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omments/comment1.xml" ContentType="application/vnd.openxmlformats-officedocument.spreadsheetml.comments+xml"/>
  <Override PartName="/xl/worksheets/sheet7.xml" ContentType="application/vnd.openxmlformats-officedocument.spreadsheetml.worksheet+xml"/>
  <Override PartName="/xl/comments/comment2.xml" ContentType="application/vnd.openxmlformats-officedocument.spreadsheetml.comments+xml"/>
  <Override PartName="/xl/worksheets/sheet8.xml" ContentType="application/vnd.openxmlformats-officedocument.spreadsheetml.worksheet+xml"/>
  <Override PartName="/xl/comments/comment3.xml" ContentType="application/vnd.openxmlformats-officedocument.spreadsheetml.comments+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0730" windowHeight="11040" tabRatio="854" firstSheet="0" activeTab="0" autoFilterDateGrouping="1"/>
  </bookViews>
  <sheets>
    <sheet name="Tracking" sheetId="1" state="visible" r:id="rId1"/>
    <sheet name="Resource" sheetId="2" state="visible" r:id="rId2"/>
    <sheet name="POCreator" sheetId="3" state="visible" r:id="rId3"/>
    <sheet name="PO2Vendor" sheetId="4" state="visible" r:id="rId4"/>
    <sheet name="PO4Review" sheetId="5" state="visible" r:id="rId5"/>
    <sheet name="PO&amp;Invoice" sheetId="6" state="visible" r:id="rId6"/>
    <sheet name="InvoiceModel" sheetId="7" state="visible" r:id="rId7"/>
    <sheet name="IncomeReport" sheetId="8" state="visible" r:id="rId8"/>
    <sheet name="Automation" sheetId="9" state="visible" r:id="rId9"/>
    <sheet name="Invoice" sheetId="10" state="visible" r:id="rId10"/>
  </sheets>
  <externalReferences>
    <externalReference r:id="rId11"/>
    <externalReference r:id="rId12"/>
    <externalReference r:id="rId13"/>
    <externalReference r:id="rId14"/>
    <externalReference r:id="rId15"/>
  </externalReferences>
  <definedNames>
    <definedName name="AR">Resource!$B$380:$B$387</definedName>
    <definedName name="CA">Resource!$B$228:$B$244</definedName>
    <definedName name="CN">Resource!$B$2:$B$29</definedName>
    <definedName name="CZ">Resource!$B$415:$B$423</definedName>
    <definedName name="DA">Resource!$B$322:$B$334</definedName>
    <definedName name="DE">Resource!$B$157:$B$175</definedName>
    <definedName name="Department" localSheetId="9">[1]Database!$B$83:$B$91</definedName>
    <definedName name="Department" localSheetId="6">[2]Database!$B$149:$B$159</definedName>
    <definedName name="Department" localSheetId="5">[2]Database!$B$149:$B$159</definedName>
    <definedName name="Department" localSheetId="4">[3]Resource!$B$321:$B$362</definedName>
    <definedName name="Department">Resource!$B$513:$B$554</definedName>
    <definedName name="DTP_Format" localSheetId="9">[1]Database!$B$98:$B$102</definedName>
    <definedName name="DTP_Format" localSheetId="6">[2]Database!$B$166:$B$170</definedName>
    <definedName name="DTP_Format" localSheetId="5">[2]Database!$B$166:$B$170</definedName>
    <definedName name="DTP_Format" localSheetId="4">[3]Resource!$B$366:$B$370</definedName>
    <definedName name="DTP_Format">Resource!$B$558:$B$562</definedName>
    <definedName name="EL">Resource!$B$371:$B$379</definedName>
    <definedName name="EN">Resource!$B$245:$B$281</definedName>
    <definedName name="EN_UK">Resource!$B$434:$B$438</definedName>
    <definedName name="ES">Resource!$B$93:$B$119</definedName>
    <definedName name="ES_MX">Resource!$B$196:$B$206</definedName>
    <definedName name="FI">Resource!$B$30:$B$46</definedName>
    <definedName name="FR_CA">Resource!$B$176:$B$195</definedName>
    <definedName name="FR_FR">Resource!$B$282:$B$291</definedName>
    <definedName name="HE">Resource!$B$335:$B$343</definedName>
    <definedName name="HI">Resource!$B$424:$B$427</definedName>
    <definedName name="HK">Resource!$B$47:$B$69</definedName>
    <definedName name="HR">Resource!$B$364:$B$370</definedName>
    <definedName name="HU">Resource!$B$403:$B$408</definedName>
    <definedName name="Invoice1" localSheetId="4">[4]Database!$B$5:$B$122</definedName>
    <definedName name="Invoice1">[4]Database!$B$5:$B$122</definedName>
    <definedName name="IS">Resource!$B$452:$B$455</definedName>
    <definedName name="IT">Resource!$B$149:$B$156</definedName>
    <definedName name="JA">Resource!$B$70:$B$92</definedName>
    <definedName name="KO">Resource!$B$120:$B$140</definedName>
    <definedName name="Languages" localSheetId="9">[1]Database!$B$75:$B$80</definedName>
    <definedName name="Languages" localSheetId="6">[2]Database!$B$133:$B$146</definedName>
    <definedName name="Languages" localSheetId="5">[2]Database!$B$133:$B$146</definedName>
    <definedName name="Languages" localSheetId="4">[3]Resource!$B$299:$B$318</definedName>
    <definedName name="Languages">Resource!$B$468:$B$510</definedName>
    <definedName name="LT">Resource!$B$445:$B$451</definedName>
    <definedName name="MS">Resource!$B$388:$B$392</definedName>
    <definedName name="new" localSheetId="4">[2]Database!$B$133:$B$146</definedName>
    <definedName name="new">[2]Database!$B$133:$B$146</definedName>
    <definedName name="NL">Resource!$B$141:$B$148</definedName>
    <definedName name="NO">Resource!$B$312:$B$321</definedName>
    <definedName name="PL">Resource!$B$344:$B$351</definedName>
    <definedName name="PO" localSheetId="4">[2]PO_Tesla!$A$2:$A$111</definedName>
    <definedName name="PO">[2]PO_Tesla!$A$2:$A$111</definedName>
    <definedName name="pofor" localSheetId="4">[2]PO_Tesla!$A$2:$A$111</definedName>
    <definedName name="pofor">[2]PO_Tesla!$A$2:$A$111</definedName>
    <definedName name="POfromTesla" localSheetId="9">[1]PO_Tesla!$A$3:$A$29</definedName>
    <definedName name="POfromTesla" localSheetId="6">[2]PO_Tesla!$A$2:$A$111</definedName>
    <definedName name="POfromTesla" localSheetId="5">[2]PO_Tesla!$A$2:$A$111</definedName>
    <definedName name="POfromTesla" localSheetId="4">#REF!</definedName>
    <definedName name="POfromTesla">#REF!</definedName>
    <definedName name="PTPT">Resource!$B$352:$B$357</definedName>
    <definedName name="Resource">[5]Database!$B$5:$B$80</definedName>
    <definedName name="ResourceName_All" localSheetId="9">[1]Database!$B$5:$B$70</definedName>
    <definedName name="ResourceName_All" localSheetId="6">[2]Database!$B$5:$B$128</definedName>
    <definedName name="ResourceName_All" localSheetId="5">[2]Database!$B$5:$B$128</definedName>
    <definedName name="ResourceName_All" localSheetId="4">[3]Resource!$B$6:$B$295</definedName>
    <definedName name="ResourceName_All">Resource!$B$2:$B$460</definedName>
    <definedName name="ResourceName_Freelances" localSheetId="9">[1]Database!$B$5:$B$60</definedName>
    <definedName name="ResourceName_Freelances" localSheetId="6">[2]Database!$B$5:$B$117</definedName>
    <definedName name="ResourceName_Freelances" localSheetId="5">[2]Database!$B$5:$B$117</definedName>
    <definedName name="ResourceName_Freelances">Resource!$B$2:$B$460</definedName>
    <definedName name="RevisionStatusList">Automation!$E$2:$E$12</definedName>
    <definedName name="RO">Resource!$B$409:$B$414</definedName>
    <definedName name="RU">Resource!$B$428:$B$433</definedName>
    <definedName name="SK">Resource!$B$456:$B$459</definedName>
    <definedName name="SL">Resource!$B$358:$B$363</definedName>
    <definedName name="SV">Resource!$B$298:$B$311</definedName>
    <definedName name="TH">Resource!$B$393:$B$400</definedName>
    <definedName name="TL">Resource!$B$295:$B$297</definedName>
    <definedName name="TR">Resource!$B$439:$B$444</definedName>
    <definedName name="TranslationStatusList">Automation!$B$2:$B$10</definedName>
    <definedName name="TW">Resource!$B$207:$B$227</definedName>
    <definedName name="VI">Resource!$B$292:$B$294</definedName>
    <definedName name="Z_009FCB06_9947_4B41_8DB9_595631E776F7_.wvu.Cols" localSheetId="5" hidden="1">'PO&amp;Invoice'!#REF!</definedName>
    <definedName name="Z_009FCB06_9947_4B41_8DB9_595631E776F7_.wvu.Cols" localSheetId="3" hidden="1">PO2Vendor!$D:$G</definedName>
    <definedName name="Z_009FCB06_9947_4B41_8DB9_595631E776F7_.wvu.FilterData" localSheetId="5" hidden="1">'PO&amp;Invoice'!$A$10:$L$10</definedName>
    <definedName name="Z_009FCB06_9947_4B41_8DB9_595631E776F7_.wvu.FilterData" localSheetId="3" hidden="1">PO2Vendor!$A$1:$C$2</definedName>
    <definedName name="Z_009FCB06_9947_4B41_8DB9_595631E776F7_.wvu.FilterData" localSheetId="1" hidden="1">Resource!$B$1:$Z$460</definedName>
    <definedName name="Z_009FCB06_9947_4B41_8DB9_595631E776F7_.wvu.FilterData" localSheetId="0" hidden="1">Tracking!$A$1:$BK$1</definedName>
    <definedName name="Z_009FCB06_9947_4B41_8DB9_595631E776F7_.wvu.Rows" localSheetId="5" hidden="1">'PO&amp;Invoice'!$7:$9</definedName>
    <definedName name="Z_009FCB06_9947_4B41_8DB9_595631E776F7_.wvu.Rows" localSheetId="3" hidden="1">PO2Vendor!$1:$1</definedName>
    <definedName name="Z_031EBC1D_670F_421E_B658_C8FE8094B6AC_.wvu.FilterData" localSheetId="0" hidden="1">Tracking!$A$1:$BK$1</definedName>
    <definedName name="Z_0339B2FA_02F3_4136_8525_F382A25EA43A_.wvu.FilterData" localSheetId="0" hidden="1">Tracking!$A$1:$BK$1</definedName>
    <definedName name="Z_05EA6DEE_FDA9_42D0_A808_7A6D43FE7B45_.wvu.FilterData" localSheetId="0" hidden="1">Tracking!$A$1:$BK$1</definedName>
    <definedName name="Z_06EEC79E_0715_4990_8CD9_B62C730CFA5F_.wvu.FilterData" localSheetId="0" hidden="1">Tracking!$A$1:$BK$1</definedName>
    <definedName name="Z_074F1391_3AA1_45EE_9748_95AE5E8BE45B_.wvu.FilterData" localSheetId="0" hidden="1">Tracking!$A$1:$BK$1</definedName>
    <definedName name="Z_078C3FDC_D1A5_4C5D_AC2D_01EA0E045169_.wvu.FilterData" localSheetId="5" hidden="1">'PO&amp;Invoice'!$A$10:$J$10</definedName>
    <definedName name="Z_0798ECC9_116E_418E_90BA_0E668E5EEB81_.wvu.FilterData" localSheetId="0" hidden="1">Tracking!$A$1:$BK$1</definedName>
    <definedName name="Z_08FF9360_FEDF_4035_930D_38A3BB59CFCB_.wvu.FilterData" localSheetId="0" hidden="1">Tracking!$A$1:$AL$1</definedName>
    <definedName name="Z_094CB4B8_0458_431E_885D_4E0900A5A0DE_.wvu.Cols" localSheetId="5" hidden="1">'PO&amp;Invoice'!#REF!</definedName>
    <definedName name="Z_094CB4B8_0458_431E_885D_4E0900A5A0DE_.wvu.FilterData" localSheetId="5" hidden="1">'PO&amp;Invoice'!$A$10:$L$10</definedName>
    <definedName name="Z_094CB4B8_0458_431E_885D_4E0900A5A0DE_.wvu.Rows" localSheetId="5" hidden="1">'PO&amp;Invoice'!$7:$9</definedName>
    <definedName name="Z_095348EA_8415_4AF6_90C5_8337A596D562_.wvu.FilterData" localSheetId="0" hidden="1">Tracking!$A$1:$BK$1</definedName>
    <definedName name="Z_0B1D0644_D318_45F0_AF58_BFB135683784_.wvu.FilterData" localSheetId="1" hidden="1">Resource!$B$1:$Z$460</definedName>
    <definedName name="Z_0B1D0644_D318_45F0_AF58_BFB135683784_.wvu.FilterData" localSheetId="0" hidden="1">Tracking!$A$1:$BK$1</definedName>
    <definedName name="Z_0D362DA0_02C7_40A8_BDA6_CE432ECE669E_.wvu.FilterData" localSheetId="0" hidden="1">Tracking!$A$1:$BK$1</definedName>
    <definedName name="Z_0DDF24A4_BB1C_477D_95A1_54234BB8037F_.wvu.FilterData" localSheetId="0" hidden="1">Tracking!$A$1:$BK$1</definedName>
    <definedName name="Z_109FC26D_F4B0_4AD9_845D_11DD81DDCC28_.wvu.FilterData" localSheetId="0" hidden="1">Tracking!$A$1:$BK$1</definedName>
    <definedName name="Z_11F896AC_D22B_40F1_8F11_36A19B761B8D_.wvu.FilterData" localSheetId="0" hidden="1">Tracking!$A$1:$BK$1</definedName>
    <definedName name="Z_13760F5A_C85B_477D_82A2_2D33B83E0DD7_.wvu.FilterData" localSheetId="0" hidden="1">Tracking!$A$1:$BK$1</definedName>
    <definedName name="Z_14D9C1F8_363D_43B1_98B8_1876681BCBBC_.wvu.FilterData" localSheetId="3" hidden="1">PO2Vendor!$A$1:$C$2</definedName>
    <definedName name="Z_14E60702_6461_4976_9A50_A0047E063065_.wvu.FilterData" localSheetId="0" hidden="1">Tracking!$A$1:$BK$1</definedName>
    <definedName name="Z_14F07261_4674_48D8_B69B_A34C75CC4C34_.wvu.FilterData" localSheetId="3" hidden="1">PO2Vendor!$A$1:$C$2</definedName>
    <definedName name="Z_156C8209_BCDD_4F03_AC61_7AABC77683B7_.wvu.FilterData" localSheetId="1" hidden="1">Resource!$B$1:$Z$460</definedName>
    <definedName name="Z_156C8209_BCDD_4F03_AC61_7AABC77683B7_.wvu.FilterData" localSheetId="0" hidden="1">Tracking!$A$1:$BK$1</definedName>
    <definedName name="Z_15A48885_8B78_4E6A_92A7_E8DAFDAC9B80_.wvu.FilterData" localSheetId="0" hidden="1">Tracking!$A$1:$BK$1</definedName>
    <definedName name="Z_166E71EF_706D_49B1_A546_8607FF5DEF9C_.wvu.FilterData" localSheetId="3" hidden="1">PO2Vendor!$H$2:$N$2</definedName>
    <definedName name="Z_166E71EF_706D_49B1_A546_8607FF5DEF9C_.wvu.FilterData" localSheetId="0" hidden="1">Tracking!$A$1:$BK$1</definedName>
    <definedName name="Z_16A27F32_A0E7_4C5A_9C02_FB16788083E3_.wvu.FilterData" localSheetId="0" hidden="1">Tracking!$A$1:$BK$1</definedName>
    <definedName name="Z_16A5B562_E90D_4BC9_AD72_6C9BE628744D_.wvu.FilterData" localSheetId="0" hidden="1">Tracking!$A$1:$BK$1</definedName>
    <definedName name="Z_16E7C0C6_3236_4C0F_A388_7EBD1DE647B0_.wvu.FilterData" localSheetId="0" hidden="1">Tracking!$A$1:$BK$1</definedName>
    <definedName name="Z_18858389_3585_45A4_A620_D9815D19CD4F_.wvu.FilterData" localSheetId="5" hidden="1">'PO&amp;Invoice'!$A$10:$L$10</definedName>
    <definedName name="Z_18858389_3585_45A4_A620_D9815D19CD4F_.wvu.FilterData" localSheetId="0" hidden="1">Tracking!$A$1:$BK$1</definedName>
    <definedName name="Z_18D84A77_9A6D_49BF_AF17_9EA2521B77A7_.wvu.FilterData" localSheetId="0" hidden="1">Tracking!$A$1:$BK$1</definedName>
    <definedName name="Z_1A4E4499_8DD0_489C_AC33_2DBA1A1C2411_.wvu.FilterData" localSheetId="0" hidden="1">Tracking!$A$1:$BK$1</definedName>
    <definedName name="Z_1ACAF445_A58D_4825_AB91_2A5F2FA50E4D_.wvu.FilterData" localSheetId="0" hidden="1">Tracking!$A$1:$BK$1</definedName>
    <definedName name="Z_1E01E164_717B_4EDA_A871_B32427C3EF4A_.wvu.FilterData" localSheetId="0" hidden="1">Tracking!$A$1:$BK$1</definedName>
    <definedName name="Z_1E0E0BF0_E9B1_443D_8BB0_E816C8364AB2_.wvu.FilterData" localSheetId="1" hidden="1">Resource!$B$1:$Z$460</definedName>
    <definedName name="Z_1E0E0BF0_E9B1_443D_8BB0_E816C8364AB2_.wvu.FilterData" localSheetId="0" hidden="1">Tracking!$A$1:$BK$1</definedName>
    <definedName name="Z_1E67BCD9_02FC_4781_B857_C51ED42C93BE_.wvu.Cols" localSheetId="5" hidden="1">'PO&amp;Invoice'!#REF!</definedName>
    <definedName name="Z_1E67BCD9_02FC_4781_B857_C51ED42C93BE_.wvu.FilterData" localSheetId="5" hidden="1">'PO&amp;Invoice'!$A$10:$L$10</definedName>
    <definedName name="Z_1E67BCD9_02FC_4781_B857_C51ED42C93BE_.wvu.Rows" localSheetId="5" hidden="1">'PO&amp;Invoice'!$7:$9</definedName>
    <definedName name="Z_1F110C8C_E186_4CEB_BB8B_C5D355463C11_.wvu.FilterData" localSheetId="0" hidden="1">Tracking!$A$1:$BK$1</definedName>
    <definedName name="Z_1F663F3C_D5F4_4E01_8923_BD2FCDE89395_.wvu.FilterData" localSheetId="0" hidden="1">Tracking!$A$1:$BK$1</definedName>
    <definedName name="Z_21419E76_A8F0_411D_8305_DBD27149E46D_.wvu.FilterData" localSheetId="0" hidden="1">Tracking!$A$1:$BK$1</definedName>
    <definedName name="Z_214210D0_6FDD_4A22_8241_C3C9E660E77B_.wvu.FilterData" localSheetId="0" hidden="1">Tracking!$A$1:$BK$1</definedName>
    <definedName name="Z_21B3C6C3_9FC7_4DE4_B449_C2F6E7836228_.wvu.FilterData" localSheetId="3" hidden="1">PO2Vendor!$A$1:$C$2</definedName>
    <definedName name="Z_21B3C6C3_9FC7_4DE4_B449_C2F6E7836228_.wvu.FilterData" localSheetId="1" hidden="1">Resource!$B$1:$Z$460</definedName>
    <definedName name="Z_21B3C6C3_9FC7_4DE4_B449_C2F6E7836228_.wvu.FilterData" localSheetId="0" hidden="1">Tracking!$A$1:$BK$1</definedName>
    <definedName name="Z_228D8E4B_D88F_4354_B602_B1B51F5DBC84_.wvu.FilterData" localSheetId="0" hidden="1">Tracking!$A$1:$BK$1</definedName>
    <definedName name="Z_23527792_2E22_485F_BAB3_4392E56E48E4_.wvu.FilterData" localSheetId="0" hidden="1">Tracking!$A$1:$BK$1</definedName>
    <definedName name="Z_23F24E2F_8108_40E3_8CB6_41685D3B8053_.wvu.FilterData" localSheetId="0" hidden="1">Tracking!$A$1:$BK$1</definedName>
    <definedName name="Z_2408414B_E624_4D9B_BAA1_6458C6C24918_.wvu.FilterData" localSheetId="0" hidden="1">Tracking!$A$1:$BK$1</definedName>
    <definedName name="Z_2434CD49_D7ED_4771_B19B_0FB720D18FD7_.wvu.FilterData" localSheetId="0" hidden="1">Tracking!$A$1:$BK$1</definedName>
    <definedName name="Z_2483C8C2_9091_4E86_A378_9F9169EE7140_.wvu.FilterData" localSheetId="5" hidden="1">'PO&amp;Invoice'!$A$10:$L$10</definedName>
    <definedName name="Z_2483C8C2_9091_4E86_A378_9F9169EE7140_.wvu.FilterData" localSheetId="0" hidden="1">Tracking!$A$1:$BK$1</definedName>
    <definedName name="Z_24C74D7C_AAA5_462C_924C_5B573F1C9E12_.wvu.FilterData" localSheetId="0" hidden="1">Tracking!$A$1:$BK$1</definedName>
    <definedName name="Z_24C9EDFC_15BD_49B0_9286_6E2BBAC1E193_.wvu.FilterData" localSheetId="5" hidden="1">'PO&amp;Invoice'!$A$10:$L$10</definedName>
    <definedName name="Z_24C9EDFC_15BD_49B0_9286_6E2BBAC1E193_.wvu.FilterData" localSheetId="0" hidden="1">Tracking!$A$1:$BK$1</definedName>
    <definedName name="Z_2506EDAE_FDA6_45A6_A02C_222B6710D597_.wvu.FilterData" localSheetId="0" hidden="1">Tracking!$A$1:$BK$1</definedName>
    <definedName name="Z_25492B9A_13A7_42E2_97C1_8D506C280F8E_.wvu.FilterData" localSheetId="5" hidden="1">'PO&amp;Invoice'!$A$10:$L$10</definedName>
    <definedName name="Z_25492B9A_13A7_42E2_97C1_8D506C280F8E_.wvu.FilterData" localSheetId="0" hidden="1">Tracking!$A$1:$BK$1</definedName>
    <definedName name="Z_27A6E4CE_7843_48F5_B3D0_8C36013562CC_.wvu.Cols" localSheetId="5" hidden="1">'PO&amp;Invoice'!#REF!</definedName>
    <definedName name="Z_27A6E4CE_7843_48F5_B3D0_8C36013562CC_.wvu.FilterData" localSheetId="5" hidden="1">'PO&amp;Invoice'!$A$10:$L$10</definedName>
    <definedName name="Z_27A6E4CE_7843_48F5_B3D0_8C36013562CC_.wvu.Rows" localSheetId="5" hidden="1">'PO&amp;Invoice'!$7:$9</definedName>
    <definedName name="Z_2A2EAB90_704D_40DE_BE61_0A0B4C6ACF36_.wvu.FilterData" localSheetId="5" hidden="1">'PO&amp;Invoice'!$A$10:$J$10</definedName>
    <definedName name="Z_2A2EAB90_704D_40DE_BE61_0A0B4C6ACF36_.wvu.FilterData" localSheetId="0" hidden="1">Tracking!$A$1:$BK$1</definedName>
    <definedName name="Z_2A4FA67F_ADA1_4665_BAF6_0BC79DD5BED0_.wvu.FilterData" localSheetId="1" hidden="1">Resource!$B$1:$Z$460</definedName>
    <definedName name="Z_2A4FA67F_ADA1_4665_BAF6_0BC79DD5BED0_.wvu.FilterData" localSheetId="0" hidden="1">Tracking!$A$1:$BK$1</definedName>
    <definedName name="Z_2B9A427D_3772_466E_9951_AACDE6FF8979_.wvu.FilterData" localSheetId="0" hidden="1">Tracking!$A$1:$BK$1</definedName>
    <definedName name="Z_2DCE46DB_B54D_47BB_9B37_F6A21488EB19_.wvu.FilterData" localSheetId="3" hidden="1">PO2Vendor!$A$1:$C$2</definedName>
    <definedName name="Z_2DCE46DB_B54D_47BB_9B37_F6A21488EB19_.wvu.FilterData" localSheetId="0" hidden="1">Tracking!$A$1:$BK$1</definedName>
    <definedName name="Z_2E36E3CA_17CE_4679_A79E_8A6B30D86C59_.wvu.FilterData" localSheetId="0" hidden="1">Tracking!$A$1:$BK$1</definedName>
    <definedName name="Z_2F4CF05B_A895_4710_8D24_8AB7F36F6F30_.wvu.FilterData" localSheetId="5" hidden="1">'PO&amp;Invoice'!$A$10:$L$10</definedName>
    <definedName name="Z_30C6B699_C5B1_4B01_ABA6_AD4EE6CC7022_.wvu.FilterData" localSheetId="0" hidden="1">Tracking!$A$1:$BK$1</definedName>
    <definedName name="Z_3275D458_B14C_4B49_AD9E_6C7483B71C80_.wvu.FilterData" localSheetId="0" hidden="1">Tracking!$A$1:$BK$1</definedName>
    <definedName name="Z_32825707_ABCF_4327_ACCB_E1F2321658BD_.wvu.FilterData" localSheetId="0" hidden="1">Tracking!$A$1:$BK$1</definedName>
    <definedName name="Z_32DB6796_1D1D_411E_91A9_1257CB82C5BC_.wvu.FilterData" localSheetId="0" hidden="1">Tracking!$A$1:$BK$1</definedName>
    <definedName name="Z_337FF744_AFD9_43C2_8055_0D54A31182AE_.wvu.FilterData" localSheetId="0" hidden="1">Tracking!$A$1:$BK$1</definedName>
    <definedName name="Z_343FE142_C6D9_4B41_92EF_73409D737AC2_.wvu.FilterData" localSheetId="3" hidden="1">PO2Vendor!$A$1:$C$2</definedName>
    <definedName name="Z_343FE142_C6D9_4B41_92EF_73409D737AC2_.wvu.FilterData" localSheetId="1" hidden="1">Resource!$B$1:$Z$460</definedName>
    <definedName name="Z_343FE142_C6D9_4B41_92EF_73409D737AC2_.wvu.FilterData" localSheetId="0" hidden="1">Tracking!$A$1:$BK$1</definedName>
    <definedName name="Z_35FF025C_36CB_4EA9_9E40_522D7EB96B20_.wvu.Cols" localSheetId="5" hidden="1">'PO&amp;Invoice'!#REF!</definedName>
    <definedName name="Z_35FF025C_36CB_4EA9_9E40_522D7EB96B20_.wvu.Cols" localSheetId="3" hidden="1">PO2Vendor!$D:$G</definedName>
    <definedName name="Z_35FF025C_36CB_4EA9_9E40_522D7EB96B20_.wvu.FilterData" localSheetId="5" hidden="1">'PO&amp;Invoice'!$A$10:$L$10</definedName>
    <definedName name="Z_35FF025C_36CB_4EA9_9E40_522D7EB96B20_.wvu.FilterData" localSheetId="3" hidden="1">PO2Vendor!$H$2:$O$2</definedName>
    <definedName name="Z_35FF025C_36CB_4EA9_9E40_522D7EB96B20_.wvu.FilterData" localSheetId="1" hidden="1">Resource!$B$1:$Z$460</definedName>
    <definedName name="Z_35FF025C_36CB_4EA9_9E40_522D7EB96B20_.wvu.FilterData" localSheetId="0" hidden="1">Tracking!$A$1:$BK$1</definedName>
    <definedName name="Z_35FF025C_36CB_4EA9_9E40_522D7EB96B20_.wvu.Rows" localSheetId="5" hidden="1">'PO&amp;Invoice'!$7:$9</definedName>
    <definedName name="Z_35FF025C_36CB_4EA9_9E40_522D7EB96B20_.wvu.Rows" localSheetId="3" hidden="1">PO2Vendor!$1:$1</definedName>
    <definedName name="Z_361FE8C2_645B_43DB_A4E2_879601DF169E_.wvu.FilterData" localSheetId="0" hidden="1">Tracking!$A$1:$BK$1</definedName>
    <definedName name="Z_363CC814_1EC9_4ABA_930D_C9DC0B3E38C9_.wvu.FilterData" localSheetId="0" hidden="1">Tracking!$A$1:$BK$1</definedName>
    <definedName name="Z_38A7D3FC_E5CF_4733_976F_20F50B226A28_.wvu.FilterData" localSheetId="0" hidden="1">Tracking!$A$1:$BK$1</definedName>
    <definedName name="Z_3A8444A0_3853_4E4C_BDDE_7899FA66BF88_.wvu.FilterData" localSheetId="0" hidden="1">Tracking!$A$1:$BK$1</definedName>
    <definedName name="Z_3EC74E6F_70EB_482D_A389_CFD6EAA43EB3_.wvu.FilterData" localSheetId="0" hidden="1">Tracking!$A$1:$BK$1</definedName>
    <definedName name="Z_43C2E9B3_82A5_4994_B5A6_B1CB471D98F0_.wvu.FilterData" localSheetId="3" hidden="1">PO2Vendor!$H$2:$O$2</definedName>
    <definedName name="Z_44B18D17_B8D0_4BA4_BE8F_20E6FEBB6E7E_.wvu.FilterData" localSheetId="1" hidden="1">Resource!$B$1:$Z$460</definedName>
    <definedName name="Z_44B18D17_B8D0_4BA4_BE8F_20E6FEBB6E7E_.wvu.FilterData" localSheetId="0" hidden="1">Tracking!$A$1:$BK$1</definedName>
    <definedName name="Z_458C788D_97ED_432F_A236_DB80F3DB6C2A_.wvu.FilterData" localSheetId="5" hidden="1">'PO&amp;Invoice'!$A$10:$L$10</definedName>
    <definedName name="Z_466F2EB9_FDF9_4AD2_8BC2_2B09DB81BADC_.wvu.Cols" localSheetId="5" hidden="1">'PO&amp;Invoice'!#REF!</definedName>
    <definedName name="Z_466F2EB9_FDF9_4AD2_8BC2_2B09DB81BADC_.wvu.Cols" localSheetId="3" hidden="1">PO2Vendor!$D:$G</definedName>
    <definedName name="Z_466F2EB9_FDF9_4AD2_8BC2_2B09DB81BADC_.wvu.FilterData" localSheetId="5" hidden="1">'PO&amp;Invoice'!$A$10:$L$10</definedName>
    <definedName name="Z_466F2EB9_FDF9_4AD2_8BC2_2B09DB81BADC_.wvu.FilterData" localSheetId="3" hidden="1">PO2Vendor!$H$2:$O$2</definedName>
    <definedName name="Z_466F2EB9_FDF9_4AD2_8BC2_2B09DB81BADC_.wvu.FilterData" localSheetId="1" hidden="1">Resource!$B$1:$Z$460</definedName>
    <definedName name="Z_466F2EB9_FDF9_4AD2_8BC2_2B09DB81BADC_.wvu.FilterData" localSheetId="0" hidden="1">Tracking!$A$1:$BK$1</definedName>
    <definedName name="Z_466F2EB9_FDF9_4AD2_8BC2_2B09DB81BADC_.wvu.Rows" localSheetId="5" hidden="1">'PO&amp;Invoice'!$7:$9</definedName>
    <definedName name="Z_466F2EB9_FDF9_4AD2_8BC2_2B09DB81BADC_.wvu.Rows" localSheetId="3" hidden="1">PO2Vendor!$1:$1</definedName>
    <definedName name="Z_47348D4E_FB4D_466B_886A_CD07C9478AA2_.wvu.Cols" localSheetId="5" hidden="1">'PO&amp;Invoice'!#REF!</definedName>
    <definedName name="Z_47348D4E_FB4D_466B_886A_CD07C9478AA2_.wvu.Cols" localSheetId="3" hidden="1">PO2Vendor!$D:$G</definedName>
    <definedName name="Z_47348D4E_FB4D_466B_886A_CD07C9478AA2_.wvu.FilterData" localSheetId="5" hidden="1">'PO&amp;Invoice'!$A$10:$L$10</definedName>
    <definedName name="Z_47348D4E_FB4D_466B_886A_CD07C9478AA2_.wvu.FilterData" localSheetId="3" hidden="1">PO2Vendor!$H$2:$O$2</definedName>
    <definedName name="Z_47348D4E_FB4D_466B_886A_CD07C9478AA2_.wvu.FilterData" localSheetId="1" hidden="1">Resource!$B$1:$Z$460</definedName>
    <definedName name="Z_47348D4E_FB4D_466B_886A_CD07C9478AA2_.wvu.FilterData" localSheetId="0" hidden="1">Tracking!$A$1:$BK$1</definedName>
    <definedName name="Z_47348D4E_FB4D_466B_886A_CD07C9478AA2_.wvu.Rows" localSheetId="5" hidden="1">'PO&amp;Invoice'!$7:$9</definedName>
    <definedName name="Z_47348D4E_FB4D_466B_886A_CD07C9478AA2_.wvu.Rows" localSheetId="3" hidden="1">PO2Vendor!$1:$1</definedName>
    <definedName name="Z_47BCDD18_5410_49F5_9EE6_9671A5FBFC80_.wvu.Cols" localSheetId="5" hidden="1">'PO&amp;Invoice'!#REF!</definedName>
    <definedName name="Z_47BCDD18_5410_49F5_9EE6_9671A5FBFC80_.wvu.Cols" localSheetId="3" hidden="1">PO2Vendor!$D:$G</definedName>
    <definedName name="Z_47BCDD18_5410_49F5_9EE6_9671A5FBFC80_.wvu.Cols" localSheetId="0" hidden="1">Tracking!$I:$AB</definedName>
    <definedName name="Z_47BCDD18_5410_49F5_9EE6_9671A5FBFC80_.wvu.FilterData" localSheetId="5" hidden="1">'PO&amp;Invoice'!$A$10:$L$10</definedName>
    <definedName name="Z_47BCDD18_5410_49F5_9EE6_9671A5FBFC80_.wvu.FilterData" localSheetId="3" hidden="1">PO2Vendor!$A$1:$C$2</definedName>
    <definedName name="Z_47BCDD18_5410_49F5_9EE6_9671A5FBFC80_.wvu.FilterData" localSheetId="1" hidden="1">Resource!$B$1:$Z$460</definedName>
    <definedName name="Z_47BCDD18_5410_49F5_9EE6_9671A5FBFC80_.wvu.FilterData" localSheetId="0" hidden="1">Tracking!$A$1:$BK$1</definedName>
    <definedName name="Z_47BCDD18_5410_49F5_9EE6_9671A5FBFC80_.wvu.Rows" localSheetId="5" hidden="1">'PO&amp;Invoice'!$7:$9</definedName>
    <definedName name="Z_47BCDD18_5410_49F5_9EE6_9671A5FBFC80_.wvu.Rows" localSheetId="3" hidden="1">PO2Vendor!$1:$1</definedName>
    <definedName name="Z_48628775_83C9_4F88_9E38_03E8BF4A0797_.wvu.FilterData" localSheetId="0" hidden="1">Tracking!$A$1:$BK$1</definedName>
    <definedName name="Z_4932E8CA_9446_4269_8FA2_03C32085B05E_.wvu.FilterData" localSheetId="0" hidden="1">Tracking!$A$1:$BK$1</definedName>
    <definedName name="Z_4AF3A84B_06C4_427B_B4A1_7C53E9F2987B_.wvu.FilterData" localSheetId="0" hidden="1">Tracking!$A$1:$BK$1</definedName>
    <definedName name="Z_4C359C4B_A0C2_4D02_B488_6D4F52391456_.wvu.FilterData" localSheetId="0" hidden="1">Tracking!$A$1:$BK$1</definedName>
    <definedName name="Z_4E785499_6961_43F2_9CCE_3766C9FAC864_.wvu.FilterData" localSheetId="0" hidden="1">Tracking!$A$1:$BK$1</definedName>
    <definedName name="Z_4ED9F43E_B06B_4918_8210_15C0EED19930_.wvu.FilterData" localSheetId="0" hidden="1">Tracking!$A$1:$BK$1</definedName>
    <definedName name="Z_4EF657A0_0F67_4B8F_A048_19D0F2E3B8D0_.wvu.FilterData" localSheetId="0" hidden="1">Tracking!$A$1:$BK$1</definedName>
    <definedName name="Z_5031A433_2C04_4A9A_B483_66134B22BEDF_.wvu.FilterData" localSheetId="0" hidden="1">Tracking!$A$1:$BK$1</definedName>
    <definedName name="Z_50A74944_37D6_4383_9764_2EB47FCF03C5_.wvu.FilterData" localSheetId="0" hidden="1">Tracking!$A$1:$BK$1</definedName>
    <definedName name="Z_50B57B56_1C4D_4DA2_92A4_77E6821B4420_.wvu.FilterData" localSheetId="5" hidden="1">'PO&amp;Invoice'!$A$10:$L$10</definedName>
    <definedName name="Z_522015BC_BEDB_402C_B245_0BCF31CB42D5_.wvu.FilterData" localSheetId="5" hidden="1">'PO&amp;Invoice'!$A$10:$L$10</definedName>
    <definedName name="Z_522015BC_BEDB_402C_B245_0BCF31CB42D5_.wvu.FilterData" localSheetId="1" hidden="1">Resource!$B$1:$Z$460</definedName>
    <definedName name="Z_522015BC_BEDB_402C_B245_0BCF31CB42D5_.wvu.FilterData" localSheetId="0" hidden="1">Tracking!$A$1:$BK$1</definedName>
    <definedName name="Z_5270EEAF_2CF3_4C13_9552_15A0ED8133BF_.wvu.FilterData" localSheetId="3" hidden="1">PO2Vendor!$H$2:$O$2</definedName>
    <definedName name="Z_530AC7E6_9D8A_4C22_8F17_4E45835AE25E_.wvu.Cols" localSheetId="5" hidden="1">'PO&amp;Invoice'!#REF!</definedName>
    <definedName name="Z_530AC7E6_9D8A_4C22_8F17_4E45835AE25E_.wvu.FilterData" localSheetId="5" hidden="1">'PO&amp;Invoice'!$A$10:$L$10</definedName>
    <definedName name="Z_530AC7E6_9D8A_4C22_8F17_4E45835AE25E_.wvu.Rows" localSheetId="5" hidden="1">'PO&amp;Invoice'!$7:$9</definedName>
    <definedName name="Z_53A1DD4F_FE9D_415E_8B3E_0EE9DECE07EF_.wvu.Cols" localSheetId="5" hidden="1">'PO&amp;Invoice'!$S:$W</definedName>
    <definedName name="Z_53A1DD4F_FE9D_415E_8B3E_0EE9DECE07EF_.wvu.Cols" localSheetId="3" hidden="1">PO2Vendor!$D:$G</definedName>
    <definedName name="Z_53A1DD4F_FE9D_415E_8B3E_0EE9DECE07EF_.wvu.Cols" localSheetId="0" hidden="1">Tracking!$B:$C,Tracking!$I:$J,Tracking!$L:$Y,Tracking!$AC:$AP,Tracking!$AR:$AT,Tracking!$BC:$BE,Tracking!$BH:$BJ</definedName>
    <definedName name="Z_53A1DD4F_FE9D_415E_8B3E_0EE9DECE07EF_.wvu.FilterData" localSheetId="6" hidden="1">InvoiceModel!$A$1:$S$24</definedName>
    <definedName name="Z_53A1DD4F_FE9D_415E_8B3E_0EE9DECE07EF_.wvu.FilterData" localSheetId="5" hidden="1">'PO&amp;Invoice'!$A$10:$L$499</definedName>
    <definedName name="Z_53A1DD4F_FE9D_415E_8B3E_0EE9DECE07EF_.wvu.FilterData" localSheetId="3" hidden="1">PO2Vendor!$H$2:$R$2</definedName>
    <definedName name="Z_53A1DD4F_FE9D_415E_8B3E_0EE9DECE07EF_.wvu.FilterData" localSheetId="2" hidden="1">POCreator!$C$11:$D$13</definedName>
    <definedName name="Z_53A1DD4F_FE9D_415E_8B3E_0EE9DECE07EF_.wvu.FilterData" localSheetId="1" hidden="1">Resource!$A$1:$AG$427</definedName>
    <definedName name="Z_53A1DD4F_FE9D_415E_8B3E_0EE9DECE07EF_.wvu.FilterData" localSheetId="0" hidden="1">Tracking!$A$1:$BK$1</definedName>
    <definedName name="Z_53A1DD4F_FE9D_415E_8B3E_0EE9DECE07EF_.wvu.Rows" localSheetId="5" hidden="1">'PO&amp;Invoice'!$7:$9</definedName>
    <definedName name="Z_53A1DD4F_FE9D_415E_8B3E_0EE9DECE07EF_.wvu.Rows" localSheetId="3" hidden="1">PO2Vendor!$1:$1</definedName>
    <definedName name="Z_545EF454_6BB7_4F8A_90FA_D247F8E914B6_.wvu.FilterData" localSheetId="0" hidden="1">Tracking!$A$1:$BK$1</definedName>
    <definedName name="Z_560F478C_DD43_4C8C_803E_ECF6FDD9D393_.wvu.FilterData" localSheetId="0" hidden="1">Tracking!$A$1:$BK$1</definedName>
    <definedName name="Z_5688CF00_14CD_45F9_81A9_4CFDF2B73FD2_.wvu.FilterData" localSheetId="3" hidden="1">PO2Vendor!$H$2:$O$2</definedName>
    <definedName name="Z_5688CF00_14CD_45F9_81A9_4CFDF2B73FD2_.wvu.FilterData" localSheetId="0" hidden="1">Tracking!$A$1:$BK$1</definedName>
    <definedName name="Z_59B8730B_8199_4D89_ACD8_E95CEC305410_.wvu.FilterData" localSheetId="5" hidden="1">'PO&amp;Invoice'!$A$10:$L$10</definedName>
    <definedName name="Z_59B8730B_8199_4D89_ACD8_E95CEC305410_.wvu.FilterData" localSheetId="0" hidden="1">Tracking!$A$1:$BK$1</definedName>
    <definedName name="Z_5B5FC673_EF40_49A8_835E_734558A8753D_.wvu.FilterData" localSheetId="1" hidden="1">Resource!$B$1:$Z$460</definedName>
    <definedName name="Z_5B9361D8_C0AB_4893_9410_A9FAF9AFFA53_.wvu.Cols" localSheetId="5" hidden="1">'PO&amp;Invoice'!#REF!</definedName>
    <definedName name="Z_5B9361D8_C0AB_4893_9410_A9FAF9AFFA53_.wvu.FilterData" localSheetId="5" hidden="1">'PO&amp;Invoice'!$A$10:$L$10</definedName>
    <definedName name="Z_5B9361D8_C0AB_4893_9410_A9FAF9AFFA53_.wvu.Rows" localSheetId="5" hidden="1">'PO&amp;Invoice'!$7:$9</definedName>
    <definedName name="Z_5BACD36F_B004_4A1F_9595_DC9DCA42A27C_.wvu.FilterData" localSheetId="0" hidden="1">Tracking!$A$1:$BK$1</definedName>
    <definedName name="Z_5DD09124_BD91_4D6B_9FD7_B033F0922825_.wvu.FilterData" localSheetId="3" hidden="1">PO2Vendor!$A$1:$C$2</definedName>
    <definedName name="Z_5DD09124_BD91_4D6B_9FD7_B033F0922825_.wvu.FilterData" localSheetId="0" hidden="1">Tracking!$A$1:$BK$1</definedName>
    <definedName name="Z_5E417DA0_1342_4270_8F40_5CC4BDA36595_.wvu.Cols" localSheetId="5" hidden="1">'PO&amp;Invoice'!#REF!</definedName>
    <definedName name="Z_5E417DA0_1342_4270_8F40_5CC4BDA36595_.wvu.FilterData" localSheetId="5" hidden="1">'PO&amp;Invoice'!$A$10:$L$10</definedName>
    <definedName name="Z_5E417DA0_1342_4270_8F40_5CC4BDA36595_.wvu.Rows" localSheetId="5" hidden="1">'PO&amp;Invoice'!$7:$9</definedName>
    <definedName name="Z_5FFF6B5B_5316_43C8_8ADE_21A3333A42C9_.wvu.FilterData" localSheetId="0" hidden="1">Tracking!$A$1:$BK$1</definedName>
    <definedName name="Z_60DC1B41_D41C_440E_92C0_EEB820610756_.wvu.FilterData" localSheetId="0" hidden="1">Tracking!$A$1:$BK$1</definedName>
    <definedName name="Z_63B37FE4_385B_4943_BDF0_154987C2ACB8_.wvu.FilterData" localSheetId="1" hidden="1">Resource!$B$1:$Z$460</definedName>
    <definedName name="Z_63B37FE4_385B_4943_BDF0_154987C2ACB8_.wvu.FilterData" localSheetId="0" hidden="1">Tracking!$A$1:$BK$1</definedName>
    <definedName name="Z_64FBF93A_3319_45D0_AB99_2BFA8531EA10_.wvu.FilterData" localSheetId="3" hidden="1">PO2Vendor!$A$1:$C$2</definedName>
    <definedName name="Z_662B15AF_8C6E_4C88_A6ED_FF687145160A_.wvu.FilterData" localSheetId="0" hidden="1">Tracking!$A$1:$BK$1</definedName>
    <definedName name="Z_6B605EE5_6678_4DCF_9376_57C86F746C1D_.wvu.FilterData" localSheetId="0" hidden="1">Tracking!$A$1:$BK$1</definedName>
    <definedName name="Z_6B692C05_244B_4F39_9C80_F13623226F69_.wvu.Cols" localSheetId="5" hidden="1">'PO&amp;Invoice'!$L:$L,'PO&amp;Invoice'!$N:$N,'PO&amp;Invoice'!$S:$W</definedName>
    <definedName name="Z_6B692C05_244B_4F39_9C80_F13623226F69_.wvu.Cols" localSheetId="3" hidden="1">PO2Vendor!$D:$G</definedName>
    <definedName name="Z_6B692C05_244B_4F39_9C80_F13623226F69_.wvu.Cols" localSheetId="0" hidden="1">Tracking!$B:$B,Tracking!$I:$J,Tracking!$L:$Y,Tracking!$AB:$AU,Tracking!$BC:$BE</definedName>
    <definedName name="Z_6B692C05_244B_4F39_9C80_F13623226F69_.wvu.FilterData" localSheetId="6" hidden="1">InvoiceModel!$A$1:$S$24</definedName>
    <definedName name="Z_6B692C05_244B_4F39_9C80_F13623226F69_.wvu.FilterData" localSheetId="5" hidden="1">'PO&amp;Invoice'!$A$10:$L$499</definedName>
    <definedName name="Z_6B692C05_244B_4F39_9C80_F13623226F69_.wvu.FilterData" localSheetId="3" hidden="1">PO2Vendor!$H$2:$R$2</definedName>
    <definedName name="Z_6B692C05_244B_4F39_9C80_F13623226F69_.wvu.FilterData" localSheetId="2" hidden="1">POCreator!$C$11:$D$13</definedName>
    <definedName name="Z_6B692C05_244B_4F39_9C80_F13623226F69_.wvu.FilterData" localSheetId="1" hidden="1">Resource!$A$1:$AG$427</definedName>
    <definedName name="Z_6B692C05_244B_4F39_9C80_F13623226F69_.wvu.FilterData" localSheetId="0" hidden="1">Tracking!$A$1:$BK$1</definedName>
    <definedName name="Z_6B692C05_244B_4F39_9C80_F13623226F69_.wvu.Rows" localSheetId="5" hidden="1">'PO&amp;Invoice'!$7:$9</definedName>
    <definedName name="Z_6B692C05_244B_4F39_9C80_F13623226F69_.wvu.Rows" localSheetId="3" hidden="1">PO2Vendor!$1:$1</definedName>
    <definedName name="Z_6B9D60C6_F22E_44B2_8808_05ACF8D6B6D9_.wvu.FilterData" localSheetId="0" hidden="1">Tracking!$A$1:$BK$1</definedName>
    <definedName name="Z_6CE984E9_A9F6_4D14_971E_FC7F241EB782_.wvu.Cols" localSheetId="0" hidden="1">Tracking!$B:$B,Tracking!$I:$M,Tracking!$U:$Z</definedName>
    <definedName name="Z_6CE984E9_A9F6_4D14_971E_FC7F241EB782_.wvu.FilterData" localSheetId="0" hidden="1">Tracking!$A$1:$AL$1</definedName>
    <definedName name="Z_6D54839F_F71D_4B9D_9CB1_4EE0A927DD7A_.wvu.FilterData" localSheetId="5" hidden="1">'PO&amp;Invoice'!$A$10:$L$10</definedName>
    <definedName name="Z_6D8CC75D_0ABA_4E8F_846F_4EB032EADF7F_.wvu.Cols" localSheetId="5" hidden="1">'PO&amp;Invoice'!#REF!</definedName>
    <definedName name="Z_6D8CC75D_0ABA_4E8F_846F_4EB032EADF7F_.wvu.Cols" localSheetId="3" hidden="1">PO2Vendor!$D:$G</definedName>
    <definedName name="Z_6D8CC75D_0ABA_4E8F_846F_4EB032EADF7F_.wvu.FilterData" localSheetId="5" hidden="1">'PO&amp;Invoice'!$A$10:$L$10</definedName>
    <definedName name="Z_6D8CC75D_0ABA_4E8F_846F_4EB032EADF7F_.wvu.FilterData" localSheetId="1" hidden="1">Resource!$B$1:$Z$460</definedName>
    <definedName name="Z_6D8CC75D_0ABA_4E8F_846F_4EB032EADF7F_.wvu.FilterData" localSheetId="0" hidden="1">Tracking!$A$1:$BK$1</definedName>
    <definedName name="Z_6D8CC75D_0ABA_4E8F_846F_4EB032EADF7F_.wvu.Rows" localSheetId="7" hidden="1">IncomeReport!$1:$3</definedName>
    <definedName name="Z_6E2D8A7A_BF1A_48BC_BCA3_E436B2F05B6A_.wvu.FilterData" localSheetId="0" hidden="1">Tracking!$A$1:$BK$1</definedName>
    <definedName name="Z_6EF39C32_72D7_484D_BB59_D46CD7B884ED_.wvu.FilterData" localSheetId="1" hidden="1">Resource!$B$1:$Z$460</definedName>
    <definedName name="Z_6EF39C32_72D7_484D_BB59_D46CD7B884ED_.wvu.FilterData" localSheetId="0" hidden="1">Tracking!$A$1:$BB$1</definedName>
    <definedName name="Z_6FCAD632_001F_46D3_BE57_075FBEFAF34C_.wvu.FilterData" localSheetId="0" hidden="1">Tracking!$A$1:$BK$1</definedName>
    <definedName name="Z_6FE4C6F9_B88B_41EA_81E5_5D9CD22DD5AB_.wvu.FilterData" localSheetId="3" hidden="1">PO2Vendor!$H$2:$N$2</definedName>
    <definedName name="Z_71157F24_7C1E_4297_9462_474D4BD84AD8_.wvu.FilterData" localSheetId="5" hidden="1">'PO&amp;Invoice'!$A$10:$L$10</definedName>
    <definedName name="Z_71157F24_7C1E_4297_9462_474D4BD84AD8_.wvu.FilterData" localSheetId="0" hidden="1">Tracking!$A$1:$BK$1</definedName>
    <definedName name="Z_71F3CC1F_BB6A_4FFE_BFFC_4A77B3E08604_.wvu.FilterData" localSheetId="3" hidden="1">PO2Vendor!$A$1:$C$2</definedName>
    <definedName name="Z_71F3CC1F_BB6A_4FFE_BFFC_4A77B3E08604_.wvu.FilterData" localSheetId="0" hidden="1">Tracking!$A$1:$BK$1</definedName>
    <definedName name="Z_735BBD2D_84FB_4C1D_8F8C_13C002183293_.wvu.FilterData" localSheetId="0" hidden="1">Tracking!$A$1:$BK$1</definedName>
    <definedName name="Z_7394B9A9_FBBC_4143_AAF9_C760A644D2B2_.wvu.FilterData" localSheetId="3" hidden="1">PO2Vendor!$A$1:$C$2</definedName>
    <definedName name="Z_73C7D442_26D1_42BB_A333_32366C9DDC8E_.wvu.FilterData" localSheetId="3" hidden="1">PO2Vendor!$H$2:$O$2</definedName>
    <definedName name="Z_73C7D442_26D1_42BB_A333_32366C9DDC8E_.wvu.FilterData" localSheetId="0" hidden="1">Tracking!$A$1:$BK$1</definedName>
    <definedName name="Z_7512F868_BAC8_42A7_AFD5_396F79EB9EA1_.wvu.FilterData" localSheetId="0" hidden="1">Tracking!$A$1:$BK$1</definedName>
    <definedName name="Z_752954E5_DD14_453C_9925_783F2A83E874_.wvu.FilterData" localSheetId="0" hidden="1">Tracking!$A$1:$BK$1</definedName>
    <definedName name="Z_7605AAC7_8150_4EC6_99B1_DB7225FF3C50_.wvu.FilterData" localSheetId="0" hidden="1">Tracking!$A$1:$BK$1</definedName>
    <definedName name="Z_7624E6F8_962D_4AFE_A087_36BC9B0252D7_.wvu.Cols" localSheetId="5" hidden="1">'PO&amp;Invoice'!$S:$W</definedName>
    <definedName name="Z_7624E6F8_962D_4AFE_A087_36BC9B0252D7_.wvu.Cols" localSheetId="3" hidden="1">PO2Vendor!$D:$G</definedName>
    <definedName name="Z_7624E6F8_962D_4AFE_A087_36BC9B0252D7_.wvu.Cols" localSheetId="0" hidden="1">Tracking!$B:$C,Tracking!$H:$J,Tracking!$L:$M,Tracking!$U:$Z,Tracking!$AB:$AB,Tracking!$AD:$AL,Tracking!$AR:$BN</definedName>
    <definedName name="Z_7624E6F8_962D_4AFE_A087_36BC9B0252D7_.wvu.FilterData" localSheetId="6" hidden="1">InvoiceModel!$A$1:$S$24</definedName>
    <definedName name="Z_7624E6F8_962D_4AFE_A087_36BC9B0252D7_.wvu.FilterData" localSheetId="5" hidden="1">'PO&amp;Invoice'!$A$10:$L$499</definedName>
    <definedName name="Z_7624E6F8_962D_4AFE_A087_36BC9B0252D7_.wvu.FilterData" localSheetId="3" hidden="1">PO2Vendor!$H$2:$R$2</definedName>
    <definedName name="Z_7624E6F8_962D_4AFE_A087_36BC9B0252D7_.wvu.FilterData" localSheetId="2" hidden="1">POCreator!$C$11:$D$13</definedName>
    <definedName name="Z_7624E6F8_962D_4AFE_A087_36BC9B0252D7_.wvu.FilterData" localSheetId="1" hidden="1">Resource!$A$1:$AG$427</definedName>
    <definedName name="Z_7624E6F8_962D_4AFE_A087_36BC9B0252D7_.wvu.FilterData" localSheetId="0" hidden="1">Tracking!$A$1:$BK$1</definedName>
    <definedName name="Z_7624E6F8_962D_4AFE_A087_36BC9B0252D7_.wvu.Rows" localSheetId="5" hidden="1">'PO&amp;Invoice'!$7:$9</definedName>
    <definedName name="Z_7624E6F8_962D_4AFE_A087_36BC9B0252D7_.wvu.Rows" localSheetId="3" hidden="1">PO2Vendor!$1:$1</definedName>
    <definedName name="Z_77468E3B_F7C9_4180_BAAC_AEC8550C704E_.wvu.FilterData" localSheetId="0" hidden="1">Tracking!$A$1:$BB$1</definedName>
    <definedName name="Z_786D198C_B961_43B1_8F8F_2ED45F44F8B9_.wvu.FilterData" localSheetId="1" hidden="1">Resource!$B$1:$Z$460</definedName>
    <definedName name="Z_786D198C_B961_43B1_8F8F_2ED45F44F8B9_.wvu.FilterData" localSheetId="0" hidden="1">Tracking!$A$1:$BK$1</definedName>
    <definedName name="Z_7A8B3C0E_6696_48D5_A935_F1FF5344267D_.wvu.FilterData" localSheetId="5" hidden="1">'PO&amp;Invoice'!$A$10:$L$10</definedName>
    <definedName name="Z_7AEFF5B5_58DA_483C_B6E8_7D39EC4782AA_.wvu.Cols" localSheetId="5" hidden="1">'PO&amp;Invoice'!$E:$G,'PO&amp;Invoice'!$K:$K,'PO&amp;Invoice'!$M:$M,'PO&amp;Invoice'!$T:$W</definedName>
    <definedName name="Z_7AEFF5B5_58DA_483C_B6E8_7D39EC4782AA_.wvu.FilterData" localSheetId="6" hidden="1">InvoiceModel!$A$1:$S$1</definedName>
    <definedName name="Z_7AEFF5B5_58DA_483C_B6E8_7D39EC4782AA_.wvu.FilterData" localSheetId="5" hidden="1">'PO&amp;Invoice'!$A$10:$L$10</definedName>
    <definedName name="Z_7AEFF5B5_58DA_483C_B6E8_7D39EC4782AA_.wvu.Rows" localSheetId="5" hidden="1">'PO&amp;Invoice'!$7:$9</definedName>
    <definedName name="Z_7AF7755F_FFA9_408E_BCB0_7D411C39DE4A_.wvu.FilterData" localSheetId="5" hidden="1">'PO&amp;Invoice'!$A$10:$L$10</definedName>
    <definedName name="Z_7AF7755F_FFA9_408E_BCB0_7D411C39DE4A_.wvu.FilterData" localSheetId="3" hidden="1">PO2Vendor!$A$1:$C$2</definedName>
    <definedName name="Z_7AF7755F_FFA9_408E_BCB0_7D411C39DE4A_.wvu.FilterData" localSheetId="0" hidden="1">Tracking!$A$1:$BK$1</definedName>
    <definedName name="Z_7B186E85_A116_457C_8303_26D66E3E3F00_.wvu.FilterData" localSheetId="0" hidden="1">Tracking!$A$1:$AL$1</definedName>
    <definedName name="Z_7EEF727D_8AB0_43B3_9624_A0E025B10C65_.wvu.FilterData" localSheetId="5" hidden="1">'PO&amp;Invoice'!$A$10:$L$10</definedName>
    <definedName name="Z_7EEF727D_8AB0_43B3_9624_A0E025B10C65_.wvu.FilterData" localSheetId="0" hidden="1">Tracking!$A$1:$BK$1</definedName>
    <definedName name="Z_7F9D38A8_AF04_4B65_8889_0C6A1A92DFF8_.wvu.FilterData" localSheetId="0" hidden="1">Tracking!$A$1:$BK$1</definedName>
    <definedName name="Z_80872AA1_0403_4D94_89EE_C5D068C0A2E8_.wvu.FilterData" localSheetId="1" hidden="1">Resource!$B$1:$Z$460</definedName>
    <definedName name="Z_83E195F8_BE30_4760_9F35_30F216734897_.wvu.FilterData" localSheetId="5" hidden="1">'PO&amp;Invoice'!$A$10:$J$10</definedName>
    <definedName name="Z_840014A4_E966_4F9B_845B_7941A479148E_.wvu.FilterData" localSheetId="3" hidden="1">PO2Vendor!$A$1:$C$2</definedName>
    <definedName name="Z_8490E753_B5CB_4AFA_AE19_086C3A7D8EA5_.wvu.FilterData" localSheetId="0" hidden="1">Tracking!$A$1:$BK$1</definedName>
    <definedName name="Z_8569DA90_D535_4EF7_87B8_CD01A6C10A66_.wvu.Cols" localSheetId="5" hidden="1">'PO&amp;Invoice'!$T:$W</definedName>
    <definedName name="Z_8569DA90_D535_4EF7_87B8_CD01A6C10A66_.wvu.FilterData" localSheetId="6" hidden="1">InvoiceModel!$A$1:$S$1</definedName>
    <definedName name="Z_8569DA90_D535_4EF7_87B8_CD01A6C10A66_.wvu.FilterData" localSheetId="5" hidden="1">'PO&amp;Invoice'!$A$10:$L$10</definedName>
    <definedName name="Z_8569DA90_D535_4EF7_87B8_CD01A6C10A66_.wvu.Rows" localSheetId="5" hidden="1">'PO&amp;Invoice'!$7:$9</definedName>
    <definedName name="Z_867CD314_D6EE_48A8_84C8_0FC2E16A1CE0_.wvu.FilterData" localSheetId="0" hidden="1">Tracking!$A$1:$BK$1</definedName>
    <definedName name="Z_86F991E3_00F2_4056_A83E_231C48BF1BE9_.wvu.FilterData" localSheetId="3" hidden="1">PO2Vendor!$A$1:$C$2</definedName>
    <definedName name="Z_86F991E3_00F2_4056_A83E_231C48BF1BE9_.wvu.FilterData" localSheetId="1" hidden="1">Resource!$B$1:$Z$460</definedName>
    <definedName name="Z_86F991E3_00F2_4056_A83E_231C48BF1BE9_.wvu.FilterData" localSheetId="0" hidden="1">Tracking!$A$1:$BK$1</definedName>
    <definedName name="Z_87DD9310_4E12_42BE_A8EC_D1394AFA19D0_.wvu.FilterData" localSheetId="5" hidden="1">'PO&amp;Invoice'!$A$10:$L$10</definedName>
    <definedName name="Z_87DD9310_4E12_42BE_A8EC_D1394AFA19D0_.wvu.FilterData" localSheetId="0" hidden="1">Tracking!$A$1:$BK$1</definedName>
    <definedName name="Z_8804CE30_2B5F_44BD_ABAE_9E5313B5C929_.wvu.FilterData" localSheetId="1" hidden="1">Resource!$B$1:$Z$460</definedName>
    <definedName name="Z_8804CE30_2B5F_44BD_ABAE_9E5313B5C929_.wvu.FilterData" localSheetId="0" hidden="1">Tracking!$A$1:$BK$1</definedName>
    <definedName name="Z_88D9857D_D9B0_4948_91AC_77027F8E96AC_.wvu.Cols" localSheetId="5" hidden="1">'PO&amp;Invoice'!#REF!</definedName>
    <definedName name="Z_88D9857D_D9B0_4948_91AC_77027F8E96AC_.wvu.Cols" localSheetId="3" hidden="1">PO2Vendor!$D:$G</definedName>
    <definedName name="Z_88D9857D_D9B0_4948_91AC_77027F8E96AC_.wvu.FilterData" localSheetId="5" hidden="1">'PO&amp;Invoice'!$A$10:$L$10</definedName>
    <definedName name="Z_88D9857D_D9B0_4948_91AC_77027F8E96AC_.wvu.FilterData" localSheetId="3" hidden="1">PO2Vendor!$A$1:$C$2</definedName>
    <definedName name="Z_88D9857D_D9B0_4948_91AC_77027F8E96AC_.wvu.FilterData" localSheetId="1" hidden="1">Resource!$B$1:$Z$460</definedName>
    <definedName name="Z_88D9857D_D9B0_4948_91AC_77027F8E96AC_.wvu.FilterData" localSheetId="0" hidden="1">Tracking!$A$1:$BK$1</definedName>
    <definedName name="Z_88D9857D_D9B0_4948_91AC_77027F8E96AC_.wvu.Rows" localSheetId="5" hidden="1">'PO&amp;Invoice'!$7:$9</definedName>
    <definedName name="Z_88D9857D_D9B0_4948_91AC_77027F8E96AC_.wvu.Rows" localSheetId="3" hidden="1">PO2Vendor!$1:$1</definedName>
    <definedName name="Z_8B11F84E_5DB9_4936_AE49_AB4EF052F4A6_.wvu.FilterData" localSheetId="0" hidden="1">Tracking!$A$1:$BK$1</definedName>
    <definedName name="Z_8D58B505_6C00_43F5_98DB_EC03660FB545_.wvu.FilterData" localSheetId="0" hidden="1">Tracking!$A$1:$BB$1</definedName>
    <definedName name="Z_8D98F096_8055_497A_A992_A9CCEB3C0CCF_.wvu.FilterData" localSheetId="3" hidden="1">PO2Vendor!$A$1:$C$2</definedName>
    <definedName name="Z_8D98F096_8055_497A_A992_A9CCEB3C0CCF_.wvu.FilterData" localSheetId="0" hidden="1">Tracking!$A$1:$BK$1</definedName>
    <definedName name="Z_8DA8CE0D_34B5_4B5E_A99B_CF004E4DB5F2_.wvu.FilterData" localSheetId="5" hidden="1">'PO&amp;Invoice'!$A$10:$L$10</definedName>
    <definedName name="Z_8EA04478_BDCC_4CD7_86C2_30DEF193348D_.wvu.Cols" localSheetId="5" hidden="1">'PO&amp;Invoice'!$S:$W</definedName>
    <definedName name="Z_8EA04478_BDCC_4CD7_86C2_30DEF193348D_.wvu.Cols" localSheetId="3" hidden="1">PO2Vendor!$D:$G</definedName>
    <definedName name="Z_8EA04478_BDCC_4CD7_86C2_30DEF193348D_.wvu.Cols" localSheetId="0" hidden="1">Tracking!$B:$C,Tracking!$H:$Z,Tracking!$AN:$AO,Tracking!$AQ:$AS,Tracking!$AU:$BM</definedName>
    <definedName name="Z_8EA04478_BDCC_4CD7_86C2_30DEF193348D_.wvu.FilterData" localSheetId="6" hidden="1">InvoiceModel!$A$1:$S$24</definedName>
    <definedName name="Z_8EA04478_BDCC_4CD7_86C2_30DEF193348D_.wvu.FilterData" localSheetId="5" hidden="1">'PO&amp;Invoice'!$A$10:$L$499</definedName>
    <definedName name="Z_8EA04478_BDCC_4CD7_86C2_30DEF193348D_.wvu.FilterData" localSheetId="3" hidden="1">PO2Vendor!$H$2:$R$2</definedName>
    <definedName name="Z_8EA04478_BDCC_4CD7_86C2_30DEF193348D_.wvu.FilterData" localSheetId="2" hidden="1">POCreator!$C$11:$D$13</definedName>
    <definedName name="Z_8EA04478_BDCC_4CD7_86C2_30DEF193348D_.wvu.FilterData" localSheetId="1" hidden="1">Resource!$A$1:$AG$427</definedName>
    <definedName name="Z_8EA04478_BDCC_4CD7_86C2_30DEF193348D_.wvu.FilterData" localSheetId="0" hidden="1">Tracking!$A$1:$BK$1</definedName>
    <definedName name="Z_8EA04478_BDCC_4CD7_86C2_30DEF193348D_.wvu.Rows" localSheetId="5" hidden="1">'PO&amp;Invoice'!$7:$9</definedName>
    <definedName name="Z_8EA04478_BDCC_4CD7_86C2_30DEF193348D_.wvu.Rows" localSheetId="3" hidden="1">PO2Vendor!$1:$1</definedName>
    <definedName name="Z_900B588F_F5E5_44D2_BCC5_A6EAB34FB15A_.wvu.Cols" localSheetId="5" hidden="1">'PO&amp;Invoice'!$S:$W</definedName>
    <definedName name="Z_900B588F_F5E5_44D2_BCC5_A6EAB34FB15A_.wvu.Cols" localSheetId="3" hidden="1">PO2Vendor!$D:$G</definedName>
    <definedName name="Z_900B588F_F5E5_44D2_BCC5_A6EAB34FB15A_.wvu.Cols" localSheetId="0" hidden="1">Tracking!$B:$B,Tracking!$I:$J,Tracking!$L:$Y,Tracking!$AC:$AU,Tracking!$BC:$BE</definedName>
    <definedName name="Z_900B588F_F5E5_44D2_BCC5_A6EAB34FB15A_.wvu.FilterData" localSheetId="6" hidden="1">InvoiceModel!$A$1:$S$24</definedName>
    <definedName name="Z_900B588F_F5E5_44D2_BCC5_A6EAB34FB15A_.wvu.FilterData" localSheetId="5" hidden="1">'PO&amp;Invoice'!$A$10:$L$499</definedName>
    <definedName name="Z_900B588F_F5E5_44D2_BCC5_A6EAB34FB15A_.wvu.FilterData" localSheetId="3" hidden="1">PO2Vendor!$H$2:$R$2</definedName>
    <definedName name="Z_900B588F_F5E5_44D2_BCC5_A6EAB34FB15A_.wvu.FilterData" localSheetId="2" hidden="1">POCreator!$C$11:$D$13</definedName>
    <definedName name="Z_900B588F_F5E5_44D2_BCC5_A6EAB34FB15A_.wvu.FilterData" localSheetId="1" hidden="1">Resource!$A$1:$AG$427</definedName>
    <definedName name="Z_900B588F_F5E5_44D2_BCC5_A6EAB34FB15A_.wvu.FilterData" localSheetId="0" hidden="1">Tracking!$A$1:$BK$1</definedName>
    <definedName name="Z_900B588F_F5E5_44D2_BCC5_A6EAB34FB15A_.wvu.Rows" localSheetId="5" hidden="1">'PO&amp;Invoice'!$7:$9</definedName>
    <definedName name="Z_900B588F_F5E5_44D2_BCC5_A6EAB34FB15A_.wvu.Rows" localSheetId="3" hidden="1">PO2Vendor!$1:$1</definedName>
    <definedName name="Z_90AD25A6_A0C2_440D_9477_13402E9EAEEB_.wvu.FilterData" localSheetId="0" hidden="1">Tracking!$A$1:$BK$1</definedName>
    <definedName name="Z_92ACD2A0_42CA_484D_A3DD_B289D303DC65_.wvu.Cols" localSheetId="5" hidden="1">'PO&amp;Invoice'!#REF!</definedName>
    <definedName name="Z_92ACD2A0_42CA_484D_A3DD_B289D303DC65_.wvu.FilterData" localSheetId="5" hidden="1">'PO&amp;Invoice'!$A$10:$L$10</definedName>
    <definedName name="Z_92ACD2A0_42CA_484D_A3DD_B289D303DC65_.wvu.Rows" localSheetId="5" hidden="1">'PO&amp;Invoice'!$7:$9</definedName>
    <definedName name="Z_93018768_AB7E_4876_98B9_5B7319EDA2A9_.wvu.FilterData" localSheetId="5" hidden="1">'PO&amp;Invoice'!$A$10:$L$10</definedName>
    <definedName name="Z_93018768_AB7E_4876_98B9_5B7319EDA2A9_.wvu.FilterData" localSheetId="0" hidden="1">Tracking!$A$1:$BK$1</definedName>
    <definedName name="Z_9377E4E0_4AE2_47DD_B43B_E9BAA5917F74_.wvu.FilterData" localSheetId="0" hidden="1">Tracking!$A$1:$BK$1</definedName>
    <definedName name="Z_940657F4_244D_4B99_9C0B_3AC1310406A5_.wvu.FilterData" localSheetId="1" hidden="1">Resource!$B$1:$Z$460</definedName>
    <definedName name="Z_940657F4_244D_4B99_9C0B_3AC1310406A5_.wvu.FilterData" localSheetId="0" hidden="1">Tracking!$A$1:$BK$1</definedName>
    <definedName name="Z_94CB9C25_86E3_4AAB_B46F_4DDFC7D13556_.wvu.FilterData" localSheetId="5" hidden="1">'PO&amp;Invoice'!$A$10:$L$10</definedName>
    <definedName name="Z_94CB9C25_86E3_4AAB_B46F_4DDFC7D13556_.wvu.FilterData" localSheetId="0" hidden="1">Tracking!$A$1:$BK$1</definedName>
    <definedName name="Z_94F6F295_1EB2_4482_8EB9_752EA1DD5705_.wvu.FilterData" localSheetId="5" hidden="1">'PO&amp;Invoice'!$A$10:$J$10</definedName>
    <definedName name="Z_94F6F295_1EB2_4482_8EB9_752EA1DD5705_.wvu.FilterData" localSheetId="0" hidden="1">Tracking!$A$1:$BK$1</definedName>
    <definedName name="Z_9596E99D_E774_4019_ADDA_F829F417FF52_.wvu.Cols" localSheetId="5" hidden="1">'PO&amp;Invoice'!#REF!</definedName>
    <definedName name="Z_9596E99D_E774_4019_ADDA_F829F417FF52_.wvu.FilterData" localSheetId="5" hidden="1">'PO&amp;Invoice'!$A$10:$L$10</definedName>
    <definedName name="Z_9596E99D_E774_4019_ADDA_F829F417FF52_.wvu.Rows" localSheetId="5" hidden="1">'PO&amp;Invoice'!$7:$9</definedName>
    <definedName name="Z_9606D28E_25D4_40A1_91C4_39127FFCFF00_.wvu.FilterData" localSheetId="5" hidden="1">'PO&amp;Invoice'!$A$10:$L$10</definedName>
    <definedName name="Z_9606D28E_25D4_40A1_91C4_39127FFCFF00_.wvu.FilterData" localSheetId="0" hidden="1">Tracking!$A$1:$BK$1</definedName>
    <definedName name="Z_961BEDEF_1B3F_4835_88D5_952B87B01A23_.wvu.FilterData" localSheetId="5" hidden="1">'PO&amp;Invoice'!$A$10:$L$10</definedName>
    <definedName name="Z_963D88CF_2389_4EE3_9ECD_3565CB551030_.wvu.FilterData" localSheetId="5" hidden="1">'PO&amp;Invoice'!$A$10:$L$10</definedName>
    <definedName name="Z_963D88CF_2389_4EE3_9ECD_3565CB551030_.wvu.FilterData" localSheetId="1" hidden="1">Resource!$B$1:$Z$460</definedName>
    <definedName name="Z_963D88CF_2389_4EE3_9ECD_3565CB551030_.wvu.FilterData" localSheetId="0" hidden="1">Tracking!$A$1:$BK$1</definedName>
    <definedName name="Z_991134CF_AB26_4FFD_976C_8ABBA5D021BF_.wvu.FilterData" localSheetId="5" hidden="1">'PO&amp;Invoice'!$A$10:$L$10</definedName>
    <definedName name="Z_991134CF_AB26_4FFD_976C_8ABBA5D021BF_.wvu.FilterData" localSheetId="0" hidden="1">Tracking!$A$1:$BK$1</definedName>
    <definedName name="Z_99AB3DB7_4D77_4E96_8797_90FE8CF7ABB2_.wvu.FilterData" localSheetId="0" hidden="1">Tracking!$A$1:$BK$1</definedName>
    <definedName name="Z_9A3BAAD1_201C_4735_977A_2C9F43ABDC3E_.wvu.Cols" localSheetId="0" hidden="1">Tracking!$B:$B,Tracking!$G:$M,Tracking!$U:$Z</definedName>
    <definedName name="Z_9A3BAAD1_201C_4735_977A_2C9F43ABDC3E_.wvu.FilterData" localSheetId="0" hidden="1">Tracking!$A$1:$AL$1</definedName>
    <definedName name="Z_9A3CBB70_FF07_486A_B474_9D2BABFB211C_.wvu.FilterData" localSheetId="1" hidden="1">Resource!$B$1:$Z$460</definedName>
    <definedName name="Z_9A3CBB70_FF07_486A_B474_9D2BABFB211C_.wvu.FilterData" localSheetId="0" hidden="1">Tracking!$A$1:$BK$1</definedName>
    <definedName name="Z_9BCC52CF_F7D4_4708_B6C7_3090A315C74B_.wvu.FilterData" localSheetId="3" hidden="1">PO2Vendor!$A$1:$C$2</definedName>
    <definedName name="Z_9BCC52CF_F7D4_4708_B6C7_3090A315C74B_.wvu.FilterData" localSheetId="0" hidden="1">Tracking!$A$1:$BK$1</definedName>
    <definedName name="Z_9D2FC9D5_FF9E_4DBB_AFB7_EA1B9E8874F1_.wvu.FilterData" localSheetId="5" hidden="1">'PO&amp;Invoice'!$A$10:$L$10</definedName>
    <definedName name="Z_9D2FC9D5_FF9E_4DBB_AFB7_EA1B9E8874F1_.wvu.FilterData" localSheetId="3" hidden="1">PO2Vendor!$A$1:$C$2</definedName>
    <definedName name="Z_9D2FC9D5_FF9E_4DBB_AFB7_EA1B9E8874F1_.wvu.FilterData" localSheetId="0" hidden="1">Tracking!$A$1:$BK$1</definedName>
    <definedName name="Z_9E62F422_15BA_4223_A28F_8179DD9766B7_.wvu.FilterData" localSheetId="0" hidden="1">Tracking!$A$1:$BK$1</definedName>
    <definedName name="Z_9E6F2FC9_A749_4132_8842_F479E7C89F8F_.wvu.FilterData" localSheetId="0" hidden="1">Tracking!$A$1:$BK$1</definedName>
    <definedName name="Z_9ED12E8A_D8B9_45A4_9C40_39659FC0D6D8_.wvu.Cols" localSheetId="5" hidden="1">'PO&amp;Invoice'!$S:$W</definedName>
    <definedName name="Z_9ED12E8A_D8B9_45A4_9C40_39659FC0D6D8_.wvu.Cols" localSheetId="3" hidden="1">PO2Vendor!$D:$G</definedName>
    <definedName name="Z_9ED12E8A_D8B9_45A4_9C40_39659FC0D6D8_.wvu.FilterData" localSheetId="6" hidden="1">InvoiceModel!$A$1:$S$1</definedName>
    <definedName name="Z_9ED12E8A_D8B9_45A4_9C40_39659FC0D6D8_.wvu.FilterData" localSheetId="5" hidden="1">'PO&amp;Invoice'!$A$10:$L$10</definedName>
    <definedName name="Z_9ED12E8A_D8B9_45A4_9C40_39659FC0D6D8_.wvu.FilterData" localSheetId="3" hidden="1">PO2Vendor!$H$2:$R$2</definedName>
    <definedName name="Z_9ED12E8A_D8B9_45A4_9C40_39659FC0D6D8_.wvu.FilterData" localSheetId="1" hidden="1">Resource!$B$246:$B$281</definedName>
    <definedName name="Z_9ED12E8A_D8B9_45A4_9C40_39659FC0D6D8_.wvu.FilterData" localSheetId="0" hidden="1">Tracking!$A$1:$BK$1</definedName>
    <definedName name="Z_9ED12E8A_D8B9_45A4_9C40_39659FC0D6D8_.wvu.Rows" localSheetId="5" hidden="1">'PO&amp;Invoice'!$7:$9</definedName>
    <definedName name="Z_9ED12E8A_D8B9_45A4_9C40_39659FC0D6D8_.wvu.Rows" localSheetId="3" hidden="1">PO2Vendor!$1:$1</definedName>
    <definedName name="Z_A08FE186_6614_42D1_A9DD_BB37F6DC965A_.wvu.FilterData" localSheetId="0" hidden="1">Tracking!$A$1:$BK$1</definedName>
    <definedName name="Z_A1115B29_045A_49F8_BA45_3D84F113B1BF_.wvu.FilterData" localSheetId="1" hidden="1">Resource!$B$1:$Z$460</definedName>
    <definedName name="Z_A1CC32B6_CBB7_488F_9670_BEBC64DE0705_.wvu.FilterData" localSheetId="0" hidden="1">Tracking!$A$1:$BK$1</definedName>
    <definedName name="Z_A3B21961_CD90_41FD_9E1B_44B0AFA15661_.wvu.FilterData" localSheetId="3" hidden="1">PO2Vendor!$A$1:$C$2</definedName>
    <definedName name="Z_A4EC9755_287B_4DEF_9EFA_253B424DCD48_.wvu.FilterData" localSheetId="5" hidden="1">'PO&amp;Invoice'!$A$10:$L$10</definedName>
    <definedName name="Z_A4EC9755_287B_4DEF_9EFA_253B424DCD48_.wvu.FilterData" localSheetId="0" hidden="1">Tracking!$A$1:$BK$1</definedName>
    <definedName name="Z_A5A78CF4_F13B_42F1_B840_3844FB00EBB9_.wvu.FilterData" localSheetId="5" hidden="1">'PO&amp;Invoice'!$A$10:$L$10</definedName>
    <definedName name="Z_A60E0F10_2461_44CA_BCD1_A539CD7FFE55_.wvu.FilterData" localSheetId="0" hidden="1">Tracking!$A$1:$BK$1</definedName>
    <definedName name="Z_A6845CFE_44DF_4B2B_A5A8_8AB246EF4DBD_.wvu.FilterData" localSheetId="0" hidden="1">Tracking!$A$1:$BK$1</definedName>
    <definedName name="Z_A690AFFC_81A1_46C8_99B2_397E8C4072C4_.wvu.FilterData" localSheetId="0" hidden="1">Tracking!$A$1:$BK$1</definedName>
    <definedName name="Z_AA1FB662_C132_41E7_A9D8_C3C01EA00882_.wvu.FilterData" localSheetId="0" hidden="1">Tracking!$A$1:$BK$1</definedName>
    <definedName name="Z_AADEF091_0FBC_4CDB_B6DC_54D9C2AEBAFF_.wvu.FilterData" localSheetId="1" hidden="1">Resource!$B$1:$Z$460</definedName>
    <definedName name="Z_AADEF091_0FBC_4CDB_B6DC_54D9C2AEBAFF_.wvu.FilterData" localSheetId="0" hidden="1">Tracking!$A$1:$BK$1</definedName>
    <definedName name="Z_AB4E7212_2EF1_4694_A54F_BA4DF4B49AD0_.wvu.Cols" localSheetId="5" hidden="1">'PO&amp;Invoice'!$S:$W</definedName>
    <definedName name="Z_AB4E7212_2EF1_4694_A54F_BA4DF4B49AD0_.wvu.Cols" localSheetId="3" hidden="1">PO2Vendor!$D:$G</definedName>
    <definedName name="Z_AB4E7212_2EF1_4694_A54F_BA4DF4B49AD0_.wvu.Cols" localSheetId="0" hidden="1">Tracking!$B:$C,Tracking!$H:$J,Tracking!$L:$Y,Tracking!$AK:$AK,Tracking!$AN:$AO,Tracking!$AQ:$AS,Tracking!$AU:$BK</definedName>
    <definedName name="Z_AB4E7212_2EF1_4694_A54F_BA4DF4B49AD0_.wvu.FilterData" localSheetId="6" hidden="1">InvoiceModel!$A$1:$S$24</definedName>
    <definedName name="Z_AB4E7212_2EF1_4694_A54F_BA4DF4B49AD0_.wvu.FilterData" localSheetId="5" hidden="1">'PO&amp;Invoice'!$A$10:$L$499</definedName>
    <definedName name="Z_AB4E7212_2EF1_4694_A54F_BA4DF4B49AD0_.wvu.FilterData" localSheetId="3" hidden="1">PO2Vendor!$H$2:$R$2</definedName>
    <definedName name="Z_AB4E7212_2EF1_4694_A54F_BA4DF4B49AD0_.wvu.FilterData" localSheetId="2" hidden="1">POCreator!$C$11:$D$13</definedName>
    <definedName name="Z_AB4E7212_2EF1_4694_A54F_BA4DF4B49AD0_.wvu.FilterData" localSheetId="1" hidden="1">Resource!$A$1:$AG$427</definedName>
    <definedName name="Z_AB4E7212_2EF1_4694_A54F_BA4DF4B49AD0_.wvu.FilterData" localSheetId="0" hidden="1">Tracking!$A$1:$BK$1</definedName>
    <definedName name="Z_AB4E7212_2EF1_4694_A54F_BA4DF4B49AD0_.wvu.Rows" localSheetId="5" hidden="1">'PO&amp;Invoice'!$7:$9</definedName>
    <definedName name="Z_AB4E7212_2EF1_4694_A54F_BA4DF4B49AD0_.wvu.Rows" localSheetId="3" hidden="1">PO2Vendor!$1:$1</definedName>
    <definedName name="Z_AB9F296F_FA4F_48FD_905F_63A7EABA9583_.wvu.FilterData" localSheetId="0" hidden="1">Tracking!$A$1:$BK$1</definedName>
    <definedName name="Z_ABDAA561_97F3_4A1C_9DF3_9A666BCDC9E2_.wvu.FilterData" localSheetId="0" hidden="1">Tracking!$A$1:$BK$1</definedName>
    <definedName name="Z_AFE01590_B6FB_400D_BDDC_F51C5DD83391_.wvu.FilterData" localSheetId="0" hidden="1">Tracking!$A$1:$BK$1</definedName>
    <definedName name="Z_B257BEBC_554C_46AB_A1B2_08ACEC635A6C_.wvu.FilterData" localSheetId="1" hidden="1">Resource!$B$1:$Z$460</definedName>
    <definedName name="Z_B257BEBC_554C_46AB_A1B2_08ACEC635A6C_.wvu.FilterData" localSheetId="0" hidden="1">Tracking!$A$1:$BK$1</definedName>
    <definedName name="Z_B29DBC74_58B7_4365_A6CF_6A9C80C9C9F3_.wvu.FilterData" localSheetId="0" hidden="1">Tracking!$A$1:$BK$1</definedName>
    <definedName name="Z_B2C14047_F085_40D6_A233_087528CF2306_.wvu.Cols" localSheetId="5" hidden="1">'PO&amp;Invoice'!#REF!</definedName>
    <definedName name="Z_B2C14047_F085_40D6_A233_087528CF2306_.wvu.Cols" localSheetId="3" hidden="1">PO2Vendor!$D:$G</definedName>
    <definedName name="Z_B2C14047_F085_40D6_A233_087528CF2306_.wvu.FilterData" localSheetId="5" hidden="1">'PO&amp;Invoice'!$A$10:$L$10</definedName>
    <definedName name="Z_B2C14047_F085_40D6_A233_087528CF2306_.wvu.FilterData" localSheetId="3" hidden="1">PO2Vendor!$A$1:$C$2</definedName>
    <definedName name="Z_B2C14047_F085_40D6_A233_087528CF2306_.wvu.FilterData" localSheetId="1" hidden="1">Resource!$B$1:$Z$460</definedName>
    <definedName name="Z_B2C14047_F085_40D6_A233_087528CF2306_.wvu.FilterData" localSheetId="0" hidden="1">Tracking!$A$1:$BK$1</definedName>
    <definedName name="Z_B2C14047_F085_40D6_A233_087528CF2306_.wvu.Rows" localSheetId="5" hidden="1">'PO&amp;Invoice'!$7:$9</definedName>
    <definedName name="Z_B2C14047_F085_40D6_A233_087528CF2306_.wvu.Rows" localSheetId="3" hidden="1">PO2Vendor!$1:$1</definedName>
    <definedName name="Z_B53254E2_687E_46AC_9BDC_D5B781D2B888_.wvu.Cols" localSheetId="5" hidden="1">'PO&amp;Invoice'!$S:$W</definedName>
    <definedName name="Z_B53254E2_687E_46AC_9BDC_D5B781D2B888_.wvu.Cols" localSheetId="3" hidden="1">PO2Vendor!$D:$G</definedName>
    <definedName name="Z_B53254E2_687E_46AC_9BDC_D5B781D2B888_.wvu.Cols" localSheetId="0" hidden="1">Tracking!$B:$C,Tracking!$J:$K,Tracking!$M:$M,Tracking!$U:$Z,Tracking!$AB:$AB,Tracking!$AI:$BJ</definedName>
    <definedName name="Z_B53254E2_687E_46AC_9BDC_D5B781D2B888_.wvu.FilterData" localSheetId="6" hidden="1">InvoiceModel!$A$1:$S$24</definedName>
    <definedName name="Z_B53254E2_687E_46AC_9BDC_D5B781D2B888_.wvu.FilterData" localSheetId="5" hidden="1">'PO&amp;Invoice'!$A$10:$L$499</definedName>
    <definedName name="Z_B53254E2_687E_46AC_9BDC_D5B781D2B888_.wvu.FilterData" localSheetId="3" hidden="1">PO2Vendor!$H$2:$R$2</definedName>
    <definedName name="Z_B53254E2_687E_46AC_9BDC_D5B781D2B888_.wvu.FilterData" localSheetId="2" hidden="1">POCreator!$C$11:$D$13</definedName>
    <definedName name="Z_B53254E2_687E_46AC_9BDC_D5B781D2B888_.wvu.FilterData" localSheetId="1" hidden="1">Resource!$A$1:$AG$427</definedName>
    <definedName name="Z_B53254E2_687E_46AC_9BDC_D5B781D2B888_.wvu.FilterData" localSheetId="0" hidden="1">Tracking!$A$1:$BK$1</definedName>
    <definedName name="Z_B53254E2_687E_46AC_9BDC_D5B781D2B888_.wvu.Rows" localSheetId="5" hidden="1">'PO&amp;Invoice'!$7:$9</definedName>
    <definedName name="Z_B53254E2_687E_46AC_9BDC_D5B781D2B888_.wvu.Rows" localSheetId="3" hidden="1">PO2Vendor!$1:$1</definedName>
    <definedName name="Z_B55DA460_7951_41CC_9B8E_CE510008A596_.wvu.FilterData" localSheetId="0" hidden="1">Tracking!$A$1:$BK$1</definedName>
    <definedName name="Z_B564288C_6EDF_4AC4_8182_31218177996E_.wvu.FilterData" localSheetId="0" hidden="1">Tracking!$A$1:$BK$1</definedName>
    <definedName name="Z_B6284116_3BC3_4B38_866A_0566B541B9FE_.wvu.Cols" localSheetId="5" hidden="1">'PO&amp;Invoice'!$J:$L,'PO&amp;Invoice'!$N:$N,'PO&amp;Invoice'!$T:$W</definedName>
    <definedName name="Z_B6284116_3BC3_4B38_866A_0566B541B9FE_.wvu.FilterData" localSheetId="6" hidden="1">InvoiceModel!$A$1:$S$1</definedName>
    <definedName name="Z_B6284116_3BC3_4B38_866A_0566B541B9FE_.wvu.FilterData" localSheetId="5" hidden="1">'PO&amp;Invoice'!$A$10:$L$10</definedName>
    <definedName name="Z_B6284116_3BC3_4B38_866A_0566B541B9FE_.wvu.Rows" localSheetId="5" hidden="1">'PO&amp;Invoice'!$7:$9,'PO&amp;Invoice'!#REF!</definedName>
    <definedName name="Z_B782E6F1_0EB5_47ED_844E_09CADA0AC9ED_.wvu.FilterData" localSheetId="0" hidden="1">Tracking!$A$1:$BK$1</definedName>
    <definedName name="Z_B8AAA6B0_1857_48E3_8EA3_825F6A17FF32_.wvu.FilterData" localSheetId="0" hidden="1">Tracking!$A$1:$BK$1</definedName>
    <definedName name="Z_BD9E0D6A_7EDA_4C26_8902_D475F6AC029C_.wvu.FilterData" localSheetId="0" hidden="1">Tracking!$A$1:$BK$1</definedName>
    <definedName name="Z_BF055A35_6908_4B35_867F_25EBF36C0342_.wvu.FilterData" localSheetId="5" hidden="1">'PO&amp;Invoice'!$A$10:$L$10</definedName>
    <definedName name="Z_BF055A35_6908_4B35_867F_25EBF36C0342_.wvu.FilterData" localSheetId="0" hidden="1">Tracking!$A$1:$BK$1</definedName>
    <definedName name="Z_C15959EC_79B9_413C_ABF1_5B1C71A4CB76_.wvu.FilterData" localSheetId="5" hidden="1">'PO&amp;Invoice'!$A$10:$L$10</definedName>
    <definedName name="Z_C15959EC_79B9_413C_ABF1_5B1C71A4CB76_.wvu.FilterData" localSheetId="0" hidden="1">Tracking!$A$1:$BK$1</definedName>
    <definedName name="Z_C2550268_B285_4B94_99C8_FE87AEDAB872_.wvu.FilterData" localSheetId="0" hidden="1">Tracking!$A$1:$BB$1</definedName>
    <definedName name="Z_C2A9732A_CAE7_4188_AC7A_83CA6956821D_.wvu.FilterData" localSheetId="0" hidden="1">Tracking!$A$1:$BK$1</definedName>
    <definedName name="Z_C3244159_FFAF_47EF_BEB5_41F6B5B49198_.wvu.FilterData" localSheetId="0" hidden="1">Tracking!$A$1:$BK$1</definedName>
    <definedName name="Z_C739CF66_6FFE_4DE3_98CF_03B4DEAB5D31_.wvu.FilterData" localSheetId="0" hidden="1">Tracking!$A$1:$BK$1</definedName>
    <definedName name="Z_C9856CD1_5F63_404B_BA14_4C2330FCBE39_.wvu.FilterData" localSheetId="0" hidden="1">Tracking!$A$1:$BK$1</definedName>
    <definedName name="Z_CB2B0875_7D8E_4B6E_A88E_C06F0494864C_.wvu.FilterData" localSheetId="0" hidden="1">Tracking!$A$1:$BK$1</definedName>
    <definedName name="Z_CF975E24_D269_425D_B28E_73EFD1D5FB67_.wvu.FilterData" localSheetId="0" hidden="1">Tracking!$A$1:$BK$1</definedName>
    <definedName name="Z_CFA136CA_166D_4FBC_A3B6_1D1186340A67_.wvu.FilterData" localSheetId="0" hidden="1">Tracking!$A$1:$BK$1</definedName>
    <definedName name="Z_D07557D3_4028_4BDA_9BEE_4C9C913AD3E8_.wvu.FilterData" localSheetId="0" hidden="1">Tracking!$A$1:$BK$1</definedName>
    <definedName name="Z_D14B5890_3574_4428_8149_6808E64618D6_.wvu.FilterData" localSheetId="0" hidden="1">Tracking!$A$1:$BK$1</definedName>
    <definedName name="Z_D1718782_CEA6_4F38_A5EE_1F8BF65E459B_.wvu.Cols" localSheetId="5" hidden="1">'PO&amp;Invoice'!$L:$L,'PO&amp;Invoice'!$N:$N,'PO&amp;Invoice'!$S:$W</definedName>
    <definedName name="Z_D1718782_CEA6_4F38_A5EE_1F8BF65E459B_.wvu.Cols" localSheetId="3" hidden="1">PO2Vendor!$D:$G</definedName>
    <definedName name="Z_D1718782_CEA6_4F38_A5EE_1F8BF65E459B_.wvu.Cols" localSheetId="0" hidden="1">Tracking!$B:$B,Tracking!$I:$J,Tracking!$L:$Y,Tracking!$AB:$AU,Tracking!$BC:$BE</definedName>
    <definedName name="Z_D1718782_CEA6_4F38_A5EE_1F8BF65E459B_.wvu.FilterData" localSheetId="6" hidden="1">InvoiceModel!$A$1:$S$24</definedName>
    <definedName name="Z_D1718782_CEA6_4F38_A5EE_1F8BF65E459B_.wvu.FilterData" localSheetId="5" hidden="1">'PO&amp;Invoice'!$A$10:$L$499</definedName>
    <definedName name="Z_D1718782_CEA6_4F38_A5EE_1F8BF65E459B_.wvu.FilterData" localSheetId="3" hidden="1">PO2Vendor!$H$2:$R$2</definedName>
    <definedName name="Z_D1718782_CEA6_4F38_A5EE_1F8BF65E459B_.wvu.FilterData" localSheetId="2" hidden="1">POCreator!$C$11:$D$13</definedName>
    <definedName name="Z_D1718782_CEA6_4F38_A5EE_1F8BF65E459B_.wvu.FilterData" localSheetId="1" hidden="1">Resource!$A$1:$AG$427</definedName>
    <definedName name="Z_D1718782_CEA6_4F38_A5EE_1F8BF65E459B_.wvu.FilterData" localSheetId="0" hidden="1">Tracking!$A$1:$BK$1</definedName>
    <definedName name="Z_D1718782_CEA6_4F38_A5EE_1F8BF65E459B_.wvu.Rows" localSheetId="5" hidden="1">'PO&amp;Invoice'!$7:$9</definedName>
    <definedName name="Z_D1718782_CEA6_4F38_A5EE_1F8BF65E459B_.wvu.Rows" localSheetId="3" hidden="1">PO2Vendor!$1:$1</definedName>
    <definedName name="Z_D1F6F738_F21E_4790_9682_779B2600423E_.wvu.FilterData" localSheetId="0" hidden="1">Tracking!$A$1:$BK$1</definedName>
    <definedName name="Z_D526F508_6D8A_4709_99F6_711F8BAACA42_.wvu.FilterData" localSheetId="0" hidden="1">Tracking!$A$1:$BK$1</definedName>
    <definedName name="Z_D5379CED_A8A9_4556_9620_192A7FFEC4C4_.wvu.FilterData" localSheetId="3" hidden="1">PO2Vendor!$A$1:$C$2</definedName>
    <definedName name="Z_D5379CED_A8A9_4556_9620_192A7FFEC4C4_.wvu.FilterData" localSheetId="1" hidden="1">Resource!$B$1:$Z$460</definedName>
    <definedName name="Z_D5379CED_A8A9_4556_9620_192A7FFEC4C4_.wvu.FilterData" localSheetId="0" hidden="1">Tracking!$A$1:$BK$1</definedName>
    <definedName name="Z_D5F5895B_FAB8_42EC_9E7A_F15B10EB5EE2_.wvu.FilterData" localSheetId="0" hidden="1">Tracking!$A$1:$BK$1</definedName>
    <definedName name="Z_D667A66A_B680_4882_84DD_6EF326931580_.wvu.FilterData" localSheetId="0" hidden="1">Tracking!$A$1:$BK$1</definedName>
    <definedName name="Z_DAEC1FC5_ED6C_479D_8588_BA8DC3DDD72B_.wvu.Cols" localSheetId="5" hidden="1">'PO&amp;Invoice'!$L:$L,'PO&amp;Invoice'!$N:$N,'PO&amp;Invoice'!$S:$W</definedName>
    <definedName name="Z_DAEC1FC5_ED6C_479D_8588_BA8DC3DDD72B_.wvu.Cols" localSheetId="3" hidden="1">PO2Vendor!$D:$G</definedName>
    <definedName name="Z_DAEC1FC5_ED6C_479D_8588_BA8DC3DDD72B_.wvu.Cols" localSheetId="0" hidden="1">Tracking!$B:$B,Tracking!$I:$J,Tracking!$L:$Y,Tracking!$AB:$AU,Tracking!$BC:$BE</definedName>
    <definedName name="Z_DAEC1FC5_ED6C_479D_8588_BA8DC3DDD72B_.wvu.FilterData" localSheetId="6" hidden="1">InvoiceModel!$A$1:$S$24</definedName>
    <definedName name="Z_DAEC1FC5_ED6C_479D_8588_BA8DC3DDD72B_.wvu.FilterData" localSheetId="5" hidden="1">'PO&amp;Invoice'!$A$10:$L$499</definedName>
    <definedName name="Z_DAEC1FC5_ED6C_479D_8588_BA8DC3DDD72B_.wvu.FilterData" localSheetId="3" hidden="1">PO2Vendor!$H$2:$R$2</definedName>
    <definedName name="Z_DAEC1FC5_ED6C_479D_8588_BA8DC3DDD72B_.wvu.FilterData" localSheetId="2" hidden="1">POCreator!$C$11:$D$13</definedName>
    <definedName name="Z_DAEC1FC5_ED6C_479D_8588_BA8DC3DDD72B_.wvu.FilterData" localSheetId="1" hidden="1">Resource!$A$1:$AG$427</definedName>
    <definedName name="Z_DAEC1FC5_ED6C_479D_8588_BA8DC3DDD72B_.wvu.FilterData" localSheetId="0" hidden="1">Tracking!$A$1:$BK$1</definedName>
    <definedName name="Z_DAEC1FC5_ED6C_479D_8588_BA8DC3DDD72B_.wvu.Rows" localSheetId="5" hidden="1">'PO&amp;Invoice'!$7:$9</definedName>
    <definedName name="Z_DAEC1FC5_ED6C_479D_8588_BA8DC3DDD72B_.wvu.Rows" localSheetId="3" hidden="1">PO2Vendor!$1:$1</definedName>
    <definedName name="Z_DB02CA84_5B30_49CE_8310_2A9FB80338EF_.wvu.FilterData" localSheetId="0" hidden="1">Tracking!$A$1:$BK$1</definedName>
    <definedName name="Z_DC19F421_8766_4E8A_97A4_FEB7BD066368_.wvu.FilterData" localSheetId="0" hidden="1">Tracking!$A$1:$BK$1</definedName>
    <definedName name="Z_DC5D5A29_6A85_4485_A2BF_B3915CCEEF38_.wvu.FilterData" localSheetId="0" hidden="1">Tracking!$A$1:$BK$1</definedName>
    <definedName name="Z_DE7A7CA3_25DB_4979_9C00_66429F8A570B_.wvu.FilterData" localSheetId="3" hidden="1">PO2Vendor!$A$1:$C$2</definedName>
    <definedName name="Z_DF0F741A_A119_460F_B6E6_5B9624B1332E_.wvu.Cols" localSheetId="5" hidden="1">'PO&amp;Invoice'!#REF!</definedName>
    <definedName name="Z_DF0F741A_A119_460F_B6E6_5B9624B1332E_.wvu.FilterData" localSheetId="5" hidden="1">'PO&amp;Invoice'!$A$10:$L$10</definedName>
    <definedName name="Z_DF0F741A_A119_460F_B6E6_5B9624B1332E_.wvu.Rows" localSheetId="5" hidden="1">'PO&amp;Invoice'!$7:$9</definedName>
    <definedName name="Z_DFF570CC_D202_4705_ACD8_33BBBAAEC2A9_.wvu.FilterData" localSheetId="3" hidden="1">PO2Vendor!$A$1:$C$2</definedName>
    <definedName name="Z_DFF570CC_D202_4705_ACD8_33BBBAAEC2A9_.wvu.FilterData" localSheetId="0" hidden="1">Tracking!$A$1:$BK$1</definedName>
    <definedName name="Z_E01DF1D7_B96F_4E0F_B169_C5B67B1C62EB_.wvu.Cols" localSheetId="5" hidden="1">'PO&amp;Invoice'!$S:$W</definedName>
    <definedName name="Z_E01DF1D7_B96F_4E0F_B169_C5B67B1C62EB_.wvu.Cols" localSheetId="3" hidden="1">PO2Vendor!$D:$G</definedName>
    <definedName name="Z_E01DF1D7_B96F_4E0F_B169_C5B67B1C62EB_.wvu.Cols" localSheetId="0" hidden="1">Tracking!$B:$C,Tracking!$J:$K,Tracking!$M:$M,Tracking!$U:$AA,Tracking!$AC:$AH,Tracking!$AN:$BJ</definedName>
    <definedName name="Z_E01DF1D7_B96F_4E0F_B169_C5B67B1C62EB_.wvu.FilterData" localSheetId="6" hidden="1">InvoiceModel!$A$1:$S$24</definedName>
    <definedName name="Z_E01DF1D7_B96F_4E0F_B169_C5B67B1C62EB_.wvu.FilterData" localSheetId="5" hidden="1">'PO&amp;Invoice'!$A$10:$L$499</definedName>
    <definedName name="Z_E01DF1D7_B96F_4E0F_B169_C5B67B1C62EB_.wvu.FilterData" localSheetId="3" hidden="1">PO2Vendor!$H$2:$R$2</definedName>
    <definedName name="Z_E01DF1D7_B96F_4E0F_B169_C5B67B1C62EB_.wvu.FilterData" localSheetId="2" hidden="1">POCreator!$C$11:$D$13</definedName>
    <definedName name="Z_E01DF1D7_B96F_4E0F_B169_C5B67B1C62EB_.wvu.FilterData" localSheetId="1" hidden="1">Resource!$A$1:$AG$427</definedName>
    <definedName name="Z_E01DF1D7_B96F_4E0F_B169_C5B67B1C62EB_.wvu.FilterData" localSheetId="0" hidden="1">Tracking!$A$1:$BK$1</definedName>
    <definedName name="Z_E01DF1D7_B96F_4E0F_B169_C5B67B1C62EB_.wvu.Rows" localSheetId="5" hidden="1">'PO&amp;Invoice'!$7:$9</definedName>
    <definedName name="Z_E01DF1D7_B96F_4E0F_B169_C5B67B1C62EB_.wvu.Rows" localSheetId="3" hidden="1">PO2Vendor!$1:$1</definedName>
    <definedName name="Z_E3EAD8AF_180F_446B_A9C9_A44B4BED04F0_.wvu.FilterData" localSheetId="0" hidden="1">Tracking!$A$1:$BK$1</definedName>
    <definedName name="Z_E403BDAA_AB8F_489D_91DE_50893E059560_.wvu.FilterData" localSheetId="0" hidden="1">Tracking!$A$1:$BK$1</definedName>
    <definedName name="Z_E49E3297_7720_40C7_BF0E_66CE74F76523_.wvu.FilterData" localSheetId="0" hidden="1">Tracking!$A$1:$BK$1</definedName>
    <definedName name="Z_E512D222_C50F_46F5_BB46_7B3383AA0667_.wvu.FilterData" localSheetId="0" hidden="1">Tracking!$A$1:$BK$1</definedName>
    <definedName name="Z_E7979E80_F917_4E16_9543_0984E041E37E_.wvu.FilterData" localSheetId="0" hidden="1">Tracking!$A$1:$BB$1</definedName>
    <definedName name="Z_E9D259A0_9185_4170_92A0_0688CFB94354_.wvu.FilterData" localSheetId="0" hidden="1">Tracking!$A$1:$BK$1</definedName>
    <definedName name="Z_EA1BDD23_5066_4448_8365_7D989A3491D5_.wvu.FilterData" localSheetId="0" hidden="1">Tracking!$A$1:$BK$1</definedName>
    <definedName name="Z_EB0F2388_13E0_4639_AE1A_ED03E805AC8E_.wvu.FilterData" localSheetId="0" hidden="1">Tracking!$A$1:$BK$1</definedName>
    <definedName name="Z_EB31936D_638F_4C4C_90F4_D25FC549C910_.wvu.FilterData" localSheetId="0" hidden="1">Tracking!$A$1:$BK$1</definedName>
    <definedName name="Z_EDA86485_17CE_45D7_AB02_23F26A3BAA24_.wvu.FilterData" localSheetId="3" hidden="1">PO2Vendor!$H$2:$O$2</definedName>
    <definedName name="Z_EDA86485_17CE_45D7_AB02_23F26A3BAA24_.wvu.FilterData" localSheetId="0" hidden="1">Tracking!$A$1:$BK$1</definedName>
    <definedName name="Z_EFB72F47_453A_4852_9D54_CC0D1ACD6526_.wvu.FilterData" localSheetId="0" hidden="1">Tracking!$A$1:$BK$1</definedName>
    <definedName name="Z_F0349FC1_2623_4D39_A034_741E7406AA67_.wvu.FilterData" localSheetId="1" hidden="1">Resource!$B$1:$Z$460</definedName>
    <definedName name="Z_F1D85670_E3BF_4122_BD51_3F7B50B05383_.wvu.FilterData" localSheetId="0" hidden="1">Tracking!$A$1:$BK$1</definedName>
    <definedName name="Z_F26768B0_9D01_4D0E_AE8A_69CB7E235EA8_.wvu.FilterData" localSheetId="0" hidden="1">Tracking!$A$1:$BK$1</definedName>
    <definedName name="Z_F2A8824A_1581_4E11_BF2D_1567749949DB_.wvu.FilterData" localSheetId="5" hidden="1">'PO&amp;Invoice'!$A$10:$L$10</definedName>
    <definedName name="Z_F2A8824A_1581_4E11_BF2D_1567749949DB_.wvu.FilterData" localSheetId="0" hidden="1">Tracking!$A$1:$BK$1</definedName>
    <definedName name="Z_F2B7E43F_ED85_4BA4_9B00_1382A73E0784_.wvu.FilterData" localSheetId="0" hidden="1">Tracking!$A$1:$BK$1</definedName>
    <definedName name="Z_F3539693_8400_4028_904F_F6157C9F0D4F_.wvu.FilterData" localSheetId="0" hidden="1">Tracking!$A$1:$BK$1</definedName>
    <definedName name="Z_F449C08F_5A9E_470A_8929_D5C46872806F_.wvu.FilterData" localSheetId="0" hidden="1">Tracking!$A$1:$BK$1</definedName>
    <definedName name="Z_F486D63C_DF7B_430A_A2C0_BC923FA731CF_.wvu.FilterData" localSheetId="5" hidden="1">'PO&amp;Invoice'!$A$10:$J$10</definedName>
    <definedName name="Z_F486D63C_DF7B_430A_A2C0_BC923FA731CF_.wvu.FilterData" localSheetId="0" hidden="1">Tracking!$A$1:$BK$1</definedName>
    <definedName name="Z_F4E58306_A224_463F_8406_23BF885DA1BC_.wvu.Cols" localSheetId="5" hidden="1">'PO&amp;Invoice'!$S:$W</definedName>
    <definedName name="Z_F4E58306_A224_463F_8406_23BF885DA1BC_.wvu.Cols" localSheetId="3" hidden="1">PO2Vendor!$D:$G</definedName>
    <definedName name="Z_F4E58306_A224_463F_8406_23BF885DA1BC_.wvu.Cols" localSheetId="0" hidden="1">Tracking!$B:$C,Tracking!$H:$J,Tracking!$L:$M,Tracking!$U:$AA,Tracking!$AC:$AH,Tracking!$AN:$AQ,Tracking!$AU:$BK</definedName>
    <definedName name="Z_F4E58306_A224_463F_8406_23BF885DA1BC_.wvu.FilterData" localSheetId="6" hidden="1">InvoiceModel!$A$1:$S$24</definedName>
    <definedName name="Z_F4E58306_A224_463F_8406_23BF885DA1BC_.wvu.FilterData" localSheetId="5" hidden="1">'PO&amp;Invoice'!$A$10:$L$499</definedName>
    <definedName name="Z_F4E58306_A224_463F_8406_23BF885DA1BC_.wvu.FilterData" localSheetId="3" hidden="1">PO2Vendor!$H$2:$R$2</definedName>
    <definedName name="Z_F4E58306_A224_463F_8406_23BF885DA1BC_.wvu.FilterData" localSheetId="2" hidden="1">POCreator!$C$11:$D$13</definedName>
    <definedName name="Z_F4E58306_A224_463F_8406_23BF885DA1BC_.wvu.FilterData" localSheetId="1" hidden="1">Resource!$A$1:$AG$427</definedName>
    <definedName name="Z_F4E58306_A224_463F_8406_23BF885DA1BC_.wvu.FilterData" localSheetId="0" hidden="1">Tracking!$A$1:$BK$1</definedName>
    <definedName name="Z_F4E58306_A224_463F_8406_23BF885DA1BC_.wvu.Rows" localSheetId="5" hidden="1">'PO&amp;Invoice'!$7:$9</definedName>
    <definedName name="Z_F4E58306_A224_463F_8406_23BF885DA1BC_.wvu.Rows" localSheetId="3" hidden="1">PO2Vendor!$1:$1</definedName>
    <definedName name="Z_F60734B2_16B8_454E_9FB0_DED66F32A7CD_.wvu.FilterData" localSheetId="0" hidden="1">Tracking!$A$1:$BK$1</definedName>
    <definedName name="Z_F6C1E2F5_7567_43E5_B43F_505A2F8FDB86_.wvu.FilterData" localSheetId="0" hidden="1">Tracking!$A$1:$BK$1</definedName>
    <definedName name="Z_F954EFDF_5522_4A7C_BF75_59E9AD0DCE49_.wvu.FilterData" localSheetId="0" hidden="1">Tracking!$A$1:$BK$1</definedName>
    <definedName name="Z_FB0E4C18_669C_4815_9806_06E48965277F_.wvu.FilterData" localSheetId="3" hidden="1">PO2Vendor!$A$1:$C$2</definedName>
    <definedName name="Z_FB0E4C18_669C_4815_9806_06E48965277F_.wvu.FilterData" localSheetId="0" hidden="1">Tracking!$A$1:$BK$1</definedName>
    <definedName name="Z_FCEE314A_F0AD_4731_9CE8_DB491F08533A_.wvu.FilterData" localSheetId="0" hidden="1">Tracking!$A$1:$BK$1</definedName>
    <definedName name="Z_FCFB62A8_A1A9_45E3_94C9_FA202D30A6A3_.wvu.FilterData" localSheetId="0" hidden="1">Tracking!$A$1:$BK$1</definedName>
    <definedName name="Z_FEBB97C3_631C_4FB8_9937_A8ABA89EF73D_.wvu.FilterData" localSheetId="0" hidden="1">Tracking!$A$1:$BK$1</definedName>
    <definedName name="Z_FFA5172C_A818_4CEC_8BA1_40C46D4A0532_.wvu.FilterData" localSheetId="3" hidden="1">PO2Vendor!$A$1:$C$2</definedName>
    <definedName name="Z_FFA5172C_A818_4CEC_8BA1_40C46D4A0532_.wvu.FilterData" localSheetId="0" hidden="1">Tracking!$A$1:$BK$1</definedName>
    <definedName name="Z_FFE3DF89_A1DE_4940_9755_6073EF07DD8E_.wvu.FilterData" localSheetId="3" hidden="1">PO2Vendor!$H$2:$O$2</definedName>
    <definedName name="Z_FFE3DF89_A1DE_4940_9755_6073EF07DD8E_.wvu.FilterData" localSheetId="0" hidden="1">Tracking!$A$1:$BK$1</definedName>
    <definedName name="_xlnm._FilterDatabase" localSheetId="0" hidden="1">'Tracking'!$A$1:$BK$4275</definedName>
    <definedName name="_xlnm._FilterDatabase" localSheetId="1" hidden="1">'Resource'!$A$1:$AG$396</definedName>
    <definedName name="_xlnm._FilterDatabase" localSheetId="5" hidden="1">'PO&amp;Invoice'!$A$10:$L$309</definedName>
    <definedName name="_xlnm._FilterDatabase" localSheetId="6" hidden="1">'InvoiceModel'!$A$1:$S$39</definedName>
  </definedNames>
  <calcPr calcId="191029" fullCalcOnLoad="1"/>
</workbook>
</file>

<file path=xl/styles.xml><?xml version="1.0" encoding="utf-8"?>
<styleSheet xmlns="http://schemas.openxmlformats.org/spreadsheetml/2006/main">
  <numFmts count="14">
    <numFmt numFmtId="164" formatCode="yyyy/m/d\ h:mm;@"/>
    <numFmt numFmtId="165" formatCode="\$#,##0.00;\-\$#,##0.00"/>
    <numFmt numFmtId="166" formatCode="\$#,##0.00_);[Red]\(\$#,##0.00\)"/>
    <numFmt numFmtId="167" formatCode="\$#,##0;\-\$#,##0"/>
    <numFmt numFmtId="168" formatCode="\$#,##0.0000;\-\$#,##0.0000"/>
    <numFmt numFmtId="169" formatCode="#,##0.00_ "/>
    <numFmt numFmtId="170" formatCode="\$#,##0_);[Red]\(\$#,##0\)"/>
    <numFmt numFmtId="171" formatCode="yyyy/m/d;@"/>
    <numFmt numFmtId="172" formatCode="0.00_ "/>
    <numFmt numFmtId="173" formatCode="0.00_);[Red]\(0.00\)"/>
    <numFmt numFmtId="174" formatCode="0.000000_ "/>
    <numFmt numFmtId="175" formatCode="&quot;¥&quot;#,##0.00_);[Red]\(&quot;¥&quot;#,##0.00\)"/>
    <numFmt numFmtId="176" formatCode="&quot;¥&quot;#,##0.00;[Red]&quot;¥&quot;\-#,##0.00"/>
    <numFmt numFmtId="177" formatCode="&quot;¥&quot;#,##0.00;&quot;¥&quot;\-#,##0.00"/>
  </numFmts>
  <fonts count="164">
    <font>
      <name val="宋体"/>
      <charset val="134"/>
      <color theme="1"/>
      <sz val="11"/>
      <scheme val="minor"/>
    </font>
    <font>
      <name val="宋体"/>
      <family val="2"/>
      <color theme="1"/>
      <sz val="11"/>
      <scheme val="minor"/>
    </font>
    <font>
      <name val="宋体"/>
      <charset val="134"/>
      <family val="2"/>
      <color theme="1"/>
      <sz val="11"/>
      <scheme val="minor"/>
    </font>
    <font>
      <name val="宋体"/>
      <family val="2"/>
      <color theme="1"/>
      <sz val="11"/>
      <scheme val="minor"/>
    </font>
    <font>
      <name val="宋体"/>
      <charset val="134"/>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charset val="134"/>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charset val="134"/>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family val="2"/>
      <color theme="1"/>
      <sz val="11"/>
      <scheme val="minor"/>
    </font>
    <font>
      <name val="宋体"/>
      <charset val="134"/>
      <family val="2"/>
      <color theme="1"/>
      <sz val="11"/>
      <scheme val="minor"/>
    </font>
    <font>
      <name val="宋体"/>
      <charset val="134"/>
      <family val="2"/>
      <color theme="1"/>
      <sz val="11"/>
      <scheme val="minor"/>
    </font>
    <font>
      <name val="宋体"/>
      <charset val="134"/>
      <family val="2"/>
      <color theme="1"/>
      <sz val="11"/>
      <scheme val="minor"/>
    </font>
    <font>
      <name val="宋体"/>
      <charset val="134"/>
      <family val="2"/>
      <color theme="1"/>
      <sz val="11"/>
      <scheme val="minor"/>
    </font>
    <font>
      <name val="宋体"/>
      <charset val="134"/>
      <family val="2"/>
      <color theme="1"/>
      <sz val="11"/>
      <scheme val="minor"/>
    </font>
    <font>
      <name val="宋体"/>
      <charset val="134"/>
      <family val="2"/>
      <color theme="1"/>
      <sz val="11"/>
      <scheme val="minor"/>
    </font>
    <font>
      <name val="宋体"/>
      <charset val="134"/>
      <family val="2"/>
      <color theme="1"/>
      <sz val="11"/>
      <scheme val="minor"/>
    </font>
    <font>
      <name val="宋体"/>
      <family val="2"/>
      <color theme="1"/>
      <sz val="11"/>
      <scheme val="minor"/>
    </font>
    <font>
      <name val="宋体"/>
      <charset val="134"/>
      <family val="2"/>
      <color theme="1"/>
      <sz val="11"/>
      <scheme val="minor"/>
    </font>
    <font>
      <name val="宋体"/>
      <family val="2"/>
      <color theme="1"/>
      <sz val="11"/>
      <scheme val="minor"/>
    </font>
    <font>
      <name val="宋体"/>
      <charset val="134"/>
      <family val="2"/>
      <color theme="1"/>
      <sz val="11"/>
      <scheme val="minor"/>
    </font>
    <font>
      <name val="宋体"/>
      <charset val="134"/>
      <family val="2"/>
      <color theme="1"/>
      <sz val="11"/>
      <scheme val="minor"/>
    </font>
    <font>
      <name val="宋体"/>
      <charset val="134"/>
      <family val="2"/>
      <color theme="1"/>
      <sz val="11"/>
      <scheme val="minor"/>
    </font>
    <font>
      <name val="宋体"/>
      <charset val="134"/>
      <family val="2"/>
      <color theme="1"/>
      <sz val="11"/>
      <scheme val="minor"/>
    </font>
    <font>
      <name val="宋体"/>
      <charset val="134"/>
      <family val="2"/>
      <color theme="1"/>
      <sz val="11"/>
      <scheme val="minor"/>
    </font>
    <font>
      <name val="Arial"/>
      <family val="2"/>
      <color indexed="8"/>
      <sz val="11"/>
    </font>
    <font>
      <name val="宋体"/>
      <charset val="134"/>
      <family val="3"/>
      <sz val="9"/>
    </font>
    <font>
      <name val="Arial"/>
      <family val="2"/>
      <color indexed="8"/>
      <sz val="11"/>
    </font>
    <font>
      <name val="Arial"/>
      <family val="2"/>
      <b val="1"/>
      <color indexed="9"/>
      <sz val="11"/>
    </font>
    <font>
      <name val="Arial"/>
      <family val="2"/>
      <sz val="9"/>
    </font>
    <font>
      <name val="Arial"/>
      <family val="2"/>
      <sz val="11"/>
    </font>
    <font>
      <name val="Arial"/>
      <family val="2"/>
      <b val="1"/>
      <sz val="11"/>
    </font>
    <font>
      <name val="Arial"/>
      <family val="2"/>
      <color indexed="9"/>
      <sz val="11"/>
    </font>
    <font>
      <name val="Arial"/>
      <family val="2"/>
      <b val="1"/>
      <color indexed="8"/>
      <sz val="16"/>
    </font>
    <font>
      <name val="新細明體"/>
      <family val="1"/>
      <sz val="12"/>
    </font>
    <font>
      <name val="Calibri"/>
      <family val="2"/>
      <color indexed="8"/>
      <sz val="11"/>
    </font>
    <font>
      <name val="宋体"/>
      <charset val="134"/>
      <family val="3"/>
      <color indexed="8"/>
      <sz val="11"/>
    </font>
    <font>
      <name val="宋体"/>
      <charset val="134"/>
      <family val="3"/>
      <sz val="9"/>
    </font>
    <font>
      <name val="宋体"/>
      <charset val="134"/>
      <family val="3"/>
      <color theme="1"/>
      <sz val="11"/>
      <scheme val="minor"/>
    </font>
    <font>
      <name val="Arial"/>
      <family val="2"/>
      <color theme="1"/>
      <sz val="11"/>
    </font>
    <font>
      <name val="宋体"/>
      <charset val="134"/>
      <family val="3"/>
      <color theme="10"/>
      <sz val="11"/>
      <u val="single"/>
    </font>
    <font>
      <name val="Arial"/>
      <family val="2"/>
      <color theme="10"/>
      <sz val="11"/>
      <u val="single"/>
    </font>
    <font>
      <name val="宋体"/>
      <charset val="134"/>
      <family val="3"/>
      <sz val="9"/>
      <scheme val="minor"/>
    </font>
    <font>
      <name val="Arial"/>
      <family val="2"/>
      <sz val="10"/>
    </font>
    <font>
      <name val="Arial"/>
      <family val="2"/>
      <sz val="8"/>
    </font>
    <font>
      <name val="Arial"/>
      <family val="2"/>
      <color indexed="8"/>
      <sz val="10"/>
    </font>
    <font>
      <name val="Arial"/>
      <family val="2"/>
      <color rgb="FF000000"/>
      <sz val="10"/>
    </font>
    <font>
      <name val="Calibri"/>
      <family val="2"/>
      <color theme="1"/>
      <sz val="11"/>
    </font>
    <font>
      <name val="Arial"/>
      <family val="2"/>
      <color rgb="FFC00000"/>
      <sz val="11"/>
    </font>
    <font>
      <name val="Arial"/>
      <family val="2"/>
      <b val="1"/>
      <color theme="0"/>
      <sz val="11"/>
    </font>
    <font>
      <name val="宋体"/>
      <family val="2"/>
      <color theme="1"/>
      <sz val="11"/>
      <scheme val="minor"/>
    </font>
    <font>
      <name val="Arial"/>
      <family val="2"/>
      <b val="1"/>
      <sz val="10"/>
    </font>
    <font>
      <name val="宋体"/>
      <charset val="134"/>
      <family val="3"/>
      <color indexed="12"/>
      <sz val="12"/>
      <u val="single"/>
    </font>
    <font>
      <name val="Arial"/>
      <family val="2"/>
      <b val="1"/>
      <color indexed="9"/>
      <sz val="10"/>
    </font>
    <font>
      <name val="Arial"/>
      <family val="2"/>
      <color theme="1"/>
      <sz val="8"/>
    </font>
    <font>
      <name val="Arial"/>
      <family val="2"/>
      <color indexed="8"/>
      <sz val="9"/>
    </font>
    <font>
      <name val="Arial"/>
      <family val="2"/>
      <color rgb="FFFF0000"/>
      <sz val="11"/>
    </font>
    <font>
      <name val="宋体"/>
      <charset val="134"/>
      <family val="3"/>
      <color rgb="FFFF0000"/>
      <sz val="11"/>
    </font>
    <font>
      <name val="宋体"/>
      <charset val="134"/>
      <family val="2"/>
      <color theme="1"/>
      <sz val="12"/>
      <scheme val="minor"/>
    </font>
    <font>
      <name val="Arial Unicode MS"/>
      <charset val="134"/>
      <family val="2"/>
      <color theme="1"/>
      <sz val="11"/>
    </font>
    <font>
      <name val="宋体"/>
      <charset val="134"/>
      <family val="2"/>
      <sz val="9"/>
      <scheme val="minor"/>
    </font>
    <font>
      <name val="Arial Unicode MS"/>
      <charset val="134"/>
      <family val="2"/>
      <color rgb="FFFF0000"/>
      <sz val="11"/>
    </font>
    <font>
      <name val="Arial"/>
      <family val="2"/>
      <color indexed="8"/>
      <sz val="11"/>
    </font>
    <font>
      <name val="Arial"/>
      <family val="2"/>
      <color indexed="8"/>
      <sz val="11"/>
    </font>
    <font>
      <name val="Arial"/>
      <family val="2"/>
      <color rgb="FFFF0000"/>
      <sz val="10"/>
    </font>
    <font>
      <name val="宋体"/>
      <charset val="134"/>
      <family val="3"/>
      <i val="1"/>
      <color indexed="81"/>
      <sz val="9"/>
    </font>
    <font>
      <name val="宋体"/>
      <charset val="134"/>
      <family val="3"/>
      <b val="1"/>
      <i val="1"/>
      <color indexed="81"/>
      <sz val="9"/>
    </font>
    <font>
      <name val="宋体"/>
      <charset val="134"/>
      <family val="3"/>
      <color indexed="81"/>
      <sz val="9"/>
    </font>
    <font>
      <name val="宋体"/>
      <charset val="134"/>
      <family val="3"/>
      <b val="1"/>
      <color indexed="81"/>
      <sz val="9"/>
    </font>
    <font>
      <name val="Arial"/>
      <family val="2"/>
      <color theme="0"/>
      <sz val="11"/>
    </font>
    <font>
      <name val="Arial"/>
      <family val="2"/>
      <color theme="0"/>
      <sz val="9"/>
    </font>
    <font>
      <name val="宋体"/>
      <charset val="134"/>
      <family val="3"/>
      <color theme="0"/>
      <sz val="11"/>
      <scheme val="minor"/>
    </font>
    <font>
      <name val="Arial"/>
      <family val="2"/>
      <b val="1"/>
      <color theme="0"/>
      <sz val="6"/>
    </font>
    <font>
      <name val="Arial"/>
      <family val="2"/>
      <b val="1"/>
      <color indexed="9"/>
      <sz val="6"/>
    </font>
    <font>
      <name val="Arial"/>
      <family val="2"/>
      <b val="1"/>
      <color indexed="9"/>
      <sz val="8"/>
    </font>
    <font>
      <name val="Calibri"/>
      <family val="2"/>
      <color rgb="FF000000"/>
      <sz val="10.5"/>
    </font>
    <font>
      <name val="Arial Unicode MS"/>
      <charset val="134"/>
      <family val="2"/>
      <color indexed="8"/>
      <sz val="11"/>
    </font>
    <font>
      <name val="宋体"/>
      <charset val="134"/>
      <family val="3"/>
      <color theme="1"/>
      <sz val="11"/>
    </font>
    <font>
      <name val="宋体"/>
      <charset val="134"/>
      <family val="3"/>
      <color indexed="8"/>
      <sz val="10"/>
    </font>
    <font>
      <name val="宋体"/>
      <charset val="134"/>
      <family val="3"/>
      <sz val="11"/>
    </font>
    <font>
      <name val="Arial"/>
      <family val="2"/>
      <b val="1"/>
      <color indexed="8"/>
      <sz val="11"/>
    </font>
    <font>
      <name val="宋体"/>
      <charset val="134"/>
      <family val="3"/>
      <color indexed="12"/>
      <sz val="11"/>
      <u val="single"/>
    </font>
    <font>
      <name val="宋体"/>
      <charset val="134"/>
      <family val="3"/>
      <sz val="12"/>
    </font>
    <font>
      <name val="宋体"/>
      <charset val="134"/>
      <family val="3"/>
      <color indexed="20"/>
      <sz val="11"/>
    </font>
    <font>
      <name val="宋体"/>
      <charset val="134"/>
      <family val="3"/>
      <color indexed="17"/>
      <sz val="11"/>
    </font>
    <font>
      <name val="Arial"/>
      <family val="2"/>
      <color rgb="FF000000"/>
      <sz val="11"/>
    </font>
    <font>
      <name val="Arial"/>
      <family val="2"/>
      <b val="1"/>
      <color theme="1"/>
      <sz val="10"/>
    </font>
    <font>
      <name val="Arial"/>
      <family val="2"/>
      <color theme="1"/>
      <sz val="9"/>
    </font>
    <font>
      <name val="Arial"/>
      <family val="2"/>
      <color theme="1"/>
      <sz val="6"/>
    </font>
    <font>
      <name val="Arial"/>
      <family val="2"/>
      <color theme="10"/>
      <sz val="8"/>
      <u val="single"/>
    </font>
    <font>
      <name val="Arial"/>
      <family val="2"/>
      <b val="1"/>
      <color rgb="FFFFFFFF"/>
      <sz val="9"/>
    </font>
    <font>
      <name val="Arial"/>
      <family val="2"/>
      <color theme="1"/>
      <sz val="10"/>
    </font>
    <font>
      <name val="微软雅黑"/>
      <charset val="134"/>
      <family val="2"/>
      <b val="1"/>
      <color rgb="FFFFFFFF"/>
      <sz val="9"/>
    </font>
    <font>
      <name val="Arial Unicode MS"/>
      <charset val="134"/>
      <family val="2"/>
      <color indexed="8"/>
      <sz val="10"/>
    </font>
    <font>
      <name val="Arial"/>
      <family val="2"/>
      <sz val="12"/>
    </font>
    <font>
      <name val="Arial"/>
      <family val="2"/>
      <b val="1"/>
      <sz val="20"/>
    </font>
    <font>
      <name val="Arial"/>
      <family val="2"/>
      <color indexed="12"/>
      <sz val="10.5"/>
    </font>
    <font>
      <name val="宋体"/>
      <charset val="134"/>
      <family val="3"/>
      <sz val="20"/>
    </font>
    <font>
      <name val="Arial"/>
      <family val="2"/>
      <b val="1"/>
      <i val="1"/>
      <sz val="20"/>
    </font>
    <font>
      <name val="Arial"/>
      <family val="2"/>
      <b val="1"/>
      <color indexed="10"/>
      <sz val="12"/>
    </font>
    <font>
      <name val="Arial"/>
      <family val="2"/>
      <color indexed="10"/>
      <sz val="12"/>
    </font>
    <font>
      <name val="宋体"/>
      <charset val="134"/>
      <family val="3"/>
      <b val="1"/>
      <color rgb="FFFF0000"/>
      <sz val="9"/>
      <scheme val="minor"/>
    </font>
    <font>
      <name val="宋体"/>
      <charset val="134"/>
      <family val="3"/>
      <color theme="1"/>
      <sz val="10"/>
      <scheme val="minor"/>
    </font>
    <font>
      <name val="Calibri"/>
      <family val="2"/>
      <b val="1"/>
      <color rgb="FF212121"/>
      <sz val="10.5"/>
    </font>
    <font>
      <name val="宋体"/>
      <charset val="134"/>
      <family val="2"/>
      <b val="1"/>
      <color theme="3"/>
      <sz val="18"/>
      <scheme val="major"/>
    </font>
    <font>
      <name val="宋体"/>
      <charset val="134"/>
      <family val="2"/>
      <b val="1"/>
      <color theme="3"/>
      <sz val="15"/>
      <scheme val="minor"/>
    </font>
    <font>
      <name val="宋体"/>
      <charset val="134"/>
      <family val="2"/>
      <b val="1"/>
      <color theme="3"/>
      <sz val="13"/>
      <scheme val="minor"/>
    </font>
    <font>
      <name val="宋体"/>
      <charset val="134"/>
      <family val="2"/>
      <b val="1"/>
      <color theme="3"/>
      <sz val="11"/>
      <scheme val="minor"/>
    </font>
    <font>
      <name val="宋体"/>
      <charset val="134"/>
      <family val="2"/>
      <color rgb="FF006100"/>
      <sz val="11"/>
      <scheme val="minor"/>
    </font>
    <font>
      <name val="宋体"/>
      <charset val="134"/>
      <family val="2"/>
      <color rgb="FF9C0006"/>
      <sz val="11"/>
      <scheme val="minor"/>
    </font>
    <font>
      <name val="宋体"/>
      <charset val="134"/>
      <family val="2"/>
      <color rgb="FF9C6500"/>
      <sz val="11"/>
      <scheme val="minor"/>
    </font>
    <font>
      <name val="宋体"/>
      <charset val="134"/>
      <family val="2"/>
      <color rgb="FF3F3F76"/>
      <sz val="11"/>
      <scheme val="minor"/>
    </font>
    <font>
      <name val="宋体"/>
      <charset val="134"/>
      <family val="2"/>
      <b val="1"/>
      <color rgb="FF3F3F3F"/>
      <sz val="11"/>
      <scheme val="minor"/>
    </font>
    <font>
      <name val="宋体"/>
      <charset val="134"/>
      <family val="2"/>
      <b val="1"/>
      <color rgb="FFFA7D00"/>
      <sz val="11"/>
      <scheme val="minor"/>
    </font>
    <font>
      <name val="宋体"/>
      <charset val="134"/>
      <family val="2"/>
      <color rgb="FFFA7D00"/>
      <sz val="11"/>
      <scheme val="minor"/>
    </font>
    <font>
      <name val="宋体"/>
      <charset val="134"/>
      <family val="2"/>
      <b val="1"/>
      <color theme="0"/>
      <sz val="11"/>
      <scheme val="minor"/>
    </font>
    <font>
      <name val="宋体"/>
      <charset val="134"/>
      <family val="2"/>
      <color rgb="FFFF0000"/>
      <sz val="11"/>
      <scheme val="minor"/>
    </font>
    <font>
      <name val="宋体"/>
      <charset val="134"/>
      <family val="2"/>
      <i val="1"/>
      <color rgb="FF7F7F7F"/>
      <sz val="11"/>
      <scheme val="minor"/>
    </font>
    <font>
      <name val="宋体"/>
      <charset val="134"/>
      <family val="2"/>
      <b val="1"/>
      <color theme="1"/>
      <sz val="11"/>
      <scheme val="minor"/>
    </font>
    <font>
      <name val="宋体"/>
      <charset val="134"/>
      <family val="2"/>
      <color theme="0"/>
      <sz val="11"/>
      <scheme val="minor"/>
    </font>
    <font>
      <name val="Calibri"/>
      <family val="2"/>
      <color rgb="FF1F497D"/>
      <sz val="10.5"/>
    </font>
    <font>
      <name val="Calibri"/>
      <family val="2"/>
      <color theme="1"/>
      <sz val="10.5"/>
    </font>
    <font>
      <name val="Arial"/>
      <family val="2"/>
      <b val="1"/>
      <sz val="10"/>
      <u val="single"/>
    </font>
    <font>
      <name val="宋体"/>
      <charset val="134"/>
      <family val="3"/>
      <sz val="11"/>
      <scheme val="minor"/>
    </font>
    <font>
      <name val="Arial"/>
      <family val="2"/>
      <color rgb="FF000000"/>
      <sz val="8"/>
    </font>
    <font>
      <name val="Helvetica"/>
      <color rgb="FF000000"/>
      <sz val="10"/>
    </font>
    <font>
      <name val="Arial Unicode MS"/>
      <charset val="134"/>
      <family val="2"/>
      <b val="1"/>
      <color indexed="9"/>
      <sz val="11"/>
    </font>
    <font>
      <name val="Arial"/>
      <family val="2"/>
      <b val="1"/>
      <color theme="1"/>
      <sz val="9"/>
    </font>
    <font>
      <name val="Arial Unicode MS"/>
      <charset val="134"/>
      <family val="2"/>
      <b val="1"/>
      <color theme="0"/>
      <sz val="11"/>
    </font>
    <font>
      <name val="微软雅黑"/>
      <charset val="134"/>
      <family val="2"/>
      <sz val="11"/>
    </font>
    <font>
      <name val="宋体"/>
      <charset val="134"/>
      <family val="2"/>
      <sz val="11"/>
    </font>
    <font>
      <name val="Arial"/>
      <family val="3"/>
      <color rgb="FF000000"/>
      <sz val="11"/>
    </font>
    <font>
      <name val="Arial"/>
      <family val="2"/>
      <b val="1"/>
      <color rgb="FFFF0000"/>
      <sz val="11"/>
    </font>
    <font>
      <name val="Arial"/>
      <family val="2"/>
      <b val="1"/>
      <color rgb="FF000000"/>
      <sz val="11"/>
    </font>
    <font>
      <name val="宋体"/>
      <family val="2"/>
      <sz val="11"/>
      <scheme val="minor"/>
    </font>
    <font>
      <name val="宋体"/>
      <charset val="134"/>
      <family val="2"/>
      <color theme="3"/>
      <sz val="18"/>
      <scheme val="major"/>
    </font>
    <font>
      <name val="宋体"/>
      <charset val="134"/>
      <family val="2"/>
      <color theme="10"/>
      <sz val="11"/>
      <u val="single"/>
      <scheme val="minor"/>
    </font>
    <font>
      <name val="Arial Unicode MS"/>
      <charset val="134"/>
      <family val="2"/>
      <sz val="11"/>
    </font>
    <font>
      <name val="Arial Unicode MS"/>
      <charset val="134"/>
      <family val="2"/>
      <color rgb="FF000000"/>
      <sz val="11"/>
    </font>
    <font>
      <name val="宋体"/>
      <charset val="134"/>
      <family val="3"/>
      <color rgb="FF000000"/>
      <sz val="11"/>
      <scheme val="minor"/>
    </font>
    <font>
      <name val="宋体"/>
      <charset val="134"/>
      <family val="2"/>
      <sz val="11"/>
      <scheme val="minor"/>
    </font>
    <font>
      <name val="微软雅黑"/>
      <charset val="134"/>
      <family val="2"/>
      <color theme="1"/>
      <sz val="11"/>
    </font>
    <font>
      <name val="Calibri"/>
      <family val="2"/>
      <color rgb="FF000000"/>
      <sz val="11"/>
    </font>
    <font>
      <name val="Arial"/>
      <family val="3"/>
      <sz val="11"/>
    </font>
    <font>
      <name val="宋体"/>
      <charset val="134"/>
      <family val="3"/>
      <sz val="10"/>
    </font>
    <font>
      <name val="宋体"/>
      <charset val="134"/>
      <family val="3"/>
      <color rgb="FF0000FF"/>
      <sz val="11"/>
      <u val="single"/>
    </font>
    <font>
      <name val="微软雅黑"/>
      <charset val="134"/>
      <family val="2"/>
      <sz val="10"/>
    </font>
    <font>
      <name val="宋体"/>
      <family val="2"/>
      <color indexed="8"/>
      <sz val="10"/>
      <scheme val="minor"/>
    </font>
  </fonts>
  <fills count="64">
    <fill>
      <patternFill/>
    </fill>
    <fill>
      <patternFill patternType="gray125"/>
    </fill>
    <fill>
      <patternFill patternType="solid">
        <fgColor indexed="9"/>
        <bgColor indexed="64"/>
      </patternFill>
    </fill>
    <fill>
      <patternFill patternType="solid">
        <fgColor indexed="62"/>
        <bgColor indexed="64"/>
      </patternFill>
    </fill>
    <fill>
      <patternFill patternType="solid">
        <fgColor indexed="57"/>
        <bgColor indexed="64"/>
      </patternFill>
    </fill>
    <fill>
      <patternFill patternType="solid">
        <fgColor rgb="FF0070C0"/>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4" tint="0.5999938962981048"/>
        <bgColor indexed="64"/>
      </patternFill>
    </fill>
    <fill>
      <patternFill patternType="solid">
        <fgColor rgb="FFFFFF00"/>
        <bgColor indexed="64"/>
      </patternFill>
    </fill>
    <fill>
      <patternFill patternType="solid">
        <fgColor theme="0"/>
        <bgColor indexed="64"/>
      </patternFill>
    </fill>
    <fill>
      <patternFill patternType="solid">
        <fgColor theme="3"/>
        <bgColor indexed="64"/>
      </patternFill>
    </fill>
    <fill>
      <patternFill patternType="solid">
        <fgColor rgb="FF00B050"/>
        <bgColor indexed="64"/>
      </patternFill>
    </fill>
    <fill>
      <patternFill patternType="solid">
        <fgColor indexed="45"/>
      </patternFill>
    </fill>
    <fill>
      <patternFill patternType="solid">
        <fgColor indexed="42"/>
      </patternFill>
    </fill>
    <fill>
      <patternFill patternType="solid">
        <fgColor rgb="FF92D050"/>
        <bgColor indexed="64"/>
      </patternFill>
    </fill>
    <fill>
      <patternFill patternType="solid">
        <fgColor theme="0" tint="-0.3499862666707358"/>
        <bgColor indexed="64"/>
      </patternFill>
    </fill>
    <fill>
      <patternFill patternType="solid">
        <fgColor rgb="FFFFFF99"/>
        <bgColor indexed="64"/>
      </patternFill>
    </fill>
    <fill>
      <patternFill patternType="solid">
        <fgColor theme="5" tint="0.3999755851924192"/>
        <bgColor indexed="64"/>
      </patternFill>
    </fill>
    <fill>
      <patternFill patternType="solid">
        <fgColor rgb="FF000000"/>
        <bgColor indexed="64"/>
      </patternFill>
    </fill>
    <fill>
      <patternFill patternType="solid">
        <fgColor theme="3" tint="0.7999816888943144"/>
        <bgColor indexed="64"/>
      </patternFill>
    </fill>
    <fill>
      <patternFill patternType="solid">
        <fgColor theme="0" tint="-0.499984740745262"/>
        <bgColor indexed="64"/>
      </patternFill>
    </fill>
    <fill>
      <patternFill patternType="solid">
        <fgColor theme="3" tint="-0.249977111117893"/>
        <bgColor indexed="64"/>
      </patternFill>
    </fill>
    <fill>
      <patternFill patternType="solid">
        <fgColor theme="1"/>
        <bgColor indexed="64"/>
      </patternFill>
    </fill>
    <fill>
      <patternFill patternType="solid">
        <fgColor theme="3" tint="0.399975585192419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theme="1" tint="0.499984740745262"/>
        <bgColor indexed="64"/>
      </patternFill>
    </fill>
    <fill>
      <patternFill patternType="solid">
        <fgColor rgb="FFA6A6A6"/>
        <bgColor rgb="FF000000"/>
      </patternFill>
    </fill>
    <fill>
      <patternFill patternType="solid">
        <fgColor rgb="FF00B0F0"/>
        <bgColor indexed="64"/>
      </patternFill>
    </fill>
    <fill>
      <patternFill patternType="solid">
        <fgColor theme="4" tint="0.7999816888943144"/>
        <bgColor indexed="64"/>
      </patternFill>
    </fill>
    <fill>
      <patternFill patternType="solid">
        <fgColor theme="0" tint="-0.3499862666707358"/>
        <bgColor rgb="FF000000"/>
      </patternFill>
    </fill>
    <fill>
      <patternFill patternType="solid">
        <fgColor theme="3" tint="0.5999938962981048"/>
        <bgColor indexed="64"/>
      </patternFill>
    </fill>
    <fill>
      <patternFill patternType="solid">
        <fgColor theme="7" tint="0.7999816888943144"/>
        <bgColor indexed="64"/>
      </patternFill>
    </fill>
    <fill>
      <patternFill patternType="solid">
        <fgColor theme="6" tint="0.7999816888943144"/>
        <bgColor indexed="64"/>
      </patternFill>
    </fill>
  </fills>
  <borders count="73">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style="medium">
        <color indexed="64"/>
      </top>
      <bottom/>
      <diagonal/>
    </border>
    <border>
      <left style="thin">
        <color rgb="FFFF0000"/>
      </left>
      <right/>
      <top/>
      <bottom style="medium">
        <color indexed="64"/>
      </bottom>
      <diagonal/>
    </border>
    <border>
      <left/>
      <right/>
      <top/>
      <bottom style="thin">
        <color rgb="FFFF0000"/>
      </bottom>
      <diagonal/>
    </border>
    <border>
      <left/>
      <right style="thin">
        <color rgb="FFFF0000"/>
      </right>
      <top/>
      <bottom style="thin">
        <color rgb="FFFF0000"/>
      </bottom>
      <diagonal/>
    </border>
    <border>
      <left/>
      <right/>
      <top/>
      <bottom style="thin">
        <color indexed="64"/>
      </bottom>
      <diagonal/>
    </border>
    <border>
      <left/>
      <right/>
      <top style="thin">
        <color indexed="64"/>
      </top>
      <bottom style="medium">
        <color indexed="64"/>
      </bottom>
      <diagonal/>
    </border>
    <border>
      <left style="thin">
        <color indexed="64"/>
      </left>
      <right/>
      <top/>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ck">
        <color rgb="FFFF0000"/>
      </left>
      <right style="thin">
        <color indexed="64"/>
      </right>
      <top style="thin">
        <color indexed="64"/>
      </top>
      <bottom style="thin">
        <color indexed="64"/>
      </bottom>
      <diagonal/>
    </border>
    <border>
      <left style="thin">
        <color rgb="FF000000"/>
      </left>
      <right/>
      <top/>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indexed="64"/>
      </right>
      <top style="medium">
        <color indexed="64"/>
      </top>
      <bottom/>
      <diagonal/>
    </border>
    <border>
      <left/>
      <right style="medium">
        <color indexed="64"/>
      </right>
      <top style="thin">
        <color indexed="64"/>
      </top>
      <bottom/>
      <diagonal/>
    </border>
  </borders>
  <cellStyleXfs count="50324">
    <xf numFmtId="0" fontId="0" fillId="0" borderId="0" applyAlignment="1">
      <alignment vertical="center"/>
    </xf>
    <xf numFmtId="0" fontId="54" fillId="0" borderId="0"/>
    <xf numFmtId="0" fontId="54" fillId="0" borderId="0" applyAlignment="1">
      <alignment vertical="center"/>
    </xf>
    <xf numFmtId="0" fontId="55" fillId="0" borderId="0" applyAlignment="1">
      <alignment vertical="center"/>
    </xf>
    <xf numFmtId="0" fontId="50" fillId="0" borderId="0" applyAlignment="1">
      <alignment vertical="center"/>
    </xf>
    <xf numFmtId="0" fontId="54" fillId="0" borderId="0"/>
    <xf numFmtId="9" fontId="51" fillId="0" borderId="0" applyAlignment="1">
      <alignment vertical="center"/>
    </xf>
    <xf numFmtId="0" fontId="55" fillId="0" borderId="0" applyAlignment="1">
      <alignment vertical="center"/>
    </xf>
    <xf numFmtId="0" fontId="55" fillId="0" borderId="0" applyAlignment="1">
      <alignment vertical="center"/>
    </xf>
    <xf numFmtId="0" fontId="55" fillId="0" borderId="0" applyAlignment="1">
      <alignment vertical="center"/>
    </xf>
    <xf numFmtId="0" fontId="55" fillId="0" borderId="0" applyAlignment="1">
      <alignment vertical="center"/>
    </xf>
    <xf numFmtId="0" fontId="54" fillId="0" borderId="0"/>
    <xf numFmtId="0" fontId="56" fillId="0" borderId="0" applyAlignment="1" applyProtection="1">
      <alignment vertical="top"/>
      <protection locked="0" hidden="0"/>
    </xf>
    <xf numFmtId="0" fontId="57" fillId="0" borderId="0" applyAlignment="1" applyProtection="1">
      <alignment vertical="top"/>
      <protection locked="0" hidden="0"/>
    </xf>
    <xf numFmtId="0" fontId="66" fillId="0" borderId="0"/>
    <xf numFmtId="0" fontId="68" fillId="0" borderId="0" applyAlignment="1" applyProtection="1">
      <alignment vertical="top"/>
      <protection locked="0" hidden="0"/>
    </xf>
    <xf numFmtId="0" fontId="74" fillId="0" borderId="0"/>
    <xf numFmtId="0" fontId="40" fillId="0" borderId="0" applyAlignment="1">
      <alignment vertical="center"/>
    </xf>
    <xf numFmtId="0" fontId="74" fillId="0" borderId="0"/>
    <xf numFmtId="0" fontId="97" fillId="0" borderId="0" applyAlignment="1" applyProtection="1">
      <alignment vertical="top"/>
      <protection locked="0" hidden="0"/>
    </xf>
    <xf numFmtId="0" fontId="98" fillId="0" borderId="0" applyAlignment="1">
      <alignment vertical="center"/>
    </xf>
    <xf numFmtId="0" fontId="54" fillId="0" borderId="0" applyAlignment="1">
      <alignment vertical="center"/>
    </xf>
    <xf numFmtId="0" fontId="54" fillId="0" borderId="0" applyAlignment="1">
      <alignment vertical="center"/>
    </xf>
    <xf numFmtId="0" fontId="99" fillId="13" borderId="0" applyAlignment="1">
      <alignment vertical="center"/>
    </xf>
    <xf numFmtId="0" fontId="100" fillId="14" borderId="0" applyAlignment="1">
      <alignment vertical="center"/>
    </xf>
    <xf numFmtId="0" fontId="40" fillId="0" borderId="0" applyAlignment="1">
      <alignment vertical="center"/>
    </xf>
    <xf numFmtId="0" fontId="40" fillId="0" borderId="0" applyAlignment="1">
      <alignment vertical="center"/>
    </xf>
    <xf numFmtId="0" fontId="74" fillId="0" borderId="0"/>
    <xf numFmtId="0" fontId="97" fillId="0" borderId="0" applyAlignment="1" applyProtection="1">
      <alignment vertical="top"/>
      <protection locked="0" hidden="0"/>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54" fillId="0" borderId="0" applyAlignment="1">
      <alignment vertical="center"/>
    </xf>
    <xf numFmtId="0" fontId="55" fillId="0" borderId="0" applyAlignment="1">
      <alignment vertical="center"/>
    </xf>
    <xf numFmtId="0" fontId="55" fillId="0" borderId="0" applyAlignment="1">
      <alignment vertical="center"/>
    </xf>
    <xf numFmtId="0" fontId="54" fillId="0" borderId="0"/>
    <xf numFmtId="0" fontId="56" fillId="0" borderId="0" applyAlignment="1" applyProtection="1">
      <alignment vertical="top"/>
      <protection locked="0" hidden="0"/>
    </xf>
    <xf numFmtId="0" fontId="57" fillId="0" borderId="0" applyAlignment="1" applyProtection="1">
      <alignment vertical="top"/>
      <protection locked="0" hidden="0"/>
    </xf>
    <xf numFmtId="0" fontId="66" fillId="0" borderId="0"/>
    <xf numFmtId="0" fontId="74" fillId="0" borderId="0"/>
    <xf numFmtId="0" fontId="40" fillId="0" borderId="0" applyAlignment="1">
      <alignment vertical="center"/>
    </xf>
    <xf numFmtId="0" fontId="120" fillId="0" borderId="0" applyAlignment="1">
      <alignment vertical="center"/>
    </xf>
    <xf numFmtId="0" fontId="121" fillId="0" borderId="51" applyAlignment="1">
      <alignment vertical="center"/>
    </xf>
    <xf numFmtId="0" fontId="122" fillId="0" borderId="52" applyAlignment="1">
      <alignment vertical="center"/>
    </xf>
    <xf numFmtId="0" fontId="123" fillId="0" borderId="53" applyAlignment="1">
      <alignment vertical="center"/>
    </xf>
    <xf numFmtId="0" fontId="123" fillId="0" borderId="0" applyAlignment="1">
      <alignment vertical="center"/>
    </xf>
    <xf numFmtId="0" fontId="124" fillId="25" borderId="0" applyAlignment="1">
      <alignment vertical="center"/>
    </xf>
    <xf numFmtId="0" fontId="125" fillId="26" borderId="0" applyAlignment="1">
      <alignment vertical="center"/>
    </xf>
    <xf numFmtId="0" fontId="126" fillId="27" borderId="0" applyAlignment="1">
      <alignment vertical="center"/>
    </xf>
    <xf numFmtId="0" fontId="127" fillId="28" borderId="54" applyAlignment="1">
      <alignment vertical="center"/>
    </xf>
    <xf numFmtId="0" fontId="128" fillId="29" borderId="55" applyAlignment="1">
      <alignment vertical="center"/>
    </xf>
    <xf numFmtId="0" fontId="129" fillId="29" borderId="54" applyAlignment="1">
      <alignment vertical="center"/>
    </xf>
    <xf numFmtId="0" fontId="130" fillId="0" borderId="56" applyAlignment="1">
      <alignment vertical="center"/>
    </xf>
    <xf numFmtId="0" fontId="131" fillId="30" borderId="57" applyAlignment="1">
      <alignment vertical="center"/>
    </xf>
    <xf numFmtId="0" fontId="132" fillId="0" borderId="0" applyAlignment="1">
      <alignment vertical="center"/>
    </xf>
    <xf numFmtId="0" fontId="133" fillId="0" borderId="0" applyAlignment="1">
      <alignment vertical="center"/>
    </xf>
    <xf numFmtId="0" fontId="134" fillId="0" borderId="59" applyAlignment="1">
      <alignment vertical="center"/>
    </xf>
    <xf numFmtId="0" fontId="135" fillId="32" borderId="0" applyAlignment="1">
      <alignment vertical="center"/>
    </xf>
    <xf numFmtId="0" fontId="40" fillId="33" borderId="0" applyAlignment="1">
      <alignment vertical="center"/>
    </xf>
    <xf numFmtId="0" fontId="40" fillId="34" borderId="0" applyAlignment="1">
      <alignment vertical="center"/>
    </xf>
    <xf numFmtId="0" fontId="135" fillId="35" borderId="0" applyAlignment="1">
      <alignment vertical="center"/>
    </xf>
    <xf numFmtId="0" fontId="135" fillId="36" borderId="0" applyAlignment="1">
      <alignment vertical="center"/>
    </xf>
    <xf numFmtId="0" fontId="40" fillId="37" borderId="0" applyAlignment="1">
      <alignment vertical="center"/>
    </xf>
    <xf numFmtId="0" fontId="40" fillId="38" borderId="0" applyAlignment="1">
      <alignment vertical="center"/>
    </xf>
    <xf numFmtId="0" fontId="135" fillId="39" borderId="0" applyAlignment="1">
      <alignment vertical="center"/>
    </xf>
    <xf numFmtId="0" fontId="135" fillId="40" borderId="0" applyAlignment="1">
      <alignment vertical="center"/>
    </xf>
    <xf numFmtId="0" fontId="40" fillId="41" borderId="0" applyAlignment="1">
      <alignment vertical="center"/>
    </xf>
    <xf numFmtId="0" fontId="40" fillId="42" borderId="0" applyAlignment="1">
      <alignment vertical="center"/>
    </xf>
    <xf numFmtId="0" fontId="135" fillId="43" borderId="0" applyAlignment="1">
      <alignment vertical="center"/>
    </xf>
    <xf numFmtId="0" fontId="135" fillId="44" borderId="0" applyAlignment="1">
      <alignment vertical="center"/>
    </xf>
    <xf numFmtId="0" fontId="40" fillId="45" borderId="0" applyAlignment="1">
      <alignment vertical="center"/>
    </xf>
    <xf numFmtId="0" fontId="40" fillId="46" borderId="0" applyAlignment="1">
      <alignment vertical="center"/>
    </xf>
    <xf numFmtId="0" fontId="135" fillId="47" borderId="0" applyAlignment="1">
      <alignment vertical="center"/>
    </xf>
    <xf numFmtId="0" fontId="135" fillId="48" borderId="0" applyAlignment="1">
      <alignment vertical="center"/>
    </xf>
    <xf numFmtId="0" fontId="40" fillId="49" borderId="0" applyAlignment="1">
      <alignment vertical="center"/>
    </xf>
    <xf numFmtId="0" fontId="40" fillId="50" borderId="0" applyAlignment="1">
      <alignment vertical="center"/>
    </xf>
    <xf numFmtId="0" fontId="135" fillId="51" borderId="0" applyAlignment="1">
      <alignment vertical="center"/>
    </xf>
    <xf numFmtId="0" fontId="135" fillId="52" borderId="0" applyAlignment="1">
      <alignment vertical="center"/>
    </xf>
    <xf numFmtId="0" fontId="40" fillId="53" borderId="0" applyAlignment="1">
      <alignment vertical="center"/>
    </xf>
    <xf numFmtId="0" fontId="40" fillId="54" borderId="0" applyAlignment="1">
      <alignment vertical="center"/>
    </xf>
    <xf numFmtId="0" fontId="135" fillId="55"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120" fillId="0"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135" fillId="35" borderId="0" applyAlignment="1">
      <alignment vertical="center"/>
    </xf>
    <xf numFmtId="0" fontId="66" fillId="0" borderId="0"/>
    <xf numFmtId="0" fontId="66" fillId="0" borderId="0"/>
    <xf numFmtId="0" fontId="66" fillId="0" borderId="0"/>
    <xf numFmtId="0" fontId="135" fillId="55" borderId="0" applyAlignment="1">
      <alignment vertical="center"/>
    </xf>
    <xf numFmtId="0" fontId="66" fillId="0" borderId="0"/>
    <xf numFmtId="0" fontId="120" fillId="0" borderId="0" applyAlignment="1">
      <alignment vertical="center"/>
    </xf>
    <xf numFmtId="0" fontId="66" fillId="0" borderId="0"/>
    <xf numFmtId="0" fontId="66" fillId="0" borderId="0"/>
    <xf numFmtId="0" fontId="66" fillId="0" borderId="0"/>
    <xf numFmtId="0" fontId="54" fillId="0" borderId="0" applyAlignment="1">
      <alignment vertical="center"/>
    </xf>
    <xf numFmtId="0" fontId="40" fillId="0" borderId="0" applyAlignment="1">
      <alignment vertical="center"/>
    </xf>
    <xf numFmtId="0" fontId="135" fillId="47"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135" fillId="39" borderId="0" applyAlignment="1">
      <alignment vertical="center"/>
    </xf>
    <xf numFmtId="0" fontId="126" fillId="27" borderId="0" applyAlignment="1">
      <alignment vertical="center"/>
    </xf>
    <xf numFmtId="0" fontId="135" fillId="43" borderId="0" applyAlignment="1">
      <alignment vertical="center"/>
    </xf>
    <xf numFmtId="0" fontId="135" fillId="51"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151"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152" fillId="0" borderId="0" applyAlignment="1">
      <alignment vertical="center"/>
    </xf>
    <xf numFmtId="0" fontId="66" fillId="0" borderId="0" applyAlignment="1">
      <alignment vertical="center"/>
    </xf>
    <xf numFmtId="0" fontId="66" fillId="0" borderId="0"/>
    <xf numFmtId="0" fontId="66" fillId="0" borderId="0"/>
    <xf numFmtId="0" fontId="66" fillId="0" borderId="0"/>
    <xf numFmtId="0" fontId="40" fillId="0" borderId="0" applyAlignment="1">
      <alignment vertical="center"/>
    </xf>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40" fillId="31" borderId="58" applyAlignment="1">
      <alignment vertical="center"/>
    </xf>
    <xf numFmtId="0" fontId="66" fillId="0" borderId="0" applyAlignment="1">
      <alignment vertical="center"/>
    </xf>
    <xf numFmtId="0" fontId="66" fillId="0" borderId="0"/>
    <xf numFmtId="0" fontId="66" fillId="0" borderId="0"/>
    <xf numFmtId="0" fontId="120" fillId="0" borderId="0" applyAlignment="1">
      <alignment vertical="center"/>
    </xf>
    <xf numFmtId="0" fontId="126" fillId="27" borderId="0" applyAlignment="1">
      <alignment vertical="center"/>
    </xf>
    <xf numFmtId="0" fontId="135" fillId="35" borderId="0" applyAlignment="1">
      <alignment vertical="center"/>
    </xf>
    <xf numFmtId="0" fontId="135" fillId="39" borderId="0" applyAlignment="1">
      <alignment vertical="center"/>
    </xf>
    <xf numFmtId="0" fontId="135" fillId="43" borderId="0" applyAlignment="1">
      <alignment vertical="center"/>
    </xf>
    <xf numFmtId="0" fontId="135" fillId="47" borderId="0" applyAlignment="1">
      <alignment vertical="center"/>
    </xf>
    <xf numFmtId="0" fontId="135" fillId="51" borderId="0" applyAlignment="1">
      <alignment vertical="center"/>
    </xf>
    <xf numFmtId="0" fontId="135" fillId="55"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pplyAlignment="1">
      <alignment vertical="center"/>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54" fillId="0" borderId="0" applyAlignment="1">
      <alignment vertical="center"/>
    </xf>
    <xf numFmtId="0" fontId="66" fillId="0" borderId="0"/>
    <xf numFmtId="0" fontId="66" fillId="0" borderId="0"/>
    <xf numFmtId="0" fontId="66" fillId="0" borderId="0"/>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66" fillId="0" borderId="0"/>
    <xf numFmtId="0" fontId="40" fillId="0" borderId="0" applyAlignment="1">
      <alignment vertical="center"/>
    </xf>
    <xf numFmtId="0" fontId="40" fillId="0" borderId="0" applyAlignment="1">
      <alignment vertical="center"/>
    </xf>
    <xf numFmtId="0" fontId="40" fillId="31" borderId="58"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0" borderId="0" applyAlignment="1">
      <alignment vertical="center"/>
    </xf>
    <xf numFmtId="0" fontId="40" fillId="33" borderId="0" applyAlignment="1">
      <alignment vertical="center"/>
    </xf>
    <xf numFmtId="0" fontId="40" fillId="34" borderId="0" applyAlignment="1">
      <alignment vertical="center"/>
    </xf>
    <xf numFmtId="0" fontId="40" fillId="37" borderId="0" applyAlignment="1">
      <alignment vertical="center"/>
    </xf>
    <xf numFmtId="0" fontId="40" fillId="38" borderId="0" applyAlignment="1">
      <alignment vertical="center"/>
    </xf>
    <xf numFmtId="0" fontId="40" fillId="41" borderId="0" applyAlignment="1">
      <alignment vertical="center"/>
    </xf>
    <xf numFmtId="0" fontId="40" fillId="42" borderId="0" applyAlignment="1">
      <alignment vertical="center"/>
    </xf>
    <xf numFmtId="0" fontId="40" fillId="45" borderId="0" applyAlignment="1">
      <alignment vertical="center"/>
    </xf>
    <xf numFmtId="0" fontId="40" fillId="46" borderId="0" applyAlignment="1">
      <alignment vertical="center"/>
    </xf>
    <xf numFmtId="0" fontId="40" fillId="49" borderId="0" applyAlignment="1">
      <alignment vertical="center"/>
    </xf>
    <xf numFmtId="0" fontId="40" fillId="50" borderId="0" applyAlignment="1">
      <alignment vertical="center"/>
    </xf>
    <xf numFmtId="0" fontId="40" fillId="53" borderId="0" applyAlignment="1">
      <alignment vertical="center"/>
    </xf>
    <xf numFmtId="0" fontId="40" fillId="54" borderId="0" applyAlignment="1">
      <alignment vertical="center"/>
    </xf>
    <xf numFmtId="0" fontId="40" fillId="0" borderId="0" applyAlignment="1">
      <alignment vertical="center"/>
    </xf>
    <xf numFmtId="0" fontId="40" fillId="31" borderId="58" applyAlignment="1">
      <alignment vertical="center"/>
    </xf>
  </cellStyleXfs>
  <cellXfs count="709">
    <xf numFmtId="0" fontId="0" fillId="0" borderId="0" applyAlignment="1" pivotButton="0" quotePrefix="0" xfId="0">
      <alignment vertical="center"/>
    </xf>
    <xf numFmtId="0" fontId="0" fillId="2" borderId="0" applyAlignment="1" pivotButton="0" quotePrefix="0" xfId="0">
      <alignment vertical="center"/>
    </xf>
    <xf numFmtId="10" fontId="43" fillId="0" borderId="0" applyAlignment="1" pivotButton="0" quotePrefix="0" xfId="0">
      <alignment vertical="center"/>
    </xf>
    <xf numFmtId="0" fontId="43" fillId="2" borderId="0" applyAlignment="1" pivotButton="0" quotePrefix="0" xfId="0">
      <alignment vertical="center"/>
    </xf>
    <xf numFmtId="0" fontId="44" fillId="2" borderId="0" applyAlignment="1" pivotButton="0" quotePrefix="0" xfId="0">
      <alignment vertical="center"/>
    </xf>
    <xf numFmtId="0" fontId="44" fillId="3" borderId="1" applyAlignment="1" pivotButton="0" quotePrefix="0" xfId="0">
      <alignment vertical="center"/>
    </xf>
    <xf numFmtId="0" fontId="43" fillId="2" borderId="1" applyAlignment="1" pivotButton="0" quotePrefix="0" xfId="0">
      <alignment vertical="center"/>
    </xf>
    <xf numFmtId="0" fontId="46" fillId="2" borderId="0" applyAlignment="1" pivotButton="0" quotePrefix="0" xfId="0">
      <alignment vertical="center"/>
    </xf>
    <xf numFmtId="0" fontId="46" fillId="2" borderId="1" applyAlignment="1" pivotButton="0" quotePrefix="0" xfId="0">
      <alignment vertical="center"/>
    </xf>
    <xf numFmtId="0" fontId="47" fillId="2" borderId="1" applyAlignment="1" pivotButton="0" quotePrefix="0" xfId="0">
      <alignment vertical="center"/>
    </xf>
    <xf numFmtId="0" fontId="43" fillId="2" borderId="2" applyAlignment="1" pivotButton="0" quotePrefix="0" xfId="0">
      <alignment vertical="center"/>
    </xf>
    <xf numFmtId="0" fontId="0" fillId="2" borderId="3" applyAlignment="1" pivotButton="0" quotePrefix="0" xfId="0">
      <alignment vertical="center"/>
    </xf>
    <xf numFmtId="0" fontId="0" fillId="2" borderId="5" applyAlignment="1" pivotButton="0" quotePrefix="0" xfId="0">
      <alignment vertical="center"/>
    </xf>
    <xf numFmtId="0" fontId="48" fillId="2" borderId="0" applyAlignment="1" pivotButton="0" quotePrefix="0" xfId="0">
      <alignment vertical="center"/>
    </xf>
    <xf numFmtId="0" fontId="48" fillId="2" borderId="2" applyAlignment="1" pivotButton="0" quotePrefix="0" xfId="0">
      <alignment vertical="center"/>
    </xf>
    <xf numFmtId="0" fontId="43" fillId="2" borderId="7" applyAlignment="1" pivotButton="0" quotePrefix="0" xfId="0">
      <alignment vertical="center"/>
    </xf>
    <xf numFmtId="0" fontId="0" fillId="2" borderId="6" applyAlignment="1" pivotButton="0" quotePrefix="0" xfId="0">
      <alignment vertical="center"/>
    </xf>
    <xf numFmtId="0" fontId="49" fillId="2" borderId="2" applyAlignment="1" pivotButton="0" quotePrefix="0" xfId="0">
      <alignment vertical="center"/>
    </xf>
    <xf numFmtId="14" fontId="43" fillId="0" borderId="0" applyAlignment="1" pivotButton="0" quotePrefix="0" xfId="0">
      <alignment vertical="center"/>
    </xf>
    <xf numFmtId="0" fontId="54" fillId="2" borderId="0" pivotButton="0" quotePrefix="0" xfId="5"/>
    <xf numFmtId="0" fontId="54" fillId="0" borderId="0" pivotButton="0" quotePrefix="0" xfId="5"/>
    <xf numFmtId="0" fontId="43" fillId="0" borderId="0" applyAlignment="1" pivotButton="0" quotePrefix="0" xfId="0">
      <alignment vertical="center"/>
    </xf>
    <xf numFmtId="164" fontId="43" fillId="0" borderId="0" applyAlignment="1" pivotButton="0" quotePrefix="0" xfId="0">
      <alignment vertical="center"/>
    </xf>
    <xf numFmtId="165" fontId="43" fillId="0" borderId="1" applyAlignment="1" pivotButton="0" quotePrefix="0" xfId="0">
      <alignment vertical="center"/>
    </xf>
    <xf numFmtId="165" fontId="43" fillId="0" borderId="0" applyAlignment="1" pivotButton="0" quotePrefix="0" xfId="0">
      <alignment vertical="center"/>
    </xf>
    <xf numFmtId="0" fontId="41" fillId="2" borderId="0" applyAlignment="1" pivotButton="0" quotePrefix="0" xfId="0">
      <alignment horizontal="right" vertical="center"/>
    </xf>
    <xf numFmtId="0" fontId="41" fillId="2" borderId="1" applyAlignment="1" pivotButton="0" quotePrefix="0" xfId="0">
      <alignment horizontal="right" vertical="center"/>
    </xf>
    <xf numFmtId="14" fontId="46" fillId="2" borderId="0" applyAlignment="1" pivotButton="0" quotePrefix="0" xfId="0">
      <alignment vertical="center"/>
    </xf>
    <xf numFmtId="0" fontId="0" fillId="2" borderId="24" applyAlignment="1" pivotButton="0" quotePrefix="0" xfId="0">
      <alignment vertical="center"/>
    </xf>
    <xf numFmtId="0" fontId="0" fillId="0" borderId="25" applyAlignment="1" pivotButton="0" quotePrefix="0" xfId="0">
      <alignment vertical="center"/>
    </xf>
    <xf numFmtId="0" fontId="0" fillId="0" borderId="27" applyAlignment="1" pivotButton="0" quotePrefix="0" xfId="0">
      <alignment vertical="center"/>
    </xf>
    <xf numFmtId="0" fontId="43" fillId="2" borderId="30" applyAlignment="1" pivotButton="0" quotePrefix="0" xfId="0">
      <alignment vertical="center"/>
    </xf>
    <xf numFmtId="0" fontId="0" fillId="2" borderId="30" applyAlignment="1" pivotButton="0" quotePrefix="0" xfId="0">
      <alignment vertical="center"/>
    </xf>
    <xf numFmtId="0" fontId="0" fillId="0" borderId="31" applyAlignment="1" pivotButton="0" quotePrefix="0" xfId="0">
      <alignment vertical="center"/>
    </xf>
    <xf numFmtId="0" fontId="41" fillId="0" borderId="1" applyAlignment="1" pivotButton="0" quotePrefix="0" xfId="0">
      <alignment vertical="center"/>
    </xf>
    <xf numFmtId="0" fontId="44" fillId="3" borderId="0" pivotButton="0" quotePrefix="0" xfId="0"/>
    <xf numFmtId="164" fontId="44" fillId="3" borderId="0" pivotButton="0" quotePrefix="0" xfId="0"/>
    <xf numFmtId="165" fontId="44" fillId="3" borderId="0" pivotButton="0" quotePrefix="0" xfId="0"/>
    <xf numFmtId="165" fontId="44" fillId="7" borderId="0" pivotButton="0" quotePrefix="0" xfId="0"/>
    <xf numFmtId="0" fontId="44" fillId="7" borderId="0" pivotButton="0" quotePrefix="0" xfId="0"/>
    <xf numFmtId="165" fontId="44" fillId="6" borderId="0" pivotButton="0" quotePrefix="0" xfId="0"/>
    <xf numFmtId="10" fontId="44" fillId="6" borderId="0" pivotButton="0" quotePrefix="0" xfId="0"/>
    <xf numFmtId="0" fontId="41" fillId="0" borderId="9" applyAlignment="1" pivotButton="0" quotePrefix="0" xfId="0">
      <alignment vertical="center"/>
    </xf>
    <xf numFmtId="0" fontId="43" fillId="0" borderId="1" applyAlignment="1" pivotButton="0" quotePrefix="0" xfId="0">
      <alignment vertical="center"/>
    </xf>
    <xf numFmtId="22" fontId="43" fillId="0" borderId="1" applyAlignment="1" pivotButton="0" quotePrefix="0" xfId="0">
      <alignment vertical="center"/>
    </xf>
    <xf numFmtId="0" fontId="52" fillId="0" borderId="1" applyAlignment="1" pivotButton="0" quotePrefix="0" xfId="0">
      <alignment vertical="center"/>
    </xf>
    <xf numFmtId="0" fontId="46" fillId="0" borderId="1" applyAlignment="1" pivotButton="0" quotePrefix="0" xfId="0">
      <alignment vertical="center"/>
    </xf>
    <xf numFmtId="165" fontId="46" fillId="0" borderId="1" applyAlignment="1" pivotButton="0" quotePrefix="0" xfId="0">
      <alignment vertical="center"/>
    </xf>
    <xf numFmtId="0" fontId="64" fillId="0" borderId="0" applyAlignment="1" pivotButton="0" quotePrefix="0" xfId="0">
      <alignment horizontal="left" vertical="center"/>
    </xf>
    <xf numFmtId="0" fontId="64" fillId="0" borderId="0" applyAlignment="1" pivotButton="0" quotePrefix="0" xfId="0">
      <alignment vertical="center"/>
    </xf>
    <xf numFmtId="4" fontId="43" fillId="2" borderId="12" applyAlignment="1" pivotButton="0" quotePrefix="0" xfId="0">
      <alignment horizontal="center" vertical="center"/>
    </xf>
    <xf numFmtId="0" fontId="44" fillId="3" borderId="1" pivotButton="0" quotePrefix="0" xfId="0"/>
    <xf numFmtId="0" fontId="59" fillId="2" borderId="1" applyAlignment="1" pivotButton="0" quotePrefix="0" xfId="0">
      <alignment vertical="center"/>
    </xf>
    <xf numFmtId="0" fontId="44" fillId="3" borderId="37" applyAlignment="1" pivotButton="0" quotePrefix="0" xfId="0">
      <alignment vertical="center"/>
    </xf>
    <xf numFmtId="0" fontId="44" fillId="3" borderId="38" applyAlignment="1" pivotButton="0" quotePrefix="0" xfId="0">
      <alignment vertical="center"/>
    </xf>
    <xf numFmtId="0" fontId="43" fillId="2" borderId="33" applyAlignment="1" pivotButton="0" quotePrefix="0" xfId="0">
      <alignment vertical="center"/>
    </xf>
    <xf numFmtId="0" fontId="43" fillId="2" borderId="39" applyAlignment="1" pivotButton="0" quotePrefix="0" xfId="0">
      <alignment vertical="center"/>
    </xf>
    <xf numFmtId="0" fontId="43" fillId="2" borderId="20" applyAlignment="1" pivotButton="0" quotePrefix="0" xfId="0">
      <alignment vertical="center"/>
    </xf>
    <xf numFmtId="0" fontId="43" fillId="2" borderId="20" applyAlignment="1" pivotButton="0" quotePrefix="0" xfId="0">
      <alignment horizontal="center" vertical="center"/>
    </xf>
    <xf numFmtId="4" fontId="43" fillId="2" borderId="19" applyAlignment="1" pivotButton="0" quotePrefix="0" xfId="0">
      <alignment vertical="center"/>
    </xf>
    <xf numFmtId="0" fontId="44" fillId="3" borderId="36" applyAlignment="1" pivotButton="0" quotePrefix="0" xfId="0">
      <alignment vertical="center"/>
    </xf>
    <xf numFmtId="0" fontId="44" fillId="3" borderId="40" applyAlignment="1" pivotButton="0" quotePrefix="0" xfId="0">
      <alignment vertical="center"/>
    </xf>
    <xf numFmtId="0" fontId="0" fillId="10" borderId="0" applyAlignment="1" pivotButton="0" quotePrefix="0" xfId="0">
      <alignment vertical="center"/>
    </xf>
    <xf numFmtId="0" fontId="57" fillId="10" borderId="0" applyAlignment="1" pivotButton="0" quotePrefix="0" xfId="12">
      <alignment vertical="center"/>
    </xf>
    <xf numFmtId="0" fontId="54" fillId="2" borderId="24" applyAlignment="1" pivotButton="0" quotePrefix="0" xfId="0">
      <alignment vertical="center"/>
    </xf>
    <xf numFmtId="0" fontId="55" fillId="10" borderId="0" applyAlignment="1" pivotButton="0" quotePrefix="0" xfId="0">
      <alignment vertical="center" wrapText="1"/>
    </xf>
    <xf numFmtId="0" fontId="78" fillId="0" borderId="1" applyAlignment="1" pivotButton="0" quotePrefix="0" xfId="0">
      <alignment vertical="center"/>
    </xf>
    <xf numFmtId="9" fontId="44" fillId="3" borderId="1" pivotButton="0" quotePrefix="0" xfId="0"/>
    <xf numFmtId="164" fontId="44" fillId="3" borderId="1" pivotButton="0" quotePrefix="0" xfId="0"/>
    <xf numFmtId="165" fontId="44" fillId="3" borderId="12" pivotButton="0" quotePrefix="0" xfId="0"/>
    <xf numFmtId="164" fontId="44" fillId="3" borderId="12" pivotButton="0" quotePrefix="0" xfId="0"/>
    <xf numFmtId="165" fontId="54" fillId="0" borderId="0" pivotButton="0" quotePrefix="0" xfId="5"/>
    <xf numFmtId="0" fontId="41" fillId="0" borderId="1" applyAlignment="1" pivotButton="0" quotePrefix="1" xfId="0">
      <alignment vertical="center"/>
    </xf>
    <xf numFmtId="0" fontId="44" fillId="3" borderId="13" pivotButton="0" quotePrefix="0" xfId="0"/>
    <xf numFmtId="165" fontId="44" fillId="3" borderId="1" pivotButton="0" quotePrefix="0" xfId="0"/>
    <xf numFmtId="0" fontId="44" fillId="4" borderId="1" pivotButton="0" quotePrefix="0" xfId="0"/>
    <xf numFmtId="165" fontId="44" fillId="4" borderId="1" pivotButton="0" quotePrefix="0" xfId="0"/>
    <xf numFmtId="0" fontId="41" fillId="0" borderId="0" applyAlignment="1" pivotButton="0" quotePrefix="0" xfId="0">
      <alignment vertical="center"/>
    </xf>
    <xf numFmtId="0" fontId="47" fillId="0" borderId="1" applyAlignment="1" pivotButton="0" quotePrefix="1" xfId="0">
      <alignment vertical="center"/>
    </xf>
    <xf numFmtId="17" fontId="47" fillId="0" borderId="17" applyAlignment="1" pivotButton="0" quotePrefix="0" xfId="0">
      <alignment vertical="center"/>
    </xf>
    <xf numFmtId="17" fontId="47" fillId="0" borderId="17" applyAlignment="1" pivotButton="0" quotePrefix="1" xfId="0">
      <alignment vertical="center"/>
    </xf>
    <xf numFmtId="165" fontId="46" fillId="0" borderId="10" applyAlignment="1" pivotButton="0" quotePrefix="0" xfId="0">
      <alignment vertical="center"/>
    </xf>
    <xf numFmtId="0" fontId="46" fillId="0" borderId="20" applyAlignment="1" pivotButton="0" quotePrefix="0" xfId="0">
      <alignment vertical="center"/>
    </xf>
    <xf numFmtId="165" fontId="46" fillId="0" borderId="20" applyAlignment="1" pivotButton="0" quotePrefix="0" xfId="0">
      <alignment vertical="center"/>
    </xf>
    <xf numFmtId="165" fontId="46" fillId="0" borderId="19" applyAlignment="1" pivotButton="0" quotePrefix="0" xfId="0">
      <alignment vertical="center"/>
    </xf>
    <xf numFmtId="0" fontId="85" fillId="11" borderId="1" applyAlignment="1" pivotButton="0" quotePrefix="0" xfId="0">
      <alignment vertical="center"/>
    </xf>
    <xf numFmtId="0" fontId="86" fillId="11" borderId="1" applyAlignment="1" pivotButton="0" quotePrefix="0" xfId="0">
      <alignment vertical="center"/>
    </xf>
    <xf numFmtId="0" fontId="65" fillId="11" borderId="1" applyAlignment="1" pivotButton="0" quotePrefix="0" xfId="0">
      <alignment horizontal="left" vertical="top"/>
    </xf>
    <xf numFmtId="0" fontId="65" fillId="11" borderId="1" applyAlignment="1" pivotButton="0" quotePrefix="0" xfId="0">
      <alignment horizontal="center" vertical="top"/>
    </xf>
    <xf numFmtId="0" fontId="87" fillId="11" borderId="0" pivotButton="0" quotePrefix="0" xfId="0"/>
    <xf numFmtId="0" fontId="65" fillId="11" borderId="1" applyAlignment="1" pivotButton="0" quotePrefix="1" xfId="0">
      <alignment vertical="center"/>
    </xf>
    <xf numFmtId="0" fontId="65" fillId="11" borderId="1" applyAlignment="1" pivotButton="0" quotePrefix="0" xfId="0">
      <alignment vertical="top" wrapText="1"/>
    </xf>
    <xf numFmtId="0" fontId="65" fillId="11" borderId="1" applyAlignment="1" pivotButton="0" quotePrefix="0" xfId="0">
      <alignment vertical="center"/>
    </xf>
    <xf numFmtId="0" fontId="85" fillId="11" borderId="42" applyAlignment="1" pivotButton="0" quotePrefix="0" xfId="0">
      <alignment vertical="center"/>
    </xf>
    <xf numFmtId="0" fontId="86" fillId="11" borderId="37" applyAlignment="1" pivotButton="0" quotePrefix="0" xfId="0">
      <alignment vertical="center"/>
    </xf>
    <xf numFmtId="0" fontId="65" fillId="11" borderId="37" applyAlignment="1" pivotButton="0" quotePrefix="0" xfId="0">
      <alignment horizontal="center" vertical="center"/>
    </xf>
    <xf numFmtId="0" fontId="87" fillId="11" borderId="3" pivotButton="0" quotePrefix="0" xfId="5"/>
    <xf numFmtId="0" fontId="85" fillId="11" borderId="17" applyAlignment="1" pivotButton="0" quotePrefix="0" xfId="0">
      <alignment vertical="center"/>
    </xf>
    <xf numFmtId="0" fontId="65" fillId="11" borderId="10" applyAlignment="1" pivotButton="0" quotePrefix="0" xfId="0">
      <alignment vertical="center"/>
    </xf>
    <xf numFmtId="0" fontId="47" fillId="0" borderId="17" applyAlignment="1" pivotButton="0" quotePrefix="1" xfId="0">
      <alignment vertical="center"/>
    </xf>
    <xf numFmtId="0" fontId="47" fillId="0" borderId="18" applyAlignment="1" pivotButton="0" quotePrefix="1" xfId="0">
      <alignment vertical="center"/>
    </xf>
    <xf numFmtId="0" fontId="44" fillId="5" borderId="43" pivotButton="0" quotePrefix="0" xfId="0"/>
    <xf numFmtId="165" fontId="44" fillId="5" borderId="44" pivotButton="0" quotePrefix="0" xfId="0"/>
    <xf numFmtId="14" fontId="44" fillId="5" borderId="45" pivotButton="0" quotePrefix="0" xfId="0"/>
    <xf numFmtId="0" fontId="44" fillId="12" borderId="43" pivotButton="0" quotePrefix="0" xfId="0"/>
    <xf numFmtId="165" fontId="44" fillId="12" borderId="44" pivotButton="0" quotePrefix="0" xfId="0"/>
    <xf numFmtId="14" fontId="44" fillId="12" borderId="45" pivotButton="0" quotePrefix="0" xfId="0"/>
    <xf numFmtId="0" fontId="90" fillId="7" borderId="0" pivotButton="0" quotePrefix="0" xfId="0"/>
    <xf numFmtId="0" fontId="75" fillId="0" borderId="0" applyAlignment="1" pivotButton="0" quotePrefix="0" xfId="0">
      <alignment vertical="center"/>
    </xf>
    <xf numFmtId="22" fontId="41" fillId="0" borderId="1" applyAlignment="1" pivotButton="0" quotePrefix="0" xfId="0">
      <alignment vertical="center"/>
    </xf>
    <xf numFmtId="0" fontId="92" fillId="0" borderId="0" applyAlignment="1" pivotButton="0" quotePrefix="0" xfId="0">
      <alignment vertical="center"/>
    </xf>
    <xf numFmtId="166" fontId="46" fillId="0" borderId="1" applyAlignment="1" pivotButton="0" quotePrefix="0" xfId="0">
      <alignment vertical="center"/>
    </xf>
    <xf numFmtId="0" fontId="41" fillId="0" borderId="15" applyAlignment="1" pivotButton="0" quotePrefix="0" xfId="0">
      <alignment vertical="center"/>
    </xf>
    <xf numFmtId="17" fontId="47" fillId="0" borderId="1" applyAlignment="1" pivotButton="0" quotePrefix="1" xfId="0">
      <alignment vertical="center"/>
    </xf>
    <xf numFmtId="22" fontId="43" fillId="0" borderId="0" applyAlignment="1" pivotButton="0" quotePrefix="0" xfId="0">
      <alignment vertical="center"/>
    </xf>
    <xf numFmtId="17" fontId="47" fillId="0" borderId="8" applyAlignment="1" pivotButton="0" quotePrefix="1" xfId="0">
      <alignment vertical="center"/>
    </xf>
    <xf numFmtId="166" fontId="46" fillId="0" borderId="8" applyAlignment="1" pivotButton="0" quotePrefix="0" xfId="0">
      <alignment vertical="center"/>
    </xf>
    <xf numFmtId="0" fontId="46" fillId="0" borderId="8" applyAlignment="1" pivotButton="0" quotePrefix="0" xfId="0">
      <alignment vertical="center"/>
    </xf>
    <xf numFmtId="165" fontId="46" fillId="0" borderId="8" applyAlignment="1" pivotButton="0" quotePrefix="0" xfId="0">
      <alignment vertical="center"/>
    </xf>
    <xf numFmtId="0" fontId="77" fillId="0" borderId="0" applyAlignment="1" pivotButton="0" quotePrefix="0" xfId="0">
      <alignment vertical="center"/>
    </xf>
    <xf numFmtId="49" fontId="46" fillId="0" borderId="1" applyAlignment="1" pivotButton="0" quotePrefix="0" xfId="0">
      <alignment vertical="center"/>
    </xf>
    <xf numFmtId="49" fontId="46" fillId="0" borderId="8" applyAlignment="1" pivotButton="0" quotePrefix="0" xfId="0">
      <alignment vertical="center"/>
    </xf>
    <xf numFmtId="0" fontId="41" fillId="16" borderId="0" applyAlignment="1" pivotButton="0" quotePrefix="0" xfId="0">
      <alignment vertical="center"/>
    </xf>
    <xf numFmtId="0" fontId="43" fillId="16" borderId="0" applyAlignment="1" pivotButton="0" quotePrefix="0" xfId="0">
      <alignment vertical="center"/>
    </xf>
    <xf numFmtId="0" fontId="41" fillId="0" borderId="1" applyAlignment="1" pivotButton="0" quotePrefix="0" xfId="0">
      <alignment vertical="center" wrapText="1"/>
    </xf>
    <xf numFmtId="0" fontId="54" fillId="0" borderId="1" pivotButton="0" quotePrefix="0" xfId="5"/>
    <xf numFmtId="166" fontId="43" fillId="0" borderId="0" applyAlignment="1" pivotButton="0" quotePrefix="0" xfId="0">
      <alignment vertical="center"/>
    </xf>
    <xf numFmtId="2" fontId="44" fillId="3" borderId="1" applyAlignment="1" pivotButton="0" quotePrefix="0" xfId="21">
      <alignment horizontal="center" vertical="center" wrapText="1"/>
    </xf>
    <xf numFmtId="2" fontId="65" fillId="3" borderId="1" applyAlignment="1" pivotButton="0" quotePrefix="0" xfId="21">
      <alignment horizontal="center" vertical="center" wrapText="1"/>
    </xf>
    <xf numFmtId="0" fontId="54" fillId="0" borderId="0" applyAlignment="1" pivotButton="0" quotePrefix="0" xfId="21">
      <alignment vertical="center"/>
    </xf>
    <xf numFmtId="2" fontId="59" fillId="0" borderId="1" applyAlignment="1" pivotButton="0" quotePrefix="1" xfId="21">
      <alignment horizontal="center" vertical="center" wrapText="1"/>
    </xf>
    <xf numFmtId="2" fontId="59" fillId="0" borderId="12" applyAlignment="1" pivotButton="0" quotePrefix="1" xfId="21">
      <alignment horizontal="left" vertical="center"/>
    </xf>
    <xf numFmtId="165" fontId="46" fillId="0" borderId="12" applyAlignment="1" pivotButton="0" quotePrefix="1" xfId="21">
      <alignment horizontal="center" vertical="center" wrapText="1"/>
    </xf>
    <xf numFmtId="2" fontId="70" fillId="0" borderId="12" applyAlignment="1" pivotButton="0" quotePrefix="1" xfId="21">
      <alignment horizontal="left" vertical="center" wrapText="1"/>
    </xf>
    <xf numFmtId="2" fontId="46" fillId="0" borderId="12" applyAlignment="1" pivotButton="0" quotePrefix="1" xfId="21">
      <alignment horizontal="left" vertical="center"/>
    </xf>
    <xf numFmtId="2" fontId="60" fillId="0" borderId="12" applyAlignment="1" pivotButton="0" quotePrefix="1" xfId="21">
      <alignment horizontal="left" vertical="center" wrapText="1"/>
    </xf>
    <xf numFmtId="2" fontId="46" fillId="0" borderId="12" applyAlignment="1" pivotButton="0" quotePrefix="1" xfId="21">
      <alignment horizontal="center" vertical="center" wrapText="1"/>
    </xf>
    <xf numFmtId="0" fontId="55" fillId="0" borderId="0" applyAlignment="1" pivotButton="0" quotePrefix="0" xfId="21">
      <alignment vertical="center"/>
    </xf>
    <xf numFmtId="0" fontId="102" fillId="17" borderId="1" applyAlignment="1" pivotButton="0" quotePrefix="0" xfId="21">
      <alignment horizontal="right" wrapText="1"/>
    </xf>
    <xf numFmtId="0" fontId="59" fillId="18" borderId="1" applyAlignment="1" pivotButton="0" quotePrefix="0" xfId="21">
      <alignment horizontal="center" vertical="center" wrapText="1"/>
    </xf>
    <xf numFmtId="14" fontId="102" fillId="17" borderId="1" applyAlignment="1" pivotButton="0" quotePrefix="0" xfId="21">
      <alignment horizontal="center" wrapText="1"/>
    </xf>
    <xf numFmtId="14" fontId="55" fillId="0" borderId="1" applyAlignment="1" pivotButton="0" quotePrefix="0" xfId="21">
      <alignment vertical="center"/>
    </xf>
    <xf numFmtId="0" fontId="103" fillId="0" borderId="1" applyAlignment="1" pivotButton="0" quotePrefix="0" xfId="21">
      <alignment vertical="center"/>
    </xf>
    <xf numFmtId="0" fontId="55" fillId="0" borderId="1" applyAlignment="1" pivotButton="0" quotePrefix="0" xfId="21">
      <alignment vertical="center"/>
    </xf>
    <xf numFmtId="0" fontId="55" fillId="18" borderId="0" applyAlignment="1" pivotButton="0" quotePrefix="0" xfId="21">
      <alignment vertical="center"/>
    </xf>
    <xf numFmtId="0" fontId="102" fillId="17" borderId="1" applyAlignment="1" pivotButton="0" quotePrefix="0" xfId="21">
      <alignment horizontal="right"/>
    </xf>
    <xf numFmtId="0" fontId="102" fillId="17" borderId="1" applyAlignment="1" pivotButton="0" quotePrefix="0" xfId="21">
      <alignment horizontal="center" wrapText="1"/>
    </xf>
    <xf numFmtId="0" fontId="104" fillId="0" borderId="1" applyAlignment="1" pivotButton="0" quotePrefix="0" xfId="21">
      <alignment vertical="center"/>
    </xf>
    <xf numFmtId="0" fontId="103" fillId="0" borderId="16" applyAlignment="1" pivotButton="0" quotePrefix="0" xfId="21">
      <alignment vertical="center" wrapText="1"/>
    </xf>
    <xf numFmtId="0" fontId="59" fillId="0" borderId="12" applyAlignment="1" pivotButton="0" quotePrefix="0" xfId="21">
      <alignment horizontal="left" vertical="top" wrapText="1"/>
    </xf>
    <xf numFmtId="0" fontId="59" fillId="0" borderId="8" applyAlignment="1" pivotButton="0" quotePrefix="0" xfId="21">
      <alignment vertical="top" wrapText="1"/>
    </xf>
    <xf numFmtId="0" fontId="55" fillId="9" borderId="1" applyAlignment="1" pivotButton="0" quotePrefix="0" xfId="21">
      <alignment vertical="center"/>
    </xf>
    <xf numFmtId="0" fontId="103" fillId="0" borderId="22" applyAlignment="1" pivotButton="0" quotePrefix="0" xfId="21">
      <alignment vertical="center" wrapText="1"/>
    </xf>
    <xf numFmtId="0" fontId="59" fillId="0" borderId="41" applyAlignment="1" pivotButton="0" quotePrefix="0" xfId="21">
      <alignment vertical="top" wrapText="1"/>
    </xf>
    <xf numFmtId="166" fontId="102" fillId="17" borderId="1" applyAlignment="1" pivotButton="0" quotePrefix="0" xfId="21">
      <alignment horizontal="right" wrapText="1"/>
    </xf>
    <xf numFmtId="0" fontId="105" fillId="0" borderId="0" applyAlignment="1" pivotButton="0" quotePrefix="0" xfId="12">
      <alignment vertical="center"/>
    </xf>
    <xf numFmtId="0" fontId="106" fillId="19" borderId="46" applyAlignment="1" pivotButton="0" quotePrefix="0" xfId="21">
      <alignment horizontal="center" vertical="center" wrapText="1"/>
    </xf>
    <xf numFmtId="0" fontId="106" fillId="19" borderId="47" applyAlignment="1" pivotButton="0" quotePrefix="0" xfId="21">
      <alignment horizontal="center" vertical="center" wrapText="1"/>
    </xf>
    <xf numFmtId="0" fontId="106" fillId="19" borderId="3" applyAlignment="1" pivotButton="0" quotePrefix="0" xfId="21">
      <alignment horizontal="center" vertical="center" wrapText="1"/>
    </xf>
    <xf numFmtId="0" fontId="106" fillId="19" borderId="3" applyAlignment="1" pivotButton="0" quotePrefix="0" xfId="21">
      <alignment horizontal="center" vertical="center"/>
    </xf>
    <xf numFmtId="0" fontId="106" fillId="19" borderId="5" applyAlignment="1" pivotButton="0" quotePrefix="0" xfId="21">
      <alignment horizontal="center" vertical="center"/>
    </xf>
    <xf numFmtId="0" fontId="61" fillId="8" borderId="1" applyAlignment="1" pivotButton="0" quotePrefix="0" xfId="21">
      <alignment horizontal="center" vertical="center"/>
    </xf>
    <xf numFmtId="0" fontId="61" fillId="9" borderId="1" applyAlignment="1" pivotButton="0" quotePrefix="0" xfId="21">
      <alignment horizontal="center" vertical="center"/>
    </xf>
    <xf numFmtId="0" fontId="55" fillId="20" borderId="1" applyAlignment="1" pivotButton="0" quotePrefix="0" xfId="21">
      <alignment vertical="center"/>
    </xf>
    <xf numFmtId="0" fontId="55" fillId="9" borderId="0" applyAlignment="1" pivotButton="0" quotePrefix="0" xfId="21">
      <alignment vertical="center"/>
    </xf>
    <xf numFmtId="0" fontId="55" fillId="0" borderId="9" applyAlignment="1" pivotButton="0" quotePrefix="0" xfId="21">
      <alignment vertical="center"/>
    </xf>
    <xf numFmtId="0" fontId="103" fillId="0" borderId="11" applyAlignment="1" pivotButton="0" quotePrefix="0" xfId="21">
      <alignment vertical="top" wrapText="1"/>
    </xf>
    <xf numFmtId="0" fontId="103" fillId="0" borderId="23" applyAlignment="1" pivotButton="0" quotePrefix="0" xfId="21">
      <alignment vertical="center" wrapText="1"/>
    </xf>
    <xf numFmtId="0" fontId="59" fillId="0" borderId="9" applyAlignment="1" pivotButton="0" quotePrefix="0" xfId="21">
      <alignment vertical="top" wrapText="1"/>
    </xf>
    <xf numFmtId="0" fontId="59" fillId="0" borderId="12" applyAlignment="1" pivotButton="0" quotePrefix="0" xfId="21">
      <alignment horizontal="center" vertical="center" wrapText="1"/>
    </xf>
    <xf numFmtId="2" fontId="59" fillId="0" borderId="12" applyAlignment="1" pivotButton="0" quotePrefix="1" xfId="21">
      <alignment horizontal="center" vertical="center" wrapText="1"/>
    </xf>
    <xf numFmtId="2" fontId="70" fillId="0" borderId="1" applyAlignment="1" pivotButton="0" quotePrefix="1" xfId="21">
      <alignment horizontal="left" vertical="center" wrapText="1"/>
    </xf>
    <xf numFmtId="2" fontId="107" fillId="0" borderId="12" applyAlignment="1" pivotButton="0" quotePrefix="1" xfId="21">
      <alignment horizontal="left" vertical="center"/>
    </xf>
    <xf numFmtId="165" fontId="55" fillId="0" borderId="12" applyAlignment="1" pivotButton="0" quotePrefix="1" xfId="21">
      <alignment horizontal="center" vertical="center" wrapText="1"/>
    </xf>
    <xf numFmtId="2" fontId="107" fillId="0" borderId="12" applyAlignment="1" pivotButton="0" quotePrefix="1" xfId="21">
      <alignment horizontal="center" vertical="center" wrapText="1"/>
    </xf>
    <xf numFmtId="2" fontId="55" fillId="0" borderId="12" applyAlignment="1" pivotButton="0" quotePrefix="1" xfId="21">
      <alignment horizontal="left" vertical="center"/>
    </xf>
    <xf numFmtId="0" fontId="108" fillId="19" borderId="46" applyAlignment="1" pivotButton="0" quotePrefix="0" xfId="21">
      <alignment horizontal="center" vertical="center" wrapText="1"/>
    </xf>
    <xf numFmtId="0" fontId="108" fillId="19" borderId="47" applyAlignment="1" pivotButton="0" quotePrefix="0" xfId="21">
      <alignment horizontal="center" vertical="center" wrapText="1"/>
    </xf>
    <xf numFmtId="0" fontId="108" fillId="19" borderId="3" applyAlignment="1" pivotButton="0" quotePrefix="0" xfId="21">
      <alignment horizontal="center" vertical="center" wrapText="1"/>
    </xf>
    <xf numFmtId="0" fontId="108" fillId="19" borderId="5" applyAlignment="1" pivotButton="0" quotePrefix="0" xfId="21">
      <alignment horizontal="center" vertical="center" wrapText="1"/>
    </xf>
    <xf numFmtId="0" fontId="54" fillId="0" borderId="0" applyAlignment="1" pivotButton="0" quotePrefix="0" xfId="21">
      <alignment vertical="center" wrapText="1"/>
    </xf>
    <xf numFmtId="0" fontId="109" fillId="8" borderId="1" applyAlignment="1" pivotButton="0" quotePrefix="0" xfId="21">
      <alignment horizontal="center" vertical="center"/>
    </xf>
    <xf numFmtId="9" fontId="109" fillId="8" borderId="1" applyAlignment="1" pivotButton="0" quotePrefix="0" xfId="21">
      <alignment horizontal="center" vertical="center"/>
    </xf>
    <xf numFmtId="0" fontId="109" fillId="9" borderId="1" applyAlignment="1" pivotButton="0" quotePrefix="0" xfId="21">
      <alignment horizontal="center" vertical="center"/>
    </xf>
    <xf numFmtId="0" fontId="109" fillId="9" borderId="1" applyAlignment="1" pivotButton="0" quotePrefix="0" xfId="21">
      <alignment horizontal="center" vertical="center" wrapText="1"/>
    </xf>
    <xf numFmtId="0" fontId="110" fillId="10" borderId="0" pivotButton="0" quotePrefix="0" xfId="14"/>
    <xf numFmtId="0" fontId="111" fillId="10" borderId="0" applyAlignment="1" pivotButton="0" quotePrefix="0" xfId="14">
      <alignment vertical="center"/>
    </xf>
    <xf numFmtId="0" fontId="110" fillId="0" borderId="0" pivotButton="0" quotePrefix="0" xfId="14"/>
    <xf numFmtId="0" fontId="66" fillId="0" borderId="0" pivotButton="0" quotePrefix="0" xfId="14"/>
    <xf numFmtId="0" fontId="112" fillId="0" borderId="0" pivotButton="0" quotePrefix="0" xfId="14"/>
    <xf numFmtId="0" fontId="46" fillId="0" borderId="0" pivotButton="0" quotePrefix="0" xfId="14"/>
    <xf numFmtId="0" fontId="67" fillId="10" borderId="0" applyAlignment="1" pivotButton="0" quotePrefix="0" xfId="14">
      <alignment wrapText="1"/>
    </xf>
    <xf numFmtId="0" fontId="67" fillId="10" borderId="0" pivotButton="0" quotePrefix="0" xfId="14"/>
    <xf numFmtId="0" fontId="59" fillId="10" borderId="0" applyAlignment="1" applyProtection="1" pivotButton="0" quotePrefix="0" xfId="14">
      <alignment horizontal="left"/>
      <protection locked="0" hidden="0"/>
    </xf>
    <xf numFmtId="0" fontId="67" fillId="10" borderId="0" applyAlignment="1" applyProtection="1" pivotButton="0" quotePrefix="0" xfId="14">
      <alignment vertical="center" wrapText="1"/>
      <protection locked="0" hidden="0"/>
    </xf>
    <xf numFmtId="14" fontId="59" fillId="10" borderId="0" applyAlignment="1" applyProtection="1" pivotButton="0" quotePrefix="0" xfId="14">
      <alignment horizontal="left" vertical="top" wrapText="1"/>
      <protection locked="0" hidden="0"/>
    </xf>
    <xf numFmtId="0" fontId="63" fillId="10" borderId="0" pivotButton="0" quotePrefix="0" xfId="14"/>
    <xf numFmtId="0" fontId="67" fillId="10" borderId="0" applyAlignment="1" pivotButton="0" quotePrefix="0" xfId="14">
      <alignment horizontal="left"/>
    </xf>
    <xf numFmtId="0" fontId="110" fillId="10" borderId="0" applyAlignment="1" pivotButton="0" quotePrefix="0" xfId="14">
      <alignment horizontal="center"/>
    </xf>
    <xf numFmtId="0" fontId="110" fillId="10" borderId="0" applyAlignment="1" pivotButton="0" quotePrefix="0" xfId="14">
      <alignment vertical="center"/>
    </xf>
    <xf numFmtId="0" fontId="110" fillId="0" borderId="0" applyAlignment="1" pivotButton="0" quotePrefix="0" xfId="14">
      <alignment vertical="center"/>
    </xf>
    <xf numFmtId="0" fontId="110" fillId="0" borderId="0" applyAlignment="1" pivotButton="0" quotePrefix="0" xfId="14">
      <alignment horizontal="center"/>
    </xf>
    <xf numFmtId="165" fontId="69" fillId="22" borderId="6" applyAlignment="1" pivotButton="0" quotePrefix="0" xfId="14">
      <alignment horizontal="right"/>
    </xf>
    <xf numFmtId="0" fontId="59" fillId="0" borderId="0" pivotButton="0" quotePrefix="0" xfId="14"/>
    <xf numFmtId="0" fontId="115" fillId="10" borderId="0" applyAlignment="1" pivotButton="0" quotePrefix="0" xfId="14">
      <alignment vertical="center"/>
    </xf>
    <xf numFmtId="0" fontId="116" fillId="10" borderId="0" applyAlignment="1" pivotButton="0" quotePrefix="0" xfId="14">
      <alignment horizontal="left" vertical="center"/>
    </xf>
    <xf numFmtId="2" fontId="59" fillId="0" borderId="14" applyAlignment="1" pivotButton="0" quotePrefix="1" xfId="21">
      <alignment horizontal="left" vertical="center"/>
    </xf>
    <xf numFmtId="165" fontId="46" fillId="0" borderId="1" applyAlignment="1" pivotButton="0" quotePrefix="1" xfId="21">
      <alignment horizontal="center" vertical="center" wrapText="1"/>
    </xf>
    <xf numFmtId="0" fontId="56" fillId="0" borderId="0" applyAlignment="1" pivotButton="0" quotePrefix="0" xfId="12">
      <alignment vertical="center"/>
    </xf>
    <xf numFmtId="14" fontId="55" fillId="20" borderId="1" applyAlignment="1" pivotButton="0" quotePrefix="0" xfId="21">
      <alignment vertical="center"/>
    </xf>
    <xf numFmtId="0" fontId="41" fillId="0" borderId="32" applyAlignment="1" pivotButton="0" quotePrefix="0" xfId="0">
      <alignment vertical="center"/>
    </xf>
    <xf numFmtId="0" fontId="54" fillId="23" borderId="0" pivotButton="0" quotePrefix="0" xfId="5"/>
    <xf numFmtId="0" fontId="43" fillId="23" borderId="0" applyAlignment="1" pivotButton="0" quotePrefix="0" xfId="0">
      <alignment vertical="center"/>
    </xf>
    <xf numFmtId="0" fontId="65" fillId="11" borderId="1" applyAlignment="1" pivotButton="0" quotePrefix="0" xfId="0">
      <alignment vertical="center" wrapText="1"/>
    </xf>
    <xf numFmtId="0" fontId="43" fillId="0" borderId="32" applyAlignment="1" pivotButton="0" quotePrefix="0" xfId="0">
      <alignment vertical="center"/>
    </xf>
    <xf numFmtId="0" fontId="54" fillId="0" borderId="32" pivotButton="0" quotePrefix="0" xfId="5"/>
    <xf numFmtId="167" fontId="43" fillId="0" borderId="0" applyAlignment="1" pivotButton="0" quotePrefix="0" xfId="0">
      <alignment vertical="center"/>
    </xf>
    <xf numFmtId="49" fontId="41" fillId="0" borderId="0" applyAlignment="1" pivotButton="0" quotePrefix="0" xfId="0">
      <alignment horizontal="right" vertical="center"/>
    </xf>
    <xf numFmtId="0" fontId="118" fillId="0" borderId="0" pivotButton="0" quotePrefix="0" xfId="5"/>
    <xf numFmtId="0" fontId="61" fillId="0" borderId="0" applyAlignment="1" pivotButton="0" quotePrefix="0" xfId="0">
      <alignment vertical="center"/>
    </xf>
    <xf numFmtId="168" fontId="61" fillId="0" borderId="0" applyAlignment="1" pivotButton="0" quotePrefix="0" xfId="0">
      <alignment vertical="center"/>
    </xf>
    <xf numFmtId="0" fontId="47" fillId="0" borderId="1" applyAlignment="1" pivotButton="0" quotePrefix="0" xfId="0">
      <alignment vertical="center"/>
    </xf>
    <xf numFmtId="0" fontId="96" fillId="0" borderId="0" applyAlignment="1" pivotButton="0" quotePrefix="0" xfId="0">
      <alignment vertical="center"/>
    </xf>
    <xf numFmtId="0" fontId="47" fillId="0" borderId="0" applyAlignment="1" pivotButton="0" quotePrefix="0" xfId="0">
      <alignment vertical="center"/>
    </xf>
    <xf numFmtId="165" fontId="64" fillId="0" borderId="0" applyAlignment="1" pivotButton="0" quotePrefix="0" xfId="0">
      <alignment vertical="center"/>
    </xf>
    <xf numFmtId="0" fontId="64" fillId="0" borderId="9" applyAlignment="1" pivotButton="0" quotePrefix="0" xfId="0">
      <alignment vertical="center"/>
    </xf>
    <xf numFmtId="0" fontId="119" fillId="0" borderId="0" applyAlignment="1" pivotButton="0" quotePrefix="0" xfId="0">
      <alignment horizontal="justify" vertical="center"/>
    </xf>
    <xf numFmtId="165" fontId="41" fillId="0" borderId="0" applyAlignment="1" pivotButton="0" quotePrefix="0" xfId="0">
      <alignment vertical="center"/>
    </xf>
    <xf numFmtId="165" fontId="55" fillId="0" borderId="0" pivotButton="0" quotePrefix="0" xfId="5"/>
    <xf numFmtId="169" fontId="55" fillId="0" borderId="0" pivotButton="0" quotePrefix="0" xfId="5"/>
    <xf numFmtId="165" fontId="96" fillId="0" borderId="0" applyAlignment="1" pivotButton="0" quotePrefix="0" xfId="0">
      <alignment vertical="center"/>
    </xf>
    <xf numFmtId="0" fontId="41" fillId="16" borderId="1" applyAlignment="1" pivotButton="0" quotePrefix="0" xfId="0">
      <alignment vertical="center"/>
    </xf>
    <xf numFmtId="0" fontId="72" fillId="0" borderId="1" applyAlignment="1" pivotButton="0" quotePrefix="0" xfId="0">
      <alignment vertical="center"/>
    </xf>
    <xf numFmtId="0" fontId="59" fillId="10" borderId="0" pivotButton="0" quotePrefix="0" xfId="14"/>
    <xf numFmtId="0" fontId="59" fillId="10" borderId="0" applyAlignment="1" pivotButton="0" quotePrefix="0" xfId="14">
      <alignment horizontal="left"/>
    </xf>
    <xf numFmtId="0" fontId="56" fillId="0" borderId="1" applyAlignment="1" pivotButton="0" quotePrefix="0" xfId="12">
      <alignment vertical="center"/>
    </xf>
    <xf numFmtId="0" fontId="54" fillId="10" borderId="0" applyAlignment="1" pivotButton="0" quotePrefix="0" xfId="21">
      <alignment vertical="center"/>
    </xf>
    <xf numFmtId="0" fontId="41" fillId="2" borderId="28" applyAlignment="1" pivotButton="0" quotePrefix="0" xfId="21">
      <alignment vertical="center"/>
    </xf>
    <xf numFmtId="0" fontId="41" fillId="2" borderId="2" applyAlignment="1" pivotButton="0" quotePrefix="0" xfId="21">
      <alignment vertical="center"/>
    </xf>
    <xf numFmtId="0" fontId="49" fillId="2" borderId="2" applyAlignment="1" pivotButton="0" quotePrefix="0" xfId="21">
      <alignment vertical="center"/>
    </xf>
    <xf numFmtId="0" fontId="48" fillId="2" borderId="2" applyAlignment="1" pivotButton="0" quotePrefix="0" xfId="21">
      <alignment vertical="center"/>
    </xf>
    <xf numFmtId="0" fontId="54" fillId="2" borderId="3" applyAlignment="1" pivotButton="0" quotePrefix="0" xfId="21">
      <alignment vertical="center"/>
    </xf>
    <xf numFmtId="0" fontId="41" fillId="2" borderId="26" applyAlignment="1" pivotButton="0" quotePrefix="0" xfId="21">
      <alignment vertical="center"/>
    </xf>
    <xf numFmtId="0" fontId="41" fillId="2" borderId="0" applyAlignment="1" pivotButton="0" quotePrefix="0" xfId="21">
      <alignment vertical="center"/>
    </xf>
    <xf numFmtId="0" fontId="48" fillId="2" borderId="0" applyAlignment="1" pivotButton="0" quotePrefix="0" xfId="21">
      <alignment vertical="center"/>
    </xf>
    <xf numFmtId="0" fontId="54" fillId="2" borderId="5" applyAlignment="1" pivotButton="0" quotePrefix="0" xfId="21">
      <alignment vertical="center"/>
    </xf>
    <xf numFmtId="0" fontId="41" fillId="2" borderId="0" applyAlignment="1" pivotButton="0" quotePrefix="0" xfId="21">
      <alignment horizontal="right" vertical="center"/>
    </xf>
    <xf numFmtId="14" fontId="45" fillId="2" borderId="0" applyAlignment="1" pivotButton="0" quotePrefix="0" xfId="21">
      <alignment vertical="center"/>
    </xf>
    <xf numFmtId="0" fontId="67" fillId="2" borderId="1" applyAlignment="1" pivotButton="0" quotePrefix="0" xfId="21">
      <alignment vertical="center"/>
    </xf>
    <xf numFmtId="0" fontId="59" fillId="2" borderId="21" applyAlignment="1" pivotButton="0" quotePrefix="0" xfId="21">
      <alignment vertical="center"/>
    </xf>
    <xf numFmtId="0" fontId="61" fillId="2" borderId="13" applyAlignment="1" pivotButton="0" quotePrefix="0" xfId="21">
      <alignment vertical="center"/>
    </xf>
    <xf numFmtId="0" fontId="67" fillId="2" borderId="9" applyAlignment="1" pivotButton="0" quotePrefix="0" xfId="21">
      <alignment vertical="center"/>
    </xf>
    <xf numFmtId="0" fontId="59" fillId="2" borderId="32" applyAlignment="1" pivotButton="0" quotePrefix="0" xfId="21">
      <alignment vertical="center"/>
    </xf>
    <xf numFmtId="0" fontId="69" fillId="2" borderId="23" applyAlignment="1" pivotButton="0" quotePrefix="0" xfId="21">
      <alignment vertical="center"/>
    </xf>
    <xf numFmtId="0" fontId="44" fillId="2" borderId="0" applyAlignment="1" pivotButton="0" quotePrefix="0" xfId="21">
      <alignment vertical="center"/>
    </xf>
    <xf numFmtId="0" fontId="46" fillId="2" borderId="0" applyAlignment="1" pivotButton="0" quotePrefix="0" xfId="21">
      <alignment vertical="center"/>
    </xf>
    <xf numFmtId="0" fontId="44" fillId="3" borderId="36" applyAlignment="1" pivotButton="0" quotePrefix="0" xfId="21">
      <alignment vertical="center"/>
    </xf>
    <xf numFmtId="0" fontId="44" fillId="3" borderId="40" applyAlignment="1" pivotButton="0" quotePrefix="0" xfId="21">
      <alignment vertical="center"/>
    </xf>
    <xf numFmtId="0" fontId="44" fillId="3" borderId="37" applyAlignment="1" pivotButton="0" quotePrefix="0" xfId="21">
      <alignment vertical="center"/>
    </xf>
    <xf numFmtId="0" fontId="44" fillId="3" borderId="38" applyAlignment="1" pivotButton="0" quotePrefix="0" xfId="21">
      <alignment vertical="center"/>
    </xf>
    <xf numFmtId="0" fontId="71" fillId="2" borderId="33" applyAlignment="1" pivotButton="0" quotePrefix="0" xfId="21">
      <alignment vertical="center"/>
    </xf>
    <xf numFmtId="0" fontId="71" fillId="2" borderId="39" applyAlignment="1" pivotButton="0" quotePrefix="0" xfId="21">
      <alignment vertical="center"/>
    </xf>
    <xf numFmtId="0" fontId="71" fillId="2" borderId="20" applyAlignment="1" pivotButton="0" quotePrefix="0" xfId="21">
      <alignment vertical="center"/>
    </xf>
    <xf numFmtId="0" fontId="71" fillId="2" borderId="20" applyAlignment="1" pivotButton="0" quotePrefix="0" xfId="21">
      <alignment horizontal="center" vertical="center"/>
    </xf>
    <xf numFmtId="4" fontId="71" fillId="2" borderId="19" applyAlignment="1" pivotButton="0" quotePrefix="0" xfId="21">
      <alignment vertical="center"/>
    </xf>
    <xf numFmtId="0" fontId="80" fillId="2" borderId="0" applyAlignment="1" pivotButton="0" quotePrefix="0" xfId="21">
      <alignment vertical="center"/>
    </xf>
    <xf numFmtId="0" fontId="41" fillId="2" borderId="29" applyAlignment="1" pivotButton="0" quotePrefix="0" xfId="21">
      <alignment vertical="center"/>
    </xf>
    <xf numFmtId="0" fontId="41" fillId="2" borderId="7" applyAlignment="1" pivotButton="0" quotePrefix="0" xfId="21">
      <alignment vertical="center"/>
    </xf>
    <xf numFmtId="0" fontId="54" fillId="2" borderId="6" applyAlignment="1" pivotButton="0" quotePrefix="0" xfId="21">
      <alignment vertical="center"/>
    </xf>
    <xf numFmtId="0" fontId="54" fillId="0" borderId="0" pivotButton="0" quotePrefix="1" xfId="5"/>
    <xf numFmtId="165" fontId="41" fillId="0" borderId="15" applyAlignment="1" pivotButton="0" quotePrefix="0" xfId="0">
      <alignment vertical="center"/>
    </xf>
    <xf numFmtId="165" fontId="41" fillId="0" borderId="32" applyAlignment="1" pivotButton="0" quotePrefix="0" xfId="0">
      <alignment vertical="center"/>
    </xf>
    <xf numFmtId="2" fontId="65" fillId="3" borderId="8" applyAlignment="1" pivotButton="0" quotePrefix="0" xfId="21">
      <alignment horizontal="center" vertical="center" wrapText="1"/>
    </xf>
    <xf numFmtId="0" fontId="55" fillId="0" borderId="1" applyAlignment="1" pivotButton="0" quotePrefix="0" xfId="21">
      <alignment horizontal="center" vertical="center"/>
    </xf>
    <xf numFmtId="166" fontId="46" fillId="0" borderId="1" applyAlignment="1" pivotButton="0" quotePrefix="1" xfId="21">
      <alignment horizontal="center" vertical="center"/>
    </xf>
    <xf numFmtId="166" fontId="55" fillId="0" borderId="0" applyAlignment="1" pivotButton="0" quotePrefix="0" xfId="21">
      <alignment vertical="center"/>
    </xf>
    <xf numFmtId="165" fontId="46" fillId="24" borderId="21" applyAlignment="1" pivotButton="0" quotePrefix="1" xfId="21">
      <alignment horizontal="center" vertical="center" wrapText="1"/>
    </xf>
    <xf numFmtId="165" fontId="55" fillId="0" borderId="1" applyAlignment="1" pivotButton="0" quotePrefix="0" xfId="21">
      <alignment horizontal="center" vertical="center"/>
    </xf>
    <xf numFmtId="0" fontId="55" fillId="0" borderId="1" applyAlignment="1" pivotButton="0" quotePrefix="0" xfId="0">
      <alignment vertical="center"/>
    </xf>
    <xf numFmtId="165" fontId="43" fillId="0" borderId="15" applyAlignment="1" pivotButton="0" quotePrefix="0" xfId="0">
      <alignment vertical="center"/>
    </xf>
    <xf numFmtId="165" fontId="43" fillId="0" borderId="32" applyAlignment="1" pivotButton="0" quotePrefix="0" xfId="0">
      <alignment vertical="center"/>
    </xf>
    <xf numFmtId="0" fontId="55" fillId="0" borderId="0" applyAlignment="1" pivotButton="0" quotePrefix="0" xfId="0">
      <alignment vertical="center"/>
    </xf>
    <xf numFmtId="165" fontId="46" fillId="0" borderId="0" applyAlignment="1" pivotButton="0" quotePrefix="0" xfId="0">
      <alignment vertical="center"/>
    </xf>
    <xf numFmtId="165" fontId="46" fillId="0" borderId="15" applyAlignment="1" pivotButton="0" quotePrefix="0" xfId="0">
      <alignment vertical="center"/>
    </xf>
    <xf numFmtId="17" fontId="117" fillId="0" borderId="0" applyAlignment="1" pivotButton="0" quotePrefix="1" xfId="5">
      <alignment horizontal="center" vertical="center"/>
    </xf>
    <xf numFmtId="170" fontId="43" fillId="0" borderId="0" applyAlignment="1" pivotButton="0" quotePrefix="0" xfId="0">
      <alignment vertical="center"/>
    </xf>
    <xf numFmtId="14" fontId="41" fillId="0" borderId="1" applyAlignment="1" pivotButton="0" quotePrefix="0" xfId="0">
      <alignment vertical="center"/>
    </xf>
    <xf numFmtId="17" fontId="41" fillId="0" borderId="1" applyAlignment="1" pivotButton="0" quotePrefix="1" xfId="0">
      <alignment vertical="center"/>
    </xf>
    <xf numFmtId="0" fontId="55" fillId="0" borderId="12" applyAlignment="1" pivotButton="0" quotePrefix="0" xfId="21">
      <alignment vertical="center"/>
    </xf>
    <xf numFmtId="0" fontId="55" fillId="0" borderId="1" applyAlignment="1" pivotButton="0" quotePrefix="0" xfId="21">
      <alignment vertical="center" wrapText="1"/>
    </xf>
    <xf numFmtId="165" fontId="55" fillId="0" borderId="0" applyAlignment="1" pivotButton="0" quotePrefix="0" xfId="0">
      <alignment vertical="center"/>
    </xf>
    <xf numFmtId="165" fontId="55" fillId="0" borderId="15" applyAlignment="1" pivotButton="0" quotePrefix="0" xfId="0">
      <alignment vertical="center"/>
    </xf>
    <xf numFmtId="165" fontId="55" fillId="0" borderId="12" applyAlignment="1" pivotButton="0" quotePrefix="1" xfId="21">
      <alignment horizontal="left" vertical="top"/>
    </xf>
    <xf numFmtId="0" fontId="44" fillId="3" borderId="48" applyAlignment="1" pivotButton="0" quotePrefix="0" xfId="21">
      <alignment vertical="center"/>
    </xf>
    <xf numFmtId="0" fontId="71" fillId="2" borderId="60" applyAlignment="1" pivotButton="0" quotePrefix="0" xfId="21">
      <alignment vertical="center"/>
    </xf>
    <xf numFmtId="14" fontId="109" fillId="9" borderId="1" applyAlignment="1" pivotButton="0" quotePrefix="0" xfId="21">
      <alignment horizontal="center" vertical="center"/>
    </xf>
    <xf numFmtId="0" fontId="54" fillId="0" borderId="0" applyAlignment="1" pivotButton="0" quotePrefix="0" xfId="0">
      <alignment vertical="center"/>
    </xf>
    <xf numFmtId="0" fontId="41" fillId="0" borderId="1" applyAlignment="1" pivotButton="0" quotePrefix="0" xfId="0">
      <alignment horizontal="left" vertical="center"/>
    </xf>
    <xf numFmtId="4" fontId="54" fillId="0" borderId="0" pivotButton="0" quotePrefix="0" xfId="5"/>
    <xf numFmtId="0" fontId="43" fillId="0" borderId="15" applyAlignment="1" pivotButton="0" quotePrefix="0" xfId="0">
      <alignment vertical="center"/>
    </xf>
    <xf numFmtId="0" fontId="87" fillId="24" borderId="15" pivotButton="0" quotePrefix="0" xfId="5"/>
    <xf numFmtId="0" fontId="85" fillId="24" borderId="15" applyAlignment="1" pivotButton="0" quotePrefix="0" xfId="0">
      <alignment vertical="center"/>
    </xf>
    <xf numFmtId="49" fontId="46" fillId="0" borderId="12" applyAlignment="1" pivotButton="0" quotePrefix="1" xfId="21">
      <alignment horizontal="left" vertical="center"/>
    </xf>
    <xf numFmtId="2" fontId="55" fillId="0" borderId="1" applyAlignment="1" pivotButton="0" quotePrefix="1" xfId="21">
      <alignment horizontal="left" vertical="center"/>
    </xf>
    <xf numFmtId="14" fontId="107" fillId="0" borderId="12" applyAlignment="1" pivotButton="0" quotePrefix="0" xfId="21">
      <alignment horizontal="center" vertical="center" wrapText="1"/>
    </xf>
    <xf numFmtId="2" fontId="107" fillId="0" borderId="1" applyAlignment="1" pivotButton="0" quotePrefix="1" xfId="21">
      <alignment horizontal="center" vertical="center" wrapText="1"/>
    </xf>
    <xf numFmtId="165" fontId="55" fillId="0" borderId="21" applyAlignment="1" pivotButton="0" quotePrefix="1" xfId="21">
      <alignment horizontal="center" vertical="center" wrapText="1"/>
    </xf>
    <xf numFmtId="171" fontId="44" fillId="3" borderId="1" pivotButton="0" quotePrefix="0" xfId="0"/>
    <xf numFmtId="171" fontId="43" fillId="0" borderId="0" applyAlignment="1" pivotButton="0" quotePrefix="0" xfId="0">
      <alignment vertical="center"/>
    </xf>
    <xf numFmtId="2" fontId="46" fillId="0" borderId="12" applyAlignment="1" pivotButton="0" quotePrefix="1" xfId="21">
      <alignment horizontal="center" vertical="center"/>
    </xf>
    <xf numFmtId="0" fontId="44" fillId="3" borderId="22" pivotButton="0" quotePrefix="0" xfId="0"/>
    <xf numFmtId="0" fontId="43" fillId="0" borderId="22" applyAlignment="1" pivotButton="0" quotePrefix="0" xfId="0">
      <alignment vertical="center"/>
    </xf>
    <xf numFmtId="14" fontId="102" fillId="17" borderId="1" applyAlignment="1" pivotButton="0" quotePrefix="0" xfId="21">
      <alignment horizontal="center"/>
    </xf>
    <xf numFmtId="0" fontId="106" fillId="19" borderId="47" applyAlignment="1" pivotButton="0" quotePrefix="0" xfId="21">
      <alignment horizontal="center" vertical="center"/>
    </xf>
    <xf numFmtId="2" fontId="44" fillId="3" borderId="1" applyAlignment="1" pivotButton="0" quotePrefix="0" xfId="21">
      <alignment horizontal="center" vertical="center"/>
    </xf>
    <xf numFmtId="2" fontId="55" fillId="0" borderId="12" applyAlignment="1" pivotButton="0" quotePrefix="1" xfId="21">
      <alignment horizontal="center" vertical="center"/>
    </xf>
    <xf numFmtId="2" fontId="46" fillId="0" borderId="1" applyAlignment="1" pivotButton="0" quotePrefix="1" xfId="21">
      <alignment horizontal="center" vertical="center"/>
    </xf>
    <xf numFmtId="2" fontId="72" fillId="0" borderId="12" applyAlignment="1" pivotButton="0" quotePrefix="1" xfId="21">
      <alignment horizontal="center" vertical="center"/>
    </xf>
    <xf numFmtId="165" fontId="72" fillId="0" borderId="15" applyAlignment="1" pivotButton="0" quotePrefix="0" xfId="0">
      <alignment vertical="center"/>
    </xf>
    <xf numFmtId="0" fontId="67" fillId="21" borderId="1" pivotButton="0" quotePrefix="0" xfId="14"/>
    <xf numFmtId="0" fontId="59" fillId="10" borderId="1" applyAlignment="1" pivotButton="0" quotePrefix="0" xfId="14">
      <alignment horizontal="center"/>
    </xf>
    <xf numFmtId="0" fontId="59" fillId="10" borderId="1" pivotButton="0" quotePrefix="0" xfId="14"/>
    <xf numFmtId="0" fontId="59" fillId="10" borderId="13" applyAlignment="1" applyProtection="1" pivotButton="0" quotePrefix="0" xfId="14">
      <alignment vertical="center"/>
      <protection locked="0" hidden="0"/>
    </xf>
    <xf numFmtId="0" fontId="67" fillId="21" borderId="62" applyAlignment="1" pivotButton="0" quotePrefix="0" xfId="14">
      <alignment horizontal="center"/>
    </xf>
    <xf numFmtId="0" fontId="67" fillId="21" borderId="11" applyAlignment="1" pivotButton="0" quotePrefix="0" xfId="14">
      <alignment horizontal="center"/>
    </xf>
    <xf numFmtId="0" fontId="59" fillId="10" borderId="12" applyAlignment="1" applyProtection="1" pivotButton="0" quotePrefix="0" xfId="14">
      <alignment vertical="center"/>
      <protection locked="0" hidden="0"/>
    </xf>
    <xf numFmtId="0" fontId="55" fillId="0" borderId="1" pivotButton="0" quotePrefix="0" xfId="0"/>
    <xf numFmtId="165" fontId="72" fillId="0" borderId="21" applyAlignment="1" pivotButton="0" quotePrefix="1" xfId="21">
      <alignment horizontal="center" vertical="center" wrapText="1"/>
    </xf>
    <xf numFmtId="0" fontId="136" fillId="0" borderId="1" applyAlignment="1" pivotButton="0" quotePrefix="0" xfId="0">
      <alignment vertical="center"/>
    </xf>
    <xf numFmtId="0" fontId="43" fillId="0" borderId="1" applyAlignment="1" pivotButton="0" quotePrefix="0" xfId="0">
      <alignment horizontal="left" vertical="center"/>
    </xf>
    <xf numFmtId="0" fontId="43" fillId="0" borderId="1" applyAlignment="1" pivotButton="0" quotePrefix="0" xfId="0">
      <alignment vertical="center" wrapText="1"/>
    </xf>
    <xf numFmtId="0" fontId="44" fillId="3" borderId="12" pivotButton="0" quotePrefix="0" xfId="0"/>
    <xf numFmtId="2" fontId="72" fillId="0" borderId="1" applyAlignment="1" pivotButton="0" quotePrefix="1" xfId="21">
      <alignment horizontal="left" vertical="center"/>
    </xf>
    <xf numFmtId="2" fontId="72" fillId="0" borderId="12" applyAlignment="1" pivotButton="0" quotePrefix="1" xfId="21">
      <alignment horizontal="left" vertical="center"/>
    </xf>
    <xf numFmtId="14" fontId="59" fillId="0" borderId="12" applyAlignment="1" pivotButton="0" quotePrefix="0" xfId="21">
      <alignment horizontal="center" vertical="center" wrapText="1"/>
    </xf>
    <xf numFmtId="2" fontId="59" fillId="0" borderId="1" applyAlignment="1" pivotButton="0" quotePrefix="1" xfId="21">
      <alignment horizontal="left" vertical="center"/>
    </xf>
    <xf numFmtId="0" fontId="116" fillId="10" borderId="0" applyAlignment="1" pivotButton="0" quotePrefix="0" xfId="39">
      <alignment horizontal="left" vertical="center"/>
    </xf>
    <xf numFmtId="0" fontId="110" fillId="10" borderId="0" applyAlignment="1" pivotButton="0" quotePrefix="0" xfId="39">
      <alignment vertical="center"/>
    </xf>
    <xf numFmtId="0" fontId="41" fillId="9" borderId="1" applyAlignment="1" pivotButton="0" quotePrefix="0" xfId="0">
      <alignment vertical="center"/>
    </xf>
    <xf numFmtId="0" fontId="116" fillId="10" borderId="0" applyAlignment="1" pivotButton="0" quotePrefix="0" xfId="157">
      <alignment horizontal="left" vertical="center"/>
    </xf>
    <xf numFmtId="0" fontId="59" fillId="10" borderId="0" applyAlignment="1" pivotButton="0" quotePrefix="0" xfId="157">
      <alignment horizontal="left" vertical="center"/>
    </xf>
    <xf numFmtId="0" fontId="59" fillId="10" borderId="0" applyAlignment="1" pivotButton="0" quotePrefix="0" xfId="157">
      <alignment vertical="center"/>
    </xf>
    <xf numFmtId="0" fontId="67" fillId="10" borderId="0" applyAlignment="1" pivotButton="0" quotePrefix="0" xfId="157">
      <alignment vertical="center"/>
    </xf>
    <xf numFmtId="0" fontId="110" fillId="10" borderId="0" applyAlignment="1" pivotButton="0" quotePrefix="0" xfId="157">
      <alignment vertical="center"/>
    </xf>
    <xf numFmtId="0" fontId="59" fillId="9" borderId="0" applyAlignment="1" pivotButton="0" quotePrefix="0" xfId="157">
      <alignment horizontal="left" vertical="center"/>
    </xf>
    <xf numFmtId="0" fontId="116" fillId="9" borderId="0" applyAlignment="1" pivotButton="0" quotePrefix="0" xfId="157">
      <alignment horizontal="left" vertical="center"/>
    </xf>
    <xf numFmtId="0" fontId="110" fillId="9" borderId="0" applyAlignment="1" pivotButton="0" quotePrefix="0" xfId="157">
      <alignment vertical="center"/>
    </xf>
    <xf numFmtId="0" fontId="56" fillId="0" borderId="1" applyAlignment="1" pivotButton="0" quotePrefix="0" xfId="12">
      <alignment vertical="center"/>
    </xf>
    <xf numFmtId="0" fontId="44" fillId="0" borderId="0" pivotButton="0" quotePrefix="0" xfId="21"/>
    <xf numFmtId="165" fontId="44" fillId="0" borderId="0" pivotButton="0" quotePrefix="0" xfId="21"/>
    <xf numFmtId="22" fontId="41" fillId="16" borderId="1" applyAlignment="1" pivotButton="0" quotePrefix="0" xfId="0">
      <alignment vertical="center"/>
    </xf>
    <xf numFmtId="0" fontId="136" fillId="16" borderId="1" applyAlignment="1" pivotButton="0" quotePrefix="0" xfId="0">
      <alignment vertical="center"/>
    </xf>
    <xf numFmtId="0" fontId="43" fillId="16" borderId="1" applyAlignment="1" pivotButton="0" quotePrefix="0" xfId="0">
      <alignment vertical="center"/>
    </xf>
    <xf numFmtId="22" fontId="43" fillId="16" borderId="1" applyAlignment="1" pivotButton="0" quotePrefix="0" xfId="0">
      <alignment vertical="center"/>
    </xf>
    <xf numFmtId="0" fontId="55" fillId="16" borderId="1" applyAlignment="1" pivotButton="0" quotePrefix="0" xfId="0">
      <alignment vertical="center"/>
    </xf>
    <xf numFmtId="0" fontId="72" fillId="16" borderId="1" applyAlignment="1" pivotButton="0" quotePrefix="0" xfId="0">
      <alignment vertical="center"/>
    </xf>
    <xf numFmtId="0" fontId="56" fillId="16" borderId="1" applyAlignment="1" pivotButton="0" quotePrefix="0" xfId="12">
      <alignment vertical="center"/>
    </xf>
    <xf numFmtId="0" fontId="41" fillId="16" borderId="1" applyAlignment="1" pivotButton="0" quotePrefix="0" xfId="0">
      <alignment vertical="center" wrapText="1"/>
    </xf>
    <xf numFmtId="0" fontId="46" fillId="16" borderId="1" applyAlignment="1" pivotButton="0" quotePrefix="0" xfId="0">
      <alignment vertical="center"/>
    </xf>
    <xf numFmtId="14" fontId="59" fillId="7" borderId="12" applyAlignment="1" pivotButton="0" quotePrefix="0" xfId="21">
      <alignment horizontal="center" vertical="center" wrapText="1"/>
    </xf>
    <xf numFmtId="2" fontId="59" fillId="7" borderId="1" applyAlignment="1" pivotButton="0" quotePrefix="1" xfId="21">
      <alignment horizontal="center" vertical="center" wrapText="1"/>
    </xf>
    <xf numFmtId="2" fontId="59" fillId="7" borderId="12" applyAlignment="1" pivotButton="0" quotePrefix="1" xfId="21">
      <alignment horizontal="left" vertical="center"/>
    </xf>
    <xf numFmtId="0" fontId="55" fillId="7" borderId="1" applyAlignment="1" pivotButton="0" quotePrefix="0" xfId="21">
      <alignment vertical="center"/>
    </xf>
    <xf numFmtId="0" fontId="55" fillId="7" borderId="1" applyAlignment="1" pivotButton="0" quotePrefix="0" xfId="21">
      <alignment vertical="center" wrapText="1"/>
    </xf>
    <xf numFmtId="165" fontId="46" fillId="7" borderId="21" applyAlignment="1" pivotButton="0" quotePrefix="1" xfId="21">
      <alignment horizontal="center" vertical="center" wrapText="1"/>
    </xf>
    <xf numFmtId="2" fontId="46" fillId="7" borderId="12" applyAlignment="1" pivotButton="0" quotePrefix="1" xfId="21">
      <alignment horizontal="center" vertical="center"/>
    </xf>
    <xf numFmtId="2" fontId="59" fillId="7" borderId="12" applyAlignment="1" pivotButton="0" quotePrefix="1" xfId="21">
      <alignment horizontal="center" vertical="center" wrapText="1"/>
    </xf>
    <xf numFmtId="2" fontId="70" fillId="7" borderId="12" applyAlignment="1" pivotButton="0" quotePrefix="1" xfId="21">
      <alignment horizontal="left" vertical="center" wrapText="1"/>
    </xf>
    <xf numFmtId="2" fontId="46" fillId="7" borderId="12" applyAlignment="1" pivotButton="0" quotePrefix="1" xfId="21">
      <alignment horizontal="left" vertical="center"/>
    </xf>
    <xf numFmtId="49" fontId="46" fillId="7" borderId="12" applyAlignment="1" pivotButton="0" quotePrefix="1" xfId="21">
      <alignment horizontal="left" vertical="center"/>
    </xf>
    <xf numFmtId="166" fontId="46" fillId="7" borderId="1" applyAlignment="1" pivotButton="0" quotePrefix="1" xfId="21">
      <alignment horizontal="center" vertical="center"/>
    </xf>
    <xf numFmtId="0" fontId="55" fillId="7" borderId="1" applyAlignment="1" pivotButton="0" quotePrefix="0" xfId="21">
      <alignment horizontal="center" vertical="center"/>
    </xf>
    <xf numFmtId="0" fontId="141" fillId="0" borderId="0" applyAlignment="1" pivotButton="0" quotePrefix="0" xfId="0">
      <alignment vertical="center" wrapText="1"/>
    </xf>
    <xf numFmtId="0" fontId="137" fillId="0" borderId="1" applyAlignment="1" pivotButton="0" quotePrefix="0" xfId="0">
      <alignment vertical="center"/>
    </xf>
    <xf numFmtId="0" fontId="75" fillId="0" borderId="1" pivotButton="0" quotePrefix="0" xfId="0"/>
    <xf numFmtId="0" fontId="142" fillId="3" borderId="1" applyAlignment="1" pivotButton="0" quotePrefix="0" xfId="0">
      <alignment vertical="center"/>
    </xf>
    <xf numFmtId="0" fontId="92" fillId="16" borderId="0" applyAlignment="1" pivotButton="0" quotePrefix="0" xfId="0">
      <alignment vertical="center"/>
    </xf>
    <xf numFmtId="0" fontId="75" fillId="0" borderId="0" applyAlignment="1" pivotButton="0" quotePrefix="0" xfId="0">
      <alignment vertical="center" wrapText="1"/>
    </xf>
    <xf numFmtId="0" fontId="143" fillId="0" borderId="0" applyAlignment="1" pivotButton="0" quotePrefix="0" xfId="0">
      <alignment vertical="center"/>
    </xf>
    <xf numFmtId="0" fontId="43" fillId="16" borderId="1" applyAlignment="1" pivotButton="0" quotePrefix="0" xfId="0">
      <alignment vertical="center" wrapText="1"/>
    </xf>
    <xf numFmtId="0" fontId="41" fillId="16" borderId="1" applyAlignment="1" pivotButton="0" quotePrefix="1" xfId="0">
      <alignment vertical="center"/>
    </xf>
    <xf numFmtId="0" fontId="41" fillId="0" borderId="1" applyAlignment="1" pivotButton="0" quotePrefix="1" xfId="0">
      <alignment vertical="center" wrapText="1"/>
    </xf>
    <xf numFmtId="17" fontId="41" fillId="0" borderId="1" applyAlignment="1" pivotButton="0" quotePrefix="1" xfId="0">
      <alignment vertical="center" wrapText="1"/>
    </xf>
    <xf numFmtId="17" fontId="41" fillId="16" borderId="1" applyAlignment="1" pivotButton="0" quotePrefix="1" xfId="0">
      <alignment vertical="center"/>
    </xf>
    <xf numFmtId="0" fontId="79" fillId="0" borderId="1" applyAlignment="1" pivotButton="0" quotePrefix="0" xfId="0">
      <alignment vertical="center"/>
    </xf>
    <xf numFmtId="49" fontId="41" fillId="0" borderId="1" applyAlignment="1" pivotButton="0" quotePrefix="1" xfId="0">
      <alignment vertical="center"/>
    </xf>
    <xf numFmtId="0" fontId="56" fillId="0" borderId="1" applyAlignment="1" pivotButton="0" quotePrefix="0" xfId="12">
      <alignment horizontal="justify" vertical="center"/>
    </xf>
    <xf numFmtId="0" fontId="55" fillId="10" borderId="1" applyAlignment="1" pivotButton="0" quotePrefix="0" xfId="0">
      <alignment vertical="center"/>
    </xf>
    <xf numFmtId="0" fontId="41" fillId="0" borderId="1" applyAlignment="1" pivotButton="0" quotePrefix="0" xfId="0">
      <alignment horizontal="right" vertical="center"/>
    </xf>
    <xf numFmtId="0" fontId="43" fillId="0" borderId="1" applyAlignment="1" pivotButton="0" quotePrefix="0" xfId="0">
      <alignment horizontal="right" vertical="center"/>
    </xf>
    <xf numFmtId="0" fontId="43" fillId="16" borderId="1" applyAlignment="1" pivotButton="0" quotePrefix="0" xfId="0">
      <alignment horizontal="left" vertical="center"/>
    </xf>
    <xf numFmtId="0" fontId="41" fillId="0" borderId="1" applyAlignment="1" pivotButton="0" quotePrefix="1" xfId="0">
      <alignment horizontal="left" vertical="center"/>
    </xf>
    <xf numFmtId="0" fontId="41" fillId="16" borderId="1" applyAlignment="1" pivotButton="0" quotePrefix="0" xfId="0">
      <alignment horizontal="left" vertical="center"/>
    </xf>
    <xf numFmtId="3" fontId="41" fillId="0" borderId="1" applyAlignment="1" pivotButton="0" quotePrefix="0" xfId="0">
      <alignment horizontal="left" vertical="center"/>
    </xf>
    <xf numFmtId="1" fontId="43" fillId="0" borderId="1" applyAlignment="1" pivotButton="0" quotePrefix="0" xfId="0">
      <alignment horizontal="left" vertical="center"/>
    </xf>
    <xf numFmtId="0" fontId="43" fillId="0" borderId="0" applyAlignment="1" pivotButton="0" quotePrefix="0" xfId="0">
      <alignment horizontal="left" vertical="center"/>
    </xf>
    <xf numFmtId="0" fontId="72" fillId="16" borderId="1" applyAlignment="1" pivotButton="0" quotePrefix="1" xfId="0">
      <alignment vertical="center"/>
    </xf>
    <xf numFmtId="17" fontId="72" fillId="16" borderId="1" applyAlignment="1" pivotButton="0" quotePrefix="1" xfId="0">
      <alignment vertical="center"/>
    </xf>
    <xf numFmtId="0" fontId="142" fillId="3" borderId="0" applyAlignment="1" pivotButton="0" quotePrefix="0" xfId="0">
      <alignment vertical="center"/>
    </xf>
    <xf numFmtId="0" fontId="144" fillId="3" borderId="0" applyAlignment="1" pivotButton="0" quotePrefix="0" xfId="0">
      <alignment vertical="center"/>
    </xf>
    <xf numFmtId="14" fontId="92" fillId="0" borderId="0" applyAlignment="1" pivotButton="0" quotePrefix="0" xfId="0">
      <alignment vertical="center"/>
    </xf>
    <xf numFmtId="172" fontId="92" fillId="0" borderId="0" applyAlignment="1" pivotButton="0" quotePrefix="0" xfId="0">
      <alignment vertical="center"/>
    </xf>
    <xf numFmtId="165" fontId="55" fillId="0" borderId="1" applyAlignment="1" pivotButton="0" quotePrefix="1" xfId="21">
      <alignment horizontal="center" vertical="center" wrapText="1"/>
    </xf>
    <xf numFmtId="165" fontId="43" fillId="9" borderId="0" applyAlignment="1" pivotButton="0" quotePrefix="0" xfId="0">
      <alignment vertical="center"/>
    </xf>
    <xf numFmtId="0" fontId="43" fillId="56" borderId="0" applyAlignment="1" pivotButton="0" quotePrefix="0" xfId="0">
      <alignment vertical="center"/>
    </xf>
    <xf numFmtId="0" fontId="41" fillId="56" borderId="0" applyAlignment="1" pivotButton="0" quotePrefix="0" xfId="0">
      <alignment vertical="center"/>
    </xf>
    <xf numFmtId="14" fontId="107" fillId="0" borderId="1" applyAlignment="1" pivotButton="0" quotePrefix="0" xfId="21">
      <alignment horizontal="center" vertical="center" wrapText="1"/>
    </xf>
    <xf numFmtId="2" fontId="107" fillId="0" borderId="1" applyAlignment="1" pivotButton="0" quotePrefix="1" xfId="21">
      <alignment horizontal="left" vertical="center"/>
    </xf>
    <xf numFmtId="166" fontId="41" fillId="0" borderId="0" applyAlignment="1" pivotButton="0" quotePrefix="0" xfId="0">
      <alignment vertical="center"/>
    </xf>
    <xf numFmtId="170" fontId="41" fillId="0" borderId="0" applyAlignment="1" pivotButton="0" quotePrefix="0" xfId="0">
      <alignment vertical="center"/>
    </xf>
    <xf numFmtId="0" fontId="0" fillId="0" borderId="0" applyAlignment="1" pivotButton="0" quotePrefix="1" xfId="0">
      <alignment vertical="center"/>
    </xf>
    <xf numFmtId="2" fontId="109" fillId="9" borderId="1" applyAlignment="1" pivotButton="0" quotePrefix="0" xfId="21">
      <alignment horizontal="center" vertical="center"/>
    </xf>
    <xf numFmtId="0" fontId="56" fillId="0" borderId="12" applyAlignment="1" pivotButton="0" quotePrefix="0" xfId="12">
      <alignment vertical="center"/>
    </xf>
    <xf numFmtId="0" fontId="0" fillId="0" borderId="1" applyAlignment="1" pivotButton="0" quotePrefix="0" xfId="0">
      <alignment vertical="center"/>
    </xf>
    <xf numFmtId="1" fontId="41" fillId="0" borderId="1" applyAlignment="1" pivotButton="0" quotePrefix="0" xfId="0">
      <alignment horizontal="left" vertical="center"/>
    </xf>
    <xf numFmtId="165" fontId="46" fillId="0" borderId="21" applyAlignment="1" pivotButton="0" quotePrefix="1" xfId="21">
      <alignment horizontal="center" vertical="center" wrapText="1"/>
    </xf>
    <xf numFmtId="2" fontId="46" fillId="0" borderId="1" applyAlignment="1" pivotButton="0" quotePrefix="1" xfId="21">
      <alignment horizontal="left" vertical="center"/>
    </xf>
    <xf numFmtId="2" fontId="80" fillId="0" borderId="12" applyAlignment="1" pivotButton="0" quotePrefix="1" xfId="21">
      <alignment horizontal="center" vertical="center" wrapText="1"/>
    </xf>
    <xf numFmtId="0" fontId="41" fillId="16" borderId="1" applyAlignment="1" pivotButton="0" quotePrefix="1" xfId="0">
      <alignment vertical="center" wrapText="1"/>
    </xf>
    <xf numFmtId="0" fontId="57" fillId="0" borderId="0" applyAlignment="1" pivotButton="0" quotePrefix="0" xfId="12">
      <alignment vertical="center"/>
    </xf>
    <xf numFmtId="0" fontId="55" fillId="0" borderId="1" applyAlignment="1" pivotButton="0" quotePrefix="1" xfId="0">
      <alignment vertical="center"/>
    </xf>
    <xf numFmtId="173" fontId="54" fillId="0" borderId="0" pivotButton="0" quotePrefix="0" xfId="5"/>
    <xf numFmtId="0" fontId="56" fillId="0" borderId="0" applyAlignment="1" pivotButton="0" quotePrefix="0" xfId="12">
      <alignment vertical="center"/>
    </xf>
    <xf numFmtId="0" fontId="56" fillId="0" borderId="1" applyAlignment="1" pivotButton="0" quotePrefix="1" xfId="12">
      <alignment vertical="center"/>
    </xf>
    <xf numFmtId="2" fontId="80" fillId="0" borderId="1" applyAlignment="1" pivotButton="0" quotePrefix="1" xfId="21">
      <alignment horizontal="center" vertical="center" wrapText="1"/>
    </xf>
    <xf numFmtId="174" fontId="54" fillId="0" borderId="0" pivotButton="0" quotePrefix="0" xfId="5"/>
    <xf numFmtId="0" fontId="44" fillId="15" borderId="0" pivotButton="0" quotePrefix="0" xfId="0"/>
    <xf numFmtId="0" fontId="56" fillId="0" borderId="0" applyAlignment="1" pivotButton="0" quotePrefix="0" xfId="12">
      <alignment vertical="center"/>
    </xf>
    <xf numFmtId="0" fontId="101" fillId="16" borderId="1" applyAlignment="1" pivotButton="0" quotePrefix="0" xfId="0">
      <alignment vertical="center"/>
    </xf>
    <xf numFmtId="0" fontId="0" fillId="0" borderId="12" applyAlignment="1" pivotButton="0" quotePrefix="0" xfId="0">
      <alignment vertical="center"/>
    </xf>
    <xf numFmtId="2" fontId="55" fillId="0" borderId="1" applyAlignment="1" pivotButton="0" quotePrefix="1" xfId="21">
      <alignment horizontal="center" vertical="center"/>
    </xf>
    <xf numFmtId="165" fontId="55" fillId="0" borderId="9" applyAlignment="1" pivotButton="0" quotePrefix="1" xfId="21">
      <alignment horizontal="center" vertical="center" wrapText="1"/>
    </xf>
    <xf numFmtId="0" fontId="139" fillId="16" borderId="1" pivotButton="0" quotePrefix="0" xfId="0"/>
    <xf numFmtId="0" fontId="72" fillId="16" borderId="1" applyAlignment="1" pivotButton="0" quotePrefix="1" xfId="0">
      <alignment vertical="center" wrapText="1"/>
    </xf>
    <xf numFmtId="0" fontId="0" fillId="16" borderId="1" applyAlignment="1" pivotButton="0" quotePrefix="0" xfId="0">
      <alignment vertical="center"/>
    </xf>
    <xf numFmtId="1" fontId="43" fillId="16" borderId="1" applyAlignment="1" pivotButton="0" quotePrefix="0" xfId="0">
      <alignment horizontal="left" vertical="center"/>
    </xf>
    <xf numFmtId="0" fontId="56" fillId="16" borderId="12" applyAlignment="1" pivotButton="0" quotePrefix="0" xfId="12">
      <alignment vertical="center"/>
    </xf>
    <xf numFmtId="0" fontId="41" fillId="16" borderId="1" applyAlignment="1" pivotButton="0" quotePrefix="1" xfId="0">
      <alignment horizontal="left" vertical="center"/>
    </xf>
    <xf numFmtId="165" fontId="55" fillId="0" borderId="32" applyAlignment="1" pivotButton="0" quotePrefix="1" xfId="21">
      <alignment horizontal="center" vertical="center" wrapText="1"/>
    </xf>
    <xf numFmtId="0" fontId="92" fillId="9" borderId="0" applyAlignment="1" pivotButton="0" quotePrefix="0" xfId="0">
      <alignment vertical="center"/>
    </xf>
    <xf numFmtId="0" fontId="75" fillId="9" borderId="0" applyAlignment="1" pivotButton="0" quotePrefix="0" xfId="0">
      <alignment vertical="center"/>
    </xf>
    <xf numFmtId="0" fontId="92" fillId="15" borderId="0" applyAlignment="1" pivotButton="0" quotePrefix="0" xfId="0">
      <alignment vertical="center"/>
    </xf>
    <xf numFmtId="0" fontId="75" fillId="15" borderId="0" applyAlignment="1" pivotButton="0" quotePrefix="0" xfId="0">
      <alignment vertical="center"/>
    </xf>
    <xf numFmtId="0" fontId="77" fillId="9" borderId="0" applyAlignment="1" pivotButton="0" quotePrefix="0" xfId="0">
      <alignment vertical="center"/>
    </xf>
    <xf numFmtId="0" fontId="75" fillId="0" borderId="0" applyAlignment="1" pivotButton="0" quotePrefix="0" xfId="21">
      <alignment vertical="center"/>
    </xf>
    <xf numFmtId="0" fontId="92" fillId="0" borderId="0" applyAlignment="1" pivotButton="0" quotePrefix="0" xfId="21">
      <alignment vertical="center"/>
    </xf>
    <xf numFmtId="0" fontId="56" fillId="0" borderId="0" applyAlignment="1" pivotButton="0" quotePrefix="0" xfId="12">
      <alignment horizontal="justify" vertical="center"/>
    </xf>
    <xf numFmtId="0" fontId="101" fillId="0" borderId="0" applyAlignment="1" pivotButton="0" quotePrefix="0" xfId="0">
      <alignment vertical="center"/>
    </xf>
    <xf numFmtId="0" fontId="101" fillId="0" borderId="63" applyAlignment="1" pivotButton="0" quotePrefix="0" xfId="0">
      <alignment vertical="center"/>
    </xf>
    <xf numFmtId="0" fontId="101" fillId="0" borderId="64" applyAlignment="1" pivotButton="0" quotePrefix="0" xfId="0">
      <alignment vertical="center"/>
    </xf>
    <xf numFmtId="0" fontId="101" fillId="57" borderId="63" applyAlignment="1" pivotButton="0" quotePrefix="0" xfId="0">
      <alignment vertical="center"/>
    </xf>
    <xf numFmtId="0" fontId="101" fillId="57" borderId="64" applyAlignment="1" pivotButton="0" quotePrefix="0" xfId="0">
      <alignment vertical="center"/>
    </xf>
    <xf numFmtId="0" fontId="101" fillId="16" borderId="63" applyAlignment="1" pivotButton="0" quotePrefix="0" xfId="0">
      <alignment vertical="center"/>
    </xf>
    <xf numFmtId="0" fontId="101" fillId="16" borderId="64" applyAlignment="1" pivotButton="0" quotePrefix="0" xfId="0">
      <alignment vertical="center"/>
    </xf>
    <xf numFmtId="0" fontId="41" fillId="0" borderId="0" applyAlignment="1" pivotButton="0" quotePrefix="1" xfId="0">
      <alignment vertical="center"/>
    </xf>
    <xf numFmtId="22" fontId="41" fillId="0" borderId="0" applyAlignment="1" pivotButton="0" quotePrefix="0" xfId="0">
      <alignment vertical="center"/>
    </xf>
    <xf numFmtId="0" fontId="41" fillId="0" borderId="0" applyAlignment="1" pivotButton="0" quotePrefix="1" xfId="0">
      <alignment horizontal="left" vertical="center"/>
    </xf>
    <xf numFmtId="0" fontId="41" fillId="0" borderId="8" applyAlignment="1" pivotButton="0" quotePrefix="0" xfId="0">
      <alignment vertical="center"/>
    </xf>
    <xf numFmtId="0" fontId="41" fillId="0" borderId="8" applyAlignment="1" pivotButton="0" quotePrefix="1" xfId="0">
      <alignment vertical="center"/>
    </xf>
    <xf numFmtId="22" fontId="41" fillId="0" borderId="8" applyAlignment="1" pivotButton="0" quotePrefix="0" xfId="0">
      <alignment vertical="center"/>
    </xf>
    <xf numFmtId="0" fontId="56" fillId="0" borderId="8" applyAlignment="1" pivotButton="0" quotePrefix="0" xfId="12">
      <alignment vertical="center"/>
    </xf>
    <xf numFmtId="0" fontId="56" fillId="0" borderId="14" applyAlignment="1" pivotButton="0" quotePrefix="0" xfId="12">
      <alignment vertical="center"/>
    </xf>
    <xf numFmtId="0" fontId="0" fillId="0" borderId="8" applyAlignment="1" pivotButton="0" quotePrefix="0" xfId="0">
      <alignment vertical="center"/>
    </xf>
    <xf numFmtId="0" fontId="41" fillId="0" borderId="8" applyAlignment="1" pivotButton="0" quotePrefix="1" xfId="0">
      <alignment horizontal="left" vertical="center"/>
    </xf>
    <xf numFmtId="0" fontId="101" fillId="0" borderId="65" applyAlignment="1" pivotButton="0" quotePrefix="0" xfId="0">
      <alignment vertical="center"/>
    </xf>
    <xf numFmtId="0" fontId="101" fillId="0" borderId="66" applyAlignment="1" pivotButton="0" quotePrefix="0" xfId="0">
      <alignment vertical="center"/>
    </xf>
    <xf numFmtId="172" fontId="43" fillId="0" borderId="1" applyAlignment="1" pivotButton="0" quotePrefix="0" xfId="0">
      <alignment vertical="center"/>
    </xf>
    <xf numFmtId="0" fontId="101" fillId="0" borderId="1" applyAlignment="1" pivotButton="0" quotePrefix="0" xfId="0">
      <alignment vertical="center"/>
    </xf>
    <xf numFmtId="0" fontId="96" fillId="58" borderId="1" applyAlignment="1" pivotButton="0" quotePrefix="0" xfId="0">
      <alignment vertical="center"/>
    </xf>
    <xf numFmtId="0" fontId="96" fillId="58" borderId="1" applyAlignment="1" pivotButton="0" quotePrefix="0" xfId="0">
      <alignment horizontal="left" vertical="center"/>
    </xf>
    <xf numFmtId="0" fontId="149" fillId="58" borderId="63" applyAlignment="1" pivotButton="0" quotePrefix="0" xfId="0">
      <alignment vertical="center"/>
    </xf>
    <xf numFmtId="0" fontId="149" fillId="58" borderId="64" applyAlignment="1" pivotButton="0" quotePrefix="0" xfId="0">
      <alignment vertical="center"/>
    </xf>
    <xf numFmtId="0" fontId="44" fillId="3" borderId="67" pivotButton="0" quotePrefix="0" xfId="0"/>
    <xf numFmtId="0" fontId="25" fillId="0" borderId="0" applyAlignment="1" pivotButton="0" quotePrefix="0" xfId="0">
      <alignment vertical="center"/>
    </xf>
    <xf numFmtId="0" fontId="0" fillId="0" borderId="0" pivotButton="0" quotePrefix="0" xfId="0"/>
    <xf numFmtId="0" fontId="150" fillId="0" borderId="0" pivotButton="0" quotePrefix="0" xfId="0"/>
    <xf numFmtId="0" fontId="92" fillId="59" borderId="0" applyAlignment="1" pivotButton="0" quotePrefix="0" xfId="0">
      <alignment vertical="center"/>
    </xf>
    <xf numFmtId="0" fontId="75" fillId="59" borderId="0" applyAlignment="1" pivotButton="0" quotePrefix="0" xfId="0">
      <alignment vertical="center"/>
    </xf>
    <xf numFmtId="165" fontId="41" fillId="0" borderId="1" applyAlignment="1" pivotButton="0" quotePrefix="0" xfId="0">
      <alignment vertical="center"/>
    </xf>
    <xf numFmtId="10" fontId="41" fillId="0" borderId="1" applyAlignment="1" pivotButton="0" quotePrefix="0" xfId="0">
      <alignment vertical="center"/>
    </xf>
    <xf numFmtId="0" fontId="46" fillId="0" borderId="1" applyAlignment="1" pivotButton="0" quotePrefix="0" xfId="21">
      <alignment vertical="center"/>
    </xf>
    <xf numFmtId="0" fontId="46" fillId="0" borderId="1" applyAlignment="1" pivotButton="0" quotePrefix="0" xfId="21">
      <alignment vertical="center" wrapText="1"/>
    </xf>
    <xf numFmtId="165" fontId="46" fillId="0" borderId="9" applyAlignment="1" pivotButton="0" quotePrefix="1" xfId="21">
      <alignment horizontal="center" vertical="center" wrapText="1"/>
    </xf>
    <xf numFmtId="165" fontId="46" fillId="0" borderId="1" applyAlignment="1" pivotButton="0" quotePrefix="0" xfId="21">
      <alignment horizontal="center" vertical="center"/>
    </xf>
    <xf numFmtId="0" fontId="46" fillId="0" borderId="0" applyAlignment="1" pivotButton="0" quotePrefix="0" xfId="21">
      <alignment vertical="center"/>
    </xf>
    <xf numFmtId="14" fontId="59" fillId="0" borderId="1" applyAlignment="1" pivotButton="0" quotePrefix="0" xfId="21">
      <alignment horizontal="center" vertical="center" wrapText="1"/>
    </xf>
    <xf numFmtId="164" fontId="41" fillId="0" borderId="1" applyAlignment="1" pivotButton="0" quotePrefix="0" xfId="0">
      <alignment vertical="center"/>
    </xf>
    <xf numFmtId="171" fontId="41" fillId="0" borderId="1" applyAlignment="1" pivotButton="0" quotePrefix="0" xfId="0">
      <alignment vertical="center"/>
    </xf>
    <xf numFmtId="49" fontId="55" fillId="0" borderId="12" applyAlignment="1" pivotButton="0" quotePrefix="1" xfId="21">
      <alignment horizontal="left" vertical="center"/>
    </xf>
    <xf numFmtId="166" fontId="55" fillId="0" borderId="1" applyAlignment="1" pivotButton="0" quotePrefix="1" xfId="21">
      <alignment horizontal="center" vertical="center"/>
    </xf>
    <xf numFmtId="2" fontId="107" fillId="0" borderId="14" applyAlignment="1" pivotButton="0" quotePrefix="1" xfId="21">
      <alignment horizontal="left" vertical="center"/>
    </xf>
    <xf numFmtId="0" fontId="55" fillId="0" borderId="0" applyAlignment="1" pivotButton="0" quotePrefix="0" xfId="21">
      <alignment vertical="center" wrapText="1"/>
    </xf>
    <xf numFmtId="2" fontId="92" fillId="0" borderId="0" applyAlignment="1" pivotButton="0" quotePrefix="0" xfId="0">
      <alignment vertical="center"/>
    </xf>
    <xf numFmtId="0" fontId="14" fillId="0" borderId="0" applyAlignment="1" pivotButton="0" quotePrefix="0" xfId="7595">
      <alignment vertical="center"/>
    </xf>
    <xf numFmtId="0" fontId="155" fillId="0" borderId="0" applyAlignment="1" pivotButton="0" quotePrefix="0" xfId="7595">
      <alignment vertical="center"/>
    </xf>
    <xf numFmtId="0" fontId="156" fillId="0" borderId="0" applyAlignment="1" pivotButton="0" quotePrefix="0" xfId="7595">
      <alignment vertical="center"/>
    </xf>
    <xf numFmtId="0" fontId="75" fillId="0" borderId="0" applyAlignment="1" pivotButton="0" quotePrefix="0" xfId="7595">
      <alignment vertical="center"/>
    </xf>
    <xf numFmtId="0" fontId="75" fillId="9" borderId="0" applyAlignment="1" pivotButton="0" quotePrefix="0" xfId="7595">
      <alignment vertical="center"/>
    </xf>
    <xf numFmtId="0" fontId="154" fillId="0" borderId="0" applyAlignment="1" pivotButton="0" quotePrefix="0" xfId="7595">
      <alignment vertical="center"/>
    </xf>
    <xf numFmtId="0" fontId="153" fillId="0" borderId="0" applyAlignment="1" pivotButton="0" quotePrefix="0" xfId="7595">
      <alignment vertical="center"/>
    </xf>
    <xf numFmtId="0" fontId="52" fillId="16" borderId="1" applyAlignment="1" pivotButton="0" quotePrefix="0" xfId="0">
      <alignment vertical="center"/>
    </xf>
    <xf numFmtId="0" fontId="44" fillId="0" borderId="0" applyAlignment="1" pivotButton="0" quotePrefix="0" xfId="0">
      <alignment vertical="center"/>
    </xf>
    <xf numFmtId="0" fontId="101" fillId="0" borderId="68" applyAlignment="1" pivotButton="0" quotePrefix="0" xfId="0">
      <alignment vertical="center"/>
    </xf>
    <xf numFmtId="0" fontId="101" fillId="0" borderId="69" applyAlignment="1" pivotButton="0" quotePrefix="0" xfId="0">
      <alignment vertical="center"/>
    </xf>
    <xf numFmtId="4" fontId="92" fillId="0" borderId="0" applyAlignment="1" pivotButton="0" quotePrefix="0" xfId="0">
      <alignment vertical="center"/>
    </xf>
    <xf numFmtId="0" fontId="75" fillId="10" borderId="0" applyAlignment="1" pivotButton="0" quotePrefix="0" xfId="0">
      <alignment vertical="center"/>
    </xf>
    <xf numFmtId="0" fontId="56" fillId="16" borderId="0" applyAlignment="1" pivotButton="0" quotePrefix="0" xfId="12">
      <alignment vertical="center"/>
    </xf>
    <xf numFmtId="0" fontId="55" fillId="16" borderId="1" pivotButton="0" quotePrefix="0" xfId="0"/>
    <xf numFmtId="0" fontId="0" fillId="16" borderId="0" applyAlignment="1" pivotButton="0" quotePrefix="0" xfId="0">
      <alignment vertical="center"/>
    </xf>
    <xf numFmtId="1" fontId="41" fillId="16" borderId="1" applyAlignment="1" pivotButton="0" quotePrefix="0" xfId="0">
      <alignment horizontal="left" vertical="center"/>
    </xf>
    <xf numFmtId="0" fontId="101" fillId="60" borderId="63" applyAlignment="1" pivotButton="0" quotePrefix="0" xfId="0">
      <alignment vertical="center"/>
    </xf>
    <xf numFmtId="14" fontId="41" fillId="16" borderId="1" applyAlignment="1" pivotButton="0" quotePrefix="0" xfId="0">
      <alignment vertical="center"/>
    </xf>
    <xf numFmtId="0" fontId="78" fillId="16" borderId="1" applyAlignment="1" pivotButton="0" quotePrefix="0" xfId="0">
      <alignment vertical="center"/>
    </xf>
    <xf numFmtId="0" fontId="79" fillId="16" borderId="1" applyAlignment="1" pivotButton="0" quotePrefix="0" xfId="0">
      <alignment vertical="center"/>
    </xf>
    <xf numFmtId="0" fontId="101" fillId="60" borderId="64" applyAlignment="1" pivotButton="0" quotePrefix="0" xfId="0">
      <alignment vertical="center"/>
    </xf>
    <xf numFmtId="2" fontId="59" fillId="0" borderId="12" applyAlignment="1" pivotButton="0" quotePrefix="1" xfId="21">
      <alignment horizontal="center" vertical="center"/>
    </xf>
    <xf numFmtId="0" fontId="92" fillId="0" borderId="0" applyAlignment="1" pivotButton="0" quotePrefix="0" xfId="0">
      <alignment horizontal="right" vertical="center"/>
    </xf>
    <xf numFmtId="2" fontId="59" fillId="0" borderId="12" applyAlignment="1" pivotButton="0" quotePrefix="1" xfId="21">
      <alignment horizontal="left" vertical="center" wrapText="1"/>
    </xf>
    <xf numFmtId="0" fontId="158" fillId="0" borderId="6" applyAlignment="1" pivotButton="0" quotePrefix="0" xfId="0">
      <alignment horizontal="left" vertical="center"/>
    </xf>
    <xf numFmtId="0" fontId="56" fillId="0" borderId="1" applyAlignment="1" pivotButton="0" quotePrefix="0" xfId="12">
      <alignment vertical="center" wrapText="1"/>
    </xf>
    <xf numFmtId="0" fontId="41" fillId="0" borderId="41" applyAlignment="1" pivotButton="0" quotePrefix="0" xfId="0">
      <alignment vertical="center"/>
    </xf>
    <xf numFmtId="2" fontId="46" fillId="0" borderId="14" applyAlignment="1" pivotButton="0" quotePrefix="1" xfId="21">
      <alignment horizontal="center" vertical="center" wrapText="1"/>
    </xf>
    <xf numFmtId="2" fontId="46" fillId="0" borderId="12" applyAlignment="1" pivotButton="0" quotePrefix="1" xfId="21">
      <alignment horizontal="left" vertical="center" wrapText="1"/>
    </xf>
    <xf numFmtId="0" fontId="153" fillId="0" borderId="0" applyAlignment="1" pivotButton="0" quotePrefix="0" xfId="0">
      <alignment vertical="center"/>
    </xf>
    <xf numFmtId="175" fontId="148" fillId="9" borderId="12" applyAlignment="1" pivotButton="0" quotePrefix="1" xfId="21">
      <alignment horizontal="center" vertical="center" wrapText="1"/>
    </xf>
    <xf numFmtId="175" fontId="46" fillId="0" borderId="1" applyAlignment="1" pivotButton="0" quotePrefix="1" xfId="21">
      <alignment horizontal="center" vertical="center"/>
    </xf>
    <xf numFmtId="175" fontId="55" fillId="0" borderId="1" applyAlignment="1" pivotButton="0" quotePrefix="0" xfId="21">
      <alignment horizontal="center" vertical="center"/>
    </xf>
    <xf numFmtId="176" fontId="148" fillId="9" borderId="12" applyAlignment="1" pivotButton="0" quotePrefix="1" xfId="21">
      <alignment horizontal="center" vertical="center" wrapText="1"/>
    </xf>
    <xf numFmtId="14" fontId="59" fillId="9" borderId="12" applyAlignment="1" pivotButton="0" quotePrefix="0" xfId="21">
      <alignment horizontal="center" vertical="center" wrapText="1"/>
    </xf>
    <xf numFmtId="2" fontId="59" fillId="9" borderId="1" applyAlignment="1" pivotButton="0" quotePrefix="1" xfId="21">
      <alignment horizontal="center" vertical="center" wrapText="1"/>
    </xf>
    <xf numFmtId="2" fontId="59" fillId="9" borderId="12" applyAlignment="1" pivotButton="0" quotePrefix="1" xfId="21">
      <alignment horizontal="left" vertical="center"/>
    </xf>
    <xf numFmtId="2" fontId="46" fillId="9" borderId="12" applyAlignment="1" pivotButton="0" quotePrefix="1" xfId="21">
      <alignment horizontal="center" vertical="center" wrapText="1"/>
    </xf>
    <xf numFmtId="2" fontId="46" fillId="9" borderId="12" applyAlignment="1" pivotButton="0" quotePrefix="1" xfId="21">
      <alignment horizontal="center" vertical="center"/>
    </xf>
    <xf numFmtId="2" fontId="59" fillId="9" borderId="12" applyAlignment="1" pivotButton="0" quotePrefix="1" xfId="21">
      <alignment horizontal="center" vertical="center" wrapText="1"/>
    </xf>
    <xf numFmtId="2" fontId="70" fillId="9" borderId="12" applyAlignment="1" pivotButton="0" quotePrefix="1" xfId="21">
      <alignment horizontal="left" vertical="center" wrapText="1"/>
    </xf>
    <xf numFmtId="2" fontId="46" fillId="9" borderId="12" applyAlignment="1" pivotButton="0" quotePrefix="1" xfId="21">
      <alignment horizontal="left" vertical="center"/>
    </xf>
    <xf numFmtId="49" fontId="55" fillId="9" borderId="12" applyAlignment="1" pivotButton="0" quotePrefix="1" xfId="21">
      <alignment horizontal="left" vertical="center"/>
    </xf>
    <xf numFmtId="175" fontId="46" fillId="9" borderId="1" applyAlignment="1" pivotButton="0" quotePrefix="1" xfId="21">
      <alignment horizontal="center" vertical="center"/>
    </xf>
    <xf numFmtId="175" fontId="55" fillId="9" borderId="1" applyAlignment="1" pivotButton="0" quotePrefix="0" xfId="21">
      <alignment horizontal="center" vertical="center"/>
    </xf>
    <xf numFmtId="0" fontId="41" fillId="16" borderId="1" applyAlignment="1" pivotButton="0" quotePrefix="0" xfId="7">
      <alignment vertical="center"/>
    </xf>
    <xf numFmtId="0" fontId="72" fillId="16" borderId="1" applyAlignment="1" pivotButton="0" quotePrefix="0" xfId="7">
      <alignment vertical="center"/>
    </xf>
    <xf numFmtId="0" fontId="101" fillId="0" borderId="13" pivotButton="0" quotePrefix="0" xfId="0"/>
    <xf numFmtId="0" fontId="41" fillId="0" borderId="1" applyAlignment="1" pivotButton="0" quotePrefix="0" xfId="7">
      <alignment vertical="center"/>
    </xf>
    <xf numFmtId="22" fontId="41" fillId="0" borderId="1" applyAlignment="1" pivotButton="0" quotePrefix="0" xfId="7">
      <alignment vertical="center"/>
    </xf>
    <xf numFmtId="0" fontId="161" fillId="0" borderId="13" pivotButton="0" quotePrefix="0" xfId="0"/>
    <xf numFmtId="0" fontId="72" fillId="0" borderId="13" pivotButton="0" quotePrefix="0" xfId="0"/>
    <xf numFmtId="0" fontId="101" fillId="0" borderId="13" pivotButton="0" quotePrefix="1" xfId="0"/>
    <xf numFmtId="0" fontId="101" fillId="0" borderId="70" pivotButton="0" quotePrefix="0" xfId="0"/>
    <xf numFmtId="0" fontId="101" fillId="0" borderId="64" pivotButton="0" quotePrefix="0" xfId="0"/>
    <xf numFmtId="0" fontId="41" fillId="0" borderId="1" applyAlignment="1" pivotButton="0" quotePrefix="1" xfId="7">
      <alignment vertical="center"/>
    </xf>
    <xf numFmtId="165" fontId="46" fillId="0" borderId="1" applyAlignment="1" pivotButton="0" quotePrefix="1" xfId="21">
      <alignment horizontal="left" vertical="top"/>
    </xf>
    <xf numFmtId="2" fontId="77" fillId="0" borderId="0" applyAlignment="1" pivotButton="0" quotePrefix="0" xfId="0">
      <alignment vertical="center"/>
    </xf>
    <xf numFmtId="2" fontId="75" fillId="0" borderId="0" applyAlignment="1" pivotButton="0" quotePrefix="0" xfId="0">
      <alignment vertical="center"/>
    </xf>
    <xf numFmtId="0" fontId="75" fillId="61" borderId="0" applyAlignment="1" pivotButton="0" quotePrefix="0" xfId="0">
      <alignment vertical="center"/>
    </xf>
    <xf numFmtId="165" fontId="46" fillId="16" borderId="11" applyAlignment="1" pivotButton="0" quotePrefix="1" xfId="21">
      <alignment horizontal="center" vertical="center" wrapText="1"/>
    </xf>
    <xf numFmtId="165" fontId="46" fillId="16" borderId="9" applyAlignment="1" pivotButton="0" quotePrefix="1" xfId="21">
      <alignment horizontal="center" vertical="center" wrapText="1"/>
    </xf>
    <xf numFmtId="165" fontId="46" fillId="0" borderId="11" applyAlignment="1" pivotButton="0" quotePrefix="1" xfId="21">
      <alignment horizontal="center" vertical="center" wrapText="1"/>
    </xf>
    <xf numFmtId="2" fontId="60" fillId="62" borderId="12" applyAlignment="1" pivotButton="0" quotePrefix="1" xfId="21">
      <alignment horizontal="left" vertical="center" wrapText="1"/>
    </xf>
    <xf numFmtId="0" fontId="109" fillId="8" borderId="1" applyAlignment="1" pivotButton="0" quotePrefix="0" xfId="21">
      <alignment horizontal="center" vertical="center" wrapText="1"/>
    </xf>
    <xf numFmtId="9" fontId="109" fillId="8" borderId="1" applyAlignment="1" pivotButton="0" quotePrefix="0" xfId="21">
      <alignment horizontal="center" vertical="center" wrapText="1"/>
    </xf>
    <xf numFmtId="14" fontId="109" fillId="9" borderId="1" applyAlignment="1" pivotButton="0" quotePrefix="0" xfId="21">
      <alignment horizontal="center" vertical="center" wrapText="1"/>
    </xf>
    <xf numFmtId="177" fontId="46" fillId="0" borderId="12" applyAlignment="1" pivotButton="0" quotePrefix="1" xfId="21">
      <alignment horizontal="center" vertical="center" wrapText="1"/>
    </xf>
    <xf numFmtId="0" fontId="101" fillId="0" borderId="16" pivotButton="0" quotePrefix="0" xfId="0"/>
    <xf numFmtId="0" fontId="163" fillId="0" borderId="0" applyAlignment="1" pivotButton="0" quotePrefix="0" xfId="0">
      <alignment vertical="center"/>
    </xf>
    <xf numFmtId="175" fontId="46" fillId="9" borderId="12" applyAlignment="1" pivotButton="0" quotePrefix="1" xfId="21">
      <alignment horizontal="center" vertical="center" wrapText="1"/>
    </xf>
    <xf numFmtId="177" fontId="46" fillId="9" borderId="12" applyAlignment="1" pivotButton="0" quotePrefix="1" xfId="21">
      <alignment horizontal="center" vertical="center" wrapText="1"/>
    </xf>
    <xf numFmtId="0" fontId="92" fillId="63" borderId="0" applyAlignment="1" pivotButton="0" quotePrefix="0" xfId="0">
      <alignment vertical="center"/>
    </xf>
    <xf numFmtId="0" fontId="55" fillId="0" borderId="1" applyAlignment="1" pivotButton="0" quotePrefix="0" xfId="21">
      <alignment vertical="center"/>
    </xf>
    <xf numFmtId="0" fontId="96" fillId="58" borderId="1" applyAlignment="1" pivotButton="0" quotePrefix="0" xfId="0">
      <alignment horizontal="center" vertical="center"/>
    </xf>
    <xf numFmtId="0" fontId="41" fillId="0" borderId="8" applyAlignment="1" pivotButton="0" quotePrefix="0" xfId="0">
      <alignment horizontal="left" vertical="center" wrapText="1"/>
    </xf>
    <xf numFmtId="0" fontId="41" fillId="0" borderId="9" applyAlignment="1" pivotButton="0" quotePrefix="0" xfId="0">
      <alignment horizontal="left" vertical="center" wrapText="1"/>
    </xf>
    <xf numFmtId="0" fontId="43" fillId="9" borderId="1" applyAlignment="1" pivotButton="0" quotePrefix="0" xfId="0">
      <alignment horizontal="left" vertical="center"/>
    </xf>
    <xf numFmtId="0" fontId="41" fillId="9" borderId="1" applyAlignment="1" pivotButton="0" quotePrefix="0" xfId="0">
      <alignment horizontal="left" vertical="center"/>
    </xf>
    <xf numFmtId="0" fontId="64" fillId="0" borderId="0" applyAlignment="1" pivotButton="0" quotePrefix="0" xfId="0">
      <alignment horizontal="left" vertical="center"/>
    </xf>
    <xf numFmtId="0" fontId="41" fillId="0" borderId="1" applyAlignment="1" pivotButton="0" quotePrefix="0" xfId="0">
      <alignment horizontal="left" vertical="center"/>
    </xf>
    <xf numFmtId="0" fontId="43" fillId="0" borderId="1" applyAlignment="1" pivotButton="0" quotePrefix="0" xfId="0">
      <alignment horizontal="left" vertical="center"/>
    </xf>
    <xf numFmtId="0" fontId="72" fillId="10" borderId="4" applyAlignment="1" pivotButton="0" quotePrefix="0" xfId="0">
      <alignment horizontal="left" vertical="center" wrapText="1"/>
    </xf>
    <xf numFmtId="0" fontId="72" fillId="10" borderId="0" applyAlignment="1" pivotButton="0" quotePrefix="0" xfId="0">
      <alignment horizontal="left" vertical="center" wrapText="1"/>
    </xf>
    <xf numFmtId="0" fontId="55" fillId="10" borderId="0" applyAlignment="1" pivotButton="0" quotePrefix="0" xfId="21">
      <alignment horizontal="left" vertical="center" wrapText="1"/>
    </xf>
    <xf numFmtId="0" fontId="70" fillId="0" borderId="14" applyAlignment="1" pivotButton="0" quotePrefix="0" xfId="21">
      <alignment horizontal="left" vertical="top" wrapText="1"/>
    </xf>
    <xf numFmtId="0" fontId="70" fillId="0" borderId="34" applyAlignment="1" pivotButton="0" quotePrefix="0" xfId="21">
      <alignment horizontal="left" vertical="top" wrapText="1"/>
    </xf>
    <xf numFmtId="0" fontId="70" fillId="0" borderId="11" applyAlignment="1" pivotButton="0" quotePrefix="0" xfId="21">
      <alignment horizontal="left" vertical="top" wrapText="1"/>
    </xf>
    <xf numFmtId="2" fontId="44" fillId="3" borderId="9" applyAlignment="1" pivotButton="0" quotePrefix="0" xfId="21">
      <alignment horizontal="center" vertical="center" wrapText="1"/>
    </xf>
    <xf numFmtId="17" fontId="117" fillId="0" borderId="15" applyAlignment="1" pivotButton="0" quotePrefix="1" xfId="5">
      <alignment horizontal="center" vertical="center"/>
    </xf>
    <xf numFmtId="17" fontId="117" fillId="0" borderId="0" applyAlignment="1" pivotButton="0" quotePrefix="1" xfId="5">
      <alignment horizontal="center" vertical="center"/>
    </xf>
    <xf numFmtId="17" fontId="117" fillId="0" borderId="32" applyAlignment="1" pivotButton="0" quotePrefix="1" xfId="5">
      <alignment horizontal="center" vertical="center"/>
    </xf>
    <xf numFmtId="0" fontId="65" fillId="11" borderId="37" applyAlignment="1" pivotButton="0" quotePrefix="0" xfId="0">
      <alignment horizontal="center" vertical="center"/>
    </xf>
    <xf numFmtId="0" fontId="59" fillId="10" borderId="0" applyAlignment="1" pivotButton="0" quotePrefix="0" xfId="14">
      <alignment horizontal="left"/>
    </xf>
    <xf numFmtId="0" fontId="67" fillId="10" borderId="0" applyAlignment="1" pivotButton="0" quotePrefix="0" xfId="14">
      <alignment horizontal="left"/>
    </xf>
    <xf numFmtId="0" fontId="67" fillId="10" borderId="0" pivotButton="0" quotePrefix="0" xfId="14"/>
    <xf numFmtId="0" fontId="59" fillId="10" borderId="0" pivotButton="0" quotePrefix="0" xfId="14"/>
    <xf numFmtId="0" fontId="59" fillId="10" borderId="0" applyAlignment="1" pivotButton="0" quotePrefix="0" xfId="14">
      <alignment horizontal="center"/>
    </xf>
    <xf numFmtId="0" fontId="114" fillId="10" borderId="0" applyAlignment="1" pivotButton="0" quotePrefix="0" xfId="14">
      <alignment horizontal="center"/>
    </xf>
    <xf numFmtId="0" fontId="138" fillId="10" borderId="0" applyAlignment="1" pivotButton="0" quotePrefix="0" xfId="157">
      <alignment horizontal="left"/>
    </xf>
    <xf numFmtId="0" fontId="67" fillId="10" borderId="61" applyAlignment="1" pivotButton="0" quotePrefix="0" xfId="14">
      <alignment horizontal="left"/>
    </xf>
    <xf numFmtId="0" fontId="67" fillId="10" borderId="2" applyAlignment="1" pivotButton="0" quotePrefix="0" xfId="14">
      <alignment horizontal="left"/>
    </xf>
    <xf numFmtId="0" fontId="67" fillId="10" borderId="48" applyAlignment="1" pivotButton="0" quotePrefix="0" xfId="14">
      <alignment horizontal="left"/>
    </xf>
    <xf numFmtId="0" fontId="67" fillId="10" borderId="49" applyAlignment="1" pivotButton="0" quotePrefix="0" xfId="14">
      <alignment horizontal="left"/>
    </xf>
    <xf numFmtId="0" fontId="59" fillId="10" borderId="21" applyAlignment="1" applyProtection="1" pivotButton="0" quotePrefix="0" xfId="15">
      <alignment horizontal="center" vertical="center"/>
      <protection locked="0" hidden="0"/>
    </xf>
    <xf numFmtId="0" fontId="59" fillId="10" borderId="50" applyAlignment="1" applyProtection="1" pivotButton="0" quotePrefix="0" xfId="14">
      <alignment horizontal="center" vertical="center"/>
      <protection locked="0" hidden="0"/>
    </xf>
    <xf numFmtId="0" fontId="69" fillId="22" borderId="35" applyAlignment="1" pivotButton="0" quotePrefix="0" xfId="14">
      <alignment horizontal="right"/>
    </xf>
    <xf numFmtId="0" fontId="69" fillId="22" borderId="33" applyAlignment="1" pivotButton="0" quotePrefix="0" xfId="14">
      <alignment horizontal="right"/>
    </xf>
    <xf numFmtId="0" fontId="59" fillId="10" borderId="15" applyAlignment="1" pivotButton="0" quotePrefix="0" xfId="14">
      <alignment horizontal="left"/>
    </xf>
    <xf numFmtId="171" fontId="43" fillId="0" borderId="0" applyAlignment="1" pivotButton="0" quotePrefix="0" xfId="0">
      <alignment vertical="center"/>
    </xf>
    <xf numFmtId="164" fontId="43" fillId="0" borderId="0" applyAlignment="1" pivotButton="0" quotePrefix="0" xfId="0">
      <alignment vertical="center"/>
    </xf>
    <xf numFmtId="165" fontId="43" fillId="0" borderId="0" applyAlignment="1" pivotButton="0" quotePrefix="0" xfId="0">
      <alignment vertical="center"/>
    </xf>
    <xf numFmtId="171" fontId="44" fillId="3" borderId="1" pivotButton="0" quotePrefix="0" xfId="0"/>
    <xf numFmtId="164" fontId="44" fillId="3" borderId="0" pivotButton="0" quotePrefix="0" xfId="0"/>
    <xf numFmtId="165" fontId="44" fillId="3" borderId="0" pivotButton="0" quotePrefix="0" xfId="0"/>
    <xf numFmtId="165" fontId="44" fillId="3" borderId="1" pivotButton="0" quotePrefix="0" xfId="0"/>
    <xf numFmtId="165" fontId="44" fillId="3" borderId="12" pivotButton="0" quotePrefix="0" xfId="0"/>
    <xf numFmtId="165" fontId="44" fillId="6" borderId="0" pivotButton="0" quotePrefix="0" xfId="0"/>
    <xf numFmtId="164" fontId="44" fillId="3" borderId="1" pivotButton="0" quotePrefix="0" xfId="0"/>
    <xf numFmtId="164" fontId="44" fillId="3" borderId="12" pivotButton="0" quotePrefix="0" xfId="0"/>
    <xf numFmtId="165" fontId="44" fillId="5" borderId="44" pivotButton="0" quotePrefix="0" xfId="0"/>
    <xf numFmtId="165" fontId="44" fillId="12" borderId="44" pivotButton="0" quotePrefix="0" xfId="0"/>
    <xf numFmtId="165" fontId="44" fillId="7" borderId="0" pivotButton="0" quotePrefix="0" xfId="0"/>
    <xf numFmtId="165" fontId="44" fillId="4" borderId="1" pivotButton="0" quotePrefix="0" xfId="0"/>
    <xf numFmtId="171" fontId="41" fillId="0" borderId="1" applyAlignment="1" pivotButton="0" quotePrefix="0" xfId="0">
      <alignment vertical="center"/>
    </xf>
    <xf numFmtId="164" fontId="41" fillId="0" borderId="1" applyAlignment="1" pivotButton="0" quotePrefix="0" xfId="0">
      <alignment vertical="center"/>
    </xf>
    <xf numFmtId="165" fontId="41" fillId="0" borderId="1" applyAlignment="1" pivotButton="0" quotePrefix="0" xfId="0">
      <alignment vertical="center"/>
    </xf>
    <xf numFmtId="165" fontId="43" fillId="0" borderId="1" applyAlignment="1" pivotButton="0" quotePrefix="0" xfId="0">
      <alignment vertical="center"/>
    </xf>
    <xf numFmtId="0" fontId="0" fillId="0" borderId="13" pivotButton="0" quotePrefix="0" xfId="0"/>
    <xf numFmtId="172" fontId="43" fillId="0" borderId="1" applyAlignment="1" pivotButton="0" quotePrefix="0" xfId="0">
      <alignment vertical="center"/>
    </xf>
    <xf numFmtId="0" fontId="0" fillId="0" borderId="41" pivotButton="0" quotePrefix="0" xfId="0"/>
    <xf numFmtId="0" fontId="0" fillId="0" borderId="9" pivotButton="0" quotePrefix="0" xfId="0"/>
    <xf numFmtId="0" fontId="41" fillId="0" borderId="1" applyAlignment="1" pivotButton="0" quotePrefix="0" xfId="0">
      <alignment horizontal="left" vertical="center" wrapText="1"/>
    </xf>
    <xf numFmtId="165" fontId="64" fillId="0" borderId="0" applyAlignment="1" pivotButton="0" quotePrefix="0" xfId="0">
      <alignment vertical="center"/>
    </xf>
    <xf numFmtId="0" fontId="0" fillId="0" borderId="4" pivotButton="0" quotePrefix="0" xfId="0"/>
    <xf numFmtId="172" fontId="92" fillId="0" borderId="0" applyAlignment="1" pivotButton="0" quotePrefix="0" xfId="0">
      <alignment vertical="center"/>
    </xf>
    <xf numFmtId="165" fontId="44" fillId="0" borderId="0" pivotButton="0" quotePrefix="0" xfId="21"/>
    <xf numFmtId="166" fontId="55" fillId="0" borderId="0" applyAlignment="1" pivotButton="0" quotePrefix="0" xfId="21">
      <alignment vertical="center"/>
    </xf>
    <xf numFmtId="0" fontId="70" fillId="0" borderId="12" applyAlignment="1" pivotButton="0" quotePrefix="0" xfId="21">
      <alignment horizontal="left" vertical="top" wrapText="1"/>
    </xf>
    <xf numFmtId="0" fontId="0" fillId="0" borderId="34" pivotButton="0" quotePrefix="0" xfId="0"/>
    <xf numFmtId="166" fontId="102" fillId="17" borderId="1" applyAlignment="1" pivotButton="0" quotePrefix="0" xfId="21">
      <alignment horizontal="right" wrapText="1"/>
    </xf>
    <xf numFmtId="0" fontId="0" fillId="0" borderId="11" pivotButton="0" quotePrefix="0" xfId="0"/>
    <xf numFmtId="0" fontId="0" fillId="0" borderId="23" pivotButton="0" quotePrefix="0" xfId="0"/>
    <xf numFmtId="165" fontId="46" fillId="0" borderId="21" applyAlignment="1" pivotButton="0" quotePrefix="1" xfId="21">
      <alignment horizontal="center" vertical="center" wrapText="1"/>
    </xf>
    <xf numFmtId="166" fontId="46" fillId="0" borderId="1" applyAlignment="1" pivotButton="0" quotePrefix="1" xfId="21">
      <alignment horizontal="center" vertical="center"/>
    </xf>
    <xf numFmtId="165" fontId="55" fillId="0" borderId="1" applyAlignment="1" pivotButton="0" quotePrefix="0" xfId="21">
      <alignment horizontal="center" vertical="center"/>
    </xf>
    <xf numFmtId="165" fontId="46" fillId="24" borderId="21" applyAlignment="1" pivotButton="0" quotePrefix="1" xfId="21">
      <alignment horizontal="center" vertical="center" wrapText="1"/>
    </xf>
    <xf numFmtId="165" fontId="55" fillId="0" borderId="12" applyAlignment="1" pivotButton="0" quotePrefix="1" xfId="21">
      <alignment horizontal="left" vertical="top"/>
    </xf>
    <xf numFmtId="165" fontId="55" fillId="0" borderId="1" applyAlignment="1" pivotButton="0" quotePrefix="1" xfId="21">
      <alignment horizontal="center" vertical="center" wrapText="1"/>
    </xf>
    <xf numFmtId="165" fontId="55" fillId="0" borderId="21" applyAlignment="1" pivotButton="0" quotePrefix="1" xfId="21">
      <alignment horizontal="center" vertical="center" wrapText="1"/>
    </xf>
    <xf numFmtId="165" fontId="46" fillId="0" borderId="12" applyAlignment="1" pivotButton="0" quotePrefix="1" xfId="21">
      <alignment horizontal="center" vertical="center" wrapText="1"/>
    </xf>
    <xf numFmtId="165" fontId="46" fillId="0" borderId="1" applyAlignment="1" pivotButton="0" quotePrefix="1" xfId="21">
      <alignment horizontal="center" vertical="center" wrapText="1"/>
    </xf>
    <xf numFmtId="165" fontId="72" fillId="0" borderId="21" applyAlignment="1" pivotButton="0" quotePrefix="1" xfId="21">
      <alignment horizontal="center" vertical="center" wrapText="1"/>
    </xf>
    <xf numFmtId="165" fontId="46" fillId="7" borderId="21" applyAlignment="1" pivotButton="0" quotePrefix="1" xfId="21">
      <alignment horizontal="center" vertical="center" wrapText="1"/>
    </xf>
    <xf numFmtId="166" fontId="46" fillId="7" borderId="1" applyAlignment="1" pivotButton="0" quotePrefix="1" xfId="21">
      <alignment horizontal="center" vertical="center"/>
    </xf>
    <xf numFmtId="166" fontId="55" fillId="0" borderId="1" applyAlignment="1" pivotButton="0" quotePrefix="1" xfId="21">
      <alignment horizontal="center" vertical="center"/>
    </xf>
    <xf numFmtId="165" fontId="55" fillId="0" borderId="9" applyAlignment="1" pivotButton="0" quotePrefix="1" xfId="21">
      <alignment horizontal="center" vertical="center" wrapText="1"/>
    </xf>
    <xf numFmtId="165" fontId="55" fillId="0" borderId="32" applyAlignment="1" pivotButton="0" quotePrefix="1" xfId="21">
      <alignment horizontal="center" vertical="center" wrapText="1"/>
    </xf>
    <xf numFmtId="165" fontId="46" fillId="0" borderId="9" applyAlignment="1" pivotButton="0" quotePrefix="1" xfId="21">
      <alignment horizontal="center" vertical="center" wrapText="1"/>
    </xf>
    <xf numFmtId="165" fontId="46" fillId="0" borderId="1" applyAlignment="1" pivotButton="0" quotePrefix="0" xfId="21">
      <alignment horizontal="center" vertical="center"/>
    </xf>
    <xf numFmtId="165" fontId="55" fillId="0" borderId="12" applyAlignment="1" pivotButton="0" quotePrefix="1" xfId="21">
      <alignment horizontal="center" vertical="center" wrapText="1"/>
    </xf>
    <xf numFmtId="165" fontId="46" fillId="16" borderId="11" applyAlignment="1" pivotButton="0" quotePrefix="1" xfId="21">
      <alignment horizontal="center" vertical="center" wrapText="1"/>
    </xf>
    <xf numFmtId="165" fontId="46" fillId="0" borderId="11" applyAlignment="1" pivotButton="0" quotePrefix="1" xfId="21">
      <alignment horizontal="center" vertical="center" wrapText="1"/>
    </xf>
    <xf numFmtId="165" fontId="46" fillId="16" borderId="9" applyAlignment="1" pivotButton="0" quotePrefix="1" xfId="21">
      <alignment horizontal="center" vertical="center" wrapText="1"/>
    </xf>
    <xf numFmtId="165" fontId="46" fillId="0" borderId="1" applyAlignment="1" pivotButton="0" quotePrefix="1" xfId="21">
      <alignment horizontal="left" vertical="top"/>
    </xf>
    <xf numFmtId="175" fontId="148" fillId="9" borderId="12" applyAlignment="1" pivotButton="0" quotePrefix="1" xfId="21">
      <alignment horizontal="center" vertical="center" wrapText="1"/>
    </xf>
    <xf numFmtId="175" fontId="46" fillId="0" borderId="1" applyAlignment="1" pivotButton="0" quotePrefix="1" xfId="21">
      <alignment horizontal="center" vertical="center"/>
    </xf>
    <xf numFmtId="175" fontId="55" fillId="0" borderId="1" applyAlignment="1" pivotButton="0" quotePrefix="0" xfId="21">
      <alignment horizontal="center" vertical="center"/>
    </xf>
    <xf numFmtId="176" fontId="148" fillId="9" borderId="12" applyAlignment="1" pivotButton="0" quotePrefix="1" xfId="21">
      <alignment horizontal="center" vertical="center" wrapText="1"/>
    </xf>
    <xf numFmtId="175" fontId="46" fillId="9" borderId="1" applyAlignment="1" pivotButton="0" quotePrefix="1" xfId="21">
      <alignment horizontal="center" vertical="center"/>
    </xf>
    <xf numFmtId="175" fontId="55" fillId="9" borderId="1" applyAlignment="1" pivotButton="0" quotePrefix="0" xfId="21">
      <alignment horizontal="center" vertical="center"/>
    </xf>
    <xf numFmtId="175" fontId="46" fillId="9" borderId="12" applyAlignment="1" pivotButton="0" quotePrefix="1" xfId="21">
      <alignment horizontal="center" vertical="center" wrapText="1"/>
    </xf>
    <xf numFmtId="177" fontId="46" fillId="9" borderId="12" applyAlignment="1" pivotButton="0" quotePrefix="1" xfId="21">
      <alignment horizontal="center" vertical="center" wrapText="1"/>
    </xf>
    <xf numFmtId="177" fontId="46" fillId="0" borderId="12" applyAlignment="1" pivotButton="0" quotePrefix="1" xfId="21">
      <alignment horizontal="center" vertical="center" wrapText="1"/>
    </xf>
    <xf numFmtId="0" fontId="0" fillId="0" borderId="40" pivotButton="0" quotePrefix="0" xfId="0"/>
    <xf numFmtId="165" fontId="46" fillId="0" borderId="1" applyAlignment="1" pivotButton="0" quotePrefix="0" xfId="0">
      <alignment vertical="center"/>
    </xf>
    <xf numFmtId="165" fontId="46" fillId="0" borderId="10" applyAlignment="1" pivotButton="0" quotePrefix="0" xfId="0">
      <alignment vertical="center"/>
    </xf>
    <xf numFmtId="165" fontId="54" fillId="0" borderId="0" pivotButton="0" quotePrefix="0" xfId="5"/>
    <xf numFmtId="165" fontId="46" fillId="0" borderId="20" applyAlignment="1" pivotButton="0" quotePrefix="0" xfId="0">
      <alignment vertical="center"/>
    </xf>
    <xf numFmtId="165" fontId="46" fillId="0" borderId="19" applyAlignment="1" pivotButton="0" quotePrefix="0" xfId="0">
      <alignment vertical="center"/>
    </xf>
    <xf numFmtId="166" fontId="46" fillId="0" borderId="1" applyAlignment="1" pivotButton="0" quotePrefix="0" xfId="0">
      <alignment vertical="center"/>
    </xf>
    <xf numFmtId="166" fontId="46" fillId="0" borderId="8" applyAlignment="1" pivotButton="0" quotePrefix="0" xfId="0">
      <alignment vertical="center"/>
    </xf>
    <xf numFmtId="165" fontId="46" fillId="0" borderId="8" applyAlignment="1" pivotButton="0" quotePrefix="0" xfId="0">
      <alignment vertical="center"/>
    </xf>
    <xf numFmtId="166" fontId="43" fillId="0" borderId="0" applyAlignment="1" pivotButton="0" quotePrefix="0" xfId="0">
      <alignment vertical="center"/>
    </xf>
    <xf numFmtId="168" fontId="61" fillId="0" borderId="0" applyAlignment="1" pivotButton="0" quotePrefix="0" xfId="0">
      <alignment vertical="center"/>
    </xf>
    <xf numFmtId="165" fontId="96" fillId="0" borderId="0" applyAlignment="1" pivotButton="0" quotePrefix="0" xfId="0">
      <alignment vertical="center"/>
    </xf>
    <xf numFmtId="167" fontId="43" fillId="0" borderId="0" applyAlignment="1" pivotButton="0" quotePrefix="0" xfId="0">
      <alignment vertical="center"/>
    </xf>
    <xf numFmtId="165" fontId="41" fillId="0" borderId="0" applyAlignment="1" pivotButton="0" quotePrefix="0" xfId="0">
      <alignment vertical="center"/>
    </xf>
    <xf numFmtId="165" fontId="55" fillId="0" borderId="0" pivotButton="0" quotePrefix="0" xfId="5"/>
    <xf numFmtId="0" fontId="0" fillId="0" borderId="32" pivotButton="0" quotePrefix="0" xfId="0"/>
    <xf numFmtId="169" fontId="55" fillId="0" borderId="0" pivotButton="0" quotePrefix="0" xfId="5"/>
    <xf numFmtId="17" fontId="117" fillId="0" borderId="21" applyAlignment="1" pivotButton="0" quotePrefix="1" xfId="5">
      <alignment horizontal="center" vertical="center"/>
    </xf>
    <xf numFmtId="165" fontId="41" fillId="0" borderId="15" applyAlignment="1" pivotButton="0" quotePrefix="0" xfId="0">
      <alignment vertical="center"/>
    </xf>
    <xf numFmtId="165" fontId="41" fillId="0" borderId="32" applyAlignment="1" pivotButton="0" quotePrefix="0" xfId="0">
      <alignment vertical="center"/>
    </xf>
    <xf numFmtId="165" fontId="43" fillId="0" borderId="15" applyAlignment="1" pivotButton="0" quotePrefix="0" xfId="0">
      <alignment vertical="center"/>
    </xf>
    <xf numFmtId="165" fontId="43" fillId="0" borderId="32" applyAlignment="1" pivotButton="0" quotePrefix="0" xfId="0">
      <alignment vertical="center"/>
    </xf>
    <xf numFmtId="165" fontId="46" fillId="0" borderId="0" applyAlignment="1" pivotButton="0" quotePrefix="0" xfId="0">
      <alignment vertical="center"/>
    </xf>
    <xf numFmtId="165" fontId="46" fillId="0" borderId="15" applyAlignment="1" pivotButton="0" quotePrefix="0" xfId="0">
      <alignment vertical="center"/>
    </xf>
    <xf numFmtId="170" fontId="43" fillId="0" borderId="0" applyAlignment="1" pivotButton="0" quotePrefix="0" xfId="0">
      <alignment vertical="center"/>
    </xf>
    <xf numFmtId="165" fontId="55" fillId="0" borderId="0" applyAlignment="1" pivotButton="0" quotePrefix="0" xfId="0">
      <alignment vertical="center"/>
    </xf>
    <xf numFmtId="165" fontId="55" fillId="0" borderId="15" applyAlignment="1" pivotButton="0" quotePrefix="0" xfId="0">
      <alignment vertical="center"/>
    </xf>
    <xf numFmtId="165" fontId="72" fillId="0" borderId="15" applyAlignment="1" pivotButton="0" quotePrefix="0" xfId="0">
      <alignment vertical="center"/>
    </xf>
    <xf numFmtId="165" fontId="43" fillId="9" borderId="0" applyAlignment="1" pivotButton="0" quotePrefix="0" xfId="0">
      <alignment vertical="center"/>
    </xf>
    <xf numFmtId="166" fontId="41" fillId="0" borderId="0" applyAlignment="1" pivotButton="0" quotePrefix="0" xfId="0">
      <alignment vertical="center"/>
    </xf>
    <xf numFmtId="170" fontId="41" fillId="0" borderId="0" applyAlignment="1" pivotButton="0" quotePrefix="0" xfId="0">
      <alignment vertical="center"/>
    </xf>
    <xf numFmtId="174" fontId="54" fillId="0" borderId="0" pivotButton="0" quotePrefix="0" xfId="5"/>
    <xf numFmtId="173" fontId="54" fillId="0" borderId="0" pivotButton="0" quotePrefix="0" xfId="5"/>
    <xf numFmtId="0" fontId="0" fillId="0" borderId="2" pivotButton="0" quotePrefix="0" xfId="0"/>
    <xf numFmtId="0" fontId="67" fillId="10" borderId="38" applyAlignment="1" pivotButton="0" quotePrefix="0" xfId="14">
      <alignment horizontal="left"/>
    </xf>
    <xf numFmtId="0" fontId="0" fillId="0" borderId="49" pivotButton="0" quotePrefix="0" xfId="0"/>
    <xf numFmtId="0" fontId="59" fillId="10" borderId="50" applyAlignment="1" applyProtection="1" pivotButton="0" quotePrefix="0" xfId="15">
      <alignment horizontal="center" vertical="center"/>
      <protection locked="0" hidden="0"/>
    </xf>
    <xf numFmtId="0" fontId="0" fillId="0" borderId="50" applyProtection="1" pivotButton="0" quotePrefix="0" xfId="0">
      <protection locked="0" hidden="0"/>
    </xf>
    <xf numFmtId="0" fontId="0" fillId="0" borderId="33" pivotButton="0" quotePrefix="0" xfId="0"/>
    <xf numFmtId="165" fontId="69" fillId="22" borderId="6" applyAlignment="1" pivotButton="0" quotePrefix="0" xfId="14">
      <alignment horizontal="right"/>
    </xf>
    <xf numFmtId="0" fontId="0" fillId="0" borderId="15" pivotButton="0" quotePrefix="0" xfId="0"/>
  </cellXfs>
  <cellStyles count="50324">
    <cellStyle name="常规" xfId="0" builtinId="0"/>
    <cellStyle name="Normal 2" xfId="1"/>
    <cellStyle name="Normal 3" xfId="2"/>
    <cellStyle name="Normal 4" xfId="3"/>
    <cellStyle name="Normal 5" xfId="4"/>
    <cellStyle name="Normal 6" xfId="5"/>
    <cellStyle name="Percent 2" xfId="6"/>
    <cellStyle name="常规 2" xfId="7"/>
    <cellStyle name="常规 2 2" xfId="8"/>
    <cellStyle name="常规 2 3" xfId="9"/>
    <cellStyle name="常规 3" xfId="10"/>
    <cellStyle name="常规 4" xfId="11"/>
    <cellStyle name="超链接" xfId="12" builtinId="8"/>
    <cellStyle name="超链接 2" xfId="13"/>
    <cellStyle name="常规 5" xfId="14"/>
    <cellStyle name="超链接 3" xfId="15"/>
    <cellStyle name="常规 3 2" xfId="16"/>
    <cellStyle name="常规 6" xfId="17"/>
    <cellStyle name="常规 2 4" xfId="18"/>
    <cellStyle name="超链接 4" xfId="19"/>
    <cellStyle name="常规 2 5" xfId="20"/>
    <cellStyle name="常规 3 3" xfId="21"/>
    <cellStyle name="常规 4 2" xfId="22"/>
    <cellStyle name="差_PO2Vendor" xfId="23"/>
    <cellStyle name="好_PO2Vendor" xfId="24"/>
    <cellStyle name="常规 6 2" xfId="25"/>
    <cellStyle name="常规 7" xfId="26"/>
    <cellStyle name="常规 4 4" xfId="27"/>
    <cellStyle name="超链接 2 3" xfId="28"/>
    <cellStyle name="常规 3 5" xfId="29"/>
    <cellStyle name="常规 3 2 4" xfId="30"/>
    <cellStyle name="常规 3 2 2" xfId="31"/>
    <cellStyle name="常规 6 3" xfId="32"/>
    <cellStyle name="常规 5 3" xfId="33"/>
    <cellStyle name="常规 2 6" xfId="34"/>
    <cellStyle name="常规 3 4" xfId="35"/>
    <cellStyle name="常规 4 3" xfId="36"/>
    <cellStyle name="超链接 5" xfId="37"/>
    <cellStyle name="超链接 2 2" xfId="38"/>
    <cellStyle name="常规 5 2" xfId="39"/>
    <cellStyle name="常规 3 2 3" xfId="40"/>
    <cellStyle name="常规 6 2 2" xfId="41"/>
    <cellStyle name="标题" xfId="42" builtinId="15"/>
    <cellStyle name="标题 1" xfId="43" builtinId="16"/>
    <cellStyle name="标题 2" xfId="44" builtinId="17"/>
    <cellStyle name="标题 3" xfId="45" builtinId="18"/>
    <cellStyle name="标题 4" xfId="46" builtinId="19"/>
    <cellStyle name="好" xfId="47" builtinId="26"/>
    <cellStyle name="差" xfId="48" builtinId="27"/>
    <cellStyle name="适中" xfId="49" builtinId="28"/>
    <cellStyle name="输入" xfId="50" builtinId="20"/>
    <cellStyle name="输出" xfId="51" builtinId="21"/>
    <cellStyle name="计算" xfId="52" builtinId="22"/>
    <cellStyle name="链接单元格" xfId="53" builtinId="24"/>
    <cellStyle name="检查单元格" xfId="54" builtinId="23"/>
    <cellStyle name="警告文本" xfId="55" builtinId="11"/>
    <cellStyle name="解释性文本" xfId="56" builtinId="53"/>
    <cellStyle name="汇总" xfId="57" builtinId="25"/>
    <cellStyle name="着色 1" xfId="58" builtinId="29"/>
    <cellStyle name="20% - 着色 1" xfId="59" builtinId="30"/>
    <cellStyle name="40% - 着色 1" xfId="60" builtinId="31"/>
    <cellStyle name="60% - 着色 1" xfId="61" builtinId="32"/>
    <cellStyle name="着色 2" xfId="62" builtinId="33"/>
    <cellStyle name="20% - 着色 2" xfId="63" builtinId="34"/>
    <cellStyle name="40% - 着色 2" xfId="64" builtinId="35"/>
    <cellStyle name="60% - 着色 2" xfId="65" builtinId="36"/>
    <cellStyle name="着色 3" xfId="66" builtinId="37"/>
    <cellStyle name="20% - 着色 3" xfId="67" builtinId="38"/>
    <cellStyle name="40% - 着色 3" xfId="68" builtinId="39"/>
    <cellStyle name="60% - 着色 3" xfId="69" builtinId="40"/>
    <cellStyle name="着色 4" xfId="70" builtinId="41"/>
    <cellStyle name="20% - 着色 4" xfId="71" builtinId="42"/>
    <cellStyle name="40% - 着色 4" xfId="72" builtinId="43"/>
    <cellStyle name="60% - 着色 4" xfId="73" builtinId="44"/>
    <cellStyle name="着色 5" xfId="74" builtinId="45"/>
    <cellStyle name="20% - 着色 5" xfId="75" builtinId="46"/>
    <cellStyle name="40% - 着色 5" xfId="76" builtinId="47"/>
    <cellStyle name="60% - 着色 5" xfId="77" builtinId="48"/>
    <cellStyle name="着色 6" xfId="78" builtinId="49"/>
    <cellStyle name="20% - 着色 6" xfId="79" builtinId="50"/>
    <cellStyle name="40% - 着色 6" xfId="80" builtinId="51"/>
    <cellStyle name="60% - 着色 6" xfId="81" builtinId="52"/>
    <cellStyle name="常规 8" xfId="82"/>
    <cellStyle name="注释 2" xfId="83"/>
    <cellStyle name="常规 6 4" xfId="84"/>
    <cellStyle name="常规 6 2 3" xfId="85"/>
    <cellStyle name="常规 7 2" xfId="86"/>
    <cellStyle name="常规 3 5 2" xfId="87"/>
    <cellStyle name="常规 3 2 4 2" xfId="88"/>
    <cellStyle name="常规 3 2 2 2" xfId="89"/>
    <cellStyle name="常规 6 3 2" xfId="90"/>
    <cellStyle name="常规 6 2 2 2" xfId="91"/>
    <cellStyle name="20% - 着色 1 2" xfId="92"/>
    <cellStyle name="40% - 着色 1 2" xfId="93"/>
    <cellStyle name="20% - 着色 2 2" xfId="94"/>
    <cellStyle name="40% - 着色 2 2" xfId="95"/>
    <cellStyle name="20% - 着色 3 2" xfId="96"/>
    <cellStyle name="40% - 着色 3 2" xfId="97"/>
    <cellStyle name="20% - 着色 4 2" xfId="98"/>
    <cellStyle name="40% - 着色 4 2" xfId="99"/>
    <cellStyle name="20% - 着色 5 2" xfId="100"/>
    <cellStyle name="40% - 着色 5 2" xfId="101"/>
    <cellStyle name="20% - 着色 6 2" xfId="102"/>
    <cellStyle name="40% - 着色 6 2" xfId="103"/>
    <cellStyle name="常规 8 2" xfId="104"/>
    <cellStyle name="注释 2 2" xfId="105"/>
    <cellStyle name="常规 9" xfId="106"/>
    <cellStyle name="常规 3 6" xfId="107"/>
    <cellStyle name="常规 3 2 5" xfId="108"/>
    <cellStyle name="常规 3 2 2 3" xfId="109"/>
    <cellStyle name="常规 6 5" xfId="110"/>
    <cellStyle name="常规 5 2 2" xfId="111"/>
    <cellStyle name="常规 6 2 4" xfId="112"/>
    <cellStyle name="常规 7 3" xfId="113"/>
    <cellStyle name="常规 3 5 3" xfId="114"/>
    <cellStyle name="常规 3 2 4 3" xfId="115"/>
    <cellStyle name="常规 6 3 3" xfId="116"/>
    <cellStyle name="常规 6 2 2 3" xfId="117"/>
    <cellStyle name="20% - 着色 1 3" xfId="118"/>
    <cellStyle name="40% - 着色 1 3" xfId="119"/>
    <cellStyle name="20% - 着色 2 3" xfId="120"/>
    <cellStyle name="40% - 着色 2 3" xfId="121"/>
    <cellStyle name="20% - 着色 3 3" xfId="122"/>
    <cellStyle name="40% - 着色 3 3" xfId="123"/>
    <cellStyle name="20% - 着色 4 3" xfId="124"/>
    <cellStyle name="40% - 着色 4 3" xfId="125"/>
    <cellStyle name="20% - 着色 5 3" xfId="126"/>
    <cellStyle name="40% - 着色 5 3" xfId="127"/>
    <cellStyle name="20% - 着色 6 3" xfId="128"/>
    <cellStyle name="40% - 着色 6 3" xfId="129"/>
    <cellStyle name="标题 5" xfId="130"/>
    <cellStyle name="常规 8 3" xfId="131"/>
    <cellStyle name="注释 2 3" xfId="132"/>
    <cellStyle name="常规 6 4 2" xfId="133"/>
    <cellStyle name="常规 6 2 3 2" xfId="134"/>
    <cellStyle name="常规 7 2 2" xfId="135"/>
    <cellStyle name="常规 3 5 2 2" xfId="136"/>
    <cellStyle name="常规 3 2 4 2 2" xfId="137"/>
    <cellStyle name="常规 3 2 2 2 2" xfId="138"/>
    <cellStyle name="常规 6 3 2 2" xfId="139"/>
    <cellStyle name="常规 6 2 2 2 2" xfId="140"/>
    <cellStyle name="20% - 着色 1 2 2" xfId="141"/>
    <cellStyle name="40% - 着色 1 2 2" xfId="142"/>
    <cellStyle name="20% - 着色 2 2 2" xfId="143"/>
    <cellStyle name="40% - 着色 2 2 2" xfId="144"/>
    <cellStyle name="20% - 着色 3 2 2" xfId="145"/>
    <cellStyle name="40% - 着色 3 2 2" xfId="146"/>
    <cellStyle name="20% - 着色 4 2 2" xfId="147"/>
    <cellStyle name="40% - 着色 4 2 2" xfId="148"/>
    <cellStyle name="20% - 着色 5 2 2" xfId="149"/>
    <cellStyle name="40% - 着色 5 2 2" xfId="150"/>
    <cellStyle name="20% - 着色 6 2 2" xfId="151"/>
    <cellStyle name="40% - 着色 6 2 2" xfId="152"/>
    <cellStyle name="常规 8 2 2" xfId="153"/>
    <cellStyle name="注释 2 2 2" xfId="154"/>
    <cellStyle name="常规 10" xfId="155"/>
    <cellStyle name="常规 5 4" xfId="156"/>
    <cellStyle name="常规 5 2 3" xfId="157"/>
    <cellStyle name="常规 11" xfId="158"/>
    <cellStyle name="常规 12" xfId="159"/>
    <cellStyle name="常规 6 6" xfId="160"/>
    <cellStyle name="常规 6 2 5" xfId="161"/>
    <cellStyle name="常规 7 4" xfId="162"/>
    <cellStyle name="常规 3 5 4" xfId="163"/>
    <cellStyle name="常规 3 2 4 4" xfId="164"/>
    <cellStyle name="常规 3 2 2 4" xfId="165"/>
    <cellStyle name="常规 6 3 4" xfId="166"/>
    <cellStyle name="常规 6 2 2 4" xfId="167"/>
    <cellStyle name="20% - 强调文字颜色 1 2" xfId="168"/>
    <cellStyle name="40% - 强调文字颜色 1 2" xfId="169"/>
    <cellStyle name="20% - 强调文字颜色 2 2" xfId="170"/>
    <cellStyle name="40% - 强调文字颜色 2 2" xfId="171"/>
    <cellStyle name="20% - 强调文字颜色 3 2" xfId="172"/>
    <cellStyle name="40% - 强调文字颜色 3 2" xfId="173"/>
    <cellStyle name="20% - 强调文字颜色 4 2" xfId="174"/>
    <cellStyle name="40% - 强调文字颜色 4 2" xfId="175"/>
    <cellStyle name="20% - 强调文字颜色 5 2" xfId="176"/>
    <cellStyle name="40% - 强调文字颜色 5 2" xfId="177"/>
    <cellStyle name="20% - 强调文字颜色 6 2" xfId="178"/>
    <cellStyle name="40% - 强调文字颜色 6 2" xfId="179"/>
    <cellStyle name="常规 8 4" xfId="180"/>
    <cellStyle name="注释 2 4" xfId="181"/>
    <cellStyle name="常规 6 4 3" xfId="182"/>
    <cellStyle name="常规 6 2 3 3" xfId="183"/>
    <cellStyle name="常规 7 2 3" xfId="184"/>
    <cellStyle name="常规 3 5 2 3" xfId="185"/>
    <cellStyle name="常规 3 2 4 2 3" xfId="186"/>
    <cellStyle name="常规 3 2 2 2 3" xfId="187"/>
    <cellStyle name="常规 6 3 2 3" xfId="188"/>
    <cellStyle name="常规 6 2 2 2 3" xfId="189"/>
    <cellStyle name="20% - 着色 1 2 3" xfId="190"/>
    <cellStyle name="40% - 着色 1 2 3" xfId="191"/>
    <cellStyle name="20% - 着色 2 2 3" xfId="192"/>
    <cellStyle name="40% - 着色 2 2 3" xfId="193"/>
    <cellStyle name="20% - 着色 3 2 3" xfId="194"/>
    <cellStyle name="40% - 着色 3 2 3" xfId="195"/>
    <cellStyle name="20% - 着色 4 2 3" xfId="196"/>
    <cellStyle name="40% - 着色 4 2 3" xfId="197"/>
    <cellStyle name="20% - 着色 5 2 3" xfId="198"/>
    <cellStyle name="40% - 着色 5 2 3" xfId="199"/>
    <cellStyle name="20% - 着色 6 2 3" xfId="200"/>
    <cellStyle name="40% - 着色 6 2 3" xfId="201"/>
    <cellStyle name="常规 8 2 3" xfId="202"/>
    <cellStyle name="注释 2 2 3" xfId="203"/>
    <cellStyle name="常规 9 2" xfId="204"/>
    <cellStyle name="常规 3 6 2" xfId="205"/>
    <cellStyle name="常规 3 2 5 2" xfId="206"/>
    <cellStyle name="常规 3 2 2 3 2" xfId="207"/>
    <cellStyle name="常规 6 5 2" xfId="208"/>
    <cellStyle name="常规 5 2 2 2" xfId="209"/>
    <cellStyle name="常规 6 2 4 2" xfId="210"/>
    <cellStyle name="常规 7 3 2" xfId="211"/>
    <cellStyle name="常规 3 5 3 2" xfId="212"/>
    <cellStyle name="常规 3 2 4 3 2" xfId="213"/>
    <cellStyle name="常规 6 3 3 2" xfId="214"/>
    <cellStyle name="常规 6 2 2 3 2" xfId="215"/>
    <cellStyle name="20% - 着色 1 3 2" xfId="216"/>
    <cellStyle name="40% - 着色 1 3 2" xfId="217"/>
    <cellStyle name="20% - 着色 2 3 2" xfId="218"/>
    <cellStyle name="40% - 着色 2 3 2" xfId="219"/>
    <cellStyle name="20% - 着色 3 3 2" xfId="220"/>
    <cellStyle name="40% - 着色 3 3 2" xfId="221"/>
    <cellStyle name="20% - 着色 4 3 2" xfId="222"/>
    <cellStyle name="40% - 着色 4 3 2" xfId="223"/>
    <cellStyle name="20% - 着色 5 3 2" xfId="224"/>
    <cellStyle name="40% - 着色 5 3 2" xfId="225"/>
    <cellStyle name="20% - 着色 6 3 2" xfId="226"/>
    <cellStyle name="40% - 着色 6 3 2" xfId="227"/>
    <cellStyle name="常规 8 3 2" xfId="228"/>
    <cellStyle name="注释 2 3 2" xfId="229"/>
    <cellStyle name="常规 6 4 2 2" xfId="230"/>
    <cellStyle name="常规 6 2 3 2 2" xfId="231"/>
    <cellStyle name="常规 7 2 2 2" xfId="232"/>
    <cellStyle name="常规 3 5 2 2 2" xfId="233"/>
    <cellStyle name="常规 3 2 4 2 2 2" xfId="234"/>
    <cellStyle name="常规 3 2 2 2 2 2" xfId="235"/>
    <cellStyle name="常规 6 3 2 2 2" xfId="236"/>
    <cellStyle name="常规 6 2 2 2 2 2" xfId="237"/>
    <cellStyle name="20% - 着色 1 2 2 2" xfId="238"/>
    <cellStyle name="40% - 着色 1 2 2 2" xfId="239"/>
    <cellStyle name="20% - 着色 2 2 2 2" xfId="240"/>
    <cellStyle name="40% - 着色 2 2 2 2" xfId="241"/>
    <cellStyle name="20% - 着色 3 2 2 2" xfId="242"/>
    <cellStyle name="40% - 着色 3 2 2 2" xfId="243"/>
    <cellStyle name="20% - 着色 4 2 2 2" xfId="244"/>
    <cellStyle name="40% - 着色 4 2 2 2" xfId="245"/>
    <cellStyle name="20% - 着色 5 2 2 2" xfId="246"/>
    <cellStyle name="40% - 着色 5 2 2 2" xfId="247"/>
    <cellStyle name="20% - 着色 6 2 2 2" xfId="248"/>
    <cellStyle name="40% - 着色 6 2 2 2" xfId="249"/>
    <cellStyle name="常规 8 2 2 2" xfId="250"/>
    <cellStyle name="注释 2 2 2 2" xfId="251"/>
    <cellStyle name="常规 10 2" xfId="252"/>
    <cellStyle name="常规 11 2" xfId="253"/>
    <cellStyle name="常规 12 2" xfId="254"/>
    <cellStyle name="常规 13" xfId="255"/>
    <cellStyle name="常规 3 7" xfId="256"/>
    <cellStyle name="常规 3 2 6" xfId="257"/>
    <cellStyle name="常规 3 2 2 5" xfId="258"/>
    <cellStyle name="常规 6 7" xfId="259"/>
    <cellStyle name="常规 6 2 6" xfId="260"/>
    <cellStyle name="常规 7 5" xfId="261"/>
    <cellStyle name="常规 3 5 5" xfId="262"/>
    <cellStyle name="常规 3 2 4 5" xfId="263"/>
    <cellStyle name="常规 6 3 5" xfId="264"/>
    <cellStyle name="常规 6 2 2 5" xfId="265"/>
    <cellStyle name="20% - 强调文字颜色 1 3" xfId="266"/>
    <cellStyle name="40% - 强调文字颜色 1 3" xfId="267"/>
    <cellStyle name="20% - 强调文字颜色 2 3" xfId="268"/>
    <cellStyle name="40% - 强调文字颜色 2 3" xfId="269"/>
    <cellStyle name="20% - 强调文字颜色 3 3" xfId="270"/>
    <cellStyle name="40% - 强调文字颜色 3 3" xfId="271"/>
    <cellStyle name="20% - 强调文字颜色 4 3" xfId="272"/>
    <cellStyle name="40% - 强调文字颜色 4 3" xfId="273"/>
    <cellStyle name="20% - 强调文字颜色 5 3" xfId="274"/>
    <cellStyle name="40% - 强调文字颜色 5 3" xfId="275"/>
    <cellStyle name="20% - 强调文字颜色 6 3" xfId="276"/>
    <cellStyle name="40% - 强调文字颜色 6 3" xfId="277"/>
    <cellStyle name="常规 8 5" xfId="278"/>
    <cellStyle name="注释 2 5" xfId="279"/>
    <cellStyle name="常规 6 4 4" xfId="280"/>
    <cellStyle name="常规 6 2 3 4" xfId="281"/>
    <cellStyle name="常规 7 2 4" xfId="282"/>
    <cellStyle name="常规 3 5 2 4" xfId="283"/>
    <cellStyle name="常规 3 2 4 2 4" xfId="284"/>
    <cellStyle name="常规 3 2 2 2 4" xfId="285"/>
    <cellStyle name="常规 6 3 2 4" xfId="286"/>
    <cellStyle name="常规 6 2 2 2 4" xfId="287"/>
    <cellStyle name="20% - 着色 1 2 4" xfId="288"/>
    <cellStyle name="40% - 着色 1 2 4" xfId="289"/>
    <cellStyle name="20% - 着色 2 2 4" xfId="290"/>
    <cellStyle name="40% - 着色 2 2 4" xfId="291"/>
    <cellStyle name="20% - 着色 3 2 4" xfId="292"/>
    <cellStyle name="40% - 着色 3 2 4" xfId="293"/>
    <cellStyle name="20% - 着色 4 2 4" xfId="294"/>
    <cellStyle name="40% - 着色 4 2 4" xfId="295"/>
    <cellStyle name="20% - 着色 5 2 4" xfId="296"/>
    <cellStyle name="40% - 着色 5 2 4" xfId="297"/>
    <cellStyle name="20% - 着色 6 2 4" xfId="298"/>
    <cellStyle name="40% - 着色 6 2 4" xfId="299"/>
    <cellStyle name="常规 8 2 4" xfId="300"/>
    <cellStyle name="注释 2 2 4" xfId="301"/>
    <cellStyle name="常规 9 3" xfId="302"/>
    <cellStyle name="常规 3 6 3" xfId="303"/>
    <cellStyle name="常规 3 2 5 3" xfId="304"/>
    <cellStyle name="常规 3 2 2 3 3" xfId="305"/>
    <cellStyle name="常规 6 5 3" xfId="306"/>
    <cellStyle name="常规 6 2 4 3" xfId="307"/>
    <cellStyle name="常规 7 3 3" xfId="308"/>
    <cellStyle name="常规 3 5 3 3" xfId="309"/>
    <cellStyle name="常规 3 2 4 3 3" xfId="310"/>
    <cellStyle name="常规 6 3 3 3" xfId="311"/>
    <cellStyle name="常规 6 2 2 3 3" xfId="312"/>
    <cellStyle name="20% - 着色 1 3 3" xfId="313"/>
    <cellStyle name="40% - 着色 1 3 3" xfId="314"/>
    <cellStyle name="20% - 着色 2 3 3" xfId="315"/>
    <cellStyle name="40% - 着色 2 3 3" xfId="316"/>
    <cellStyle name="20% - 着色 3 3 3" xfId="317"/>
    <cellStyle name="40% - 着色 3 3 3" xfId="318"/>
    <cellStyle name="20% - 着色 4 3 3" xfId="319"/>
    <cellStyle name="40% - 着色 4 3 3" xfId="320"/>
    <cellStyle name="20% - 着色 5 3 3" xfId="321"/>
    <cellStyle name="40% - 着色 5 3 3" xfId="322"/>
    <cellStyle name="20% - 着色 6 3 3" xfId="323"/>
    <cellStyle name="40% - 着色 6 3 3" xfId="324"/>
    <cellStyle name="常规 8 3 3" xfId="325"/>
    <cellStyle name="注释 2 3 3" xfId="326"/>
    <cellStyle name="常规 6 4 2 3" xfId="327"/>
    <cellStyle name="常规 6 2 3 2 3" xfId="328"/>
    <cellStyle name="常规 7 2 2 3" xfId="329"/>
    <cellStyle name="常规 3 5 2 2 3" xfId="330"/>
    <cellStyle name="常规 3 2 4 2 2 3" xfId="331"/>
    <cellStyle name="常规 3 2 2 2 2 3" xfId="332"/>
    <cellStyle name="常规 6 3 2 2 3" xfId="333"/>
    <cellStyle name="常规 6 2 2 2 2 3" xfId="334"/>
    <cellStyle name="20% - 着色 1 2 2 3" xfId="335"/>
    <cellStyle name="40% - 着色 1 2 2 3" xfId="336"/>
    <cellStyle name="20% - 着色 2 2 2 3" xfId="337"/>
    <cellStyle name="40% - 着色 2 2 2 3" xfId="338"/>
    <cellStyle name="20% - 着色 3 2 2 3" xfId="339"/>
    <cellStyle name="40% - 着色 3 2 2 3" xfId="340"/>
    <cellStyle name="20% - 着色 4 2 2 3" xfId="341"/>
    <cellStyle name="40% - 着色 4 2 2 3" xfId="342"/>
    <cellStyle name="20% - 着色 5 2 2 3" xfId="343"/>
    <cellStyle name="40% - 着色 5 2 2 3" xfId="344"/>
    <cellStyle name="20% - 着色 6 2 2 3" xfId="345"/>
    <cellStyle name="40% - 着色 6 2 2 3" xfId="346"/>
    <cellStyle name="常规 8 2 2 3" xfId="347"/>
    <cellStyle name="注释 2 2 2 3" xfId="348"/>
    <cellStyle name="常规 5 5" xfId="349"/>
    <cellStyle name="常规 5 2 4" xfId="350"/>
    <cellStyle name="常规 5 2 2 3" xfId="351"/>
    <cellStyle name="常规 10 3" xfId="352"/>
    <cellStyle name="常规 11 3" xfId="353"/>
    <cellStyle name="常规 12 3" xfId="354"/>
    <cellStyle name="常规 6 6 2" xfId="355"/>
    <cellStyle name="常规 6 2 5 2" xfId="356"/>
    <cellStyle name="常规 7 4 2" xfId="357"/>
    <cellStyle name="常规 3 5 4 2" xfId="358"/>
    <cellStyle name="常规 3 2 4 4 2" xfId="359"/>
    <cellStyle name="常规 3 2 2 4 2" xfId="360"/>
    <cellStyle name="常规 6 3 4 2" xfId="361"/>
    <cellStyle name="常规 6 2 2 4 2" xfId="362"/>
    <cellStyle name="20% - 强调文字颜色 1 2 2" xfId="363"/>
    <cellStyle name="40% - 强调文字颜色 1 2 2" xfId="364"/>
    <cellStyle name="20% - 强调文字颜色 2 2 2" xfId="365"/>
    <cellStyle name="40% - 强调文字颜色 2 2 2" xfId="366"/>
    <cellStyle name="20% - 强调文字颜色 3 2 2" xfId="367"/>
    <cellStyle name="40% - 强调文字颜色 3 2 2" xfId="368"/>
    <cellStyle name="20% - 强调文字颜色 4 2 2" xfId="369"/>
    <cellStyle name="40% - 强调文字颜色 4 2 2" xfId="370"/>
    <cellStyle name="20% - 强调文字颜色 5 2 2" xfId="371"/>
    <cellStyle name="40% - 强调文字颜色 5 2 2" xfId="372"/>
    <cellStyle name="20% - 强调文字颜色 6 2 2" xfId="373"/>
    <cellStyle name="40% - 强调文字颜色 6 2 2" xfId="374"/>
    <cellStyle name="常规 8 4 2" xfId="375"/>
    <cellStyle name="注释 2 4 2" xfId="376"/>
    <cellStyle name="常规 6 4 3 2" xfId="377"/>
    <cellStyle name="常规 6 2 3 3 2" xfId="378"/>
    <cellStyle name="常规 7 2 3 2" xfId="379"/>
    <cellStyle name="常规 3 5 2 3 2" xfId="380"/>
    <cellStyle name="常规 3 2 4 2 3 2" xfId="381"/>
    <cellStyle name="常规 3 2 2 2 3 2" xfId="382"/>
    <cellStyle name="常规 6 3 2 3 2" xfId="383"/>
    <cellStyle name="常规 6 2 2 2 3 2" xfId="384"/>
    <cellStyle name="20% - 着色 1 2 3 2" xfId="385"/>
    <cellStyle name="40% - 着色 1 2 3 2" xfId="386"/>
    <cellStyle name="20% - 着色 2 2 3 2" xfId="387"/>
    <cellStyle name="40% - 着色 2 2 3 2" xfId="388"/>
    <cellStyle name="20% - 着色 3 2 3 2" xfId="389"/>
    <cellStyle name="40% - 着色 3 2 3 2" xfId="390"/>
    <cellStyle name="20% - 着色 4 2 3 2" xfId="391"/>
    <cellStyle name="40% - 着色 4 2 3 2" xfId="392"/>
    <cellStyle name="20% - 着色 5 2 3 2" xfId="393"/>
    <cellStyle name="40% - 着色 5 2 3 2" xfId="394"/>
    <cellStyle name="20% - 着色 6 2 3 2" xfId="395"/>
    <cellStyle name="40% - 着色 6 2 3 2" xfId="396"/>
    <cellStyle name="常规 8 2 3 2" xfId="397"/>
    <cellStyle name="注释 2 2 3 2" xfId="398"/>
    <cellStyle name="常规 9 2 2" xfId="399"/>
    <cellStyle name="常规 3 6 2 2" xfId="400"/>
    <cellStyle name="常规 3 2 5 2 2" xfId="401"/>
    <cellStyle name="常规 3 2 2 3 2 2" xfId="402"/>
    <cellStyle name="常规 6 5 2 2" xfId="403"/>
    <cellStyle name="常规 6 2 4 2 2" xfId="404"/>
    <cellStyle name="常规 7 3 2 2" xfId="405"/>
    <cellStyle name="常规 3 5 3 2 2" xfId="406"/>
    <cellStyle name="常规 3 2 4 3 2 2" xfId="407"/>
    <cellStyle name="常规 6 3 3 2 2" xfId="408"/>
    <cellStyle name="常规 6 2 2 3 2 2" xfId="409"/>
    <cellStyle name="20% - 着色 1 3 2 2" xfId="410"/>
    <cellStyle name="40% - 着色 1 3 2 2" xfId="411"/>
    <cellStyle name="20% - 着色 2 3 2 2" xfId="412"/>
    <cellStyle name="40% - 着色 2 3 2 2" xfId="413"/>
    <cellStyle name="20% - 着色 3 3 2 2" xfId="414"/>
    <cellStyle name="40% - 着色 3 3 2 2" xfId="415"/>
    <cellStyle name="20% - 着色 4 3 2 2" xfId="416"/>
    <cellStyle name="40% - 着色 4 3 2 2" xfId="417"/>
    <cellStyle name="20% - 着色 5 3 2 2" xfId="418"/>
    <cellStyle name="40% - 着色 5 3 2 2" xfId="419"/>
    <cellStyle name="20% - 着色 6 3 2 2" xfId="420"/>
    <cellStyle name="40% - 着色 6 3 2 2" xfId="421"/>
    <cellStyle name="常规 8 3 2 2" xfId="422"/>
    <cellStyle name="注释 2 3 2 2" xfId="423"/>
    <cellStyle name="常规 6 4 2 2 2" xfId="424"/>
    <cellStyle name="常规 6 2 3 2 2 2" xfId="425"/>
    <cellStyle name="常规 7 2 2 2 2" xfId="426"/>
    <cellStyle name="常规 3 5 2 2 2 2" xfId="427"/>
    <cellStyle name="常规 3 2 4 2 2 2 2" xfId="428"/>
    <cellStyle name="常规 3 2 2 2 2 2 2" xfId="429"/>
    <cellStyle name="常规 6 3 2 2 2 2" xfId="430"/>
    <cellStyle name="常规 6 2 2 2 2 2 2" xfId="431"/>
    <cellStyle name="20% - 着色 1 2 2 2 2" xfId="432"/>
    <cellStyle name="40% - 着色 1 2 2 2 2" xfId="433"/>
    <cellStyle name="20% - 着色 2 2 2 2 2" xfId="434"/>
    <cellStyle name="40% - 着色 2 2 2 2 2" xfId="435"/>
    <cellStyle name="20% - 着色 3 2 2 2 2" xfId="436"/>
    <cellStyle name="40% - 着色 3 2 2 2 2" xfId="437"/>
    <cellStyle name="20% - 着色 4 2 2 2 2" xfId="438"/>
    <cellStyle name="40% - 着色 4 2 2 2 2" xfId="439"/>
    <cellStyle name="20% - 着色 5 2 2 2 2" xfId="440"/>
    <cellStyle name="40% - 着色 5 2 2 2 2" xfId="441"/>
    <cellStyle name="20% - 着色 6 2 2 2 2" xfId="442"/>
    <cellStyle name="40% - 着色 6 2 2 2 2" xfId="443"/>
    <cellStyle name="常规 8 2 2 2 2" xfId="444"/>
    <cellStyle name="注释 2 2 2 2 2" xfId="445"/>
    <cellStyle name="常规 10 2 2" xfId="446"/>
    <cellStyle name="常规 11 2 2" xfId="447"/>
    <cellStyle name="常规 12 2 2" xfId="448"/>
    <cellStyle name="常规 5 6" xfId="449"/>
    <cellStyle name="常规 5 2 5" xfId="450"/>
    <cellStyle name="常规 5 2 2 4" xfId="451"/>
    <cellStyle name="常规 5 4 2" xfId="452"/>
    <cellStyle name="常规 5 2 3 2" xfId="453"/>
    <cellStyle name="常规 5 2 2 2 2" xfId="454"/>
    <cellStyle name="常规 5 5 2" xfId="455"/>
    <cellStyle name="常规 5 2 4 2" xfId="456"/>
    <cellStyle name="常规 5 2 2 3 2" xfId="457"/>
    <cellStyle name="常规 6 8" xfId="458"/>
    <cellStyle name="常规 6 2 7" xfId="459"/>
    <cellStyle name="常规 7 6" xfId="460"/>
    <cellStyle name="常规 3 5 6" xfId="461"/>
    <cellStyle name="常规 3 2 4 6" xfId="462"/>
    <cellStyle name="常规 3 2 2 6" xfId="463"/>
    <cellStyle name="常规 6 3 6" xfId="464"/>
    <cellStyle name="常规 6 2 2 6" xfId="465"/>
    <cellStyle name="20% - 着色 1 4" xfId="466"/>
    <cellStyle name="40% - 着色 1 4" xfId="467"/>
    <cellStyle name="20% - 着色 2 4" xfId="468"/>
    <cellStyle name="40% - 着色 2 4" xfId="469"/>
    <cellStyle name="20% - 着色 3 4" xfId="470"/>
    <cellStyle name="40% - 着色 3 4" xfId="471"/>
    <cellStyle name="20% - 着色 4 4" xfId="472"/>
    <cellStyle name="40% - 着色 4 4" xfId="473"/>
    <cellStyle name="20% - 着色 5 4" xfId="474"/>
    <cellStyle name="40% - 着色 5 4" xfId="475"/>
    <cellStyle name="20% - 着色 6 4" xfId="476"/>
    <cellStyle name="40% - 着色 6 4" xfId="477"/>
    <cellStyle name="常规 8 6" xfId="478"/>
    <cellStyle name="注释 2 6" xfId="479"/>
    <cellStyle name="常规 6 4 5" xfId="480"/>
    <cellStyle name="常规 6 2 3 5" xfId="481"/>
    <cellStyle name="常规 7 2 5" xfId="482"/>
    <cellStyle name="常规 3 5 2 5" xfId="483"/>
    <cellStyle name="常规 3 2 4 2 5" xfId="484"/>
    <cellStyle name="常规 3 2 2 2 5" xfId="485"/>
    <cellStyle name="常规 6 3 2 5" xfId="486"/>
    <cellStyle name="常规 6 2 2 2 5" xfId="487"/>
    <cellStyle name="20% - 着色 1 2 5" xfId="488"/>
    <cellStyle name="40% - 着色 1 2 5" xfId="489"/>
    <cellStyle name="20% - 着色 2 2 5" xfId="490"/>
    <cellStyle name="40% - 着色 2 2 5" xfId="491"/>
    <cellStyle name="20% - 着色 3 2 5" xfId="492"/>
    <cellStyle name="40% - 着色 3 2 5" xfId="493"/>
    <cellStyle name="20% - 着色 4 2 5" xfId="494"/>
    <cellStyle name="40% - 着色 4 2 5" xfId="495"/>
    <cellStyle name="20% - 着色 5 2 5" xfId="496"/>
    <cellStyle name="40% - 着色 5 2 5" xfId="497"/>
    <cellStyle name="20% - 着色 6 2 5" xfId="498"/>
    <cellStyle name="40% - 着色 6 2 5" xfId="499"/>
    <cellStyle name="常规 8 2 5" xfId="500"/>
    <cellStyle name="注释 2 2 5" xfId="501"/>
    <cellStyle name="常规 9 4" xfId="502"/>
    <cellStyle name="常规 3 6 4" xfId="503"/>
    <cellStyle name="常规 3 2 5 4" xfId="504"/>
    <cellStyle name="常规 3 2 2 3 4" xfId="505"/>
    <cellStyle name="常规 6 5 4" xfId="506"/>
    <cellStyle name="常规 6 2 4 4" xfId="507"/>
    <cellStyle name="常规 7 3 4" xfId="508"/>
    <cellStyle name="常规 3 5 3 4" xfId="509"/>
    <cellStyle name="常规 3 2 4 3 4" xfId="510"/>
    <cellStyle name="常规 6 3 3 4" xfId="511"/>
    <cellStyle name="常规 6 2 2 3 4" xfId="512"/>
    <cellStyle name="20% - 着色 1 3 4" xfId="513"/>
    <cellStyle name="40% - 着色 1 3 4" xfId="514"/>
    <cellStyle name="20% - 着色 2 3 4" xfId="515"/>
    <cellStyle name="40% - 着色 2 3 4" xfId="516"/>
    <cellStyle name="20% - 着色 3 3 4" xfId="517"/>
    <cellStyle name="40% - 着色 3 3 4" xfId="518"/>
    <cellStyle name="20% - 着色 4 3 4" xfId="519"/>
    <cellStyle name="40% - 着色 4 3 4" xfId="520"/>
    <cellStyle name="20% - 着色 5 3 4" xfId="521"/>
    <cellStyle name="40% - 着色 5 3 4" xfId="522"/>
    <cellStyle name="20% - 着色 6 3 4" xfId="523"/>
    <cellStyle name="40% - 着色 6 3 4" xfId="524"/>
    <cellStyle name="常规 8 3 4" xfId="525"/>
    <cellStyle name="注释 2 3 4" xfId="526"/>
    <cellStyle name="常规 6 4 2 4" xfId="527"/>
    <cellStyle name="常规 6 2 3 2 4" xfId="528"/>
    <cellStyle name="常规 7 2 2 4" xfId="529"/>
    <cellStyle name="常规 3 5 2 2 4" xfId="530"/>
    <cellStyle name="常规 3 2 4 2 2 4" xfId="531"/>
    <cellStyle name="常规 3 2 2 2 2 4" xfId="532"/>
    <cellStyle name="常规 6 3 2 2 4" xfId="533"/>
    <cellStyle name="常规 6 2 2 2 2 4" xfId="534"/>
    <cellStyle name="20% - 着色 1 2 2 4" xfId="535"/>
    <cellStyle name="40% - 着色 1 2 2 4" xfId="536"/>
    <cellStyle name="20% - 着色 2 2 2 4" xfId="537"/>
    <cellStyle name="40% - 着色 2 2 2 4" xfId="538"/>
    <cellStyle name="20% - 着色 3 2 2 4" xfId="539"/>
    <cellStyle name="40% - 着色 3 2 2 4" xfId="540"/>
    <cellStyle name="20% - 着色 4 2 2 4" xfId="541"/>
    <cellStyle name="40% - 着色 4 2 2 4" xfId="542"/>
    <cellStyle name="20% - 着色 5 2 2 4" xfId="543"/>
    <cellStyle name="40% - 着色 5 2 2 4" xfId="544"/>
    <cellStyle name="20% - 着色 6 2 2 4" xfId="545"/>
    <cellStyle name="40% - 着色 6 2 2 4" xfId="546"/>
    <cellStyle name="常规 8 2 2 4" xfId="547"/>
    <cellStyle name="注释 2 2 2 4" xfId="548"/>
    <cellStyle name="常规 10 4" xfId="549"/>
    <cellStyle name="常规 11 4" xfId="550"/>
    <cellStyle name="常规 12 4" xfId="551"/>
    <cellStyle name="常规 6 6 3" xfId="552"/>
    <cellStyle name="常规 6 2 5 3" xfId="553"/>
    <cellStyle name="常规 7 4 3" xfId="554"/>
    <cellStyle name="常规 3 5 4 3" xfId="555"/>
    <cellStyle name="常规 3 2 4 4 3" xfId="556"/>
    <cellStyle name="常规 3 2 2 4 3" xfId="557"/>
    <cellStyle name="常规 6 3 4 3" xfId="558"/>
    <cellStyle name="常规 6 2 2 4 3" xfId="559"/>
    <cellStyle name="20% - 强调文字颜色 1 2 3" xfId="560"/>
    <cellStyle name="40% - 强调文字颜色 1 2 3" xfId="561"/>
    <cellStyle name="20% - 强调文字颜色 2 2 3" xfId="562"/>
    <cellStyle name="40% - 强调文字颜色 2 2 3" xfId="563"/>
    <cellStyle name="20% - 强调文字颜色 3 2 3" xfId="564"/>
    <cellStyle name="40% - 强调文字颜色 3 2 3" xfId="565"/>
    <cellStyle name="20% - 强调文字颜色 4 2 3" xfId="566"/>
    <cellStyle name="40% - 强调文字颜色 4 2 3" xfId="567"/>
    <cellStyle name="20% - 强调文字颜色 5 2 3" xfId="568"/>
    <cellStyle name="40% - 强调文字颜色 5 2 3" xfId="569"/>
    <cellStyle name="20% - 强调文字颜色 6 2 3" xfId="570"/>
    <cellStyle name="40% - 强调文字颜色 6 2 3" xfId="571"/>
    <cellStyle name="常规 8 4 3" xfId="572"/>
    <cellStyle name="注释 2 4 3" xfId="573"/>
    <cellStyle name="常规 6 4 3 3" xfId="574"/>
    <cellStyle name="常规 6 2 3 3 3" xfId="575"/>
    <cellStyle name="常规 7 2 3 3" xfId="576"/>
    <cellStyle name="常规 3 5 2 3 3" xfId="577"/>
    <cellStyle name="常规 3 2 4 2 3 3" xfId="578"/>
    <cellStyle name="常规 3 2 2 2 3 3" xfId="579"/>
    <cellStyle name="常规 6 3 2 3 3" xfId="580"/>
    <cellStyle name="常规 6 2 2 2 3 3" xfId="581"/>
    <cellStyle name="20% - 着色 1 2 3 3" xfId="582"/>
    <cellStyle name="40% - 着色 1 2 3 3" xfId="583"/>
    <cellStyle name="20% - 着色 2 2 3 3" xfId="584"/>
    <cellStyle name="40% - 着色 2 2 3 3" xfId="585"/>
    <cellStyle name="20% - 着色 3 2 3 3" xfId="586"/>
    <cellStyle name="40% - 着色 3 2 3 3" xfId="587"/>
    <cellStyle name="20% - 着色 4 2 3 3" xfId="588"/>
    <cellStyle name="40% - 着色 4 2 3 3" xfId="589"/>
    <cellStyle name="20% - 着色 5 2 3 3" xfId="590"/>
    <cellStyle name="40% - 着色 5 2 3 3" xfId="591"/>
    <cellStyle name="20% - 着色 6 2 3 3" xfId="592"/>
    <cellStyle name="40% - 着色 6 2 3 3" xfId="593"/>
    <cellStyle name="常规 8 2 3 3" xfId="594"/>
    <cellStyle name="注释 2 2 3 3" xfId="595"/>
    <cellStyle name="常规 9 2 3" xfId="596"/>
    <cellStyle name="常规 3 6 2 3" xfId="597"/>
    <cellStyle name="常规 3 2 5 2 3" xfId="598"/>
    <cellStyle name="常规 3 2 2 3 2 3" xfId="599"/>
    <cellStyle name="常规 6 5 2 3" xfId="600"/>
    <cellStyle name="常规 6 2 4 2 3" xfId="601"/>
    <cellStyle name="常规 7 3 2 3" xfId="602"/>
    <cellStyle name="常规 3 5 3 2 3" xfId="603"/>
    <cellStyle name="常规 3 2 4 3 2 3" xfId="604"/>
    <cellStyle name="常规 6 3 3 2 3" xfId="605"/>
    <cellStyle name="常规 6 2 2 3 2 3" xfId="606"/>
    <cellStyle name="20% - 着色 1 3 2 3" xfId="607"/>
    <cellStyle name="40% - 着色 1 3 2 3" xfId="608"/>
    <cellStyle name="20% - 着色 2 3 2 3" xfId="609"/>
    <cellStyle name="40% - 着色 2 3 2 3" xfId="610"/>
    <cellStyle name="20% - 着色 3 3 2 3" xfId="611"/>
    <cellStyle name="40% - 着色 3 3 2 3" xfId="612"/>
    <cellStyle name="20% - 着色 4 3 2 3" xfId="613"/>
    <cellStyle name="40% - 着色 4 3 2 3" xfId="614"/>
    <cellStyle name="20% - 着色 5 3 2 3" xfId="615"/>
    <cellStyle name="40% - 着色 5 3 2 3" xfId="616"/>
    <cellStyle name="20% - 着色 6 3 2 3" xfId="617"/>
    <cellStyle name="40% - 着色 6 3 2 3" xfId="618"/>
    <cellStyle name="常规 8 3 2 3" xfId="619"/>
    <cellStyle name="注释 2 3 2 3" xfId="620"/>
    <cellStyle name="常规 6 4 2 2 3" xfId="621"/>
    <cellStyle name="常规 6 2 3 2 2 3" xfId="622"/>
    <cellStyle name="常规 7 2 2 2 3" xfId="623"/>
    <cellStyle name="常规 3 5 2 2 2 3" xfId="624"/>
    <cellStyle name="常规 3 2 4 2 2 2 3" xfId="625"/>
    <cellStyle name="常规 3 2 2 2 2 2 3" xfId="626"/>
    <cellStyle name="常规 6 3 2 2 2 3" xfId="627"/>
    <cellStyle name="常规 6 2 2 2 2 2 3" xfId="628"/>
    <cellStyle name="20% - 着色 1 2 2 2 3" xfId="629"/>
    <cellStyle name="40% - 着色 1 2 2 2 3" xfId="630"/>
    <cellStyle name="20% - 着色 2 2 2 2 3" xfId="631"/>
    <cellStyle name="40% - 着色 2 2 2 2 3" xfId="632"/>
    <cellStyle name="20% - 着色 3 2 2 2 3" xfId="633"/>
    <cellStyle name="40% - 着色 3 2 2 2 3" xfId="634"/>
    <cellStyle name="20% - 着色 4 2 2 2 3" xfId="635"/>
    <cellStyle name="40% - 着色 4 2 2 2 3" xfId="636"/>
    <cellStyle name="20% - 着色 5 2 2 2 3" xfId="637"/>
    <cellStyle name="40% - 着色 5 2 2 2 3" xfId="638"/>
    <cellStyle name="20% - 着色 6 2 2 2 3" xfId="639"/>
    <cellStyle name="40% - 着色 6 2 2 2 3" xfId="640"/>
    <cellStyle name="常规 8 2 2 2 3" xfId="641"/>
    <cellStyle name="注释 2 2 2 2 3" xfId="642"/>
    <cellStyle name="常规 10 2 3" xfId="643"/>
    <cellStyle name="常规 11 2 3" xfId="644"/>
    <cellStyle name="常规 12 2 3" xfId="645"/>
    <cellStyle name="常规 13 2" xfId="646"/>
    <cellStyle name="常规 3 7 2" xfId="647"/>
    <cellStyle name="常规 3 2 6 2" xfId="648"/>
    <cellStyle name="常规 3 2 2 5 2" xfId="649"/>
    <cellStyle name="常规 6 7 2" xfId="650"/>
    <cellStyle name="常规 6 2 6 2" xfId="651"/>
    <cellStyle name="常规 7 5 2" xfId="652"/>
    <cellStyle name="常规 3 5 5 2" xfId="653"/>
    <cellStyle name="常规 3 2 4 5 2" xfId="654"/>
    <cellStyle name="常规 6 3 5 2" xfId="655"/>
    <cellStyle name="常规 6 2 2 5 2" xfId="656"/>
    <cellStyle name="20% - 强调文字颜色 1 3 2" xfId="657"/>
    <cellStyle name="40% - 强调文字颜色 1 3 2" xfId="658"/>
    <cellStyle name="20% - 强调文字颜色 2 3 2" xfId="659"/>
    <cellStyle name="40% - 强调文字颜色 2 3 2" xfId="660"/>
    <cellStyle name="20% - 强调文字颜色 3 3 2" xfId="661"/>
    <cellStyle name="40% - 强调文字颜色 3 3 2" xfId="662"/>
    <cellStyle name="20% - 强调文字颜色 4 3 2" xfId="663"/>
    <cellStyle name="40% - 强调文字颜色 4 3 2" xfId="664"/>
    <cellStyle name="20% - 强调文字颜色 5 3 2" xfId="665"/>
    <cellStyle name="40% - 强调文字颜色 5 3 2" xfId="666"/>
    <cellStyle name="20% - 强调文字颜色 6 3 2" xfId="667"/>
    <cellStyle name="40% - 强调文字颜色 6 3 2" xfId="668"/>
    <cellStyle name="常规 8 5 2" xfId="669"/>
    <cellStyle name="注释 2 5 2" xfId="670"/>
    <cellStyle name="常规 6 4 4 2" xfId="671"/>
    <cellStyle name="常规 6 2 3 4 2" xfId="672"/>
    <cellStyle name="常规 7 2 4 2" xfId="673"/>
    <cellStyle name="常规 3 5 2 4 2" xfId="674"/>
    <cellStyle name="常规 3 2 4 2 4 2" xfId="675"/>
    <cellStyle name="常规 3 2 2 2 4 2" xfId="676"/>
    <cellStyle name="常规 6 3 2 4 2" xfId="677"/>
    <cellStyle name="常规 6 2 2 2 4 2" xfId="678"/>
    <cellStyle name="20% - 着色 1 2 4 2" xfId="679"/>
    <cellStyle name="40% - 着色 1 2 4 2" xfId="680"/>
    <cellStyle name="20% - 着色 2 2 4 2" xfId="681"/>
    <cellStyle name="40% - 着色 2 2 4 2" xfId="682"/>
    <cellStyle name="20% - 着色 3 2 4 2" xfId="683"/>
    <cellStyle name="40% - 着色 3 2 4 2" xfId="684"/>
    <cellStyle name="20% - 着色 4 2 4 2" xfId="685"/>
    <cellStyle name="40% - 着色 4 2 4 2" xfId="686"/>
    <cellStyle name="20% - 着色 5 2 4 2" xfId="687"/>
    <cellStyle name="40% - 着色 5 2 4 2" xfId="688"/>
    <cellStyle name="20% - 着色 6 2 4 2" xfId="689"/>
    <cellStyle name="40% - 着色 6 2 4 2" xfId="690"/>
    <cellStyle name="常规 8 2 4 2" xfId="691"/>
    <cellStyle name="注释 2 2 4 2" xfId="692"/>
    <cellStyle name="常规 9 3 2" xfId="693"/>
    <cellStyle name="常规 3 6 3 2" xfId="694"/>
    <cellStyle name="常规 3 2 5 3 2" xfId="695"/>
    <cellStyle name="常规 3 2 2 3 3 2" xfId="696"/>
    <cellStyle name="常规 6 5 3 2" xfId="697"/>
    <cellStyle name="常规 6 2 4 3 2" xfId="698"/>
    <cellStyle name="常规 7 3 3 2" xfId="699"/>
    <cellStyle name="常规 3 5 3 3 2" xfId="700"/>
    <cellStyle name="常规 3 2 4 3 3 2" xfId="701"/>
    <cellStyle name="常规 6 3 3 3 2" xfId="702"/>
    <cellStyle name="常规 6 2 2 3 3 2" xfId="703"/>
    <cellStyle name="20% - 着色 1 3 3 2" xfId="704"/>
    <cellStyle name="40% - 着色 1 3 3 2" xfId="705"/>
    <cellStyle name="20% - 着色 2 3 3 2" xfId="706"/>
    <cellStyle name="40% - 着色 2 3 3 2" xfId="707"/>
    <cellStyle name="20% - 着色 3 3 3 2" xfId="708"/>
    <cellStyle name="40% - 着色 3 3 3 2" xfId="709"/>
    <cellStyle name="20% - 着色 4 3 3 2" xfId="710"/>
    <cellStyle name="40% - 着色 4 3 3 2" xfId="711"/>
    <cellStyle name="20% - 着色 5 3 3 2" xfId="712"/>
    <cellStyle name="40% - 着色 5 3 3 2" xfId="713"/>
    <cellStyle name="20% - 着色 6 3 3 2" xfId="714"/>
    <cellStyle name="40% - 着色 6 3 3 2" xfId="715"/>
    <cellStyle name="常规 8 3 3 2" xfId="716"/>
    <cellStyle name="注释 2 3 3 2" xfId="717"/>
    <cellStyle name="常规 6 4 2 3 2" xfId="718"/>
    <cellStyle name="常规 6 2 3 2 3 2" xfId="719"/>
    <cellStyle name="常规 7 2 2 3 2" xfId="720"/>
    <cellStyle name="常规 3 5 2 2 3 2" xfId="721"/>
    <cellStyle name="常规 3 2 4 2 2 3 2" xfId="722"/>
    <cellStyle name="常规 3 2 2 2 2 3 2" xfId="723"/>
    <cellStyle name="常规 6 3 2 2 3 2" xfId="724"/>
    <cellStyle name="常规 6 2 2 2 2 3 2" xfId="725"/>
    <cellStyle name="20% - 着色 1 2 2 3 2" xfId="726"/>
    <cellStyle name="40% - 着色 1 2 2 3 2" xfId="727"/>
    <cellStyle name="20% - 着色 2 2 2 3 2" xfId="728"/>
    <cellStyle name="40% - 着色 2 2 2 3 2" xfId="729"/>
    <cellStyle name="20% - 着色 3 2 2 3 2" xfId="730"/>
    <cellStyle name="40% - 着色 3 2 2 3 2" xfId="731"/>
    <cellStyle name="20% - 着色 4 2 2 3 2" xfId="732"/>
    <cellStyle name="40% - 着色 4 2 2 3 2" xfId="733"/>
    <cellStyle name="20% - 着色 5 2 2 3 2" xfId="734"/>
    <cellStyle name="40% - 着色 5 2 2 3 2" xfId="735"/>
    <cellStyle name="20% - 着色 6 2 2 3 2" xfId="736"/>
    <cellStyle name="40% - 着色 6 2 2 3 2" xfId="737"/>
    <cellStyle name="常规 8 2 2 3 2" xfId="738"/>
    <cellStyle name="注释 2 2 2 3 2" xfId="739"/>
    <cellStyle name="常规 10 3 2" xfId="740"/>
    <cellStyle name="常规 11 3 2" xfId="741"/>
    <cellStyle name="常规 12 3 2" xfId="742"/>
    <cellStyle name="常规 6 6 2 2" xfId="743"/>
    <cellStyle name="常规 6 2 5 2 2" xfId="744"/>
    <cellStyle name="常规 7 4 2 2" xfId="745"/>
    <cellStyle name="常规 3 5 4 2 2" xfId="746"/>
    <cellStyle name="常规 3 2 4 4 2 2" xfId="747"/>
    <cellStyle name="常规 3 2 2 4 2 2" xfId="748"/>
    <cellStyle name="常规 6 3 4 2 2" xfId="749"/>
    <cellStyle name="常规 6 2 2 4 2 2" xfId="750"/>
    <cellStyle name="20% - 强调文字颜色 1 2 2 2" xfId="751"/>
    <cellStyle name="40% - 强调文字颜色 1 2 2 2" xfId="752"/>
    <cellStyle name="20% - 强调文字颜色 2 2 2 2" xfId="753"/>
    <cellStyle name="40% - 强调文字颜色 2 2 2 2" xfId="754"/>
    <cellStyle name="20% - 强调文字颜色 3 2 2 2" xfId="755"/>
    <cellStyle name="40% - 强调文字颜色 3 2 2 2" xfId="756"/>
    <cellStyle name="20% - 强调文字颜色 4 2 2 2" xfId="757"/>
    <cellStyle name="40% - 强调文字颜色 4 2 2 2" xfId="758"/>
    <cellStyle name="20% - 强调文字颜色 5 2 2 2" xfId="759"/>
    <cellStyle name="40% - 强调文字颜色 5 2 2 2" xfId="760"/>
    <cellStyle name="20% - 强调文字颜色 6 2 2 2" xfId="761"/>
    <cellStyle name="40% - 强调文字颜色 6 2 2 2" xfId="762"/>
    <cellStyle name="常规 8 4 2 2" xfId="763"/>
    <cellStyle name="注释 2 4 2 2" xfId="764"/>
    <cellStyle name="常规 6 4 3 2 2" xfId="765"/>
    <cellStyle name="常规 6 2 3 3 2 2" xfId="766"/>
    <cellStyle name="常规 7 2 3 2 2" xfId="767"/>
    <cellStyle name="常规 3 5 2 3 2 2" xfId="768"/>
    <cellStyle name="常规 3 2 4 2 3 2 2" xfId="769"/>
    <cellStyle name="常规 3 2 2 2 3 2 2" xfId="770"/>
    <cellStyle name="常规 6 3 2 3 2 2" xfId="771"/>
    <cellStyle name="常规 6 2 2 2 3 2 2" xfId="772"/>
    <cellStyle name="20% - 着色 1 2 3 2 2" xfId="773"/>
    <cellStyle name="40% - 着色 1 2 3 2 2" xfId="774"/>
    <cellStyle name="20% - 着色 2 2 3 2 2" xfId="775"/>
    <cellStyle name="40% - 着色 2 2 3 2 2" xfId="776"/>
    <cellStyle name="20% - 着色 3 2 3 2 2" xfId="777"/>
    <cellStyle name="40% - 着色 3 2 3 2 2" xfId="778"/>
    <cellStyle name="20% - 着色 4 2 3 2 2" xfId="779"/>
    <cellStyle name="40% - 着色 4 2 3 2 2" xfId="780"/>
    <cellStyle name="20% - 着色 5 2 3 2 2" xfId="781"/>
    <cellStyle name="40% - 着色 5 2 3 2 2" xfId="782"/>
    <cellStyle name="20% - 着色 6 2 3 2 2" xfId="783"/>
    <cellStyle name="40% - 着色 6 2 3 2 2" xfId="784"/>
    <cellStyle name="常规 8 2 3 2 2" xfId="785"/>
    <cellStyle name="注释 2 2 3 2 2" xfId="786"/>
    <cellStyle name="常规 9 2 2 2" xfId="787"/>
    <cellStyle name="常规 3 6 2 2 2" xfId="788"/>
    <cellStyle name="常规 3 2 5 2 2 2" xfId="789"/>
    <cellStyle name="常规 3 2 2 3 2 2 2" xfId="790"/>
    <cellStyle name="常规 6 5 2 2 2" xfId="791"/>
    <cellStyle name="常规 6 2 4 2 2 2" xfId="792"/>
    <cellStyle name="常规 7 3 2 2 2" xfId="793"/>
    <cellStyle name="常规 3 5 3 2 2 2" xfId="794"/>
    <cellStyle name="常规 3 2 4 3 2 2 2" xfId="795"/>
    <cellStyle name="常规 6 3 3 2 2 2" xfId="796"/>
    <cellStyle name="常规 6 2 2 3 2 2 2" xfId="797"/>
    <cellStyle name="20% - 着色 1 3 2 2 2" xfId="798"/>
    <cellStyle name="40% - 着色 1 3 2 2 2" xfId="799"/>
    <cellStyle name="20% - 着色 2 3 2 2 2" xfId="800"/>
    <cellStyle name="40% - 着色 2 3 2 2 2" xfId="801"/>
    <cellStyle name="20% - 着色 3 3 2 2 2" xfId="802"/>
    <cellStyle name="40% - 着色 3 3 2 2 2" xfId="803"/>
    <cellStyle name="20% - 着色 4 3 2 2 2" xfId="804"/>
    <cellStyle name="40% - 着色 4 3 2 2 2" xfId="805"/>
    <cellStyle name="20% - 着色 5 3 2 2 2" xfId="806"/>
    <cellStyle name="40% - 着色 5 3 2 2 2" xfId="807"/>
    <cellStyle name="20% - 着色 6 3 2 2 2" xfId="808"/>
    <cellStyle name="40% - 着色 6 3 2 2 2" xfId="809"/>
    <cellStyle name="常规 8 3 2 2 2" xfId="810"/>
    <cellStyle name="注释 2 3 2 2 2" xfId="811"/>
    <cellStyle name="常规 6 4 2 2 2 2" xfId="812"/>
    <cellStyle name="常规 6 2 3 2 2 2 2" xfId="813"/>
    <cellStyle name="常规 7 2 2 2 2 2" xfId="814"/>
    <cellStyle name="常规 3 5 2 2 2 2 2" xfId="815"/>
    <cellStyle name="常规 3 2 4 2 2 2 2 2" xfId="816"/>
    <cellStyle name="常规 3 2 2 2 2 2 2 2" xfId="817"/>
    <cellStyle name="常规 6 3 2 2 2 2 2" xfId="818"/>
    <cellStyle name="常规 6 2 2 2 2 2 2 2" xfId="819"/>
    <cellStyle name="20% - 着色 1 2 2 2 2 2" xfId="820"/>
    <cellStyle name="40% - 着色 1 2 2 2 2 2" xfId="821"/>
    <cellStyle name="20% - 着色 2 2 2 2 2 2" xfId="822"/>
    <cellStyle name="40% - 着色 2 2 2 2 2 2" xfId="823"/>
    <cellStyle name="20% - 着色 3 2 2 2 2 2" xfId="824"/>
    <cellStyle name="40% - 着色 3 2 2 2 2 2" xfId="825"/>
    <cellStyle name="20% - 着色 4 2 2 2 2 2" xfId="826"/>
    <cellStyle name="40% - 着色 4 2 2 2 2 2" xfId="827"/>
    <cellStyle name="20% - 着色 5 2 2 2 2 2" xfId="828"/>
    <cellStyle name="40% - 着色 5 2 2 2 2 2" xfId="829"/>
    <cellStyle name="20% - 着色 6 2 2 2 2 2" xfId="830"/>
    <cellStyle name="40% - 着色 6 2 2 2 2 2" xfId="831"/>
    <cellStyle name="常规 8 2 2 2 2 2" xfId="832"/>
    <cellStyle name="注释 2 2 2 2 2 2" xfId="833"/>
    <cellStyle name="常规 10 2 2 2" xfId="834"/>
    <cellStyle name="常规 11 2 2 2" xfId="835"/>
    <cellStyle name="常规 12 2 2 2" xfId="836"/>
    <cellStyle name="常规 5 7" xfId="837"/>
    <cellStyle name="常规 6 9" xfId="838"/>
    <cellStyle name="常规 6 2 8" xfId="839"/>
    <cellStyle name="常规 7 7" xfId="840"/>
    <cellStyle name="常规 3 5 7" xfId="841"/>
    <cellStyle name="常规 3 2 4 7" xfId="842"/>
    <cellStyle name="常规 3 2 2 7" xfId="843"/>
    <cellStyle name="常规 6 3 7" xfId="844"/>
    <cellStyle name="常规 5 2 6" xfId="845"/>
    <cellStyle name="常规 6 2 2 7" xfId="846"/>
    <cellStyle name="20% - Accent1 2" xfId="847"/>
    <cellStyle name="40% - Accent1 2" xfId="848"/>
    <cellStyle name="20% - Accent2 2" xfId="849"/>
    <cellStyle name="40% - Accent2 2" xfId="850"/>
    <cellStyle name="20% - Accent3 2" xfId="851"/>
    <cellStyle name="40% - Accent3 2" xfId="852"/>
    <cellStyle name="20% - Accent4 2" xfId="853"/>
    <cellStyle name="40% - Accent4 2" xfId="854"/>
    <cellStyle name="20% - Accent5 2" xfId="855"/>
    <cellStyle name="40% - Accent5 2" xfId="856"/>
    <cellStyle name="20% - Accent6 2" xfId="857"/>
    <cellStyle name="40% - Accent6 2" xfId="858"/>
    <cellStyle name="常规 8 7" xfId="859"/>
    <cellStyle name="注释 2 7" xfId="860"/>
    <cellStyle name="常规 6 4 6" xfId="861"/>
    <cellStyle name="常规 6 2 3 6" xfId="862"/>
    <cellStyle name="常规 7 2 6" xfId="863"/>
    <cellStyle name="常规 3 5 2 6" xfId="864"/>
    <cellStyle name="常规 3 2 4 2 6" xfId="865"/>
    <cellStyle name="常规 3 2 2 2 6" xfId="866"/>
    <cellStyle name="常规 6 3 2 6" xfId="867"/>
    <cellStyle name="常规 6 2 2 2 6" xfId="868"/>
    <cellStyle name="20% - 着色 1 2 6" xfId="869"/>
    <cellStyle name="40% - 着色 1 2 6" xfId="870"/>
    <cellStyle name="20% - 着色 2 2 6" xfId="871"/>
    <cellStyle name="40% - 着色 2 2 6" xfId="872"/>
    <cellStyle name="20% - 着色 3 2 6" xfId="873"/>
    <cellStyle name="40% - 着色 3 2 6" xfId="874"/>
    <cellStyle name="20% - 着色 4 2 6" xfId="875"/>
    <cellStyle name="40% - 着色 4 2 6" xfId="876"/>
    <cellStyle name="20% - 着色 5 2 6" xfId="877"/>
    <cellStyle name="40% - 着色 5 2 6" xfId="878"/>
    <cellStyle name="20% - 着色 6 2 6" xfId="879"/>
    <cellStyle name="40% - 着色 6 2 6" xfId="880"/>
    <cellStyle name="常规 8 2 6" xfId="881"/>
    <cellStyle name="注释 2 2 6" xfId="882"/>
    <cellStyle name="常规 9 5" xfId="883"/>
    <cellStyle name="常规 3 6 5" xfId="884"/>
    <cellStyle name="常规 3 2 5 5" xfId="885"/>
    <cellStyle name="常规 3 2 2 3 5" xfId="886"/>
    <cellStyle name="常规 6 5 5" xfId="887"/>
    <cellStyle name="常规 5 2 2 5" xfId="888"/>
    <cellStyle name="常规 6 2 4 5" xfId="889"/>
    <cellStyle name="常规 7 3 5" xfId="890"/>
    <cellStyle name="常规 3 5 3 5" xfId="891"/>
    <cellStyle name="常规 3 2 4 3 5" xfId="892"/>
    <cellStyle name="常规 6 3 3 5" xfId="893"/>
    <cellStyle name="常规 6 2 2 3 5" xfId="894"/>
    <cellStyle name="20% - 着色 1 3 5" xfId="895"/>
    <cellStyle name="40% - 着色 1 3 5" xfId="896"/>
    <cellStyle name="20% - 着色 2 3 5" xfId="897"/>
    <cellStyle name="40% - 着色 2 3 5" xfId="898"/>
    <cellStyle name="20% - 着色 3 3 5" xfId="899"/>
    <cellStyle name="40% - 着色 3 3 5" xfId="900"/>
    <cellStyle name="20% - 着色 4 3 5" xfId="901"/>
    <cellStyle name="40% - 着色 4 3 5" xfId="902"/>
    <cellStyle name="20% - 着色 5 3 5" xfId="903"/>
    <cellStyle name="40% - 着色 5 3 5" xfId="904"/>
    <cellStyle name="20% - 着色 6 3 5" xfId="905"/>
    <cellStyle name="40% - 着色 6 3 5" xfId="906"/>
    <cellStyle name="常规 8 3 5" xfId="907"/>
    <cellStyle name="注释 2 3 5" xfId="908"/>
    <cellStyle name="常规 6 4 2 5" xfId="909"/>
    <cellStyle name="常规 6 2 3 2 5" xfId="910"/>
    <cellStyle name="常规 7 2 2 5" xfId="911"/>
    <cellStyle name="常规 3 5 2 2 5" xfId="912"/>
    <cellStyle name="常规 3 2 4 2 2 5" xfId="913"/>
    <cellStyle name="常规 3 2 2 2 2 5" xfId="914"/>
    <cellStyle name="常规 6 3 2 2 5" xfId="915"/>
    <cellStyle name="常规 6 2 2 2 2 5" xfId="916"/>
    <cellStyle name="20% - 着色 1 2 2 5" xfId="917"/>
    <cellStyle name="40% - 着色 1 2 2 5" xfId="918"/>
    <cellStyle name="20% - 着色 2 2 2 5" xfId="919"/>
    <cellStyle name="40% - 着色 2 2 2 5" xfId="920"/>
    <cellStyle name="20% - 着色 3 2 2 5" xfId="921"/>
    <cellStyle name="40% - 着色 3 2 2 5" xfId="922"/>
    <cellStyle name="20% - 着色 4 2 2 5" xfId="923"/>
    <cellStyle name="40% - 着色 4 2 2 5" xfId="924"/>
    <cellStyle name="20% - 着色 5 2 2 5" xfId="925"/>
    <cellStyle name="40% - 着色 5 2 2 5" xfId="926"/>
    <cellStyle name="20% - 着色 6 2 2 5" xfId="927"/>
    <cellStyle name="40% - 着色 6 2 2 5" xfId="928"/>
    <cellStyle name="常规 8 2 2 5" xfId="929"/>
    <cellStyle name="注释 2 2 2 5" xfId="930"/>
    <cellStyle name="常规 10 5" xfId="931"/>
    <cellStyle name="常规 5 4 3" xfId="932"/>
    <cellStyle name="常规 5 2 3 3" xfId="933"/>
    <cellStyle name="常规 11 5" xfId="934"/>
    <cellStyle name="常规 12 5" xfId="935"/>
    <cellStyle name="常规 6 6 4" xfId="936"/>
    <cellStyle name="常规 6 2 5 4" xfId="937"/>
    <cellStyle name="常规 7 4 4" xfId="938"/>
    <cellStyle name="常规 3 5 4 4" xfId="939"/>
    <cellStyle name="常规 3 2 4 4 4" xfId="940"/>
    <cellStyle name="常规 3 2 2 4 4" xfId="941"/>
    <cellStyle name="常规 6 3 4 4" xfId="942"/>
    <cellStyle name="常规 6 2 2 4 4" xfId="943"/>
    <cellStyle name="20% - 强调文字颜色 1 2 4" xfId="944"/>
    <cellStyle name="40% - 强调文字颜色 1 2 4" xfId="945"/>
    <cellStyle name="20% - 强调文字颜色 2 2 4" xfId="946"/>
    <cellStyle name="40% - 强调文字颜色 2 2 4" xfId="947"/>
    <cellStyle name="20% - 强调文字颜色 3 2 4" xfId="948"/>
    <cellStyle name="40% - 强调文字颜色 3 2 4" xfId="949"/>
    <cellStyle name="20% - 强调文字颜色 4 2 4" xfId="950"/>
    <cellStyle name="40% - 强调文字颜色 4 2 4" xfId="951"/>
    <cellStyle name="20% - 强调文字颜色 5 2 4" xfId="952"/>
    <cellStyle name="40% - 强调文字颜色 5 2 4" xfId="953"/>
    <cellStyle name="20% - 强调文字颜色 6 2 4" xfId="954"/>
    <cellStyle name="40% - 强调文字颜色 6 2 4" xfId="955"/>
    <cellStyle name="常规 8 4 4" xfId="956"/>
    <cellStyle name="注释 2 4 4" xfId="957"/>
    <cellStyle name="常规 6 4 3 4" xfId="958"/>
    <cellStyle name="常规 6 2 3 3 4" xfId="959"/>
    <cellStyle name="常规 7 2 3 4" xfId="960"/>
    <cellStyle name="常规 3 5 2 3 4" xfId="961"/>
    <cellStyle name="常规 3 2 4 2 3 4" xfId="962"/>
    <cellStyle name="常规 3 2 2 2 3 4" xfId="963"/>
    <cellStyle name="常规 6 3 2 3 4" xfId="964"/>
    <cellStyle name="常规 6 2 2 2 3 4" xfId="965"/>
    <cellStyle name="20% - 着色 1 2 3 4" xfId="966"/>
    <cellStyle name="40% - 着色 1 2 3 4" xfId="967"/>
    <cellStyle name="20% - 着色 2 2 3 4" xfId="968"/>
    <cellStyle name="40% - 着色 2 2 3 4" xfId="969"/>
    <cellStyle name="20% - 着色 3 2 3 4" xfId="970"/>
    <cellStyle name="40% - 着色 3 2 3 4" xfId="971"/>
    <cellStyle name="20% - 着色 4 2 3 4" xfId="972"/>
    <cellStyle name="40% - 着色 4 2 3 4" xfId="973"/>
    <cellStyle name="20% - 着色 5 2 3 4" xfId="974"/>
    <cellStyle name="40% - 着色 5 2 3 4" xfId="975"/>
    <cellStyle name="20% - 着色 6 2 3 4" xfId="976"/>
    <cellStyle name="40% - 着色 6 2 3 4" xfId="977"/>
    <cellStyle name="常规 8 2 3 4" xfId="978"/>
    <cellStyle name="注释 2 2 3 4" xfId="979"/>
    <cellStyle name="常规 9 2 4" xfId="980"/>
    <cellStyle name="常规 3 6 2 4" xfId="981"/>
    <cellStyle name="常规 3 2 5 2 4" xfId="982"/>
    <cellStyle name="常规 3 2 2 3 2 4" xfId="983"/>
    <cellStyle name="常规 6 5 2 4" xfId="984"/>
    <cellStyle name="常规 5 2 2 2 3" xfId="985"/>
    <cellStyle name="常规 6 2 4 2 4" xfId="986"/>
    <cellStyle name="常规 7 3 2 4" xfId="987"/>
    <cellStyle name="常规 3 5 3 2 4" xfId="988"/>
    <cellStyle name="常规 3 2 4 3 2 4" xfId="989"/>
    <cellStyle name="常规 6 3 3 2 4" xfId="990"/>
    <cellStyle name="常规 6 2 2 3 2 4" xfId="991"/>
    <cellStyle name="20% - 着色 1 3 2 4" xfId="992"/>
    <cellStyle name="40% - 着色 1 3 2 4" xfId="993"/>
    <cellStyle name="20% - 着色 2 3 2 4" xfId="994"/>
    <cellStyle name="40% - 着色 2 3 2 4" xfId="995"/>
    <cellStyle name="20% - 着色 3 3 2 4" xfId="996"/>
    <cellStyle name="40% - 着色 3 3 2 4" xfId="997"/>
    <cellStyle name="20% - 着色 4 3 2 4" xfId="998"/>
    <cellStyle name="40% - 着色 4 3 2 4" xfId="999"/>
    <cellStyle name="20% - 着色 5 3 2 4" xfId="1000"/>
    <cellStyle name="40% - 着色 5 3 2 4" xfId="1001"/>
    <cellStyle name="20% - 着色 6 3 2 4" xfId="1002"/>
    <cellStyle name="40% - 着色 6 3 2 4" xfId="1003"/>
    <cellStyle name="常规 8 3 2 4" xfId="1004"/>
    <cellStyle name="注释 2 3 2 4" xfId="1005"/>
    <cellStyle name="常规 6 4 2 2 4" xfId="1006"/>
    <cellStyle name="常规 6 2 3 2 2 4" xfId="1007"/>
    <cellStyle name="常规 7 2 2 2 4" xfId="1008"/>
    <cellStyle name="常规 3 5 2 2 2 4" xfId="1009"/>
    <cellStyle name="常规 3 2 4 2 2 2 4" xfId="1010"/>
    <cellStyle name="常规 3 2 2 2 2 2 4" xfId="1011"/>
    <cellStyle name="常规 6 3 2 2 2 4" xfId="1012"/>
    <cellStyle name="常规 6 2 2 2 2 2 4" xfId="1013"/>
    <cellStyle name="20% - 着色 1 2 2 2 4" xfId="1014"/>
    <cellStyle name="40% - 着色 1 2 2 2 4" xfId="1015"/>
    <cellStyle name="20% - 着色 2 2 2 2 4" xfId="1016"/>
    <cellStyle name="40% - 着色 2 2 2 2 4" xfId="1017"/>
    <cellStyle name="20% - 着色 3 2 2 2 4" xfId="1018"/>
    <cellStyle name="40% - 着色 3 2 2 2 4" xfId="1019"/>
    <cellStyle name="20% - 着色 4 2 2 2 4" xfId="1020"/>
    <cellStyle name="40% - 着色 4 2 2 2 4" xfId="1021"/>
    <cellStyle name="20% - 着色 5 2 2 2 4" xfId="1022"/>
    <cellStyle name="40% - 着色 5 2 2 2 4" xfId="1023"/>
    <cellStyle name="20% - 着色 6 2 2 2 4" xfId="1024"/>
    <cellStyle name="40% - 着色 6 2 2 2 4" xfId="1025"/>
    <cellStyle name="常规 8 2 2 2 4" xfId="1026"/>
    <cellStyle name="注释 2 2 2 2 4" xfId="1027"/>
    <cellStyle name="常规 10 2 4" xfId="1028"/>
    <cellStyle name="常规 11 2 4" xfId="1029"/>
    <cellStyle name="常规 12 2 4" xfId="1030"/>
    <cellStyle name="常规 13 3" xfId="1031"/>
    <cellStyle name="常规 3 7 3" xfId="1032"/>
    <cellStyle name="常规 3 2 6 3" xfId="1033"/>
    <cellStyle name="常规 3 2 2 5 3" xfId="1034"/>
    <cellStyle name="常规 6 7 3" xfId="1035"/>
    <cellStyle name="常规 6 2 6 3" xfId="1036"/>
    <cellStyle name="常规 7 5 3" xfId="1037"/>
    <cellStyle name="常规 3 5 5 3" xfId="1038"/>
    <cellStyle name="常规 3 2 4 5 3" xfId="1039"/>
    <cellStyle name="常规 6 3 5 3" xfId="1040"/>
    <cellStyle name="常规 6 2 2 5 3" xfId="1041"/>
    <cellStyle name="20% - 强调文字颜色 1 3 3" xfId="1042"/>
    <cellStyle name="40% - 强调文字颜色 1 3 3" xfId="1043"/>
    <cellStyle name="20% - 强调文字颜色 2 3 3" xfId="1044"/>
    <cellStyle name="40% - 强调文字颜色 2 3 3" xfId="1045"/>
    <cellStyle name="20% - 强调文字颜色 3 3 3" xfId="1046"/>
    <cellStyle name="40% - 强调文字颜色 3 3 3" xfId="1047"/>
    <cellStyle name="20% - 强调文字颜色 4 3 3" xfId="1048"/>
    <cellStyle name="40% - 强调文字颜色 4 3 3" xfId="1049"/>
    <cellStyle name="20% - 强调文字颜色 5 3 3" xfId="1050"/>
    <cellStyle name="40% - 强调文字颜色 5 3 3" xfId="1051"/>
    <cellStyle name="20% - 强调文字颜色 6 3 3" xfId="1052"/>
    <cellStyle name="40% - 强调文字颜色 6 3 3" xfId="1053"/>
    <cellStyle name="常规 8 5 3" xfId="1054"/>
    <cellStyle name="注释 2 5 3" xfId="1055"/>
    <cellStyle name="常规 6 4 4 3" xfId="1056"/>
    <cellStyle name="常规 6 2 3 4 3" xfId="1057"/>
    <cellStyle name="常规 7 2 4 3" xfId="1058"/>
    <cellStyle name="常规 3 5 2 4 3" xfId="1059"/>
    <cellStyle name="常规 3 2 4 2 4 3" xfId="1060"/>
    <cellStyle name="常规 3 2 2 2 4 3" xfId="1061"/>
    <cellStyle name="常规 6 3 2 4 3" xfId="1062"/>
    <cellStyle name="常规 6 2 2 2 4 3" xfId="1063"/>
    <cellStyle name="20% - 着色 1 2 4 3" xfId="1064"/>
    <cellStyle name="40% - 着色 1 2 4 3" xfId="1065"/>
    <cellStyle name="20% - 着色 2 2 4 3" xfId="1066"/>
    <cellStyle name="40% - 着色 2 2 4 3" xfId="1067"/>
    <cellStyle name="20% - 着色 3 2 4 3" xfId="1068"/>
    <cellStyle name="40% - 着色 3 2 4 3" xfId="1069"/>
    <cellStyle name="20% - 着色 4 2 4 3" xfId="1070"/>
    <cellStyle name="40% - 着色 4 2 4 3" xfId="1071"/>
    <cellStyle name="20% - 着色 5 2 4 3" xfId="1072"/>
    <cellStyle name="40% - 着色 5 2 4 3" xfId="1073"/>
    <cellStyle name="20% - 着色 6 2 4 3" xfId="1074"/>
    <cellStyle name="40% - 着色 6 2 4 3" xfId="1075"/>
    <cellStyle name="常规 8 2 4 3" xfId="1076"/>
    <cellStyle name="注释 2 2 4 3" xfId="1077"/>
    <cellStyle name="常规 9 3 3" xfId="1078"/>
    <cellStyle name="常规 3 6 3 3" xfId="1079"/>
    <cellStyle name="常规 3 2 5 3 3" xfId="1080"/>
    <cellStyle name="常规 3 2 2 3 3 3" xfId="1081"/>
    <cellStyle name="常规 6 5 3 3" xfId="1082"/>
    <cellStyle name="常规 6 2 4 3 3" xfId="1083"/>
    <cellStyle name="常规 7 3 3 3" xfId="1084"/>
    <cellStyle name="常规 3 5 3 3 3" xfId="1085"/>
    <cellStyle name="常规 3 2 4 3 3 3" xfId="1086"/>
    <cellStyle name="常规 6 3 3 3 3" xfId="1087"/>
    <cellStyle name="常规 6 2 2 3 3 3" xfId="1088"/>
    <cellStyle name="20% - 着色 1 3 3 3" xfId="1089"/>
    <cellStyle name="40% - 着色 1 3 3 3" xfId="1090"/>
    <cellStyle name="20% - 着色 2 3 3 3" xfId="1091"/>
    <cellStyle name="40% - 着色 2 3 3 3" xfId="1092"/>
    <cellStyle name="20% - 着色 3 3 3 3" xfId="1093"/>
    <cellStyle name="40% - 着色 3 3 3 3" xfId="1094"/>
    <cellStyle name="20% - 着色 4 3 3 3" xfId="1095"/>
    <cellStyle name="40% - 着色 4 3 3 3" xfId="1096"/>
    <cellStyle name="20% - 着色 5 3 3 3" xfId="1097"/>
    <cellStyle name="40% - 着色 5 3 3 3" xfId="1098"/>
    <cellStyle name="20% - 着色 6 3 3 3" xfId="1099"/>
    <cellStyle name="40% - 着色 6 3 3 3" xfId="1100"/>
    <cellStyle name="常规 8 3 3 3" xfId="1101"/>
    <cellStyle name="注释 2 3 3 3" xfId="1102"/>
    <cellStyle name="常规 6 4 2 3 3" xfId="1103"/>
    <cellStyle name="常规 6 2 3 2 3 3" xfId="1104"/>
    <cellStyle name="常规 7 2 2 3 3" xfId="1105"/>
    <cellStyle name="常规 3 5 2 2 3 3" xfId="1106"/>
    <cellStyle name="常规 3 2 4 2 2 3 3" xfId="1107"/>
    <cellStyle name="常规 3 2 2 2 2 3 3" xfId="1108"/>
    <cellStyle name="常规 6 3 2 2 3 3" xfId="1109"/>
    <cellStyle name="常规 6 2 2 2 2 3 3" xfId="1110"/>
    <cellStyle name="20% - 着色 1 2 2 3 3" xfId="1111"/>
    <cellStyle name="40% - 着色 1 2 2 3 3" xfId="1112"/>
    <cellStyle name="20% - 着色 2 2 2 3 3" xfId="1113"/>
    <cellStyle name="40% - 着色 2 2 2 3 3" xfId="1114"/>
    <cellStyle name="20% - 着色 3 2 2 3 3" xfId="1115"/>
    <cellStyle name="40% - 着色 3 2 2 3 3" xfId="1116"/>
    <cellStyle name="20% - 着色 4 2 2 3 3" xfId="1117"/>
    <cellStyle name="40% - 着色 4 2 2 3 3" xfId="1118"/>
    <cellStyle name="20% - 着色 5 2 2 3 3" xfId="1119"/>
    <cellStyle name="40% - 着色 5 2 2 3 3" xfId="1120"/>
    <cellStyle name="20% - 着色 6 2 2 3 3" xfId="1121"/>
    <cellStyle name="40% - 着色 6 2 2 3 3" xfId="1122"/>
    <cellStyle name="常规 8 2 2 3 3" xfId="1123"/>
    <cellStyle name="注释 2 2 2 3 3" xfId="1124"/>
    <cellStyle name="常规 5 5 3" xfId="1125"/>
    <cellStyle name="常规 5 2 4 3" xfId="1126"/>
    <cellStyle name="常规 5 2 2 3 3" xfId="1127"/>
    <cellStyle name="常规 10 3 3" xfId="1128"/>
    <cellStyle name="常规 11 3 3" xfId="1129"/>
    <cellStyle name="常规 12 3 3" xfId="1130"/>
    <cellStyle name="常规 6 6 2 3" xfId="1131"/>
    <cellStyle name="常规 6 2 5 2 3" xfId="1132"/>
    <cellStyle name="常规 7 4 2 3" xfId="1133"/>
    <cellStyle name="常规 3 5 4 2 3" xfId="1134"/>
    <cellStyle name="常规 3 2 4 4 2 3" xfId="1135"/>
    <cellStyle name="常规 3 2 2 4 2 3" xfId="1136"/>
    <cellStyle name="常规 6 3 4 2 3" xfId="1137"/>
    <cellStyle name="常规 6 2 2 4 2 3" xfId="1138"/>
    <cellStyle name="20% - 强调文字颜色 1 2 2 3" xfId="1139"/>
    <cellStyle name="40% - 强调文字颜色 1 2 2 3" xfId="1140"/>
    <cellStyle name="20% - 强调文字颜色 2 2 2 3" xfId="1141"/>
    <cellStyle name="40% - 强调文字颜色 2 2 2 3" xfId="1142"/>
    <cellStyle name="20% - 强调文字颜色 3 2 2 3" xfId="1143"/>
    <cellStyle name="40% - 强调文字颜色 3 2 2 3" xfId="1144"/>
    <cellStyle name="20% - 强调文字颜色 4 2 2 3" xfId="1145"/>
    <cellStyle name="40% - 强调文字颜色 4 2 2 3" xfId="1146"/>
    <cellStyle name="20% - 强调文字颜色 5 2 2 3" xfId="1147"/>
    <cellStyle name="40% - 强调文字颜色 5 2 2 3" xfId="1148"/>
    <cellStyle name="20% - 强调文字颜色 6 2 2 3" xfId="1149"/>
    <cellStyle name="40% - 强调文字颜色 6 2 2 3" xfId="1150"/>
    <cellStyle name="常规 8 4 2 3" xfId="1151"/>
    <cellStyle name="注释 2 4 2 3" xfId="1152"/>
    <cellStyle name="常规 6 4 3 2 3" xfId="1153"/>
    <cellStyle name="常规 6 2 3 3 2 3" xfId="1154"/>
    <cellStyle name="常规 7 2 3 2 3" xfId="1155"/>
    <cellStyle name="常规 3 5 2 3 2 3" xfId="1156"/>
    <cellStyle name="常规 3 2 4 2 3 2 3" xfId="1157"/>
    <cellStyle name="常规 3 2 2 2 3 2 3" xfId="1158"/>
    <cellStyle name="常规 6 3 2 3 2 3" xfId="1159"/>
    <cellStyle name="常规 6 2 2 2 3 2 3" xfId="1160"/>
    <cellStyle name="20% - 着色 1 2 3 2 3" xfId="1161"/>
    <cellStyle name="40% - 着色 1 2 3 2 3" xfId="1162"/>
    <cellStyle name="20% - 着色 2 2 3 2 3" xfId="1163"/>
    <cellStyle name="40% - 着色 2 2 3 2 3" xfId="1164"/>
    <cellStyle name="20% - 着色 3 2 3 2 3" xfId="1165"/>
    <cellStyle name="40% - 着色 3 2 3 2 3" xfId="1166"/>
    <cellStyle name="20% - 着色 4 2 3 2 3" xfId="1167"/>
    <cellStyle name="40% - 着色 4 2 3 2 3" xfId="1168"/>
    <cellStyle name="20% - 着色 5 2 3 2 3" xfId="1169"/>
    <cellStyle name="40% - 着色 5 2 3 2 3" xfId="1170"/>
    <cellStyle name="20% - 着色 6 2 3 2 3" xfId="1171"/>
    <cellStyle name="40% - 着色 6 2 3 2 3" xfId="1172"/>
    <cellStyle name="常规 8 2 3 2 3" xfId="1173"/>
    <cellStyle name="注释 2 2 3 2 3" xfId="1174"/>
    <cellStyle name="常规 9 2 2 3" xfId="1175"/>
    <cellStyle name="常规 3 6 2 2 3" xfId="1176"/>
    <cellStyle name="常规 3 2 5 2 2 3" xfId="1177"/>
    <cellStyle name="常规 3 2 2 3 2 2 3" xfId="1178"/>
    <cellStyle name="常规 6 5 2 2 3" xfId="1179"/>
    <cellStyle name="常规 6 2 4 2 2 3" xfId="1180"/>
    <cellStyle name="常规 7 3 2 2 3" xfId="1181"/>
    <cellStyle name="常规 3 5 3 2 2 3" xfId="1182"/>
    <cellStyle name="常规 3 2 4 3 2 2 3" xfId="1183"/>
    <cellStyle name="常规 6 3 3 2 2 3" xfId="1184"/>
    <cellStyle name="常规 6 2 2 3 2 2 3" xfId="1185"/>
    <cellStyle name="20% - 着色 1 3 2 2 3" xfId="1186"/>
    <cellStyle name="40% - 着色 1 3 2 2 3" xfId="1187"/>
    <cellStyle name="20% - 着色 2 3 2 2 3" xfId="1188"/>
    <cellStyle name="40% - 着色 2 3 2 2 3" xfId="1189"/>
    <cellStyle name="20% - 着色 3 3 2 2 3" xfId="1190"/>
    <cellStyle name="40% - 着色 3 3 2 2 3" xfId="1191"/>
    <cellStyle name="20% - 着色 4 3 2 2 3" xfId="1192"/>
    <cellStyle name="40% - 着色 4 3 2 2 3" xfId="1193"/>
    <cellStyle name="20% - 着色 5 3 2 2 3" xfId="1194"/>
    <cellStyle name="40% - 着色 5 3 2 2 3" xfId="1195"/>
    <cellStyle name="20% - 着色 6 3 2 2 3" xfId="1196"/>
    <cellStyle name="40% - 着色 6 3 2 2 3" xfId="1197"/>
    <cellStyle name="常规 8 3 2 2 3" xfId="1198"/>
    <cellStyle name="注释 2 3 2 2 3" xfId="1199"/>
    <cellStyle name="常规 6 4 2 2 2 3" xfId="1200"/>
    <cellStyle name="常规 6 2 3 2 2 2 3" xfId="1201"/>
    <cellStyle name="常规 7 2 2 2 2 3" xfId="1202"/>
    <cellStyle name="常规 3 5 2 2 2 2 3" xfId="1203"/>
    <cellStyle name="常规 3 2 4 2 2 2 2 3" xfId="1204"/>
    <cellStyle name="常规 3 2 2 2 2 2 2 3" xfId="1205"/>
    <cellStyle name="常规 6 3 2 2 2 2 3" xfId="1206"/>
    <cellStyle name="常规 6 2 2 2 2 2 2 3" xfId="1207"/>
    <cellStyle name="20% - 着色 1 2 2 2 2 3" xfId="1208"/>
    <cellStyle name="40% - 着色 1 2 2 2 2 3" xfId="1209"/>
    <cellStyle name="20% - 着色 2 2 2 2 2 3" xfId="1210"/>
    <cellStyle name="40% - 着色 2 2 2 2 2 3" xfId="1211"/>
    <cellStyle name="20% - 着色 3 2 2 2 2 3" xfId="1212"/>
    <cellStyle name="40% - 着色 3 2 2 2 2 3" xfId="1213"/>
    <cellStyle name="20% - 着色 4 2 2 2 2 3" xfId="1214"/>
    <cellStyle name="40% - 着色 4 2 2 2 2 3" xfId="1215"/>
    <cellStyle name="20% - 着色 5 2 2 2 2 3" xfId="1216"/>
    <cellStyle name="40% - 着色 5 2 2 2 2 3" xfId="1217"/>
    <cellStyle name="20% - 着色 6 2 2 2 2 3" xfId="1218"/>
    <cellStyle name="40% - 着色 6 2 2 2 2 3" xfId="1219"/>
    <cellStyle name="常规 8 2 2 2 2 3" xfId="1220"/>
    <cellStyle name="注释 2 2 2 2 2 3" xfId="1221"/>
    <cellStyle name="常规 10 2 2 3" xfId="1222"/>
    <cellStyle name="常规 11 2 2 3" xfId="1223"/>
    <cellStyle name="常规 12 2 2 3" xfId="1224"/>
    <cellStyle name="常规 5 6 2" xfId="1225"/>
    <cellStyle name="常规 5 2 5 2" xfId="1226"/>
    <cellStyle name="常规 5 2 2 4 2" xfId="1227"/>
    <cellStyle name="常规 5 4 2 2" xfId="1228"/>
    <cellStyle name="常规 5 2 3 2 2" xfId="1229"/>
    <cellStyle name="常规 5 2 2 2 2 2" xfId="1230"/>
    <cellStyle name="常规 5 5 2 2" xfId="1231"/>
    <cellStyle name="常规 5 2 4 2 2" xfId="1232"/>
    <cellStyle name="常规 5 2 2 3 2 2" xfId="1233"/>
    <cellStyle name="常规 6 8 2" xfId="1234"/>
    <cellStyle name="常规 6 2 7 2" xfId="1235"/>
    <cellStyle name="常规 7 6 2" xfId="1236"/>
    <cellStyle name="常规 3 5 6 2" xfId="1237"/>
    <cellStyle name="常规 3 2 4 6 2" xfId="1238"/>
    <cellStyle name="常规 3 2 2 6 2" xfId="1239"/>
    <cellStyle name="常规 6 3 6 2" xfId="1240"/>
    <cellStyle name="常规 6 2 2 6 2" xfId="1241"/>
    <cellStyle name="20% - 着色 1 4 2" xfId="1242"/>
    <cellStyle name="40% - 着色 1 4 2" xfId="1243"/>
    <cellStyle name="20% - 着色 2 4 2" xfId="1244"/>
    <cellStyle name="40% - 着色 2 4 2" xfId="1245"/>
    <cellStyle name="20% - 着色 3 4 2" xfId="1246"/>
    <cellStyle name="40% - 着色 3 4 2" xfId="1247"/>
    <cellStyle name="20% - 着色 4 4 2" xfId="1248"/>
    <cellStyle name="40% - 着色 4 4 2" xfId="1249"/>
    <cellStyle name="20% - 着色 5 4 2" xfId="1250"/>
    <cellStyle name="40% - 着色 5 4 2" xfId="1251"/>
    <cellStyle name="20% - 着色 6 4 2" xfId="1252"/>
    <cellStyle name="40% - 着色 6 4 2" xfId="1253"/>
    <cellStyle name="常规 8 6 2" xfId="1254"/>
    <cellStyle name="注释 2 6 2" xfId="1255"/>
    <cellStyle name="常规 6 4 5 2" xfId="1256"/>
    <cellStyle name="常规 6 2 3 5 2" xfId="1257"/>
    <cellStyle name="常规 7 2 5 2" xfId="1258"/>
    <cellStyle name="常规 3 5 2 5 2" xfId="1259"/>
    <cellStyle name="常规 3 2 4 2 5 2" xfId="1260"/>
    <cellStyle name="常规 3 2 2 2 5 2" xfId="1261"/>
    <cellStyle name="常规 6 3 2 5 2" xfId="1262"/>
    <cellStyle name="常规 6 2 2 2 5 2" xfId="1263"/>
    <cellStyle name="20% - 着色 1 2 5 2" xfId="1264"/>
    <cellStyle name="40% - 着色 1 2 5 2" xfId="1265"/>
    <cellStyle name="20% - 着色 2 2 5 2" xfId="1266"/>
    <cellStyle name="40% - 着色 2 2 5 2" xfId="1267"/>
    <cellStyle name="20% - 着色 3 2 5 2" xfId="1268"/>
    <cellStyle name="40% - 着色 3 2 5 2" xfId="1269"/>
    <cellStyle name="20% - 着色 4 2 5 2" xfId="1270"/>
    <cellStyle name="40% - 着色 4 2 5 2" xfId="1271"/>
    <cellStyle name="20% - 着色 5 2 5 2" xfId="1272"/>
    <cellStyle name="40% - 着色 5 2 5 2" xfId="1273"/>
    <cellStyle name="20% - 着色 6 2 5 2" xfId="1274"/>
    <cellStyle name="40% - 着色 6 2 5 2" xfId="1275"/>
    <cellStyle name="常规 8 2 5 2" xfId="1276"/>
    <cellStyle name="注释 2 2 5 2" xfId="1277"/>
    <cellStyle name="常规 9 4 2" xfId="1278"/>
    <cellStyle name="常规 3 6 4 2" xfId="1279"/>
    <cellStyle name="常规 3 2 5 4 2" xfId="1280"/>
    <cellStyle name="常规 3 2 2 3 4 2" xfId="1281"/>
    <cellStyle name="常规 6 5 4 2" xfId="1282"/>
    <cellStyle name="常规 6 2 4 4 2" xfId="1283"/>
    <cellStyle name="常规 7 3 4 2" xfId="1284"/>
    <cellStyle name="常规 3 5 3 4 2" xfId="1285"/>
    <cellStyle name="常规 3 2 4 3 4 2" xfId="1286"/>
    <cellStyle name="常规 6 3 3 4 2" xfId="1287"/>
    <cellStyle name="常规 6 2 2 3 4 2" xfId="1288"/>
    <cellStyle name="20% - 着色 1 3 4 2" xfId="1289"/>
    <cellStyle name="40% - 着色 1 3 4 2" xfId="1290"/>
    <cellStyle name="20% - 着色 2 3 4 2" xfId="1291"/>
    <cellStyle name="40% - 着色 2 3 4 2" xfId="1292"/>
    <cellStyle name="20% - 着色 3 3 4 2" xfId="1293"/>
    <cellStyle name="40% - 着色 3 3 4 2" xfId="1294"/>
    <cellStyle name="20% - 着色 4 3 4 2" xfId="1295"/>
    <cellStyle name="40% - 着色 4 3 4 2" xfId="1296"/>
    <cellStyle name="20% - 着色 5 3 4 2" xfId="1297"/>
    <cellStyle name="40% - 着色 5 3 4 2" xfId="1298"/>
    <cellStyle name="20% - 着色 6 3 4 2" xfId="1299"/>
    <cellStyle name="40% - 着色 6 3 4 2" xfId="1300"/>
    <cellStyle name="常规 8 3 4 2" xfId="1301"/>
    <cellStyle name="注释 2 3 4 2" xfId="1302"/>
    <cellStyle name="常规 6 4 2 4 2" xfId="1303"/>
    <cellStyle name="常规 6 2 3 2 4 2" xfId="1304"/>
    <cellStyle name="常规 7 2 2 4 2" xfId="1305"/>
    <cellStyle name="常规 3 5 2 2 4 2" xfId="1306"/>
    <cellStyle name="常规 3 2 4 2 2 4 2" xfId="1307"/>
    <cellStyle name="常规 3 2 2 2 2 4 2" xfId="1308"/>
    <cellStyle name="常规 6 3 2 2 4 2" xfId="1309"/>
    <cellStyle name="常规 6 2 2 2 2 4 2" xfId="1310"/>
    <cellStyle name="20% - 着色 1 2 2 4 2" xfId="1311"/>
    <cellStyle name="40% - 着色 1 2 2 4 2" xfId="1312"/>
    <cellStyle name="20% - 着色 2 2 2 4 2" xfId="1313"/>
    <cellStyle name="40% - 着色 2 2 2 4 2" xfId="1314"/>
    <cellStyle name="20% - 着色 3 2 2 4 2" xfId="1315"/>
    <cellStyle name="40% - 着色 3 2 2 4 2" xfId="1316"/>
    <cellStyle name="20% - 着色 4 2 2 4 2" xfId="1317"/>
    <cellStyle name="40% - 着色 4 2 2 4 2" xfId="1318"/>
    <cellStyle name="20% - 着色 5 2 2 4 2" xfId="1319"/>
    <cellStyle name="40% - 着色 5 2 2 4 2" xfId="1320"/>
    <cellStyle name="20% - 着色 6 2 2 4 2" xfId="1321"/>
    <cellStyle name="40% - 着色 6 2 2 4 2" xfId="1322"/>
    <cellStyle name="常规 8 2 2 4 2" xfId="1323"/>
    <cellStyle name="注释 2 2 2 4 2" xfId="1324"/>
    <cellStyle name="常规 10 4 2" xfId="1325"/>
    <cellStyle name="常规 11 4 2" xfId="1326"/>
    <cellStyle name="常规 12 4 2" xfId="1327"/>
    <cellStyle name="常规 6 6 3 2" xfId="1328"/>
    <cellStyle name="常规 6 2 5 3 2" xfId="1329"/>
    <cellStyle name="常规 7 4 3 2" xfId="1330"/>
    <cellStyle name="常规 3 5 4 3 2" xfId="1331"/>
    <cellStyle name="常规 3 2 4 4 3 2" xfId="1332"/>
    <cellStyle name="常规 3 2 2 4 3 2" xfId="1333"/>
    <cellStyle name="常规 6 3 4 3 2" xfId="1334"/>
    <cellStyle name="常规 6 2 2 4 3 2" xfId="1335"/>
    <cellStyle name="20% - 强调文字颜色 1 2 3 2" xfId="1336"/>
    <cellStyle name="40% - 强调文字颜色 1 2 3 2" xfId="1337"/>
    <cellStyle name="20% - 强调文字颜色 2 2 3 2" xfId="1338"/>
    <cellStyle name="40% - 强调文字颜色 2 2 3 2" xfId="1339"/>
    <cellStyle name="20% - 强调文字颜色 3 2 3 2" xfId="1340"/>
    <cellStyle name="40% - 强调文字颜色 3 2 3 2" xfId="1341"/>
    <cellStyle name="20% - 强调文字颜色 4 2 3 2" xfId="1342"/>
    <cellStyle name="40% - 强调文字颜色 4 2 3 2" xfId="1343"/>
    <cellStyle name="20% - 强调文字颜色 5 2 3 2" xfId="1344"/>
    <cellStyle name="40% - 强调文字颜色 5 2 3 2" xfId="1345"/>
    <cellStyle name="20% - 强调文字颜色 6 2 3 2" xfId="1346"/>
    <cellStyle name="40% - 强调文字颜色 6 2 3 2" xfId="1347"/>
    <cellStyle name="常规 8 4 3 2" xfId="1348"/>
    <cellStyle name="注释 2 4 3 2" xfId="1349"/>
    <cellStyle name="常规 6 4 3 3 2" xfId="1350"/>
    <cellStyle name="常规 6 2 3 3 3 2" xfId="1351"/>
    <cellStyle name="常规 7 2 3 3 2" xfId="1352"/>
    <cellStyle name="常规 3 5 2 3 3 2" xfId="1353"/>
    <cellStyle name="常规 3 2 4 2 3 3 2" xfId="1354"/>
    <cellStyle name="常规 3 2 2 2 3 3 2" xfId="1355"/>
    <cellStyle name="常规 6 3 2 3 3 2" xfId="1356"/>
    <cellStyle name="常规 6 2 2 2 3 3 2" xfId="1357"/>
    <cellStyle name="20% - 着色 1 2 3 3 2" xfId="1358"/>
    <cellStyle name="40% - 着色 1 2 3 3 2" xfId="1359"/>
    <cellStyle name="20% - 着色 2 2 3 3 2" xfId="1360"/>
    <cellStyle name="40% - 着色 2 2 3 3 2" xfId="1361"/>
    <cellStyle name="20% - 着色 3 2 3 3 2" xfId="1362"/>
    <cellStyle name="40% - 着色 3 2 3 3 2" xfId="1363"/>
    <cellStyle name="20% - 着色 4 2 3 3 2" xfId="1364"/>
    <cellStyle name="40% - 着色 4 2 3 3 2" xfId="1365"/>
    <cellStyle name="20% - 着色 5 2 3 3 2" xfId="1366"/>
    <cellStyle name="40% - 着色 5 2 3 3 2" xfId="1367"/>
    <cellStyle name="20% - 着色 6 2 3 3 2" xfId="1368"/>
    <cellStyle name="40% - 着色 6 2 3 3 2" xfId="1369"/>
    <cellStyle name="常规 8 2 3 3 2" xfId="1370"/>
    <cellStyle name="注释 2 2 3 3 2" xfId="1371"/>
    <cellStyle name="常规 9 2 3 2" xfId="1372"/>
    <cellStyle name="常规 3 6 2 3 2" xfId="1373"/>
    <cellStyle name="常规 3 2 5 2 3 2" xfId="1374"/>
    <cellStyle name="常规 3 2 2 3 2 3 2" xfId="1375"/>
    <cellStyle name="常规 6 5 2 3 2" xfId="1376"/>
    <cellStyle name="常规 6 2 4 2 3 2" xfId="1377"/>
    <cellStyle name="常规 7 3 2 3 2" xfId="1378"/>
    <cellStyle name="常规 3 5 3 2 3 2" xfId="1379"/>
    <cellStyle name="常规 3 2 4 3 2 3 2" xfId="1380"/>
    <cellStyle name="常规 6 3 3 2 3 2" xfId="1381"/>
    <cellStyle name="常规 6 2 2 3 2 3 2" xfId="1382"/>
    <cellStyle name="20% - 着色 1 3 2 3 2" xfId="1383"/>
    <cellStyle name="40% - 着色 1 3 2 3 2" xfId="1384"/>
    <cellStyle name="20% - 着色 2 3 2 3 2" xfId="1385"/>
    <cellStyle name="40% - 着色 2 3 2 3 2" xfId="1386"/>
    <cellStyle name="20% - 着色 3 3 2 3 2" xfId="1387"/>
    <cellStyle name="40% - 着色 3 3 2 3 2" xfId="1388"/>
    <cellStyle name="20% - 着色 4 3 2 3 2" xfId="1389"/>
    <cellStyle name="40% - 着色 4 3 2 3 2" xfId="1390"/>
    <cellStyle name="20% - 着色 5 3 2 3 2" xfId="1391"/>
    <cellStyle name="40% - 着色 5 3 2 3 2" xfId="1392"/>
    <cellStyle name="20% - 着色 6 3 2 3 2" xfId="1393"/>
    <cellStyle name="40% - 着色 6 3 2 3 2" xfId="1394"/>
    <cellStyle name="常规 8 3 2 3 2" xfId="1395"/>
    <cellStyle name="注释 2 3 2 3 2" xfId="1396"/>
    <cellStyle name="常规 6 4 2 2 3 2" xfId="1397"/>
    <cellStyle name="常规 6 2 3 2 2 3 2" xfId="1398"/>
    <cellStyle name="常规 7 2 2 2 3 2" xfId="1399"/>
    <cellStyle name="常规 3 5 2 2 2 3 2" xfId="1400"/>
    <cellStyle name="常规 3 2 4 2 2 2 3 2" xfId="1401"/>
    <cellStyle name="常规 3 2 2 2 2 2 3 2" xfId="1402"/>
    <cellStyle name="常规 6 3 2 2 2 3 2" xfId="1403"/>
    <cellStyle name="常规 6 2 2 2 2 2 3 2" xfId="1404"/>
    <cellStyle name="20% - 着色 1 2 2 2 3 2" xfId="1405"/>
    <cellStyle name="40% - 着色 1 2 2 2 3 2" xfId="1406"/>
    <cellStyle name="20% - 着色 2 2 2 2 3 2" xfId="1407"/>
    <cellStyle name="40% - 着色 2 2 2 2 3 2" xfId="1408"/>
    <cellStyle name="20% - 着色 3 2 2 2 3 2" xfId="1409"/>
    <cellStyle name="40% - 着色 3 2 2 2 3 2" xfId="1410"/>
    <cellStyle name="20% - 着色 4 2 2 2 3 2" xfId="1411"/>
    <cellStyle name="40% - 着色 4 2 2 2 3 2" xfId="1412"/>
    <cellStyle name="20% - 着色 5 2 2 2 3 2" xfId="1413"/>
    <cellStyle name="40% - 着色 5 2 2 2 3 2" xfId="1414"/>
    <cellStyle name="20% - 着色 6 2 2 2 3 2" xfId="1415"/>
    <cellStyle name="40% - 着色 6 2 2 2 3 2" xfId="1416"/>
    <cellStyle name="常规 8 2 2 2 3 2" xfId="1417"/>
    <cellStyle name="注释 2 2 2 2 3 2" xfId="1418"/>
    <cellStyle name="常规 10 2 3 2" xfId="1419"/>
    <cellStyle name="常规 11 2 3 2" xfId="1420"/>
    <cellStyle name="常规 12 2 3 2" xfId="1421"/>
    <cellStyle name="常规 13 2 2" xfId="1422"/>
    <cellStyle name="常规 3 7 2 2" xfId="1423"/>
    <cellStyle name="常规 3 2 6 2 2" xfId="1424"/>
    <cellStyle name="常规 3 2 2 5 2 2" xfId="1425"/>
    <cellStyle name="常规 6 7 2 2" xfId="1426"/>
    <cellStyle name="常规 6 2 6 2 2" xfId="1427"/>
    <cellStyle name="常规 7 5 2 2" xfId="1428"/>
    <cellStyle name="常规 3 5 5 2 2" xfId="1429"/>
    <cellStyle name="常规 3 2 4 5 2 2" xfId="1430"/>
    <cellStyle name="常规 6 3 5 2 2" xfId="1431"/>
    <cellStyle name="常规 6 2 2 5 2 2" xfId="1432"/>
    <cellStyle name="20% - 强调文字颜色 1 3 2 2" xfId="1433"/>
    <cellStyle name="40% - 强调文字颜色 1 3 2 2" xfId="1434"/>
    <cellStyle name="20% - 强调文字颜色 2 3 2 2" xfId="1435"/>
    <cellStyle name="40% - 强调文字颜色 2 3 2 2" xfId="1436"/>
    <cellStyle name="20% - 强调文字颜色 3 3 2 2" xfId="1437"/>
    <cellStyle name="40% - 强调文字颜色 3 3 2 2" xfId="1438"/>
    <cellStyle name="20% - 强调文字颜色 4 3 2 2" xfId="1439"/>
    <cellStyle name="40% - 强调文字颜色 4 3 2 2" xfId="1440"/>
    <cellStyle name="20% - 强调文字颜色 5 3 2 2" xfId="1441"/>
    <cellStyle name="40% - 强调文字颜色 5 3 2 2" xfId="1442"/>
    <cellStyle name="20% - 强调文字颜色 6 3 2 2" xfId="1443"/>
    <cellStyle name="40% - 强调文字颜色 6 3 2 2" xfId="1444"/>
    <cellStyle name="常规 8 5 2 2" xfId="1445"/>
    <cellStyle name="注释 2 5 2 2" xfId="1446"/>
    <cellStyle name="常规 6 4 4 2 2" xfId="1447"/>
    <cellStyle name="常规 6 2 3 4 2 2" xfId="1448"/>
    <cellStyle name="常规 7 2 4 2 2" xfId="1449"/>
    <cellStyle name="常规 3 5 2 4 2 2" xfId="1450"/>
    <cellStyle name="常规 3 2 4 2 4 2 2" xfId="1451"/>
    <cellStyle name="常规 3 2 2 2 4 2 2" xfId="1452"/>
    <cellStyle name="常规 6 3 2 4 2 2" xfId="1453"/>
    <cellStyle name="常规 6 2 2 2 4 2 2" xfId="1454"/>
    <cellStyle name="20% - 着色 1 2 4 2 2" xfId="1455"/>
    <cellStyle name="40% - 着色 1 2 4 2 2" xfId="1456"/>
    <cellStyle name="20% - 着色 2 2 4 2 2" xfId="1457"/>
    <cellStyle name="40% - 着色 2 2 4 2 2" xfId="1458"/>
    <cellStyle name="20% - 着色 3 2 4 2 2" xfId="1459"/>
    <cellStyle name="40% - 着色 3 2 4 2 2" xfId="1460"/>
    <cellStyle name="20% - 着色 4 2 4 2 2" xfId="1461"/>
    <cellStyle name="40% - 着色 4 2 4 2 2" xfId="1462"/>
    <cellStyle name="20% - 着色 5 2 4 2 2" xfId="1463"/>
    <cellStyle name="40% - 着色 5 2 4 2 2" xfId="1464"/>
    <cellStyle name="20% - 着色 6 2 4 2 2" xfId="1465"/>
    <cellStyle name="40% - 着色 6 2 4 2 2" xfId="1466"/>
    <cellStyle name="常规 8 2 4 2 2" xfId="1467"/>
    <cellStyle name="注释 2 2 4 2 2" xfId="1468"/>
    <cellStyle name="常规 9 3 2 2" xfId="1469"/>
    <cellStyle name="常规 3 6 3 2 2" xfId="1470"/>
    <cellStyle name="常规 3 2 5 3 2 2" xfId="1471"/>
    <cellStyle name="常规 3 2 2 3 3 2 2" xfId="1472"/>
    <cellStyle name="常规 6 5 3 2 2" xfId="1473"/>
    <cellStyle name="常规 6 2 4 3 2 2" xfId="1474"/>
    <cellStyle name="常规 7 3 3 2 2" xfId="1475"/>
    <cellStyle name="常规 3 5 3 3 2 2" xfId="1476"/>
    <cellStyle name="常规 3 2 4 3 3 2 2" xfId="1477"/>
    <cellStyle name="常规 6 3 3 3 2 2" xfId="1478"/>
    <cellStyle name="常规 6 2 2 3 3 2 2" xfId="1479"/>
    <cellStyle name="20% - 着色 1 3 3 2 2" xfId="1480"/>
    <cellStyle name="40% - 着色 1 3 3 2 2" xfId="1481"/>
    <cellStyle name="20% - 着色 2 3 3 2 2" xfId="1482"/>
    <cellStyle name="40% - 着色 2 3 3 2 2" xfId="1483"/>
    <cellStyle name="20% - 着色 3 3 3 2 2" xfId="1484"/>
    <cellStyle name="40% - 着色 3 3 3 2 2" xfId="1485"/>
    <cellStyle name="20% - 着色 4 3 3 2 2" xfId="1486"/>
    <cellStyle name="40% - 着色 4 3 3 2 2" xfId="1487"/>
    <cellStyle name="20% - 着色 5 3 3 2 2" xfId="1488"/>
    <cellStyle name="40% - 着色 5 3 3 2 2" xfId="1489"/>
    <cellStyle name="20% - 着色 6 3 3 2 2" xfId="1490"/>
    <cellStyle name="40% - 着色 6 3 3 2 2" xfId="1491"/>
    <cellStyle name="常规 8 3 3 2 2" xfId="1492"/>
    <cellStyle name="注释 2 3 3 2 2" xfId="1493"/>
    <cellStyle name="常规 6 4 2 3 2 2" xfId="1494"/>
    <cellStyle name="常规 6 2 3 2 3 2 2" xfId="1495"/>
    <cellStyle name="常规 7 2 2 3 2 2" xfId="1496"/>
    <cellStyle name="常规 3 5 2 2 3 2 2" xfId="1497"/>
    <cellStyle name="常规 3 2 4 2 2 3 2 2" xfId="1498"/>
    <cellStyle name="常规 3 2 2 2 2 3 2 2" xfId="1499"/>
    <cellStyle name="常规 6 3 2 2 3 2 2" xfId="1500"/>
    <cellStyle name="常规 6 2 2 2 2 3 2 2" xfId="1501"/>
    <cellStyle name="20% - 着色 1 2 2 3 2 2" xfId="1502"/>
    <cellStyle name="40% - 着色 1 2 2 3 2 2" xfId="1503"/>
    <cellStyle name="20% - 着色 2 2 2 3 2 2" xfId="1504"/>
    <cellStyle name="40% - 着色 2 2 2 3 2 2" xfId="1505"/>
    <cellStyle name="20% - 着色 3 2 2 3 2 2" xfId="1506"/>
    <cellStyle name="40% - 着色 3 2 2 3 2 2" xfId="1507"/>
    <cellStyle name="20% - 着色 4 2 2 3 2 2" xfId="1508"/>
    <cellStyle name="40% - 着色 4 2 2 3 2 2" xfId="1509"/>
    <cellStyle name="20% - 着色 5 2 2 3 2 2" xfId="1510"/>
    <cellStyle name="40% - 着色 5 2 2 3 2 2" xfId="1511"/>
    <cellStyle name="20% - 着色 6 2 2 3 2 2" xfId="1512"/>
    <cellStyle name="40% - 着色 6 2 2 3 2 2" xfId="1513"/>
    <cellStyle name="常规 8 2 2 3 2 2" xfId="1514"/>
    <cellStyle name="注释 2 2 2 3 2 2" xfId="1515"/>
    <cellStyle name="常规 10 3 2 2" xfId="1516"/>
    <cellStyle name="常规 11 3 2 2" xfId="1517"/>
    <cellStyle name="常规 12 3 2 2" xfId="1518"/>
    <cellStyle name="常规 6 6 2 2 2" xfId="1519"/>
    <cellStyle name="常规 6 2 5 2 2 2" xfId="1520"/>
    <cellStyle name="常规 7 4 2 2 2" xfId="1521"/>
    <cellStyle name="常规 3 5 4 2 2 2" xfId="1522"/>
    <cellStyle name="常规 3 2 4 4 2 2 2" xfId="1523"/>
    <cellStyle name="常规 3 2 2 4 2 2 2" xfId="1524"/>
    <cellStyle name="常规 6 3 4 2 2 2" xfId="1525"/>
    <cellStyle name="常规 6 2 2 4 2 2 2" xfId="1526"/>
    <cellStyle name="20% - 强调文字颜色 1 2 2 2 2" xfId="1527"/>
    <cellStyle name="40% - 强调文字颜色 1 2 2 2 2" xfId="1528"/>
    <cellStyle name="20% - 强调文字颜色 2 2 2 2 2" xfId="1529"/>
    <cellStyle name="40% - 强调文字颜色 2 2 2 2 2" xfId="1530"/>
    <cellStyle name="20% - 强调文字颜色 3 2 2 2 2" xfId="1531"/>
    <cellStyle name="40% - 强调文字颜色 3 2 2 2 2" xfId="1532"/>
    <cellStyle name="20% - 强调文字颜色 4 2 2 2 2" xfId="1533"/>
    <cellStyle name="40% - 强调文字颜色 4 2 2 2 2" xfId="1534"/>
    <cellStyle name="20% - 强调文字颜色 5 2 2 2 2" xfId="1535"/>
    <cellStyle name="40% - 强调文字颜色 5 2 2 2 2" xfId="1536"/>
    <cellStyle name="20% - 强调文字颜色 6 2 2 2 2" xfId="1537"/>
    <cellStyle name="40% - 强调文字颜色 6 2 2 2 2" xfId="1538"/>
    <cellStyle name="常规 8 4 2 2 2" xfId="1539"/>
    <cellStyle name="注释 2 4 2 2 2" xfId="1540"/>
    <cellStyle name="常规 6 4 3 2 2 2" xfId="1541"/>
    <cellStyle name="常规 6 2 3 3 2 2 2" xfId="1542"/>
    <cellStyle name="常规 7 2 3 2 2 2" xfId="1543"/>
    <cellStyle name="常规 3 5 2 3 2 2 2" xfId="1544"/>
    <cellStyle name="常规 3 2 4 2 3 2 2 2" xfId="1545"/>
    <cellStyle name="常规 3 2 2 2 3 2 2 2" xfId="1546"/>
    <cellStyle name="常规 6 3 2 3 2 2 2" xfId="1547"/>
    <cellStyle name="常规 6 2 2 2 3 2 2 2" xfId="1548"/>
    <cellStyle name="20% - 着色 1 2 3 2 2 2" xfId="1549"/>
    <cellStyle name="40% - 着色 1 2 3 2 2 2" xfId="1550"/>
    <cellStyle name="20% - 着色 2 2 3 2 2 2" xfId="1551"/>
    <cellStyle name="40% - 着色 2 2 3 2 2 2" xfId="1552"/>
    <cellStyle name="20% - 着色 3 2 3 2 2 2" xfId="1553"/>
    <cellStyle name="40% - 着色 3 2 3 2 2 2" xfId="1554"/>
    <cellStyle name="20% - 着色 4 2 3 2 2 2" xfId="1555"/>
    <cellStyle name="40% - 着色 4 2 3 2 2 2" xfId="1556"/>
    <cellStyle name="20% - 着色 5 2 3 2 2 2" xfId="1557"/>
    <cellStyle name="40% - 着色 5 2 3 2 2 2" xfId="1558"/>
    <cellStyle name="20% - 着色 6 2 3 2 2 2" xfId="1559"/>
    <cellStyle name="40% - 着色 6 2 3 2 2 2" xfId="1560"/>
    <cellStyle name="常规 8 2 3 2 2 2" xfId="1561"/>
    <cellStyle name="注释 2 2 3 2 2 2" xfId="1562"/>
    <cellStyle name="常规 9 2 2 2 2" xfId="1563"/>
    <cellStyle name="常规 3 6 2 2 2 2" xfId="1564"/>
    <cellStyle name="常规 3 2 5 2 2 2 2" xfId="1565"/>
    <cellStyle name="常规 3 2 2 3 2 2 2 2" xfId="1566"/>
    <cellStyle name="常规 6 5 2 2 2 2" xfId="1567"/>
    <cellStyle name="常规 6 2 4 2 2 2 2" xfId="1568"/>
    <cellStyle name="常规 7 3 2 2 2 2" xfId="1569"/>
    <cellStyle name="常规 3 5 3 2 2 2 2" xfId="1570"/>
    <cellStyle name="常规 3 2 4 3 2 2 2 2" xfId="1571"/>
    <cellStyle name="常规 6 3 3 2 2 2 2" xfId="1572"/>
    <cellStyle name="常规 6 2 2 3 2 2 2 2" xfId="1573"/>
    <cellStyle name="20% - 着色 1 3 2 2 2 2" xfId="1574"/>
    <cellStyle name="40% - 着色 1 3 2 2 2 2" xfId="1575"/>
    <cellStyle name="20% - 着色 2 3 2 2 2 2" xfId="1576"/>
    <cellStyle name="40% - 着色 2 3 2 2 2 2" xfId="1577"/>
    <cellStyle name="20% - 着色 3 3 2 2 2 2" xfId="1578"/>
    <cellStyle name="40% - 着色 3 3 2 2 2 2" xfId="1579"/>
    <cellStyle name="20% - 着色 4 3 2 2 2 2" xfId="1580"/>
    <cellStyle name="40% - 着色 4 3 2 2 2 2" xfId="1581"/>
    <cellStyle name="20% - 着色 5 3 2 2 2 2" xfId="1582"/>
    <cellStyle name="40% - 着色 5 3 2 2 2 2" xfId="1583"/>
    <cellStyle name="20% - 着色 6 3 2 2 2 2" xfId="1584"/>
    <cellStyle name="40% - 着色 6 3 2 2 2 2" xfId="1585"/>
    <cellStyle name="常规 8 3 2 2 2 2" xfId="1586"/>
    <cellStyle name="注释 2 3 2 2 2 2" xfId="1587"/>
    <cellStyle name="常规 6 4 2 2 2 2 2" xfId="1588"/>
    <cellStyle name="常规 6 2 3 2 2 2 2 2" xfId="1589"/>
    <cellStyle name="常规 7 2 2 2 2 2 2" xfId="1590"/>
    <cellStyle name="常规 3 5 2 2 2 2 2 2" xfId="1591"/>
    <cellStyle name="常规 3 2 4 2 2 2 2 2 2" xfId="1592"/>
    <cellStyle name="常规 3 2 2 2 2 2 2 2 2" xfId="1593"/>
    <cellStyle name="常规 6 3 2 2 2 2 2 2" xfId="1594"/>
    <cellStyle name="常规 6 2 2 2 2 2 2 2 2" xfId="1595"/>
    <cellStyle name="20% - 着色 1 2 2 2 2 2 2" xfId="1596"/>
    <cellStyle name="40% - 着色 1 2 2 2 2 2 2" xfId="1597"/>
    <cellStyle name="20% - 着色 2 2 2 2 2 2 2" xfId="1598"/>
    <cellStyle name="40% - 着色 2 2 2 2 2 2 2" xfId="1599"/>
    <cellStyle name="20% - 着色 3 2 2 2 2 2 2" xfId="1600"/>
    <cellStyle name="40% - 着色 3 2 2 2 2 2 2" xfId="1601"/>
    <cellStyle name="20% - 着色 4 2 2 2 2 2 2" xfId="1602"/>
    <cellStyle name="40% - 着色 4 2 2 2 2 2 2" xfId="1603"/>
    <cellStyle name="20% - 着色 5 2 2 2 2 2 2" xfId="1604"/>
    <cellStyle name="40% - 着色 5 2 2 2 2 2 2" xfId="1605"/>
    <cellStyle name="20% - 着色 6 2 2 2 2 2 2" xfId="1606"/>
    <cellStyle name="40% - 着色 6 2 2 2 2 2 2" xfId="1607"/>
    <cellStyle name="常规 8 2 2 2 2 2 2" xfId="1608"/>
    <cellStyle name="注释 2 2 2 2 2 2 2" xfId="1609"/>
    <cellStyle name="常规 10 2 2 2 2" xfId="1610"/>
    <cellStyle name="常规 11 2 2 2 2" xfId="1611"/>
    <cellStyle name="常规 12 2 2 2 2" xfId="1612"/>
    <cellStyle name="常规 5 8" xfId="1613"/>
    <cellStyle name="常规 5 2 7" xfId="1614"/>
    <cellStyle name="60% - 着色 1 2" xfId="1615"/>
    <cellStyle name="常规 5 2 2 6" xfId="1616"/>
    <cellStyle name="常规 5 4 4" xfId="1617"/>
    <cellStyle name="常规 5 2 3 4" xfId="1618"/>
    <cellStyle name="60% - 着色 6 2" xfId="1619"/>
    <cellStyle name="常规 5 2 2 2 4" xfId="1620"/>
    <cellStyle name="标题 6" xfId="1621"/>
    <cellStyle name="常规 5 5 4" xfId="1622"/>
    <cellStyle name="常规 5 2 4 4" xfId="1623"/>
    <cellStyle name="常规 5 2 2 3 4" xfId="1624"/>
    <cellStyle name="常规 14" xfId="1625"/>
    <cellStyle name="Normal 7" xfId="1626"/>
    <cellStyle name="60% - 着色 4 2" xfId="1627"/>
    <cellStyle name="常规 5 6 3" xfId="1628"/>
    <cellStyle name="常规 5 2 5 3" xfId="1629"/>
    <cellStyle name="常规 5 2 2 4 3" xfId="1630"/>
    <cellStyle name="常规 5 4 2 3" xfId="1631"/>
    <cellStyle name="常规 5 2 3 2 3" xfId="1632"/>
    <cellStyle name="常规 5 2 2 2 2 3" xfId="1633"/>
    <cellStyle name="常规 5 5 2 3" xfId="1634"/>
    <cellStyle name="常规 5 2 4 2 3" xfId="1635"/>
    <cellStyle name="常规 5 2 2 3 2 3" xfId="1636"/>
    <cellStyle name="60% - 着色 2 2" xfId="1637"/>
    <cellStyle name="适中 2" xfId="1638"/>
    <cellStyle name="60% - 着色 3 2" xfId="1639"/>
    <cellStyle name="60% - 着色 5 2" xfId="1640"/>
    <cellStyle name="常规 5 9" xfId="1641"/>
    <cellStyle name="常规 5 2 8" xfId="1642"/>
    <cellStyle name="常规 5 2 2 7" xfId="1643"/>
    <cellStyle name="常规 5 4 5" xfId="1644"/>
    <cellStyle name="常规 5 2 3 5" xfId="1645"/>
    <cellStyle name="常规 5 2 2 2 5" xfId="1646"/>
    <cellStyle name="常规 5 5 5" xfId="1647"/>
    <cellStyle name="常规 5 2 4 5" xfId="1648"/>
    <cellStyle name="常规 5 2 2 3 5" xfId="1649"/>
    <cellStyle name="常规 5 6 4" xfId="1650"/>
    <cellStyle name="常规 5 2 5 4" xfId="1651"/>
    <cellStyle name="常规 5 2 2 4 4" xfId="1652"/>
    <cellStyle name="常规 5 4 2 4" xfId="1653"/>
    <cellStyle name="常规 5 2 3 2 4" xfId="1654"/>
    <cellStyle name="常规 5 2 2 2 2 4" xfId="1655"/>
    <cellStyle name="常规 5 5 2 4" xfId="1656"/>
    <cellStyle name="常规 5 2 4 2 4" xfId="1657"/>
    <cellStyle name="常规 5 2 2 3 2 4" xfId="1658"/>
    <cellStyle name="常规 5 10" xfId="1659"/>
    <cellStyle name="常规 5 2 9" xfId="1660"/>
    <cellStyle name="常规 5 2 2 8" xfId="1661"/>
    <cellStyle name="常规 5 4 6" xfId="1662"/>
    <cellStyle name="常规 5 2 3 6" xfId="1663"/>
    <cellStyle name="常规 5 2 2 2 6" xfId="1664"/>
    <cellStyle name="常规 5 5 6" xfId="1665"/>
    <cellStyle name="常规 5 2 4 6" xfId="1666"/>
    <cellStyle name="常规 5 2 2 3 6" xfId="1667"/>
    <cellStyle name="常规 5 6 5" xfId="1668"/>
    <cellStyle name="常规 5 2 5 5" xfId="1669"/>
    <cellStyle name="常规 5 2 2 4 5" xfId="1670"/>
    <cellStyle name="常规 5 4 2 5" xfId="1671"/>
    <cellStyle name="常规 5 2 3 2 5" xfId="1672"/>
    <cellStyle name="常规 5 2 2 2 2 5" xfId="1673"/>
    <cellStyle name="常规 5 5 2 5" xfId="1674"/>
    <cellStyle name="常规 5 2 4 2 5" xfId="1675"/>
    <cellStyle name="常规 5 2 2 3 2 5" xfId="1676"/>
    <cellStyle name="常规 5 11" xfId="1677"/>
    <cellStyle name="常规 5 2 10" xfId="1678"/>
    <cellStyle name="常规 5 2 2 9" xfId="1679"/>
    <cellStyle name="常规 5 4 7" xfId="1680"/>
    <cellStyle name="常规 5 2 3 7" xfId="1681"/>
    <cellStyle name="常规 5 2 2 2 7" xfId="1682"/>
    <cellStyle name="常规 5 5 7" xfId="1683"/>
    <cellStyle name="常规 5 2 4 7" xfId="1684"/>
    <cellStyle name="常规 5 2 2 3 7" xfId="1685"/>
    <cellStyle name="常规 5 6 6" xfId="1686"/>
    <cellStyle name="常规 5 2 5 6" xfId="1687"/>
    <cellStyle name="常规 5 2 2 4 6" xfId="1688"/>
    <cellStyle name="常规 5 4 2 6" xfId="1689"/>
    <cellStyle name="常规 5 2 3 2 6" xfId="1690"/>
    <cellStyle name="常规 5 2 2 2 2 6" xfId="1691"/>
    <cellStyle name="常规 5 5 2 6" xfId="1692"/>
    <cellStyle name="常规 5 2 4 2 6" xfId="1693"/>
    <cellStyle name="常规 5 2 2 3 2 6" xfId="1694"/>
    <cellStyle name="常规 5 12" xfId="1695"/>
    <cellStyle name="常规 6 10" xfId="1696"/>
    <cellStyle name="常规 6 2 9" xfId="1697"/>
    <cellStyle name="常规 7 8" xfId="1698"/>
    <cellStyle name="常规 3 5 8" xfId="1699"/>
    <cellStyle name="常规 3 2 4 8" xfId="1700"/>
    <cellStyle name="常规 3 2 2 8" xfId="1701"/>
    <cellStyle name="常规 6 3 8" xfId="1702"/>
    <cellStyle name="常规 5 2 11" xfId="1703"/>
    <cellStyle name="常规 6 2 2 8" xfId="1704"/>
    <cellStyle name="20% - Accent1 3" xfId="1705"/>
    <cellStyle name="40% - Accent1 3" xfId="1706"/>
    <cellStyle name="20% - Accent2 3" xfId="1707"/>
    <cellStyle name="40% - Accent2 3" xfId="1708"/>
    <cellStyle name="20% - Accent3 3" xfId="1709"/>
    <cellStyle name="40% - Accent3 3" xfId="1710"/>
    <cellStyle name="20% - Accent4 3" xfId="1711"/>
    <cellStyle name="40% - Accent4 3" xfId="1712"/>
    <cellStyle name="20% - Accent5 3" xfId="1713"/>
    <cellStyle name="40% - Accent5 3" xfId="1714"/>
    <cellStyle name="20% - Accent6 3" xfId="1715"/>
    <cellStyle name="40% - Accent6 3" xfId="1716"/>
    <cellStyle name="常规 8 8" xfId="1717"/>
    <cellStyle name="注释 2 8" xfId="1718"/>
    <cellStyle name="常规 6 4 7" xfId="1719"/>
    <cellStyle name="常规 6 2 3 7" xfId="1720"/>
    <cellStyle name="常规 7 2 7" xfId="1721"/>
    <cellStyle name="常规 3 5 2 7" xfId="1722"/>
    <cellStyle name="常规 3 2 4 2 7" xfId="1723"/>
    <cellStyle name="常规 3 2 2 2 7" xfId="1724"/>
    <cellStyle name="常规 6 3 2 7" xfId="1725"/>
    <cellStyle name="常规 6 2 2 2 7" xfId="1726"/>
    <cellStyle name="20% - 着色 1 2 7" xfId="1727"/>
    <cellStyle name="40% - 着色 1 2 7" xfId="1728"/>
    <cellStyle name="20% - 着色 2 2 7" xfId="1729"/>
    <cellStyle name="40% - 着色 2 2 7" xfId="1730"/>
    <cellStyle name="20% - 着色 3 2 7" xfId="1731"/>
    <cellStyle name="40% - 着色 3 2 7" xfId="1732"/>
    <cellStyle name="20% - 着色 4 2 7" xfId="1733"/>
    <cellStyle name="40% - 着色 4 2 7" xfId="1734"/>
    <cellStyle name="20% - 着色 5 2 7" xfId="1735"/>
    <cellStyle name="40% - 着色 5 2 7" xfId="1736"/>
    <cellStyle name="20% - 着色 6 2 7" xfId="1737"/>
    <cellStyle name="40% - 着色 6 2 7" xfId="1738"/>
    <cellStyle name="常规 8 2 7" xfId="1739"/>
    <cellStyle name="注释 2 2 7" xfId="1740"/>
    <cellStyle name="常规 9 6" xfId="1741"/>
    <cellStyle name="常规 3 6 6" xfId="1742"/>
    <cellStyle name="常规 3 2 5 6" xfId="1743"/>
    <cellStyle name="常规 3 2 2 3 6" xfId="1744"/>
    <cellStyle name="常规 6 5 6" xfId="1745"/>
    <cellStyle name="常规 5 2 2 10" xfId="1746"/>
    <cellStyle name="常规 6 2 4 6" xfId="1747"/>
    <cellStyle name="常规 7 3 6" xfId="1748"/>
    <cellStyle name="常规 3 5 3 6" xfId="1749"/>
    <cellStyle name="常规 3 2 4 3 6" xfId="1750"/>
    <cellStyle name="常规 6 3 3 6" xfId="1751"/>
    <cellStyle name="常规 6 2 2 3 6" xfId="1752"/>
    <cellStyle name="20% - 着色 1 3 6" xfId="1753"/>
    <cellStyle name="40% - 着色 1 3 6" xfId="1754"/>
    <cellStyle name="20% - 着色 2 3 6" xfId="1755"/>
    <cellStyle name="40% - 着色 2 3 6" xfId="1756"/>
    <cellStyle name="20% - 着色 3 3 6" xfId="1757"/>
    <cellStyle name="40% - 着色 3 3 6" xfId="1758"/>
    <cellStyle name="20% - 着色 4 3 6" xfId="1759"/>
    <cellStyle name="40% - 着色 4 3 6" xfId="1760"/>
    <cellStyle name="20% - 着色 5 3 6" xfId="1761"/>
    <cellStyle name="40% - 着色 5 3 6" xfId="1762"/>
    <cellStyle name="20% - 着色 6 3 6" xfId="1763"/>
    <cellStyle name="40% - 着色 6 3 6" xfId="1764"/>
    <cellStyle name="常规 8 3 6" xfId="1765"/>
    <cellStyle name="注释 2 3 6" xfId="1766"/>
    <cellStyle name="常规 6 4 2 6" xfId="1767"/>
    <cellStyle name="常规 6 2 3 2 6" xfId="1768"/>
    <cellStyle name="常规 7 2 2 6" xfId="1769"/>
    <cellStyle name="常规 3 5 2 2 6" xfId="1770"/>
    <cellStyle name="常规 3 2 4 2 2 6" xfId="1771"/>
    <cellStyle name="常规 3 2 2 2 2 6" xfId="1772"/>
    <cellStyle name="常规 6 3 2 2 6" xfId="1773"/>
    <cellStyle name="常规 6 2 2 2 2 6" xfId="1774"/>
    <cellStyle name="20% - 着色 1 2 2 6" xfId="1775"/>
    <cellStyle name="40% - 着色 1 2 2 6" xfId="1776"/>
    <cellStyle name="20% - 着色 2 2 2 6" xfId="1777"/>
    <cellStyle name="40% - 着色 2 2 2 6" xfId="1778"/>
    <cellStyle name="20% - 着色 3 2 2 6" xfId="1779"/>
    <cellStyle name="40% - 着色 3 2 2 6" xfId="1780"/>
    <cellStyle name="20% - 着色 4 2 2 6" xfId="1781"/>
    <cellStyle name="40% - 着色 4 2 2 6" xfId="1782"/>
    <cellStyle name="20% - 着色 5 2 2 6" xfId="1783"/>
    <cellStyle name="40% - 着色 5 2 2 6" xfId="1784"/>
    <cellStyle name="20% - 着色 6 2 2 6" xfId="1785"/>
    <cellStyle name="40% - 着色 6 2 2 6" xfId="1786"/>
    <cellStyle name="常规 8 2 2 6" xfId="1787"/>
    <cellStyle name="注释 2 2 2 6" xfId="1788"/>
    <cellStyle name="常规 10 6" xfId="1789"/>
    <cellStyle name="常规 5 4 8" xfId="1790"/>
    <cellStyle name="常规 5 2 3 8" xfId="1791"/>
    <cellStyle name="常规 11 6" xfId="1792"/>
    <cellStyle name="常规 12 6" xfId="1793"/>
    <cellStyle name="常规 6 6 5" xfId="1794"/>
    <cellStyle name="常规 6 2 5 5" xfId="1795"/>
    <cellStyle name="常规 7 4 5" xfId="1796"/>
    <cellStyle name="常规 3 5 4 5" xfId="1797"/>
    <cellStyle name="常规 3 2 4 4 5" xfId="1798"/>
    <cellStyle name="常规 3 2 2 4 5" xfId="1799"/>
    <cellStyle name="常规 6 3 4 5" xfId="1800"/>
    <cellStyle name="常规 6 2 2 4 5" xfId="1801"/>
    <cellStyle name="20% - 强调文字颜色 1 2 5" xfId="1802"/>
    <cellStyle name="40% - 强调文字颜色 1 2 5" xfId="1803"/>
    <cellStyle name="20% - 强调文字颜色 2 2 5" xfId="1804"/>
    <cellStyle name="40% - 强调文字颜色 2 2 5" xfId="1805"/>
    <cellStyle name="20% - 强调文字颜色 3 2 5" xfId="1806"/>
    <cellStyle name="40% - 强调文字颜色 3 2 5" xfId="1807"/>
    <cellStyle name="20% - 强调文字颜色 4 2 5" xfId="1808"/>
    <cellStyle name="40% - 强调文字颜色 4 2 5" xfId="1809"/>
    <cellStyle name="20% - 强调文字颜色 5 2 5" xfId="1810"/>
    <cellStyle name="40% - 强调文字颜色 5 2 5" xfId="1811"/>
    <cellStyle name="20% - 强调文字颜色 6 2 5" xfId="1812"/>
    <cellStyle name="40% - 强调文字颜色 6 2 5" xfId="1813"/>
    <cellStyle name="常规 8 4 5" xfId="1814"/>
    <cellStyle name="注释 2 4 5" xfId="1815"/>
    <cellStyle name="常规 6 4 3 5" xfId="1816"/>
    <cellStyle name="常规 6 2 3 3 5" xfId="1817"/>
    <cellStyle name="常规 7 2 3 5" xfId="1818"/>
    <cellStyle name="常规 3 5 2 3 5" xfId="1819"/>
    <cellStyle name="常规 3 2 4 2 3 5" xfId="1820"/>
    <cellStyle name="常规 3 2 2 2 3 5" xfId="1821"/>
    <cellStyle name="常规 6 3 2 3 5" xfId="1822"/>
    <cellStyle name="常规 6 2 2 2 3 5" xfId="1823"/>
    <cellStyle name="20% - 着色 1 2 3 5" xfId="1824"/>
    <cellStyle name="40% - 着色 1 2 3 5" xfId="1825"/>
    <cellStyle name="20% - 着色 2 2 3 5" xfId="1826"/>
    <cellStyle name="40% - 着色 2 2 3 5" xfId="1827"/>
    <cellStyle name="20% - 着色 3 2 3 5" xfId="1828"/>
    <cellStyle name="40% - 着色 3 2 3 5" xfId="1829"/>
    <cellStyle name="20% - 着色 4 2 3 5" xfId="1830"/>
    <cellStyle name="40% - 着色 4 2 3 5" xfId="1831"/>
    <cellStyle name="20% - 着色 5 2 3 5" xfId="1832"/>
    <cellStyle name="40% - 着色 5 2 3 5" xfId="1833"/>
    <cellStyle name="20% - 着色 6 2 3 5" xfId="1834"/>
    <cellStyle name="40% - 着色 6 2 3 5" xfId="1835"/>
    <cellStyle name="常规 8 2 3 5" xfId="1836"/>
    <cellStyle name="注释 2 2 3 5" xfId="1837"/>
    <cellStyle name="常规 9 2 5" xfId="1838"/>
    <cellStyle name="常规 3 6 2 5" xfId="1839"/>
    <cellStyle name="常规 3 2 5 2 5" xfId="1840"/>
    <cellStyle name="常规 3 2 2 3 2 5" xfId="1841"/>
    <cellStyle name="常规 6 5 2 5" xfId="1842"/>
    <cellStyle name="常规 5 2 2 2 8" xfId="1843"/>
    <cellStyle name="常规 6 2 4 2 5" xfId="1844"/>
    <cellStyle name="常规 7 3 2 5" xfId="1845"/>
    <cellStyle name="常规 3 5 3 2 5" xfId="1846"/>
    <cellStyle name="常规 3 2 4 3 2 5" xfId="1847"/>
    <cellStyle name="常规 6 3 3 2 5" xfId="1848"/>
    <cellStyle name="常规 6 2 2 3 2 5" xfId="1849"/>
    <cellStyle name="20% - 着色 1 3 2 5" xfId="1850"/>
    <cellStyle name="40% - 着色 1 3 2 5" xfId="1851"/>
    <cellStyle name="20% - 着色 2 3 2 5" xfId="1852"/>
    <cellStyle name="40% - 着色 2 3 2 5" xfId="1853"/>
    <cellStyle name="20% - 着色 3 3 2 5" xfId="1854"/>
    <cellStyle name="40% - 着色 3 3 2 5" xfId="1855"/>
    <cellStyle name="20% - 着色 4 3 2 5" xfId="1856"/>
    <cellStyle name="40% - 着色 4 3 2 5" xfId="1857"/>
    <cellStyle name="20% - 着色 5 3 2 5" xfId="1858"/>
    <cellStyle name="40% - 着色 5 3 2 5" xfId="1859"/>
    <cellStyle name="20% - 着色 6 3 2 5" xfId="1860"/>
    <cellStyle name="40% - 着色 6 3 2 5" xfId="1861"/>
    <cellStyle name="常规 8 3 2 5" xfId="1862"/>
    <cellStyle name="注释 2 3 2 5" xfId="1863"/>
    <cellStyle name="常规 6 4 2 2 5" xfId="1864"/>
    <cellStyle name="常规 6 2 3 2 2 5" xfId="1865"/>
    <cellStyle name="常规 7 2 2 2 5" xfId="1866"/>
    <cellStyle name="常规 3 5 2 2 2 5" xfId="1867"/>
    <cellStyle name="常规 3 2 4 2 2 2 5" xfId="1868"/>
    <cellStyle name="常规 3 2 2 2 2 2 5" xfId="1869"/>
    <cellStyle name="常规 6 3 2 2 2 5" xfId="1870"/>
    <cellStyle name="常规 6 2 2 2 2 2 5" xfId="1871"/>
    <cellStyle name="20% - 着色 1 2 2 2 5" xfId="1872"/>
    <cellStyle name="40% - 着色 1 2 2 2 5" xfId="1873"/>
    <cellStyle name="20% - 着色 2 2 2 2 5" xfId="1874"/>
    <cellStyle name="40% - 着色 2 2 2 2 5" xfId="1875"/>
    <cellStyle name="20% - 着色 3 2 2 2 5" xfId="1876"/>
    <cellStyle name="40% - 着色 3 2 2 2 5" xfId="1877"/>
    <cellStyle name="20% - 着色 4 2 2 2 5" xfId="1878"/>
    <cellStyle name="40% - 着色 4 2 2 2 5" xfId="1879"/>
    <cellStyle name="20% - 着色 5 2 2 2 5" xfId="1880"/>
    <cellStyle name="40% - 着色 5 2 2 2 5" xfId="1881"/>
    <cellStyle name="20% - 着色 6 2 2 2 5" xfId="1882"/>
    <cellStyle name="40% - 着色 6 2 2 2 5" xfId="1883"/>
    <cellStyle name="常规 8 2 2 2 5" xfId="1884"/>
    <cellStyle name="注释 2 2 2 2 5" xfId="1885"/>
    <cellStyle name="常规 10 2 5" xfId="1886"/>
    <cellStyle name="常规 11 2 5" xfId="1887"/>
    <cellStyle name="常规 12 2 5" xfId="1888"/>
    <cellStyle name="常规 13 4" xfId="1889"/>
    <cellStyle name="常规 3 7 4" xfId="1890"/>
    <cellStyle name="常规 3 2 6 4" xfId="1891"/>
    <cellStyle name="常规 3 2 2 5 4" xfId="1892"/>
    <cellStyle name="常规 6 7 4" xfId="1893"/>
    <cellStyle name="常规 6 2 6 4" xfId="1894"/>
    <cellStyle name="常规 7 5 4" xfId="1895"/>
    <cellStyle name="常规 3 5 5 4" xfId="1896"/>
    <cellStyle name="常规 3 2 4 5 4" xfId="1897"/>
    <cellStyle name="常规 6 3 5 4" xfId="1898"/>
    <cellStyle name="常规 6 2 2 5 4" xfId="1899"/>
    <cellStyle name="20% - 强调文字颜色 1 3 4" xfId="1900"/>
    <cellStyle name="40% - 强调文字颜色 1 3 4" xfId="1901"/>
    <cellStyle name="20% - 强调文字颜色 2 3 4" xfId="1902"/>
    <cellStyle name="40% - 强调文字颜色 2 3 4" xfId="1903"/>
    <cellStyle name="20% - 强调文字颜色 3 3 4" xfId="1904"/>
    <cellStyle name="40% - 强调文字颜色 3 3 4" xfId="1905"/>
    <cellStyle name="20% - 强调文字颜色 4 3 4" xfId="1906"/>
    <cellStyle name="40% - 强调文字颜色 4 3 4" xfId="1907"/>
    <cellStyle name="20% - 强调文字颜色 5 3 4" xfId="1908"/>
    <cellStyle name="40% - 强调文字颜色 5 3 4" xfId="1909"/>
    <cellStyle name="20% - 强调文字颜色 6 3 4" xfId="1910"/>
    <cellStyle name="40% - 强调文字颜色 6 3 4" xfId="1911"/>
    <cellStyle name="常规 8 5 4" xfId="1912"/>
    <cellStyle name="注释 2 5 4" xfId="1913"/>
    <cellStyle name="常规 6 4 4 4" xfId="1914"/>
    <cellStyle name="常规 6 2 3 4 4" xfId="1915"/>
    <cellStyle name="常规 7 2 4 4" xfId="1916"/>
    <cellStyle name="常规 3 5 2 4 4" xfId="1917"/>
    <cellStyle name="常规 3 2 4 2 4 4" xfId="1918"/>
    <cellStyle name="常规 3 2 2 2 4 4" xfId="1919"/>
    <cellStyle name="常规 6 3 2 4 4" xfId="1920"/>
    <cellStyle name="常规 6 2 2 2 4 4" xfId="1921"/>
    <cellStyle name="20% - 着色 1 2 4 4" xfId="1922"/>
    <cellStyle name="40% - 着色 1 2 4 4" xfId="1923"/>
    <cellStyle name="20% - 着色 2 2 4 4" xfId="1924"/>
    <cellStyle name="40% - 着色 2 2 4 4" xfId="1925"/>
    <cellStyle name="20% - 着色 3 2 4 4" xfId="1926"/>
    <cellStyle name="40% - 着色 3 2 4 4" xfId="1927"/>
    <cellStyle name="20% - 着色 4 2 4 4" xfId="1928"/>
    <cellStyle name="40% - 着色 4 2 4 4" xfId="1929"/>
    <cellStyle name="20% - 着色 5 2 4 4" xfId="1930"/>
    <cellStyle name="40% - 着色 5 2 4 4" xfId="1931"/>
    <cellStyle name="20% - 着色 6 2 4 4" xfId="1932"/>
    <cellStyle name="40% - 着色 6 2 4 4" xfId="1933"/>
    <cellStyle name="常规 8 2 4 4" xfId="1934"/>
    <cellStyle name="注释 2 2 4 4" xfId="1935"/>
    <cellStyle name="常规 9 3 4" xfId="1936"/>
    <cellStyle name="常规 3 6 3 4" xfId="1937"/>
    <cellStyle name="常规 3 2 5 3 4" xfId="1938"/>
    <cellStyle name="常规 3 2 2 3 3 4" xfId="1939"/>
    <cellStyle name="常规 6 5 3 4" xfId="1940"/>
    <cellStyle name="常规 6 2 4 3 4" xfId="1941"/>
    <cellStyle name="常规 7 3 3 4" xfId="1942"/>
    <cellStyle name="常规 3 5 3 3 4" xfId="1943"/>
    <cellStyle name="常规 3 2 4 3 3 4" xfId="1944"/>
    <cellStyle name="常规 6 3 3 3 4" xfId="1945"/>
    <cellStyle name="常规 6 2 2 3 3 4" xfId="1946"/>
    <cellStyle name="20% - 着色 1 3 3 4" xfId="1947"/>
    <cellStyle name="40% - 着色 1 3 3 4" xfId="1948"/>
    <cellStyle name="20% - 着色 2 3 3 4" xfId="1949"/>
    <cellStyle name="40% - 着色 2 3 3 4" xfId="1950"/>
    <cellStyle name="20% - 着色 3 3 3 4" xfId="1951"/>
    <cellStyle name="40% - 着色 3 3 3 4" xfId="1952"/>
    <cellStyle name="20% - 着色 4 3 3 4" xfId="1953"/>
    <cellStyle name="40% - 着色 4 3 3 4" xfId="1954"/>
    <cellStyle name="20% - 着色 5 3 3 4" xfId="1955"/>
    <cellStyle name="40% - 着色 5 3 3 4" xfId="1956"/>
    <cellStyle name="20% - 着色 6 3 3 4" xfId="1957"/>
    <cellStyle name="40% - 着色 6 3 3 4" xfId="1958"/>
    <cellStyle name="常规 8 3 3 4" xfId="1959"/>
    <cellStyle name="注释 2 3 3 4" xfId="1960"/>
    <cellStyle name="常规 6 4 2 3 4" xfId="1961"/>
    <cellStyle name="常规 6 2 3 2 3 4" xfId="1962"/>
    <cellStyle name="常规 7 2 2 3 4" xfId="1963"/>
    <cellStyle name="常规 3 5 2 2 3 4" xfId="1964"/>
    <cellStyle name="常规 3 2 4 2 2 3 4" xfId="1965"/>
    <cellStyle name="常规 3 2 2 2 2 3 4" xfId="1966"/>
    <cellStyle name="常规 6 3 2 2 3 4" xfId="1967"/>
    <cellStyle name="常规 6 2 2 2 2 3 4" xfId="1968"/>
    <cellStyle name="20% - 着色 1 2 2 3 4" xfId="1969"/>
    <cellStyle name="40% - 着色 1 2 2 3 4" xfId="1970"/>
    <cellStyle name="20% - 着色 2 2 2 3 4" xfId="1971"/>
    <cellStyle name="40% - 着色 2 2 2 3 4" xfId="1972"/>
    <cellStyle name="20% - 着色 3 2 2 3 4" xfId="1973"/>
    <cellStyle name="40% - 着色 3 2 2 3 4" xfId="1974"/>
    <cellStyle name="20% - 着色 4 2 2 3 4" xfId="1975"/>
    <cellStyle name="40% - 着色 4 2 2 3 4" xfId="1976"/>
    <cellStyle name="20% - 着色 5 2 2 3 4" xfId="1977"/>
    <cellStyle name="40% - 着色 5 2 2 3 4" xfId="1978"/>
    <cellStyle name="20% - 着色 6 2 2 3 4" xfId="1979"/>
    <cellStyle name="40% - 着色 6 2 2 3 4" xfId="1980"/>
    <cellStyle name="常规 8 2 2 3 4" xfId="1981"/>
    <cellStyle name="注释 2 2 2 3 4" xfId="1982"/>
    <cellStyle name="常规 5 5 8" xfId="1983"/>
    <cellStyle name="常规 5 2 4 8" xfId="1984"/>
    <cellStyle name="常规 5 2 2 3 8" xfId="1985"/>
    <cellStyle name="常规 10 3 4" xfId="1986"/>
    <cellStyle name="常规 11 3 4" xfId="1987"/>
    <cellStyle name="常规 12 3 4" xfId="1988"/>
    <cellStyle name="常规 6 6 2 4" xfId="1989"/>
    <cellStyle name="常规 6 2 5 2 4" xfId="1990"/>
    <cellStyle name="常规 7 4 2 4" xfId="1991"/>
    <cellStyle name="常规 3 5 4 2 4" xfId="1992"/>
    <cellStyle name="常规 3 2 4 4 2 4" xfId="1993"/>
    <cellStyle name="常规 3 2 2 4 2 4" xfId="1994"/>
    <cellStyle name="常规 6 3 4 2 4" xfId="1995"/>
    <cellStyle name="常规 6 2 2 4 2 4" xfId="1996"/>
    <cellStyle name="20% - 强调文字颜色 1 2 2 4" xfId="1997"/>
    <cellStyle name="40% - 强调文字颜色 1 2 2 4" xfId="1998"/>
    <cellStyle name="20% - 强调文字颜色 2 2 2 4" xfId="1999"/>
    <cellStyle name="40% - 强调文字颜色 2 2 2 4" xfId="2000"/>
    <cellStyle name="20% - 强调文字颜色 3 2 2 4" xfId="2001"/>
    <cellStyle name="40% - 强调文字颜色 3 2 2 4" xfId="2002"/>
    <cellStyle name="20% - 强调文字颜色 4 2 2 4" xfId="2003"/>
    <cellStyle name="40% - 强调文字颜色 4 2 2 4" xfId="2004"/>
    <cellStyle name="20% - 强调文字颜色 5 2 2 4" xfId="2005"/>
    <cellStyle name="40% - 强调文字颜色 5 2 2 4" xfId="2006"/>
    <cellStyle name="20% - 强调文字颜色 6 2 2 4" xfId="2007"/>
    <cellStyle name="40% - 强调文字颜色 6 2 2 4" xfId="2008"/>
    <cellStyle name="常规 8 4 2 4" xfId="2009"/>
    <cellStyle name="注释 2 4 2 4" xfId="2010"/>
    <cellStyle name="常规 6 4 3 2 4" xfId="2011"/>
    <cellStyle name="常规 6 2 3 3 2 4" xfId="2012"/>
    <cellStyle name="常规 7 2 3 2 4" xfId="2013"/>
    <cellStyle name="常规 3 5 2 3 2 4" xfId="2014"/>
    <cellStyle name="常规 3 2 4 2 3 2 4" xfId="2015"/>
    <cellStyle name="常规 3 2 2 2 3 2 4" xfId="2016"/>
    <cellStyle name="常规 6 3 2 3 2 4" xfId="2017"/>
    <cellStyle name="常规 6 2 2 2 3 2 4" xfId="2018"/>
    <cellStyle name="20% - 着色 1 2 3 2 4" xfId="2019"/>
    <cellStyle name="40% - 着色 1 2 3 2 4" xfId="2020"/>
    <cellStyle name="20% - 着色 2 2 3 2 4" xfId="2021"/>
    <cellStyle name="40% - 着色 2 2 3 2 4" xfId="2022"/>
    <cellStyle name="20% - 着色 3 2 3 2 4" xfId="2023"/>
    <cellStyle name="40% - 着色 3 2 3 2 4" xfId="2024"/>
    <cellStyle name="20% - 着色 4 2 3 2 4" xfId="2025"/>
    <cellStyle name="40% - 着色 4 2 3 2 4" xfId="2026"/>
    <cellStyle name="20% - 着色 5 2 3 2 4" xfId="2027"/>
    <cellStyle name="40% - 着色 5 2 3 2 4" xfId="2028"/>
    <cellStyle name="20% - 着色 6 2 3 2 4" xfId="2029"/>
    <cellStyle name="40% - 着色 6 2 3 2 4" xfId="2030"/>
    <cellStyle name="常规 8 2 3 2 4" xfId="2031"/>
    <cellStyle name="注释 2 2 3 2 4" xfId="2032"/>
    <cellStyle name="常规 9 2 2 4" xfId="2033"/>
    <cellStyle name="常规 3 6 2 2 4" xfId="2034"/>
    <cellStyle name="常规 3 2 5 2 2 4" xfId="2035"/>
    <cellStyle name="常规 3 2 2 3 2 2 4" xfId="2036"/>
    <cellStyle name="常规 6 5 2 2 4" xfId="2037"/>
    <cellStyle name="常规 6 2 4 2 2 4" xfId="2038"/>
    <cellStyle name="常规 7 3 2 2 4" xfId="2039"/>
    <cellStyle name="常规 3 5 3 2 2 4" xfId="2040"/>
    <cellStyle name="常规 3 2 4 3 2 2 4" xfId="2041"/>
    <cellStyle name="常规 6 3 3 2 2 4" xfId="2042"/>
    <cellStyle name="常规 6 2 2 3 2 2 4" xfId="2043"/>
    <cellStyle name="20% - 着色 1 3 2 2 4" xfId="2044"/>
    <cellStyle name="40% - 着色 1 3 2 2 4" xfId="2045"/>
    <cellStyle name="20% - 着色 2 3 2 2 4" xfId="2046"/>
    <cellStyle name="40% - 着色 2 3 2 2 4" xfId="2047"/>
    <cellStyle name="20% - 着色 3 3 2 2 4" xfId="2048"/>
    <cellStyle name="40% - 着色 3 3 2 2 4" xfId="2049"/>
    <cellStyle name="20% - 着色 4 3 2 2 4" xfId="2050"/>
    <cellStyle name="40% - 着色 4 3 2 2 4" xfId="2051"/>
    <cellStyle name="20% - 着色 5 3 2 2 4" xfId="2052"/>
    <cellStyle name="40% - 着色 5 3 2 2 4" xfId="2053"/>
    <cellStyle name="20% - 着色 6 3 2 2 4" xfId="2054"/>
    <cellStyle name="40% - 着色 6 3 2 2 4" xfId="2055"/>
    <cellStyle name="常规 8 3 2 2 4" xfId="2056"/>
    <cellStyle name="注释 2 3 2 2 4" xfId="2057"/>
    <cellStyle name="常规 6 4 2 2 2 4" xfId="2058"/>
    <cellStyle name="常规 6 2 3 2 2 2 4" xfId="2059"/>
    <cellStyle name="常规 7 2 2 2 2 4" xfId="2060"/>
    <cellStyle name="常规 3 5 2 2 2 2 4" xfId="2061"/>
    <cellStyle name="常规 3 2 4 2 2 2 2 4" xfId="2062"/>
    <cellStyle name="常规 3 2 2 2 2 2 2 4" xfId="2063"/>
    <cellStyle name="常规 6 3 2 2 2 2 4" xfId="2064"/>
    <cellStyle name="常规 6 2 2 2 2 2 2 4" xfId="2065"/>
    <cellStyle name="20% - 着色 1 2 2 2 2 4" xfId="2066"/>
    <cellStyle name="40% - 着色 1 2 2 2 2 4" xfId="2067"/>
    <cellStyle name="20% - 着色 2 2 2 2 2 4" xfId="2068"/>
    <cellStyle name="40% - 着色 2 2 2 2 2 4" xfId="2069"/>
    <cellStyle name="20% - 着色 3 2 2 2 2 4" xfId="2070"/>
    <cellStyle name="40% - 着色 3 2 2 2 2 4" xfId="2071"/>
    <cellStyle name="20% - 着色 4 2 2 2 2 4" xfId="2072"/>
    <cellStyle name="40% - 着色 4 2 2 2 2 4" xfId="2073"/>
    <cellStyle name="20% - 着色 5 2 2 2 2 4" xfId="2074"/>
    <cellStyle name="40% - 着色 5 2 2 2 2 4" xfId="2075"/>
    <cellStyle name="20% - 着色 6 2 2 2 2 4" xfId="2076"/>
    <cellStyle name="40% - 着色 6 2 2 2 2 4" xfId="2077"/>
    <cellStyle name="常规 8 2 2 2 2 4" xfId="2078"/>
    <cellStyle name="注释 2 2 2 2 2 4" xfId="2079"/>
    <cellStyle name="常规 10 2 2 4" xfId="2080"/>
    <cellStyle name="常规 11 2 2 4" xfId="2081"/>
    <cellStyle name="常规 12 2 2 4" xfId="2082"/>
    <cellStyle name="常规 5 6 7" xfId="2083"/>
    <cellStyle name="常规 5 2 5 7" xfId="2084"/>
    <cellStyle name="常规 5 2 2 4 7" xfId="2085"/>
    <cellStyle name="常规 5 4 2 7" xfId="2086"/>
    <cellStyle name="常规 5 2 3 2 7" xfId="2087"/>
    <cellStyle name="常规 5 2 2 2 2 7" xfId="2088"/>
    <cellStyle name="常规 5 5 2 7" xfId="2089"/>
    <cellStyle name="常规 5 2 4 2 7" xfId="2090"/>
    <cellStyle name="常规 5 2 2 3 2 7" xfId="2091"/>
    <cellStyle name="常规 6 8 3" xfId="2092"/>
    <cellStyle name="常规 6 2 7 3" xfId="2093"/>
    <cellStyle name="常规 7 6 3" xfId="2094"/>
    <cellStyle name="常规 3 5 6 3" xfId="2095"/>
    <cellStyle name="常规 3 2 4 6 3" xfId="2096"/>
    <cellStyle name="常规 3 2 2 6 3" xfId="2097"/>
    <cellStyle name="常规 6 3 6 3" xfId="2098"/>
    <cellStyle name="常规 6 2 2 6 3" xfId="2099"/>
    <cellStyle name="20% - 着色 1 4 3" xfId="2100"/>
    <cellStyle name="40% - 着色 1 4 3" xfId="2101"/>
    <cellStyle name="20% - 着色 2 4 3" xfId="2102"/>
    <cellStyle name="40% - 着色 2 4 3" xfId="2103"/>
    <cellStyle name="20% - 着色 3 4 3" xfId="2104"/>
    <cellStyle name="40% - 着色 3 4 3" xfId="2105"/>
    <cellStyle name="20% - 着色 4 4 3" xfId="2106"/>
    <cellStyle name="40% - 着色 4 4 3" xfId="2107"/>
    <cellStyle name="20% - 着色 5 4 3" xfId="2108"/>
    <cellStyle name="40% - 着色 5 4 3" xfId="2109"/>
    <cellStyle name="20% - 着色 6 4 3" xfId="2110"/>
    <cellStyle name="40% - 着色 6 4 3" xfId="2111"/>
    <cellStyle name="常规 8 6 3" xfId="2112"/>
    <cellStyle name="注释 2 6 3" xfId="2113"/>
    <cellStyle name="常规 6 4 5 3" xfId="2114"/>
    <cellStyle name="常规 6 2 3 5 3" xfId="2115"/>
    <cellStyle name="常规 7 2 5 3" xfId="2116"/>
    <cellStyle name="常规 3 5 2 5 3" xfId="2117"/>
    <cellStyle name="常规 3 2 4 2 5 3" xfId="2118"/>
    <cellStyle name="常规 3 2 2 2 5 3" xfId="2119"/>
    <cellStyle name="常规 6 3 2 5 3" xfId="2120"/>
    <cellStyle name="常规 6 2 2 2 5 3" xfId="2121"/>
    <cellStyle name="20% - 着色 1 2 5 3" xfId="2122"/>
    <cellStyle name="40% - 着色 1 2 5 3" xfId="2123"/>
    <cellStyle name="20% - 着色 2 2 5 3" xfId="2124"/>
    <cellStyle name="40% - 着色 2 2 5 3" xfId="2125"/>
    <cellStyle name="20% - 着色 3 2 5 3" xfId="2126"/>
    <cellStyle name="40% - 着色 3 2 5 3" xfId="2127"/>
    <cellStyle name="20% - 着色 4 2 5 3" xfId="2128"/>
    <cellStyle name="40% - 着色 4 2 5 3" xfId="2129"/>
    <cellStyle name="20% - 着色 5 2 5 3" xfId="2130"/>
    <cellStyle name="40% - 着色 5 2 5 3" xfId="2131"/>
    <cellStyle name="20% - 着色 6 2 5 3" xfId="2132"/>
    <cellStyle name="40% - 着色 6 2 5 3" xfId="2133"/>
    <cellStyle name="常规 8 2 5 3" xfId="2134"/>
    <cellStyle name="注释 2 2 5 3" xfId="2135"/>
    <cellStyle name="常规 9 4 3" xfId="2136"/>
    <cellStyle name="常规 3 6 4 3" xfId="2137"/>
    <cellStyle name="常规 3 2 5 4 3" xfId="2138"/>
    <cellStyle name="常规 3 2 2 3 4 3" xfId="2139"/>
    <cellStyle name="常规 6 5 4 3" xfId="2140"/>
    <cellStyle name="常规 6 2 4 4 3" xfId="2141"/>
    <cellStyle name="常规 7 3 4 3" xfId="2142"/>
    <cellStyle name="常规 3 5 3 4 3" xfId="2143"/>
    <cellStyle name="常规 3 2 4 3 4 3" xfId="2144"/>
    <cellStyle name="常规 6 3 3 4 3" xfId="2145"/>
    <cellStyle name="常规 6 2 2 3 4 3" xfId="2146"/>
    <cellStyle name="20% - 着色 1 3 4 3" xfId="2147"/>
    <cellStyle name="40% - 着色 1 3 4 3" xfId="2148"/>
    <cellStyle name="20% - 着色 2 3 4 3" xfId="2149"/>
    <cellStyle name="40% - 着色 2 3 4 3" xfId="2150"/>
    <cellStyle name="20% - 着色 3 3 4 3" xfId="2151"/>
    <cellStyle name="40% - 着色 3 3 4 3" xfId="2152"/>
    <cellStyle name="20% - 着色 4 3 4 3" xfId="2153"/>
    <cellStyle name="40% - 着色 4 3 4 3" xfId="2154"/>
    <cellStyle name="20% - 着色 5 3 4 3" xfId="2155"/>
    <cellStyle name="40% - 着色 5 3 4 3" xfId="2156"/>
    <cellStyle name="20% - 着色 6 3 4 3" xfId="2157"/>
    <cellStyle name="40% - 着色 6 3 4 3" xfId="2158"/>
    <cellStyle name="常规 8 3 4 3" xfId="2159"/>
    <cellStyle name="注释 2 3 4 3" xfId="2160"/>
    <cellStyle name="常规 6 4 2 4 3" xfId="2161"/>
    <cellStyle name="常规 6 2 3 2 4 3" xfId="2162"/>
    <cellStyle name="常规 7 2 2 4 3" xfId="2163"/>
    <cellStyle name="常规 3 5 2 2 4 3" xfId="2164"/>
    <cellStyle name="常规 3 2 4 2 2 4 3" xfId="2165"/>
    <cellStyle name="常规 3 2 2 2 2 4 3" xfId="2166"/>
    <cellStyle name="常规 6 3 2 2 4 3" xfId="2167"/>
    <cellStyle name="常规 6 2 2 2 2 4 3" xfId="2168"/>
    <cellStyle name="20% - 着色 1 2 2 4 3" xfId="2169"/>
    <cellStyle name="40% - 着色 1 2 2 4 3" xfId="2170"/>
    <cellStyle name="20% - 着色 2 2 2 4 3" xfId="2171"/>
    <cellStyle name="40% - 着色 2 2 2 4 3" xfId="2172"/>
    <cellStyle name="20% - 着色 3 2 2 4 3" xfId="2173"/>
    <cellStyle name="40% - 着色 3 2 2 4 3" xfId="2174"/>
    <cellStyle name="20% - 着色 4 2 2 4 3" xfId="2175"/>
    <cellStyle name="40% - 着色 4 2 2 4 3" xfId="2176"/>
    <cellStyle name="20% - 着色 5 2 2 4 3" xfId="2177"/>
    <cellStyle name="40% - 着色 5 2 2 4 3" xfId="2178"/>
    <cellStyle name="20% - 着色 6 2 2 4 3" xfId="2179"/>
    <cellStyle name="40% - 着色 6 2 2 4 3" xfId="2180"/>
    <cellStyle name="常规 8 2 2 4 3" xfId="2181"/>
    <cellStyle name="注释 2 2 2 4 3" xfId="2182"/>
    <cellStyle name="常规 10 4 3" xfId="2183"/>
    <cellStyle name="常规 11 4 3" xfId="2184"/>
    <cellStyle name="常规 12 4 3" xfId="2185"/>
    <cellStyle name="常规 6 6 3 3" xfId="2186"/>
    <cellStyle name="常规 6 2 5 3 3" xfId="2187"/>
    <cellStyle name="常规 7 4 3 3" xfId="2188"/>
    <cellStyle name="常规 3 5 4 3 3" xfId="2189"/>
    <cellStyle name="常规 3 2 4 4 3 3" xfId="2190"/>
    <cellStyle name="常规 3 2 2 4 3 3" xfId="2191"/>
    <cellStyle name="常规 6 3 4 3 3" xfId="2192"/>
    <cellStyle name="常规 6 2 2 4 3 3" xfId="2193"/>
    <cellStyle name="20% - 强调文字颜色 1 2 3 3" xfId="2194"/>
    <cellStyle name="40% - 强调文字颜色 1 2 3 3" xfId="2195"/>
    <cellStyle name="20% - 强调文字颜色 2 2 3 3" xfId="2196"/>
    <cellStyle name="40% - 强调文字颜色 2 2 3 3" xfId="2197"/>
    <cellStyle name="20% - 强调文字颜色 3 2 3 3" xfId="2198"/>
    <cellStyle name="40% - 强调文字颜色 3 2 3 3" xfId="2199"/>
    <cellStyle name="20% - 强调文字颜色 4 2 3 3" xfId="2200"/>
    <cellStyle name="40% - 强调文字颜色 4 2 3 3" xfId="2201"/>
    <cellStyle name="20% - 强调文字颜色 5 2 3 3" xfId="2202"/>
    <cellStyle name="40% - 强调文字颜色 5 2 3 3" xfId="2203"/>
    <cellStyle name="20% - 强调文字颜色 6 2 3 3" xfId="2204"/>
    <cellStyle name="40% - 强调文字颜色 6 2 3 3" xfId="2205"/>
    <cellStyle name="常规 8 4 3 3" xfId="2206"/>
    <cellStyle name="注释 2 4 3 3" xfId="2207"/>
    <cellStyle name="常规 6 4 3 3 3" xfId="2208"/>
    <cellStyle name="常规 6 2 3 3 3 3" xfId="2209"/>
    <cellStyle name="常规 7 2 3 3 3" xfId="2210"/>
    <cellStyle name="常规 3 5 2 3 3 3" xfId="2211"/>
    <cellStyle name="常规 3 2 4 2 3 3 3" xfId="2212"/>
    <cellStyle name="常规 3 2 2 2 3 3 3" xfId="2213"/>
    <cellStyle name="常规 6 3 2 3 3 3" xfId="2214"/>
    <cellStyle name="常规 6 2 2 2 3 3 3" xfId="2215"/>
    <cellStyle name="20% - 着色 1 2 3 3 3" xfId="2216"/>
    <cellStyle name="40% - 着色 1 2 3 3 3" xfId="2217"/>
    <cellStyle name="20% - 着色 2 2 3 3 3" xfId="2218"/>
    <cellStyle name="40% - 着色 2 2 3 3 3" xfId="2219"/>
    <cellStyle name="20% - 着色 3 2 3 3 3" xfId="2220"/>
    <cellStyle name="40% - 着色 3 2 3 3 3" xfId="2221"/>
    <cellStyle name="20% - 着色 4 2 3 3 3" xfId="2222"/>
    <cellStyle name="40% - 着色 4 2 3 3 3" xfId="2223"/>
    <cellStyle name="20% - 着色 5 2 3 3 3" xfId="2224"/>
    <cellStyle name="40% - 着色 5 2 3 3 3" xfId="2225"/>
    <cellStyle name="20% - 着色 6 2 3 3 3" xfId="2226"/>
    <cellStyle name="40% - 着色 6 2 3 3 3" xfId="2227"/>
    <cellStyle name="常规 8 2 3 3 3" xfId="2228"/>
    <cellStyle name="注释 2 2 3 3 3" xfId="2229"/>
    <cellStyle name="常规 9 2 3 3" xfId="2230"/>
    <cellStyle name="常规 3 6 2 3 3" xfId="2231"/>
    <cellStyle name="常规 3 2 5 2 3 3" xfId="2232"/>
    <cellStyle name="常规 3 2 2 3 2 3 3" xfId="2233"/>
    <cellStyle name="常规 6 5 2 3 3" xfId="2234"/>
    <cellStyle name="常规 6 2 4 2 3 3" xfId="2235"/>
    <cellStyle name="常规 7 3 2 3 3" xfId="2236"/>
    <cellStyle name="常规 3 5 3 2 3 3" xfId="2237"/>
    <cellStyle name="常规 3 2 4 3 2 3 3" xfId="2238"/>
    <cellStyle name="常规 6 3 3 2 3 3" xfId="2239"/>
    <cellStyle name="常规 6 2 2 3 2 3 3" xfId="2240"/>
    <cellStyle name="20% - 着色 1 3 2 3 3" xfId="2241"/>
    <cellStyle name="40% - 着色 1 3 2 3 3" xfId="2242"/>
    <cellStyle name="20% - 着色 2 3 2 3 3" xfId="2243"/>
    <cellStyle name="40% - 着色 2 3 2 3 3" xfId="2244"/>
    <cellStyle name="20% - 着色 3 3 2 3 3" xfId="2245"/>
    <cellStyle name="40% - 着色 3 3 2 3 3" xfId="2246"/>
    <cellStyle name="20% - 着色 4 3 2 3 3" xfId="2247"/>
    <cellStyle name="40% - 着色 4 3 2 3 3" xfId="2248"/>
    <cellStyle name="20% - 着色 5 3 2 3 3" xfId="2249"/>
    <cellStyle name="40% - 着色 5 3 2 3 3" xfId="2250"/>
    <cellStyle name="20% - 着色 6 3 2 3 3" xfId="2251"/>
    <cellStyle name="40% - 着色 6 3 2 3 3" xfId="2252"/>
    <cellStyle name="常规 8 3 2 3 3" xfId="2253"/>
    <cellStyle name="注释 2 3 2 3 3" xfId="2254"/>
    <cellStyle name="常规 6 4 2 2 3 3" xfId="2255"/>
    <cellStyle name="常规 6 2 3 2 2 3 3" xfId="2256"/>
    <cellStyle name="常规 7 2 2 2 3 3" xfId="2257"/>
    <cellStyle name="常规 3 5 2 2 2 3 3" xfId="2258"/>
    <cellStyle name="常规 3 2 4 2 2 2 3 3" xfId="2259"/>
    <cellStyle name="常规 3 2 2 2 2 2 3 3" xfId="2260"/>
    <cellStyle name="常规 6 3 2 2 2 3 3" xfId="2261"/>
    <cellStyle name="常规 6 2 2 2 2 2 3 3" xfId="2262"/>
    <cellStyle name="20% - 着色 1 2 2 2 3 3" xfId="2263"/>
    <cellStyle name="40% - 着色 1 2 2 2 3 3" xfId="2264"/>
    <cellStyle name="20% - 着色 2 2 2 2 3 3" xfId="2265"/>
    <cellStyle name="40% - 着色 2 2 2 2 3 3" xfId="2266"/>
    <cellStyle name="20% - 着色 3 2 2 2 3 3" xfId="2267"/>
    <cellStyle name="40% - 着色 3 2 2 2 3 3" xfId="2268"/>
    <cellStyle name="20% - 着色 4 2 2 2 3 3" xfId="2269"/>
    <cellStyle name="40% - 着色 4 2 2 2 3 3" xfId="2270"/>
    <cellStyle name="20% - 着色 5 2 2 2 3 3" xfId="2271"/>
    <cellStyle name="40% - 着色 5 2 2 2 3 3" xfId="2272"/>
    <cellStyle name="20% - 着色 6 2 2 2 3 3" xfId="2273"/>
    <cellStyle name="40% - 着色 6 2 2 2 3 3" xfId="2274"/>
    <cellStyle name="常规 8 2 2 2 3 3" xfId="2275"/>
    <cellStyle name="注释 2 2 2 2 3 3" xfId="2276"/>
    <cellStyle name="常规 10 2 3 3" xfId="2277"/>
    <cellStyle name="常规 11 2 3 3" xfId="2278"/>
    <cellStyle name="常规 12 2 3 3" xfId="2279"/>
    <cellStyle name="常规 13 2 3" xfId="2280"/>
    <cellStyle name="常规 3 7 2 3" xfId="2281"/>
    <cellStyle name="常规 3 2 6 2 3" xfId="2282"/>
    <cellStyle name="常规 3 2 2 5 2 3" xfId="2283"/>
    <cellStyle name="常规 6 7 2 3" xfId="2284"/>
    <cellStyle name="常规 6 2 6 2 3" xfId="2285"/>
    <cellStyle name="常规 7 5 2 3" xfId="2286"/>
    <cellStyle name="常规 3 5 5 2 3" xfId="2287"/>
    <cellStyle name="常规 3 2 4 5 2 3" xfId="2288"/>
    <cellStyle name="常规 6 3 5 2 3" xfId="2289"/>
    <cellStyle name="常规 6 2 2 5 2 3" xfId="2290"/>
    <cellStyle name="20% - 强调文字颜色 1 3 2 3" xfId="2291"/>
    <cellStyle name="40% - 强调文字颜色 1 3 2 3" xfId="2292"/>
    <cellStyle name="20% - 强调文字颜色 2 3 2 3" xfId="2293"/>
    <cellStyle name="40% - 强调文字颜色 2 3 2 3" xfId="2294"/>
    <cellStyle name="20% - 强调文字颜色 3 3 2 3" xfId="2295"/>
    <cellStyle name="40% - 强调文字颜色 3 3 2 3" xfId="2296"/>
    <cellStyle name="20% - 强调文字颜色 4 3 2 3" xfId="2297"/>
    <cellStyle name="40% - 强调文字颜色 4 3 2 3" xfId="2298"/>
    <cellStyle name="20% - 强调文字颜色 5 3 2 3" xfId="2299"/>
    <cellStyle name="40% - 强调文字颜色 5 3 2 3" xfId="2300"/>
    <cellStyle name="20% - 强调文字颜色 6 3 2 3" xfId="2301"/>
    <cellStyle name="40% - 强调文字颜色 6 3 2 3" xfId="2302"/>
    <cellStyle name="常规 8 5 2 3" xfId="2303"/>
    <cellStyle name="注释 2 5 2 3" xfId="2304"/>
    <cellStyle name="常规 6 4 4 2 3" xfId="2305"/>
    <cellStyle name="常规 6 2 3 4 2 3" xfId="2306"/>
    <cellStyle name="常规 7 2 4 2 3" xfId="2307"/>
    <cellStyle name="常规 3 5 2 4 2 3" xfId="2308"/>
    <cellStyle name="常规 3 2 4 2 4 2 3" xfId="2309"/>
    <cellStyle name="常规 3 2 2 2 4 2 3" xfId="2310"/>
    <cellStyle name="常规 6 3 2 4 2 3" xfId="2311"/>
    <cellStyle name="常规 6 2 2 2 4 2 3" xfId="2312"/>
    <cellStyle name="20% - 着色 1 2 4 2 3" xfId="2313"/>
    <cellStyle name="40% - 着色 1 2 4 2 3" xfId="2314"/>
    <cellStyle name="20% - 着色 2 2 4 2 3" xfId="2315"/>
    <cellStyle name="40% - 着色 2 2 4 2 3" xfId="2316"/>
    <cellStyle name="20% - 着色 3 2 4 2 3" xfId="2317"/>
    <cellStyle name="40% - 着色 3 2 4 2 3" xfId="2318"/>
    <cellStyle name="20% - 着色 4 2 4 2 3" xfId="2319"/>
    <cellStyle name="40% - 着色 4 2 4 2 3" xfId="2320"/>
    <cellStyle name="20% - 着色 5 2 4 2 3" xfId="2321"/>
    <cellStyle name="40% - 着色 5 2 4 2 3" xfId="2322"/>
    <cellStyle name="20% - 着色 6 2 4 2 3" xfId="2323"/>
    <cellStyle name="40% - 着色 6 2 4 2 3" xfId="2324"/>
    <cellStyle name="常规 8 2 4 2 3" xfId="2325"/>
    <cellStyle name="注释 2 2 4 2 3" xfId="2326"/>
    <cellStyle name="常规 9 3 2 3" xfId="2327"/>
    <cellStyle name="常规 3 6 3 2 3" xfId="2328"/>
    <cellStyle name="常规 3 2 5 3 2 3" xfId="2329"/>
    <cellStyle name="常规 3 2 2 3 3 2 3" xfId="2330"/>
    <cellStyle name="常规 6 5 3 2 3" xfId="2331"/>
    <cellStyle name="常规 6 2 4 3 2 3" xfId="2332"/>
    <cellStyle name="常规 7 3 3 2 3" xfId="2333"/>
    <cellStyle name="常规 3 5 3 3 2 3" xfId="2334"/>
    <cellStyle name="常规 3 2 4 3 3 2 3" xfId="2335"/>
    <cellStyle name="常规 6 3 3 3 2 3" xfId="2336"/>
    <cellStyle name="常规 6 2 2 3 3 2 3" xfId="2337"/>
    <cellStyle name="20% - 着色 1 3 3 2 3" xfId="2338"/>
    <cellStyle name="40% - 着色 1 3 3 2 3" xfId="2339"/>
    <cellStyle name="20% - 着色 2 3 3 2 3" xfId="2340"/>
    <cellStyle name="40% - 着色 2 3 3 2 3" xfId="2341"/>
    <cellStyle name="20% - 着色 3 3 3 2 3" xfId="2342"/>
    <cellStyle name="40% - 着色 3 3 3 2 3" xfId="2343"/>
    <cellStyle name="20% - 着色 4 3 3 2 3" xfId="2344"/>
    <cellStyle name="40% - 着色 4 3 3 2 3" xfId="2345"/>
    <cellStyle name="20% - 着色 5 3 3 2 3" xfId="2346"/>
    <cellStyle name="40% - 着色 5 3 3 2 3" xfId="2347"/>
    <cellStyle name="20% - 着色 6 3 3 2 3" xfId="2348"/>
    <cellStyle name="40% - 着色 6 3 3 2 3" xfId="2349"/>
    <cellStyle name="常规 8 3 3 2 3" xfId="2350"/>
    <cellStyle name="注释 2 3 3 2 3" xfId="2351"/>
    <cellStyle name="常规 6 4 2 3 2 3" xfId="2352"/>
    <cellStyle name="常规 6 2 3 2 3 2 3" xfId="2353"/>
    <cellStyle name="常规 7 2 2 3 2 3" xfId="2354"/>
    <cellStyle name="常规 3 5 2 2 3 2 3" xfId="2355"/>
    <cellStyle name="常规 3 2 4 2 2 3 2 3" xfId="2356"/>
    <cellStyle name="常规 3 2 2 2 2 3 2 3" xfId="2357"/>
    <cellStyle name="常规 6 3 2 2 3 2 3" xfId="2358"/>
    <cellStyle name="常规 6 2 2 2 2 3 2 3" xfId="2359"/>
    <cellStyle name="20% - 着色 1 2 2 3 2 3" xfId="2360"/>
    <cellStyle name="40% - 着色 1 2 2 3 2 3" xfId="2361"/>
    <cellStyle name="20% - 着色 2 2 2 3 2 3" xfId="2362"/>
    <cellStyle name="40% - 着色 2 2 2 3 2 3" xfId="2363"/>
    <cellStyle name="20% - 着色 3 2 2 3 2 3" xfId="2364"/>
    <cellStyle name="40% - 着色 3 2 2 3 2 3" xfId="2365"/>
    <cellStyle name="20% - 着色 4 2 2 3 2 3" xfId="2366"/>
    <cellStyle name="40% - 着色 4 2 2 3 2 3" xfId="2367"/>
    <cellStyle name="20% - 着色 5 2 2 3 2 3" xfId="2368"/>
    <cellStyle name="40% - 着色 5 2 2 3 2 3" xfId="2369"/>
    <cellStyle name="20% - 着色 6 2 2 3 2 3" xfId="2370"/>
    <cellStyle name="40% - 着色 6 2 2 3 2 3" xfId="2371"/>
    <cellStyle name="常规 8 2 2 3 2 3" xfId="2372"/>
    <cellStyle name="注释 2 2 2 3 2 3" xfId="2373"/>
    <cellStyle name="常规 10 3 2 3" xfId="2374"/>
    <cellStyle name="常规 11 3 2 3" xfId="2375"/>
    <cellStyle name="常规 12 3 2 3" xfId="2376"/>
    <cellStyle name="常规 6 6 2 2 3" xfId="2377"/>
    <cellStyle name="常规 6 2 5 2 2 3" xfId="2378"/>
    <cellStyle name="常规 7 4 2 2 3" xfId="2379"/>
    <cellStyle name="常规 3 5 4 2 2 3" xfId="2380"/>
    <cellStyle name="常规 3 2 4 4 2 2 3" xfId="2381"/>
    <cellStyle name="常规 3 2 2 4 2 2 3" xfId="2382"/>
    <cellStyle name="常规 6 3 4 2 2 3" xfId="2383"/>
    <cellStyle name="常规 6 2 2 4 2 2 3" xfId="2384"/>
    <cellStyle name="20% - 强调文字颜色 1 2 2 2 3" xfId="2385"/>
    <cellStyle name="40% - 强调文字颜色 1 2 2 2 3" xfId="2386"/>
    <cellStyle name="20% - 强调文字颜色 2 2 2 2 3" xfId="2387"/>
    <cellStyle name="40% - 强调文字颜色 2 2 2 2 3" xfId="2388"/>
    <cellStyle name="20% - 强调文字颜色 3 2 2 2 3" xfId="2389"/>
    <cellStyle name="40% - 强调文字颜色 3 2 2 2 3" xfId="2390"/>
    <cellStyle name="20% - 强调文字颜色 4 2 2 2 3" xfId="2391"/>
    <cellStyle name="40% - 强调文字颜色 4 2 2 2 3" xfId="2392"/>
    <cellStyle name="20% - 强调文字颜色 5 2 2 2 3" xfId="2393"/>
    <cellStyle name="40% - 强调文字颜色 5 2 2 2 3" xfId="2394"/>
    <cellStyle name="20% - 强调文字颜色 6 2 2 2 3" xfId="2395"/>
    <cellStyle name="40% - 强调文字颜色 6 2 2 2 3" xfId="2396"/>
    <cellStyle name="常规 8 4 2 2 3" xfId="2397"/>
    <cellStyle name="注释 2 4 2 2 3" xfId="2398"/>
    <cellStyle name="常规 6 4 3 2 2 3" xfId="2399"/>
    <cellStyle name="常规 6 2 3 3 2 2 3" xfId="2400"/>
    <cellStyle name="常规 7 2 3 2 2 3" xfId="2401"/>
    <cellStyle name="常规 3 5 2 3 2 2 3" xfId="2402"/>
    <cellStyle name="常规 3 2 4 2 3 2 2 3" xfId="2403"/>
    <cellStyle name="常规 3 2 2 2 3 2 2 3" xfId="2404"/>
    <cellStyle name="常规 6 3 2 3 2 2 3" xfId="2405"/>
    <cellStyle name="常规 6 2 2 2 3 2 2 3" xfId="2406"/>
    <cellStyle name="20% - 着色 1 2 3 2 2 3" xfId="2407"/>
    <cellStyle name="40% - 着色 1 2 3 2 2 3" xfId="2408"/>
    <cellStyle name="20% - 着色 2 2 3 2 2 3" xfId="2409"/>
    <cellStyle name="40% - 着色 2 2 3 2 2 3" xfId="2410"/>
    <cellStyle name="20% - 着色 3 2 3 2 2 3" xfId="2411"/>
    <cellStyle name="40% - 着色 3 2 3 2 2 3" xfId="2412"/>
    <cellStyle name="20% - 着色 4 2 3 2 2 3" xfId="2413"/>
    <cellStyle name="40% - 着色 4 2 3 2 2 3" xfId="2414"/>
    <cellStyle name="20% - 着色 5 2 3 2 2 3" xfId="2415"/>
    <cellStyle name="40% - 着色 5 2 3 2 2 3" xfId="2416"/>
    <cellStyle name="20% - 着色 6 2 3 2 2 3" xfId="2417"/>
    <cellStyle name="40% - 着色 6 2 3 2 2 3" xfId="2418"/>
    <cellStyle name="常规 8 2 3 2 2 3" xfId="2419"/>
    <cellStyle name="注释 2 2 3 2 2 3" xfId="2420"/>
    <cellStyle name="常规 9 2 2 2 3" xfId="2421"/>
    <cellStyle name="常规 3 6 2 2 2 3" xfId="2422"/>
    <cellStyle name="常规 3 2 5 2 2 2 3" xfId="2423"/>
    <cellStyle name="常规 3 2 2 3 2 2 2 3" xfId="2424"/>
    <cellStyle name="常规 6 5 2 2 2 3" xfId="2425"/>
    <cellStyle name="常规 6 2 4 2 2 2 3" xfId="2426"/>
    <cellStyle name="常规 7 3 2 2 2 3" xfId="2427"/>
    <cellStyle name="常规 3 5 3 2 2 2 3" xfId="2428"/>
    <cellStyle name="常规 3 2 4 3 2 2 2 3" xfId="2429"/>
    <cellStyle name="常规 6 3 3 2 2 2 3" xfId="2430"/>
    <cellStyle name="常规 6 2 2 3 2 2 2 3" xfId="2431"/>
    <cellStyle name="20% - 着色 1 3 2 2 2 3" xfId="2432"/>
    <cellStyle name="40% - 着色 1 3 2 2 2 3" xfId="2433"/>
    <cellStyle name="20% - 着色 2 3 2 2 2 3" xfId="2434"/>
    <cellStyle name="40% - 着色 2 3 2 2 2 3" xfId="2435"/>
    <cellStyle name="20% - 着色 3 3 2 2 2 3" xfId="2436"/>
    <cellStyle name="40% - 着色 3 3 2 2 2 3" xfId="2437"/>
    <cellStyle name="20% - 着色 4 3 2 2 2 3" xfId="2438"/>
    <cellStyle name="40% - 着色 4 3 2 2 2 3" xfId="2439"/>
    <cellStyle name="20% - 着色 5 3 2 2 2 3" xfId="2440"/>
    <cellStyle name="40% - 着色 5 3 2 2 2 3" xfId="2441"/>
    <cellStyle name="20% - 着色 6 3 2 2 2 3" xfId="2442"/>
    <cellStyle name="40% - 着色 6 3 2 2 2 3" xfId="2443"/>
    <cellStyle name="常规 8 3 2 2 2 3" xfId="2444"/>
    <cellStyle name="注释 2 3 2 2 2 3" xfId="2445"/>
    <cellStyle name="常规 6 4 2 2 2 2 3" xfId="2446"/>
    <cellStyle name="常规 6 2 3 2 2 2 2 3" xfId="2447"/>
    <cellStyle name="常规 7 2 2 2 2 2 3" xfId="2448"/>
    <cellStyle name="常规 3 5 2 2 2 2 2 3" xfId="2449"/>
    <cellStyle name="常规 3 2 4 2 2 2 2 2 3" xfId="2450"/>
    <cellStyle name="常规 3 2 2 2 2 2 2 2 3" xfId="2451"/>
    <cellStyle name="常规 6 3 2 2 2 2 2 3" xfId="2452"/>
    <cellStyle name="常规 6 2 2 2 2 2 2 2 3" xfId="2453"/>
    <cellStyle name="20% - 着色 1 2 2 2 2 2 3" xfId="2454"/>
    <cellStyle name="40% - 着色 1 2 2 2 2 2 3" xfId="2455"/>
    <cellStyle name="20% - 着色 2 2 2 2 2 2 3" xfId="2456"/>
    <cellStyle name="40% - 着色 2 2 2 2 2 2 3" xfId="2457"/>
    <cellStyle name="20% - 着色 3 2 2 2 2 2 3" xfId="2458"/>
    <cellStyle name="40% - 着色 3 2 2 2 2 2 3" xfId="2459"/>
    <cellStyle name="20% - 着色 4 2 2 2 2 2 3" xfId="2460"/>
    <cellStyle name="40% - 着色 4 2 2 2 2 2 3" xfId="2461"/>
    <cellStyle name="20% - 着色 5 2 2 2 2 2 3" xfId="2462"/>
    <cellStyle name="40% - 着色 5 2 2 2 2 2 3" xfId="2463"/>
    <cellStyle name="20% - 着色 6 2 2 2 2 2 3" xfId="2464"/>
    <cellStyle name="40% - 着色 6 2 2 2 2 2 3" xfId="2465"/>
    <cellStyle name="常规 8 2 2 2 2 2 3" xfId="2466"/>
    <cellStyle name="注释 2 2 2 2 2 2 3" xfId="2467"/>
    <cellStyle name="常规 10 2 2 2 3" xfId="2468"/>
    <cellStyle name="常规 11 2 2 2 3" xfId="2469"/>
    <cellStyle name="常规 12 2 2 2 3" xfId="2470"/>
    <cellStyle name="常规 5 7 2" xfId="2471"/>
    <cellStyle name="常规 6 9 2" xfId="2472"/>
    <cellStyle name="常规 6 2 8 2" xfId="2473"/>
    <cellStyle name="常规 7 7 2" xfId="2474"/>
    <cellStyle name="常规 3 5 7 2" xfId="2475"/>
    <cellStyle name="常规 3 2 4 7 2" xfId="2476"/>
    <cellStyle name="常规 3 2 2 7 2" xfId="2477"/>
    <cellStyle name="常规 6 3 7 2" xfId="2478"/>
    <cellStyle name="常规 5 2 6 2" xfId="2479"/>
    <cellStyle name="常规 6 2 2 7 2" xfId="2480"/>
    <cellStyle name="20% - Accent1 2 2" xfId="2481"/>
    <cellStyle name="40% - Accent1 2 2" xfId="2482"/>
    <cellStyle name="20% - Accent2 2 2" xfId="2483"/>
    <cellStyle name="40% - Accent2 2 2" xfId="2484"/>
    <cellStyle name="20% - Accent3 2 2" xfId="2485"/>
    <cellStyle name="40% - Accent3 2 2" xfId="2486"/>
    <cellStyle name="20% - Accent4 2 2" xfId="2487"/>
    <cellStyle name="40% - Accent4 2 2" xfId="2488"/>
    <cellStyle name="20% - Accent5 2 2" xfId="2489"/>
    <cellStyle name="40% - Accent5 2 2" xfId="2490"/>
    <cellStyle name="20% - Accent6 2 2" xfId="2491"/>
    <cellStyle name="40% - Accent6 2 2" xfId="2492"/>
    <cellStyle name="常规 8 7 2" xfId="2493"/>
    <cellStyle name="注释 2 7 2" xfId="2494"/>
    <cellStyle name="常规 6 4 6 2" xfId="2495"/>
    <cellStyle name="常规 6 2 3 6 2" xfId="2496"/>
    <cellStyle name="常规 7 2 6 2" xfId="2497"/>
    <cellStyle name="常规 3 5 2 6 2" xfId="2498"/>
    <cellStyle name="常规 3 2 4 2 6 2" xfId="2499"/>
    <cellStyle name="常规 3 2 2 2 6 2" xfId="2500"/>
    <cellStyle name="常规 6 3 2 6 2" xfId="2501"/>
    <cellStyle name="常规 6 2 2 2 6 2" xfId="2502"/>
    <cellStyle name="20% - 着色 1 2 6 2" xfId="2503"/>
    <cellStyle name="40% - 着色 1 2 6 2" xfId="2504"/>
    <cellStyle name="20% - 着色 2 2 6 2" xfId="2505"/>
    <cellStyle name="40% - 着色 2 2 6 2" xfId="2506"/>
    <cellStyle name="20% - 着色 3 2 6 2" xfId="2507"/>
    <cellStyle name="40% - 着色 3 2 6 2" xfId="2508"/>
    <cellStyle name="20% - 着色 4 2 6 2" xfId="2509"/>
    <cellStyle name="40% - 着色 4 2 6 2" xfId="2510"/>
    <cellStyle name="20% - 着色 5 2 6 2" xfId="2511"/>
    <cellStyle name="40% - 着色 5 2 6 2" xfId="2512"/>
    <cellStyle name="20% - 着色 6 2 6 2" xfId="2513"/>
    <cellStyle name="40% - 着色 6 2 6 2" xfId="2514"/>
    <cellStyle name="常规 8 2 6 2" xfId="2515"/>
    <cellStyle name="注释 2 2 6 2" xfId="2516"/>
    <cellStyle name="常规 9 5 2" xfId="2517"/>
    <cellStyle name="常规 3 6 5 2" xfId="2518"/>
    <cellStyle name="常规 3 2 5 5 2" xfId="2519"/>
    <cellStyle name="常规 3 2 2 3 5 2" xfId="2520"/>
    <cellStyle name="常规 6 5 5 2" xfId="2521"/>
    <cellStyle name="常规 5 2 2 5 2" xfId="2522"/>
    <cellStyle name="常规 6 2 4 5 2" xfId="2523"/>
    <cellStyle name="常规 7 3 5 2" xfId="2524"/>
    <cellStyle name="常规 3 5 3 5 2" xfId="2525"/>
    <cellStyle name="常规 3 2 4 3 5 2" xfId="2526"/>
    <cellStyle name="常规 6 3 3 5 2" xfId="2527"/>
    <cellStyle name="常规 6 2 2 3 5 2" xfId="2528"/>
    <cellStyle name="20% - 着色 1 3 5 2" xfId="2529"/>
    <cellStyle name="40% - 着色 1 3 5 2" xfId="2530"/>
    <cellStyle name="20% - 着色 2 3 5 2" xfId="2531"/>
    <cellStyle name="40% - 着色 2 3 5 2" xfId="2532"/>
    <cellStyle name="20% - 着色 3 3 5 2" xfId="2533"/>
    <cellStyle name="40% - 着色 3 3 5 2" xfId="2534"/>
    <cellStyle name="20% - 着色 4 3 5 2" xfId="2535"/>
    <cellStyle name="40% - 着色 4 3 5 2" xfId="2536"/>
    <cellStyle name="20% - 着色 5 3 5 2" xfId="2537"/>
    <cellStyle name="40% - 着色 5 3 5 2" xfId="2538"/>
    <cellStyle name="20% - 着色 6 3 5 2" xfId="2539"/>
    <cellStyle name="40% - 着色 6 3 5 2" xfId="2540"/>
    <cellStyle name="常规 8 3 5 2" xfId="2541"/>
    <cellStyle name="注释 2 3 5 2" xfId="2542"/>
    <cellStyle name="常规 6 4 2 5 2" xfId="2543"/>
    <cellStyle name="常规 6 2 3 2 5 2" xfId="2544"/>
    <cellStyle name="常规 7 2 2 5 2" xfId="2545"/>
    <cellStyle name="常规 3 5 2 2 5 2" xfId="2546"/>
    <cellStyle name="常规 3 2 4 2 2 5 2" xfId="2547"/>
    <cellStyle name="常规 3 2 2 2 2 5 2" xfId="2548"/>
    <cellStyle name="常规 6 3 2 2 5 2" xfId="2549"/>
    <cellStyle name="常规 6 2 2 2 2 5 2" xfId="2550"/>
    <cellStyle name="20% - 着色 1 2 2 5 2" xfId="2551"/>
    <cellStyle name="40% - 着色 1 2 2 5 2" xfId="2552"/>
    <cellStyle name="20% - 着色 2 2 2 5 2" xfId="2553"/>
    <cellStyle name="40% - 着色 2 2 2 5 2" xfId="2554"/>
    <cellStyle name="20% - 着色 3 2 2 5 2" xfId="2555"/>
    <cellStyle name="40% - 着色 3 2 2 5 2" xfId="2556"/>
    <cellStyle name="20% - 着色 4 2 2 5 2" xfId="2557"/>
    <cellStyle name="40% - 着色 4 2 2 5 2" xfId="2558"/>
    <cellStyle name="20% - 着色 5 2 2 5 2" xfId="2559"/>
    <cellStyle name="40% - 着色 5 2 2 5 2" xfId="2560"/>
    <cellStyle name="20% - 着色 6 2 2 5 2" xfId="2561"/>
    <cellStyle name="40% - 着色 6 2 2 5 2" xfId="2562"/>
    <cellStyle name="常规 8 2 2 5 2" xfId="2563"/>
    <cellStyle name="注释 2 2 2 5 2" xfId="2564"/>
    <cellStyle name="常规 10 5 2" xfId="2565"/>
    <cellStyle name="常规 5 4 3 2" xfId="2566"/>
    <cellStyle name="常规 5 2 3 3 2" xfId="2567"/>
    <cellStyle name="常规 11 5 2" xfId="2568"/>
    <cellStyle name="常规 12 5 2" xfId="2569"/>
    <cellStyle name="常规 6 6 4 2" xfId="2570"/>
    <cellStyle name="常规 6 2 5 4 2" xfId="2571"/>
    <cellStyle name="常规 7 4 4 2" xfId="2572"/>
    <cellStyle name="常规 3 5 4 4 2" xfId="2573"/>
    <cellStyle name="常规 3 2 4 4 4 2" xfId="2574"/>
    <cellStyle name="常规 3 2 2 4 4 2" xfId="2575"/>
    <cellStyle name="常规 6 3 4 4 2" xfId="2576"/>
    <cellStyle name="常规 6 2 2 4 4 2" xfId="2577"/>
    <cellStyle name="20% - 强调文字颜色 1 2 4 2" xfId="2578"/>
    <cellStyle name="40% - 强调文字颜色 1 2 4 2" xfId="2579"/>
    <cellStyle name="20% - 强调文字颜色 2 2 4 2" xfId="2580"/>
    <cellStyle name="40% - 强调文字颜色 2 2 4 2" xfId="2581"/>
    <cellStyle name="20% - 强调文字颜色 3 2 4 2" xfId="2582"/>
    <cellStyle name="40% - 强调文字颜色 3 2 4 2" xfId="2583"/>
    <cellStyle name="20% - 强调文字颜色 4 2 4 2" xfId="2584"/>
    <cellStyle name="40% - 强调文字颜色 4 2 4 2" xfId="2585"/>
    <cellStyle name="20% - 强调文字颜色 5 2 4 2" xfId="2586"/>
    <cellStyle name="40% - 强调文字颜色 5 2 4 2" xfId="2587"/>
    <cellStyle name="20% - 强调文字颜色 6 2 4 2" xfId="2588"/>
    <cellStyle name="40% - 强调文字颜色 6 2 4 2" xfId="2589"/>
    <cellStyle name="常规 8 4 4 2" xfId="2590"/>
    <cellStyle name="注释 2 4 4 2" xfId="2591"/>
    <cellStyle name="常规 6 4 3 4 2" xfId="2592"/>
    <cellStyle name="常规 6 2 3 3 4 2" xfId="2593"/>
    <cellStyle name="常规 7 2 3 4 2" xfId="2594"/>
    <cellStyle name="常规 3 5 2 3 4 2" xfId="2595"/>
    <cellStyle name="常规 3 2 4 2 3 4 2" xfId="2596"/>
    <cellStyle name="常规 3 2 2 2 3 4 2" xfId="2597"/>
    <cellStyle name="常规 6 3 2 3 4 2" xfId="2598"/>
    <cellStyle name="常规 6 2 2 2 3 4 2" xfId="2599"/>
    <cellStyle name="20% - 着色 1 2 3 4 2" xfId="2600"/>
    <cellStyle name="40% - 着色 1 2 3 4 2" xfId="2601"/>
    <cellStyle name="20% - 着色 2 2 3 4 2" xfId="2602"/>
    <cellStyle name="40% - 着色 2 2 3 4 2" xfId="2603"/>
    <cellStyle name="20% - 着色 3 2 3 4 2" xfId="2604"/>
    <cellStyle name="40% - 着色 3 2 3 4 2" xfId="2605"/>
    <cellStyle name="20% - 着色 4 2 3 4 2" xfId="2606"/>
    <cellStyle name="40% - 着色 4 2 3 4 2" xfId="2607"/>
    <cellStyle name="20% - 着色 5 2 3 4 2" xfId="2608"/>
    <cellStyle name="40% - 着色 5 2 3 4 2" xfId="2609"/>
    <cellStyle name="20% - 着色 6 2 3 4 2" xfId="2610"/>
    <cellStyle name="40% - 着色 6 2 3 4 2" xfId="2611"/>
    <cellStyle name="常规 8 2 3 4 2" xfId="2612"/>
    <cellStyle name="注释 2 2 3 4 2" xfId="2613"/>
    <cellStyle name="常规 9 2 4 2" xfId="2614"/>
    <cellStyle name="常规 3 6 2 4 2" xfId="2615"/>
    <cellStyle name="常规 3 2 5 2 4 2" xfId="2616"/>
    <cellStyle name="常规 3 2 2 3 2 4 2" xfId="2617"/>
    <cellStyle name="常规 6 5 2 4 2" xfId="2618"/>
    <cellStyle name="常规 5 2 2 2 3 2" xfId="2619"/>
    <cellStyle name="常规 6 2 4 2 4 2" xfId="2620"/>
    <cellStyle name="常规 7 3 2 4 2" xfId="2621"/>
    <cellStyle name="常规 3 5 3 2 4 2" xfId="2622"/>
    <cellStyle name="常规 3 2 4 3 2 4 2" xfId="2623"/>
    <cellStyle name="常规 6 3 3 2 4 2" xfId="2624"/>
    <cellStyle name="常规 6 2 2 3 2 4 2" xfId="2625"/>
    <cellStyle name="20% - 着色 1 3 2 4 2" xfId="2626"/>
    <cellStyle name="40% - 着色 1 3 2 4 2" xfId="2627"/>
    <cellStyle name="20% - 着色 2 3 2 4 2" xfId="2628"/>
    <cellStyle name="40% - 着色 2 3 2 4 2" xfId="2629"/>
    <cellStyle name="20% - 着色 3 3 2 4 2" xfId="2630"/>
    <cellStyle name="40% - 着色 3 3 2 4 2" xfId="2631"/>
    <cellStyle name="20% - 着色 4 3 2 4 2" xfId="2632"/>
    <cellStyle name="40% - 着色 4 3 2 4 2" xfId="2633"/>
    <cellStyle name="20% - 着色 5 3 2 4 2" xfId="2634"/>
    <cellStyle name="40% - 着色 5 3 2 4 2" xfId="2635"/>
    <cellStyle name="20% - 着色 6 3 2 4 2" xfId="2636"/>
    <cellStyle name="40% - 着色 6 3 2 4 2" xfId="2637"/>
    <cellStyle name="常规 8 3 2 4 2" xfId="2638"/>
    <cellStyle name="注释 2 3 2 4 2" xfId="2639"/>
    <cellStyle name="常规 6 4 2 2 4 2" xfId="2640"/>
    <cellStyle name="常规 6 2 3 2 2 4 2" xfId="2641"/>
    <cellStyle name="常规 7 2 2 2 4 2" xfId="2642"/>
    <cellStyle name="常规 3 5 2 2 2 4 2" xfId="2643"/>
    <cellStyle name="常规 3 2 4 2 2 2 4 2" xfId="2644"/>
    <cellStyle name="常规 3 2 2 2 2 2 4 2" xfId="2645"/>
    <cellStyle name="常规 6 3 2 2 2 4 2" xfId="2646"/>
    <cellStyle name="常规 6 2 2 2 2 2 4 2" xfId="2647"/>
    <cellStyle name="20% - 着色 1 2 2 2 4 2" xfId="2648"/>
    <cellStyle name="40% - 着色 1 2 2 2 4 2" xfId="2649"/>
    <cellStyle name="20% - 着色 2 2 2 2 4 2" xfId="2650"/>
    <cellStyle name="40% - 着色 2 2 2 2 4 2" xfId="2651"/>
    <cellStyle name="20% - 着色 3 2 2 2 4 2" xfId="2652"/>
    <cellStyle name="40% - 着色 3 2 2 2 4 2" xfId="2653"/>
    <cellStyle name="20% - 着色 4 2 2 2 4 2" xfId="2654"/>
    <cellStyle name="40% - 着色 4 2 2 2 4 2" xfId="2655"/>
    <cellStyle name="20% - 着色 5 2 2 2 4 2" xfId="2656"/>
    <cellStyle name="40% - 着色 5 2 2 2 4 2" xfId="2657"/>
    <cellStyle name="20% - 着色 6 2 2 2 4 2" xfId="2658"/>
    <cellStyle name="40% - 着色 6 2 2 2 4 2" xfId="2659"/>
    <cellStyle name="常规 8 2 2 2 4 2" xfId="2660"/>
    <cellStyle name="注释 2 2 2 2 4 2" xfId="2661"/>
    <cellStyle name="常规 10 2 4 2" xfId="2662"/>
    <cellStyle name="常规 11 2 4 2" xfId="2663"/>
    <cellStyle name="常规 12 2 4 2" xfId="2664"/>
    <cellStyle name="常规 13 3 2" xfId="2665"/>
    <cellStyle name="常规 3 7 3 2" xfId="2666"/>
    <cellStyle name="常规 3 2 6 3 2" xfId="2667"/>
    <cellStyle name="常规 3 2 2 5 3 2" xfId="2668"/>
    <cellStyle name="常规 6 7 3 2" xfId="2669"/>
    <cellStyle name="常规 6 2 6 3 2" xfId="2670"/>
    <cellStyle name="常规 7 5 3 2" xfId="2671"/>
    <cellStyle name="常规 3 5 5 3 2" xfId="2672"/>
    <cellStyle name="常规 3 2 4 5 3 2" xfId="2673"/>
    <cellStyle name="常规 6 3 5 3 2" xfId="2674"/>
    <cellStyle name="常规 6 2 2 5 3 2" xfId="2675"/>
    <cellStyle name="20% - 强调文字颜色 1 3 3 2" xfId="2676"/>
    <cellStyle name="40% - 强调文字颜色 1 3 3 2" xfId="2677"/>
    <cellStyle name="20% - 强调文字颜色 2 3 3 2" xfId="2678"/>
    <cellStyle name="40% - 强调文字颜色 2 3 3 2" xfId="2679"/>
    <cellStyle name="20% - 强调文字颜色 3 3 3 2" xfId="2680"/>
    <cellStyle name="40% - 强调文字颜色 3 3 3 2" xfId="2681"/>
    <cellStyle name="20% - 强调文字颜色 4 3 3 2" xfId="2682"/>
    <cellStyle name="40% - 强调文字颜色 4 3 3 2" xfId="2683"/>
    <cellStyle name="20% - 强调文字颜色 5 3 3 2" xfId="2684"/>
    <cellStyle name="40% - 强调文字颜色 5 3 3 2" xfId="2685"/>
    <cellStyle name="20% - 强调文字颜色 6 3 3 2" xfId="2686"/>
    <cellStyle name="40% - 强调文字颜色 6 3 3 2" xfId="2687"/>
    <cellStyle name="常规 8 5 3 2" xfId="2688"/>
    <cellStyle name="注释 2 5 3 2" xfId="2689"/>
    <cellStyle name="常规 6 4 4 3 2" xfId="2690"/>
    <cellStyle name="常规 6 2 3 4 3 2" xfId="2691"/>
    <cellStyle name="常规 7 2 4 3 2" xfId="2692"/>
    <cellStyle name="常规 3 5 2 4 3 2" xfId="2693"/>
    <cellStyle name="常规 3 2 4 2 4 3 2" xfId="2694"/>
    <cellStyle name="常规 3 2 2 2 4 3 2" xfId="2695"/>
    <cellStyle name="常规 6 3 2 4 3 2" xfId="2696"/>
    <cellStyle name="常规 6 2 2 2 4 3 2" xfId="2697"/>
    <cellStyle name="20% - 着色 1 2 4 3 2" xfId="2698"/>
    <cellStyle name="40% - 着色 1 2 4 3 2" xfId="2699"/>
    <cellStyle name="20% - 着色 2 2 4 3 2" xfId="2700"/>
    <cellStyle name="40% - 着色 2 2 4 3 2" xfId="2701"/>
    <cellStyle name="20% - 着色 3 2 4 3 2" xfId="2702"/>
    <cellStyle name="40% - 着色 3 2 4 3 2" xfId="2703"/>
    <cellStyle name="20% - 着色 4 2 4 3 2" xfId="2704"/>
    <cellStyle name="40% - 着色 4 2 4 3 2" xfId="2705"/>
    <cellStyle name="20% - 着色 5 2 4 3 2" xfId="2706"/>
    <cellStyle name="40% - 着色 5 2 4 3 2" xfId="2707"/>
    <cellStyle name="20% - 着色 6 2 4 3 2" xfId="2708"/>
    <cellStyle name="40% - 着色 6 2 4 3 2" xfId="2709"/>
    <cellStyle name="常规 8 2 4 3 2" xfId="2710"/>
    <cellStyle name="注释 2 2 4 3 2" xfId="2711"/>
    <cellStyle name="常规 9 3 3 2" xfId="2712"/>
    <cellStyle name="常规 3 6 3 3 2" xfId="2713"/>
    <cellStyle name="常规 3 2 5 3 3 2" xfId="2714"/>
    <cellStyle name="常规 3 2 2 3 3 3 2" xfId="2715"/>
    <cellStyle name="常规 6 5 3 3 2" xfId="2716"/>
    <cellStyle name="常规 6 2 4 3 3 2" xfId="2717"/>
    <cellStyle name="常规 7 3 3 3 2" xfId="2718"/>
    <cellStyle name="常规 3 5 3 3 3 2" xfId="2719"/>
    <cellStyle name="常规 3 2 4 3 3 3 2" xfId="2720"/>
    <cellStyle name="常规 6 3 3 3 3 2" xfId="2721"/>
    <cellStyle name="常规 6 2 2 3 3 3 2" xfId="2722"/>
    <cellStyle name="20% - 着色 1 3 3 3 2" xfId="2723"/>
    <cellStyle name="40% - 着色 1 3 3 3 2" xfId="2724"/>
    <cellStyle name="20% - 着色 2 3 3 3 2" xfId="2725"/>
    <cellStyle name="40% - 着色 2 3 3 3 2" xfId="2726"/>
    <cellStyle name="20% - 着色 3 3 3 3 2" xfId="2727"/>
    <cellStyle name="40% - 着色 3 3 3 3 2" xfId="2728"/>
    <cellStyle name="20% - 着色 4 3 3 3 2" xfId="2729"/>
    <cellStyle name="40% - 着色 4 3 3 3 2" xfId="2730"/>
    <cellStyle name="20% - 着色 5 3 3 3 2" xfId="2731"/>
    <cellStyle name="40% - 着色 5 3 3 3 2" xfId="2732"/>
    <cellStyle name="20% - 着色 6 3 3 3 2" xfId="2733"/>
    <cellStyle name="40% - 着色 6 3 3 3 2" xfId="2734"/>
    <cellStyle name="常规 8 3 3 3 2" xfId="2735"/>
    <cellStyle name="注释 2 3 3 3 2" xfId="2736"/>
    <cellStyle name="常规 6 4 2 3 3 2" xfId="2737"/>
    <cellStyle name="常规 6 2 3 2 3 3 2" xfId="2738"/>
    <cellStyle name="常规 7 2 2 3 3 2" xfId="2739"/>
    <cellStyle name="常规 3 5 2 2 3 3 2" xfId="2740"/>
    <cellStyle name="常规 3 2 4 2 2 3 3 2" xfId="2741"/>
    <cellStyle name="常规 3 2 2 2 2 3 3 2" xfId="2742"/>
    <cellStyle name="常规 6 3 2 2 3 3 2" xfId="2743"/>
    <cellStyle name="常规 6 2 2 2 2 3 3 2" xfId="2744"/>
    <cellStyle name="20% - 着色 1 2 2 3 3 2" xfId="2745"/>
    <cellStyle name="40% - 着色 1 2 2 3 3 2" xfId="2746"/>
    <cellStyle name="20% - 着色 2 2 2 3 3 2" xfId="2747"/>
    <cellStyle name="40% - 着色 2 2 2 3 3 2" xfId="2748"/>
    <cellStyle name="20% - 着色 3 2 2 3 3 2" xfId="2749"/>
    <cellStyle name="40% - 着色 3 2 2 3 3 2" xfId="2750"/>
    <cellStyle name="20% - 着色 4 2 2 3 3 2" xfId="2751"/>
    <cellStyle name="40% - 着色 4 2 2 3 3 2" xfId="2752"/>
    <cellStyle name="20% - 着色 5 2 2 3 3 2" xfId="2753"/>
    <cellStyle name="40% - 着色 5 2 2 3 3 2" xfId="2754"/>
    <cellStyle name="20% - 着色 6 2 2 3 3 2" xfId="2755"/>
    <cellStyle name="40% - 着色 6 2 2 3 3 2" xfId="2756"/>
    <cellStyle name="常规 8 2 2 3 3 2" xfId="2757"/>
    <cellStyle name="注释 2 2 2 3 3 2" xfId="2758"/>
    <cellStyle name="常规 5 5 3 2" xfId="2759"/>
    <cellStyle name="常规 5 2 4 3 2" xfId="2760"/>
    <cellStyle name="常规 5 2 2 3 3 2" xfId="2761"/>
    <cellStyle name="常规 10 3 3 2" xfId="2762"/>
    <cellStyle name="常规 11 3 3 2" xfId="2763"/>
    <cellStyle name="常规 12 3 3 2" xfId="2764"/>
    <cellStyle name="常规 6 6 2 3 2" xfId="2765"/>
    <cellStyle name="常规 6 2 5 2 3 2" xfId="2766"/>
    <cellStyle name="常规 7 4 2 3 2" xfId="2767"/>
    <cellStyle name="常规 3 5 4 2 3 2" xfId="2768"/>
    <cellStyle name="常规 3 2 4 4 2 3 2" xfId="2769"/>
    <cellStyle name="常规 3 2 2 4 2 3 2" xfId="2770"/>
    <cellStyle name="常规 6 3 4 2 3 2" xfId="2771"/>
    <cellStyle name="常规 6 2 2 4 2 3 2" xfId="2772"/>
    <cellStyle name="20% - 强调文字颜色 1 2 2 3 2" xfId="2773"/>
    <cellStyle name="40% - 强调文字颜色 1 2 2 3 2" xfId="2774"/>
    <cellStyle name="20% - 强调文字颜色 2 2 2 3 2" xfId="2775"/>
    <cellStyle name="40% - 强调文字颜色 2 2 2 3 2" xfId="2776"/>
    <cellStyle name="20% - 强调文字颜色 3 2 2 3 2" xfId="2777"/>
    <cellStyle name="40% - 强调文字颜色 3 2 2 3 2" xfId="2778"/>
    <cellStyle name="20% - 强调文字颜色 4 2 2 3 2" xfId="2779"/>
    <cellStyle name="40% - 强调文字颜色 4 2 2 3 2" xfId="2780"/>
    <cellStyle name="20% - 强调文字颜色 5 2 2 3 2" xfId="2781"/>
    <cellStyle name="40% - 强调文字颜色 5 2 2 3 2" xfId="2782"/>
    <cellStyle name="20% - 强调文字颜色 6 2 2 3 2" xfId="2783"/>
    <cellStyle name="40% - 强调文字颜色 6 2 2 3 2" xfId="2784"/>
    <cellStyle name="常规 8 4 2 3 2" xfId="2785"/>
    <cellStyle name="注释 2 4 2 3 2" xfId="2786"/>
    <cellStyle name="常规 6 4 3 2 3 2" xfId="2787"/>
    <cellStyle name="常规 6 2 3 3 2 3 2" xfId="2788"/>
    <cellStyle name="常规 7 2 3 2 3 2" xfId="2789"/>
    <cellStyle name="常规 3 5 2 3 2 3 2" xfId="2790"/>
    <cellStyle name="常规 3 2 4 2 3 2 3 2" xfId="2791"/>
    <cellStyle name="常规 3 2 2 2 3 2 3 2" xfId="2792"/>
    <cellStyle name="常规 6 3 2 3 2 3 2" xfId="2793"/>
    <cellStyle name="常规 6 2 2 2 3 2 3 2" xfId="2794"/>
    <cellStyle name="20% - 着色 1 2 3 2 3 2" xfId="2795"/>
    <cellStyle name="40% - 着色 1 2 3 2 3 2" xfId="2796"/>
    <cellStyle name="20% - 着色 2 2 3 2 3 2" xfId="2797"/>
    <cellStyle name="40% - 着色 2 2 3 2 3 2" xfId="2798"/>
    <cellStyle name="20% - 着色 3 2 3 2 3 2" xfId="2799"/>
    <cellStyle name="40% - 着色 3 2 3 2 3 2" xfId="2800"/>
    <cellStyle name="20% - 着色 4 2 3 2 3 2" xfId="2801"/>
    <cellStyle name="40% - 着色 4 2 3 2 3 2" xfId="2802"/>
    <cellStyle name="20% - 着色 5 2 3 2 3 2" xfId="2803"/>
    <cellStyle name="40% - 着色 5 2 3 2 3 2" xfId="2804"/>
    <cellStyle name="20% - 着色 6 2 3 2 3 2" xfId="2805"/>
    <cellStyle name="40% - 着色 6 2 3 2 3 2" xfId="2806"/>
    <cellStyle name="常规 8 2 3 2 3 2" xfId="2807"/>
    <cellStyle name="注释 2 2 3 2 3 2" xfId="2808"/>
    <cellStyle name="常规 9 2 2 3 2" xfId="2809"/>
    <cellStyle name="常规 3 6 2 2 3 2" xfId="2810"/>
    <cellStyle name="常规 3 2 5 2 2 3 2" xfId="2811"/>
    <cellStyle name="常规 3 2 2 3 2 2 3 2" xfId="2812"/>
    <cellStyle name="常规 6 5 2 2 3 2" xfId="2813"/>
    <cellStyle name="常规 6 2 4 2 2 3 2" xfId="2814"/>
    <cellStyle name="常规 7 3 2 2 3 2" xfId="2815"/>
    <cellStyle name="常规 3 5 3 2 2 3 2" xfId="2816"/>
    <cellStyle name="常规 3 2 4 3 2 2 3 2" xfId="2817"/>
    <cellStyle name="常规 6 3 3 2 2 3 2" xfId="2818"/>
    <cellStyle name="常规 6 2 2 3 2 2 3 2" xfId="2819"/>
    <cellStyle name="20% - 着色 1 3 2 2 3 2" xfId="2820"/>
    <cellStyle name="40% - 着色 1 3 2 2 3 2" xfId="2821"/>
    <cellStyle name="20% - 着色 2 3 2 2 3 2" xfId="2822"/>
    <cellStyle name="40% - 着色 2 3 2 2 3 2" xfId="2823"/>
    <cellStyle name="20% - 着色 3 3 2 2 3 2" xfId="2824"/>
    <cellStyle name="40% - 着色 3 3 2 2 3 2" xfId="2825"/>
    <cellStyle name="20% - 着色 4 3 2 2 3 2" xfId="2826"/>
    <cellStyle name="40% - 着色 4 3 2 2 3 2" xfId="2827"/>
    <cellStyle name="20% - 着色 5 3 2 2 3 2" xfId="2828"/>
    <cellStyle name="40% - 着色 5 3 2 2 3 2" xfId="2829"/>
    <cellStyle name="20% - 着色 6 3 2 2 3 2" xfId="2830"/>
    <cellStyle name="40% - 着色 6 3 2 2 3 2" xfId="2831"/>
    <cellStyle name="常规 8 3 2 2 3 2" xfId="2832"/>
    <cellStyle name="注释 2 3 2 2 3 2" xfId="2833"/>
    <cellStyle name="常规 6 4 2 2 2 3 2" xfId="2834"/>
    <cellStyle name="常规 6 2 3 2 2 2 3 2" xfId="2835"/>
    <cellStyle name="常规 7 2 2 2 2 3 2" xfId="2836"/>
    <cellStyle name="常规 3 5 2 2 2 2 3 2" xfId="2837"/>
    <cellStyle name="常规 3 2 4 2 2 2 2 3 2" xfId="2838"/>
    <cellStyle name="常规 3 2 2 2 2 2 2 3 2" xfId="2839"/>
    <cellStyle name="常规 6 3 2 2 2 2 3 2" xfId="2840"/>
    <cellStyle name="常规 6 2 2 2 2 2 2 3 2" xfId="2841"/>
    <cellStyle name="20% - 着色 1 2 2 2 2 3 2" xfId="2842"/>
    <cellStyle name="40% - 着色 1 2 2 2 2 3 2" xfId="2843"/>
    <cellStyle name="20% - 着色 2 2 2 2 2 3 2" xfId="2844"/>
    <cellStyle name="40% - 着色 2 2 2 2 2 3 2" xfId="2845"/>
    <cellStyle name="20% - 着色 3 2 2 2 2 3 2" xfId="2846"/>
    <cellStyle name="40% - 着色 3 2 2 2 2 3 2" xfId="2847"/>
    <cellStyle name="20% - 着色 4 2 2 2 2 3 2" xfId="2848"/>
    <cellStyle name="40% - 着色 4 2 2 2 2 3 2" xfId="2849"/>
    <cellStyle name="20% - 着色 5 2 2 2 2 3 2" xfId="2850"/>
    <cellStyle name="40% - 着色 5 2 2 2 2 3 2" xfId="2851"/>
    <cellStyle name="20% - 着色 6 2 2 2 2 3 2" xfId="2852"/>
    <cellStyle name="40% - 着色 6 2 2 2 2 3 2" xfId="2853"/>
    <cellStyle name="常规 8 2 2 2 2 3 2" xfId="2854"/>
    <cellStyle name="注释 2 2 2 2 2 3 2" xfId="2855"/>
    <cellStyle name="常规 10 2 2 3 2" xfId="2856"/>
    <cellStyle name="常规 11 2 2 3 2" xfId="2857"/>
    <cellStyle name="常规 12 2 2 3 2" xfId="2858"/>
    <cellStyle name="常规 5 6 2 2" xfId="2859"/>
    <cellStyle name="常规 5 2 5 2 2" xfId="2860"/>
    <cellStyle name="常规 5 2 2 4 2 2" xfId="2861"/>
    <cellStyle name="常规 5 4 2 2 2" xfId="2862"/>
    <cellStyle name="常规 5 2 3 2 2 2" xfId="2863"/>
    <cellStyle name="常规 5 2 2 2 2 2 2" xfId="2864"/>
    <cellStyle name="常规 5 5 2 2 2" xfId="2865"/>
    <cellStyle name="常规 5 2 4 2 2 2" xfId="2866"/>
    <cellStyle name="常规 5 2 2 3 2 2 2" xfId="2867"/>
    <cellStyle name="常规 6 8 2 2" xfId="2868"/>
    <cellStyle name="常规 6 2 7 2 2" xfId="2869"/>
    <cellStyle name="常规 7 6 2 2" xfId="2870"/>
    <cellStyle name="常规 3 5 6 2 2" xfId="2871"/>
    <cellStyle name="常规 3 2 4 6 2 2" xfId="2872"/>
    <cellStyle name="常规 3 2 2 6 2 2" xfId="2873"/>
    <cellStyle name="常规 6 3 6 2 2" xfId="2874"/>
    <cellStyle name="常规 6 2 2 6 2 2" xfId="2875"/>
    <cellStyle name="20% - 着色 1 4 2 2" xfId="2876"/>
    <cellStyle name="40% - 着色 1 4 2 2" xfId="2877"/>
    <cellStyle name="20% - 着色 2 4 2 2" xfId="2878"/>
    <cellStyle name="40% - 着色 2 4 2 2" xfId="2879"/>
    <cellStyle name="20% - 着色 3 4 2 2" xfId="2880"/>
    <cellStyle name="40% - 着色 3 4 2 2" xfId="2881"/>
    <cellStyle name="20% - 着色 4 4 2 2" xfId="2882"/>
    <cellStyle name="40% - 着色 4 4 2 2" xfId="2883"/>
    <cellStyle name="20% - 着色 5 4 2 2" xfId="2884"/>
    <cellStyle name="40% - 着色 5 4 2 2" xfId="2885"/>
    <cellStyle name="20% - 着色 6 4 2 2" xfId="2886"/>
    <cellStyle name="40% - 着色 6 4 2 2" xfId="2887"/>
    <cellStyle name="常规 8 6 2 2" xfId="2888"/>
    <cellStyle name="注释 2 6 2 2" xfId="2889"/>
    <cellStyle name="常规 6 4 5 2 2" xfId="2890"/>
    <cellStyle name="常规 6 2 3 5 2 2" xfId="2891"/>
    <cellStyle name="常规 7 2 5 2 2" xfId="2892"/>
    <cellStyle name="常规 3 5 2 5 2 2" xfId="2893"/>
    <cellStyle name="常规 3 2 4 2 5 2 2" xfId="2894"/>
    <cellStyle name="常规 3 2 2 2 5 2 2" xfId="2895"/>
    <cellStyle name="常规 6 3 2 5 2 2" xfId="2896"/>
    <cellStyle name="常规 6 2 2 2 5 2 2" xfId="2897"/>
    <cellStyle name="20% - 着色 1 2 5 2 2" xfId="2898"/>
    <cellStyle name="40% - 着色 1 2 5 2 2" xfId="2899"/>
    <cellStyle name="20% - 着色 2 2 5 2 2" xfId="2900"/>
    <cellStyle name="40% - 着色 2 2 5 2 2" xfId="2901"/>
    <cellStyle name="20% - 着色 3 2 5 2 2" xfId="2902"/>
    <cellStyle name="40% - 着色 3 2 5 2 2" xfId="2903"/>
    <cellStyle name="20% - 着色 4 2 5 2 2" xfId="2904"/>
    <cellStyle name="40% - 着色 4 2 5 2 2" xfId="2905"/>
    <cellStyle name="20% - 着色 5 2 5 2 2" xfId="2906"/>
    <cellStyle name="40% - 着色 5 2 5 2 2" xfId="2907"/>
    <cellStyle name="20% - 着色 6 2 5 2 2" xfId="2908"/>
    <cellStyle name="40% - 着色 6 2 5 2 2" xfId="2909"/>
    <cellStyle name="常规 8 2 5 2 2" xfId="2910"/>
    <cellStyle name="注释 2 2 5 2 2" xfId="2911"/>
    <cellStyle name="常规 9 4 2 2" xfId="2912"/>
    <cellStyle name="常规 3 6 4 2 2" xfId="2913"/>
    <cellStyle name="常规 3 2 5 4 2 2" xfId="2914"/>
    <cellStyle name="常规 3 2 2 3 4 2 2" xfId="2915"/>
    <cellStyle name="常规 6 5 4 2 2" xfId="2916"/>
    <cellStyle name="常规 6 2 4 4 2 2" xfId="2917"/>
    <cellStyle name="常规 7 3 4 2 2" xfId="2918"/>
    <cellStyle name="常规 3 5 3 4 2 2" xfId="2919"/>
    <cellStyle name="常规 3 2 4 3 4 2 2" xfId="2920"/>
    <cellStyle name="常规 6 3 3 4 2 2" xfId="2921"/>
    <cellStyle name="常规 6 2 2 3 4 2 2" xfId="2922"/>
    <cellStyle name="20% - 着色 1 3 4 2 2" xfId="2923"/>
    <cellStyle name="40% - 着色 1 3 4 2 2" xfId="2924"/>
    <cellStyle name="20% - 着色 2 3 4 2 2" xfId="2925"/>
    <cellStyle name="40% - 着色 2 3 4 2 2" xfId="2926"/>
    <cellStyle name="20% - 着色 3 3 4 2 2" xfId="2927"/>
    <cellStyle name="40% - 着色 3 3 4 2 2" xfId="2928"/>
    <cellStyle name="20% - 着色 4 3 4 2 2" xfId="2929"/>
    <cellStyle name="40% - 着色 4 3 4 2 2" xfId="2930"/>
    <cellStyle name="20% - 着色 5 3 4 2 2" xfId="2931"/>
    <cellStyle name="40% - 着色 5 3 4 2 2" xfId="2932"/>
    <cellStyle name="20% - 着色 6 3 4 2 2" xfId="2933"/>
    <cellStyle name="40% - 着色 6 3 4 2 2" xfId="2934"/>
    <cellStyle name="常规 8 3 4 2 2" xfId="2935"/>
    <cellStyle name="注释 2 3 4 2 2" xfId="2936"/>
    <cellStyle name="常规 6 4 2 4 2 2" xfId="2937"/>
    <cellStyle name="常规 6 2 3 2 4 2 2" xfId="2938"/>
    <cellStyle name="常规 7 2 2 4 2 2" xfId="2939"/>
    <cellStyle name="常规 3 5 2 2 4 2 2" xfId="2940"/>
    <cellStyle name="常规 3 2 4 2 2 4 2 2" xfId="2941"/>
    <cellStyle name="常规 3 2 2 2 2 4 2 2" xfId="2942"/>
    <cellStyle name="常规 6 3 2 2 4 2 2" xfId="2943"/>
    <cellStyle name="常规 6 2 2 2 2 4 2 2" xfId="2944"/>
    <cellStyle name="20% - 着色 1 2 2 4 2 2" xfId="2945"/>
    <cellStyle name="40% - 着色 1 2 2 4 2 2" xfId="2946"/>
    <cellStyle name="20% - 着色 2 2 2 4 2 2" xfId="2947"/>
    <cellStyle name="40% - 着色 2 2 2 4 2 2" xfId="2948"/>
    <cellStyle name="20% - 着色 3 2 2 4 2 2" xfId="2949"/>
    <cellStyle name="40% - 着色 3 2 2 4 2 2" xfId="2950"/>
    <cellStyle name="20% - 着色 4 2 2 4 2 2" xfId="2951"/>
    <cellStyle name="40% - 着色 4 2 2 4 2 2" xfId="2952"/>
    <cellStyle name="20% - 着色 5 2 2 4 2 2" xfId="2953"/>
    <cellStyle name="40% - 着色 5 2 2 4 2 2" xfId="2954"/>
    <cellStyle name="20% - 着色 6 2 2 4 2 2" xfId="2955"/>
    <cellStyle name="40% - 着色 6 2 2 4 2 2" xfId="2956"/>
    <cellStyle name="常规 8 2 2 4 2 2" xfId="2957"/>
    <cellStyle name="注释 2 2 2 4 2 2" xfId="2958"/>
    <cellStyle name="常规 10 4 2 2" xfId="2959"/>
    <cellStyle name="常规 11 4 2 2" xfId="2960"/>
    <cellStyle name="常规 12 4 2 2" xfId="2961"/>
    <cellStyle name="常规 6 6 3 2 2" xfId="2962"/>
    <cellStyle name="常规 6 2 5 3 2 2" xfId="2963"/>
    <cellStyle name="常规 7 4 3 2 2" xfId="2964"/>
    <cellStyle name="常规 3 5 4 3 2 2" xfId="2965"/>
    <cellStyle name="常规 3 2 4 4 3 2 2" xfId="2966"/>
    <cellStyle name="常规 3 2 2 4 3 2 2" xfId="2967"/>
    <cellStyle name="常规 6 3 4 3 2 2" xfId="2968"/>
    <cellStyle name="常规 6 2 2 4 3 2 2" xfId="2969"/>
    <cellStyle name="20% - 强调文字颜色 1 2 3 2 2" xfId="2970"/>
    <cellStyle name="40% - 强调文字颜色 1 2 3 2 2" xfId="2971"/>
    <cellStyle name="20% - 强调文字颜色 2 2 3 2 2" xfId="2972"/>
    <cellStyle name="40% - 强调文字颜色 2 2 3 2 2" xfId="2973"/>
    <cellStyle name="20% - 强调文字颜色 3 2 3 2 2" xfId="2974"/>
    <cellStyle name="40% - 强调文字颜色 3 2 3 2 2" xfId="2975"/>
    <cellStyle name="20% - 强调文字颜色 4 2 3 2 2" xfId="2976"/>
    <cellStyle name="40% - 强调文字颜色 4 2 3 2 2" xfId="2977"/>
    <cellStyle name="20% - 强调文字颜色 5 2 3 2 2" xfId="2978"/>
    <cellStyle name="40% - 强调文字颜色 5 2 3 2 2" xfId="2979"/>
    <cellStyle name="20% - 强调文字颜色 6 2 3 2 2" xfId="2980"/>
    <cellStyle name="40% - 强调文字颜色 6 2 3 2 2" xfId="2981"/>
    <cellStyle name="常规 8 4 3 2 2" xfId="2982"/>
    <cellStyle name="注释 2 4 3 2 2" xfId="2983"/>
    <cellStyle name="常规 6 4 3 3 2 2" xfId="2984"/>
    <cellStyle name="常规 6 2 3 3 3 2 2" xfId="2985"/>
    <cellStyle name="常规 7 2 3 3 2 2" xfId="2986"/>
    <cellStyle name="常规 3 5 2 3 3 2 2" xfId="2987"/>
    <cellStyle name="常规 3 2 4 2 3 3 2 2" xfId="2988"/>
    <cellStyle name="常规 3 2 2 2 3 3 2 2" xfId="2989"/>
    <cellStyle name="常规 6 3 2 3 3 2 2" xfId="2990"/>
    <cellStyle name="常规 6 2 2 2 3 3 2 2" xfId="2991"/>
    <cellStyle name="20% - 着色 1 2 3 3 2 2" xfId="2992"/>
    <cellStyle name="40% - 着色 1 2 3 3 2 2" xfId="2993"/>
    <cellStyle name="20% - 着色 2 2 3 3 2 2" xfId="2994"/>
    <cellStyle name="40% - 着色 2 2 3 3 2 2" xfId="2995"/>
    <cellStyle name="20% - 着色 3 2 3 3 2 2" xfId="2996"/>
    <cellStyle name="40% - 着色 3 2 3 3 2 2" xfId="2997"/>
    <cellStyle name="20% - 着色 4 2 3 3 2 2" xfId="2998"/>
    <cellStyle name="40% - 着色 4 2 3 3 2 2" xfId="2999"/>
    <cellStyle name="20% - 着色 5 2 3 3 2 2" xfId="3000"/>
    <cellStyle name="40% - 着色 5 2 3 3 2 2" xfId="3001"/>
    <cellStyle name="20% - 着色 6 2 3 3 2 2" xfId="3002"/>
    <cellStyle name="40% - 着色 6 2 3 3 2 2" xfId="3003"/>
    <cellStyle name="常规 8 2 3 3 2 2" xfId="3004"/>
    <cellStyle name="注释 2 2 3 3 2 2" xfId="3005"/>
    <cellStyle name="常规 9 2 3 2 2" xfId="3006"/>
    <cellStyle name="常规 3 6 2 3 2 2" xfId="3007"/>
    <cellStyle name="常规 3 2 5 2 3 2 2" xfId="3008"/>
    <cellStyle name="常规 3 2 2 3 2 3 2 2" xfId="3009"/>
    <cellStyle name="常规 6 5 2 3 2 2" xfId="3010"/>
    <cellStyle name="常规 6 2 4 2 3 2 2" xfId="3011"/>
    <cellStyle name="常规 7 3 2 3 2 2" xfId="3012"/>
    <cellStyle name="常规 3 5 3 2 3 2 2" xfId="3013"/>
    <cellStyle name="常规 3 2 4 3 2 3 2 2" xfId="3014"/>
    <cellStyle name="常规 6 3 3 2 3 2 2" xfId="3015"/>
    <cellStyle name="常规 6 2 2 3 2 3 2 2" xfId="3016"/>
    <cellStyle name="20% - 着色 1 3 2 3 2 2" xfId="3017"/>
    <cellStyle name="40% - 着色 1 3 2 3 2 2" xfId="3018"/>
    <cellStyle name="20% - 着色 2 3 2 3 2 2" xfId="3019"/>
    <cellStyle name="40% - 着色 2 3 2 3 2 2" xfId="3020"/>
    <cellStyle name="20% - 着色 3 3 2 3 2 2" xfId="3021"/>
    <cellStyle name="40% - 着色 3 3 2 3 2 2" xfId="3022"/>
    <cellStyle name="20% - 着色 4 3 2 3 2 2" xfId="3023"/>
    <cellStyle name="40% - 着色 4 3 2 3 2 2" xfId="3024"/>
    <cellStyle name="20% - 着色 5 3 2 3 2 2" xfId="3025"/>
    <cellStyle name="40% - 着色 5 3 2 3 2 2" xfId="3026"/>
    <cellStyle name="20% - 着色 6 3 2 3 2 2" xfId="3027"/>
    <cellStyle name="40% - 着色 6 3 2 3 2 2" xfId="3028"/>
    <cellStyle name="常规 8 3 2 3 2 2" xfId="3029"/>
    <cellStyle name="注释 2 3 2 3 2 2" xfId="3030"/>
    <cellStyle name="常规 6 4 2 2 3 2 2" xfId="3031"/>
    <cellStyle name="常规 6 2 3 2 2 3 2 2" xfId="3032"/>
    <cellStyle name="常规 7 2 2 2 3 2 2" xfId="3033"/>
    <cellStyle name="常规 3 5 2 2 2 3 2 2" xfId="3034"/>
    <cellStyle name="常规 3 2 4 2 2 2 3 2 2" xfId="3035"/>
    <cellStyle name="常规 3 2 2 2 2 2 3 2 2" xfId="3036"/>
    <cellStyle name="常规 6 3 2 2 2 3 2 2" xfId="3037"/>
    <cellStyle name="常规 6 2 2 2 2 2 3 2 2" xfId="3038"/>
    <cellStyle name="20% - 着色 1 2 2 2 3 2 2" xfId="3039"/>
    <cellStyle name="40% - 着色 1 2 2 2 3 2 2" xfId="3040"/>
    <cellStyle name="20% - 着色 2 2 2 2 3 2 2" xfId="3041"/>
    <cellStyle name="40% - 着色 2 2 2 2 3 2 2" xfId="3042"/>
    <cellStyle name="20% - 着色 3 2 2 2 3 2 2" xfId="3043"/>
    <cellStyle name="40% - 着色 3 2 2 2 3 2 2" xfId="3044"/>
    <cellStyle name="20% - 着色 4 2 2 2 3 2 2" xfId="3045"/>
    <cellStyle name="40% - 着色 4 2 2 2 3 2 2" xfId="3046"/>
    <cellStyle name="20% - 着色 5 2 2 2 3 2 2" xfId="3047"/>
    <cellStyle name="40% - 着色 5 2 2 2 3 2 2" xfId="3048"/>
    <cellStyle name="20% - 着色 6 2 2 2 3 2 2" xfId="3049"/>
    <cellStyle name="40% - 着色 6 2 2 2 3 2 2" xfId="3050"/>
    <cellStyle name="常规 8 2 2 2 3 2 2" xfId="3051"/>
    <cellStyle name="注释 2 2 2 2 3 2 2" xfId="3052"/>
    <cellStyle name="常规 10 2 3 2 2" xfId="3053"/>
    <cellStyle name="常规 11 2 3 2 2" xfId="3054"/>
    <cellStyle name="常规 12 2 3 2 2" xfId="3055"/>
    <cellStyle name="常规 13 2 2 2" xfId="3056"/>
    <cellStyle name="常规 3 7 2 2 2" xfId="3057"/>
    <cellStyle name="常规 3 2 6 2 2 2" xfId="3058"/>
    <cellStyle name="常规 3 2 2 5 2 2 2" xfId="3059"/>
    <cellStyle name="常规 6 7 2 2 2" xfId="3060"/>
    <cellStyle name="常规 6 2 6 2 2 2" xfId="3061"/>
    <cellStyle name="常规 7 5 2 2 2" xfId="3062"/>
    <cellStyle name="常规 3 5 5 2 2 2" xfId="3063"/>
    <cellStyle name="常规 3 2 4 5 2 2 2" xfId="3064"/>
    <cellStyle name="常规 6 3 5 2 2 2" xfId="3065"/>
    <cellStyle name="常规 6 2 2 5 2 2 2" xfId="3066"/>
    <cellStyle name="20% - 强调文字颜色 1 3 2 2 2" xfId="3067"/>
    <cellStyle name="40% - 强调文字颜色 1 3 2 2 2" xfId="3068"/>
    <cellStyle name="20% - 强调文字颜色 2 3 2 2 2" xfId="3069"/>
    <cellStyle name="40% - 强调文字颜色 2 3 2 2 2" xfId="3070"/>
    <cellStyle name="20% - 强调文字颜色 3 3 2 2 2" xfId="3071"/>
    <cellStyle name="40% - 强调文字颜色 3 3 2 2 2" xfId="3072"/>
    <cellStyle name="20% - 强调文字颜色 4 3 2 2 2" xfId="3073"/>
    <cellStyle name="40% - 强调文字颜色 4 3 2 2 2" xfId="3074"/>
    <cellStyle name="20% - 强调文字颜色 5 3 2 2 2" xfId="3075"/>
    <cellStyle name="40% - 强调文字颜色 5 3 2 2 2" xfId="3076"/>
    <cellStyle name="20% - 强调文字颜色 6 3 2 2 2" xfId="3077"/>
    <cellStyle name="40% - 强调文字颜色 6 3 2 2 2" xfId="3078"/>
    <cellStyle name="常规 8 5 2 2 2" xfId="3079"/>
    <cellStyle name="注释 2 5 2 2 2" xfId="3080"/>
    <cellStyle name="常规 6 4 4 2 2 2" xfId="3081"/>
    <cellStyle name="常规 6 2 3 4 2 2 2" xfId="3082"/>
    <cellStyle name="常规 7 2 4 2 2 2" xfId="3083"/>
    <cellStyle name="常规 3 5 2 4 2 2 2" xfId="3084"/>
    <cellStyle name="常规 3 2 4 2 4 2 2 2" xfId="3085"/>
    <cellStyle name="常规 3 2 2 2 4 2 2 2" xfId="3086"/>
    <cellStyle name="常规 6 3 2 4 2 2 2" xfId="3087"/>
    <cellStyle name="常规 6 2 2 2 4 2 2 2" xfId="3088"/>
    <cellStyle name="20% - 着色 1 2 4 2 2 2" xfId="3089"/>
    <cellStyle name="40% - 着色 1 2 4 2 2 2" xfId="3090"/>
    <cellStyle name="20% - 着色 2 2 4 2 2 2" xfId="3091"/>
    <cellStyle name="40% - 着色 2 2 4 2 2 2" xfId="3092"/>
    <cellStyle name="20% - 着色 3 2 4 2 2 2" xfId="3093"/>
    <cellStyle name="40% - 着色 3 2 4 2 2 2" xfId="3094"/>
    <cellStyle name="20% - 着色 4 2 4 2 2 2" xfId="3095"/>
    <cellStyle name="40% - 着色 4 2 4 2 2 2" xfId="3096"/>
    <cellStyle name="20% - 着色 5 2 4 2 2 2" xfId="3097"/>
    <cellStyle name="40% - 着色 5 2 4 2 2 2" xfId="3098"/>
    <cellStyle name="20% - 着色 6 2 4 2 2 2" xfId="3099"/>
    <cellStyle name="40% - 着色 6 2 4 2 2 2" xfId="3100"/>
    <cellStyle name="常规 8 2 4 2 2 2" xfId="3101"/>
    <cellStyle name="注释 2 2 4 2 2 2" xfId="3102"/>
    <cellStyle name="常规 9 3 2 2 2" xfId="3103"/>
    <cellStyle name="常规 3 6 3 2 2 2" xfId="3104"/>
    <cellStyle name="常规 3 2 5 3 2 2 2" xfId="3105"/>
    <cellStyle name="常规 3 2 2 3 3 2 2 2" xfId="3106"/>
    <cellStyle name="常规 6 5 3 2 2 2" xfId="3107"/>
    <cellStyle name="常规 6 2 4 3 2 2 2" xfId="3108"/>
    <cellStyle name="常规 7 3 3 2 2 2" xfId="3109"/>
    <cellStyle name="常规 3 5 3 3 2 2 2" xfId="3110"/>
    <cellStyle name="常规 3 2 4 3 3 2 2 2" xfId="3111"/>
    <cellStyle name="常规 6 3 3 3 2 2 2" xfId="3112"/>
    <cellStyle name="常规 6 2 2 3 3 2 2 2" xfId="3113"/>
    <cellStyle name="20% - 着色 1 3 3 2 2 2" xfId="3114"/>
    <cellStyle name="40% - 着色 1 3 3 2 2 2" xfId="3115"/>
    <cellStyle name="20% - 着色 2 3 3 2 2 2" xfId="3116"/>
    <cellStyle name="40% - 着色 2 3 3 2 2 2" xfId="3117"/>
    <cellStyle name="20% - 着色 3 3 3 2 2 2" xfId="3118"/>
    <cellStyle name="40% - 着色 3 3 3 2 2 2" xfId="3119"/>
    <cellStyle name="20% - 着色 4 3 3 2 2 2" xfId="3120"/>
    <cellStyle name="40% - 着色 4 3 3 2 2 2" xfId="3121"/>
    <cellStyle name="20% - 着色 5 3 3 2 2 2" xfId="3122"/>
    <cellStyle name="40% - 着色 5 3 3 2 2 2" xfId="3123"/>
    <cellStyle name="20% - 着色 6 3 3 2 2 2" xfId="3124"/>
    <cellStyle name="40% - 着色 6 3 3 2 2 2" xfId="3125"/>
    <cellStyle name="常规 8 3 3 2 2 2" xfId="3126"/>
    <cellStyle name="注释 2 3 3 2 2 2" xfId="3127"/>
    <cellStyle name="常规 6 4 2 3 2 2 2" xfId="3128"/>
    <cellStyle name="常规 6 2 3 2 3 2 2 2" xfId="3129"/>
    <cellStyle name="常规 7 2 2 3 2 2 2" xfId="3130"/>
    <cellStyle name="常规 3 5 2 2 3 2 2 2" xfId="3131"/>
    <cellStyle name="常规 3 2 4 2 2 3 2 2 2" xfId="3132"/>
    <cellStyle name="常规 3 2 2 2 2 3 2 2 2" xfId="3133"/>
    <cellStyle name="常规 6 3 2 2 3 2 2 2" xfId="3134"/>
    <cellStyle name="常规 6 2 2 2 2 3 2 2 2" xfId="3135"/>
    <cellStyle name="20% - 着色 1 2 2 3 2 2 2" xfId="3136"/>
    <cellStyle name="40% - 着色 1 2 2 3 2 2 2" xfId="3137"/>
    <cellStyle name="20% - 着色 2 2 2 3 2 2 2" xfId="3138"/>
    <cellStyle name="40% - 着色 2 2 2 3 2 2 2" xfId="3139"/>
    <cellStyle name="20% - 着色 3 2 2 3 2 2 2" xfId="3140"/>
    <cellStyle name="40% - 着色 3 2 2 3 2 2 2" xfId="3141"/>
    <cellStyle name="20% - 着色 4 2 2 3 2 2 2" xfId="3142"/>
    <cellStyle name="40% - 着色 4 2 2 3 2 2 2" xfId="3143"/>
    <cellStyle name="20% - 着色 5 2 2 3 2 2 2" xfId="3144"/>
    <cellStyle name="40% - 着色 5 2 2 3 2 2 2" xfId="3145"/>
    <cellStyle name="20% - 着色 6 2 2 3 2 2 2" xfId="3146"/>
    <cellStyle name="40% - 着色 6 2 2 3 2 2 2" xfId="3147"/>
    <cellStyle name="常规 8 2 2 3 2 2 2" xfId="3148"/>
    <cellStyle name="注释 2 2 2 3 2 2 2" xfId="3149"/>
    <cellStyle name="常规 10 3 2 2 2" xfId="3150"/>
    <cellStyle name="常规 11 3 2 2 2" xfId="3151"/>
    <cellStyle name="常规 12 3 2 2 2" xfId="3152"/>
    <cellStyle name="常规 6 6 2 2 2 2" xfId="3153"/>
    <cellStyle name="常规 6 2 5 2 2 2 2" xfId="3154"/>
    <cellStyle name="常规 7 4 2 2 2 2" xfId="3155"/>
    <cellStyle name="常规 3 5 4 2 2 2 2" xfId="3156"/>
    <cellStyle name="常规 3 2 4 4 2 2 2 2" xfId="3157"/>
    <cellStyle name="常规 3 2 2 4 2 2 2 2" xfId="3158"/>
    <cellStyle name="常规 6 3 4 2 2 2 2" xfId="3159"/>
    <cellStyle name="常规 6 2 2 4 2 2 2 2" xfId="3160"/>
    <cellStyle name="20% - 强调文字颜色 1 2 2 2 2 2" xfId="3161"/>
    <cellStyle name="40% - 强调文字颜色 1 2 2 2 2 2" xfId="3162"/>
    <cellStyle name="20% - 强调文字颜色 2 2 2 2 2 2" xfId="3163"/>
    <cellStyle name="40% - 强调文字颜色 2 2 2 2 2 2" xfId="3164"/>
    <cellStyle name="20% - 强调文字颜色 3 2 2 2 2 2" xfId="3165"/>
    <cellStyle name="40% - 强调文字颜色 3 2 2 2 2 2" xfId="3166"/>
    <cellStyle name="20% - 强调文字颜色 4 2 2 2 2 2" xfId="3167"/>
    <cellStyle name="40% - 强调文字颜色 4 2 2 2 2 2" xfId="3168"/>
    <cellStyle name="20% - 强调文字颜色 5 2 2 2 2 2" xfId="3169"/>
    <cellStyle name="40% - 强调文字颜色 5 2 2 2 2 2" xfId="3170"/>
    <cellStyle name="20% - 强调文字颜色 6 2 2 2 2 2" xfId="3171"/>
    <cellStyle name="40% - 强调文字颜色 6 2 2 2 2 2" xfId="3172"/>
    <cellStyle name="常规 8 4 2 2 2 2" xfId="3173"/>
    <cellStyle name="注释 2 4 2 2 2 2" xfId="3174"/>
    <cellStyle name="常规 6 4 3 2 2 2 2" xfId="3175"/>
    <cellStyle name="常规 6 2 3 3 2 2 2 2" xfId="3176"/>
    <cellStyle name="常规 7 2 3 2 2 2 2" xfId="3177"/>
    <cellStyle name="常规 3 5 2 3 2 2 2 2" xfId="3178"/>
    <cellStyle name="常规 3 2 4 2 3 2 2 2 2" xfId="3179"/>
    <cellStyle name="常规 3 2 2 2 3 2 2 2 2" xfId="3180"/>
    <cellStyle name="常规 6 3 2 3 2 2 2 2" xfId="3181"/>
    <cellStyle name="常规 6 2 2 2 3 2 2 2 2" xfId="3182"/>
    <cellStyle name="20% - 着色 1 2 3 2 2 2 2" xfId="3183"/>
    <cellStyle name="40% - 着色 1 2 3 2 2 2 2" xfId="3184"/>
    <cellStyle name="20% - 着色 2 2 3 2 2 2 2" xfId="3185"/>
    <cellStyle name="40% - 着色 2 2 3 2 2 2 2" xfId="3186"/>
    <cellStyle name="20% - 着色 3 2 3 2 2 2 2" xfId="3187"/>
    <cellStyle name="40% - 着色 3 2 3 2 2 2 2" xfId="3188"/>
    <cellStyle name="20% - 着色 4 2 3 2 2 2 2" xfId="3189"/>
    <cellStyle name="40% - 着色 4 2 3 2 2 2 2" xfId="3190"/>
    <cellStyle name="20% - 着色 5 2 3 2 2 2 2" xfId="3191"/>
    <cellStyle name="40% - 着色 5 2 3 2 2 2 2" xfId="3192"/>
    <cellStyle name="20% - 着色 6 2 3 2 2 2 2" xfId="3193"/>
    <cellStyle name="40% - 着色 6 2 3 2 2 2 2" xfId="3194"/>
    <cellStyle name="常规 8 2 3 2 2 2 2" xfId="3195"/>
    <cellStyle name="注释 2 2 3 2 2 2 2" xfId="3196"/>
    <cellStyle name="常规 9 2 2 2 2 2" xfId="3197"/>
    <cellStyle name="常规 3 6 2 2 2 2 2" xfId="3198"/>
    <cellStyle name="常规 3 2 5 2 2 2 2 2" xfId="3199"/>
    <cellStyle name="常规 3 2 2 3 2 2 2 2 2" xfId="3200"/>
    <cellStyle name="常规 6 5 2 2 2 2 2" xfId="3201"/>
    <cellStyle name="常规 6 2 4 2 2 2 2 2" xfId="3202"/>
    <cellStyle name="常规 7 3 2 2 2 2 2" xfId="3203"/>
    <cellStyle name="常规 3 5 3 2 2 2 2 2" xfId="3204"/>
    <cellStyle name="常规 3 2 4 3 2 2 2 2 2" xfId="3205"/>
    <cellStyle name="常规 6 3 3 2 2 2 2 2" xfId="3206"/>
    <cellStyle name="常规 6 2 2 3 2 2 2 2 2" xfId="3207"/>
    <cellStyle name="20% - 着色 1 3 2 2 2 2 2" xfId="3208"/>
    <cellStyle name="40% - 着色 1 3 2 2 2 2 2" xfId="3209"/>
    <cellStyle name="20% - 着色 2 3 2 2 2 2 2" xfId="3210"/>
    <cellStyle name="40% - 着色 2 3 2 2 2 2 2" xfId="3211"/>
    <cellStyle name="20% - 着色 3 3 2 2 2 2 2" xfId="3212"/>
    <cellStyle name="40% - 着色 3 3 2 2 2 2 2" xfId="3213"/>
    <cellStyle name="20% - 着色 4 3 2 2 2 2 2" xfId="3214"/>
    <cellStyle name="40% - 着色 4 3 2 2 2 2 2" xfId="3215"/>
    <cellStyle name="20% - 着色 5 3 2 2 2 2 2" xfId="3216"/>
    <cellStyle name="40% - 着色 5 3 2 2 2 2 2" xfId="3217"/>
    <cellStyle name="20% - 着色 6 3 2 2 2 2 2" xfId="3218"/>
    <cellStyle name="40% - 着色 6 3 2 2 2 2 2" xfId="3219"/>
    <cellStyle name="常规 8 3 2 2 2 2 2" xfId="3220"/>
    <cellStyle name="注释 2 3 2 2 2 2 2" xfId="3221"/>
    <cellStyle name="常规 6 4 2 2 2 2 2 2" xfId="3222"/>
    <cellStyle name="常规 6 2 3 2 2 2 2 2 2" xfId="3223"/>
    <cellStyle name="常规 7 2 2 2 2 2 2 2" xfId="3224"/>
    <cellStyle name="常规 3 5 2 2 2 2 2 2 2" xfId="3225"/>
    <cellStyle name="常规 3 2 4 2 2 2 2 2 2 2" xfId="3226"/>
    <cellStyle name="常规 3 2 2 2 2 2 2 2 2 2" xfId="3227"/>
    <cellStyle name="常规 6 3 2 2 2 2 2 2 2" xfId="3228"/>
    <cellStyle name="常规 6 2 2 2 2 2 2 2 2 2" xfId="3229"/>
    <cellStyle name="20% - 着色 1 2 2 2 2 2 2 2" xfId="3230"/>
    <cellStyle name="40% - 着色 1 2 2 2 2 2 2 2" xfId="3231"/>
    <cellStyle name="20% - 着色 2 2 2 2 2 2 2 2" xfId="3232"/>
    <cellStyle name="40% - 着色 2 2 2 2 2 2 2 2" xfId="3233"/>
    <cellStyle name="20% - 着色 3 2 2 2 2 2 2 2" xfId="3234"/>
    <cellStyle name="40% - 着色 3 2 2 2 2 2 2 2" xfId="3235"/>
    <cellStyle name="20% - 着色 4 2 2 2 2 2 2 2" xfId="3236"/>
    <cellStyle name="40% - 着色 4 2 2 2 2 2 2 2" xfId="3237"/>
    <cellStyle name="20% - 着色 5 2 2 2 2 2 2 2" xfId="3238"/>
    <cellStyle name="40% - 着色 5 2 2 2 2 2 2 2" xfId="3239"/>
    <cellStyle name="20% - 着色 6 2 2 2 2 2 2 2" xfId="3240"/>
    <cellStyle name="40% - 着色 6 2 2 2 2 2 2 2" xfId="3241"/>
    <cellStyle name="常规 8 2 2 2 2 2 2 2" xfId="3242"/>
    <cellStyle name="注释 2 2 2 2 2 2 2 2" xfId="3243"/>
    <cellStyle name="常规 10 2 2 2 2 2" xfId="3244"/>
    <cellStyle name="常规 11 2 2 2 2 2" xfId="3245"/>
    <cellStyle name="常规 12 2 2 2 2 2" xfId="3246"/>
    <cellStyle name="常规 5 8 2" xfId="3247"/>
    <cellStyle name="常规 5 2 7 2" xfId="3248"/>
    <cellStyle name="常规 5 2 2 6 2" xfId="3249"/>
    <cellStyle name="常规 5 4 4 2" xfId="3250"/>
    <cellStyle name="常规 5 2 3 4 2" xfId="3251"/>
    <cellStyle name="常规 5 2 2 2 4 2" xfId="3252"/>
    <cellStyle name="常规 5 5 4 2" xfId="3253"/>
    <cellStyle name="常规 5 2 4 4 2" xfId="3254"/>
    <cellStyle name="常规 5 2 2 3 4 2" xfId="3255"/>
    <cellStyle name="Normal 7 2" xfId="3256"/>
    <cellStyle name="常规 5 6 3 2" xfId="3257"/>
    <cellStyle name="常规 5 2 5 3 2" xfId="3258"/>
    <cellStyle name="常规 5 2 2 4 3 2" xfId="3259"/>
    <cellStyle name="常规 5 4 2 3 2" xfId="3260"/>
    <cellStyle name="常规 5 2 3 2 3 2" xfId="3261"/>
    <cellStyle name="常规 5 2 2 2 2 3 2" xfId="3262"/>
    <cellStyle name="常规 5 5 2 3 2" xfId="3263"/>
    <cellStyle name="常规 5 2 4 2 3 2" xfId="3264"/>
    <cellStyle name="常规 5 2 2 3 2 3 2" xfId="3265"/>
    <cellStyle name="常规 5 9 2" xfId="3266"/>
    <cellStyle name="常规 5 2 8 2" xfId="3267"/>
    <cellStyle name="常规 5 2 2 7 2" xfId="3268"/>
    <cellStyle name="常规 5 4 5 2" xfId="3269"/>
    <cellStyle name="常规 5 2 3 5 2" xfId="3270"/>
    <cellStyle name="常规 5 2 2 2 5 2" xfId="3271"/>
    <cellStyle name="常规 5 5 5 2" xfId="3272"/>
    <cellStyle name="常规 5 2 4 5 2" xfId="3273"/>
    <cellStyle name="常规 5 2 2 3 5 2" xfId="3274"/>
    <cellStyle name="常规 5 6 4 2" xfId="3275"/>
    <cellStyle name="常规 5 2 5 4 2" xfId="3276"/>
    <cellStyle name="常规 5 2 2 4 4 2" xfId="3277"/>
    <cellStyle name="常规 5 4 2 4 2" xfId="3278"/>
    <cellStyle name="常规 5 2 3 2 4 2" xfId="3279"/>
    <cellStyle name="常规 5 2 2 2 2 4 2" xfId="3280"/>
    <cellStyle name="常规 5 5 2 4 2" xfId="3281"/>
    <cellStyle name="常规 5 2 4 2 4 2" xfId="3282"/>
    <cellStyle name="常规 5 2 2 3 2 4 2" xfId="3283"/>
    <cellStyle name="常规 5 10 2" xfId="3284"/>
    <cellStyle name="常规 5 2 9 2" xfId="3285"/>
    <cellStyle name="常规 5 2 2 8 2" xfId="3286"/>
    <cellStyle name="常规 5 4 6 2" xfId="3287"/>
    <cellStyle name="常规 5 2 3 6 2" xfId="3288"/>
    <cellStyle name="常规 5 2 2 2 6 2" xfId="3289"/>
    <cellStyle name="常规 5 5 6 2" xfId="3290"/>
    <cellStyle name="常规 5 2 4 6 2" xfId="3291"/>
    <cellStyle name="常规 5 2 2 3 6 2" xfId="3292"/>
    <cellStyle name="常规 5 6 5 2" xfId="3293"/>
    <cellStyle name="常规 5 2 5 5 2" xfId="3294"/>
    <cellStyle name="常规 5 2 2 4 5 2" xfId="3295"/>
    <cellStyle name="常规 5 4 2 5 2" xfId="3296"/>
    <cellStyle name="常规 5 2 3 2 5 2" xfId="3297"/>
    <cellStyle name="常规 5 2 2 2 2 5 2" xfId="3298"/>
    <cellStyle name="常规 5 5 2 5 2" xfId="3299"/>
    <cellStyle name="常规 5 2 4 2 5 2" xfId="3300"/>
    <cellStyle name="常规 5 2 2 3 2 5 2" xfId="3301"/>
    <cellStyle name="常规 5 11 2" xfId="3302"/>
    <cellStyle name="常规 5 2 10 2" xfId="3303"/>
    <cellStyle name="常规 5 2 2 9 2" xfId="3304"/>
    <cellStyle name="常规 5 4 7 2" xfId="3305"/>
    <cellStyle name="常规 5 2 3 7 2" xfId="3306"/>
    <cellStyle name="常规 5 2 2 2 7 2" xfId="3307"/>
    <cellStyle name="常规 5 5 7 2" xfId="3308"/>
    <cellStyle name="常规 5 2 4 7 2" xfId="3309"/>
    <cellStyle name="常规 5 2 2 3 7 2" xfId="3310"/>
    <cellStyle name="常规 5 6 6 2" xfId="3311"/>
    <cellStyle name="常规 5 2 5 6 2" xfId="3312"/>
    <cellStyle name="常规 5 2 2 4 6 2" xfId="3313"/>
    <cellStyle name="常规 5 4 2 6 2" xfId="3314"/>
    <cellStyle name="常规 5 2 3 2 6 2" xfId="3315"/>
    <cellStyle name="常规 5 2 2 2 2 6 2" xfId="3316"/>
    <cellStyle name="常规 5 5 2 6 2" xfId="3317"/>
    <cellStyle name="常规 5 2 4 2 6 2" xfId="3318"/>
    <cellStyle name="常规 5 2 2 3 2 6 2" xfId="3319"/>
    <cellStyle name="常规 5 13" xfId="3320"/>
    <cellStyle name="常规 5 2 12" xfId="3321"/>
    <cellStyle name="常规 5 2 2 11" xfId="3322"/>
    <cellStyle name="常规 5 4 9" xfId="3323"/>
    <cellStyle name="常规 5 2 3 9" xfId="3324"/>
    <cellStyle name="常规 5 2 2 2 9" xfId="3325"/>
    <cellStyle name="常规 5 5 9" xfId="3326"/>
    <cellStyle name="常规 5 2 4 9" xfId="3327"/>
    <cellStyle name="常规 5 2 2 3 9" xfId="3328"/>
    <cellStyle name="常规 5 6 8" xfId="3329"/>
    <cellStyle name="常规 5 2 5 8" xfId="3330"/>
    <cellStyle name="常规 5 2 2 4 8" xfId="3331"/>
    <cellStyle name="常规 5 4 2 8" xfId="3332"/>
    <cellStyle name="常规 5 2 3 2 8" xfId="3333"/>
    <cellStyle name="常规 5 2 2 2 2 8" xfId="3334"/>
    <cellStyle name="常规 5 5 2 8" xfId="3335"/>
    <cellStyle name="常规 5 2 4 2 8" xfId="3336"/>
    <cellStyle name="常规 5 2 2 3 2 8" xfId="3337"/>
    <cellStyle name="常规 5 7 3" xfId="3338"/>
    <cellStyle name="常规 5 2 6 3" xfId="3339"/>
    <cellStyle name="常规 5 2 2 5 3" xfId="3340"/>
    <cellStyle name="常规 5 4 3 3" xfId="3341"/>
    <cellStyle name="常规 5 2 3 3 3" xfId="3342"/>
    <cellStyle name="常规 5 2 2 2 3 3" xfId="3343"/>
    <cellStyle name="常规 5 5 3 3" xfId="3344"/>
    <cellStyle name="常规 5 2 4 3 3" xfId="3345"/>
    <cellStyle name="常规 5 2 2 3 3 3" xfId="3346"/>
    <cellStyle name="常规 5 6 2 3" xfId="3347"/>
    <cellStyle name="常规 5 2 5 2 3" xfId="3348"/>
    <cellStyle name="常规 5 2 2 4 2 3" xfId="3349"/>
    <cellStyle name="常规 5 4 2 2 3" xfId="3350"/>
    <cellStyle name="常规 5 2 3 2 2 3" xfId="3351"/>
    <cellStyle name="常规 5 2 2 2 2 2 3" xfId="3352"/>
    <cellStyle name="常规 5 5 2 2 3" xfId="3353"/>
    <cellStyle name="常规 5 2 4 2 2 3" xfId="3354"/>
    <cellStyle name="常规 5 2 2 3 2 2 3" xfId="3355"/>
    <cellStyle name="常规 5 8 3" xfId="3356"/>
    <cellStyle name="常规 5 2 7 3" xfId="3357"/>
    <cellStyle name="常规 5 2 2 6 3" xfId="3358"/>
    <cellStyle name="常规 5 4 4 3" xfId="3359"/>
    <cellStyle name="常规 5 2 3 4 3" xfId="3360"/>
    <cellStyle name="常规 5 2 2 2 4 3" xfId="3361"/>
    <cellStyle name="常规 5 5 4 3" xfId="3362"/>
    <cellStyle name="常规 5 2 4 4 3" xfId="3363"/>
    <cellStyle name="常规 5 2 2 3 4 3" xfId="3364"/>
    <cellStyle name="常规 5 6 3 3" xfId="3365"/>
    <cellStyle name="常规 5 2 5 3 3" xfId="3366"/>
    <cellStyle name="常规 5 2 2 4 3 3" xfId="3367"/>
    <cellStyle name="常规 5 4 2 3 3" xfId="3368"/>
    <cellStyle name="常规 5 2 3 2 3 3" xfId="3369"/>
    <cellStyle name="常规 5 2 2 2 2 3 3" xfId="3370"/>
    <cellStyle name="常规 5 5 2 3 3" xfId="3371"/>
    <cellStyle name="常规 5 2 4 2 3 3" xfId="3372"/>
    <cellStyle name="常规 5 2 2 3 2 3 3" xfId="3373"/>
    <cellStyle name="常规 5 9 3" xfId="3374"/>
    <cellStyle name="常规 5 2 8 3" xfId="3375"/>
    <cellStyle name="常规 5 2 2 7 3" xfId="3376"/>
    <cellStyle name="常规 5 4 5 3" xfId="3377"/>
    <cellStyle name="常规 5 2 3 5 3" xfId="3378"/>
    <cellStyle name="常规 5 2 2 2 5 3" xfId="3379"/>
    <cellStyle name="常规 5 5 5 3" xfId="3380"/>
    <cellStyle name="常规 5 2 4 5 3" xfId="3381"/>
    <cellStyle name="常规 5 2 2 3 5 3" xfId="3382"/>
    <cellStyle name="常规 5 6 4 3" xfId="3383"/>
    <cellStyle name="常规 5 2 5 4 3" xfId="3384"/>
    <cellStyle name="常规 5 2 2 4 4 3" xfId="3385"/>
    <cellStyle name="常规 5 4 2 4 3" xfId="3386"/>
    <cellStyle name="常规 5 2 3 2 4 3" xfId="3387"/>
    <cellStyle name="常规 5 2 2 2 2 4 3" xfId="3388"/>
    <cellStyle name="常规 5 5 2 4 3" xfId="3389"/>
    <cellStyle name="常规 5 2 4 2 4 3" xfId="3390"/>
    <cellStyle name="常规 5 2 2 3 2 4 3" xfId="3391"/>
    <cellStyle name="常规 5 10 3" xfId="3392"/>
    <cellStyle name="常规 5 2 9 3" xfId="3393"/>
    <cellStyle name="常规 5 2 2 8 3" xfId="3394"/>
    <cellStyle name="常规 5 4 6 3" xfId="3395"/>
    <cellStyle name="常规 5 2 3 6 3" xfId="3396"/>
    <cellStyle name="常规 5 2 2 2 6 3" xfId="3397"/>
    <cellStyle name="常规 5 5 6 3" xfId="3398"/>
    <cellStyle name="常规 5 2 4 6 3" xfId="3399"/>
    <cellStyle name="常规 5 2 2 3 6 3" xfId="3400"/>
    <cellStyle name="常规 5 6 5 3" xfId="3401"/>
    <cellStyle name="常规 5 2 5 5 3" xfId="3402"/>
    <cellStyle name="常规 5 2 2 4 5 3" xfId="3403"/>
    <cellStyle name="常规 5 4 2 5 3" xfId="3404"/>
    <cellStyle name="常规 5 2 3 2 5 3" xfId="3405"/>
    <cellStyle name="常规 5 2 2 2 2 5 3" xfId="3406"/>
    <cellStyle name="常规 5 5 2 5 3" xfId="3407"/>
    <cellStyle name="常规 5 2 4 2 5 3" xfId="3408"/>
    <cellStyle name="常规 5 2 2 3 2 5 3" xfId="3409"/>
    <cellStyle name="常规 5 11 3" xfId="3410"/>
    <cellStyle name="常规 5 2 10 3" xfId="3411"/>
    <cellStyle name="常规 5 2 2 9 3" xfId="3412"/>
    <cellStyle name="常规 5 4 7 3" xfId="3413"/>
    <cellStyle name="常规 5 2 3 7 3" xfId="3414"/>
    <cellStyle name="常规 5 2 2 2 7 3" xfId="3415"/>
    <cellStyle name="常规 5 5 7 3" xfId="3416"/>
    <cellStyle name="常规 5 2 4 7 3" xfId="3417"/>
    <cellStyle name="常规 5 2 2 3 7 3" xfId="3418"/>
    <cellStyle name="常规 5 6 6 3" xfId="3419"/>
    <cellStyle name="常规 5 2 5 6 3" xfId="3420"/>
    <cellStyle name="常规 5 2 2 4 6 3" xfId="3421"/>
    <cellStyle name="常规 5 4 2 6 3" xfId="3422"/>
    <cellStyle name="常规 5 2 3 2 6 3" xfId="3423"/>
    <cellStyle name="常规 5 2 2 2 2 6 3" xfId="3424"/>
    <cellStyle name="常规 5 5 2 6 3" xfId="3425"/>
    <cellStyle name="常规 5 2 4 2 6 3" xfId="3426"/>
    <cellStyle name="常规 5 2 2 3 2 6 3" xfId="3427"/>
    <cellStyle name="常规 5 12 2" xfId="3428"/>
    <cellStyle name="常规 5 2 11 2" xfId="3429"/>
    <cellStyle name="常规 5 2 2 10 2" xfId="3430"/>
    <cellStyle name="常规 5 4 8 2" xfId="3431"/>
    <cellStyle name="常规 5 2 3 8 2" xfId="3432"/>
    <cellStyle name="常规 5 2 2 2 8 2" xfId="3433"/>
    <cellStyle name="常规 5 5 8 2" xfId="3434"/>
    <cellStyle name="常规 5 2 4 8 2" xfId="3435"/>
    <cellStyle name="常规 5 2 2 3 8 2" xfId="3436"/>
    <cellStyle name="常规 5 6 7 2" xfId="3437"/>
    <cellStyle name="常规 5 2 5 7 2" xfId="3438"/>
    <cellStyle name="常规 5 2 2 4 7 2" xfId="3439"/>
    <cellStyle name="常规 5 4 2 7 2" xfId="3440"/>
    <cellStyle name="常规 5 2 3 2 7 2" xfId="3441"/>
    <cellStyle name="常规 5 2 2 2 2 7 2" xfId="3442"/>
    <cellStyle name="常规 5 5 2 7 2" xfId="3443"/>
    <cellStyle name="常规 5 2 4 2 7 2" xfId="3444"/>
    <cellStyle name="常规 5 2 2 3 2 7 2" xfId="3445"/>
    <cellStyle name="常规 5 7 2 2" xfId="3446"/>
    <cellStyle name="常规 5 2 6 2 2" xfId="3447"/>
    <cellStyle name="常规 5 2 2 5 2 2" xfId="3448"/>
    <cellStyle name="常规 5 4 3 2 2" xfId="3449"/>
    <cellStyle name="常规 5 2 3 3 2 2" xfId="3450"/>
    <cellStyle name="常规 5 2 2 2 3 2 2" xfId="3451"/>
    <cellStyle name="常规 5 5 3 2 2" xfId="3452"/>
    <cellStyle name="常规 5 2 4 3 2 2" xfId="3453"/>
    <cellStyle name="常规 5 2 2 3 3 2 2" xfId="3454"/>
    <cellStyle name="常规 5 6 2 2 2" xfId="3455"/>
    <cellStyle name="常规 5 2 5 2 2 2" xfId="3456"/>
    <cellStyle name="常规 5 2 2 4 2 2 2" xfId="3457"/>
    <cellStyle name="常规 5 4 2 2 2 2" xfId="3458"/>
    <cellStyle name="常规 5 2 3 2 2 2 2" xfId="3459"/>
    <cellStyle name="常规 5 2 2 2 2 2 2 2" xfId="3460"/>
    <cellStyle name="常规 5 5 2 2 2 2" xfId="3461"/>
    <cellStyle name="常规 5 2 4 2 2 2 2" xfId="3462"/>
    <cellStyle name="常规 5 2 2 3 2 2 2 2" xfId="3463"/>
    <cellStyle name="常规 5 8 2 2" xfId="3464"/>
    <cellStyle name="常规 5 2 7 2 2" xfId="3465"/>
    <cellStyle name="常规 5 2 2 6 2 2" xfId="3466"/>
    <cellStyle name="常规 5 4 4 2 2" xfId="3467"/>
    <cellStyle name="常规 5 2 3 4 2 2" xfId="3468"/>
    <cellStyle name="常规 5 2 2 2 4 2 2" xfId="3469"/>
    <cellStyle name="常规 5 5 4 2 2" xfId="3470"/>
    <cellStyle name="常规 5 2 4 4 2 2" xfId="3471"/>
    <cellStyle name="常规 5 2 2 3 4 2 2" xfId="3472"/>
    <cellStyle name="常规 5 6 3 2 2" xfId="3473"/>
    <cellStyle name="常规 5 2 5 3 2 2" xfId="3474"/>
    <cellStyle name="常规 5 2 2 4 3 2 2" xfId="3475"/>
    <cellStyle name="常规 5 4 2 3 2 2" xfId="3476"/>
    <cellStyle name="常规 5 2 3 2 3 2 2" xfId="3477"/>
    <cellStyle name="常规 5 2 2 2 2 3 2 2" xfId="3478"/>
    <cellStyle name="常规 5 5 2 3 2 2" xfId="3479"/>
    <cellStyle name="常规 5 2 4 2 3 2 2" xfId="3480"/>
    <cellStyle name="常规 5 2 2 3 2 3 2 2" xfId="3481"/>
    <cellStyle name="常规 5 9 2 2" xfId="3482"/>
    <cellStyle name="常规 5 2 8 2 2" xfId="3483"/>
    <cellStyle name="常规 5 2 2 7 2 2" xfId="3484"/>
    <cellStyle name="常规 5 4 5 2 2" xfId="3485"/>
    <cellStyle name="常规 5 2 3 5 2 2" xfId="3486"/>
    <cellStyle name="常规 5 2 2 2 5 2 2" xfId="3487"/>
    <cellStyle name="常规 5 5 5 2 2" xfId="3488"/>
    <cellStyle name="常规 5 2 4 5 2 2" xfId="3489"/>
    <cellStyle name="常规 5 2 2 3 5 2 2" xfId="3490"/>
    <cellStyle name="常规 5 6 4 2 2" xfId="3491"/>
    <cellStyle name="常规 5 2 5 4 2 2" xfId="3492"/>
    <cellStyle name="常规 5 2 2 4 4 2 2" xfId="3493"/>
    <cellStyle name="常规 5 4 2 4 2 2" xfId="3494"/>
    <cellStyle name="常规 5 2 3 2 4 2 2" xfId="3495"/>
    <cellStyle name="常规 5 2 2 2 2 4 2 2" xfId="3496"/>
    <cellStyle name="常规 5 5 2 4 2 2" xfId="3497"/>
    <cellStyle name="常规 5 2 4 2 4 2 2" xfId="3498"/>
    <cellStyle name="常规 5 2 2 3 2 4 2 2" xfId="3499"/>
    <cellStyle name="常规 5 10 2 2" xfId="3500"/>
    <cellStyle name="常规 5 2 9 2 2" xfId="3501"/>
    <cellStyle name="常规 5 2 2 8 2 2" xfId="3502"/>
    <cellStyle name="常规 5 4 6 2 2" xfId="3503"/>
    <cellStyle name="常规 5 2 3 6 2 2" xfId="3504"/>
    <cellStyle name="常规 5 2 2 2 6 2 2" xfId="3505"/>
    <cellStyle name="常规 5 5 6 2 2" xfId="3506"/>
    <cellStyle name="常规 5 2 4 6 2 2" xfId="3507"/>
    <cellStyle name="常规 5 2 2 3 6 2 2" xfId="3508"/>
    <cellStyle name="常规 5 6 5 2 2" xfId="3509"/>
    <cellStyle name="常规 5 2 5 5 2 2" xfId="3510"/>
    <cellStyle name="常规 5 2 2 4 5 2 2" xfId="3511"/>
    <cellStyle name="常规 5 4 2 5 2 2" xfId="3512"/>
    <cellStyle name="常规 5 2 3 2 5 2 2" xfId="3513"/>
    <cellStyle name="常规 5 2 2 2 2 5 2 2" xfId="3514"/>
    <cellStyle name="常规 5 5 2 5 2 2" xfId="3515"/>
    <cellStyle name="常规 5 2 4 2 5 2 2" xfId="3516"/>
    <cellStyle name="常规 5 2 2 3 2 5 2 2" xfId="3517"/>
    <cellStyle name="常规 5 11 2 2" xfId="3518"/>
    <cellStyle name="常规 5 2 10 2 2" xfId="3519"/>
    <cellStyle name="常规 5 2 2 9 2 2" xfId="3520"/>
    <cellStyle name="常规 5 4 7 2 2" xfId="3521"/>
    <cellStyle name="常规 5 2 3 7 2 2" xfId="3522"/>
    <cellStyle name="常规 5 2 2 2 7 2 2" xfId="3523"/>
    <cellStyle name="常规 5 5 7 2 2" xfId="3524"/>
    <cellStyle name="常规 5 2 4 7 2 2" xfId="3525"/>
    <cellStyle name="常规 5 2 2 3 7 2 2" xfId="3526"/>
    <cellStyle name="常规 5 6 6 2 2" xfId="3527"/>
    <cellStyle name="常规 5 2 5 6 2 2" xfId="3528"/>
    <cellStyle name="常规 5 2 2 4 6 2 2" xfId="3529"/>
    <cellStyle name="常规 5 4 2 6 2 2" xfId="3530"/>
    <cellStyle name="常规 5 2 3 2 6 2 2" xfId="3531"/>
    <cellStyle name="常规 5 2 2 2 2 6 2 2" xfId="3532"/>
    <cellStyle name="常规 5 5 2 6 2 2" xfId="3533"/>
    <cellStyle name="常规 5 2 4 2 6 2 2" xfId="3534"/>
    <cellStyle name="常规 5 2 2 3 2 6 2 2" xfId="3535"/>
    <cellStyle name="常规 5 14" xfId="3536"/>
    <cellStyle name="常规 5 2 13" xfId="3537"/>
    <cellStyle name="常规 5 2 2 12" xfId="3538"/>
    <cellStyle name="常规 5 4 10" xfId="3539"/>
    <cellStyle name="常规 5 2 3 10" xfId="3540"/>
    <cellStyle name="常规 5 2 2 2 10" xfId="3541"/>
    <cellStyle name="常规 5 5 10" xfId="3542"/>
    <cellStyle name="常规 5 2 4 10" xfId="3543"/>
    <cellStyle name="常规 5 2 2 3 10" xfId="3544"/>
    <cellStyle name="常规 5 6 9" xfId="3545"/>
    <cellStyle name="常规 5 2 5 9" xfId="3546"/>
    <cellStyle name="常规 5 2 2 4 9" xfId="3547"/>
    <cellStyle name="常规 5 4 2 9" xfId="3548"/>
    <cellStyle name="常规 5 2 3 2 9" xfId="3549"/>
    <cellStyle name="常规 5 2 2 2 2 9" xfId="3550"/>
    <cellStyle name="常规 5 5 2 9" xfId="3551"/>
    <cellStyle name="常规 5 2 4 2 9" xfId="3552"/>
    <cellStyle name="常规 5 2 2 3 2 9" xfId="3553"/>
    <cellStyle name="常规 5 7 4" xfId="3554"/>
    <cellStyle name="常规 5 2 6 4" xfId="3555"/>
    <cellStyle name="常规 5 2 2 5 4" xfId="3556"/>
    <cellStyle name="常规 5 4 3 4" xfId="3557"/>
    <cellStyle name="常规 5 2 3 3 4" xfId="3558"/>
    <cellStyle name="常规 5 2 2 2 3 4" xfId="3559"/>
    <cellStyle name="常规 5 5 3 4" xfId="3560"/>
    <cellStyle name="常规 5 2 4 3 4" xfId="3561"/>
    <cellStyle name="常规 5 2 2 3 3 4" xfId="3562"/>
    <cellStyle name="常规 5 6 2 4" xfId="3563"/>
    <cellStyle name="常规 5 2 5 2 4" xfId="3564"/>
    <cellStyle name="常规 5 2 2 4 2 4" xfId="3565"/>
    <cellStyle name="常规 5 4 2 2 4" xfId="3566"/>
    <cellStyle name="常规 5 2 3 2 2 4" xfId="3567"/>
    <cellStyle name="常规 5 2 2 2 2 2 4" xfId="3568"/>
    <cellStyle name="常规 5 5 2 2 4" xfId="3569"/>
    <cellStyle name="常规 5 2 4 2 2 4" xfId="3570"/>
    <cellStyle name="常规 5 2 2 3 2 2 4" xfId="3571"/>
    <cellStyle name="常规 5 8 4" xfId="3572"/>
    <cellStyle name="常规 5 2 7 4" xfId="3573"/>
    <cellStyle name="常规 5 2 2 6 4" xfId="3574"/>
    <cellStyle name="常规 5 4 4 4" xfId="3575"/>
    <cellStyle name="常规 5 2 3 4 4" xfId="3576"/>
    <cellStyle name="常规 5 2 2 2 4 4" xfId="3577"/>
    <cellStyle name="常规 5 5 4 4" xfId="3578"/>
    <cellStyle name="常规 5 2 4 4 4" xfId="3579"/>
    <cellStyle name="常规 5 2 2 3 4 4" xfId="3580"/>
    <cellStyle name="常规 5 6 3 4" xfId="3581"/>
    <cellStyle name="常规 5 2 5 3 4" xfId="3582"/>
    <cellStyle name="常规 5 2 2 4 3 4" xfId="3583"/>
    <cellStyle name="常规 5 4 2 3 4" xfId="3584"/>
    <cellStyle name="常规 5 2 3 2 3 4" xfId="3585"/>
    <cellStyle name="常规 5 2 2 2 2 3 4" xfId="3586"/>
    <cellStyle name="常规 5 5 2 3 4" xfId="3587"/>
    <cellStyle name="常规 5 2 4 2 3 4" xfId="3588"/>
    <cellStyle name="常规 5 2 2 3 2 3 4" xfId="3589"/>
    <cellStyle name="常规 5 9 4" xfId="3590"/>
    <cellStyle name="常规 5 2 8 4" xfId="3591"/>
    <cellStyle name="常规 5 2 2 7 4" xfId="3592"/>
    <cellStyle name="常规 5 4 5 4" xfId="3593"/>
    <cellStyle name="常规 5 2 3 5 4" xfId="3594"/>
    <cellStyle name="常规 5 2 2 2 5 4" xfId="3595"/>
    <cellStyle name="常规 5 5 5 4" xfId="3596"/>
    <cellStyle name="常规 5 2 4 5 4" xfId="3597"/>
    <cellStyle name="常规 5 2 2 3 5 4" xfId="3598"/>
    <cellStyle name="常规 5 6 4 4" xfId="3599"/>
    <cellStyle name="常规 5 2 5 4 4" xfId="3600"/>
    <cellStyle name="常规 5 2 2 4 4 4" xfId="3601"/>
    <cellStyle name="常规 5 4 2 4 4" xfId="3602"/>
    <cellStyle name="常规 5 2 3 2 4 4" xfId="3603"/>
    <cellStyle name="常规 5 2 2 2 2 4 4" xfId="3604"/>
    <cellStyle name="常规 5 5 2 4 4" xfId="3605"/>
    <cellStyle name="常规 5 2 4 2 4 4" xfId="3606"/>
    <cellStyle name="常规 5 2 2 3 2 4 4" xfId="3607"/>
    <cellStyle name="常规 5 10 4" xfId="3608"/>
    <cellStyle name="常规 5 2 9 4" xfId="3609"/>
    <cellStyle name="常规 5 2 2 8 4" xfId="3610"/>
    <cellStyle name="常规 5 4 6 4" xfId="3611"/>
    <cellStyle name="常规 5 2 3 6 4" xfId="3612"/>
    <cellStyle name="常规 5 2 2 2 6 4" xfId="3613"/>
    <cellStyle name="常规 5 5 6 4" xfId="3614"/>
    <cellStyle name="常规 5 2 4 6 4" xfId="3615"/>
    <cellStyle name="常规 5 2 2 3 6 4" xfId="3616"/>
    <cellStyle name="常规 5 6 5 4" xfId="3617"/>
    <cellStyle name="常规 5 2 5 5 4" xfId="3618"/>
    <cellStyle name="常规 5 2 2 4 5 4" xfId="3619"/>
    <cellStyle name="常规 5 4 2 5 4" xfId="3620"/>
    <cellStyle name="常规 5 2 3 2 5 4" xfId="3621"/>
    <cellStyle name="常规 5 2 2 2 2 5 4" xfId="3622"/>
    <cellStyle name="常规 5 5 2 5 4" xfId="3623"/>
    <cellStyle name="常规 5 2 4 2 5 4" xfId="3624"/>
    <cellStyle name="常规 5 2 2 3 2 5 4" xfId="3625"/>
    <cellStyle name="常规 5 11 4" xfId="3626"/>
    <cellStyle name="常规 5 2 10 4" xfId="3627"/>
    <cellStyle name="常规 5 2 2 9 4" xfId="3628"/>
    <cellStyle name="常规 5 4 7 4" xfId="3629"/>
    <cellStyle name="常规 5 2 3 7 4" xfId="3630"/>
    <cellStyle name="常规 5 2 2 2 7 4" xfId="3631"/>
    <cellStyle name="常规 5 5 7 4" xfId="3632"/>
    <cellStyle name="常规 5 2 4 7 4" xfId="3633"/>
    <cellStyle name="常规 5 2 2 3 7 4" xfId="3634"/>
    <cellStyle name="常规 5 6 6 4" xfId="3635"/>
    <cellStyle name="常规 5 2 5 6 4" xfId="3636"/>
    <cellStyle name="常规 5 2 2 4 6 4" xfId="3637"/>
    <cellStyle name="常规 5 4 2 6 4" xfId="3638"/>
    <cellStyle name="常规 5 2 3 2 6 4" xfId="3639"/>
    <cellStyle name="常规 5 2 2 2 2 6 4" xfId="3640"/>
    <cellStyle name="常规 5 5 2 6 4" xfId="3641"/>
    <cellStyle name="常规 5 2 4 2 6 4" xfId="3642"/>
    <cellStyle name="常规 5 2 2 3 2 6 4" xfId="3643"/>
    <cellStyle name="常规 5 12 3" xfId="3644"/>
    <cellStyle name="常规 5 2 11 3" xfId="3645"/>
    <cellStyle name="常规 5 2 2 10 3" xfId="3646"/>
    <cellStyle name="常规 5 4 8 3" xfId="3647"/>
    <cellStyle name="常规 5 2 3 8 3" xfId="3648"/>
    <cellStyle name="常规 5 2 2 2 8 3" xfId="3649"/>
    <cellStyle name="常规 5 5 8 3" xfId="3650"/>
    <cellStyle name="常规 5 2 4 8 3" xfId="3651"/>
    <cellStyle name="常规 5 2 2 3 8 3" xfId="3652"/>
    <cellStyle name="常规 5 6 7 3" xfId="3653"/>
    <cellStyle name="常规 5 2 5 7 3" xfId="3654"/>
    <cellStyle name="常规 5 2 2 4 7 3" xfId="3655"/>
    <cellStyle name="常规 5 4 2 7 3" xfId="3656"/>
    <cellStyle name="常规 5 2 3 2 7 3" xfId="3657"/>
    <cellStyle name="常规 5 2 2 2 2 7 3" xfId="3658"/>
    <cellStyle name="常规 5 5 2 7 3" xfId="3659"/>
    <cellStyle name="常规 5 2 4 2 7 3" xfId="3660"/>
    <cellStyle name="常规 5 2 2 3 2 7 3" xfId="3661"/>
    <cellStyle name="常规 5 7 2 3" xfId="3662"/>
    <cellStyle name="常规 5 2 6 2 3" xfId="3663"/>
    <cellStyle name="常规 5 2 2 5 2 3" xfId="3664"/>
    <cellStyle name="常规 5 4 3 2 3" xfId="3665"/>
    <cellStyle name="常规 5 2 3 3 2 3" xfId="3666"/>
    <cellStyle name="常规 5 2 2 2 3 2 3" xfId="3667"/>
    <cellStyle name="常规 5 5 3 2 3" xfId="3668"/>
    <cellStyle name="常规 5 2 4 3 2 3" xfId="3669"/>
    <cellStyle name="常规 5 2 2 3 3 2 3" xfId="3670"/>
    <cellStyle name="常规 5 6 2 2 3" xfId="3671"/>
    <cellStyle name="常规 5 2 5 2 2 3" xfId="3672"/>
    <cellStyle name="常规 5 2 2 4 2 2 3" xfId="3673"/>
    <cellStyle name="常规 5 4 2 2 2 3" xfId="3674"/>
    <cellStyle name="常规 5 2 3 2 2 2 3" xfId="3675"/>
    <cellStyle name="常规 5 2 2 2 2 2 2 3" xfId="3676"/>
    <cellStyle name="常规 5 5 2 2 2 3" xfId="3677"/>
    <cellStyle name="常规 5 2 4 2 2 2 3" xfId="3678"/>
    <cellStyle name="常规 5 2 2 3 2 2 2 3" xfId="3679"/>
    <cellStyle name="常规 5 8 2 3" xfId="3680"/>
    <cellStyle name="常规 5 2 7 2 3" xfId="3681"/>
    <cellStyle name="常规 5 2 2 6 2 3" xfId="3682"/>
    <cellStyle name="常规 5 4 4 2 3" xfId="3683"/>
    <cellStyle name="常规 5 2 3 4 2 3" xfId="3684"/>
    <cellStyle name="常规 5 2 2 2 4 2 3" xfId="3685"/>
    <cellStyle name="常规 5 5 4 2 3" xfId="3686"/>
    <cellStyle name="常规 5 2 4 4 2 3" xfId="3687"/>
    <cellStyle name="常规 5 2 2 3 4 2 3" xfId="3688"/>
    <cellStyle name="常规 5 6 3 2 3" xfId="3689"/>
    <cellStyle name="常规 5 2 5 3 2 3" xfId="3690"/>
    <cellStyle name="常规 5 2 2 4 3 2 3" xfId="3691"/>
    <cellStyle name="常规 5 4 2 3 2 3" xfId="3692"/>
    <cellStyle name="常规 5 2 3 2 3 2 3" xfId="3693"/>
    <cellStyle name="常规 5 2 2 2 2 3 2 3" xfId="3694"/>
    <cellStyle name="常规 5 5 2 3 2 3" xfId="3695"/>
    <cellStyle name="常规 5 2 4 2 3 2 3" xfId="3696"/>
    <cellStyle name="常规 5 2 2 3 2 3 2 3" xfId="3697"/>
    <cellStyle name="常规 5 9 2 3" xfId="3698"/>
    <cellStyle name="常规 5 2 8 2 3" xfId="3699"/>
    <cellStyle name="常规 5 2 2 7 2 3" xfId="3700"/>
    <cellStyle name="常规 5 4 5 2 3" xfId="3701"/>
    <cellStyle name="常规 5 2 3 5 2 3" xfId="3702"/>
    <cellStyle name="常规 5 2 2 2 5 2 3" xfId="3703"/>
    <cellStyle name="常规 5 5 5 2 3" xfId="3704"/>
    <cellStyle name="常规 5 2 4 5 2 3" xfId="3705"/>
    <cellStyle name="常规 5 2 2 3 5 2 3" xfId="3706"/>
    <cellStyle name="常规 5 6 4 2 3" xfId="3707"/>
    <cellStyle name="常规 5 2 5 4 2 3" xfId="3708"/>
    <cellStyle name="常规 5 2 2 4 4 2 3" xfId="3709"/>
    <cellStyle name="常规 5 4 2 4 2 3" xfId="3710"/>
    <cellStyle name="常规 5 2 3 2 4 2 3" xfId="3711"/>
    <cellStyle name="常规 5 2 2 2 2 4 2 3" xfId="3712"/>
    <cellStyle name="常规 5 5 2 4 2 3" xfId="3713"/>
    <cellStyle name="常规 5 2 4 2 4 2 3" xfId="3714"/>
    <cellStyle name="常规 5 2 2 3 2 4 2 3" xfId="3715"/>
    <cellStyle name="常规 5 10 2 3" xfId="3716"/>
    <cellStyle name="常规 5 2 9 2 3" xfId="3717"/>
    <cellStyle name="常规 5 2 2 8 2 3" xfId="3718"/>
    <cellStyle name="常规 5 4 6 2 3" xfId="3719"/>
    <cellStyle name="常规 5 2 3 6 2 3" xfId="3720"/>
    <cellStyle name="常规 5 2 2 2 6 2 3" xfId="3721"/>
    <cellStyle name="常规 5 5 6 2 3" xfId="3722"/>
    <cellStyle name="常规 5 2 4 6 2 3" xfId="3723"/>
    <cellStyle name="常规 5 2 2 3 6 2 3" xfId="3724"/>
    <cellStyle name="常规 5 6 5 2 3" xfId="3725"/>
    <cellStyle name="常规 5 2 5 5 2 3" xfId="3726"/>
    <cellStyle name="常规 5 2 2 4 5 2 3" xfId="3727"/>
    <cellStyle name="常规 5 4 2 5 2 3" xfId="3728"/>
    <cellStyle name="常规 5 2 3 2 5 2 3" xfId="3729"/>
    <cellStyle name="常规 5 2 2 2 2 5 2 3" xfId="3730"/>
    <cellStyle name="常规 5 5 2 5 2 3" xfId="3731"/>
    <cellStyle name="常规 5 2 4 2 5 2 3" xfId="3732"/>
    <cellStyle name="常规 5 2 2 3 2 5 2 3" xfId="3733"/>
    <cellStyle name="常规 5 11 2 3" xfId="3734"/>
    <cellStyle name="常规 5 2 10 2 3" xfId="3735"/>
    <cellStyle name="常规 5 2 2 9 2 3" xfId="3736"/>
    <cellStyle name="常规 5 4 7 2 3" xfId="3737"/>
    <cellStyle name="常规 5 2 3 7 2 3" xfId="3738"/>
    <cellStyle name="常规 5 2 2 2 7 2 3" xfId="3739"/>
    <cellStyle name="常规 5 5 7 2 3" xfId="3740"/>
    <cellStyle name="常规 5 2 4 7 2 3" xfId="3741"/>
    <cellStyle name="常规 5 2 2 3 7 2 3" xfId="3742"/>
    <cellStyle name="常规 5 6 6 2 3" xfId="3743"/>
    <cellStyle name="常规 5 2 5 6 2 3" xfId="3744"/>
    <cellStyle name="常规 5 2 2 4 6 2 3" xfId="3745"/>
    <cellStyle name="常规 5 4 2 6 2 3" xfId="3746"/>
    <cellStyle name="常规 5 2 3 2 6 2 3" xfId="3747"/>
    <cellStyle name="常规 5 2 2 2 2 6 2 3" xfId="3748"/>
    <cellStyle name="常规 5 5 2 6 2 3" xfId="3749"/>
    <cellStyle name="常规 5 2 4 2 6 2 3" xfId="3750"/>
    <cellStyle name="常规 5 2 2 3 2 6 2 3" xfId="3751"/>
    <cellStyle name="常规 5 15" xfId="3752"/>
    <cellStyle name="常规 5 2 14" xfId="3753"/>
    <cellStyle name="常规 5 2 2 13" xfId="3754"/>
    <cellStyle name="常规 5 4 11" xfId="3755"/>
    <cellStyle name="常规 5 2 3 11" xfId="3756"/>
    <cellStyle name="常规 5 2 2 2 11" xfId="3757"/>
    <cellStyle name="常规 5 5 11" xfId="3758"/>
    <cellStyle name="常规 5 2 4 11" xfId="3759"/>
    <cellStyle name="常规 5 2 2 3 11" xfId="3760"/>
    <cellStyle name="常规 5 6 10" xfId="3761"/>
    <cellStyle name="常规 5 2 5 10" xfId="3762"/>
    <cellStyle name="常规 5 2 2 4 10" xfId="3763"/>
    <cellStyle name="常规 5 4 2 10" xfId="3764"/>
    <cellStyle name="常规 5 2 3 2 10" xfId="3765"/>
    <cellStyle name="常规 5 2 2 2 2 10" xfId="3766"/>
    <cellStyle name="常规 5 5 2 10" xfId="3767"/>
    <cellStyle name="常规 5 2 4 2 10" xfId="3768"/>
    <cellStyle name="常规 5 2 2 3 2 10" xfId="3769"/>
    <cellStyle name="常规 5 7 5" xfId="3770"/>
    <cellStyle name="常规 5 2 6 5" xfId="3771"/>
    <cellStyle name="常规 5 2 2 5 5" xfId="3772"/>
    <cellStyle name="常规 5 4 3 5" xfId="3773"/>
    <cellStyle name="常规 5 2 3 3 5" xfId="3774"/>
    <cellStyle name="常规 5 2 2 2 3 5" xfId="3775"/>
    <cellStyle name="常规 5 5 3 5" xfId="3776"/>
    <cellStyle name="常规 5 2 4 3 5" xfId="3777"/>
    <cellStyle name="常规 5 2 2 3 3 5" xfId="3778"/>
    <cellStyle name="常规 5 6 2 5" xfId="3779"/>
    <cellStyle name="常规 5 2 5 2 5" xfId="3780"/>
    <cellStyle name="常规 5 2 2 4 2 5" xfId="3781"/>
    <cellStyle name="常规 5 4 2 2 5" xfId="3782"/>
    <cellStyle name="常规 5 2 3 2 2 5" xfId="3783"/>
    <cellStyle name="常规 5 2 2 2 2 2 5" xfId="3784"/>
    <cellStyle name="常规 5 5 2 2 5" xfId="3785"/>
    <cellStyle name="常规 5 2 4 2 2 5" xfId="3786"/>
    <cellStyle name="常规 5 2 2 3 2 2 5" xfId="3787"/>
    <cellStyle name="常规 5 8 5" xfId="3788"/>
    <cellStyle name="常规 5 2 7 5" xfId="3789"/>
    <cellStyle name="常规 5 2 2 6 5" xfId="3790"/>
    <cellStyle name="常规 5 4 4 5" xfId="3791"/>
    <cellStyle name="常规 5 2 3 4 5" xfId="3792"/>
    <cellStyle name="常规 5 2 2 2 4 5" xfId="3793"/>
    <cellStyle name="常规 5 5 4 5" xfId="3794"/>
    <cellStyle name="常规 5 2 4 4 5" xfId="3795"/>
    <cellStyle name="常规 5 2 2 3 4 5" xfId="3796"/>
    <cellStyle name="常规 5 6 3 5" xfId="3797"/>
    <cellStyle name="常规 5 2 5 3 5" xfId="3798"/>
    <cellStyle name="常规 5 2 2 4 3 5" xfId="3799"/>
    <cellStyle name="常规 5 4 2 3 5" xfId="3800"/>
    <cellStyle name="常规 5 2 3 2 3 5" xfId="3801"/>
    <cellStyle name="常规 5 2 2 2 2 3 5" xfId="3802"/>
    <cellStyle name="常规 5 5 2 3 5" xfId="3803"/>
    <cellStyle name="常规 5 2 4 2 3 5" xfId="3804"/>
    <cellStyle name="常规 5 2 2 3 2 3 5" xfId="3805"/>
    <cellStyle name="常规 5 9 5" xfId="3806"/>
    <cellStyle name="常规 5 2 8 5" xfId="3807"/>
    <cellStyle name="常规 5 2 2 7 5" xfId="3808"/>
    <cellStyle name="常规 5 4 5 5" xfId="3809"/>
    <cellStyle name="常规 5 2 3 5 5" xfId="3810"/>
    <cellStyle name="常规 5 2 2 2 5 5" xfId="3811"/>
    <cellStyle name="常规 5 5 5 5" xfId="3812"/>
    <cellStyle name="常规 5 2 4 5 5" xfId="3813"/>
    <cellStyle name="常规 5 2 2 3 5 5" xfId="3814"/>
    <cellStyle name="常规 5 6 4 5" xfId="3815"/>
    <cellStyle name="常规 5 2 5 4 5" xfId="3816"/>
    <cellStyle name="常规 5 2 2 4 4 5" xfId="3817"/>
    <cellStyle name="常规 5 4 2 4 5" xfId="3818"/>
    <cellStyle name="常规 5 2 3 2 4 5" xfId="3819"/>
    <cellStyle name="常规 5 2 2 2 2 4 5" xfId="3820"/>
    <cellStyle name="常规 5 5 2 4 5" xfId="3821"/>
    <cellStyle name="常规 5 2 4 2 4 5" xfId="3822"/>
    <cellStyle name="常规 5 2 2 3 2 4 5" xfId="3823"/>
    <cellStyle name="常规 5 10 5" xfId="3824"/>
    <cellStyle name="常规 5 2 9 5" xfId="3825"/>
    <cellStyle name="常规 5 2 2 8 5" xfId="3826"/>
    <cellStyle name="常规 5 4 6 5" xfId="3827"/>
    <cellStyle name="常规 5 2 3 6 5" xfId="3828"/>
    <cellStyle name="常规 5 2 2 2 6 5" xfId="3829"/>
    <cellStyle name="常规 5 5 6 5" xfId="3830"/>
    <cellStyle name="常规 5 2 4 6 5" xfId="3831"/>
    <cellStyle name="常规 5 2 2 3 6 5" xfId="3832"/>
    <cellStyle name="常规 5 6 5 5" xfId="3833"/>
    <cellStyle name="常规 5 2 5 5 5" xfId="3834"/>
    <cellStyle name="常规 5 2 2 4 5 5" xfId="3835"/>
    <cellStyle name="常规 5 4 2 5 5" xfId="3836"/>
    <cellStyle name="常规 5 2 3 2 5 5" xfId="3837"/>
    <cellStyle name="常规 5 2 2 2 2 5 5" xfId="3838"/>
    <cellStyle name="常规 5 5 2 5 5" xfId="3839"/>
    <cellStyle name="常规 5 2 4 2 5 5" xfId="3840"/>
    <cellStyle name="常规 5 2 2 3 2 5 5" xfId="3841"/>
    <cellStyle name="常规 5 11 5" xfId="3842"/>
    <cellStyle name="常规 5 2 10 5" xfId="3843"/>
    <cellStyle name="常规 5 2 2 9 5" xfId="3844"/>
    <cellStyle name="常规 5 4 7 5" xfId="3845"/>
    <cellStyle name="常规 5 2 3 7 5" xfId="3846"/>
    <cellStyle name="常规 5 2 2 2 7 5" xfId="3847"/>
    <cellStyle name="常规 5 5 7 5" xfId="3848"/>
    <cellStyle name="常规 5 2 4 7 5" xfId="3849"/>
    <cellStyle name="常规 5 2 2 3 7 5" xfId="3850"/>
    <cellStyle name="常规 5 6 6 5" xfId="3851"/>
    <cellStyle name="常规 5 2 5 6 5" xfId="3852"/>
    <cellStyle name="常规 5 2 2 4 6 5" xfId="3853"/>
    <cellStyle name="常规 5 4 2 6 5" xfId="3854"/>
    <cellStyle name="常规 5 2 3 2 6 5" xfId="3855"/>
    <cellStyle name="常规 5 2 2 2 2 6 5" xfId="3856"/>
    <cellStyle name="常规 5 5 2 6 5" xfId="3857"/>
    <cellStyle name="常规 5 2 4 2 6 5" xfId="3858"/>
    <cellStyle name="常规 5 2 2 3 2 6 5" xfId="3859"/>
    <cellStyle name="常规 5 12 4" xfId="3860"/>
    <cellStyle name="常规 5 2 11 4" xfId="3861"/>
    <cellStyle name="常规 5 2 2 10 4" xfId="3862"/>
    <cellStyle name="常规 5 4 8 4" xfId="3863"/>
    <cellStyle name="常规 5 2 3 8 4" xfId="3864"/>
    <cellStyle name="常规 5 2 2 2 8 4" xfId="3865"/>
    <cellStyle name="常规 5 5 8 4" xfId="3866"/>
    <cellStyle name="常规 5 2 4 8 4" xfId="3867"/>
    <cellStyle name="常规 5 2 2 3 8 4" xfId="3868"/>
    <cellStyle name="常规 5 6 7 4" xfId="3869"/>
    <cellStyle name="常规 5 2 5 7 4" xfId="3870"/>
    <cellStyle name="常规 5 2 2 4 7 4" xfId="3871"/>
    <cellStyle name="常规 5 4 2 7 4" xfId="3872"/>
    <cellStyle name="常规 5 2 3 2 7 4" xfId="3873"/>
    <cellStyle name="常规 5 2 2 2 2 7 4" xfId="3874"/>
    <cellStyle name="常规 5 5 2 7 4" xfId="3875"/>
    <cellStyle name="常规 5 2 4 2 7 4" xfId="3876"/>
    <cellStyle name="常规 5 2 2 3 2 7 4" xfId="3877"/>
    <cellStyle name="常规 5 7 2 4" xfId="3878"/>
    <cellStyle name="常规 5 2 6 2 4" xfId="3879"/>
    <cellStyle name="常规 5 2 2 5 2 4" xfId="3880"/>
    <cellStyle name="常规 5 4 3 2 4" xfId="3881"/>
    <cellStyle name="常规 5 2 3 3 2 4" xfId="3882"/>
    <cellStyle name="常规 5 2 2 2 3 2 4" xfId="3883"/>
    <cellStyle name="常规 5 5 3 2 4" xfId="3884"/>
    <cellStyle name="常规 5 2 4 3 2 4" xfId="3885"/>
    <cellStyle name="常规 5 2 2 3 3 2 4" xfId="3886"/>
    <cellStyle name="常规 5 6 2 2 4" xfId="3887"/>
    <cellStyle name="常规 5 2 5 2 2 4" xfId="3888"/>
    <cellStyle name="常规 5 2 2 4 2 2 4" xfId="3889"/>
    <cellStyle name="常规 5 4 2 2 2 4" xfId="3890"/>
    <cellStyle name="常规 5 2 3 2 2 2 4" xfId="3891"/>
    <cellStyle name="常规 5 2 2 2 2 2 2 4" xfId="3892"/>
    <cellStyle name="常规 5 5 2 2 2 4" xfId="3893"/>
    <cellStyle name="常规 5 2 4 2 2 2 4" xfId="3894"/>
    <cellStyle name="常规 5 2 2 3 2 2 2 4" xfId="3895"/>
    <cellStyle name="常规 5 8 2 4" xfId="3896"/>
    <cellStyle name="常规 5 2 7 2 4" xfId="3897"/>
    <cellStyle name="常规 5 2 2 6 2 4" xfId="3898"/>
    <cellStyle name="常规 5 4 4 2 4" xfId="3899"/>
    <cellStyle name="常规 5 2 3 4 2 4" xfId="3900"/>
    <cellStyle name="常规 5 2 2 2 4 2 4" xfId="3901"/>
    <cellStyle name="常规 5 5 4 2 4" xfId="3902"/>
    <cellStyle name="常规 5 2 4 4 2 4" xfId="3903"/>
    <cellStyle name="常规 5 2 2 3 4 2 4" xfId="3904"/>
    <cellStyle name="常规 5 6 3 2 4" xfId="3905"/>
    <cellStyle name="常规 5 2 5 3 2 4" xfId="3906"/>
    <cellStyle name="常规 5 2 2 4 3 2 4" xfId="3907"/>
    <cellStyle name="常规 5 4 2 3 2 4" xfId="3908"/>
    <cellStyle name="常规 5 2 3 2 3 2 4" xfId="3909"/>
    <cellStyle name="常规 5 2 2 2 2 3 2 4" xfId="3910"/>
    <cellStyle name="常规 5 5 2 3 2 4" xfId="3911"/>
    <cellStyle name="常规 5 2 4 2 3 2 4" xfId="3912"/>
    <cellStyle name="常规 5 2 2 3 2 3 2 4" xfId="3913"/>
    <cellStyle name="常规 5 9 2 4" xfId="3914"/>
    <cellStyle name="常规 5 2 8 2 4" xfId="3915"/>
    <cellStyle name="常规 5 2 2 7 2 4" xfId="3916"/>
    <cellStyle name="常规 5 4 5 2 4" xfId="3917"/>
    <cellStyle name="常规 5 2 3 5 2 4" xfId="3918"/>
    <cellStyle name="常规 5 2 2 2 5 2 4" xfId="3919"/>
    <cellStyle name="常规 5 5 5 2 4" xfId="3920"/>
    <cellStyle name="常规 5 2 4 5 2 4" xfId="3921"/>
    <cellStyle name="常规 5 2 2 3 5 2 4" xfId="3922"/>
    <cellStyle name="常规 5 6 4 2 4" xfId="3923"/>
    <cellStyle name="常规 5 2 5 4 2 4" xfId="3924"/>
    <cellStyle name="常规 5 2 2 4 4 2 4" xfId="3925"/>
    <cellStyle name="常规 5 4 2 4 2 4" xfId="3926"/>
    <cellStyle name="常规 5 2 3 2 4 2 4" xfId="3927"/>
    <cellStyle name="常规 5 2 2 2 2 4 2 4" xfId="3928"/>
    <cellStyle name="常规 5 5 2 4 2 4" xfId="3929"/>
    <cellStyle name="常规 5 2 4 2 4 2 4" xfId="3930"/>
    <cellStyle name="常规 5 2 2 3 2 4 2 4" xfId="3931"/>
    <cellStyle name="常规 5 10 2 4" xfId="3932"/>
    <cellStyle name="常规 5 2 9 2 4" xfId="3933"/>
    <cellStyle name="常规 5 2 2 8 2 4" xfId="3934"/>
    <cellStyle name="常规 5 4 6 2 4" xfId="3935"/>
    <cellStyle name="常规 5 2 3 6 2 4" xfId="3936"/>
    <cellStyle name="常规 5 2 2 2 6 2 4" xfId="3937"/>
    <cellStyle name="常规 5 5 6 2 4" xfId="3938"/>
    <cellStyle name="常规 5 2 4 6 2 4" xfId="3939"/>
    <cellStyle name="常规 5 2 2 3 6 2 4" xfId="3940"/>
    <cellStyle name="常规 5 6 5 2 4" xfId="3941"/>
    <cellStyle name="常规 5 2 5 5 2 4" xfId="3942"/>
    <cellStyle name="常规 5 2 2 4 5 2 4" xfId="3943"/>
    <cellStyle name="常规 5 4 2 5 2 4" xfId="3944"/>
    <cellStyle name="常规 5 2 3 2 5 2 4" xfId="3945"/>
    <cellStyle name="常规 5 2 2 2 2 5 2 4" xfId="3946"/>
    <cellStyle name="常规 5 5 2 5 2 4" xfId="3947"/>
    <cellStyle name="常规 5 2 4 2 5 2 4" xfId="3948"/>
    <cellStyle name="常规 5 2 2 3 2 5 2 4" xfId="3949"/>
    <cellStyle name="常规 5 11 2 4" xfId="3950"/>
    <cellStyle name="常规 5 2 10 2 4" xfId="3951"/>
    <cellStyle name="常规 5 2 2 9 2 4" xfId="3952"/>
    <cellStyle name="常规 5 4 7 2 4" xfId="3953"/>
    <cellStyle name="常规 5 2 3 7 2 4" xfId="3954"/>
    <cellStyle name="常规 5 2 2 2 7 2 4" xfId="3955"/>
    <cellStyle name="常规 5 5 7 2 4" xfId="3956"/>
    <cellStyle name="常规 5 2 4 7 2 4" xfId="3957"/>
    <cellStyle name="常规 5 2 2 3 7 2 4" xfId="3958"/>
    <cellStyle name="常规 5 6 6 2 4" xfId="3959"/>
    <cellStyle name="常规 5 2 5 6 2 4" xfId="3960"/>
    <cellStyle name="常规 5 2 2 4 6 2 4" xfId="3961"/>
    <cellStyle name="常规 5 4 2 6 2 4" xfId="3962"/>
    <cellStyle name="常规 5 2 3 2 6 2 4" xfId="3963"/>
    <cellStyle name="常规 5 2 2 2 2 6 2 4" xfId="3964"/>
    <cellStyle name="常规 5 5 2 6 2 4" xfId="3965"/>
    <cellStyle name="常规 5 2 4 2 6 2 4" xfId="3966"/>
    <cellStyle name="常规 5 2 2 3 2 6 2 4" xfId="3967"/>
    <cellStyle name="常规 5 13 2" xfId="3968"/>
    <cellStyle name="常规 5 2 12 2" xfId="3969"/>
    <cellStyle name="常规 5 2 2 11 2" xfId="3970"/>
    <cellStyle name="常规 5 4 9 2" xfId="3971"/>
    <cellStyle name="常规 5 2 3 9 2" xfId="3972"/>
    <cellStyle name="常规 5 2 2 2 9 2" xfId="3973"/>
    <cellStyle name="常规 5 5 9 2" xfId="3974"/>
    <cellStyle name="常规 5 2 4 9 2" xfId="3975"/>
    <cellStyle name="常规 5 2 2 3 9 2" xfId="3976"/>
    <cellStyle name="常规 5 6 8 2" xfId="3977"/>
    <cellStyle name="常规 5 2 5 8 2" xfId="3978"/>
    <cellStyle name="常规 5 2 2 4 8 2" xfId="3979"/>
    <cellStyle name="常规 5 4 2 8 2" xfId="3980"/>
    <cellStyle name="常规 5 2 3 2 8 2" xfId="3981"/>
    <cellStyle name="常规 5 2 2 2 2 8 2" xfId="3982"/>
    <cellStyle name="常规 5 5 2 8 2" xfId="3983"/>
    <cellStyle name="常规 5 2 4 2 8 2" xfId="3984"/>
    <cellStyle name="常规 5 2 2 3 2 8 2" xfId="3985"/>
    <cellStyle name="常规 5 7 3 2" xfId="3986"/>
    <cellStyle name="常规 5 2 6 3 2" xfId="3987"/>
    <cellStyle name="常规 5 2 2 5 3 2" xfId="3988"/>
    <cellStyle name="常规 5 4 3 3 2" xfId="3989"/>
    <cellStyle name="常规 5 2 3 3 3 2" xfId="3990"/>
    <cellStyle name="常规 5 2 2 2 3 3 2" xfId="3991"/>
    <cellStyle name="常规 5 5 3 3 2" xfId="3992"/>
    <cellStyle name="常规 5 2 4 3 3 2" xfId="3993"/>
    <cellStyle name="常规 5 2 2 3 3 3 2" xfId="3994"/>
    <cellStyle name="常规 5 6 2 3 2" xfId="3995"/>
    <cellStyle name="常规 5 2 5 2 3 2" xfId="3996"/>
    <cellStyle name="常规 5 2 2 4 2 3 2" xfId="3997"/>
    <cellStyle name="常规 5 4 2 2 3 2" xfId="3998"/>
    <cellStyle name="常规 5 2 3 2 2 3 2" xfId="3999"/>
    <cellStyle name="常规 5 2 2 2 2 2 3 2" xfId="4000"/>
    <cellStyle name="常规 5 5 2 2 3 2" xfId="4001"/>
    <cellStyle name="常规 5 2 4 2 2 3 2" xfId="4002"/>
    <cellStyle name="常规 5 2 2 3 2 2 3 2" xfId="4003"/>
    <cellStyle name="常规 5 8 3 2" xfId="4004"/>
    <cellStyle name="常规 5 2 7 3 2" xfId="4005"/>
    <cellStyle name="常规 5 2 2 6 3 2" xfId="4006"/>
    <cellStyle name="常规 5 4 4 3 2" xfId="4007"/>
    <cellStyle name="常规 5 2 3 4 3 2" xfId="4008"/>
    <cellStyle name="常规 5 2 2 2 4 3 2" xfId="4009"/>
    <cellStyle name="常规 5 5 4 3 2" xfId="4010"/>
    <cellStyle name="常规 5 2 4 4 3 2" xfId="4011"/>
    <cellStyle name="常规 5 2 2 3 4 3 2" xfId="4012"/>
    <cellStyle name="常规 5 6 3 3 2" xfId="4013"/>
    <cellStyle name="常规 5 2 5 3 3 2" xfId="4014"/>
    <cellStyle name="常规 5 2 2 4 3 3 2" xfId="4015"/>
    <cellStyle name="常规 5 4 2 3 3 2" xfId="4016"/>
    <cellStyle name="常规 5 2 3 2 3 3 2" xfId="4017"/>
    <cellStyle name="常规 5 2 2 2 2 3 3 2" xfId="4018"/>
    <cellStyle name="常规 5 5 2 3 3 2" xfId="4019"/>
    <cellStyle name="常规 5 2 4 2 3 3 2" xfId="4020"/>
    <cellStyle name="常规 5 2 2 3 2 3 3 2" xfId="4021"/>
    <cellStyle name="常规 5 9 3 2" xfId="4022"/>
    <cellStyle name="常规 5 2 8 3 2" xfId="4023"/>
    <cellStyle name="常规 5 2 2 7 3 2" xfId="4024"/>
    <cellStyle name="常规 5 4 5 3 2" xfId="4025"/>
    <cellStyle name="常规 5 2 3 5 3 2" xfId="4026"/>
    <cellStyle name="常规 5 2 2 2 5 3 2" xfId="4027"/>
    <cellStyle name="常规 5 5 5 3 2" xfId="4028"/>
    <cellStyle name="常规 5 2 4 5 3 2" xfId="4029"/>
    <cellStyle name="常规 5 2 2 3 5 3 2" xfId="4030"/>
    <cellStyle name="常规 5 6 4 3 2" xfId="4031"/>
    <cellStyle name="常规 5 2 5 4 3 2" xfId="4032"/>
    <cellStyle name="常规 5 2 2 4 4 3 2" xfId="4033"/>
    <cellStyle name="常规 5 4 2 4 3 2" xfId="4034"/>
    <cellStyle name="常规 5 2 3 2 4 3 2" xfId="4035"/>
    <cellStyle name="常规 5 2 2 2 2 4 3 2" xfId="4036"/>
    <cellStyle name="常规 5 5 2 4 3 2" xfId="4037"/>
    <cellStyle name="常规 5 2 4 2 4 3 2" xfId="4038"/>
    <cellStyle name="常规 5 2 2 3 2 4 3 2" xfId="4039"/>
    <cellStyle name="常规 5 10 3 2" xfId="4040"/>
    <cellStyle name="常规 5 2 9 3 2" xfId="4041"/>
    <cellStyle name="常规 5 2 2 8 3 2" xfId="4042"/>
    <cellStyle name="常规 5 4 6 3 2" xfId="4043"/>
    <cellStyle name="常规 5 2 3 6 3 2" xfId="4044"/>
    <cellStyle name="常规 5 2 2 2 6 3 2" xfId="4045"/>
    <cellStyle name="常规 5 5 6 3 2" xfId="4046"/>
    <cellStyle name="常规 5 2 4 6 3 2" xfId="4047"/>
    <cellStyle name="常规 5 2 2 3 6 3 2" xfId="4048"/>
    <cellStyle name="常规 5 6 5 3 2" xfId="4049"/>
    <cellStyle name="常规 5 2 5 5 3 2" xfId="4050"/>
    <cellStyle name="常规 5 2 2 4 5 3 2" xfId="4051"/>
    <cellStyle name="常规 5 4 2 5 3 2" xfId="4052"/>
    <cellStyle name="常规 5 2 3 2 5 3 2" xfId="4053"/>
    <cellStyle name="常规 5 2 2 2 2 5 3 2" xfId="4054"/>
    <cellStyle name="常规 5 5 2 5 3 2" xfId="4055"/>
    <cellStyle name="常规 5 2 4 2 5 3 2" xfId="4056"/>
    <cellStyle name="常规 5 2 2 3 2 5 3 2" xfId="4057"/>
    <cellStyle name="常规 5 11 3 2" xfId="4058"/>
    <cellStyle name="常规 5 2 10 3 2" xfId="4059"/>
    <cellStyle name="常规 5 2 2 9 3 2" xfId="4060"/>
    <cellStyle name="常规 5 4 7 3 2" xfId="4061"/>
    <cellStyle name="常规 5 2 3 7 3 2" xfId="4062"/>
    <cellStyle name="常规 5 2 2 2 7 3 2" xfId="4063"/>
    <cellStyle name="常规 5 5 7 3 2" xfId="4064"/>
    <cellStyle name="常规 5 2 4 7 3 2" xfId="4065"/>
    <cellStyle name="常规 5 2 2 3 7 3 2" xfId="4066"/>
    <cellStyle name="常规 5 6 6 3 2" xfId="4067"/>
    <cellStyle name="常规 5 2 5 6 3 2" xfId="4068"/>
    <cellStyle name="常规 5 2 2 4 6 3 2" xfId="4069"/>
    <cellStyle name="常规 5 4 2 6 3 2" xfId="4070"/>
    <cellStyle name="常规 5 2 3 2 6 3 2" xfId="4071"/>
    <cellStyle name="常规 5 2 2 2 2 6 3 2" xfId="4072"/>
    <cellStyle name="常规 5 5 2 6 3 2" xfId="4073"/>
    <cellStyle name="常规 5 2 4 2 6 3 2" xfId="4074"/>
    <cellStyle name="常规 5 2 2 3 2 6 3 2" xfId="4075"/>
    <cellStyle name="常规 5 12 2 2" xfId="4076"/>
    <cellStyle name="常规 5 2 11 2 2" xfId="4077"/>
    <cellStyle name="常规 5 2 2 10 2 2" xfId="4078"/>
    <cellStyle name="常规 5 4 8 2 2" xfId="4079"/>
    <cellStyle name="常规 5 2 3 8 2 2" xfId="4080"/>
    <cellStyle name="常规 5 2 2 2 8 2 2" xfId="4081"/>
    <cellStyle name="常规 5 5 8 2 2" xfId="4082"/>
    <cellStyle name="常规 5 2 4 8 2 2" xfId="4083"/>
    <cellStyle name="常规 5 2 2 3 8 2 2" xfId="4084"/>
    <cellStyle name="常规 5 6 7 2 2" xfId="4085"/>
    <cellStyle name="常规 5 2 5 7 2 2" xfId="4086"/>
    <cellStyle name="常规 5 2 2 4 7 2 2" xfId="4087"/>
    <cellStyle name="常规 5 4 2 7 2 2" xfId="4088"/>
    <cellStyle name="常规 5 2 3 2 7 2 2" xfId="4089"/>
    <cellStyle name="常规 5 2 2 2 2 7 2 2" xfId="4090"/>
    <cellStyle name="常规 5 5 2 7 2 2" xfId="4091"/>
    <cellStyle name="常规 5 2 4 2 7 2 2" xfId="4092"/>
    <cellStyle name="常规 5 2 2 3 2 7 2 2" xfId="4093"/>
    <cellStyle name="常规 5 7 2 2 2" xfId="4094"/>
    <cellStyle name="常规 5 2 6 2 2 2" xfId="4095"/>
    <cellStyle name="常规 5 2 2 5 2 2 2" xfId="4096"/>
    <cellStyle name="常规 5 4 3 2 2 2" xfId="4097"/>
    <cellStyle name="常规 5 2 3 3 2 2 2" xfId="4098"/>
    <cellStyle name="常规 5 2 2 2 3 2 2 2" xfId="4099"/>
    <cellStyle name="常规 5 5 3 2 2 2" xfId="4100"/>
    <cellStyle name="常规 5 2 4 3 2 2 2" xfId="4101"/>
    <cellStyle name="常规 5 2 2 3 3 2 2 2" xfId="4102"/>
    <cellStyle name="常规 5 6 2 2 2 2" xfId="4103"/>
    <cellStyle name="常规 5 2 5 2 2 2 2" xfId="4104"/>
    <cellStyle name="常规 5 2 2 4 2 2 2 2" xfId="4105"/>
    <cellStyle name="常规 5 4 2 2 2 2 2" xfId="4106"/>
    <cellStyle name="常规 5 2 3 2 2 2 2 2" xfId="4107"/>
    <cellStyle name="常规 5 2 2 2 2 2 2 2 2" xfId="4108"/>
    <cellStyle name="常规 5 5 2 2 2 2 2" xfId="4109"/>
    <cellStyle name="常规 5 2 4 2 2 2 2 2" xfId="4110"/>
    <cellStyle name="常规 5 2 2 3 2 2 2 2 2" xfId="4111"/>
    <cellStyle name="常规 5 8 2 2 2" xfId="4112"/>
    <cellStyle name="常规 5 2 7 2 2 2" xfId="4113"/>
    <cellStyle name="常规 5 2 2 6 2 2 2" xfId="4114"/>
    <cellStyle name="常规 5 4 4 2 2 2" xfId="4115"/>
    <cellStyle name="常规 5 2 3 4 2 2 2" xfId="4116"/>
    <cellStyle name="常规 5 2 2 2 4 2 2 2" xfId="4117"/>
    <cellStyle name="常规 5 5 4 2 2 2" xfId="4118"/>
    <cellStyle name="常规 5 2 4 4 2 2 2" xfId="4119"/>
    <cellStyle name="常规 5 2 2 3 4 2 2 2" xfId="4120"/>
    <cellStyle name="常规 5 6 3 2 2 2" xfId="4121"/>
    <cellStyle name="常规 5 2 5 3 2 2 2" xfId="4122"/>
    <cellStyle name="常规 5 2 2 4 3 2 2 2" xfId="4123"/>
    <cellStyle name="常规 5 4 2 3 2 2 2" xfId="4124"/>
    <cellStyle name="常规 5 2 3 2 3 2 2 2" xfId="4125"/>
    <cellStyle name="常规 5 2 2 2 2 3 2 2 2" xfId="4126"/>
    <cellStyle name="常规 5 5 2 3 2 2 2" xfId="4127"/>
    <cellStyle name="常规 5 2 4 2 3 2 2 2" xfId="4128"/>
    <cellStyle name="常规 5 2 2 3 2 3 2 2 2" xfId="4129"/>
    <cellStyle name="常规 5 9 2 2 2" xfId="4130"/>
    <cellStyle name="常规 5 2 8 2 2 2" xfId="4131"/>
    <cellStyle name="常规 5 2 2 7 2 2 2" xfId="4132"/>
    <cellStyle name="常规 5 4 5 2 2 2" xfId="4133"/>
    <cellStyle name="常规 5 2 3 5 2 2 2" xfId="4134"/>
    <cellStyle name="常规 5 2 2 2 5 2 2 2" xfId="4135"/>
    <cellStyle name="常规 5 5 5 2 2 2" xfId="4136"/>
    <cellStyle name="常规 5 2 4 5 2 2 2" xfId="4137"/>
    <cellStyle name="常规 5 2 2 3 5 2 2 2" xfId="4138"/>
    <cellStyle name="常规 5 6 4 2 2 2" xfId="4139"/>
    <cellStyle name="常规 5 2 5 4 2 2 2" xfId="4140"/>
    <cellStyle name="常规 5 2 2 4 4 2 2 2" xfId="4141"/>
    <cellStyle name="常规 5 4 2 4 2 2 2" xfId="4142"/>
    <cellStyle name="常规 5 2 3 2 4 2 2 2" xfId="4143"/>
    <cellStyle name="常规 5 2 2 2 2 4 2 2 2" xfId="4144"/>
    <cellStyle name="常规 5 5 2 4 2 2 2" xfId="4145"/>
    <cellStyle name="常规 5 2 4 2 4 2 2 2" xfId="4146"/>
    <cellStyle name="常规 5 2 2 3 2 4 2 2 2" xfId="4147"/>
    <cellStyle name="常规 5 10 2 2 2" xfId="4148"/>
    <cellStyle name="常规 5 2 9 2 2 2" xfId="4149"/>
    <cellStyle name="常规 5 2 2 8 2 2 2" xfId="4150"/>
    <cellStyle name="常规 5 4 6 2 2 2" xfId="4151"/>
    <cellStyle name="常规 5 2 3 6 2 2 2" xfId="4152"/>
    <cellStyle name="常规 5 2 2 2 6 2 2 2" xfId="4153"/>
    <cellStyle name="常规 5 5 6 2 2 2" xfId="4154"/>
    <cellStyle name="常规 5 2 4 6 2 2 2" xfId="4155"/>
    <cellStyle name="常规 5 2 2 3 6 2 2 2" xfId="4156"/>
    <cellStyle name="常规 5 6 5 2 2 2" xfId="4157"/>
    <cellStyle name="常规 5 2 5 5 2 2 2" xfId="4158"/>
    <cellStyle name="常规 5 2 2 4 5 2 2 2" xfId="4159"/>
    <cellStyle name="常规 5 4 2 5 2 2 2" xfId="4160"/>
    <cellStyle name="常规 5 2 3 2 5 2 2 2" xfId="4161"/>
    <cellStyle name="常规 5 2 2 2 2 5 2 2 2" xfId="4162"/>
    <cellStyle name="常规 5 5 2 5 2 2 2" xfId="4163"/>
    <cellStyle name="常规 5 2 4 2 5 2 2 2" xfId="4164"/>
    <cellStyle name="常规 5 2 2 3 2 5 2 2 2" xfId="4165"/>
    <cellStyle name="常规 5 11 2 2 2" xfId="4166"/>
    <cellStyle name="常规 5 2 10 2 2 2" xfId="4167"/>
    <cellStyle name="常规 5 2 2 9 2 2 2" xfId="4168"/>
    <cellStyle name="常规 5 4 7 2 2 2" xfId="4169"/>
    <cellStyle name="常规 5 2 3 7 2 2 2" xfId="4170"/>
    <cellStyle name="常规 5 2 2 2 7 2 2 2" xfId="4171"/>
    <cellStyle name="常规 5 5 7 2 2 2" xfId="4172"/>
    <cellStyle name="常规 5 2 4 7 2 2 2" xfId="4173"/>
    <cellStyle name="常规 5 2 2 3 7 2 2 2" xfId="4174"/>
    <cellStyle name="常规 5 6 6 2 2 2" xfId="4175"/>
    <cellStyle name="常规 5 2 5 6 2 2 2" xfId="4176"/>
    <cellStyle name="常规 5 2 2 4 6 2 2 2" xfId="4177"/>
    <cellStyle name="常规 5 4 2 6 2 2 2" xfId="4178"/>
    <cellStyle name="常规 5 2 3 2 6 2 2 2" xfId="4179"/>
    <cellStyle name="常规 5 2 2 2 2 6 2 2 2" xfId="4180"/>
    <cellStyle name="常规 5 5 2 6 2 2 2" xfId="4181"/>
    <cellStyle name="常规 5 2 4 2 6 2 2 2" xfId="4182"/>
    <cellStyle name="常规 5 2 2 3 2 6 2 2 2" xfId="4183"/>
    <cellStyle name="常规 5 14 2" xfId="4184"/>
    <cellStyle name="常规 5 2 13 2" xfId="4185"/>
    <cellStyle name="常规 5 2 2 12 2" xfId="4186"/>
    <cellStyle name="常规 5 4 10 2" xfId="4187"/>
    <cellStyle name="常规 5 2 3 10 2" xfId="4188"/>
    <cellStyle name="常规 5 2 2 2 10 2" xfId="4189"/>
    <cellStyle name="常规 5 5 10 2" xfId="4190"/>
    <cellStyle name="常规 5 2 4 10 2" xfId="4191"/>
    <cellStyle name="常规 5 2 2 3 10 2" xfId="4192"/>
    <cellStyle name="常规 5 6 9 2" xfId="4193"/>
    <cellStyle name="常规 5 2 5 9 2" xfId="4194"/>
    <cellStyle name="常规 5 2 2 4 9 2" xfId="4195"/>
    <cellStyle name="常规 5 4 2 9 2" xfId="4196"/>
    <cellStyle name="常规 5 2 3 2 9 2" xfId="4197"/>
    <cellStyle name="常规 5 2 2 2 2 9 2" xfId="4198"/>
    <cellStyle name="常规 5 5 2 9 2" xfId="4199"/>
    <cellStyle name="常规 5 2 4 2 9 2" xfId="4200"/>
    <cellStyle name="常规 5 2 2 3 2 9 2" xfId="4201"/>
    <cellStyle name="常规 5 7 4 2" xfId="4202"/>
    <cellStyle name="常规 5 2 6 4 2" xfId="4203"/>
    <cellStyle name="常规 5 2 2 5 4 2" xfId="4204"/>
    <cellStyle name="常规 5 4 3 4 2" xfId="4205"/>
    <cellStyle name="常规 5 2 3 3 4 2" xfId="4206"/>
    <cellStyle name="常规 5 2 2 2 3 4 2" xfId="4207"/>
    <cellStyle name="常规 5 5 3 4 2" xfId="4208"/>
    <cellStyle name="常规 5 2 4 3 4 2" xfId="4209"/>
    <cellStyle name="常规 5 2 2 3 3 4 2" xfId="4210"/>
    <cellStyle name="常规 5 6 2 4 2" xfId="4211"/>
    <cellStyle name="常规 5 2 5 2 4 2" xfId="4212"/>
    <cellStyle name="常规 5 2 2 4 2 4 2" xfId="4213"/>
    <cellStyle name="常规 5 4 2 2 4 2" xfId="4214"/>
    <cellStyle name="常规 5 2 3 2 2 4 2" xfId="4215"/>
    <cellStyle name="常规 5 2 2 2 2 2 4 2" xfId="4216"/>
    <cellStyle name="常规 5 5 2 2 4 2" xfId="4217"/>
    <cellStyle name="常规 5 2 4 2 2 4 2" xfId="4218"/>
    <cellStyle name="常规 5 2 2 3 2 2 4 2" xfId="4219"/>
    <cellStyle name="常规 5 8 4 2" xfId="4220"/>
    <cellStyle name="常规 5 2 7 4 2" xfId="4221"/>
    <cellStyle name="常规 5 2 2 6 4 2" xfId="4222"/>
    <cellStyle name="常规 5 4 4 4 2" xfId="4223"/>
    <cellStyle name="常规 5 2 3 4 4 2" xfId="4224"/>
    <cellStyle name="常规 5 2 2 2 4 4 2" xfId="4225"/>
    <cellStyle name="常规 5 5 4 4 2" xfId="4226"/>
    <cellStyle name="常规 5 2 4 4 4 2" xfId="4227"/>
    <cellStyle name="常规 5 2 2 3 4 4 2" xfId="4228"/>
    <cellStyle name="常规 5 6 3 4 2" xfId="4229"/>
    <cellStyle name="常规 5 2 5 3 4 2" xfId="4230"/>
    <cellStyle name="常规 5 2 2 4 3 4 2" xfId="4231"/>
    <cellStyle name="常规 5 4 2 3 4 2" xfId="4232"/>
    <cellStyle name="常规 5 2 3 2 3 4 2" xfId="4233"/>
    <cellStyle name="常规 5 2 2 2 2 3 4 2" xfId="4234"/>
    <cellStyle name="常规 5 5 2 3 4 2" xfId="4235"/>
    <cellStyle name="常规 5 2 4 2 3 4 2" xfId="4236"/>
    <cellStyle name="常规 5 2 2 3 2 3 4 2" xfId="4237"/>
    <cellStyle name="常规 5 9 4 2" xfId="4238"/>
    <cellStyle name="常规 5 2 8 4 2" xfId="4239"/>
    <cellStyle name="常规 5 2 2 7 4 2" xfId="4240"/>
    <cellStyle name="常规 5 4 5 4 2" xfId="4241"/>
    <cellStyle name="常规 5 2 3 5 4 2" xfId="4242"/>
    <cellStyle name="常规 5 2 2 2 5 4 2" xfId="4243"/>
    <cellStyle name="常规 5 5 5 4 2" xfId="4244"/>
    <cellStyle name="常规 5 2 4 5 4 2" xfId="4245"/>
    <cellStyle name="常规 5 2 2 3 5 4 2" xfId="4246"/>
    <cellStyle name="常规 5 6 4 4 2" xfId="4247"/>
    <cellStyle name="常规 5 2 5 4 4 2" xfId="4248"/>
    <cellStyle name="常规 5 2 2 4 4 4 2" xfId="4249"/>
    <cellStyle name="常规 5 4 2 4 4 2" xfId="4250"/>
    <cellStyle name="常规 5 2 3 2 4 4 2" xfId="4251"/>
    <cellStyle name="常规 5 2 2 2 2 4 4 2" xfId="4252"/>
    <cellStyle name="常规 5 5 2 4 4 2" xfId="4253"/>
    <cellStyle name="常规 5 2 4 2 4 4 2" xfId="4254"/>
    <cellStyle name="常规 5 2 2 3 2 4 4 2" xfId="4255"/>
    <cellStyle name="常规 5 10 4 2" xfId="4256"/>
    <cellStyle name="常规 5 2 9 4 2" xfId="4257"/>
    <cellStyle name="常规 5 2 2 8 4 2" xfId="4258"/>
    <cellStyle name="常规 5 4 6 4 2" xfId="4259"/>
    <cellStyle name="常规 5 2 3 6 4 2" xfId="4260"/>
    <cellStyle name="常规 5 2 2 2 6 4 2" xfId="4261"/>
    <cellStyle name="常规 5 5 6 4 2" xfId="4262"/>
    <cellStyle name="常规 5 2 4 6 4 2" xfId="4263"/>
    <cellStyle name="常规 5 2 2 3 6 4 2" xfId="4264"/>
    <cellStyle name="常规 5 6 5 4 2" xfId="4265"/>
    <cellStyle name="常规 5 2 5 5 4 2" xfId="4266"/>
    <cellStyle name="常规 5 2 2 4 5 4 2" xfId="4267"/>
    <cellStyle name="常规 5 4 2 5 4 2" xfId="4268"/>
    <cellStyle name="常规 5 2 3 2 5 4 2" xfId="4269"/>
    <cellStyle name="常规 5 2 2 2 2 5 4 2" xfId="4270"/>
    <cellStyle name="常规 5 5 2 5 4 2" xfId="4271"/>
    <cellStyle name="常规 5 2 4 2 5 4 2" xfId="4272"/>
    <cellStyle name="常规 5 2 2 3 2 5 4 2" xfId="4273"/>
    <cellStyle name="常规 5 11 4 2" xfId="4274"/>
    <cellStyle name="常规 5 2 10 4 2" xfId="4275"/>
    <cellStyle name="常规 5 2 2 9 4 2" xfId="4276"/>
    <cellStyle name="常规 5 4 7 4 2" xfId="4277"/>
    <cellStyle name="常规 5 2 3 7 4 2" xfId="4278"/>
    <cellStyle name="常规 5 2 2 2 7 4 2" xfId="4279"/>
    <cellStyle name="常规 5 5 7 4 2" xfId="4280"/>
    <cellStyle name="常规 5 2 4 7 4 2" xfId="4281"/>
    <cellStyle name="常规 5 2 2 3 7 4 2" xfId="4282"/>
    <cellStyle name="常规 5 6 6 4 2" xfId="4283"/>
    <cellStyle name="常规 5 2 5 6 4 2" xfId="4284"/>
    <cellStyle name="常规 5 2 2 4 6 4 2" xfId="4285"/>
    <cellStyle name="常规 5 4 2 6 4 2" xfId="4286"/>
    <cellStyle name="常规 5 2 3 2 6 4 2" xfId="4287"/>
    <cellStyle name="常规 5 2 2 2 2 6 4 2" xfId="4288"/>
    <cellStyle name="常规 5 5 2 6 4 2" xfId="4289"/>
    <cellStyle name="常规 5 2 4 2 6 4 2" xfId="4290"/>
    <cellStyle name="常规 5 2 2 3 2 6 4 2" xfId="4291"/>
    <cellStyle name="常规 5 12 3 2" xfId="4292"/>
    <cellStyle name="常规 5 2 11 3 2" xfId="4293"/>
    <cellStyle name="常规 5 2 2 10 3 2" xfId="4294"/>
    <cellStyle name="常规 5 4 8 3 2" xfId="4295"/>
    <cellStyle name="常规 5 2 3 8 3 2" xfId="4296"/>
    <cellStyle name="常规 5 2 2 2 8 3 2" xfId="4297"/>
    <cellStyle name="常规 5 5 8 3 2" xfId="4298"/>
    <cellStyle name="常规 5 2 4 8 3 2" xfId="4299"/>
    <cellStyle name="常规 5 2 2 3 8 3 2" xfId="4300"/>
    <cellStyle name="常规 5 6 7 3 2" xfId="4301"/>
    <cellStyle name="常规 5 2 5 7 3 2" xfId="4302"/>
    <cellStyle name="常规 5 2 2 4 7 3 2" xfId="4303"/>
    <cellStyle name="常规 5 4 2 7 3 2" xfId="4304"/>
    <cellStyle name="常规 5 2 3 2 7 3 2" xfId="4305"/>
    <cellStyle name="常规 5 2 2 2 2 7 3 2" xfId="4306"/>
    <cellStyle name="常规 5 5 2 7 3 2" xfId="4307"/>
    <cellStyle name="常规 5 2 4 2 7 3 2" xfId="4308"/>
    <cellStyle name="常规 5 2 2 3 2 7 3 2" xfId="4309"/>
    <cellStyle name="常规 5 7 2 3 2" xfId="4310"/>
    <cellStyle name="常规 5 2 6 2 3 2" xfId="4311"/>
    <cellStyle name="常规 5 2 2 5 2 3 2" xfId="4312"/>
    <cellStyle name="常规 5 4 3 2 3 2" xfId="4313"/>
    <cellStyle name="常规 5 2 3 3 2 3 2" xfId="4314"/>
    <cellStyle name="常规 5 2 2 2 3 2 3 2" xfId="4315"/>
    <cellStyle name="常规 5 5 3 2 3 2" xfId="4316"/>
    <cellStyle name="常规 5 2 4 3 2 3 2" xfId="4317"/>
    <cellStyle name="常规 5 2 2 3 3 2 3 2" xfId="4318"/>
    <cellStyle name="常规 5 6 2 2 3 2" xfId="4319"/>
    <cellStyle name="常规 5 2 5 2 2 3 2" xfId="4320"/>
    <cellStyle name="常规 5 2 2 4 2 2 3 2" xfId="4321"/>
    <cellStyle name="常规 5 4 2 2 2 3 2" xfId="4322"/>
    <cellStyle name="常规 5 2 3 2 2 2 3 2" xfId="4323"/>
    <cellStyle name="常规 5 2 2 2 2 2 2 3 2" xfId="4324"/>
    <cellStyle name="常规 5 5 2 2 2 3 2" xfId="4325"/>
    <cellStyle name="常规 5 2 4 2 2 2 3 2" xfId="4326"/>
    <cellStyle name="常规 5 2 2 3 2 2 2 3 2" xfId="4327"/>
    <cellStyle name="常规 5 8 2 3 2" xfId="4328"/>
    <cellStyle name="常规 5 2 7 2 3 2" xfId="4329"/>
    <cellStyle name="常规 5 2 2 6 2 3 2" xfId="4330"/>
    <cellStyle name="常规 5 4 4 2 3 2" xfId="4331"/>
    <cellStyle name="常规 5 2 3 4 2 3 2" xfId="4332"/>
    <cellStyle name="常规 5 2 2 2 4 2 3 2" xfId="4333"/>
    <cellStyle name="常规 5 5 4 2 3 2" xfId="4334"/>
    <cellStyle name="常规 5 2 4 4 2 3 2" xfId="4335"/>
    <cellStyle name="常规 5 2 2 3 4 2 3 2" xfId="4336"/>
    <cellStyle name="常规 5 6 3 2 3 2" xfId="4337"/>
    <cellStyle name="常规 5 2 5 3 2 3 2" xfId="4338"/>
    <cellStyle name="常规 5 2 2 4 3 2 3 2" xfId="4339"/>
    <cellStyle name="常规 5 4 2 3 2 3 2" xfId="4340"/>
    <cellStyle name="常规 5 2 3 2 3 2 3 2" xfId="4341"/>
    <cellStyle name="常规 5 2 2 2 2 3 2 3 2" xfId="4342"/>
    <cellStyle name="常规 5 5 2 3 2 3 2" xfId="4343"/>
    <cellStyle name="常规 5 2 4 2 3 2 3 2" xfId="4344"/>
    <cellStyle name="常规 5 2 2 3 2 3 2 3 2" xfId="4345"/>
    <cellStyle name="常规 5 9 2 3 2" xfId="4346"/>
    <cellStyle name="常规 5 2 8 2 3 2" xfId="4347"/>
    <cellStyle name="常规 5 2 2 7 2 3 2" xfId="4348"/>
    <cellStyle name="常规 5 4 5 2 3 2" xfId="4349"/>
    <cellStyle name="常规 5 2 3 5 2 3 2" xfId="4350"/>
    <cellStyle name="常规 5 2 2 2 5 2 3 2" xfId="4351"/>
    <cellStyle name="常规 5 5 5 2 3 2" xfId="4352"/>
    <cellStyle name="常规 5 2 4 5 2 3 2" xfId="4353"/>
    <cellStyle name="常规 5 2 2 3 5 2 3 2" xfId="4354"/>
    <cellStyle name="常规 5 6 4 2 3 2" xfId="4355"/>
    <cellStyle name="常规 5 2 5 4 2 3 2" xfId="4356"/>
    <cellStyle name="常规 5 2 2 4 4 2 3 2" xfId="4357"/>
    <cellStyle name="常规 5 4 2 4 2 3 2" xfId="4358"/>
    <cellStyle name="常规 5 2 3 2 4 2 3 2" xfId="4359"/>
    <cellStyle name="常规 5 2 2 2 2 4 2 3 2" xfId="4360"/>
    <cellStyle name="常规 5 5 2 4 2 3 2" xfId="4361"/>
    <cellStyle name="常规 5 2 4 2 4 2 3 2" xfId="4362"/>
    <cellStyle name="常规 5 2 2 3 2 4 2 3 2" xfId="4363"/>
    <cellStyle name="常规 5 10 2 3 2" xfId="4364"/>
    <cellStyle name="常规 5 2 9 2 3 2" xfId="4365"/>
    <cellStyle name="常规 5 2 2 8 2 3 2" xfId="4366"/>
    <cellStyle name="常规 5 4 6 2 3 2" xfId="4367"/>
    <cellStyle name="常规 5 2 3 6 2 3 2" xfId="4368"/>
    <cellStyle name="常规 5 2 2 2 6 2 3 2" xfId="4369"/>
    <cellStyle name="常规 5 5 6 2 3 2" xfId="4370"/>
    <cellStyle name="常规 5 2 4 6 2 3 2" xfId="4371"/>
    <cellStyle name="常规 5 2 2 3 6 2 3 2" xfId="4372"/>
    <cellStyle name="常规 5 6 5 2 3 2" xfId="4373"/>
    <cellStyle name="常规 5 2 5 5 2 3 2" xfId="4374"/>
    <cellStyle name="常规 5 2 2 4 5 2 3 2" xfId="4375"/>
    <cellStyle name="常规 5 4 2 5 2 3 2" xfId="4376"/>
    <cellStyle name="常规 5 2 3 2 5 2 3 2" xfId="4377"/>
    <cellStyle name="常规 5 2 2 2 2 5 2 3 2" xfId="4378"/>
    <cellStyle name="常规 5 5 2 5 2 3 2" xfId="4379"/>
    <cellStyle name="常规 5 2 4 2 5 2 3 2" xfId="4380"/>
    <cellStyle name="常规 5 2 2 3 2 5 2 3 2" xfId="4381"/>
    <cellStyle name="常规 5 11 2 3 2" xfId="4382"/>
    <cellStyle name="常规 5 2 10 2 3 2" xfId="4383"/>
    <cellStyle name="常规 5 2 2 9 2 3 2" xfId="4384"/>
    <cellStyle name="常规 5 4 7 2 3 2" xfId="4385"/>
    <cellStyle name="常规 5 2 3 7 2 3 2" xfId="4386"/>
    <cellStyle name="常规 5 2 2 2 7 2 3 2" xfId="4387"/>
    <cellStyle name="常规 5 5 7 2 3 2" xfId="4388"/>
    <cellStyle name="常规 5 2 4 7 2 3 2" xfId="4389"/>
    <cellStyle name="常规 5 2 2 3 7 2 3 2" xfId="4390"/>
    <cellStyle name="常规 5 6 6 2 3 2" xfId="4391"/>
    <cellStyle name="常规 5 2 5 6 2 3 2" xfId="4392"/>
    <cellStyle name="常规 5 2 2 4 6 2 3 2" xfId="4393"/>
    <cellStyle name="常规 5 4 2 6 2 3 2" xfId="4394"/>
    <cellStyle name="常规 5 2 3 2 6 2 3 2" xfId="4395"/>
    <cellStyle name="常规 5 2 2 2 2 6 2 3 2" xfId="4396"/>
    <cellStyle name="常规 5 5 2 6 2 3 2" xfId="4397"/>
    <cellStyle name="常规 5 2 4 2 6 2 3 2" xfId="4398"/>
    <cellStyle name="常规 5 2 2 3 2 6 2 3 2" xfId="4399"/>
    <cellStyle name="Title 2" xfId="4400"/>
    <cellStyle name="Note 2" xfId="4401"/>
    <cellStyle name="Normal 8" xfId="4402"/>
    <cellStyle name="常规 3 8" xfId="4403"/>
    <cellStyle name="常规 3 2 7" xfId="4404"/>
    <cellStyle name="常规 3 2 2 9" xfId="4405"/>
    <cellStyle name="常规 6 11" xfId="4406"/>
    <cellStyle name="常规 5 2 15" xfId="4407"/>
    <cellStyle name="常规 6 2 10" xfId="4408"/>
    <cellStyle name="常规 7 9" xfId="4409"/>
    <cellStyle name="常规 3 5 9" xfId="4410"/>
    <cellStyle name="常规 3 2 4 9" xfId="4411"/>
    <cellStyle name="常规 6 3 9" xfId="4412"/>
    <cellStyle name="常规 6 2 2 9" xfId="4413"/>
    <cellStyle name="20% - Accent1 4" xfId="4414"/>
    <cellStyle name="40% - Accent1 4" xfId="4415"/>
    <cellStyle name="20% - Accent2 4" xfId="4416"/>
    <cellStyle name="40% - Accent2 4" xfId="4417"/>
    <cellStyle name="20% - Accent3 4" xfId="4418"/>
    <cellStyle name="40% - Accent3 4" xfId="4419"/>
    <cellStyle name="20% - Accent4 4" xfId="4420"/>
    <cellStyle name="40% - Accent4 4" xfId="4421"/>
    <cellStyle name="20% - Accent5 4" xfId="4422"/>
    <cellStyle name="40% - Accent5 4" xfId="4423"/>
    <cellStyle name="20% - Accent6 4" xfId="4424"/>
    <cellStyle name="40% - Accent6 4" xfId="4425"/>
    <cellStyle name="常规 8 9" xfId="4426"/>
    <cellStyle name="注释 2 9" xfId="4427"/>
    <cellStyle name="常规 6 4 8" xfId="4428"/>
    <cellStyle name="常规 6 2 3 8" xfId="4429"/>
    <cellStyle name="常规 7 2 8" xfId="4430"/>
    <cellStyle name="常规 3 5 2 8" xfId="4431"/>
    <cellStyle name="常规 3 2 4 2 8" xfId="4432"/>
    <cellStyle name="常规 3 2 2 2 8" xfId="4433"/>
    <cellStyle name="常规 6 3 2 8" xfId="4434"/>
    <cellStyle name="常规 6 2 2 2 8" xfId="4435"/>
    <cellStyle name="20% - 着色 1 2 8" xfId="4436"/>
    <cellStyle name="40% - 着色 1 2 8" xfId="4437"/>
    <cellStyle name="20% - 着色 2 2 8" xfId="4438"/>
    <cellStyle name="40% - 着色 2 2 8" xfId="4439"/>
    <cellStyle name="20% - 着色 3 2 8" xfId="4440"/>
    <cellStyle name="40% - 着色 3 2 8" xfId="4441"/>
    <cellStyle name="20% - 着色 4 2 8" xfId="4442"/>
    <cellStyle name="40% - 着色 4 2 8" xfId="4443"/>
    <cellStyle name="20% - 着色 5 2 8" xfId="4444"/>
    <cellStyle name="40% - 着色 5 2 8" xfId="4445"/>
    <cellStyle name="20% - 着色 6 2 8" xfId="4446"/>
    <cellStyle name="40% - 着色 6 2 8" xfId="4447"/>
    <cellStyle name="常规 8 2 8" xfId="4448"/>
    <cellStyle name="注释 2 2 8" xfId="4449"/>
    <cellStyle name="常规 9 7" xfId="4450"/>
    <cellStyle name="常规 3 6 7" xfId="4451"/>
    <cellStyle name="常规 3 2 5 7" xfId="4452"/>
    <cellStyle name="常规 3 2 2 3 7" xfId="4453"/>
    <cellStyle name="常规 6 5 7" xfId="4454"/>
    <cellStyle name="常规 5 2 2 14" xfId="4455"/>
    <cellStyle name="常规 6 2 4 7" xfId="4456"/>
    <cellStyle name="常规 7 3 7" xfId="4457"/>
    <cellStyle name="常规 3 5 3 7" xfId="4458"/>
    <cellStyle name="常规 3 2 4 3 7" xfId="4459"/>
    <cellStyle name="常规 6 3 3 7" xfId="4460"/>
    <cellStyle name="常规 6 2 2 3 7" xfId="4461"/>
    <cellStyle name="20% - 着色 1 3 7" xfId="4462"/>
    <cellStyle name="40% - 着色 1 3 7" xfId="4463"/>
    <cellStyle name="20% - 着色 2 3 7" xfId="4464"/>
    <cellStyle name="40% - 着色 2 3 7" xfId="4465"/>
    <cellStyle name="20% - 着色 3 3 7" xfId="4466"/>
    <cellStyle name="40% - 着色 3 3 7" xfId="4467"/>
    <cellStyle name="20% - 着色 4 3 7" xfId="4468"/>
    <cellStyle name="40% - 着色 4 3 7" xfId="4469"/>
    <cellStyle name="20% - 着色 5 3 7" xfId="4470"/>
    <cellStyle name="40% - 着色 5 3 7" xfId="4471"/>
    <cellStyle name="20% - 着色 6 3 7" xfId="4472"/>
    <cellStyle name="40% - 着色 6 3 7" xfId="4473"/>
    <cellStyle name="常规 8 3 7" xfId="4474"/>
    <cellStyle name="注释 2 3 7" xfId="4475"/>
    <cellStyle name="常规 6 4 2 7" xfId="4476"/>
    <cellStyle name="常规 6 2 3 2 7" xfId="4477"/>
    <cellStyle name="常规 7 2 2 7" xfId="4478"/>
    <cellStyle name="常规 3 5 2 2 7" xfId="4479"/>
    <cellStyle name="常规 3 2 4 2 2 7" xfId="4480"/>
    <cellStyle name="常规 3 2 2 2 2 7" xfId="4481"/>
    <cellStyle name="常规 6 3 2 2 7" xfId="4482"/>
    <cellStyle name="常规 6 2 2 2 2 7" xfId="4483"/>
    <cellStyle name="20% - 着色 1 2 2 7" xfId="4484"/>
    <cellStyle name="40% - 着色 1 2 2 7" xfId="4485"/>
    <cellStyle name="20% - 着色 2 2 2 7" xfId="4486"/>
    <cellStyle name="40% - 着色 2 2 2 7" xfId="4487"/>
    <cellStyle name="20% - 着色 3 2 2 7" xfId="4488"/>
    <cellStyle name="40% - 着色 3 2 2 7" xfId="4489"/>
    <cellStyle name="20% - 着色 4 2 2 7" xfId="4490"/>
    <cellStyle name="40% - 着色 4 2 2 7" xfId="4491"/>
    <cellStyle name="20% - 着色 5 2 2 7" xfId="4492"/>
    <cellStyle name="40% - 着色 5 2 2 7" xfId="4493"/>
    <cellStyle name="20% - 着色 6 2 2 7" xfId="4494"/>
    <cellStyle name="40% - 着色 6 2 2 7" xfId="4495"/>
    <cellStyle name="常规 8 2 2 7" xfId="4496"/>
    <cellStyle name="注释 2 2 2 7" xfId="4497"/>
    <cellStyle name="Hyperlink 2" xfId="4498"/>
    <cellStyle name="常规 15" xfId="4499"/>
    <cellStyle name="常规 5 16" xfId="4500"/>
    <cellStyle name="常规 5 2 16" xfId="4501"/>
    <cellStyle name="常规 5 2 2 15" xfId="4502"/>
    <cellStyle name="常规 10 7" xfId="4503"/>
    <cellStyle name="常规 5 4 12" xfId="4504"/>
    <cellStyle name="常规 5 2 3 12" xfId="4505"/>
    <cellStyle name="常规 11 7" xfId="4506"/>
    <cellStyle name="常规 12 7" xfId="4507"/>
    <cellStyle name="常规 6 6 6" xfId="4508"/>
    <cellStyle name="常规 6 2 5 6" xfId="4509"/>
    <cellStyle name="常规 7 4 6" xfId="4510"/>
    <cellStyle name="常规 3 5 4 6" xfId="4511"/>
    <cellStyle name="常规 3 2 4 4 6" xfId="4512"/>
    <cellStyle name="常规 3 2 2 4 6" xfId="4513"/>
    <cellStyle name="常规 6 3 4 6" xfId="4514"/>
    <cellStyle name="常规 6 2 2 4 6" xfId="4515"/>
    <cellStyle name="20% - 强调文字颜色 1 2 6" xfId="4516"/>
    <cellStyle name="40% - 强调文字颜色 1 2 6" xfId="4517"/>
    <cellStyle name="20% - 强调文字颜色 2 2 6" xfId="4518"/>
    <cellStyle name="40% - 强调文字颜色 2 2 6" xfId="4519"/>
    <cellStyle name="20% - 强调文字颜色 3 2 6" xfId="4520"/>
    <cellStyle name="40% - 强调文字颜色 3 2 6" xfId="4521"/>
    <cellStyle name="20% - 强调文字颜色 4 2 6" xfId="4522"/>
    <cellStyle name="40% - 强调文字颜色 4 2 6" xfId="4523"/>
    <cellStyle name="20% - 强调文字颜色 5 2 6" xfId="4524"/>
    <cellStyle name="40% - 强调文字颜色 5 2 6" xfId="4525"/>
    <cellStyle name="20% - 强调文字颜色 6 2 6" xfId="4526"/>
    <cellStyle name="40% - 强调文字颜色 6 2 6" xfId="4527"/>
    <cellStyle name="常规 8 4 6" xfId="4528"/>
    <cellStyle name="注释 2 4 6" xfId="4529"/>
    <cellStyle name="常规 6 4 3 6" xfId="4530"/>
    <cellStyle name="常规 6 2 3 3 6" xfId="4531"/>
    <cellStyle name="常规 7 2 3 6" xfId="4532"/>
    <cellStyle name="常规 3 5 2 3 6" xfId="4533"/>
    <cellStyle name="常规 3 2 4 2 3 6" xfId="4534"/>
    <cellStyle name="常规 3 2 2 2 3 6" xfId="4535"/>
    <cellStyle name="常规 6 3 2 3 6" xfId="4536"/>
    <cellStyle name="常规 6 2 2 2 3 6" xfId="4537"/>
    <cellStyle name="20% - 着色 1 2 3 6" xfId="4538"/>
    <cellStyle name="40% - 着色 1 2 3 6" xfId="4539"/>
    <cellStyle name="20% - 着色 2 2 3 6" xfId="4540"/>
    <cellStyle name="40% - 着色 2 2 3 6" xfId="4541"/>
    <cellStyle name="20% - 着色 3 2 3 6" xfId="4542"/>
    <cellStyle name="40% - 着色 3 2 3 6" xfId="4543"/>
    <cellStyle name="20% - 着色 4 2 3 6" xfId="4544"/>
    <cellStyle name="40% - 着色 4 2 3 6" xfId="4545"/>
    <cellStyle name="20% - 着色 5 2 3 6" xfId="4546"/>
    <cellStyle name="40% - 着色 5 2 3 6" xfId="4547"/>
    <cellStyle name="20% - 着色 6 2 3 6" xfId="4548"/>
    <cellStyle name="40% - 着色 6 2 3 6" xfId="4549"/>
    <cellStyle name="常规 8 2 3 6" xfId="4550"/>
    <cellStyle name="注释 2 2 3 6" xfId="4551"/>
    <cellStyle name="常规 9 2 6" xfId="4552"/>
    <cellStyle name="常规 3 6 2 6" xfId="4553"/>
    <cellStyle name="常规 3 2 5 2 6" xfId="4554"/>
    <cellStyle name="常规 3 2 2 3 2 6" xfId="4555"/>
    <cellStyle name="常规 6 5 2 6" xfId="4556"/>
    <cellStyle name="常规 5 2 2 2 12" xfId="4557"/>
    <cellStyle name="常规 6 2 4 2 6" xfId="4558"/>
    <cellStyle name="常规 7 3 2 6" xfId="4559"/>
    <cellStyle name="常规 3 5 3 2 6" xfId="4560"/>
    <cellStyle name="常规 3 2 4 3 2 6" xfId="4561"/>
    <cellStyle name="常规 6 3 3 2 6" xfId="4562"/>
    <cellStyle name="常规 6 2 2 3 2 6" xfId="4563"/>
    <cellStyle name="20% - 着色 1 3 2 6" xfId="4564"/>
    <cellStyle name="40% - 着色 1 3 2 6" xfId="4565"/>
    <cellStyle name="20% - 着色 2 3 2 6" xfId="4566"/>
    <cellStyle name="40% - 着色 2 3 2 6" xfId="4567"/>
    <cellStyle name="20% - 着色 3 3 2 6" xfId="4568"/>
    <cellStyle name="40% - 着色 3 3 2 6" xfId="4569"/>
    <cellStyle name="20% - 着色 4 3 2 6" xfId="4570"/>
    <cellStyle name="40% - 着色 4 3 2 6" xfId="4571"/>
    <cellStyle name="20% - 着色 5 3 2 6" xfId="4572"/>
    <cellStyle name="40% - 着色 5 3 2 6" xfId="4573"/>
    <cellStyle name="20% - 着色 6 3 2 6" xfId="4574"/>
    <cellStyle name="40% - 着色 6 3 2 6" xfId="4575"/>
    <cellStyle name="常规 8 3 2 6" xfId="4576"/>
    <cellStyle name="注释 2 3 2 6" xfId="4577"/>
    <cellStyle name="常规 6 4 2 2 6" xfId="4578"/>
    <cellStyle name="常规 6 2 3 2 2 6" xfId="4579"/>
    <cellStyle name="常规 7 2 2 2 6" xfId="4580"/>
    <cellStyle name="常规 3 5 2 2 2 6" xfId="4581"/>
    <cellStyle name="常规 3 2 4 2 2 2 6" xfId="4582"/>
    <cellStyle name="常规 3 2 2 2 2 2 6" xfId="4583"/>
    <cellStyle name="常规 6 3 2 2 2 6" xfId="4584"/>
    <cellStyle name="常规 6 2 2 2 2 2 6" xfId="4585"/>
    <cellStyle name="20% - 着色 1 2 2 2 6" xfId="4586"/>
    <cellStyle name="40% - 着色 1 2 2 2 6" xfId="4587"/>
    <cellStyle name="20% - 着色 2 2 2 2 6" xfId="4588"/>
    <cellStyle name="40% - 着色 2 2 2 2 6" xfId="4589"/>
    <cellStyle name="20% - 着色 3 2 2 2 6" xfId="4590"/>
    <cellStyle name="40% - 着色 3 2 2 2 6" xfId="4591"/>
    <cellStyle name="20% - 着色 4 2 2 2 6" xfId="4592"/>
    <cellStyle name="40% - 着色 4 2 2 2 6" xfId="4593"/>
    <cellStyle name="20% - 着色 5 2 2 2 6" xfId="4594"/>
    <cellStyle name="40% - 着色 5 2 2 2 6" xfId="4595"/>
    <cellStyle name="20% - 着色 6 2 2 2 6" xfId="4596"/>
    <cellStyle name="40% - 着色 6 2 2 2 6" xfId="4597"/>
    <cellStyle name="常规 8 2 2 2 6" xfId="4598"/>
    <cellStyle name="注释 2 2 2 2 6" xfId="4599"/>
    <cellStyle name="常规 10 2 6" xfId="4600"/>
    <cellStyle name="常规 11 2 6" xfId="4601"/>
    <cellStyle name="常规 12 2 6" xfId="4602"/>
    <cellStyle name="常规 13 5" xfId="4603"/>
    <cellStyle name="常规 3 7 5" xfId="4604"/>
    <cellStyle name="常规 3 2 6 5" xfId="4605"/>
    <cellStyle name="常规 3 2 2 5 5" xfId="4606"/>
    <cellStyle name="常规 6 7 5" xfId="4607"/>
    <cellStyle name="常规 6 2 6 5" xfId="4608"/>
    <cellStyle name="常规 7 5 5" xfId="4609"/>
    <cellStyle name="常规 3 5 5 5" xfId="4610"/>
    <cellStyle name="常规 3 2 4 5 5" xfId="4611"/>
    <cellStyle name="常规 6 3 5 5" xfId="4612"/>
    <cellStyle name="常规 6 2 2 5 5" xfId="4613"/>
    <cellStyle name="20% - 强调文字颜色 1 3 5" xfId="4614"/>
    <cellStyle name="40% - 强调文字颜色 1 3 5" xfId="4615"/>
    <cellStyle name="20% - 强调文字颜色 2 3 5" xfId="4616"/>
    <cellStyle name="40% - 强调文字颜色 2 3 5" xfId="4617"/>
    <cellStyle name="20% - 强调文字颜色 3 3 5" xfId="4618"/>
    <cellStyle name="40% - 强调文字颜色 3 3 5" xfId="4619"/>
    <cellStyle name="20% - 强调文字颜色 4 3 5" xfId="4620"/>
    <cellStyle name="40% - 强调文字颜色 4 3 5" xfId="4621"/>
    <cellStyle name="20% - 强调文字颜色 5 3 5" xfId="4622"/>
    <cellStyle name="40% - 强调文字颜色 5 3 5" xfId="4623"/>
    <cellStyle name="20% - 强调文字颜色 6 3 5" xfId="4624"/>
    <cellStyle name="40% - 强调文字颜色 6 3 5" xfId="4625"/>
    <cellStyle name="常规 8 5 5" xfId="4626"/>
    <cellStyle name="注释 2 5 5" xfId="4627"/>
    <cellStyle name="常规 6 4 4 5" xfId="4628"/>
    <cellStyle name="常规 6 2 3 4 5" xfId="4629"/>
    <cellStyle name="常规 7 2 4 5" xfId="4630"/>
    <cellStyle name="常规 3 5 2 4 5" xfId="4631"/>
    <cellStyle name="常规 3 2 4 2 4 5" xfId="4632"/>
    <cellStyle name="常规 3 2 2 2 4 5" xfId="4633"/>
    <cellStyle name="常规 6 3 2 4 5" xfId="4634"/>
    <cellStyle name="常规 6 2 2 2 4 5" xfId="4635"/>
    <cellStyle name="20% - 着色 1 2 4 5" xfId="4636"/>
    <cellStyle name="40% - 着色 1 2 4 5" xfId="4637"/>
    <cellStyle name="20% - 着色 2 2 4 5" xfId="4638"/>
    <cellStyle name="40% - 着色 2 2 4 5" xfId="4639"/>
    <cellStyle name="20% - 着色 3 2 4 5" xfId="4640"/>
    <cellStyle name="40% - 着色 3 2 4 5" xfId="4641"/>
    <cellStyle name="20% - 着色 4 2 4 5" xfId="4642"/>
    <cellStyle name="40% - 着色 4 2 4 5" xfId="4643"/>
    <cellStyle name="20% - 着色 5 2 4 5" xfId="4644"/>
    <cellStyle name="40% - 着色 5 2 4 5" xfId="4645"/>
    <cellStyle name="20% - 着色 6 2 4 5" xfId="4646"/>
    <cellStyle name="40% - 着色 6 2 4 5" xfId="4647"/>
    <cellStyle name="常规 8 2 4 5" xfId="4648"/>
    <cellStyle name="注释 2 2 4 5" xfId="4649"/>
    <cellStyle name="常规 9 3 5" xfId="4650"/>
    <cellStyle name="常规 3 6 3 5" xfId="4651"/>
    <cellStyle name="常规 3 2 5 3 5" xfId="4652"/>
    <cellStyle name="常规 3 2 2 3 3 5" xfId="4653"/>
    <cellStyle name="常规 6 5 3 5" xfId="4654"/>
    <cellStyle name="常规 6 2 4 3 5" xfId="4655"/>
    <cellStyle name="常规 7 3 3 5" xfId="4656"/>
    <cellStyle name="常规 3 5 3 3 5" xfId="4657"/>
    <cellStyle name="常规 3 2 4 3 3 5" xfId="4658"/>
    <cellStyle name="常规 6 3 3 3 5" xfId="4659"/>
    <cellStyle name="常规 6 2 2 3 3 5" xfId="4660"/>
    <cellStyle name="20% - 着色 1 3 3 5" xfId="4661"/>
    <cellStyle name="40% - 着色 1 3 3 5" xfId="4662"/>
    <cellStyle name="20% - 着色 2 3 3 5" xfId="4663"/>
    <cellStyle name="40% - 着色 2 3 3 5" xfId="4664"/>
    <cellStyle name="20% - 着色 3 3 3 5" xfId="4665"/>
    <cellStyle name="40% - 着色 3 3 3 5" xfId="4666"/>
    <cellStyle name="20% - 着色 4 3 3 5" xfId="4667"/>
    <cellStyle name="40% - 着色 4 3 3 5" xfId="4668"/>
    <cellStyle name="20% - 着色 5 3 3 5" xfId="4669"/>
    <cellStyle name="40% - 着色 5 3 3 5" xfId="4670"/>
    <cellStyle name="20% - 着色 6 3 3 5" xfId="4671"/>
    <cellStyle name="40% - 着色 6 3 3 5" xfId="4672"/>
    <cellStyle name="常规 8 3 3 5" xfId="4673"/>
    <cellStyle name="注释 2 3 3 5" xfId="4674"/>
    <cellStyle name="常规 6 4 2 3 5" xfId="4675"/>
    <cellStyle name="常规 6 2 3 2 3 5" xfId="4676"/>
    <cellStyle name="常规 7 2 2 3 5" xfId="4677"/>
    <cellStyle name="常规 3 5 2 2 3 5" xfId="4678"/>
    <cellStyle name="常规 3 2 4 2 2 3 5" xfId="4679"/>
    <cellStyle name="常规 3 2 2 2 2 3 5" xfId="4680"/>
    <cellStyle name="常规 6 3 2 2 3 5" xfId="4681"/>
    <cellStyle name="常规 6 2 2 2 2 3 5" xfId="4682"/>
    <cellStyle name="20% - 着色 1 2 2 3 5" xfId="4683"/>
    <cellStyle name="40% - 着色 1 2 2 3 5" xfId="4684"/>
    <cellStyle name="20% - 着色 2 2 2 3 5" xfId="4685"/>
    <cellStyle name="40% - 着色 2 2 2 3 5" xfId="4686"/>
    <cellStyle name="20% - 着色 3 2 2 3 5" xfId="4687"/>
    <cellStyle name="40% - 着色 3 2 2 3 5" xfId="4688"/>
    <cellStyle name="20% - 着色 4 2 2 3 5" xfId="4689"/>
    <cellStyle name="40% - 着色 4 2 2 3 5" xfId="4690"/>
    <cellStyle name="20% - 着色 5 2 2 3 5" xfId="4691"/>
    <cellStyle name="40% - 着色 5 2 2 3 5" xfId="4692"/>
    <cellStyle name="20% - 着色 6 2 2 3 5" xfId="4693"/>
    <cellStyle name="40% - 着色 6 2 2 3 5" xfId="4694"/>
    <cellStyle name="常规 8 2 2 3 5" xfId="4695"/>
    <cellStyle name="注释 2 2 2 3 5" xfId="4696"/>
    <cellStyle name="常规 5 5 12" xfId="4697"/>
    <cellStyle name="常规 5 2 4 12" xfId="4698"/>
    <cellStyle name="常规 5 2 2 3 12" xfId="4699"/>
    <cellStyle name="常规 10 3 5" xfId="4700"/>
    <cellStyle name="常规 11 3 5" xfId="4701"/>
    <cellStyle name="常规 12 3 5" xfId="4702"/>
    <cellStyle name="常规 6 6 2 5" xfId="4703"/>
    <cellStyle name="常规 6 2 5 2 5" xfId="4704"/>
    <cellStyle name="常规 7 4 2 5" xfId="4705"/>
    <cellStyle name="常规 3 5 4 2 5" xfId="4706"/>
    <cellStyle name="常规 3 2 4 4 2 5" xfId="4707"/>
    <cellStyle name="常规 3 2 2 4 2 5" xfId="4708"/>
    <cellStyle name="常规 6 3 4 2 5" xfId="4709"/>
    <cellStyle name="常规 6 2 2 4 2 5" xfId="4710"/>
    <cellStyle name="20% - 强调文字颜色 1 2 2 5" xfId="4711"/>
    <cellStyle name="40% - 强调文字颜色 1 2 2 5" xfId="4712"/>
    <cellStyle name="20% - 强调文字颜色 2 2 2 5" xfId="4713"/>
    <cellStyle name="40% - 强调文字颜色 2 2 2 5" xfId="4714"/>
    <cellStyle name="20% - 强调文字颜色 3 2 2 5" xfId="4715"/>
    <cellStyle name="40% - 强调文字颜色 3 2 2 5" xfId="4716"/>
    <cellStyle name="20% - 强调文字颜色 4 2 2 5" xfId="4717"/>
    <cellStyle name="40% - 强调文字颜色 4 2 2 5" xfId="4718"/>
    <cellStyle name="20% - 强调文字颜色 5 2 2 5" xfId="4719"/>
    <cellStyle name="40% - 强调文字颜色 5 2 2 5" xfId="4720"/>
    <cellStyle name="20% - 强调文字颜色 6 2 2 5" xfId="4721"/>
    <cellStyle name="40% - 强调文字颜色 6 2 2 5" xfId="4722"/>
    <cellStyle name="常规 8 4 2 5" xfId="4723"/>
    <cellStyle name="注释 2 4 2 5" xfId="4724"/>
    <cellStyle name="常规 6 4 3 2 5" xfId="4725"/>
    <cellStyle name="常规 6 2 3 3 2 5" xfId="4726"/>
    <cellStyle name="常规 7 2 3 2 5" xfId="4727"/>
    <cellStyle name="常规 3 5 2 3 2 5" xfId="4728"/>
    <cellStyle name="常规 3 2 4 2 3 2 5" xfId="4729"/>
    <cellStyle name="常规 3 2 2 2 3 2 5" xfId="4730"/>
    <cellStyle name="常规 6 3 2 3 2 5" xfId="4731"/>
    <cellStyle name="常规 6 2 2 2 3 2 5" xfId="4732"/>
    <cellStyle name="20% - 着色 1 2 3 2 5" xfId="4733"/>
    <cellStyle name="40% - 着色 1 2 3 2 5" xfId="4734"/>
    <cellStyle name="20% - 着色 2 2 3 2 5" xfId="4735"/>
    <cellStyle name="40% - 着色 2 2 3 2 5" xfId="4736"/>
    <cellStyle name="20% - 着色 3 2 3 2 5" xfId="4737"/>
    <cellStyle name="40% - 着色 3 2 3 2 5" xfId="4738"/>
    <cellStyle name="20% - 着色 4 2 3 2 5" xfId="4739"/>
    <cellStyle name="40% - 着色 4 2 3 2 5" xfId="4740"/>
    <cellStyle name="20% - 着色 5 2 3 2 5" xfId="4741"/>
    <cellStyle name="40% - 着色 5 2 3 2 5" xfId="4742"/>
    <cellStyle name="20% - 着色 6 2 3 2 5" xfId="4743"/>
    <cellStyle name="40% - 着色 6 2 3 2 5" xfId="4744"/>
    <cellStyle name="常规 8 2 3 2 5" xfId="4745"/>
    <cellStyle name="注释 2 2 3 2 5" xfId="4746"/>
    <cellStyle name="常规 9 2 2 5" xfId="4747"/>
    <cellStyle name="常规 3 6 2 2 5" xfId="4748"/>
    <cellStyle name="常规 3 2 5 2 2 5" xfId="4749"/>
    <cellStyle name="常规 3 2 2 3 2 2 5" xfId="4750"/>
    <cellStyle name="常规 6 5 2 2 5" xfId="4751"/>
    <cellStyle name="常规 6 2 4 2 2 5" xfId="4752"/>
    <cellStyle name="常规 7 3 2 2 5" xfId="4753"/>
    <cellStyle name="常规 3 5 3 2 2 5" xfId="4754"/>
    <cellStyle name="常规 3 2 4 3 2 2 5" xfId="4755"/>
    <cellStyle name="常规 6 3 3 2 2 5" xfId="4756"/>
    <cellStyle name="常规 6 2 2 3 2 2 5" xfId="4757"/>
    <cellStyle name="20% - 着色 1 3 2 2 5" xfId="4758"/>
    <cellStyle name="40% - 着色 1 3 2 2 5" xfId="4759"/>
    <cellStyle name="20% - 着色 2 3 2 2 5" xfId="4760"/>
    <cellStyle name="40% - 着色 2 3 2 2 5" xfId="4761"/>
    <cellStyle name="20% - 着色 3 3 2 2 5" xfId="4762"/>
    <cellStyle name="40% - 着色 3 3 2 2 5" xfId="4763"/>
    <cellStyle name="20% - 着色 4 3 2 2 5" xfId="4764"/>
    <cellStyle name="40% - 着色 4 3 2 2 5" xfId="4765"/>
    <cellStyle name="20% - 着色 5 3 2 2 5" xfId="4766"/>
    <cellStyle name="40% - 着色 5 3 2 2 5" xfId="4767"/>
    <cellStyle name="20% - 着色 6 3 2 2 5" xfId="4768"/>
    <cellStyle name="40% - 着色 6 3 2 2 5" xfId="4769"/>
    <cellStyle name="常规 8 3 2 2 5" xfId="4770"/>
    <cellStyle name="注释 2 3 2 2 5" xfId="4771"/>
    <cellStyle name="常规 6 4 2 2 2 5" xfId="4772"/>
    <cellStyle name="常规 6 2 3 2 2 2 5" xfId="4773"/>
    <cellStyle name="常规 7 2 2 2 2 5" xfId="4774"/>
    <cellStyle name="常规 3 5 2 2 2 2 5" xfId="4775"/>
    <cellStyle name="常规 3 2 4 2 2 2 2 5" xfId="4776"/>
    <cellStyle name="常规 3 2 2 2 2 2 2 5" xfId="4777"/>
    <cellStyle name="常规 6 3 2 2 2 2 5" xfId="4778"/>
    <cellStyle name="常规 6 2 2 2 2 2 2 5" xfId="4779"/>
    <cellStyle name="20% - 着色 1 2 2 2 2 5" xfId="4780"/>
    <cellStyle name="40% - 着色 1 2 2 2 2 5" xfId="4781"/>
    <cellStyle name="20% - 着色 2 2 2 2 2 5" xfId="4782"/>
    <cellStyle name="40% - 着色 2 2 2 2 2 5" xfId="4783"/>
    <cellStyle name="20% - 着色 3 2 2 2 2 5" xfId="4784"/>
    <cellStyle name="40% - 着色 3 2 2 2 2 5" xfId="4785"/>
    <cellStyle name="20% - 着色 4 2 2 2 2 5" xfId="4786"/>
    <cellStyle name="40% - 着色 4 2 2 2 2 5" xfId="4787"/>
    <cellStyle name="20% - 着色 5 2 2 2 2 5" xfId="4788"/>
    <cellStyle name="40% - 着色 5 2 2 2 2 5" xfId="4789"/>
    <cellStyle name="20% - 着色 6 2 2 2 2 5" xfId="4790"/>
    <cellStyle name="40% - 着色 6 2 2 2 2 5" xfId="4791"/>
    <cellStyle name="常规 8 2 2 2 2 5" xfId="4792"/>
    <cellStyle name="注释 2 2 2 2 2 5" xfId="4793"/>
    <cellStyle name="常规 10 2 2 5" xfId="4794"/>
    <cellStyle name="常规 11 2 2 5" xfId="4795"/>
    <cellStyle name="常规 12 2 2 5" xfId="4796"/>
    <cellStyle name="常规 5 6 11" xfId="4797"/>
    <cellStyle name="常规 5 2 5 11" xfId="4798"/>
    <cellStyle name="常规 5 2 2 4 11" xfId="4799"/>
    <cellStyle name="常规 5 4 2 11" xfId="4800"/>
    <cellStyle name="常规 5 2 3 2 11" xfId="4801"/>
    <cellStyle name="常规 5 2 2 2 2 11" xfId="4802"/>
    <cellStyle name="常规 5 5 2 11" xfId="4803"/>
    <cellStyle name="常规 5 2 4 2 11" xfId="4804"/>
    <cellStyle name="常规 5 2 2 3 2 11" xfId="4805"/>
    <cellStyle name="常规 6 8 4" xfId="4806"/>
    <cellStyle name="常规 6 2 7 4" xfId="4807"/>
    <cellStyle name="常规 7 6 4" xfId="4808"/>
    <cellStyle name="常规 3 5 6 4" xfId="4809"/>
    <cellStyle name="常规 3 2 4 6 4" xfId="4810"/>
    <cellStyle name="常规 3 2 2 6 4" xfId="4811"/>
    <cellStyle name="常规 6 3 6 4" xfId="4812"/>
    <cellStyle name="常规 6 2 2 6 4" xfId="4813"/>
    <cellStyle name="20% - 着色 1 4 4" xfId="4814"/>
    <cellStyle name="40% - 着色 1 4 4" xfId="4815"/>
    <cellStyle name="20% - 着色 2 4 4" xfId="4816"/>
    <cellStyle name="40% - 着色 2 4 4" xfId="4817"/>
    <cellStyle name="20% - 着色 3 4 4" xfId="4818"/>
    <cellStyle name="40% - 着色 3 4 4" xfId="4819"/>
    <cellStyle name="20% - 着色 4 4 4" xfId="4820"/>
    <cellStyle name="40% - 着色 4 4 4" xfId="4821"/>
    <cellStyle name="20% - 着色 5 4 4" xfId="4822"/>
    <cellStyle name="40% - 着色 5 4 4" xfId="4823"/>
    <cellStyle name="20% - 着色 6 4 4" xfId="4824"/>
    <cellStyle name="40% - 着色 6 4 4" xfId="4825"/>
    <cellStyle name="常规 8 6 4" xfId="4826"/>
    <cellStyle name="注释 2 6 4" xfId="4827"/>
    <cellStyle name="常规 6 4 5 4" xfId="4828"/>
    <cellStyle name="常规 6 2 3 5 4" xfId="4829"/>
    <cellStyle name="常规 7 2 5 4" xfId="4830"/>
    <cellStyle name="常规 3 5 2 5 4" xfId="4831"/>
    <cellStyle name="常规 3 2 4 2 5 4" xfId="4832"/>
    <cellStyle name="常规 3 2 2 2 5 4" xfId="4833"/>
    <cellStyle name="常规 6 3 2 5 4" xfId="4834"/>
    <cellStyle name="常规 6 2 2 2 5 4" xfId="4835"/>
    <cellStyle name="20% - 着色 1 2 5 4" xfId="4836"/>
    <cellStyle name="40% - 着色 1 2 5 4" xfId="4837"/>
    <cellStyle name="20% - 着色 2 2 5 4" xfId="4838"/>
    <cellStyle name="40% - 着色 2 2 5 4" xfId="4839"/>
    <cellStyle name="20% - 着色 3 2 5 4" xfId="4840"/>
    <cellStyle name="40% - 着色 3 2 5 4" xfId="4841"/>
    <cellStyle name="20% - 着色 4 2 5 4" xfId="4842"/>
    <cellStyle name="40% - 着色 4 2 5 4" xfId="4843"/>
    <cellStyle name="20% - 着色 5 2 5 4" xfId="4844"/>
    <cellStyle name="40% - 着色 5 2 5 4" xfId="4845"/>
    <cellStyle name="20% - 着色 6 2 5 4" xfId="4846"/>
    <cellStyle name="40% - 着色 6 2 5 4" xfId="4847"/>
    <cellStyle name="常规 8 2 5 4" xfId="4848"/>
    <cellStyle name="注释 2 2 5 4" xfId="4849"/>
    <cellStyle name="常规 9 4 4" xfId="4850"/>
    <cellStyle name="常规 3 6 4 4" xfId="4851"/>
    <cellStyle name="常规 3 2 5 4 4" xfId="4852"/>
    <cellStyle name="常规 3 2 2 3 4 4" xfId="4853"/>
    <cellStyle name="常规 6 5 4 4" xfId="4854"/>
    <cellStyle name="常规 6 2 4 4 4" xfId="4855"/>
    <cellStyle name="常规 7 3 4 4" xfId="4856"/>
    <cellStyle name="常规 3 5 3 4 4" xfId="4857"/>
    <cellStyle name="常规 3 2 4 3 4 4" xfId="4858"/>
    <cellStyle name="常规 6 3 3 4 4" xfId="4859"/>
    <cellStyle name="常规 6 2 2 3 4 4" xfId="4860"/>
    <cellStyle name="20% - 着色 1 3 4 4" xfId="4861"/>
    <cellStyle name="40% - 着色 1 3 4 4" xfId="4862"/>
    <cellStyle name="20% - 着色 2 3 4 4" xfId="4863"/>
    <cellStyle name="40% - 着色 2 3 4 4" xfId="4864"/>
    <cellStyle name="20% - 着色 3 3 4 4" xfId="4865"/>
    <cellStyle name="40% - 着色 3 3 4 4" xfId="4866"/>
    <cellStyle name="20% - 着色 4 3 4 4" xfId="4867"/>
    <cellStyle name="40% - 着色 4 3 4 4" xfId="4868"/>
    <cellStyle name="20% - 着色 5 3 4 4" xfId="4869"/>
    <cellStyle name="40% - 着色 5 3 4 4" xfId="4870"/>
    <cellStyle name="20% - 着色 6 3 4 4" xfId="4871"/>
    <cellStyle name="40% - 着色 6 3 4 4" xfId="4872"/>
    <cellStyle name="常规 8 3 4 4" xfId="4873"/>
    <cellStyle name="注释 2 3 4 4" xfId="4874"/>
    <cellStyle name="常规 6 4 2 4 4" xfId="4875"/>
    <cellStyle name="常规 6 2 3 2 4 4" xfId="4876"/>
    <cellStyle name="常规 7 2 2 4 4" xfId="4877"/>
    <cellStyle name="常规 3 5 2 2 4 4" xfId="4878"/>
    <cellStyle name="常规 3 2 4 2 2 4 4" xfId="4879"/>
    <cellStyle name="常规 3 2 2 2 2 4 4" xfId="4880"/>
    <cellStyle name="常规 6 3 2 2 4 4" xfId="4881"/>
    <cellStyle name="常规 6 2 2 2 2 4 4" xfId="4882"/>
    <cellStyle name="20% - 着色 1 2 2 4 4" xfId="4883"/>
    <cellStyle name="40% - 着色 1 2 2 4 4" xfId="4884"/>
    <cellStyle name="20% - 着色 2 2 2 4 4" xfId="4885"/>
    <cellStyle name="40% - 着色 2 2 2 4 4" xfId="4886"/>
    <cellStyle name="20% - 着色 3 2 2 4 4" xfId="4887"/>
    <cellStyle name="40% - 着色 3 2 2 4 4" xfId="4888"/>
    <cellStyle name="20% - 着色 4 2 2 4 4" xfId="4889"/>
    <cellStyle name="40% - 着色 4 2 2 4 4" xfId="4890"/>
    <cellStyle name="20% - 着色 5 2 2 4 4" xfId="4891"/>
    <cellStyle name="40% - 着色 5 2 2 4 4" xfId="4892"/>
    <cellStyle name="20% - 着色 6 2 2 4 4" xfId="4893"/>
    <cellStyle name="40% - 着色 6 2 2 4 4" xfId="4894"/>
    <cellStyle name="常规 8 2 2 4 4" xfId="4895"/>
    <cellStyle name="注释 2 2 2 4 4" xfId="4896"/>
    <cellStyle name="常规 10 4 4" xfId="4897"/>
    <cellStyle name="常规 11 4 4" xfId="4898"/>
    <cellStyle name="常规 12 4 4" xfId="4899"/>
    <cellStyle name="常规 6 6 3 4" xfId="4900"/>
    <cellStyle name="常规 6 2 5 3 4" xfId="4901"/>
    <cellStyle name="常规 7 4 3 4" xfId="4902"/>
    <cellStyle name="常规 3 5 4 3 4" xfId="4903"/>
    <cellStyle name="常规 3 2 4 4 3 4" xfId="4904"/>
    <cellStyle name="常规 3 2 2 4 3 4" xfId="4905"/>
    <cellStyle name="常规 6 3 4 3 4" xfId="4906"/>
    <cellStyle name="常规 6 2 2 4 3 4" xfId="4907"/>
    <cellStyle name="20% - 强调文字颜色 1 2 3 4" xfId="4908"/>
    <cellStyle name="40% - 强调文字颜色 1 2 3 4" xfId="4909"/>
    <cellStyle name="20% - 强调文字颜色 2 2 3 4" xfId="4910"/>
    <cellStyle name="40% - 强调文字颜色 2 2 3 4" xfId="4911"/>
    <cellStyle name="20% - 强调文字颜色 3 2 3 4" xfId="4912"/>
    <cellStyle name="40% - 强调文字颜色 3 2 3 4" xfId="4913"/>
    <cellStyle name="20% - 强调文字颜色 4 2 3 4" xfId="4914"/>
    <cellStyle name="40% - 强调文字颜色 4 2 3 4" xfId="4915"/>
    <cellStyle name="20% - 强调文字颜色 5 2 3 4" xfId="4916"/>
    <cellStyle name="40% - 强调文字颜色 5 2 3 4" xfId="4917"/>
    <cellStyle name="20% - 强调文字颜色 6 2 3 4" xfId="4918"/>
    <cellStyle name="40% - 强调文字颜色 6 2 3 4" xfId="4919"/>
    <cellStyle name="常规 8 4 3 4" xfId="4920"/>
    <cellStyle name="注释 2 4 3 4" xfId="4921"/>
    <cellStyle name="常规 6 4 3 3 4" xfId="4922"/>
    <cellStyle name="常规 6 2 3 3 3 4" xfId="4923"/>
    <cellStyle name="常规 7 2 3 3 4" xfId="4924"/>
    <cellStyle name="常规 3 5 2 3 3 4" xfId="4925"/>
    <cellStyle name="常规 3 2 4 2 3 3 4" xfId="4926"/>
    <cellStyle name="常规 3 2 2 2 3 3 4" xfId="4927"/>
    <cellStyle name="常规 6 3 2 3 3 4" xfId="4928"/>
    <cellStyle name="常规 6 2 2 2 3 3 4" xfId="4929"/>
    <cellStyle name="20% - 着色 1 2 3 3 4" xfId="4930"/>
    <cellStyle name="40% - 着色 1 2 3 3 4" xfId="4931"/>
    <cellStyle name="20% - 着色 2 2 3 3 4" xfId="4932"/>
    <cellStyle name="40% - 着色 2 2 3 3 4" xfId="4933"/>
    <cellStyle name="20% - 着色 3 2 3 3 4" xfId="4934"/>
    <cellStyle name="40% - 着色 3 2 3 3 4" xfId="4935"/>
    <cellStyle name="20% - 着色 4 2 3 3 4" xfId="4936"/>
    <cellStyle name="40% - 着色 4 2 3 3 4" xfId="4937"/>
    <cellStyle name="20% - 着色 5 2 3 3 4" xfId="4938"/>
    <cellStyle name="40% - 着色 5 2 3 3 4" xfId="4939"/>
    <cellStyle name="20% - 着色 6 2 3 3 4" xfId="4940"/>
    <cellStyle name="40% - 着色 6 2 3 3 4" xfId="4941"/>
    <cellStyle name="常规 8 2 3 3 4" xfId="4942"/>
    <cellStyle name="注释 2 2 3 3 4" xfId="4943"/>
    <cellStyle name="常规 9 2 3 4" xfId="4944"/>
    <cellStyle name="常规 3 6 2 3 4" xfId="4945"/>
    <cellStyle name="常规 3 2 5 2 3 4" xfId="4946"/>
    <cellStyle name="常规 3 2 2 3 2 3 4" xfId="4947"/>
    <cellStyle name="常规 6 5 2 3 4" xfId="4948"/>
    <cellStyle name="常规 6 2 4 2 3 4" xfId="4949"/>
    <cellStyle name="常规 7 3 2 3 4" xfId="4950"/>
    <cellStyle name="常规 3 5 3 2 3 4" xfId="4951"/>
    <cellStyle name="常规 3 2 4 3 2 3 4" xfId="4952"/>
    <cellStyle name="常规 6 3 3 2 3 4" xfId="4953"/>
    <cellStyle name="常规 6 2 2 3 2 3 4" xfId="4954"/>
    <cellStyle name="20% - 着色 1 3 2 3 4" xfId="4955"/>
    <cellStyle name="40% - 着色 1 3 2 3 4" xfId="4956"/>
    <cellStyle name="20% - 着色 2 3 2 3 4" xfId="4957"/>
    <cellStyle name="40% - 着色 2 3 2 3 4" xfId="4958"/>
    <cellStyle name="20% - 着色 3 3 2 3 4" xfId="4959"/>
    <cellStyle name="40% - 着色 3 3 2 3 4" xfId="4960"/>
    <cellStyle name="20% - 着色 4 3 2 3 4" xfId="4961"/>
    <cellStyle name="40% - 着色 4 3 2 3 4" xfId="4962"/>
    <cellStyle name="20% - 着色 5 3 2 3 4" xfId="4963"/>
    <cellStyle name="40% - 着色 5 3 2 3 4" xfId="4964"/>
    <cellStyle name="20% - 着色 6 3 2 3 4" xfId="4965"/>
    <cellStyle name="40% - 着色 6 3 2 3 4" xfId="4966"/>
    <cellStyle name="常规 8 3 2 3 4" xfId="4967"/>
    <cellStyle name="注释 2 3 2 3 4" xfId="4968"/>
    <cellStyle name="常规 6 4 2 2 3 4" xfId="4969"/>
    <cellStyle name="常规 6 2 3 2 2 3 4" xfId="4970"/>
    <cellStyle name="常规 7 2 2 2 3 4" xfId="4971"/>
    <cellStyle name="常规 3 5 2 2 2 3 4" xfId="4972"/>
    <cellStyle name="常规 3 2 4 2 2 2 3 4" xfId="4973"/>
    <cellStyle name="常规 3 2 2 2 2 2 3 4" xfId="4974"/>
    <cellStyle name="常规 6 3 2 2 2 3 4" xfId="4975"/>
    <cellStyle name="常规 6 2 2 2 2 2 3 4" xfId="4976"/>
    <cellStyle name="20% - 着色 1 2 2 2 3 4" xfId="4977"/>
    <cellStyle name="40% - 着色 1 2 2 2 3 4" xfId="4978"/>
    <cellStyle name="20% - 着色 2 2 2 2 3 4" xfId="4979"/>
    <cellStyle name="40% - 着色 2 2 2 2 3 4" xfId="4980"/>
    <cellStyle name="20% - 着色 3 2 2 2 3 4" xfId="4981"/>
    <cellStyle name="40% - 着色 3 2 2 2 3 4" xfId="4982"/>
    <cellStyle name="20% - 着色 4 2 2 2 3 4" xfId="4983"/>
    <cellStyle name="40% - 着色 4 2 2 2 3 4" xfId="4984"/>
    <cellStyle name="20% - 着色 5 2 2 2 3 4" xfId="4985"/>
    <cellStyle name="40% - 着色 5 2 2 2 3 4" xfId="4986"/>
    <cellStyle name="20% - 着色 6 2 2 2 3 4" xfId="4987"/>
    <cellStyle name="40% - 着色 6 2 2 2 3 4" xfId="4988"/>
    <cellStyle name="常规 8 2 2 2 3 4" xfId="4989"/>
    <cellStyle name="注释 2 2 2 2 3 4" xfId="4990"/>
    <cellStyle name="常规 10 2 3 4" xfId="4991"/>
    <cellStyle name="常规 11 2 3 4" xfId="4992"/>
    <cellStyle name="常规 12 2 3 4" xfId="4993"/>
    <cellStyle name="常规 13 2 4" xfId="4994"/>
    <cellStyle name="常规 3 7 2 4" xfId="4995"/>
    <cellStyle name="常规 3 2 6 2 4" xfId="4996"/>
    <cellStyle name="常规 3 2 2 5 2 4" xfId="4997"/>
    <cellStyle name="常规 6 7 2 4" xfId="4998"/>
    <cellStyle name="常规 6 2 6 2 4" xfId="4999"/>
    <cellStyle name="常规 7 5 2 4" xfId="5000"/>
    <cellStyle name="常规 3 5 5 2 4" xfId="5001"/>
    <cellStyle name="常规 3 2 4 5 2 4" xfId="5002"/>
    <cellStyle name="常规 6 3 5 2 4" xfId="5003"/>
    <cellStyle name="常规 6 2 2 5 2 4" xfId="5004"/>
    <cellStyle name="20% - 强调文字颜色 1 3 2 4" xfId="5005"/>
    <cellStyle name="40% - 强调文字颜色 1 3 2 4" xfId="5006"/>
    <cellStyle name="20% - 强调文字颜色 2 3 2 4" xfId="5007"/>
    <cellStyle name="40% - 强调文字颜色 2 3 2 4" xfId="5008"/>
    <cellStyle name="20% - 强调文字颜色 3 3 2 4" xfId="5009"/>
    <cellStyle name="40% - 强调文字颜色 3 3 2 4" xfId="5010"/>
    <cellStyle name="20% - 强调文字颜色 4 3 2 4" xfId="5011"/>
    <cellStyle name="40% - 强调文字颜色 4 3 2 4" xfId="5012"/>
    <cellStyle name="20% - 强调文字颜色 5 3 2 4" xfId="5013"/>
    <cellStyle name="40% - 强调文字颜色 5 3 2 4" xfId="5014"/>
    <cellStyle name="20% - 强调文字颜色 6 3 2 4" xfId="5015"/>
    <cellStyle name="40% - 强调文字颜色 6 3 2 4" xfId="5016"/>
    <cellStyle name="常规 8 5 2 4" xfId="5017"/>
    <cellStyle name="注释 2 5 2 4" xfId="5018"/>
    <cellStyle name="常规 6 4 4 2 4" xfId="5019"/>
    <cellStyle name="常规 6 2 3 4 2 4" xfId="5020"/>
    <cellStyle name="常规 7 2 4 2 4" xfId="5021"/>
    <cellStyle name="常规 3 5 2 4 2 4" xfId="5022"/>
    <cellStyle name="常规 3 2 4 2 4 2 4" xfId="5023"/>
    <cellStyle name="常规 3 2 2 2 4 2 4" xfId="5024"/>
    <cellStyle name="常规 6 3 2 4 2 4" xfId="5025"/>
    <cellStyle name="常规 6 2 2 2 4 2 4" xfId="5026"/>
    <cellStyle name="20% - 着色 1 2 4 2 4" xfId="5027"/>
    <cellStyle name="40% - 着色 1 2 4 2 4" xfId="5028"/>
    <cellStyle name="20% - 着色 2 2 4 2 4" xfId="5029"/>
    <cellStyle name="40% - 着色 2 2 4 2 4" xfId="5030"/>
    <cellStyle name="20% - 着色 3 2 4 2 4" xfId="5031"/>
    <cellStyle name="40% - 着色 3 2 4 2 4" xfId="5032"/>
    <cellStyle name="20% - 着色 4 2 4 2 4" xfId="5033"/>
    <cellStyle name="40% - 着色 4 2 4 2 4" xfId="5034"/>
    <cellStyle name="20% - 着色 5 2 4 2 4" xfId="5035"/>
    <cellStyle name="40% - 着色 5 2 4 2 4" xfId="5036"/>
    <cellStyle name="20% - 着色 6 2 4 2 4" xfId="5037"/>
    <cellStyle name="40% - 着色 6 2 4 2 4" xfId="5038"/>
    <cellStyle name="常规 8 2 4 2 4" xfId="5039"/>
    <cellStyle name="注释 2 2 4 2 4" xfId="5040"/>
    <cellStyle name="常规 9 3 2 4" xfId="5041"/>
    <cellStyle name="常规 3 6 3 2 4" xfId="5042"/>
    <cellStyle name="常规 3 2 5 3 2 4" xfId="5043"/>
    <cellStyle name="常规 3 2 2 3 3 2 4" xfId="5044"/>
    <cellStyle name="常规 6 5 3 2 4" xfId="5045"/>
    <cellStyle name="常规 6 2 4 3 2 4" xfId="5046"/>
    <cellStyle name="常规 7 3 3 2 4" xfId="5047"/>
    <cellStyle name="常规 3 5 3 3 2 4" xfId="5048"/>
    <cellStyle name="常规 3 2 4 3 3 2 4" xfId="5049"/>
    <cellStyle name="常规 6 3 3 3 2 4" xfId="5050"/>
    <cellStyle name="常规 6 2 2 3 3 2 4" xfId="5051"/>
    <cellStyle name="20% - 着色 1 3 3 2 4" xfId="5052"/>
    <cellStyle name="40% - 着色 1 3 3 2 4" xfId="5053"/>
    <cellStyle name="20% - 着色 2 3 3 2 4" xfId="5054"/>
    <cellStyle name="40% - 着色 2 3 3 2 4" xfId="5055"/>
    <cellStyle name="20% - 着色 3 3 3 2 4" xfId="5056"/>
    <cellStyle name="40% - 着色 3 3 3 2 4" xfId="5057"/>
    <cellStyle name="20% - 着色 4 3 3 2 4" xfId="5058"/>
    <cellStyle name="40% - 着色 4 3 3 2 4" xfId="5059"/>
    <cellStyle name="20% - 着色 5 3 3 2 4" xfId="5060"/>
    <cellStyle name="40% - 着色 5 3 3 2 4" xfId="5061"/>
    <cellStyle name="20% - 着色 6 3 3 2 4" xfId="5062"/>
    <cellStyle name="40% - 着色 6 3 3 2 4" xfId="5063"/>
    <cellStyle name="常规 8 3 3 2 4" xfId="5064"/>
    <cellStyle name="注释 2 3 3 2 4" xfId="5065"/>
    <cellStyle name="常规 6 4 2 3 2 4" xfId="5066"/>
    <cellStyle name="常规 6 2 3 2 3 2 4" xfId="5067"/>
    <cellStyle name="常规 7 2 2 3 2 4" xfId="5068"/>
    <cellStyle name="常规 3 5 2 2 3 2 4" xfId="5069"/>
    <cellStyle name="常规 3 2 4 2 2 3 2 4" xfId="5070"/>
    <cellStyle name="常规 3 2 2 2 2 3 2 4" xfId="5071"/>
    <cellStyle name="常规 6 3 2 2 3 2 4" xfId="5072"/>
    <cellStyle name="常规 6 2 2 2 2 3 2 4" xfId="5073"/>
    <cellStyle name="20% - 着色 1 2 2 3 2 4" xfId="5074"/>
    <cellStyle name="40% - 着色 1 2 2 3 2 4" xfId="5075"/>
    <cellStyle name="20% - 着色 2 2 2 3 2 4" xfId="5076"/>
    <cellStyle name="40% - 着色 2 2 2 3 2 4" xfId="5077"/>
    <cellStyle name="20% - 着色 3 2 2 3 2 4" xfId="5078"/>
    <cellStyle name="40% - 着色 3 2 2 3 2 4" xfId="5079"/>
    <cellStyle name="20% - 着色 4 2 2 3 2 4" xfId="5080"/>
    <cellStyle name="40% - 着色 4 2 2 3 2 4" xfId="5081"/>
    <cellStyle name="20% - 着色 5 2 2 3 2 4" xfId="5082"/>
    <cellStyle name="40% - 着色 5 2 2 3 2 4" xfId="5083"/>
    <cellStyle name="20% - 着色 6 2 2 3 2 4" xfId="5084"/>
    <cellStyle name="40% - 着色 6 2 2 3 2 4" xfId="5085"/>
    <cellStyle name="常规 8 2 2 3 2 4" xfId="5086"/>
    <cellStyle name="注释 2 2 2 3 2 4" xfId="5087"/>
    <cellStyle name="常规 10 3 2 4" xfId="5088"/>
    <cellStyle name="常规 11 3 2 4" xfId="5089"/>
    <cellStyle name="常规 12 3 2 4" xfId="5090"/>
    <cellStyle name="常规 6 6 2 2 4" xfId="5091"/>
    <cellStyle name="常规 6 2 5 2 2 4" xfId="5092"/>
    <cellStyle name="常规 7 4 2 2 4" xfId="5093"/>
    <cellStyle name="常规 3 5 4 2 2 4" xfId="5094"/>
    <cellStyle name="常规 3 2 4 4 2 2 4" xfId="5095"/>
    <cellStyle name="常规 3 2 2 4 2 2 4" xfId="5096"/>
    <cellStyle name="常规 6 3 4 2 2 4" xfId="5097"/>
    <cellStyle name="常规 6 2 2 4 2 2 4" xfId="5098"/>
    <cellStyle name="20% - 强调文字颜色 1 2 2 2 4" xfId="5099"/>
    <cellStyle name="40% - 强调文字颜色 1 2 2 2 4" xfId="5100"/>
    <cellStyle name="20% - 强调文字颜色 2 2 2 2 4" xfId="5101"/>
    <cellStyle name="40% - 强调文字颜色 2 2 2 2 4" xfId="5102"/>
    <cellStyle name="20% - 强调文字颜色 3 2 2 2 4" xfId="5103"/>
    <cellStyle name="40% - 强调文字颜色 3 2 2 2 4" xfId="5104"/>
    <cellStyle name="20% - 强调文字颜色 4 2 2 2 4" xfId="5105"/>
    <cellStyle name="40% - 强调文字颜色 4 2 2 2 4" xfId="5106"/>
    <cellStyle name="20% - 强调文字颜色 5 2 2 2 4" xfId="5107"/>
    <cellStyle name="40% - 强调文字颜色 5 2 2 2 4" xfId="5108"/>
    <cellStyle name="20% - 强调文字颜色 6 2 2 2 4" xfId="5109"/>
    <cellStyle name="40% - 强调文字颜色 6 2 2 2 4" xfId="5110"/>
    <cellStyle name="常规 8 4 2 2 4" xfId="5111"/>
    <cellStyle name="注释 2 4 2 2 4" xfId="5112"/>
    <cellStyle name="常规 6 4 3 2 2 4" xfId="5113"/>
    <cellStyle name="常规 6 2 3 3 2 2 4" xfId="5114"/>
    <cellStyle name="常规 7 2 3 2 2 4" xfId="5115"/>
    <cellStyle name="常规 3 5 2 3 2 2 4" xfId="5116"/>
    <cellStyle name="常规 3 2 4 2 3 2 2 4" xfId="5117"/>
    <cellStyle name="常规 3 2 2 2 3 2 2 4" xfId="5118"/>
    <cellStyle name="常规 6 3 2 3 2 2 4" xfId="5119"/>
    <cellStyle name="常规 6 2 2 2 3 2 2 4" xfId="5120"/>
    <cellStyle name="20% - 着色 1 2 3 2 2 4" xfId="5121"/>
    <cellStyle name="40% - 着色 1 2 3 2 2 4" xfId="5122"/>
    <cellStyle name="20% - 着色 2 2 3 2 2 4" xfId="5123"/>
    <cellStyle name="40% - 着色 2 2 3 2 2 4" xfId="5124"/>
    <cellStyle name="20% - 着色 3 2 3 2 2 4" xfId="5125"/>
    <cellStyle name="40% - 着色 3 2 3 2 2 4" xfId="5126"/>
    <cellStyle name="20% - 着色 4 2 3 2 2 4" xfId="5127"/>
    <cellStyle name="40% - 着色 4 2 3 2 2 4" xfId="5128"/>
    <cellStyle name="20% - 着色 5 2 3 2 2 4" xfId="5129"/>
    <cellStyle name="40% - 着色 5 2 3 2 2 4" xfId="5130"/>
    <cellStyle name="20% - 着色 6 2 3 2 2 4" xfId="5131"/>
    <cellStyle name="40% - 着色 6 2 3 2 2 4" xfId="5132"/>
    <cellStyle name="常规 8 2 3 2 2 4" xfId="5133"/>
    <cellStyle name="注释 2 2 3 2 2 4" xfId="5134"/>
    <cellStyle name="常规 9 2 2 2 4" xfId="5135"/>
    <cellStyle name="常规 3 6 2 2 2 4" xfId="5136"/>
    <cellStyle name="常规 3 2 5 2 2 2 4" xfId="5137"/>
    <cellStyle name="常规 3 2 2 3 2 2 2 4" xfId="5138"/>
    <cellStyle name="常规 6 5 2 2 2 4" xfId="5139"/>
    <cellStyle name="常规 6 2 4 2 2 2 4" xfId="5140"/>
    <cellStyle name="常规 7 3 2 2 2 4" xfId="5141"/>
    <cellStyle name="常规 3 5 3 2 2 2 4" xfId="5142"/>
    <cellStyle name="常规 3 2 4 3 2 2 2 4" xfId="5143"/>
    <cellStyle name="常规 6 3 3 2 2 2 4" xfId="5144"/>
    <cellStyle name="常规 6 2 2 3 2 2 2 4" xfId="5145"/>
    <cellStyle name="20% - 着色 1 3 2 2 2 4" xfId="5146"/>
    <cellStyle name="40% - 着色 1 3 2 2 2 4" xfId="5147"/>
    <cellStyle name="20% - 着色 2 3 2 2 2 4" xfId="5148"/>
    <cellStyle name="40% - 着色 2 3 2 2 2 4" xfId="5149"/>
    <cellStyle name="20% - 着色 3 3 2 2 2 4" xfId="5150"/>
    <cellStyle name="40% - 着色 3 3 2 2 2 4" xfId="5151"/>
    <cellStyle name="20% - 着色 4 3 2 2 2 4" xfId="5152"/>
    <cellStyle name="40% - 着色 4 3 2 2 2 4" xfId="5153"/>
    <cellStyle name="20% - 着色 5 3 2 2 2 4" xfId="5154"/>
    <cellStyle name="40% - 着色 5 3 2 2 2 4" xfId="5155"/>
    <cellStyle name="20% - 着色 6 3 2 2 2 4" xfId="5156"/>
    <cellStyle name="40% - 着色 6 3 2 2 2 4" xfId="5157"/>
    <cellStyle name="常规 8 3 2 2 2 4" xfId="5158"/>
    <cellStyle name="注释 2 3 2 2 2 4" xfId="5159"/>
    <cellStyle name="常规 6 4 2 2 2 2 4" xfId="5160"/>
    <cellStyle name="常规 6 2 3 2 2 2 2 4" xfId="5161"/>
    <cellStyle name="常规 7 2 2 2 2 2 4" xfId="5162"/>
    <cellStyle name="常规 3 5 2 2 2 2 2 4" xfId="5163"/>
    <cellStyle name="常规 3 2 4 2 2 2 2 2 4" xfId="5164"/>
    <cellStyle name="常规 3 2 2 2 2 2 2 2 4" xfId="5165"/>
    <cellStyle name="常规 6 3 2 2 2 2 2 4" xfId="5166"/>
    <cellStyle name="常规 6 2 2 2 2 2 2 2 4" xfId="5167"/>
    <cellStyle name="20% - 着色 1 2 2 2 2 2 4" xfId="5168"/>
    <cellStyle name="40% - 着色 1 2 2 2 2 2 4" xfId="5169"/>
    <cellStyle name="20% - 着色 2 2 2 2 2 2 4" xfId="5170"/>
    <cellStyle name="40% - 着色 2 2 2 2 2 2 4" xfId="5171"/>
    <cellStyle name="20% - 着色 3 2 2 2 2 2 4" xfId="5172"/>
    <cellStyle name="40% - 着色 3 2 2 2 2 2 4" xfId="5173"/>
    <cellStyle name="20% - 着色 4 2 2 2 2 2 4" xfId="5174"/>
    <cellStyle name="40% - 着色 4 2 2 2 2 2 4" xfId="5175"/>
    <cellStyle name="20% - 着色 5 2 2 2 2 2 4" xfId="5176"/>
    <cellStyle name="40% - 着色 5 2 2 2 2 2 4" xfId="5177"/>
    <cellStyle name="20% - 着色 6 2 2 2 2 2 4" xfId="5178"/>
    <cellStyle name="40% - 着色 6 2 2 2 2 2 4" xfId="5179"/>
    <cellStyle name="常规 8 2 2 2 2 2 4" xfId="5180"/>
    <cellStyle name="注释 2 2 2 2 2 2 4" xfId="5181"/>
    <cellStyle name="常规 10 2 2 2 4" xfId="5182"/>
    <cellStyle name="常规 11 2 2 2 4" xfId="5183"/>
    <cellStyle name="常规 12 2 2 2 4" xfId="5184"/>
    <cellStyle name="常规 5 7 6" xfId="5185"/>
    <cellStyle name="常规 6 9 3" xfId="5186"/>
    <cellStyle name="常规 6 2 8 3" xfId="5187"/>
    <cellStyle name="常规 7 7 3" xfId="5188"/>
    <cellStyle name="常规 3 5 7 3" xfId="5189"/>
    <cellStyle name="常规 3 2 4 7 3" xfId="5190"/>
    <cellStyle name="常规 3 2 2 7 3" xfId="5191"/>
    <cellStyle name="常规 6 3 7 3" xfId="5192"/>
    <cellStyle name="常规 5 2 6 6" xfId="5193"/>
    <cellStyle name="常规 6 2 2 7 3" xfId="5194"/>
    <cellStyle name="20% - Accent1 2 3" xfId="5195"/>
    <cellStyle name="40% - Accent1 2 3" xfId="5196"/>
    <cellStyle name="20% - Accent2 2 3" xfId="5197"/>
    <cellStyle name="40% - Accent2 2 3" xfId="5198"/>
    <cellStyle name="20% - Accent3 2 3" xfId="5199"/>
    <cellStyle name="40% - Accent3 2 3" xfId="5200"/>
    <cellStyle name="20% - Accent4 2 3" xfId="5201"/>
    <cellStyle name="40% - Accent4 2 3" xfId="5202"/>
    <cellStyle name="20% - Accent5 2 3" xfId="5203"/>
    <cellStyle name="40% - Accent5 2 3" xfId="5204"/>
    <cellStyle name="20% - Accent6 2 3" xfId="5205"/>
    <cellStyle name="40% - Accent6 2 3" xfId="5206"/>
    <cellStyle name="常规 8 7 3" xfId="5207"/>
    <cellStyle name="注释 2 7 3" xfId="5208"/>
    <cellStyle name="常规 6 4 6 3" xfId="5209"/>
    <cellStyle name="常规 6 2 3 6 3" xfId="5210"/>
    <cellStyle name="常规 7 2 6 3" xfId="5211"/>
    <cellStyle name="常规 3 5 2 6 3" xfId="5212"/>
    <cellStyle name="常规 3 2 4 2 6 3" xfId="5213"/>
    <cellStyle name="常规 3 2 2 2 6 3" xfId="5214"/>
    <cellStyle name="常规 6 3 2 6 3" xfId="5215"/>
    <cellStyle name="常规 6 2 2 2 6 3" xfId="5216"/>
    <cellStyle name="20% - 着色 1 2 6 3" xfId="5217"/>
    <cellStyle name="40% - 着色 1 2 6 3" xfId="5218"/>
    <cellStyle name="20% - 着色 2 2 6 3" xfId="5219"/>
    <cellStyle name="40% - 着色 2 2 6 3" xfId="5220"/>
    <cellStyle name="20% - 着色 3 2 6 3" xfId="5221"/>
    <cellStyle name="40% - 着色 3 2 6 3" xfId="5222"/>
    <cellStyle name="20% - 着色 4 2 6 3" xfId="5223"/>
    <cellStyle name="40% - 着色 4 2 6 3" xfId="5224"/>
    <cellStyle name="20% - 着色 5 2 6 3" xfId="5225"/>
    <cellStyle name="40% - 着色 5 2 6 3" xfId="5226"/>
    <cellStyle name="20% - 着色 6 2 6 3" xfId="5227"/>
    <cellStyle name="40% - 着色 6 2 6 3" xfId="5228"/>
    <cellStyle name="常规 8 2 6 3" xfId="5229"/>
    <cellStyle name="注释 2 2 6 3" xfId="5230"/>
    <cellStyle name="常规 9 5 3" xfId="5231"/>
    <cellStyle name="常规 3 6 5 3" xfId="5232"/>
    <cellStyle name="常规 3 2 5 5 3" xfId="5233"/>
    <cellStyle name="常规 3 2 2 3 5 3" xfId="5234"/>
    <cellStyle name="常规 6 5 5 3" xfId="5235"/>
    <cellStyle name="常规 5 2 2 5 6" xfId="5236"/>
    <cellStyle name="常规 6 2 4 5 3" xfId="5237"/>
    <cellStyle name="常规 7 3 5 3" xfId="5238"/>
    <cellStyle name="常规 3 5 3 5 3" xfId="5239"/>
    <cellStyle name="常规 3 2 4 3 5 3" xfId="5240"/>
    <cellStyle name="常规 6 3 3 5 3" xfId="5241"/>
    <cellStyle name="常规 6 2 2 3 5 3" xfId="5242"/>
    <cellStyle name="20% - 着色 1 3 5 3" xfId="5243"/>
    <cellStyle name="40% - 着色 1 3 5 3" xfId="5244"/>
    <cellStyle name="20% - 着色 2 3 5 3" xfId="5245"/>
    <cellStyle name="40% - 着色 2 3 5 3" xfId="5246"/>
    <cellStyle name="20% - 着色 3 3 5 3" xfId="5247"/>
    <cellStyle name="40% - 着色 3 3 5 3" xfId="5248"/>
    <cellStyle name="20% - 着色 4 3 5 3" xfId="5249"/>
    <cellStyle name="40% - 着色 4 3 5 3" xfId="5250"/>
    <cellStyle name="20% - 着色 5 3 5 3" xfId="5251"/>
    <cellStyle name="40% - 着色 5 3 5 3" xfId="5252"/>
    <cellStyle name="20% - 着色 6 3 5 3" xfId="5253"/>
    <cellStyle name="40% - 着色 6 3 5 3" xfId="5254"/>
    <cellStyle name="常规 8 3 5 3" xfId="5255"/>
    <cellStyle name="注释 2 3 5 3" xfId="5256"/>
    <cellStyle name="常规 6 4 2 5 3" xfId="5257"/>
    <cellStyle name="常规 6 2 3 2 5 3" xfId="5258"/>
    <cellStyle name="常规 7 2 2 5 3" xfId="5259"/>
    <cellStyle name="常规 3 5 2 2 5 3" xfId="5260"/>
    <cellStyle name="常规 3 2 4 2 2 5 3" xfId="5261"/>
    <cellStyle name="常规 3 2 2 2 2 5 3" xfId="5262"/>
    <cellStyle name="常规 6 3 2 2 5 3" xfId="5263"/>
    <cellStyle name="常规 6 2 2 2 2 5 3" xfId="5264"/>
    <cellStyle name="20% - 着色 1 2 2 5 3" xfId="5265"/>
    <cellStyle name="40% - 着色 1 2 2 5 3" xfId="5266"/>
    <cellStyle name="20% - 着色 2 2 2 5 3" xfId="5267"/>
    <cellStyle name="40% - 着色 2 2 2 5 3" xfId="5268"/>
    <cellStyle name="20% - 着色 3 2 2 5 3" xfId="5269"/>
    <cellStyle name="40% - 着色 3 2 2 5 3" xfId="5270"/>
    <cellStyle name="20% - 着色 4 2 2 5 3" xfId="5271"/>
    <cellStyle name="40% - 着色 4 2 2 5 3" xfId="5272"/>
    <cellStyle name="20% - 着色 5 2 2 5 3" xfId="5273"/>
    <cellStyle name="40% - 着色 5 2 2 5 3" xfId="5274"/>
    <cellStyle name="20% - 着色 6 2 2 5 3" xfId="5275"/>
    <cellStyle name="40% - 着色 6 2 2 5 3" xfId="5276"/>
    <cellStyle name="常规 8 2 2 5 3" xfId="5277"/>
    <cellStyle name="注释 2 2 2 5 3" xfId="5278"/>
    <cellStyle name="常规 10 5 3" xfId="5279"/>
    <cellStyle name="常规 5 4 3 6" xfId="5280"/>
    <cellStyle name="常规 5 2 3 3 6" xfId="5281"/>
    <cellStyle name="常规 11 5 3" xfId="5282"/>
    <cellStyle name="常规 12 5 3" xfId="5283"/>
    <cellStyle name="常规 6 6 4 3" xfId="5284"/>
    <cellStyle name="常规 6 2 5 4 3" xfId="5285"/>
    <cellStyle name="常规 7 4 4 3" xfId="5286"/>
    <cellStyle name="常规 3 5 4 4 3" xfId="5287"/>
    <cellStyle name="常规 3 2 4 4 4 3" xfId="5288"/>
    <cellStyle name="常规 3 2 2 4 4 3" xfId="5289"/>
    <cellStyle name="常规 6 3 4 4 3" xfId="5290"/>
    <cellStyle name="常规 6 2 2 4 4 3" xfId="5291"/>
    <cellStyle name="20% - 强调文字颜色 1 2 4 3" xfId="5292"/>
    <cellStyle name="40% - 强调文字颜色 1 2 4 3" xfId="5293"/>
    <cellStyle name="20% - 强调文字颜色 2 2 4 3" xfId="5294"/>
    <cellStyle name="40% - 强调文字颜色 2 2 4 3" xfId="5295"/>
    <cellStyle name="20% - 强调文字颜色 3 2 4 3" xfId="5296"/>
    <cellStyle name="40% - 强调文字颜色 3 2 4 3" xfId="5297"/>
    <cellStyle name="20% - 强调文字颜色 4 2 4 3" xfId="5298"/>
    <cellStyle name="40% - 强调文字颜色 4 2 4 3" xfId="5299"/>
    <cellStyle name="20% - 强调文字颜色 5 2 4 3" xfId="5300"/>
    <cellStyle name="40% - 强调文字颜色 5 2 4 3" xfId="5301"/>
    <cellStyle name="20% - 强调文字颜色 6 2 4 3" xfId="5302"/>
    <cellStyle name="40% - 强调文字颜色 6 2 4 3" xfId="5303"/>
    <cellStyle name="常规 8 4 4 3" xfId="5304"/>
    <cellStyle name="注释 2 4 4 3" xfId="5305"/>
    <cellStyle name="常规 6 4 3 4 3" xfId="5306"/>
    <cellStyle name="常规 6 2 3 3 4 3" xfId="5307"/>
    <cellStyle name="常规 7 2 3 4 3" xfId="5308"/>
    <cellStyle name="常规 3 5 2 3 4 3" xfId="5309"/>
    <cellStyle name="常规 3 2 4 2 3 4 3" xfId="5310"/>
    <cellStyle name="常规 3 2 2 2 3 4 3" xfId="5311"/>
    <cellStyle name="常规 6 3 2 3 4 3" xfId="5312"/>
    <cellStyle name="常规 6 2 2 2 3 4 3" xfId="5313"/>
    <cellStyle name="20% - 着色 1 2 3 4 3" xfId="5314"/>
    <cellStyle name="40% - 着色 1 2 3 4 3" xfId="5315"/>
    <cellStyle name="20% - 着色 2 2 3 4 3" xfId="5316"/>
    <cellStyle name="40% - 着色 2 2 3 4 3" xfId="5317"/>
    <cellStyle name="20% - 着色 3 2 3 4 3" xfId="5318"/>
    <cellStyle name="40% - 着色 3 2 3 4 3" xfId="5319"/>
    <cellStyle name="20% - 着色 4 2 3 4 3" xfId="5320"/>
    <cellStyle name="40% - 着色 4 2 3 4 3" xfId="5321"/>
    <cellStyle name="20% - 着色 5 2 3 4 3" xfId="5322"/>
    <cellStyle name="40% - 着色 5 2 3 4 3" xfId="5323"/>
    <cellStyle name="20% - 着色 6 2 3 4 3" xfId="5324"/>
    <cellStyle name="40% - 着色 6 2 3 4 3" xfId="5325"/>
    <cellStyle name="常规 8 2 3 4 3" xfId="5326"/>
    <cellStyle name="注释 2 2 3 4 3" xfId="5327"/>
    <cellStyle name="常规 9 2 4 3" xfId="5328"/>
    <cellStyle name="常规 3 6 2 4 3" xfId="5329"/>
    <cellStyle name="常规 3 2 5 2 4 3" xfId="5330"/>
    <cellStyle name="常规 3 2 2 3 2 4 3" xfId="5331"/>
    <cellStyle name="常规 6 5 2 4 3" xfId="5332"/>
    <cellStyle name="常规 5 2 2 2 3 6" xfId="5333"/>
    <cellStyle name="常规 6 2 4 2 4 3" xfId="5334"/>
    <cellStyle name="常规 7 3 2 4 3" xfId="5335"/>
    <cellStyle name="常规 3 5 3 2 4 3" xfId="5336"/>
    <cellStyle name="常规 3 2 4 3 2 4 3" xfId="5337"/>
    <cellStyle name="常规 6 3 3 2 4 3" xfId="5338"/>
    <cellStyle name="常规 6 2 2 3 2 4 3" xfId="5339"/>
    <cellStyle name="20% - 着色 1 3 2 4 3" xfId="5340"/>
    <cellStyle name="40% - 着色 1 3 2 4 3" xfId="5341"/>
    <cellStyle name="20% - 着色 2 3 2 4 3" xfId="5342"/>
    <cellStyle name="40% - 着色 2 3 2 4 3" xfId="5343"/>
    <cellStyle name="20% - 着色 3 3 2 4 3" xfId="5344"/>
    <cellStyle name="40% - 着色 3 3 2 4 3" xfId="5345"/>
    <cellStyle name="20% - 着色 4 3 2 4 3" xfId="5346"/>
    <cellStyle name="40% - 着色 4 3 2 4 3" xfId="5347"/>
    <cellStyle name="20% - 着色 5 3 2 4 3" xfId="5348"/>
    <cellStyle name="40% - 着色 5 3 2 4 3" xfId="5349"/>
    <cellStyle name="20% - 着色 6 3 2 4 3" xfId="5350"/>
    <cellStyle name="40% - 着色 6 3 2 4 3" xfId="5351"/>
    <cellStyle name="常规 8 3 2 4 3" xfId="5352"/>
    <cellStyle name="注释 2 3 2 4 3" xfId="5353"/>
    <cellStyle name="常规 6 4 2 2 4 3" xfId="5354"/>
    <cellStyle name="常规 6 2 3 2 2 4 3" xfId="5355"/>
    <cellStyle name="常规 7 2 2 2 4 3" xfId="5356"/>
    <cellStyle name="常规 3 5 2 2 2 4 3" xfId="5357"/>
    <cellStyle name="常规 3 2 4 2 2 2 4 3" xfId="5358"/>
    <cellStyle name="常规 3 2 2 2 2 2 4 3" xfId="5359"/>
    <cellStyle name="常规 6 3 2 2 2 4 3" xfId="5360"/>
    <cellStyle name="常规 6 2 2 2 2 2 4 3" xfId="5361"/>
    <cellStyle name="20% - 着色 1 2 2 2 4 3" xfId="5362"/>
    <cellStyle name="40% - 着色 1 2 2 2 4 3" xfId="5363"/>
    <cellStyle name="20% - 着色 2 2 2 2 4 3" xfId="5364"/>
    <cellStyle name="40% - 着色 2 2 2 2 4 3" xfId="5365"/>
    <cellStyle name="20% - 着色 3 2 2 2 4 3" xfId="5366"/>
    <cellStyle name="40% - 着色 3 2 2 2 4 3" xfId="5367"/>
    <cellStyle name="20% - 着色 4 2 2 2 4 3" xfId="5368"/>
    <cellStyle name="40% - 着色 4 2 2 2 4 3" xfId="5369"/>
    <cellStyle name="20% - 着色 5 2 2 2 4 3" xfId="5370"/>
    <cellStyle name="40% - 着色 5 2 2 2 4 3" xfId="5371"/>
    <cellStyle name="20% - 着色 6 2 2 2 4 3" xfId="5372"/>
    <cellStyle name="40% - 着色 6 2 2 2 4 3" xfId="5373"/>
    <cellStyle name="常规 8 2 2 2 4 3" xfId="5374"/>
    <cellStyle name="注释 2 2 2 2 4 3" xfId="5375"/>
    <cellStyle name="常规 10 2 4 3" xfId="5376"/>
    <cellStyle name="常规 11 2 4 3" xfId="5377"/>
    <cellStyle name="常规 12 2 4 3" xfId="5378"/>
    <cellStyle name="常规 13 3 3" xfId="5379"/>
    <cellStyle name="常规 3 7 3 3" xfId="5380"/>
    <cellStyle name="常规 3 2 6 3 3" xfId="5381"/>
    <cellStyle name="常规 3 2 2 5 3 3" xfId="5382"/>
    <cellStyle name="常规 6 7 3 3" xfId="5383"/>
    <cellStyle name="常规 6 2 6 3 3" xfId="5384"/>
    <cellStyle name="常规 7 5 3 3" xfId="5385"/>
    <cellStyle name="常规 3 5 5 3 3" xfId="5386"/>
    <cellStyle name="常规 3 2 4 5 3 3" xfId="5387"/>
    <cellStyle name="常规 6 3 5 3 3" xfId="5388"/>
    <cellStyle name="常规 6 2 2 5 3 3" xfId="5389"/>
    <cellStyle name="20% - 强调文字颜色 1 3 3 3" xfId="5390"/>
    <cellStyle name="40% - 强调文字颜色 1 3 3 3" xfId="5391"/>
    <cellStyle name="20% - 强调文字颜色 2 3 3 3" xfId="5392"/>
    <cellStyle name="40% - 强调文字颜色 2 3 3 3" xfId="5393"/>
    <cellStyle name="20% - 强调文字颜色 3 3 3 3" xfId="5394"/>
    <cellStyle name="40% - 强调文字颜色 3 3 3 3" xfId="5395"/>
    <cellStyle name="20% - 强调文字颜色 4 3 3 3" xfId="5396"/>
    <cellStyle name="40% - 强调文字颜色 4 3 3 3" xfId="5397"/>
    <cellStyle name="20% - 强调文字颜色 5 3 3 3" xfId="5398"/>
    <cellStyle name="40% - 强调文字颜色 5 3 3 3" xfId="5399"/>
    <cellStyle name="20% - 强调文字颜色 6 3 3 3" xfId="5400"/>
    <cellStyle name="40% - 强调文字颜色 6 3 3 3" xfId="5401"/>
    <cellStyle name="常规 8 5 3 3" xfId="5402"/>
    <cellStyle name="注释 2 5 3 3" xfId="5403"/>
    <cellStyle name="常规 6 4 4 3 3" xfId="5404"/>
    <cellStyle name="常规 6 2 3 4 3 3" xfId="5405"/>
    <cellStyle name="常规 7 2 4 3 3" xfId="5406"/>
    <cellStyle name="常规 3 5 2 4 3 3" xfId="5407"/>
    <cellStyle name="常规 3 2 4 2 4 3 3" xfId="5408"/>
    <cellStyle name="常规 3 2 2 2 4 3 3" xfId="5409"/>
    <cellStyle name="常规 6 3 2 4 3 3" xfId="5410"/>
    <cellStyle name="常规 6 2 2 2 4 3 3" xfId="5411"/>
    <cellStyle name="20% - 着色 1 2 4 3 3" xfId="5412"/>
    <cellStyle name="40% - 着色 1 2 4 3 3" xfId="5413"/>
    <cellStyle name="20% - 着色 2 2 4 3 3" xfId="5414"/>
    <cellStyle name="40% - 着色 2 2 4 3 3" xfId="5415"/>
    <cellStyle name="20% - 着色 3 2 4 3 3" xfId="5416"/>
    <cellStyle name="40% - 着色 3 2 4 3 3" xfId="5417"/>
    <cellStyle name="20% - 着色 4 2 4 3 3" xfId="5418"/>
    <cellStyle name="40% - 着色 4 2 4 3 3" xfId="5419"/>
    <cellStyle name="20% - 着色 5 2 4 3 3" xfId="5420"/>
    <cellStyle name="40% - 着色 5 2 4 3 3" xfId="5421"/>
    <cellStyle name="20% - 着色 6 2 4 3 3" xfId="5422"/>
    <cellStyle name="40% - 着色 6 2 4 3 3" xfId="5423"/>
    <cellStyle name="常规 8 2 4 3 3" xfId="5424"/>
    <cellStyle name="注释 2 2 4 3 3" xfId="5425"/>
    <cellStyle name="常规 9 3 3 3" xfId="5426"/>
    <cellStyle name="常规 3 6 3 3 3" xfId="5427"/>
    <cellStyle name="常规 3 2 5 3 3 3" xfId="5428"/>
    <cellStyle name="常规 3 2 2 3 3 3 3" xfId="5429"/>
    <cellStyle name="常规 6 5 3 3 3" xfId="5430"/>
    <cellStyle name="常规 6 2 4 3 3 3" xfId="5431"/>
    <cellStyle name="常规 7 3 3 3 3" xfId="5432"/>
    <cellStyle name="常规 3 5 3 3 3 3" xfId="5433"/>
    <cellStyle name="常规 3 2 4 3 3 3 3" xfId="5434"/>
    <cellStyle name="常规 6 3 3 3 3 3" xfId="5435"/>
    <cellStyle name="常规 6 2 2 3 3 3 3" xfId="5436"/>
    <cellStyle name="20% - 着色 1 3 3 3 3" xfId="5437"/>
    <cellStyle name="40% - 着色 1 3 3 3 3" xfId="5438"/>
    <cellStyle name="20% - 着色 2 3 3 3 3" xfId="5439"/>
    <cellStyle name="40% - 着色 2 3 3 3 3" xfId="5440"/>
    <cellStyle name="20% - 着色 3 3 3 3 3" xfId="5441"/>
    <cellStyle name="40% - 着色 3 3 3 3 3" xfId="5442"/>
    <cellStyle name="20% - 着色 4 3 3 3 3" xfId="5443"/>
    <cellStyle name="40% - 着色 4 3 3 3 3" xfId="5444"/>
    <cellStyle name="20% - 着色 5 3 3 3 3" xfId="5445"/>
    <cellStyle name="40% - 着色 5 3 3 3 3" xfId="5446"/>
    <cellStyle name="20% - 着色 6 3 3 3 3" xfId="5447"/>
    <cellStyle name="40% - 着色 6 3 3 3 3" xfId="5448"/>
    <cellStyle name="常规 8 3 3 3 3" xfId="5449"/>
    <cellStyle name="注释 2 3 3 3 3" xfId="5450"/>
    <cellStyle name="常规 6 4 2 3 3 3" xfId="5451"/>
    <cellStyle name="常规 6 2 3 2 3 3 3" xfId="5452"/>
    <cellStyle name="常规 7 2 2 3 3 3" xfId="5453"/>
    <cellStyle name="常规 3 5 2 2 3 3 3" xfId="5454"/>
    <cellStyle name="常规 3 2 4 2 2 3 3 3" xfId="5455"/>
    <cellStyle name="常规 3 2 2 2 2 3 3 3" xfId="5456"/>
    <cellStyle name="常规 6 3 2 2 3 3 3" xfId="5457"/>
    <cellStyle name="常规 6 2 2 2 2 3 3 3" xfId="5458"/>
    <cellStyle name="20% - 着色 1 2 2 3 3 3" xfId="5459"/>
    <cellStyle name="40% - 着色 1 2 2 3 3 3" xfId="5460"/>
    <cellStyle name="20% - 着色 2 2 2 3 3 3" xfId="5461"/>
    <cellStyle name="40% - 着色 2 2 2 3 3 3" xfId="5462"/>
    <cellStyle name="20% - 着色 3 2 2 3 3 3" xfId="5463"/>
    <cellStyle name="40% - 着色 3 2 2 3 3 3" xfId="5464"/>
    <cellStyle name="20% - 着色 4 2 2 3 3 3" xfId="5465"/>
    <cellStyle name="40% - 着色 4 2 2 3 3 3" xfId="5466"/>
    <cellStyle name="20% - 着色 5 2 2 3 3 3" xfId="5467"/>
    <cellStyle name="40% - 着色 5 2 2 3 3 3" xfId="5468"/>
    <cellStyle name="20% - 着色 6 2 2 3 3 3" xfId="5469"/>
    <cellStyle name="40% - 着色 6 2 2 3 3 3" xfId="5470"/>
    <cellStyle name="常规 8 2 2 3 3 3" xfId="5471"/>
    <cellStyle name="注释 2 2 2 3 3 3" xfId="5472"/>
    <cellStyle name="常规 5 5 3 6" xfId="5473"/>
    <cellStyle name="常规 5 2 4 3 6" xfId="5474"/>
    <cellStyle name="常规 5 2 2 3 3 6" xfId="5475"/>
    <cellStyle name="常规 10 3 3 3" xfId="5476"/>
    <cellStyle name="常规 11 3 3 3" xfId="5477"/>
    <cellStyle name="常规 12 3 3 3" xfId="5478"/>
    <cellStyle name="常规 6 6 2 3 3" xfId="5479"/>
    <cellStyle name="常规 6 2 5 2 3 3" xfId="5480"/>
    <cellStyle name="常规 7 4 2 3 3" xfId="5481"/>
    <cellStyle name="常规 3 5 4 2 3 3" xfId="5482"/>
    <cellStyle name="常规 3 2 4 4 2 3 3" xfId="5483"/>
    <cellStyle name="常规 3 2 2 4 2 3 3" xfId="5484"/>
    <cellStyle name="常规 6 3 4 2 3 3" xfId="5485"/>
    <cellStyle name="常规 6 2 2 4 2 3 3" xfId="5486"/>
    <cellStyle name="20% - 强调文字颜色 1 2 2 3 3" xfId="5487"/>
    <cellStyle name="40% - 强调文字颜色 1 2 2 3 3" xfId="5488"/>
    <cellStyle name="20% - 强调文字颜色 2 2 2 3 3" xfId="5489"/>
    <cellStyle name="40% - 强调文字颜色 2 2 2 3 3" xfId="5490"/>
    <cellStyle name="20% - 强调文字颜色 3 2 2 3 3" xfId="5491"/>
    <cellStyle name="40% - 强调文字颜色 3 2 2 3 3" xfId="5492"/>
    <cellStyle name="20% - 强调文字颜色 4 2 2 3 3" xfId="5493"/>
    <cellStyle name="40% - 强调文字颜色 4 2 2 3 3" xfId="5494"/>
    <cellStyle name="20% - 强调文字颜色 5 2 2 3 3" xfId="5495"/>
    <cellStyle name="40% - 强调文字颜色 5 2 2 3 3" xfId="5496"/>
    <cellStyle name="20% - 强调文字颜色 6 2 2 3 3" xfId="5497"/>
    <cellStyle name="40% - 强调文字颜色 6 2 2 3 3" xfId="5498"/>
    <cellStyle name="常规 8 4 2 3 3" xfId="5499"/>
    <cellStyle name="注释 2 4 2 3 3" xfId="5500"/>
    <cellStyle name="常规 6 4 3 2 3 3" xfId="5501"/>
    <cellStyle name="常规 6 2 3 3 2 3 3" xfId="5502"/>
    <cellStyle name="常规 7 2 3 2 3 3" xfId="5503"/>
    <cellStyle name="常规 3 5 2 3 2 3 3" xfId="5504"/>
    <cellStyle name="常规 3 2 4 2 3 2 3 3" xfId="5505"/>
    <cellStyle name="常规 3 2 2 2 3 2 3 3" xfId="5506"/>
    <cellStyle name="常规 6 3 2 3 2 3 3" xfId="5507"/>
    <cellStyle name="常规 6 2 2 2 3 2 3 3" xfId="5508"/>
    <cellStyle name="20% - 着色 1 2 3 2 3 3" xfId="5509"/>
    <cellStyle name="40% - 着色 1 2 3 2 3 3" xfId="5510"/>
    <cellStyle name="20% - 着色 2 2 3 2 3 3" xfId="5511"/>
    <cellStyle name="40% - 着色 2 2 3 2 3 3" xfId="5512"/>
    <cellStyle name="20% - 着色 3 2 3 2 3 3" xfId="5513"/>
    <cellStyle name="40% - 着色 3 2 3 2 3 3" xfId="5514"/>
    <cellStyle name="20% - 着色 4 2 3 2 3 3" xfId="5515"/>
    <cellStyle name="40% - 着色 4 2 3 2 3 3" xfId="5516"/>
    <cellStyle name="20% - 着色 5 2 3 2 3 3" xfId="5517"/>
    <cellStyle name="40% - 着色 5 2 3 2 3 3" xfId="5518"/>
    <cellStyle name="20% - 着色 6 2 3 2 3 3" xfId="5519"/>
    <cellStyle name="40% - 着色 6 2 3 2 3 3" xfId="5520"/>
    <cellStyle name="常规 8 2 3 2 3 3" xfId="5521"/>
    <cellStyle name="注释 2 2 3 2 3 3" xfId="5522"/>
    <cellStyle name="常规 9 2 2 3 3" xfId="5523"/>
    <cellStyle name="常规 3 6 2 2 3 3" xfId="5524"/>
    <cellStyle name="常规 3 2 5 2 2 3 3" xfId="5525"/>
    <cellStyle name="常规 3 2 2 3 2 2 3 3" xfId="5526"/>
    <cellStyle name="常规 6 5 2 2 3 3" xfId="5527"/>
    <cellStyle name="常规 6 2 4 2 2 3 3" xfId="5528"/>
    <cellStyle name="常规 7 3 2 2 3 3" xfId="5529"/>
    <cellStyle name="常规 3 5 3 2 2 3 3" xfId="5530"/>
    <cellStyle name="常规 3 2 4 3 2 2 3 3" xfId="5531"/>
    <cellStyle name="常规 6 3 3 2 2 3 3" xfId="5532"/>
    <cellStyle name="常规 6 2 2 3 2 2 3 3" xfId="5533"/>
    <cellStyle name="20% - 着色 1 3 2 2 3 3" xfId="5534"/>
    <cellStyle name="40% - 着色 1 3 2 2 3 3" xfId="5535"/>
    <cellStyle name="20% - 着色 2 3 2 2 3 3" xfId="5536"/>
    <cellStyle name="40% - 着色 2 3 2 2 3 3" xfId="5537"/>
    <cellStyle name="20% - 着色 3 3 2 2 3 3" xfId="5538"/>
    <cellStyle name="40% - 着色 3 3 2 2 3 3" xfId="5539"/>
    <cellStyle name="20% - 着色 4 3 2 2 3 3" xfId="5540"/>
    <cellStyle name="40% - 着色 4 3 2 2 3 3" xfId="5541"/>
    <cellStyle name="20% - 着色 5 3 2 2 3 3" xfId="5542"/>
    <cellStyle name="40% - 着色 5 3 2 2 3 3" xfId="5543"/>
    <cellStyle name="20% - 着色 6 3 2 2 3 3" xfId="5544"/>
    <cellStyle name="40% - 着色 6 3 2 2 3 3" xfId="5545"/>
    <cellStyle name="常规 8 3 2 2 3 3" xfId="5546"/>
    <cellStyle name="注释 2 3 2 2 3 3" xfId="5547"/>
    <cellStyle name="常规 6 4 2 2 2 3 3" xfId="5548"/>
    <cellStyle name="常规 6 2 3 2 2 2 3 3" xfId="5549"/>
    <cellStyle name="常规 7 2 2 2 2 3 3" xfId="5550"/>
    <cellStyle name="常规 3 5 2 2 2 2 3 3" xfId="5551"/>
    <cellStyle name="常规 3 2 4 2 2 2 2 3 3" xfId="5552"/>
    <cellStyle name="常规 3 2 2 2 2 2 2 3 3" xfId="5553"/>
    <cellStyle name="常规 6 3 2 2 2 2 3 3" xfId="5554"/>
    <cellStyle name="常规 6 2 2 2 2 2 2 3 3" xfId="5555"/>
    <cellStyle name="20% - 着色 1 2 2 2 2 3 3" xfId="5556"/>
    <cellStyle name="40% - 着色 1 2 2 2 2 3 3" xfId="5557"/>
    <cellStyle name="20% - 着色 2 2 2 2 2 3 3" xfId="5558"/>
    <cellStyle name="40% - 着色 2 2 2 2 2 3 3" xfId="5559"/>
    <cellStyle name="20% - 着色 3 2 2 2 2 3 3" xfId="5560"/>
    <cellStyle name="40% - 着色 3 2 2 2 2 3 3" xfId="5561"/>
    <cellStyle name="20% - 着色 4 2 2 2 2 3 3" xfId="5562"/>
    <cellStyle name="40% - 着色 4 2 2 2 2 3 3" xfId="5563"/>
    <cellStyle name="20% - 着色 5 2 2 2 2 3 3" xfId="5564"/>
    <cellStyle name="40% - 着色 5 2 2 2 2 3 3" xfId="5565"/>
    <cellStyle name="20% - 着色 6 2 2 2 2 3 3" xfId="5566"/>
    <cellStyle name="40% - 着色 6 2 2 2 2 3 3" xfId="5567"/>
    <cellStyle name="常规 8 2 2 2 2 3 3" xfId="5568"/>
    <cellStyle name="注释 2 2 2 2 2 3 3" xfId="5569"/>
    <cellStyle name="常规 10 2 2 3 3" xfId="5570"/>
    <cellStyle name="常规 11 2 2 3 3" xfId="5571"/>
    <cellStyle name="常规 12 2 2 3 3" xfId="5572"/>
    <cellStyle name="常规 5 6 2 6" xfId="5573"/>
    <cellStyle name="常规 5 2 5 2 6" xfId="5574"/>
    <cellStyle name="常规 5 2 2 4 2 6" xfId="5575"/>
    <cellStyle name="常规 5 4 2 2 6" xfId="5576"/>
    <cellStyle name="常规 5 2 3 2 2 6" xfId="5577"/>
    <cellStyle name="常规 5 2 2 2 2 2 6" xfId="5578"/>
    <cellStyle name="常规 5 5 2 2 6" xfId="5579"/>
    <cellStyle name="常规 5 2 4 2 2 6" xfId="5580"/>
    <cellStyle name="常规 5 2 2 3 2 2 6" xfId="5581"/>
    <cellStyle name="常规 6 8 2 3" xfId="5582"/>
    <cellStyle name="常规 6 2 7 2 3" xfId="5583"/>
    <cellStyle name="常规 7 6 2 3" xfId="5584"/>
    <cellStyle name="常规 3 5 6 2 3" xfId="5585"/>
    <cellStyle name="常规 3 2 4 6 2 3" xfId="5586"/>
    <cellStyle name="常规 3 2 2 6 2 3" xfId="5587"/>
    <cellStyle name="常规 6 3 6 2 3" xfId="5588"/>
    <cellStyle name="常规 6 2 2 6 2 3" xfId="5589"/>
    <cellStyle name="20% - 着色 1 4 2 3" xfId="5590"/>
    <cellStyle name="40% - 着色 1 4 2 3" xfId="5591"/>
    <cellStyle name="20% - 着色 2 4 2 3" xfId="5592"/>
    <cellStyle name="40% - 着色 2 4 2 3" xfId="5593"/>
    <cellStyle name="20% - 着色 3 4 2 3" xfId="5594"/>
    <cellStyle name="40% - 着色 3 4 2 3" xfId="5595"/>
    <cellStyle name="20% - 着色 4 4 2 3" xfId="5596"/>
    <cellStyle name="40% - 着色 4 4 2 3" xfId="5597"/>
    <cellStyle name="20% - 着色 5 4 2 3" xfId="5598"/>
    <cellStyle name="40% - 着色 5 4 2 3" xfId="5599"/>
    <cellStyle name="20% - 着色 6 4 2 3" xfId="5600"/>
    <cellStyle name="40% - 着色 6 4 2 3" xfId="5601"/>
    <cellStyle name="常规 8 6 2 3" xfId="5602"/>
    <cellStyle name="注释 2 6 2 3" xfId="5603"/>
    <cellStyle name="常规 6 4 5 2 3" xfId="5604"/>
    <cellStyle name="常规 6 2 3 5 2 3" xfId="5605"/>
    <cellStyle name="常规 7 2 5 2 3" xfId="5606"/>
    <cellStyle name="常规 3 5 2 5 2 3" xfId="5607"/>
    <cellStyle name="常规 3 2 4 2 5 2 3" xfId="5608"/>
    <cellStyle name="常规 3 2 2 2 5 2 3" xfId="5609"/>
    <cellStyle name="常规 6 3 2 5 2 3" xfId="5610"/>
    <cellStyle name="常规 6 2 2 2 5 2 3" xfId="5611"/>
    <cellStyle name="20% - 着色 1 2 5 2 3" xfId="5612"/>
    <cellStyle name="40% - 着色 1 2 5 2 3" xfId="5613"/>
    <cellStyle name="20% - 着色 2 2 5 2 3" xfId="5614"/>
    <cellStyle name="40% - 着色 2 2 5 2 3" xfId="5615"/>
    <cellStyle name="20% - 着色 3 2 5 2 3" xfId="5616"/>
    <cellStyle name="40% - 着色 3 2 5 2 3" xfId="5617"/>
    <cellStyle name="20% - 着色 4 2 5 2 3" xfId="5618"/>
    <cellStyle name="40% - 着色 4 2 5 2 3" xfId="5619"/>
    <cellStyle name="20% - 着色 5 2 5 2 3" xfId="5620"/>
    <cellStyle name="40% - 着色 5 2 5 2 3" xfId="5621"/>
    <cellStyle name="20% - 着色 6 2 5 2 3" xfId="5622"/>
    <cellStyle name="40% - 着色 6 2 5 2 3" xfId="5623"/>
    <cellStyle name="常规 8 2 5 2 3" xfId="5624"/>
    <cellStyle name="注释 2 2 5 2 3" xfId="5625"/>
    <cellStyle name="常规 9 4 2 3" xfId="5626"/>
    <cellStyle name="常规 3 6 4 2 3" xfId="5627"/>
    <cellStyle name="常规 3 2 5 4 2 3" xfId="5628"/>
    <cellStyle name="常规 3 2 2 3 4 2 3" xfId="5629"/>
    <cellStyle name="常规 6 5 4 2 3" xfId="5630"/>
    <cellStyle name="常规 6 2 4 4 2 3" xfId="5631"/>
    <cellStyle name="常规 7 3 4 2 3" xfId="5632"/>
    <cellStyle name="常规 3 5 3 4 2 3" xfId="5633"/>
    <cellStyle name="常规 3 2 4 3 4 2 3" xfId="5634"/>
    <cellStyle name="常规 6 3 3 4 2 3" xfId="5635"/>
    <cellStyle name="常规 6 2 2 3 4 2 3" xfId="5636"/>
    <cellStyle name="20% - 着色 1 3 4 2 3" xfId="5637"/>
    <cellStyle name="40% - 着色 1 3 4 2 3" xfId="5638"/>
    <cellStyle name="20% - 着色 2 3 4 2 3" xfId="5639"/>
    <cellStyle name="40% - 着色 2 3 4 2 3" xfId="5640"/>
    <cellStyle name="20% - 着色 3 3 4 2 3" xfId="5641"/>
    <cellStyle name="40% - 着色 3 3 4 2 3" xfId="5642"/>
    <cellStyle name="20% - 着色 4 3 4 2 3" xfId="5643"/>
    <cellStyle name="40% - 着色 4 3 4 2 3" xfId="5644"/>
    <cellStyle name="20% - 着色 5 3 4 2 3" xfId="5645"/>
    <cellStyle name="40% - 着色 5 3 4 2 3" xfId="5646"/>
    <cellStyle name="20% - 着色 6 3 4 2 3" xfId="5647"/>
    <cellStyle name="40% - 着色 6 3 4 2 3" xfId="5648"/>
    <cellStyle name="常规 8 3 4 2 3" xfId="5649"/>
    <cellStyle name="注释 2 3 4 2 3" xfId="5650"/>
    <cellStyle name="常规 6 4 2 4 2 3" xfId="5651"/>
    <cellStyle name="常规 6 2 3 2 4 2 3" xfId="5652"/>
    <cellStyle name="常规 7 2 2 4 2 3" xfId="5653"/>
    <cellStyle name="常规 3 5 2 2 4 2 3" xfId="5654"/>
    <cellStyle name="常规 3 2 4 2 2 4 2 3" xfId="5655"/>
    <cellStyle name="常规 3 2 2 2 2 4 2 3" xfId="5656"/>
    <cellStyle name="常规 6 3 2 2 4 2 3" xfId="5657"/>
    <cellStyle name="常规 6 2 2 2 2 4 2 3" xfId="5658"/>
    <cellStyle name="20% - 着色 1 2 2 4 2 3" xfId="5659"/>
    <cellStyle name="40% - 着色 1 2 2 4 2 3" xfId="5660"/>
    <cellStyle name="20% - 着色 2 2 2 4 2 3" xfId="5661"/>
    <cellStyle name="40% - 着色 2 2 2 4 2 3" xfId="5662"/>
    <cellStyle name="20% - 着色 3 2 2 4 2 3" xfId="5663"/>
    <cellStyle name="40% - 着色 3 2 2 4 2 3" xfId="5664"/>
    <cellStyle name="20% - 着色 4 2 2 4 2 3" xfId="5665"/>
    <cellStyle name="40% - 着色 4 2 2 4 2 3" xfId="5666"/>
    <cellStyle name="20% - 着色 5 2 2 4 2 3" xfId="5667"/>
    <cellStyle name="40% - 着色 5 2 2 4 2 3" xfId="5668"/>
    <cellStyle name="20% - 着色 6 2 2 4 2 3" xfId="5669"/>
    <cellStyle name="40% - 着色 6 2 2 4 2 3" xfId="5670"/>
    <cellStyle name="常规 8 2 2 4 2 3" xfId="5671"/>
    <cellStyle name="注释 2 2 2 4 2 3" xfId="5672"/>
    <cellStyle name="常规 10 4 2 3" xfId="5673"/>
    <cellStyle name="常规 11 4 2 3" xfId="5674"/>
    <cellStyle name="常规 12 4 2 3" xfId="5675"/>
    <cellStyle name="常规 6 6 3 2 3" xfId="5676"/>
    <cellStyle name="常规 6 2 5 3 2 3" xfId="5677"/>
    <cellStyle name="常规 7 4 3 2 3" xfId="5678"/>
    <cellStyle name="常规 3 5 4 3 2 3" xfId="5679"/>
    <cellStyle name="常规 3 2 4 4 3 2 3" xfId="5680"/>
    <cellStyle name="常规 3 2 2 4 3 2 3" xfId="5681"/>
    <cellStyle name="常规 6 3 4 3 2 3" xfId="5682"/>
    <cellStyle name="常规 6 2 2 4 3 2 3" xfId="5683"/>
    <cellStyle name="20% - 强调文字颜色 1 2 3 2 3" xfId="5684"/>
    <cellStyle name="40% - 强调文字颜色 1 2 3 2 3" xfId="5685"/>
    <cellStyle name="20% - 强调文字颜色 2 2 3 2 3" xfId="5686"/>
    <cellStyle name="40% - 强调文字颜色 2 2 3 2 3" xfId="5687"/>
    <cellStyle name="20% - 强调文字颜色 3 2 3 2 3" xfId="5688"/>
    <cellStyle name="40% - 强调文字颜色 3 2 3 2 3" xfId="5689"/>
    <cellStyle name="20% - 强调文字颜色 4 2 3 2 3" xfId="5690"/>
    <cellStyle name="40% - 强调文字颜色 4 2 3 2 3" xfId="5691"/>
    <cellStyle name="20% - 强调文字颜色 5 2 3 2 3" xfId="5692"/>
    <cellStyle name="40% - 强调文字颜色 5 2 3 2 3" xfId="5693"/>
    <cellStyle name="20% - 强调文字颜色 6 2 3 2 3" xfId="5694"/>
    <cellStyle name="40% - 强调文字颜色 6 2 3 2 3" xfId="5695"/>
    <cellStyle name="常规 8 4 3 2 3" xfId="5696"/>
    <cellStyle name="注释 2 4 3 2 3" xfId="5697"/>
    <cellStyle name="常规 6 4 3 3 2 3" xfId="5698"/>
    <cellStyle name="常规 6 2 3 3 3 2 3" xfId="5699"/>
    <cellStyle name="常规 7 2 3 3 2 3" xfId="5700"/>
    <cellStyle name="常规 3 5 2 3 3 2 3" xfId="5701"/>
    <cellStyle name="常规 3 2 4 2 3 3 2 3" xfId="5702"/>
    <cellStyle name="常规 3 2 2 2 3 3 2 3" xfId="5703"/>
    <cellStyle name="常规 6 3 2 3 3 2 3" xfId="5704"/>
    <cellStyle name="常规 6 2 2 2 3 3 2 3" xfId="5705"/>
    <cellStyle name="20% - 着色 1 2 3 3 2 3" xfId="5706"/>
    <cellStyle name="40% - 着色 1 2 3 3 2 3" xfId="5707"/>
    <cellStyle name="20% - 着色 2 2 3 3 2 3" xfId="5708"/>
    <cellStyle name="40% - 着色 2 2 3 3 2 3" xfId="5709"/>
    <cellStyle name="20% - 着色 3 2 3 3 2 3" xfId="5710"/>
    <cellStyle name="40% - 着色 3 2 3 3 2 3" xfId="5711"/>
    <cellStyle name="20% - 着色 4 2 3 3 2 3" xfId="5712"/>
    <cellStyle name="40% - 着色 4 2 3 3 2 3" xfId="5713"/>
    <cellStyle name="20% - 着色 5 2 3 3 2 3" xfId="5714"/>
    <cellStyle name="40% - 着色 5 2 3 3 2 3" xfId="5715"/>
    <cellStyle name="20% - 着色 6 2 3 3 2 3" xfId="5716"/>
    <cellStyle name="40% - 着色 6 2 3 3 2 3" xfId="5717"/>
    <cellStyle name="常规 8 2 3 3 2 3" xfId="5718"/>
    <cellStyle name="注释 2 2 3 3 2 3" xfId="5719"/>
    <cellStyle name="常规 9 2 3 2 3" xfId="5720"/>
    <cellStyle name="常规 3 6 2 3 2 3" xfId="5721"/>
    <cellStyle name="常规 3 2 5 2 3 2 3" xfId="5722"/>
    <cellStyle name="常规 3 2 2 3 2 3 2 3" xfId="5723"/>
    <cellStyle name="常规 6 5 2 3 2 3" xfId="5724"/>
    <cellStyle name="常规 6 2 4 2 3 2 3" xfId="5725"/>
    <cellStyle name="常规 7 3 2 3 2 3" xfId="5726"/>
    <cellStyle name="常规 3 5 3 2 3 2 3" xfId="5727"/>
    <cellStyle name="常规 3 2 4 3 2 3 2 3" xfId="5728"/>
    <cellStyle name="常规 6 3 3 2 3 2 3" xfId="5729"/>
    <cellStyle name="常规 6 2 2 3 2 3 2 3" xfId="5730"/>
    <cellStyle name="20% - 着色 1 3 2 3 2 3" xfId="5731"/>
    <cellStyle name="40% - 着色 1 3 2 3 2 3" xfId="5732"/>
    <cellStyle name="20% - 着色 2 3 2 3 2 3" xfId="5733"/>
    <cellStyle name="40% - 着色 2 3 2 3 2 3" xfId="5734"/>
    <cellStyle name="20% - 着色 3 3 2 3 2 3" xfId="5735"/>
    <cellStyle name="40% - 着色 3 3 2 3 2 3" xfId="5736"/>
    <cellStyle name="20% - 着色 4 3 2 3 2 3" xfId="5737"/>
    <cellStyle name="40% - 着色 4 3 2 3 2 3" xfId="5738"/>
    <cellStyle name="20% - 着色 5 3 2 3 2 3" xfId="5739"/>
    <cellStyle name="40% - 着色 5 3 2 3 2 3" xfId="5740"/>
    <cellStyle name="20% - 着色 6 3 2 3 2 3" xfId="5741"/>
    <cellStyle name="40% - 着色 6 3 2 3 2 3" xfId="5742"/>
    <cellStyle name="常规 8 3 2 3 2 3" xfId="5743"/>
    <cellStyle name="注释 2 3 2 3 2 3" xfId="5744"/>
    <cellStyle name="常规 6 4 2 2 3 2 3" xfId="5745"/>
    <cellStyle name="常规 6 2 3 2 2 3 2 3" xfId="5746"/>
    <cellStyle name="常规 7 2 2 2 3 2 3" xfId="5747"/>
    <cellStyle name="常规 3 5 2 2 2 3 2 3" xfId="5748"/>
    <cellStyle name="常规 3 2 4 2 2 2 3 2 3" xfId="5749"/>
    <cellStyle name="常规 3 2 2 2 2 2 3 2 3" xfId="5750"/>
    <cellStyle name="常规 6 3 2 2 2 3 2 3" xfId="5751"/>
    <cellStyle name="常规 6 2 2 2 2 2 3 2 3" xfId="5752"/>
    <cellStyle name="20% - 着色 1 2 2 2 3 2 3" xfId="5753"/>
    <cellStyle name="40% - 着色 1 2 2 2 3 2 3" xfId="5754"/>
    <cellStyle name="20% - 着色 2 2 2 2 3 2 3" xfId="5755"/>
    <cellStyle name="40% - 着色 2 2 2 2 3 2 3" xfId="5756"/>
    <cellStyle name="20% - 着色 3 2 2 2 3 2 3" xfId="5757"/>
    <cellStyle name="40% - 着色 3 2 2 2 3 2 3" xfId="5758"/>
    <cellStyle name="20% - 着色 4 2 2 2 3 2 3" xfId="5759"/>
    <cellStyle name="40% - 着色 4 2 2 2 3 2 3" xfId="5760"/>
    <cellStyle name="20% - 着色 5 2 2 2 3 2 3" xfId="5761"/>
    <cellStyle name="40% - 着色 5 2 2 2 3 2 3" xfId="5762"/>
    <cellStyle name="20% - 着色 6 2 2 2 3 2 3" xfId="5763"/>
    <cellStyle name="40% - 着色 6 2 2 2 3 2 3" xfId="5764"/>
    <cellStyle name="常规 8 2 2 2 3 2 3" xfId="5765"/>
    <cellStyle name="注释 2 2 2 2 3 2 3" xfId="5766"/>
    <cellStyle name="常规 10 2 3 2 3" xfId="5767"/>
    <cellStyle name="常规 11 2 3 2 3" xfId="5768"/>
    <cellStyle name="常规 12 2 3 2 3" xfId="5769"/>
    <cellStyle name="常规 13 2 2 3" xfId="5770"/>
    <cellStyle name="常规 3 7 2 2 3" xfId="5771"/>
    <cellStyle name="常规 3 2 6 2 2 3" xfId="5772"/>
    <cellStyle name="常规 3 2 2 5 2 2 3" xfId="5773"/>
    <cellStyle name="常规 6 7 2 2 3" xfId="5774"/>
    <cellStyle name="常规 6 2 6 2 2 3" xfId="5775"/>
    <cellStyle name="常规 7 5 2 2 3" xfId="5776"/>
    <cellStyle name="常规 3 5 5 2 2 3" xfId="5777"/>
    <cellStyle name="常规 3 2 4 5 2 2 3" xfId="5778"/>
    <cellStyle name="常规 6 3 5 2 2 3" xfId="5779"/>
    <cellStyle name="常规 6 2 2 5 2 2 3" xfId="5780"/>
    <cellStyle name="20% - 强调文字颜色 1 3 2 2 3" xfId="5781"/>
    <cellStyle name="40% - 强调文字颜色 1 3 2 2 3" xfId="5782"/>
    <cellStyle name="20% - 强调文字颜色 2 3 2 2 3" xfId="5783"/>
    <cellStyle name="40% - 强调文字颜色 2 3 2 2 3" xfId="5784"/>
    <cellStyle name="20% - 强调文字颜色 3 3 2 2 3" xfId="5785"/>
    <cellStyle name="40% - 强调文字颜色 3 3 2 2 3" xfId="5786"/>
    <cellStyle name="20% - 强调文字颜色 4 3 2 2 3" xfId="5787"/>
    <cellStyle name="40% - 强调文字颜色 4 3 2 2 3" xfId="5788"/>
    <cellStyle name="20% - 强调文字颜色 5 3 2 2 3" xfId="5789"/>
    <cellStyle name="40% - 强调文字颜色 5 3 2 2 3" xfId="5790"/>
    <cellStyle name="20% - 强调文字颜色 6 3 2 2 3" xfId="5791"/>
    <cellStyle name="40% - 强调文字颜色 6 3 2 2 3" xfId="5792"/>
    <cellStyle name="常规 8 5 2 2 3" xfId="5793"/>
    <cellStyle name="注释 2 5 2 2 3" xfId="5794"/>
    <cellStyle name="常规 6 4 4 2 2 3" xfId="5795"/>
    <cellStyle name="常规 6 2 3 4 2 2 3" xfId="5796"/>
    <cellStyle name="常规 7 2 4 2 2 3" xfId="5797"/>
    <cellStyle name="常规 3 5 2 4 2 2 3" xfId="5798"/>
    <cellStyle name="常规 3 2 4 2 4 2 2 3" xfId="5799"/>
    <cellStyle name="常规 3 2 2 2 4 2 2 3" xfId="5800"/>
    <cellStyle name="常规 6 3 2 4 2 2 3" xfId="5801"/>
    <cellStyle name="常规 6 2 2 2 4 2 2 3" xfId="5802"/>
    <cellStyle name="20% - 着色 1 2 4 2 2 3" xfId="5803"/>
    <cellStyle name="40% - 着色 1 2 4 2 2 3" xfId="5804"/>
    <cellStyle name="20% - 着色 2 2 4 2 2 3" xfId="5805"/>
    <cellStyle name="40% - 着色 2 2 4 2 2 3" xfId="5806"/>
    <cellStyle name="20% - 着色 3 2 4 2 2 3" xfId="5807"/>
    <cellStyle name="40% - 着色 3 2 4 2 2 3" xfId="5808"/>
    <cellStyle name="20% - 着色 4 2 4 2 2 3" xfId="5809"/>
    <cellStyle name="40% - 着色 4 2 4 2 2 3" xfId="5810"/>
    <cellStyle name="20% - 着色 5 2 4 2 2 3" xfId="5811"/>
    <cellStyle name="40% - 着色 5 2 4 2 2 3" xfId="5812"/>
    <cellStyle name="20% - 着色 6 2 4 2 2 3" xfId="5813"/>
    <cellStyle name="40% - 着色 6 2 4 2 2 3" xfId="5814"/>
    <cellStyle name="常规 8 2 4 2 2 3" xfId="5815"/>
    <cellStyle name="注释 2 2 4 2 2 3" xfId="5816"/>
    <cellStyle name="常规 9 3 2 2 3" xfId="5817"/>
    <cellStyle name="常规 3 6 3 2 2 3" xfId="5818"/>
    <cellStyle name="常规 3 2 5 3 2 2 3" xfId="5819"/>
    <cellStyle name="常规 3 2 2 3 3 2 2 3" xfId="5820"/>
    <cellStyle name="常规 6 5 3 2 2 3" xfId="5821"/>
    <cellStyle name="常规 6 2 4 3 2 2 3" xfId="5822"/>
    <cellStyle name="常规 7 3 3 2 2 3" xfId="5823"/>
    <cellStyle name="常规 3 5 3 3 2 2 3" xfId="5824"/>
    <cellStyle name="常规 3 2 4 3 3 2 2 3" xfId="5825"/>
    <cellStyle name="常规 6 3 3 3 2 2 3" xfId="5826"/>
    <cellStyle name="常规 6 2 2 3 3 2 2 3" xfId="5827"/>
    <cellStyle name="20% - 着色 1 3 3 2 2 3" xfId="5828"/>
    <cellStyle name="40% - 着色 1 3 3 2 2 3" xfId="5829"/>
    <cellStyle name="20% - 着色 2 3 3 2 2 3" xfId="5830"/>
    <cellStyle name="40% - 着色 2 3 3 2 2 3" xfId="5831"/>
    <cellStyle name="20% - 着色 3 3 3 2 2 3" xfId="5832"/>
    <cellStyle name="40% - 着色 3 3 3 2 2 3" xfId="5833"/>
    <cellStyle name="20% - 着色 4 3 3 2 2 3" xfId="5834"/>
    <cellStyle name="40% - 着色 4 3 3 2 2 3" xfId="5835"/>
    <cellStyle name="20% - 着色 5 3 3 2 2 3" xfId="5836"/>
    <cellStyle name="40% - 着色 5 3 3 2 2 3" xfId="5837"/>
    <cellStyle name="20% - 着色 6 3 3 2 2 3" xfId="5838"/>
    <cellStyle name="40% - 着色 6 3 3 2 2 3" xfId="5839"/>
    <cellStyle name="常规 8 3 3 2 2 3" xfId="5840"/>
    <cellStyle name="注释 2 3 3 2 2 3" xfId="5841"/>
    <cellStyle name="常规 6 4 2 3 2 2 3" xfId="5842"/>
    <cellStyle name="常规 6 2 3 2 3 2 2 3" xfId="5843"/>
    <cellStyle name="常规 7 2 2 3 2 2 3" xfId="5844"/>
    <cellStyle name="常规 3 5 2 2 3 2 2 3" xfId="5845"/>
    <cellStyle name="常规 3 2 4 2 2 3 2 2 3" xfId="5846"/>
    <cellStyle name="常规 3 2 2 2 2 3 2 2 3" xfId="5847"/>
    <cellStyle name="常规 6 3 2 2 3 2 2 3" xfId="5848"/>
    <cellStyle name="常规 6 2 2 2 2 3 2 2 3" xfId="5849"/>
    <cellStyle name="20% - 着色 1 2 2 3 2 2 3" xfId="5850"/>
    <cellStyle name="40% - 着色 1 2 2 3 2 2 3" xfId="5851"/>
    <cellStyle name="20% - 着色 2 2 2 3 2 2 3" xfId="5852"/>
    <cellStyle name="40% - 着色 2 2 2 3 2 2 3" xfId="5853"/>
    <cellStyle name="20% - 着色 3 2 2 3 2 2 3" xfId="5854"/>
    <cellStyle name="40% - 着色 3 2 2 3 2 2 3" xfId="5855"/>
    <cellStyle name="20% - 着色 4 2 2 3 2 2 3" xfId="5856"/>
    <cellStyle name="40% - 着色 4 2 2 3 2 2 3" xfId="5857"/>
    <cellStyle name="20% - 着色 5 2 2 3 2 2 3" xfId="5858"/>
    <cellStyle name="40% - 着色 5 2 2 3 2 2 3" xfId="5859"/>
    <cellStyle name="20% - 着色 6 2 2 3 2 2 3" xfId="5860"/>
    <cellStyle name="40% - 着色 6 2 2 3 2 2 3" xfId="5861"/>
    <cellStyle name="常规 8 2 2 3 2 2 3" xfId="5862"/>
    <cellStyle name="注释 2 2 2 3 2 2 3" xfId="5863"/>
    <cellStyle name="常规 10 3 2 2 3" xfId="5864"/>
    <cellStyle name="常规 11 3 2 2 3" xfId="5865"/>
    <cellStyle name="常规 12 3 2 2 3" xfId="5866"/>
    <cellStyle name="常规 6 6 2 2 2 3" xfId="5867"/>
    <cellStyle name="常规 6 2 5 2 2 2 3" xfId="5868"/>
    <cellStyle name="常规 7 4 2 2 2 3" xfId="5869"/>
    <cellStyle name="常规 3 5 4 2 2 2 3" xfId="5870"/>
    <cellStyle name="常规 3 2 4 4 2 2 2 3" xfId="5871"/>
    <cellStyle name="常规 3 2 2 4 2 2 2 3" xfId="5872"/>
    <cellStyle name="常规 6 3 4 2 2 2 3" xfId="5873"/>
    <cellStyle name="常规 6 2 2 4 2 2 2 3" xfId="5874"/>
    <cellStyle name="20% - 强调文字颜色 1 2 2 2 2 3" xfId="5875"/>
    <cellStyle name="40% - 强调文字颜色 1 2 2 2 2 3" xfId="5876"/>
    <cellStyle name="20% - 强调文字颜色 2 2 2 2 2 3" xfId="5877"/>
    <cellStyle name="40% - 强调文字颜色 2 2 2 2 2 3" xfId="5878"/>
    <cellStyle name="20% - 强调文字颜色 3 2 2 2 2 3" xfId="5879"/>
    <cellStyle name="40% - 强调文字颜色 3 2 2 2 2 3" xfId="5880"/>
    <cellStyle name="20% - 强调文字颜色 4 2 2 2 2 3" xfId="5881"/>
    <cellStyle name="40% - 强调文字颜色 4 2 2 2 2 3" xfId="5882"/>
    <cellStyle name="20% - 强调文字颜色 5 2 2 2 2 3" xfId="5883"/>
    <cellStyle name="40% - 强调文字颜色 5 2 2 2 2 3" xfId="5884"/>
    <cellStyle name="20% - 强调文字颜色 6 2 2 2 2 3" xfId="5885"/>
    <cellStyle name="40% - 强调文字颜色 6 2 2 2 2 3" xfId="5886"/>
    <cellStyle name="常规 8 4 2 2 2 3" xfId="5887"/>
    <cellStyle name="注释 2 4 2 2 2 3" xfId="5888"/>
    <cellStyle name="常规 6 4 3 2 2 2 3" xfId="5889"/>
    <cellStyle name="常规 6 2 3 3 2 2 2 3" xfId="5890"/>
    <cellStyle name="常规 7 2 3 2 2 2 3" xfId="5891"/>
    <cellStyle name="常规 3 5 2 3 2 2 2 3" xfId="5892"/>
    <cellStyle name="常规 3 2 4 2 3 2 2 2 3" xfId="5893"/>
    <cellStyle name="常规 3 2 2 2 3 2 2 2 3" xfId="5894"/>
    <cellStyle name="常规 6 3 2 3 2 2 2 3" xfId="5895"/>
    <cellStyle name="常规 6 2 2 2 3 2 2 2 3" xfId="5896"/>
    <cellStyle name="20% - 着色 1 2 3 2 2 2 3" xfId="5897"/>
    <cellStyle name="40% - 着色 1 2 3 2 2 2 3" xfId="5898"/>
    <cellStyle name="20% - 着色 2 2 3 2 2 2 3" xfId="5899"/>
    <cellStyle name="40% - 着色 2 2 3 2 2 2 3" xfId="5900"/>
    <cellStyle name="20% - 着色 3 2 3 2 2 2 3" xfId="5901"/>
    <cellStyle name="40% - 着色 3 2 3 2 2 2 3" xfId="5902"/>
    <cellStyle name="20% - 着色 4 2 3 2 2 2 3" xfId="5903"/>
    <cellStyle name="40% - 着色 4 2 3 2 2 2 3" xfId="5904"/>
    <cellStyle name="20% - 着色 5 2 3 2 2 2 3" xfId="5905"/>
    <cellStyle name="40% - 着色 5 2 3 2 2 2 3" xfId="5906"/>
    <cellStyle name="20% - 着色 6 2 3 2 2 2 3" xfId="5907"/>
    <cellStyle name="40% - 着色 6 2 3 2 2 2 3" xfId="5908"/>
    <cellStyle name="常规 8 2 3 2 2 2 3" xfId="5909"/>
    <cellStyle name="注释 2 2 3 2 2 2 3" xfId="5910"/>
    <cellStyle name="常规 9 2 2 2 2 3" xfId="5911"/>
    <cellStyle name="常规 3 6 2 2 2 2 3" xfId="5912"/>
    <cellStyle name="常规 3 2 5 2 2 2 2 3" xfId="5913"/>
    <cellStyle name="常规 3 2 2 3 2 2 2 2 3" xfId="5914"/>
    <cellStyle name="常规 6 5 2 2 2 2 3" xfId="5915"/>
    <cellStyle name="常规 6 2 4 2 2 2 2 3" xfId="5916"/>
    <cellStyle name="常规 7 3 2 2 2 2 3" xfId="5917"/>
    <cellStyle name="常规 3 5 3 2 2 2 2 3" xfId="5918"/>
    <cellStyle name="常规 3 2 4 3 2 2 2 2 3" xfId="5919"/>
    <cellStyle name="常规 6 3 3 2 2 2 2 3" xfId="5920"/>
    <cellStyle name="常规 6 2 2 3 2 2 2 2 3" xfId="5921"/>
    <cellStyle name="20% - 着色 1 3 2 2 2 2 3" xfId="5922"/>
    <cellStyle name="40% - 着色 1 3 2 2 2 2 3" xfId="5923"/>
    <cellStyle name="20% - 着色 2 3 2 2 2 2 3" xfId="5924"/>
    <cellStyle name="40% - 着色 2 3 2 2 2 2 3" xfId="5925"/>
    <cellStyle name="20% - 着色 3 3 2 2 2 2 3" xfId="5926"/>
    <cellStyle name="40% - 着色 3 3 2 2 2 2 3" xfId="5927"/>
    <cellStyle name="20% - 着色 4 3 2 2 2 2 3" xfId="5928"/>
    <cellStyle name="40% - 着色 4 3 2 2 2 2 3" xfId="5929"/>
    <cellStyle name="20% - 着色 5 3 2 2 2 2 3" xfId="5930"/>
    <cellStyle name="40% - 着色 5 3 2 2 2 2 3" xfId="5931"/>
    <cellStyle name="20% - 着色 6 3 2 2 2 2 3" xfId="5932"/>
    <cellStyle name="40% - 着色 6 3 2 2 2 2 3" xfId="5933"/>
    <cellStyle name="常规 8 3 2 2 2 2 3" xfId="5934"/>
    <cellStyle name="注释 2 3 2 2 2 2 3" xfId="5935"/>
    <cellStyle name="常规 6 4 2 2 2 2 2 3" xfId="5936"/>
    <cellStyle name="常规 6 2 3 2 2 2 2 2 3" xfId="5937"/>
    <cellStyle name="常规 7 2 2 2 2 2 2 3" xfId="5938"/>
    <cellStyle name="常规 3 5 2 2 2 2 2 2 3" xfId="5939"/>
    <cellStyle name="常规 3 2 4 2 2 2 2 2 2 3" xfId="5940"/>
    <cellStyle name="常规 3 2 2 2 2 2 2 2 2 3" xfId="5941"/>
    <cellStyle name="常规 6 3 2 2 2 2 2 2 3" xfId="5942"/>
    <cellStyle name="常规 6 2 2 2 2 2 2 2 2 3" xfId="5943"/>
    <cellStyle name="20% - 着色 1 2 2 2 2 2 2 3" xfId="5944"/>
    <cellStyle name="40% - 着色 1 2 2 2 2 2 2 3" xfId="5945"/>
    <cellStyle name="20% - 着色 2 2 2 2 2 2 2 3" xfId="5946"/>
    <cellStyle name="40% - 着色 2 2 2 2 2 2 2 3" xfId="5947"/>
    <cellStyle name="20% - 着色 3 2 2 2 2 2 2 3" xfId="5948"/>
    <cellStyle name="40% - 着色 3 2 2 2 2 2 2 3" xfId="5949"/>
    <cellStyle name="20% - 着色 4 2 2 2 2 2 2 3" xfId="5950"/>
    <cellStyle name="40% - 着色 4 2 2 2 2 2 2 3" xfId="5951"/>
    <cellStyle name="20% - 着色 5 2 2 2 2 2 2 3" xfId="5952"/>
    <cellStyle name="40% - 着色 5 2 2 2 2 2 2 3" xfId="5953"/>
    <cellStyle name="20% - 着色 6 2 2 2 2 2 2 3" xfId="5954"/>
    <cellStyle name="40% - 着色 6 2 2 2 2 2 2 3" xfId="5955"/>
    <cellStyle name="常规 8 2 2 2 2 2 2 3" xfId="5956"/>
    <cellStyle name="注释 2 2 2 2 2 2 2 3" xfId="5957"/>
    <cellStyle name="常规 10 2 2 2 2 3" xfId="5958"/>
    <cellStyle name="常规 11 2 2 2 2 3" xfId="5959"/>
    <cellStyle name="常规 12 2 2 2 2 3" xfId="5960"/>
    <cellStyle name="常规 5 8 6" xfId="5961"/>
    <cellStyle name="常规 5 2 7 6" xfId="5962"/>
    <cellStyle name="常规 5 2 2 6 6" xfId="5963"/>
    <cellStyle name="常规 5 4 4 6" xfId="5964"/>
    <cellStyle name="常规 5 2 3 4 6" xfId="5965"/>
    <cellStyle name="常规 5 2 2 2 4 6" xfId="5966"/>
    <cellStyle name="常规 5 5 4 6" xfId="5967"/>
    <cellStyle name="常规 5 2 4 4 6" xfId="5968"/>
    <cellStyle name="常规 5 2 2 3 4 6" xfId="5969"/>
    <cellStyle name="Normal 7 3" xfId="5970"/>
    <cellStyle name="常规 5 6 3 6" xfId="5971"/>
    <cellStyle name="常规 5 2 5 3 6" xfId="5972"/>
    <cellStyle name="常规 5 2 2 4 3 6" xfId="5973"/>
    <cellStyle name="常规 5 4 2 3 6" xfId="5974"/>
    <cellStyle name="常规 5 2 3 2 3 6" xfId="5975"/>
    <cellStyle name="常规 5 2 2 2 2 3 6" xfId="5976"/>
    <cellStyle name="常规 5 5 2 3 6" xfId="5977"/>
    <cellStyle name="常规 5 2 4 2 3 6" xfId="5978"/>
    <cellStyle name="常规 5 2 2 3 2 3 6" xfId="5979"/>
    <cellStyle name="常规 5 9 6" xfId="5980"/>
    <cellStyle name="常规 5 2 8 6" xfId="5981"/>
    <cellStyle name="常规 5 2 2 7 6" xfId="5982"/>
    <cellStyle name="常规 5 4 5 6" xfId="5983"/>
    <cellStyle name="常规 5 2 3 5 6" xfId="5984"/>
    <cellStyle name="常规 5 2 2 2 5 6" xfId="5985"/>
    <cellStyle name="常规 5 5 5 6" xfId="5986"/>
    <cellStyle name="常规 5 2 4 5 6" xfId="5987"/>
    <cellStyle name="常规 5 2 2 3 5 6" xfId="5988"/>
    <cellStyle name="常规 5 6 4 6" xfId="5989"/>
    <cellStyle name="常规 5 2 5 4 6" xfId="5990"/>
    <cellStyle name="常规 5 2 2 4 4 6" xfId="5991"/>
    <cellStyle name="常规 5 4 2 4 6" xfId="5992"/>
    <cellStyle name="常规 5 2 3 2 4 6" xfId="5993"/>
    <cellStyle name="常规 5 2 2 2 2 4 6" xfId="5994"/>
    <cellStyle name="常规 5 5 2 4 6" xfId="5995"/>
    <cellStyle name="常规 5 2 4 2 4 6" xfId="5996"/>
    <cellStyle name="常规 5 2 2 3 2 4 6" xfId="5997"/>
    <cellStyle name="常规 5 10 6" xfId="5998"/>
    <cellStyle name="常规 5 2 9 6" xfId="5999"/>
    <cellStyle name="常规 5 2 2 8 6" xfId="6000"/>
    <cellStyle name="常规 5 4 6 6" xfId="6001"/>
    <cellStyle name="常规 5 2 3 6 6" xfId="6002"/>
    <cellStyle name="常规 5 2 2 2 6 6" xfId="6003"/>
    <cellStyle name="常规 5 5 6 6" xfId="6004"/>
    <cellStyle name="常规 5 2 4 6 6" xfId="6005"/>
    <cellStyle name="常规 5 2 2 3 6 6" xfId="6006"/>
    <cellStyle name="常规 5 6 5 6" xfId="6007"/>
    <cellStyle name="常规 5 2 5 5 6" xfId="6008"/>
    <cellStyle name="常规 5 2 2 4 5 6" xfId="6009"/>
    <cellStyle name="常规 5 4 2 5 6" xfId="6010"/>
    <cellStyle name="常规 5 2 3 2 5 6" xfId="6011"/>
    <cellStyle name="常规 5 2 2 2 2 5 6" xfId="6012"/>
    <cellStyle name="常规 5 5 2 5 6" xfId="6013"/>
    <cellStyle name="常规 5 2 4 2 5 6" xfId="6014"/>
    <cellStyle name="常规 5 2 2 3 2 5 6" xfId="6015"/>
    <cellStyle name="常规 5 11 6" xfId="6016"/>
    <cellStyle name="常规 5 2 10 6" xfId="6017"/>
    <cellStyle name="常规 5 2 2 9 6" xfId="6018"/>
    <cellStyle name="常规 5 4 7 6" xfId="6019"/>
    <cellStyle name="常规 5 2 3 7 6" xfId="6020"/>
    <cellStyle name="常规 5 2 2 2 7 6" xfId="6021"/>
    <cellStyle name="常规 5 5 7 6" xfId="6022"/>
    <cellStyle name="常规 5 2 4 7 6" xfId="6023"/>
    <cellStyle name="常规 5 2 2 3 7 6" xfId="6024"/>
    <cellStyle name="常规 5 6 6 6" xfId="6025"/>
    <cellStyle name="常规 5 2 5 6 6" xfId="6026"/>
    <cellStyle name="常规 5 2 2 4 6 6" xfId="6027"/>
    <cellStyle name="常规 5 4 2 6 6" xfId="6028"/>
    <cellStyle name="常规 5 2 3 2 6 6" xfId="6029"/>
    <cellStyle name="常规 5 2 2 2 2 6 6" xfId="6030"/>
    <cellStyle name="常规 5 5 2 6 6" xfId="6031"/>
    <cellStyle name="常规 5 2 4 2 6 6" xfId="6032"/>
    <cellStyle name="常规 5 2 2 3 2 6 6" xfId="6033"/>
    <cellStyle name="常规 5 12 5" xfId="6034"/>
    <cellStyle name="常规 6 10 2" xfId="6035"/>
    <cellStyle name="常规 6 2 9 2" xfId="6036"/>
    <cellStyle name="常规 7 8 2" xfId="6037"/>
    <cellStyle name="常规 3 5 8 2" xfId="6038"/>
    <cellStyle name="常规 3 2 4 8 2" xfId="6039"/>
    <cellStyle name="常规 3 2 2 8 2" xfId="6040"/>
    <cellStyle name="常规 6 3 8 2" xfId="6041"/>
    <cellStyle name="常规 5 2 11 5" xfId="6042"/>
    <cellStyle name="常规 6 2 2 8 2" xfId="6043"/>
    <cellStyle name="20% - Accent1 3 2" xfId="6044"/>
    <cellStyle name="40% - Accent1 3 2" xfId="6045"/>
    <cellStyle name="20% - Accent2 3 2" xfId="6046"/>
    <cellStyle name="40% - Accent2 3 2" xfId="6047"/>
    <cellStyle name="20% - Accent3 3 2" xfId="6048"/>
    <cellStyle name="40% - Accent3 3 2" xfId="6049"/>
    <cellStyle name="20% - Accent4 3 2" xfId="6050"/>
    <cellStyle name="40% - Accent4 3 2" xfId="6051"/>
    <cellStyle name="20% - Accent5 3 2" xfId="6052"/>
    <cellStyle name="40% - Accent5 3 2" xfId="6053"/>
    <cellStyle name="20% - Accent6 3 2" xfId="6054"/>
    <cellStyle name="40% - Accent6 3 2" xfId="6055"/>
    <cellStyle name="常规 8 8 2" xfId="6056"/>
    <cellStyle name="注释 2 8 2" xfId="6057"/>
    <cellStyle name="常规 6 4 7 2" xfId="6058"/>
    <cellStyle name="常规 6 2 3 7 2" xfId="6059"/>
    <cellStyle name="常规 7 2 7 2" xfId="6060"/>
    <cellStyle name="常规 3 5 2 7 2" xfId="6061"/>
    <cellStyle name="常规 3 2 4 2 7 2" xfId="6062"/>
    <cellStyle name="常规 3 2 2 2 7 2" xfId="6063"/>
    <cellStyle name="常规 6 3 2 7 2" xfId="6064"/>
    <cellStyle name="常规 6 2 2 2 7 2" xfId="6065"/>
    <cellStyle name="20% - 着色 1 2 7 2" xfId="6066"/>
    <cellStyle name="40% - 着色 1 2 7 2" xfId="6067"/>
    <cellStyle name="20% - 着色 2 2 7 2" xfId="6068"/>
    <cellStyle name="40% - 着色 2 2 7 2" xfId="6069"/>
    <cellStyle name="20% - 着色 3 2 7 2" xfId="6070"/>
    <cellStyle name="40% - 着色 3 2 7 2" xfId="6071"/>
    <cellStyle name="20% - 着色 4 2 7 2" xfId="6072"/>
    <cellStyle name="40% - 着色 4 2 7 2" xfId="6073"/>
    <cellStyle name="20% - 着色 5 2 7 2" xfId="6074"/>
    <cellStyle name="40% - 着色 5 2 7 2" xfId="6075"/>
    <cellStyle name="20% - 着色 6 2 7 2" xfId="6076"/>
    <cellStyle name="40% - 着色 6 2 7 2" xfId="6077"/>
    <cellStyle name="常规 8 2 7 2" xfId="6078"/>
    <cellStyle name="注释 2 2 7 2" xfId="6079"/>
    <cellStyle name="常规 9 6 2" xfId="6080"/>
    <cellStyle name="常规 3 6 6 2" xfId="6081"/>
    <cellStyle name="常规 3 2 5 6 2" xfId="6082"/>
    <cellStyle name="常规 3 2 2 3 6 2" xfId="6083"/>
    <cellStyle name="常规 6 5 6 2" xfId="6084"/>
    <cellStyle name="常规 5 2 2 10 5" xfId="6085"/>
    <cellStyle name="常规 6 2 4 6 2" xfId="6086"/>
    <cellStyle name="常规 7 3 6 2" xfId="6087"/>
    <cellStyle name="常规 3 5 3 6 2" xfId="6088"/>
    <cellStyle name="常规 3 2 4 3 6 2" xfId="6089"/>
    <cellStyle name="常规 6 3 3 6 2" xfId="6090"/>
    <cellStyle name="常规 6 2 2 3 6 2" xfId="6091"/>
    <cellStyle name="20% - 着色 1 3 6 2" xfId="6092"/>
    <cellStyle name="40% - 着色 1 3 6 2" xfId="6093"/>
    <cellStyle name="20% - 着色 2 3 6 2" xfId="6094"/>
    <cellStyle name="40% - 着色 2 3 6 2" xfId="6095"/>
    <cellStyle name="20% - 着色 3 3 6 2" xfId="6096"/>
    <cellStyle name="40% - 着色 3 3 6 2" xfId="6097"/>
    <cellStyle name="20% - 着色 4 3 6 2" xfId="6098"/>
    <cellStyle name="40% - 着色 4 3 6 2" xfId="6099"/>
    <cellStyle name="20% - 着色 5 3 6 2" xfId="6100"/>
    <cellStyle name="40% - 着色 5 3 6 2" xfId="6101"/>
    <cellStyle name="20% - 着色 6 3 6 2" xfId="6102"/>
    <cellStyle name="40% - 着色 6 3 6 2" xfId="6103"/>
    <cellStyle name="常规 8 3 6 2" xfId="6104"/>
    <cellStyle name="注释 2 3 6 2" xfId="6105"/>
    <cellStyle name="常规 6 4 2 6 2" xfId="6106"/>
    <cellStyle name="常规 6 2 3 2 6 2" xfId="6107"/>
    <cellStyle name="常规 7 2 2 6 2" xfId="6108"/>
    <cellStyle name="常规 3 5 2 2 6 2" xfId="6109"/>
    <cellStyle name="常规 3 2 4 2 2 6 2" xfId="6110"/>
    <cellStyle name="常规 3 2 2 2 2 6 2" xfId="6111"/>
    <cellStyle name="常规 6 3 2 2 6 2" xfId="6112"/>
    <cellStyle name="常规 6 2 2 2 2 6 2" xfId="6113"/>
    <cellStyle name="20% - 着色 1 2 2 6 2" xfId="6114"/>
    <cellStyle name="40% - 着色 1 2 2 6 2" xfId="6115"/>
    <cellStyle name="20% - 着色 2 2 2 6 2" xfId="6116"/>
    <cellStyle name="40% - 着色 2 2 2 6 2" xfId="6117"/>
    <cellStyle name="20% - 着色 3 2 2 6 2" xfId="6118"/>
    <cellStyle name="40% - 着色 3 2 2 6 2" xfId="6119"/>
    <cellStyle name="20% - 着色 4 2 2 6 2" xfId="6120"/>
    <cellStyle name="40% - 着色 4 2 2 6 2" xfId="6121"/>
    <cellStyle name="20% - 着色 5 2 2 6 2" xfId="6122"/>
    <cellStyle name="40% - 着色 5 2 2 6 2" xfId="6123"/>
    <cellStyle name="20% - 着色 6 2 2 6 2" xfId="6124"/>
    <cellStyle name="40% - 着色 6 2 2 6 2" xfId="6125"/>
    <cellStyle name="常规 8 2 2 6 2" xfId="6126"/>
    <cellStyle name="注释 2 2 2 6 2" xfId="6127"/>
    <cellStyle name="常规 10 6 2" xfId="6128"/>
    <cellStyle name="常规 5 4 8 5" xfId="6129"/>
    <cellStyle name="常规 5 2 3 8 5" xfId="6130"/>
    <cellStyle name="常规 11 6 2" xfId="6131"/>
    <cellStyle name="常规 12 6 2" xfId="6132"/>
    <cellStyle name="常规 6 6 5 2" xfId="6133"/>
    <cellStyle name="常规 6 2 5 5 2" xfId="6134"/>
    <cellStyle name="常规 7 4 5 2" xfId="6135"/>
    <cellStyle name="常规 3 5 4 5 2" xfId="6136"/>
    <cellStyle name="常规 3 2 4 4 5 2" xfId="6137"/>
    <cellStyle name="常规 3 2 2 4 5 2" xfId="6138"/>
    <cellStyle name="常规 6 3 4 5 2" xfId="6139"/>
    <cellStyle name="常规 6 2 2 4 5 2" xfId="6140"/>
    <cellStyle name="20% - 强调文字颜色 1 2 5 2" xfId="6141"/>
    <cellStyle name="40% - 强调文字颜色 1 2 5 2" xfId="6142"/>
    <cellStyle name="20% - 强调文字颜色 2 2 5 2" xfId="6143"/>
    <cellStyle name="40% - 强调文字颜色 2 2 5 2" xfId="6144"/>
    <cellStyle name="20% - 强调文字颜色 3 2 5 2" xfId="6145"/>
    <cellStyle name="40% - 强调文字颜色 3 2 5 2" xfId="6146"/>
    <cellStyle name="20% - 强调文字颜色 4 2 5 2" xfId="6147"/>
    <cellStyle name="40% - 强调文字颜色 4 2 5 2" xfId="6148"/>
    <cellStyle name="20% - 强调文字颜色 5 2 5 2" xfId="6149"/>
    <cellStyle name="40% - 强调文字颜色 5 2 5 2" xfId="6150"/>
    <cellStyle name="20% - 强调文字颜色 6 2 5 2" xfId="6151"/>
    <cellStyle name="40% - 强调文字颜色 6 2 5 2" xfId="6152"/>
    <cellStyle name="常规 8 4 5 2" xfId="6153"/>
    <cellStyle name="注释 2 4 5 2" xfId="6154"/>
    <cellStyle name="常规 6 4 3 5 2" xfId="6155"/>
    <cellStyle name="常规 6 2 3 3 5 2" xfId="6156"/>
    <cellStyle name="常规 7 2 3 5 2" xfId="6157"/>
    <cellStyle name="常规 3 5 2 3 5 2" xfId="6158"/>
    <cellStyle name="常规 3 2 4 2 3 5 2" xfId="6159"/>
    <cellStyle name="常规 3 2 2 2 3 5 2" xfId="6160"/>
    <cellStyle name="常规 6 3 2 3 5 2" xfId="6161"/>
    <cellStyle name="常规 6 2 2 2 3 5 2" xfId="6162"/>
    <cellStyle name="20% - 着色 1 2 3 5 2" xfId="6163"/>
    <cellStyle name="40% - 着色 1 2 3 5 2" xfId="6164"/>
    <cellStyle name="20% - 着色 2 2 3 5 2" xfId="6165"/>
    <cellStyle name="40% - 着色 2 2 3 5 2" xfId="6166"/>
    <cellStyle name="20% - 着色 3 2 3 5 2" xfId="6167"/>
    <cellStyle name="40% - 着色 3 2 3 5 2" xfId="6168"/>
    <cellStyle name="20% - 着色 4 2 3 5 2" xfId="6169"/>
    <cellStyle name="40% - 着色 4 2 3 5 2" xfId="6170"/>
    <cellStyle name="20% - 着色 5 2 3 5 2" xfId="6171"/>
    <cellStyle name="40% - 着色 5 2 3 5 2" xfId="6172"/>
    <cellStyle name="20% - 着色 6 2 3 5 2" xfId="6173"/>
    <cellStyle name="40% - 着色 6 2 3 5 2" xfId="6174"/>
    <cellStyle name="常规 8 2 3 5 2" xfId="6175"/>
    <cellStyle name="注释 2 2 3 5 2" xfId="6176"/>
    <cellStyle name="常规 9 2 5 2" xfId="6177"/>
    <cellStyle name="常规 3 6 2 5 2" xfId="6178"/>
    <cellStyle name="常规 3 2 5 2 5 2" xfId="6179"/>
    <cellStyle name="常规 3 2 2 3 2 5 2" xfId="6180"/>
    <cellStyle name="常规 6 5 2 5 2" xfId="6181"/>
    <cellStyle name="常规 5 2 2 2 8 5" xfId="6182"/>
    <cellStyle name="常规 6 2 4 2 5 2" xfId="6183"/>
    <cellStyle name="常规 7 3 2 5 2" xfId="6184"/>
    <cellStyle name="常规 3 5 3 2 5 2" xfId="6185"/>
    <cellStyle name="常规 3 2 4 3 2 5 2" xfId="6186"/>
    <cellStyle name="常规 6 3 3 2 5 2" xfId="6187"/>
    <cellStyle name="常规 6 2 2 3 2 5 2" xfId="6188"/>
    <cellStyle name="20% - 着色 1 3 2 5 2" xfId="6189"/>
    <cellStyle name="40% - 着色 1 3 2 5 2" xfId="6190"/>
    <cellStyle name="20% - 着色 2 3 2 5 2" xfId="6191"/>
    <cellStyle name="40% - 着色 2 3 2 5 2" xfId="6192"/>
    <cellStyle name="20% - 着色 3 3 2 5 2" xfId="6193"/>
    <cellStyle name="40% - 着色 3 3 2 5 2" xfId="6194"/>
    <cellStyle name="20% - 着色 4 3 2 5 2" xfId="6195"/>
    <cellStyle name="40% - 着色 4 3 2 5 2" xfId="6196"/>
    <cellStyle name="20% - 着色 5 3 2 5 2" xfId="6197"/>
    <cellStyle name="40% - 着色 5 3 2 5 2" xfId="6198"/>
    <cellStyle name="20% - 着色 6 3 2 5 2" xfId="6199"/>
    <cellStyle name="40% - 着色 6 3 2 5 2" xfId="6200"/>
    <cellStyle name="常规 8 3 2 5 2" xfId="6201"/>
    <cellStyle name="注释 2 3 2 5 2" xfId="6202"/>
    <cellStyle name="常规 6 4 2 2 5 2" xfId="6203"/>
    <cellStyle name="常规 6 2 3 2 2 5 2" xfId="6204"/>
    <cellStyle name="常规 7 2 2 2 5 2" xfId="6205"/>
    <cellStyle name="常规 3 5 2 2 2 5 2" xfId="6206"/>
    <cellStyle name="常规 3 2 4 2 2 2 5 2" xfId="6207"/>
    <cellStyle name="常规 3 2 2 2 2 2 5 2" xfId="6208"/>
    <cellStyle name="常规 6 3 2 2 2 5 2" xfId="6209"/>
    <cellStyle name="常规 6 2 2 2 2 2 5 2" xfId="6210"/>
    <cellStyle name="20% - 着色 1 2 2 2 5 2" xfId="6211"/>
    <cellStyle name="40% - 着色 1 2 2 2 5 2" xfId="6212"/>
    <cellStyle name="20% - 着色 2 2 2 2 5 2" xfId="6213"/>
    <cellStyle name="40% - 着色 2 2 2 2 5 2" xfId="6214"/>
    <cellStyle name="20% - 着色 3 2 2 2 5 2" xfId="6215"/>
    <cellStyle name="40% - 着色 3 2 2 2 5 2" xfId="6216"/>
    <cellStyle name="20% - 着色 4 2 2 2 5 2" xfId="6217"/>
    <cellStyle name="40% - 着色 4 2 2 2 5 2" xfId="6218"/>
    <cellStyle name="20% - 着色 5 2 2 2 5 2" xfId="6219"/>
    <cellStyle name="40% - 着色 5 2 2 2 5 2" xfId="6220"/>
    <cellStyle name="20% - 着色 6 2 2 2 5 2" xfId="6221"/>
    <cellStyle name="40% - 着色 6 2 2 2 5 2" xfId="6222"/>
    <cellStyle name="常规 8 2 2 2 5 2" xfId="6223"/>
    <cellStyle name="注释 2 2 2 2 5 2" xfId="6224"/>
    <cellStyle name="常规 10 2 5 2" xfId="6225"/>
    <cellStyle name="常规 11 2 5 2" xfId="6226"/>
    <cellStyle name="常规 12 2 5 2" xfId="6227"/>
    <cellStyle name="常规 13 4 2" xfId="6228"/>
    <cellStyle name="常规 3 7 4 2" xfId="6229"/>
    <cellStyle name="常规 3 2 6 4 2" xfId="6230"/>
    <cellStyle name="常规 3 2 2 5 4 2" xfId="6231"/>
    <cellStyle name="常规 6 7 4 2" xfId="6232"/>
    <cellStyle name="常规 6 2 6 4 2" xfId="6233"/>
    <cellStyle name="常规 7 5 4 2" xfId="6234"/>
    <cellStyle name="常规 3 5 5 4 2" xfId="6235"/>
    <cellStyle name="常规 3 2 4 5 4 2" xfId="6236"/>
    <cellStyle name="常规 6 3 5 4 2" xfId="6237"/>
    <cellStyle name="常规 6 2 2 5 4 2" xfId="6238"/>
    <cellStyle name="20% - 强调文字颜色 1 3 4 2" xfId="6239"/>
    <cellStyle name="40% - 强调文字颜色 1 3 4 2" xfId="6240"/>
    <cellStyle name="20% - 强调文字颜色 2 3 4 2" xfId="6241"/>
    <cellStyle name="40% - 强调文字颜色 2 3 4 2" xfId="6242"/>
    <cellStyle name="20% - 强调文字颜色 3 3 4 2" xfId="6243"/>
    <cellStyle name="40% - 强调文字颜色 3 3 4 2" xfId="6244"/>
    <cellStyle name="20% - 强调文字颜色 4 3 4 2" xfId="6245"/>
    <cellStyle name="40% - 强调文字颜色 4 3 4 2" xfId="6246"/>
    <cellStyle name="20% - 强调文字颜色 5 3 4 2" xfId="6247"/>
    <cellStyle name="40% - 强调文字颜色 5 3 4 2" xfId="6248"/>
    <cellStyle name="20% - 强调文字颜色 6 3 4 2" xfId="6249"/>
    <cellStyle name="40% - 强调文字颜色 6 3 4 2" xfId="6250"/>
    <cellStyle name="常规 8 5 4 2" xfId="6251"/>
    <cellStyle name="注释 2 5 4 2" xfId="6252"/>
    <cellStyle name="常规 6 4 4 4 2" xfId="6253"/>
    <cellStyle name="常规 6 2 3 4 4 2" xfId="6254"/>
    <cellStyle name="常规 7 2 4 4 2" xfId="6255"/>
    <cellStyle name="常规 3 5 2 4 4 2" xfId="6256"/>
    <cellStyle name="常规 3 2 4 2 4 4 2" xfId="6257"/>
    <cellStyle name="常规 3 2 2 2 4 4 2" xfId="6258"/>
    <cellStyle name="常规 6 3 2 4 4 2" xfId="6259"/>
    <cellStyle name="常规 6 2 2 2 4 4 2" xfId="6260"/>
    <cellStyle name="20% - 着色 1 2 4 4 2" xfId="6261"/>
    <cellStyle name="40% - 着色 1 2 4 4 2" xfId="6262"/>
    <cellStyle name="20% - 着色 2 2 4 4 2" xfId="6263"/>
    <cellStyle name="40% - 着色 2 2 4 4 2" xfId="6264"/>
    <cellStyle name="20% - 着色 3 2 4 4 2" xfId="6265"/>
    <cellStyle name="40% - 着色 3 2 4 4 2" xfId="6266"/>
    <cellStyle name="20% - 着色 4 2 4 4 2" xfId="6267"/>
    <cellStyle name="40% - 着色 4 2 4 4 2" xfId="6268"/>
    <cellStyle name="20% - 着色 5 2 4 4 2" xfId="6269"/>
    <cellStyle name="40% - 着色 5 2 4 4 2" xfId="6270"/>
    <cellStyle name="20% - 着色 6 2 4 4 2" xfId="6271"/>
    <cellStyle name="40% - 着色 6 2 4 4 2" xfId="6272"/>
    <cellStyle name="常规 8 2 4 4 2" xfId="6273"/>
    <cellStyle name="注释 2 2 4 4 2" xfId="6274"/>
    <cellStyle name="常规 9 3 4 2" xfId="6275"/>
    <cellStyle name="常规 3 6 3 4 2" xfId="6276"/>
    <cellStyle name="常规 3 2 5 3 4 2" xfId="6277"/>
    <cellStyle name="常规 3 2 2 3 3 4 2" xfId="6278"/>
    <cellStyle name="常规 6 5 3 4 2" xfId="6279"/>
    <cellStyle name="常规 6 2 4 3 4 2" xfId="6280"/>
    <cellStyle name="常规 7 3 3 4 2" xfId="6281"/>
    <cellStyle name="常规 3 5 3 3 4 2" xfId="6282"/>
    <cellStyle name="常规 3 2 4 3 3 4 2" xfId="6283"/>
    <cellStyle name="常规 6 3 3 3 4 2" xfId="6284"/>
    <cellStyle name="常规 6 2 2 3 3 4 2" xfId="6285"/>
    <cellStyle name="20% - 着色 1 3 3 4 2" xfId="6286"/>
    <cellStyle name="40% - 着色 1 3 3 4 2" xfId="6287"/>
    <cellStyle name="20% - 着色 2 3 3 4 2" xfId="6288"/>
    <cellStyle name="40% - 着色 2 3 3 4 2" xfId="6289"/>
    <cellStyle name="20% - 着色 3 3 3 4 2" xfId="6290"/>
    <cellStyle name="40% - 着色 3 3 3 4 2" xfId="6291"/>
    <cellStyle name="20% - 着色 4 3 3 4 2" xfId="6292"/>
    <cellStyle name="40% - 着色 4 3 3 4 2" xfId="6293"/>
    <cellStyle name="20% - 着色 5 3 3 4 2" xfId="6294"/>
    <cellStyle name="40% - 着色 5 3 3 4 2" xfId="6295"/>
    <cellStyle name="20% - 着色 6 3 3 4 2" xfId="6296"/>
    <cellStyle name="40% - 着色 6 3 3 4 2" xfId="6297"/>
    <cellStyle name="常规 8 3 3 4 2" xfId="6298"/>
    <cellStyle name="注释 2 3 3 4 2" xfId="6299"/>
    <cellStyle name="常规 6 4 2 3 4 2" xfId="6300"/>
    <cellStyle name="常规 6 2 3 2 3 4 2" xfId="6301"/>
    <cellStyle name="常规 7 2 2 3 4 2" xfId="6302"/>
    <cellStyle name="常规 3 5 2 2 3 4 2" xfId="6303"/>
    <cellStyle name="常规 3 2 4 2 2 3 4 2" xfId="6304"/>
    <cellStyle name="常规 3 2 2 2 2 3 4 2" xfId="6305"/>
    <cellStyle name="常规 6 3 2 2 3 4 2" xfId="6306"/>
    <cellStyle name="常规 6 2 2 2 2 3 4 2" xfId="6307"/>
    <cellStyle name="20% - 着色 1 2 2 3 4 2" xfId="6308"/>
    <cellStyle name="40% - 着色 1 2 2 3 4 2" xfId="6309"/>
    <cellStyle name="20% - 着色 2 2 2 3 4 2" xfId="6310"/>
    <cellStyle name="40% - 着色 2 2 2 3 4 2" xfId="6311"/>
    <cellStyle name="20% - 着色 3 2 2 3 4 2" xfId="6312"/>
    <cellStyle name="40% - 着色 3 2 2 3 4 2" xfId="6313"/>
    <cellStyle name="20% - 着色 4 2 2 3 4 2" xfId="6314"/>
    <cellStyle name="40% - 着色 4 2 2 3 4 2" xfId="6315"/>
    <cellStyle name="20% - 着色 5 2 2 3 4 2" xfId="6316"/>
    <cellStyle name="40% - 着色 5 2 2 3 4 2" xfId="6317"/>
    <cellStyle name="20% - 着色 6 2 2 3 4 2" xfId="6318"/>
    <cellStyle name="40% - 着色 6 2 2 3 4 2" xfId="6319"/>
    <cellStyle name="常规 8 2 2 3 4 2" xfId="6320"/>
    <cellStyle name="注释 2 2 2 3 4 2" xfId="6321"/>
    <cellStyle name="常规 5 5 8 5" xfId="6322"/>
    <cellStyle name="常规 5 2 4 8 5" xfId="6323"/>
    <cellStyle name="常规 5 2 2 3 8 5" xfId="6324"/>
    <cellStyle name="常规 10 3 4 2" xfId="6325"/>
    <cellStyle name="常规 11 3 4 2" xfId="6326"/>
    <cellStyle name="常规 12 3 4 2" xfId="6327"/>
    <cellStyle name="常规 6 6 2 4 2" xfId="6328"/>
    <cellStyle name="常规 6 2 5 2 4 2" xfId="6329"/>
    <cellStyle name="常规 7 4 2 4 2" xfId="6330"/>
    <cellStyle name="常规 3 5 4 2 4 2" xfId="6331"/>
    <cellStyle name="常规 3 2 4 4 2 4 2" xfId="6332"/>
    <cellStyle name="常规 3 2 2 4 2 4 2" xfId="6333"/>
    <cellStyle name="常规 6 3 4 2 4 2" xfId="6334"/>
    <cellStyle name="常规 6 2 2 4 2 4 2" xfId="6335"/>
    <cellStyle name="20% - 强调文字颜色 1 2 2 4 2" xfId="6336"/>
    <cellStyle name="40% - 强调文字颜色 1 2 2 4 2" xfId="6337"/>
    <cellStyle name="20% - 强调文字颜色 2 2 2 4 2" xfId="6338"/>
    <cellStyle name="40% - 强调文字颜色 2 2 2 4 2" xfId="6339"/>
    <cellStyle name="20% - 强调文字颜色 3 2 2 4 2" xfId="6340"/>
    <cellStyle name="40% - 强调文字颜色 3 2 2 4 2" xfId="6341"/>
    <cellStyle name="20% - 强调文字颜色 4 2 2 4 2" xfId="6342"/>
    <cellStyle name="40% - 强调文字颜色 4 2 2 4 2" xfId="6343"/>
    <cellStyle name="20% - 强调文字颜色 5 2 2 4 2" xfId="6344"/>
    <cellStyle name="40% - 强调文字颜色 5 2 2 4 2" xfId="6345"/>
    <cellStyle name="20% - 强调文字颜色 6 2 2 4 2" xfId="6346"/>
    <cellStyle name="40% - 强调文字颜色 6 2 2 4 2" xfId="6347"/>
    <cellStyle name="常规 8 4 2 4 2" xfId="6348"/>
    <cellStyle name="注释 2 4 2 4 2" xfId="6349"/>
    <cellStyle name="常规 6 4 3 2 4 2" xfId="6350"/>
    <cellStyle name="常规 6 2 3 3 2 4 2" xfId="6351"/>
    <cellStyle name="常规 7 2 3 2 4 2" xfId="6352"/>
    <cellStyle name="常规 3 5 2 3 2 4 2" xfId="6353"/>
    <cellStyle name="常规 3 2 4 2 3 2 4 2" xfId="6354"/>
    <cellStyle name="常规 3 2 2 2 3 2 4 2" xfId="6355"/>
    <cellStyle name="常规 6 3 2 3 2 4 2" xfId="6356"/>
    <cellStyle name="常规 6 2 2 2 3 2 4 2" xfId="6357"/>
    <cellStyle name="20% - 着色 1 2 3 2 4 2" xfId="6358"/>
    <cellStyle name="40% - 着色 1 2 3 2 4 2" xfId="6359"/>
    <cellStyle name="20% - 着色 2 2 3 2 4 2" xfId="6360"/>
    <cellStyle name="40% - 着色 2 2 3 2 4 2" xfId="6361"/>
    <cellStyle name="20% - 着色 3 2 3 2 4 2" xfId="6362"/>
    <cellStyle name="40% - 着色 3 2 3 2 4 2" xfId="6363"/>
    <cellStyle name="20% - 着色 4 2 3 2 4 2" xfId="6364"/>
    <cellStyle name="40% - 着色 4 2 3 2 4 2" xfId="6365"/>
    <cellStyle name="20% - 着色 5 2 3 2 4 2" xfId="6366"/>
    <cellStyle name="40% - 着色 5 2 3 2 4 2" xfId="6367"/>
    <cellStyle name="20% - 着色 6 2 3 2 4 2" xfId="6368"/>
    <cellStyle name="40% - 着色 6 2 3 2 4 2" xfId="6369"/>
    <cellStyle name="常规 8 2 3 2 4 2" xfId="6370"/>
    <cellStyle name="注释 2 2 3 2 4 2" xfId="6371"/>
    <cellStyle name="常规 9 2 2 4 2" xfId="6372"/>
    <cellStyle name="常规 3 6 2 2 4 2" xfId="6373"/>
    <cellStyle name="常规 3 2 5 2 2 4 2" xfId="6374"/>
    <cellStyle name="常规 3 2 2 3 2 2 4 2" xfId="6375"/>
    <cellStyle name="常规 6 5 2 2 4 2" xfId="6376"/>
    <cellStyle name="常规 6 2 4 2 2 4 2" xfId="6377"/>
    <cellStyle name="常规 7 3 2 2 4 2" xfId="6378"/>
    <cellStyle name="常规 3 5 3 2 2 4 2" xfId="6379"/>
    <cellStyle name="常规 3 2 4 3 2 2 4 2" xfId="6380"/>
    <cellStyle name="常规 6 3 3 2 2 4 2" xfId="6381"/>
    <cellStyle name="常规 6 2 2 3 2 2 4 2" xfId="6382"/>
    <cellStyle name="20% - 着色 1 3 2 2 4 2" xfId="6383"/>
    <cellStyle name="40% - 着色 1 3 2 2 4 2" xfId="6384"/>
    <cellStyle name="20% - 着色 2 3 2 2 4 2" xfId="6385"/>
    <cellStyle name="40% - 着色 2 3 2 2 4 2" xfId="6386"/>
    <cellStyle name="20% - 着色 3 3 2 2 4 2" xfId="6387"/>
    <cellStyle name="40% - 着色 3 3 2 2 4 2" xfId="6388"/>
    <cellStyle name="20% - 着色 4 3 2 2 4 2" xfId="6389"/>
    <cellStyle name="40% - 着色 4 3 2 2 4 2" xfId="6390"/>
    <cellStyle name="20% - 着色 5 3 2 2 4 2" xfId="6391"/>
    <cellStyle name="40% - 着色 5 3 2 2 4 2" xfId="6392"/>
    <cellStyle name="20% - 着色 6 3 2 2 4 2" xfId="6393"/>
    <cellStyle name="40% - 着色 6 3 2 2 4 2" xfId="6394"/>
    <cellStyle name="常规 8 3 2 2 4 2" xfId="6395"/>
    <cellStyle name="注释 2 3 2 2 4 2" xfId="6396"/>
    <cellStyle name="常规 6 4 2 2 2 4 2" xfId="6397"/>
    <cellStyle name="常规 6 2 3 2 2 2 4 2" xfId="6398"/>
    <cellStyle name="常规 7 2 2 2 2 4 2" xfId="6399"/>
    <cellStyle name="常规 3 5 2 2 2 2 4 2" xfId="6400"/>
    <cellStyle name="常规 3 2 4 2 2 2 2 4 2" xfId="6401"/>
    <cellStyle name="常规 3 2 2 2 2 2 2 4 2" xfId="6402"/>
    <cellStyle name="常规 6 3 2 2 2 2 4 2" xfId="6403"/>
    <cellStyle name="常规 6 2 2 2 2 2 2 4 2" xfId="6404"/>
    <cellStyle name="20% - 着色 1 2 2 2 2 4 2" xfId="6405"/>
    <cellStyle name="40% - 着色 1 2 2 2 2 4 2" xfId="6406"/>
    <cellStyle name="20% - 着色 2 2 2 2 2 4 2" xfId="6407"/>
    <cellStyle name="40% - 着色 2 2 2 2 2 4 2" xfId="6408"/>
    <cellStyle name="20% - 着色 3 2 2 2 2 4 2" xfId="6409"/>
    <cellStyle name="40% - 着色 3 2 2 2 2 4 2" xfId="6410"/>
    <cellStyle name="20% - 着色 4 2 2 2 2 4 2" xfId="6411"/>
    <cellStyle name="40% - 着色 4 2 2 2 2 4 2" xfId="6412"/>
    <cellStyle name="20% - 着色 5 2 2 2 2 4 2" xfId="6413"/>
    <cellStyle name="40% - 着色 5 2 2 2 2 4 2" xfId="6414"/>
    <cellStyle name="20% - 着色 6 2 2 2 2 4 2" xfId="6415"/>
    <cellStyle name="40% - 着色 6 2 2 2 2 4 2" xfId="6416"/>
    <cellStyle name="常规 8 2 2 2 2 4 2" xfId="6417"/>
    <cellStyle name="注释 2 2 2 2 2 4 2" xfId="6418"/>
    <cellStyle name="常规 10 2 2 4 2" xfId="6419"/>
    <cellStyle name="常规 11 2 2 4 2" xfId="6420"/>
    <cellStyle name="常规 12 2 2 4 2" xfId="6421"/>
    <cellStyle name="常规 5 6 7 5" xfId="6422"/>
    <cellStyle name="常规 5 2 5 7 5" xfId="6423"/>
    <cellStyle name="常规 5 2 2 4 7 5" xfId="6424"/>
    <cellStyle name="常规 5 4 2 7 5" xfId="6425"/>
    <cellStyle name="常规 5 2 3 2 7 5" xfId="6426"/>
    <cellStyle name="常规 5 2 2 2 2 7 5" xfId="6427"/>
    <cellStyle name="常规 5 5 2 7 5" xfId="6428"/>
    <cellStyle name="常规 5 2 4 2 7 5" xfId="6429"/>
    <cellStyle name="常规 5 2 2 3 2 7 5" xfId="6430"/>
    <cellStyle name="常规 6 8 3 2" xfId="6431"/>
    <cellStyle name="常规 6 2 7 3 2" xfId="6432"/>
    <cellStyle name="常规 7 6 3 2" xfId="6433"/>
    <cellStyle name="常规 3 5 6 3 2" xfId="6434"/>
    <cellStyle name="常规 3 2 4 6 3 2" xfId="6435"/>
    <cellStyle name="常规 3 2 2 6 3 2" xfId="6436"/>
    <cellStyle name="常规 6 3 6 3 2" xfId="6437"/>
    <cellStyle name="常规 6 2 2 6 3 2" xfId="6438"/>
    <cellStyle name="20% - 着色 1 4 3 2" xfId="6439"/>
    <cellStyle name="40% - 着色 1 4 3 2" xfId="6440"/>
    <cellStyle name="20% - 着色 2 4 3 2" xfId="6441"/>
    <cellStyle name="40% - 着色 2 4 3 2" xfId="6442"/>
    <cellStyle name="20% - 着色 3 4 3 2" xfId="6443"/>
    <cellStyle name="40% - 着色 3 4 3 2" xfId="6444"/>
    <cellStyle name="20% - 着色 4 4 3 2" xfId="6445"/>
    <cellStyle name="40% - 着色 4 4 3 2" xfId="6446"/>
    <cellStyle name="20% - 着色 5 4 3 2" xfId="6447"/>
    <cellStyle name="40% - 着色 5 4 3 2" xfId="6448"/>
    <cellStyle name="20% - 着色 6 4 3 2" xfId="6449"/>
    <cellStyle name="40% - 着色 6 4 3 2" xfId="6450"/>
    <cellStyle name="常规 8 6 3 2" xfId="6451"/>
    <cellStyle name="注释 2 6 3 2" xfId="6452"/>
    <cellStyle name="常规 6 4 5 3 2" xfId="6453"/>
    <cellStyle name="常规 6 2 3 5 3 2" xfId="6454"/>
    <cellStyle name="常规 7 2 5 3 2" xfId="6455"/>
    <cellStyle name="常规 3 5 2 5 3 2" xfId="6456"/>
    <cellStyle name="常规 3 2 4 2 5 3 2" xfId="6457"/>
    <cellStyle name="常规 3 2 2 2 5 3 2" xfId="6458"/>
    <cellStyle name="常规 6 3 2 5 3 2" xfId="6459"/>
    <cellStyle name="常规 6 2 2 2 5 3 2" xfId="6460"/>
    <cellStyle name="20% - 着色 1 2 5 3 2" xfId="6461"/>
    <cellStyle name="40% - 着色 1 2 5 3 2" xfId="6462"/>
    <cellStyle name="20% - 着色 2 2 5 3 2" xfId="6463"/>
    <cellStyle name="40% - 着色 2 2 5 3 2" xfId="6464"/>
    <cellStyle name="20% - 着色 3 2 5 3 2" xfId="6465"/>
    <cellStyle name="40% - 着色 3 2 5 3 2" xfId="6466"/>
    <cellStyle name="20% - 着色 4 2 5 3 2" xfId="6467"/>
    <cellStyle name="40% - 着色 4 2 5 3 2" xfId="6468"/>
    <cellStyle name="20% - 着色 5 2 5 3 2" xfId="6469"/>
    <cellStyle name="40% - 着色 5 2 5 3 2" xfId="6470"/>
    <cellStyle name="20% - 着色 6 2 5 3 2" xfId="6471"/>
    <cellStyle name="40% - 着色 6 2 5 3 2" xfId="6472"/>
    <cellStyle name="常规 8 2 5 3 2" xfId="6473"/>
    <cellStyle name="注释 2 2 5 3 2" xfId="6474"/>
    <cellStyle name="常规 9 4 3 2" xfId="6475"/>
    <cellStyle name="常规 3 6 4 3 2" xfId="6476"/>
    <cellStyle name="常规 3 2 5 4 3 2" xfId="6477"/>
    <cellStyle name="常规 3 2 2 3 4 3 2" xfId="6478"/>
    <cellStyle name="常规 6 5 4 3 2" xfId="6479"/>
    <cellStyle name="常规 6 2 4 4 3 2" xfId="6480"/>
    <cellStyle name="常规 7 3 4 3 2" xfId="6481"/>
    <cellStyle name="常规 3 5 3 4 3 2" xfId="6482"/>
    <cellStyle name="常规 3 2 4 3 4 3 2" xfId="6483"/>
    <cellStyle name="常规 6 3 3 4 3 2" xfId="6484"/>
    <cellStyle name="常规 6 2 2 3 4 3 2" xfId="6485"/>
    <cellStyle name="20% - 着色 1 3 4 3 2" xfId="6486"/>
    <cellStyle name="40% - 着色 1 3 4 3 2" xfId="6487"/>
    <cellStyle name="20% - 着色 2 3 4 3 2" xfId="6488"/>
    <cellStyle name="40% - 着色 2 3 4 3 2" xfId="6489"/>
    <cellStyle name="20% - 着色 3 3 4 3 2" xfId="6490"/>
    <cellStyle name="40% - 着色 3 3 4 3 2" xfId="6491"/>
    <cellStyle name="20% - 着色 4 3 4 3 2" xfId="6492"/>
    <cellStyle name="40% - 着色 4 3 4 3 2" xfId="6493"/>
    <cellStyle name="20% - 着色 5 3 4 3 2" xfId="6494"/>
    <cellStyle name="40% - 着色 5 3 4 3 2" xfId="6495"/>
    <cellStyle name="20% - 着色 6 3 4 3 2" xfId="6496"/>
    <cellStyle name="40% - 着色 6 3 4 3 2" xfId="6497"/>
    <cellStyle name="常规 8 3 4 3 2" xfId="6498"/>
    <cellStyle name="注释 2 3 4 3 2" xfId="6499"/>
    <cellStyle name="常规 6 4 2 4 3 2" xfId="6500"/>
    <cellStyle name="常规 6 2 3 2 4 3 2" xfId="6501"/>
    <cellStyle name="常规 7 2 2 4 3 2" xfId="6502"/>
    <cellStyle name="常规 3 5 2 2 4 3 2" xfId="6503"/>
    <cellStyle name="常规 3 2 4 2 2 4 3 2" xfId="6504"/>
    <cellStyle name="常规 3 2 2 2 2 4 3 2" xfId="6505"/>
    <cellStyle name="常规 6 3 2 2 4 3 2" xfId="6506"/>
    <cellStyle name="常规 6 2 2 2 2 4 3 2" xfId="6507"/>
    <cellStyle name="20% - 着色 1 2 2 4 3 2" xfId="6508"/>
    <cellStyle name="40% - 着色 1 2 2 4 3 2" xfId="6509"/>
    <cellStyle name="20% - 着色 2 2 2 4 3 2" xfId="6510"/>
    <cellStyle name="40% - 着色 2 2 2 4 3 2" xfId="6511"/>
    <cellStyle name="20% - 着色 3 2 2 4 3 2" xfId="6512"/>
    <cellStyle name="40% - 着色 3 2 2 4 3 2" xfId="6513"/>
    <cellStyle name="20% - 着色 4 2 2 4 3 2" xfId="6514"/>
    <cellStyle name="40% - 着色 4 2 2 4 3 2" xfId="6515"/>
    <cellStyle name="20% - 着色 5 2 2 4 3 2" xfId="6516"/>
    <cellStyle name="40% - 着色 5 2 2 4 3 2" xfId="6517"/>
    <cellStyle name="20% - 着色 6 2 2 4 3 2" xfId="6518"/>
    <cellStyle name="40% - 着色 6 2 2 4 3 2" xfId="6519"/>
    <cellStyle name="常规 8 2 2 4 3 2" xfId="6520"/>
    <cellStyle name="注释 2 2 2 4 3 2" xfId="6521"/>
    <cellStyle name="常规 10 4 3 2" xfId="6522"/>
    <cellStyle name="常规 11 4 3 2" xfId="6523"/>
    <cellStyle name="常规 12 4 3 2" xfId="6524"/>
    <cellStyle name="常规 6 6 3 3 2" xfId="6525"/>
    <cellStyle name="常规 6 2 5 3 3 2" xfId="6526"/>
    <cellStyle name="常规 7 4 3 3 2" xfId="6527"/>
    <cellStyle name="常规 3 5 4 3 3 2" xfId="6528"/>
    <cellStyle name="常规 3 2 4 4 3 3 2" xfId="6529"/>
    <cellStyle name="常规 3 2 2 4 3 3 2" xfId="6530"/>
    <cellStyle name="常规 6 3 4 3 3 2" xfId="6531"/>
    <cellStyle name="常规 6 2 2 4 3 3 2" xfId="6532"/>
    <cellStyle name="20% - 强调文字颜色 1 2 3 3 2" xfId="6533"/>
    <cellStyle name="40% - 强调文字颜色 1 2 3 3 2" xfId="6534"/>
    <cellStyle name="20% - 强调文字颜色 2 2 3 3 2" xfId="6535"/>
    <cellStyle name="40% - 强调文字颜色 2 2 3 3 2" xfId="6536"/>
    <cellStyle name="20% - 强调文字颜色 3 2 3 3 2" xfId="6537"/>
    <cellStyle name="40% - 强调文字颜色 3 2 3 3 2" xfId="6538"/>
    <cellStyle name="20% - 强调文字颜色 4 2 3 3 2" xfId="6539"/>
    <cellStyle name="40% - 强调文字颜色 4 2 3 3 2" xfId="6540"/>
    <cellStyle name="20% - 强调文字颜色 5 2 3 3 2" xfId="6541"/>
    <cellStyle name="40% - 强调文字颜色 5 2 3 3 2" xfId="6542"/>
    <cellStyle name="20% - 强调文字颜色 6 2 3 3 2" xfId="6543"/>
    <cellStyle name="40% - 强调文字颜色 6 2 3 3 2" xfId="6544"/>
    <cellStyle name="常规 8 4 3 3 2" xfId="6545"/>
    <cellStyle name="注释 2 4 3 3 2" xfId="6546"/>
    <cellStyle name="常规 6 4 3 3 3 2" xfId="6547"/>
    <cellStyle name="常规 6 2 3 3 3 3 2" xfId="6548"/>
    <cellStyle name="常规 7 2 3 3 3 2" xfId="6549"/>
    <cellStyle name="常规 3 5 2 3 3 3 2" xfId="6550"/>
    <cellStyle name="常规 3 2 4 2 3 3 3 2" xfId="6551"/>
    <cellStyle name="常规 3 2 2 2 3 3 3 2" xfId="6552"/>
    <cellStyle name="常规 6 3 2 3 3 3 2" xfId="6553"/>
    <cellStyle name="常规 6 2 2 2 3 3 3 2" xfId="6554"/>
    <cellStyle name="20% - 着色 1 2 3 3 3 2" xfId="6555"/>
    <cellStyle name="40% - 着色 1 2 3 3 3 2" xfId="6556"/>
    <cellStyle name="20% - 着色 2 2 3 3 3 2" xfId="6557"/>
    <cellStyle name="40% - 着色 2 2 3 3 3 2" xfId="6558"/>
    <cellStyle name="20% - 着色 3 2 3 3 3 2" xfId="6559"/>
    <cellStyle name="40% - 着色 3 2 3 3 3 2" xfId="6560"/>
    <cellStyle name="20% - 着色 4 2 3 3 3 2" xfId="6561"/>
    <cellStyle name="40% - 着色 4 2 3 3 3 2" xfId="6562"/>
    <cellStyle name="20% - 着色 5 2 3 3 3 2" xfId="6563"/>
    <cellStyle name="40% - 着色 5 2 3 3 3 2" xfId="6564"/>
    <cellStyle name="20% - 着色 6 2 3 3 3 2" xfId="6565"/>
    <cellStyle name="40% - 着色 6 2 3 3 3 2" xfId="6566"/>
    <cellStyle name="常规 8 2 3 3 3 2" xfId="6567"/>
    <cellStyle name="注释 2 2 3 3 3 2" xfId="6568"/>
    <cellStyle name="常规 9 2 3 3 2" xfId="6569"/>
    <cellStyle name="常规 3 6 2 3 3 2" xfId="6570"/>
    <cellStyle name="常规 3 2 5 2 3 3 2" xfId="6571"/>
    <cellStyle name="常规 3 2 2 3 2 3 3 2" xfId="6572"/>
    <cellStyle name="常规 6 5 2 3 3 2" xfId="6573"/>
    <cellStyle name="常规 6 2 4 2 3 3 2" xfId="6574"/>
    <cellStyle name="常规 7 3 2 3 3 2" xfId="6575"/>
    <cellStyle name="常规 3 5 3 2 3 3 2" xfId="6576"/>
    <cellStyle name="常规 3 2 4 3 2 3 3 2" xfId="6577"/>
    <cellStyle name="常规 6 3 3 2 3 3 2" xfId="6578"/>
    <cellStyle name="常规 6 2 2 3 2 3 3 2" xfId="6579"/>
    <cellStyle name="20% - 着色 1 3 2 3 3 2" xfId="6580"/>
    <cellStyle name="40% - 着色 1 3 2 3 3 2" xfId="6581"/>
    <cellStyle name="20% - 着色 2 3 2 3 3 2" xfId="6582"/>
    <cellStyle name="40% - 着色 2 3 2 3 3 2" xfId="6583"/>
    <cellStyle name="20% - 着色 3 3 2 3 3 2" xfId="6584"/>
    <cellStyle name="40% - 着色 3 3 2 3 3 2" xfId="6585"/>
    <cellStyle name="20% - 着色 4 3 2 3 3 2" xfId="6586"/>
    <cellStyle name="40% - 着色 4 3 2 3 3 2" xfId="6587"/>
    <cellStyle name="20% - 着色 5 3 2 3 3 2" xfId="6588"/>
    <cellStyle name="40% - 着色 5 3 2 3 3 2" xfId="6589"/>
    <cellStyle name="20% - 着色 6 3 2 3 3 2" xfId="6590"/>
    <cellStyle name="40% - 着色 6 3 2 3 3 2" xfId="6591"/>
    <cellStyle name="常规 8 3 2 3 3 2" xfId="6592"/>
    <cellStyle name="注释 2 3 2 3 3 2" xfId="6593"/>
    <cellStyle name="常规 6 4 2 2 3 3 2" xfId="6594"/>
    <cellStyle name="常规 6 2 3 2 2 3 3 2" xfId="6595"/>
    <cellStyle name="常规 7 2 2 2 3 3 2" xfId="6596"/>
    <cellStyle name="常规 3 5 2 2 2 3 3 2" xfId="6597"/>
    <cellStyle name="常规 3 2 4 2 2 2 3 3 2" xfId="6598"/>
    <cellStyle name="常规 3 2 2 2 2 2 3 3 2" xfId="6599"/>
    <cellStyle name="常规 6 3 2 2 2 3 3 2" xfId="6600"/>
    <cellStyle name="常规 6 2 2 2 2 2 3 3 2" xfId="6601"/>
    <cellStyle name="20% - 着色 1 2 2 2 3 3 2" xfId="6602"/>
    <cellStyle name="40% - 着色 1 2 2 2 3 3 2" xfId="6603"/>
    <cellStyle name="20% - 着色 2 2 2 2 3 3 2" xfId="6604"/>
    <cellStyle name="40% - 着色 2 2 2 2 3 3 2" xfId="6605"/>
    <cellStyle name="20% - 着色 3 2 2 2 3 3 2" xfId="6606"/>
    <cellStyle name="40% - 着色 3 2 2 2 3 3 2" xfId="6607"/>
    <cellStyle name="20% - 着色 4 2 2 2 3 3 2" xfId="6608"/>
    <cellStyle name="40% - 着色 4 2 2 2 3 3 2" xfId="6609"/>
    <cellStyle name="20% - 着色 5 2 2 2 3 3 2" xfId="6610"/>
    <cellStyle name="40% - 着色 5 2 2 2 3 3 2" xfId="6611"/>
    <cellStyle name="20% - 着色 6 2 2 2 3 3 2" xfId="6612"/>
    <cellStyle name="40% - 着色 6 2 2 2 3 3 2" xfId="6613"/>
    <cellStyle name="常规 8 2 2 2 3 3 2" xfId="6614"/>
    <cellStyle name="注释 2 2 2 2 3 3 2" xfId="6615"/>
    <cellStyle name="常规 10 2 3 3 2" xfId="6616"/>
    <cellStyle name="常规 11 2 3 3 2" xfId="6617"/>
    <cellStyle name="常规 12 2 3 3 2" xfId="6618"/>
    <cellStyle name="常规 13 2 3 2" xfId="6619"/>
    <cellStyle name="常规 3 7 2 3 2" xfId="6620"/>
    <cellStyle name="常规 3 2 6 2 3 2" xfId="6621"/>
    <cellStyle name="常规 3 2 2 5 2 3 2" xfId="6622"/>
    <cellStyle name="常规 6 7 2 3 2" xfId="6623"/>
    <cellStyle name="常规 6 2 6 2 3 2" xfId="6624"/>
    <cellStyle name="常规 7 5 2 3 2" xfId="6625"/>
    <cellStyle name="常规 3 5 5 2 3 2" xfId="6626"/>
    <cellStyle name="常规 3 2 4 5 2 3 2" xfId="6627"/>
    <cellStyle name="常规 6 3 5 2 3 2" xfId="6628"/>
    <cellStyle name="常规 6 2 2 5 2 3 2" xfId="6629"/>
    <cellStyle name="20% - 强调文字颜色 1 3 2 3 2" xfId="6630"/>
    <cellStyle name="40% - 强调文字颜色 1 3 2 3 2" xfId="6631"/>
    <cellStyle name="20% - 强调文字颜色 2 3 2 3 2" xfId="6632"/>
    <cellStyle name="40% - 强调文字颜色 2 3 2 3 2" xfId="6633"/>
    <cellStyle name="20% - 强调文字颜色 3 3 2 3 2" xfId="6634"/>
    <cellStyle name="40% - 强调文字颜色 3 3 2 3 2" xfId="6635"/>
    <cellStyle name="20% - 强调文字颜色 4 3 2 3 2" xfId="6636"/>
    <cellStyle name="40% - 强调文字颜色 4 3 2 3 2" xfId="6637"/>
    <cellStyle name="20% - 强调文字颜色 5 3 2 3 2" xfId="6638"/>
    <cellStyle name="40% - 强调文字颜色 5 3 2 3 2" xfId="6639"/>
    <cellStyle name="20% - 强调文字颜色 6 3 2 3 2" xfId="6640"/>
    <cellStyle name="40% - 强调文字颜色 6 3 2 3 2" xfId="6641"/>
    <cellStyle name="常规 8 5 2 3 2" xfId="6642"/>
    <cellStyle name="注释 2 5 2 3 2" xfId="6643"/>
    <cellStyle name="常规 6 4 4 2 3 2" xfId="6644"/>
    <cellStyle name="常规 6 2 3 4 2 3 2" xfId="6645"/>
    <cellStyle name="常规 7 2 4 2 3 2" xfId="6646"/>
    <cellStyle name="常规 3 5 2 4 2 3 2" xfId="6647"/>
    <cellStyle name="常规 3 2 4 2 4 2 3 2" xfId="6648"/>
    <cellStyle name="常规 3 2 2 2 4 2 3 2" xfId="6649"/>
    <cellStyle name="常规 6 3 2 4 2 3 2" xfId="6650"/>
    <cellStyle name="常规 6 2 2 2 4 2 3 2" xfId="6651"/>
    <cellStyle name="20% - 着色 1 2 4 2 3 2" xfId="6652"/>
    <cellStyle name="40% - 着色 1 2 4 2 3 2" xfId="6653"/>
    <cellStyle name="20% - 着色 2 2 4 2 3 2" xfId="6654"/>
    <cellStyle name="40% - 着色 2 2 4 2 3 2" xfId="6655"/>
    <cellStyle name="20% - 着色 3 2 4 2 3 2" xfId="6656"/>
    <cellStyle name="40% - 着色 3 2 4 2 3 2" xfId="6657"/>
    <cellStyle name="20% - 着色 4 2 4 2 3 2" xfId="6658"/>
    <cellStyle name="40% - 着色 4 2 4 2 3 2" xfId="6659"/>
    <cellStyle name="20% - 着色 5 2 4 2 3 2" xfId="6660"/>
    <cellStyle name="40% - 着色 5 2 4 2 3 2" xfId="6661"/>
    <cellStyle name="20% - 着色 6 2 4 2 3 2" xfId="6662"/>
    <cellStyle name="40% - 着色 6 2 4 2 3 2" xfId="6663"/>
    <cellStyle name="常规 8 2 4 2 3 2" xfId="6664"/>
    <cellStyle name="注释 2 2 4 2 3 2" xfId="6665"/>
    <cellStyle name="常规 9 3 2 3 2" xfId="6666"/>
    <cellStyle name="常规 3 6 3 2 3 2" xfId="6667"/>
    <cellStyle name="常规 3 2 5 3 2 3 2" xfId="6668"/>
    <cellStyle name="常规 3 2 2 3 3 2 3 2" xfId="6669"/>
    <cellStyle name="常规 6 5 3 2 3 2" xfId="6670"/>
    <cellStyle name="常规 6 2 4 3 2 3 2" xfId="6671"/>
    <cellStyle name="常规 7 3 3 2 3 2" xfId="6672"/>
    <cellStyle name="常规 3 5 3 3 2 3 2" xfId="6673"/>
    <cellStyle name="常规 3 2 4 3 3 2 3 2" xfId="6674"/>
    <cellStyle name="常规 6 3 3 3 2 3 2" xfId="6675"/>
    <cellStyle name="常规 6 2 2 3 3 2 3 2" xfId="6676"/>
    <cellStyle name="20% - 着色 1 3 3 2 3 2" xfId="6677"/>
    <cellStyle name="40% - 着色 1 3 3 2 3 2" xfId="6678"/>
    <cellStyle name="20% - 着色 2 3 3 2 3 2" xfId="6679"/>
    <cellStyle name="40% - 着色 2 3 3 2 3 2" xfId="6680"/>
    <cellStyle name="20% - 着色 3 3 3 2 3 2" xfId="6681"/>
    <cellStyle name="40% - 着色 3 3 3 2 3 2" xfId="6682"/>
    <cellStyle name="20% - 着色 4 3 3 2 3 2" xfId="6683"/>
    <cellStyle name="40% - 着色 4 3 3 2 3 2" xfId="6684"/>
    <cellStyle name="20% - 着色 5 3 3 2 3 2" xfId="6685"/>
    <cellStyle name="40% - 着色 5 3 3 2 3 2" xfId="6686"/>
    <cellStyle name="20% - 着色 6 3 3 2 3 2" xfId="6687"/>
    <cellStyle name="40% - 着色 6 3 3 2 3 2" xfId="6688"/>
    <cellStyle name="常规 8 3 3 2 3 2" xfId="6689"/>
    <cellStyle name="注释 2 3 3 2 3 2" xfId="6690"/>
    <cellStyle name="常规 6 4 2 3 2 3 2" xfId="6691"/>
    <cellStyle name="常规 6 2 3 2 3 2 3 2" xfId="6692"/>
    <cellStyle name="常规 7 2 2 3 2 3 2" xfId="6693"/>
    <cellStyle name="常规 3 5 2 2 3 2 3 2" xfId="6694"/>
    <cellStyle name="常规 3 2 4 2 2 3 2 3 2" xfId="6695"/>
    <cellStyle name="常规 3 2 2 2 2 3 2 3 2" xfId="6696"/>
    <cellStyle name="常规 6 3 2 2 3 2 3 2" xfId="6697"/>
    <cellStyle name="常规 6 2 2 2 2 3 2 3 2" xfId="6698"/>
    <cellStyle name="20% - 着色 1 2 2 3 2 3 2" xfId="6699"/>
    <cellStyle name="40% - 着色 1 2 2 3 2 3 2" xfId="6700"/>
    <cellStyle name="20% - 着色 2 2 2 3 2 3 2" xfId="6701"/>
    <cellStyle name="40% - 着色 2 2 2 3 2 3 2" xfId="6702"/>
    <cellStyle name="20% - 着色 3 2 2 3 2 3 2" xfId="6703"/>
    <cellStyle name="40% - 着色 3 2 2 3 2 3 2" xfId="6704"/>
    <cellStyle name="20% - 着色 4 2 2 3 2 3 2" xfId="6705"/>
    <cellStyle name="40% - 着色 4 2 2 3 2 3 2" xfId="6706"/>
    <cellStyle name="20% - 着色 5 2 2 3 2 3 2" xfId="6707"/>
    <cellStyle name="40% - 着色 5 2 2 3 2 3 2" xfId="6708"/>
    <cellStyle name="20% - 着色 6 2 2 3 2 3 2" xfId="6709"/>
    <cellStyle name="40% - 着色 6 2 2 3 2 3 2" xfId="6710"/>
    <cellStyle name="常规 8 2 2 3 2 3 2" xfId="6711"/>
    <cellStyle name="注释 2 2 2 3 2 3 2" xfId="6712"/>
    <cellStyle name="常规 10 3 2 3 2" xfId="6713"/>
    <cellStyle name="常规 11 3 2 3 2" xfId="6714"/>
    <cellStyle name="常规 12 3 2 3 2" xfId="6715"/>
    <cellStyle name="常规 6 6 2 2 3 2" xfId="6716"/>
    <cellStyle name="常规 6 2 5 2 2 3 2" xfId="6717"/>
    <cellStyle name="常规 7 4 2 2 3 2" xfId="6718"/>
    <cellStyle name="常规 3 5 4 2 2 3 2" xfId="6719"/>
    <cellStyle name="常规 3 2 4 4 2 2 3 2" xfId="6720"/>
    <cellStyle name="常规 3 2 2 4 2 2 3 2" xfId="6721"/>
    <cellStyle name="常规 6 3 4 2 2 3 2" xfId="6722"/>
    <cellStyle name="常规 6 2 2 4 2 2 3 2" xfId="6723"/>
    <cellStyle name="20% - 强调文字颜色 1 2 2 2 3 2" xfId="6724"/>
    <cellStyle name="40% - 强调文字颜色 1 2 2 2 3 2" xfId="6725"/>
    <cellStyle name="20% - 强调文字颜色 2 2 2 2 3 2" xfId="6726"/>
    <cellStyle name="40% - 强调文字颜色 2 2 2 2 3 2" xfId="6727"/>
    <cellStyle name="20% - 强调文字颜色 3 2 2 2 3 2" xfId="6728"/>
    <cellStyle name="40% - 强调文字颜色 3 2 2 2 3 2" xfId="6729"/>
    <cellStyle name="20% - 强调文字颜色 4 2 2 2 3 2" xfId="6730"/>
    <cellStyle name="40% - 强调文字颜色 4 2 2 2 3 2" xfId="6731"/>
    <cellStyle name="20% - 强调文字颜色 5 2 2 2 3 2" xfId="6732"/>
    <cellStyle name="40% - 强调文字颜色 5 2 2 2 3 2" xfId="6733"/>
    <cellStyle name="20% - 强调文字颜色 6 2 2 2 3 2" xfId="6734"/>
    <cellStyle name="40% - 强调文字颜色 6 2 2 2 3 2" xfId="6735"/>
    <cellStyle name="常规 8 4 2 2 3 2" xfId="6736"/>
    <cellStyle name="注释 2 4 2 2 3 2" xfId="6737"/>
    <cellStyle name="常规 6 4 3 2 2 3 2" xfId="6738"/>
    <cellStyle name="常规 6 2 3 3 2 2 3 2" xfId="6739"/>
    <cellStyle name="常规 7 2 3 2 2 3 2" xfId="6740"/>
    <cellStyle name="常规 3 5 2 3 2 2 3 2" xfId="6741"/>
    <cellStyle name="常规 3 2 4 2 3 2 2 3 2" xfId="6742"/>
    <cellStyle name="常规 3 2 2 2 3 2 2 3 2" xfId="6743"/>
    <cellStyle name="常规 6 3 2 3 2 2 3 2" xfId="6744"/>
    <cellStyle name="常规 6 2 2 2 3 2 2 3 2" xfId="6745"/>
    <cellStyle name="20% - 着色 1 2 3 2 2 3 2" xfId="6746"/>
    <cellStyle name="40% - 着色 1 2 3 2 2 3 2" xfId="6747"/>
    <cellStyle name="20% - 着色 2 2 3 2 2 3 2" xfId="6748"/>
    <cellStyle name="40% - 着色 2 2 3 2 2 3 2" xfId="6749"/>
    <cellStyle name="20% - 着色 3 2 3 2 2 3 2" xfId="6750"/>
    <cellStyle name="40% - 着色 3 2 3 2 2 3 2" xfId="6751"/>
    <cellStyle name="20% - 着色 4 2 3 2 2 3 2" xfId="6752"/>
    <cellStyle name="40% - 着色 4 2 3 2 2 3 2" xfId="6753"/>
    <cellStyle name="20% - 着色 5 2 3 2 2 3 2" xfId="6754"/>
    <cellStyle name="40% - 着色 5 2 3 2 2 3 2" xfId="6755"/>
    <cellStyle name="20% - 着色 6 2 3 2 2 3 2" xfId="6756"/>
    <cellStyle name="40% - 着色 6 2 3 2 2 3 2" xfId="6757"/>
    <cellStyle name="常规 8 2 3 2 2 3 2" xfId="6758"/>
    <cellStyle name="注释 2 2 3 2 2 3 2" xfId="6759"/>
    <cellStyle name="常规 9 2 2 2 3 2" xfId="6760"/>
    <cellStyle name="常规 3 6 2 2 2 3 2" xfId="6761"/>
    <cellStyle name="常规 3 2 5 2 2 2 3 2" xfId="6762"/>
    <cellStyle name="常规 3 2 2 3 2 2 2 3 2" xfId="6763"/>
    <cellStyle name="常规 6 5 2 2 2 3 2" xfId="6764"/>
    <cellStyle name="常规 6 2 4 2 2 2 3 2" xfId="6765"/>
    <cellStyle name="常规 7 3 2 2 2 3 2" xfId="6766"/>
    <cellStyle name="常规 3 5 3 2 2 2 3 2" xfId="6767"/>
    <cellStyle name="常规 3 2 4 3 2 2 2 3 2" xfId="6768"/>
    <cellStyle name="常规 6 3 3 2 2 2 3 2" xfId="6769"/>
    <cellStyle name="常规 6 2 2 3 2 2 2 3 2" xfId="6770"/>
    <cellStyle name="20% - 着色 1 3 2 2 2 3 2" xfId="6771"/>
    <cellStyle name="40% - 着色 1 3 2 2 2 3 2" xfId="6772"/>
    <cellStyle name="20% - 着色 2 3 2 2 2 3 2" xfId="6773"/>
    <cellStyle name="40% - 着色 2 3 2 2 2 3 2" xfId="6774"/>
    <cellStyle name="20% - 着色 3 3 2 2 2 3 2" xfId="6775"/>
    <cellStyle name="40% - 着色 3 3 2 2 2 3 2" xfId="6776"/>
    <cellStyle name="20% - 着色 4 3 2 2 2 3 2" xfId="6777"/>
    <cellStyle name="40% - 着色 4 3 2 2 2 3 2" xfId="6778"/>
    <cellStyle name="20% - 着色 5 3 2 2 2 3 2" xfId="6779"/>
    <cellStyle name="40% - 着色 5 3 2 2 2 3 2" xfId="6780"/>
    <cellStyle name="20% - 着色 6 3 2 2 2 3 2" xfId="6781"/>
    <cellStyle name="40% - 着色 6 3 2 2 2 3 2" xfId="6782"/>
    <cellStyle name="常规 8 3 2 2 2 3 2" xfId="6783"/>
    <cellStyle name="注释 2 3 2 2 2 3 2" xfId="6784"/>
    <cellStyle name="常规 6 4 2 2 2 2 3 2" xfId="6785"/>
    <cellStyle name="常规 6 2 3 2 2 2 2 3 2" xfId="6786"/>
    <cellStyle name="常规 7 2 2 2 2 2 3 2" xfId="6787"/>
    <cellStyle name="常规 3 5 2 2 2 2 2 3 2" xfId="6788"/>
    <cellStyle name="常规 3 2 4 2 2 2 2 2 3 2" xfId="6789"/>
    <cellStyle name="常规 3 2 2 2 2 2 2 2 3 2" xfId="6790"/>
    <cellStyle name="常规 6 3 2 2 2 2 2 3 2" xfId="6791"/>
    <cellStyle name="常规 6 2 2 2 2 2 2 2 3 2" xfId="6792"/>
    <cellStyle name="20% - 着色 1 2 2 2 2 2 3 2" xfId="6793"/>
    <cellStyle name="40% - 着色 1 2 2 2 2 2 3 2" xfId="6794"/>
    <cellStyle name="20% - 着色 2 2 2 2 2 2 3 2" xfId="6795"/>
    <cellStyle name="40% - 着色 2 2 2 2 2 2 3 2" xfId="6796"/>
    <cellStyle name="20% - 着色 3 2 2 2 2 2 3 2" xfId="6797"/>
    <cellStyle name="40% - 着色 3 2 2 2 2 2 3 2" xfId="6798"/>
    <cellStyle name="20% - 着色 4 2 2 2 2 2 3 2" xfId="6799"/>
    <cellStyle name="40% - 着色 4 2 2 2 2 2 3 2" xfId="6800"/>
    <cellStyle name="20% - 着色 5 2 2 2 2 2 3 2" xfId="6801"/>
    <cellStyle name="40% - 着色 5 2 2 2 2 2 3 2" xfId="6802"/>
    <cellStyle name="20% - 着色 6 2 2 2 2 2 3 2" xfId="6803"/>
    <cellStyle name="40% - 着色 6 2 2 2 2 2 3 2" xfId="6804"/>
    <cellStyle name="常规 8 2 2 2 2 2 3 2" xfId="6805"/>
    <cellStyle name="注释 2 2 2 2 2 2 3 2" xfId="6806"/>
    <cellStyle name="常规 10 2 2 2 3 2" xfId="6807"/>
    <cellStyle name="常规 11 2 2 2 3 2" xfId="6808"/>
    <cellStyle name="常规 12 2 2 2 3 2" xfId="6809"/>
    <cellStyle name="常规 5 7 2 5" xfId="6810"/>
    <cellStyle name="常规 6 9 2 2" xfId="6811"/>
    <cellStyle name="常规 6 2 8 2 2" xfId="6812"/>
    <cellStyle name="常规 7 7 2 2" xfId="6813"/>
    <cellStyle name="常规 3 5 7 2 2" xfId="6814"/>
    <cellStyle name="常规 3 2 4 7 2 2" xfId="6815"/>
    <cellStyle name="常规 3 2 2 7 2 2" xfId="6816"/>
    <cellStyle name="常规 6 3 7 2 2" xfId="6817"/>
    <cellStyle name="常规 5 2 6 2 5" xfId="6818"/>
    <cellStyle name="常规 6 2 2 7 2 2" xfId="6819"/>
    <cellStyle name="20% - Accent1 2 2 2" xfId="6820"/>
    <cellStyle name="40% - Accent1 2 2 2" xfId="6821"/>
    <cellStyle name="20% - Accent2 2 2 2" xfId="6822"/>
    <cellStyle name="40% - Accent2 2 2 2" xfId="6823"/>
    <cellStyle name="20% - Accent3 2 2 2" xfId="6824"/>
    <cellStyle name="40% - Accent3 2 2 2" xfId="6825"/>
    <cellStyle name="20% - Accent4 2 2 2" xfId="6826"/>
    <cellStyle name="40% - Accent4 2 2 2" xfId="6827"/>
    <cellStyle name="20% - Accent5 2 2 2" xfId="6828"/>
    <cellStyle name="40% - Accent5 2 2 2" xfId="6829"/>
    <cellStyle name="20% - Accent6 2 2 2" xfId="6830"/>
    <cellStyle name="40% - Accent6 2 2 2" xfId="6831"/>
    <cellStyle name="常规 8 7 2 2" xfId="6832"/>
    <cellStyle name="注释 2 7 2 2" xfId="6833"/>
    <cellStyle name="常规 6 4 6 2 2" xfId="6834"/>
    <cellStyle name="常规 6 2 3 6 2 2" xfId="6835"/>
    <cellStyle name="常规 7 2 6 2 2" xfId="6836"/>
    <cellStyle name="常规 3 5 2 6 2 2" xfId="6837"/>
    <cellStyle name="常规 3 2 4 2 6 2 2" xfId="6838"/>
    <cellStyle name="常规 3 2 2 2 6 2 2" xfId="6839"/>
    <cellStyle name="常规 6 3 2 6 2 2" xfId="6840"/>
    <cellStyle name="常规 6 2 2 2 6 2 2" xfId="6841"/>
    <cellStyle name="20% - 着色 1 2 6 2 2" xfId="6842"/>
    <cellStyle name="40% - 着色 1 2 6 2 2" xfId="6843"/>
    <cellStyle name="20% - 着色 2 2 6 2 2" xfId="6844"/>
    <cellStyle name="40% - 着色 2 2 6 2 2" xfId="6845"/>
    <cellStyle name="20% - 着色 3 2 6 2 2" xfId="6846"/>
    <cellStyle name="40% - 着色 3 2 6 2 2" xfId="6847"/>
    <cellStyle name="20% - 着色 4 2 6 2 2" xfId="6848"/>
    <cellStyle name="40% - 着色 4 2 6 2 2" xfId="6849"/>
    <cellStyle name="20% - 着色 5 2 6 2 2" xfId="6850"/>
    <cellStyle name="40% - 着色 5 2 6 2 2" xfId="6851"/>
    <cellStyle name="20% - 着色 6 2 6 2 2" xfId="6852"/>
    <cellStyle name="40% - 着色 6 2 6 2 2" xfId="6853"/>
    <cellStyle name="常规 8 2 6 2 2" xfId="6854"/>
    <cellStyle name="注释 2 2 6 2 2" xfId="6855"/>
    <cellStyle name="常规 9 5 2 2" xfId="6856"/>
    <cellStyle name="常规 3 6 5 2 2" xfId="6857"/>
    <cellStyle name="常规 3 2 5 5 2 2" xfId="6858"/>
    <cellStyle name="常规 3 2 2 3 5 2 2" xfId="6859"/>
    <cellStyle name="常规 6 5 5 2 2" xfId="6860"/>
    <cellStyle name="常规 5 2 2 5 2 5" xfId="6861"/>
    <cellStyle name="常规 6 2 4 5 2 2" xfId="6862"/>
    <cellStyle name="常规 7 3 5 2 2" xfId="6863"/>
    <cellStyle name="常规 3 5 3 5 2 2" xfId="6864"/>
    <cellStyle name="常规 3 2 4 3 5 2 2" xfId="6865"/>
    <cellStyle name="常规 6 3 3 5 2 2" xfId="6866"/>
    <cellStyle name="常规 6 2 2 3 5 2 2" xfId="6867"/>
    <cellStyle name="20% - 着色 1 3 5 2 2" xfId="6868"/>
    <cellStyle name="40% - 着色 1 3 5 2 2" xfId="6869"/>
    <cellStyle name="20% - 着色 2 3 5 2 2" xfId="6870"/>
    <cellStyle name="40% - 着色 2 3 5 2 2" xfId="6871"/>
    <cellStyle name="20% - 着色 3 3 5 2 2" xfId="6872"/>
    <cellStyle name="40% - 着色 3 3 5 2 2" xfId="6873"/>
    <cellStyle name="20% - 着色 4 3 5 2 2" xfId="6874"/>
    <cellStyle name="40% - 着色 4 3 5 2 2" xfId="6875"/>
    <cellStyle name="20% - 着色 5 3 5 2 2" xfId="6876"/>
    <cellStyle name="40% - 着色 5 3 5 2 2" xfId="6877"/>
    <cellStyle name="20% - 着色 6 3 5 2 2" xfId="6878"/>
    <cellStyle name="40% - 着色 6 3 5 2 2" xfId="6879"/>
    <cellStyle name="常规 8 3 5 2 2" xfId="6880"/>
    <cellStyle name="注释 2 3 5 2 2" xfId="6881"/>
    <cellStyle name="常规 6 4 2 5 2 2" xfId="6882"/>
    <cellStyle name="常规 6 2 3 2 5 2 2" xfId="6883"/>
    <cellStyle name="常规 7 2 2 5 2 2" xfId="6884"/>
    <cellStyle name="常规 3 5 2 2 5 2 2" xfId="6885"/>
    <cellStyle name="常规 3 2 4 2 2 5 2 2" xfId="6886"/>
    <cellStyle name="常规 3 2 2 2 2 5 2 2" xfId="6887"/>
    <cellStyle name="常规 6 3 2 2 5 2 2" xfId="6888"/>
    <cellStyle name="常规 6 2 2 2 2 5 2 2" xfId="6889"/>
    <cellStyle name="20% - 着色 1 2 2 5 2 2" xfId="6890"/>
    <cellStyle name="40% - 着色 1 2 2 5 2 2" xfId="6891"/>
    <cellStyle name="20% - 着色 2 2 2 5 2 2" xfId="6892"/>
    <cellStyle name="40% - 着色 2 2 2 5 2 2" xfId="6893"/>
    <cellStyle name="20% - 着色 3 2 2 5 2 2" xfId="6894"/>
    <cellStyle name="40% - 着色 3 2 2 5 2 2" xfId="6895"/>
    <cellStyle name="20% - 着色 4 2 2 5 2 2" xfId="6896"/>
    <cellStyle name="40% - 着色 4 2 2 5 2 2" xfId="6897"/>
    <cellStyle name="20% - 着色 5 2 2 5 2 2" xfId="6898"/>
    <cellStyle name="40% - 着色 5 2 2 5 2 2" xfId="6899"/>
    <cellStyle name="20% - 着色 6 2 2 5 2 2" xfId="6900"/>
    <cellStyle name="40% - 着色 6 2 2 5 2 2" xfId="6901"/>
    <cellStyle name="常规 8 2 2 5 2 2" xfId="6902"/>
    <cellStyle name="注释 2 2 2 5 2 2" xfId="6903"/>
    <cellStyle name="常规 10 5 2 2" xfId="6904"/>
    <cellStyle name="常规 5 4 3 2 5" xfId="6905"/>
    <cellStyle name="常规 5 2 3 3 2 5" xfId="6906"/>
    <cellStyle name="常规 11 5 2 2" xfId="6907"/>
    <cellStyle name="常规 12 5 2 2" xfId="6908"/>
    <cellStyle name="常规 6 6 4 2 2" xfId="6909"/>
    <cellStyle name="常规 6 2 5 4 2 2" xfId="6910"/>
    <cellStyle name="常规 7 4 4 2 2" xfId="6911"/>
    <cellStyle name="常规 3 5 4 4 2 2" xfId="6912"/>
    <cellStyle name="常规 3 2 4 4 4 2 2" xfId="6913"/>
    <cellStyle name="常规 3 2 2 4 4 2 2" xfId="6914"/>
    <cellStyle name="常规 6 3 4 4 2 2" xfId="6915"/>
    <cellStyle name="常规 6 2 2 4 4 2 2" xfId="6916"/>
    <cellStyle name="20% - 强调文字颜色 1 2 4 2 2" xfId="6917"/>
    <cellStyle name="40% - 强调文字颜色 1 2 4 2 2" xfId="6918"/>
    <cellStyle name="20% - 强调文字颜色 2 2 4 2 2" xfId="6919"/>
    <cellStyle name="40% - 强调文字颜色 2 2 4 2 2" xfId="6920"/>
    <cellStyle name="20% - 强调文字颜色 3 2 4 2 2" xfId="6921"/>
    <cellStyle name="40% - 强调文字颜色 3 2 4 2 2" xfId="6922"/>
    <cellStyle name="20% - 强调文字颜色 4 2 4 2 2" xfId="6923"/>
    <cellStyle name="40% - 强调文字颜色 4 2 4 2 2" xfId="6924"/>
    <cellStyle name="20% - 强调文字颜色 5 2 4 2 2" xfId="6925"/>
    <cellStyle name="40% - 强调文字颜色 5 2 4 2 2" xfId="6926"/>
    <cellStyle name="20% - 强调文字颜色 6 2 4 2 2" xfId="6927"/>
    <cellStyle name="40% - 强调文字颜色 6 2 4 2 2" xfId="6928"/>
    <cellStyle name="常规 8 4 4 2 2" xfId="6929"/>
    <cellStyle name="注释 2 4 4 2 2" xfId="6930"/>
    <cellStyle name="常规 6 4 3 4 2 2" xfId="6931"/>
    <cellStyle name="常规 6 2 3 3 4 2 2" xfId="6932"/>
    <cellStyle name="常规 7 2 3 4 2 2" xfId="6933"/>
    <cellStyle name="常规 3 5 2 3 4 2 2" xfId="6934"/>
    <cellStyle name="常规 3 2 4 2 3 4 2 2" xfId="6935"/>
    <cellStyle name="常规 3 2 2 2 3 4 2 2" xfId="6936"/>
    <cellStyle name="常规 6 3 2 3 4 2 2" xfId="6937"/>
    <cellStyle name="常规 6 2 2 2 3 4 2 2" xfId="6938"/>
    <cellStyle name="20% - 着色 1 2 3 4 2 2" xfId="6939"/>
    <cellStyle name="40% - 着色 1 2 3 4 2 2" xfId="6940"/>
    <cellStyle name="20% - 着色 2 2 3 4 2 2" xfId="6941"/>
    <cellStyle name="40% - 着色 2 2 3 4 2 2" xfId="6942"/>
    <cellStyle name="20% - 着色 3 2 3 4 2 2" xfId="6943"/>
    <cellStyle name="40% - 着色 3 2 3 4 2 2" xfId="6944"/>
    <cellStyle name="20% - 着色 4 2 3 4 2 2" xfId="6945"/>
    <cellStyle name="40% - 着色 4 2 3 4 2 2" xfId="6946"/>
    <cellStyle name="20% - 着色 5 2 3 4 2 2" xfId="6947"/>
    <cellStyle name="40% - 着色 5 2 3 4 2 2" xfId="6948"/>
    <cellStyle name="20% - 着色 6 2 3 4 2 2" xfId="6949"/>
    <cellStyle name="40% - 着色 6 2 3 4 2 2" xfId="6950"/>
    <cellStyle name="常规 8 2 3 4 2 2" xfId="6951"/>
    <cellStyle name="注释 2 2 3 4 2 2" xfId="6952"/>
    <cellStyle name="常规 9 2 4 2 2" xfId="6953"/>
    <cellStyle name="常规 3 6 2 4 2 2" xfId="6954"/>
    <cellStyle name="常规 3 2 5 2 4 2 2" xfId="6955"/>
    <cellStyle name="常规 3 2 2 3 2 4 2 2" xfId="6956"/>
    <cellStyle name="常规 6 5 2 4 2 2" xfId="6957"/>
    <cellStyle name="常规 5 2 2 2 3 2 5" xfId="6958"/>
    <cellStyle name="常规 6 2 4 2 4 2 2" xfId="6959"/>
    <cellStyle name="常规 7 3 2 4 2 2" xfId="6960"/>
    <cellStyle name="常规 3 5 3 2 4 2 2" xfId="6961"/>
    <cellStyle name="常规 3 2 4 3 2 4 2 2" xfId="6962"/>
    <cellStyle name="常规 6 3 3 2 4 2 2" xfId="6963"/>
    <cellStyle name="常规 6 2 2 3 2 4 2 2" xfId="6964"/>
    <cellStyle name="20% - 着色 1 3 2 4 2 2" xfId="6965"/>
    <cellStyle name="40% - 着色 1 3 2 4 2 2" xfId="6966"/>
    <cellStyle name="20% - 着色 2 3 2 4 2 2" xfId="6967"/>
    <cellStyle name="40% - 着色 2 3 2 4 2 2" xfId="6968"/>
    <cellStyle name="20% - 着色 3 3 2 4 2 2" xfId="6969"/>
    <cellStyle name="40% - 着色 3 3 2 4 2 2" xfId="6970"/>
    <cellStyle name="20% - 着色 4 3 2 4 2 2" xfId="6971"/>
    <cellStyle name="40% - 着色 4 3 2 4 2 2" xfId="6972"/>
    <cellStyle name="20% - 着色 5 3 2 4 2 2" xfId="6973"/>
    <cellStyle name="40% - 着色 5 3 2 4 2 2" xfId="6974"/>
    <cellStyle name="20% - 着色 6 3 2 4 2 2" xfId="6975"/>
    <cellStyle name="40% - 着色 6 3 2 4 2 2" xfId="6976"/>
    <cellStyle name="常规 8 3 2 4 2 2" xfId="6977"/>
    <cellStyle name="注释 2 3 2 4 2 2" xfId="6978"/>
    <cellStyle name="常规 6 4 2 2 4 2 2" xfId="6979"/>
    <cellStyle name="常规 6 2 3 2 2 4 2 2" xfId="6980"/>
    <cellStyle name="常规 7 2 2 2 4 2 2" xfId="6981"/>
    <cellStyle name="常规 3 5 2 2 2 4 2 2" xfId="6982"/>
    <cellStyle name="常规 3 2 4 2 2 2 4 2 2" xfId="6983"/>
    <cellStyle name="常规 3 2 2 2 2 2 4 2 2" xfId="6984"/>
    <cellStyle name="常规 6 3 2 2 2 4 2 2" xfId="6985"/>
    <cellStyle name="常规 6 2 2 2 2 2 4 2 2" xfId="6986"/>
    <cellStyle name="20% - 着色 1 2 2 2 4 2 2" xfId="6987"/>
    <cellStyle name="40% - 着色 1 2 2 2 4 2 2" xfId="6988"/>
    <cellStyle name="20% - 着色 2 2 2 2 4 2 2" xfId="6989"/>
    <cellStyle name="40% - 着色 2 2 2 2 4 2 2" xfId="6990"/>
    <cellStyle name="20% - 着色 3 2 2 2 4 2 2" xfId="6991"/>
    <cellStyle name="40% - 着色 3 2 2 2 4 2 2" xfId="6992"/>
    <cellStyle name="20% - 着色 4 2 2 2 4 2 2" xfId="6993"/>
    <cellStyle name="40% - 着色 4 2 2 2 4 2 2" xfId="6994"/>
    <cellStyle name="20% - 着色 5 2 2 2 4 2 2" xfId="6995"/>
    <cellStyle name="40% - 着色 5 2 2 2 4 2 2" xfId="6996"/>
    <cellStyle name="20% - 着色 6 2 2 2 4 2 2" xfId="6997"/>
    <cellStyle name="40% - 着色 6 2 2 2 4 2 2" xfId="6998"/>
    <cellStyle name="常规 8 2 2 2 4 2 2" xfId="6999"/>
    <cellStyle name="注释 2 2 2 2 4 2 2" xfId="7000"/>
    <cellStyle name="常规 10 2 4 2 2" xfId="7001"/>
    <cellStyle name="常规 11 2 4 2 2" xfId="7002"/>
    <cellStyle name="常规 12 2 4 2 2" xfId="7003"/>
    <cellStyle name="常规 13 3 2 2" xfId="7004"/>
    <cellStyle name="常规 3 7 3 2 2" xfId="7005"/>
    <cellStyle name="常规 3 2 6 3 2 2" xfId="7006"/>
    <cellStyle name="常规 3 2 2 5 3 2 2" xfId="7007"/>
    <cellStyle name="常规 6 7 3 2 2" xfId="7008"/>
    <cellStyle name="常规 6 2 6 3 2 2" xfId="7009"/>
    <cellStyle name="常规 7 5 3 2 2" xfId="7010"/>
    <cellStyle name="常规 3 5 5 3 2 2" xfId="7011"/>
    <cellStyle name="常规 3 2 4 5 3 2 2" xfId="7012"/>
    <cellStyle name="常规 6 3 5 3 2 2" xfId="7013"/>
    <cellStyle name="常规 6 2 2 5 3 2 2" xfId="7014"/>
    <cellStyle name="20% - 强调文字颜色 1 3 3 2 2" xfId="7015"/>
    <cellStyle name="40% - 强调文字颜色 1 3 3 2 2" xfId="7016"/>
    <cellStyle name="20% - 强调文字颜色 2 3 3 2 2" xfId="7017"/>
    <cellStyle name="40% - 强调文字颜色 2 3 3 2 2" xfId="7018"/>
    <cellStyle name="20% - 强调文字颜色 3 3 3 2 2" xfId="7019"/>
    <cellStyle name="40% - 强调文字颜色 3 3 3 2 2" xfId="7020"/>
    <cellStyle name="20% - 强调文字颜色 4 3 3 2 2" xfId="7021"/>
    <cellStyle name="40% - 强调文字颜色 4 3 3 2 2" xfId="7022"/>
    <cellStyle name="20% - 强调文字颜色 5 3 3 2 2" xfId="7023"/>
    <cellStyle name="40% - 强调文字颜色 5 3 3 2 2" xfId="7024"/>
    <cellStyle name="20% - 强调文字颜色 6 3 3 2 2" xfId="7025"/>
    <cellStyle name="40% - 强调文字颜色 6 3 3 2 2" xfId="7026"/>
    <cellStyle name="常规 8 5 3 2 2" xfId="7027"/>
    <cellStyle name="注释 2 5 3 2 2" xfId="7028"/>
    <cellStyle name="常规 6 4 4 3 2 2" xfId="7029"/>
    <cellStyle name="常规 6 2 3 4 3 2 2" xfId="7030"/>
    <cellStyle name="常规 7 2 4 3 2 2" xfId="7031"/>
    <cellStyle name="常规 3 5 2 4 3 2 2" xfId="7032"/>
    <cellStyle name="常规 3 2 4 2 4 3 2 2" xfId="7033"/>
    <cellStyle name="常规 3 2 2 2 4 3 2 2" xfId="7034"/>
    <cellStyle name="常规 6 3 2 4 3 2 2" xfId="7035"/>
    <cellStyle name="常规 6 2 2 2 4 3 2 2" xfId="7036"/>
    <cellStyle name="20% - 着色 1 2 4 3 2 2" xfId="7037"/>
    <cellStyle name="40% - 着色 1 2 4 3 2 2" xfId="7038"/>
    <cellStyle name="20% - 着色 2 2 4 3 2 2" xfId="7039"/>
    <cellStyle name="40% - 着色 2 2 4 3 2 2" xfId="7040"/>
    <cellStyle name="20% - 着色 3 2 4 3 2 2" xfId="7041"/>
    <cellStyle name="40% - 着色 3 2 4 3 2 2" xfId="7042"/>
    <cellStyle name="20% - 着色 4 2 4 3 2 2" xfId="7043"/>
    <cellStyle name="40% - 着色 4 2 4 3 2 2" xfId="7044"/>
    <cellStyle name="20% - 着色 5 2 4 3 2 2" xfId="7045"/>
    <cellStyle name="40% - 着色 5 2 4 3 2 2" xfId="7046"/>
    <cellStyle name="20% - 着色 6 2 4 3 2 2" xfId="7047"/>
    <cellStyle name="40% - 着色 6 2 4 3 2 2" xfId="7048"/>
    <cellStyle name="常规 8 2 4 3 2 2" xfId="7049"/>
    <cellStyle name="注释 2 2 4 3 2 2" xfId="7050"/>
    <cellStyle name="常规 9 3 3 2 2" xfId="7051"/>
    <cellStyle name="常规 3 6 3 3 2 2" xfId="7052"/>
    <cellStyle name="常规 3 2 5 3 3 2 2" xfId="7053"/>
    <cellStyle name="常规 3 2 2 3 3 3 2 2" xfId="7054"/>
    <cellStyle name="常规 6 5 3 3 2 2" xfId="7055"/>
    <cellStyle name="常规 6 2 4 3 3 2 2" xfId="7056"/>
    <cellStyle name="常规 7 3 3 3 2 2" xfId="7057"/>
    <cellStyle name="常规 3 5 3 3 3 2 2" xfId="7058"/>
    <cellStyle name="常规 3 2 4 3 3 3 2 2" xfId="7059"/>
    <cellStyle name="常规 6 3 3 3 3 2 2" xfId="7060"/>
    <cellStyle name="常规 6 2 2 3 3 3 2 2" xfId="7061"/>
    <cellStyle name="20% - 着色 1 3 3 3 2 2" xfId="7062"/>
    <cellStyle name="40% - 着色 1 3 3 3 2 2" xfId="7063"/>
    <cellStyle name="20% - 着色 2 3 3 3 2 2" xfId="7064"/>
    <cellStyle name="40% - 着色 2 3 3 3 2 2" xfId="7065"/>
    <cellStyle name="20% - 着色 3 3 3 3 2 2" xfId="7066"/>
    <cellStyle name="40% - 着色 3 3 3 3 2 2" xfId="7067"/>
    <cellStyle name="20% - 着色 4 3 3 3 2 2" xfId="7068"/>
    <cellStyle name="40% - 着色 4 3 3 3 2 2" xfId="7069"/>
    <cellStyle name="20% - 着色 5 3 3 3 2 2" xfId="7070"/>
    <cellStyle name="40% - 着色 5 3 3 3 2 2" xfId="7071"/>
    <cellStyle name="20% - 着色 6 3 3 3 2 2" xfId="7072"/>
    <cellStyle name="40% - 着色 6 3 3 3 2 2" xfId="7073"/>
    <cellStyle name="常规 8 3 3 3 2 2" xfId="7074"/>
    <cellStyle name="注释 2 3 3 3 2 2" xfId="7075"/>
    <cellStyle name="常规 6 4 2 3 3 2 2" xfId="7076"/>
    <cellStyle name="常规 6 2 3 2 3 3 2 2" xfId="7077"/>
    <cellStyle name="常规 7 2 2 3 3 2 2" xfId="7078"/>
    <cellStyle name="常规 3 5 2 2 3 3 2 2" xfId="7079"/>
    <cellStyle name="常规 3 2 4 2 2 3 3 2 2" xfId="7080"/>
    <cellStyle name="常规 3 2 2 2 2 3 3 2 2" xfId="7081"/>
    <cellStyle name="常规 6 3 2 2 3 3 2 2" xfId="7082"/>
    <cellStyle name="常规 6 2 2 2 2 3 3 2 2" xfId="7083"/>
    <cellStyle name="20% - 着色 1 2 2 3 3 2 2" xfId="7084"/>
    <cellStyle name="40% - 着色 1 2 2 3 3 2 2" xfId="7085"/>
    <cellStyle name="20% - 着色 2 2 2 3 3 2 2" xfId="7086"/>
    <cellStyle name="40% - 着色 2 2 2 3 3 2 2" xfId="7087"/>
    <cellStyle name="20% - 着色 3 2 2 3 3 2 2" xfId="7088"/>
    <cellStyle name="40% - 着色 3 2 2 3 3 2 2" xfId="7089"/>
    <cellStyle name="20% - 着色 4 2 2 3 3 2 2" xfId="7090"/>
    <cellStyle name="40% - 着色 4 2 2 3 3 2 2" xfId="7091"/>
    <cellStyle name="20% - 着色 5 2 2 3 3 2 2" xfId="7092"/>
    <cellStyle name="40% - 着色 5 2 2 3 3 2 2" xfId="7093"/>
    <cellStyle name="20% - 着色 6 2 2 3 3 2 2" xfId="7094"/>
    <cellStyle name="40% - 着色 6 2 2 3 3 2 2" xfId="7095"/>
    <cellStyle name="常规 8 2 2 3 3 2 2" xfId="7096"/>
    <cellStyle name="注释 2 2 2 3 3 2 2" xfId="7097"/>
    <cellStyle name="常规 5 5 3 2 5" xfId="7098"/>
    <cellStyle name="常规 5 2 4 3 2 5" xfId="7099"/>
    <cellStyle name="常规 5 2 2 3 3 2 5" xfId="7100"/>
    <cellStyle name="常规 10 3 3 2 2" xfId="7101"/>
    <cellStyle name="常规 11 3 3 2 2" xfId="7102"/>
    <cellStyle name="常规 12 3 3 2 2" xfId="7103"/>
    <cellStyle name="常规 6 6 2 3 2 2" xfId="7104"/>
    <cellStyle name="常规 6 2 5 2 3 2 2" xfId="7105"/>
    <cellStyle name="常规 7 4 2 3 2 2" xfId="7106"/>
    <cellStyle name="常规 3 5 4 2 3 2 2" xfId="7107"/>
    <cellStyle name="常规 3 2 4 4 2 3 2 2" xfId="7108"/>
    <cellStyle name="常规 3 2 2 4 2 3 2 2" xfId="7109"/>
    <cellStyle name="常规 6 3 4 2 3 2 2" xfId="7110"/>
    <cellStyle name="常规 6 2 2 4 2 3 2 2" xfId="7111"/>
    <cellStyle name="20% - 强调文字颜色 1 2 2 3 2 2" xfId="7112"/>
    <cellStyle name="40% - 强调文字颜色 1 2 2 3 2 2" xfId="7113"/>
    <cellStyle name="20% - 强调文字颜色 2 2 2 3 2 2" xfId="7114"/>
    <cellStyle name="40% - 强调文字颜色 2 2 2 3 2 2" xfId="7115"/>
    <cellStyle name="20% - 强调文字颜色 3 2 2 3 2 2" xfId="7116"/>
    <cellStyle name="40% - 强调文字颜色 3 2 2 3 2 2" xfId="7117"/>
    <cellStyle name="20% - 强调文字颜色 4 2 2 3 2 2" xfId="7118"/>
    <cellStyle name="40% - 强调文字颜色 4 2 2 3 2 2" xfId="7119"/>
    <cellStyle name="20% - 强调文字颜色 5 2 2 3 2 2" xfId="7120"/>
    <cellStyle name="40% - 强调文字颜色 5 2 2 3 2 2" xfId="7121"/>
    <cellStyle name="20% - 强调文字颜色 6 2 2 3 2 2" xfId="7122"/>
    <cellStyle name="40% - 强调文字颜色 6 2 2 3 2 2" xfId="7123"/>
    <cellStyle name="常规 8 4 2 3 2 2" xfId="7124"/>
    <cellStyle name="注释 2 4 2 3 2 2" xfId="7125"/>
    <cellStyle name="常规 6 4 3 2 3 2 2" xfId="7126"/>
    <cellStyle name="常规 6 2 3 3 2 3 2 2" xfId="7127"/>
    <cellStyle name="常规 7 2 3 2 3 2 2" xfId="7128"/>
    <cellStyle name="常规 3 5 2 3 2 3 2 2" xfId="7129"/>
    <cellStyle name="常规 3 2 4 2 3 2 3 2 2" xfId="7130"/>
    <cellStyle name="常规 3 2 2 2 3 2 3 2 2" xfId="7131"/>
    <cellStyle name="常规 6 3 2 3 2 3 2 2" xfId="7132"/>
    <cellStyle name="常规 6 2 2 2 3 2 3 2 2" xfId="7133"/>
    <cellStyle name="20% - 着色 1 2 3 2 3 2 2" xfId="7134"/>
    <cellStyle name="40% - 着色 1 2 3 2 3 2 2" xfId="7135"/>
    <cellStyle name="20% - 着色 2 2 3 2 3 2 2" xfId="7136"/>
    <cellStyle name="40% - 着色 2 2 3 2 3 2 2" xfId="7137"/>
    <cellStyle name="20% - 着色 3 2 3 2 3 2 2" xfId="7138"/>
    <cellStyle name="40% - 着色 3 2 3 2 3 2 2" xfId="7139"/>
    <cellStyle name="20% - 着色 4 2 3 2 3 2 2" xfId="7140"/>
    <cellStyle name="40% - 着色 4 2 3 2 3 2 2" xfId="7141"/>
    <cellStyle name="20% - 着色 5 2 3 2 3 2 2" xfId="7142"/>
    <cellStyle name="40% - 着色 5 2 3 2 3 2 2" xfId="7143"/>
    <cellStyle name="20% - 着色 6 2 3 2 3 2 2" xfId="7144"/>
    <cellStyle name="40% - 着色 6 2 3 2 3 2 2" xfId="7145"/>
    <cellStyle name="常规 8 2 3 2 3 2 2" xfId="7146"/>
    <cellStyle name="注释 2 2 3 2 3 2 2" xfId="7147"/>
    <cellStyle name="常规 9 2 2 3 2 2" xfId="7148"/>
    <cellStyle name="常规 3 6 2 2 3 2 2" xfId="7149"/>
    <cellStyle name="常规 3 2 5 2 2 3 2 2" xfId="7150"/>
    <cellStyle name="常规 3 2 2 3 2 2 3 2 2" xfId="7151"/>
    <cellStyle name="常规 6 5 2 2 3 2 2" xfId="7152"/>
    <cellStyle name="常规 6 2 4 2 2 3 2 2" xfId="7153"/>
    <cellStyle name="常规 7 3 2 2 3 2 2" xfId="7154"/>
    <cellStyle name="常规 3 5 3 2 2 3 2 2" xfId="7155"/>
    <cellStyle name="常规 3 2 4 3 2 2 3 2 2" xfId="7156"/>
    <cellStyle name="常规 6 3 3 2 2 3 2 2" xfId="7157"/>
    <cellStyle name="常规 6 2 2 3 2 2 3 2 2" xfId="7158"/>
    <cellStyle name="20% - 着色 1 3 2 2 3 2 2" xfId="7159"/>
    <cellStyle name="40% - 着色 1 3 2 2 3 2 2" xfId="7160"/>
    <cellStyle name="20% - 着色 2 3 2 2 3 2 2" xfId="7161"/>
    <cellStyle name="40% - 着色 2 3 2 2 3 2 2" xfId="7162"/>
    <cellStyle name="20% - 着色 3 3 2 2 3 2 2" xfId="7163"/>
    <cellStyle name="40% - 着色 3 3 2 2 3 2 2" xfId="7164"/>
    <cellStyle name="20% - 着色 4 3 2 2 3 2 2" xfId="7165"/>
    <cellStyle name="40% - 着色 4 3 2 2 3 2 2" xfId="7166"/>
    <cellStyle name="20% - 着色 5 3 2 2 3 2 2" xfId="7167"/>
    <cellStyle name="40% - 着色 5 3 2 2 3 2 2" xfId="7168"/>
    <cellStyle name="20% - 着色 6 3 2 2 3 2 2" xfId="7169"/>
    <cellStyle name="40% - 着色 6 3 2 2 3 2 2" xfId="7170"/>
    <cellStyle name="常规 8 3 2 2 3 2 2" xfId="7171"/>
    <cellStyle name="注释 2 3 2 2 3 2 2" xfId="7172"/>
    <cellStyle name="常规 6 4 2 2 2 3 2 2" xfId="7173"/>
    <cellStyle name="常规 6 2 3 2 2 2 3 2 2" xfId="7174"/>
    <cellStyle name="常规 7 2 2 2 2 3 2 2" xfId="7175"/>
    <cellStyle name="常规 3 5 2 2 2 2 3 2 2" xfId="7176"/>
    <cellStyle name="常规 3 2 4 2 2 2 2 3 2 2" xfId="7177"/>
    <cellStyle name="常规 3 2 2 2 2 2 2 3 2 2" xfId="7178"/>
    <cellStyle name="常规 6 3 2 2 2 2 3 2 2" xfId="7179"/>
    <cellStyle name="常规 6 2 2 2 2 2 2 3 2 2" xfId="7180"/>
    <cellStyle name="20% - 着色 1 2 2 2 2 3 2 2" xfId="7181"/>
    <cellStyle name="40% - 着色 1 2 2 2 2 3 2 2" xfId="7182"/>
    <cellStyle name="20% - 着色 2 2 2 2 2 3 2 2" xfId="7183"/>
    <cellStyle name="40% - 着色 2 2 2 2 2 3 2 2" xfId="7184"/>
    <cellStyle name="20% - 着色 3 2 2 2 2 3 2 2" xfId="7185"/>
    <cellStyle name="40% - 着色 3 2 2 2 2 3 2 2" xfId="7186"/>
    <cellStyle name="20% - 着色 4 2 2 2 2 3 2 2" xfId="7187"/>
    <cellStyle name="40% - 着色 4 2 2 2 2 3 2 2" xfId="7188"/>
    <cellStyle name="20% - 着色 5 2 2 2 2 3 2 2" xfId="7189"/>
    <cellStyle name="40% - 着色 5 2 2 2 2 3 2 2" xfId="7190"/>
    <cellStyle name="20% - 着色 6 2 2 2 2 3 2 2" xfId="7191"/>
    <cellStyle name="40% - 着色 6 2 2 2 2 3 2 2" xfId="7192"/>
    <cellStyle name="常规 8 2 2 2 2 3 2 2" xfId="7193"/>
    <cellStyle name="注释 2 2 2 2 2 3 2 2" xfId="7194"/>
    <cellStyle name="常规 10 2 2 3 2 2" xfId="7195"/>
    <cellStyle name="常规 11 2 2 3 2 2" xfId="7196"/>
    <cellStyle name="常规 12 2 2 3 2 2" xfId="7197"/>
    <cellStyle name="常规 5 6 2 2 5" xfId="7198"/>
    <cellStyle name="常规 5 2 5 2 2 5" xfId="7199"/>
    <cellStyle name="常规 5 2 2 4 2 2 5" xfId="7200"/>
    <cellStyle name="常规 5 4 2 2 2 5" xfId="7201"/>
    <cellStyle name="常规 5 2 3 2 2 2 5" xfId="7202"/>
    <cellStyle name="常规 5 2 2 2 2 2 2 5" xfId="7203"/>
    <cellStyle name="常规 5 5 2 2 2 5" xfId="7204"/>
    <cellStyle name="常规 5 2 4 2 2 2 5" xfId="7205"/>
    <cellStyle name="常规 5 2 2 3 2 2 2 5" xfId="7206"/>
    <cellStyle name="常规 6 8 2 2 2" xfId="7207"/>
    <cellStyle name="常规 6 2 7 2 2 2" xfId="7208"/>
    <cellStyle name="常规 7 6 2 2 2" xfId="7209"/>
    <cellStyle name="常规 3 5 6 2 2 2" xfId="7210"/>
    <cellStyle name="常规 3 2 4 6 2 2 2" xfId="7211"/>
    <cellStyle name="常规 3 2 2 6 2 2 2" xfId="7212"/>
    <cellStyle name="常规 6 3 6 2 2 2" xfId="7213"/>
    <cellStyle name="常规 6 2 2 6 2 2 2" xfId="7214"/>
    <cellStyle name="20% - 着色 1 4 2 2 2" xfId="7215"/>
    <cellStyle name="40% - 着色 1 4 2 2 2" xfId="7216"/>
    <cellStyle name="20% - 着色 2 4 2 2 2" xfId="7217"/>
    <cellStyle name="40% - 着色 2 4 2 2 2" xfId="7218"/>
    <cellStyle name="20% - 着色 3 4 2 2 2" xfId="7219"/>
    <cellStyle name="40% - 着色 3 4 2 2 2" xfId="7220"/>
    <cellStyle name="20% - 着色 4 4 2 2 2" xfId="7221"/>
    <cellStyle name="40% - 着色 4 4 2 2 2" xfId="7222"/>
    <cellStyle name="20% - 着色 5 4 2 2 2" xfId="7223"/>
    <cellStyle name="40% - 着色 5 4 2 2 2" xfId="7224"/>
    <cellStyle name="20% - 着色 6 4 2 2 2" xfId="7225"/>
    <cellStyle name="40% - 着色 6 4 2 2 2" xfId="7226"/>
    <cellStyle name="常规 8 6 2 2 2" xfId="7227"/>
    <cellStyle name="注释 2 6 2 2 2" xfId="7228"/>
    <cellStyle name="常规 6 4 5 2 2 2" xfId="7229"/>
    <cellStyle name="常规 6 2 3 5 2 2 2" xfId="7230"/>
    <cellStyle name="常规 7 2 5 2 2 2" xfId="7231"/>
    <cellStyle name="常规 3 5 2 5 2 2 2" xfId="7232"/>
    <cellStyle name="常规 3 2 4 2 5 2 2 2" xfId="7233"/>
    <cellStyle name="常规 3 2 2 2 5 2 2 2" xfId="7234"/>
    <cellStyle name="常规 6 3 2 5 2 2 2" xfId="7235"/>
    <cellStyle name="常规 6 2 2 2 5 2 2 2" xfId="7236"/>
    <cellStyle name="20% - 着色 1 2 5 2 2 2" xfId="7237"/>
    <cellStyle name="40% - 着色 1 2 5 2 2 2" xfId="7238"/>
    <cellStyle name="20% - 着色 2 2 5 2 2 2" xfId="7239"/>
    <cellStyle name="40% - 着色 2 2 5 2 2 2" xfId="7240"/>
    <cellStyle name="20% - 着色 3 2 5 2 2 2" xfId="7241"/>
    <cellStyle name="40% - 着色 3 2 5 2 2 2" xfId="7242"/>
    <cellStyle name="20% - 着色 4 2 5 2 2 2" xfId="7243"/>
    <cellStyle name="40% - 着色 4 2 5 2 2 2" xfId="7244"/>
    <cellStyle name="20% - 着色 5 2 5 2 2 2" xfId="7245"/>
    <cellStyle name="40% - 着色 5 2 5 2 2 2" xfId="7246"/>
    <cellStyle name="20% - 着色 6 2 5 2 2 2" xfId="7247"/>
    <cellStyle name="40% - 着色 6 2 5 2 2 2" xfId="7248"/>
    <cellStyle name="常规 8 2 5 2 2 2" xfId="7249"/>
    <cellStyle name="注释 2 2 5 2 2 2" xfId="7250"/>
    <cellStyle name="常规 9 4 2 2 2" xfId="7251"/>
    <cellStyle name="常规 3 6 4 2 2 2" xfId="7252"/>
    <cellStyle name="常规 3 2 5 4 2 2 2" xfId="7253"/>
    <cellStyle name="常规 3 2 2 3 4 2 2 2" xfId="7254"/>
    <cellStyle name="常规 6 5 4 2 2 2" xfId="7255"/>
    <cellStyle name="常规 6 2 4 4 2 2 2" xfId="7256"/>
    <cellStyle name="常规 7 3 4 2 2 2" xfId="7257"/>
    <cellStyle name="常规 3 5 3 4 2 2 2" xfId="7258"/>
    <cellStyle name="常规 3 2 4 3 4 2 2 2" xfId="7259"/>
    <cellStyle name="常规 6 3 3 4 2 2 2" xfId="7260"/>
    <cellStyle name="常规 6 2 2 3 4 2 2 2" xfId="7261"/>
    <cellStyle name="20% - 着色 1 3 4 2 2 2" xfId="7262"/>
    <cellStyle name="40% - 着色 1 3 4 2 2 2" xfId="7263"/>
    <cellStyle name="20% - 着色 2 3 4 2 2 2" xfId="7264"/>
    <cellStyle name="40% - 着色 2 3 4 2 2 2" xfId="7265"/>
    <cellStyle name="20% - 着色 3 3 4 2 2 2" xfId="7266"/>
    <cellStyle name="40% - 着色 3 3 4 2 2 2" xfId="7267"/>
    <cellStyle name="20% - 着色 4 3 4 2 2 2" xfId="7268"/>
    <cellStyle name="40% - 着色 4 3 4 2 2 2" xfId="7269"/>
    <cellStyle name="20% - 着色 5 3 4 2 2 2" xfId="7270"/>
    <cellStyle name="40% - 着色 5 3 4 2 2 2" xfId="7271"/>
    <cellStyle name="20% - 着色 6 3 4 2 2 2" xfId="7272"/>
    <cellStyle name="40% - 着色 6 3 4 2 2 2" xfId="7273"/>
    <cellStyle name="常规 8 3 4 2 2 2" xfId="7274"/>
    <cellStyle name="注释 2 3 4 2 2 2" xfId="7275"/>
    <cellStyle name="常规 6 4 2 4 2 2 2" xfId="7276"/>
    <cellStyle name="常规 6 2 3 2 4 2 2 2" xfId="7277"/>
    <cellStyle name="常规 7 2 2 4 2 2 2" xfId="7278"/>
    <cellStyle name="常规 3 5 2 2 4 2 2 2" xfId="7279"/>
    <cellStyle name="常规 3 2 4 2 2 4 2 2 2" xfId="7280"/>
    <cellStyle name="常规 3 2 2 2 2 4 2 2 2" xfId="7281"/>
    <cellStyle name="常规 6 3 2 2 4 2 2 2" xfId="7282"/>
    <cellStyle name="常规 6 2 2 2 2 4 2 2 2" xfId="7283"/>
    <cellStyle name="20% - 着色 1 2 2 4 2 2 2" xfId="7284"/>
    <cellStyle name="40% - 着色 1 2 2 4 2 2 2" xfId="7285"/>
    <cellStyle name="20% - 着色 2 2 2 4 2 2 2" xfId="7286"/>
    <cellStyle name="40% - 着色 2 2 2 4 2 2 2" xfId="7287"/>
    <cellStyle name="20% - 着色 3 2 2 4 2 2 2" xfId="7288"/>
    <cellStyle name="40% - 着色 3 2 2 4 2 2 2" xfId="7289"/>
    <cellStyle name="20% - 着色 4 2 2 4 2 2 2" xfId="7290"/>
    <cellStyle name="40% - 着色 4 2 2 4 2 2 2" xfId="7291"/>
    <cellStyle name="20% - 着色 5 2 2 4 2 2 2" xfId="7292"/>
    <cellStyle name="40% - 着色 5 2 2 4 2 2 2" xfId="7293"/>
    <cellStyle name="20% - 着色 6 2 2 4 2 2 2" xfId="7294"/>
    <cellStyle name="40% - 着色 6 2 2 4 2 2 2" xfId="7295"/>
    <cellStyle name="常规 8 2 2 4 2 2 2" xfId="7296"/>
    <cellStyle name="注释 2 2 2 4 2 2 2" xfId="7297"/>
    <cellStyle name="常规 10 4 2 2 2" xfId="7298"/>
    <cellStyle name="常规 11 4 2 2 2" xfId="7299"/>
    <cellStyle name="常规 12 4 2 2 2" xfId="7300"/>
    <cellStyle name="常规 6 6 3 2 2 2" xfId="7301"/>
    <cellStyle name="常规 6 2 5 3 2 2 2" xfId="7302"/>
    <cellStyle name="常规 7 4 3 2 2 2" xfId="7303"/>
    <cellStyle name="常规 3 5 4 3 2 2 2" xfId="7304"/>
    <cellStyle name="常规 3 2 4 4 3 2 2 2" xfId="7305"/>
    <cellStyle name="常规 3 2 2 4 3 2 2 2" xfId="7306"/>
    <cellStyle name="常规 6 3 4 3 2 2 2" xfId="7307"/>
    <cellStyle name="常规 6 2 2 4 3 2 2 2" xfId="7308"/>
    <cellStyle name="20% - 强调文字颜色 1 2 3 2 2 2" xfId="7309"/>
    <cellStyle name="40% - 强调文字颜色 1 2 3 2 2 2" xfId="7310"/>
    <cellStyle name="20% - 强调文字颜色 2 2 3 2 2 2" xfId="7311"/>
    <cellStyle name="40% - 强调文字颜色 2 2 3 2 2 2" xfId="7312"/>
    <cellStyle name="20% - 强调文字颜色 3 2 3 2 2 2" xfId="7313"/>
    <cellStyle name="40% - 强调文字颜色 3 2 3 2 2 2" xfId="7314"/>
    <cellStyle name="20% - 强调文字颜色 4 2 3 2 2 2" xfId="7315"/>
    <cellStyle name="40% - 强调文字颜色 4 2 3 2 2 2" xfId="7316"/>
    <cellStyle name="20% - 强调文字颜色 5 2 3 2 2 2" xfId="7317"/>
    <cellStyle name="40% - 强调文字颜色 5 2 3 2 2 2" xfId="7318"/>
    <cellStyle name="20% - 强调文字颜色 6 2 3 2 2 2" xfId="7319"/>
    <cellStyle name="40% - 强调文字颜色 6 2 3 2 2 2" xfId="7320"/>
    <cellStyle name="常规 8 4 3 2 2 2" xfId="7321"/>
    <cellStyle name="注释 2 4 3 2 2 2" xfId="7322"/>
    <cellStyle name="常规 6 4 3 3 2 2 2" xfId="7323"/>
    <cellStyle name="常规 6 2 3 3 3 2 2 2" xfId="7324"/>
    <cellStyle name="常规 7 2 3 3 2 2 2" xfId="7325"/>
    <cellStyle name="常规 3 5 2 3 3 2 2 2" xfId="7326"/>
    <cellStyle name="常规 3 2 4 2 3 3 2 2 2" xfId="7327"/>
    <cellStyle name="常规 3 2 2 2 3 3 2 2 2" xfId="7328"/>
    <cellStyle name="常规 6 3 2 3 3 2 2 2" xfId="7329"/>
    <cellStyle name="常规 6 2 2 2 3 3 2 2 2" xfId="7330"/>
    <cellStyle name="20% - 着色 1 2 3 3 2 2 2" xfId="7331"/>
    <cellStyle name="40% - 着色 1 2 3 3 2 2 2" xfId="7332"/>
    <cellStyle name="20% - 着色 2 2 3 3 2 2 2" xfId="7333"/>
    <cellStyle name="40% - 着色 2 2 3 3 2 2 2" xfId="7334"/>
    <cellStyle name="20% - 着色 3 2 3 3 2 2 2" xfId="7335"/>
    <cellStyle name="40% - 着色 3 2 3 3 2 2 2" xfId="7336"/>
    <cellStyle name="20% - 着色 4 2 3 3 2 2 2" xfId="7337"/>
    <cellStyle name="40% - 着色 4 2 3 3 2 2 2" xfId="7338"/>
    <cellStyle name="20% - 着色 5 2 3 3 2 2 2" xfId="7339"/>
    <cellStyle name="40% - 着色 5 2 3 3 2 2 2" xfId="7340"/>
    <cellStyle name="20% - 着色 6 2 3 3 2 2 2" xfId="7341"/>
    <cellStyle name="40% - 着色 6 2 3 3 2 2 2" xfId="7342"/>
    <cellStyle name="常规 8 2 3 3 2 2 2" xfId="7343"/>
    <cellStyle name="注释 2 2 3 3 2 2 2" xfId="7344"/>
    <cellStyle name="常规 9 2 3 2 2 2" xfId="7345"/>
    <cellStyle name="常规 3 6 2 3 2 2 2" xfId="7346"/>
    <cellStyle name="常规 3 2 5 2 3 2 2 2" xfId="7347"/>
    <cellStyle name="常规 3 2 2 3 2 3 2 2 2" xfId="7348"/>
    <cellStyle name="常规 6 5 2 3 2 2 2" xfId="7349"/>
    <cellStyle name="常规 6 2 4 2 3 2 2 2" xfId="7350"/>
    <cellStyle name="常规 7 3 2 3 2 2 2" xfId="7351"/>
    <cellStyle name="常规 3 5 3 2 3 2 2 2" xfId="7352"/>
    <cellStyle name="常规 3 2 4 3 2 3 2 2 2" xfId="7353"/>
    <cellStyle name="常规 6 3 3 2 3 2 2 2" xfId="7354"/>
    <cellStyle name="常规 6 2 2 3 2 3 2 2 2" xfId="7355"/>
    <cellStyle name="20% - 着色 1 3 2 3 2 2 2" xfId="7356"/>
    <cellStyle name="40% - 着色 1 3 2 3 2 2 2" xfId="7357"/>
    <cellStyle name="20% - 着色 2 3 2 3 2 2 2" xfId="7358"/>
    <cellStyle name="40% - 着色 2 3 2 3 2 2 2" xfId="7359"/>
    <cellStyle name="20% - 着色 3 3 2 3 2 2 2" xfId="7360"/>
    <cellStyle name="40% - 着色 3 3 2 3 2 2 2" xfId="7361"/>
    <cellStyle name="20% - 着色 4 3 2 3 2 2 2" xfId="7362"/>
    <cellStyle name="40% - 着色 4 3 2 3 2 2 2" xfId="7363"/>
    <cellStyle name="20% - 着色 5 3 2 3 2 2 2" xfId="7364"/>
    <cellStyle name="40% - 着色 5 3 2 3 2 2 2" xfId="7365"/>
    <cellStyle name="20% - 着色 6 3 2 3 2 2 2" xfId="7366"/>
    <cellStyle name="40% - 着色 6 3 2 3 2 2 2" xfId="7367"/>
    <cellStyle name="常规 8 3 2 3 2 2 2" xfId="7368"/>
    <cellStyle name="注释 2 3 2 3 2 2 2" xfId="7369"/>
    <cellStyle name="常规 6 4 2 2 3 2 2 2" xfId="7370"/>
    <cellStyle name="常规 6 2 3 2 2 3 2 2 2" xfId="7371"/>
    <cellStyle name="常规 7 2 2 2 3 2 2 2" xfId="7372"/>
    <cellStyle name="常规 3 5 2 2 2 3 2 2 2" xfId="7373"/>
    <cellStyle name="常规 3 2 4 2 2 2 3 2 2 2" xfId="7374"/>
    <cellStyle name="常规 3 2 2 2 2 2 3 2 2 2" xfId="7375"/>
    <cellStyle name="常规 6 3 2 2 2 3 2 2 2" xfId="7376"/>
    <cellStyle name="常规 6 2 2 2 2 2 3 2 2 2" xfId="7377"/>
    <cellStyle name="20% - 着色 1 2 2 2 3 2 2 2" xfId="7378"/>
    <cellStyle name="40% - 着色 1 2 2 2 3 2 2 2" xfId="7379"/>
    <cellStyle name="20% - 着色 2 2 2 2 3 2 2 2" xfId="7380"/>
    <cellStyle name="40% - 着色 2 2 2 2 3 2 2 2" xfId="7381"/>
    <cellStyle name="20% - 着色 3 2 2 2 3 2 2 2" xfId="7382"/>
    <cellStyle name="40% - 着色 3 2 2 2 3 2 2 2" xfId="7383"/>
    <cellStyle name="20% - 着色 4 2 2 2 3 2 2 2" xfId="7384"/>
    <cellStyle name="40% - 着色 4 2 2 2 3 2 2 2" xfId="7385"/>
    <cellStyle name="20% - 着色 5 2 2 2 3 2 2 2" xfId="7386"/>
    <cellStyle name="40% - 着色 5 2 2 2 3 2 2 2" xfId="7387"/>
    <cellStyle name="20% - 着色 6 2 2 2 3 2 2 2" xfId="7388"/>
    <cellStyle name="40% - 着色 6 2 2 2 3 2 2 2" xfId="7389"/>
    <cellStyle name="常规 8 2 2 2 3 2 2 2" xfId="7390"/>
    <cellStyle name="注释 2 2 2 2 3 2 2 2" xfId="7391"/>
    <cellStyle name="常规 10 2 3 2 2 2" xfId="7392"/>
    <cellStyle name="常规 11 2 3 2 2 2" xfId="7393"/>
    <cellStyle name="常规 12 2 3 2 2 2" xfId="7394"/>
    <cellStyle name="常规 13 2 2 2 2" xfId="7395"/>
    <cellStyle name="常规 3 7 2 2 2 2" xfId="7396"/>
    <cellStyle name="常规 3 2 6 2 2 2 2" xfId="7397"/>
    <cellStyle name="常规 3 2 2 5 2 2 2 2" xfId="7398"/>
    <cellStyle name="常规 6 7 2 2 2 2" xfId="7399"/>
    <cellStyle name="常规 6 2 6 2 2 2 2" xfId="7400"/>
    <cellStyle name="常规 7 5 2 2 2 2" xfId="7401"/>
    <cellStyle name="常规 3 5 5 2 2 2 2" xfId="7402"/>
    <cellStyle name="常规 3 2 4 5 2 2 2 2" xfId="7403"/>
    <cellStyle name="常规 6 3 5 2 2 2 2" xfId="7404"/>
    <cellStyle name="常规 6 2 2 5 2 2 2 2" xfId="7405"/>
    <cellStyle name="20% - 强调文字颜色 1 3 2 2 2 2" xfId="7406"/>
    <cellStyle name="40% - 强调文字颜色 1 3 2 2 2 2" xfId="7407"/>
    <cellStyle name="20% - 强调文字颜色 2 3 2 2 2 2" xfId="7408"/>
    <cellStyle name="40% - 强调文字颜色 2 3 2 2 2 2" xfId="7409"/>
    <cellStyle name="20% - 强调文字颜色 3 3 2 2 2 2" xfId="7410"/>
    <cellStyle name="40% - 强调文字颜色 3 3 2 2 2 2" xfId="7411"/>
    <cellStyle name="20% - 强调文字颜色 4 3 2 2 2 2" xfId="7412"/>
    <cellStyle name="40% - 强调文字颜色 4 3 2 2 2 2" xfId="7413"/>
    <cellStyle name="20% - 强调文字颜色 5 3 2 2 2 2" xfId="7414"/>
    <cellStyle name="40% - 强调文字颜色 5 3 2 2 2 2" xfId="7415"/>
    <cellStyle name="20% - 强调文字颜色 6 3 2 2 2 2" xfId="7416"/>
    <cellStyle name="40% - 强调文字颜色 6 3 2 2 2 2" xfId="7417"/>
    <cellStyle name="常规 8 5 2 2 2 2" xfId="7418"/>
    <cellStyle name="注释 2 5 2 2 2 2" xfId="7419"/>
    <cellStyle name="常规 6 4 4 2 2 2 2" xfId="7420"/>
    <cellStyle name="常规 6 2 3 4 2 2 2 2" xfId="7421"/>
    <cellStyle name="常规 7 2 4 2 2 2 2" xfId="7422"/>
    <cellStyle name="常规 3 5 2 4 2 2 2 2" xfId="7423"/>
    <cellStyle name="常规 3 2 4 2 4 2 2 2 2" xfId="7424"/>
    <cellStyle name="常规 3 2 2 2 4 2 2 2 2" xfId="7425"/>
    <cellStyle name="常规 6 3 2 4 2 2 2 2" xfId="7426"/>
    <cellStyle name="常规 6 2 2 2 4 2 2 2 2" xfId="7427"/>
    <cellStyle name="20% - 着色 1 2 4 2 2 2 2" xfId="7428"/>
    <cellStyle name="40% - 着色 1 2 4 2 2 2 2" xfId="7429"/>
    <cellStyle name="20% - 着色 2 2 4 2 2 2 2" xfId="7430"/>
    <cellStyle name="40% - 着色 2 2 4 2 2 2 2" xfId="7431"/>
    <cellStyle name="20% - 着色 3 2 4 2 2 2 2" xfId="7432"/>
    <cellStyle name="40% - 着色 3 2 4 2 2 2 2" xfId="7433"/>
    <cellStyle name="20% - 着色 4 2 4 2 2 2 2" xfId="7434"/>
    <cellStyle name="40% - 着色 4 2 4 2 2 2 2" xfId="7435"/>
    <cellStyle name="20% - 着色 5 2 4 2 2 2 2" xfId="7436"/>
    <cellStyle name="40% - 着色 5 2 4 2 2 2 2" xfId="7437"/>
    <cellStyle name="20% - 着色 6 2 4 2 2 2 2" xfId="7438"/>
    <cellStyle name="40% - 着色 6 2 4 2 2 2 2" xfId="7439"/>
    <cellStyle name="常规 8 2 4 2 2 2 2" xfId="7440"/>
    <cellStyle name="注释 2 2 4 2 2 2 2" xfId="7441"/>
    <cellStyle name="常规 9 3 2 2 2 2" xfId="7442"/>
    <cellStyle name="常规 3 6 3 2 2 2 2" xfId="7443"/>
    <cellStyle name="常规 3 2 5 3 2 2 2 2" xfId="7444"/>
    <cellStyle name="常规 3 2 2 3 3 2 2 2 2" xfId="7445"/>
    <cellStyle name="常规 6 5 3 2 2 2 2" xfId="7446"/>
    <cellStyle name="常规 6 2 4 3 2 2 2 2" xfId="7447"/>
    <cellStyle name="常规 7 3 3 2 2 2 2" xfId="7448"/>
    <cellStyle name="常规 3 5 3 3 2 2 2 2" xfId="7449"/>
    <cellStyle name="常规 3 2 4 3 3 2 2 2 2" xfId="7450"/>
    <cellStyle name="常规 6 3 3 3 2 2 2 2" xfId="7451"/>
    <cellStyle name="常规 6 2 2 3 3 2 2 2 2" xfId="7452"/>
    <cellStyle name="20% - 着色 1 3 3 2 2 2 2" xfId="7453"/>
    <cellStyle name="40% - 着色 1 3 3 2 2 2 2" xfId="7454"/>
    <cellStyle name="20% - 着色 2 3 3 2 2 2 2" xfId="7455"/>
    <cellStyle name="40% - 着色 2 3 3 2 2 2 2" xfId="7456"/>
    <cellStyle name="20% - 着色 3 3 3 2 2 2 2" xfId="7457"/>
    <cellStyle name="40% - 着色 3 3 3 2 2 2 2" xfId="7458"/>
    <cellStyle name="20% - 着色 4 3 3 2 2 2 2" xfId="7459"/>
    <cellStyle name="40% - 着色 4 3 3 2 2 2 2" xfId="7460"/>
    <cellStyle name="20% - 着色 5 3 3 2 2 2 2" xfId="7461"/>
    <cellStyle name="40% - 着色 5 3 3 2 2 2 2" xfId="7462"/>
    <cellStyle name="20% - 着色 6 3 3 2 2 2 2" xfId="7463"/>
    <cellStyle name="40% - 着色 6 3 3 2 2 2 2" xfId="7464"/>
    <cellStyle name="常规 8 3 3 2 2 2 2" xfId="7465"/>
    <cellStyle name="注释 2 3 3 2 2 2 2" xfId="7466"/>
    <cellStyle name="常规 6 4 2 3 2 2 2 2" xfId="7467"/>
    <cellStyle name="常规 6 2 3 2 3 2 2 2 2" xfId="7468"/>
    <cellStyle name="常规 7 2 2 3 2 2 2 2" xfId="7469"/>
    <cellStyle name="常规 3 5 2 2 3 2 2 2 2" xfId="7470"/>
    <cellStyle name="常规 3 2 4 2 2 3 2 2 2 2" xfId="7471"/>
    <cellStyle name="常规 3 2 2 2 2 3 2 2 2 2" xfId="7472"/>
    <cellStyle name="常规 6 3 2 2 3 2 2 2 2" xfId="7473"/>
    <cellStyle name="常规 6 2 2 2 2 3 2 2 2 2" xfId="7474"/>
    <cellStyle name="20% - 着色 1 2 2 3 2 2 2 2" xfId="7475"/>
    <cellStyle name="40% - 着色 1 2 2 3 2 2 2 2" xfId="7476"/>
    <cellStyle name="20% - 着色 2 2 2 3 2 2 2 2" xfId="7477"/>
    <cellStyle name="40% - 着色 2 2 2 3 2 2 2 2" xfId="7478"/>
    <cellStyle name="20% - 着色 3 2 2 3 2 2 2 2" xfId="7479"/>
    <cellStyle name="40% - 着色 3 2 2 3 2 2 2 2" xfId="7480"/>
    <cellStyle name="20% - 着色 4 2 2 3 2 2 2 2" xfId="7481"/>
    <cellStyle name="40% - 着色 4 2 2 3 2 2 2 2" xfId="7482"/>
    <cellStyle name="20% - 着色 5 2 2 3 2 2 2 2" xfId="7483"/>
    <cellStyle name="40% - 着色 5 2 2 3 2 2 2 2" xfId="7484"/>
    <cellStyle name="20% - 着色 6 2 2 3 2 2 2 2" xfId="7485"/>
    <cellStyle name="40% - 着色 6 2 2 3 2 2 2 2" xfId="7486"/>
    <cellStyle name="常规 8 2 2 3 2 2 2 2" xfId="7487"/>
    <cellStyle name="注释 2 2 2 3 2 2 2 2" xfId="7488"/>
    <cellStyle name="常规 10 3 2 2 2 2" xfId="7489"/>
    <cellStyle name="常规 11 3 2 2 2 2" xfId="7490"/>
    <cellStyle name="常规 12 3 2 2 2 2" xfId="7491"/>
    <cellStyle name="常规 6 6 2 2 2 2 2" xfId="7492"/>
    <cellStyle name="常规 6 2 5 2 2 2 2 2" xfId="7493"/>
    <cellStyle name="常规 7 4 2 2 2 2 2" xfId="7494"/>
    <cellStyle name="常规 3 5 4 2 2 2 2 2" xfId="7495"/>
    <cellStyle name="常规 3 2 4 4 2 2 2 2 2" xfId="7496"/>
    <cellStyle name="常规 3 2 2 4 2 2 2 2 2" xfId="7497"/>
    <cellStyle name="常规 6 3 4 2 2 2 2 2" xfId="7498"/>
    <cellStyle name="常规 6 2 2 4 2 2 2 2 2" xfId="7499"/>
    <cellStyle name="20% - 强调文字颜色 1 2 2 2 2 2 2" xfId="7500"/>
    <cellStyle name="40% - 强调文字颜色 1 2 2 2 2 2 2" xfId="7501"/>
    <cellStyle name="20% - 强调文字颜色 2 2 2 2 2 2 2" xfId="7502"/>
    <cellStyle name="40% - 强调文字颜色 2 2 2 2 2 2 2" xfId="7503"/>
    <cellStyle name="20% - 强调文字颜色 3 2 2 2 2 2 2" xfId="7504"/>
    <cellStyle name="40% - 强调文字颜色 3 2 2 2 2 2 2" xfId="7505"/>
    <cellStyle name="20% - 强调文字颜色 4 2 2 2 2 2 2" xfId="7506"/>
    <cellStyle name="40% - 强调文字颜色 4 2 2 2 2 2 2" xfId="7507"/>
    <cellStyle name="20% - 强调文字颜色 5 2 2 2 2 2 2" xfId="7508"/>
    <cellStyle name="40% - 强调文字颜色 5 2 2 2 2 2 2" xfId="7509"/>
    <cellStyle name="20% - 强调文字颜色 6 2 2 2 2 2 2" xfId="7510"/>
    <cellStyle name="40% - 强调文字颜色 6 2 2 2 2 2 2" xfId="7511"/>
    <cellStyle name="常规 8 4 2 2 2 2 2" xfId="7512"/>
    <cellStyle name="注释 2 4 2 2 2 2 2" xfId="7513"/>
    <cellStyle name="常规 6 4 3 2 2 2 2 2" xfId="7514"/>
    <cellStyle name="常规 6 2 3 3 2 2 2 2 2" xfId="7515"/>
    <cellStyle name="常规 7 2 3 2 2 2 2 2" xfId="7516"/>
    <cellStyle name="常规 3 5 2 3 2 2 2 2 2" xfId="7517"/>
    <cellStyle name="常规 3 2 4 2 3 2 2 2 2 2" xfId="7518"/>
    <cellStyle name="常规 3 2 2 2 3 2 2 2 2 2" xfId="7519"/>
    <cellStyle name="常规 6 3 2 3 2 2 2 2 2" xfId="7520"/>
    <cellStyle name="常规 6 2 2 2 3 2 2 2 2 2" xfId="7521"/>
    <cellStyle name="20% - 着色 1 2 3 2 2 2 2 2" xfId="7522"/>
    <cellStyle name="40% - 着色 1 2 3 2 2 2 2 2" xfId="7523"/>
    <cellStyle name="20% - 着色 2 2 3 2 2 2 2 2" xfId="7524"/>
    <cellStyle name="40% - 着色 2 2 3 2 2 2 2 2" xfId="7525"/>
    <cellStyle name="20% - 着色 3 2 3 2 2 2 2 2" xfId="7526"/>
    <cellStyle name="40% - 着色 3 2 3 2 2 2 2 2" xfId="7527"/>
    <cellStyle name="20% - 着色 4 2 3 2 2 2 2 2" xfId="7528"/>
    <cellStyle name="40% - 着色 4 2 3 2 2 2 2 2" xfId="7529"/>
    <cellStyle name="20% - 着色 5 2 3 2 2 2 2 2" xfId="7530"/>
    <cellStyle name="40% - 着色 5 2 3 2 2 2 2 2" xfId="7531"/>
    <cellStyle name="20% - 着色 6 2 3 2 2 2 2 2" xfId="7532"/>
    <cellStyle name="40% - 着色 6 2 3 2 2 2 2 2" xfId="7533"/>
    <cellStyle name="常规 8 2 3 2 2 2 2 2" xfId="7534"/>
    <cellStyle name="注释 2 2 3 2 2 2 2 2" xfId="7535"/>
    <cellStyle name="常规 9 2 2 2 2 2 2" xfId="7536"/>
    <cellStyle name="常规 3 6 2 2 2 2 2 2" xfId="7537"/>
    <cellStyle name="常规 3 2 5 2 2 2 2 2 2" xfId="7538"/>
    <cellStyle name="常规 3 2 2 3 2 2 2 2 2 2" xfId="7539"/>
    <cellStyle name="常规 6 5 2 2 2 2 2 2" xfId="7540"/>
    <cellStyle name="常规 6 2 4 2 2 2 2 2 2" xfId="7541"/>
    <cellStyle name="常规 7 3 2 2 2 2 2 2" xfId="7542"/>
    <cellStyle name="常规 3 5 3 2 2 2 2 2 2" xfId="7543"/>
    <cellStyle name="常规 3 2 4 3 2 2 2 2 2 2" xfId="7544"/>
    <cellStyle name="常规 6 3 3 2 2 2 2 2 2" xfId="7545"/>
    <cellStyle name="常规 6 2 2 3 2 2 2 2 2 2" xfId="7546"/>
    <cellStyle name="20% - 着色 1 3 2 2 2 2 2 2" xfId="7547"/>
    <cellStyle name="40% - 着色 1 3 2 2 2 2 2 2" xfId="7548"/>
    <cellStyle name="20% - 着色 2 3 2 2 2 2 2 2" xfId="7549"/>
    <cellStyle name="40% - 着色 2 3 2 2 2 2 2 2" xfId="7550"/>
    <cellStyle name="20% - 着色 3 3 2 2 2 2 2 2" xfId="7551"/>
    <cellStyle name="40% - 着色 3 3 2 2 2 2 2 2" xfId="7552"/>
    <cellStyle name="20% - 着色 4 3 2 2 2 2 2 2" xfId="7553"/>
    <cellStyle name="40% - 着色 4 3 2 2 2 2 2 2" xfId="7554"/>
    <cellStyle name="20% - 着色 5 3 2 2 2 2 2 2" xfId="7555"/>
    <cellStyle name="40% - 着色 5 3 2 2 2 2 2 2" xfId="7556"/>
    <cellStyle name="20% - 着色 6 3 2 2 2 2 2 2" xfId="7557"/>
    <cellStyle name="40% - 着色 6 3 2 2 2 2 2 2" xfId="7558"/>
    <cellStyle name="常规 8 3 2 2 2 2 2 2" xfId="7559"/>
    <cellStyle name="注释 2 3 2 2 2 2 2 2" xfId="7560"/>
    <cellStyle name="常规 6 4 2 2 2 2 2 2 2" xfId="7561"/>
    <cellStyle name="常规 6 2 3 2 2 2 2 2 2 2" xfId="7562"/>
    <cellStyle name="常规 7 2 2 2 2 2 2 2 2" xfId="7563"/>
    <cellStyle name="常规 3 5 2 2 2 2 2 2 2 2" xfId="7564"/>
    <cellStyle name="常规 3 2 4 2 2 2 2 2 2 2 2" xfId="7565"/>
    <cellStyle name="常规 3 2 2 2 2 2 2 2 2 2 2" xfId="7566"/>
    <cellStyle name="常规 6 3 2 2 2 2 2 2 2 2" xfId="7567"/>
    <cellStyle name="常规 6 2 2 2 2 2 2 2 2 2 2" xfId="7568"/>
    <cellStyle name="20% - 着色 1 2 2 2 2 2 2 2 2" xfId="7569"/>
    <cellStyle name="40% - 着色 1 2 2 2 2 2 2 2 2" xfId="7570"/>
    <cellStyle name="20% - 着色 2 2 2 2 2 2 2 2 2" xfId="7571"/>
    <cellStyle name="40% - 着色 2 2 2 2 2 2 2 2 2" xfId="7572"/>
    <cellStyle name="20% - 着色 3 2 2 2 2 2 2 2 2" xfId="7573"/>
    <cellStyle name="40% - 着色 3 2 2 2 2 2 2 2 2" xfId="7574"/>
    <cellStyle name="20% - 着色 4 2 2 2 2 2 2 2 2" xfId="7575"/>
    <cellStyle name="40% - 着色 4 2 2 2 2 2 2 2 2" xfId="7576"/>
    <cellStyle name="20% - 着色 5 2 2 2 2 2 2 2 2" xfId="7577"/>
    <cellStyle name="40% - 着色 5 2 2 2 2 2 2 2 2" xfId="7578"/>
    <cellStyle name="20% - 着色 6 2 2 2 2 2 2 2 2" xfId="7579"/>
    <cellStyle name="40% - 着色 6 2 2 2 2 2 2 2 2" xfId="7580"/>
    <cellStyle name="常规 8 2 2 2 2 2 2 2 2" xfId="7581"/>
    <cellStyle name="注释 2 2 2 2 2 2 2 2 2" xfId="7582"/>
    <cellStyle name="常规 10 2 2 2 2 2 2" xfId="7583"/>
    <cellStyle name="常规 11 2 2 2 2 2 2" xfId="7584"/>
    <cellStyle name="常规 12 2 2 2 2 2 2" xfId="7585"/>
    <cellStyle name="常规 5 8 2 5" xfId="7586"/>
    <cellStyle name="常规 5 2 7 2 5" xfId="7587"/>
    <cellStyle name="常规 5 2 2 6 2 5" xfId="7588"/>
    <cellStyle name="常规 5 4 4 2 5" xfId="7589"/>
    <cellStyle name="常规 5 2 3 4 2 5" xfId="7590"/>
    <cellStyle name="常规 5 2 2 2 4 2 5" xfId="7591"/>
    <cellStyle name="常规 5 5 4 2 5" xfId="7592"/>
    <cellStyle name="常规 5 2 4 4 2 5" xfId="7593"/>
    <cellStyle name="常规 5 2 2 3 4 2 5" xfId="7594"/>
    <cellStyle name="Normal 7 2 2" xfId="7595"/>
    <cellStyle name="常规 5 6 3 2 5" xfId="7596"/>
    <cellStyle name="常规 5 2 5 3 2 5" xfId="7597"/>
    <cellStyle name="常规 5 2 2 4 3 2 5" xfId="7598"/>
    <cellStyle name="常规 5 4 2 3 2 5" xfId="7599"/>
    <cellStyle name="常规 5 2 3 2 3 2 5" xfId="7600"/>
    <cellStyle name="常规 5 2 2 2 2 3 2 5" xfId="7601"/>
    <cellStyle name="常规 5 5 2 3 2 5" xfId="7602"/>
    <cellStyle name="常规 5 2 4 2 3 2 5" xfId="7603"/>
    <cellStyle name="常规 5 2 2 3 2 3 2 5" xfId="7604"/>
    <cellStyle name="常规 5 9 2 5" xfId="7605"/>
    <cellStyle name="常规 5 2 8 2 5" xfId="7606"/>
    <cellStyle name="常规 5 2 2 7 2 5" xfId="7607"/>
    <cellStyle name="常规 5 4 5 2 5" xfId="7608"/>
    <cellStyle name="常规 5 2 3 5 2 5" xfId="7609"/>
    <cellStyle name="常规 5 2 2 2 5 2 5" xfId="7610"/>
    <cellStyle name="常规 5 5 5 2 5" xfId="7611"/>
    <cellStyle name="常规 5 2 4 5 2 5" xfId="7612"/>
    <cellStyle name="常规 5 2 2 3 5 2 5" xfId="7613"/>
    <cellStyle name="常规 5 6 4 2 5" xfId="7614"/>
    <cellStyle name="常规 5 2 5 4 2 5" xfId="7615"/>
    <cellStyle name="常规 5 2 2 4 4 2 5" xfId="7616"/>
    <cellStyle name="常规 5 4 2 4 2 5" xfId="7617"/>
    <cellStyle name="常规 5 2 3 2 4 2 5" xfId="7618"/>
    <cellStyle name="常规 5 2 2 2 2 4 2 5" xfId="7619"/>
    <cellStyle name="常规 5 5 2 4 2 5" xfId="7620"/>
    <cellStyle name="常规 5 2 4 2 4 2 5" xfId="7621"/>
    <cellStyle name="常规 5 2 2 3 2 4 2 5" xfId="7622"/>
    <cellStyle name="常规 5 10 2 5" xfId="7623"/>
    <cellStyle name="常规 5 2 9 2 5" xfId="7624"/>
    <cellStyle name="常规 5 2 2 8 2 5" xfId="7625"/>
    <cellStyle name="常规 5 4 6 2 5" xfId="7626"/>
    <cellStyle name="常规 5 2 3 6 2 5" xfId="7627"/>
    <cellStyle name="常规 5 2 2 2 6 2 5" xfId="7628"/>
    <cellStyle name="常规 5 5 6 2 5" xfId="7629"/>
    <cellStyle name="常规 5 2 4 6 2 5" xfId="7630"/>
    <cellStyle name="常规 5 2 2 3 6 2 5" xfId="7631"/>
    <cellStyle name="常规 5 6 5 2 5" xfId="7632"/>
    <cellStyle name="常规 5 2 5 5 2 5" xfId="7633"/>
    <cellStyle name="常规 5 2 2 4 5 2 5" xfId="7634"/>
    <cellStyle name="常规 5 4 2 5 2 5" xfId="7635"/>
    <cellStyle name="常规 5 2 3 2 5 2 5" xfId="7636"/>
    <cellStyle name="常规 5 2 2 2 2 5 2 5" xfId="7637"/>
    <cellStyle name="常规 5 5 2 5 2 5" xfId="7638"/>
    <cellStyle name="常规 5 2 4 2 5 2 5" xfId="7639"/>
    <cellStyle name="常规 5 2 2 3 2 5 2 5" xfId="7640"/>
    <cellStyle name="常规 5 11 2 5" xfId="7641"/>
    <cellStyle name="常规 5 2 10 2 5" xfId="7642"/>
    <cellStyle name="常规 5 2 2 9 2 5" xfId="7643"/>
    <cellStyle name="常规 5 4 7 2 5" xfId="7644"/>
    <cellStyle name="常规 5 2 3 7 2 5" xfId="7645"/>
    <cellStyle name="常规 5 2 2 2 7 2 5" xfId="7646"/>
    <cellStyle name="常规 5 5 7 2 5" xfId="7647"/>
    <cellStyle name="常规 5 2 4 7 2 5" xfId="7648"/>
    <cellStyle name="常规 5 2 2 3 7 2 5" xfId="7649"/>
    <cellStyle name="常规 5 6 6 2 5" xfId="7650"/>
    <cellStyle name="常规 5 2 5 6 2 5" xfId="7651"/>
    <cellStyle name="常规 5 2 2 4 6 2 5" xfId="7652"/>
    <cellStyle name="常规 5 4 2 6 2 5" xfId="7653"/>
    <cellStyle name="常规 5 2 3 2 6 2 5" xfId="7654"/>
    <cellStyle name="常规 5 2 2 2 2 6 2 5" xfId="7655"/>
    <cellStyle name="常规 5 5 2 6 2 5" xfId="7656"/>
    <cellStyle name="常规 5 2 4 2 6 2 5" xfId="7657"/>
    <cellStyle name="常规 5 2 2 3 2 6 2 5" xfId="7658"/>
    <cellStyle name="常规 5 13 3" xfId="7659"/>
    <cellStyle name="常规 5 2 12 3" xfId="7660"/>
    <cellStyle name="常规 5 2 2 11 3" xfId="7661"/>
    <cellStyle name="常规 5 4 9 3" xfId="7662"/>
    <cellStyle name="常规 5 2 3 9 3" xfId="7663"/>
    <cellStyle name="常规 5 2 2 2 9 3" xfId="7664"/>
    <cellStyle name="常规 5 5 9 3" xfId="7665"/>
    <cellStyle name="常规 5 2 4 9 3" xfId="7666"/>
    <cellStyle name="常规 5 2 2 3 9 3" xfId="7667"/>
    <cellStyle name="常规 5 6 8 3" xfId="7668"/>
    <cellStyle name="常规 5 2 5 8 3" xfId="7669"/>
    <cellStyle name="常规 5 2 2 4 8 3" xfId="7670"/>
    <cellStyle name="常规 5 4 2 8 3" xfId="7671"/>
    <cellStyle name="常规 5 2 3 2 8 3" xfId="7672"/>
    <cellStyle name="常规 5 2 2 2 2 8 3" xfId="7673"/>
    <cellStyle name="常规 5 5 2 8 3" xfId="7674"/>
    <cellStyle name="常规 5 2 4 2 8 3" xfId="7675"/>
    <cellStyle name="常规 5 2 2 3 2 8 3" xfId="7676"/>
    <cellStyle name="常规 5 7 3 3" xfId="7677"/>
    <cellStyle name="常规 5 2 6 3 3" xfId="7678"/>
    <cellStyle name="常规 5 2 2 5 3 3" xfId="7679"/>
    <cellStyle name="常规 5 4 3 3 3" xfId="7680"/>
    <cellStyle name="常规 5 2 3 3 3 3" xfId="7681"/>
    <cellStyle name="常规 5 2 2 2 3 3 3" xfId="7682"/>
    <cellStyle name="常规 5 5 3 3 3" xfId="7683"/>
    <cellStyle name="常规 5 2 4 3 3 3" xfId="7684"/>
    <cellStyle name="常规 5 2 2 3 3 3 3" xfId="7685"/>
    <cellStyle name="常规 5 6 2 3 3" xfId="7686"/>
    <cellStyle name="常规 5 2 5 2 3 3" xfId="7687"/>
    <cellStyle name="常规 5 2 2 4 2 3 3" xfId="7688"/>
    <cellStyle name="常规 5 4 2 2 3 3" xfId="7689"/>
    <cellStyle name="常规 5 2 3 2 2 3 3" xfId="7690"/>
    <cellStyle name="常规 5 2 2 2 2 2 3 3" xfId="7691"/>
    <cellStyle name="常规 5 5 2 2 3 3" xfId="7692"/>
    <cellStyle name="常规 5 2 4 2 2 3 3" xfId="7693"/>
    <cellStyle name="常规 5 2 2 3 2 2 3 3" xfId="7694"/>
    <cellStyle name="常规 5 8 3 3" xfId="7695"/>
    <cellStyle name="常规 5 2 7 3 3" xfId="7696"/>
    <cellStyle name="常规 5 2 2 6 3 3" xfId="7697"/>
    <cellStyle name="常规 5 4 4 3 3" xfId="7698"/>
    <cellStyle name="常规 5 2 3 4 3 3" xfId="7699"/>
    <cellStyle name="常规 5 2 2 2 4 3 3" xfId="7700"/>
    <cellStyle name="常规 5 5 4 3 3" xfId="7701"/>
    <cellStyle name="常规 5 2 4 4 3 3" xfId="7702"/>
    <cellStyle name="常规 5 2 2 3 4 3 3" xfId="7703"/>
    <cellStyle name="常规 5 6 3 3 3" xfId="7704"/>
    <cellStyle name="常规 5 2 5 3 3 3" xfId="7705"/>
    <cellStyle name="常规 5 2 2 4 3 3 3" xfId="7706"/>
    <cellStyle name="常规 5 4 2 3 3 3" xfId="7707"/>
    <cellStyle name="常规 5 2 3 2 3 3 3" xfId="7708"/>
    <cellStyle name="常规 5 2 2 2 2 3 3 3" xfId="7709"/>
    <cellStyle name="常规 5 5 2 3 3 3" xfId="7710"/>
    <cellStyle name="常规 5 2 4 2 3 3 3" xfId="7711"/>
    <cellStyle name="常规 5 2 2 3 2 3 3 3" xfId="7712"/>
    <cellStyle name="常规 5 9 3 3" xfId="7713"/>
    <cellStyle name="常规 5 2 8 3 3" xfId="7714"/>
    <cellStyle name="常规 5 2 2 7 3 3" xfId="7715"/>
    <cellStyle name="常规 5 4 5 3 3" xfId="7716"/>
    <cellStyle name="常规 5 2 3 5 3 3" xfId="7717"/>
    <cellStyle name="常规 5 2 2 2 5 3 3" xfId="7718"/>
    <cellStyle name="常规 5 5 5 3 3" xfId="7719"/>
    <cellStyle name="常规 5 2 4 5 3 3" xfId="7720"/>
    <cellStyle name="常规 5 2 2 3 5 3 3" xfId="7721"/>
    <cellStyle name="常规 5 6 4 3 3" xfId="7722"/>
    <cellStyle name="常规 5 2 5 4 3 3" xfId="7723"/>
    <cellStyle name="常规 5 2 2 4 4 3 3" xfId="7724"/>
    <cellStyle name="常规 5 4 2 4 3 3" xfId="7725"/>
    <cellStyle name="常规 5 2 3 2 4 3 3" xfId="7726"/>
    <cellStyle name="常规 5 2 2 2 2 4 3 3" xfId="7727"/>
    <cellStyle name="常规 5 5 2 4 3 3" xfId="7728"/>
    <cellStyle name="常规 5 2 4 2 4 3 3" xfId="7729"/>
    <cellStyle name="常规 5 2 2 3 2 4 3 3" xfId="7730"/>
    <cellStyle name="常规 5 10 3 3" xfId="7731"/>
    <cellStyle name="常规 5 2 9 3 3" xfId="7732"/>
    <cellStyle name="常规 5 2 2 8 3 3" xfId="7733"/>
    <cellStyle name="常规 5 4 6 3 3" xfId="7734"/>
    <cellStyle name="常规 5 2 3 6 3 3" xfId="7735"/>
    <cellStyle name="常规 5 2 2 2 6 3 3" xfId="7736"/>
    <cellStyle name="常规 5 5 6 3 3" xfId="7737"/>
    <cellStyle name="常规 5 2 4 6 3 3" xfId="7738"/>
    <cellStyle name="常规 5 2 2 3 6 3 3" xfId="7739"/>
    <cellStyle name="常规 5 6 5 3 3" xfId="7740"/>
    <cellStyle name="常规 5 2 5 5 3 3" xfId="7741"/>
    <cellStyle name="常规 5 2 2 4 5 3 3" xfId="7742"/>
    <cellStyle name="常规 5 4 2 5 3 3" xfId="7743"/>
    <cellStyle name="常规 5 2 3 2 5 3 3" xfId="7744"/>
    <cellStyle name="常规 5 2 2 2 2 5 3 3" xfId="7745"/>
    <cellStyle name="常规 5 5 2 5 3 3" xfId="7746"/>
    <cellStyle name="常规 5 2 4 2 5 3 3" xfId="7747"/>
    <cellStyle name="常规 5 2 2 3 2 5 3 3" xfId="7748"/>
    <cellStyle name="常规 5 11 3 3" xfId="7749"/>
    <cellStyle name="常规 5 2 10 3 3" xfId="7750"/>
    <cellStyle name="常规 5 2 2 9 3 3" xfId="7751"/>
    <cellStyle name="常规 5 4 7 3 3" xfId="7752"/>
    <cellStyle name="常规 5 2 3 7 3 3" xfId="7753"/>
    <cellStyle name="常规 5 2 2 2 7 3 3" xfId="7754"/>
    <cellStyle name="常规 5 5 7 3 3" xfId="7755"/>
    <cellStyle name="常规 5 2 4 7 3 3" xfId="7756"/>
    <cellStyle name="常规 5 2 2 3 7 3 3" xfId="7757"/>
    <cellStyle name="常规 5 6 6 3 3" xfId="7758"/>
    <cellStyle name="常规 5 2 5 6 3 3" xfId="7759"/>
    <cellStyle name="常规 5 2 2 4 6 3 3" xfId="7760"/>
    <cellStyle name="常规 5 4 2 6 3 3" xfId="7761"/>
    <cellStyle name="常规 5 2 3 2 6 3 3" xfId="7762"/>
    <cellStyle name="常规 5 2 2 2 2 6 3 3" xfId="7763"/>
    <cellStyle name="常规 5 5 2 6 3 3" xfId="7764"/>
    <cellStyle name="常规 5 2 4 2 6 3 3" xfId="7765"/>
    <cellStyle name="常规 5 2 2 3 2 6 3 3" xfId="7766"/>
    <cellStyle name="常规 5 12 2 3" xfId="7767"/>
    <cellStyle name="常规 5 2 11 2 3" xfId="7768"/>
    <cellStyle name="常规 5 2 2 10 2 3" xfId="7769"/>
    <cellStyle name="常规 5 4 8 2 3" xfId="7770"/>
    <cellStyle name="常规 5 2 3 8 2 3" xfId="7771"/>
    <cellStyle name="常规 5 2 2 2 8 2 3" xfId="7772"/>
    <cellStyle name="常规 5 5 8 2 3" xfId="7773"/>
    <cellStyle name="常规 5 2 4 8 2 3" xfId="7774"/>
    <cellStyle name="常规 5 2 2 3 8 2 3" xfId="7775"/>
    <cellStyle name="常规 5 6 7 2 3" xfId="7776"/>
    <cellStyle name="常规 5 2 5 7 2 3" xfId="7777"/>
    <cellStyle name="常规 5 2 2 4 7 2 3" xfId="7778"/>
    <cellStyle name="常规 5 4 2 7 2 3" xfId="7779"/>
    <cellStyle name="常规 5 2 3 2 7 2 3" xfId="7780"/>
    <cellStyle name="常规 5 2 2 2 2 7 2 3" xfId="7781"/>
    <cellStyle name="常规 5 5 2 7 2 3" xfId="7782"/>
    <cellStyle name="常规 5 2 4 2 7 2 3" xfId="7783"/>
    <cellStyle name="常规 5 2 2 3 2 7 2 3" xfId="7784"/>
    <cellStyle name="常规 5 7 2 2 3" xfId="7785"/>
    <cellStyle name="常规 5 2 6 2 2 3" xfId="7786"/>
    <cellStyle name="常规 5 2 2 5 2 2 3" xfId="7787"/>
    <cellStyle name="常规 5 4 3 2 2 3" xfId="7788"/>
    <cellStyle name="常规 5 2 3 3 2 2 3" xfId="7789"/>
    <cellStyle name="常规 5 2 2 2 3 2 2 3" xfId="7790"/>
    <cellStyle name="常规 5 5 3 2 2 3" xfId="7791"/>
    <cellStyle name="常规 5 2 4 3 2 2 3" xfId="7792"/>
    <cellStyle name="常规 5 2 2 3 3 2 2 3" xfId="7793"/>
    <cellStyle name="常规 5 6 2 2 2 3" xfId="7794"/>
    <cellStyle name="常规 5 2 5 2 2 2 3" xfId="7795"/>
    <cellStyle name="常规 5 2 2 4 2 2 2 3" xfId="7796"/>
    <cellStyle name="常规 5 4 2 2 2 2 3" xfId="7797"/>
    <cellStyle name="常规 5 2 3 2 2 2 2 3" xfId="7798"/>
    <cellStyle name="常规 5 2 2 2 2 2 2 2 3" xfId="7799"/>
    <cellStyle name="常规 5 5 2 2 2 2 3" xfId="7800"/>
    <cellStyle name="常规 5 2 4 2 2 2 2 3" xfId="7801"/>
    <cellStyle name="常规 5 2 2 3 2 2 2 2 3" xfId="7802"/>
    <cellStyle name="常规 5 8 2 2 3" xfId="7803"/>
    <cellStyle name="常规 5 2 7 2 2 3" xfId="7804"/>
    <cellStyle name="常规 5 2 2 6 2 2 3" xfId="7805"/>
    <cellStyle name="常规 5 4 4 2 2 3" xfId="7806"/>
    <cellStyle name="常规 5 2 3 4 2 2 3" xfId="7807"/>
    <cellStyle name="常规 5 2 2 2 4 2 2 3" xfId="7808"/>
    <cellStyle name="常规 5 5 4 2 2 3" xfId="7809"/>
    <cellStyle name="常规 5 2 4 4 2 2 3" xfId="7810"/>
    <cellStyle name="常规 5 2 2 3 4 2 2 3" xfId="7811"/>
    <cellStyle name="常规 5 6 3 2 2 3" xfId="7812"/>
    <cellStyle name="常规 5 2 5 3 2 2 3" xfId="7813"/>
    <cellStyle name="常规 5 2 2 4 3 2 2 3" xfId="7814"/>
    <cellStyle name="常规 5 4 2 3 2 2 3" xfId="7815"/>
    <cellStyle name="常规 5 2 3 2 3 2 2 3" xfId="7816"/>
    <cellStyle name="常规 5 2 2 2 2 3 2 2 3" xfId="7817"/>
    <cellStyle name="常规 5 5 2 3 2 2 3" xfId="7818"/>
    <cellStyle name="常规 5 2 4 2 3 2 2 3" xfId="7819"/>
    <cellStyle name="常规 5 2 2 3 2 3 2 2 3" xfId="7820"/>
    <cellStyle name="常规 5 9 2 2 3" xfId="7821"/>
    <cellStyle name="常规 5 2 8 2 2 3" xfId="7822"/>
    <cellStyle name="常规 5 2 2 7 2 2 3" xfId="7823"/>
    <cellStyle name="常规 5 4 5 2 2 3" xfId="7824"/>
    <cellStyle name="常规 5 2 3 5 2 2 3" xfId="7825"/>
    <cellStyle name="常规 5 2 2 2 5 2 2 3" xfId="7826"/>
    <cellStyle name="常规 5 5 5 2 2 3" xfId="7827"/>
    <cellStyle name="常规 5 2 4 5 2 2 3" xfId="7828"/>
    <cellStyle name="常规 5 2 2 3 5 2 2 3" xfId="7829"/>
    <cellStyle name="常规 5 6 4 2 2 3" xfId="7830"/>
    <cellStyle name="常规 5 2 5 4 2 2 3" xfId="7831"/>
    <cellStyle name="常规 5 2 2 4 4 2 2 3" xfId="7832"/>
    <cellStyle name="常规 5 4 2 4 2 2 3" xfId="7833"/>
    <cellStyle name="常规 5 2 3 2 4 2 2 3" xfId="7834"/>
    <cellStyle name="常规 5 2 2 2 2 4 2 2 3" xfId="7835"/>
    <cellStyle name="常规 5 5 2 4 2 2 3" xfId="7836"/>
    <cellStyle name="常规 5 2 4 2 4 2 2 3" xfId="7837"/>
    <cellStyle name="常规 5 2 2 3 2 4 2 2 3" xfId="7838"/>
    <cellStyle name="常规 5 10 2 2 3" xfId="7839"/>
    <cellStyle name="常规 5 2 9 2 2 3" xfId="7840"/>
    <cellStyle name="常规 5 2 2 8 2 2 3" xfId="7841"/>
    <cellStyle name="常规 5 4 6 2 2 3" xfId="7842"/>
    <cellStyle name="常规 5 2 3 6 2 2 3" xfId="7843"/>
    <cellStyle name="常规 5 2 2 2 6 2 2 3" xfId="7844"/>
    <cellStyle name="常规 5 5 6 2 2 3" xfId="7845"/>
    <cellStyle name="常规 5 2 4 6 2 2 3" xfId="7846"/>
    <cellStyle name="常规 5 2 2 3 6 2 2 3" xfId="7847"/>
    <cellStyle name="常规 5 6 5 2 2 3" xfId="7848"/>
    <cellStyle name="常规 5 2 5 5 2 2 3" xfId="7849"/>
    <cellStyle name="常规 5 2 2 4 5 2 2 3" xfId="7850"/>
    <cellStyle name="常规 5 4 2 5 2 2 3" xfId="7851"/>
    <cellStyle name="常规 5 2 3 2 5 2 2 3" xfId="7852"/>
    <cellStyle name="常规 5 2 2 2 2 5 2 2 3" xfId="7853"/>
    <cellStyle name="常规 5 5 2 5 2 2 3" xfId="7854"/>
    <cellStyle name="常规 5 2 4 2 5 2 2 3" xfId="7855"/>
    <cellStyle name="常规 5 2 2 3 2 5 2 2 3" xfId="7856"/>
    <cellStyle name="常规 5 11 2 2 3" xfId="7857"/>
    <cellStyle name="常规 5 2 10 2 2 3" xfId="7858"/>
    <cellStyle name="常规 5 2 2 9 2 2 3" xfId="7859"/>
    <cellStyle name="常规 5 4 7 2 2 3" xfId="7860"/>
    <cellStyle name="常规 5 2 3 7 2 2 3" xfId="7861"/>
    <cellStyle name="常规 5 2 2 2 7 2 2 3" xfId="7862"/>
    <cellStyle name="常规 5 5 7 2 2 3" xfId="7863"/>
    <cellStyle name="常规 5 2 4 7 2 2 3" xfId="7864"/>
    <cellStyle name="常规 5 2 2 3 7 2 2 3" xfId="7865"/>
    <cellStyle name="常规 5 6 6 2 2 3" xfId="7866"/>
    <cellStyle name="常规 5 2 5 6 2 2 3" xfId="7867"/>
    <cellStyle name="常规 5 2 2 4 6 2 2 3" xfId="7868"/>
    <cellStyle name="常规 5 4 2 6 2 2 3" xfId="7869"/>
    <cellStyle name="常规 5 2 3 2 6 2 2 3" xfId="7870"/>
    <cellStyle name="常规 5 2 2 2 2 6 2 2 3" xfId="7871"/>
    <cellStyle name="常规 5 5 2 6 2 2 3" xfId="7872"/>
    <cellStyle name="常规 5 2 4 2 6 2 2 3" xfId="7873"/>
    <cellStyle name="常规 5 2 2 3 2 6 2 2 3" xfId="7874"/>
    <cellStyle name="常规 5 14 3" xfId="7875"/>
    <cellStyle name="常规 5 2 13 3" xfId="7876"/>
    <cellStyle name="常规 5 2 2 12 3" xfId="7877"/>
    <cellStyle name="常规 5 4 10 3" xfId="7878"/>
    <cellStyle name="常规 5 2 3 10 3" xfId="7879"/>
    <cellStyle name="常规 5 2 2 2 10 3" xfId="7880"/>
    <cellStyle name="常规 5 5 10 3" xfId="7881"/>
    <cellStyle name="常规 5 2 4 10 3" xfId="7882"/>
    <cellStyle name="常规 5 2 2 3 10 3" xfId="7883"/>
    <cellStyle name="常规 5 6 9 3" xfId="7884"/>
    <cellStyle name="常规 5 2 5 9 3" xfId="7885"/>
    <cellStyle name="常规 5 2 2 4 9 3" xfId="7886"/>
    <cellStyle name="常规 5 4 2 9 3" xfId="7887"/>
    <cellStyle name="常规 5 2 3 2 9 3" xfId="7888"/>
    <cellStyle name="常规 5 2 2 2 2 9 3" xfId="7889"/>
    <cellStyle name="常规 5 5 2 9 3" xfId="7890"/>
    <cellStyle name="常规 5 2 4 2 9 3" xfId="7891"/>
    <cellStyle name="常规 5 2 2 3 2 9 3" xfId="7892"/>
    <cellStyle name="常规 5 7 4 3" xfId="7893"/>
    <cellStyle name="常规 5 2 6 4 3" xfId="7894"/>
    <cellStyle name="常规 5 2 2 5 4 3" xfId="7895"/>
    <cellStyle name="常规 5 4 3 4 3" xfId="7896"/>
    <cellStyle name="常规 5 2 3 3 4 3" xfId="7897"/>
    <cellStyle name="常规 5 2 2 2 3 4 3" xfId="7898"/>
    <cellStyle name="常规 5 5 3 4 3" xfId="7899"/>
    <cellStyle name="常规 5 2 4 3 4 3" xfId="7900"/>
    <cellStyle name="常规 5 2 2 3 3 4 3" xfId="7901"/>
    <cellStyle name="常规 5 6 2 4 3" xfId="7902"/>
    <cellStyle name="常规 5 2 5 2 4 3" xfId="7903"/>
    <cellStyle name="常规 5 2 2 4 2 4 3" xfId="7904"/>
    <cellStyle name="常规 5 4 2 2 4 3" xfId="7905"/>
    <cellStyle name="常规 5 2 3 2 2 4 3" xfId="7906"/>
    <cellStyle name="常规 5 2 2 2 2 2 4 3" xfId="7907"/>
    <cellStyle name="常规 5 5 2 2 4 3" xfId="7908"/>
    <cellStyle name="常规 5 2 4 2 2 4 3" xfId="7909"/>
    <cellStyle name="常规 5 2 2 3 2 2 4 3" xfId="7910"/>
    <cellStyle name="常规 5 8 4 3" xfId="7911"/>
    <cellStyle name="常规 5 2 7 4 3" xfId="7912"/>
    <cellStyle name="常规 5 2 2 6 4 3" xfId="7913"/>
    <cellStyle name="常规 5 4 4 4 3" xfId="7914"/>
    <cellStyle name="常规 5 2 3 4 4 3" xfId="7915"/>
    <cellStyle name="常规 5 2 2 2 4 4 3" xfId="7916"/>
    <cellStyle name="常规 5 5 4 4 3" xfId="7917"/>
    <cellStyle name="常规 5 2 4 4 4 3" xfId="7918"/>
    <cellStyle name="常规 5 2 2 3 4 4 3" xfId="7919"/>
    <cellStyle name="常规 5 6 3 4 3" xfId="7920"/>
    <cellStyle name="常规 5 2 5 3 4 3" xfId="7921"/>
    <cellStyle name="常规 5 2 2 4 3 4 3" xfId="7922"/>
    <cellStyle name="常规 5 4 2 3 4 3" xfId="7923"/>
    <cellStyle name="常规 5 2 3 2 3 4 3" xfId="7924"/>
    <cellStyle name="常规 5 2 2 2 2 3 4 3" xfId="7925"/>
    <cellStyle name="常规 5 5 2 3 4 3" xfId="7926"/>
    <cellStyle name="常规 5 2 4 2 3 4 3" xfId="7927"/>
    <cellStyle name="常规 5 2 2 3 2 3 4 3" xfId="7928"/>
    <cellStyle name="常规 5 9 4 3" xfId="7929"/>
    <cellStyle name="常规 5 2 8 4 3" xfId="7930"/>
    <cellStyle name="常规 5 2 2 7 4 3" xfId="7931"/>
    <cellStyle name="常规 5 4 5 4 3" xfId="7932"/>
    <cellStyle name="常规 5 2 3 5 4 3" xfId="7933"/>
    <cellStyle name="常规 5 2 2 2 5 4 3" xfId="7934"/>
    <cellStyle name="常规 5 5 5 4 3" xfId="7935"/>
    <cellStyle name="常规 5 2 4 5 4 3" xfId="7936"/>
    <cellStyle name="常规 5 2 2 3 5 4 3" xfId="7937"/>
    <cellStyle name="常规 5 6 4 4 3" xfId="7938"/>
    <cellStyle name="常规 5 2 5 4 4 3" xfId="7939"/>
    <cellStyle name="常规 5 2 2 4 4 4 3" xfId="7940"/>
    <cellStyle name="常规 5 4 2 4 4 3" xfId="7941"/>
    <cellStyle name="常规 5 2 3 2 4 4 3" xfId="7942"/>
    <cellStyle name="常规 5 2 2 2 2 4 4 3" xfId="7943"/>
    <cellStyle name="常规 5 5 2 4 4 3" xfId="7944"/>
    <cellStyle name="常规 5 2 4 2 4 4 3" xfId="7945"/>
    <cellStyle name="常规 5 2 2 3 2 4 4 3" xfId="7946"/>
    <cellStyle name="常规 5 10 4 3" xfId="7947"/>
    <cellStyle name="常规 5 2 9 4 3" xfId="7948"/>
    <cellStyle name="常规 5 2 2 8 4 3" xfId="7949"/>
    <cellStyle name="常规 5 4 6 4 3" xfId="7950"/>
    <cellStyle name="常规 5 2 3 6 4 3" xfId="7951"/>
    <cellStyle name="常规 5 2 2 2 6 4 3" xfId="7952"/>
    <cellStyle name="常规 5 5 6 4 3" xfId="7953"/>
    <cellStyle name="常规 5 2 4 6 4 3" xfId="7954"/>
    <cellStyle name="常规 5 2 2 3 6 4 3" xfId="7955"/>
    <cellStyle name="常规 5 6 5 4 3" xfId="7956"/>
    <cellStyle name="常规 5 2 5 5 4 3" xfId="7957"/>
    <cellStyle name="常规 5 2 2 4 5 4 3" xfId="7958"/>
    <cellStyle name="常规 5 4 2 5 4 3" xfId="7959"/>
    <cellStyle name="常规 5 2 3 2 5 4 3" xfId="7960"/>
    <cellStyle name="常规 5 2 2 2 2 5 4 3" xfId="7961"/>
    <cellStyle name="常规 5 5 2 5 4 3" xfId="7962"/>
    <cellStyle name="常规 5 2 4 2 5 4 3" xfId="7963"/>
    <cellStyle name="常规 5 2 2 3 2 5 4 3" xfId="7964"/>
    <cellStyle name="常规 5 11 4 3" xfId="7965"/>
    <cellStyle name="常规 5 2 10 4 3" xfId="7966"/>
    <cellStyle name="常规 5 2 2 9 4 3" xfId="7967"/>
    <cellStyle name="常规 5 4 7 4 3" xfId="7968"/>
    <cellStyle name="常规 5 2 3 7 4 3" xfId="7969"/>
    <cellStyle name="常规 5 2 2 2 7 4 3" xfId="7970"/>
    <cellStyle name="常规 5 5 7 4 3" xfId="7971"/>
    <cellStyle name="常规 5 2 4 7 4 3" xfId="7972"/>
    <cellStyle name="常规 5 2 2 3 7 4 3" xfId="7973"/>
    <cellStyle name="常规 5 6 6 4 3" xfId="7974"/>
    <cellStyle name="常规 5 2 5 6 4 3" xfId="7975"/>
    <cellStyle name="常规 5 2 2 4 6 4 3" xfId="7976"/>
    <cellStyle name="常规 5 4 2 6 4 3" xfId="7977"/>
    <cellStyle name="常规 5 2 3 2 6 4 3" xfId="7978"/>
    <cellStyle name="常规 5 2 2 2 2 6 4 3" xfId="7979"/>
    <cellStyle name="常规 5 5 2 6 4 3" xfId="7980"/>
    <cellStyle name="常规 5 2 4 2 6 4 3" xfId="7981"/>
    <cellStyle name="常规 5 2 2 3 2 6 4 3" xfId="7982"/>
    <cellStyle name="常规 5 12 3 3" xfId="7983"/>
    <cellStyle name="常规 5 2 11 3 3" xfId="7984"/>
    <cellStyle name="常规 5 2 2 10 3 3" xfId="7985"/>
    <cellStyle name="常规 5 4 8 3 3" xfId="7986"/>
    <cellStyle name="常规 5 2 3 8 3 3" xfId="7987"/>
    <cellStyle name="常规 5 2 2 2 8 3 3" xfId="7988"/>
    <cellStyle name="常规 5 5 8 3 3" xfId="7989"/>
    <cellStyle name="常规 5 2 4 8 3 3" xfId="7990"/>
    <cellStyle name="常规 5 2 2 3 8 3 3" xfId="7991"/>
    <cellStyle name="常规 5 6 7 3 3" xfId="7992"/>
    <cellStyle name="常规 5 2 5 7 3 3" xfId="7993"/>
    <cellStyle name="常规 5 2 2 4 7 3 3" xfId="7994"/>
    <cellStyle name="常规 5 4 2 7 3 3" xfId="7995"/>
    <cellStyle name="常规 5 2 3 2 7 3 3" xfId="7996"/>
    <cellStyle name="常规 5 2 2 2 2 7 3 3" xfId="7997"/>
    <cellStyle name="常规 5 5 2 7 3 3" xfId="7998"/>
    <cellStyle name="常规 5 2 4 2 7 3 3" xfId="7999"/>
    <cellStyle name="常规 5 2 2 3 2 7 3 3" xfId="8000"/>
    <cellStyle name="常规 5 7 2 3 3" xfId="8001"/>
    <cellStyle name="常规 5 2 6 2 3 3" xfId="8002"/>
    <cellStyle name="常规 5 2 2 5 2 3 3" xfId="8003"/>
    <cellStyle name="常规 5 4 3 2 3 3" xfId="8004"/>
    <cellStyle name="常规 5 2 3 3 2 3 3" xfId="8005"/>
    <cellStyle name="常规 5 2 2 2 3 2 3 3" xfId="8006"/>
    <cellStyle name="常规 5 5 3 2 3 3" xfId="8007"/>
    <cellStyle name="常规 5 2 4 3 2 3 3" xfId="8008"/>
    <cellStyle name="常规 5 2 2 3 3 2 3 3" xfId="8009"/>
    <cellStyle name="常规 5 6 2 2 3 3" xfId="8010"/>
    <cellStyle name="常规 5 2 5 2 2 3 3" xfId="8011"/>
    <cellStyle name="常规 5 2 2 4 2 2 3 3" xfId="8012"/>
    <cellStyle name="常规 5 4 2 2 2 3 3" xfId="8013"/>
    <cellStyle name="常规 5 2 3 2 2 2 3 3" xfId="8014"/>
    <cellStyle name="常规 5 2 2 2 2 2 2 3 3" xfId="8015"/>
    <cellStyle name="常规 5 5 2 2 2 3 3" xfId="8016"/>
    <cellStyle name="常规 5 2 4 2 2 2 3 3" xfId="8017"/>
    <cellStyle name="常规 5 2 2 3 2 2 2 3 3" xfId="8018"/>
    <cellStyle name="常规 5 8 2 3 3" xfId="8019"/>
    <cellStyle name="常规 5 2 7 2 3 3" xfId="8020"/>
    <cellStyle name="常规 5 2 2 6 2 3 3" xfId="8021"/>
    <cellStyle name="常规 5 4 4 2 3 3" xfId="8022"/>
    <cellStyle name="常规 5 2 3 4 2 3 3" xfId="8023"/>
    <cellStyle name="常规 5 2 2 2 4 2 3 3" xfId="8024"/>
    <cellStyle name="常规 5 5 4 2 3 3" xfId="8025"/>
    <cellStyle name="常规 5 2 4 4 2 3 3" xfId="8026"/>
    <cellStyle name="常规 5 2 2 3 4 2 3 3" xfId="8027"/>
    <cellStyle name="常规 5 6 3 2 3 3" xfId="8028"/>
    <cellStyle name="常规 5 2 5 3 2 3 3" xfId="8029"/>
    <cellStyle name="常规 5 2 2 4 3 2 3 3" xfId="8030"/>
    <cellStyle name="常规 5 4 2 3 2 3 3" xfId="8031"/>
    <cellStyle name="常规 5 2 3 2 3 2 3 3" xfId="8032"/>
    <cellStyle name="常规 5 2 2 2 2 3 2 3 3" xfId="8033"/>
    <cellStyle name="常规 5 5 2 3 2 3 3" xfId="8034"/>
    <cellStyle name="常规 5 2 4 2 3 2 3 3" xfId="8035"/>
    <cellStyle name="常规 5 2 2 3 2 3 2 3 3" xfId="8036"/>
    <cellStyle name="常规 5 9 2 3 3" xfId="8037"/>
    <cellStyle name="常规 5 2 8 2 3 3" xfId="8038"/>
    <cellStyle name="常规 5 2 2 7 2 3 3" xfId="8039"/>
    <cellStyle name="常规 5 4 5 2 3 3" xfId="8040"/>
    <cellStyle name="常规 5 2 3 5 2 3 3" xfId="8041"/>
    <cellStyle name="常规 5 2 2 2 5 2 3 3" xfId="8042"/>
    <cellStyle name="常规 5 5 5 2 3 3" xfId="8043"/>
    <cellStyle name="常规 5 2 4 5 2 3 3" xfId="8044"/>
    <cellStyle name="常规 5 2 2 3 5 2 3 3" xfId="8045"/>
    <cellStyle name="常规 5 6 4 2 3 3" xfId="8046"/>
    <cellStyle name="常规 5 2 5 4 2 3 3" xfId="8047"/>
    <cellStyle name="常规 5 2 2 4 4 2 3 3" xfId="8048"/>
    <cellStyle name="常规 5 4 2 4 2 3 3" xfId="8049"/>
    <cellStyle name="常规 5 2 3 2 4 2 3 3" xfId="8050"/>
    <cellStyle name="常规 5 2 2 2 2 4 2 3 3" xfId="8051"/>
    <cellStyle name="常规 5 5 2 4 2 3 3" xfId="8052"/>
    <cellStyle name="常规 5 2 4 2 4 2 3 3" xfId="8053"/>
    <cellStyle name="常规 5 2 2 3 2 4 2 3 3" xfId="8054"/>
    <cellStyle name="常规 5 10 2 3 3" xfId="8055"/>
    <cellStyle name="常规 5 2 9 2 3 3" xfId="8056"/>
    <cellStyle name="常规 5 2 2 8 2 3 3" xfId="8057"/>
    <cellStyle name="常规 5 4 6 2 3 3" xfId="8058"/>
    <cellStyle name="常规 5 2 3 6 2 3 3" xfId="8059"/>
    <cellStyle name="常规 5 2 2 2 6 2 3 3" xfId="8060"/>
    <cellStyle name="常规 5 5 6 2 3 3" xfId="8061"/>
    <cellStyle name="常规 5 2 4 6 2 3 3" xfId="8062"/>
    <cellStyle name="常规 5 2 2 3 6 2 3 3" xfId="8063"/>
    <cellStyle name="常规 5 6 5 2 3 3" xfId="8064"/>
    <cellStyle name="常规 5 2 5 5 2 3 3" xfId="8065"/>
    <cellStyle name="常规 5 2 2 4 5 2 3 3" xfId="8066"/>
    <cellStyle name="常规 5 4 2 5 2 3 3" xfId="8067"/>
    <cellStyle name="常规 5 2 3 2 5 2 3 3" xfId="8068"/>
    <cellStyle name="常规 5 2 2 2 2 5 2 3 3" xfId="8069"/>
    <cellStyle name="常规 5 5 2 5 2 3 3" xfId="8070"/>
    <cellStyle name="常规 5 2 4 2 5 2 3 3" xfId="8071"/>
    <cellStyle name="常规 5 2 2 3 2 5 2 3 3" xfId="8072"/>
    <cellStyle name="常规 5 11 2 3 3" xfId="8073"/>
    <cellStyle name="常规 5 2 10 2 3 3" xfId="8074"/>
    <cellStyle name="常规 5 2 2 9 2 3 3" xfId="8075"/>
    <cellStyle name="常规 5 4 7 2 3 3" xfId="8076"/>
    <cellStyle name="常规 5 2 3 7 2 3 3" xfId="8077"/>
    <cellStyle name="常规 5 2 2 2 7 2 3 3" xfId="8078"/>
    <cellStyle name="常规 5 5 7 2 3 3" xfId="8079"/>
    <cellStyle name="常规 5 2 4 7 2 3 3" xfId="8080"/>
    <cellStyle name="常规 5 2 2 3 7 2 3 3" xfId="8081"/>
    <cellStyle name="常规 5 6 6 2 3 3" xfId="8082"/>
    <cellStyle name="常规 5 2 5 6 2 3 3" xfId="8083"/>
    <cellStyle name="常规 5 2 2 4 6 2 3 3" xfId="8084"/>
    <cellStyle name="常规 5 4 2 6 2 3 3" xfId="8085"/>
    <cellStyle name="常规 5 2 3 2 6 2 3 3" xfId="8086"/>
    <cellStyle name="常规 5 2 2 2 2 6 2 3 3" xfId="8087"/>
    <cellStyle name="常规 5 5 2 6 2 3 3" xfId="8088"/>
    <cellStyle name="常规 5 2 4 2 6 2 3 3" xfId="8089"/>
    <cellStyle name="常规 5 2 2 3 2 6 2 3 3" xfId="8090"/>
    <cellStyle name="常规 5 15 2" xfId="8091"/>
    <cellStyle name="常规 5 2 14 2" xfId="8092"/>
    <cellStyle name="常规 5 2 2 13 2" xfId="8093"/>
    <cellStyle name="常规 5 4 11 2" xfId="8094"/>
    <cellStyle name="常规 5 2 3 11 2" xfId="8095"/>
    <cellStyle name="常规 5 2 2 2 11 2" xfId="8096"/>
    <cellStyle name="常规 5 5 11 2" xfId="8097"/>
    <cellStyle name="常规 5 2 4 11 2" xfId="8098"/>
    <cellStyle name="常规 5 2 2 3 11 2" xfId="8099"/>
    <cellStyle name="常规 5 6 10 2" xfId="8100"/>
    <cellStyle name="常规 5 2 5 10 2" xfId="8101"/>
    <cellStyle name="常规 5 2 2 4 10 2" xfId="8102"/>
    <cellStyle name="常规 5 4 2 10 2" xfId="8103"/>
    <cellStyle name="常规 5 2 3 2 10 2" xfId="8104"/>
    <cellStyle name="常规 5 2 2 2 2 10 2" xfId="8105"/>
    <cellStyle name="常规 5 5 2 10 2" xfId="8106"/>
    <cellStyle name="常规 5 2 4 2 10 2" xfId="8107"/>
    <cellStyle name="常规 5 2 2 3 2 10 2" xfId="8108"/>
    <cellStyle name="常规 5 7 5 2" xfId="8109"/>
    <cellStyle name="常规 5 2 6 5 2" xfId="8110"/>
    <cellStyle name="常规 5 2 2 5 5 2" xfId="8111"/>
    <cellStyle name="常规 5 4 3 5 2" xfId="8112"/>
    <cellStyle name="常规 5 2 3 3 5 2" xfId="8113"/>
    <cellStyle name="常规 5 2 2 2 3 5 2" xfId="8114"/>
    <cellStyle name="常规 5 5 3 5 2" xfId="8115"/>
    <cellStyle name="常规 5 2 4 3 5 2" xfId="8116"/>
    <cellStyle name="常规 5 2 2 3 3 5 2" xfId="8117"/>
    <cellStyle name="常规 5 6 2 5 2" xfId="8118"/>
    <cellStyle name="常规 5 2 5 2 5 2" xfId="8119"/>
    <cellStyle name="常规 5 2 2 4 2 5 2" xfId="8120"/>
    <cellStyle name="常规 5 4 2 2 5 2" xfId="8121"/>
    <cellStyle name="常规 5 2 3 2 2 5 2" xfId="8122"/>
    <cellStyle name="常规 5 2 2 2 2 2 5 2" xfId="8123"/>
    <cellStyle name="常规 5 5 2 2 5 2" xfId="8124"/>
    <cellStyle name="常规 5 2 4 2 2 5 2" xfId="8125"/>
    <cellStyle name="常规 5 2 2 3 2 2 5 2" xfId="8126"/>
    <cellStyle name="常规 5 8 5 2" xfId="8127"/>
    <cellStyle name="常规 5 2 7 5 2" xfId="8128"/>
    <cellStyle name="常规 5 2 2 6 5 2" xfId="8129"/>
    <cellStyle name="常规 5 4 4 5 2" xfId="8130"/>
    <cellStyle name="常规 5 2 3 4 5 2" xfId="8131"/>
    <cellStyle name="常规 5 2 2 2 4 5 2" xfId="8132"/>
    <cellStyle name="常规 5 5 4 5 2" xfId="8133"/>
    <cellStyle name="常规 5 2 4 4 5 2" xfId="8134"/>
    <cellStyle name="常规 5 2 2 3 4 5 2" xfId="8135"/>
    <cellStyle name="常规 5 6 3 5 2" xfId="8136"/>
    <cellStyle name="常规 5 2 5 3 5 2" xfId="8137"/>
    <cellStyle name="常规 5 2 2 4 3 5 2" xfId="8138"/>
    <cellStyle name="常规 5 4 2 3 5 2" xfId="8139"/>
    <cellStyle name="常规 5 2 3 2 3 5 2" xfId="8140"/>
    <cellStyle name="常规 5 2 2 2 2 3 5 2" xfId="8141"/>
    <cellStyle name="常规 5 5 2 3 5 2" xfId="8142"/>
    <cellStyle name="常规 5 2 4 2 3 5 2" xfId="8143"/>
    <cellStyle name="常规 5 2 2 3 2 3 5 2" xfId="8144"/>
    <cellStyle name="常规 5 9 5 2" xfId="8145"/>
    <cellStyle name="常规 5 2 8 5 2" xfId="8146"/>
    <cellStyle name="常规 5 2 2 7 5 2" xfId="8147"/>
    <cellStyle name="常规 5 4 5 5 2" xfId="8148"/>
    <cellStyle name="常规 5 2 3 5 5 2" xfId="8149"/>
    <cellStyle name="常规 5 2 2 2 5 5 2" xfId="8150"/>
    <cellStyle name="常规 5 5 5 5 2" xfId="8151"/>
    <cellStyle name="常规 5 2 4 5 5 2" xfId="8152"/>
    <cellStyle name="常规 5 2 2 3 5 5 2" xfId="8153"/>
    <cellStyle name="常规 5 6 4 5 2" xfId="8154"/>
    <cellStyle name="常规 5 2 5 4 5 2" xfId="8155"/>
    <cellStyle name="常规 5 2 2 4 4 5 2" xfId="8156"/>
    <cellStyle name="常规 5 4 2 4 5 2" xfId="8157"/>
    <cellStyle name="常规 5 2 3 2 4 5 2" xfId="8158"/>
    <cellStyle name="常规 5 2 2 2 2 4 5 2" xfId="8159"/>
    <cellStyle name="常规 5 5 2 4 5 2" xfId="8160"/>
    <cellStyle name="常规 5 2 4 2 4 5 2" xfId="8161"/>
    <cellStyle name="常规 5 2 2 3 2 4 5 2" xfId="8162"/>
    <cellStyle name="常规 5 10 5 2" xfId="8163"/>
    <cellStyle name="常规 5 2 9 5 2" xfId="8164"/>
    <cellStyle name="常规 5 2 2 8 5 2" xfId="8165"/>
    <cellStyle name="常规 5 4 6 5 2" xfId="8166"/>
    <cellStyle name="常规 5 2 3 6 5 2" xfId="8167"/>
    <cellStyle name="常规 5 2 2 2 6 5 2" xfId="8168"/>
    <cellStyle name="常规 5 5 6 5 2" xfId="8169"/>
    <cellStyle name="常规 5 2 4 6 5 2" xfId="8170"/>
    <cellStyle name="常规 5 2 2 3 6 5 2" xfId="8171"/>
    <cellStyle name="常规 5 6 5 5 2" xfId="8172"/>
    <cellStyle name="常规 5 2 5 5 5 2" xfId="8173"/>
    <cellStyle name="常规 5 2 2 4 5 5 2" xfId="8174"/>
    <cellStyle name="常规 5 4 2 5 5 2" xfId="8175"/>
    <cellStyle name="常规 5 2 3 2 5 5 2" xfId="8176"/>
    <cellStyle name="常规 5 2 2 2 2 5 5 2" xfId="8177"/>
    <cellStyle name="常规 5 5 2 5 5 2" xfId="8178"/>
    <cellStyle name="常规 5 2 4 2 5 5 2" xfId="8179"/>
    <cellStyle name="常规 5 2 2 3 2 5 5 2" xfId="8180"/>
    <cellStyle name="常规 5 11 5 2" xfId="8181"/>
    <cellStyle name="常规 5 2 10 5 2" xfId="8182"/>
    <cellStyle name="常规 5 2 2 9 5 2" xfId="8183"/>
    <cellStyle name="常规 5 4 7 5 2" xfId="8184"/>
    <cellStyle name="常规 5 2 3 7 5 2" xfId="8185"/>
    <cellStyle name="常规 5 2 2 2 7 5 2" xfId="8186"/>
    <cellStyle name="常规 5 5 7 5 2" xfId="8187"/>
    <cellStyle name="常规 5 2 4 7 5 2" xfId="8188"/>
    <cellStyle name="常规 5 2 2 3 7 5 2" xfId="8189"/>
    <cellStyle name="常规 5 6 6 5 2" xfId="8190"/>
    <cellStyle name="常规 5 2 5 6 5 2" xfId="8191"/>
    <cellStyle name="常规 5 2 2 4 6 5 2" xfId="8192"/>
    <cellStyle name="常规 5 4 2 6 5 2" xfId="8193"/>
    <cellStyle name="常规 5 2 3 2 6 5 2" xfId="8194"/>
    <cellStyle name="常规 5 2 2 2 2 6 5 2" xfId="8195"/>
    <cellStyle name="常规 5 5 2 6 5 2" xfId="8196"/>
    <cellStyle name="常规 5 2 4 2 6 5 2" xfId="8197"/>
    <cellStyle name="常规 5 2 2 3 2 6 5 2" xfId="8198"/>
    <cellStyle name="常规 5 12 4 2" xfId="8199"/>
    <cellStyle name="常规 5 2 11 4 2" xfId="8200"/>
    <cellStyle name="常规 5 2 2 10 4 2" xfId="8201"/>
    <cellStyle name="常规 5 4 8 4 2" xfId="8202"/>
    <cellStyle name="常规 5 2 3 8 4 2" xfId="8203"/>
    <cellStyle name="常规 5 2 2 2 8 4 2" xfId="8204"/>
    <cellStyle name="常规 5 5 8 4 2" xfId="8205"/>
    <cellStyle name="常规 5 2 4 8 4 2" xfId="8206"/>
    <cellStyle name="常规 5 2 2 3 8 4 2" xfId="8207"/>
    <cellStyle name="常规 5 6 7 4 2" xfId="8208"/>
    <cellStyle name="常规 5 2 5 7 4 2" xfId="8209"/>
    <cellStyle name="常规 5 2 2 4 7 4 2" xfId="8210"/>
    <cellStyle name="常规 5 4 2 7 4 2" xfId="8211"/>
    <cellStyle name="常规 5 2 3 2 7 4 2" xfId="8212"/>
    <cellStyle name="常规 5 2 2 2 2 7 4 2" xfId="8213"/>
    <cellStyle name="常规 5 5 2 7 4 2" xfId="8214"/>
    <cellStyle name="常规 5 2 4 2 7 4 2" xfId="8215"/>
    <cellStyle name="常规 5 2 2 3 2 7 4 2" xfId="8216"/>
    <cellStyle name="常规 5 7 2 4 2" xfId="8217"/>
    <cellStyle name="常规 5 2 6 2 4 2" xfId="8218"/>
    <cellStyle name="常规 5 2 2 5 2 4 2" xfId="8219"/>
    <cellStyle name="常规 5 4 3 2 4 2" xfId="8220"/>
    <cellStyle name="常规 5 2 3 3 2 4 2" xfId="8221"/>
    <cellStyle name="常规 5 2 2 2 3 2 4 2" xfId="8222"/>
    <cellStyle name="常规 5 5 3 2 4 2" xfId="8223"/>
    <cellStyle name="常规 5 2 4 3 2 4 2" xfId="8224"/>
    <cellStyle name="常规 5 2 2 3 3 2 4 2" xfId="8225"/>
    <cellStyle name="常规 5 6 2 2 4 2" xfId="8226"/>
    <cellStyle name="常规 5 2 5 2 2 4 2" xfId="8227"/>
    <cellStyle name="常规 5 2 2 4 2 2 4 2" xfId="8228"/>
    <cellStyle name="常规 5 4 2 2 2 4 2" xfId="8229"/>
    <cellStyle name="常规 5 2 3 2 2 2 4 2" xfId="8230"/>
    <cellStyle name="常规 5 2 2 2 2 2 2 4 2" xfId="8231"/>
    <cellStyle name="常规 5 5 2 2 2 4 2" xfId="8232"/>
    <cellStyle name="常规 5 2 4 2 2 2 4 2" xfId="8233"/>
    <cellStyle name="常规 5 2 2 3 2 2 2 4 2" xfId="8234"/>
    <cellStyle name="常规 5 8 2 4 2" xfId="8235"/>
    <cellStyle name="常规 5 2 7 2 4 2" xfId="8236"/>
    <cellStyle name="常规 5 2 2 6 2 4 2" xfId="8237"/>
    <cellStyle name="常规 5 4 4 2 4 2" xfId="8238"/>
    <cellStyle name="常规 5 2 3 4 2 4 2" xfId="8239"/>
    <cellStyle name="常规 5 2 2 2 4 2 4 2" xfId="8240"/>
    <cellStyle name="常规 5 5 4 2 4 2" xfId="8241"/>
    <cellStyle name="常规 5 2 4 4 2 4 2" xfId="8242"/>
    <cellStyle name="常规 5 2 2 3 4 2 4 2" xfId="8243"/>
    <cellStyle name="常规 5 6 3 2 4 2" xfId="8244"/>
    <cellStyle name="常规 5 2 5 3 2 4 2" xfId="8245"/>
    <cellStyle name="常规 5 2 2 4 3 2 4 2" xfId="8246"/>
    <cellStyle name="常规 5 4 2 3 2 4 2" xfId="8247"/>
    <cellStyle name="常规 5 2 3 2 3 2 4 2" xfId="8248"/>
    <cellStyle name="常规 5 2 2 2 2 3 2 4 2" xfId="8249"/>
    <cellStyle name="常规 5 5 2 3 2 4 2" xfId="8250"/>
    <cellStyle name="常规 5 2 4 2 3 2 4 2" xfId="8251"/>
    <cellStyle name="常规 5 2 2 3 2 3 2 4 2" xfId="8252"/>
    <cellStyle name="常规 5 9 2 4 2" xfId="8253"/>
    <cellStyle name="常规 5 2 8 2 4 2" xfId="8254"/>
    <cellStyle name="常规 5 2 2 7 2 4 2" xfId="8255"/>
    <cellStyle name="常规 5 4 5 2 4 2" xfId="8256"/>
    <cellStyle name="常规 5 2 3 5 2 4 2" xfId="8257"/>
    <cellStyle name="常规 5 2 2 2 5 2 4 2" xfId="8258"/>
    <cellStyle name="常规 5 5 5 2 4 2" xfId="8259"/>
    <cellStyle name="常规 5 2 4 5 2 4 2" xfId="8260"/>
    <cellStyle name="常规 5 2 2 3 5 2 4 2" xfId="8261"/>
    <cellStyle name="常规 5 6 4 2 4 2" xfId="8262"/>
    <cellStyle name="常规 5 2 5 4 2 4 2" xfId="8263"/>
    <cellStyle name="常规 5 2 2 4 4 2 4 2" xfId="8264"/>
    <cellStyle name="常规 5 4 2 4 2 4 2" xfId="8265"/>
    <cellStyle name="常规 5 2 3 2 4 2 4 2" xfId="8266"/>
    <cellStyle name="常规 5 2 2 2 2 4 2 4 2" xfId="8267"/>
    <cellStyle name="常规 5 5 2 4 2 4 2" xfId="8268"/>
    <cellStyle name="常规 5 2 4 2 4 2 4 2" xfId="8269"/>
    <cellStyle name="常规 5 2 2 3 2 4 2 4 2" xfId="8270"/>
    <cellStyle name="常规 5 10 2 4 2" xfId="8271"/>
    <cellStyle name="常规 5 2 9 2 4 2" xfId="8272"/>
    <cellStyle name="常规 5 2 2 8 2 4 2" xfId="8273"/>
    <cellStyle name="常规 5 4 6 2 4 2" xfId="8274"/>
    <cellStyle name="常规 5 2 3 6 2 4 2" xfId="8275"/>
    <cellStyle name="常规 5 2 2 2 6 2 4 2" xfId="8276"/>
    <cellStyle name="常规 5 5 6 2 4 2" xfId="8277"/>
    <cellStyle name="常规 5 2 4 6 2 4 2" xfId="8278"/>
    <cellStyle name="常规 5 2 2 3 6 2 4 2" xfId="8279"/>
    <cellStyle name="常规 5 6 5 2 4 2" xfId="8280"/>
    <cellStyle name="常规 5 2 5 5 2 4 2" xfId="8281"/>
    <cellStyle name="常规 5 2 2 4 5 2 4 2" xfId="8282"/>
    <cellStyle name="常规 5 4 2 5 2 4 2" xfId="8283"/>
    <cellStyle name="常规 5 2 3 2 5 2 4 2" xfId="8284"/>
    <cellStyle name="常规 5 2 2 2 2 5 2 4 2" xfId="8285"/>
    <cellStyle name="常规 5 5 2 5 2 4 2" xfId="8286"/>
    <cellStyle name="常规 5 2 4 2 5 2 4 2" xfId="8287"/>
    <cellStyle name="常规 5 2 2 3 2 5 2 4 2" xfId="8288"/>
    <cellStyle name="常规 5 11 2 4 2" xfId="8289"/>
    <cellStyle name="常规 5 2 10 2 4 2" xfId="8290"/>
    <cellStyle name="常规 5 2 2 9 2 4 2" xfId="8291"/>
    <cellStyle name="常规 5 4 7 2 4 2" xfId="8292"/>
    <cellStyle name="常规 5 2 3 7 2 4 2" xfId="8293"/>
    <cellStyle name="常规 5 2 2 2 7 2 4 2" xfId="8294"/>
    <cellStyle name="常规 5 5 7 2 4 2" xfId="8295"/>
    <cellStyle name="常规 5 2 4 7 2 4 2" xfId="8296"/>
    <cellStyle name="常规 5 2 2 3 7 2 4 2" xfId="8297"/>
    <cellStyle name="常规 5 6 6 2 4 2" xfId="8298"/>
    <cellStyle name="常规 5 2 5 6 2 4 2" xfId="8299"/>
    <cellStyle name="常规 5 2 2 4 6 2 4 2" xfId="8300"/>
    <cellStyle name="常规 5 4 2 6 2 4 2" xfId="8301"/>
    <cellStyle name="常规 5 2 3 2 6 2 4 2" xfId="8302"/>
    <cellStyle name="常规 5 2 2 2 2 6 2 4 2" xfId="8303"/>
    <cellStyle name="常规 5 5 2 6 2 4 2" xfId="8304"/>
    <cellStyle name="常规 5 2 4 2 6 2 4 2" xfId="8305"/>
    <cellStyle name="常规 5 2 2 3 2 6 2 4 2" xfId="8306"/>
    <cellStyle name="常规 5 13 2 2" xfId="8307"/>
    <cellStyle name="常规 5 2 12 2 2" xfId="8308"/>
    <cellStyle name="常规 5 2 2 11 2 2" xfId="8309"/>
    <cellStyle name="常规 5 4 9 2 2" xfId="8310"/>
    <cellStyle name="常规 5 2 3 9 2 2" xfId="8311"/>
    <cellStyle name="常规 5 2 2 2 9 2 2" xfId="8312"/>
    <cellStyle name="常规 5 5 9 2 2" xfId="8313"/>
    <cellStyle name="常规 5 2 4 9 2 2" xfId="8314"/>
    <cellStyle name="常规 5 2 2 3 9 2 2" xfId="8315"/>
    <cellStyle name="常规 5 6 8 2 2" xfId="8316"/>
    <cellStyle name="常规 5 2 5 8 2 2" xfId="8317"/>
    <cellStyle name="常规 5 2 2 4 8 2 2" xfId="8318"/>
    <cellStyle name="常规 5 4 2 8 2 2" xfId="8319"/>
    <cellStyle name="常规 5 2 3 2 8 2 2" xfId="8320"/>
    <cellStyle name="常规 5 2 2 2 2 8 2 2" xfId="8321"/>
    <cellStyle name="常规 5 5 2 8 2 2" xfId="8322"/>
    <cellStyle name="常规 5 2 4 2 8 2 2" xfId="8323"/>
    <cellStyle name="常规 5 2 2 3 2 8 2 2" xfId="8324"/>
    <cellStyle name="常规 5 7 3 2 2" xfId="8325"/>
    <cellStyle name="常规 5 2 6 3 2 2" xfId="8326"/>
    <cellStyle name="常规 5 2 2 5 3 2 2" xfId="8327"/>
    <cellStyle name="常规 5 4 3 3 2 2" xfId="8328"/>
    <cellStyle name="常规 5 2 3 3 3 2 2" xfId="8329"/>
    <cellStyle name="常规 5 2 2 2 3 3 2 2" xfId="8330"/>
    <cellStyle name="常规 5 5 3 3 2 2" xfId="8331"/>
    <cellStyle name="常规 5 2 4 3 3 2 2" xfId="8332"/>
    <cellStyle name="常规 5 2 2 3 3 3 2 2" xfId="8333"/>
    <cellStyle name="常规 5 6 2 3 2 2" xfId="8334"/>
    <cellStyle name="常规 5 2 5 2 3 2 2" xfId="8335"/>
    <cellStyle name="常规 5 2 2 4 2 3 2 2" xfId="8336"/>
    <cellStyle name="常规 5 4 2 2 3 2 2" xfId="8337"/>
    <cellStyle name="常规 5 2 3 2 2 3 2 2" xfId="8338"/>
    <cellStyle name="常规 5 2 2 2 2 2 3 2 2" xfId="8339"/>
    <cellStyle name="常规 5 5 2 2 3 2 2" xfId="8340"/>
    <cellStyle name="常规 5 2 4 2 2 3 2 2" xfId="8341"/>
    <cellStyle name="常规 5 2 2 3 2 2 3 2 2" xfId="8342"/>
    <cellStyle name="常规 5 8 3 2 2" xfId="8343"/>
    <cellStyle name="常规 5 2 7 3 2 2" xfId="8344"/>
    <cellStyle name="常规 5 2 2 6 3 2 2" xfId="8345"/>
    <cellStyle name="常规 5 4 4 3 2 2" xfId="8346"/>
    <cellStyle name="常规 5 2 3 4 3 2 2" xfId="8347"/>
    <cellStyle name="常规 5 2 2 2 4 3 2 2" xfId="8348"/>
    <cellStyle name="常规 5 5 4 3 2 2" xfId="8349"/>
    <cellStyle name="常规 5 2 4 4 3 2 2" xfId="8350"/>
    <cellStyle name="常规 5 2 2 3 4 3 2 2" xfId="8351"/>
    <cellStyle name="常规 5 6 3 3 2 2" xfId="8352"/>
    <cellStyle name="常规 5 2 5 3 3 2 2" xfId="8353"/>
    <cellStyle name="常规 5 2 2 4 3 3 2 2" xfId="8354"/>
    <cellStyle name="常规 5 4 2 3 3 2 2" xfId="8355"/>
    <cellStyle name="常规 5 2 3 2 3 3 2 2" xfId="8356"/>
    <cellStyle name="常规 5 2 2 2 2 3 3 2 2" xfId="8357"/>
    <cellStyle name="常规 5 5 2 3 3 2 2" xfId="8358"/>
    <cellStyle name="常规 5 2 4 2 3 3 2 2" xfId="8359"/>
    <cellStyle name="常规 5 2 2 3 2 3 3 2 2" xfId="8360"/>
    <cellStyle name="常规 5 9 3 2 2" xfId="8361"/>
    <cellStyle name="常规 5 2 8 3 2 2" xfId="8362"/>
    <cellStyle name="常规 5 2 2 7 3 2 2" xfId="8363"/>
    <cellStyle name="常规 5 4 5 3 2 2" xfId="8364"/>
    <cellStyle name="常规 5 2 3 5 3 2 2" xfId="8365"/>
    <cellStyle name="常规 5 2 2 2 5 3 2 2" xfId="8366"/>
    <cellStyle name="常规 5 5 5 3 2 2" xfId="8367"/>
    <cellStyle name="常规 5 2 4 5 3 2 2" xfId="8368"/>
    <cellStyle name="常规 5 2 2 3 5 3 2 2" xfId="8369"/>
    <cellStyle name="常规 5 6 4 3 2 2" xfId="8370"/>
    <cellStyle name="常规 5 2 5 4 3 2 2" xfId="8371"/>
    <cellStyle name="常规 5 2 2 4 4 3 2 2" xfId="8372"/>
    <cellStyle name="常规 5 4 2 4 3 2 2" xfId="8373"/>
    <cellStyle name="常规 5 2 3 2 4 3 2 2" xfId="8374"/>
    <cellStyle name="常规 5 2 2 2 2 4 3 2 2" xfId="8375"/>
    <cellStyle name="常规 5 5 2 4 3 2 2" xfId="8376"/>
    <cellStyle name="常规 5 2 4 2 4 3 2 2" xfId="8377"/>
    <cellStyle name="常规 5 2 2 3 2 4 3 2 2" xfId="8378"/>
    <cellStyle name="常规 5 10 3 2 2" xfId="8379"/>
    <cellStyle name="常规 5 2 9 3 2 2" xfId="8380"/>
    <cellStyle name="常规 5 2 2 8 3 2 2" xfId="8381"/>
    <cellStyle name="常规 5 4 6 3 2 2" xfId="8382"/>
    <cellStyle name="常规 5 2 3 6 3 2 2" xfId="8383"/>
    <cellStyle name="常规 5 2 2 2 6 3 2 2" xfId="8384"/>
    <cellStyle name="常规 5 5 6 3 2 2" xfId="8385"/>
    <cellStyle name="常规 5 2 4 6 3 2 2" xfId="8386"/>
    <cellStyle name="常规 5 2 2 3 6 3 2 2" xfId="8387"/>
    <cellStyle name="常规 5 6 5 3 2 2" xfId="8388"/>
    <cellStyle name="常规 5 2 5 5 3 2 2" xfId="8389"/>
    <cellStyle name="常规 5 2 2 4 5 3 2 2" xfId="8390"/>
    <cellStyle name="常规 5 4 2 5 3 2 2" xfId="8391"/>
    <cellStyle name="常规 5 2 3 2 5 3 2 2" xfId="8392"/>
    <cellStyle name="常规 5 2 2 2 2 5 3 2 2" xfId="8393"/>
    <cellStyle name="常规 5 5 2 5 3 2 2" xfId="8394"/>
    <cellStyle name="常规 5 2 4 2 5 3 2 2" xfId="8395"/>
    <cellStyle name="常规 5 2 2 3 2 5 3 2 2" xfId="8396"/>
    <cellStyle name="常规 5 11 3 2 2" xfId="8397"/>
    <cellStyle name="常规 5 2 10 3 2 2" xfId="8398"/>
    <cellStyle name="常规 5 2 2 9 3 2 2" xfId="8399"/>
    <cellStyle name="常规 5 4 7 3 2 2" xfId="8400"/>
    <cellStyle name="常规 5 2 3 7 3 2 2" xfId="8401"/>
    <cellStyle name="常规 5 2 2 2 7 3 2 2" xfId="8402"/>
    <cellStyle name="常规 5 5 7 3 2 2" xfId="8403"/>
    <cellStyle name="常规 5 2 4 7 3 2 2" xfId="8404"/>
    <cellStyle name="常规 5 2 2 3 7 3 2 2" xfId="8405"/>
    <cellStyle name="常规 5 6 6 3 2 2" xfId="8406"/>
    <cellStyle name="常规 5 2 5 6 3 2 2" xfId="8407"/>
    <cellStyle name="常规 5 2 2 4 6 3 2 2" xfId="8408"/>
    <cellStyle name="常规 5 4 2 6 3 2 2" xfId="8409"/>
    <cellStyle name="常规 5 2 3 2 6 3 2 2" xfId="8410"/>
    <cellStyle name="常规 5 2 2 2 2 6 3 2 2" xfId="8411"/>
    <cellStyle name="常规 5 5 2 6 3 2 2" xfId="8412"/>
    <cellStyle name="常规 5 2 4 2 6 3 2 2" xfId="8413"/>
    <cellStyle name="常规 5 2 2 3 2 6 3 2 2" xfId="8414"/>
    <cellStyle name="常规 5 12 2 2 2" xfId="8415"/>
    <cellStyle name="常规 5 2 11 2 2 2" xfId="8416"/>
    <cellStyle name="常规 5 2 2 10 2 2 2" xfId="8417"/>
    <cellStyle name="常规 5 4 8 2 2 2" xfId="8418"/>
    <cellStyle name="常规 5 2 3 8 2 2 2" xfId="8419"/>
    <cellStyle name="常规 5 2 2 2 8 2 2 2" xfId="8420"/>
    <cellStyle name="常规 5 5 8 2 2 2" xfId="8421"/>
    <cellStyle name="常规 5 2 4 8 2 2 2" xfId="8422"/>
    <cellStyle name="常规 5 2 2 3 8 2 2 2" xfId="8423"/>
    <cellStyle name="常规 5 6 7 2 2 2" xfId="8424"/>
    <cellStyle name="常规 5 2 5 7 2 2 2" xfId="8425"/>
    <cellStyle name="常规 5 2 2 4 7 2 2 2" xfId="8426"/>
    <cellStyle name="常规 5 4 2 7 2 2 2" xfId="8427"/>
    <cellStyle name="常规 5 2 3 2 7 2 2 2" xfId="8428"/>
    <cellStyle name="常规 5 2 2 2 2 7 2 2 2" xfId="8429"/>
    <cellStyle name="常规 5 5 2 7 2 2 2" xfId="8430"/>
    <cellStyle name="常规 5 2 4 2 7 2 2 2" xfId="8431"/>
    <cellStyle name="常规 5 2 2 3 2 7 2 2 2" xfId="8432"/>
    <cellStyle name="常规 5 7 2 2 2 2" xfId="8433"/>
    <cellStyle name="常规 5 2 6 2 2 2 2" xfId="8434"/>
    <cellStyle name="常规 5 2 2 5 2 2 2 2" xfId="8435"/>
    <cellStyle name="常规 5 4 3 2 2 2 2" xfId="8436"/>
    <cellStyle name="常规 5 2 3 3 2 2 2 2" xfId="8437"/>
    <cellStyle name="常规 5 2 2 2 3 2 2 2 2" xfId="8438"/>
    <cellStyle name="常规 5 5 3 2 2 2 2" xfId="8439"/>
    <cellStyle name="常规 5 2 4 3 2 2 2 2" xfId="8440"/>
    <cellStyle name="常规 5 2 2 3 3 2 2 2 2" xfId="8441"/>
    <cellStyle name="常规 5 6 2 2 2 2 2" xfId="8442"/>
    <cellStyle name="常规 5 2 5 2 2 2 2 2" xfId="8443"/>
    <cellStyle name="常规 5 2 2 4 2 2 2 2 2" xfId="8444"/>
    <cellStyle name="常规 5 4 2 2 2 2 2 2" xfId="8445"/>
    <cellStyle name="常规 5 2 3 2 2 2 2 2 2" xfId="8446"/>
    <cellStyle name="常规 5 2 2 2 2 2 2 2 2 2" xfId="8447"/>
    <cellStyle name="常规 5 5 2 2 2 2 2 2" xfId="8448"/>
    <cellStyle name="常规 5 2 4 2 2 2 2 2 2" xfId="8449"/>
    <cellStyle name="常规 5 2 2 3 2 2 2 2 2 2" xfId="8450"/>
    <cellStyle name="常规 5 8 2 2 2 2" xfId="8451"/>
    <cellStyle name="常规 5 2 7 2 2 2 2" xfId="8452"/>
    <cellStyle name="常规 5 2 2 6 2 2 2 2" xfId="8453"/>
    <cellStyle name="常规 5 4 4 2 2 2 2" xfId="8454"/>
    <cellStyle name="常规 5 2 3 4 2 2 2 2" xfId="8455"/>
    <cellStyle name="常规 5 2 2 2 4 2 2 2 2" xfId="8456"/>
    <cellStyle name="常规 5 5 4 2 2 2 2" xfId="8457"/>
    <cellStyle name="常规 5 2 4 4 2 2 2 2" xfId="8458"/>
    <cellStyle name="常规 5 2 2 3 4 2 2 2 2" xfId="8459"/>
    <cellStyle name="常规 5 6 3 2 2 2 2" xfId="8460"/>
    <cellStyle name="常规 5 2 5 3 2 2 2 2" xfId="8461"/>
    <cellStyle name="常规 5 2 2 4 3 2 2 2 2" xfId="8462"/>
    <cellStyle name="常规 5 4 2 3 2 2 2 2" xfId="8463"/>
    <cellStyle name="常规 5 2 3 2 3 2 2 2 2" xfId="8464"/>
    <cellStyle name="常规 5 2 2 2 2 3 2 2 2 2" xfId="8465"/>
    <cellStyle name="常规 5 5 2 3 2 2 2 2" xfId="8466"/>
    <cellStyle name="常规 5 2 4 2 3 2 2 2 2" xfId="8467"/>
    <cellStyle name="常规 5 2 2 3 2 3 2 2 2 2" xfId="8468"/>
    <cellStyle name="常规 5 9 2 2 2 2" xfId="8469"/>
    <cellStyle name="常规 5 2 8 2 2 2 2" xfId="8470"/>
    <cellStyle name="常规 5 2 2 7 2 2 2 2" xfId="8471"/>
    <cellStyle name="常规 5 4 5 2 2 2 2" xfId="8472"/>
    <cellStyle name="常规 5 2 3 5 2 2 2 2" xfId="8473"/>
    <cellStyle name="常规 5 2 2 2 5 2 2 2 2" xfId="8474"/>
    <cellStyle name="常规 5 5 5 2 2 2 2" xfId="8475"/>
    <cellStyle name="常规 5 2 4 5 2 2 2 2" xfId="8476"/>
    <cellStyle name="常规 5 2 2 3 5 2 2 2 2" xfId="8477"/>
    <cellStyle name="常规 5 6 4 2 2 2 2" xfId="8478"/>
    <cellStyle name="常规 5 2 5 4 2 2 2 2" xfId="8479"/>
    <cellStyle name="常规 5 2 2 4 4 2 2 2 2" xfId="8480"/>
    <cellStyle name="常规 5 4 2 4 2 2 2 2" xfId="8481"/>
    <cellStyle name="常规 5 2 3 2 4 2 2 2 2" xfId="8482"/>
    <cellStyle name="常规 5 2 2 2 2 4 2 2 2 2" xfId="8483"/>
    <cellStyle name="常规 5 5 2 4 2 2 2 2" xfId="8484"/>
    <cellStyle name="常规 5 2 4 2 4 2 2 2 2" xfId="8485"/>
    <cellStyle name="常规 5 2 2 3 2 4 2 2 2 2" xfId="8486"/>
    <cellStyle name="常规 5 10 2 2 2 2" xfId="8487"/>
    <cellStyle name="常规 5 2 9 2 2 2 2" xfId="8488"/>
    <cellStyle name="常规 5 2 2 8 2 2 2 2" xfId="8489"/>
    <cellStyle name="常规 5 4 6 2 2 2 2" xfId="8490"/>
    <cellStyle name="常规 5 2 3 6 2 2 2 2" xfId="8491"/>
    <cellStyle name="常规 5 2 2 2 6 2 2 2 2" xfId="8492"/>
    <cellStyle name="常规 5 5 6 2 2 2 2" xfId="8493"/>
    <cellStyle name="常规 5 2 4 6 2 2 2 2" xfId="8494"/>
    <cellStyle name="常规 5 2 2 3 6 2 2 2 2" xfId="8495"/>
    <cellStyle name="常规 5 6 5 2 2 2 2" xfId="8496"/>
    <cellStyle name="常规 5 2 5 5 2 2 2 2" xfId="8497"/>
    <cellStyle name="常规 5 2 2 4 5 2 2 2 2" xfId="8498"/>
    <cellStyle name="常规 5 4 2 5 2 2 2 2" xfId="8499"/>
    <cellStyle name="常规 5 2 3 2 5 2 2 2 2" xfId="8500"/>
    <cellStyle name="常规 5 2 2 2 2 5 2 2 2 2" xfId="8501"/>
    <cellStyle name="常规 5 5 2 5 2 2 2 2" xfId="8502"/>
    <cellStyle name="常规 5 2 4 2 5 2 2 2 2" xfId="8503"/>
    <cellStyle name="常规 5 2 2 3 2 5 2 2 2 2" xfId="8504"/>
    <cellStyle name="常规 5 11 2 2 2 2" xfId="8505"/>
    <cellStyle name="常规 5 2 10 2 2 2 2" xfId="8506"/>
    <cellStyle name="常规 5 2 2 9 2 2 2 2" xfId="8507"/>
    <cellStyle name="常规 5 4 7 2 2 2 2" xfId="8508"/>
    <cellStyle name="常规 5 2 3 7 2 2 2 2" xfId="8509"/>
    <cellStyle name="常规 5 2 2 2 7 2 2 2 2" xfId="8510"/>
    <cellStyle name="常规 5 5 7 2 2 2 2" xfId="8511"/>
    <cellStyle name="常规 5 2 4 7 2 2 2 2" xfId="8512"/>
    <cellStyle name="常规 5 2 2 3 7 2 2 2 2" xfId="8513"/>
    <cellStyle name="常规 5 6 6 2 2 2 2" xfId="8514"/>
    <cellStyle name="常规 5 2 5 6 2 2 2 2" xfId="8515"/>
    <cellStyle name="常规 5 2 2 4 6 2 2 2 2" xfId="8516"/>
    <cellStyle name="常规 5 4 2 6 2 2 2 2" xfId="8517"/>
    <cellStyle name="常规 5 2 3 2 6 2 2 2 2" xfId="8518"/>
    <cellStyle name="常规 5 2 2 2 2 6 2 2 2 2" xfId="8519"/>
    <cellStyle name="常规 5 5 2 6 2 2 2 2" xfId="8520"/>
    <cellStyle name="常规 5 2 4 2 6 2 2 2 2" xfId="8521"/>
    <cellStyle name="常规 5 2 2 3 2 6 2 2 2 2" xfId="8522"/>
    <cellStyle name="常规 5 14 2 2" xfId="8523"/>
    <cellStyle name="常规 5 2 13 2 2" xfId="8524"/>
    <cellStyle name="常规 5 2 2 12 2 2" xfId="8525"/>
    <cellStyle name="常规 5 4 10 2 2" xfId="8526"/>
    <cellStyle name="常规 5 2 3 10 2 2" xfId="8527"/>
    <cellStyle name="常规 5 2 2 2 10 2 2" xfId="8528"/>
    <cellStyle name="常规 5 5 10 2 2" xfId="8529"/>
    <cellStyle name="常规 5 2 4 10 2 2" xfId="8530"/>
    <cellStyle name="常规 5 2 2 3 10 2 2" xfId="8531"/>
    <cellStyle name="常规 5 6 9 2 2" xfId="8532"/>
    <cellStyle name="常规 5 2 5 9 2 2" xfId="8533"/>
    <cellStyle name="常规 5 2 2 4 9 2 2" xfId="8534"/>
    <cellStyle name="常规 5 4 2 9 2 2" xfId="8535"/>
    <cellStyle name="常规 5 2 3 2 9 2 2" xfId="8536"/>
    <cellStyle name="常规 5 2 2 2 2 9 2 2" xfId="8537"/>
    <cellStyle name="常规 5 5 2 9 2 2" xfId="8538"/>
    <cellStyle name="常规 5 2 4 2 9 2 2" xfId="8539"/>
    <cellStyle name="常规 5 2 2 3 2 9 2 2" xfId="8540"/>
    <cellStyle name="常规 5 7 4 2 2" xfId="8541"/>
    <cellStyle name="常规 5 2 6 4 2 2" xfId="8542"/>
    <cellStyle name="常规 5 2 2 5 4 2 2" xfId="8543"/>
    <cellStyle name="常规 5 4 3 4 2 2" xfId="8544"/>
    <cellStyle name="常规 5 2 3 3 4 2 2" xfId="8545"/>
    <cellStyle name="常规 5 2 2 2 3 4 2 2" xfId="8546"/>
    <cellStyle name="常规 5 5 3 4 2 2" xfId="8547"/>
    <cellStyle name="常规 5 2 4 3 4 2 2" xfId="8548"/>
    <cellStyle name="常规 5 2 2 3 3 4 2 2" xfId="8549"/>
    <cellStyle name="常规 5 6 2 4 2 2" xfId="8550"/>
    <cellStyle name="常规 5 2 5 2 4 2 2" xfId="8551"/>
    <cellStyle name="常规 5 2 2 4 2 4 2 2" xfId="8552"/>
    <cellStyle name="常规 5 4 2 2 4 2 2" xfId="8553"/>
    <cellStyle name="常规 5 2 3 2 2 4 2 2" xfId="8554"/>
    <cellStyle name="常规 5 2 2 2 2 2 4 2 2" xfId="8555"/>
    <cellStyle name="常规 5 5 2 2 4 2 2" xfId="8556"/>
    <cellStyle name="常规 5 2 4 2 2 4 2 2" xfId="8557"/>
    <cellStyle name="常规 5 2 2 3 2 2 4 2 2" xfId="8558"/>
    <cellStyle name="常规 5 8 4 2 2" xfId="8559"/>
    <cellStyle name="常规 5 2 7 4 2 2" xfId="8560"/>
    <cellStyle name="常规 5 2 2 6 4 2 2" xfId="8561"/>
    <cellStyle name="常规 5 4 4 4 2 2" xfId="8562"/>
    <cellStyle name="常规 5 2 3 4 4 2 2" xfId="8563"/>
    <cellStyle name="常规 5 2 2 2 4 4 2 2" xfId="8564"/>
    <cellStyle name="常规 5 5 4 4 2 2" xfId="8565"/>
    <cellStyle name="常规 5 2 4 4 4 2 2" xfId="8566"/>
    <cellStyle name="常规 5 2 2 3 4 4 2 2" xfId="8567"/>
    <cellStyle name="常规 5 6 3 4 2 2" xfId="8568"/>
    <cellStyle name="常规 5 2 5 3 4 2 2" xfId="8569"/>
    <cellStyle name="常规 5 2 2 4 3 4 2 2" xfId="8570"/>
    <cellStyle name="常规 5 4 2 3 4 2 2" xfId="8571"/>
    <cellStyle name="常规 5 2 3 2 3 4 2 2" xfId="8572"/>
    <cellStyle name="常规 5 2 2 2 2 3 4 2 2" xfId="8573"/>
    <cellStyle name="常规 5 5 2 3 4 2 2" xfId="8574"/>
    <cellStyle name="常规 5 2 4 2 3 4 2 2" xfId="8575"/>
    <cellStyle name="常规 5 2 2 3 2 3 4 2 2" xfId="8576"/>
    <cellStyle name="常规 5 9 4 2 2" xfId="8577"/>
    <cellStyle name="常规 5 2 8 4 2 2" xfId="8578"/>
    <cellStyle name="常规 5 2 2 7 4 2 2" xfId="8579"/>
    <cellStyle name="常规 5 4 5 4 2 2" xfId="8580"/>
    <cellStyle name="常规 5 2 3 5 4 2 2" xfId="8581"/>
    <cellStyle name="常规 5 2 2 2 5 4 2 2" xfId="8582"/>
    <cellStyle name="常规 5 5 5 4 2 2" xfId="8583"/>
    <cellStyle name="常规 5 2 4 5 4 2 2" xfId="8584"/>
    <cellStyle name="常规 5 2 2 3 5 4 2 2" xfId="8585"/>
    <cellStyle name="常规 5 6 4 4 2 2" xfId="8586"/>
    <cellStyle name="常规 5 2 5 4 4 2 2" xfId="8587"/>
    <cellStyle name="常规 5 2 2 4 4 4 2 2" xfId="8588"/>
    <cellStyle name="常规 5 4 2 4 4 2 2" xfId="8589"/>
    <cellStyle name="常规 5 2 3 2 4 4 2 2" xfId="8590"/>
    <cellStyle name="常规 5 2 2 2 2 4 4 2 2" xfId="8591"/>
    <cellStyle name="常规 5 5 2 4 4 2 2" xfId="8592"/>
    <cellStyle name="常规 5 2 4 2 4 4 2 2" xfId="8593"/>
    <cellStyle name="常规 5 2 2 3 2 4 4 2 2" xfId="8594"/>
    <cellStyle name="常规 5 10 4 2 2" xfId="8595"/>
    <cellStyle name="常规 5 2 9 4 2 2" xfId="8596"/>
    <cellStyle name="常规 5 2 2 8 4 2 2" xfId="8597"/>
    <cellStyle name="常规 5 4 6 4 2 2" xfId="8598"/>
    <cellStyle name="常规 5 2 3 6 4 2 2" xfId="8599"/>
    <cellStyle name="常规 5 2 2 2 6 4 2 2" xfId="8600"/>
    <cellStyle name="常规 5 5 6 4 2 2" xfId="8601"/>
    <cellStyle name="常规 5 2 4 6 4 2 2" xfId="8602"/>
    <cellStyle name="常规 5 2 2 3 6 4 2 2" xfId="8603"/>
    <cellStyle name="常规 5 6 5 4 2 2" xfId="8604"/>
    <cellStyle name="常规 5 2 5 5 4 2 2" xfId="8605"/>
    <cellStyle name="常规 5 2 2 4 5 4 2 2" xfId="8606"/>
    <cellStyle name="常规 5 4 2 5 4 2 2" xfId="8607"/>
    <cellStyle name="常规 5 2 3 2 5 4 2 2" xfId="8608"/>
    <cellStyle name="常规 5 2 2 2 2 5 4 2 2" xfId="8609"/>
    <cellStyle name="常规 5 5 2 5 4 2 2" xfId="8610"/>
    <cellStyle name="常规 5 2 4 2 5 4 2 2" xfId="8611"/>
    <cellStyle name="常规 5 2 2 3 2 5 4 2 2" xfId="8612"/>
    <cellStyle name="常规 5 11 4 2 2" xfId="8613"/>
    <cellStyle name="常规 5 2 10 4 2 2" xfId="8614"/>
    <cellStyle name="常规 5 2 2 9 4 2 2" xfId="8615"/>
    <cellStyle name="常规 5 4 7 4 2 2" xfId="8616"/>
    <cellStyle name="常规 5 2 3 7 4 2 2" xfId="8617"/>
    <cellStyle name="常规 5 2 2 2 7 4 2 2" xfId="8618"/>
    <cellStyle name="常规 5 5 7 4 2 2" xfId="8619"/>
    <cellStyle name="常规 5 2 4 7 4 2 2" xfId="8620"/>
    <cellStyle name="常规 5 2 2 3 7 4 2 2" xfId="8621"/>
    <cellStyle name="常规 5 6 6 4 2 2" xfId="8622"/>
    <cellStyle name="常规 5 2 5 6 4 2 2" xfId="8623"/>
    <cellStyle name="常规 5 2 2 4 6 4 2 2" xfId="8624"/>
    <cellStyle name="常规 5 4 2 6 4 2 2" xfId="8625"/>
    <cellStyle name="常规 5 2 3 2 6 4 2 2" xfId="8626"/>
    <cellStyle name="常规 5 2 2 2 2 6 4 2 2" xfId="8627"/>
    <cellStyle name="常规 5 5 2 6 4 2 2" xfId="8628"/>
    <cellStyle name="常规 5 2 4 2 6 4 2 2" xfId="8629"/>
    <cellStyle name="常规 5 2 2 3 2 6 4 2 2" xfId="8630"/>
    <cellStyle name="常规 5 12 3 2 2" xfId="8631"/>
    <cellStyle name="常规 5 2 11 3 2 2" xfId="8632"/>
    <cellStyle name="常规 5 2 2 10 3 2 2" xfId="8633"/>
    <cellStyle name="常规 5 4 8 3 2 2" xfId="8634"/>
    <cellStyle name="常规 5 2 3 8 3 2 2" xfId="8635"/>
    <cellStyle name="常规 5 2 2 2 8 3 2 2" xfId="8636"/>
    <cellStyle name="常规 5 5 8 3 2 2" xfId="8637"/>
    <cellStyle name="常规 5 2 4 8 3 2 2" xfId="8638"/>
    <cellStyle name="常规 5 2 2 3 8 3 2 2" xfId="8639"/>
    <cellStyle name="常规 5 6 7 3 2 2" xfId="8640"/>
    <cellStyle name="常规 5 2 5 7 3 2 2" xfId="8641"/>
    <cellStyle name="常规 5 2 2 4 7 3 2 2" xfId="8642"/>
    <cellStyle name="常规 5 4 2 7 3 2 2" xfId="8643"/>
    <cellStyle name="常规 5 2 3 2 7 3 2 2" xfId="8644"/>
    <cellStyle name="常规 5 2 2 2 2 7 3 2 2" xfId="8645"/>
    <cellStyle name="常规 5 5 2 7 3 2 2" xfId="8646"/>
    <cellStyle name="常规 5 2 4 2 7 3 2 2" xfId="8647"/>
    <cellStyle name="常规 5 2 2 3 2 7 3 2 2" xfId="8648"/>
    <cellStyle name="常规 5 7 2 3 2 2" xfId="8649"/>
    <cellStyle name="常规 5 2 6 2 3 2 2" xfId="8650"/>
    <cellStyle name="常规 5 2 2 5 2 3 2 2" xfId="8651"/>
    <cellStyle name="常规 5 4 3 2 3 2 2" xfId="8652"/>
    <cellStyle name="常规 5 2 3 3 2 3 2 2" xfId="8653"/>
    <cellStyle name="常规 5 2 2 2 3 2 3 2 2" xfId="8654"/>
    <cellStyle name="常规 5 5 3 2 3 2 2" xfId="8655"/>
    <cellStyle name="常规 5 2 4 3 2 3 2 2" xfId="8656"/>
    <cellStyle name="常规 5 2 2 3 3 2 3 2 2" xfId="8657"/>
    <cellStyle name="常规 5 6 2 2 3 2 2" xfId="8658"/>
    <cellStyle name="常规 5 2 5 2 2 3 2 2" xfId="8659"/>
    <cellStyle name="常规 5 2 2 4 2 2 3 2 2" xfId="8660"/>
    <cellStyle name="常规 5 4 2 2 2 3 2 2" xfId="8661"/>
    <cellStyle name="常规 5 2 3 2 2 2 3 2 2" xfId="8662"/>
    <cellStyle name="常规 5 2 2 2 2 2 2 3 2 2" xfId="8663"/>
    <cellStyle name="常规 5 5 2 2 2 3 2 2" xfId="8664"/>
    <cellStyle name="常规 5 2 4 2 2 2 3 2 2" xfId="8665"/>
    <cellStyle name="常规 5 2 2 3 2 2 2 3 2 2" xfId="8666"/>
    <cellStyle name="常规 5 8 2 3 2 2" xfId="8667"/>
    <cellStyle name="常规 5 2 7 2 3 2 2" xfId="8668"/>
    <cellStyle name="常规 5 2 2 6 2 3 2 2" xfId="8669"/>
    <cellStyle name="常规 5 4 4 2 3 2 2" xfId="8670"/>
    <cellStyle name="常规 5 2 3 4 2 3 2 2" xfId="8671"/>
    <cellStyle name="常规 5 2 2 2 4 2 3 2 2" xfId="8672"/>
    <cellStyle name="常规 5 5 4 2 3 2 2" xfId="8673"/>
    <cellStyle name="常规 5 2 4 4 2 3 2 2" xfId="8674"/>
    <cellStyle name="常规 5 2 2 3 4 2 3 2 2" xfId="8675"/>
    <cellStyle name="常规 5 6 3 2 3 2 2" xfId="8676"/>
    <cellStyle name="常规 5 2 5 3 2 3 2 2" xfId="8677"/>
    <cellStyle name="常规 5 2 2 4 3 2 3 2 2" xfId="8678"/>
    <cellStyle name="常规 5 4 2 3 2 3 2 2" xfId="8679"/>
    <cellStyle name="常规 5 2 3 2 3 2 3 2 2" xfId="8680"/>
    <cellStyle name="常规 5 2 2 2 2 3 2 3 2 2" xfId="8681"/>
    <cellStyle name="常规 5 5 2 3 2 3 2 2" xfId="8682"/>
    <cellStyle name="常规 5 2 4 2 3 2 3 2 2" xfId="8683"/>
    <cellStyle name="常规 5 2 2 3 2 3 2 3 2 2" xfId="8684"/>
    <cellStyle name="常规 5 9 2 3 2 2" xfId="8685"/>
    <cellStyle name="常规 5 2 8 2 3 2 2" xfId="8686"/>
    <cellStyle name="常规 5 2 2 7 2 3 2 2" xfId="8687"/>
    <cellStyle name="常规 5 4 5 2 3 2 2" xfId="8688"/>
    <cellStyle name="常规 5 2 3 5 2 3 2 2" xfId="8689"/>
    <cellStyle name="常规 5 2 2 2 5 2 3 2 2" xfId="8690"/>
    <cellStyle name="常规 5 5 5 2 3 2 2" xfId="8691"/>
    <cellStyle name="常规 5 2 4 5 2 3 2 2" xfId="8692"/>
    <cellStyle name="常规 5 2 2 3 5 2 3 2 2" xfId="8693"/>
    <cellStyle name="常规 5 6 4 2 3 2 2" xfId="8694"/>
    <cellStyle name="常规 5 2 5 4 2 3 2 2" xfId="8695"/>
    <cellStyle name="常规 5 2 2 4 4 2 3 2 2" xfId="8696"/>
    <cellStyle name="常规 5 4 2 4 2 3 2 2" xfId="8697"/>
    <cellStyle name="常规 5 2 3 2 4 2 3 2 2" xfId="8698"/>
    <cellStyle name="常规 5 2 2 2 2 4 2 3 2 2" xfId="8699"/>
    <cellStyle name="常规 5 5 2 4 2 3 2 2" xfId="8700"/>
    <cellStyle name="常规 5 2 4 2 4 2 3 2 2" xfId="8701"/>
    <cellStyle name="常规 5 2 2 3 2 4 2 3 2 2" xfId="8702"/>
    <cellStyle name="常规 5 10 2 3 2 2" xfId="8703"/>
    <cellStyle name="常规 5 2 9 2 3 2 2" xfId="8704"/>
    <cellStyle name="常规 5 2 2 8 2 3 2 2" xfId="8705"/>
    <cellStyle name="常规 5 4 6 2 3 2 2" xfId="8706"/>
    <cellStyle name="常规 5 2 3 6 2 3 2 2" xfId="8707"/>
    <cellStyle name="常规 5 2 2 2 6 2 3 2 2" xfId="8708"/>
    <cellStyle name="常规 5 5 6 2 3 2 2" xfId="8709"/>
    <cellStyle name="常规 5 2 4 6 2 3 2 2" xfId="8710"/>
    <cellStyle name="常规 5 2 2 3 6 2 3 2 2" xfId="8711"/>
    <cellStyle name="常规 5 6 5 2 3 2 2" xfId="8712"/>
    <cellStyle name="常规 5 2 5 5 2 3 2 2" xfId="8713"/>
    <cellStyle name="常规 5 2 2 4 5 2 3 2 2" xfId="8714"/>
    <cellStyle name="常规 5 4 2 5 2 3 2 2" xfId="8715"/>
    <cellStyle name="常规 5 2 3 2 5 2 3 2 2" xfId="8716"/>
    <cellStyle name="常规 5 2 2 2 2 5 2 3 2 2" xfId="8717"/>
    <cellStyle name="常规 5 5 2 5 2 3 2 2" xfId="8718"/>
    <cellStyle name="常规 5 2 4 2 5 2 3 2 2" xfId="8719"/>
    <cellStyle name="常规 5 2 2 3 2 5 2 3 2 2" xfId="8720"/>
    <cellStyle name="常规 5 11 2 3 2 2" xfId="8721"/>
    <cellStyle name="常规 5 2 10 2 3 2 2" xfId="8722"/>
    <cellStyle name="常规 5 2 2 9 2 3 2 2" xfId="8723"/>
    <cellStyle name="常规 5 4 7 2 3 2 2" xfId="8724"/>
    <cellStyle name="常规 5 2 3 7 2 3 2 2" xfId="8725"/>
    <cellStyle name="常规 5 2 2 2 7 2 3 2 2" xfId="8726"/>
    <cellStyle name="常规 5 5 7 2 3 2 2" xfId="8727"/>
    <cellStyle name="常规 5 2 4 7 2 3 2 2" xfId="8728"/>
    <cellStyle name="常规 5 2 2 3 7 2 3 2 2" xfId="8729"/>
    <cellStyle name="常规 5 6 6 2 3 2 2" xfId="8730"/>
    <cellStyle name="常规 5 2 5 6 2 3 2 2" xfId="8731"/>
    <cellStyle name="常规 5 2 2 4 6 2 3 2 2" xfId="8732"/>
    <cellStyle name="常规 5 4 2 6 2 3 2 2" xfId="8733"/>
    <cellStyle name="常规 5 2 3 2 6 2 3 2 2" xfId="8734"/>
    <cellStyle name="常规 5 2 2 2 2 6 2 3 2 2" xfId="8735"/>
    <cellStyle name="常规 5 5 2 6 2 3 2 2" xfId="8736"/>
    <cellStyle name="常规 5 2 4 2 6 2 3 2 2" xfId="8737"/>
    <cellStyle name="常规 5 2 2 3 2 6 2 3 2 2" xfId="8738"/>
    <cellStyle name="Note 2 2" xfId="8739"/>
    <cellStyle name="常规 16" xfId="8740"/>
    <cellStyle name="常规 5 17" xfId="8741"/>
    <cellStyle name="常规 5 2 17" xfId="8742"/>
    <cellStyle name="标题 7" xfId="8743"/>
    <cellStyle name="适中 3" xfId="8744"/>
    <cellStyle name="60% - 着色 1 3" xfId="8745"/>
    <cellStyle name="60% - 着色 2 3" xfId="8746"/>
    <cellStyle name="60% - 着色 3 3" xfId="8747"/>
    <cellStyle name="60% - 着色 4 3" xfId="8748"/>
    <cellStyle name="60% - 着色 5 3" xfId="8749"/>
    <cellStyle name="60% - 着色 6 3" xfId="8750"/>
    <cellStyle name="常规 5 2 2 16" xfId="8751"/>
    <cellStyle name="常规 5 4 13" xfId="8752"/>
    <cellStyle name="常规 5 2 3 13" xfId="8753"/>
    <cellStyle name="常规 5 2 2 2 13" xfId="8754"/>
    <cellStyle name="常规 5 5 13" xfId="8755"/>
    <cellStyle name="常规 5 2 4 13" xfId="8756"/>
    <cellStyle name="常规 5 2 2 3 13" xfId="8757"/>
    <cellStyle name="常规 5 6 12" xfId="8758"/>
    <cellStyle name="常规 5 2 5 12" xfId="8759"/>
    <cellStyle name="常规 5 2 2 4 12" xfId="8760"/>
    <cellStyle name="常规 5 4 2 12" xfId="8761"/>
    <cellStyle name="常规 5 2 3 2 12" xfId="8762"/>
    <cellStyle name="常规 5 2 2 2 2 12" xfId="8763"/>
    <cellStyle name="常规 5 5 2 12" xfId="8764"/>
    <cellStyle name="常规 5 2 4 2 12" xfId="8765"/>
    <cellStyle name="常规 5 2 2 3 2 12" xfId="8766"/>
    <cellStyle name="常规 5 7 7" xfId="8767"/>
    <cellStyle name="常规 5 2 6 7" xfId="8768"/>
    <cellStyle name="常规 5 2 2 5 7" xfId="8769"/>
    <cellStyle name="常规 5 4 3 7" xfId="8770"/>
    <cellStyle name="常规 5 2 3 3 7" xfId="8771"/>
    <cellStyle name="常规 5 2 2 2 3 7" xfId="8772"/>
    <cellStyle name="常规 5 5 3 7" xfId="8773"/>
    <cellStyle name="常规 5 2 4 3 7" xfId="8774"/>
    <cellStyle name="常规 5 2 2 3 3 7" xfId="8775"/>
    <cellStyle name="常规 5 6 2 7" xfId="8776"/>
    <cellStyle name="常规 5 2 5 2 7" xfId="8777"/>
    <cellStyle name="常规 5 2 2 4 2 7" xfId="8778"/>
    <cellStyle name="常规 5 4 2 2 7" xfId="8779"/>
    <cellStyle name="常规 5 2 3 2 2 7" xfId="8780"/>
    <cellStyle name="常规 5 2 2 2 2 2 7" xfId="8781"/>
    <cellStyle name="常规 5 5 2 2 7" xfId="8782"/>
    <cellStyle name="常规 5 2 4 2 2 7" xfId="8783"/>
    <cellStyle name="常规 5 2 2 3 2 2 7" xfId="8784"/>
    <cellStyle name="常规 5 8 7" xfId="8785"/>
    <cellStyle name="常规 5 2 7 7" xfId="8786"/>
    <cellStyle name="常规 5 2 2 6 7" xfId="8787"/>
    <cellStyle name="常规 5 4 4 7" xfId="8788"/>
    <cellStyle name="常规 5 2 3 4 7" xfId="8789"/>
    <cellStyle name="常规 5 2 2 2 4 7" xfId="8790"/>
    <cellStyle name="常规 5 5 4 7" xfId="8791"/>
    <cellStyle name="常规 5 2 4 4 7" xfId="8792"/>
    <cellStyle name="常规 5 2 2 3 4 7" xfId="8793"/>
    <cellStyle name="常规 5 6 3 7" xfId="8794"/>
    <cellStyle name="常规 5 2 5 3 7" xfId="8795"/>
    <cellStyle name="常规 5 2 2 4 3 7" xfId="8796"/>
    <cellStyle name="常规 5 4 2 3 7" xfId="8797"/>
    <cellStyle name="常规 5 2 3 2 3 7" xfId="8798"/>
    <cellStyle name="常规 5 2 2 2 2 3 7" xfId="8799"/>
    <cellStyle name="常规 5 5 2 3 7" xfId="8800"/>
    <cellStyle name="常规 5 2 4 2 3 7" xfId="8801"/>
    <cellStyle name="常规 5 2 2 3 2 3 7" xfId="8802"/>
    <cellStyle name="常规 5 9 7" xfId="8803"/>
    <cellStyle name="常规 5 2 8 7" xfId="8804"/>
    <cellStyle name="常规 5 2 2 7 7" xfId="8805"/>
    <cellStyle name="常规 5 4 5 7" xfId="8806"/>
    <cellStyle name="常规 5 2 3 5 7" xfId="8807"/>
    <cellStyle name="常规 5 2 2 2 5 7" xfId="8808"/>
    <cellStyle name="常规 5 5 5 7" xfId="8809"/>
    <cellStyle name="常规 5 2 4 5 7" xfId="8810"/>
    <cellStyle name="常规 5 2 2 3 5 7" xfId="8811"/>
    <cellStyle name="常规 5 6 4 7" xfId="8812"/>
    <cellStyle name="常规 5 2 5 4 7" xfId="8813"/>
    <cellStyle name="常规 5 2 2 4 4 7" xfId="8814"/>
    <cellStyle name="常规 5 4 2 4 7" xfId="8815"/>
    <cellStyle name="常规 5 2 3 2 4 7" xfId="8816"/>
    <cellStyle name="常规 5 2 2 2 2 4 7" xfId="8817"/>
    <cellStyle name="常规 5 5 2 4 7" xfId="8818"/>
    <cellStyle name="常规 5 2 4 2 4 7" xfId="8819"/>
    <cellStyle name="常规 5 2 2 3 2 4 7" xfId="8820"/>
    <cellStyle name="常规 5 10 7" xfId="8821"/>
    <cellStyle name="常规 5 2 9 7" xfId="8822"/>
    <cellStyle name="常规 5 2 2 8 7" xfId="8823"/>
    <cellStyle name="常规 5 4 6 7" xfId="8824"/>
    <cellStyle name="常规 5 2 3 6 7" xfId="8825"/>
    <cellStyle name="常规 5 2 2 2 6 7" xfId="8826"/>
    <cellStyle name="常规 5 5 6 7" xfId="8827"/>
    <cellStyle name="常规 5 2 4 6 7" xfId="8828"/>
    <cellStyle name="常规 5 2 2 3 6 7" xfId="8829"/>
    <cellStyle name="常规 5 6 5 7" xfId="8830"/>
    <cellStyle name="常规 5 2 5 5 7" xfId="8831"/>
    <cellStyle name="常规 5 2 2 4 5 7" xfId="8832"/>
    <cellStyle name="常规 5 4 2 5 7" xfId="8833"/>
    <cellStyle name="常规 5 2 3 2 5 7" xfId="8834"/>
    <cellStyle name="常规 5 2 2 2 2 5 7" xfId="8835"/>
    <cellStyle name="常规 5 5 2 5 7" xfId="8836"/>
    <cellStyle name="常规 5 2 4 2 5 7" xfId="8837"/>
    <cellStyle name="常规 5 2 2 3 2 5 7" xfId="8838"/>
    <cellStyle name="常规 5 11 7" xfId="8839"/>
    <cellStyle name="常规 5 2 10 7" xfId="8840"/>
    <cellStyle name="常规 5 2 2 9 7" xfId="8841"/>
    <cellStyle name="常规 5 4 7 7" xfId="8842"/>
    <cellStyle name="常规 5 2 3 7 7" xfId="8843"/>
    <cellStyle name="常规 5 2 2 2 7 7" xfId="8844"/>
    <cellStyle name="常规 5 5 7 7" xfId="8845"/>
    <cellStyle name="常规 5 2 4 7 7" xfId="8846"/>
    <cellStyle name="常规 5 2 2 3 7 7" xfId="8847"/>
    <cellStyle name="常规 5 6 6 7" xfId="8848"/>
    <cellStyle name="常规 5 2 5 6 7" xfId="8849"/>
    <cellStyle name="常规 5 2 2 4 6 7" xfId="8850"/>
    <cellStyle name="常规 5 4 2 6 7" xfId="8851"/>
    <cellStyle name="常规 5 2 3 2 6 7" xfId="8852"/>
    <cellStyle name="常规 5 2 2 2 2 6 7" xfId="8853"/>
    <cellStyle name="常规 5 5 2 6 7" xfId="8854"/>
    <cellStyle name="常规 5 2 4 2 6 7" xfId="8855"/>
    <cellStyle name="常规 5 2 2 3 2 6 7" xfId="8856"/>
    <cellStyle name="常规 5 12 6" xfId="8857"/>
    <cellStyle name="常规 5 2 11 6" xfId="8858"/>
    <cellStyle name="常规 5 2 2 10 6" xfId="8859"/>
    <cellStyle name="常规 5 4 8 6" xfId="8860"/>
    <cellStyle name="常规 5 2 3 8 6" xfId="8861"/>
    <cellStyle name="常规 5 2 2 2 8 6" xfId="8862"/>
    <cellStyle name="常规 5 5 8 6" xfId="8863"/>
    <cellStyle name="常规 5 2 4 8 6" xfId="8864"/>
    <cellStyle name="常规 5 2 2 3 8 6" xfId="8865"/>
    <cellStyle name="常规 5 6 7 6" xfId="8866"/>
    <cellStyle name="常规 5 2 5 7 6" xfId="8867"/>
    <cellStyle name="常规 5 2 2 4 7 6" xfId="8868"/>
    <cellStyle name="常规 5 4 2 7 6" xfId="8869"/>
    <cellStyle name="常规 5 2 3 2 7 6" xfId="8870"/>
    <cellStyle name="常规 5 2 2 2 2 7 6" xfId="8871"/>
    <cellStyle name="常规 5 5 2 7 6" xfId="8872"/>
    <cellStyle name="常规 5 2 4 2 7 6" xfId="8873"/>
    <cellStyle name="常规 5 2 2 3 2 7 6" xfId="8874"/>
    <cellStyle name="常规 5 7 2 6" xfId="8875"/>
    <cellStyle name="常规 5 2 6 2 6" xfId="8876"/>
    <cellStyle name="常规 5 2 2 5 2 6" xfId="8877"/>
    <cellStyle name="常规 5 4 3 2 6" xfId="8878"/>
    <cellStyle name="常规 5 2 3 3 2 6" xfId="8879"/>
    <cellStyle name="常规 5 2 2 2 3 2 6" xfId="8880"/>
    <cellStyle name="常规 5 5 3 2 6" xfId="8881"/>
    <cellStyle name="常规 5 2 4 3 2 6" xfId="8882"/>
    <cellStyle name="常规 5 2 2 3 3 2 6" xfId="8883"/>
    <cellStyle name="常规 5 6 2 2 6" xfId="8884"/>
    <cellStyle name="常规 5 2 5 2 2 6" xfId="8885"/>
    <cellStyle name="常规 5 2 2 4 2 2 6" xfId="8886"/>
    <cellStyle name="常规 5 4 2 2 2 6" xfId="8887"/>
    <cellStyle name="常规 5 2 3 2 2 2 6" xfId="8888"/>
    <cellStyle name="常规 5 2 2 2 2 2 2 6" xfId="8889"/>
    <cellStyle name="常规 5 5 2 2 2 6" xfId="8890"/>
    <cellStyle name="常规 5 2 4 2 2 2 6" xfId="8891"/>
    <cellStyle name="常规 5 2 2 3 2 2 2 6" xfId="8892"/>
    <cellStyle name="常规 5 8 2 6" xfId="8893"/>
    <cellStyle name="常规 5 2 7 2 6" xfId="8894"/>
    <cellStyle name="常规 5 2 2 6 2 6" xfId="8895"/>
    <cellStyle name="常规 5 4 4 2 6" xfId="8896"/>
    <cellStyle name="常规 5 2 3 4 2 6" xfId="8897"/>
    <cellStyle name="常规 5 2 2 2 4 2 6" xfId="8898"/>
    <cellStyle name="常规 5 5 4 2 6" xfId="8899"/>
    <cellStyle name="常规 5 2 4 4 2 6" xfId="8900"/>
    <cellStyle name="常规 5 2 2 3 4 2 6" xfId="8901"/>
    <cellStyle name="常规 5 6 3 2 6" xfId="8902"/>
    <cellStyle name="常规 5 2 5 3 2 6" xfId="8903"/>
    <cellStyle name="常规 5 2 2 4 3 2 6" xfId="8904"/>
    <cellStyle name="常规 5 4 2 3 2 6" xfId="8905"/>
    <cellStyle name="常规 5 2 3 2 3 2 6" xfId="8906"/>
    <cellStyle name="常规 5 2 2 2 2 3 2 6" xfId="8907"/>
    <cellStyle name="常规 5 5 2 3 2 6" xfId="8908"/>
    <cellStyle name="常规 5 2 4 2 3 2 6" xfId="8909"/>
    <cellStyle name="常规 5 2 2 3 2 3 2 6" xfId="8910"/>
    <cellStyle name="常规 5 9 2 6" xfId="8911"/>
    <cellStyle name="常规 5 2 8 2 6" xfId="8912"/>
    <cellStyle name="常规 5 2 2 7 2 6" xfId="8913"/>
    <cellStyle name="常规 5 4 5 2 6" xfId="8914"/>
    <cellStyle name="常规 5 2 3 5 2 6" xfId="8915"/>
    <cellStyle name="常规 5 2 2 2 5 2 6" xfId="8916"/>
    <cellStyle name="常规 5 5 5 2 6" xfId="8917"/>
    <cellStyle name="常规 5 2 4 5 2 6" xfId="8918"/>
    <cellStyle name="常规 5 2 2 3 5 2 6" xfId="8919"/>
    <cellStyle name="常规 5 6 4 2 6" xfId="8920"/>
    <cellStyle name="常规 5 2 5 4 2 6" xfId="8921"/>
    <cellStyle name="常规 5 2 2 4 4 2 6" xfId="8922"/>
    <cellStyle name="常规 5 4 2 4 2 6" xfId="8923"/>
    <cellStyle name="常规 5 2 3 2 4 2 6" xfId="8924"/>
    <cellStyle name="常规 5 2 2 2 2 4 2 6" xfId="8925"/>
    <cellStyle name="常规 5 5 2 4 2 6" xfId="8926"/>
    <cellStyle name="常规 5 2 4 2 4 2 6" xfId="8927"/>
    <cellStyle name="常规 5 2 2 3 2 4 2 6" xfId="8928"/>
    <cellStyle name="常规 5 10 2 6" xfId="8929"/>
    <cellStyle name="常规 5 2 9 2 6" xfId="8930"/>
    <cellStyle name="常规 5 2 2 8 2 6" xfId="8931"/>
    <cellStyle name="常规 5 4 6 2 6" xfId="8932"/>
    <cellStyle name="常规 5 2 3 6 2 6" xfId="8933"/>
    <cellStyle name="常规 5 2 2 2 6 2 6" xfId="8934"/>
    <cellStyle name="常规 5 5 6 2 6" xfId="8935"/>
    <cellStyle name="常规 5 2 4 6 2 6" xfId="8936"/>
    <cellStyle name="常规 5 2 2 3 6 2 6" xfId="8937"/>
    <cellStyle name="常规 5 6 5 2 6" xfId="8938"/>
    <cellStyle name="常规 5 2 5 5 2 6" xfId="8939"/>
    <cellStyle name="常规 5 2 2 4 5 2 6" xfId="8940"/>
    <cellStyle name="常规 5 4 2 5 2 6" xfId="8941"/>
    <cellStyle name="常规 5 2 3 2 5 2 6" xfId="8942"/>
    <cellStyle name="常规 5 2 2 2 2 5 2 6" xfId="8943"/>
    <cellStyle name="常规 5 5 2 5 2 6" xfId="8944"/>
    <cellStyle name="常规 5 2 4 2 5 2 6" xfId="8945"/>
    <cellStyle name="常规 5 2 2 3 2 5 2 6" xfId="8946"/>
    <cellStyle name="常规 5 11 2 6" xfId="8947"/>
    <cellStyle name="常规 5 2 10 2 6" xfId="8948"/>
    <cellStyle name="常规 5 2 2 9 2 6" xfId="8949"/>
    <cellStyle name="常规 5 4 7 2 6" xfId="8950"/>
    <cellStyle name="常规 5 2 3 7 2 6" xfId="8951"/>
    <cellStyle name="常规 5 2 2 2 7 2 6" xfId="8952"/>
    <cellStyle name="常规 5 5 7 2 6" xfId="8953"/>
    <cellStyle name="常规 5 2 4 7 2 6" xfId="8954"/>
    <cellStyle name="常规 5 2 2 3 7 2 6" xfId="8955"/>
    <cellStyle name="常规 5 6 6 2 6" xfId="8956"/>
    <cellStyle name="常规 5 2 5 6 2 6" xfId="8957"/>
    <cellStyle name="常规 5 2 2 4 6 2 6" xfId="8958"/>
    <cellStyle name="常规 5 4 2 6 2 6" xfId="8959"/>
    <cellStyle name="常规 5 2 3 2 6 2 6" xfId="8960"/>
    <cellStyle name="常规 5 2 2 2 2 6 2 6" xfId="8961"/>
    <cellStyle name="常规 5 5 2 6 2 6" xfId="8962"/>
    <cellStyle name="常规 5 2 4 2 6 2 6" xfId="8963"/>
    <cellStyle name="常规 5 2 2 3 2 6 2 6" xfId="8964"/>
    <cellStyle name="常规 5 13 4" xfId="8965"/>
    <cellStyle name="常规 5 2 12 4" xfId="8966"/>
    <cellStyle name="常规 5 2 2 11 4" xfId="8967"/>
    <cellStyle name="常规 5 4 9 4" xfId="8968"/>
    <cellStyle name="常规 5 2 3 9 4" xfId="8969"/>
    <cellStyle name="常规 5 2 2 2 9 4" xfId="8970"/>
    <cellStyle name="常规 5 5 9 4" xfId="8971"/>
    <cellStyle name="常规 5 2 4 9 4" xfId="8972"/>
    <cellStyle name="常规 5 2 2 3 9 4" xfId="8973"/>
    <cellStyle name="常规 5 6 8 4" xfId="8974"/>
    <cellStyle name="常规 5 2 5 8 4" xfId="8975"/>
    <cellStyle name="常规 5 2 2 4 8 4" xfId="8976"/>
    <cellStyle name="常规 5 4 2 8 4" xfId="8977"/>
    <cellStyle name="常规 5 2 3 2 8 4" xfId="8978"/>
    <cellStyle name="常规 5 2 2 2 2 8 4" xfId="8979"/>
    <cellStyle name="常规 5 5 2 8 4" xfId="8980"/>
    <cellStyle name="常规 5 2 4 2 8 4" xfId="8981"/>
    <cellStyle name="常规 5 2 2 3 2 8 4" xfId="8982"/>
    <cellStyle name="常规 5 7 3 4" xfId="8983"/>
    <cellStyle name="常规 5 2 6 3 4" xfId="8984"/>
    <cellStyle name="常规 5 2 2 5 3 4" xfId="8985"/>
    <cellStyle name="常规 5 4 3 3 4" xfId="8986"/>
    <cellStyle name="常规 5 2 3 3 3 4" xfId="8987"/>
    <cellStyle name="常规 5 2 2 2 3 3 4" xfId="8988"/>
    <cellStyle name="常规 5 5 3 3 4" xfId="8989"/>
    <cellStyle name="常规 5 2 4 3 3 4" xfId="8990"/>
    <cellStyle name="常规 5 2 2 3 3 3 4" xfId="8991"/>
    <cellStyle name="常规 5 6 2 3 4" xfId="8992"/>
    <cellStyle name="常规 5 2 5 2 3 4" xfId="8993"/>
    <cellStyle name="常规 5 2 2 4 2 3 4" xfId="8994"/>
    <cellStyle name="常规 5 4 2 2 3 4" xfId="8995"/>
    <cellStyle name="常规 5 2 3 2 2 3 4" xfId="8996"/>
    <cellStyle name="常规 5 2 2 2 2 2 3 4" xfId="8997"/>
    <cellStyle name="常规 5 5 2 2 3 4" xfId="8998"/>
    <cellStyle name="常规 5 2 4 2 2 3 4" xfId="8999"/>
    <cellStyle name="常规 5 2 2 3 2 2 3 4" xfId="9000"/>
    <cellStyle name="常规 5 8 3 4" xfId="9001"/>
    <cellStyle name="常规 5 2 7 3 4" xfId="9002"/>
    <cellStyle name="常规 5 2 2 6 3 4" xfId="9003"/>
    <cellStyle name="常规 5 4 4 3 4" xfId="9004"/>
    <cellStyle name="常规 5 2 3 4 3 4" xfId="9005"/>
    <cellStyle name="常规 5 2 2 2 4 3 4" xfId="9006"/>
    <cellStyle name="常规 5 5 4 3 4" xfId="9007"/>
    <cellStyle name="常规 5 2 4 4 3 4" xfId="9008"/>
    <cellStyle name="常规 5 2 2 3 4 3 4" xfId="9009"/>
    <cellStyle name="常规 5 6 3 3 4" xfId="9010"/>
    <cellStyle name="常规 5 2 5 3 3 4" xfId="9011"/>
    <cellStyle name="常规 5 2 2 4 3 3 4" xfId="9012"/>
    <cellStyle name="常规 5 4 2 3 3 4" xfId="9013"/>
    <cellStyle name="常规 5 2 3 2 3 3 4" xfId="9014"/>
    <cellStyle name="常规 5 2 2 2 2 3 3 4" xfId="9015"/>
    <cellStyle name="常规 5 5 2 3 3 4" xfId="9016"/>
    <cellStyle name="常规 5 2 4 2 3 3 4" xfId="9017"/>
    <cellStyle name="常规 5 2 2 3 2 3 3 4" xfId="9018"/>
    <cellStyle name="常规 5 9 3 4" xfId="9019"/>
    <cellStyle name="常规 5 2 8 3 4" xfId="9020"/>
    <cellStyle name="常规 5 2 2 7 3 4" xfId="9021"/>
    <cellStyle name="常规 5 4 5 3 4" xfId="9022"/>
    <cellStyle name="常规 5 2 3 5 3 4" xfId="9023"/>
    <cellStyle name="常规 5 2 2 2 5 3 4" xfId="9024"/>
    <cellStyle name="常规 5 5 5 3 4" xfId="9025"/>
    <cellStyle name="常规 5 2 4 5 3 4" xfId="9026"/>
    <cellStyle name="常规 5 2 2 3 5 3 4" xfId="9027"/>
    <cellStyle name="常规 5 6 4 3 4" xfId="9028"/>
    <cellStyle name="常规 5 2 5 4 3 4" xfId="9029"/>
    <cellStyle name="常规 5 2 2 4 4 3 4" xfId="9030"/>
    <cellStyle name="常规 5 4 2 4 3 4" xfId="9031"/>
    <cellStyle name="常规 5 2 3 2 4 3 4" xfId="9032"/>
    <cellStyle name="常规 5 2 2 2 2 4 3 4" xfId="9033"/>
    <cellStyle name="常规 5 5 2 4 3 4" xfId="9034"/>
    <cellStyle name="常规 5 2 4 2 4 3 4" xfId="9035"/>
    <cellStyle name="常规 5 2 2 3 2 4 3 4" xfId="9036"/>
    <cellStyle name="常规 5 10 3 4" xfId="9037"/>
    <cellStyle name="常规 5 2 9 3 4" xfId="9038"/>
    <cellStyle name="常规 5 2 2 8 3 4" xfId="9039"/>
    <cellStyle name="常规 5 4 6 3 4" xfId="9040"/>
    <cellStyle name="常规 5 2 3 6 3 4" xfId="9041"/>
    <cellStyle name="常规 5 2 2 2 6 3 4" xfId="9042"/>
    <cellStyle name="常规 5 5 6 3 4" xfId="9043"/>
    <cellStyle name="常规 5 2 4 6 3 4" xfId="9044"/>
    <cellStyle name="常规 5 2 2 3 6 3 4" xfId="9045"/>
    <cellStyle name="常规 5 6 5 3 4" xfId="9046"/>
    <cellStyle name="常规 5 2 5 5 3 4" xfId="9047"/>
    <cellStyle name="常规 5 2 2 4 5 3 4" xfId="9048"/>
    <cellStyle name="常规 5 4 2 5 3 4" xfId="9049"/>
    <cellStyle name="常规 5 2 3 2 5 3 4" xfId="9050"/>
    <cellStyle name="常规 5 2 2 2 2 5 3 4" xfId="9051"/>
    <cellStyle name="常规 5 5 2 5 3 4" xfId="9052"/>
    <cellStyle name="常规 5 2 4 2 5 3 4" xfId="9053"/>
    <cellStyle name="常规 5 2 2 3 2 5 3 4" xfId="9054"/>
    <cellStyle name="常规 5 11 3 4" xfId="9055"/>
    <cellStyle name="常规 5 2 10 3 4" xfId="9056"/>
    <cellStyle name="常规 5 2 2 9 3 4" xfId="9057"/>
    <cellStyle name="常规 5 4 7 3 4" xfId="9058"/>
    <cellStyle name="常规 5 2 3 7 3 4" xfId="9059"/>
    <cellStyle name="常规 5 2 2 2 7 3 4" xfId="9060"/>
    <cellStyle name="常规 5 5 7 3 4" xfId="9061"/>
    <cellStyle name="常规 5 2 4 7 3 4" xfId="9062"/>
    <cellStyle name="常规 5 2 2 3 7 3 4" xfId="9063"/>
    <cellStyle name="常规 5 6 6 3 4" xfId="9064"/>
    <cellStyle name="常规 5 2 5 6 3 4" xfId="9065"/>
    <cellStyle name="常规 5 2 2 4 6 3 4" xfId="9066"/>
    <cellStyle name="常规 5 4 2 6 3 4" xfId="9067"/>
    <cellStyle name="常规 5 2 3 2 6 3 4" xfId="9068"/>
    <cellStyle name="常规 5 2 2 2 2 6 3 4" xfId="9069"/>
    <cellStyle name="常规 5 5 2 6 3 4" xfId="9070"/>
    <cellStyle name="常规 5 2 4 2 6 3 4" xfId="9071"/>
    <cellStyle name="常规 5 2 2 3 2 6 3 4" xfId="9072"/>
    <cellStyle name="常规 5 12 2 4" xfId="9073"/>
    <cellStyle name="常规 5 2 11 2 4" xfId="9074"/>
    <cellStyle name="常规 5 2 2 10 2 4" xfId="9075"/>
    <cellStyle name="常规 5 4 8 2 4" xfId="9076"/>
    <cellStyle name="常规 5 2 3 8 2 4" xfId="9077"/>
    <cellStyle name="常规 5 2 2 2 8 2 4" xfId="9078"/>
    <cellStyle name="常规 5 5 8 2 4" xfId="9079"/>
    <cellStyle name="常规 5 2 4 8 2 4" xfId="9080"/>
    <cellStyle name="常规 5 2 2 3 8 2 4" xfId="9081"/>
    <cellStyle name="常规 5 6 7 2 4" xfId="9082"/>
    <cellStyle name="常规 5 2 5 7 2 4" xfId="9083"/>
    <cellStyle name="常规 5 2 2 4 7 2 4" xfId="9084"/>
    <cellStyle name="常规 5 4 2 7 2 4" xfId="9085"/>
    <cellStyle name="常规 5 2 3 2 7 2 4" xfId="9086"/>
    <cellStyle name="常规 5 2 2 2 2 7 2 4" xfId="9087"/>
    <cellStyle name="常规 5 5 2 7 2 4" xfId="9088"/>
    <cellStyle name="常规 5 2 4 2 7 2 4" xfId="9089"/>
    <cellStyle name="常规 5 2 2 3 2 7 2 4" xfId="9090"/>
    <cellStyle name="常规 5 7 2 2 4" xfId="9091"/>
    <cellStyle name="常规 5 2 6 2 2 4" xfId="9092"/>
    <cellStyle name="常规 5 2 2 5 2 2 4" xfId="9093"/>
    <cellStyle name="常规 5 4 3 2 2 4" xfId="9094"/>
    <cellStyle name="常规 5 2 3 3 2 2 4" xfId="9095"/>
    <cellStyle name="常规 5 2 2 2 3 2 2 4" xfId="9096"/>
    <cellStyle name="常规 5 5 3 2 2 4" xfId="9097"/>
    <cellStyle name="常规 5 2 4 3 2 2 4" xfId="9098"/>
    <cellStyle name="常规 5 2 2 3 3 2 2 4" xfId="9099"/>
    <cellStyle name="常规 5 6 2 2 2 4" xfId="9100"/>
    <cellStyle name="常规 5 2 5 2 2 2 4" xfId="9101"/>
    <cellStyle name="常规 5 2 2 4 2 2 2 4" xfId="9102"/>
    <cellStyle name="常规 5 4 2 2 2 2 4" xfId="9103"/>
    <cellStyle name="常规 5 2 3 2 2 2 2 4" xfId="9104"/>
    <cellStyle name="常规 5 2 2 2 2 2 2 2 4" xfId="9105"/>
    <cellStyle name="常规 5 5 2 2 2 2 4" xfId="9106"/>
    <cellStyle name="常规 5 2 4 2 2 2 2 4" xfId="9107"/>
    <cellStyle name="常规 5 2 2 3 2 2 2 2 4" xfId="9108"/>
    <cellStyle name="常规 5 8 2 2 4" xfId="9109"/>
    <cellStyle name="常规 5 2 7 2 2 4" xfId="9110"/>
    <cellStyle name="常规 5 2 2 6 2 2 4" xfId="9111"/>
    <cellStyle name="常规 5 4 4 2 2 4" xfId="9112"/>
    <cellStyle name="常规 5 2 3 4 2 2 4" xfId="9113"/>
    <cellStyle name="常规 5 2 2 2 4 2 2 4" xfId="9114"/>
    <cellStyle name="常规 5 5 4 2 2 4" xfId="9115"/>
    <cellStyle name="常规 5 2 4 4 2 2 4" xfId="9116"/>
    <cellStyle name="常规 5 2 2 3 4 2 2 4" xfId="9117"/>
    <cellStyle name="常规 5 6 3 2 2 4" xfId="9118"/>
    <cellStyle name="常规 5 2 5 3 2 2 4" xfId="9119"/>
    <cellStyle name="常规 5 2 2 4 3 2 2 4" xfId="9120"/>
    <cellStyle name="常规 5 4 2 3 2 2 4" xfId="9121"/>
    <cellStyle name="常规 5 2 3 2 3 2 2 4" xfId="9122"/>
    <cellStyle name="常规 5 2 2 2 2 3 2 2 4" xfId="9123"/>
    <cellStyle name="常规 5 5 2 3 2 2 4" xfId="9124"/>
    <cellStyle name="常规 5 2 4 2 3 2 2 4" xfId="9125"/>
    <cellStyle name="常规 5 2 2 3 2 3 2 2 4" xfId="9126"/>
    <cellStyle name="常规 5 9 2 2 4" xfId="9127"/>
    <cellStyle name="常规 5 2 8 2 2 4" xfId="9128"/>
    <cellStyle name="常规 5 2 2 7 2 2 4" xfId="9129"/>
    <cellStyle name="常规 5 4 5 2 2 4" xfId="9130"/>
    <cellStyle name="常规 5 2 3 5 2 2 4" xfId="9131"/>
    <cellStyle name="常规 5 2 2 2 5 2 2 4" xfId="9132"/>
    <cellStyle name="常规 5 5 5 2 2 4" xfId="9133"/>
    <cellStyle name="常规 5 2 4 5 2 2 4" xfId="9134"/>
    <cellStyle name="常规 5 2 2 3 5 2 2 4" xfId="9135"/>
    <cellStyle name="常规 5 6 4 2 2 4" xfId="9136"/>
    <cellStyle name="常规 5 2 5 4 2 2 4" xfId="9137"/>
    <cellStyle name="常规 5 2 2 4 4 2 2 4" xfId="9138"/>
    <cellStyle name="常规 5 4 2 4 2 2 4" xfId="9139"/>
    <cellStyle name="常规 5 2 3 2 4 2 2 4" xfId="9140"/>
    <cellStyle name="常规 5 2 2 2 2 4 2 2 4" xfId="9141"/>
    <cellStyle name="常规 5 5 2 4 2 2 4" xfId="9142"/>
    <cellStyle name="常规 5 2 4 2 4 2 2 4" xfId="9143"/>
    <cellStyle name="常规 5 2 2 3 2 4 2 2 4" xfId="9144"/>
    <cellStyle name="常规 5 10 2 2 4" xfId="9145"/>
    <cellStyle name="常规 5 2 9 2 2 4" xfId="9146"/>
    <cellStyle name="常规 5 2 2 8 2 2 4" xfId="9147"/>
    <cellStyle name="常规 5 4 6 2 2 4" xfId="9148"/>
    <cellStyle name="常规 5 2 3 6 2 2 4" xfId="9149"/>
    <cellStyle name="常规 5 2 2 2 6 2 2 4" xfId="9150"/>
    <cellStyle name="常规 5 5 6 2 2 4" xfId="9151"/>
    <cellStyle name="常规 5 2 4 6 2 2 4" xfId="9152"/>
    <cellStyle name="常规 5 2 2 3 6 2 2 4" xfId="9153"/>
    <cellStyle name="常规 5 6 5 2 2 4" xfId="9154"/>
    <cellStyle name="常规 5 2 5 5 2 2 4" xfId="9155"/>
    <cellStyle name="常规 5 2 2 4 5 2 2 4" xfId="9156"/>
    <cellStyle name="常规 5 4 2 5 2 2 4" xfId="9157"/>
    <cellStyle name="常规 5 2 3 2 5 2 2 4" xfId="9158"/>
    <cellStyle name="常规 5 2 2 2 2 5 2 2 4" xfId="9159"/>
    <cellStyle name="常规 5 5 2 5 2 2 4" xfId="9160"/>
    <cellStyle name="常规 5 2 4 2 5 2 2 4" xfId="9161"/>
    <cellStyle name="常规 5 2 2 3 2 5 2 2 4" xfId="9162"/>
    <cellStyle name="常规 5 11 2 2 4" xfId="9163"/>
    <cellStyle name="常规 5 2 10 2 2 4" xfId="9164"/>
    <cellStyle name="常规 5 2 2 9 2 2 4" xfId="9165"/>
    <cellStyle name="常规 5 4 7 2 2 4" xfId="9166"/>
    <cellStyle name="常规 5 2 3 7 2 2 4" xfId="9167"/>
    <cellStyle name="常规 5 2 2 2 7 2 2 4" xfId="9168"/>
    <cellStyle name="常规 5 5 7 2 2 4" xfId="9169"/>
    <cellStyle name="常规 5 2 4 7 2 2 4" xfId="9170"/>
    <cellStyle name="常规 5 2 2 3 7 2 2 4" xfId="9171"/>
    <cellStyle name="常规 5 6 6 2 2 4" xfId="9172"/>
    <cellStyle name="常规 5 2 5 6 2 2 4" xfId="9173"/>
    <cellStyle name="常规 5 2 2 4 6 2 2 4" xfId="9174"/>
    <cellStyle name="常规 5 4 2 6 2 2 4" xfId="9175"/>
    <cellStyle name="常规 5 2 3 2 6 2 2 4" xfId="9176"/>
    <cellStyle name="常规 5 2 2 2 2 6 2 2 4" xfId="9177"/>
    <cellStyle name="常规 5 5 2 6 2 2 4" xfId="9178"/>
    <cellStyle name="常规 5 2 4 2 6 2 2 4" xfId="9179"/>
    <cellStyle name="常规 5 2 2 3 2 6 2 2 4" xfId="9180"/>
    <cellStyle name="常规 5 14 4" xfId="9181"/>
    <cellStyle name="常规 5 2 13 4" xfId="9182"/>
    <cellStyle name="常规 5 2 2 12 4" xfId="9183"/>
    <cellStyle name="常规 5 4 10 4" xfId="9184"/>
    <cellStyle name="常规 5 2 3 10 4" xfId="9185"/>
    <cellStyle name="常规 5 2 2 2 10 4" xfId="9186"/>
    <cellStyle name="常规 5 5 10 4" xfId="9187"/>
    <cellStyle name="常规 5 2 4 10 4" xfId="9188"/>
    <cellStyle name="常规 5 2 2 3 10 4" xfId="9189"/>
    <cellStyle name="常规 5 6 9 4" xfId="9190"/>
    <cellStyle name="常规 5 2 5 9 4" xfId="9191"/>
    <cellStyle name="常规 5 2 2 4 9 4" xfId="9192"/>
    <cellStyle name="常规 5 4 2 9 4" xfId="9193"/>
    <cellStyle name="常规 5 2 3 2 9 4" xfId="9194"/>
    <cellStyle name="常规 5 2 2 2 2 9 4" xfId="9195"/>
    <cellStyle name="常规 5 5 2 9 4" xfId="9196"/>
    <cellStyle name="常规 5 2 4 2 9 4" xfId="9197"/>
    <cellStyle name="常规 5 2 2 3 2 9 4" xfId="9198"/>
    <cellStyle name="常规 5 7 4 4" xfId="9199"/>
    <cellStyle name="常规 5 2 6 4 4" xfId="9200"/>
    <cellStyle name="常规 5 2 2 5 4 4" xfId="9201"/>
    <cellStyle name="常规 5 4 3 4 4" xfId="9202"/>
    <cellStyle name="常规 5 2 3 3 4 4" xfId="9203"/>
    <cellStyle name="常规 5 2 2 2 3 4 4" xfId="9204"/>
    <cellStyle name="常规 5 5 3 4 4" xfId="9205"/>
    <cellStyle name="常规 5 2 4 3 4 4" xfId="9206"/>
    <cellStyle name="常规 5 2 2 3 3 4 4" xfId="9207"/>
    <cellStyle name="常规 5 6 2 4 4" xfId="9208"/>
    <cellStyle name="常规 5 2 5 2 4 4" xfId="9209"/>
    <cellStyle name="常规 5 2 2 4 2 4 4" xfId="9210"/>
    <cellStyle name="常规 5 4 2 2 4 4" xfId="9211"/>
    <cellStyle name="常规 5 2 3 2 2 4 4" xfId="9212"/>
    <cellStyle name="常规 5 2 2 2 2 2 4 4" xfId="9213"/>
    <cellStyle name="常规 5 5 2 2 4 4" xfId="9214"/>
    <cellStyle name="常规 5 2 4 2 2 4 4" xfId="9215"/>
    <cellStyle name="常规 5 2 2 3 2 2 4 4" xfId="9216"/>
    <cellStyle name="常规 5 8 4 4" xfId="9217"/>
    <cellStyle name="常规 5 2 7 4 4" xfId="9218"/>
    <cellStyle name="常规 5 2 2 6 4 4" xfId="9219"/>
    <cellStyle name="常规 5 4 4 4 4" xfId="9220"/>
    <cellStyle name="常规 5 2 3 4 4 4" xfId="9221"/>
    <cellStyle name="常规 5 2 2 2 4 4 4" xfId="9222"/>
    <cellStyle name="常规 5 5 4 4 4" xfId="9223"/>
    <cellStyle name="常规 5 2 4 4 4 4" xfId="9224"/>
    <cellStyle name="常规 5 2 2 3 4 4 4" xfId="9225"/>
    <cellStyle name="常规 5 6 3 4 4" xfId="9226"/>
    <cellStyle name="常规 5 2 5 3 4 4" xfId="9227"/>
    <cellStyle name="常规 5 2 2 4 3 4 4" xfId="9228"/>
    <cellStyle name="常规 5 4 2 3 4 4" xfId="9229"/>
    <cellStyle name="常规 5 2 3 2 3 4 4" xfId="9230"/>
    <cellStyle name="常规 5 2 2 2 2 3 4 4" xfId="9231"/>
    <cellStyle name="常规 5 5 2 3 4 4" xfId="9232"/>
    <cellStyle name="常规 5 2 4 2 3 4 4" xfId="9233"/>
    <cellStyle name="常规 5 2 2 3 2 3 4 4" xfId="9234"/>
    <cellStyle name="常规 5 9 4 4" xfId="9235"/>
    <cellStyle name="常规 5 2 8 4 4" xfId="9236"/>
    <cellStyle name="常规 5 2 2 7 4 4" xfId="9237"/>
    <cellStyle name="常规 5 4 5 4 4" xfId="9238"/>
    <cellStyle name="常规 5 2 3 5 4 4" xfId="9239"/>
    <cellStyle name="常规 5 2 2 2 5 4 4" xfId="9240"/>
    <cellStyle name="常规 5 5 5 4 4" xfId="9241"/>
    <cellStyle name="常规 5 2 4 5 4 4" xfId="9242"/>
    <cellStyle name="常规 5 2 2 3 5 4 4" xfId="9243"/>
    <cellStyle name="常规 5 6 4 4 4" xfId="9244"/>
    <cellStyle name="常规 5 2 5 4 4 4" xfId="9245"/>
    <cellStyle name="常规 5 2 2 4 4 4 4" xfId="9246"/>
    <cellStyle name="常规 5 4 2 4 4 4" xfId="9247"/>
    <cellStyle name="常规 5 2 3 2 4 4 4" xfId="9248"/>
    <cellStyle name="常规 5 2 2 2 2 4 4 4" xfId="9249"/>
    <cellStyle name="常规 5 5 2 4 4 4" xfId="9250"/>
    <cellStyle name="常规 5 2 4 2 4 4 4" xfId="9251"/>
    <cellStyle name="常规 5 2 2 3 2 4 4 4" xfId="9252"/>
    <cellStyle name="常规 5 10 4 4" xfId="9253"/>
    <cellStyle name="常规 5 2 9 4 4" xfId="9254"/>
    <cellStyle name="常规 5 2 2 8 4 4" xfId="9255"/>
    <cellStyle name="常规 5 4 6 4 4" xfId="9256"/>
    <cellStyle name="常规 5 2 3 6 4 4" xfId="9257"/>
    <cellStyle name="常规 5 2 2 2 6 4 4" xfId="9258"/>
    <cellStyle name="常规 5 5 6 4 4" xfId="9259"/>
    <cellStyle name="常规 5 2 4 6 4 4" xfId="9260"/>
    <cellStyle name="常规 5 2 2 3 6 4 4" xfId="9261"/>
    <cellStyle name="常规 5 6 5 4 4" xfId="9262"/>
    <cellStyle name="常规 5 2 5 5 4 4" xfId="9263"/>
    <cellStyle name="常规 5 2 2 4 5 4 4" xfId="9264"/>
    <cellStyle name="常规 5 4 2 5 4 4" xfId="9265"/>
    <cellStyle name="常规 5 2 3 2 5 4 4" xfId="9266"/>
    <cellStyle name="常规 5 2 2 2 2 5 4 4" xfId="9267"/>
    <cellStyle name="常规 5 5 2 5 4 4" xfId="9268"/>
    <cellStyle name="常规 5 2 4 2 5 4 4" xfId="9269"/>
    <cellStyle name="常规 5 2 2 3 2 5 4 4" xfId="9270"/>
    <cellStyle name="常规 5 11 4 4" xfId="9271"/>
    <cellStyle name="常规 5 2 10 4 4" xfId="9272"/>
    <cellStyle name="常规 5 2 2 9 4 4" xfId="9273"/>
    <cellStyle name="常规 5 4 7 4 4" xfId="9274"/>
    <cellStyle name="常规 5 2 3 7 4 4" xfId="9275"/>
    <cellStyle name="常规 5 2 2 2 7 4 4" xfId="9276"/>
    <cellStyle name="常规 5 5 7 4 4" xfId="9277"/>
    <cellStyle name="常规 5 2 4 7 4 4" xfId="9278"/>
    <cellStyle name="常规 5 2 2 3 7 4 4" xfId="9279"/>
    <cellStyle name="常规 5 6 6 4 4" xfId="9280"/>
    <cellStyle name="常规 5 2 5 6 4 4" xfId="9281"/>
    <cellStyle name="常规 5 2 2 4 6 4 4" xfId="9282"/>
    <cellStyle name="常规 5 4 2 6 4 4" xfId="9283"/>
    <cellStyle name="常规 5 2 3 2 6 4 4" xfId="9284"/>
    <cellStyle name="常规 5 2 2 2 2 6 4 4" xfId="9285"/>
    <cellStyle name="常规 5 5 2 6 4 4" xfId="9286"/>
    <cellStyle name="常规 5 2 4 2 6 4 4" xfId="9287"/>
    <cellStyle name="常规 5 2 2 3 2 6 4 4" xfId="9288"/>
    <cellStyle name="常规 5 12 3 4" xfId="9289"/>
    <cellStyle name="常规 5 2 11 3 4" xfId="9290"/>
    <cellStyle name="常规 5 2 2 10 3 4" xfId="9291"/>
    <cellStyle name="常规 5 4 8 3 4" xfId="9292"/>
    <cellStyle name="常规 5 2 3 8 3 4" xfId="9293"/>
    <cellStyle name="常规 5 2 2 2 8 3 4" xfId="9294"/>
    <cellStyle name="常规 5 5 8 3 4" xfId="9295"/>
    <cellStyle name="常规 5 2 4 8 3 4" xfId="9296"/>
    <cellStyle name="常规 5 2 2 3 8 3 4" xfId="9297"/>
    <cellStyle name="常规 5 6 7 3 4" xfId="9298"/>
    <cellStyle name="常规 5 2 5 7 3 4" xfId="9299"/>
    <cellStyle name="常规 5 2 2 4 7 3 4" xfId="9300"/>
    <cellStyle name="常规 5 4 2 7 3 4" xfId="9301"/>
    <cellStyle name="常规 5 2 3 2 7 3 4" xfId="9302"/>
    <cellStyle name="常规 5 2 2 2 2 7 3 4" xfId="9303"/>
    <cellStyle name="常规 5 5 2 7 3 4" xfId="9304"/>
    <cellStyle name="常规 5 2 4 2 7 3 4" xfId="9305"/>
    <cellStyle name="常规 5 2 2 3 2 7 3 4" xfId="9306"/>
    <cellStyle name="常规 5 7 2 3 4" xfId="9307"/>
    <cellStyle name="常规 5 2 6 2 3 4" xfId="9308"/>
    <cellStyle name="常规 5 2 2 5 2 3 4" xfId="9309"/>
    <cellStyle name="常规 5 4 3 2 3 4" xfId="9310"/>
    <cellStyle name="常规 5 2 3 3 2 3 4" xfId="9311"/>
    <cellStyle name="常规 5 2 2 2 3 2 3 4" xfId="9312"/>
    <cellStyle name="常规 5 5 3 2 3 4" xfId="9313"/>
    <cellStyle name="常规 5 2 4 3 2 3 4" xfId="9314"/>
    <cellStyle name="常规 5 2 2 3 3 2 3 4" xfId="9315"/>
    <cellStyle name="常规 5 6 2 2 3 4" xfId="9316"/>
    <cellStyle name="常规 5 2 5 2 2 3 4" xfId="9317"/>
    <cellStyle name="常规 5 2 2 4 2 2 3 4" xfId="9318"/>
    <cellStyle name="常规 5 4 2 2 2 3 4" xfId="9319"/>
    <cellStyle name="常规 5 2 3 2 2 2 3 4" xfId="9320"/>
    <cellStyle name="常规 5 2 2 2 2 2 2 3 4" xfId="9321"/>
    <cellStyle name="常规 5 5 2 2 2 3 4" xfId="9322"/>
    <cellStyle name="常规 5 2 4 2 2 2 3 4" xfId="9323"/>
    <cellStyle name="常规 5 2 2 3 2 2 2 3 4" xfId="9324"/>
    <cellStyle name="常规 5 8 2 3 4" xfId="9325"/>
    <cellStyle name="常规 5 2 7 2 3 4" xfId="9326"/>
    <cellStyle name="常规 5 2 2 6 2 3 4" xfId="9327"/>
    <cellStyle name="常规 5 4 4 2 3 4" xfId="9328"/>
    <cellStyle name="常规 5 2 3 4 2 3 4" xfId="9329"/>
    <cellStyle name="常规 5 2 2 2 4 2 3 4" xfId="9330"/>
    <cellStyle name="常规 5 5 4 2 3 4" xfId="9331"/>
    <cellStyle name="常规 5 2 4 4 2 3 4" xfId="9332"/>
    <cellStyle name="常规 5 2 2 3 4 2 3 4" xfId="9333"/>
    <cellStyle name="常规 5 6 3 2 3 4" xfId="9334"/>
    <cellStyle name="常规 5 2 5 3 2 3 4" xfId="9335"/>
    <cellStyle name="常规 5 2 2 4 3 2 3 4" xfId="9336"/>
    <cellStyle name="常规 5 4 2 3 2 3 4" xfId="9337"/>
    <cellStyle name="常规 5 2 3 2 3 2 3 4" xfId="9338"/>
    <cellStyle name="常规 5 2 2 2 2 3 2 3 4" xfId="9339"/>
    <cellStyle name="常规 5 5 2 3 2 3 4" xfId="9340"/>
    <cellStyle name="常规 5 2 4 2 3 2 3 4" xfId="9341"/>
    <cellStyle name="常规 5 2 2 3 2 3 2 3 4" xfId="9342"/>
    <cellStyle name="常规 5 9 2 3 4" xfId="9343"/>
    <cellStyle name="常规 5 2 8 2 3 4" xfId="9344"/>
    <cellStyle name="常规 5 2 2 7 2 3 4" xfId="9345"/>
    <cellStyle name="常规 5 4 5 2 3 4" xfId="9346"/>
    <cellStyle name="常规 5 2 3 5 2 3 4" xfId="9347"/>
    <cellStyle name="常规 5 2 2 2 5 2 3 4" xfId="9348"/>
    <cellStyle name="常规 5 5 5 2 3 4" xfId="9349"/>
    <cellStyle name="常规 5 2 4 5 2 3 4" xfId="9350"/>
    <cellStyle name="常规 5 2 2 3 5 2 3 4" xfId="9351"/>
    <cellStyle name="常规 5 6 4 2 3 4" xfId="9352"/>
    <cellStyle name="常规 5 2 5 4 2 3 4" xfId="9353"/>
    <cellStyle name="常规 5 2 2 4 4 2 3 4" xfId="9354"/>
    <cellStyle name="常规 5 4 2 4 2 3 4" xfId="9355"/>
    <cellStyle name="常规 5 2 3 2 4 2 3 4" xfId="9356"/>
    <cellStyle name="常规 5 2 2 2 2 4 2 3 4" xfId="9357"/>
    <cellStyle name="常规 5 5 2 4 2 3 4" xfId="9358"/>
    <cellStyle name="常规 5 2 4 2 4 2 3 4" xfId="9359"/>
    <cellStyle name="常规 5 2 2 3 2 4 2 3 4" xfId="9360"/>
    <cellStyle name="常规 5 10 2 3 4" xfId="9361"/>
    <cellStyle name="常规 5 2 9 2 3 4" xfId="9362"/>
    <cellStyle name="常规 5 2 2 8 2 3 4" xfId="9363"/>
    <cellStyle name="常规 5 4 6 2 3 4" xfId="9364"/>
    <cellStyle name="常规 5 2 3 6 2 3 4" xfId="9365"/>
    <cellStyle name="常规 5 2 2 2 6 2 3 4" xfId="9366"/>
    <cellStyle name="常规 5 5 6 2 3 4" xfId="9367"/>
    <cellStyle name="常规 5 2 4 6 2 3 4" xfId="9368"/>
    <cellStyle name="常规 5 2 2 3 6 2 3 4" xfId="9369"/>
    <cellStyle name="常规 5 6 5 2 3 4" xfId="9370"/>
    <cellStyle name="常规 5 2 5 5 2 3 4" xfId="9371"/>
    <cellStyle name="常规 5 2 2 4 5 2 3 4" xfId="9372"/>
    <cellStyle name="常规 5 4 2 5 2 3 4" xfId="9373"/>
    <cellStyle name="常规 5 2 3 2 5 2 3 4" xfId="9374"/>
    <cellStyle name="常规 5 2 2 2 2 5 2 3 4" xfId="9375"/>
    <cellStyle name="常规 5 5 2 5 2 3 4" xfId="9376"/>
    <cellStyle name="常规 5 2 4 2 5 2 3 4" xfId="9377"/>
    <cellStyle name="常规 5 2 2 3 2 5 2 3 4" xfId="9378"/>
    <cellStyle name="常规 5 11 2 3 4" xfId="9379"/>
    <cellStyle name="常规 5 2 10 2 3 4" xfId="9380"/>
    <cellStyle name="常规 5 2 2 9 2 3 4" xfId="9381"/>
    <cellStyle name="常规 5 4 7 2 3 4" xfId="9382"/>
    <cellStyle name="常规 5 2 3 7 2 3 4" xfId="9383"/>
    <cellStyle name="常规 5 2 2 2 7 2 3 4" xfId="9384"/>
    <cellStyle name="常规 5 5 7 2 3 4" xfId="9385"/>
    <cellStyle name="常规 5 2 4 7 2 3 4" xfId="9386"/>
    <cellStyle name="常规 5 2 2 3 7 2 3 4" xfId="9387"/>
    <cellStyle name="常规 5 6 6 2 3 4" xfId="9388"/>
    <cellStyle name="常规 5 2 5 6 2 3 4" xfId="9389"/>
    <cellStyle name="常规 5 2 2 4 6 2 3 4" xfId="9390"/>
    <cellStyle name="常规 5 4 2 6 2 3 4" xfId="9391"/>
    <cellStyle name="常规 5 2 3 2 6 2 3 4" xfId="9392"/>
    <cellStyle name="常规 5 2 2 2 2 6 2 3 4" xfId="9393"/>
    <cellStyle name="常规 5 5 2 6 2 3 4" xfId="9394"/>
    <cellStyle name="常规 5 2 4 2 6 2 3 4" xfId="9395"/>
    <cellStyle name="常规 5 2 2 3 2 6 2 3 4" xfId="9396"/>
    <cellStyle name="常规 5 15 3" xfId="9397"/>
    <cellStyle name="常规 5 2 14 3" xfId="9398"/>
    <cellStyle name="常规 5 2 2 13 3" xfId="9399"/>
    <cellStyle name="常规 5 4 11 3" xfId="9400"/>
    <cellStyle name="常规 5 2 3 11 3" xfId="9401"/>
    <cellStyle name="常规 5 2 2 2 11 3" xfId="9402"/>
    <cellStyle name="常规 5 5 11 3" xfId="9403"/>
    <cellStyle name="常规 5 2 4 11 3" xfId="9404"/>
    <cellStyle name="常规 5 2 2 3 11 3" xfId="9405"/>
    <cellStyle name="常规 5 6 10 3" xfId="9406"/>
    <cellStyle name="常规 5 2 5 10 3" xfId="9407"/>
    <cellStyle name="常规 5 2 2 4 10 3" xfId="9408"/>
    <cellStyle name="常规 5 4 2 10 3" xfId="9409"/>
    <cellStyle name="常规 5 2 3 2 10 3" xfId="9410"/>
    <cellStyle name="常规 5 2 2 2 2 10 3" xfId="9411"/>
    <cellStyle name="常规 5 5 2 10 3" xfId="9412"/>
    <cellStyle name="常规 5 2 4 2 10 3" xfId="9413"/>
    <cellStyle name="常规 5 2 2 3 2 10 3" xfId="9414"/>
    <cellStyle name="常规 5 7 5 3" xfId="9415"/>
    <cellStyle name="常规 5 2 6 5 3" xfId="9416"/>
    <cellStyle name="常规 5 2 2 5 5 3" xfId="9417"/>
    <cellStyle name="常规 5 4 3 5 3" xfId="9418"/>
    <cellStyle name="常规 5 2 3 3 5 3" xfId="9419"/>
    <cellStyle name="常规 5 2 2 2 3 5 3" xfId="9420"/>
    <cellStyle name="常规 5 5 3 5 3" xfId="9421"/>
    <cellStyle name="常规 5 2 4 3 5 3" xfId="9422"/>
    <cellStyle name="常规 5 2 2 3 3 5 3" xfId="9423"/>
    <cellStyle name="常规 5 6 2 5 3" xfId="9424"/>
    <cellStyle name="常规 5 2 5 2 5 3" xfId="9425"/>
    <cellStyle name="常规 5 2 2 4 2 5 3" xfId="9426"/>
    <cellStyle name="常规 5 4 2 2 5 3" xfId="9427"/>
    <cellStyle name="常规 5 2 3 2 2 5 3" xfId="9428"/>
    <cellStyle name="常规 5 2 2 2 2 2 5 3" xfId="9429"/>
    <cellStyle name="常规 5 5 2 2 5 3" xfId="9430"/>
    <cellStyle name="常规 5 2 4 2 2 5 3" xfId="9431"/>
    <cellStyle name="常规 5 2 2 3 2 2 5 3" xfId="9432"/>
    <cellStyle name="常规 5 8 5 3" xfId="9433"/>
    <cellStyle name="常规 5 2 7 5 3" xfId="9434"/>
    <cellStyle name="常规 5 2 2 6 5 3" xfId="9435"/>
    <cellStyle name="常规 5 4 4 5 3" xfId="9436"/>
    <cellStyle name="常规 5 2 3 4 5 3" xfId="9437"/>
    <cellStyle name="常规 5 2 2 2 4 5 3" xfId="9438"/>
    <cellStyle name="常规 5 5 4 5 3" xfId="9439"/>
    <cellStyle name="常规 5 2 4 4 5 3" xfId="9440"/>
    <cellStyle name="常规 5 2 2 3 4 5 3" xfId="9441"/>
    <cellStyle name="常规 5 6 3 5 3" xfId="9442"/>
    <cellStyle name="常规 5 2 5 3 5 3" xfId="9443"/>
    <cellStyle name="常规 5 2 2 4 3 5 3" xfId="9444"/>
    <cellStyle name="常规 5 4 2 3 5 3" xfId="9445"/>
    <cellStyle name="常规 5 2 3 2 3 5 3" xfId="9446"/>
    <cellStyle name="常规 5 2 2 2 2 3 5 3" xfId="9447"/>
    <cellStyle name="常规 5 5 2 3 5 3" xfId="9448"/>
    <cellStyle name="常规 5 2 4 2 3 5 3" xfId="9449"/>
    <cellStyle name="常规 5 2 2 3 2 3 5 3" xfId="9450"/>
    <cellStyle name="常规 5 9 5 3" xfId="9451"/>
    <cellStyle name="常规 5 2 8 5 3" xfId="9452"/>
    <cellStyle name="常规 5 2 2 7 5 3" xfId="9453"/>
    <cellStyle name="常规 5 4 5 5 3" xfId="9454"/>
    <cellStyle name="常规 5 2 3 5 5 3" xfId="9455"/>
    <cellStyle name="常规 5 2 2 2 5 5 3" xfId="9456"/>
    <cellStyle name="常规 5 5 5 5 3" xfId="9457"/>
    <cellStyle name="常规 5 2 4 5 5 3" xfId="9458"/>
    <cellStyle name="常规 5 2 2 3 5 5 3" xfId="9459"/>
    <cellStyle name="常规 5 6 4 5 3" xfId="9460"/>
    <cellStyle name="常规 5 2 5 4 5 3" xfId="9461"/>
    <cellStyle name="常规 5 2 2 4 4 5 3" xfId="9462"/>
    <cellStyle name="常规 5 4 2 4 5 3" xfId="9463"/>
    <cellStyle name="常规 5 2 3 2 4 5 3" xfId="9464"/>
    <cellStyle name="常规 5 2 2 2 2 4 5 3" xfId="9465"/>
    <cellStyle name="常规 5 5 2 4 5 3" xfId="9466"/>
    <cellStyle name="常规 5 2 4 2 4 5 3" xfId="9467"/>
    <cellStyle name="常规 5 2 2 3 2 4 5 3" xfId="9468"/>
    <cellStyle name="常规 5 10 5 3" xfId="9469"/>
    <cellStyle name="常规 5 2 9 5 3" xfId="9470"/>
    <cellStyle name="常规 5 2 2 8 5 3" xfId="9471"/>
    <cellStyle name="常规 5 4 6 5 3" xfId="9472"/>
    <cellStyle name="常规 5 2 3 6 5 3" xfId="9473"/>
    <cellStyle name="常规 5 2 2 2 6 5 3" xfId="9474"/>
    <cellStyle name="常规 5 5 6 5 3" xfId="9475"/>
    <cellStyle name="常规 5 2 4 6 5 3" xfId="9476"/>
    <cellStyle name="常规 5 2 2 3 6 5 3" xfId="9477"/>
    <cellStyle name="常规 5 6 5 5 3" xfId="9478"/>
    <cellStyle name="常规 5 2 5 5 5 3" xfId="9479"/>
    <cellStyle name="常规 5 2 2 4 5 5 3" xfId="9480"/>
    <cellStyle name="常规 5 4 2 5 5 3" xfId="9481"/>
    <cellStyle name="常规 5 2 3 2 5 5 3" xfId="9482"/>
    <cellStyle name="常规 5 2 2 2 2 5 5 3" xfId="9483"/>
    <cellStyle name="常规 5 5 2 5 5 3" xfId="9484"/>
    <cellStyle name="常规 5 2 4 2 5 5 3" xfId="9485"/>
    <cellStyle name="常规 5 2 2 3 2 5 5 3" xfId="9486"/>
    <cellStyle name="常规 5 11 5 3" xfId="9487"/>
    <cellStyle name="常规 5 2 10 5 3" xfId="9488"/>
    <cellStyle name="常规 5 2 2 9 5 3" xfId="9489"/>
    <cellStyle name="常规 5 4 7 5 3" xfId="9490"/>
    <cellStyle name="常规 5 2 3 7 5 3" xfId="9491"/>
    <cellStyle name="常规 5 2 2 2 7 5 3" xfId="9492"/>
    <cellStyle name="常规 5 5 7 5 3" xfId="9493"/>
    <cellStyle name="常规 5 2 4 7 5 3" xfId="9494"/>
    <cellStyle name="常规 5 2 2 3 7 5 3" xfId="9495"/>
    <cellStyle name="常规 5 6 6 5 3" xfId="9496"/>
    <cellStyle name="常规 5 2 5 6 5 3" xfId="9497"/>
    <cellStyle name="常规 5 2 2 4 6 5 3" xfId="9498"/>
    <cellStyle name="常规 5 4 2 6 5 3" xfId="9499"/>
    <cellStyle name="常规 5 2 3 2 6 5 3" xfId="9500"/>
    <cellStyle name="常规 5 2 2 2 2 6 5 3" xfId="9501"/>
    <cellStyle name="常规 5 5 2 6 5 3" xfId="9502"/>
    <cellStyle name="常规 5 2 4 2 6 5 3" xfId="9503"/>
    <cellStyle name="常规 5 2 2 3 2 6 5 3" xfId="9504"/>
    <cellStyle name="常规 5 12 4 3" xfId="9505"/>
    <cellStyle name="常规 5 2 11 4 3" xfId="9506"/>
    <cellStyle name="常规 5 2 2 10 4 3" xfId="9507"/>
    <cellStyle name="常规 5 4 8 4 3" xfId="9508"/>
    <cellStyle name="常规 5 2 3 8 4 3" xfId="9509"/>
    <cellStyle name="常规 5 2 2 2 8 4 3" xfId="9510"/>
    <cellStyle name="常规 5 5 8 4 3" xfId="9511"/>
    <cellStyle name="常规 5 2 4 8 4 3" xfId="9512"/>
    <cellStyle name="常规 5 2 2 3 8 4 3" xfId="9513"/>
    <cellStyle name="常规 5 6 7 4 3" xfId="9514"/>
    <cellStyle name="常规 5 2 5 7 4 3" xfId="9515"/>
    <cellStyle name="常规 5 2 2 4 7 4 3" xfId="9516"/>
    <cellStyle name="常规 5 4 2 7 4 3" xfId="9517"/>
    <cellStyle name="常规 5 2 3 2 7 4 3" xfId="9518"/>
    <cellStyle name="常规 5 2 2 2 2 7 4 3" xfId="9519"/>
    <cellStyle name="常规 5 5 2 7 4 3" xfId="9520"/>
    <cellStyle name="常规 5 2 4 2 7 4 3" xfId="9521"/>
    <cellStyle name="常规 5 2 2 3 2 7 4 3" xfId="9522"/>
    <cellStyle name="常规 5 7 2 4 3" xfId="9523"/>
    <cellStyle name="常规 5 2 6 2 4 3" xfId="9524"/>
    <cellStyle name="常规 5 2 2 5 2 4 3" xfId="9525"/>
    <cellStyle name="常规 5 4 3 2 4 3" xfId="9526"/>
    <cellStyle name="常规 5 2 3 3 2 4 3" xfId="9527"/>
    <cellStyle name="常规 5 2 2 2 3 2 4 3" xfId="9528"/>
    <cellStyle name="常规 5 5 3 2 4 3" xfId="9529"/>
    <cellStyle name="常规 5 2 4 3 2 4 3" xfId="9530"/>
    <cellStyle name="常规 5 2 2 3 3 2 4 3" xfId="9531"/>
    <cellStyle name="常规 5 6 2 2 4 3" xfId="9532"/>
    <cellStyle name="常规 5 2 5 2 2 4 3" xfId="9533"/>
    <cellStyle name="常规 5 2 2 4 2 2 4 3" xfId="9534"/>
    <cellStyle name="常规 5 4 2 2 2 4 3" xfId="9535"/>
    <cellStyle name="常规 5 2 3 2 2 2 4 3" xfId="9536"/>
    <cellStyle name="常规 5 2 2 2 2 2 2 4 3" xfId="9537"/>
    <cellStyle name="常规 5 5 2 2 2 4 3" xfId="9538"/>
    <cellStyle name="常规 5 2 4 2 2 2 4 3" xfId="9539"/>
    <cellStyle name="常规 5 2 2 3 2 2 2 4 3" xfId="9540"/>
    <cellStyle name="常规 5 8 2 4 3" xfId="9541"/>
    <cellStyle name="常规 5 2 7 2 4 3" xfId="9542"/>
    <cellStyle name="常规 5 2 2 6 2 4 3" xfId="9543"/>
    <cellStyle name="常规 5 4 4 2 4 3" xfId="9544"/>
    <cellStyle name="常规 5 2 3 4 2 4 3" xfId="9545"/>
    <cellStyle name="常规 5 2 2 2 4 2 4 3" xfId="9546"/>
    <cellStyle name="常规 5 5 4 2 4 3" xfId="9547"/>
    <cellStyle name="常规 5 2 4 4 2 4 3" xfId="9548"/>
    <cellStyle name="常规 5 2 2 3 4 2 4 3" xfId="9549"/>
    <cellStyle name="常规 5 6 3 2 4 3" xfId="9550"/>
    <cellStyle name="常规 5 2 5 3 2 4 3" xfId="9551"/>
    <cellStyle name="常规 5 2 2 4 3 2 4 3" xfId="9552"/>
    <cellStyle name="常规 5 4 2 3 2 4 3" xfId="9553"/>
    <cellStyle name="常规 5 2 3 2 3 2 4 3" xfId="9554"/>
    <cellStyle name="常规 5 2 2 2 2 3 2 4 3" xfId="9555"/>
    <cellStyle name="常规 5 5 2 3 2 4 3" xfId="9556"/>
    <cellStyle name="常规 5 2 4 2 3 2 4 3" xfId="9557"/>
    <cellStyle name="常规 5 2 2 3 2 3 2 4 3" xfId="9558"/>
    <cellStyle name="常规 5 9 2 4 3" xfId="9559"/>
    <cellStyle name="常规 5 2 8 2 4 3" xfId="9560"/>
    <cellStyle name="常规 5 2 2 7 2 4 3" xfId="9561"/>
    <cellStyle name="常规 5 4 5 2 4 3" xfId="9562"/>
    <cellStyle name="常规 5 2 3 5 2 4 3" xfId="9563"/>
    <cellStyle name="常规 5 2 2 2 5 2 4 3" xfId="9564"/>
    <cellStyle name="常规 5 5 5 2 4 3" xfId="9565"/>
    <cellStyle name="常规 5 2 4 5 2 4 3" xfId="9566"/>
    <cellStyle name="常规 5 2 2 3 5 2 4 3" xfId="9567"/>
    <cellStyle name="常规 5 6 4 2 4 3" xfId="9568"/>
    <cellStyle name="常规 5 2 5 4 2 4 3" xfId="9569"/>
    <cellStyle name="常规 5 2 2 4 4 2 4 3" xfId="9570"/>
    <cellStyle name="常规 5 4 2 4 2 4 3" xfId="9571"/>
    <cellStyle name="常规 5 2 3 2 4 2 4 3" xfId="9572"/>
    <cellStyle name="常规 5 2 2 2 2 4 2 4 3" xfId="9573"/>
    <cellStyle name="常规 5 5 2 4 2 4 3" xfId="9574"/>
    <cellStyle name="常规 5 2 4 2 4 2 4 3" xfId="9575"/>
    <cellStyle name="常规 5 2 2 3 2 4 2 4 3" xfId="9576"/>
    <cellStyle name="常规 5 10 2 4 3" xfId="9577"/>
    <cellStyle name="常规 5 2 9 2 4 3" xfId="9578"/>
    <cellStyle name="常规 5 2 2 8 2 4 3" xfId="9579"/>
    <cellStyle name="常规 5 4 6 2 4 3" xfId="9580"/>
    <cellStyle name="常规 5 2 3 6 2 4 3" xfId="9581"/>
    <cellStyle name="常规 5 2 2 2 6 2 4 3" xfId="9582"/>
    <cellStyle name="常规 5 5 6 2 4 3" xfId="9583"/>
    <cellStyle name="常规 5 2 4 6 2 4 3" xfId="9584"/>
    <cellStyle name="常规 5 2 2 3 6 2 4 3" xfId="9585"/>
    <cellStyle name="常规 5 6 5 2 4 3" xfId="9586"/>
    <cellStyle name="常规 5 2 5 5 2 4 3" xfId="9587"/>
    <cellStyle name="常规 5 2 2 4 5 2 4 3" xfId="9588"/>
    <cellStyle name="常规 5 4 2 5 2 4 3" xfId="9589"/>
    <cellStyle name="常规 5 2 3 2 5 2 4 3" xfId="9590"/>
    <cellStyle name="常规 5 2 2 2 2 5 2 4 3" xfId="9591"/>
    <cellStyle name="常规 5 5 2 5 2 4 3" xfId="9592"/>
    <cellStyle name="常规 5 2 4 2 5 2 4 3" xfId="9593"/>
    <cellStyle name="常规 5 2 2 3 2 5 2 4 3" xfId="9594"/>
    <cellStyle name="常规 5 11 2 4 3" xfId="9595"/>
    <cellStyle name="常规 5 2 10 2 4 3" xfId="9596"/>
    <cellStyle name="常规 5 2 2 9 2 4 3" xfId="9597"/>
    <cellStyle name="常规 5 4 7 2 4 3" xfId="9598"/>
    <cellStyle name="常规 5 2 3 7 2 4 3" xfId="9599"/>
    <cellStyle name="常规 5 2 2 2 7 2 4 3" xfId="9600"/>
    <cellStyle name="常规 5 5 7 2 4 3" xfId="9601"/>
    <cellStyle name="常规 5 2 4 7 2 4 3" xfId="9602"/>
    <cellStyle name="常规 5 2 2 3 7 2 4 3" xfId="9603"/>
    <cellStyle name="常规 5 6 6 2 4 3" xfId="9604"/>
    <cellStyle name="常规 5 2 5 6 2 4 3" xfId="9605"/>
    <cellStyle name="常规 5 2 2 4 6 2 4 3" xfId="9606"/>
    <cellStyle name="常规 5 4 2 6 2 4 3" xfId="9607"/>
    <cellStyle name="常规 5 2 3 2 6 2 4 3" xfId="9608"/>
    <cellStyle name="常规 5 2 2 2 2 6 2 4 3" xfId="9609"/>
    <cellStyle name="常规 5 5 2 6 2 4 3" xfId="9610"/>
    <cellStyle name="常规 5 2 4 2 6 2 4 3" xfId="9611"/>
    <cellStyle name="常规 5 2 2 3 2 6 2 4 3" xfId="9612"/>
    <cellStyle name="常规 5 13 2 3" xfId="9613"/>
    <cellStyle name="常规 5 2 12 2 3" xfId="9614"/>
    <cellStyle name="常规 5 2 2 11 2 3" xfId="9615"/>
    <cellStyle name="常规 5 4 9 2 3" xfId="9616"/>
    <cellStyle name="常规 5 2 3 9 2 3" xfId="9617"/>
    <cellStyle name="常规 5 2 2 2 9 2 3" xfId="9618"/>
    <cellStyle name="常规 5 5 9 2 3" xfId="9619"/>
    <cellStyle name="常规 5 2 4 9 2 3" xfId="9620"/>
    <cellStyle name="常规 5 2 2 3 9 2 3" xfId="9621"/>
    <cellStyle name="常规 5 6 8 2 3" xfId="9622"/>
    <cellStyle name="常规 5 2 5 8 2 3" xfId="9623"/>
    <cellStyle name="常规 5 2 2 4 8 2 3" xfId="9624"/>
    <cellStyle name="常规 5 4 2 8 2 3" xfId="9625"/>
    <cellStyle name="常规 5 2 3 2 8 2 3" xfId="9626"/>
    <cellStyle name="常规 5 2 2 2 2 8 2 3" xfId="9627"/>
    <cellStyle name="常规 5 5 2 8 2 3" xfId="9628"/>
    <cellStyle name="常规 5 2 4 2 8 2 3" xfId="9629"/>
    <cellStyle name="常规 5 2 2 3 2 8 2 3" xfId="9630"/>
    <cellStyle name="常规 5 7 3 2 3" xfId="9631"/>
    <cellStyle name="常规 5 2 6 3 2 3" xfId="9632"/>
    <cellStyle name="常规 5 2 2 5 3 2 3" xfId="9633"/>
    <cellStyle name="常规 5 4 3 3 2 3" xfId="9634"/>
    <cellStyle name="常规 5 2 3 3 3 2 3" xfId="9635"/>
    <cellStyle name="常规 5 2 2 2 3 3 2 3" xfId="9636"/>
    <cellStyle name="常规 5 5 3 3 2 3" xfId="9637"/>
    <cellStyle name="常规 5 2 4 3 3 2 3" xfId="9638"/>
    <cellStyle name="常规 5 2 2 3 3 3 2 3" xfId="9639"/>
    <cellStyle name="常规 5 6 2 3 2 3" xfId="9640"/>
    <cellStyle name="常规 5 2 5 2 3 2 3" xfId="9641"/>
    <cellStyle name="常规 5 2 2 4 2 3 2 3" xfId="9642"/>
    <cellStyle name="常规 5 4 2 2 3 2 3" xfId="9643"/>
    <cellStyle name="常规 5 2 3 2 2 3 2 3" xfId="9644"/>
    <cellStyle name="常规 5 2 2 2 2 2 3 2 3" xfId="9645"/>
    <cellStyle name="常规 5 5 2 2 3 2 3" xfId="9646"/>
    <cellStyle name="常规 5 2 4 2 2 3 2 3" xfId="9647"/>
    <cellStyle name="常规 5 2 2 3 2 2 3 2 3" xfId="9648"/>
    <cellStyle name="常规 5 8 3 2 3" xfId="9649"/>
    <cellStyle name="常规 5 2 7 3 2 3" xfId="9650"/>
    <cellStyle name="常规 5 2 2 6 3 2 3" xfId="9651"/>
    <cellStyle name="常规 5 4 4 3 2 3" xfId="9652"/>
    <cellStyle name="常规 5 2 3 4 3 2 3" xfId="9653"/>
    <cellStyle name="常规 5 2 2 2 4 3 2 3" xfId="9654"/>
    <cellStyle name="常规 5 5 4 3 2 3" xfId="9655"/>
    <cellStyle name="常规 5 2 4 4 3 2 3" xfId="9656"/>
    <cellStyle name="常规 5 2 2 3 4 3 2 3" xfId="9657"/>
    <cellStyle name="常规 5 6 3 3 2 3" xfId="9658"/>
    <cellStyle name="常规 5 2 5 3 3 2 3" xfId="9659"/>
    <cellStyle name="常规 5 2 2 4 3 3 2 3" xfId="9660"/>
    <cellStyle name="常规 5 4 2 3 3 2 3" xfId="9661"/>
    <cellStyle name="常规 5 2 3 2 3 3 2 3" xfId="9662"/>
    <cellStyle name="常规 5 2 2 2 2 3 3 2 3" xfId="9663"/>
    <cellStyle name="常规 5 5 2 3 3 2 3" xfId="9664"/>
    <cellStyle name="常规 5 2 4 2 3 3 2 3" xfId="9665"/>
    <cellStyle name="常规 5 2 2 3 2 3 3 2 3" xfId="9666"/>
    <cellStyle name="常规 5 9 3 2 3" xfId="9667"/>
    <cellStyle name="常规 5 2 8 3 2 3" xfId="9668"/>
    <cellStyle name="常规 5 2 2 7 3 2 3" xfId="9669"/>
    <cellStyle name="常规 5 4 5 3 2 3" xfId="9670"/>
    <cellStyle name="常规 5 2 3 5 3 2 3" xfId="9671"/>
    <cellStyle name="常规 5 2 2 2 5 3 2 3" xfId="9672"/>
    <cellStyle name="常规 5 5 5 3 2 3" xfId="9673"/>
    <cellStyle name="常规 5 2 4 5 3 2 3" xfId="9674"/>
    <cellStyle name="常规 5 2 2 3 5 3 2 3" xfId="9675"/>
    <cellStyle name="常规 5 6 4 3 2 3" xfId="9676"/>
    <cellStyle name="常规 5 2 5 4 3 2 3" xfId="9677"/>
    <cellStyle name="常规 5 2 2 4 4 3 2 3" xfId="9678"/>
    <cellStyle name="常规 5 4 2 4 3 2 3" xfId="9679"/>
    <cellStyle name="常规 5 2 3 2 4 3 2 3" xfId="9680"/>
    <cellStyle name="常规 5 2 2 2 2 4 3 2 3" xfId="9681"/>
    <cellStyle name="常规 5 5 2 4 3 2 3" xfId="9682"/>
    <cellStyle name="常规 5 2 4 2 4 3 2 3" xfId="9683"/>
    <cellStyle name="常规 5 2 2 3 2 4 3 2 3" xfId="9684"/>
    <cellStyle name="常规 5 10 3 2 3" xfId="9685"/>
    <cellStyle name="常规 5 2 9 3 2 3" xfId="9686"/>
    <cellStyle name="常规 5 2 2 8 3 2 3" xfId="9687"/>
    <cellStyle name="常规 5 4 6 3 2 3" xfId="9688"/>
    <cellStyle name="常规 5 2 3 6 3 2 3" xfId="9689"/>
    <cellStyle name="常规 5 2 2 2 6 3 2 3" xfId="9690"/>
    <cellStyle name="常规 5 5 6 3 2 3" xfId="9691"/>
    <cellStyle name="常规 5 2 4 6 3 2 3" xfId="9692"/>
    <cellStyle name="常规 5 2 2 3 6 3 2 3" xfId="9693"/>
    <cellStyle name="常规 5 6 5 3 2 3" xfId="9694"/>
    <cellStyle name="常规 5 2 5 5 3 2 3" xfId="9695"/>
    <cellStyle name="常规 5 2 2 4 5 3 2 3" xfId="9696"/>
    <cellStyle name="常规 5 4 2 5 3 2 3" xfId="9697"/>
    <cellStyle name="常规 5 2 3 2 5 3 2 3" xfId="9698"/>
    <cellStyle name="常规 5 2 2 2 2 5 3 2 3" xfId="9699"/>
    <cellStyle name="常规 5 5 2 5 3 2 3" xfId="9700"/>
    <cellStyle name="常规 5 2 4 2 5 3 2 3" xfId="9701"/>
    <cellStyle name="常规 5 2 2 3 2 5 3 2 3" xfId="9702"/>
    <cellStyle name="常规 5 11 3 2 3" xfId="9703"/>
    <cellStyle name="常规 5 2 10 3 2 3" xfId="9704"/>
    <cellStyle name="常规 5 2 2 9 3 2 3" xfId="9705"/>
    <cellStyle name="常规 5 4 7 3 2 3" xfId="9706"/>
    <cellStyle name="常规 5 2 3 7 3 2 3" xfId="9707"/>
    <cellStyle name="常规 5 2 2 2 7 3 2 3" xfId="9708"/>
    <cellStyle name="常规 5 5 7 3 2 3" xfId="9709"/>
    <cellStyle name="常规 5 2 4 7 3 2 3" xfId="9710"/>
    <cellStyle name="常规 5 2 2 3 7 3 2 3" xfId="9711"/>
    <cellStyle name="常规 5 6 6 3 2 3" xfId="9712"/>
    <cellStyle name="常规 5 2 5 6 3 2 3" xfId="9713"/>
    <cellStyle name="常规 5 2 2 4 6 3 2 3" xfId="9714"/>
    <cellStyle name="常规 5 4 2 6 3 2 3" xfId="9715"/>
    <cellStyle name="常规 5 2 3 2 6 3 2 3" xfId="9716"/>
    <cellStyle name="常规 5 2 2 2 2 6 3 2 3" xfId="9717"/>
    <cellStyle name="常规 5 5 2 6 3 2 3" xfId="9718"/>
    <cellStyle name="常规 5 2 4 2 6 3 2 3" xfId="9719"/>
    <cellStyle name="常规 5 2 2 3 2 6 3 2 3" xfId="9720"/>
    <cellStyle name="常规 5 12 2 2 3" xfId="9721"/>
    <cellStyle name="常规 5 2 11 2 2 3" xfId="9722"/>
    <cellStyle name="常规 5 2 2 10 2 2 3" xfId="9723"/>
    <cellStyle name="常规 5 4 8 2 2 3" xfId="9724"/>
    <cellStyle name="常规 5 2 3 8 2 2 3" xfId="9725"/>
    <cellStyle name="常规 5 2 2 2 8 2 2 3" xfId="9726"/>
    <cellStyle name="常规 5 5 8 2 2 3" xfId="9727"/>
    <cellStyle name="常规 5 2 4 8 2 2 3" xfId="9728"/>
    <cellStyle name="常规 5 2 2 3 8 2 2 3" xfId="9729"/>
    <cellStyle name="常规 5 6 7 2 2 3" xfId="9730"/>
    <cellStyle name="常规 5 2 5 7 2 2 3" xfId="9731"/>
    <cellStyle name="常规 5 2 2 4 7 2 2 3" xfId="9732"/>
    <cellStyle name="常规 5 4 2 7 2 2 3" xfId="9733"/>
    <cellStyle name="常规 5 2 3 2 7 2 2 3" xfId="9734"/>
    <cellStyle name="常规 5 2 2 2 2 7 2 2 3" xfId="9735"/>
    <cellStyle name="常规 5 5 2 7 2 2 3" xfId="9736"/>
    <cellStyle name="常规 5 2 4 2 7 2 2 3" xfId="9737"/>
    <cellStyle name="常规 5 2 2 3 2 7 2 2 3" xfId="9738"/>
    <cellStyle name="常规 5 7 2 2 2 3" xfId="9739"/>
    <cellStyle name="常规 5 2 6 2 2 2 3" xfId="9740"/>
    <cellStyle name="常规 5 2 2 5 2 2 2 3" xfId="9741"/>
    <cellStyle name="常规 5 4 3 2 2 2 3" xfId="9742"/>
    <cellStyle name="常规 5 2 3 3 2 2 2 3" xfId="9743"/>
    <cellStyle name="常规 5 2 2 2 3 2 2 2 3" xfId="9744"/>
    <cellStyle name="常规 5 5 3 2 2 2 3" xfId="9745"/>
    <cellStyle name="常规 5 2 4 3 2 2 2 3" xfId="9746"/>
    <cellStyle name="常规 5 2 2 3 3 2 2 2 3" xfId="9747"/>
    <cellStyle name="常规 5 6 2 2 2 2 3" xfId="9748"/>
    <cellStyle name="常规 5 2 5 2 2 2 2 3" xfId="9749"/>
    <cellStyle name="常规 5 2 2 4 2 2 2 2 3" xfId="9750"/>
    <cellStyle name="常规 5 4 2 2 2 2 2 3" xfId="9751"/>
    <cellStyle name="常规 5 2 3 2 2 2 2 2 3" xfId="9752"/>
    <cellStyle name="常规 5 2 2 2 2 2 2 2 2 3" xfId="9753"/>
    <cellStyle name="常规 5 5 2 2 2 2 2 3" xfId="9754"/>
    <cellStyle name="常规 5 2 4 2 2 2 2 2 3" xfId="9755"/>
    <cellStyle name="常规 5 2 2 3 2 2 2 2 2 3" xfId="9756"/>
    <cellStyle name="常规 5 8 2 2 2 3" xfId="9757"/>
    <cellStyle name="常规 5 2 7 2 2 2 3" xfId="9758"/>
    <cellStyle name="常规 5 2 2 6 2 2 2 3" xfId="9759"/>
    <cellStyle name="常规 5 4 4 2 2 2 3" xfId="9760"/>
    <cellStyle name="常规 5 2 3 4 2 2 2 3" xfId="9761"/>
    <cellStyle name="常规 5 2 2 2 4 2 2 2 3" xfId="9762"/>
    <cellStyle name="常规 5 5 4 2 2 2 3" xfId="9763"/>
    <cellStyle name="常规 5 2 4 4 2 2 2 3" xfId="9764"/>
    <cellStyle name="常规 5 2 2 3 4 2 2 2 3" xfId="9765"/>
    <cellStyle name="常规 5 6 3 2 2 2 3" xfId="9766"/>
    <cellStyle name="常规 5 2 5 3 2 2 2 3" xfId="9767"/>
    <cellStyle name="常规 5 2 2 4 3 2 2 2 3" xfId="9768"/>
    <cellStyle name="常规 5 4 2 3 2 2 2 3" xfId="9769"/>
    <cellStyle name="常规 5 2 3 2 3 2 2 2 3" xfId="9770"/>
    <cellStyle name="常规 5 2 2 2 2 3 2 2 2 3" xfId="9771"/>
    <cellStyle name="常规 5 5 2 3 2 2 2 3" xfId="9772"/>
    <cellStyle name="常规 5 2 4 2 3 2 2 2 3" xfId="9773"/>
    <cellStyle name="常规 5 2 2 3 2 3 2 2 2 3" xfId="9774"/>
    <cellStyle name="常规 5 9 2 2 2 3" xfId="9775"/>
    <cellStyle name="常规 5 2 8 2 2 2 3" xfId="9776"/>
    <cellStyle name="常规 5 2 2 7 2 2 2 3" xfId="9777"/>
    <cellStyle name="常规 5 4 5 2 2 2 3" xfId="9778"/>
    <cellStyle name="常规 5 2 3 5 2 2 2 3" xfId="9779"/>
    <cellStyle name="常规 5 2 2 2 5 2 2 2 3" xfId="9780"/>
    <cellStyle name="常规 5 5 5 2 2 2 3" xfId="9781"/>
    <cellStyle name="常规 5 2 4 5 2 2 2 3" xfId="9782"/>
    <cellStyle name="常规 5 2 2 3 5 2 2 2 3" xfId="9783"/>
    <cellStyle name="常规 5 6 4 2 2 2 3" xfId="9784"/>
    <cellStyle name="常规 5 2 5 4 2 2 2 3" xfId="9785"/>
    <cellStyle name="常规 5 2 2 4 4 2 2 2 3" xfId="9786"/>
    <cellStyle name="常规 5 4 2 4 2 2 2 3" xfId="9787"/>
    <cellStyle name="常规 5 2 3 2 4 2 2 2 3" xfId="9788"/>
    <cellStyle name="常规 5 2 2 2 2 4 2 2 2 3" xfId="9789"/>
    <cellStyle name="常规 5 5 2 4 2 2 2 3" xfId="9790"/>
    <cellStyle name="常规 5 2 4 2 4 2 2 2 3" xfId="9791"/>
    <cellStyle name="常规 5 2 2 3 2 4 2 2 2 3" xfId="9792"/>
    <cellStyle name="常规 5 10 2 2 2 3" xfId="9793"/>
    <cellStyle name="常规 5 2 9 2 2 2 3" xfId="9794"/>
    <cellStyle name="常规 5 2 2 8 2 2 2 3" xfId="9795"/>
    <cellStyle name="常规 5 4 6 2 2 2 3" xfId="9796"/>
    <cellStyle name="常规 5 2 3 6 2 2 2 3" xfId="9797"/>
    <cellStyle name="常规 5 2 2 2 6 2 2 2 3" xfId="9798"/>
    <cellStyle name="常规 5 5 6 2 2 2 3" xfId="9799"/>
    <cellStyle name="常规 5 2 4 6 2 2 2 3" xfId="9800"/>
    <cellStyle name="常规 5 2 2 3 6 2 2 2 3" xfId="9801"/>
    <cellStyle name="常规 5 6 5 2 2 2 3" xfId="9802"/>
    <cellStyle name="常规 5 2 5 5 2 2 2 3" xfId="9803"/>
    <cellStyle name="常规 5 2 2 4 5 2 2 2 3" xfId="9804"/>
    <cellStyle name="常规 5 4 2 5 2 2 2 3" xfId="9805"/>
    <cellStyle name="常规 5 2 3 2 5 2 2 2 3" xfId="9806"/>
    <cellStyle name="常规 5 2 2 2 2 5 2 2 2 3" xfId="9807"/>
    <cellStyle name="常规 5 5 2 5 2 2 2 3" xfId="9808"/>
    <cellStyle name="常规 5 2 4 2 5 2 2 2 3" xfId="9809"/>
    <cellStyle name="常规 5 2 2 3 2 5 2 2 2 3" xfId="9810"/>
    <cellStyle name="常规 5 11 2 2 2 3" xfId="9811"/>
    <cellStyle name="常规 5 2 10 2 2 2 3" xfId="9812"/>
    <cellStyle name="常规 5 2 2 9 2 2 2 3" xfId="9813"/>
    <cellStyle name="常规 5 4 7 2 2 2 3" xfId="9814"/>
    <cellStyle name="常规 5 2 3 7 2 2 2 3" xfId="9815"/>
    <cellStyle name="常规 5 2 2 2 7 2 2 2 3" xfId="9816"/>
    <cellStyle name="常规 5 5 7 2 2 2 3" xfId="9817"/>
    <cellStyle name="常规 5 2 4 7 2 2 2 3" xfId="9818"/>
    <cellStyle name="常规 5 2 2 3 7 2 2 2 3" xfId="9819"/>
    <cellStyle name="常规 5 6 6 2 2 2 3" xfId="9820"/>
    <cellStyle name="常规 5 2 5 6 2 2 2 3" xfId="9821"/>
    <cellStyle name="常规 5 2 2 4 6 2 2 2 3" xfId="9822"/>
    <cellStyle name="常规 5 4 2 6 2 2 2 3" xfId="9823"/>
    <cellStyle name="常规 5 2 3 2 6 2 2 2 3" xfId="9824"/>
    <cellStyle name="常规 5 2 2 2 2 6 2 2 2 3" xfId="9825"/>
    <cellStyle name="常规 5 5 2 6 2 2 2 3" xfId="9826"/>
    <cellStyle name="常规 5 2 4 2 6 2 2 2 3" xfId="9827"/>
    <cellStyle name="常规 5 2 2 3 2 6 2 2 2 3" xfId="9828"/>
    <cellStyle name="常规 5 14 2 3" xfId="9829"/>
    <cellStyle name="常规 5 2 13 2 3" xfId="9830"/>
    <cellStyle name="常规 5 2 2 12 2 3" xfId="9831"/>
    <cellStyle name="常规 5 4 10 2 3" xfId="9832"/>
    <cellStyle name="常规 5 2 3 10 2 3" xfId="9833"/>
    <cellStyle name="常规 5 2 2 2 10 2 3" xfId="9834"/>
    <cellStyle name="常规 5 5 10 2 3" xfId="9835"/>
    <cellStyle name="常规 5 2 4 10 2 3" xfId="9836"/>
    <cellStyle name="常规 5 2 2 3 10 2 3" xfId="9837"/>
    <cellStyle name="常规 5 6 9 2 3" xfId="9838"/>
    <cellStyle name="常规 5 2 5 9 2 3" xfId="9839"/>
    <cellStyle name="常规 5 2 2 4 9 2 3" xfId="9840"/>
    <cellStyle name="常规 5 4 2 9 2 3" xfId="9841"/>
    <cellStyle name="常规 5 2 3 2 9 2 3" xfId="9842"/>
    <cellStyle name="常规 5 2 2 2 2 9 2 3" xfId="9843"/>
    <cellStyle name="常规 5 5 2 9 2 3" xfId="9844"/>
    <cellStyle name="常规 5 2 4 2 9 2 3" xfId="9845"/>
    <cellStyle name="常规 5 2 2 3 2 9 2 3" xfId="9846"/>
    <cellStyle name="常规 5 7 4 2 3" xfId="9847"/>
    <cellStyle name="常规 5 2 6 4 2 3" xfId="9848"/>
    <cellStyle name="常规 5 2 2 5 4 2 3" xfId="9849"/>
    <cellStyle name="常规 5 4 3 4 2 3" xfId="9850"/>
    <cellStyle name="常规 5 2 3 3 4 2 3" xfId="9851"/>
    <cellStyle name="常规 5 2 2 2 3 4 2 3" xfId="9852"/>
    <cellStyle name="常规 5 5 3 4 2 3" xfId="9853"/>
    <cellStyle name="常规 5 2 4 3 4 2 3" xfId="9854"/>
    <cellStyle name="常规 5 2 2 3 3 4 2 3" xfId="9855"/>
    <cellStyle name="常规 5 6 2 4 2 3" xfId="9856"/>
    <cellStyle name="常规 5 2 5 2 4 2 3" xfId="9857"/>
    <cellStyle name="常规 5 2 2 4 2 4 2 3" xfId="9858"/>
    <cellStyle name="常规 5 4 2 2 4 2 3" xfId="9859"/>
    <cellStyle name="常规 5 2 3 2 2 4 2 3" xfId="9860"/>
    <cellStyle name="常规 5 2 2 2 2 2 4 2 3" xfId="9861"/>
    <cellStyle name="常规 5 5 2 2 4 2 3" xfId="9862"/>
    <cellStyle name="常规 5 2 4 2 2 4 2 3" xfId="9863"/>
    <cellStyle name="常规 5 2 2 3 2 2 4 2 3" xfId="9864"/>
    <cellStyle name="常规 5 8 4 2 3" xfId="9865"/>
    <cellStyle name="常规 5 2 7 4 2 3" xfId="9866"/>
    <cellStyle name="常规 5 2 2 6 4 2 3" xfId="9867"/>
    <cellStyle name="常规 5 4 4 4 2 3" xfId="9868"/>
    <cellStyle name="常规 5 2 3 4 4 2 3" xfId="9869"/>
    <cellStyle name="常规 5 2 2 2 4 4 2 3" xfId="9870"/>
    <cellStyle name="常规 5 5 4 4 2 3" xfId="9871"/>
    <cellStyle name="常规 5 2 4 4 4 2 3" xfId="9872"/>
    <cellStyle name="常规 5 2 2 3 4 4 2 3" xfId="9873"/>
    <cellStyle name="常规 5 6 3 4 2 3" xfId="9874"/>
    <cellStyle name="常规 5 2 5 3 4 2 3" xfId="9875"/>
    <cellStyle name="常规 5 2 2 4 3 4 2 3" xfId="9876"/>
    <cellStyle name="常规 5 4 2 3 4 2 3" xfId="9877"/>
    <cellStyle name="常规 5 2 3 2 3 4 2 3" xfId="9878"/>
    <cellStyle name="常规 5 2 2 2 2 3 4 2 3" xfId="9879"/>
    <cellStyle name="常规 5 5 2 3 4 2 3" xfId="9880"/>
    <cellStyle name="常规 5 2 4 2 3 4 2 3" xfId="9881"/>
    <cellStyle name="常规 5 2 2 3 2 3 4 2 3" xfId="9882"/>
    <cellStyle name="常规 5 9 4 2 3" xfId="9883"/>
    <cellStyle name="常规 5 2 8 4 2 3" xfId="9884"/>
    <cellStyle name="常规 5 2 2 7 4 2 3" xfId="9885"/>
    <cellStyle name="常规 5 4 5 4 2 3" xfId="9886"/>
    <cellStyle name="常规 5 2 3 5 4 2 3" xfId="9887"/>
    <cellStyle name="常规 5 2 2 2 5 4 2 3" xfId="9888"/>
    <cellStyle name="常规 5 5 5 4 2 3" xfId="9889"/>
    <cellStyle name="常规 5 2 4 5 4 2 3" xfId="9890"/>
    <cellStyle name="常规 5 2 2 3 5 4 2 3" xfId="9891"/>
    <cellStyle name="常规 5 6 4 4 2 3" xfId="9892"/>
    <cellStyle name="常规 5 2 5 4 4 2 3" xfId="9893"/>
    <cellStyle name="常规 5 2 2 4 4 4 2 3" xfId="9894"/>
    <cellStyle name="常规 5 4 2 4 4 2 3" xfId="9895"/>
    <cellStyle name="常规 5 2 3 2 4 4 2 3" xfId="9896"/>
    <cellStyle name="常规 5 2 2 2 2 4 4 2 3" xfId="9897"/>
    <cellStyle name="常规 5 5 2 4 4 2 3" xfId="9898"/>
    <cellStyle name="常规 5 2 4 2 4 4 2 3" xfId="9899"/>
    <cellStyle name="常规 5 2 2 3 2 4 4 2 3" xfId="9900"/>
    <cellStyle name="常规 5 10 4 2 3" xfId="9901"/>
    <cellStyle name="常规 5 2 9 4 2 3" xfId="9902"/>
    <cellStyle name="常规 5 2 2 8 4 2 3" xfId="9903"/>
    <cellStyle name="常规 5 4 6 4 2 3" xfId="9904"/>
    <cellStyle name="常规 5 2 3 6 4 2 3" xfId="9905"/>
    <cellStyle name="常规 5 2 2 2 6 4 2 3" xfId="9906"/>
    <cellStyle name="常规 5 5 6 4 2 3" xfId="9907"/>
    <cellStyle name="常规 5 2 4 6 4 2 3" xfId="9908"/>
    <cellStyle name="常规 5 2 2 3 6 4 2 3" xfId="9909"/>
    <cellStyle name="常规 5 6 5 4 2 3" xfId="9910"/>
    <cellStyle name="常规 5 2 5 5 4 2 3" xfId="9911"/>
    <cellStyle name="常规 5 2 2 4 5 4 2 3" xfId="9912"/>
    <cellStyle name="常规 5 4 2 5 4 2 3" xfId="9913"/>
    <cellStyle name="常规 5 2 3 2 5 4 2 3" xfId="9914"/>
    <cellStyle name="常规 5 2 2 2 2 5 4 2 3" xfId="9915"/>
    <cellStyle name="常规 5 5 2 5 4 2 3" xfId="9916"/>
    <cellStyle name="常规 5 2 4 2 5 4 2 3" xfId="9917"/>
    <cellStyle name="常规 5 2 2 3 2 5 4 2 3" xfId="9918"/>
    <cellStyle name="常规 5 11 4 2 3" xfId="9919"/>
    <cellStyle name="常规 5 2 10 4 2 3" xfId="9920"/>
    <cellStyle name="常规 5 2 2 9 4 2 3" xfId="9921"/>
    <cellStyle name="常规 5 4 7 4 2 3" xfId="9922"/>
    <cellStyle name="常规 5 2 3 7 4 2 3" xfId="9923"/>
    <cellStyle name="常规 5 2 2 2 7 4 2 3" xfId="9924"/>
    <cellStyle name="常规 5 5 7 4 2 3" xfId="9925"/>
    <cellStyle name="常规 5 2 4 7 4 2 3" xfId="9926"/>
    <cellStyle name="常规 5 2 2 3 7 4 2 3" xfId="9927"/>
    <cellStyle name="常规 5 6 6 4 2 3" xfId="9928"/>
    <cellStyle name="常规 5 2 5 6 4 2 3" xfId="9929"/>
    <cellStyle name="常规 5 2 2 4 6 4 2 3" xfId="9930"/>
    <cellStyle name="常规 5 4 2 6 4 2 3" xfId="9931"/>
    <cellStyle name="常规 5 2 3 2 6 4 2 3" xfId="9932"/>
    <cellStyle name="常规 5 2 2 2 2 6 4 2 3" xfId="9933"/>
    <cellStyle name="常规 5 5 2 6 4 2 3" xfId="9934"/>
    <cellStyle name="常规 5 2 4 2 6 4 2 3" xfId="9935"/>
    <cellStyle name="常规 5 2 2 3 2 6 4 2 3" xfId="9936"/>
    <cellStyle name="常规 5 12 3 2 3" xfId="9937"/>
    <cellStyle name="常规 5 2 11 3 2 3" xfId="9938"/>
    <cellStyle name="常规 5 2 2 10 3 2 3" xfId="9939"/>
    <cellStyle name="常规 5 4 8 3 2 3" xfId="9940"/>
    <cellStyle name="常规 5 2 3 8 3 2 3" xfId="9941"/>
    <cellStyle name="常规 5 2 2 2 8 3 2 3" xfId="9942"/>
    <cellStyle name="常规 5 5 8 3 2 3" xfId="9943"/>
    <cellStyle name="常规 5 2 4 8 3 2 3" xfId="9944"/>
    <cellStyle name="常规 5 2 2 3 8 3 2 3" xfId="9945"/>
    <cellStyle name="常规 5 6 7 3 2 3" xfId="9946"/>
    <cellStyle name="常规 5 2 5 7 3 2 3" xfId="9947"/>
    <cellStyle name="常规 5 2 2 4 7 3 2 3" xfId="9948"/>
    <cellStyle name="常规 5 4 2 7 3 2 3" xfId="9949"/>
    <cellStyle name="常规 5 2 3 2 7 3 2 3" xfId="9950"/>
    <cellStyle name="常规 5 2 2 2 2 7 3 2 3" xfId="9951"/>
    <cellStyle name="常规 5 5 2 7 3 2 3" xfId="9952"/>
    <cellStyle name="常规 5 2 4 2 7 3 2 3" xfId="9953"/>
    <cellStyle name="常规 5 2 2 3 2 7 3 2 3" xfId="9954"/>
    <cellStyle name="常规 5 7 2 3 2 3" xfId="9955"/>
    <cellStyle name="常规 5 2 6 2 3 2 3" xfId="9956"/>
    <cellStyle name="常规 5 2 2 5 2 3 2 3" xfId="9957"/>
    <cellStyle name="常规 5 4 3 2 3 2 3" xfId="9958"/>
    <cellStyle name="常规 5 2 3 3 2 3 2 3" xfId="9959"/>
    <cellStyle name="常规 5 2 2 2 3 2 3 2 3" xfId="9960"/>
    <cellStyle name="常规 5 5 3 2 3 2 3" xfId="9961"/>
    <cellStyle name="常规 5 2 4 3 2 3 2 3" xfId="9962"/>
    <cellStyle name="常规 5 2 2 3 3 2 3 2 3" xfId="9963"/>
    <cellStyle name="常规 5 6 2 2 3 2 3" xfId="9964"/>
    <cellStyle name="常规 5 2 5 2 2 3 2 3" xfId="9965"/>
    <cellStyle name="常规 5 2 2 4 2 2 3 2 3" xfId="9966"/>
    <cellStyle name="常规 5 4 2 2 2 3 2 3" xfId="9967"/>
    <cellStyle name="常规 5 2 3 2 2 2 3 2 3" xfId="9968"/>
    <cellStyle name="常规 5 2 2 2 2 2 2 3 2 3" xfId="9969"/>
    <cellStyle name="常规 5 5 2 2 2 3 2 3" xfId="9970"/>
    <cellStyle name="常规 5 2 4 2 2 2 3 2 3" xfId="9971"/>
    <cellStyle name="常规 5 2 2 3 2 2 2 3 2 3" xfId="9972"/>
    <cellStyle name="常规 5 8 2 3 2 3" xfId="9973"/>
    <cellStyle name="常规 5 2 7 2 3 2 3" xfId="9974"/>
    <cellStyle name="常规 5 2 2 6 2 3 2 3" xfId="9975"/>
    <cellStyle name="常规 5 4 4 2 3 2 3" xfId="9976"/>
    <cellStyle name="常规 5 2 3 4 2 3 2 3" xfId="9977"/>
    <cellStyle name="常规 5 2 2 2 4 2 3 2 3" xfId="9978"/>
    <cellStyle name="常规 5 5 4 2 3 2 3" xfId="9979"/>
    <cellStyle name="常规 5 2 4 4 2 3 2 3" xfId="9980"/>
    <cellStyle name="常规 5 2 2 3 4 2 3 2 3" xfId="9981"/>
    <cellStyle name="常规 5 6 3 2 3 2 3" xfId="9982"/>
    <cellStyle name="常规 5 2 5 3 2 3 2 3" xfId="9983"/>
    <cellStyle name="常规 5 2 2 4 3 2 3 2 3" xfId="9984"/>
    <cellStyle name="常规 5 4 2 3 2 3 2 3" xfId="9985"/>
    <cellStyle name="常规 5 2 3 2 3 2 3 2 3" xfId="9986"/>
    <cellStyle name="常规 5 2 2 2 2 3 2 3 2 3" xfId="9987"/>
    <cellStyle name="常规 5 5 2 3 2 3 2 3" xfId="9988"/>
    <cellStyle name="常规 5 2 4 2 3 2 3 2 3" xfId="9989"/>
    <cellStyle name="常规 5 2 2 3 2 3 2 3 2 3" xfId="9990"/>
    <cellStyle name="常规 5 9 2 3 2 3" xfId="9991"/>
    <cellStyle name="常规 5 2 8 2 3 2 3" xfId="9992"/>
    <cellStyle name="常规 5 2 2 7 2 3 2 3" xfId="9993"/>
    <cellStyle name="常规 5 4 5 2 3 2 3" xfId="9994"/>
    <cellStyle name="常规 5 2 3 5 2 3 2 3" xfId="9995"/>
    <cellStyle name="常规 5 2 2 2 5 2 3 2 3" xfId="9996"/>
    <cellStyle name="常规 5 5 5 2 3 2 3" xfId="9997"/>
    <cellStyle name="常规 5 2 4 5 2 3 2 3" xfId="9998"/>
    <cellStyle name="常规 5 2 2 3 5 2 3 2 3" xfId="9999"/>
    <cellStyle name="常规 5 6 4 2 3 2 3" xfId="10000"/>
    <cellStyle name="常规 5 2 5 4 2 3 2 3" xfId="10001"/>
    <cellStyle name="常规 5 2 2 4 4 2 3 2 3" xfId="10002"/>
    <cellStyle name="常规 5 4 2 4 2 3 2 3" xfId="10003"/>
    <cellStyle name="常规 5 2 3 2 4 2 3 2 3" xfId="10004"/>
    <cellStyle name="常规 5 2 2 2 2 4 2 3 2 3" xfId="10005"/>
    <cellStyle name="常规 5 5 2 4 2 3 2 3" xfId="10006"/>
    <cellStyle name="常规 5 2 4 2 4 2 3 2 3" xfId="10007"/>
    <cellStyle name="常规 5 2 2 3 2 4 2 3 2 3" xfId="10008"/>
    <cellStyle name="常规 5 10 2 3 2 3" xfId="10009"/>
    <cellStyle name="常规 5 2 9 2 3 2 3" xfId="10010"/>
    <cellStyle name="常规 5 2 2 8 2 3 2 3" xfId="10011"/>
    <cellStyle name="常规 5 4 6 2 3 2 3" xfId="10012"/>
    <cellStyle name="常规 5 2 3 6 2 3 2 3" xfId="10013"/>
    <cellStyle name="常规 5 2 2 2 6 2 3 2 3" xfId="10014"/>
    <cellStyle name="常规 5 5 6 2 3 2 3" xfId="10015"/>
    <cellStyle name="常规 5 2 4 6 2 3 2 3" xfId="10016"/>
    <cellStyle name="常规 5 2 2 3 6 2 3 2 3" xfId="10017"/>
    <cellStyle name="常规 5 6 5 2 3 2 3" xfId="10018"/>
    <cellStyle name="常规 5 2 5 5 2 3 2 3" xfId="10019"/>
    <cellStyle name="常规 5 2 2 4 5 2 3 2 3" xfId="10020"/>
    <cellStyle name="常规 5 4 2 5 2 3 2 3" xfId="10021"/>
    <cellStyle name="常规 5 2 3 2 5 2 3 2 3" xfId="10022"/>
    <cellStyle name="常规 5 2 2 2 2 5 2 3 2 3" xfId="10023"/>
    <cellStyle name="常规 5 5 2 5 2 3 2 3" xfId="10024"/>
    <cellStyle name="常规 5 2 4 2 5 2 3 2 3" xfId="10025"/>
    <cellStyle name="常规 5 2 2 3 2 5 2 3 2 3" xfId="10026"/>
    <cellStyle name="常规 5 11 2 3 2 3" xfId="10027"/>
    <cellStyle name="常规 5 2 10 2 3 2 3" xfId="10028"/>
    <cellStyle name="常规 5 2 2 9 2 3 2 3" xfId="10029"/>
    <cellStyle name="常规 5 4 7 2 3 2 3" xfId="10030"/>
    <cellStyle name="常规 5 2 3 7 2 3 2 3" xfId="10031"/>
    <cellStyle name="常规 5 2 2 2 7 2 3 2 3" xfId="10032"/>
    <cellStyle name="常规 5 5 7 2 3 2 3" xfId="10033"/>
    <cellStyle name="常规 5 2 4 7 2 3 2 3" xfId="10034"/>
    <cellStyle name="常规 5 2 2 3 7 2 3 2 3" xfId="10035"/>
    <cellStyle name="常规 5 6 6 2 3 2 3" xfId="10036"/>
    <cellStyle name="常规 5 2 5 6 2 3 2 3" xfId="10037"/>
    <cellStyle name="常规 5 2 2 4 6 2 3 2 3" xfId="10038"/>
    <cellStyle name="常规 5 4 2 6 2 3 2 3" xfId="10039"/>
    <cellStyle name="常规 5 2 3 2 6 2 3 2 3" xfId="10040"/>
    <cellStyle name="常规 5 2 2 2 2 6 2 3 2 3" xfId="10041"/>
    <cellStyle name="常规 5 5 2 6 2 3 2 3" xfId="10042"/>
    <cellStyle name="常规 5 2 4 2 6 2 3 2 3" xfId="10043"/>
    <cellStyle name="常规 5 2 2 3 2 6 2 3 2 3" xfId="10044"/>
    <cellStyle name="常规 5 2 15 2" xfId="10045"/>
    <cellStyle name="常规 5 2 2 14 2" xfId="10046"/>
    <cellStyle name="常规 15 2" xfId="10047"/>
    <cellStyle name="常规 5 16 2" xfId="10048"/>
    <cellStyle name="常规 5 2 16 2" xfId="10049"/>
    <cellStyle name="常规 5 2 2 15 2" xfId="10050"/>
    <cellStyle name="常规 5 4 12 2" xfId="10051"/>
    <cellStyle name="常规 5 2 3 12 2" xfId="10052"/>
    <cellStyle name="常规 5 2 2 2 12 2" xfId="10053"/>
    <cellStyle name="常规 5 5 12 2" xfId="10054"/>
    <cellStyle name="常规 5 2 4 12 2" xfId="10055"/>
    <cellStyle name="常规 5 2 2 3 12 2" xfId="10056"/>
    <cellStyle name="常规 5 6 11 2" xfId="10057"/>
    <cellStyle name="常规 5 2 5 11 2" xfId="10058"/>
    <cellStyle name="常规 5 2 2 4 11 2" xfId="10059"/>
    <cellStyle name="常规 5 4 2 11 2" xfId="10060"/>
    <cellStyle name="常规 5 2 3 2 11 2" xfId="10061"/>
    <cellStyle name="常规 5 2 2 2 2 11 2" xfId="10062"/>
    <cellStyle name="常规 5 5 2 11 2" xfId="10063"/>
    <cellStyle name="常规 5 2 4 2 11 2" xfId="10064"/>
    <cellStyle name="常规 5 2 2 3 2 11 2" xfId="10065"/>
    <cellStyle name="常规 5 7 6 2" xfId="10066"/>
    <cellStyle name="常规 5 2 6 6 2" xfId="10067"/>
    <cellStyle name="常规 5 2 2 5 6 2" xfId="10068"/>
    <cellStyle name="常规 5 4 3 6 2" xfId="10069"/>
    <cellStyle name="常规 5 2 3 3 6 2" xfId="10070"/>
    <cellStyle name="常规 5 2 2 2 3 6 2" xfId="10071"/>
    <cellStyle name="常规 5 5 3 6 2" xfId="10072"/>
    <cellStyle name="常规 5 2 4 3 6 2" xfId="10073"/>
    <cellStyle name="常规 5 2 2 3 3 6 2" xfId="10074"/>
    <cellStyle name="常规 5 6 2 6 2" xfId="10075"/>
    <cellStyle name="常规 5 2 5 2 6 2" xfId="10076"/>
    <cellStyle name="常规 5 2 2 4 2 6 2" xfId="10077"/>
    <cellStyle name="常规 5 4 2 2 6 2" xfId="10078"/>
    <cellStyle name="常规 5 2 3 2 2 6 2" xfId="10079"/>
    <cellStyle name="常规 5 2 2 2 2 2 6 2" xfId="10080"/>
    <cellStyle name="常规 5 5 2 2 6 2" xfId="10081"/>
    <cellStyle name="常规 5 2 4 2 2 6 2" xfId="10082"/>
    <cellStyle name="常规 5 2 2 3 2 2 6 2" xfId="10083"/>
    <cellStyle name="常规 5 8 6 2" xfId="10084"/>
    <cellStyle name="常规 5 2 7 6 2" xfId="10085"/>
    <cellStyle name="常规 5 2 2 6 6 2" xfId="10086"/>
    <cellStyle name="常规 5 4 4 6 2" xfId="10087"/>
    <cellStyle name="常规 5 2 3 4 6 2" xfId="10088"/>
    <cellStyle name="常规 5 2 2 2 4 6 2" xfId="10089"/>
    <cellStyle name="常规 5 5 4 6 2" xfId="10090"/>
    <cellStyle name="常规 5 2 4 4 6 2" xfId="10091"/>
    <cellStyle name="常规 5 2 2 3 4 6 2" xfId="10092"/>
    <cellStyle name="常规 5 6 3 6 2" xfId="10093"/>
    <cellStyle name="常规 5 2 5 3 6 2" xfId="10094"/>
    <cellStyle name="常规 5 2 2 4 3 6 2" xfId="10095"/>
    <cellStyle name="常规 5 4 2 3 6 2" xfId="10096"/>
    <cellStyle name="常规 5 2 3 2 3 6 2" xfId="10097"/>
    <cellStyle name="常规 5 2 2 2 2 3 6 2" xfId="10098"/>
    <cellStyle name="常规 5 5 2 3 6 2" xfId="10099"/>
    <cellStyle name="常规 5 2 4 2 3 6 2" xfId="10100"/>
    <cellStyle name="常规 5 2 2 3 2 3 6 2" xfId="10101"/>
    <cellStyle name="常规 5 9 6 2" xfId="10102"/>
    <cellStyle name="常规 5 2 8 6 2" xfId="10103"/>
    <cellStyle name="常规 5 2 2 7 6 2" xfId="10104"/>
    <cellStyle name="常规 5 4 5 6 2" xfId="10105"/>
    <cellStyle name="常规 5 2 3 5 6 2" xfId="10106"/>
    <cellStyle name="常规 5 2 2 2 5 6 2" xfId="10107"/>
    <cellStyle name="常规 5 5 5 6 2" xfId="10108"/>
    <cellStyle name="常规 5 2 4 5 6 2" xfId="10109"/>
    <cellStyle name="常规 5 2 2 3 5 6 2" xfId="10110"/>
    <cellStyle name="常规 5 6 4 6 2" xfId="10111"/>
    <cellStyle name="常规 5 2 5 4 6 2" xfId="10112"/>
    <cellStyle name="常规 5 2 2 4 4 6 2" xfId="10113"/>
    <cellStyle name="常规 5 4 2 4 6 2" xfId="10114"/>
    <cellStyle name="常规 5 2 3 2 4 6 2" xfId="10115"/>
    <cellStyle name="常规 5 2 2 2 2 4 6 2" xfId="10116"/>
    <cellStyle name="常规 5 5 2 4 6 2" xfId="10117"/>
    <cellStyle name="常规 5 2 4 2 4 6 2" xfId="10118"/>
    <cellStyle name="常规 5 2 2 3 2 4 6 2" xfId="10119"/>
    <cellStyle name="常规 5 10 6 2" xfId="10120"/>
    <cellStyle name="常规 5 2 9 6 2" xfId="10121"/>
    <cellStyle name="常规 5 2 2 8 6 2" xfId="10122"/>
    <cellStyle name="常规 5 4 6 6 2" xfId="10123"/>
    <cellStyle name="常规 5 2 3 6 6 2" xfId="10124"/>
    <cellStyle name="常规 5 2 2 2 6 6 2" xfId="10125"/>
    <cellStyle name="常规 5 5 6 6 2" xfId="10126"/>
    <cellStyle name="常规 5 2 4 6 6 2" xfId="10127"/>
    <cellStyle name="常规 5 2 2 3 6 6 2" xfId="10128"/>
    <cellStyle name="常规 5 6 5 6 2" xfId="10129"/>
    <cellStyle name="常规 5 2 5 5 6 2" xfId="10130"/>
    <cellStyle name="常规 5 2 2 4 5 6 2" xfId="10131"/>
    <cellStyle name="常规 5 4 2 5 6 2" xfId="10132"/>
    <cellStyle name="常规 5 2 3 2 5 6 2" xfId="10133"/>
    <cellStyle name="常规 5 2 2 2 2 5 6 2" xfId="10134"/>
    <cellStyle name="常规 5 5 2 5 6 2" xfId="10135"/>
    <cellStyle name="常规 5 2 4 2 5 6 2" xfId="10136"/>
    <cellStyle name="常规 5 2 2 3 2 5 6 2" xfId="10137"/>
    <cellStyle name="常规 5 11 6 2" xfId="10138"/>
    <cellStyle name="常规 5 2 10 6 2" xfId="10139"/>
    <cellStyle name="常规 5 2 2 9 6 2" xfId="10140"/>
    <cellStyle name="常规 5 4 7 6 2" xfId="10141"/>
    <cellStyle name="常规 5 2 3 7 6 2" xfId="10142"/>
    <cellStyle name="常规 5 2 2 2 7 6 2" xfId="10143"/>
    <cellStyle name="常规 5 5 7 6 2" xfId="10144"/>
    <cellStyle name="常规 5 2 4 7 6 2" xfId="10145"/>
    <cellStyle name="常规 5 2 2 3 7 6 2" xfId="10146"/>
    <cellStyle name="常规 5 6 6 6 2" xfId="10147"/>
    <cellStyle name="常规 5 2 5 6 6 2" xfId="10148"/>
    <cellStyle name="常规 5 2 2 4 6 6 2" xfId="10149"/>
    <cellStyle name="常规 5 4 2 6 6 2" xfId="10150"/>
    <cellStyle name="常规 5 2 3 2 6 6 2" xfId="10151"/>
    <cellStyle name="常规 5 2 2 2 2 6 6 2" xfId="10152"/>
    <cellStyle name="常规 5 5 2 6 6 2" xfId="10153"/>
    <cellStyle name="常规 5 2 4 2 6 6 2" xfId="10154"/>
    <cellStyle name="常规 5 2 2 3 2 6 6 2" xfId="10155"/>
    <cellStyle name="常规 5 12 5 2" xfId="10156"/>
    <cellStyle name="常规 5 2 11 5 2" xfId="10157"/>
    <cellStyle name="常规 5 2 2 10 5 2" xfId="10158"/>
    <cellStyle name="常规 5 4 8 5 2" xfId="10159"/>
    <cellStyle name="常规 5 2 3 8 5 2" xfId="10160"/>
    <cellStyle name="常规 5 2 2 2 8 5 2" xfId="10161"/>
    <cellStyle name="常规 5 5 8 5 2" xfId="10162"/>
    <cellStyle name="常规 5 2 4 8 5 2" xfId="10163"/>
    <cellStyle name="常规 5 2 2 3 8 5 2" xfId="10164"/>
    <cellStyle name="常规 5 6 7 5 2" xfId="10165"/>
    <cellStyle name="常规 5 2 5 7 5 2" xfId="10166"/>
    <cellStyle name="常规 5 2 2 4 7 5 2" xfId="10167"/>
    <cellStyle name="常规 5 4 2 7 5 2" xfId="10168"/>
    <cellStyle name="常规 5 2 3 2 7 5 2" xfId="10169"/>
    <cellStyle name="常规 5 2 2 2 2 7 5 2" xfId="10170"/>
    <cellStyle name="常规 5 5 2 7 5 2" xfId="10171"/>
    <cellStyle name="常规 5 2 4 2 7 5 2" xfId="10172"/>
    <cellStyle name="常规 5 2 2 3 2 7 5 2" xfId="10173"/>
    <cellStyle name="常规 5 7 2 5 2" xfId="10174"/>
    <cellStyle name="常规 5 2 6 2 5 2" xfId="10175"/>
    <cellStyle name="常规 5 2 2 5 2 5 2" xfId="10176"/>
    <cellStyle name="常规 5 4 3 2 5 2" xfId="10177"/>
    <cellStyle name="常规 5 2 3 3 2 5 2" xfId="10178"/>
    <cellStyle name="常规 5 2 2 2 3 2 5 2" xfId="10179"/>
    <cellStyle name="常规 5 5 3 2 5 2" xfId="10180"/>
    <cellStyle name="常规 5 2 4 3 2 5 2" xfId="10181"/>
    <cellStyle name="常规 5 2 2 3 3 2 5 2" xfId="10182"/>
    <cellStyle name="常规 5 6 2 2 5 2" xfId="10183"/>
    <cellStyle name="常规 5 2 5 2 2 5 2" xfId="10184"/>
    <cellStyle name="常规 5 2 2 4 2 2 5 2" xfId="10185"/>
    <cellStyle name="常规 5 4 2 2 2 5 2" xfId="10186"/>
    <cellStyle name="常规 5 2 3 2 2 2 5 2" xfId="10187"/>
    <cellStyle name="常规 5 2 2 2 2 2 2 5 2" xfId="10188"/>
    <cellStyle name="常规 5 5 2 2 2 5 2" xfId="10189"/>
    <cellStyle name="常规 5 2 4 2 2 2 5 2" xfId="10190"/>
    <cellStyle name="常规 5 2 2 3 2 2 2 5 2" xfId="10191"/>
    <cellStyle name="常规 5 8 2 5 2" xfId="10192"/>
    <cellStyle name="常规 5 2 7 2 5 2" xfId="10193"/>
    <cellStyle name="常规 5 2 2 6 2 5 2" xfId="10194"/>
    <cellStyle name="常规 5 4 4 2 5 2" xfId="10195"/>
    <cellStyle name="常规 5 2 3 4 2 5 2" xfId="10196"/>
    <cellStyle name="常规 5 2 2 2 4 2 5 2" xfId="10197"/>
    <cellStyle name="常规 5 5 4 2 5 2" xfId="10198"/>
    <cellStyle name="常规 5 2 4 4 2 5 2" xfId="10199"/>
    <cellStyle name="常规 5 2 2 3 4 2 5 2" xfId="10200"/>
    <cellStyle name="常规 5 6 3 2 5 2" xfId="10201"/>
    <cellStyle name="常规 5 2 5 3 2 5 2" xfId="10202"/>
    <cellStyle name="常规 5 2 2 4 3 2 5 2" xfId="10203"/>
    <cellStyle name="常规 5 4 2 3 2 5 2" xfId="10204"/>
    <cellStyle name="常规 5 2 3 2 3 2 5 2" xfId="10205"/>
    <cellStyle name="常规 5 2 2 2 2 3 2 5 2" xfId="10206"/>
    <cellStyle name="常规 5 5 2 3 2 5 2" xfId="10207"/>
    <cellStyle name="常规 5 2 4 2 3 2 5 2" xfId="10208"/>
    <cellStyle name="常规 5 2 2 3 2 3 2 5 2" xfId="10209"/>
    <cellStyle name="常规 5 9 2 5 2" xfId="10210"/>
    <cellStyle name="常规 5 2 8 2 5 2" xfId="10211"/>
    <cellStyle name="常规 5 2 2 7 2 5 2" xfId="10212"/>
    <cellStyle name="常规 5 4 5 2 5 2" xfId="10213"/>
    <cellStyle name="常规 5 2 3 5 2 5 2" xfId="10214"/>
    <cellStyle name="常规 5 2 2 2 5 2 5 2" xfId="10215"/>
    <cellStyle name="常规 5 5 5 2 5 2" xfId="10216"/>
    <cellStyle name="常规 5 2 4 5 2 5 2" xfId="10217"/>
    <cellStyle name="常规 5 2 2 3 5 2 5 2" xfId="10218"/>
    <cellStyle name="常规 5 6 4 2 5 2" xfId="10219"/>
    <cellStyle name="常规 5 2 5 4 2 5 2" xfId="10220"/>
    <cellStyle name="常规 5 2 2 4 4 2 5 2" xfId="10221"/>
    <cellStyle name="常规 5 4 2 4 2 5 2" xfId="10222"/>
    <cellStyle name="常规 5 2 3 2 4 2 5 2" xfId="10223"/>
    <cellStyle name="常规 5 2 2 2 2 4 2 5 2" xfId="10224"/>
    <cellStyle name="常规 5 5 2 4 2 5 2" xfId="10225"/>
    <cellStyle name="常规 5 2 4 2 4 2 5 2" xfId="10226"/>
    <cellStyle name="常规 5 2 2 3 2 4 2 5 2" xfId="10227"/>
    <cellStyle name="常规 5 10 2 5 2" xfId="10228"/>
    <cellStyle name="常规 5 2 9 2 5 2" xfId="10229"/>
    <cellStyle name="常规 5 2 2 8 2 5 2" xfId="10230"/>
    <cellStyle name="常规 5 4 6 2 5 2" xfId="10231"/>
    <cellStyle name="常规 5 2 3 6 2 5 2" xfId="10232"/>
    <cellStyle name="常规 5 2 2 2 6 2 5 2" xfId="10233"/>
    <cellStyle name="常规 5 5 6 2 5 2" xfId="10234"/>
    <cellStyle name="常规 5 2 4 6 2 5 2" xfId="10235"/>
    <cellStyle name="常规 5 2 2 3 6 2 5 2" xfId="10236"/>
    <cellStyle name="常规 5 6 5 2 5 2" xfId="10237"/>
    <cellStyle name="常规 5 2 5 5 2 5 2" xfId="10238"/>
    <cellStyle name="常规 5 2 2 4 5 2 5 2" xfId="10239"/>
    <cellStyle name="常规 5 4 2 5 2 5 2" xfId="10240"/>
    <cellStyle name="常规 5 2 3 2 5 2 5 2" xfId="10241"/>
    <cellStyle name="常规 5 2 2 2 2 5 2 5 2" xfId="10242"/>
    <cellStyle name="常规 5 5 2 5 2 5 2" xfId="10243"/>
    <cellStyle name="常规 5 2 4 2 5 2 5 2" xfId="10244"/>
    <cellStyle name="常规 5 2 2 3 2 5 2 5 2" xfId="10245"/>
    <cellStyle name="常规 5 11 2 5 2" xfId="10246"/>
    <cellStyle name="常规 5 2 10 2 5 2" xfId="10247"/>
    <cellStyle name="常规 5 2 2 9 2 5 2" xfId="10248"/>
    <cellStyle name="常规 5 4 7 2 5 2" xfId="10249"/>
    <cellStyle name="常规 5 2 3 7 2 5 2" xfId="10250"/>
    <cellStyle name="常规 5 2 2 2 7 2 5 2" xfId="10251"/>
    <cellStyle name="常规 5 5 7 2 5 2" xfId="10252"/>
    <cellStyle name="常规 5 2 4 7 2 5 2" xfId="10253"/>
    <cellStyle name="常规 5 2 2 3 7 2 5 2" xfId="10254"/>
    <cellStyle name="常规 5 6 6 2 5 2" xfId="10255"/>
    <cellStyle name="常规 5 2 5 6 2 5 2" xfId="10256"/>
    <cellStyle name="常规 5 2 2 4 6 2 5 2" xfId="10257"/>
    <cellStyle name="常规 5 4 2 6 2 5 2" xfId="10258"/>
    <cellStyle name="常规 5 2 3 2 6 2 5 2" xfId="10259"/>
    <cellStyle name="常规 5 2 2 2 2 6 2 5 2" xfId="10260"/>
    <cellStyle name="常规 5 5 2 6 2 5 2" xfId="10261"/>
    <cellStyle name="常规 5 2 4 2 6 2 5 2" xfId="10262"/>
    <cellStyle name="常规 5 2 2 3 2 6 2 5 2" xfId="10263"/>
    <cellStyle name="常规 5 13 3 2" xfId="10264"/>
    <cellStyle name="常规 5 2 12 3 2" xfId="10265"/>
    <cellStyle name="常规 5 2 2 11 3 2" xfId="10266"/>
    <cellStyle name="常规 5 4 9 3 2" xfId="10267"/>
    <cellStyle name="常规 5 2 3 9 3 2" xfId="10268"/>
    <cellStyle name="常规 5 2 2 2 9 3 2" xfId="10269"/>
    <cellStyle name="常规 5 5 9 3 2" xfId="10270"/>
    <cellStyle name="常规 5 2 4 9 3 2" xfId="10271"/>
    <cellStyle name="常规 5 2 2 3 9 3 2" xfId="10272"/>
    <cellStyle name="常规 5 6 8 3 2" xfId="10273"/>
    <cellStyle name="常规 5 2 5 8 3 2" xfId="10274"/>
    <cellStyle name="常规 5 2 2 4 8 3 2" xfId="10275"/>
    <cellStyle name="常规 5 4 2 8 3 2" xfId="10276"/>
    <cellStyle name="常规 5 2 3 2 8 3 2" xfId="10277"/>
    <cellStyle name="常规 5 2 2 2 2 8 3 2" xfId="10278"/>
    <cellStyle name="常规 5 5 2 8 3 2" xfId="10279"/>
    <cellStyle name="常规 5 2 4 2 8 3 2" xfId="10280"/>
    <cellStyle name="常规 5 2 2 3 2 8 3 2" xfId="10281"/>
    <cellStyle name="常规 5 7 3 3 2" xfId="10282"/>
    <cellStyle name="常规 5 2 6 3 3 2" xfId="10283"/>
    <cellStyle name="常规 5 2 2 5 3 3 2" xfId="10284"/>
    <cellStyle name="常规 5 4 3 3 3 2" xfId="10285"/>
    <cellStyle name="常规 5 2 3 3 3 3 2" xfId="10286"/>
    <cellStyle name="常规 5 2 2 2 3 3 3 2" xfId="10287"/>
    <cellStyle name="常规 5 5 3 3 3 2" xfId="10288"/>
    <cellStyle name="常规 5 2 4 3 3 3 2" xfId="10289"/>
    <cellStyle name="常规 5 2 2 3 3 3 3 2" xfId="10290"/>
    <cellStyle name="常规 5 6 2 3 3 2" xfId="10291"/>
    <cellStyle name="常规 5 2 5 2 3 3 2" xfId="10292"/>
    <cellStyle name="常规 5 2 2 4 2 3 3 2" xfId="10293"/>
    <cellStyle name="常规 5 4 2 2 3 3 2" xfId="10294"/>
    <cellStyle name="常规 5 2 3 2 2 3 3 2" xfId="10295"/>
    <cellStyle name="常规 5 2 2 2 2 2 3 3 2" xfId="10296"/>
    <cellStyle name="常规 5 5 2 2 3 3 2" xfId="10297"/>
    <cellStyle name="常规 5 2 4 2 2 3 3 2" xfId="10298"/>
    <cellStyle name="常规 5 2 2 3 2 2 3 3 2" xfId="10299"/>
    <cellStyle name="常规 5 8 3 3 2" xfId="10300"/>
    <cellStyle name="常规 5 2 7 3 3 2" xfId="10301"/>
    <cellStyle name="常规 5 2 2 6 3 3 2" xfId="10302"/>
    <cellStyle name="常规 5 4 4 3 3 2" xfId="10303"/>
    <cellStyle name="常规 5 2 3 4 3 3 2" xfId="10304"/>
    <cellStyle name="常规 5 2 2 2 4 3 3 2" xfId="10305"/>
    <cellStyle name="常规 5 5 4 3 3 2" xfId="10306"/>
    <cellStyle name="常规 5 2 4 4 3 3 2" xfId="10307"/>
    <cellStyle name="常规 5 2 2 3 4 3 3 2" xfId="10308"/>
    <cellStyle name="常规 5 6 3 3 3 2" xfId="10309"/>
    <cellStyle name="常规 5 2 5 3 3 3 2" xfId="10310"/>
    <cellStyle name="常规 5 2 2 4 3 3 3 2" xfId="10311"/>
    <cellStyle name="常规 5 4 2 3 3 3 2" xfId="10312"/>
    <cellStyle name="常规 5 2 3 2 3 3 3 2" xfId="10313"/>
    <cellStyle name="常规 5 2 2 2 2 3 3 3 2" xfId="10314"/>
    <cellStyle name="常规 5 5 2 3 3 3 2" xfId="10315"/>
    <cellStyle name="常规 5 2 4 2 3 3 3 2" xfId="10316"/>
    <cellStyle name="常规 5 2 2 3 2 3 3 3 2" xfId="10317"/>
    <cellStyle name="常规 5 9 3 3 2" xfId="10318"/>
    <cellStyle name="常规 5 2 8 3 3 2" xfId="10319"/>
    <cellStyle name="常规 5 2 2 7 3 3 2" xfId="10320"/>
    <cellStyle name="常规 5 4 5 3 3 2" xfId="10321"/>
    <cellStyle name="常规 5 2 3 5 3 3 2" xfId="10322"/>
    <cellStyle name="常规 5 2 2 2 5 3 3 2" xfId="10323"/>
    <cellStyle name="常规 5 5 5 3 3 2" xfId="10324"/>
    <cellStyle name="常规 5 2 4 5 3 3 2" xfId="10325"/>
    <cellStyle name="常规 5 2 2 3 5 3 3 2" xfId="10326"/>
    <cellStyle name="常规 5 6 4 3 3 2" xfId="10327"/>
    <cellStyle name="常规 5 2 5 4 3 3 2" xfId="10328"/>
    <cellStyle name="常规 5 2 2 4 4 3 3 2" xfId="10329"/>
    <cellStyle name="常规 5 4 2 4 3 3 2" xfId="10330"/>
    <cellStyle name="常规 5 2 3 2 4 3 3 2" xfId="10331"/>
    <cellStyle name="常规 5 2 2 2 2 4 3 3 2" xfId="10332"/>
    <cellStyle name="常规 5 5 2 4 3 3 2" xfId="10333"/>
    <cellStyle name="常规 5 2 4 2 4 3 3 2" xfId="10334"/>
    <cellStyle name="常规 5 2 2 3 2 4 3 3 2" xfId="10335"/>
    <cellStyle name="常规 5 10 3 3 2" xfId="10336"/>
    <cellStyle name="常规 5 2 9 3 3 2" xfId="10337"/>
    <cellStyle name="常规 5 2 2 8 3 3 2" xfId="10338"/>
    <cellStyle name="常规 5 4 6 3 3 2" xfId="10339"/>
    <cellStyle name="常规 5 2 3 6 3 3 2" xfId="10340"/>
    <cellStyle name="常规 5 2 2 2 6 3 3 2" xfId="10341"/>
    <cellStyle name="常规 5 5 6 3 3 2" xfId="10342"/>
    <cellStyle name="常规 5 2 4 6 3 3 2" xfId="10343"/>
    <cellStyle name="常规 5 2 2 3 6 3 3 2" xfId="10344"/>
    <cellStyle name="常规 5 6 5 3 3 2" xfId="10345"/>
    <cellStyle name="常规 5 2 5 5 3 3 2" xfId="10346"/>
    <cellStyle name="常规 5 2 2 4 5 3 3 2" xfId="10347"/>
    <cellStyle name="常规 5 4 2 5 3 3 2" xfId="10348"/>
    <cellStyle name="常规 5 2 3 2 5 3 3 2" xfId="10349"/>
    <cellStyle name="常规 5 2 2 2 2 5 3 3 2" xfId="10350"/>
    <cellStyle name="常规 5 5 2 5 3 3 2" xfId="10351"/>
    <cellStyle name="常规 5 2 4 2 5 3 3 2" xfId="10352"/>
    <cellStyle name="常规 5 2 2 3 2 5 3 3 2" xfId="10353"/>
    <cellStyle name="常规 5 11 3 3 2" xfId="10354"/>
    <cellStyle name="常规 5 2 10 3 3 2" xfId="10355"/>
    <cellStyle name="常规 5 2 2 9 3 3 2" xfId="10356"/>
    <cellStyle name="常规 5 4 7 3 3 2" xfId="10357"/>
    <cellStyle name="常规 5 2 3 7 3 3 2" xfId="10358"/>
    <cellStyle name="常规 5 2 2 2 7 3 3 2" xfId="10359"/>
    <cellStyle name="常规 5 5 7 3 3 2" xfId="10360"/>
    <cellStyle name="常规 5 2 4 7 3 3 2" xfId="10361"/>
    <cellStyle name="常规 5 2 2 3 7 3 3 2" xfId="10362"/>
    <cellStyle name="常规 5 6 6 3 3 2" xfId="10363"/>
    <cellStyle name="常规 5 2 5 6 3 3 2" xfId="10364"/>
    <cellStyle name="常规 5 2 2 4 6 3 3 2" xfId="10365"/>
    <cellStyle name="常规 5 4 2 6 3 3 2" xfId="10366"/>
    <cellStyle name="常规 5 2 3 2 6 3 3 2" xfId="10367"/>
    <cellStyle name="常规 5 2 2 2 2 6 3 3 2" xfId="10368"/>
    <cellStyle name="常规 5 5 2 6 3 3 2" xfId="10369"/>
    <cellStyle name="常规 5 2 4 2 6 3 3 2" xfId="10370"/>
    <cellStyle name="常规 5 2 2 3 2 6 3 3 2" xfId="10371"/>
    <cellStyle name="常规 5 12 2 3 2" xfId="10372"/>
    <cellStyle name="常规 5 2 11 2 3 2" xfId="10373"/>
    <cellStyle name="常规 5 2 2 10 2 3 2" xfId="10374"/>
    <cellStyle name="常规 5 4 8 2 3 2" xfId="10375"/>
    <cellStyle name="常规 5 2 3 8 2 3 2" xfId="10376"/>
    <cellStyle name="常规 5 2 2 2 8 2 3 2" xfId="10377"/>
    <cellStyle name="常规 5 5 8 2 3 2" xfId="10378"/>
    <cellStyle name="常规 5 2 4 8 2 3 2" xfId="10379"/>
    <cellStyle name="常规 5 2 2 3 8 2 3 2" xfId="10380"/>
    <cellStyle name="常规 5 6 7 2 3 2" xfId="10381"/>
    <cellStyle name="常规 5 2 5 7 2 3 2" xfId="10382"/>
    <cellStyle name="常规 5 2 2 4 7 2 3 2" xfId="10383"/>
    <cellStyle name="常规 5 4 2 7 2 3 2" xfId="10384"/>
    <cellStyle name="常规 5 2 3 2 7 2 3 2" xfId="10385"/>
    <cellStyle name="常规 5 2 2 2 2 7 2 3 2" xfId="10386"/>
    <cellStyle name="常规 5 5 2 7 2 3 2" xfId="10387"/>
    <cellStyle name="常规 5 2 4 2 7 2 3 2" xfId="10388"/>
    <cellStyle name="常规 5 2 2 3 2 7 2 3 2" xfId="10389"/>
    <cellStyle name="常规 5 7 2 2 3 2" xfId="10390"/>
    <cellStyle name="常规 5 2 6 2 2 3 2" xfId="10391"/>
    <cellStyle name="常规 5 2 2 5 2 2 3 2" xfId="10392"/>
    <cellStyle name="常规 5 4 3 2 2 3 2" xfId="10393"/>
    <cellStyle name="常规 5 2 3 3 2 2 3 2" xfId="10394"/>
    <cellStyle name="常规 5 2 2 2 3 2 2 3 2" xfId="10395"/>
    <cellStyle name="常规 5 5 3 2 2 3 2" xfId="10396"/>
    <cellStyle name="常规 5 2 4 3 2 2 3 2" xfId="10397"/>
    <cellStyle name="常规 5 2 2 3 3 2 2 3 2" xfId="10398"/>
    <cellStyle name="常规 5 6 2 2 2 3 2" xfId="10399"/>
    <cellStyle name="常规 5 2 5 2 2 2 3 2" xfId="10400"/>
    <cellStyle name="常规 5 2 2 4 2 2 2 3 2" xfId="10401"/>
    <cellStyle name="常规 5 4 2 2 2 2 3 2" xfId="10402"/>
    <cellStyle name="常规 5 2 3 2 2 2 2 3 2" xfId="10403"/>
    <cellStyle name="常规 5 2 2 2 2 2 2 2 3 2" xfId="10404"/>
    <cellStyle name="常规 5 5 2 2 2 2 3 2" xfId="10405"/>
    <cellStyle name="常规 5 2 4 2 2 2 2 3 2" xfId="10406"/>
    <cellStyle name="常规 5 2 2 3 2 2 2 2 3 2" xfId="10407"/>
    <cellStyle name="常规 5 8 2 2 3 2" xfId="10408"/>
    <cellStyle name="常规 5 2 7 2 2 3 2" xfId="10409"/>
    <cellStyle name="常规 5 2 2 6 2 2 3 2" xfId="10410"/>
    <cellStyle name="常规 5 4 4 2 2 3 2" xfId="10411"/>
    <cellStyle name="常规 5 2 3 4 2 2 3 2" xfId="10412"/>
    <cellStyle name="常规 5 2 2 2 4 2 2 3 2" xfId="10413"/>
    <cellStyle name="常规 5 5 4 2 2 3 2" xfId="10414"/>
    <cellStyle name="常规 5 2 4 4 2 2 3 2" xfId="10415"/>
    <cellStyle name="常规 5 2 2 3 4 2 2 3 2" xfId="10416"/>
    <cellStyle name="常规 5 6 3 2 2 3 2" xfId="10417"/>
    <cellStyle name="常规 5 2 5 3 2 2 3 2" xfId="10418"/>
    <cellStyle name="常规 5 2 2 4 3 2 2 3 2" xfId="10419"/>
    <cellStyle name="常规 5 4 2 3 2 2 3 2" xfId="10420"/>
    <cellStyle name="常规 5 2 3 2 3 2 2 3 2" xfId="10421"/>
    <cellStyle name="常规 5 2 2 2 2 3 2 2 3 2" xfId="10422"/>
    <cellStyle name="常规 5 5 2 3 2 2 3 2" xfId="10423"/>
    <cellStyle name="常规 5 2 4 2 3 2 2 3 2" xfId="10424"/>
    <cellStyle name="常规 5 2 2 3 2 3 2 2 3 2" xfId="10425"/>
    <cellStyle name="常规 5 9 2 2 3 2" xfId="10426"/>
    <cellStyle name="常规 5 2 8 2 2 3 2" xfId="10427"/>
    <cellStyle name="常规 5 2 2 7 2 2 3 2" xfId="10428"/>
    <cellStyle name="常规 5 4 5 2 2 3 2" xfId="10429"/>
    <cellStyle name="常规 5 2 3 5 2 2 3 2" xfId="10430"/>
    <cellStyle name="常规 5 2 2 2 5 2 2 3 2" xfId="10431"/>
    <cellStyle name="常规 5 5 5 2 2 3 2" xfId="10432"/>
    <cellStyle name="常规 5 2 4 5 2 2 3 2" xfId="10433"/>
    <cellStyle name="常规 5 2 2 3 5 2 2 3 2" xfId="10434"/>
    <cellStyle name="常规 5 6 4 2 2 3 2" xfId="10435"/>
    <cellStyle name="常规 5 2 5 4 2 2 3 2" xfId="10436"/>
    <cellStyle name="常规 5 2 2 4 4 2 2 3 2" xfId="10437"/>
    <cellStyle name="常规 5 4 2 4 2 2 3 2" xfId="10438"/>
    <cellStyle name="常规 5 2 3 2 4 2 2 3 2" xfId="10439"/>
    <cellStyle name="常规 5 2 2 2 2 4 2 2 3 2" xfId="10440"/>
    <cellStyle name="常规 5 5 2 4 2 2 3 2" xfId="10441"/>
    <cellStyle name="常规 5 2 4 2 4 2 2 3 2" xfId="10442"/>
    <cellStyle name="常规 5 2 2 3 2 4 2 2 3 2" xfId="10443"/>
    <cellStyle name="常规 5 10 2 2 3 2" xfId="10444"/>
    <cellStyle name="常规 5 2 9 2 2 3 2" xfId="10445"/>
    <cellStyle name="常规 5 2 2 8 2 2 3 2" xfId="10446"/>
    <cellStyle name="常规 5 4 6 2 2 3 2" xfId="10447"/>
    <cellStyle name="常规 5 2 3 6 2 2 3 2" xfId="10448"/>
    <cellStyle name="常规 5 2 2 2 6 2 2 3 2" xfId="10449"/>
    <cellStyle name="常规 5 5 6 2 2 3 2" xfId="10450"/>
    <cellStyle name="常规 5 2 4 6 2 2 3 2" xfId="10451"/>
    <cellStyle name="常规 5 2 2 3 6 2 2 3 2" xfId="10452"/>
    <cellStyle name="常规 5 6 5 2 2 3 2" xfId="10453"/>
    <cellStyle name="常规 5 2 5 5 2 2 3 2" xfId="10454"/>
    <cellStyle name="常规 5 2 2 4 5 2 2 3 2" xfId="10455"/>
    <cellStyle name="常规 5 4 2 5 2 2 3 2" xfId="10456"/>
    <cellStyle name="常规 5 2 3 2 5 2 2 3 2" xfId="10457"/>
    <cellStyle name="常规 5 2 2 2 2 5 2 2 3 2" xfId="10458"/>
    <cellStyle name="常规 5 5 2 5 2 2 3 2" xfId="10459"/>
    <cellStyle name="常规 5 2 4 2 5 2 2 3 2" xfId="10460"/>
    <cellStyle name="常规 5 2 2 3 2 5 2 2 3 2" xfId="10461"/>
    <cellStyle name="常规 5 11 2 2 3 2" xfId="10462"/>
    <cellStyle name="常规 5 2 10 2 2 3 2" xfId="10463"/>
    <cellStyle name="常规 5 2 2 9 2 2 3 2" xfId="10464"/>
    <cellStyle name="常规 5 4 7 2 2 3 2" xfId="10465"/>
    <cellStyle name="常规 5 2 3 7 2 2 3 2" xfId="10466"/>
    <cellStyle name="常规 5 2 2 2 7 2 2 3 2" xfId="10467"/>
    <cellStyle name="常规 5 5 7 2 2 3 2" xfId="10468"/>
    <cellStyle name="常规 5 2 4 7 2 2 3 2" xfId="10469"/>
    <cellStyle name="常规 5 2 2 3 7 2 2 3 2" xfId="10470"/>
    <cellStyle name="常规 5 6 6 2 2 3 2" xfId="10471"/>
    <cellStyle name="常规 5 2 5 6 2 2 3 2" xfId="10472"/>
    <cellStyle name="常规 5 2 2 4 6 2 2 3 2" xfId="10473"/>
    <cellStyle name="常规 5 4 2 6 2 2 3 2" xfId="10474"/>
    <cellStyle name="常规 5 2 3 2 6 2 2 3 2" xfId="10475"/>
    <cellStyle name="常规 5 2 2 2 2 6 2 2 3 2" xfId="10476"/>
    <cellStyle name="常规 5 5 2 6 2 2 3 2" xfId="10477"/>
    <cellStyle name="常规 5 2 4 2 6 2 2 3 2" xfId="10478"/>
    <cellStyle name="常规 5 2 2 3 2 6 2 2 3 2" xfId="10479"/>
    <cellStyle name="常规 5 14 3 2" xfId="10480"/>
    <cellStyle name="常规 5 2 13 3 2" xfId="10481"/>
    <cellStyle name="常规 5 2 2 12 3 2" xfId="10482"/>
    <cellStyle name="常规 5 4 10 3 2" xfId="10483"/>
    <cellStyle name="常规 5 2 3 10 3 2" xfId="10484"/>
    <cellStyle name="常规 5 2 2 2 10 3 2" xfId="10485"/>
    <cellStyle name="常规 5 5 10 3 2" xfId="10486"/>
    <cellStyle name="常规 5 2 4 10 3 2" xfId="10487"/>
    <cellStyle name="常规 5 2 2 3 10 3 2" xfId="10488"/>
    <cellStyle name="常规 5 6 9 3 2" xfId="10489"/>
    <cellStyle name="常规 5 2 5 9 3 2" xfId="10490"/>
    <cellStyle name="常规 5 2 2 4 9 3 2" xfId="10491"/>
    <cellStyle name="常规 5 4 2 9 3 2" xfId="10492"/>
    <cellStyle name="常规 5 2 3 2 9 3 2" xfId="10493"/>
    <cellStyle name="常规 5 2 2 2 2 9 3 2" xfId="10494"/>
    <cellStyle name="常规 5 5 2 9 3 2" xfId="10495"/>
    <cellStyle name="常规 5 2 4 2 9 3 2" xfId="10496"/>
    <cellStyle name="常规 5 2 2 3 2 9 3 2" xfId="10497"/>
    <cellStyle name="常规 5 7 4 3 2" xfId="10498"/>
    <cellStyle name="常规 5 2 6 4 3 2" xfId="10499"/>
    <cellStyle name="常规 5 2 2 5 4 3 2" xfId="10500"/>
    <cellStyle name="常规 5 4 3 4 3 2" xfId="10501"/>
    <cellStyle name="常规 5 2 3 3 4 3 2" xfId="10502"/>
    <cellStyle name="常规 5 2 2 2 3 4 3 2" xfId="10503"/>
    <cellStyle name="常规 5 5 3 4 3 2" xfId="10504"/>
    <cellStyle name="常规 5 2 4 3 4 3 2" xfId="10505"/>
    <cellStyle name="常规 5 2 2 3 3 4 3 2" xfId="10506"/>
    <cellStyle name="常规 5 6 2 4 3 2" xfId="10507"/>
    <cellStyle name="常规 5 2 5 2 4 3 2" xfId="10508"/>
    <cellStyle name="常规 5 2 2 4 2 4 3 2" xfId="10509"/>
    <cellStyle name="常规 5 4 2 2 4 3 2" xfId="10510"/>
    <cellStyle name="常规 5 2 3 2 2 4 3 2" xfId="10511"/>
    <cellStyle name="常规 5 2 2 2 2 2 4 3 2" xfId="10512"/>
    <cellStyle name="常规 5 5 2 2 4 3 2" xfId="10513"/>
    <cellStyle name="常规 5 2 4 2 2 4 3 2" xfId="10514"/>
    <cellStyle name="常规 5 2 2 3 2 2 4 3 2" xfId="10515"/>
    <cellStyle name="常规 5 8 4 3 2" xfId="10516"/>
    <cellStyle name="常规 5 2 7 4 3 2" xfId="10517"/>
    <cellStyle name="常规 5 2 2 6 4 3 2" xfId="10518"/>
    <cellStyle name="常规 5 4 4 4 3 2" xfId="10519"/>
    <cellStyle name="常规 5 2 3 4 4 3 2" xfId="10520"/>
    <cellStyle name="常规 5 2 2 2 4 4 3 2" xfId="10521"/>
    <cellStyle name="常规 5 5 4 4 3 2" xfId="10522"/>
    <cellStyle name="常规 5 2 4 4 4 3 2" xfId="10523"/>
    <cellStyle name="常规 5 2 2 3 4 4 3 2" xfId="10524"/>
    <cellStyle name="常规 5 6 3 4 3 2" xfId="10525"/>
    <cellStyle name="常规 5 2 5 3 4 3 2" xfId="10526"/>
    <cellStyle name="常规 5 2 2 4 3 4 3 2" xfId="10527"/>
    <cellStyle name="常规 5 4 2 3 4 3 2" xfId="10528"/>
    <cellStyle name="常规 5 2 3 2 3 4 3 2" xfId="10529"/>
    <cellStyle name="常规 5 2 2 2 2 3 4 3 2" xfId="10530"/>
    <cellStyle name="常规 5 5 2 3 4 3 2" xfId="10531"/>
    <cellStyle name="常规 5 2 4 2 3 4 3 2" xfId="10532"/>
    <cellStyle name="常规 5 2 2 3 2 3 4 3 2" xfId="10533"/>
    <cellStyle name="常规 5 9 4 3 2" xfId="10534"/>
    <cellStyle name="常规 5 2 8 4 3 2" xfId="10535"/>
    <cellStyle name="常规 5 2 2 7 4 3 2" xfId="10536"/>
    <cellStyle name="常规 5 4 5 4 3 2" xfId="10537"/>
    <cellStyle name="常规 5 2 3 5 4 3 2" xfId="10538"/>
    <cellStyle name="常规 5 2 2 2 5 4 3 2" xfId="10539"/>
    <cellStyle name="常规 5 5 5 4 3 2" xfId="10540"/>
    <cellStyle name="常规 5 2 4 5 4 3 2" xfId="10541"/>
    <cellStyle name="常规 5 2 2 3 5 4 3 2" xfId="10542"/>
    <cellStyle name="常规 5 6 4 4 3 2" xfId="10543"/>
    <cellStyle name="常规 5 2 5 4 4 3 2" xfId="10544"/>
    <cellStyle name="常规 5 2 2 4 4 4 3 2" xfId="10545"/>
    <cellStyle name="常规 5 4 2 4 4 3 2" xfId="10546"/>
    <cellStyle name="常规 5 2 3 2 4 4 3 2" xfId="10547"/>
    <cellStyle name="常规 5 2 2 2 2 4 4 3 2" xfId="10548"/>
    <cellStyle name="常规 5 5 2 4 4 3 2" xfId="10549"/>
    <cellStyle name="常规 5 2 4 2 4 4 3 2" xfId="10550"/>
    <cellStyle name="常规 5 2 2 3 2 4 4 3 2" xfId="10551"/>
    <cellStyle name="常规 5 10 4 3 2" xfId="10552"/>
    <cellStyle name="常规 5 2 9 4 3 2" xfId="10553"/>
    <cellStyle name="常规 5 2 2 8 4 3 2" xfId="10554"/>
    <cellStyle name="常规 5 4 6 4 3 2" xfId="10555"/>
    <cellStyle name="常规 5 2 3 6 4 3 2" xfId="10556"/>
    <cellStyle name="常规 5 2 2 2 6 4 3 2" xfId="10557"/>
    <cellStyle name="常规 5 5 6 4 3 2" xfId="10558"/>
    <cellStyle name="常规 5 2 4 6 4 3 2" xfId="10559"/>
    <cellStyle name="常规 5 2 2 3 6 4 3 2" xfId="10560"/>
    <cellStyle name="常规 5 6 5 4 3 2" xfId="10561"/>
    <cellStyle name="常规 5 2 5 5 4 3 2" xfId="10562"/>
    <cellStyle name="常规 5 2 2 4 5 4 3 2" xfId="10563"/>
    <cellStyle name="常规 5 4 2 5 4 3 2" xfId="10564"/>
    <cellStyle name="常规 5 2 3 2 5 4 3 2" xfId="10565"/>
    <cellStyle name="常规 5 2 2 2 2 5 4 3 2" xfId="10566"/>
    <cellStyle name="常规 5 5 2 5 4 3 2" xfId="10567"/>
    <cellStyle name="常规 5 2 4 2 5 4 3 2" xfId="10568"/>
    <cellStyle name="常规 5 2 2 3 2 5 4 3 2" xfId="10569"/>
    <cellStyle name="常规 5 11 4 3 2" xfId="10570"/>
    <cellStyle name="常规 5 2 10 4 3 2" xfId="10571"/>
    <cellStyle name="常规 5 2 2 9 4 3 2" xfId="10572"/>
    <cellStyle name="常规 5 4 7 4 3 2" xfId="10573"/>
    <cellStyle name="常规 5 2 3 7 4 3 2" xfId="10574"/>
    <cellStyle name="常规 5 2 2 2 7 4 3 2" xfId="10575"/>
    <cellStyle name="常规 5 5 7 4 3 2" xfId="10576"/>
    <cellStyle name="常规 5 2 4 7 4 3 2" xfId="10577"/>
    <cellStyle name="常规 5 2 2 3 7 4 3 2" xfId="10578"/>
    <cellStyle name="常规 5 6 6 4 3 2" xfId="10579"/>
    <cellStyle name="常规 5 2 5 6 4 3 2" xfId="10580"/>
    <cellStyle name="常规 5 2 2 4 6 4 3 2" xfId="10581"/>
    <cellStyle name="常规 5 4 2 6 4 3 2" xfId="10582"/>
    <cellStyle name="常规 5 2 3 2 6 4 3 2" xfId="10583"/>
    <cellStyle name="常规 5 2 2 2 2 6 4 3 2" xfId="10584"/>
    <cellStyle name="常规 5 5 2 6 4 3 2" xfId="10585"/>
    <cellStyle name="常规 5 2 4 2 6 4 3 2" xfId="10586"/>
    <cellStyle name="常规 5 2 2 3 2 6 4 3 2" xfId="10587"/>
    <cellStyle name="常规 5 12 3 3 2" xfId="10588"/>
    <cellStyle name="常规 5 2 11 3 3 2" xfId="10589"/>
    <cellStyle name="常规 5 2 2 10 3 3 2" xfId="10590"/>
    <cellStyle name="常规 5 4 8 3 3 2" xfId="10591"/>
    <cellStyle name="常规 5 2 3 8 3 3 2" xfId="10592"/>
    <cellStyle name="常规 5 2 2 2 8 3 3 2" xfId="10593"/>
    <cellStyle name="常规 5 5 8 3 3 2" xfId="10594"/>
    <cellStyle name="常规 5 2 4 8 3 3 2" xfId="10595"/>
    <cellStyle name="常规 5 2 2 3 8 3 3 2" xfId="10596"/>
    <cellStyle name="常规 5 6 7 3 3 2" xfId="10597"/>
    <cellStyle name="常规 5 2 5 7 3 3 2" xfId="10598"/>
    <cellStyle name="常规 5 2 2 4 7 3 3 2" xfId="10599"/>
    <cellStyle name="常规 5 4 2 7 3 3 2" xfId="10600"/>
    <cellStyle name="常规 5 2 3 2 7 3 3 2" xfId="10601"/>
    <cellStyle name="常规 5 2 2 2 2 7 3 3 2" xfId="10602"/>
    <cellStyle name="常规 5 5 2 7 3 3 2" xfId="10603"/>
    <cellStyle name="常规 5 2 4 2 7 3 3 2" xfId="10604"/>
    <cellStyle name="常规 5 2 2 3 2 7 3 3 2" xfId="10605"/>
    <cellStyle name="常规 5 7 2 3 3 2" xfId="10606"/>
    <cellStyle name="常规 5 2 6 2 3 3 2" xfId="10607"/>
    <cellStyle name="常规 5 2 2 5 2 3 3 2" xfId="10608"/>
    <cellStyle name="常规 5 4 3 2 3 3 2" xfId="10609"/>
    <cellStyle name="常规 5 2 3 3 2 3 3 2" xfId="10610"/>
    <cellStyle name="常规 5 2 2 2 3 2 3 3 2" xfId="10611"/>
    <cellStyle name="常规 5 5 3 2 3 3 2" xfId="10612"/>
    <cellStyle name="常规 5 2 4 3 2 3 3 2" xfId="10613"/>
    <cellStyle name="常规 5 2 2 3 3 2 3 3 2" xfId="10614"/>
    <cellStyle name="常规 5 6 2 2 3 3 2" xfId="10615"/>
    <cellStyle name="常规 5 2 5 2 2 3 3 2" xfId="10616"/>
    <cellStyle name="常规 5 2 2 4 2 2 3 3 2" xfId="10617"/>
    <cellStyle name="常规 5 4 2 2 2 3 3 2" xfId="10618"/>
    <cellStyle name="常规 5 2 3 2 2 2 3 3 2" xfId="10619"/>
    <cellStyle name="常规 5 2 2 2 2 2 2 3 3 2" xfId="10620"/>
    <cellStyle name="常规 5 5 2 2 2 3 3 2" xfId="10621"/>
    <cellStyle name="常规 5 2 4 2 2 2 3 3 2" xfId="10622"/>
    <cellStyle name="常规 5 2 2 3 2 2 2 3 3 2" xfId="10623"/>
    <cellStyle name="常规 5 8 2 3 3 2" xfId="10624"/>
    <cellStyle name="常规 5 2 7 2 3 3 2" xfId="10625"/>
    <cellStyle name="常规 5 2 2 6 2 3 3 2" xfId="10626"/>
    <cellStyle name="常规 5 4 4 2 3 3 2" xfId="10627"/>
    <cellStyle name="常规 5 2 3 4 2 3 3 2" xfId="10628"/>
    <cellStyle name="常规 5 2 2 2 4 2 3 3 2" xfId="10629"/>
    <cellStyle name="常规 5 5 4 2 3 3 2" xfId="10630"/>
    <cellStyle name="常规 5 2 4 4 2 3 3 2" xfId="10631"/>
    <cellStyle name="常规 5 2 2 3 4 2 3 3 2" xfId="10632"/>
    <cellStyle name="常规 5 6 3 2 3 3 2" xfId="10633"/>
    <cellStyle name="常规 5 2 5 3 2 3 3 2" xfId="10634"/>
    <cellStyle name="常规 5 2 2 4 3 2 3 3 2" xfId="10635"/>
    <cellStyle name="常规 5 4 2 3 2 3 3 2" xfId="10636"/>
    <cellStyle name="常规 5 2 3 2 3 2 3 3 2" xfId="10637"/>
    <cellStyle name="常规 5 2 2 2 2 3 2 3 3 2" xfId="10638"/>
    <cellStyle name="常规 5 5 2 3 2 3 3 2" xfId="10639"/>
    <cellStyle name="常规 5 2 4 2 3 2 3 3 2" xfId="10640"/>
    <cellStyle name="常规 5 2 2 3 2 3 2 3 3 2" xfId="10641"/>
    <cellStyle name="常规 5 9 2 3 3 2" xfId="10642"/>
    <cellStyle name="常规 5 2 8 2 3 3 2" xfId="10643"/>
    <cellStyle name="常规 5 2 2 7 2 3 3 2" xfId="10644"/>
    <cellStyle name="常规 5 4 5 2 3 3 2" xfId="10645"/>
    <cellStyle name="常规 5 2 3 5 2 3 3 2" xfId="10646"/>
    <cellStyle name="常规 5 2 2 2 5 2 3 3 2" xfId="10647"/>
    <cellStyle name="常规 5 5 5 2 3 3 2" xfId="10648"/>
    <cellStyle name="常规 5 2 4 5 2 3 3 2" xfId="10649"/>
    <cellStyle name="常规 5 2 2 3 5 2 3 3 2" xfId="10650"/>
    <cellStyle name="常规 5 6 4 2 3 3 2" xfId="10651"/>
    <cellStyle name="常规 5 2 5 4 2 3 3 2" xfId="10652"/>
    <cellStyle name="常规 5 2 2 4 4 2 3 3 2" xfId="10653"/>
    <cellStyle name="常规 5 4 2 4 2 3 3 2" xfId="10654"/>
    <cellStyle name="常规 5 2 3 2 4 2 3 3 2" xfId="10655"/>
    <cellStyle name="常规 5 2 2 2 2 4 2 3 3 2" xfId="10656"/>
    <cellStyle name="常规 5 5 2 4 2 3 3 2" xfId="10657"/>
    <cellStyle name="常规 5 2 4 2 4 2 3 3 2" xfId="10658"/>
    <cellStyle name="常规 5 2 2 3 2 4 2 3 3 2" xfId="10659"/>
    <cellStyle name="常规 5 10 2 3 3 2" xfId="10660"/>
    <cellStyle name="常规 5 2 9 2 3 3 2" xfId="10661"/>
    <cellStyle name="常规 5 2 2 8 2 3 3 2" xfId="10662"/>
    <cellStyle name="常规 5 4 6 2 3 3 2" xfId="10663"/>
    <cellStyle name="常规 5 2 3 6 2 3 3 2" xfId="10664"/>
    <cellStyle name="常规 5 2 2 2 6 2 3 3 2" xfId="10665"/>
    <cellStyle name="常规 5 5 6 2 3 3 2" xfId="10666"/>
    <cellStyle name="常规 5 2 4 6 2 3 3 2" xfId="10667"/>
    <cellStyle name="常规 5 2 2 3 6 2 3 3 2" xfId="10668"/>
    <cellStyle name="常规 5 6 5 2 3 3 2" xfId="10669"/>
    <cellStyle name="常规 5 2 5 5 2 3 3 2" xfId="10670"/>
    <cellStyle name="常规 5 2 2 4 5 2 3 3 2" xfId="10671"/>
    <cellStyle name="常规 5 4 2 5 2 3 3 2" xfId="10672"/>
    <cellStyle name="常规 5 2 3 2 5 2 3 3 2" xfId="10673"/>
    <cellStyle name="常规 5 2 2 2 2 5 2 3 3 2" xfId="10674"/>
    <cellStyle name="常规 5 5 2 5 2 3 3 2" xfId="10675"/>
    <cellStyle name="常规 5 2 4 2 5 2 3 3 2" xfId="10676"/>
    <cellStyle name="常规 5 2 2 3 2 5 2 3 3 2" xfId="10677"/>
    <cellStyle name="常规 5 11 2 3 3 2" xfId="10678"/>
    <cellStyle name="常规 5 2 10 2 3 3 2" xfId="10679"/>
    <cellStyle name="常规 5 2 2 9 2 3 3 2" xfId="10680"/>
    <cellStyle name="常规 5 4 7 2 3 3 2" xfId="10681"/>
    <cellStyle name="常规 5 2 3 7 2 3 3 2" xfId="10682"/>
    <cellStyle name="常规 5 2 2 2 7 2 3 3 2" xfId="10683"/>
    <cellStyle name="常规 5 5 7 2 3 3 2" xfId="10684"/>
    <cellStyle name="常规 5 2 4 7 2 3 3 2" xfId="10685"/>
    <cellStyle name="常规 5 2 2 3 7 2 3 3 2" xfId="10686"/>
    <cellStyle name="常规 5 6 6 2 3 3 2" xfId="10687"/>
    <cellStyle name="常规 5 2 5 6 2 3 3 2" xfId="10688"/>
    <cellStyle name="常规 5 2 2 4 6 2 3 3 2" xfId="10689"/>
    <cellStyle name="常规 5 4 2 6 2 3 3 2" xfId="10690"/>
    <cellStyle name="常规 5 2 3 2 6 2 3 3 2" xfId="10691"/>
    <cellStyle name="常规 5 2 2 2 2 6 2 3 3 2" xfId="10692"/>
    <cellStyle name="常规 5 5 2 6 2 3 3 2" xfId="10693"/>
    <cellStyle name="常规 5 2 4 2 6 2 3 3 2" xfId="10694"/>
    <cellStyle name="常规 5 2 2 3 2 6 2 3 3 2" xfId="10695"/>
    <cellStyle name="常规 5 15 2 2" xfId="10696"/>
    <cellStyle name="常规 5 2 14 2 2" xfId="10697"/>
    <cellStyle name="常规 5 2 2 13 2 2" xfId="10698"/>
    <cellStyle name="常规 5 4 11 2 2" xfId="10699"/>
    <cellStyle name="常规 5 2 3 11 2 2" xfId="10700"/>
    <cellStyle name="常规 5 2 2 2 11 2 2" xfId="10701"/>
    <cellStyle name="常规 5 5 11 2 2" xfId="10702"/>
    <cellStyle name="常规 5 2 4 11 2 2" xfId="10703"/>
    <cellStyle name="常规 5 2 2 3 11 2 2" xfId="10704"/>
    <cellStyle name="常规 5 6 10 2 2" xfId="10705"/>
    <cellStyle name="常规 5 2 5 10 2 2" xfId="10706"/>
    <cellStyle name="常规 5 2 2 4 10 2 2" xfId="10707"/>
    <cellStyle name="常规 5 4 2 10 2 2" xfId="10708"/>
    <cellStyle name="常规 5 2 3 2 10 2 2" xfId="10709"/>
    <cellStyle name="常规 5 2 2 2 2 10 2 2" xfId="10710"/>
    <cellStyle name="常规 5 5 2 10 2 2" xfId="10711"/>
    <cellStyle name="常规 5 2 4 2 10 2 2" xfId="10712"/>
    <cellStyle name="常规 5 2 2 3 2 10 2 2" xfId="10713"/>
    <cellStyle name="常规 5 7 5 2 2" xfId="10714"/>
    <cellStyle name="常规 5 2 6 5 2 2" xfId="10715"/>
    <cellStyle name="常规 5 2 2 5 5 2 2" xfId="10716"/>
    <cellStyle name="常规 5 4 3 5 2 2" xfId="10717"/>
    <cellStyle name="常规 5 2 3 3 5 2 2" xfId="10718"/>
    <cellStyle name="常规 5 2 2 2 3 5 2 2" xfId="10719"/>
    <cellStyle name="常规 5 5 3 5 2 2" xfId="10720"/>
    <cellStyle name="常规 5 2 4 3 5 2 2" xfId="10721"/>
    <cellStyle name="常规 5 2 2 3 3 5 2 2" xfId="10722"/>
    <cellStyle name="常规 5 6 2 5 2 2" xfId="10723"/>
    <cellStyle name="常规 5 2 5 2 5 2 2" xfId="10724"/>
    <cellStyle name="常规 5 2 2 4 2 5 2 2" xfId="10725"/>
    <cellStyle name="常规 5 4 2 2 5 2 2" xfId="10726"/>
    <cellStyle name="常规 5 2 3 2 2 5 2 2" xfId="10727"/>
    <cellStyle name="常规 5 2 2 2 2 2 5 2 2" xfId="10728"/>
    <cellStyle name="常规 5 5 2 2 5 2 2" xfId="10729"/>
    <cellStyle name="常规 5 2 4 2 2 5 2 2" xfId="10730"/>
    <cellStyle name="常规 5 2 2 3 2 2 5 2 2" xfId="10731"/>
    <cellStyle name="常规 5 8 5 2 2" xfId="10732"/>
    <cellStyle name="常规 5 2 7 5 2 2" xfId="10733"/>
    <cellStyle name="常规 5 2 2 6 5 2 2" xfId="10734"/>
    <cellStyle name="常规 5 4 4 5 2 2" xfId="10735"/>
    <cellStyle name="常规 5 2 3 4 5 2 2" xfId="10736"/>
    <cellStyle name="常规 5 2 2 2 4 5 2 2" xfId="10737"/>
    <cellStyle name="常规 5 5 4 5 2 2" xfId="10738"/>
    <cellStyle name="常规 5 2 4 4 5 2 2" xfId="10739"/>
    <cellStyle name="常规 5 2 2 3 4 5 2 2" xfId="10740"/>
    <cellStyle name="常规 5 6 3 5 2 2" xfId="10741"/>
    <cellStyle name="常规 5 2 5 3 5 2 2" xfId="10742"/>
    <cellStyle name="常规 5 2 2 4 3 5 2 2" xfId="10743"/>
    <cellStyle name="常规 5 4 2 3 5 2 2" xfId="10744"/>
    <cellStyle name="常规 5 2 3 2 3 5 2 2" xfId="10745"/>
    <cellStyle name="常规 5 2 2 2 2 3 5 2 2" xfId="10746"/>
    <cellStyle name="常规 5 5 2 3 5 2 2" xfId="10747"/>
    <cellStyle name="常规 5 2 4 2 3 5 2 2" xfId="10748"/>
    <cellStyle name="常规 5 2 2 3 2 3 5 2 2" xfId="10749"/>
    <cellStyle name="常规 5 9 5 2 2" xfId="10750"/>
    <cellStyle name="常规 5 2 8 5 2 2" xfId="10751"/>
    <cellStyle name="常规 5 2 2 7 5 2 2" xfId="10752"/>
    <cellStyle name="常规 5 4 5 5 2 2" xfId="10753"/>
    <cellStyle name="常规 5 2 3 5 5 2 2" xfId="10754"/>
    <cellStyle name="常规 5 2 2 2 5 5 2 2" xfId="10755"/>
    <cellStyle name="常规 5 5 5 5 2 2" xfId="10756"/>
    <cellStyle name="常规 5 2 4 5 5 2 2" xfId="10757"/>
    <cellStyle name="常规 5 2 2 3 5 5 2 2" xfId="10758"/>
    <cellStyle name="常规 5 6 4 5 2 2" xfId="10759"/>
    <cellStyle name="常规 5 2 5 4 5 2 2" xfId="10760"/>
    <cellStyle name="常规 5 2 2 4 4 5 2 2" xfId="10761"/>
    <cellStyle name="常规 5 4 2 4 5 2 2" xfId="10762"/>
    <cellStyle name="常规 5 2 3 2 4 5 2 2" xfId="10763"/>
    <cellStyle name="常规 5 2 2 2 2 4 5 2 2" xfId="10764"/>
    <cellStyle name="常规 5 5 2 4 5 2 2" xfId="10765"/>
    <cellStyle name="常规 5 2 4 2 4 5 2 2" xfId="10766"/>
    <cellStyle name="常规 5 2 2 3 2 4 5 2 2" xfId="10767"/>
    <cellStyle name="常规 5 10 5 2 2" xfId="10768"/>
    <cellStyle name="常规 5 2 9 5 2 2" xfId="10769"/>
    <cellStyle name="常规 5 2 2 8 5 2 2" xfId="10770"/>
    <cellStyle name="常规 5 4 6 5 2 2" xfId="10771"/>
    <cellStyle name="常规 5 2 3 6 5 2 2" xfId="10772"/>
    <cellStyle name="常规 5 2 2 2 6 5 2 2" xfId="10773"/>
    <cellStyle name="常规 5 5 6 5 2 2" xfId="10774"/>
    <cellStyle name="常规 5 2 4 6 5 2 2" xfId="10775"/>
    <cellStyle name="常规 5 2 2 3 6 5 2 2" xfId="10776"/>
    <cellStyle name="常规 5 6 5 5 2 2" xfId="10777"/>
    <cellStyle name="常规 5 2 5 5 5 2 2" xfId="10778"/>
    <cellStyle name="常规 5 2 2 4 5 5 2 2" xfId="10779"/>
    <cellStyle name="常规 5 4 2 5 5 2 2" xfId="10780"/>
    <cellStyle name="常规 5 2 3 2 5 5 2 2" xfId="10781"/>
    <cellStyle name="常规 5 2 2 2 2 5 5 2 2" xfId="10782"/>
    <cellStyle name="常规 5 5 2 5 5 2 2" xfId="10783"/>
    <cellStyle name="常规 5 2 4 2 5 5 2 2" xfId="10784"/>
    <cellStyle name="常规 5 2 2 3 2 5 5 2 2" xfId="10785"/>
    <cellStyle name="常规 5 11 5 2 2" xfId="10786"/>
    <cellStyle name="常规 5 2 10 5 2 2" xfId="10787"/>
    <cellStyle name="常规 5 2 2 9 5 2 2" xfId="10788"/>
    <cellStyle name="常规 5 4 7 5 2 2" xfId="10789"/>
    <cellStyle name="常规 5 2 3 7 5 2 2" xfId="10790"/>
    <cellStyle name="常规 5 2 2 2 7 5 2 2" xfId="10791"/>
    <cellStyle name="常规 5 5 7 5 2 2" xfId="10792"/>
    <cellStyle name="常规 5 2 4 7 5 2 2" xfId="10793"/>
    <cellStyle name="常规 5 2 2 3 7 5 2 2" xfId="10794"/>
    <cellStyle name="常规 5 6 6 5 2 2" xfId="10795"/>
    <cellStyle name="常规 5 2 5 6 5 2 2" xfId="10796"/>
    <cellStyle name="常规 5 2 2 4 6 5 2 2" xfId="10797"/>
    <cellStyle name="常规 5 4 2 6 5 2 2" xfId="10798"/>
    <cellStyle name="常规 5 2 3 2 6 5 2 2" xfId="10799"/>
    <cellStyle name="常规 5 2 2 2 2 6 5 2 2" xfId="10800"/>
    <cellStyle name="常规 5 5 2 6 5 2 2" xfId="10801"/>
    <cellStyle name="常规 5 2 4 2 6 5 2 2" xfId="10802"/>
    <cellStyle name="常规 5 2 2 3 2 6 5 2 2" xfId="10803"/>
    <cellStyle name="常规 5 12 4 2 2" xfId="10804"/>
    <cellStyle name="常规 5 2 11 4 2 2" xfId="10805"/>
    <cellStyle name="常规 5 2 2 10 4 2 2" xfId="10806"/>
    <cellStyle name="常规 5 4 8 4 2 2" xfId="10807"/>
    <cellStyle name="常规 5 2 3 8 4 2 2" xfId="10808"/>
    <cellStyle name="常规 5 2 2 2 8 4 2 2" xfId="10809"/>
    <cellStyle name="常规 5 5 8 4 2 2" xfId="10810"/>
    <cellStyle name="常规 5 2 4 8 4 2 2" xfId="10811"/>
    <cellStyle name="常规 5 2 2 3 8 4 2 2" xfId="10812"/>
    <cellStyle name="常规 5 6 7 4 2 2" xfId="10813"/>
    <cellStyle name="常规 5 2 5 7 4 2 2" xfId="10814"/>
    <cellStyle name="常规 5 2 2 4 7 4 2 2" xfId="10815"/>
    <cellStyle name="常规 5 4 2 7 4 2 2" xfId="10816"/>
    <cellStyle name="常规 5 2 3 2 7 4 2 2" xfId="10817"/>
    <cellStyle name="常规 5 2 2 2 2 7 4 2 2" xfId="10818"/>
    <cellStyle name="常规 5 5 2 7 4 2 2" xfId="10819"/>
    <cellStyle name="常规 5 2 4 2 7 4 2 2" xfId="10820"/>
    <cellStyle name="常规 5 2 2 3 2 7 4 2 2" xfId="10821"/>
    <cellStyle name="常规 5 7 2 4 2 2" xfId="10822"/>
    <cellStyle name="常规 5 2 6 2 4 2 2" xfId="10823"/>
    <cellStyle name="常规 5 2 2 5 2 4 2 2" xfId="10824"/>
    <cellStyle name="常规 5 4 3 2 4 2 2" xfId="10825"/>
    <cellStyle name="常规 5 2 3 3 2 4 2 2" xfId="10826"/>
    <cellStyle name="常规 5 2 2 2 3 2 4 2 2" xfId="10827"/>
    <cellStyle name="常规 5 5 3 2 4 2 2" xfId="10828"/>
    <cellStyle name="常规 5 2 4 3 2 4 2 2" xfId="10829"/>
    <cellStyle name="常规 5 2 2 3 3 2 4 2 2" xfId="10830"/>
    <cellStyle name="常规 5 6 2 2 4 2 2" xfId="10831"/>
    <cellStyle name="常规 5 2 5 2 2 4 2 2" xfId="10832"/>
    <cellStyle name="常规 5 2 2 4 2 2 4 2 2" xfId="10833"/>
    <cellStyle name="常规 5 4 2 2 2 4 2 2" xfId="10834"/>
    <cellStyle name="常规 5 2 3 2 2 2 4 2 2" xfId="10835"/>
    <cellStyle name="常规 5 2 2 2 2 2 2 4 2 2" xfId="10836"/>
    <cellStyle name="常规 5 5 2 2 2 4 2 2" xfId="10837"/>
    <cellStyle name="常规 5 2 4 2 2 2 4 2 2" xfId="10838"/>
    <cellStyle name="常规 5 2 2 3 2 2 2 4 2 2" xfId="10839"/>
    <cellStyle name="常规 5 8 2 4 2 2" xfId="10840"/>
    <cellStyle name="常规 5 2 7 2 4 2 2" xfId="10841"/>
    <cellStyle name="常规 5 2 2 6 2 4 2 2" xfId="10842"/>
    <cellStyle name="常规 5 4 4 2 4 2 2" xfId="10843"/>
    <cellStyle name="常规 5 2 3 4 2 4 2 2" xfId="10844"/>
    <cellStyle name="常规 5 2 2 2 4 2 4 2 2" xfId="10845"/>
    <cellStyle name="常规 5 5 4 2 4 2 2" xfId="10846"/>
    <cellStyle name="常规 5 2 4 4 2 4 2 2" xfId="10847"/>
    <cellStyle name="常规 5 2 2 3 4 2 4 2 2" xfId="10848"/>
    <cellStyle name="常规 5 6 3 2 4 2 2" xfId="10849"/>
    <cellStyle name="常规 5 2 5 3 2 4 2 2" xfId="10850"/>
    <cellStyle name="常规 5 2 2 4 3 2 4 2 2" xfId="10851"/>
    <cellStyle name="常规 5 4 2 3 2 4 2 2" xfId="10852"/>
    <cellStyle name="常规 5 2 3 2 3 2 4 2 2" xfId="10853"/>
    <cellStyle name="常规 5 2 2 2 2 3 2 4 2 2" xfId="10854"/>
    <cellStyle name="常规 5 5 2 3 2 4 2 2" xfId="10855"/>
    <cellStyle name="常规 5 2 4 2 3 2 4 2 2" xfId="10856"/>
    <cellStyle name="常规 5 2 2 3 2 3 2 4 2 2" xfId="10857"/>
    <cellStyle name="常规 5 9 2 4 2 2" xfId="10858"/>
    <cellStyle name="常规 5 2 8 2 4 2 2" xfId="10859"/>
    <cellStyle name="常规 5 2 2 7 2 4 2 2" xfId="10860"/>
    <cellStyle name="常规 5 4 5 2 4 2 2" xfId="10861"/>
    <cellStyle name="常规 5 2 3 5 2 4 2 2" xfId="10862"/>
    <cellStyle name="常规 5 2 2 2 5 2 4 2 2" xfId="10863"/>
    <cellStyle name="常规 5 5 5 2 4 2 2" xfId="10864"/>
    <cellStyle name="常规 5 2 4 5 2 4 2 2" xfId="10865"/>
    <cellStyle name="常规 5 2 2 3 5 2 4 2 2" xfId="10866"/>
    <cellStyle name="常规 5 6 4 2 4 2 2" xfId="10867"/>
    <cellStyle name="常规 5 2 5 4 2 4 2 2" xfId="10868"/>
    <cellStyle name="常规 5 2 2 4 4 2 4 2 2" xfId="10869"/>
    <cellStyle name="常规 5 4 2 4 2 4 2 2" xfId="10870"/>
    <cellStyle name="常规 5 2 3 2 4 2 4 2 2" xfId="10871"/>
    <cellStyle name="常规 5 2 2 2 2 4 2 4 2 2" xfId="10872"/>
    <cellStyle name="常规 5 5 2 4 2 4 2 2" xfId="10873"/>
    <cellStyle name="常规 5 2 4 2 4 2 4 2 2" xfId="10874"/>
    <cellStyle name="常规 5 2 2 3 2 4 2 4 2 2" xfId="10875"/>
    <cellStyle name="常规 5 10 2 4 2 2" xfId="10876"/>
    <cellStyle name="常规 5 2 9 2 4 2 2" xfId="10877"/>
    <cellStyle name="常规 5 2 2 8 2 4 2 2" xfId="10878"/>
    <cellStyle name="常规 5 4 6 2 4 2 2" xfId="10879"/>
    <cellStyle name="常规 5 2 3 6 2 4 2 2" xfId="10880"/>
    <cellStyle name="常规 5 2 2 2 6 2 4 2 2" xfId="10881"/>
    <cellStyle name="常规 5 5 6 2 4 2 2" xfId="10882"/>
    <cellStyle name="常规 5 2 4 6 2 4 2 2" xfId="10883"/>
    <cellStyle name="常规 5 2 2 3 6 2 4 2 2" xfId="10884"/>
    <cellStyle name="常规 5 6 5 2 4 2 2" xfId="10885"/>
    <cellStyle name="常规 5 2 5 5 2 4 2 2" xfId="10886"/>
    <cellStyle name="常规 5 2 2 4 5 2 4 2 2" xfId="10887"/>
    <cellStyle name="常规 5 4 2 5 2 4 2 2" xfId="10888"/>
    <cellStyle name="常规 5 2 3 2 5 2 4 2 2" xfId="10889"/>
    <cellStyle name="常规 5 2 2 2 2 5 2 4 2 2" xfId="10890"/>
    <cellStyle name="常规 5 5 2 5 2 4 2 2" xfId="10891"/>
    <cellStyle name="常规 5 2 4 2 5 2 4 2 2" xfId="10892"/>
    <cellStyle name="常规 5 2 2 3 2 5 2 4 2 2" xfId="10893"/>
    <cellStyle name="常规 5 11 2 4 2 2" xfId="10894"/>
    <cellStyle name="常规 5 2 10 2 4 2 2" xfId="10895"/>
    <cellStyle name="常规 5 2 2 9 2 4 2 2" xfId="10896"/>
    <cellStyle name="常规 5 4 7 2 4 2 2" xfId="10897"/>
    <cellStyle name="常规 5 2 3 7 2 4 2 2" xfId="10898"/>
    <cellStyle name="常规 5 2 2 2 7 2 4 2 2" xfId="10899"/>
    <cellStyle name="常规 5 5 7 2 4 2 2" xfId="10900"/>
    <cellStyle name="常规 5 2 4 7 2 4 2 2" xfId="10901"/>
    <cellStyle name="常规 5 2 2 3 7 2 4 2 2" xfId="10902"/>
    <cellStyle name="常规 5 6 6 2 4 2 2" xfId="10903"/>
    <cellStyle name="常规 5 2 5 6 2 4 2 2" xfId="10904"/>
    <cellStyle name="常规 5 2 2 4 6 2 4 2 2" xfId="10905"/>
    <cellStyle name="常规 5 4 2 6 2 4 2 2" xfId="10906"/>
    <cellStyle name="常规 5 2 3 2 6 2 4 2 2" xfId="10907"/>
    <cellStyle name="常规 5 2 2 2 2 6 2 4 2 2" xfId="10908"/>
    <cellStyle name="常规 5 5 2 6 2 4 2 2" xfId="10909"/>
    <cellStyle name="常规 5 2 4 2 6 2 4 2 2" xfId="10910"/>
    <cellStyle name="常规 5 2 2 3 2 6 2 4 2 2" xfId="10911"/>
    <cellStyle name="常规 5 13 2 2 2" xfId="10912"/>
    <cellStyle name="常规 5 2 12 2 2 2" xfId="10913"/>
    <cellStyle name="常规 5 2 2 11 2 2 2" xfId="10914"/>
    <cellStyle name="常规 5 4 9 2 2 2" xfId="10915"/>
    <cellStyle name="常规 5 2 3 9 2 2 2" xfId="10916"/>
    <cellStyle name="常规 5 2 2 2 9 2 2 2" xfId="10917"/>
    <cellStyle name="常规 5 5 9 2 2 2" xfId="10918"/>
    <cellStyle name="常规 5 2 4 9 2 2 2" xfId="10919"/>
    <cellStyle name="常规 5 2 2 3 9 2 2 2" xfId="10920"/>
    <cellStyle name="常规 5 6 8 2 2 2" xfId="10921"/>
    <cellStyle name="常规 5 2 5 8 2 2 2" xfId="10922"/>
    <cellStyle name="常规 5 2 2 4 8 2 2 2" xfId="10923"/>
    <cellStyle name="常规 5 4 2 8 2 2 2" xfId="10924"/>
    <cellStyle name="常规 5 2 3 2 8 2 2 2" xfId="10925"/>
    <cellStyle name="常规 5 2 2 2 2 8 2 2 2" xfId="10926"/>
    <cellStyle name="常规 5 5 2 8 2 2 2" xfId="10927"/>
    <cellStyle name="常规 5 2 4 2 8 2 2 2" xfId="10928"/>
    <cellStyle name="常规 5 2 2 3 2 8 2 2 2" xfId="10929"/>
    <cellStyle name="常规 5 7 3 2 2 2" xfId="10930"/>
    <cellStyle name="常规 5 2 6 3 2 2 2" xfId="10931"/>
    <cellStyle name="常规 5 2 2 5 3 2 2 2" xfId="10932"/>
    <cellStyle name="常规 5 4 3 3 2 2 2" xfId="10933"/>
    <cellStyle name="常规 5 2 3 3 3 2 2 2" xfId="10934"/>
    <cellStyle name="常规 5 2 2 2 3 3 2 2 2" xfId="10935"/>
    <cellStyle name="常规 5 5 3 3 2 2 2" xfId="10936"/>
    <cellStyle name="常规 5 2 4 3 3 2 2 2" xfId="10937"/>
    <cellStyle name="常规 5 2 2 3 3 3 2 2 2" xfId="10938"/>
    <cellStyle name="常规 5 6 2 3 2 2 2" xfId="10939"/>
    <cellStyle name="常规 5 2 5 2 3 2 2 2" xfId="10940"/>
    <cellStyle name="常规 5 2 2 4 2 3 2 2 2" xfId="10941"/>
    <cellStyle name="常规 5 4 2 2 3 2 2 2" xfId="10942"/>
    <cellStyle name="常规 5 2 3 2 2 3 2 2 2" xfId="10943"/>
    <cellStyle name="常规 5 2 2 2 2 2 3 2 2 2" xfId="10944"/>
    <cellStyle name="常规 5 5 2 2 3 2 2 2" xfId="10945"/>
    <cellStyle name="常规 5 2 4 2 2 3 2 2 2" xfId="10946"/>
    <cellStyle name="常规 5 2 2 3 2 2 3 2 2 2" xfId="10947"/>
    <cellStyle name="常规 5 8 3 2 2 2" xfId="10948"/>
    <cellStyle name="常规 5 2 7 3 2 2 2" xfId="10949"/>
    <cellStyle name="常规 5 2 2 6 3 2 2 2" xfId="10950"/>
    <cellStyle name="常规 5 4 4 3 2 2 2" xfId="10951"/>
    <cellStyle name="常规 5 2 3 4 3 2 2 2" xfId="10952"/>
    <cellStyle name="常规 5 2 2 2 4 3 2 2 2" xfId="10953"/>
    <cellStyle name="常规 5 5 4 3 2 2 2" xfId="10954"/>
    <cellStyle name="常规 5 2 4 4 3 2 2 2" xfId="10955"/>
    <cellStyle name="常规 5 2 2 3 4 3 2 2 2" xfId="10956"/>
    <cellStyle name="常规 5 6 3 3 2 2 2" xfId="10957"/>
    <cellStyle name="常规 5 2 5 3 3 2 2 2" xfId="10958"/>
    <cellStyle name="常规 5 2 2 4 3 3 2 2 2" xfId="10959"/>
    <cellStyle name="常规 5 4 2 3 3 2 2 2" xfId="10960"/>
    <cellStyle name="常规 5 2 3 2 3 3 2 2 2" xfId="10961"/>
    <cellStyle name="常规 5 2 2 2 2 3 3 2 2 2" xfId="10962"/>
    <cellStyle name="常规 5 5 2 3 3 2 2 2" xfId="10963"/>
    <cellStyle name="常规 5 2 4 2 3 3 2 2 2" xfId="10964"/>
    <cellStyle name="常规 5 2 2 3 2 3 3 2 2 2" xfId="10965"/>
    <cellStyle name="常规 5 9 3 2 2 2" xfId="10966"/>
    <cellStyle name="常规 5 2 8 3 2 2 2" xfId="10967"/>
    <cellStyle name="常规 5 2 2 7 3 2 2 2" xfId="10968"/>
    <cellStyle name="常规 5 4 5 3 2 2 2" xfId="10969"/>
    <cellStyle name="常规 5 2 3 5 3 2 2 2" xfId="10970"/>
    <cellStyle name="常规 5 2 2 2 5 3 2 2 2" xfId="10971"/>
    <cellStyle name="常规 5 5 5 3 2 2 2" xfId="10972"/>
    <cellStyle name="常规 5 2 4 5 3 2 2 2" xfId="10973"/>
    <cellStyle name="常规 5 2 2 3 5 3 2 2 2" xfId="10974"/>
    <cellStyle name="常规 5 6 4 3 2 2 2" xfId="10975"/>
    <cellStyle name="常规 5 2 5 4 3 2 2 2" xfId="10976"/>
    <cellStyle name="常规 5 2 2 4 4 3 2 2 2" xfId="10977"/>
    <cellStyle name="常规 5 4 2 4 3 2 2 2" xfId="10978"/>
    <cellStyle name="常规 5 2 3 2 4 3 2 2 2" xfId="10979"/>
    <cellStyle name="常规 5 2 2 2 2 4 3 2 2 2" xfId="10980"/>
    <cellStyle name="常规 5 5 2 4 3 2 2 2" xfId="10981"/>
    <cellStyle name="常规 5 2 4 2 4 3 2 2 2" xfId="10982"/>
    <cellStyle name="常规 5 2 2 3 2 4 3 2 2 2" xfId="10983"/>
    <cellStyle name="常规 5 10 3 2 2 2" xfId="10984"/>
    <cellStyle name="常规 5 2 9 3 2 2 2" xfId="10985"/>
    <cellStyle name="常规 5 2 2 8 3 2 2 2" xfId="10986"/>
    <cellStyle name="常规 5 4 6 3 2 2 2" xfId="10987"/>
    <cellStyle name="常规 5 2 3 6 3 2 2 2" xfId="10988"/>
    <cellStyle name="常规 5 2 2 2 6 3 2 2 2" xfId="10989"/>
    <cellStyle name="常规 5 5 6 3 2 2 2" xfId="10990"/>
    <cellStyle name="常规 5 2 4 6 3 2 2 2" xfId="10991"/>
    <cellStyle name="常规 5 2 2 3 6 3 2 2 2" xfId="10992"/>
    <cellStyle name="常规 5 6 5 3 2 2 2" xfId="10993"/>
    <cellStyle name="常规 5 2 5 5 3 2 2 2" xfId="10994"/>
    <cellStyle name="常规 5 2 2 4 5 3 2 2 2" xfId="10995"/>
    <cellStyle name="常规 5 4 2 5 3 2 2 2" xfId="10996"/>
    <cellStyle name="常规 5 2 3 2 5 3 2 2 2" xfId="10997"/>
    <cellStyle name="常规 5 2 2 2 2 5 3 2 2 2" xfId="10998"/>
    <cellStyle name="常规 5 5 2 5 3 2 2 2" xfId="10999"/>
    <cellStyle name="常规 5 2 4 2 5 3 2 2 2" xfId="11000"/>
    <cellStyle name="常规 5 2 2 3 2 5 3 2 2 2" xfId="11001"/>
    <cellStyle name="常规 5 11 3 2 2 2" xfId="11002"/>
    <cellStyle name="常规 5 2 10 3 2 2 2" xfId="11003"/>
    <cellStyle name="常规 5 2 2 9 3 2 2 2" xfId="11004"/>
    <cellStyle name="常规 5 4 7 3 2 2 2" xfId="11005"/>
    <cellStyle name="常规 5 2 3 7 3 2 2 2" xfId="11006"/>
    <cellStyle name="常规 5 2 2 2 7 3 2 2 2" xfId="11007"/>
    <cellStyle name="常规 5 5 7 3 2 2 2" xfId="11008"/>
    <cellStyle name="常规 5 2 4 7 3 2 2 2" xfId="11009"/>
    <cellStyle name="常规 5 2 2 3 7 3 2 2 2" xfId="11010"/>
    <cellStyle name="常规 5 6 6 3 2 2 2" xfId="11011"/>
    <cellStyle name="常规 5 2 5 6 3 2 2 2" xfId="11012"/>
    <cellStyle name="常规 5 2 2 4 6 3 2 2 2" xfId="11013"/>
    <cellStyle name="常规 5 4 2 6 3 2 2 2" xfId="11014"/>
    <cellStyle name="常规 5 2 3 2 6 3 2 2 2" xfId="11015"/>
    <cellStyle name="常规 5 2 2 2 2 6 3 2 2 2" xfId="11016"/>
    <cellStyle name="常规 5 5 2 6 3 2 2 2" xfId="11017"/>
    <cellStyle name="常规 5 2 4 2 6 3 2 2 2" xfId="11018"/>
    <cellStyle name="常规 5 2 2 3 2 6 3 2 2 2" xfId="11019"/>
    <cellStyle name="常规 5 12 2 2 2 2" xfId="11020"/>
    <cellStyle name="常规 5 2 11 2 2 2 2" xfId="11021"/>
    <cellStyle name="常规 5 2 2 10 2 2 2 2" xfId="11022"/>
    <cellStyle name="常规 5 4 8 2 2 2 2" xfId="11023"/>
    <cellStyle name="常规 5 2 3 8 2 2 2 2" xfId="11024"/>
    <cellStyle name="常规 5 2 2 2 8 2 2 2 2" xfId="11025"/>
    <cellStyle name="常规 5 5 8 2 2 2 2" xfId="11026"/>
    <cellStyle name="常规 5 2 4 8 2 2 2 2" xfId="11027"/>
    <cellStyle name="常规 5 2 2 3 8 2 2 2 2" xfId="11028"/>
    <cellStyle name="常规 5 6 7 2 2 2 2" xfId="11029"/>
    <cellStyle name="常规 5 2 5 7 2 2 2 2" xfId="11030"/>
    <cellStyle name="常规 5 2 2 4 7 2 2 2 2" xfId="11031"/>
    <cellStyle name="常规 5 4 2 7 2 2 2 2" xfId="11032"/>
    <cellStyle name="常规 5 2 3 2 7 2 2 2 2" xfId="11033"/>
    <cellStyle name="常规 5 2 2 2 2 7 2 2 2 2" xfId="11034"/>
    <cellStyle name="常规 5 5 2 7 2 2 2 2" xfId="11035"/>
    <cellStyle name="常规 5 2 4 2 7 2 2 2 2" xfId="11036"/>
    <cellStyle name="常规 5 2 2 3 2 7 2 2 2 2" xfId="11037"/>
    <cellStyle name="常规 5 7 2 2 2 2 2" xfId="11038"/>
    <cellStyle name="常规 5 2 6 2 2 2 2 2" xfId="11039"/>
    <cellStyle name="常规 5 2 2 5 2 2 2 2 2" xfId="11040"/>
    <cellStyle name="常规 5 4 3 2 2 2 2 2" xfId="11041"/>
    <cellStyle name="常规 5 2 3 3 2 2 2 2 2" xfId="11042"/>
    <cellStyle name="常规 5 2 2 2 3 2 2 2 2 2" xfId="11043"/>
    <cellStyle name="常规 5 5 3 2 2 2 2 2" xfId="11044"/>
    <cellStyle name="常规 5 2 4 3 2 2 2 2 2" xfId="11045"/>
    <cellStyle name="常规 5 2 2 3 3 2 2 2 2 2" xfId="11046"/>
    <cellStyle name="常规 5 6 2 2 2 2 2 2" xfId="11047"/>
    <cellStyle name="常规 5 2 5 2 2 2 2 2 2" xfId="11048"/>
    <cellStyle name="常规 5 2 2 4 2 2 2 2 2 2" xfId="11049"/>
    <cellStyle name="常规 5 4 2 2 2 2 2 2 2" xfId="11050"/>
    <cellStyle name="常规 5 2 3 2 2 2 2 2 2 2" xfId="11051"/>
    <cellStyle name="常规 5 2 2 2 2 2 2 2 2 2 2" xfId="11052"/>
    <cellStyle name="常规 5 5 2 2 2 2 2 2 2" xfId="11053"/>
    <cellStyle name="常规 5 2 4 2 2 2 2 2 2 2" xfId="11054"/>
    <cellStyle name="常规 5 2 2 3 2 2 2 2 2 2 2" xfId="11055"/>
    <cellStyle name="常规 5 8 2 2 2 2 2" xfId="11056"/>
    <cellStyle name="常规 5 2 7 2 2 2 2 2" xfId="11057"/>
    <cellStyle name="常规 5 2 2 6 2 2 2 2 2" xfId="11058"/>
    <cellStyle name="常规 5 4 4 2 2 2 2 2" xfId="11059"/>
    <cellStyle name="常规 5 2 3 4 2 2 2 2 2" xfId="11060"/>
    <cellStyle name="常规 5 2 2 2 4 2 2 2 2 2" xfId="11061"/>
    <cellStyle name="常规 5 5 4 2 2 2 2 2" xfId="11062"/>
    <cellStyle name="常规 5 2 4 4 2 2 2 2 2" xfId="11063"/>
    <cellStyle name="常规 5 2 2 3 4 2 2 2 2 2" xfId="11064"/>
    <cellStyle name="常规 5 6 3 2 2 2 2 2" xfId="11065"/>
    <cellStyle name="常规 5 2 5 3 2 2 2 2 2" xfId="11066"/>
    <cellStyle name="常规 5 2 2 4 3 2 2 2 2 2" xfId="11067"/>
    <cellStyle name="常规 5 4 2 3 2 2 2 2 2" xfId="11068"/>
    <cellStyle name="常规 5 2 3 2 3 2 2 2 2 2" xfId="11069"/>
    <cellStyle name="常规 5 2 2 2 2 3 2 2 2 2 2" xfId="11070"/>
    <cellStyle name="常规 5 5 2 3 2 2 2 2 2" xfId="11071"/>
    <cellStyle name="常规 5 2 4 2 3 2 2 2 2 2" xfId="11072"/>
    <cellStyle name="常规 5 2 2 3 2 3 2 2 2 2 2" xfId="11073"/>
    <cellStyle name="常规 5 9 2 2 2 2 2" xfId="11074"/>
    <cellStyle name="常规 5 2 8 2 2 2 2 2" xfId="11075"/>
    <cellStyle name="常规 5 2 2 7 2 2 2 2 2" xfId="11076"/>
    <cellStyle name="常规 5 4 5 2 2 2 2 2" xfId="11077"/>
    <cellStyle name="常规 5 2 3 5 2 2 2 2 2" xfId="11078"/>
    <cellStyle name="常规 5 2 2 2 5 2 2 2 2 2" xfId="11079"/>
    <cellStyle name="常规 5 5 5 2 2 2 2 2" xfId="11080"/>
    <cellStyle name="常规 5 2 4 5 2 2 2 2 2" xfId="11081"/>
    <cellStyle name="常规 5 2 2 3 5 2 2 2 2 2" xfId="11082"/>
    <cellStyle name="常规 5 6 4 2 2 2 2 2" xfId="11083"/>
    <cellStyle name="常规 5 2 5 4 2 2 2 2 2" xfId="11084"/>
    <cellStyle name="常规 5 2 2 4 4 2 2 2 2 2" xfId="11085"/>
    <cellStyle name="常规 5 4 2 4 2 2 2 2 2" xfId="11086"/>
    <cellStyle name="常规 5 2 3 2 4 2 2 2 2 2" xfId="11087"/>
    <cellStyle name="常规 5 2 2 2 2 4 2 2 2 2 2" xfId="11088"/>
    <cellStyle name="常规 5 5 2 4 2 2 2 2 2" xfId="11089"/>
    <cellStyle name="常规 5 2 4 2 4 2 2 2 2 2" xfId="11090"/>
    <cellStyle name="常规 5 2 2 3 2 4 2 2 2 2 2" xfId="11091"/>
    <cellStyle name="常规 5 10 2 2 2 2 2" xfId="11092"/>
    <cellStyle name="常规 5 2 9 2 2 2 2 2" xfId="11093"/>
    <cellStyle name="常规 5 2 2 8 2 2 2 2 2" xfId="11094"/>
    <cellStyle name="常规 5 4 6 2 2 2 2 2" xfId="11095"/>
    <cellStyle name="常规 5 2 3 6 2 2 2 2 2" xfId="11096"/>
    <cellStyle name="常规 5 2 2 2 6 2 2 2 2 2" xfId="11097"/>
    <cellStyle name="常规 5 5 6 2 2 2 2 2" xfId="11098"/>
    <cellStyle name="常规 5 2 4 6 2 2 2 2 2" xfId="11099"/>
    <cellStyle name="常规 5 2 2 3 6 2 2 2 2 2" xfId="11100"/>
    <cellStyle name="常规 5 6 5 2 2 2 2 2" xfId="11101"/>
    <cellStyle name="常规 5 2 5 5 2 2 2 2 2" xfId="11102"/>
    <cellStyle name="常规 5 2 2 4 5 2 2 2 2 2" xfId="11103"/>
    <cellStyle name="常规 5 4 2 5 2 2 2 2 2" xfId="11104"/>
    <cellStyle name="常规 5 2 3 2 5 2 2 2 2 2" xfId="11105"/>
    <cellStyle name="常规 5 2 2 2 2 5 2 2 2 2 2" xfId="11106"/>
    <cellStyle name="常规 5 5 2 5 2 2 2 2 2" xfId="11107"/>
    <cellStyle name="常规 5 2 4 2 5 2 2 2 2 2" xfId="11108"/>
    <cellStyle name="常规 5 2 2 3 2 5 2 2 2 2 2" xfId="11109"/>
    <cellStyle name="常规 5 11 2 2 2 2 2" xfId="11110"/>
    <cellStyle name="常规 5 2 10 2 2 2 2 2" xfId="11111"/>
    <cellStyle name="常规 5 2 2 9 2 2 2 2 2" xfId="11112"/>
    <cellStyle name="常规 5 4 7 2 2 2 2 2" xfId="11113"/>
    <cellStyle name="常规 5 2 3 7 2 2 2 2 2" xfId="11114"/>
    <cellStyle name="常规 5 2 2 2 7 2 2 2 2 2" xfId="11115"/>
    <cellStyle name="常规 5 5 7 2 2 2 2 2" xfId="11116"/>
    <cellStyle name="常规 5 2 4 7 2 2 2 2 2" xfId="11117"/>
    <cellStyle name="常规 5 2 2 3 7 2 2 2 2 2" xfId="11118"/>
    <cellStyle name="常规 5 6 6 2 2 2 2 2" xfId="11119"/>
    <cellStyle name="常规 5 2 5 6 2 2 2 2 2" xfId="11120"/>
    <cellStyle name="常规 5 2 2 4 6 2 2 2 2 2" xfId="11121"/>
    <cellStyle name="常规 5 4 2 6 2 2 2 2 2" xfId="11122"/>
    <cellStyle name="常规 5 2 3 2 6 2 2 2 2 2" xfId="11123"/>
    <cellStyle name="常规 5 2 2 2 2 6 2 2 2 2 2" xfId="11124"/>
    <cellStyle name="常规 5 5 2 6 2 2 2 2 2" xfId="11125"/>
    <cellStyle name="常规 5 2 4 2 6 2 2 2 2 2" xfId="11126"/>
    <cellStyle name="常规 5 2 2 3 2 6 2 2 2 2 2" xfId="11127"/>
    <cellStyle name="常规 5 14 2 2 2" xfId="11128"/>
    <cellStyle name="常规 5 2 13 2 2 2" xfId="11129"/>
    <cellStyle name="常规 5 2 2 12 2 2 2" xfId="11130"/>
    <cellStyle name="常规 5 4 10 2 2 2" xfId="11131"/>
    <cellStyle name="常规 5 2 3 10 2 2 2" xfId="11132"/>
    <cellStyle name="常规 5 2 2 2 10 2 2 2" xfId="11133"/>
    <cellStyle name="常规 5 5 10 2 2 2" xfId="11134"/>
    <cellStyle name="常规 5 2 4 10 2 2 2" xfId="11135"/>
    <cellStyle name="常规 5 2 2 3 10 2 2 2" xfId="11136"/>
    <cellStyle name="常规 5 6 9 2 2 2" xfId="11137"/>
    <cellStyle name="常规 5 2 5 9 2 2 2" xfId="11138"/>
    <cellStyle name="常规 5 2 2 4 9 2 2 2" xfId="11139"/>
    <cellStyle name="常规 5 4 2 9 2 2 2" xfId="11140"/>
    <cellStyle name="常规 5 2 3 2 9 2 2 2" xfId="11141"/>
    <cellStyle name="常规 5 2 2 2 2 9 2 2 2" xfId="11142"/>
    <cellStyle name="常规 5 5 2 9 2 2 2" xfId="11143"/>
    <cellStyle name="常规 5 2 4 2 9 2 2 2" xfId="11144"/>
    <cellStyle name="常规 5 2 2 3 2 9 2 2 2" xfId="11145"/>
    <cellStyle name="常规 5 7 4 2 2 2" xfId="11146"/>
    <cellStyle name="常规 5 2 6 4 2 2 2" xfId="11147"/>
    <cellStyle name="常规 5 2 2 5 4 2 2 2" xfId="11148"/>
    <cellStyle name="常规 5 4 3 4 2 2 2" xfId="11149"/>
    <cellStyle name="常规 5 2 3 3 4 2 2 2" xfId="11150"/>
    <cellStyle name="常规 5 2 2 2 3 4 2 2 2" xfId="11151"/>
    <cellStyle name="常规 5 5 3 4 2 2 2" xfId="11152"/>
    <cellStyle name="常规 5 2 4 3 4 2 2 2" xfId="11153"/>
    <cellStyle name="常规 5 2 2 3 3 4 2 2 2" xfId="11154"/>
    <cellStyle name="常规 5 6 2 4 2 2 2" xfId="11155"/>
    <cellStyle name="常规 5 2 5 2 4 2 2 2" xfId="11156"/>
    <cellStyle name="常规 5 2 2 4 2 4 2 2 2" xfId="11157"/>
    <cellStyle name="常规 5 4 2 2 4 2 2 2" xfId="11158"/>
    <cellStyle name="常规 5 2 3 2 2 4 2 2 2" xfId="11159"/>
    <cellStyle name="常规 5 2 2 2 2 2 4 2 2 2" xfId="11160"/>
    <cellStyle name="常规 5 5 2 2 4 2 2 2" xfId="11161"/>
    <cellStyle name="常规 5 2 4 2 2 4 2 2 2" xfId="11162"/>
    <cellStyle name="常规 5 2 2 3 2 2 4 2 2 2" xfId="11163"/>
    <cellStyle name="常规 5 8 4 2 2 2" xfId="11164"/>
    <cellStyle name="常规 5 2 7 4 2 2 2" xfId="11165"/>
    <cellStyle name="常规 5 2 2 6 4 2 2 2" xfId="11166"/>
    <cellStyle name="常规 5 4 4 4 2 2 2" xfId="11167"/>
    <cellStyle name="常规 5 2 3 4 4 2 2 2" xfId="11168"/>
    <cellStyle name="常规 5 2 2 2 4 4 2 2 2" xfId="11169"/>
    <cellStyle name="常规 5 5 4 4 2 2 2" xfId="11170"/>
    <cellStyle name="常规 5 2 4 4 4 2 2 2" xfId="11171"/>
    <cellStyle name="常规 5 2 2 3 4 4 2 2 2" xfId="11172"/>
    <cellStyle name="常规 5 6 3 4 2 2 2" xfId="11173"/>
    <cellStyle name="常规 5 2 5 3 4 2 2 2" xfId="11174"/>
    <cellStyle name="常规 5 2 2 4 3 4 2 2 2" xfId="11175"/>
    <cellStyle name="常规 5 4 2 3 4 2 2 2" xfId="11176"/>
    <cellStyle name="常规 5 2 3 2 3 4 2 2 2" xfId="11177"/>
    <cellStyle name="常规 5 2 2 2 2 3 4 2 2 2" xfId="11178"/>
    <cellStyle name="常规 5 5 2 3 4 2 2 2" xfId="11179"/>
    <cellStyle name="常规 5 2 4 2 3 4 2 2 2" xfId="11180"/>
    <cellStyle name="常规 5 2 2 3 2 3 4 2 2 2" xfId="11181"/>
    <cellStyle name="常规 5 9 4 2 2 2" xfId="11182"/>
    <cellStyle name="常规 5 2 8 4 2 2 2" xfId="11183"/>
    <cellStyle name="常规 5 2 2 7 4 2 2 2" xfId="11184"/>
    <cellStyle name="常规 5 4 5 4 2 2 2" xfId="11185"/>
    <cellStyle name="常规 5 2 3 5 4 2 2 2" xfId="11186"/>
    <cellStyle name="常规 5 2 2 2 5 4 2 2 2" xfId="11187"/>
    <cellStyle name="常规 5 5 5 4 2 2 2" xfId="11188"/>
    <cellStyle name="常规 5 2 4 5 4 2 2 2" xfId="11189"/>
    <cellStyle name="常规 5 2 2 3 5 4 2 2 2" xfId="11190"/>
    <cellStyle name="常规 5 6 4 4 2 2 2" xfId="11191"/>
    <cellStyle name="常规 5 2 5 4 4 2 2 2" xfId="11192"/>
    <cellStyle name="常规 5 2 2 4 4 4 2 2 2" xfId="11193"/>
    <cellStyle name="常规 5 4 2 4 4 2 2 2" xfId="11194"/>
    <cellStyle name="常规 5 2 3 2 4 4 2 2 2" xfId="11195"/>
    <cellStyle name="常规 5 2 2 2 2 4 4 2 2 2" xfId="11196"/>
    <cellStyle name="常规 5 5 2 4 4 2 2 2" xfId="11197"/>
    <cellStyle name="常规 5 2 4 2 4 4 2 2 2" xfId="11198"/>
    <cellStyle name="常规 5 2 2 3 2 4 4 2 2 2" xfId="11199"/>
    <cellStyle name="常规 5 10 4 2 2 2" xfId="11200"/>
    <cellStyle name="常规 5 2 9 4 2 2 2" xfId="11201"/>
    <cellStyle name="常规 5 2 2 8 4 2 2 2" xfId="11202"/>
    <cellStyle name="常规 5 4 6 4 2 2 2" xfId="11203"/>
    <cellStyle name="常规 5 2 3 6 4 2 2 2" xfId="11204"/>
    <cellStyle name="常规 5 2 2 2 6 4 2 2 2" xfId="11205"/>
    <cellStyle name="常规 5 5 6 4 2 2 2" xfId="11206"/>
    <cellStyle name="常规 5 2 4 6 4 2 2 2" xfId="11207"/>
    <cellStyle name="常规 5 2 2 3 6 4 2 2 2" xfId="11208"/>
    <cellStyle name="常规 5 6 5 4 2 2 2" xfId="11209"/>
    <cellStyle name="常规 5 2 5 5 4 2 2 2" xfId="11210"/>
    <cellStyle name="常规 5 2 2 4 5 4 2 2 2" xfId="11211"/>
    <cellStyle name="常规 5 4 2 5 4 2 2 2" xfId="11212"/>
    <cellStyle name="常规 5 2 3 2 5 4 2 2 2" xfId="11213"/>
    <cellStyle name="常规 5 2 2 2 2 5 4 2 2 2" xfId="11214"/>
    <cellStyle name="常规 5 5 2 5 4 2 2 2" xfId="11215"/>
    <cellStyle name="常规 5 2 4 2 5 4 2 2 2" xfId="11216"/>
    <cellStyle name="常规 5 2 2 3 2 5 4 2 2 2" xfId="11217"/>
    <cellStyle name="常规 5 11 4 2 2 2" xfId="11218"/>
    <cellStyle name="常规 5 2 10 4 2 2 2" xfId="11219"/>
    <cellStyle name="常规 5 2 2 9 4 2 2 2" xfId="11220"/>
    <cellStyle name="常规 5 4 7 4 2 2 2" xfId="11221"/>
    <cellStyle name="常规 5 2 3 7 4 2 2 2" xfId="11222"/>
    <cellStyle name="常规 5 2 2 2 7 4 2 2 2" xfId="11223"/>
    <cellStyle name="常规 5 5 7 4 2 2 2" xfId="11224"/>
    <cellStyle name="常规 5 2 4 7 4 2 2 2" xfId="11225"/>
    <cellStyle name="常规 5 2 2 3 7 4 2 2 2" xfId="11226"/>
    <cellStyle name="常规 5 6 6 4 2 2 2" xfId="11227"/>
    <cellStyle name="常规 5 2 5 6 4 2 2 2" xfId="11228"/>
    <cellStyle name="常规 5 2 2 4 6 4 2 2 2" xfId="11229"/>
    <cellStyle name="常规 5 4 2 6 4 2 2 2" xfId="11230"/>
    <cellStyle name="常规 5 2 3 2 6 4 2 2 2" xfId="11231"/>
    <cellStyle name="常规 5 2 2 2 2 6 4 2 2 2" xfId="11232"/>
    <cellStyle name="常规 5 5 2 6 4 2 2 2" xfId="11233"/>
    <cellStyle name="常规 5 2 4 2 6 4 2 2 2" xfId="11234"/>
    <cellStyle name="常规 5 2 2 3 2 6 4 2 2 2" xfId="11235"/>
    <cellStyle name="常规 5 12 3 2 2 2" xfId="11236"/>
    <cellStyle name="常规 5 2 11 3 2 2 2" xfId="11237"/>
    <cellStyle name="常规 5 2 2 10 3 2 2 2" xfId="11238"/>
    <cellStyle name="常规 5 4 8 3 2 2 2" xfId="11239"/>
    <cellStyle name="常规 5 2 3 8 3 2 2 2" xfId="11240"/>
    <cellStyle name="常规 5 2 2 2 8 3 2 2 2" xfId="11241"/>
    <cellStyle name="常规 5 5 8 3 2 2 2" xfId="11242"/>
    <cellStyle name="常规 5 2 4 8 3 2 2 2" xfId="11243"/>
    <cellStyle name="常规 5 2 2 3 8 3 2 2 2" xfId="11244"/>
    <cellStyle name="常规 5 6 7 3 2 2 2" xfId="11245"/>
    <cellStyle name="常规 5 2 5 7 3 2 2 2" xfId="11246"/>
    <cellStyle name="常规 5 2 2 4 7 3 2 2 2" xfId="11247"/>
    <cellStyle name="常规 5 4 2 7 3 2 2 2" xfId="11248"/>
    <cellStyle name="常规 5 2 3 2 7 3 2 2 2" xfId="11249"/>
    <cellStyle name="常规 5 2 2 2 2 7 3 2 2 2" xfId="11250"/>
    <cellStyle name="常规 5 5 2 7 3 2 2 2" xfId="11251"/>
    <cellStyle name="常规 5 2 4 2 7 3 2 2 2" xfId="11252"/>
    <cellStyle name="常规 5 2 2 3 2 7 3 2 2 2" xfId="11253"/>
    <cellStyle name="常规 5 7 2 3 2 2 2" xfId="11254"/>
    <cellStyle name="常规 5 2 6 2 3 2 2 2" xfId="11255"/>
    <cellStyle name="常规 5 2 2 5 2 3 2 2 2" xfId="11256"/>
    <cellStyle name="常规 5 4 3 2 3 2 2 2" xfId="11257"/>
    <cellStyle name="常规 5 2 3 3 2 3 2 2 2" xfId="11258"/>
    <cellStyle name="常规 5 2 2 2 3 2 3 2 2 2" xfId="11259"/>
    <cellStyle name="常规 5 5 3 2 3 2 2 2" xfId="11260"/>
    <cellStyle name="常规 5 2 4 3 2 3 2 2 2" xfId="11261"/>
    <cellStyle name="常规 5 2 2 3 3 2 3 2 2 2" xfId="11262"/>
    <cellStyle name="常规 5 6 2 2 3 2 2 2" xfId="11263"/>
    <cellStyle name="常规 5 2 5 2 2 3 2 2 2" xfId="11264"/>
    <cellStyle name="常规 5 2 2 4 2 2 3 2 2 2" xfId="11265"/>
    <cellStyle name="常规 5 4 2 2 2 3 2 2 2" xfId="11266"/>
    <cellStyle name="常规 5 2 3 2 2 2 3 2 2 2" xfId="11267"/>
    <cellStyle name="常规 5 2 2 2 2 2 2 3 2 2 2" xfId="11268"/>
    <cellStyle name="常规 5 5 2 2 2 3 2 2 2" xfId="11269"/>
    <cellStyle name="常规 5 2 4 2 2 2 3 2 2 2" xfId="11270"/>
    <cellStyle name="常规 5 2 2 3 2 2 2 3 2 2 2" xfId="11271"/>
    <cellStyle name="常规 5 8 2 3 2 2 2" xfId="11272"/>
    <cellStyle name="常规 5 2 7 2 3 2 2 2" xfId="11273"/>
    <cellStyle name="常规 5 2 2 6 2 3 2 2 2" xfId="11274"/>
    <cellStyle name="常规 5 4 4 2 3 2 2 2" xfId="11275"/>
    <cellStyle name="常规 5 2 3 4 2 3 2 2 2" xfId="11276"/>
    <cellStyle name="常规 5 2 2 2 4 2 3 2 2 2" xfId="11277"/>
    <cellStyle name="常规 5 5 4 2 3 2 2 2" xfId="11278"/>
    <cellStyle name="常规 5 2 4 4 2 3 2 2 2" xfId="11279"/>
    <cellStyle name="常规 5 2 2 3 4 2 3 2 2 2" xfId="11280"/>
    <cellStyle name="常规 5 6 3 2 3 2 2 2" xfId="11281"/>
    <cellStyle name="常规 5 2 5 3 2 3 2 2 2" xfId="11282"/>
    <cellStyle name="常规 5 2 2 4 3 2 3 2 2 2" xfId="11283"/>
    <cellStyle name="常规 5 4 2 3 2 3 2 2 2" xfId="11284"/>
    <cellStyle name="常规 5 2 3 2 3 2 3 2 2 2" xfId="11285"/>
    <cellStyle name="常规 5 2 2 2 2 3 2 3 2 2 2" xfId="11286"/>
    <cellStyle name="常规 5 5 2 3 2 3 2 2 2" xfId="11287"/>
    <cellStyle name="常规 5 2 4 2 3 2 3 2 2 2" xfId="11288"/>
    <cellStyle name="常规 5 2 2 3 2 3 2 3 2 2 2" xfId="11289"/>
    <cellStyle name="常规 5 9 2 3 2 2 2" xfId="11290"/>
    <cellStyle name="常规 5 2 8 2 3 2 2 2" xfId="11291"/>
    <cellStyle name="常规 5 2 2 7 2 3 2 2 2" xfId="11292"/>
    <cellStyle name="常规 5 4 5 2 3 2 2 2" xfId="11293"/>
    <cellStyle name="常规 5 2 3 5 2 3 2 2 2" xfId="11294"/>
    <cellStyle name="常规 5 2 2 2 5 2 3 2 2 2" xfId="11295"/>
    <cellStyle name="常规 5 5 5 2 3 2 2 2" xfId="11296"/>
    <cellStyle name="常规 5 2 4 5 2 3 2 2 2" xfId="11297"/>
    <cellStyle name="常规 5 2 2 3 5 2 3 2 2 2" xfId="11298"/>
    <cellStyle name="常规 5 6 4 2 3 2 2 2" xfId="11299"/>
    <cellStyle name="常规 5 2 5 4 2 3 2 2 2" xfId="11300"/>
    <cellStyle name="常规 5 2 2 4 4 2 3 2 2 2" xfId="11301"/>
    <cellStyle name="常规 5 4 2 4 2 3 2 2 2" xfId="11302"/>
    <cellStyle name="常规 5 2 3 2 4 2 3 2 2 2" xfId="11303"/>
    <cellStyle name="常规 5 2 2 2 2 4 2 3 2 2 2" xfId="11304"/>
    <cellStyle name="常规 5 5 2 4 2 3 2 2 2" xfId="11305"/>
    <cellStyle name="常规 5 2 4 2 4 2 3 2 2 2" xfId="11306"/>
    <cellStyle name="常规 5 2 2 3 2 4 2 3 2 2 2" xfId="11307"/>
    <cellStyle name="常规 5 10 2 3 2 2 2" xfId="11308"/>
    <cellStyle name="常规 5 2 9 2 3 2 2 2" xfId="11309"/>
    <cellStyle name="常规 5 2 2 8 2 3 2 2 2" xfId="11310"/>
    <cellStyle name="常规 5 4 6 2 3 2 2 2" xfId="11311"/>
    <cellStyle name="常规 5 2 3 6 2 3 2 2 2" xfId="11312"/>
    <cellStyle name="常规 5 2 2 2 6 2 3 2 2 2" xfId="11313"/>
    <cellStyle name="常规 5 5 6 2 3 2 2 2" xfId="11314"/>
    <cellStyle name="常规 5 2 4 6 2 3 2 2 2" xfId="11315"/>
    <cellStyle name="常规 5 2 2 3 6 2 3 2 2 2" xfId="11316"/>
    <cellStyle name="常规 5 6 5 2 3 2 2 2" xfId="11317"/>
    <cellStyle name="常规 5 2 5 5 2 3 2 2 2" xfId="11318"/>
    <cellStyle name="常规 5 2 2 4 5 2 3 2 2 2" xfId="11319"/>
    <cellStyle name="常规 5 4 2 5 2 3 2 2 2" xfId="11320"/>
    <cellStyle name="常规 5 2 3 2 5 2 3 2 2 2" xfId="11321"/>
    <cellStyle name="常规 5 2 2 2 2 5 2 3 2 2 2" xfId="11322"/>
    <cellStyle name="常规 5 5 2 5 2 3 2 2 2" xfId="11323"/>
    <cellStyle name="常规 5 2 4 2 5 2 3 2 2 2" xfId="11324"/>
    <cellStyle name="常规 5 2 2 3 2 5 2 3 2 2 2" xfId="11325"/>
    <cellStyle name="常规 5 11 2 3 2 2 2" xfId="11326"/>
    <cellStyle name="常规 5 2 10 2 3 2 2 2" xfId="11327"/>
    <cellStyle name="常规 5 2 2 9 2 3 2 2 2" xfId="11328"/>
    <cellStyle name="常规 5 4 7 2 3 2 2 2" xfId="11329"/>
    <cellStyle name="常规 5 2 3 7 2 3 2 2 2" xfId="11330"/>
    <cellStyle name="常规 5 2 2 2 7 2 3 2 2 2" xfId="11331"/>
    <cellStyle name="常规 5 5 7 2 3 2 2 2" xfId="11332"/>
    <cellStyle name="常规 5 2 4 7 2 3 2 2 2" xfId="11333"/>
    <cellStyle name="常规 5 2 2 3 7 2 3 2 2 2" xfId="11334"/>
    <cellStyle name="常规 5 6 6 2 3 2 2 2" xfId="11335"/>
    <cellStyle name="常规 5 2 5 6 2 3 2 2 2" xfId="11336"/>
    <cellStyle name="常规 5 2 2 4 6 2 3 2 2 2" xfId="11337"/>
    <cellStyle name="常规 5 4 2 6 2 3 2 2 2" xfId="11338"/>
    <cellStyle name="常规 5 2 3 2 6 2 3 2 2 2" xfId="11339"/>
    <cellStyle name="常规 5 2 2 2 2 6 2 3 2 2 2" xfId="11340"/>
    <cellStyle name="常规 5 5 2 6 2 3 2 2 2" xfId="11341"/>
    <cellStyle name="常规 5 2 4 2 6 2 3 2 2 2" xfId="11342"/>
    <cellStyle name="常规 5 2 2 3 2 6 2 3 2 2 2" xfId="11343"/>
    <cellStyle name="常规 5 18" xfId="11344"/>
    <cellStyle name="常规 5 2 18" xfId="11345"/>
    <cellStyle name="常规 5 2 2 17" xfId="11346"/>
    <cellStyle name="常规 5 4 14" xfId="11347"/>
    <cellStyle name="常规 5 2 3 14" xfId="11348"/>
    <cellStyle name="常规 5 2 2 2 14" xfId="11349"/>
    <cellStyle name="常规 5 5 14" xfId="11350"/>
    <cellStyle name="常规 5 2 4 14" xfId="11351"/>
    <cellStyle name="常规 5 2 2 3 14" xfId="11352"/>
    <cellStyle name="常规 5 6 13" xfId="11353"/>
    <cellStyle name="常规 5 2 5 13" xfId="11354"/>
    <cellStyle name="常规 5 2 2 4 13" xfId="11355"/>
    <cellStyle name="常规 5 4 2 13" xfId="11356"/>
    <cellStyle name="常规 5 2 3 2 13" xfId="11357"/>
    <cellStyle name="常规 5 2 2 2 2 13" xfId="11358"/>
    <cellStyle name="常规 5 5 2 13" xfId="11359"/>
    <cellStyle name="常规 5 2 4 2 13" xfId="11360"/>
    <cellStyle name="常规 5 2 2 3 2 13" xfId="11361"/>
    <cellStyle name="常规 5 7 8" xfId="11362"/>
    <cellStyle name="常规 5 2 6 8" xfId="11363"/>
    <cellStyle name="常规 5 2 2 5 8" xfId="11364"/>
    <cellStyle name="常规 5 4 3 8" xfId="11365"/>
    <cellStyle name="常规 5 2 3 3 8" xfId="11366"/>
    <cellStyle name="常规 5 2 2 2 3 8" xfId="11367"/>
    <cellStyle name="常规 5 5 3 8" xfId="11368"/>
    <cellStyle name="常规 5 2 4 3 8" xfId="11369"/>
    <cellStyle name="常规 5 2 2 3 3 8" xfId="11370"/>
    <cellStyle name="常规 5 6 2 8" xfId="11371"/>
    <cellStyle name="常规 5 2 5 2 8" xfId="11372"/>
    <cellStyle name="常规 5 2 2 4 2 8" xfId="11373"/>
    <cellStyle name="常规 5 4 2 2 8" xfId="11374"/>
    <cellStyle name="常规 5 2 3 2 2 8" xfId="11375"/>
    <cellStyle name="常规 5 2 2 2 2 2 8" xfId="11376"/>
    <cellStyle name="常规 5 5 2 2 8" xfId="11377"/>
    <cellStyle name="常规 5 2 4 2 2 8" xfId="11378"/>
    <cellStyle name="常规 5 2 2 3 2 2 8" xfId="11379"/>
    <cellStyle name="常规 5 8 8" xfId="11380"/>
    <cellStyle name="常规 5 2 7 8" xfId="11381"/>
    <cellStyle name="常规 5 2 2 6 8" xfId="11382"/>
    <cellStyle name="常规 5 4 4 8" xfId="11383"/>
    <cellStyle name="常规 5 2 3 4 8" xfId="11384"/>
    <cellStyle name="常规 5 2 2 2 4 8" xfId="11385"/>
    <cellStyle name="常规 5 5 4 8" xfId="11386"/>
    <cellStyle name="常规 5 2 4 4 8" xfId="11387"/>
    <cellStyle name="常规 5 2 2 3 4 8" xfId="11388"/>
    <cellStyle name="常规 5 6 3 8" xfId="11389"/>
    <cellStyle name="常规 5 2 5 3 8" xfId="11390"/>
    <cellStyle name="常规 5 2 2 4 3 8" xfId="11391"/>
    <cellStyle name="常规 5 4 2 3 8" xfId="11392"/>
    <cellStyle name="常规 5 2 3 2 3 8" xfId="11393"/>
    <cellStyle name="常规 5 2 2 2 2 3 8" xfId="11394"/>
    <cellStyle name="常规 5 5 2 3 8" xfId="11395"/>
    <cellStyle name="常规 5 2 4 2 3 8" xfId="11396"/>
    <cellStyle name="常规 5 2 2 3 2 3 8" xfId="11397"/>
    <cellStyle name="常规 5 9 8" xfId="11398"/>
    <cellStyle name="常规 5 2 8 8" xfId="11399"/>
    <cellStyle name="常规 5 2 2 7 8" xfId="11400"/>
    <cellStyle name="常规 5 4 5 8" xfId="11401"/>
    <cellStyle name="常规 5 2 3 5 8" xfId="11402"/>
    <cellStyle name="常规 5 2 2 2 5 8" xfId="11403"/>
    <cellStyle name="常规 5 5 5 8" xfId="11404"/>
    <cellStyle name="常规 5 2 4 5 8" xfId="11405"/>
    <cellStyle name="常规 5 2 2 3 5 8" xfId="11406"/>
    <cellStyle name="常规 5 6 4 8" xfId="11407"/>
    <cellStyle name="常规 5 2 5 4 8" xfId="11408"/>
    <cellStyle name="常规 5 2 2 4 4 8" xfId="11409"/>
    <cellStyle name="常规 5 4 2 4 8" xfId="11410"/>
    <cellStyle name="常规 5 2 3 2 4 8" xfId="11411"/>
    <cellStyle name="常规 5 2 2 2 2 4 8" xfId="11412"/>
    <cellStyle name="常规 5 5 2 4 8" xfId="11413"/>
    <cellStyle name="常规 5 2 4 2 4 8" xfId="11414"/>
    <cellStyle name="常规 5 2 2 3 2 4 8" xfId="11415"/>
    <cellStyle name="常规 5 10 8" xfId="11416"/>
    <cellStyle name="常规 5 2 9 8" xfId="11417"/>
    <cellStyle name="常规 5 2 2 8 8" xfId="11418"/>
    <cellStyle name="常规 5 4 6 8" xfId="11419"/>
    <cellStyle name="常规 5 2 3 6 8" xfId="11420"/>
    <cellStyle name="常规 5 2 2 2 6 8" xfId="11421"/>
    <cellStyle name="常规 5 5 6 8" xfId="11422"/>
    <cellStyle name="常规 5 2 4 6 8" xfId="11423"/>
    <cellStyle name="常规 5 2 2 3 6 8" xfId="11424"/>
    <cellStyle name="常规 5 6 5 8" xfId="11425"/>
    <cellStyle name="常规 5 2 5 5 8" xfId="11426"/>
    <cellStyle name="常规 5 2 2 4 5 8" xfId="11427"/>
    <cellStyle name="常规 5 4 2 5 8" xfId="11428"/>
    <cellStyle name="常规 5 2 3 2 5 8" xfId="11429"/>
    <cellStyle name="常规 5 2 2 2 2 5 8" xfId="11430"/>
    <cellStyle name="常规 5 5 2 5 8" xfId="11431"/>
    <cellStyle name="常规 5 2 4 2 5 8" xfId="11432"/>
    <cellStyle name="常规 5 2 2 3 2 5 8" xfId="11433"/>
    <cellStyle name="常规 5 11 8" xfId="11434"/>
    <cellStyle name="常规 5 2 10 8" xfId="11435"/>
    <cellStyle name="常规 5 2 2 9 8" xfId="11436"/>
    <cellStyle name="常规 5 4 7 8" xfId="11437"/>
    <cellStyle name="常规 5 2 3 7 8" xfId="11438"/>
    <cellStyle name="常规 5 2 2 2 7 8" xfId="11439"/>
    <cellStyle name="常规 5 5 7 8" xfId="11440"/>
    <cellStyle name="常规 5 2 4 7 8" xfId="11441"/>
    <cellStyle name="常规 5 2 2 3 7 8" xfId="11442"/>
    <cellStyle name="常规 5 6 6 8" xfId="11443"/>
    <cellStyle name="常规 5 2 5 6 8" xfId="11444"/>
    <cellStyle name="常规 5 2 2 4 6 8" xfId="11445"/>
    <cellStyle name="常规 5 4 2 6 8" xfId="11446"/>
    <cellStyle name="常规 5 2 3 2 6 8" xfId="11447"/>
    <cellStyle name="常规 5 2 2 2 2 6 8" xfId="11448"/>
    <cellStyle name="常规 5 5 2 6 8" xfId="11449"/>
    <cellStyle name="常规 5 2 4 2 6 8" xfId="11450"/>
    <cellStyle name="常规 5 2 2 3 2 6 8" xfId="11451"/>
    <cellStyle name="常规 5 12 7" xfId="11452"/>
    <cellStyle name="常规 5 2 11 7" xfId="11453"/>
    <cellStyle name="常规 5 2 2 10 7" xfId="11454"/>
    <cellStyle name="常规 5 4 8 7" xfId="11455"/>
    <cellStyle name="常规 5 2 3 8 7" xfId="11456"/>
    <cellStyle name="常规 5 2 2 2 8 7" xfId="11457"/>
    <cellStyle name="常规 5 5 8 7" xfId="11458"/>
    <cellStyle name="常规 5 2 4 8 7" xfId="11459"/>
    <cellStyle name="常规 5 2 2 3 8 7" xfId="11460"/>
    <cellStyle name="常规 5 6 7 7" xfId="11461"/>
    <cellStyle name="常规 5 2 5 7 7" xfId="11462"/>
    <cellStyle name="常规 5 2 2 4 7 7" xfId="11463"/>
    <cellStyle name="常规 5 4 2 7 7" xfId="11464"/>
    <cellStyle name="常规 5 2 3 2 7 7" xfId="11465"/>
    <cellStyle name="常规 5 2 2 2 2 7 7" xfId="11466"/>
    <cellStyle name="常规 5 5 2 7 7" xfId="11467"/>
    <cellStyle name="常规 5 2 4 2 7 7" xfId="11468"/>
    <cellStyle name="常规 5 2 2 3 2 7 7" xfId="11469"/>
    <cellStyle name="常规 5 7 2 7" xfId="11470"/>
    <cellStyle name="常规 5 2 6 2 7" xfId="11471"/>
    <cellStyle name="常规 5 2 2 5 2 7" xfId="11472"/>
    <cellStyle name="常规 5 4 3 2 7" xfId="11473"/>
    <cellStyle name="常规 5 2 3 3 2 7" xfId="11474"/>
    <cellStyle name="常规 5 2 2 2 3 2 7" xfId="11475"/>
    <cellStyle name="常规 5 5 3 2 7" xfId="11476"/>
    <cellStyle name="常规 5 2 4 3 2 7" xfId="11477"/>
    <cellStyle name="常规 5 2 2 3 3 2 7" xfId="11478"/>
    <cellStyle name="常规 5 6 2 2 7" xfId="11479"/>
    <cellStyle name="常规 5 2 5 2 2 7" xfId="11480"/>
    <cellStyle name="常规 5 2 2 4 2 2 7" xfId="11481"/>
    <cellStyle name="常规 5 4 2 2 2 7" xfId="11482"/>
    <cellStyle name="常规 5 2 3 2 2 2 7" xfId="11483"/>
    <cellStyle name="常规 5 2 2 2 2 2 2 7" xfId="11484"/>
    <cellStyle name="常规 5 5 2 2 2 7" xfId="11485"/>
    <cellStyle name="常规 5 2 4 2 2 2 7" xfId="11486"/>
    <cellStyle name="常规 5 2 2 3 2 2 2 7" xfId="11487"/>
    <cellStyle name="常规 5 8 2 7" xfId="11488"/>
    <cellStyle name="常规 5 2 7 2 7" xfId="11489"/>
    <cellStyle name="常规 5 2 2 6 2 7" xfId="11490"/>
    <cellStyle name="常规 5 4 4 2 7" xfId="11491"/>
    <cellStyle name="常规 5 2 3 4 2 7" xfId="11492"/>
    <cellStyle name="常规 5 2 2 2 4 2 7" xfId="11493"/>
    <cellStyle name="常规 5 5 4 2 7" xfId="11494"/>
    <cellStyle name="常规 5 2 4 4 2 7" xfId="11495"/>
    <cellStyle name="常规 5 2 2 3 4 2 7" xfId="11496"/>
    <cellStyle name="常规 5 6 3 2 7" xfId="11497"/>
    <cellStyle name="常规 5 2 5 3 2 7" xfId="11498"/>
    <cellStyle name="常规 5 2 2 4 3 2 7" xfId="11499"/>
    <cellStyle name="常规 5 4 2 3 2 7" xfId="11500"/>
    <cellStyle name="常规 5 2 3 2 3 2 7" xfId="11501"/>
    <cellStyle name="常规 5 2 2 2 2 3 2 7" xfId="11502"/>
    <cellStyle name="常规 5 5 2 3 2 7" xfId="11503"/>
    <cellStyle name="常规 5 2 4 2 3 2 7" xfId="11504"/>
    <cellStyle name="常规 5 2 2 3 2 3 2 7" xfId="11505"/>
    <cellStyle name="常规 5 9 2 7" xfId="11506"/>
    <cellStyle name="常规 5 2 8 2 7" xfId="11507"/>
    <cellStyle name="常规 5 2 2 7 2 7" xfId="11508"/>
    <cellStyle name="常规 5 4 5 2 7" xfId="11509"/>
    <cellStyle name="常规 5 2 3 5 2 7" xfId="11510"/>
    <cellStyle name="常规 5 2 2 2 5 2 7" xfId="11511"/>
    <cellStyle name="常规 5 5 5 2 7" xfId="11512"/>
    <cellStyle name="常规 5 2 4 5 2 7" xfId="11513"/>
    <cellStyle name="常规 5 2 2 3 5 2 7" xfId="11514"/>
    <cellStyle name="常规 5 6 4 2 7" xfId="11515"/>
    <cellStyle name="常规 5 2 5 4 2 7" xfId="11516"/>
    <cellStyle name="常规 5 2 2 4 4 2 7" xfId="11517"/>
    <cellStyle name="常规 5 4 2 4 2 7" xfId="11518"/>
    <cellStyle name="常规 5 2 3 2 4 2 7" xfId="11519"/>
    <cellStyle name="常规 5 2 2 2 2 4 2 7" xfId="11520"/>
    <cellStyle name="常规 5 5 2 4 2 7" xfId="11521"/>
    <cellStyle name="常规 5 2 4 2 4 2 7" xfId="11522"/>
    <cellStyle name="常规 5 2 2 3 2 4 2 7" xfId="11523"/>
    <cellStyle name="常规 5 10 2 7" xfId="11524"/>
    <cellStyle name="常规 5 2 9 2 7" xfId="11525"/>
    <cellStyle name="常规 5 2 2 8 2 7" xfId="11526"/>
    <cellStyle name="常规 5 4 6 2 7" xfId="11527"/>
    <cellStyle name="常规 5 2 3 6 2 7" xfId="11528"/>
    <cellStyle name="常规 5 2 2 2 6 2 7" xfId="11529"/>
    <cellStyle name="常规 5 5 6 2 7" xfId="11530"/>
    <cellStyle name="常规 5 2 4 6 2 7" xfId="11531"/>
    <cellStyle name="常规 5 2 2 3 6 2 7" xfId="11532"/>
    <cellStyle name="常规 5 6 5 2 7" xfId="11533"/>
    <cellStyle name="常规 5 2 5 5 2 7" xfId="11534"/>
    <cellStyle name="常规 5 2 2 4 5 2 7" xfId="11535"/>
    <cellStyle name="常规 5 4 2 5 2 7" xfId="11536"/>
    <cellStyle name="常规 5 2 3 2 5 2 7" xfId="11537"/>
    <cellStyle name="常规 5 2 2 2 2 5 2 7" xfId="11538"/>
    <cellStyle name="常规 5 5 2 5 2 7" xfId="11539"/>
    <cellStyle name="常规 5 2 4 2 5 2 7" xfId="11540"/>
    <cellStyle name="常规 5 2 2 3 2 5 2 7" xfId="11541"/>
    <cellStyle name="常规 5 11 2 7" xfId="11542"/>
    <cellStyle name="常规 5 2 10 2 7" xfId="11543"/>
    <cellStyle name="常规 5 2 2 9 2 7" xfId="11544"/>
    <cellStyle name="常规 5 4 7 2 7" xfId="11545"/>
    <cellStyle name="常规 5 2 3 7 2 7" xfId="11546"/>
    <cellStyle name="常规 5 2 2 2 7 2 7" xfId="11547"/>
    <cellStyle name="常规 5 5 7 2 7" xfId="11548"/>
    <cellStyle name="常规 5 2 4 7 2 7" xfId="11549"/>
    <cellStyle name="常规 5 2 2 3 7 2 7" xfId="11550"/>
    <cellStyle name="常规 5 6 6 2 7" xfId="11551"/>
    <cellStyle name="常规 5 2 5 6 2 7" xfId="11552"/>
    <cellStyle name="常规 5 2 2 4 6 2 7" xfId="11553"/>
    <cellStyle name="常规 5 4 2 6 2 7" xfId="11554"/>
    <cellStyle name="常规 5 2 3 2 6 2 7" xfId="11555"/>
    <cellStyle name="常规 5 2 2 2 2 6 2 7" xfId="11556"/>
    <cellStyle name="常规 5 5 2 6 2 7" xfId="11557"/>
    <cellStyle name="常规 5 2 4 2 6 2 7" xfId="11558"/>
    <cellStyle name="常规 5 2 2 3 2 6 2 7" xfId="11559"/>
    <cellStyle name="常规 5 13 5" xfId="11560"/>
    <cellStyle name="常规 5 2 12 5" xfId="11561"/>
    <cellStyle name="常规 5 2 2 11 5" xfId="11562"/>
    <cellStyle name="常规 5 4 9 5" xfId="11563"/>
    <cellStyle name="常规 5 2 3 9 5" xfId="11564"/>
    <cellStyle name="常规 5 2 2 2 9 5" xfId="11565"/>
    <cellStyle name="常规 5 5 9 5" xfId="11566"/>
    <cellStyle name="常规 5 2 4 9 5" xfId="11567"/>
    <cellStyle name="常规 5 2 2 3 9 5" xfId="11568"/>
    <cellStyle name="常规 5 6 8 5" xfId="11569"/>
    <cellStyle name="常规 5 2 5 8 5" xfId="11570"/>
    <cellStyle name="常规 5 2 2 4 8 5" xfId="11571"/>
    <cellStyle name="常规 5 4 2 8 5" xfId="11572"/>
    <cellStyle name="常规 5 2 3 2 8 5" xfId="11573"/>
    <cellStyle name="常规 5 2 2 2 2 8 5" xfId="11574"/>
    <cellStyle name="常规 5 5 2 8 5" xfId="11575"/>
    <cellStyle name="常规 5 2 4 2 8 5" xfId="11576"/>
    <cellStyle name="常规 5 2 2 3 2 8 5" xfId="11577"/>
    <cellStyle name="常规 5 7 3 5" xfId="11578"/>
    <cellStyle name="常规 5 2 6 3 5" xfId="11579"/>
    <cellStyle name="常规 5 2 2 5 3 5" xfId="11580"/>
    <cellStyle name="常规 5 4 3 3 5" xfId="11581"/>
    <cellStyle name="常规 5 2 3 3 3 5" xfId="11582"/>
    <cellStyle name="常规 5 2 2 2 3 3 5" xfId="11583"/>
    <cellStyle name="常规 5 5 3 3 5" xfId="11584"/>
    <cellStyle name="常规 5 2 4 3 3 5" xfId="11585"/>
    <cellStyle name="常规 5 2 2 3 3 3 5" xfId="11586"/>
    <cellStyle name="常规 5 6 2 3 5" xfId="11587"/>
    <cellStyle name="常规 5 2 5 2 3 5" xfId="11588"/>
    <cellStyle name="常规 5 2 2 4 2 3 5" xfId="11589"/>
    <cellStyle name="常规 5 4 2 2 3 5" xfId="11590"/>
    <cellStyle name="常规 5 2 3 2 2 3 5" xfId="11591"/>
    <cellStyle name="常规 5 2 2 2 2 2 3 5" xfId="11592"/>
    <cellStyle name="常规 5 5 2 2 3 5" xfId="11593"/>
    <cellStyle name="常规 5 2 4 2 2 3 5" xfId="11594"/>
    <cellStyle name="常规 5 2 2 3 2 2 3 5" xfId="11595"/>
    <cellStyle name="常规 5 8 3 5" xfId="11596"/>
    <cellStyle name="常规 5 2 7 3 5" xfId="11597"/>
    <cellStyle name="常规 5 2 2 6 3 5" xfId="11598"/>
    <cellStyle name="常规 5 4 4 3 5" xfId="11599"/>
    <cellStyle name="常规 5 2 3 4 3 5" xfId="11600"/>
    <cellStyle name="常规 5 2 2 2 4 3 5" xfId="11601"/>
    <cellStyle name="常规 5 5 4 3 5" xfId="11602"/>
    <cellStyle name="常规 5 2 4 4 3 5" xfId="11603"/>
    <cellStyle name="常规 5 2 2 3 4 3 5" xfId="11604"/>
    <cellStyle name="常规 5 6 3 3 5" xfId="11605"/>
    <cellStyle name="常规 5 2 5 3 3 5" xfId="11606"/>
    <cellStyle name="常规 5 2 2 4 3 3 5" xfId="11607"/>
    <cellStyle name="常规 5 4 2 3 3 5" xfId="11608"/>
    <cellStyle name="常规 5 2 3 2 3 3 5" xfId="11609"/>
    <cellStyle name="常规 5 2 2 2 2 3 3 5" xfId="11610"/>
    <cellStyle name="常规 5 5 2 3 3 5" xfId="11611"/>
    <cellStyle name="常规 5 2 4 2 3 3 5" xfId="11612"/>
    <cellStyle name="常规 5 2 2 3 2 3 3 5" xfId="11613"/>
    <cellStyle name="常规 5 9 3 5" xfId="11614"/>
    <cellStyle name="常规 5 2 8 3 5" xfId="11615"/>
    <cellStyle name="常规 5 2 2 7 3 5" xfId="11616"/>
    <cellStyle name="常规 5 4 5 3 5" xfId="11617"/>
    <cellStyle name="常规 5 2 3 5 3 5" xfId="11618"/>
    <cellStyle name="常规 5 2 2 2 5 3 5" xfId="11619"/>
    <cellStyle name="常规 5 5 5 3 5" xfId="11620"/>
    <cellStyle name="常规 5 2 4 5 3 5" xfId="11621"/>
    <cellStyle name="常规 5 2 2 3 5 3 5" xfId="11622"/>
    <cellStyle name="常规 5 6 4 3 5" xfId="11623"/>
    <cellStyle name="常规 5 2 5 4 3 5" xfId="11624"/>
    <cellStyle name="常规 5 2 2 4 4 3 5" xfId="11625"/>
    <cellStyle name="常规 5 4 2 4 3 5" xfId="11626"/>
    <cellStyle name="常规 5 2 3 2 4 3 5" xfId="11627"/>
    <cellStyle name="常规 5 2 2 2 2 4 3 5" xfId="11628"/>
    <cellStyle name="常规 5 5 2 4 3 5" xfId="11629"/>
    <cellStyle name="常规 5 2 4 2 4 3 5" xfId="11630"/>
    <cellStyle name="常规 5 2 2 3 2 4 3 5" xfId="11631"/>
    <cellStyle name="常规 5 10 3 5" xfId="11632"/>
    <cellStyle name="常规 5 2 9 3 5" xfId="11633"/>
    <cellStyle name="常规 5 2 2 8 3 5" xfId="11634"/>
    <cellStyle name="常规 5 4 6 3 5" xfId="11635"/>
    <cellStyle name="常规 5 2 3 6 3 5" xfId="11636"/>
    <cellStyle name="常规 5 2 2 2 6 3 5" xfId="11637"/>
    <cellStyle name="常规 5 5 6 3 5" xfId="11638"/>
    <cellStyle name="常规 5 2 4 6 3 5" xfId="11639"/>
    <cellStyle name="常规 5 2 2 3 6 3 5" xfId="11640"/>
    <cellStyle name="常规 5 6 5 3 5" xfId="11641"/>
    <cellStyle name="常规 5 2 5 5 3 5" xfId="11642"/>
    <cellStyle name="常规 5 2 2 4 5 3 5" xfId="11643"/>
    <cellStyle name="常规 5 4 2 5 3 5" xfId="11644"/>
    <cellStyle name="常规 5 2 3 2 5 3 5" xfId="11645"/>
    <cellStyle name="常规 5 2 2 2 2 5 3 5" xfId="11646"/>
    <cellStyle name="常规 5 5 2 5 3 5" xfId="11647"/>
    <cellStyle name="常规 5 2 4 2 5 3 5" xfId="11648"/>
    <cellStyle name="常规 5 2 2 3 2 5 3 5" xfId="11649"/>
    <cellStyle name="常规 5 11 3 5" xfId="11650"/>
    <cellStyle name="常规 5 2 10 3 5" xfId="11651"/>
    <cellStyle name="常规 5 2 2 9 3 5" xfId="11652"/>
    <cellStyle name="常规 5 4 7 3 5" xfId="11653"/>
    <cellStyle name="常规 5 2 3 7 3 5" xfId="11654"/>
    <cellStyle name="常规 5 2 2 2 7 3 5" xfId="11655"/>
    <cellStyle name="常规 5 5 7 3 5" xfId="11656"/>
    <cellStyle name="常规 5 2 4 7 3 5" xfId="11657"/>
    <cellStyle name="常规 5 2 2 3 7 3 5" xfId="11658"/>
    <cellStyle name="常规 5 6 6 3 5" xfId="11659"/>
    <cellStyle name="常规 5 2 5 6 3 5" xfId="11660"/>
    <cellStyle name="常规 5 2 2 4 6 3 5" xfId="11661"/>
    <cellStyle name="常规 5 4 2 6 3 5" xfId="11662"/>
    <cellStyle name="常规 5 2 3 2 6 3 5" xfId="11663"/>
    <cellStyle name="常规 5 2 2 2 2 6 3 5" xfId="11664"/>
    <cellStyle name="常规 5 5 2 6 3 5" xfId="11665"/>
    <cellStyle name="常规 5 2 4 2 6 3 5" xfId="11666"/>
    <cellStyle name="常规 5 2 2 3 2 6 3 5" xfId="11667"/>
    <cellStyle name="常规 5 12 2 5" xfId="11668"/>
    <cellStyle name="常规 5 2 11 2 5" xfId="11669"/>
    <cellStyle name="常规 5 2 2 10 2 5" xfId="11670"/>
    <cellStyle name="常规 5 4 8 2 5" xfId="11671"/>
    <cellStyle name="常规 5 2 3 8 2 5" xfId="11672"/>
    <cellStyle name="常规 5 2 2 2 8 2 5" xfId="11673"/>
    <cellStyle name="常规 5 5 8 2 5" xfId="11674"/>
    <cellStyle name="常规 5 2 4 8 2 5" xfId="11675"/>
    <cellStyle name="常规 5 2 2 3 8 2 5" xfId="11676"/>
    <cellStyle name="常规 5 6 7 2 5" xfId="11677"/>
    <cellStyle name="常规 5 2 5 7 2 5" xfId="11678"/>
    <cellStyle name="常规 5 2 2 4 7 2 5" xfId="11679"/>
    <cellStyle name="常规 5 4 2 7 2 5" xfId="11680"/>
    <cellStyle name="常规 5 2 3 2 7 2 5" xfId="11681"/>
    <cellStyle name="常规 5 2 2 2 2 7 2 5" xfId="11682"/>
    <cellStyle name="常规 5 5 2 7 2 5" xfId="11683"/>
    <cellStyle name="常规 5 2 4 2 7 2 5" xfId="11684"/>
    <cellStyle name="常规 5 2 2 3 2 7 2 5" xfId="11685"/>
    <cellStyle name="常规 5 7 2 2 5" xfId="11686"/>
    <cellStyle name="常规 5 2 6 2 2 5" xfId="11687"/>
    <cellStyle name="常规 5 2 2 5 2 2 5" xfId="11688"/>
    <cellStyle name="常规 5 4 3 2 2 5" xfId="11689"/>
    <cellStyle name="常规 5 2 3 3 2 2 5" xfId="11690"/>
    <cellStyle name="常规 5 2 2 2 3 2 2 5" xfId="11691"/>
    <cellStyle name="常规 5 5 3 2 2 5" xfId="11692"/>
    <cellStyle name="常规 5 2 4 3 2 2 5" xfId="11693"/>
    <cellStyle name="常规 5 2 2 3 3 2 2 5" xfId="11694"/>
    <cellStyle name="常规 5 6 2 2 2 5" xfId="11695"/>
    <cellStyle name="常规 5 2 5 2 2 2 5" xfId="11696"/>
    <cellStyle name="常规 5 2 2 4 2 2 2 5" xfId="11697"/>
    <cellStyle name="常规 5 4 2 2 2 2 5" xfId="11698"/>
    <cellStyle name="常规 5 2 3 2 2 2 2 5" xfId="11699"/>
    <cellStyle name="常规 5 2 2 2 2 2 2 2 5" xfId="11700"/>
    <cellStyle name="常规 5 5 2 2 2 2 5" xfId="11701"/>
    <cellStyle name="常规 5 2 4 2 2 2 2 5" xfId="11702"/>
    <cellStyle name="常规 5 2 2 3 2 2 2 2 5" xfId="11703"/>
    <cellStyle name="常规 5 8 2 2 5" xfId="11704"/>
    <cellStyle name="常规 5 2 7 2 2 5" xfId="11705"/>
    <cellStyle name="常规 5 2 2 6 2 2 5" xfId="11706"/>
    <cellStyle name="常规 5 4 4 2 2 5" xfId="11707"/>
    <cellStyle name="常规 5 2 3 4 2 2 5" xfId="11708"/>
    <cellStyle name="常规 5 2 2 2 4 2 2 5" xfId="11709"/>
    <cellStyle name="常规 5 5 4 2 2 5" xfId="11710"/>
    <cellStyle name="常规 5 2 4 4 2 2 5" xfId="11711"/>
    <cellStyle name="常规 5 2 2 3 4 2 2 5" xfId="11712"/>
    <cellStyle name="常规 5 6 3 2 2 5" xfId="11713"/>
    <cellStyle name="常规 5 2 5 3 2 2 5" xfId="11714"/>
    <cellStyle name="常规 5 2 2 4 3 2 2 5" xfId="11715"/>
    <cellStyle name="常规 5 4 2 3 2 2 5" xfId="11716"/>
    <cellStyle name="常规 5 2 3 2 3 2 2 5" xfId="11717"/>
    <cellStyle name="常规 5 2 2 2 2 3 2 2 5" xfId="11718"/>
    <cellStyle name="常规 5 5 2 3 2 2 5" xfId="11719"/>
    <cellStyle name="常规 5 2 4 2 3 2 2 5" xfId="11720"/>
    <cellStyle name="常规 5 2 2 3 2 3 2 2 5" xfId="11721"/>
    <cellStyle name="常规 5 9 2 2 5" xfId="11722"/>
    <cellStyle name="常规 5 2 8 2 2 5" xfId="11723"/>
    <cellStyle name="常规 5 2 2 7 2 2 5" xfId="11724"/>
    <cellStyle name="常规 5 4 5 2 2 5" xfId="11725"/>
    <cellStyle name="常规 5 2 3 5 2 2 5" xfId="11726"/>
    <cellStyle name="常规 5 2 2 2 5 2 2 5" xfId="11727"/>
    <cellStyle name="常规 5 5 5 2 2 5" xfId="11728"/>
    <cellStyle name="常规 5 2 4 5 2 2 5" xfId="11729"/>
    <cellStyle name="常规 5 2 2 3 5 2 2 5" xfId="11730"/>
    <cellStyle name="常规 5 6 4 2 2 5" xfId="11731"/>
    <cellStyle name="常规 5 2 5 4 2 2 5" xfId="11732"/>
    <cellStyle name="常规 5 2 2 4 4 2 2 5" xfId="11733"/>
    <cellStyle name="常规 5 4 2 4 2 2 5" xfId="11734"/>
    <cellStyle name="常规 5 2 3 2 4 2 2 5" xfId="11735"/>
    <cellStyle name="常规 5 2 2 2 2 4 2 2 5" xfId="11736"/>
    <cellStyle name="常规 5 5 2 4 2 2 5" xfId="11737"/>
    <cellStyle name="常规 5 2 4 2 4 2 2 5" xfId="11738"/>
    <cellStyle name="常规 5 2 2 3 2 4 2 2 5" xfId="11739"/>
    <cellStyle name="常规 5 10 2 2 5" xfId="11740"/>
    <cellStyle name="常规 5 2 9 2 2 5" xfId="11741"/>
    <cellStyle name="常规 5 2 2 8 2 2 5" xfId="11742"/>
    <cellStyle name="常规 5 4 6 2 2 5" xfId="11743"/>
    <cellStyle name="常规 5 2 3 6 2 2 5" xfId="11744"/>
    <cellStyle name="常规 5 2 2 2 6 2 2 5" xfId="11745"/>
    <cellStyle name="常规 5 5 6 2 2 5" xfId="11746"/>
    <cellStyle name="常规 5 2 4 6 2 2 5" xfId="11747"/>
    <cellStyle name="常规 5 2 2 3 6 2 2 5" xfId="11748"/>
    <cellStyle name="常规 5 6 5 2 2 5" xfId="11749"/>
    <cellStyle name="常规 5 2 5 5 2 2 5" xfId="11750"/>
    <cellStyle name="常规 5 2 2 4 5 2 2 5" xfId="11751"/>
    <cellStyle name="常规 5 4 2 5 2 2 5" xfId="11752"/>
    <cellStyle name="常规 5 2 3 2 5 2 2 5" xfId="11753"/>
    <cellStyle name="常规 5 2 2 2 2 5 2 2 5" xfId="11754"/>
    <cellStyle name="常规 5 5 2 5 2 2 5" xfId="11755"/>
    <cellStyle name="常规 5 2 4 2 5 2 2 5" xfId="11756"/>
    <cellStyle name="常规 5 2 2 3 2 5 2 2 5" xfId="11757"/>
    <cellStyle name="常规 5 11 2 2 5" xfId="11758"/>
    <cellStyle name="常规 5 2 10 2 2 5" xfId="11759"/>
    <cellStyle name="常规 5 2 2 9 2 2 5" xfId="11760"/>
    <cellStyle name="常规 5 4 7 2 2 5" xfId="11761"/>
    <cellStyle name="常规 5 2 3 7 2 2 5" xfId="11762"/>
    <cellStyle name="常规 5 2 2 2 7 2 2 5" xfId="11763"/>
    <cellStyle name="常规 5 5 7 2 2 5" xfId="11764"/>
    <cellStyle name="常规 5 2 4 7 2 2 5" xfId="11765"/>
    <cellStyle name="常规 5 2 2 3 7 2 2 5" xfId="11766"/>
    <cellStyle name="常规 5 6 6 2 2 5" xfId="11767"/>
    <cellStyle name="常规 5 2 5 6 2 2 5" xfId="11768"/>
    <cellStyle name="常规 5 2 2 4 6 2 2 5" xfId="11769"/>
    <cellStyle name="常规 5 4 2 6 2 2 5" xfId="11770"/>
    <cellStyle name="常规 5 2 3 2 6 2 2 5" xfId="11771"/>
    <cellStyle name="常规 5 2 2 2 2 6 2 2 5" xfId="11772"/>
    <cellStyle name="常规 5 5 2 6 2 2 5" xfId="11773"/>
    <cellStyle name="常规 5 2 4 2 6 2 2 5" xfId="11774"/>
    <cellStyle name="常规 5 2 2 3 2 6 2 2 5" xfId="11775"/>
    <cellStyle name="常规 5 14 5" xfId="11776"/>
    <cellStyle name="常规 5 2 13 5" xfId="11777"/>
    <cellStyle name="常规 5 2 2 12 5" xfId="11778"/>
    <cellStyle name="常规 5 4 10 5" xfId="11779"/>
    <cellStyle name="常规 5 2 3 10 5" xfId="11780"/>
    <cellStyle name="常规 5 2 2 2 10 5" xfId="11781"/>
    <cellStyle name="常规 5 5 10 5" xfId="11782"/>
    <cellStyle name="常规 5 2 4 10 5" xfId="11783"/>
    <cellStyle name="常规 5 2 2 3 10 5" xfId="11784"/>
    <cellStyle name="常规 5 6 9 5" xfId="11785"/>
    <cellStyle name="常规 5 2 5 9 5" xfId="11786"/>
    <cellStyle name="常规 5 2 2 4 9 5" xfId="11787"/>
    <cellStyle name="常规 5 4 2 9 5" xfId="11788"/>
    <cellStyle name="常规 5 2 3 2 9 5" xfId="11789"/>
    <cellStyle name="常规 5 2 2 2 2 9 5" xfId="11790"/>
    <cellStyle name="常规 5 5 2 9 5" xfId="11791"/>
    <cellStyle name="常规 5 2 4 2 9 5" xfId="11792"/>
    <cellStyle name="常规 5 2 2 3 2 9 5" xfId="11793"/>
    <cellStyle name="常规 5 7 4 5" xfId="11794"/>
    <cellStyle name="常规 5 2 6 4 5" xfId="11795"/>
    <cellStyle name="常规 5 2 2 5 4 5" xfId="11796"/>
    <cellStyle name="常规 5 4 3 4 5" xfId="11797"/>
    <cellStyle name="常规 5 2 3 3 4 5" xfId="11798"/>
    <cellStyle name="常规 5 2 2 2 3 4 5" xfId="11799"/>
    <cellStyle name="常规 5 5 3 4 5" xfId="11800"/>
    <cellStyle name="常规 5 2 4 3 4 5" xfId="11801"/>
    <cellStyle name="常规 5 2 2 3 3 4 5" xfId="11802"/>
    <cellStyle name="常规 5 6 2 4 5" xfId="11803"/>
    <cellStyle name="常规 5 2 5 2 4 5" xfId="11804"/>
    <cellStyle name="常规 5 2 2 4 2 4 5" xfId="11805"/>
    <cellStyle name="常规 5 4 2 2 4 5" xfId="11806"/>
    <cellStyle name="常规 5 2 3 2 2 4 5" xfId="11807"/>
    <cellStyle name="常规 5 2 2 2 2 2 4 5" xfId="11808"/>
    <cellStyle name="常规 5 5 2 2 4 5" xfId="11809"/>
    <cellStyle name="常规 5 2 4 2 2 4 5" xfId="11810"/>
    <cellStyle name="常规 5 2 2 3 2 2 4 5" xfId="11811"/>
    <cellStyle name="常规 5 8 4 5" xfId="11812"/>
    <cellStyle name="常规 5 2 7 4 5" xfId="11813"/>
    <cellStyle name="常规 5 2 2 6 4 5" xfId="11814"/>
    <cellStyle name="常规 5 4 4 4 5" xfId="11815"/>
    <cellStyle name="常规 5 2 3 4 4 5" xfId="11816"/>
    <cellStyle name="常规 5 2 2 2 4 4 5" xfId="11817"/>
    <cellStyle name="常规 5 5 4 4 5" xfId="11818"/>
    <cellStyle name="常规 5 2 4 4 4 5" xfId="11819"/>
    <cellStyle name="常规 5 2 2 3 4 4 5" xfId="11820"/>
    <cellStyle name="常规 5 6 3 4 5" xfId="11821"/>
    <cellStyle name="常规 5 2 5 3 4 5" xfId="11822"/>
    <cellStyle name="常规 5 2 2 4 3 4 5" xfId="11823"/>
    <cellStyle name="常规 5 4 2 3 4 5" xfId="11824"/>
    <cellStyle name="常规 5 2 3 2 3 4 5" xfId="11825"/>
    <cellStyle name="常规 5 2 2 2 2 3 4 5" xfId="11826"/>
    <cellStyle name="常规 5 5 2 3 4 5" xfId="11827"/>
    <cellStyle name="常规 5 2 4 2 3 4 5" xfId="11828"/>
    <cellStyle name="常规 5 2 2 3 2 3 4 5" xfId="11829"/>
    <cellStyle name="常规 5 9 4 5" xfId="11830"/>
    <cellStyle name="常规 5 2 8 4 5" xfId="11831"/>
    <cellStyle name="常规 5 2 2 7 4 5" xfId="11832"/>
    <cellStyle name="常规 5 4 5 4 5" xfId="11833"/>
    <cellStyle name="常规 5 2 3 5 4 5" xfId="11834"/>
    <cellStyle name="常规 5 2 2 2 5 4 5" xfId="11835"/>
    <cellStyle name="常规 5 5 5 4 5" xfId="11836"/>
    <cellStyle name="常规 5 2 4 5 4 5" xfId="11837"/>
    <cellStyle name="常规 5 2 2 3 5 4 5" xfId="11838"/>
    <cellStyle name="常规 5 6 4 4 5" xfId="11839"/>
    <cellStyle name="常规 5 2 5 4 4 5" xfId="11840"/>
    <cellStyle name="常规 5 2 2 4 4 4 5" xfId="11841"/>
    <cellStyle name="常规 5 4 2 4 4 5" xfId="11842"/>
    <cellStyle name="常规 5 2 3 2 4 4 5" xfId="11843"/>
    <cellStyle name="常规 5 2 2 2 2 4 4 5" xfId="11844"/>
    <cellStyle name="常规 5 5 2 4 4 5" xfId="11845"/>
    <cellStyle name="常规 5 2 4 2 4 4 5" xfId="11846"/>
    <cellStyle name="常规 5 2 2 3 2 4 4 5" xfId="11847"/>
    <cellStyle name="常规 5 10 4 5" xfId="11848"/>
    <cellStyle name="常规 5 2 9 4 5" xfId="11849"/>
    <cellStyle name="常规 5 2 2 8 4 5" xfId="11850"/>
    <cellStyle name="常规 5 4 6 4 5" xfId="11851"/>
    <cellStyle name="常规 5 2 3 6 4 5" xfId="11852"/>
    <cellStyle name="常规 5 2 2 2 6 4 5" xfId="11853"/>
    <cellStyle name="常规 5 5 6 4 5" xfId="11854"/>
    <cellStyle name="常规 5 2 4 6 4 5" xfId="11855"/>
    <cellStyle name="常规 5 2 2 3 6 4 5" xfId="11856"/>
    <cellStyle name="常规 5 6 5 4 5" xfId="11857"/>
    <cellStyle name="常规 5 2 5 5 4 5" xfId="11858"/>
    <cellStyle name="常规 5 2 2 4 5 4 5" xfId="11859"/>
    <cellStyle name="常规 5 4 2 5 4 5" xfId="11860"/>
    <cellStyle name="常规 5 2 3 2 5 4 5" xfId="11861"/>
    <cellStyle name="常规 5 2 2 2 2 5 4 5" xfId="11862"/>
    <cellStyle name="常规 5 5 2 5 4 5" xfId="11863"/>
    <cellStyle name="常规 5 2 4 2 5 4 5" xfId="11864"/>
    <cellStyle name="常规 5 2 2 3 2 5 4 5" xfId="11865"/>
    <cellStyle name="常规 5 11 4 5" xfId="11866"/>
    <cellStyle name="常规 5 2 10 4 5" xfId="11867"/>
    <cellStyle name="常规 5 2 2 9 4 5" xfId="11868"/>
    <cellStyle name="常规 5 4 7 4 5" xfId="11869"/>
    <cellStyle name="常规 5 2 3 7 4 5" xfId="11870"/>
    <cellStyle name="常规 5 2 2 2 7 4 5" xfId="11871"/>
    <cellStyle name="常规 5 5 7 4 5" xfId="11872"/>
    <cellStyle name="常规 5 2 4 7 4 5" xfId="11873"/>
    <cellStyle name="常规 5 2 2 3 7 4 5" xfId="11874"/>
    <cellStyle name="常规 5 6 6 4 5" xfId="11875"/>
    <cellStyle name="常规 5 2 5 6 4 5" xfId="11876"/>
    <cellStyle name="常规 5 2 2 4 6 4 5" xfId="11877"/>
    <cellStyle name="常规 5 4 2 6 4 5" xfId="11878"/>
    <cellStyle name="常规 5 2 3 2 6 4 5" xfId="11879"/>
    <cellStyle name="常规 5 2 2 2 2 6 4 5" xfId="11880"/>
    <cellStyle name="常规 5 5 2 6 4 5" xfId="11881"/>
    <cellStyle name="常规 5 2 4 2 6 4 5" xfId="11882"/>
    <cellStyle name="常规 5 2 2 3 2 6 4 5" xfId="11883"/>
    <cellStyle name="常规 5 12 3 5" xfId="11884"/>
    <cellStyle name="常规 5 2 11 3 5" xfId="11885"/>
    <cellStyle name="常规 5 2 2 10 3 5" xfId="11886"/>
    <cellStyle name="常规 5 4 8 3 5" xfId="11887"/>
    <cellStyle name="常规 5 2 3 8 3 5" xfId="11888"/>
    <cellStyle name="常规 5 2 2 2 8 3 5" xfId="11889"/>
    <cellStyle name="常规 5 5 8 3 5" xfId="11890"/>
    <cellStyle name="常规 5 2 4 8 3 5" xfId="11891"/>
    <cellStyle name="常规 5 2 2 3 8 3 5" xfId="11892"/>
    <cellStyle name="常规 5 6 7 3 5" xfId="11893"/>
    <cellStyle name="常规 5 2 5 7 3 5" xfId="11894"/>
    <cellStyle name="常规 5 2 2 4 7 3 5" xfId="11895"/>
    <cellStyle name="常规 5 4 2 7 3 5" xfId="11896"/>
    <cellStyle name="常规 5 2 3 2 7 3 5" xfId="11897"/>
    <cellStyle name="常规 5 2 2 2 2 7 3 5" xfId="11898"/>
    <cellStyle name="常规 5 5 2 7 3 5" xfId="11899"/>
    <cellStyle name="常规 5 2 4 2 7 3 5" xfId="11900"/>
    <cellStyle name="常规 5 2 2 3 2 7 3 5" xfId="11901"/>
    <cellStyle name="常规 5 7 2 3 5" xfId="11902"/>
    <cellStyle name="常规 5 2 6 2 3 5" xfId="11903"/>
    <cellStyle name="常规 5 2 2 5 2 3 5" xfId="11904"/>
    <cellStyle name="常规 5 4 3 2 3 5" xfId="11905"/>
    <cellStyle name="常规 5 2 3 3 2 3 5" xfId="11906"/>
    <cellStyle name="常规 5 2 2 2 3 2 3 5" xfId="11907"/>
    <cellStyle name="常规 5 5 3 2 3 5" xfId="11908"/>
    <cellStyle name="常规 5 2 4 3 2 3 5" xfId="11909"/>
    <cellStyle name="常规 5 2 2 3 3 2 3 5" xfId="11910"/>
    <cellStyle name="常规 5 6 2 2 3 5" xfId="11911"/>
    <cellStyle name="常规 5 2 5 2 2 3 5" xfId="11912"/>
    <cellStyle name="常规 5 2 2 4 2 2 3 5" xfId="11913"/>
    <cellStyle name="常规 5 4 2 2 2 3 5" xfId="11914"/>
    <cellStyle name="常规 5 2 3 2 2 2 3 5" xfId="11915"/>
    <cellStyle name="常规 5 2 2 2 2 2 2 3 5" xfId="11916"/>
    <cellStyle name="常规 5 5 2 2 2 3 5" xfId="11917"/>
    <cellStyle name="常规 5 2 4 2 2 2 3 5" xfId="11918"/>
    <cellStyle name="常规 5 2 2 3 2 2 2 3 5" xfId="11919"/>
    <cellStyle name="常规 5 8 2 3 5" xfId="11920"/>
    <cellStyle name="常规 5 2 7 2 3 5" xfId="11921"/>
    <cellStyle name="常规 5 2 2 6 2 3 5" xfId="11922"/>
    <cellStyle name="常规 5 4 4 2 3 5" xfId="11923"/>
    <cellStyle name="常规 5 2 3 4 2 3 5" xfId="11924"/>
    <cellStyle name="常规 5 2 2 2 4 2 3 5" xfId="11925"/>
    <cellStyle name="常规 5 5 4 2 3 5" xfId="11926"/>
    <cellStyle name="常规 5 2 4 4 2 3 5" xfId="11927"/>
    <cellStyle name="常规 5 2 2 3 4 2 3 5" xfId="11928"/>
    <cellStyle name="常规 5 6 3 2 3 5" xfId="11929"/>
    <cellStyle name="常规 5 2 5 3 2 3 5" xfId="11930"/>
    <cellStyle name="常规 5 2 2 4 3 2 3 5" xfId="11931"/>
    <cellStyle name="常规 5 4 2 3 2 3 5" xfId="11932"/>
    <cellStyle name="常规 5 2 3 2 3 2 3 5" xfId="11933"/>
    <cellStyle name="常规 5 2 2 2 2 3 2 3 5" xfId="11934"/>
    <cellStyle name="常规 5 5 2 3 2 3 5" xfId="11935"/>
    <cellStyle name="常规 5 2 4 2 3 2 3 5" xfId="11936"/>
    <cellStyle name="常规 5 2 2 3 2 3 2 3 5" xfId="11937"/>
    <cellStyle name="常规 5 9 2 3 5" xfId="11938"/>
    <cellStyle name="常规 5 2 8 2 3 5" xfId="11939"/>
    <cellStyle name="常规 5 2 2 7 2 3 5" xfId="11940"/>
    <cellStyle name="常规 5 4 5 2 3 5" xfId="11941"/>
    <cellStyle name="常规 5 2 3 5 2 3 5" xfId="11942"/>
    <cellStyle name="常规 5 2 2 2 5 2 3 5" xfId="11943"/>
    <cellStyle name="常规 5 5 5 2 3 5" xfId="11944"/>
    <cellStyle name="常规 5 2 4 5 2 3 5" xfId="11945"/>
    <cellStyle name="常规 5 2 2 3 5 2 3 5" xfId="11946"/>
    <cellStyle name="常规 5 6 4 2 3 5" xfId="11947"/>
    <cellStyle name="常规 5 2 5 4 2 3 5" xfId="11948"/>
    <cellStyle name="常规 5 2 2 4 4 2 3 5" xfId="11949"/>
    <cellStyle name="常规 5 4 2 4 2 3 5" xfId="11950"/>
    <cellStyle name="常规 5 2 3 2 4 2 3 5" xfId="11951"/>
    <cellStyle name="常规 5 2 2 2 2 4 2 3 5" xfId="11952"/>
    <cellStyle name="常规 5 5 2 4 2 3 5" xfId="11953"/>
    <cellStyle name="常规 5 2 4 2 4 2 3 5" xfId="11954"/>
    <cellStyle name="常规 5 2 2 3 2 4 2 3 5" xfId="11955"/>
    <cellStyle name="常规 5 10 2 3 5" xfId="11956"/>
    <cellStyle name="常规 5 2 9 2 3 5" xfId="11957"/>
    <cellStyle name="常规 5 2 2 8 2 3 5" xfId="11958"/>
    <cellStyle name="常规 5 4 6 2 3 5" xfId="11959"/>
    <cellStyle name="常规 5 2 3 6 2 3 5" xfId="11960"/>
    <cellStyle name="常规 5 2 2 2 6 2 3 5" xfId="11961"/>
    <cellStyle name="常规 5 5 6 2 3 5" xfId="11962"/>
    <cellStyle name="常规 5 2 4 6 2 3 5" xfId="11963"/>
    <cellStyle name="常规 5 2 2 3 6 2 3 5" xfId="11964"/>
    <cellStyle name="常规 5 6 5 2 3 5" xfId="11965"/>
    <cellStyle name="常规 5 2 5 5 2 3 5" xfId="11966"/>
    <cellStyle name="常规 5 2 2 4 5 2 3 5" xfId="11967"/>
    <cellStyle name="常规 5 4 2 5 2 3 5" xfId="11968"/>
    <cellStyle name="常规 5 2 3 2 5 2 3 5" xfId="11969"/>
    <cellStyle name="常规 5 2 2 2 2 5 2 3 5" xfId="11970"/>
    <cellStyle name="常规 5 5 2 5 2 3 5" xfId="11971"/>
    <cellStyle name="常规 5 2 4 2 5 2 3 5" xfId="11972"/>
    <cellStyle name="常规 5 2 2 3 2 5 2 3 5" xfId="11973"/>
    <cellStyle name="常规 5 11 2 3 5" xfId="11974"/>
    <cellStyle name="常规 5 2 10 2 3 5" xfId="11975"/>
    <cellStyle name="常规 5 2 2 9 2 3 5" xfId="11976"/>
    <cellStyle name="常规 5 4 7 2 3 5" xfId="11977"/>
    <cellStyle name="常规 5 2 3 7 2 3 5" xfId="11978"/>
    <cellStyle name="常规 5 2 2 2 7 2 3 5" xfId="11979"/>
    <cellStyle name="常规 5 5 7 2 3 5" xfId="11980"/>
    <cellStyle name="常规 5 2 4 7 2 3 5" xfId="11981"/>
    <cellStyle name="常规 5 2 2 3 7 2 3 5" xfId="11982"/>
    <cellStyle name="常规 5 6 6 2 3 5" xfId="11983"/>
    <cellStyle name="常规 5 2 5 6 2 3 5" xfId="11984"/>
    <cellStyle name="常规 5 2 2 4 6 2 3 5" xfId="11985"/>
    <cellStyle name="常规 5 4 2 6 2 3 5" xfId="11986"/>
    <cellStyle name="常规 5 2 3 2 6 2 3 5" xfId="11987"/>
    <cellStyle name="常规 5 2 2 2 2 6 2 3 5" xfId="11988"/>
    <cellStyle name="常规 5 5 2 6 2 3 5" xfId="11989"/>
    <cellStyle name="常规 5 2 4 2 6 2 3 5" xfId="11990"/>
    <cellStyle name="常规 5 2 2 3 2 6 2 3 5" xfId="11991"/>
    <cellStyle name="常规 5 15 4" xfId="11992"/>
    <cellStyle name="常规 5 2 14 4" xfId="11993"/>
    <cellStyle name="常规 5 2 2 13 4" xfId="11994"/>
    <cellStyle name="常规 5 4 11 4" xfId="11995"/>
    <cellStyle name="常规 5 2 3 11 4" xfId="11996"/>
    <cellStyle name="常规 5 2 2 2 11 4" xfId="11997"/>
    <cellStyle name="常规 5 5 11 4" xfId="11998"/>
    <cellStyle name="常规 5 2 4 11 4" xfId="11999"/>
    <cellStyle name="常规 5 2 2 3 11 4" xfId="12000"/>
    <cellStyle name="常规 5 6 10 4" xfId="12001"/>
    <cellStyle name="常规 5 2 5 10 4" xfId="12002"/>
    <cellStyle name="常规 5 2 2 4 10 4" xfId="12003"/>
    <cellStyle name="常规 5 4 2 10 4" xfId="12004"/>
    <cellStyle name="常规 5 2 3 2 10 4" xfId="12005"/>
    <cellStyle name="常规 5 2 2 2 2 10 4" xfId="12006"/>
    <cellStyle name="常规 5 5 2 10 4" xfId="12007"/>
    <cellStyle name="常规 5 2 4 2 10 4" xfId="12008"/>
    <cellStyle name="常规 5 2 2 3 2 10 4" xfId="12009"/>
    <cellStyle name="常规 5 7 5 4" xfId="12010"/>
    <cellStyle name="常规 5 2 6 5 4" xfId="12011"/>
    <cellStyle name="常规 5 2 2 5 5 4" xfId="12012"/>
    <cellStyle name="常规 5 4 3 5 4" xfId="12013"/>
    <cellStyle name="常规 5 2 3 3 5 4" xfId="12014"/>
    <cellStyle name="常规 5 2 2 2 3 5 4" xfId="12015"/>
    <cellStyle name="常规 5 5 3 5 4" xfId="12016"/>
    <cellStyle name="常规 5 2 4 3 5 4" xfId="12017"/>
    <cellStyle name="常规 5 2 2 3 3 5 4" xfId="12018"/>
    <cellStyle name="常规 5 6 2 5 4" xfId="12019"/>
    <cellStyle name="常规 5 2 5 2 5 4" xfId="12020"/>
    <cellStyle name="常规 5 2 2 4 2 5 4" xfId="12021"/>
    <cellStyle name="常规 5 4 2 2 5 4" xfId="12022"/>
    <cellStyle name="常规 5 2 3 2 2 5 4" xfId="12023"/>
    <cellStyle name="常规 5 2 2 2 2 2 5 4" xfId="12024"/>
    <cellStyle name="常规 5 5 2 2 5 4" xfId="12025"/>
    <cellStyle name="常规 5 2 4 2 2 5 4" xfId="12026"/>
    <cellStyle name="常规 5 2 2 3 2 2 5 4" xfId="12027"/>
    <cellStyle name="常规 5 8 5 4" xfId="12028"/>
    <cellStyle name="常规 5 2 7 5 4" xfId="12029"/>
    <cellStyle name="常规 5 2 2 6 5 4" xfId="12030"/>
    <cellStyle name="常规 5 4 4 5 4" xfId="12031"/>
    <cellStyle name="常规 5 2 3 4 5 4" xfId="12032"/>
    <cellStyle name="常规 5 2 2 2 4 5 4" xfId="12033"/>
    <cellStyle name="常规 5 5 4 5 4" xfId="12034"/>
    <cellStyle name="常规 5 2 4 4 5 4" xfId="12035"/>
    <cellStyle name="常规 5 2 2 3 4 5 4" xfId="12036"/>
    <cellStyle name="常规 5 6 3 5 4" xfId="12037"/>
    <cellStyle name="常规 5 2 5 3 5 4" xfId="12038"/>
    <cellStyle name="常规 5 2 2 4 3 5 4" xfId="12039"/>
    <cellStyle name="常规 5 4 2 3 5 4" xfId="12040"/>
    <cellStyle name="常规 5 2 3 2 3 5 4" xfId="12041"/>
    <cellStyle name="常规 5 2 2 2 2 3 5 4" xfId="12042"/>
    <cellStyle name="常规 5 5 2 3 5 4" xfId="12043"/>
    <cellStyle name="常规 5 2 4 2 3 5 4" xfId="12044"/>
    <cellStyle name="常规 5 2 2 3 2 3 5 4" xfId="12045"/>
    <cellStyle name="常规 5 9 5 4" xfId="12046"/>
    <cellStyle name="常规 5 2 8 5 4" xfId="12047"/>
    <cellStyle name="常规 5 2 2 7 5 4" xfId="12048"/>
    <cellStyle name="常规 5 4 5 5 4" xfId="12049"/>
    <cellStyle name="常规 5 2 3 5 5 4" xfId="12050"/>
    <cellStyle name="常规 5 2 2 2 5 5 4" xfId="12051"/>
    <cellStyle name="常规 5 5 5 5 4" xfId="12052"/>
    <cellStyle name="常规 5 2 4 5 5 4" xfId="12053"/>
    <cellStyle name="常规 5 2 2 3 5 5 4" xfId="12054"/>
    <cellStyle name="常规 5 6 4 5 4" xfId="12055"/>
    <cellStyle name="常规 5 2 5 4 5 4" xfId="12056"/>
    <cellStyle name="常规 5 2 2 4 4 5 4" xfId="12057"/>
    <cellStyle name="常规 5 4 2 4 5 4" xfId="12058"/>
    <cellStyle name="常规 5 2 3 2 4 5 4" xfId="12059"/>
    <cellStyle name="常规 5 2 2 2 2 4 5 4" xfId="12060"/>
    <cellStyle name="常规 5 5 2 4 5 4" xfId="12061"/>
    <cellStyle name="常规 5 2 4 2 4 5 4" xfId="12062"/>
    <cellStyle name="常规 5 2 2 3 2 4 5 4" xfId="12063"/>
    <cellStyle name="常规 5 10 5 4" xfId="12064"/>
    <cellStyle name="常规 5 2 9 5 4" xfId="12065"/>
    <cellStyle name="常规 5 2 2 8 5 4" xfId="12066"/>
    <cellStyle name="常规 5 4 6 5 4" xfId="12067"/>
    <cellStyle name="常规 5 2 3 6 5 4" xfId="12068"/>
    <cellStyle name="常规 5 2 2 2 6 5 4" xfId="12069"/>
    <cellStyle name="常规 5 5 6 5 4" xfId="12070"/>
    <cellStyle name="常规 5 2 4 6 5 4" xfId="12071"/>
    <cellStyle name="常规 5 2 2 3 6 5 4" xfId="12072"/>
    <cellStyle name="常规 5 6 5 5 4" xfId="12073"/>
    <cellStyle name="常规 5 2 5 5 5 4" xfId="12074"/>
    <cellStyle name="常规 5 2 2 4 5 5 4" xfId="12075"/>
    <cellStyle name="常规 5 4 2 5 5 4" xfId="12076"/>
    <cellStyle name="常规 5 2 3 2 5 5 4" xfId="12077"/>
    <cellStyle name="常规 5 2 2 2 2 5 5 4" xfId="12078"/>
    <cellStyle name="常规 5 5 2 5 5 4" xfId="12079"/>
    <cellStyle name="常规 5 2 4 2 5 5 4" xfId="12080"/>
    <cellStyle name="常规 5 2 2 3 2 5 5 4" xfId="12081"/>
    <cellStyle name="常规 5 11 5 4" xfId="12082"/>
    <cellStyle name="常规 5 2 10 5 4" xfId="12083"/>
    <cellStyle name="常规 5 2 2 9 5 4" xfId="12084"/>
    <cellStyle name="常规 5 4 7 5 4" xfId="12085"/>
    <cellStyle name="常规 5 2 3 7 5 4" xfId="12086"/>
    <cellStyle name="常规 5 2 2 2 7 5 4" xfId="12087"/>
    <cellStyle name="常规 5 5 7 5 4" xfId="12088"/>
    <cellStyle name="常规 5 2 4 7 5 4" xfId="12089"/>
    <cellStyle name="常规 5 2 2 3 7 5 4" xfId="12090"/>
    <cellStyle name="常规 5 6 6 5 4" xfId="12091"/>
    <cellStyle name="常规 5 2 5 6 5 4" xfId="12092"/>
    <cellStyle name="常规 5 2 2 4 6 5 4" xfId="12093"/>
    <cellStyle name="常规 5 4 2 6 5 4" xfId="12094"/>
    <cellStyle name="常规 5 2 3 2 6 5 4" xfId="12095"/>
    <cellStyle name="常规 5 2 2 2 2 6 5 4" xfId="12096"/>
    <cellStyle name="常规 5 5 2 6 5 4" xfId="12097"/>
    <cellStyle name="常规 5 2 4 2 6 5 4" xfId="12098"/>
    <cellStyle name="常规 5 2 2 3 2 6 5 4" xfId="12099"/>
    <cellStyle name="常规 5 12 4 4" xfId="12100"/>
    <cellStyle name="常规 5 2 11 4 4" xfId="12101"/>
    <cellStyle name="常规 5 2 2 10 4 4" xfId="12102"/>
    <cellStyle name="常规 5 4 8 4 4" xfId="12103"/>
    <cellStyle name="常规 5 2 3 8 4 4" xfId="12104"/>
    <cellStyle name="常规 5 2 2 2 8 4 4" xfId="12105"/>
    <cellStyle name="常规 5 5 8 4 4" xfId="12106"/>
    <cellStyle name="常规 5 2 4 8 4 4" xfId="12107"/>
    <cellStyle name="常规 5 2 2 3 8 4 4" xfId="12108"/>
    <cellStyle name="常规 5 6 7 4 4" xfId="12109"/>
    <cellStyle name="常规 5 2 5 7 4 4" xfId="12110"/>
    <cellStyle name="常规 5 2 2 4 7 4 4" xfId="12111"/>
    <cellStyle name="常规 5 4 2 7 4 4" xfId="12112"/>
    <cellStyle name="常规 5 2 3 2 7 4 4" xfId="12113"/>
    <cellStyle name="常规 5 2 2 2 2 7 4 4" xfId="12114"/>
    <cellStyle name="常规 5 5 2 7 4 4" xfId="12115"/>
    <cellStyle name="常规 5 2 4 2 7 4 4" xfId="12116"/>
    <cellStyle name="常规 5 2 2 3 2 7 4 4" xfId="12117"/>
    <cellStyle name="常规 5 7 2 4 4" xfId="12118"/>
    <cellStyle name="常规 5 2 6 2 4 4" xfId="12119"/>
    <cellStyle name="常规 5 2 2 5 2 4 4" xfId="12120"/>
    <cellStyle name="常规 5 4 3 2 4 4" xfId="12121"/>
    <cellStyle name="常规 5 2 3 3 2 4 4" xfId="12122"/>
    <cellStyle name="常规 5 2 2 2 3 2 4 4" xfId="12123"/>
    <cellStyle name="常规 5 5 3 2 4 4" xfId="12124"/>
    <cellStyle name="常规 5 2 4 3 2 4 4" xfId="12125"/>
    <cellStyle name="常规 5 2 2 3 3 2 4 4" xfId="12126"/>
    <cellStyle name="常规 5 6 2 2 4 4" xfId="12127"/>
    <cellStyle name="常规 5 2 5 2 2 4 4" xfId="12128"/>
    <cellStyle name="常规 5 2 2 4 2 2 4 4" xfId="12129"/>
    <cellStyle name="常规 5 4 2 2 2 4 4" xfId="12130"/>
    <cellStyle name="常规 5 2 3 2 2 2 4 4" xfId="12131"/>
    <cellStyle name="常规 5 2 2 2 2 2 2 4 4" xfId="12132"/>
    <cellStyle name="常规 5 5 2 2 2 4 4" xfId="12133"/>
    <cellStyle name="常规 5 2 4 2 2 2 4 4" xfId="12134"/>
    <cellStyle name="常规 5 2 2 3 2 2 2 4 4" xfId="12135"/>
    <cellStyle name="常规 5 8 2 4 4" xfId="12136"/>
    <cellStyle name="常规 5 2 7 2 4 4" xfId="12137"/>
    <cellStyle name="常规 5 2 2 6 2 4 4" xfId="12138"/>
    <cellStyle name="常规 5 4 4 2 4 4" xfId="12139"/>
    <cellStyle name="常规 5 2 3 4 2 4 4" xfId="12140"/>
    <cellStyle name="常规 5 2 2 2 4 2 4 4" xfId="12141"/>
    <cellStyle name="常规 5 5 4 2 4 4" xfId="12142"/>
    <cellStyle name="常规 5 2 4 4 2 4 4" xfId="12143"/>
    <cellStyle name="常规 5 2 2 3 4 2 4 4" xfId="12144"/>
    <cellStyle name="常规 5 6 3 2 4 4" xfId="12145"/>
    <cellStyle name="常规 5 2 5 3 2 4 4" xfId="12146"/>
    <cellStyle name="常规 5 2 2 4 3 2 4 4" xfId="12147"/>
    <cellStyle name="常规 5 4 2 3 2 4 4" xfId="12148"/>
    <cellStyle name="常规 5 2 3 2 3 2 4 4" xfId="12149"/>
    <cellStyle name="常规 5 2 2 2 2 3 2 4 4" xfId="12150"/>
    <cellStyle name="常规 5 5 2 3 2 4 4" xfId="12151"/>
    <cellStyle name="常规 5 2 4 2 3 2 4 4" xfId="12152"/>
    <cellStyle name="常规 5 2 2 3 2 3 2 4 4" xfId="12153"/>
    <cellStyle name="常规 5 9 2 4 4" xfId="12154"/>
    <cellStyle name="常规 5 2 8 2 4 4" xfId="12155"/>
    <cellStyle name="常规 5 2 2 7 2 4 4" xfId="12156"/>
    <cellStyle name="常规 5 4 5 2 4 4" xfId="12157"/>
    <cellStyle name="常规 5 2 3 5 2 4 4" xfId="12158"/>
    <cellStyle name="常规 5 2 2 2 5 2 4 4" xfId="12159"/>
    <cellStyle name="常规 5 5 5 2 4 4" xfId="12160"/>
    <cellStyle name="常规 5 2 4 5 2 4 4" xfId="12161"/>
    <cellStyle name="常规 5 2 2 3 5 2 4 4" xfId="12162"/>
    <cellStyle name="常规 5 6 4 2 4 4" xfId="12163"/>
    <cellStyle name="常规 5 2 5 4 2 4 4" xfId="12164"/>
    <cellStyle name="常规 5 2 2 4 4 2 4 4" xfId="12165"/>
    <cellStyle name="常规 5 4 2 4 2 4 4" xfId="12166"/>
    <cellStyle name="常规 5 2 3 2 4 2 4 4" xfId="12167"/>
    <cellStyle name="常规 5 2 2 2 2 4 2 4 4" xfId="12168"/>
    <cellStyle name="常规 5 5 2 4 2 4 4" xfId="12169"/>
    <cellStyle name="常规 5 2 4 2 4 2 4 4" xfId="12170"/>
    <cellStyle name="常规 5 2 2 3 2 4 2 4 4" xfId="12171"/>
    <cellStyle name="常规 5 10 2 4 4" xfId="12172"/>
    <cellStyle name="常规 5 2 9 2 4 4" xfId="12173"/>
    <cellStyle name="常规 5 2 2 8 2 4 4" xfId="12174"/>
    <cellStyle name="常规 5 4 6 2 4 4" xfId="12175"/>
    <cellStyle name="常规 5 2 3 6 2 4 4" xfId="12176"/>
    <cellStyle name="常规 5 2 2 2 6 2 4 4" xfId="12177"/>
    <cellStyle name="常规 5 5 6 2 4 4" xfId="12178"/>
    <cellStyle name="常规 5 2 4 6 2 4 4" xfId="12179"/>
    <cellStyle name="常规 5 2 2 3 6 2 4 4" xfId="12180"/>
    <cellStyle name="常规 5 6 5 2 4 4" xfId="12181"/>
    <cellStyle name="常规 5 2 5 5 2 4 4" xfId="12182"/>
    <cellStyle name="常规 5 2 2 4 5 2 4 4" xfId="12183"/>
    <cellStyle name="常规 5 4 2 5 2 4 4" xfId="12184"/>
    <cellStyle name="常规 5 2 3 2 5 2 4 4" xfId="12185"/>
    <cellStyle name="常规 5 2 2 2 2 5 2 4 4" xfId="12186"/>
    <cellStyle name="常规 5 5 2 5 2 4 4" xfId="12187"/>
    <cellStyle name="常规 5 2 4 2 5 2 4 4" xfId="12188"/>
    <cellStyle name="常规 5 2 2 3 2 5 2 4 4" xfId="12189"/>
    <cellStyle name="常规 5 11 2 4 4" xfId="12190"/>
    <cellStyle name="常规 5 2 10 2 4 4" xfId="12191"/>
    <cellStyle name="常规 5 2 2 9 2 4 4" xfId="12192"/>
    <cellStyle name="常规 5 4 7 2 4 4" xfId="12193"/>
    <cellStyle name="常规 5 2 3 7 2 4 4" xfId="12194"/>
    <cellStyle name="常规 5 2 2 2 7 2 4 4" xfId="12195"/>
    <cellStyle name="常规 5 5 7 2 4 4" xfId="12196"/>
    <cellStyle name="常规 5 2 4 7 2 4 4" xfId="12197"/>
    <cellStyle name="常规 5 2 2 3 7 2 4 4" xfId="12198"/>
    <cellStyle name="常规 5 6 6 2 4 4" xfId="12199"/>
    <cellStyle name="常规 5 2 5 6 2 4 4" xfId="12200"/>
    <cellStyle name="常规 5 2 2 4 6 2 4 4" xfId="12201"/>
    <cellStyle name="常规 5 4 2 6 2 4 4" xfId="12202"/>
    <cellStyle name="常规 5 2 3 2 6 2 4 4" xfId="12203"/>
    <cellStyle name="常规 5 2 2 2 2 6 2 4 4" xfId="12204"/>
    <cellStyle name="常规 5 5 2 6 2 4 4" xfId="12205"/>
    <cellStyle name="常规 5 2 4 2 6 2 4 4" xfId="12206"/>
    <cellStyle name="常规 5 2 2 3 2 6 2 4 4" xfId="12207"/>
    <cellStyle name="常规 5 13 2 4" xfId="12208"/>
    <cellStyle name="常规 5 2 12 2 4" xfId="12209"/>
    <cellStyle name="常规 5 2 2 11 2 4" xfId="12210"/>
    <cellStyle name="常规 5 4 9 2 4" xfId="12211"/>
    <cellStyle name="常规 5 2 3 9 2 4" xfId="12212"/>
    <cellStyle name="常规 5 2 2 2 9 2 4" xfId="12213"/>
    <cellStyle name="常规 5 5 9 2 4" xfId="12214"/>
    <cellStyle name="常规 5 2 4 9 2 4" xfId="12215"/>
    <cellStyle name="常规 5 2 2 3 9 2 4" xfId="12216"/>
    <cellStyle name="常规 5 6 8 2 4" xfId="12217"/>
    <cellStyle name="常规 5 2 5 8 2 4" xfId="12218"/>
    <cellStyle name="常规 5 2 2 4 8 2 4" xfId="12219"/>
    <cellStyle name="常规 5 4 2 8 2 4" xfId="12220"/>
    <cellStyle name="常规 5 2 3 2 8 2 4" xfId="12221"/>
    <cellStyle name="常规 5 2 2 2 2 8 2 4" xfId="12222"/>
    <cellStyle name="常规 5 5 2 8 2 4" xfId="12223"/>
    <cellStyle name="常规 5 2 4 2 8 2 4" xfId="12224"/>
    <cellStyle name="常规 5 2 2 3 2 8 2 4" xfId="12225"/>
    <cellStyle name="常规 5 7 3 2 4" xfId="12226"/>
    <cellStyle name="常规 5 2 6 3 2 4" xfId="12227"/>
    <cellStyle name="常规 5 2 2 5 3 2 4" xfId="12228"/>
    <cellStyle name="常规 5 4 3 3 2 4" xfId="12229"/>
    <cellStyle name="常规 5 2 3 3 3 2 4" xfId="12230"/>
    <cellStyle name="常规 5 2 2 2 3 3 2 4" xfId="12231"/>
    <cellStyle name="常规 5 5 3 3 2 4" xfId="12232"/>
    <cellStyle name="常规 5 2 4 3 3 2 4" xfId="12233"/>
    <cellStyle name="常规 5 2 2 3 3 3 2 4" xfId="12234"/>
    <cellStyle name="常规 5 6 2 3 2 4" xfId="12235"/>
    <cellStyle name="常规 5 2 5 2 3 2 4" xfId="12236"/>
    <cellStyle name="常规 5 2 2 4 2 3 2 4" xfId="12237"/>
    <cellStyle name="常规 5 4 2 2 3 2 4" xfId="12238"/>
    <cellStyle name="常规 5 2 3 2 2 3 2 4" xfId="12239"/>
    <cellStyle name="常规 5 2 2 2 2 2 3 2 4" xfId="12240"/>
    <cellStyle name="常规 5 5 2 2 3 2 4" xfId="12241"/>
    <cellStyle name="常规 5 2 4 2 2 3 2 4" xfId="12242"/>
    <cellStyle name="常规 5 2 2 3 2 2 3 2 4" xfId="12243"/>
    <cellStyle name="常规 5 8 3 2 4" xfId="12244"/>
    <cellStyle name="常规 5 2 7 3 2 4" xfId="12245"/>
    <cellStyle name="常规 5 2 2 6 3 2 4" xfId="12246"/>
    <cellStyle name="常规 5 4 4 3 2 4" xfId="12247"/>
    <cellStyle name="常规 5 2 3 4 3 2 4" xfId="12248"/>
    <cellStyle name="常规 5 2 2 2 4 3 2 4" xfId="12249"/>
    <cellStyle name="常规 5 5 4 3 2 4" xfId="12250"/>
    <cellStyle name="常规 5 2 4 4 3 2 4" xfId="12251"/>
    <cellStyle name="常规 5 2 2 3 4 3 2 4" xfId="12252"/>
    <cellStyle name="常规 5 6 3 3 2 4" xfId="12253"/>
    <cellStyle name="常规 5 2 5 3 3 2 4" xfId="12254"/>
    <cellStyle name="常规 5 2 2 4 3 3 2 4" xfId="12255"/>
    <cellStyle name="常规 5 4 2 3 3 2 4" xfId="12256"/>
    <cellStyle name="常规 5 2 3 2 3 3 2 4" xfId="12257"/>
    <cellStyle name="常规 5 2 2 2 2 3 3 2 4" xfId="12258"/>
    <cellStyle name="常规 5 5 2 3 3 2 4" xfId="12259"/>
    <cellStyle name="常规 5 2 4 2 3 3 2 4" xfId="12260"/>
    <cellStyle name="常规 5 2 2 3 2 3 3 2 4" xfId="12261"/>
    <cellStyle name="常规 5 9 3 2 4" xfId="12262"/>
    <cellStyle name="常规 5 2 8 3 2 4" xfId="12263"/>
    <cellStyle name="常规 5 2 2 7 3 2 4" xfId="12264"/>
    <cellStyle name="常规 5 4 5 3 2 4" xfId="12265"/>
    <cellStyle name="常规 5 2 3 5 3 2 4" xfId="12266"/>
    <cellStyle name="常规 5 2 2 2 5 3 2 4" xfId="12267"/>
    <cellStyle name="常规 5 5 5 3 2 4" xfId="12268"/>
    <cellStyle name="常规 5 2 4 5 3 2 4" xfId="12269"/>
    <cellStyle name="常规 5 2 2 3 5 3 2 4" xfId="12270"/>
    <cellStyle name="常规 5 6 4 3 2 4" xfId="12271"/>
    <cellStyle name="常规 5 2 5 4 3 2 4" xfId="12272"/>
    <cellStyle name="常规 5 2 2 4 4 3 2 4" xfId="12273"/>
    <cellStyle name="常规 5 4 2 4 3 2 4" xfId="12274"/>
    <cellStyle name="常规 5 2 3 2 4 3 2 4" xfId="12275"/>
    <cellStyle name="常规 5 2 2 2 2 4 3 2 4" xfId="12276"/>
    <cellStyle name="常规 5 5 2 4 3 2 4" xfId="12277"/>
    <cellStyle name="常规 5 2 4 2 4 3 2 4" xfId="12278"/>
    <cellStyle name="常规 5 2 2 3 2 4 3 2 4" xfId="12279"/>
    <cellStyle name="常规 5 10 3 2 4" xfId="12280"/>
    <cellStyle name="常规 5 2 9 3 2 4" xfId="12281"/>
    <cellStyle name="常规 5 2 2 8 3 2 4" xfId="12282"/>
    <cellStyle name="常规 5 4 6 3 2 4" xfId="12283"/>
    <cellStyle name="常规 5 2 3 6 3 2 4" xfId="12284"/>
    <cellStyle name="常规 5 2 2 2 6 3 2 4" xfId="12285"/>
    <cellStyle name="常规 5 5 6 3 2 4" xfId="12286"/>
    <cellStyle name="常规 5 2 4 6 3 2 4" xfId="12287"/>
    <cellStyle name="常规 5 2 2 3 6 3 2 4" xfId="12288"/>
    <cellStyle name="常规 5 6 5 3 2 4" xfId="12289"/>
    <cellStyle name="常规 5 2 5 5 3 2 4" xfId="12290"/>
    <cellStyle name="常规 5 2 2 4 5 3 2 4" xfId="12291"/>
    <cellStyle name="常规 5 4 2 5 3 2 4" xfId="12292"/>
    <cellStyle name="常规 5 2 3 2 5 3 2 4" xfId="12293"/>
    <cellStyle name="常规 5 2 2 2 2 5 3 2 4" xfId="12294"/>
    <cellStyle name="常规 5 5 2 5 3 2 4" xfId="12295"/>
    <cellStyle name="常规 5 2 4 2 5 3 2 4" xfId="12296"/>
    <cellStyle name="常规 5 2 2 3 2 5 3 2 4" xfId="12297"/>
    <cellStyle name="常规 5 11 3 2 4" xfId="12298"/>
    <cellStyle name="常规 5 2 10 3 2 4" xfId="12299"/>
    <cellStyle name="常规 5 2 2 9 3 2 4" xfId="12300"/>
    <cellStyle name="常规 5 4 7 3 2 4" xfId="12301"/>
    <cellStyle name="常规 5 2 3 7 3 2 4" xfId="12302"/>
    <cellStyle name="常规 5 2 2 2 7 3 2 4" xfId="12303"/>
    <cellStyle name="常规 5 5 7 3 2 4" xfId="12304"/>
    <cellStyle name="常规 5 2 4 7 3 2 4" xfId="12305"/>
    <cellStyle name="常规 5 2 2 3 7 3 2 4" xfId="12306"/>
    <cellStyle name="常规 5 6 6 3 2 4" xfId="12307"/>
    <cellStyle name="常规 5 2 5 6 3 2 4" xfId="12308"/>
    <cellStyle name="常规 5 2 2 4 6 3 2 4" xfId="12309"/>
    <cellStyle name="常规 5 4 2 6 3 2 4" xfId="12310"/>
    <cellStyle name="常规 5 2 3 2 6 3 2 4" xfId="12311"/>
    <cellStyle name="常规 5 2 2 2 2 6 3 2 4" xfId="12312"/>
    <cellStyle name="常规 5 5 2 6 3 2 4" xfId="12313"/>
    <cellStyle name="常规 5 2 4 2 6 3 2 4" xfId="12314"/>
    <cellStyle name="常规 5 2 2 3 2 6 3 2 4" xfId="12315"/>
    <cellStyle name="常规 5 12 2 2 4" xfId="12316"/>
    <cellStyle name="常规 5 2 11 2 2 4" xfId="12317"/>
    <cellStyle name="常规 5 2 2 10 2 2 4" xfId="12318"/>
    <cellStyle name="常规 5 4 8 2 2 4" xfId="12319"/>
    <cellStyle name="常规 5 2 3 8 2 2 4" xfId="12320"/>
    <cellStyle name="常规 5 2 2 2 8 2 2 4" xfId="12321"/>
    <cellStyle name="常规 5 5 8 2 2 4" xfId="12322"/>
    <cellStyle name="常规 5 2 4 8 2 2 4" xfId="12323"/>
    <cellStyle name="常规 5 2 2 3 8 2 2 4" xfId="12324"/>
    <cellStyle name="常规 5 6 7 2 2 4" xfId="12325"/>
    <cellStyle name="常规 5 2 5 7 2 2 4" xfId="12326"/>
    <cellStyle name="常规 5 2 2 4 7 2 2 4" xfId="12327"/>
    <cellStyle name="常规 5 4 2 7 2 2 4" xfId="12328"/>
    <cellStyle name="常规 5 2 3 2 7 2 2 4" xfId="12329"/>
    <cellStyle name="常规 5 2 2 2 2 7 2 2 4" xfId="12330"/>
    <cellStyle name="常规 5 5 2 7 2 2 4" xfId="12331"/>
    <cellStyle name="常规 5 2 4 2 7 2 2 4" xfId="12332"/>
    <cellStyle name="常规 5 2 2 3 2 7 2 2 4" xfId="12333"/>
    <cellStyle name="常规 5 7 2 2 2 4" xfId="12334"/>
    <cellStyle name="常规 5 2 6 2 2 2 4" xfId="12335"/>
    <cellStyle name="常规 5 2 2 5 2 2 2 4" xfId="12336"/>
    <cellStyle name="常规 5 4 3 2 2 2 4" xfId="12337"/>
    <cellStyle name="常规 5 2 3 3 2 2 2 4" xfId="12338"/>
    <cellStyle name="常规 5 2 2 2 3 2 2 2 4" xfId="12339"/>
    <cellStyle name="常规 5 5 3 2 2 2 4" xfId="12340"/>
    <cellStyle name="常规 5 2 4 3 2 2 2 4" xfId="12341"/>
    <cellStyle name="常规 5 2 2 3 3 2 2 2 4" xfId="12342"/>
    <cellStyle name="常规 5 6 2 2 2 2 4" xfId="12343"/>
    <cellStyle name="常规 5 2 5 2 2 2 2 4" xfId="12344"/>
    <cellStyle name="常规 5 2 2 4 2 2 2 2 4" xfId="12345"/>
    <cellStyle name="常规 5 4 2 2 2 2 2 4" xfId="12346"/>
    <cellStyle name="常规 5 2 3 2 2 2 2 2 4" xfId="12347"/>
    <cellStyle name="常规 5 2 2 2 2 2 2 2 2 4" xfId="12348"/>
    <cellStyle name="常规 5 5 2 2 2 2 2 4" xfId="12349"/>
    <cellStyle name="常规 5 2 4 2 2 2 2 2 4" xfId="12350"/>
    <cellStyle name="常规 5 2 2 3 2 2 2 2 2 4" xfId="12351"/>
    <cellStyle name="常规 5 8 2 2 2 4" xfId="12352"/>
    <cellStyle name="常规 5 2 7 2 2 2 4" xfId="12353"/>
    <cellStyle name="常规 5 2 2 6 2 2 2 4" xfId="12354"/>
    <cellStyle name="常规 5 4 4 2 2 2 4" xfId="12355"/>
    <cellStyle name="常规 5 2 3 4 2 2 2 4" xfId="12356"/>
    <cellStyle name="常规 5 2 2 2 4 2 2 2 4" xfId="12357"/>
    <cellStyle name="常规 5 5 4 2 2 2 4" xfId="12358"/>
    <cellStyle name="常规 5 2 4 4 2 2 2 4" xfId="12359"/>
    <cellStyle name="常规 5 2 2 3 4 2 2 2 4" xfId="12360"/>
    <cellStyle name="常规 5 6 3 2 2 2 4" xfId="12361"/>
    <cellStyle name="常规 5 2 5 3 2 2 2 4" xfId="12362"/>
    <cellStyle name="常规 5 2 2 4 3 2 2 2 4" xfId="12363"/>
    <cellStyle name="常规 5 4 2 3 2 2 2 4" xfId="12364"/>
    <cellStyle name="常规 5 2 3 2 3 2 2 2 4" xfId="12365"/>
    <cellStyle name="常规 5 2 2 2 2 3 2 2 2 4" xfId="12366"/>
    <cellStyle name="常规 5 5 2 3 2 2 2 4" xfId="12367"/>
    <cellStyle name="常规 5 2 4 2 3 2 2 2 4" xfId="12368"/>
    <cellStyle name="常规 5 2 2 3 2 3 2 2 2 4" xfId="12369"/>
    <cellStyle name="常规 5 9 2 2 2 4" xfId="12370"/>
    <cellStyle name="常规 5 2 8 2 2 2 4" xfId="12371"/>
    <cellStyle name="常规 5 2 2 7 2 2 2 4" xfId="12372"/>
    <cellStyle name="常规 5 4 5 2 2 2 4" xfId="12373"/>
    <cellStyle name="常规 5 2 3 5 2 2 2 4" xfId="12374"/>
    <cellStyle name="常规 5 2 2 2 5 2 2 2 4" xfId="12375"/>
    <cellStyle name="常规 5 5 5 2 2 2 4" xfId="12376"/>
    <cellStyle name="常规 5 2 4 5 2 2 2 4" xfId="12377"/>
    <cellStyle name="常规 5 2 2 3 5 2 2 2 4" xfId="12378"/>
    <cellStyle name="常规 5 6 4 2 2 2 4" xfId="12379"/>
    <cellStyle name="常规 5 2 5 4 2 2 2 4" xfId="12380"/>
    <cellStyle name="常规 5 2 2 4 4 2 2 2 4" xfId="12381"/>
    <cellStyle name="常规 5 4 2 4 2 2 2 4" xfId="12382"/>
    <cellStyle name="常规 5 2 3 2 4 2 2 2 4" xfId="12383"/>
    <cellStyle name="常规 5 2 2 2 2 4 2 2 2 4" xfId="12384"/>
    <cellStyle name="常规 5 5 2 4 2 2 2 4" xfId="12385"/>
    <cellStyle name="常规 5 2 4 2 4 2 2 2 4" xfId="12386"/>
    <cellStyle name="常规 5 2 2 3 2 4 2 2 2 4" xfId="12387"/>
    <cellStyle name="常规 5 10 2 2 2 4" xfId="12388"/>
    <cellStyle name="常规 5 2 9 2 2 2 4" xfId="12389"/>
    <cellStyle name="常规 5 2 2 8 2 2 2 4" xfId="12390"/>
    <cellStyle name="常规 5 4 6 2 2 2 4" xfId="12391"/>
    <cellStyle name="常规 5 2 3 6 2 2 2 4" xfId="12392"/>
    <cellStyle name="常规 5 2 2 2 6 2 2 2 4" xfId="12393"/>
    <cellStyle name="常规 5 5 6 2 2 2 4" xfId="12394"/>
    <cellStyle name="常规 5 2 4 6 2 2 2 4" xfId="12395"/>
    <cellStyle name="常规 5 2 2 3 6 2 2 2 4" xfId="12396"/>
    <cellStyle name="常规 5 6 5 2 2 2 4" xfId="12397"/>
    <cellStyle name="常规 5 2 5 5 2 2 2 4" xfId="12398"/>
    <cellStyle name="常规 5 2 2 4 5 2 2 2 4" xfId="12399"/>
    <cellStyle name="常规 5 4 2 5 2 2 2 4" xfId="12400"/>
    <cellStyle name="常规 5 2 3 2 5 2 2 2 4" xfId="12401"/>
    <cellStyle name="常规 5 2 2 2 2 5 2 2 2 4" xfId="12402"/>
    <cellStyle name="常规 5 5 2 5 2 2 2 4" xfId="12403"/>
    <cellStyle name="常规 5 2 4 2 5 2 2 2 4" xfId="12404"/>
    <cellStyle name="常规 5 2 2 3 2 5 2 2 2 4" xfId="12405"/>
    <cellStyle name="常规 5 11 2 2 2 4" xfId="12406"/>
    <cellStyle name="常规 5 2 10 2 2 2 4" xfId="12407"/>
    <cellStyle name="常规 5 2 2 9 2 2 2 4" xfId="12408"/>
    <cellStyle name="常规 5 4 7 2 2 2 4" xfId="12409"/>
    <cellStyle name="常规 5 2 3 7 2 2 2 4" xfId="12410"/>
    <cellStyle name="常规 5 2 2 2 7 2 2 2 4" xfId="12411"/>
    <cellStyle name="常规 5 5 7 2 2 2 4" xfId="12412"/>
    <cellStyle name="常规 5 2 4 7 2 2 2 4" xfId="12413"/>
    <cellStyle name="常规 5 2 2 3 7 2 2 2 4" xfId="12414"/>
    <cellStyle name="常规 5 6 6 2 2 2 4" xfId="12415"/>
    <cellStyle name="常规 5 2 5 6 2 2 2 4" xfId="12416"/>
    <cellStyle name="常规 5 2 2 4 6 2 2 2 4" xfId="12417"/>
    <cellStyle name="常规 5 4 2 6 2 2 2 4" xfId="12418"/>
    <cellStyle name="常规 5 2 3 2 6 2 2 2 4" xfId="12419"/>
    <cellStyle name="常规 5 2 2 2 2 6 2 2 2 4" xfId="12420"/>
    <cellStyle name="常规 5 5 2 6 2 2 2 4" xfId="12421"/>
    <cellStyle name="常规 5 2 4 2 6 2 2 2 4" xfId="12422"/>
    <cellStyle name="常规 5 2 2 3 2 6 2 2 2 4" xfId="12423"/>
    <cellStyle name="常规 5 14 2 4" xfId="12424"/>
    <cellStyle name="常规 5 2 13 2 4" xfId="12425"/>
    <cellStyle name="常规 5 2 2 12 2 4" xfId="12426"/>
    <cellStyle name="常规 5 4 10 2 4" xfId="12427"/>
    <cellStyle name="常规 5 2 3 10 2 4" xfId="12428"/>
    <cellStyle name="常规 5 2 2 2 10 2 4" xfId="12429"/>
    <cellStyle name="常规 5 5 10 2 4" xfId="12430"/>
    <cellStyle name="常规 5 2 4 10 2 4" xfId="12431"/>
    <cellStyle name="常规 5 2 2 3 10 2 4" xfId="12432"/>
    <cellStyle name="常规 5 6 9 2 4" xfId="12433"/>
    <cellStyle name="常规 5 2 5 9 2 4" xfId="12434"/>
    <cellStyle name="常规 5 2 2 4 9 2 4" xfId="12435"/>
    <cellStyle name="常规 5 4 2 9 2 4" xfId="12436"/>
    <cellStyle name="常规 5 2 3 2 9 2 4" xfId="12437"/>
    <cellStyle name="常规 5 2 2 2 2 9 2 4" xfId="12438"/>
    <cellStyle name="常规 5 5 2 9 2 4" xfId="12439"/>
    <cellStyle name="常规 5 2 4 2 9 2 4" xfId="12440"/>
    <cellStyle name="常规 5 2 2 3 2 9 2 4" xfId="12441"/>
    <cellStyle name="常规 5 7 4 2 4" xfId="12442"/>
    <cellStyle name="常规 5 2 6 4 2 4" xfId="12443"/>
    <cellStyle name="常规 5 2 2 5 4 2 4" xfId="12444"/>
    <cellStyle name="常规 5 4 3 4 2 4" xfId="12445"/>
    <cellStyle name="常规 5 2 3 3 4 2 4" xfId="12446"/>
    <cellStyle name="常规 5 2 2 2 3 4 2 4" xfId="12447"/>
    <cellStyle name="常规 5 5 3 4 2 4" xfId="12448"/>
    <cellStyle name="常规 5 2 4 3 4 2 4" xfId="12449"/>
    <cellStyle name="常规 5 2 2 3 3 4 2 4" xfId="12450"/>
    <cellStyle name="常规 5 6 2 4 2 4" xfId="12451"/>
    <cellStyle name="常规 5 2 5 2 4 2 4" xfId="12452"/>
    <cellStyle name="常规 5 2 2 4 2 4 2 4" xfId="12453"/>
    <cellStyle name="常规 5 4 2 2 4 2 4" xfId="12454"/>
    <cellStyle name="常规 5 2 3 2 2 4 2 4" xfId="12455"/>
    <cellStyle name="常规 5 2 2 2 2 2 4 2 4" xfId="12456"/>
    <cellStyle name="常规 5 5 2 2 4 2 4" xfId="12457"/>
    <cellStyle name="常规 5 2 4 2 2 4 2 4" xfId="12458"/>
    <cellStyle name="常规 5 2 2 3 2 2 4 2 4" xfId="12459"/>
    <cellStyle name="常规 5 8 4 2 4" xfId="12460"/>
    <cellStyle name="常规 5 2 7 4 2 4" xfId="12461"/>
    <cellStyle name="常规 5 2 2 6 4 2 4" xfId="12462"/>
    <cellStyle name="常规 5 4 4 4 2 4" xfId="12463"/>
    <cellStyle name="常规 5 2 3 4 4 2 4" xfId="12464"/>
    <cellStyle name="常规 5 2 2 2 4 4 2 4" xfId="12465"/>
    <cellStyle name="常规 5 5 4 4 2 4" xfId="12466"/>
    <cellStyle name="常规 5 2 4 4 4 2 4" xfId="12467"/>
    <cellStyle name="常规 5 2 2 3 4 4 2 4" xfId="12468"/>
    <cellStyle name="常规 5 6 3 4 2 4" xfId="12469"/>
    <cellStyle name="常规 5 2 5 3 4 2 4" xfId="12470"/>
    <cellStyle name="常规 5 2 2 4 3 4 2 4" xfId="12471"/>
    <cellStyle name="常规 5 4 2 3 4 2 4" xfId="12472"/>
    <cellStyle name="常规 5 2 3 2 3 4 2 4" xfId="12473"/>
    <cellStyle name="常规 5 2 2 2 2 3 4 2 4" xfId="12474"/>
    <cellStyle name="常规 5 5 2 3 4 2 4" xfId="12475"/>
    <cellStyle name="常规 5 2 4 2 3 4 2 4" xfId="12476"/>
    <cellStyle name="常规 5 2 2 3 2 3 4 2 4" xfId="12477"/>
    <cellStyle name="常规 5 9 4 2 4" xfId="12478"/>
    <cellStyle name="常规 5 2 8 4 2 4" xfId="12479"/>
    <cellStyle name="常规 5 2 2 7 4 2 4" xfId="12480"/>
    <cellStyle name="常规 5 4 5 4 2 4" xfId="12481"/>
    <cellStyle name="常规 5 2 3 5 4 2 4" xfId="12482"/>
    <cellStyle name="常规 5 2 2 2 5 4 2 4" xfId="12483"/>
    <cellStyle name="常规 5 5 5 4 2 4" xfId="12484"/>
    <cellStyle name="常规 5 2 4 5 4 2 4" xfId="12485"/>
    <cellStyle name="常规 5 2 2 3 5 4 2 4" xfId="12486"/>
    <cellStyle name="常规 5 6 4 4 2 4" xfId="12487"/>
    <cellStyle name="常规 5 2 5 4 4 2 4" xfId="12488"/>
    <cellStyle name="常规 5 2 2 4 4 4 2 4" xfId="12489"/>
    <cellStyle name="常规 5 4 2 4 4 2 4" xfId="12490"/>
    <cellStyle name="常规 5 2 3 2 4 4 2 4" xfId="12491"/>
    <cellStyle name="常规 5 2 2 2 2 4 4 2 4" xfId="12492"/>
    <cellStyle name="常规 5 5 2 4 4 2 4" xfId="12493"/>
    <cellStyle name="常规 5 2 4 2 4 4 2 4" xfId="12494"/>
    <cellStyle name="常规 5 2 2 3 2 4 4 2 4" xfId="12495"/>
    <cellStyle name="常规 5 10 4 2 4" xfId="12496"/>
    <cellStyle name="常规 5 2 9 4 2 4" xfId="12497"/>
    <cellStyle name="常规 5 2 2 8 4 2 4" xfId="12498"/>
    <cellStyle name="常规 5 4 6 4 2 4" xfId="12499"/>
    <cellStyle name="常规 5 2 3 6 4 2 4" xfId="12500"/>
    <cellStyle name="常规 5 2 2 2 6 4 2 4" xfId="12501"/>
    <cellStyle name="常规 5 5 6 4 2 4" xfId="12502"/>
    <cellStyle name="常规 5 2 4 6 4 2 4" xfId="12503"/>
    <cellStyle name="常规 5 2 2 3 6 4 2 4" xfId="12504"/>
    <cellStyle name="常规 5 6 5 4 2 4" xfId="12505"/>
    <cellStyle name="常规 5 2 5 5 4 2 4" xfId="12506"/>
    <cellStyle name="常规 5 2 2 4 5 4 2 4" xfId="12507"/>
    <cellStyle name="常规 5 4 2 5 4 2 4" xfId="12508"/>
    <cellStyle name="常规 5 2 3 2 5 4 2 4" xfId="12509"/>
    <cellStyle name="常规 5 2 2 2 2 5 4 2 4" xfId="12510"/>
    <cellStyle name="常规 5 5 2 5 4 2 4" xfId="12511"/>
    <cellStyle name="常规 5 2 4 2 5 4 2 4" xfId="12512"/>
    <cellStyle name="常规 5 2 2 3 2 5 4 2 4" xfId="12513"/>
    <cellStyle name="常规 5 11 4 2 4" xfId="12514"/>
    <cellStyle name="常规 5 2 10 4 2 4" xfId="12515"/>
    <cellStyle name="常规 5 2 2 9 4 2 4" xfId="12516"/>
    <cellStyle name="常规 5 4 7 4 2 4" xfId="12517"/>
    <cellStyle name="常规 5 2 3 7 4 2 4" xfId="12518"/>
    <cellStyle name="常规 5 2 2 2 7 4 2 4" xfId="12519"/>
    <cellStyle name="常规 5 5 7 4 2 4" xfId="12520"/>
    <cellStyle name="常规 5 2 4 7 4 2 4" xfId="12521"/>
    <cellStyle name="常规 5 2 2 3 7 4 2 4" xfId="12522"/>
    <cellStyle name="常规 5 6 6 4 2 4" xfId="12523"/>
    <cellStyle name="常规 5 2 5 6 4 2 4" xfId="12524"/>
    <cellStyle name="常规 5 2 2 4 6 4 2 4" xfId="12525"/>
    <cellStyle name="常规 5 4 2 6 4 2 4" xfId="12526"/>
    <cellStyle name="常规 5 2 3 2 6 4 2 4" xfId="12527"/>
    <cellStyle name="常规 5 2 2 2 2 6 4 2 4" xfId="12528"/>
    <cellStyle name="常规 5 5 2 6 4 2 4" xfId="12529"/>
    <cellStyle name="常规 5 2 4 2 6 4 2 4" xfId="12530"/>
    <cellStyle name="常规 5 2 2 3 2 6 4 2 4" xfId="12531"/>
    <cellStyle name="常规 5 12 3 2 4" xfId="12532"/>
    <cellStyle name="常规 5 2 11 3 2 4" xfId="12533"/>
    <cellStyle name="常规 5 2 2 10 3 2 4" xfId="12534"/>
    <cellStyle name="常规 5 4 8 3 2 4" xfId="12535"/>
    <cellStyle name="常规 5 2 3 8 3 2 4" xfId="12536"/>
    <cellStyle name="常规 5 2 2 2 8 3 2 4" xfId="12537"/>
    <cellStyle name="常规 5 5 8 3 2 4" xfId="12538"/>
    <cellStyle name="常规 5 2 4 8 3 2 4" xfId="12539"/>
    <cellStyle name="常规 5 2 2 3 8 3 2 4" xfId="12540"/>
    <cellStyle name="常规 5 6 7 3 2 4" xfId="12541"/>
    <cellStyle name="常规 5 2 5 7 3 2 4" xfId="12542"/>
    <cellStyle name="常规 5 2 2 4 7 3 2 4" xfId="12543"/>
    <cellStyle name="常规 5 4 2 7 3 2 4" xfId="12544"/>
    <cellStyle name="常规 5 2 3 2 7 3 2 4" xfId="12545"/>
    <cellStyle name="常规 5 2 2 2 2 7 3 2 4" xfId="12546"/>
    <cellStyle name="常规 5 5 2 7 3 2 4" xfId="12547"/>
    <cellStyle name="常规 5 2 4 2 7 3 2 4" xfId="12548"/>
    <cellStyle name="常规 5 2 2 3 2 7 3 2 4" xfId="12549"/>
    <cellStyle name="常规 5 7 2 3 2 4" xfId="12550"/>
    <cellStyle name="常规 5 2 6 2 3 2 4" xfId="12551"/>
    <cellStyle name="常规 5 2 2 5 2 3 2 4" xfId="12552"/>
    <cellStyle name="常规 5 4 3 2 3 2 4" xfId="12553"/>
    <cellStyle name="常规 5 2 3 3 2 3 2 4" xfId="12554"/>
    <cellStyle name="常规 5 2 2 2 3 2 3 2 4" xfId="12555"/>
    <cellStyle name="常规 5 5 3 2 3 2 4" xfId="12556"/>
    <cellStyle name="常规 5 2 4 3 2 3 2 4" xfId="12557"/>
    <cellStyle name="常规 5 2 2 3 3 2 3 2 4" xfId="12558"/>
    <cellStyle name="常规 5 6 2 2 3 2 4" xfId="12559"/>
    <cellStyle name="常规 5 2 5 2 2 3 2 4" xfId="12560"/>
    <cellStyle name="常规 5 2 2 4 2 2 3 2 4" xfId="12561"/>
    <cellStyle name="常规 5 4 2 2 2 3 2 4" xfId="12562"/>
    <cellStyle name="常规 5 2 3 2 2 2 3 2 4" xfId="12563"/>
    <cellStyle name="常规 5 2 2 2 2 2 2 3 2 4" xfId="12564"/>
    <cellStyle name="常规 5 5 2 2 2 3 2 4" xfId="12565"/>
    <cellStyle name="常规 5 2 4 2 2 2 3 2 4" xfId="12566"/>
    <cellStyle name="常规 5 2 2 3 2 2 2 3 2 4" xfId="12567"/>
    <cellStyle name="常规 5 8 2 3 2 4" xfId="12568"/>
    <cellStyle name="常规 5 2 7 2 3 2 4" xfId="12569"/>
    <cellStyle name="常规 5 2 2 6 2 3 2 4" xfId="12570"/>
    <cellStyle name="常规 5 4 4 2 3 2 4" xfId="12571"/>
    <cellStyle name="常规 5 2 3 4 2 3 2 4" xfId="12572"/>
    <cellStyle name="常规 5 2 2 2 4 2 3 2 4" xfId="12573"/>
    <cellStyle name="常规 5 5 4 2 3 2 4" xfId="12574"/>
    <cellStyle name="常规 5 2 4 4 2 3 2 4" xfId="12575"/>
    <cellStyle name="常规 5 2 2 3 4 2 3 2 4" xfId="12576"/>
    <cellStyle name="常规 5 6 3 2 3 2 4" xfId="12577"/>
    <cellStyle name="常规 5 2 5 3 2 3 2 4" xfId="12578"/>
    <cellStyle name="常规 5 2 2 4 3 2 3 2 4" xfId="12579"/>
    <cellStyle name="常规 5 4 2 3 2 3 2 4" xfId="12580"/>
    <cellStyle name="常规 5 2 3 2 3 2 3 2 4" xfId="12581"/>
    <cellStyle name="常规 5 2 2 2 2 3 2 3 2 4" xfId="12582"/>
    <cellStyle name="常规 5 5 2 3 2 3 2 4" xfId="12583"/>
    <cellStyle name="常规 5 2 4 2 3 2 3 2 4" xfId="12584"/>
    <cellStyle name="常规 5 2 2 3 2 3 2 3 2 4" xfId="12585"/>
    <cellStyle name="常规 5 9 2 3 2 4" xfId="12586"/>
    <cellStyle name="常规 5 2 8 2 3 2 4" xfId="12587"/>
    <cellStyle name="常规 5 2 2 7 2 3 2 4" xfId="12588"/>
    <cellStyle name="常规 5 4 5 2 3 2 4" xfId="12589"/>
    <cellStyle name="常规 5 2 3 5 2 3 2 4" xfId="12590"/>
    <cellStyle name="常规 5 2 2 2 5 2 3 2 4" xfId="12591"/>
    <cellStyle name="常规 5 5 5 2 3 2 4" xfId="12592"/>
    <cellStyle name="常规 5 2 4 5 2 3 2 4" xfId="12593"/>
    <cellStyle name="常规 5 2 2 3 5 2 3 2 4" xfId="12594"/>
    <cellStyle name="常规 5 6 4 2 3 2 4" xfId="12595"/>
    <cellStyle name="常规 5 2 5 4 2 3 2 4" xfId="12596"/>
    <cellStyle name="常规 5 2 2 4 4 2 3 2 4" xfId="12597"/>
    <cellStyle name="常规 5 4 2 4 2 3 2 4" xfId="12598"/>
    <cellStyle name="常规 5 2 3 2 4 2 3 2 4" xfId="12599"/>
    <cellStyle name="常规 5 2 2 2 2 4 2 3 2 4" xfId="12600"/>
    <cellStyle name="常规 5 5 2 4 2 3 2 4" xfId="12601"/>
    <cellStyle name="常规 5 2 4 2 4 2 3 2 4" xfId="12602"/>
    <cellStyle name="常规 5 2 2 3 2 4 2 3 2 4" xfId="12603"/>
    <cellStyle name="常规 5 10 2 3 2 4" xfId="12604"/>
    <cellStyle name="常规 5 2 9 2 3 2 4" xfId="12605"/>
    <cellStyle name="常规 5 2 2 8 2 3 2 4" xfId="12606"/>
    <cellStyle name="常规 5 4 6 2 3 2 4" xfId="12607"/>
    <cellStyle name="常规 5 2 3 6 2 3 2 4" xfId="12608"/>
    <cellStyle name="常规 5 2 2 2 6 2 3 2 4" xfId="12609"/>
    <cellStyle name="常规 5 5 6 2 3 2 4" xfId="12610"/>
    <cellStyle name="常规 5 2 4 6 2 3 2 4" xfId="12611"/>
    <cellStyle name="常规 5 2 2 3 6 2 3 2 4" xfId="12612"/>
    <cellStyle name="常规 5 6 5 2 3 2 4" xfId="12613"/>
    <cellStyle name="常规 5 2 5 5 2 3 2 4" xfId="12614"/>
    <cellStyle name="常规 5 2 2 4 5 2 3 2 4" xfId="12615"/>
    <cellStyle name="常规 5 4 2 5 2 3 2 4" xfId="12616"/>
    <cellStyle name="常规 5 2 3 2 5 2 3 2 4" xfId="12617"/>
    <cellStyle name="常规 5 2 2 2 2 5 2 3 2 4" xfId="12618"/>
    <cellStyle name="常规 5 5 2 5 2 3 2 4" xfId="12619"/>
    <cellStyle name="常规 5 2 4 2 5 2 3 2 4" xfId="12620"/>
    <cellStyle name="常规 5 2 2 3 2 5 2 3 2 4" xfId="12621"/>
    <cellStyle name="常规 5 11 2 3 2 4" xfId="12622"/>
    <cellStyle name="常规 5 2 10 2 3 2 4" xfId="12623"/>
    <cellStyle name="常规 5 2 2 9 2 3 2 4" xfId="12624"/>
    <cellStyle name="常规 5 4 7 2 3 2 4" xfId="12625"/>
    <cellStyle name="常规 5 2 3 7 2 3 2 4" xfId="12626"/>
    <cellStyle name="常规 5 2 2 2 7 2 3 2 4" xfId="12627"/>
    <cellStyle name="常规 5 5 7 2 3 2 4" xfId="12628"/>
    <cellStyle name="常规 5 2 4 7 2 3 2 4" xfId="12629"/>
    <cellStyle name="常规 5 2 2 3 7 2 3 2 4" xfId="12630"/>
    <cellStyle name="常规 5 6 6 2 3 2 4" xfId="12631"/>
    <cellStyle name="常规 5 2 5 6 2 3 2 4" xfId="12632"/>
    <cellStyle name="常规 5 2 2 4 6 2 3 2 4" xfId="12633"/>
    <cellStyle name="常规 5 4 2 6 2 3 2 4" xfId="12634"/>
    <cellStyle name="常规 5 2 3 2 6 2 3 2 4" xfId="12635"/>
    <cellStyle name="常规 5 2 2 2 2 6 2 3 2 4" xfId="12636"/>
    <cellStyle name="常规 5 5 2 6 2 3 2 4" xfId="12637"/>
    <cellStyle name="常规 5 2 4 2 6 2 3 2 4" xfId="12638"/>
    <cellStyle name="常规 5 2 2 3 2 6 2 3 2 4" xfId="12639"/>
    <cellStyle name="常规 5 2 15 3" xfId="12640"/>
    <cellStyle name="常规 5 2 2 14 3" xfId="12641"/>
    <cellStyle name="常规 15 3" xfId="12642"/>
    <cellStyle name="常规 5 16 3" xfId="12643"/>
    <cellStyle name="常规 5 2 16 3" xfId="12644"/>
    <cellStyle name="常规 5 2 2 15 3" xfId="12645"/>
    <cellStyle name="常规 5 4 12 3" xfId="12646"/>
    <cellStyle name="常规 5 2 3 12 3" xfId="12647"/>
    <cellStyle name="常规 5 2 2 2 12 3" xfId="12648"/>
    <cellStyle name="常规 5 5 12 3" xfId="12649"/>
    <cellStyle name="常规 5 2 4 12 3" xfId="12650"/>
    <cellStyle name="常规 5 2 2 3 12 3" xfId="12651"/>
    <cellStyle name="常规 5 6 11 3" xfId="12652"/>
    <cellStyle name="常规 5 2 5 11 3" xfId="12653"/>
    <cellStyle name="常规 5 2 2 4 11 3" xfId="12654"/>
    <cellStyle name="常规 5 4 2 11 3" xfId="12655"/>
    <cellStyle name="常规 5 2 3 2 11 3" xfId="12656"/>
    <cellStyle name="常规 5 2 2 2 2 11 3" xfId="12657"/>
    <cellStyle name="常规 5 5 2 11 3" xfId="12658"/>
    <cellStyle name="常规 5 2 4 2 11 3" xfId="12659"/>
    <cellStyle name="常规 5 2 2 3 2 11 3" xfId="12660"/>
    <cellStyle name="常规 5 7 6 3" xfId="12661"/>
    <cellStyle name="常规 5 2 6 6 3" xfId="12662"/>
    <cellStyle name="常规 5 2 2 5 6 3" xfId="12663"/>
    <cellStyle name="常规 5 4 3 6 3" xfId="12664"/>
    <cellStyle name="常规 5 2 3 3 6 3" xfId="12665"/>
    <cellStyle name="常规 5 2 2 2 3 6 3" xfId="12666"/>
    <cellStyle name="常规 5 5 3 6 3" xfId="12667"/>
    <cellStyle name="常规 5 2 4 3 6 3" xfId="12668"/>
    <cellStyle name="常规 5 2 2 3 3 6 3" xfId="12669"/>
    <cellStyle name="常规 5 6 2 6 3" xfId="12670"/>
    <cellStyle name="常规 5 2 5 2 6 3" xfId="12671"/>
    <cellStyle name="常规 5 2 2 4 2 6 3" xfId="12672"/>
    <cellStyle name="常规 5 4 2 2 6 3" xfId="12673"/>
    <cellStyle name="常规 5 2 3 2 2 6 3" xfId="12674"/>
    <cellStyle name="常规 5 2 2 2 2 2 6 3" xfId="12675"/>
    <cellStyle name="常规 5 5 2 2 6 3" xfId="12676"/>
    <cellStyle name="常规 5 2 4 2 2 6 3" xfId="12677"/>
    <cellStyle name="常规 5 2 2 3 2 2 6 3" xfId="12678"/>
    <cellStyle name="常规 5 8 6 3" xfId="12679"/>
    <cellStyle name="常规 5 2 7 6 3" xfId="12680"/>
    <cellStyle name="常规 5 2 2 6 6 3" xfId="12681"/>
    <cellStyle name="常规 5 4 4 6 3" xfId="12682"/>
    <cellStyle name="常规 5 2 3 4 6 3" xfId="12683"/>
    <cellStyle name="常规 5 2 2 2 4 6 3" xfId="12684"/>
    <cellStyle name="常规 5 5 4 6 3" xfId="12685"/>
    <cellStyle name="常规 5 2 4 4 6 3" xfId="12686"/>
    <cellStyle name="常规 5 2 2 3 4 6 3" xfId="12687"/>
    <cellStyle name="常规 5 6 3 6 3" xfId="12688"/>
    <cellStyle name="常规 5 2 5 3 6 3" xfId="12689"/>
    <cellStyle name="常规 5 2 2 4 3 6 3" xfId="12690"/>
    <cellStyle name="常规 5 4 2 3 6 3" xfId="12691"/>
    <cellStyle name="常规 5 2 3 2 3 6 3" xfId="12692"/>
    <cellStyle name="常规 5 2 2 2 2 3 6 3" xfId="12693"/>
    <cellStyle name="常规 5 5 2 3 6 3" xfId="12694"/>
    <cellStyle name="常规 5 2 4 2 3 6 3" xfId="12695"/>
    <cellStyle name="常规 5 2 2 3 2 3 6 3" xfId="12696"/>
    <cellStyle name="常规 5 9 6 3" xfId="12697"/>
    <cellStyle name="常规 5 2 8 6 3" xfId="12698"/>
    <cellStyle name="常规 5 2 2 7 6 3" xfId="12699"/>
    <cellStyle name="常规 5 4 5 6 3" xfId="12700"/>
    <cellStyle name="常规 5 2 3 5 6 3" xfId="12701"/>
    <cellStyle name="常规 5 2 2 2 5 6 3" xfId="12702"/>
    <cellStyle name="常规 5 5 5 6 3" xfId="12703"/>
    <cellStyle name="常规 5 2 4 5 6 3" xfId="12704"/>
    <cellStyle name="常规 5 2 2 3 5 6 3" xfId="12705"/>
    <cellStyle name="常规 5 6 4 6 3" xfId="12706"/>
    <cellStyle name="常规 5 2 5 4 6 3" xfId="12707"/>
    <cellStyle name="常规 5 2 2 4 4 6 3" xfId="12708"/>
    <cellStyle name="常规 5 4 2 4 6 3" xfId="12709"/>
    <cellStyle name="常规 5 2 3 2 4 6 3" xfId="12710"/>
    <cellStyle name="常规 5 2 2 2 2 4 6 3" xfId="12711"/>
    <cellStyle name="常规 5 5 2 4 6 3" xfId="12712"/>
    <cellStyle name="常规 5 2 4 2 4 6 3" xfId="12713"/>
    <cellStyle name="常规 5 2 2 3 2 4 6 3" xfId="12714"/>
    <cellStyle name="常规 5 10 6 3" xfId="12715"/>
    <cellStyle name="常规 5 2 9 6 3" xfId="12716"/>
    <cellStyle name="常规 5 2 2 8 6 3" xfId="12717"/>
    <cellStyle name="常规 5 4 6 6 3" xfId="12718"/>
    <cellStyle name="常规 5 2 3 6 6 3" xfId="12719"/>
    <cellStyle name="常规 5 2 2 2 6 6 3" xfId="12720"/>
    <cellStyle name="常规 5 5 6 6 3" xfId="12721"/>
    <cellStyle name="常规 5 2 4 6 6 3" xfId="12722"/>
    <cellStyle name="常规 5 2 2 3 6 6 3" xfId="12723"/>
    <cellStyle name="常规 5 6 5 6 3" xfId="12724"/>
    <cellStyle name="常规 5 2 5 5 6 3" xfId="12725"/>
    <cellStyle name="常规 5 2 2 4 5 6 3" xfId="12726"/>
    <cellStyle name="常规 5 4 2 5 6 3" xfId="12727"/>
    <cellStyle name="常规 5 2 3 2 5 6 3" xfId="12728"/>
    <cellStyle name="常规 5 2 2 2 2 5 6 3" xfId="12729"/>
    <cellStyle name="常规 5 5 2 5 6 3" xfId="12730"/>
    <cellStyle name="常规 5 2 4 2 5 6 3" xfId="12731"/>
    <cellStyle name="常规 5 2 2 3 2 5 6 3" xfId="12732"/>
    <cellStyle name="常规 5 11 6 3" xfId="12733"/>
    <cellStyle name="常规 5 2 10 6 3" xfId="12734"/>
    <cellStyle name="常规 5 2 2 9 6 3" xfId="12735"/>
    <cellStyle name="常规 5 4 7 6 3" xfId="12736"/>
    <cellStyle name="常规 5 2 3 7 6 3" xfId="12737"/>
    <cellStyle name="常规 5 2 2 2 7 6 3" xfId="12738"/>
    <cellStyle name="常规 5 5 7 6 3" xfId="12739"/>
    <cellStyle name="常规 5 2 4 7 6 3" xfId="12740"/>
    <cellStyle name="常规 5 2 2 3 7 6 3" xfId="12741"/>
    <cellStyle name="常规 5 6 6 6 3" xfId="12742"/>
    <cellStyle name="常规 5 2 5 6 6 3" xfId="12743"/>
    <cellStyle name="常规 5 2 2 4 6 6 3" xfId="12744"/>
    <cellStyle name="常规 5 4 2 6 6 3" xfId="12745"/>
    <cellStyle name="常规 5 2 3 2 6 6 3" xfId="12746"/>
    <cellStyle name="常规 5 2 2 2 2 6 6 3" xfId="12747"/>
    <cellStyle name="常规 5 5 2 6 6 3" xfId="12748"/>
    <cellStyle name="常规 5 2 4 2 6 6 3" xfId="12749"/>
    <cellStyle name="常规 5 2 2 3 2 6 6 3" xfId="12750"/>
    <cellStyle name="常规 5 12 5 3" xfId="12751"/>
    <cellStyle name="常规 5 2 11 5 3" xfId="12752"/>
    <cellStyle name="常规 5 2 2 10 5 3" xfId="12753"/>
    <cellStyle name="常规 5 4 8 5 3" xfId="12754"/>
    <cellStyle name="常规 5 2 3 8 5 3" xfId="12755"/>
    <cellStyle name="常规 5 2 2 2 8 5 3" xfId="12756"/>
    <cellStyle name="常规 5 5 8 5 3" xfId="12757"/>
    <cellStyle name="常规 5 2 4 8 5 3" xfId="12758"/>
    <cellStyle name="常规 5 2 2 3 8 5 3" xfId="12759"/>
    <cellStyle name="常规 5 6 7 5 3" xfId="12760"/>
    <cellStyle name="常规 5 2 5 7 5 3" xfId="12761"/>
    <cellStyle name="常规 5 2 2 4 7 5 3" xfId="12762"/>
    <cellStyle name="常规 5 4 2 7 5 3" xfId="12763"/>
    <cellStyle name="常规 5 2 3 2 7 5 3" xfId="12764"/>
    <cellStyle name="常规 5 2 2 2 2 7 5 3" xfId="12765"/>
    <cellStyle name="常规 5 5 2 7 5 3" xfId="12766"/>
    <cellStyle name="常规 5 2 4 2 7 5 3" xfId="12767"/>
    <cellStyle name="常规 5 2 2 3 2 7 5 3" xfId="12768"/>
    <cellStyle name="常规 5 7 2 5 3" xfId="12769"/>
    <cellStyle name="常规 5 2 6 2 5 3" xfId="12770"/>
    <cellStyle name="常规 5 2 2 5 2 5 3" xfId="12771"/>
    <cellStyle name="常规 5 4 3 2 5 3" xfId="12772"/>
    <cellStyle name="常规 5 2 3 3 2 5 3" xfId="12773"/>
    <cellStyle name="常规 5 2 2 2 3 2 5 3" xfId="12774"/>
    <cellStyle name="常规 5 5 3 2 5 3" xfId="12775"/>
    <cellStyle name="常规 5 2 4 3 2 5 3" xfId="12776"/>
    <cellStyle name="常规 5 2 2 3 3 2 5 3" xfId="12777"/>
    <cellStyle name="常规 5 6 2 2 5 3" xfId="12778"/>
    <cellStyle name="常规 5 2 5 2 2 5 3" xfId="12779"/>
    <cellStyle name="常规 5 2 2 4 2 2 5 3" xfId="12780"/>
    <cellStyle name="常规 5 4 2 2 2 5 3" xfId="12781"/>
    <cellStyle name="常规 5 2 3 2 2 2 5 3" xfId="12782"/>
    <cellStyle name="常规 5 2 2 2 2 2 2 5 3" xfId="12783"/>
    <cellStyle name="常规 5 5 2 2 2 5 3" xfId="12784"/>
    <cellStyle name="常规 5 2 4 2 2 2 5 3" xfId="12785"/>
    <cellStyle name="常规 5 2 2 3 2 2 2 5 3" xfId="12786"/>
    <cellStyle name="常规 5 8 2 5 3" xfId="12787"/>
    <cellStyle name="常规 5 2 7 2 5 3" xfId="12788"/>
    <cellStyle name="常规 5 2 2 6 2 5 3" xfId="12789"/>
    <cellStyle name="常规 5 4 4 2 5 3" xfId="12790"/>
    <cellStyle name="常规 5 2 3 4 2 5 3" xfId="12791"/>
    <cellStyle name="常规 5 2 2 2 4 2 5 3" xfId="12792"/>
    <cellStyle name="常规 5 5 4 2 5 3" xfId="12793"/>
    <cellStyle name="常规 5 2 4 4 2 5 3" xfId="12794"/>
    <cellStyle name="常规 5 2 2 3 4 2 5 3" xfId="12795"/>
    <cellStyle name="常规 5 6 3 2 5 3" xfId="12796"/>
    <cellStyle name="常规 5 2 5 3 2 5 3" xfId="12797"/>
    <cellStyle name="常规 5 2 2 4 3 2 5 3" xfId="12798"/>
    <cellStyle name="常规 5 4 2 3 2 5 3" xfId="12799"/>
    <cellStyle name="常规 5 2 3 2 3 2 5 3" xfId="12800"/>
    <cellStyle name="常规 5 2 2 2 2 3 2 5 3" xfId="12801"/>
    <cellStyle name="常规 5 5 2 3 2 5 3" xfId="12802"/>
    <cellStyle name="常规 5 2 4 2 3 2 5 3" xfId="12803"/>
    <cellStyle name="常规 5 2 2 3 2 3 2 5 3" xfId="12804"/>
    <cellStyle name="常规 5 9 2 5 3" xfId="12805"/>
    <cellStyle name="常规 5 2 8 2 5 3" xfId="12806"/>
    <cellStyle name="常规 5 2 2 7 2 5 3" xfId="12807"/>
    <cellStyle name="常规 5 4 5 2 5 3" xfId="12808"/>
    <cellStyle name="常规 5 2 3 5 2 5 3" xfId="12809"/>
    <cellStyle name="常规 5 2 2 2 5 2 5 3" xfId="12810"/>
    <cellStyle name="常规 5 5 5 2 5 3" xfId="12811"/>
    <cellStyle name="常规 5 2 4 5 2 5 3" xfId="12812"/>
    <cellStyle name="常规 5 2 2 3 5 2 5 3" xfId="12813"/>
    <cellStyle name="常规 5 6 4 2 5 3" xfId="12814"/>
    <cellStyle name="常规 5 2 5 4 2 5 3" xfId="12815"/>
    <cellStyle name="常规 5 2 2 4 4 2 5 3" xfId="12816"/>
    <cellStyle name="常规 5 4 2 4 2 5 3" xfId="12817"/>
    <cellStyle name="常规 5 2 3 2 4 2 5 3" xfId="12818"/>
    <cellStyle name="常规 5 2 2 2 2 4 2 5 3" xfId="12819"/>
    <cellStyle name="常规 5 5 2 4 2 5 3" xfId="12820"/>
    <cellStyle name="常规 5 2 4 2 4 2 5 3" xfId="12821"/>
    <cellStyle name="常规 5 2 2 3 2 4 2 5 3" xfId="12822"/>
    <cellStyle name="常规 5 10 2 5 3" xfId="12823"/>
    <cellStyle name="常规 5 2 9 2 5 3" xfId="12824"/>
    <cellStyle name="常规 5 2 2 8 2 5 3" xfId="12825"/>
    <cellStyle name="常规 5 4 6 2 5 3" xfId="12826"/>
    <cellStyle name="常规 5 2 3 6 2 5 3" xfId="12827"/>
    <cellStyle name="常规 5 2 2 2 6 2 5 3" xfId="12828"/>
    <cellStyle name="常规 5 5 6 2 5 3" xfId="12829"/>
    <cellStyle name="常规 5 2 4 6 2 5 3" xfId="12830"/>
    <cellStyle name="常规 5 2 2 3 6 2 5 3" xfId="12831"/>
    <cellStyle name="常规 5 6 5 2 5 3" xfId="12832"/>
    <cellStyle name="常规 5 2 5 5 2 5 3" xfId="12833"/>
    <cellStyle name="常规 5 2 2 4 5 2 5 3" xfId="12834"/>
    <cellStyle name="常规 5 4 2 5 2 5 3" xfId="12835"/>
    <cellStyle name="常规 5 2 3 2 5 2 5 3" xfId="12836"/>
    <cellStyle name="常规 5 2 2 2 2 5 2 5 3" xfId="12837"/>
    <cellStyle name="常规 5 5 2 5 2 5 3" xfId="12838"/>
    <cellStyle name="常规 5 2 4 2 5 2 5 3" xfId="12839"/>
    <cellStyle name="常规 5 2 2 3 2 5 2 5 3" xfId="12840"/>
    <cellStyle name="常规 5 11 2 5 3" xfId="12841"/>
    <cellStyle name="常规 5 2 10 2 5 3" xfId="12842"/>
    <cellStyle name="常规 5 2 2 9 2 5 3" xfId="12843"/>
    <cellStyle name="常规 5 4 7 2 5 3" xfId="12844"/>
    <cellStyle name="常规 5 2 3 7 2 5 3" xfId="12845"/>
    <cellStyle name="常规 5 2 2 2 7 2 5 3" xfId="12846"/>
    <cellStyle name="常规 5 5 7 2 5 3" xfId="12847"/>
    <cellStyle name="常规 5 2 4 7 2 5 3" xfId="12848"/>
    <cellStyle name="常规 5 2 2 3 7 2 5 3" xfId="12849"/>
    <cellStyle name="常规 5 6 6 2 5 3" xfId="12850"/>
    <cellStyle name="常规 5 2 5 6 2 5 3" xfId="12851"/>
    <cellStyle name="常规 5 2 2 4 6 2 5 3" xfId="12852"/>
    <cellStyle name="常规 5 4 2 6 2 5 3" xfId="12853"/>
    <cellStyle name="常规 5 2 3 2 6 2 5 3" xfId="12854"/>
    <cellStyle name="常规 5 2 2 2 2 6 2 5 3" xfId="12855"/>
    <cellStyle name="常规 5 5 2 6 2 5 3" xfId="12856"/>
    <cellStyle name="常规 5 2 4 2 6 2 5 3" xfId="12857"/>
    <cellStyle name="常规 5 2 2 3 2 6 2 5 3" xfId="12858"/>
    <cellStyle name="常规 5 13 3 3" xfId="12859"/>
    <cellStyle name="常规 5 2 12 3 3" xfId="12860"/>
    <cellStyle name="常规 5 2 2 11 3 3" xfId="12861"/>
    <cellStyle name="常规 5 4 9 3 3" xfId="12862"/>
    <cellStyle name="常规 5 2 3 9 3 3" xfId="12863"/>
    <cellStyle name="常规 5 2 2 2 9 3 3" xfId="12864"/>
    <cellStyle name="常规 5 5 9 3 3" xfId="12865"/>
    <cellStyle name="常规 5 2 4 9 3 3" xfId="12866"/>
    <cellStyle name="常规 5 2 2 3 9 3 3" xfId="12867"/>
    <cellStyle name="常规 5 6 8 3 3" xfId="12868"/>
    <cellStyle name="常规 5 2 5 8 3 3" xfId="12869"/>
    <cellStyle name="常规 5 2 2 4 8 3 3" xfId="12870"/>
    <cellStyle name="常规 5 4 2 8 3 3" xfId="12871"/>
    <cellStyle name="常规 5 2 3 2 8 3 3" xfId="12872"/>
    <cellStyle name="常规 5 2 2 2 2 8 3 3" xfId="12873"/>
    <cellStyle name="常规 5 5 2 8 3 3" xfId="12874"/>
    <cellStyle name="常规 5 2 4 2 8 3 3" xfId="12875"/>
    <cellStyle name="常规 5 2 2 3 2 8 3 3" xfId="12876"/>
    <cellStyle name="常规 5 7 3 3 3" xfId="12877"/>
    <cellStyle name="常规 5 2 6 3 3 3" xfId="12878"/>
    <cellStyle name="常规 5 2 2 5 3 3 3" xfId="12879"/>
    <cellStyle name="常规 5 4 3 3 3 3" xfId="12880"/>
    <cellStyle name="常规 5 2 3 3 3 3 3" xfId="12881"/>
    <cellStyle name="常规 5 2 2 2 3 3 3 3" xfId="12882"/>
    <cellStyle name="常规 5 5 3 3 3 3" xfId="12883"/>
    <cellStyle name="常规 5 2 4 3 3 3 3" xfId="12884"/>
    <cellStyle name="常规 5 2 2 3 3 3 3 3" xfId="12885"/>
    <cellStyle name="常规 5 6 2 3 3 3" xfId="12886"/>
    <cellStyle name="常规 5 2 5 2 3 3 3" xfId="12887"/>
    <cellStyle name="常规 5 2 2 4 2 3 3 3" xfId="12888"/>
    <cellStyle name="常规 5 4 2 2 3 3 3" xfId="12889"/>
    <cellStyle name="常规 5 2 3 2 2 3 3 3" xfId="12890"/>
    <cellStyle name="常规 5 2 2 2 2 2 3 3 3" xfId="12891"/>
    <cellStyle name="常规 5 5 2 2 3 3 3" xfId="12892"/>
    <cellStyle name="常规 5 2 4 2 2 3 3 3" xfId="12893"/>
    <cellStyle name="常规 5 2 2 3 2 2 3 3 3" xfId="12894"/>
    <cellStyle name="常规 5 8 3 3 3" xfId="12895"/>
    <cellStyle name="常规 5 2 7 3 3 3" xfId="12896"/>
    <cellStyle name="常规 5 2 2 6 3 3 3" xfId="12897"/>
    <cellStyle name="常规 5 4 4 3 3 3" xfId="12898"/>
    <cellStyle name="常规 5 2 3 4 3 3 3" xfId="12899"/>
    <cellStyle name="常规 5 2 2 2 4 3 3 3" xfId="12900"/>
    <cellStyle name="常规 5 5 4 3 3 3" xfId="12901"/>
    <cellStyle name="常规 5 2 4 4 3 3 3" xfId="12902"/>
    <cellStyle name="常规 5 2 2 3 4 3 3 3" xfId="12903"/>
    <cellStyle name="常规 5 6 3 3 3 3" xfId="12904"/>
    <cellStyle name="常规 5 2 5 3 3 3 3" xfId="12905"/>
    <cellStyle name="常规 5 2 2 4 3 3 3 3" xfId="12906"/>
    <cellStyle name="常规 5 4 2 3 3 3 3" xfId="12907"/>
    <cellStyle name="常规 5 2 3 2 3 3 3 3" xfId="12908"/>
    <cellStyle name="常规 5 2 2 2 2 3 3 3 3" xfId="12909"/>
    <cellStyle name="常规 5 5 2 3 3 3 3" xfId="12910"/>
    <cellStyle name="常规 5 2 4 2 3 3 3 3" xfId="12911"/>
    <cellStyle name="常规 5 2 2 3 2 3 3 3 3" xfId="12912"/>
    <cellStyle name="常规 5 9 3 3 3" xfId="12913"/>
    <cellStyle name="常规 5 2 8 3 3 3" xfId="12914"/>
    <cellStyle name="常规 5 2 2 7 3 3 3" xfId="12915"/>
    <cellStyle name="常规 5 4 5 3 3 3" xfId="12916"/>
    <cellStyle name="常规 5 2 3 5 3 3 3" xfId="12917"/>
    <cellStyle name="常规 5 2 2 2 5 3 3 3" xfId="12918"/>
    <cellStyle name="常规 5 5 5 3 3 3" xfId="12919"/>
    <cellStyle name="常规 5 2 4 5 3 3 3" xfId="12920"/>
    <cellStyle name="常规 5 2 2 3 5 3 3 3" xfId="12921"/>
    <cellStyle name="常规 5 6 4 3 3 3" xfId="12922"/>
    <cellStyle name="常规 5 2 5 4 3 3 3" xfId="12923"/>
    <cellStyle name="常规 5 2 2 4 4 3 3 3" xfId="12924"/>
    <cellStyle name="常规 5 4 2 4 3 3 3" xfId="12925"/>
    <cellStyle name="常规 5 2 3 2 4 3 3 3" xfId="12926"/>
    <cellStyle name="常规 5 2 2 2 2 4 3 3 3" xfId="12927"/>
    <cellStyle name="常规 5 5 2 4 3 3 3" xfId="12928"/>
    <cellStyle name="常规 5 2 4 2 4 3 3 3" xfId="12929"/>
    <cellStyle name="常规 5 2 2 3 2 4 3 3 3" xfId="12930"/>
    <cellStyle name="常规 5 10 3 3 3" xfId="12931"/>
    <cellStyle name="常规 5 2 9 3 3 3" xfId="12932"/>
    <cellStyle name="常规 5 2 2 8 3 3 3" xfId="12933"/>
    <cellStyle name="常规 5 4 6 3 3 3" xfId="12934"/>
    <cellStyle name="常规 5 2 3 6 3 3 3" xfId="12935"/>
    <cellStyle name="常规 5 2 2 2 6 3 3 3" xfId="12936"/>
    <cellStyle name="常规 5 5 6 3 3 3" xfId="12937"/>
    <cellStyle name="常规 5 2 4 6 3 3 3" xfId="12938"/>
    <cellStyle name="常规 5 2 2 3 6 3 3 3" xfId="12939"/>
    <cellStyle name="常规 5 6 5 3 3 3" xfId="12940"/>
    <cellStyle name="常规 5 2 5 5 3 3 3" xfId="12941"/>
    <cellStyle name="常规 5 2 2 4 5 3 3 3" xfId="12942"/>
    <cellStyle name="常规 5 4 2 5 3 3 3" xfId="12943"/>
    <cellStyle name="常规 5 2 3 2 5 3 3 3" xfId="12944"/>
    <cellStyle name="常规 5 2 2 2 2 5 3 3 3" xfId="12945"/>
    <cellStyle name="常规 5 5 2 5 3 3 3" xfId="12946"/>
    <cellStyle name="常规 5 2 4 2 5 3 3 3" xfId="12947"/>
    <cellStyle name="常规 5 2 2 3 2 5 3 3 3" xfId="12948"/>
    <cellStyle name="常规 5 11 3 3 3" xfId="12949"/>
    <cellStyle name="常规 5 2 10 3 3 3" xfId="12950"/>
    <cellStyle name="常规 5 2 2 9 3 3 3" xfId="12951"/>
    <cellStyle name="常规 5 4 7 3 3 3" xfId="12952"/>
    <cellStyle name="常规 5 2 3 7 3 3 3" xfId="12953"/>
    <cellStyle name="常规 5 2 2 2 7 3 3 3" xfId="12954"/>
    <cellStyle name="常规 5 5 7 3 3 3" xfId="12955"/>
    <cellStyle name="常规 5 2 4 7 3 3 3" xfId="12956"/>
    <cellStyle name="常规 5 2 2 3 7 3 3 3" xfId="12957"/>
    <cellStyle name="常规 5 6 6 3 3 3" xfId="12958"/>
    <cellStyle name="常规 5 2 5 6 3 3 3" xfId="12959"/>
    <cellStyle name="常规 5 2 2 4 6 3 3 3" xfId="12960"/>
    <cellStyle name="常规 5 4 2 6 3 3 3" xfId="12961"/>
    <cellStyle name="常规 5 2 3 2 6 3 3 3" xfId="12962"/>
    <cellStyle name="常规 5 2 2 2 2 6 3 3 3" xfId="12963"/>
    <cellStyle name="常规 5 5 2 6 3 3 3" xfId="12964"/>
    <cellStyle name="常规 5 2 4 2 6 3 3 3" xfId="12965"/>
    <cellStyle name="常规 5 2 2 3 2 6 3 3 3" xfId="12966"/>
    <cellStyle name="常规 5 12 2 3 3" xfId="12967"/>
    <cellStyle name="常规 5 2 11 2 3 3" xfId="12968"/>
    <cellStyle name="常规 5 2 2 10 2 3 3" xfId="12969"/>
    <cellStyle name="常规 5 4 8 2 3 3" xfId="12970"/>
    <cellStyle name="常规 5 2 3 8 2 3 3" xfId="12971"/>
    <cellStyle name="常规 5 2 2 2 8 2 3 3" xfId="12972"/>
    <cellStyle name="常规 5 5 8 2 3 3" xfId="12973"/>
    <cellStyle name="常规 5 2 4 8 2 3 3" xfId="12974"/>
    <cellStyle name="常规 5 2 2 3 8 2 3 3" xfId="12975"/>
    <cellStyle name="常规 5 6 7 2 3 3" xfId="12976"/>
    <cellStyle name="常规 5 2 5 7 2 3 3" xfId="12977"/>
    <cellStyle name="常规 5 2 2 4 7 2 3 3" xfId="12978"/>
    <cellStyle name="常规 5 4 2 7 2 3 3" xfId="12979"/>
    <cellStyle name="常规 5 2 3 2 7 2 3 3" xfId="12980"/>
    <cellStyle name="常规 5 2 2 2 2 7 2 3 3" xfId="12981"/>
    <cellStyle name="常规 5 5 2 7 2 3 3" xfId="12982"/>
    <cellStyle name="常规 5 2 4 2 7 2 3 3" xfId="12983"/>
    <cellStyle name="常规 5 2 2 3 2 7 2 3 3" xfId="12984"/>
    <cellStyle name="常规 5 7 2 2 3 3" xfId="12985"/>
    <cellStyle name="常规 5 2 6 2 2 3 3" xfId="12986"/>
    <cellStyle name="常规 5 2 2 5 2 2 3 3" xfId="12987"/>
    <cellStyle name="常规 5 4 3 2 2 3 3" xfId="12988"/>
    <cellStyle name="常规 5 2 3 3 2 2 3 3" xfId="12989"/>
    <cellStyle name="常规 5 2 2 2 3 2 2 3 3" xfId="12990"/>
    <cellStyle name="常规 5 5 3 2 2 3 3" xfId="12991"/>
    <cellStyle name="常规 5 2 4 3 2 2 3 3" xfId="12992"/>
    <cellStyle name="常规 5 2 2 3 3 2 2 3 3" xfId="12993"/>
    <cellStyle name="常规 5 6 2 2 2 3 3" xfId="12994"/>
    <cellStyle name="常规 5 2 5 2 2 2 3 3" xfId="12995"/>
    <cellStyle name="常规 5 2 2 4 2 2 2 3 3" xfId="12996"/>
    <cellStyle name="常规 5 4 2 2 2 2 3 3" xfId="12997"/>
    <cellStyle name="常规 5 2 3 2 2 2 2 3 3" xfId="12998"/>
    <cellStyle name="常规 5 2 2 2 2 2 2 2 3 3" xfId="12999"/>
    <cellStyle name="常规 5 5 2 2 2 2 3 3" xfId="13000"/>
    <cellStyle name="常规 5 2 4 2 2 2 2 3 3" xfId="13001"/>
    <cellStyle name="常规 5 2 2 3 2 2 2 2 3 3" xfId="13002"/>
    <cellStyle name="常规 5 8 2 2 3 3" xfId="13003"/>
    <cellStyle name="常规 5 2 7 2 2 3 3" xfId="13004"/>
    <cellStyle name="常规 5 2 2 6 2 2 3 3" xfId="13005"/>
    <cellStyle name="常规 5 4 4 2 2 3 3" xfId="13006"/>
    <cellStyle name="常规 5 2 3 4 2 2 3 3" xfId="13007"/>
    <cellStyle name="常规 5 2 2 2 4 2 2 3 3" xfId="13008"/>
    <cellStyle name="常规 5 5 4 2 2 3 3" xfId="13009"/>
    <cellStyle name="常规 5 2 4 4 2 2 3 3" xfId="13010"/>
    <cellStyle name="常规 5 2 2 3 4 2 2 3 3" xfId="13011"/>
    <cellStyle name="常规 5 6 3 2 2 3 3" xfId="13012"/>
    <cellStyle name="常规 5 2 5 3 2 2 3 3" xfId="13013"/>
    <cellStyle name="常规 5 2 2 4 3 2 2 3 3" xfId="13014"/>
    <cellStyle name="常规 5 4 2 3 2 2 3 3" xfId="13015"/>
    <cellStyle name="常规 5 2 3 2 3 2 2 3 3" xfId="13016"/>
    <cellStyle name="常规 5 2 2 2 2 3 2 2 3 3" xfId="13017"/>
    <cellStyle name="常规 5 5 2 3 2 2 3 3" xfId="13018"/>
    <cellStyle name="常规 5 2 4 2 3 2 2 3 3" xfId="13019"/>
    <cellStyle name="常规 5 2 2 3 2 3 2 2 3 3" xfId="13020"/>
    <cellStyle name="常规 5 9 2 2 3 3" xfId="13021"/>
    <cellStyle name="常规 5 2 8 2 2 3 3" xfId="13022"/>
    <cellStyle name="常规 5 2 2 7 2 2 3 3" xfId="13023"/>
    <cellStyle name="常规 5 4 5 2 2 3 3" xfId="13024"/>
    <cellStyle name="常规 5 2 3 5 2 2 3 3" xfId="13025"/>
    <cellStyle name="常规 5 2 2 2 5 2 2 3 3" xfId="13026"/>
    <cellStyle name="常规 5 5 5 2 2 3 3" xfId="13027"/>
    <cellStyle name="常规 5 2 4 5 2 2 3 3" xfId="13028"/>
    <cellStyle name="常规 5 2 2 3 5 2 2 3 3" xfId="13029"/>
    <cellStyle name="常规 5 6 4 2 2 3 3" xfId="13030"/>
    <cellStyle name="常规 5 2 5 4 2 2 3 3" xfId="13031"/>
    <cellStyle name="常规 5 2 2 4 4 2 2 3 3" xfId="13032"/>
    <cellStyle name="常规 5 4 2 4 2 2 3 3" xfId="13033"/>
    <cellStyle name="常规 5 2 3 2 4 2 2 3 3" xfId="13034"/>
    <cellStyle name="常规 5 2 2 2 2 4 2 2 3 3" xfId="13035"/>
    <cellStyle name="常规 5 5 2 4 2 2 3 3" xfId="13036"/>
    <cellStyle name="常规 5 2 4 2 4 2 2 3 3" xfId="13037"/>
    <cellStyle name="常规 5 2 2 3 2 4 2 2 3 3" xfId="13038"/>
    <cellStyle name="常规 5 10 2 2 3 3" xfId="13039"/>
    <cellStyle name="常规 5 2 9 2 2 3 3" xfId="13040"/>
    <cellStyle name="常规 5 2 2 8 2 2 3 3" xfId="13041"/>
    <cellStyle name="常规 5 4 6 2 2 3 3" xfId="13042"/>
    <cellStyle name="常规 5 2 3 6 2 2 3 3" xfId="13043"/>
    <cellStyle name="常规 5 2 2 2 6 2 2 3 3" xfId="13044"/>
    <cellStyle name="常规 5 5 6 2 2 3 3" xfId="13045"/>
    <cellStyle name="常规 5 2 4 6 2 2 3 3" xfId="13046"/>
    <cellStyle name="常规 5 2 2 3 6 2 2 3 3" xfId="13047"/>
    <cellStyle name="常规 5 6 5 2 2 3 3" xfId="13048"/>
    <cellStyle name="常规 5 2 5 5 2 2 3 3" xfId="13049"/>
    <cellStyle name="常规 5 2 2 4 5 2 2 3 3" xfId="13050"/>
    <cellStyle name="常规 5 4 2 5 2 2 3 3" xfId="13051"/>
    <cellStyle name="常规 5 2 3 2 5 2 2 3 3" xfId="13052"/>
    <cellStyle name="常规 5 2 2 2 2 5 2 2 3 3" xfId="13053"/>
    <cellStyle name="常规 5 5 2 5 2 2 3 3" xfId="13054"/>
    <cellStyle name="常规 5 2 4 2 5 2 2 3 3" xfId="13055"/>
    <cellStyle name="常规 5 2 2 3 2 5 2 2 3 3" xfId="13056"/>
    <cellStyle name="常规 5 11 2 2 3 3" xfId="13057"/>
    <cellStyle name="常规 5 2 10 2 2 3 3" xfId="13058"/>
    <cellStyle name="常规 5 2 2 9 2 2 3 3" xfId="13059"/>
    <cellStyle name="常规 5 4 7 2 2 3 3" xfId="13060"/>
    <cellStyle name="常规 5 2 3 7 2 2 3 3" xfId="13061"/>
    <cellStyle name="常规 5 2 2 2 7 2 2 3 3" xfId="13062"/>
    <cellStyle name="常规 5 5 7 2 2 3 3" xfId="13063"/>
    <cellStyle name="常规 5 2 4 7 2 2 3 3" xfId="13064"/>
    <cellStyle name="常规 5 2 2 3 7 2 2 3 3" xfId="13065"/>
    <cellStyle name="常规 5 6 6 2 2 3 3" xfId="13066"/>
    <cellStyle name="常规 5 2 5 6 2 2 3 3" xfId="13067"/>
    <cellStyle name="常规 5 2 2 4 6 2 2 3 3" xfId="13068"/>
    <cellStyle name="常规 5 4 2 6 2 2 3 3" xfId="13069"/>
    <cellStyle name="常规 5 2 3 2 6 2 2 3 3" xfId="13070"/>
    <cellStyle name="常规 5 2 2 2 2 6 2 2 3 3" xfId="13071"/>
    <cellStyle name="常规 5 5 2 6 2 2 3 3" xfId="13072"/>
    <cellStyle name="常规 5 2 4 2 6 2 2 3 3" xfId="13073"/>
    <cellStyle name="常规 5 2 2 3 2 6 2 2 3 3" xfId="13074"/>
    <cellStyle name="常规 5 14 3 3" xfId="13075"/>
    <cellStyle name="常规 5 2 13 3 3" xfId="13076"/>
    <cellStyle name="常规 5 2 2 12 3 3" xfId="13077"/>
    <cellStyle name="常规 5 4 10 3 3" xfId="13078"/>
    <cellStyle name="常规 5 2 3 10 3 3" xfId="13079"/>
    <cellStyle name="常规 5 2 2 2 10 3 3" xfId="13080"/>
    <cellStyle name="常规 5 5 10 3 3" xfId="13081"/>
    <cellStyle name="常规 5 2 4 10 3 3" xfId="13082"/>
    <cellStyle name="常规 5 2 2 3 10 3 3" xfId="13083"/>
    <cellStyle name="常规 5 6 9 3 3" xfId="13084"/>
    <cellStyle name="常规 5 2 5 9 3 3" xfId="13085"/>
    <cellStyle name="常规 5 2 2 4 9 3 3" xfId="13086"/>
    <cellStyle name="常规 5 4 2 9 3 3" xfId="13087"/>
    <cellStyle name="常规 5 2 3 2 9 3 3" xfId="13088"/>
    <cellStyle name="常规 5 2 2 2 2 9 3 3" xfId="13089"/>
    <cellStyle name="常规 5 5 2 9 3 3" xfId="13090"/>
    <cellStyle name="常规 5 2 4 2 9 3 3" xfId="13091"/>
    <cellStyle name="常规 5 2 2 3 2 9 3 3" xfId="13092"/>
    <cellStyle name="常规 5 7 4 3 3" xfId="13093"/>
    <cellStyle name="常规 5 2 6 4 3 3" xfId="13094"/>
    <cellStyle name="常规 5 2 2 5 4 3 3" xfId="13095"/>
    <cellStyle name="常规 5 4 3 4 3 3" xfId="13096"/>
    <cellStyle name="常规 5 2 3 3 4 3 3" xfId="13097"/>
    <cellStyle name="常规 5 2 2 2 3 4 3 3" xfId="13098"/>
    <cellStyle name="常规 5 5 3 4 3 3" xfId="13099"/>
    <cellStyle name="常规 5 2 4 3 4 3 3" xfId="13100"/>
    <cellStyle name="常规 5 2 2 3 3 4 3 3" xfId="13101"/>
    <cellStyle name="常规 5 6 2 4 3 3" xfId="13102"/>
    <cellStyle name="常规 5 2 5 2 4 3 3" xfId="13103"/>
    <cellStyle name="常规 5 2 2 4 2 4 3 3" xfId="13104"/>
    <cellStyle name="常规 5 4 2 2 4 3 3" xfId="13105"/>
    <cellStyle name="常规 5 2 3 2 2 4 3 3" xfId="13106"/>
    <cellStyle name="常规 5 2 2 2 2 2 4 3 3" xfId="13107"/>
    <cellStyle name="常规 5 5 2 2 4 3 3" xfId="13108"/>
    <cellStyle name="常规 5 2 4 2 2 4 3 3" xfId="13109"/>
    <cellStyle name="常规 5 2 2 3 2 2 4 3 3" xfId="13110"/>
    <cellStyle name="常规 5 8 4 3 3" xfId="13111"/>
    <cellStyle name="常规 5 2 7 4 3 3" xfId="13112"/>
    <cellStyle name="常规 5 2 2 6 4 3 3" xfId="13113"/>
    <cellStyle name="常规 5 4 4 4 3 3" xfId="13114"/>
    <cellStyle name="常规 5 2 3 4 4 3 3" xfId="13115"/>
    <cellStyle name="常规 5 2 2 2 4 4 3 3" xfId="13116"/>
    <cellStyle name="常规 5 5 4 4 3 3" xfId="13117"/>
    <cellStyle name="常规 5 2 4 4 4 3 3" xfId="13118"/>
    <cellStyle name="常规 5 2 2 3 4 4 3 3" xfId="13119"/>
    <cellStyle name="常规 5 6 3 4 3 3" xfId="13120"/>
    <cellStyle name="常规 5 2 5 3 4 3 3" xfId="13121"/>
    <cellStyle name="常规 5 2 2 4 3 4 3 3" xfId="13122"/>
    <cellStyle name="常规 5 4 2 3 4 3 3" xfId="13123"/>
    <cellStyle name="常规 5 2 3 2 3 4 3 3" xfId="13124"/>
    <cellStyle name="常规 5 2 2 2 2 3 4 3 3" xfId="13125"/>
    <cellStyle name="常规 5 5 2 3 4 3 3" xfId="13126"/>
    <cellStyle name="常规 5 2 4 2 3 4 3 3" xfId="13127"/>
    <cellStyle name="常规 5 2 2 3 2 3 4 3 3" xfId="13128"/>
    <cellStyle name="常规 5 9 4 3 3" xfId="13129"/>
    <cellStyle name="常规 5 2 8 4 3 3" xfId="13130"/>
    <cellStyle name="常规 5 2 2 7 4 3 3" xfId="13131"/>
    <cellStyle name="常规 5 4 5 4 3 3" xfId="13132"/>
    <cellStyle name="常规 5 2 3 5 4 3 3" xfId="13133"/>
    <cellStyle name="常规 5 2 2 2 5 4 3 3" xfId="13134"/>
    <cellStyle name="常规 5 5 5 4 3 3" xfId="13135"/>
    <cellStyle name="常规 5 2 4 5 4 3 3" xfId="13136"/>
    <cellStyle name="常规 5 2 2 3 5 4 3 3" xfId="13137"/>
    <cellStyle name="常规 5 6 4 4 3 3" xfId="13138"/>
    <cellStyle name="常规 5 2 5 4 4 3 3" xfId="13139"/>
    <cellStyle name="常规 5 2 2 4 4 4 3 3" xfId="13140"/>
    <cellStyle name="常规 5 4 2 4 4 3 3" xfId="13141"/>
    <cellStyle name="常规 5 2 3 2 4 4 3 3" xfId="13142"/>
    <cellStyle name="常规 5 2 2 2 2 4 4 3 3" xfId="13143"/>
    <cellStyle name="常规 5 5 2 4 4 3 3" xfId="13144"/>
    <cellStyle name="常规 5 2 4 2 4 4 3 3" xfId="13145"/>
    <cellStyle name="常规 5 2 2 3 2 4 4 3 3" xfId="13146"/>
    <cellStyle name="常规 5 10 4 3 3" xfId="13147"/>
    <cellStyle name="常规 5 2 9 4 3 3" xfId="13148"/>
    <cellStyle name="常规 5 2 2 8 4 3 3" xfId="13149"/>
    <cellStyle name="常规 5 4 6 4 3 3" xfId="13150"/>
    <cellStyle name="常规 5 2 3 6 4 3 3" xfId="13151"/>
    <cellStyle name="常规 5 2 2 2 6 4 3 3" xfId="13152"/>
    <cellStyle name="常规 5 5 6 4 3 3" xfId="13153"/>
    <cellStyle name="常规 5 2 4 6 4 3 3" xfId="13154"/>
    <cellStyle name="常规 5 2 2 3 6 4 3 3" xfId="13155"/>
    <cellStyle name="常规 5 6 5 4 3 3" xfId="13156"/>
    <cellStyle name="常规 5 2 5 5 4 3 3" xfId="13157"/>
    <cellStyle name="常规 5 2 2 4 5 4 3 3" xfId="13158"/>
    <cellStyle name="常规 5 4 2 5 4 3 3" xfId="13159"/>
    <cellStyle name="常规 5 2 3 2 5 4 3 3" xfId="13160"/>
    <cellStyle name="常规 5 2 2 2 2 5 4 3 3" xfId="13161"/>
    <cellStyle name="常规 5 5 2 5 4 3 3" xfId="13162"/>
    <cellStyle name="常规 5 2 4 2 5 4 3 3" xfId="13163"/>
    <cellStyle name="常规 5 2 2 3 2 5 4 3 3" xfId="13164"/>
    <cellStyle name="常规 5 11 4 3 3" xfId="13165"/>
    <cellStyle name="常规 5 2 10 4 3 3" xfId="13166"/>
    <cellStyle name="常规 5 2 2 9 4 3 3" xfId="13167"/>
    <cellStyle name="常规 5 4 7 4 3 3" xfId="13168"/>
    <cellStyle name="常规 5 2 3 7 4 3 3" xfId="13169"/>
    <cellStyle name="常规 5 2 2 2 7 4 3 3" xfId="13170"/>
    <cellStyle name="常规 5 5 7 4 3 3" xfId="13171"/>
    <cellStyle name="常规 5 2 4 7 4 3 3" xfId="13172"/>
    <cellStyle name="常规 5 2 2 3 7 4 3 3" xfId="13173"/>
    <cellStyle name="常规 5 6 6 4 3 3" xfId="13174"/>
    <cellStyle name="常规 5 2 5 6 4 3 3" xfId="13175"/>
    <cellStyle name="常规 5 2 2 4 6 4 3 3" xfId="13176"/>
    <cellStyle name="常规 5 4 2 6 4 3 3" xfId="13177"/>
    <cellStyle name="常规 5 2 3 2 6 4 3 3" xfId="13178"/>
    <cellStyle name="常规 5 2 2 2 2 6 4 3 3" xfId="13179"/>
    <cellStyle name="常规 5 5 2 6 4 3 3" xfId="13180"/>
    <cellStyle name="常规 5 2 4 2 6 4 3 3" xfId="13181"/>
    <cellStyle name="常规 5 2 2 3 2 6 4 3 3" xfId="13182"/>
    <cellStyle name="常规 5 12 3 3 3" xfId="13183"/>
    <cellStyle name="常规 5 2 11 3 3 3" xfId="13184"/>
    <cellStyle name="常规 5 2 2 10 3 3 3" xfId="13185"/>
    <cellStyle name="常规 5 4 8 3 3 3" xfId="13186"/>
    <cellStyle name="常规 5 2 3 8 3 3 3" xfId="13187"/>
    <cellStyle name="常规 5 2 2 2 8 3 3 3" xfId="13188"/>
    <cellStyle name="常规 5 5 8 3 3 3" xfId="13189"/>
    <cellStyle name="常规 5 2 4 8 3 3 3" xfId="13190"/>
    <cellStyle name="常规 5 2 2 3 8 3 3 3" xfId="13191"/>
    <cellStyle name="常规 5 6 7 3 3 3" xfId="13192"/>
    <cellStyle name="常规 5 2 5 7 3 3 3" xfId="13193"/>
    <cellStyle name="常规 5 2 2 4 7 3 3 3" xfId="13194"/>
    <cellStyle name="常规 5 4 2 7 3 3 3" xfId="13195"/>
    <cellStyle name="常规 5 2 3 2 7 3 3 3" xfId="13196"/>
    <cellStyle name="常规 5 2 2 2 2 7 3 3 3" xfId="13197"/>
    <cellStyle name="常规 5 5 2 7 3 3 3" xfId="13198"/>
    <cellStyle name="常规 5 2 4 2 7 3 3 3" xfId="13199"/>
    <cellStyle name="常规 5 2 2 3 2 7 3 3 3" xfId="13200"/>
    <cellStyle name="常规 5 7 2 3 3 3" xfId="13201"/>
    <cellStyle name="常规 5 2 6 2 3 3 3" xfId="13202"/>
    <cellStyle name="常规 5 2 2 5 2 3 3 3" xfId="13203"/>
    <cellStyle name="常规 5 4 3 2 3 3 3" xfId="13204"/>
    <cellStyle name="常规 5 2 3 3 2 3 3 3" xfId="13205"/>
    <cellStyle name="常规 5 2 2 2 3 2 3 3 3" xfId="13206"/>
    <cellStyle name="常规 5 5 3 2 3 3 3" xfId="13207"/>
    <cellStyle name="常规 5 2 4 3 2 3 3 3" xfId="13208"/>
    <cellStyle name="常规 5 2 2 3 3 2 3 3 3" xfId="13209"/>
    <cellStyle name="常规 5 6 2 2 3 3 3" xfId="13210"/>
    <cellStyle name="常规 5 2 5 2 2 3 3 3" xfId="13211"/>
    <cellStyle name="常规 5 2 2 4 2 2 3 3 3" xfId="13212"/>
    <cellStyle name="常规 5 4 2 2 2 3 3 3" xfId="13213"/>
    <cellStyle name="常规 5 2 3 2 2 2 3 3 3" xfId="13214"/>
    <cellStyle name="常规 5 2 2 2 2 2 2 3 3 3" xfId="13215"/>
    <cellStyle name="常规 5 5 2 2 2 3 3 3" xfId="13216"/>
    <cellStyle name="常规 5 2 4 2 2 2 3 3 3" xfId="13217"/>
    <cellStyle name="常规 5 2 2 3 2 2 2 3 3 3" xfId="13218"/>
    <cellStyle name="常规 5 8 2 3 3 3" xfId="13219"/>
    <cellStyle name="常规 5 2 7 2 3 3 3" xfId="13220"/>
    <cellStyle name="常规 5 2 2 6 2 3 3 3" xfId="13221"/>
    <cellStyle name="常规 5 4 4 2 3 3 3" xfId="13222"/>
    <cellStyle name="常规 5 2 3 4 2 3 3 3" xfId="13223"/>
    <cellStyle name="常规 5 2 2 2 4 2 3 3 3" xfId="13224"/>
    <cellStyle name="常规 5 5 4 2 3 3 3" xfId="13225"/>
    <cellStyle name="常规 5 2 4 4 2 3 3 3" xfId="13226"/>
    <cellStyle name="常规 5 2 2 3 4 2 3 3 3" xfId="13227"/>
    <cellStyle name="常规 5 6 3 2 3 3 3" xfId="13228"/>
    <cellStyle name="常规 5 2 5 3 2 3 3 3" xfId="13229"/>
    <cellStyle name="常规 5 2 2 4 3 2 3 3 3" xfId="13230"/>
    <cellStyle name="常规 5 4 2 3 2 3 3 3" xfId="13231"/>
    <cellStyle name="常规 5 2 3 2 3 2 3 3 3" xfId="13232"/>
    <cellStyle name="常规 5 2 2 2 2 3 2 3 3 3" xfId="13233"/>
    <cellStyle name="常规 5 5 2 3 2 3 3 3" xfId="13234"/>
    <cellStyle name="常规 5 2 4 2 3 2 3 3 3" xfId="13235"/>
    <cellStyle name="常规 5 2 2 3 2 3 2 3 3 3" xfId="13236"/>
    <cellStyle name="常规 5 9 2 3 3 3" xfId="13237"/>
    <cellStyle name="常规 5 2 8 2 3 3 3" xfId="13238"/>
    <cellStyle name="常规 5 2 2 7 2 3 3 3" xfId="13239"/>
    <cellStyle name="常规 5 4 5 2 3 3 3" xfId="13240"/>
    <cellStyle name="常规 5 2 3 5 2 3 3 3" xfId="13241"/>
    <cellStyle name="常规 5 2 2 2 5 2 3 3 3" xfId="13242"/>
    <cellStyle name="常规 5 5 5 2 3 3 3" xfId="13243"/>
    <cellStyle name="常规 5 2 4 5 2 3 3 3" xfId="13244"/>
    <cellStyle name="常规 5 2 2 3 5 2 3 3 3" xfId="13245"/>
    <cellStyle name="常规 5 6 4 2 3 3 3" xfId="13246"/>
    <cellStyle name="常规 5 2 5 4 2 3 3 3" xfId="13247"/>
    <cellStyle name="常规 5 2 2 4 4 2 3 3 3" xfId="13248"/>
    <cellStyle name="常规 5 4 2 4 2 3 3 3" xfId="13249"/>
    <cellStyle name="常规 5 2 3 2 4 2 3 3 3" xfId="13250"/>
    <cellStyle name="常规 5 2 2 2 2 4 2 3 3 3" xfId="13251"/>
    <cellStyle name="常规 5 5 2 4 2 3 3 3" xfId="13252"/>
    <cellStyle name="常规 5 2 4 2 4 2 3 3 3" xfId="13253"/>
    <cellStyle name="常规 5 2 2 3 2 4 2 3 3 3" xfId="13254"/>
    <cellStyle name="常规 5 10 2 3 3 3" xfId="13255"/>
    <cellStyle name="常规 5 2 9 2 3 3 3" xfId="13256"/>
    <cellStyle name="常规 5 2 2 8 2 3 3 3" xfId="13257"/>
    <cellStyle name="常规 5 4 6 2 3 3 3" xfId="13258"/>
    <cellStyle name="常规 5 2 3 6 2 3 3 3" xfId="13259"/>
    <cellStyle name="常规 5 2 2 2 6 2 3 3 3" xfId="13260"/>
    <cellStyle name="常规 5 5 6 2 3 3 3" xfId="13261"/>
    <cellStyle name="常规 5 2 4 6 2 3 3 3" xfId="13262"/>
    <cellStyle name="常规 5 2 2 3 6 2 3 3 3" xfId="13263"/>
    <cellStyle name="常规 5 6 5 2 3 3 3" xfId="13264"/>
    <cellStyle name="常规 5 2 5 5 2 3 3 3" xfId="13265"/>
    <cellStyle name="常规 5 2 2 4 5 2 3 3 3" xfId="13266"/>
    <cellStyle name="常规 5 4 2 5 2 3 3 3" xfId="13267"/>
    <cellStyle name="常规 5 2 3 2 5 2 3 3 3" xfId="13268"/>
    <cellStyle name="常规 5 2 2 2 2 5 2 3 3 3" xfId="13269"/>
    <cellStyle name="常规 5 5 2 5 2 3 3 3" xfId="13270"/>
    <cellStyle name="常规 5 2 4 2 5 2 3 3 3" xfId="13271"/>
    <cellStyle name="常规 5 2 2 3 2 5 2 3 3 3" xfId="13272"/>
    <cellStyle name="常规 5 11 2 3 3 3" xfId="13273"/>
    <cellStyle name="常规 5 2 10 2 3 3 3" xfId="13274"/>
    <cellStyle name="常规 5 2 2 9 2 3 3 3" xfId="13275"/>
    <cellStyle name="常规 5 4 7 2 3 3 3" xfId="13276"/>
    <cellStyle name="常规 5 2 3 7 2 3 3 3" xfId="13277"/>
    <cellStyle name="常规 5 2 2 2 7 2 3 3 3" xfId="13278"/>
    <cellStyle name="常规 5 5 7 2 3 3 3" xfId="13279"/>
    <cellStyle name="常规 5 2 4 7 2 3 3 3" xfId="13280"/>
    <cellStyle name="常规 5 2 2 3 7 2 3 3 3" xfId="13281"/>
    <cellStyle name="常规 5 6 6 2 3 3 3" xfId="13282"/>
    <cellStyle name="常规 5 2 5 6 2 3 3 3" xfId="13283"/>
    <cellStyle name="常规 5 2 2 4 6 2 3 3 3" xfId="13284"/>
    <cellStyle name="常规 5 4 2 6 2 3 3 3" xfId="13285"/>
    <cellStyle name="常规 5 2 3 2 6 2 3 3 3" xfId="13286"/>
    <cellStyle name="常规 5 2 2 2 2 6 2 3 3 3" xfId="13287"/>
    <cellStyle name="常规 5 5 2 6 2 3 3 3" xfId="13288"/>
    <cellStyle name="常规 5 2 4 2 6 2 3 3 3" xfId="13289"/>
    <cellStyle name="常规 5 2 2 3 2 6 2 3 3 3" xfId="13290"/>
    <cellStyle name="常规 5 15 2 3" xfId="13291"/>
    <cellStyle name="常规 5 2 14 2 3" xfId="13292"/>
    <cellStyle name="常规 5 2 2 13 2 3" xfId="13293"/>
    <cellStyle name="常规 5 4 11 2 3" xfId="13294"/>
    <cellStyle name="常规 5 2 3 11 2 3" xfId="13295"/>
    <cellStyle name="常规 5 2 2 2 11 2 3" xfId="13296"/>
    <cellStyle name="常规 5 5 11 2 3" xfId="13297"/>
    <cellStyle name="常规 5 2 4 11 2 3" xfId="13298"/>
    <cellStyle name="常规 5 2 2 3 11 2 3" xfId="13299"/>
    <cellStyle name="常规 5 6 10 2 3" xfId="13300"/>
    <cellStyle name="常规 5 2 5 10 2 3" xfId="13301"/>
    <cellStyle name="常规 5 2 2 4 10 2 3" xfId="13302"/>
    <cellStyle name="常规 5 4 2 10 2 3" xfId="13303"/>
    <cellStyle name="常规 5 2 3 2 10 2 3" xfId="13304"/>
    <cellStyle name="常规 5 2 2 2 2 10 2 3" xfId="13305"/>
    <cellStyle name="常规 5 5 2 10 2 3" xfId="13306"/>
    <cellStyle name="常规 5 2 4 2 10 2 3" xfId="13307"/>
    <cellStyle name="常规 5 2 2 3 2 10 2 3" xfId="13308"/>
    <cellStyle name="常规 5 7 5 2 3" xfId="13309"/>
    <cellStyle name="常规 5 2 6 5 2 3" xfId="13310"/>
    <cellStyle name="常规 5 2 2 5 5 2 3" xfId="13311"/>
    <cellStyle name="常规 5 4 3 5 2 3" xfId="13312"/>
    <cellStyle name="常规 5 2 3 3 5 2 3" xfId="13313"/>
    <cellStyle name="常规 5 2 2 2 3 5 2 3" xfId="13314"/>
    <cellStyle name="常规 5 5 3 5 2 3" xfId="13315"/>
    <cellStyle name="常规 5 2 4 3 5 2 3" xfId="13316"/>
    <cellStyle name="常规 5 2 2 3 3 5 2 3" xfId="13317"/>
    <cellStyle name="常规 5 6 2 5 2 3" xfId="13318"/>
    <cellStyle name="常规 5 2 5 2 5 2 3" xfId="13319"/>
    <cellStyle name="常规 5 2 2 4 2 5 2 3" xfId="13320"/>
    <cellStyle name="常规 5 4 2 2 5 2 3" xfId="13321"/>
    <cellStyle name="常规 5 2 3 2 2 5 2 3" xfId="13322"/>
    <cellStyle name="常规 5 2 2 2 2 2 5 2 3" xfId="13323"/>
    <cellStyle name="常规 5 5 2 2 5 2 3" xfId="13324"/>
    <cellStyle name="常规 5 2 4 2 2 5 2 3" xfId="13325"/>
    <cellStyle name="常规 5 2 2 3 2 2 5 2 3" xfId="13326"/>
    <cellStyle name="常规 5 8 5 2 3" xfId="13327"/>
    <cellStyle name="常规 5 2 7 5 2 3" xfId="13328"/>
    <cellStyle name="常规 5 2 2 6 5 2 3" xfId="13329"/>
    <cellStyle name="常规 5 4 4 5 2 3" xfId="13330"/>
    <cellStyle name="常规 5 2 3 4 5 2 3" xfId="13331"/>
    <cellStyle name="常规 5 2 2 2 4 5 2 3" xfId="13332"/>
    <cellStyle name="常规 5 5 4 5 2 3" xfId="13333"/>
    <cellStyle name="常规 5 2 4 4 5 2 3" xfId="13334"/>
    <cellStyle name="常规 5 2 2 3 4 5 2 3" xfId="13335"/>
    <cellStyle name="常规 5 6 3 5 2 3" xfId="13336"/>
    <cellStyle name="常规 5 2 5 3 5 2 3" xfId="13337"/>
    <cellStyle name="常规 5 2 2 4 3 5 2 3" xfId="13338"/>
    <cellStyle name="常规 5 4 2 3 5 2 3" xfId="13339"/>
    <cellStyle name="常规 5 2 3 2 3 5 2 3" xfId="13340"/>
    <cellStyle name="常规 5 2 2 2 2 3 5 2 3" xfId="13341"/>
    <cellStyle name="常规 5 5 2 3 5 2 3" xfId="13342"/>
    <cellStyle name="常规 5 2 4 2 3 5 2 3" xfId="13343"/>
    <cellStyle name="常规 5 2 2 3 2 3 5 2 3" xfId="13344"/>
    <cellStyle name="常规 5 9 5 2 3" xfId="13345"/>
    <cellStyle name="常规 5 2 8 5 2 3" xfId="13346"/>
    <cellStyle name="常规 5 2 2 7 5 2 3" xfId="13347"/>
    <cellStyle name="常规 5 4 5 5 2 3" xfId="13348"/>
    <cellStyle name="常规 5 2 3 5 5 2 3" xfId="13349"/>
    <cellStyle name="常规 5 2 2 2 5 5 2 3" xfId="13350"/>
    <cellStyle name="常规 5 5 5 5 2 3" xfId="13351"/>
    <cellStyle name="常规 5 2 4 5 5 2 3" xfId="13352"/>
    <cellStyle name="常规 5 2 2 3 5 5 2 3" xfId="13353"/>
    <cellStyle name="常规 5 6 4 5 2 3" xfId="13354"/>
    <cellStyle name="常规 5 2 5 4 5 2 3" xfId="13355"/>
    <cellStyle name="常规 5 2 2 4 4 5 2 3" xfId="13356"/>
    <cellStyle name="常规 5 4 2 4 5 2 3" xfId="13357"/>
    <cellStyle name="常规 5 2 3 2 4 5 2 3" xfId="13358"/>
    <cellStyle name="常规 5 2 2 2 2 4 5 2 3" xfId="13359"/>
    <cellStyle name="常规 5 5 2 4 5 2 3" xfId="13360"/>
    <cellStyle name="常规 5 2 4 2 4 5 2 3" xfId="13361"/>
    <cellStyle name="常规 5 2 2 3 2 4 5 2 3" xfId="13362"/>
    <cellStyle name="常规 5 10 5 2 3" xfId="13363"/>
    <cellStyle name="常规 5 2 9 5 2 3" xfId="13364"/>
    <cellStyle name="常规 5 2 2 8 5 2 3" xfId="13365"/>
    <cellStyle name="常规 5 4 6 5 2 3" xfId="13366"/>
    <cellStyle name="常规 5 2 3 6 5 2 3" xfId="13367"/>
    <cellStyle name="常规 5 2 2 2 6 5 2 3" xfId="13368"/>
    <cellStyle name="常规 5 5 6 5 2 3" xfId="13369"/>
    <cellStyle name="常规 5 2 4 6 5 2 3" xfId="13370"/>
    <cellStyle name="常规 5 2 2 3 6 5 2 3" xfId="13371"/>
    <cellStyle name="常规 5 6 5 5 2 3" xfId="13372"/>
    <cellStyle name="常规 5 2 5 5 5 2 3" xfId="13373"/>
    <cellStyle name="常规 5 2 2 4 5 5 2 3" xfId="13374"/>
    <cellStyle name="常规 5 4 2 5 5 2 3" xfId="13375"/>
    <cellStyle name="常规 5 2 3 2 5 5 2 3" xfId="13376"/>
    <cellStyle name="常规 5 2 2 2 2 5 5 2 3" xfId="13377"/>
    <cellStyle name="常规 5 5 2 5 5 2 3" xfId="13378"/>
    <cellStyle name="常规 5 2 4 2 5 5 2 3" xfId="13379"/>
    <cellStyle name="常规 5 2 2 3 2 5 5 2 3" xfId="13380"/>
    <cellStyle name="常规 5 11 5 2 3" xfId="13381"/>
    <cellStyle name="常规 5 2 10 5 2 3" xfId="13382"/>
    <cellStyle name="常规 5 2 2 9 5 2 3" xfId="13383"/>
    <cellStyle name="常规 5 4 7 5 2 3" xfId="13384"/>
    <cellStyle name="常规 5 2 3 7 5 2 3" xfId="13385"/>
    <cellStyle name="常规 5 2 2 2 7 5 2 3" xfId="13386"/>
    <cellStyle name="常规 5 5 7 5 2 3" xfId="13387"/>
    <cellStyle name="常规 5 2 4 7 5 2 3" xfId="13388"/>
    <cellStyle name="常规 5 2 2 3 7 5 2 3" xfId="13389"/>
    <cellStyle name="常规 5 6 6 5 2 3" xfId="13390"/>
    <cellStyle name="常规 5 2 5 6 5 2 3" xfId="13391"/>
    <cellStyle name="常规 5 2 2 4 6 5 2 3" xfId="13392"/>
    <cellStyle name="常规 5 4 2 6 5 2 3" xfId="13393"/>
    <cellStyle name="常规 5 2 3 2 6 5 2 3" xfId="13394"/>
    <cellStyle name="常规 5 2 2 2 2 6 5 2 3" xfId="13395"/>
    <cellStyle name="常规 5 5 2 6 5 2 3" xfId="13396"/>
    <cellStyle name="常规 5 2 4 2 6 5 2 3" xfId="13397"/>
    <cellStyle name="常规 5 2 2 3 2 6 5 2 3" xfId="13398"/>
    <cellStyle name="常规 5 12 4 2 3" xfId="13399"/>
    <cellStyle name="常规 5 2 11 4 2 3" xfId="13400"/>
    <cellStyle name="常规 5 2 2 10 4 2 3" xfId="13401"/>
    <cellStyle name="常规 5 4 8 4 2 3" xfId="13402"/>
    <cellStyle name="常规 5 2 3 8 4 2 3" xfId="13403"/>
    <cellStyle name="常规 5 2 2 2 8 4 2 3" xfId="13404"/>
    <cellStyle name="常规 5 5 8 4 2 3" xfId="13405"/>
    <cellStyle name="常规 5 2 4 8 4 2 3" xfId="13406"/>
    <cellStyle name="常规 5 2 2 3 8 4 2 3" xfId="13407"/>
    <cellStyle name="常规 5 6 7 4 2 3" xfId="13408"/>
    <cellStyle name="常规 5 2 5 7 4 2 3" xfId="13409"/>
    <cellStyle name="常规 5 2 2 4 7 4 2 3" xfId="13410"/>
    <cellStyle name="常规 5 4 2 7 4 2 3" xfId="13411"/>
    <cellStyle name="常规 5 2 3 2 7 4 2 3" xfId="13412"/>
    <cellStyle name="常规 5 2 2 2 2 7 4 2 3" xfId="13413"/>
    <cellStyle name="常规 5 5 2 7 4 2 3" xfId="13414"/>
    <cellStyle name="常规 5 2 4 2 7 4 2 3" xfId="13415"/>
    <cellStyle name="常规 5 2 2 3 2 7 4 2 3" xfId="13416"/>
    <cellStyle name="常规 5 7 2 4 2 3" xfId="13417"/>
    <cellStyle name="常规 5 2 6 2 4 2 3" xfId="13418"/>
    <cellStyle name="常规 5 2 2 5 2 4 2 3" xfId="13419"/>
    <cellStyle name="常规 5 4 3 2 4 2 3" xfId="13420"/>
    <cellStyle name="常规 5 2 3 3 2 4 2 3" xfId="13421"/>
    <cellStyle name="常规 5 2 2 2 3 2 4 2 3" xfId="13422"/>
    <cellStyle name="常规 5 5 3 2 4 2 3" xfId="13423"/>
    <cellStyle name="常规 5 2 4 3 2 4 2 3" xfId="13424"/>
    <cellStyle name="常规 5 2 2 3 3 2 4 2 3" xfId="13425"/>
    <cellStyle name="常规 5 6 2 2 4 2 3" xfId="13426"/>
    <cellStyle name="常规 5 2 5 2 2 4 2 3" xfId="13427"/>
    <cellStyle name="常规 5 2 2 4 2 2 4 2 3" xfId="13428"/>
    <cellStyle name="常规 5 4 2 2 2 4 2 3" xfId="13429"/>
    <cellStyle name="常规 5 2 3 2 2 2 4 2 3" xfId="13430"/>
    <cellStyle name="常规 5 2 2 2 2 2 2 4 2 3" xfId="13431"/>
    <cellStyle name="常规 5 5 2 2 2 4 2 3" xfId="13432"/>
    <cellStyle name="常规 5 2 4 2 2 2 4 2 3" xfId="13433"/>
    <cellStyle name="常规 5 2 2 3 2 2 2 4 2 3" xfId="13434"/>
    <cellStyle name="常规 5 8 2 4 2 3" xfId="13435"/>
    <cellStyle name="常规 5 2 7 2 4 2 3" xfId="13436"/>
    <cellStyle name="常规 5 2 2 6 2 4 2 3" xfId="13437"/>
    <cellStyle name="常规 5 4 4 2 4 2 3" xfId="13438"/>
    <cellStyle name="常规 5 2 3 4 2 4 2 3" xfId="13439"/>
    <cellStyle name="常规 5 2 2 2 4 2 4 2 3" xfId="13440"/>
    <cellStyle name="常规 5 5 4 2 4 2 3" xfId="13441"/>
    <cellStyle name="常规 5 2 4 4 2 4 2 3" xfId="13442"/>
    <cellStyle name="常规 5 2 2 3 4 2 4 2 3" xfId="13443"/>
    <cellStyle name="常规 5 6 3 2 4 2 3" xfId="13444"/>
    <cellStyle name="常规 5 2 5 3 2 4 2 3" xfId="13445"/>
    <cellStyle name="常规 5 2 2 4 3 2 4 2 3" xfId="13446"/>
    <cellStyle name="常规 5 4 2 3 2 4 2 3" xfId="13447"/>
    <cellStyle name="常规 5 2 3 2 3 2 4 2 3" xfId="13448"/>
    <cellStyle name="常规 5 2 2 2 2 3 2 4 2 3" xfId="13449"/>
    <cellStyle name="常规 5 5 2 3 2 4 2 3" xfId="13450"/>
    <cellStyle name="常规 5 2 4 2 3 2 4 2 3" xfId="13451"/>
    <cellStyle name="常规 5 2 2 3 2 3 2 4 2 3" xfId="13452"/>
    <cellStyle name="常规 5 9 2 4 2 3" xfId="13453"/>
    <cellStyle name="常规 5 2 8 2 4 2 3" xfId="13454"/>
    <cellStyle name="常规 5 2 2 7 2 4 2 3" xfId="13455"/>
    <cellStyle name="常规 5 4 5 2 4 2 3" xfId="13456"/>
    <cellStyle name="常规 5 2 3 5 2 4 2 3" xfId="13457"/>
    <cellStyle name="常规 5 2 2 2 5 2 4 2 3" xfId="13458"/>
    <cellStyle name="常规 5 5 5 2 4 2 3" xfId="13459"/>
    <cellStyle name="常规 5 2 4 5 2 4 2 3" xfId="13460"/>
    <cellStyle name="常规 5 2 2 3 5 2 4 2 3" xfId="13461"/>
    <cellStyle name="常规 5 6 4 2 4 2 3" xfId="13462"/>
    <cellStyle name="常规 5 2 5 4 2 4 2 3" xfId="13463"/>
    <cellStyle name="常规 5 2 2 4 4 2 4 2 3" xfId="13464"/>
    <cellStyle name="常规 5 4 2 4 2 4 2 3" xfId="13465"/>
    <cellStyle name="常规 5 2 3 2 4 2 4 2 3" xfId="13466"/>
    <cellStyle name="常规 5 2 2 2 2 4 2 4 2 3" xfId="13467"/>
    <cellStyle name="常规 5 5 2 4 2 4 2 3" xfId="13468"/>
    <cellStyle name="常规 5 2 4 2 4 2 4 2 3" xfId="13469"/>
    <cellStyle name="常规 5 2 2 3 2 4 2 4 2 3" xfId="13470"/>
    <cellStyle name="常规 5 10 2 4 2 3" xfId="13471"/>
    <cellStyle name="常规 5 2 9 2 4 2 3" xfId="13472"/>
    <cellStyle name="常规 5 2 2 8 2 4 2 3" xfId="13473"/>
    <cellStyle name="常规 5 4 6 2 4 2 3" xfId="13474"/>
    <cellStyle name="常规 5 2 3 6 2 4 2 3" xfId="13475"/>
    <cellStyle name="常规 5 2 2 2 6 2 4 2 3" xfId="13476"/>
    <cellStyle name="常规 5 5 6 2 4 2 3" xfId="13477"/>
    <cellStyle name="常规 5 2 4 6 2 4 2 3" xfId="13478"/>
    <cellStyle name="常规 5 2 2 3 6 2 4 2 3" xfId="13479"/>
    <cellStyle name="常规 5 6 5 2 4 2 3" xfId="13480"/>
    <cellStyle name="常规 5 2 5 5 2 4 2 3" xfId="13481"/>
    <cellStyle name="常规 5 2 2 4 5 2 4 2 3" xfId="13482"/>
    <cellStyle name="常规 5 4 2 5 2 4 2 3" xfId="13483"/>
    <cellStyle name="常规 5 2 3 2 5 2 4 2 3" xfId="13484"/>
    <cellStyle name="常规 5 2 2 2 2 5 2 4 2 3" xfId="13485"/>
    <cellStyle name="常规 5 5 2 5 2 4 2 3" xfId="13486"/>
    <cellStyle name="常规 5 2 4 2 5 2 4 2 3" xfId="13487"/>
    <cellStyle name="常规 5 2 2 3 2 5 2 4 2 3" xfId="13488"/>
    <cellStyle name="常规 5 11 2 4 2 3" xfId="13489"/>
    <cellStyle name="常规 5 2 10 2 4 2 3" xfId="13490"/>
    <cellStyle name="常规 5 2 2 9 2 4 2 3" xfId="13491"/>
    <cellStyle name="常规 5 4 7 2 4 2 3" xfId="13492"/>
    <cellStyle name="常规 5 2 3 7 2 4 2 3" xfId="13493"/>
    <cellStyle name="常规 5 2 2 2 7 2 4 2 3" xfId="13494"/>
    <cellStyle name="常规 5 5 7 2 4 2 3" xfId="13495"/>
    <cellStyle name="常规 5 2 4 7 2 4 2 3" xfId="13496"/>
    <cellStyle name="常规 5 2 2 3 7 2 4 2 3" xfId="13497"/>
    <cellStyle name="常规 5 6 6 2 4 2 3" xfId="13498"/>
    <cellStyle name="常规 5 2 5 6 2 4 2 3" xfId="13499"/>
    <cellStyle name="常规 5 2 2 4 6 2 4 2 3" xfId="13500"/>
    <cellStyle name="常规 5 4 2 6 2 4 2 3" xfId="13501"/>
    <cellStyle name="常规 5 2 3 2 6 2 4 2 3" xfId="13502"/>
    <cellStyle name="常规 5 2 2 2 2 6 2 4 2 3" xfId="13503"/>
    <cellStyle name="常规 5 5 2 6 2 4 2 3" xfId="13504"/>
    <cellStyle name="常规 5 2 4 2 6 2 4 2 3" xfId="13505"/>
    <cellStyle name="常规 5 2 2 3 2 6 2 4 2 3" xfId="13506"/>
    <cellStyle name="常规 5 13 2 2 3" xfId="13507"/>
    <cellStyle name="常规 5 2 12 2 2 3" xfId="13508"/>
    <cellStyle name="常规 5 2 2 11 2 2 3" xfId="13509"/>
    <cellStyle name="常规 5 4 9 2 2 3" xfId="13510"/>
    <cellStyle name="常规 5 2 3 9 2 2 3" xfId="13511"/>
    <cellStyle name="常规 5 2 2 2 9 2 2 3" xfId="13512"/>
    <cellStyle name="常规 5 5 9 2 2 3" xfId="13513"/>
    <cellStyle name="常规 5 2 4 9 2 2 3" xfId="13514"/>
    <cellStyle name="常规 5 2 2 3 9 2 2 3" xfId="13515"/>
    <cellStyle name="常规 5 6 8 2 2 3" xfId="13516"/>
    <cellStyle name="常规 5 2 5 8 2 2 3" xfId="13517"/>
    <cellStyle name="常规 5 2 2 4 8 2 2 3" xfId="13518"/>
    <cellStyle name="常规 5 4 2 8 2 2 3" xfId="13519"/>
    <cellStyle name="常规 5 2 3 2 8 2 2 3" xfId="13520"/>
    <cellStyle name="常规 5 2 2 2 2 8 2 2 3" xfId="13521"/>
    <cellStyle name="常规 5 5 2 8 2 2 3" xfId="13522"/>
    <cellStyle name="常规 5 2 4 2 8 2 2 3" xfId="13523"/>
    <cellStyle name="常规 5 2 2 3 2 8 2 2 3" xfId="13524"/>
    <cellStyle name="常规 5 7 3 2 2 3" xfId="13525"/>
    <cellStyle name="常规 5 2 6 3 2 2 3" xfId="13526"/>
    <cellStyle name="常规 5 2 2 5 3 2 2 3" xfId="13527"/>
    <cellStyle name="常规 5 4 3 3 2 2 3" xfId="13528"/>
    <cellStyle name="常规 5 2 3 3 3 2 2 3" xfId="13529"/>
    <cellStyle name="常规 5 2 2 2 3 3 2 2 3" xfId="13530"/>
    <cellStyle name="常规 5 5 3 3 2 2 3" xfId="13531"/>
    <cellStyle name="常规 5 2 4 3 3 2 2 3" xfId="13532"/>
    <cellStyle name="常规 5 2 2 3 3 3 2 2 3" xfId="13533"/>
    <cellStyle name="常规 5 6 2 3 2 2 3" xfId="13534"/>
    <cellStyle name="常规 5 2 5 2 3 2 2 3" xfId="13535"/>
    <cellStyle name="常规 5 2 2 4 2 3 2 2 3" xfId="13536"/>
    <cellStyle name="常规 5 4 2 2 3 2 2 3" xfId="13537"/>
    <cellStyle name="常规 5 2 3 2 2 3 2 2 3" xfId="13538"/>
    <cellStyle name="常规 5 2 2 2 2 2 3 2 2 3" xfId="13539"/>
    <cellStyle name="常规 5 5 2 2 3 2 2 3" xfId="13540"/>
    <cellStyle name="常规 5 2 4 2 2 3 2 2 3" xfId="13541"/>
    <cellStyle name="常规 5 2 2 3 2 2 3 2 2 3" xfId="13542"/>
    <cellStyle name="常规 5 8 3 2 2 3" xfId="13543"/>
    <cellStyle name="常规 5 2 7 3 2 2 3" xfId="13544"/>
    <cellStyle name="常规 5 2 2 6 3 2 2 3" xfId="13545"/>
    <cellStyle name="常规 5 4 4 3 2 2 3" xfId="13546"/>
    <cellStyle name="常规 5 2 3 4 3 2 2 3" xfId="13547"/>
    <cellStyle name="常规 5 2 2 2 4 3 2 2 3" xfId="13548"/>
    <cellStyle name="常规 5 5 4 3 2 2 3" xfId="13549"/>
    <cellStyle name="常规 5 2 4 4 3 2 2 3" xfId="13550"/>
    <cellStyle name="常规 5 2 2 3 4 3 2 2 3" xfId="13551"/>
    <cellStyle name="常规 5 6 3 3 2 2 3" xfId="13552"/>
    <cellStyle name="常规 5 2 5 3 3 2 2 3" xfId="13553"/>
    <cellStyle name="常规 5 2 2 4 3 3 2 2 3" xfId="13554"/>
    <cellStyle name="常规 5 4 2 3 3 2 2 3" xfId="13555"/>
    <cellStyle name="常规 5 2 3 2 3 3 2 2 3" xfId="13556"/>
    <cellStyle name="常规 5 2 2 2 2 3 3 2 2 3" xfId="13557"/>
    <cellStyle name="常规 5 5 2 3 3 2 2 3" xfId="13558"/>
    <cellStyle name="常规 5 2 4 2 3 3 2 2 3" xfId="13559"/>
    <cellStyle name="常规 5 2 2 3 2 3 3 2 2 3" xfId="13560"/>
    <cellStyle name="常规 5 9 3 2 2 3" xfId="13561"/>
    <cellStyle name="常规 5 2 8 3 2 2 3" xfId="13562"/>
    <cellStyle name="常规 5 2 2 7 3 2 2 3" xfId="13563"/>
    <cellStyle name="常规 5 4 5 3 2 2 3" xfId="13564"/>
    <cellStyle name="常规 5 2 3 5 3 2 2 3" xfId="13565"/>
    <cellStyle name="常规 5 2 2 2 5 3 2 2 3" xfId="13566"/>
    <cellStyle name="常规 5 5 5 3 2 2 3" xfId="13567"/>
    <cellStyle name="常规 5 2 4 5 3 2 2 3" xfId="13568"/>
    <cellStyle name="常规 5 2 2 3 5 3 2 2 3" xfId="13569"/>
    <cellStyle name="常规 5 6 4 3 2 2 3" xfId="13570"/>
    <cellStyle name="常规 5 2 5 4 3 2 2 3" xfId="13571"/>
    <cellStyle name="常规 5 2 2 4 4 3 2 2 3" xfId="13572"/>
    <cellStyle name="常规 5 4 2 4 3 2 2 3" xfId="13573"/>
    <cellStyle name="常规 5 2 3 2 4 3 2 2 3" xfId="13574"/>
    <cellStyle name="常规 5 2 2 2 2 4 3 2 2 3" xfId="13575"/>
    <cellStyle name="常规 5 5 2 4 3 2 2 3" xfId="13576"/>
    <cellStyle name="常规 5 2 4 2 4 3 2 2 3" xfId="13577"/>
    <cellStyle name="常规 5 2 2 3 2 4 3 2 2 3" xfId="13578"/>
    <cellStyle name="常规 5 10 3 2 2 3" xfId="13579"/>
    <cellStyle name="常规 5 2 9 3 2 2 3" xfId="13580"/>
    <cellStyle name="常规 5 2 2 8 3 2 2 3" xfId="13581"/>
    <cellStyle name="常规 5 4 6 3 2 2 3" xfId="13582"/>
    <cellStyle name="常规 5 2 3 6 3 2 2 3" xfId="13583"/>
    <cellStyle name="常规 5 2 2 2 6 3 2 2 3" xfId="13584"/>
    <cellStyle name="常规 5 5 6 3 2 2 3" xfId="13585"/>
    <cellStyle name="常规 5 2 4 6 3 2 2 3" xfId="13586"/>
    <cellStyle name="常规 5 2 2 3 6 3 2 2 3" xfId="13587"/>
    <cellStyle name="常规 5 6 5 3 2 2 3" xfId="13588"/>
    <cellStyle name="常规 5 2 5 5 3 2 2 3" xfId="13589"/>
    <cellStyle name="常规 5 2 2 4 5 3 2 2 3" xfId="13590"/>
    <cellStyle name="常规 5 4 2 5 3 2 2 3" xfId="13591"/>
    <cellStyle name="常规 5 2 3 2 5 3 2 2 3" xfId="13592"/>
    <cellStyle name="常规 5 2 2 2 2 5 3 2 2 3" xfId="13593"/>
    <cellStyle name="常规 5 5 2 5 3 2 2 3" xfId="13594"/>
    <cellStyle name="常规 5 2 4 2 5 3 2 2 3" xfId="13595"/>
    <cellStyle name="常规 5 2 2 3 2 5 3 2 2 3" xfId="13596"/>
    <cellStyle name="常规 5 11 3 2 2 3" xfId="13597"/>
    <cellStyle name="常规 5 2 10 3 2 2 3" xfId="13598"/>
    <cellStyle name="常规 5 2 2 9 3 2 2 3" xfId="13599"/>
    <cellStyle name="常规 5 4 7 3 2 2 3" xfId="13600"/>
    <cellStyle name="常规 5 2 3 7 3 2 2 3" xfId="13601"/>
    <cellStyle name="常规 5 2 2 2 7 3 2 2 3" xfId="13602"/>
    <cellStyle name="常规 5 5 7 3 2 2 3" xfId="13603"/>
    <cellStyle name="常规 5 2 4 7 3 2 2 3" xfId="13604"/>
    <cellStyle name="常规 5 2 2 3 7 3 2 2 3" xfId="13605"/>
    <cellStyle name="常规 5 6 6 3 2 2 3" xfId="13606"/>
    <cellStyle name="常规 5 2 5 6 3 2 2 3" xfId="13607"/>
    <cellStyle name="常规 5 2 2 4 6 3 2 2 3" xfId="13608"/>
    <cellStyle name="常规 5 4 2 6 3 2 2 3" xfId="13609"/>
    <cellStyle name="常规 5 2 3 2 6 3 2 2 3" xfId="13610"/>
    <cellStyle name="常规 5 2 2 2 2 6 3 2 2 3" xfId="13611"/>
    <cellStyle name="常规 5 5 2 6 3 2 2 3" xfId="13612"/>
    <cellStyle name="常规 5 2 4 2 6 3 2 2 3" xfId="13613"/>
    <cellStyle name="常规 5 2 2 3 2 6 3 2 2 3" xfId="13614"/>
    <cellStyle name="常规 5 12 2 2 2 3" xfId="13615"/>
    <cellStyle name="常规 5 2 11 2 2 2 3" xfId="13616"/>
    <cellStyle name="常规 5 2 2 10 2 2 2 3" xfId="13617"/>
    <cellStyle name="常规 5 4 8 2 2 2 3" xfId="13618"/>
    <cellStyle name="常规 5 2 3 8 2 2 2 3" xfId="13619"/>
    <cellStyle name="常规 5 2 2 2 8 2 2 2 3" xfId="13620"/>
    <cellStyle name="常规 5 5 8 2 2 2 3" xfId="13621"/>
    <cellStyle name="常规 5 2 4 8 2 2 2 3" xfId="13622"/>
    <cellStyle name="常规 5 2 2 3 8 2 2 2 3" xfId="13623"/>
    <cellStyle name="常规 5 6 7 2 2 2 3" xfId="13624"/>
    <cellStyle name="常规 5 2 5 7 2 2 2 3" xfId="13625"/>
    <cellStyle name="常规 5 2 2 4 7 2 2 2 3" xfId="13626"/>
    <cellStyle name="常规 5 4 2 7 2 2 2 3" xfId="13627"/>
    <cellStyle name="常规 5 2 3 2 7 2 2 2 3" xfId="13628"/>
    <cellStyle name="常规 5 2 2 2 2 7 2 2 2 3" xfId="13629"/>
    <cellStyle name="常规 5 5 2 7 2 2 2 3" xfId="13630"/>
    <cellStyle name="常规 5 2 4 2 7 2 2 2 3" xfId="13631"/>
    <cellStyle name="常规 5 2 2 3 2 7 2 2 2 3" xfId="13632"/>
    <cellStyle name="常规 5 7 2 2 2 2 3" xfId="13633"/>
    <cellStyle name="常规 5 2 6 2 2 2 2 3" xfId="13634"/>
    <cellStyle name="常规 5 2 2 5 2 2 2 2 3" xfId="13635"/>
    <cellStyle name="常规 5 4 3 2 2 2 2 3" xfId="13636"/>
    <cellStyle name="常规 5 2 3 3 2 2 2 2 3" xfId="13637"/>
    <cellStyle name="常规 5 2 2 2 3 2 2 2 2 3" xfId="13638"/>
    <cellStyle name="常规 5 5 3 2 2 2 2 3" xfId="13639"/>
    <cellStyle name="常规 5 2 4 3 2 2 2 2 3" xfId="13640"/>
    <cellStyle name="常规 5 2 2 3 3 2 2 2 2 3" xfId="13641"/>
    <cellStyle name="常规 5 6 2 2 2 2 2 3" xfId="13642"/>
    <cellStyle name="常规 5 2 5 2 2 2 2 2 3" xfId="13643"/>
    <cellStyle name="常规 5 2 2 4 2 2 2 2 2 3" xfId="13644"/>
    <cellStyle name="常规 5 4 2 2 2 2 2 2 3" xfId="13645"/>
    <cellStyle name="常规 5 2 3 2 2 2 2 2 2 3" xfId="13646"/>
    <cellStyle name="常规 5 2 2 2 2 2 2 2 2 2 3" xfId="13647"/>
    <cellStyle name="常规 5 5 2 2 2 2 2 2 3" xfId="13648"/>
    <cellStyle name="常规 5 2 4 2 2 2 2 2 2 3" xfId="13649"/>
    <cellStyle name="常规 5 2 2 3 2 2 2 2 2 2 3" xfId="13650"/>
    <cellStyle name="常规 5 8 2 2 2 2 3" xfId="13651"/>
    <cellStyle name="常规 5 2 7 2 2 2 2 3" xfId="13652"/>
    <cellStyle name="常规 5 2 2 6 2 2 2 2 3" xfId="13653"/>
    <cellStyle name="常规 5 4 4 2 2 2 2 3" xfId="13654"/>
    <cellStyle name="常规 5 2 3 4 2 2 2 2 3" xfId="13655"/>
    <cellStyle name="常规 5 2 2 2 4 2 2 2 2 3" xfId="13656"/>
    <cellStyle name="常规 5 5 4 2 2 2 2 3" xfId="13657"/>
    <cellStyle name="常规 5 2 4 4 2 2 2 2 3" xfId="13658"/>
    <cellStyle name="常规 5 2 2 3 4 2 2 2 2 3" xfId="13659"/>
    <cellStyle name="常规 5 6 3 2 2 2 2 3" xfId="13660"/>
    <cellStyle name="常规 5 2 5 3 2 2 2 2 3" xfId="13661"/>
    <cellStyle name="常规 5 2 2 4 3 2 2 2 2 3" xfId="13662"/>
    <cellStyle name="常规 5 4 2 3 2 2 2 2 3" xfId="13663"/>
    <cellStyle name="常规 5 2 3 2 3 2 2 2 2 3" xfId="13664"/>
    <cellStyle name="常规 5 2 2 2 2 3 2 2 2 2 3" xfId="13665"/>
    <cellStyle name="常规 5 5 2 3 2 2 2 2 3" xfId="13666"/>
    <cellStyle name="常规 5 2 4 2 3 2 2 2 2 3" xfId="13667"/>
    <cellStyle name="常规 5 2 2 3 2 3 2 2 2 2 3" xfId="13668"/>
    <cellStyle name="常规 5 9 2 2 2 2 3" xfId="13669"/>
    <cellStyle name="常规 5 2 8 2 2 2 2 3" xfId="13670"/>
    <cellStyle name="常规 5 2 2 7 2 2 2 2 3" xfId="13671"/>
    <cellStyle name="常规 5 4 5 2 2 2 2 3" xfId="13672"/>
    <cellStyle name="常规 5 2 3 5 2 2 2 2 3" xfId="13673"/>
    <cellStyle name="常规 5 2 2 2 5 2 2 2 2 3" xfId="13674"/>
    <cellStyle name="常规 5 5 5 2 2 2 2 3" xfId="13675"/>
    <cellStyle name="常规 5 2 4 5 2 2 2 2 3" xfId="13676"/>
    <cellStyle name="常规 5 2 2 3 5 2 2 2 2 3" xfId="13677"/>
    <cellStyle name="常规 5 6 4 2 2 2 2 3" xfId="13678"/>
    <cellStyle name="常规 5 2 5 4 2 2 2 2 3" xfId="13679"/>
    <cellStyle name="常规 5 2 2 4 4 2 2 2 2 3" xfId="13680"/>
    <cellStyle name="常规 5 4 2 4 2 2 2 2 3" xfId="13681"/>
    <cellStyle name="常规 5 2 3 2 4 2 2 2 2 3" xfId="13682"/>
    <cellStyle name="常规 5 2 2 2 2 4 2 2 2 2 3" xfId="13683"/>
    <cellStyle name="常规 5 5 2 4 2 2 2 2 3" xfId="13684"/>
    <cellStyle name="常规 5 2 4 2 4 2 2 2 2 3" xfId="13685"/>
    <cellStyle name="常规 5 2 2 3 2 4 2 2 2 2 3" xfId="13686"/>
    <cellStyle name="常规 5 10 2 2 2 2 3" xfId="13687"/>
    <cellStyle name="常规 5 2 9 2 2 2 2 3" xfId="13688"/>
    <cellStyle name="常规 5 2 2 8 2 2 2 2 3" xfId="13689"/>
    <cellStyle name="常规 5 4 6 2 2 2 2 3" xfId="13690"/>
    <cellStyle name="常规 5 2 3 6 2 2 2 2 3" xfId="13691"/>
    <cellStyle name="常规 5 2 2 2 6 2 2 2 2 3" xfId="13692"/>
    <cellStyle name="常规 5 5 6 2 2 2 2 3" xfId="13693"/>
    <cellStyle name="常规 5 2 4 6 2 2 2 2 3" xfId="13694"/>
    <cellStyle name="常规 5 2 2 3 6 2 2 2 2 3" xfId="13695"/>
    <cellStyle name="常规 5 6 5 2 2 2 2 3" xfId="13696"/>
    <cellStyle name="常规 5 2 5 5 2 2 2 2 3" xfId="13697"/>
    <cellStyle name="常规 5 2 2 4 5 2 2 2 2 3" xfId="13698"/>
    <cellStyle name="常规 5 4 2 5 2 2 2 2 3" xfId="13699"/>
    <cellStyle name="常规 5 2 3 2 5 2 2 2 2 3" xfId="13700"/>
    <cellStyle name="常规 5 2 2 2 2 5 2 2 2 2 3" xfId="13701"/>
    <cellStyle name="常规 5 5 2 5 2 2 2 2 3" xfId="13702"/>
    <cellStyle name="常规 5 2 4 2 5 2 2 2 2 3" xfId="13703"/>
    <cellStyle name="常规 5 2 2 3 2 5 2 2 2 2 3" xfId="13704"/>
    <cellStyle name="常规 5 11 2 2 2 2 3" xfId="13705"/>
    <cellStyle name="常规 5 2 10 2 2 2 2 3" xfId="13706"/>
    <cellStyle name="常规 5 2 2 9 2 2 2 2 3" xfId="13707"/>
    <cellStyle name="常规 5 4 7 2 2 2 2 3" xfId="13708"/>
    <cellStyle name="常规 5 2 3 7 2 2 2 2 3" xfId="13709"/>
    <cellStyle name="常规 5 2 2 2 7 2 2 2 2 3" xfId="13710"/>
    <cellStyle name="常规 5 5 7 2 2 2 2 3" xfId="13711"/>
    <cellStyle name="常规 5 2 4 7 2 2 2 2 3" xfId="13712"/>
    <cellStyle name="常规 5 2 2 3 7 2 2 2 2 3" xfId="13713"/>
    <cellStyle name="常规 5 6 6 2 2 2 2 3" xfId="13714"/>
    <cellStyle name="常规 5 2 5 6 2 2 2 2 3" xfId="13715"/>
    <cellStyle name="常规 5 2 2 4 6 2 2 2 2 3" xfId="13716"/>
    <cellStyle name="常规 5 4 2 6 2 2 2 2 3" xfId="13717"/>
    <cellStyle name="常规 5 2 3 2 6 2 2 2 2 3" xfId="13718"/>
    <cellStyle name="常规 5 2 2 2 2 6 2 2 2 2 3" xfId="13719"/>
    <cellStyle name="常规 5 5 2 6 2 2 2 2 3" xfId="13720"/>
    <cellStyle name="常规 5 2 4 2 6 2 2 2 2 3" xfId="13721"/>
    <cellStyle name="常规 5 2 2 3 2 6 2 2 2 2 3" xfId="13722"/>
    <cellStyle name="常规 5 14 2 2 3" xfId="13723"/>
    <cellStyle name="常规 5 2 13 2 2 3" xfId="13724"/>
    <cellStyle name="常规 5 2 2 12 2 2 3" xfId="13725"/>
    <cellStyle name="常规 5 4 10 2 2 3" xfId="13726"/>
    <cellStyle name="常规 5 2 3 10 2 2 3" xfId="13727"/>
    <cellStyle name="常规 5 2 2 2 10 2 2 3" xfId="13728"/>
    <cellStyle name="常规 5 5 10 2 2 3" xfId="13729"/>
    <cellStyle name="常规 5 2 4 10 2 2 3" xfId="13730"/>
    <cellStyle name="常规 5 2 2 3 10 2 2 3" xfId="13731"/>
    <cellStyle name="常规 5 6 9 2 2 3" xfId="13732"/>
    <cellStyle name="常规 5 2 5 9 2 2 3" xfId="13733"/>
    <cellStyle name="常规 5 2 2 4 9 2 2 3" xfId="13734"/>
    <cellStyle name="常规 5 4 2 9 2 2 3" xfId="13735"/>
    <cellStyle name="常规 5 2 3 2 9 2 2 3" xfId="13736"/>
    <cellStyle name="常规 5 2 2 2 2 9 2 2 3" xfId="13737"/>
    <cellStyle name="常规 5 5 2 9 2 2 3" xfId="13738"/>
    <cellStyle name="常规 5 2 4 2 9 2 2 3" xfId="13739"/>
    <cellStyle name="常规 5 2 2 3 2 9 2 2 3" xfId="13740"/>
    <cellStyle name="常规 5 7 4 2 2 3" xfId="13741"/>
    <cellStyle name="常规 5 2 6 4 2 2 3" xfId="13742"/>
    <cellStyle name="常规 5 2 2 5 4 2 2 3" xfId="13743"/>
    <cellStyle name="常规 5 4 3 4 2 2 3" xfId="13744"/>
    <cellStyle name="常规 5 2 3 3 4 2 2 3" xfId="13745"/>
    <cellStyle name="常规 5 2 2 2 3 4 2 2 3" xfId="13746"/>
    <cellStyle name="常规 5 5 3 4 2 2 3" xfId="13747"/>
    <cellStyle name="常规 5 2 4 3 4 2 2 3" xfId="13748"/>
    <cellStyle name="常规 5 2 2 3 3 4 2 2 3" xfId="13749"/>
    <cellStyle name="常规 5 6 2 4 2 2 3" xfId="13750"/>
    <cellStyle name="常规 5 2 5 2 4 2 2 3" xfId="13751"/>
    <cellStyle name="常规 5 2 2 4 2 4 2 2 3" xfId="13752"/>
    <cellStyle name="常规 5 4 2 2 4 2 2 3" xfId="13753"/>
    <cellStyle name="常规 5 2 3 2 2 4 2 2 3" xfId="13754"/>
    <cellStyle name="常规 5 2 2 2 2 2 4 2 2 3" xfId="13755"/>
    <cellStyle name="常规 5 5 2 2 4 2 2 3" xfId="13756"/>
    <cellStyle name="常规 5 2 4 2 2 4 2 2 3" xfId="13757"/>
    <cellStyle name="常规 5 2 2 3 2 2 4 2 2 3" xfId="13758"/>
    <cellStyle name="常规 5 8 4 2 2 3" xfId="13759"/>
    <cellStyle name="常规 5 2 7 4 2 2 3" xfId="13760"/>
    <cellStyle name="常规 5 2 2 6 4 2 2 3" xfId="13761"/>
    <cellStyle name="常规 5 4 4 4 2 2 3" xfId="13762"/>
    <cellStyle name="常规 5 2 3 4 4 2 2 3" xfId="13763"/>
    <cellStyle name="常规 5 2 2 2 4 4 2 2 3" xfId="13764"/>
    <cellStyle name="常规 5 5 4 4 2 2 3" xfId="13765"/>
    <cellStyle name="常规 5 2 4 4 4 2 2 3" xfId="13766"/>
    <cellStyle name="常规 5 2 2 3 4 4 2 2 3" xfId="13767"/>
    <cellStyle name="常规 5 6 3 4 2 2 3" xfId="13768"/>
    <cellStyle name="常规 5 2 5 3 4 2 2 3" xfId="13769"/>
    <cellStyle name="常规 5 2 2 4 3 4 2 2 3" xfId="13770"/>
    <cellStyle name="常规 5 4 2 3 4 2 2 3" xfId="13771"/>
    <cellStyle name="常规 5 2 3 2 3 4 2 2 3" xfId="13772"/>
    <cellStyle name="常规 5 2 2 2 2 3 4 2 2 3" xfId="13773"/>
    <cellStyle name="常规 5 5 2 3 4 2 2 3" xfId="13774"/>
    <cellStyle name="常规 5 2 4 2 3 4 2 2 3" xfId="13775"/>
    <cellStyle name="常规 5 2 2 3 2 3 4 2 2 3" xfId="13776"/>
    <cellStyle name="常规 5 9 4 2 2 3" xfId="13777"/>
    <cellStyle name="常规 5 2 8 4 2 2 3" xfId="13778"/>
    <cellStyle name="常规 5 2 2 7 4 2 2 3" xfId="13779"/>
    <cellStyle name="常规 5 4 5 4 2 2 3" xfId="13780"/>
    <cellStyle name="常规 5 2 3 5 4 2 2 3" xfId="13781"/>
    <cellStyle name="常规 5 2 2 2 5 4 2 2 3" xfId="13782"/>
    <cellStyle name="常规 5 5 5 4 2 2 3" xfId="13783"/>
    <cellStyle name="常规 5 2 4 5 4 2 2 3" xfId="13784"/>
    <cellStyle name="常规 5 2 2 3 5 4 2 2 3" xfId="13785"/>
    <cellStyle name="常规 5 6 4 4 2 2 3" xfId="13786"/>
    <cellStyle name="常规 5 2 5 4 4 2 2 3" xfId="13787"/>
    <cellStyle name="常规 5 2 2 4 4 4 2 2 3" xfId="13788"/>
    <cellStyle name="常规 5 4 2 4 4 2 2 3" xfId="13789"/>
    <cellStyle name="常规 5 2 3 2 4 4 2 2 3" xfId="13790"/>
    <cellStyle name="常规 5 2 2 2 2 4 4 2 2 3" xfId="13791"/>
    <cellStyle name="常规 5 5 2 4 4 2 2 3" xfId="13792"/>
    <cellStyle name="常规 5 2 4 2 4 4 2 2 3" xfId="13793"/>
    <cellStyle name="常规 5 2 2 3 2 4 4 2 2 3" xfId="13794"/>
    <cellStyle name="常规 5 10 4 2 2 3" xfId="13795"/>
    <cellStyle name="常规 5 2 9 4 2 2 3" xfId="13796"/>
    <cellStyle name="常规 5 2 2 8 4 2 2 3" xfId="13797"/>
    <cellStyle name="常规 5 4 6 4 2 2 3" xfId="13798"/>
    <cellStyle name="常规 5 2 3 6 4 2 2 3" xfId="13799"/>
    <cellStyle name="常规 5 2 2 2 6 4 2 2 3" xfId="13800"/>
    <cellStyle name="常规 5 5 6 4 2 2 3" xfId="13801"/>
    <cellStyle name="常规 5 2 4 6 4 2 2 3" xfId="13802"/>
    <cellStyle name="常规 5 2 2 3 6 4 2 2 3" xfId="13803"/>
    <cellStyle name="常规 5 6 5 4 2 2 3" xfId="13804"/>
    <cellStyle name="常规 5 2 5 5 4 2 2 3" xfId="13805"/>
    <cellStyle name="常规 5 2 2 4 5 4 2 2 3" xfId="13806"/>
    <cellStyle name="常规 5 4 2 5 4 2 2 3" xfId="13807"/>
    <cellStyle name="常规 5 2 3 2 5 4 2 2 3" xfId="13808"/>
    <cellStyle name="常规 5 2 2 2 2 5 4 2 2 3" xfId="13809"/>
    <cellStyle name="常规 5 5 2 5 4 2 2 3" xfId="13810"/>
    <cellStyle name="常规 5 2 4 2 5 4 2 2 3" xfId="13811"/>
    <cellStyle name="常规 5 2 2 3 2 5 4 2 2 3" xfId="13812"/>
    <cellStyle name="常规 5 11 4 2 2 3" xfId="13813"/>
    <cellStyle name="常规 5 2 10 4 2 2 3" xfId="13814"/>
    <cellStyle name="常规 5 2 2 9 4 2 2 3" xfId="13815"/>
    <cellStyle name="常规 5 4 7 4 2 2 3" xfId="13816"/>
    <cellStyle name="常规 5 2 3 7 4 2 2 3" xfId="13817"/>
    <cellStyle name="常规 5 2 2 2 7 4 2 2 3" xfId="13818"/>
    <cellStyle name="常规 5 5 7 4 2 2 3" xfId="13819"/>
    <cellStyle name="常规 5 2 4 7 4 2 2 3" xfId="13820"/>
    <cellStyle name="常规 5 2 2 3 7 4 2 2 3" xfId="13821"/>
    <cellStyle name="常规 5 6 6 4 2 2 3" xfId="13822"/>
    <cellStyle name="常规 5 2 5 6 4 2 2 3" xfId="13823"/>
    <cellStyle name="常规 5 2 2 4 6 4 2 2 3" xfId="13824"/>
    <cellStyle name="常规 5 4 2 6 4 2 2 3" xfId="13825"/>
    <cellStyle name="常规 5 2 3 2 6 4 2 2 3" xfId="13826"/>
    <cellStyle name="常规 5 2 2 2 2 6 4 2 2 3" xfId="13827"/>
    <cellStyle name="常规 5 5 2 6 4 2 2 3" xfId="13828"/>
    <cellStyle name="常规 5 2 4 2 6 4 2 2 3" xfId="13829"/>
    <cellStyle name="常规 5 2 2 3 2 6 4 2 2 3" xfId="13830"/>
    <cellStyle name="常规 5 12 3 2 2 3" xfId="13831"/>
    <cellStyle name="常规 5 2 11 3 2 2 3" xfId="13832"/>
    <cellStyle name="常规 5 2 2 10 3 2 2 3" xfId="13833"/>
    <cellStyle name="常规 5 4 8 3 2 2 3" xfId="13834"/>
    <cellStyle name="常规 5 2 3 8 3 2 2 3" xfId="13835"/>
    <cellStyle name="常规 5 2 2 2 8 3 2 2 3" xfId="13836"/>
    <cellStyle name="常规 5 5 8 3 2 2 3" xfId="13837"/>
    <cellStyle name="常规 5 2 4 8 3 2 2 3" xfId="13838"/>
    <cellStyle name="常规 5 2 2 3 8 3 2 2 3" xfId="13839"/>
    <cellStyle name="常规 5 6 7 3 2 2 3" xfId="13840"/>
    <cellStyle name="常规 5 2 5 7 3 2 2 3" xfId="13841"/>
    <cellStyle name="常规 5 2 2 4 7 3 2 2 3" xfId="13842"/>
    <cellStyle name="常规 5 4 2 7 3 2 2 3" xfId="13843"/>
    <cellStyle name="常规 5 2 3 2 7 3 2 2 3" xfId="13844"/>
    <cellStyle name="常规 5 2 2 2 2 7 3 2 2 3" xfId="13845"/>
    <cellStyle name="常规 5 5 2 7 3 2 2 3" xfId="13846"/>
    <cellStyle name="常规 5 2 4 2 7 3 2 2 3" xfId="13847"/>
    <cellStyle name="常规 5 2 2 3 2 7 3 2 2 3" xfId="13848"/>
    <cellStyle name="常规 5 7 2 3 2 2 3" xfId="13849"/>
    <cellStyle name="常规 5 2 6 2 3 2 2 3" xfId="13850"/>
    <cellStyle name="常规 5 2 2 5 2 3 2 2 3" xfId="13851"/>
    <cellStyle name="常规 5 4 3 2 3 2 2 3" xfId="13852"/>
    <cellStyle name="常规 5 2 3 3 2 3 2 2 3" xfId="13853"/>
    <cellStyle name="常规 5 2 2 2 3 2 3 2 2 3" xfId="13854"/>
    <cellStyle name="常规 5 5 3 2 3 2 2 3" xfId="13855"/>
    <cellStyle name="常规 5 2 4 3 2 3 2 2 3" xfId="13856"/>
    <cellStyle name="常规 5 2 2 3 3 2 3 2 2 3" xfId="13857"/>
    <cellStyle name="常规 5 6 2 2 3 2 2 3" xfId="13858"/>
    <cellStyle name="常规 5 2 5 2 2 3 2 2 3" xfId="13859"/>
    <cellStyle name="常规 5 2 2 4 2 2 3 2 2 3" xfId="13860"/>
    <cellStyle name="常规 5 4 2 2 2 3 2 2 3" xfId="13861"/>
    <cellStyle name="常规 5 2 3 2 2 2 3 2 2 3" xfId="13862"/>
    <cellStyle name="常规 5 2 2 2 2 2 2 3 2 2 3" xfId="13863"/>
    <cellStyle name="常规 5 5 2 2 2 3 2 2 3" xfId="13864"/>
    <cellStyle name="常规 5 2 4 2 2 2 3 2 2 3" xfId="13865"/>
    <cellStyle name="常规 5 2 2 3 2 2 2 3 2 2 3" xfId="13866"/>
    <cellStyle name="常规 5 8 2 3 2 2 3" xfId="13867"/>
    <cellStyle name="常规 5 2 7 2 3 2 2 3" xfId="13868"/>
    <cellStyle name="常规 5 2 2 6 2 3 2 2 3" xfId="13869"/>
    <cellStyle name="常规 5 4 4 2 3 2 2 3" xfId="13870"/>
    <cellStyle name="常规 5 2 3 4 2 3 2 2 3" xfId="13871"/>
    <cellStyle name="常规 5 2 2 2 4 2 3 2 2 3" xfId="13872"/>
    <cellStyle name="常规 5 5 4 2 3 2 2 3" xfId="13873"/>
    <cellStyle name="常规 5 2 4 4 2 3 2 2 3" xfId="13874"/>
    <cellStyle name="常规 5 2 2 3 4 2 3 2 2 3" xfId="13875"/>
    <cellStyle name="常规 5 6 3 2 3 2 2 3" xfId="13876"/>
    <cellStyle name="常规 5 2 5 3 2 3 2 2 3" xfId="13877"/>
    <cellStyle name="常规 5 2 2 4 3 2 3 2 2 3" xfId="13878"/>
    <cellStyle name="常规 5 4 2 3 2 3 2 2 3" xfId="13879"/>
    <cellStyle name="常规 5 2 3 2 3 2 3 2 2 3" xfId="13880"/>
    <cellStyle name="常规 5 2 2 2 2 3 2 3 2 2 3" xfId="13881"/>
    <cellStyle name="常规 5 5 2 3 2 3 2 2 3" xfId="13882"/>
    <cellStyle name="常规 5 2 4 2 3 2 3 2 2 3" xfId="13883"/>
    <cellStyle name="常规 5 2 2 3 2 3 2 3 2 2 3" xfId="13884"/>
    <cellStyle name="常规 5 9 2 3 2 2 3" xfId="13885"/>
    <cellStyle name="常规 5 2 8 2 3 2 2 3" xfId="13886"/>
    <cellStyle name="常规 5 2 2 7 2 3 2 2 3" xfId="13887"/>
    <cellStyle name="常规 5 4 5 2 3 2 2 3" xfId="13888"/>
    <cellStyle name="常规 5 2 3 5 2 3 2 2 3" xfId="13889"/>
    <cellStyle name="常规 5 2 2 2 5 2 3 2 2 3" xfId="13890"/>
    <cellStyle name="常规 5 5 5 2 3 2 2 3" xfId="13891"/>
    <cellStyle name="常规 5 2 4 5 2 3 2 2 3" xfId="13892"/>
    <cellStyle name="常规 5 2 2 3 5 2 3 2 2 3" xfId="13893"/>
    <cellStyle name="常规 5 6 4 2 3 2 2 3" xfId="13894"/>
    <cellStyle name="常规 5 2 5 4 2 3 2 2 3" xfId="13895"/>
    <cellStyle name="常规 5 2 2 4 4 2 3 2 2 3" xfId="13896"/>
    <cellStyle name="常规 5 4 2 4 2 3 2 2 3" xfId="13897"/>
    <cellStyle name="常规 5 2 3 2 4 2 3 2 2 3" xfId="13898"/>
    <cellStyle name="常规 5 2 2 2 2 4 2 3 2 2 3" xfId="13899"/>
    <cellStyle name="常规 5 5 2 4 2 3 2 2 3" xfId="13900"/>
    <cellStyle name="常规 5 2 4 2 4 2 3 2 2 3" xfId="13901"/>
    <cellStyle name="常规 5 2 2 3 2 4 2 3 2 2 3" xfId="13902"/>
    <cellStyle name="常规 5 10 2 3 2 2 3" xfId="13903"/>
    <cellStyle name="常规 5 2 9 2 3 2 2 3" xfId="13904"/>
    <cellStyle name="常规 5 2 2 8 2 3 2 2 3" xfId="13905"/>
    <cellStyle name="常规 5 4 6 2 3 2 2 3" xfId="13906"/>
    <cellStyle name="常规 5 2 3 6 2 3 2 2 3" xfId="13907"/>
    <cellStyle name="常规 5 2 2 2 6 2 3 2 2 3" xfId="13908"/>
    <cellStyle name="常规 5 5 6 2 3 2 2 3" xfId="13909"/>
    <cellStyle name="常规 5 2 4 6 2 3 2 2 3" xfId="13910"/>
    <cellStyle name="常规 5 2 2 3 6 2 3 2 2 3" xfId="13911"/>
    <cellStyle name="常规 5 6 5 2 3 2 2 3" xfId="13912"/>
    <cellStyle name="常规 5 2 5 5 2 3 2 2 3" xfId="13913"/>
    <cellStyle name="常规 5 2 2 4 5 2 3 2 2 3" xfId="13914"/>
    <cellStyle name="常规 5 4 2 5 2 3 2 2 3" xfId="13915"/>
    <cellStyle name="常规 5 2 3 2 5 2 3 2 2 3" xfId="13916"/>
    <cellStyle name="常规 5 2 2 2 2 5 2 3 2 2 3" xfId="13917"/>
    <cellStyle name="常规 5 5 2 5 2 3 2 2 3" xfId="13918"/>
    <cellStyle name="常规 5 2 4 2 5 2 3 2 2 3" xfId="13919"/>
    <cellStyle name="常规 5 2 2 3 2 5 2 3 2 2 3" xfId="13920"/>
    <cellStyle name="常规 5 11 2 3 2 2 3" xfId="13921"/>
    <cellStyle name="常规 5 2 10 2 3 2 2 3" xfId="13922"/>
    <cellStyle name="常规 5 2 2 9 2 3 2 2 3" xfId="13923"/>
    <cellStyle name="常规 5 4 7 2 3 2 2 3" xfId="13924"/>
    <cellStyle name="常规 5 2 3 7 2 3 2 2 3" xfId="13925"/>
    <cellStyle name="常规 5 2 2 2 7 2 3 2 2 3" xfId="13926"/>
    <cellStyle name="常规 5 5 7 2 3 2 2 3" xfId="13927"/>
    <cellStyle name="常规 5 2 4 7 2 3 2 2 3" xfId="13928"/>
    <cellStyle name="常规 5 2 2 3 7 2 3 2 2 3" xfId="13929"/>
    <cellStyle name="常规 5 6 6 2 3 2 2 3" xfId="13930"/>
    <cellStyle name="常规 5 2 5 6 2 3 2 2 3" xfId="13931"/>
    <cellStyle name="常规 5 2 2 4 6 2 3 2 2 3" xfId="13932"/>
    <cellStyle name="常规 5 4 2 6 2 3 2 2 3" xfId="13933"/>
    <cellStyle name="常规 5 2 3 2 6 2 3 2 2 3" xfId="13934"/>
    <cellStyle name="常规 5 2 2 2 2 6 2 3 2 2 3" xfId="13935"/>
    <cellStyle name="常规 5 5 2 6 2 3 2 2 3" xfId="13936"/>
    <cellStyle name="常规 5 2 4 2 6 2 3 2 2 3" xfId="13937"/>
    <cellStyle name="常规 5 2 2 3 2 6 2 3 2 2 3" xfId="13938"/>
    <cellStyle name="常规 5 19" xfId="13939"/>
    <cellStyle name="常规 5 2 19" xfId="13940"/>
    <cellStyle name="常规 5 2 2 18" xfId="13941"/>
    <cellStyle name="常规 5 4 15" xfId="13942"/>
    <cellStyle name="常规 5 2 3 15" xfId="13943"/>
    <cellStyle name="常规 5 2 2 2 15" xfId="13944"/>
    <cellStyle name="常规 5 5 15" xfId="13945"/>
    <cellStyle name="常规 5 2 4 15" xfId="13946"/>
    <cellStyle name="常规 5 2 2 3 15" xfId="13947"/>
    <cellStyle name="常规 5 6 14" xfId="13948"/>
    <cellStyle name="常规 5 2 5 14" xfId="13949"/>
    <cellStyle name="常规 5 2 2 4 14" xfId="13950"/>
    <cellStyle name="常规 5 4 2 14" xfId="13951"/>
    <cellStyle name="常规 5 2 3 2 14" xfId="13952"/>
    <cellStyle name="常规 5 2 2 2 2 14" xfId="13953"/>
    <cellStyle name="常规 5 5 2 14" xfId="13954"/>
    <cellStyle name="常规 5 2 4 2 14" xfId="13955"/>
    <cellStyle name="常规 5 2 2 3 2 14" xfId="13956"/>
    <cellStyle name="常规 5 7 9" xfId="13957"/>
    <cellStyle name="常规 5 2 6 9" xfId="13958"/>
    <cellStyle name="常规 5 2 2 5 9" xfId="13959"/>
    <cellStyle name="常规 5 4 3 9" xfId="13960"/>
    <cellStyle name="常规 5 2 3 3 9" xfId="13961"/>
    <cellStyle name="常规 5 2 2 2 3 9" xfId="13962"/>
    <cellStyle name="常规 5 5 3 9" xfId="13963"/>
    <cellStyle name="常规 5 2 4 3 9" xfId="13964"/>
    <cellStyle name="常规 5 2 2 3 3 9" xfId="13965"/>
    <cellStyle name="常规 5 6 2 9" xfId="13966"/>
    <cellStyle name="常规 5 2 5 2 9" xfId="13967"/>
    <cellStyle name="常规 5 2 2 4 2 9" xfId="13968"/>
    <cellStyle name="常规 5 4 2 2 9" xfId="13969"/>
    <cellStyle name="常规 5 2 3 2 2 9" xfId="13970"/>
    <cellStyle name="常规 5 2 2 2 2 2 9" xfId="13971"/>
    <cellStyle name="常规 5 5 2 2 9" xfId="13972"/>
    <cellStyle name="常规 5 2 4 2 2 9" xfId="13973"/>
    <cellStyle name="常规 5 2 2 3 2 2 9" xfId="13974"/>
    <cellStyle name="常规 5 8 9" xfId="13975"/>
    <cellStyle name="常规 5 2 7 9" xfId="13976"/>
    <cellStyle name="常规 5 2 2 6 9" xfId="13977"/>
    <cellStyle name="常规 5 4 4 9" xfId="13978"/>
    <cellStyle name="常规 5 2 3 4 9" xfId="13979"/>
    <cellStyle name="常规 5 2 2 2 4 9" xfId="13980"/>
    <cellStyle name="常规 5 5 4 9" xfId="13981"/>
    <cellStyle name="常规 5 2 4 4 9" xfId="13982"/>
    <cellStyle name="常规 5 2 2 3 4 9" xfId="13983"/>
    <cellStyle name="常规 5 6 3 9" xfId="13984"/>
    <cellStyle name="常规 5 2 5 3 9" xfId="13985"/>
    <cellStyle name="常规 5 2 2 4 3 9" xfId="13986"/>
    <cellStyle name="常规 5 4 2 3 9" xfId="13987"/>
    <cellStyle name="常规 5 2 3 2 3 9" xfId="13988"/>
    <cellStyle name="常规 5 2 2 2 2 3 9" xfId="13989"/>
    <cellStyle name="常规 5 5 2 3 9" xfId="13990"/>
    <cellStyle name="常规 5 2 4 2 3 9" xfId="13991"/>
    <cellStyle name="常规 5 2 2 3 2 3 9" xfId="13992"/>
    <cellStyle name="常规 5 9 9" xfId="13993"/>
    <cellStyle name="常规 5 2 8 9" xfId="13994"/>
    <cellStyle name="常规 5 2 2 7 9" xfId="13995"/>
    <cellStyle name="常规 5 4 5 9" xfId="13996"/>
    <cellStyle name="常规 5 2 3 5 9" xfId="13997"/>
    <cellStyle name="常规 5 2 2 2 5 9" xfId="13998"/>
    <cellStyle name="常规 5 5 5 9" xfId="13999"/>
    <cellStyle name="常规 5 2 4 5 9" xfId="14000"/>
    <cellStyle name="常规 5 2 2 3 5 9" xfId="14001"/>
    <cellStyle name="常规 5 6 4 9" xfId="14002"/>
    <cellStyle name="常规 5 2 5 4 9" xfId="14003"/>
    <cellStyle name="常规 5 2 2 4 4 9" xfId="14004"/>
    <cellStyle name="常规 5 4 2 4 9" xfId="14005"/>
    <cellStyle name="常规 5 2 3 2 4 9" xfId="14006"/>
    <cellStyle name="常规 5 2 2 2 2 4 9" xfId="14007"/>
    <cellStyle name="常规 5 5 2 4 9" xfId="14008"/>
    <cellStyle name="常规 5 2 4 2 4 9" xfId="14009"/>
    <cellStyle name="常规 5 2 2 3 2 4 9" xfId="14010"/>
    <cellStyle name="常规 5 10 9" xfId="14011"/>
    <cellStyle name="常规 5 2 9 9" xfId="14012"/>
    <cellStyle name="常规 5 2 2 8 9" xfId="14013"/>
    <cellStyle name="常规 5 4 6 9" xfId="14014"/>
    <cellStyle name="常规 5 2 3 6 9" xfId="14015"/>
    <cellStyle name="常规 5 2 2 2 6 9" xfId="14016"/>
    <cellStyle name="常规 5 5 6 9" xfId="14017"/>
    <cellStyle name="常规 5 2 4 6 9" xfId="14018"/>
    <cellStyle name="常规 5 2 2 3 6 9" xfId="14019"/>
    <cellStyle name="常规 5 6 5 9" xfId="14020"/>
    <cellStyle name="常规 5 2 5 5 9" xfId="14021"/>
    <cellStyle name="常规 5 2 2 4 5 9" xfId="14022"/>
    <cellStyle name="常规 5 4 2 5 9" xfId="14023"/>
    <cellStyle name="常规 5 2 3 2 5 9" xfId="14024"/>
    <cellStyle name="常规 5 2 2 2 2 5 9" xfId="14025"/>
    <cellStyle name="常规 5 5 2 5 9" xfId="14026"/>
    <cellStyle name="常规 5 2 4 2 5 9" xfId="14027"/>
    <cellStyle name="常规 5 2 2 3 2 5 9" xfId="14028"/>
    <cellStyle name="常规 5 11 9" xfId="14029"/>
    <cellStyle name="常规 5 2 10 9" xfId="14030"/>
    <cellStyle name="常规 5 2 2 9 9" xfId="14031"/>
    <cellStyle name="常规 5 4 7 9" xfId="14032"/>
    <cellStyle name="常规 5 2 3 7 9" xfId="14033"/>
    <cellStyle name="常规 5 2 2 2 7 9" xfId="14034"/>
    <cellStyle name="常规 5 5 7 9" xfId="14035"/>
    <cellStyle name="常规 5 2 4 7 9" xfId="14036"/>
    <cellStyle name="常规 5 2 2 3 7 9" xfId="14037"/>
    <cellStyle name="常规 5 6 6 9" xfId="14038"/>
    <cellStyle name="常规 5 2 5 6 9" xfId="14039"/>
    <cellStyle name="常规 5 2 2 4 6 9" xfId="14040"/>
    <cellStyle name="常规 5 4 2 6 9" xfId="14041"/>
    <cellStyle name="常规 5 2 3 2 6 9" xfId="14042"/>
    <cellStyle name="常规 5 2 2 2 2 6 9" xfId="14043"/>
    <cellStyle name="常规 5 5 2 6 9" xfId="14044"/>
    <cellStyle name="常规 5 2 4 2 6 9" xfId="14045"/>
    <cellStyle name="常规 5 2 2 3 2 6 9" xfId="14046"/>
    <cellStyle name="常规 5 12 8" xfId="14047"/>
    <cellStyle name="常规 5 2 11 8" xfId="14048"/>
    <cellStyle name="常规 5 2 2 10 8" xfId="14049"/>
    <cellStyle name="常规 5 4 8 8" xfId="14050"/>
    <cellStyle name="常规 5 2 3 8 8" xfId="14051"/>
    <cellStyle name="常规 5 2 2 2 8 8" xfId="14052"/>
    <cellStyle name="常规 5 5 8 8" xfId="14053"/>
    <cellStyle name="常规 5 2 4 8 8" xfId="14054"/>
    <cellStyle name="常规 5 2 2 3 8 8" xfId="14055"/>
    <cellStyle name="常规 5 6 7 8" xfId="14056"/>
    <cellStyle name="常规 5 2 5 7 8" xfId="14057"/>
    <cellStyle name="常规 5 2 2 4 7 8" xfId="14058"/>
    <cellStyle name="常规 5 4 2 7 8" xfId="14059"/>
    <cellStyle name="常规 5 2 3 2 7 8" xfId="14060"/>
    <cellStyle name="常规 5 2 2 2 2 7 8" xfId="14061"/>
    <cellStyle name="常规 5 5 2 7 8" xfId="14062"/>
    <cellStyle name="常规 5 2 4 2 7 8" xfId="14063"/>
    <cellStyle name="常规 5 2 2 3 2 7 8" xfId="14064"/>
    <cellStyle name="常规 5 7 2 8" xfId="14065"/>
    <cellStyle name="常规 5 2 6 2 8" xfId="14066"/>
    <cellStyle name="常规 5 2 2 5 2 8" xfId="14067"/>
    <cellStyle name="常规 5 4 3 2 8" xfId="14068"/>
    <cellStyle name="常规 5 2 3 3 2 8" xfId="14069"/>
    <cellStyle name="常规 5 2 2 2 3 2 8" xfId="14070"/>
    <cellStyle name="常规 5 5 3 2 8" xfId="14071"/>
    <cellStyle name="常规 5 2 4 3 2 8" xfId="14072"/>
    <cellStyle name="常规 5 2 2 3 3 2 8" xfId="14073"/>
    <cellStyle name="常规 5 6 2 2 8" xfId="14074"/>
    <cellStyle name="常规 5 2 5 2 2 8" xfId="14075"/>
    <cellStyle name="常规 5 2 2 4 2 2 8" xfId="14076"/>
    <cellStyle name="常规 5 4 2 2 2 8" xfId="14077"/>
    <cellStyle name="常规 5 2 3 2 2 2 8" xfId="14078"/>
    <cellStyle name="常规 5 2 2 2 2 2 2 8" xfId="14079"/>
    <cellStyle name="常规 5 5 2 2 2 8" xfId="14080"/>
    <cellStyle name="常规 5 2 4 2 2 2 8" xfId="14081"/>
    <cellStyle name="常规 5 2 2 3 2 2 2 8" xfId="14082"/>
    <cellStyle name="常规 5 8 2 8" xfId="14083"/>
    <cellStyle name="常规 5 2 7 2 8" xfId="14084"/>
    <cellStyle name="常规 5 2 2 6 2 8" xfId="14085"/>
    <cellStyle name="常规 5 4 4 2 8" xfId="14086"/>
    <cellStyle name="常规 5 2 3 4 2 8" xfId="14087"/>
    <cellStyle name="常规 5 2 2 2 4 2 8" xfId="14088"/>
    <cellStyle name="常规 5 5 4 2 8" xfId="14089"/>
    <cellStyle name="常规 5 2 4 4 2 8" xfId="14090"/>
    <cellStyle name="常规 5 2 2 3 4 2 8" xfId="14091"/>
    <cellStyle name="常规 5 6 3 2 8" xfId="14092"/>
    <cellStyle name="常规 5 2 5 3 2 8" xfId="14093"/>
    <cellStyle name="常规 5 2 2 4 3 2 8" xfId="14094"/>
    <cellStyle name="常规 5 4 2 3 2 8" xfId="14095"/>
    <cellStyle name="常规 5 2 3 2 3 2 8" xfId="14096"/>
    <cellStyle name="常规 5 2 2 2 2 3 2 8" xfId="14097"/>
    <cellStyle name="常规 5 5 2 3 2 8" xfId="14098"/>
    <cellStyle name="常规 5 2 4 2 3 2 8" xfId="14099"/>
    <cellStyle name="常规 5 2 2 3 2 3 2 8" xfId="14100"/>
    <cellStyle name="常规 5 9 2 8" xfId="14101"/>
    <cellStyle name="常规 5 2 8 2 8" xfId="14102"/>
    <cellStyle name="常规 5 2 2 7 2 8" xfId="14103"/>
    <cellStyle name="常规 5 4 5 2 8" xfId="14104"/>
    <cellStyle name="常规 5 2 3 5 2 8" xfId="14105"/>
    <cellStyle name="常规 5 2 2 2 5 2 8" xfId="14106"/>
    <cellStyle name="常规 5 5 5 2 8" xfId="14107"/>
    <cellStyle name="常规 5 2 4 5 2 8" xfId="14108"/>
    <cellStyle name="常规 5 2 2 3 5 2 8" xfId="14109"/>
    <cellStyle name="常规 5 6 4 2 8" xfId="14110"/>
    <cellStyle name="常规 5 2 5 4 2 8" xfId="14111"/>
    <cellStyle name="常规 5 2 2 4 4 2 8" xfId="14112"/>
    <cellStyle name="常规 5 4 2 4 2 8" xfId="14113"/>
    <cellStyle name="常规 5 2 3 2 4 2 8" xfId="14114"/>
    <cellStyle name="常规 5 2 2 2 2 4 2 8" xfId="14115"/>
    <cellStyle name="常规 5 5 2 4 2 8" xfId="14116"/>
    <cellStyle name="常规 5 2 4 2 4 2 8" xfId="14117"/>
    <cellStyle name="常规 5 2 2 3 2 4 2 8" xfId="14118"/>
    <cellStyle name="常规 5 10 2 8" xfId="14119"/>
    <cellStyle name="常规 5 2 9 2 8" xfId="14120"/>
    <cellStyle name="常规 5 2 2 8 2 8" xfId="14121"/>
    <cellStyle name="常规 5 4 6 2 8" xfId="14122"/>
    <cellStyle name="常规 5 2 3 6 2 8" xfId="14123"/>
    <cellStyle name="常规 5 2 2 2 6 2 8" xfId="14124"/>
    <cellStyle name="常规 5 5 6 2 8" xfId="14125"/>
    <cellStyle name="常规 5 2 4 6 2 8" xfId="14126"/>
    <cellStyle name="常规 5 2 2 3 6 2 8" xfId="14127"/>
    <cellStyle name="常规 5 6 5 2 8" xfId="14128"/>
    <cellStyle name="常规 5 2 5 5 2 8" xfId="14129"/>
    <cellStyle name="常规 5 2 2 4 5 2 8" xfId="14130"/>
    <cellStyle name="常规 5 4 2 5 2 8" xfId="14131"/>
    <cellStyle name="常规 5 2 3 2 5 2 8" xfId="14132"/>
    <cellStyle name="常规 5 2 2 2 2 5 2 8" xfId="14133"/>
    <cellStyle name="常规 5 5 2 5 2 8" xfId="14134"/>
    <cellStyle name="常规 5 2 4 2 5 2 8" xfId="14135"/>
    <cellStyle name="常规 5 2 2 3 2 5 2 8" xfId="14136"/>
    <cellStyle name="常规 5 11 2 8" xfId="14137"/>
    <cellStyle name="常规 5 2 10 2 8" xfId="14138"/>
    <cellStyle name="常规 5 2 2 9 2 8" xfId="14139"/>
    <cellStyle name="常规 5 4 7 2 8" xfId="14140"/>
    <cellStyle name="常规 5 2 3 7 2 8" xfId="14141"/>
    <cellStyle name="常规 5 2 2 2 7 2 8" xfId="14142"/>
    <cellStyle name="常规 5 5 7 2 8" xfId="14143"/>
    <cellStyle name="常规 5 2 4 7 2 8" xfId="14144"/>
    <cellStyle name="常规 5 2 2 3 7 2 8" xfId="14145"/>
    <cellStyle name="常规 5 6 6 2 8" xfId="14146"/>
    <cellStyle name="常规 5 2 5 6 2 8" xfId="14147"/>
    <cellStyle name="常规 5 2 2 4 6 2 8" xfId="14148"/>
    <cellStyle name="常规 5 4 2 6 2 8" xfId="14149"/>
    <cellStyle name="常规 5 2 3 2 6 2 8" xfId="14150"/>
    <cellStyle name="常规 5 2 2 2 2 6 2 8" xfId="14151"/>
    <cellStyle name="常规 5 5 2 6 2 8" xfId="14152"/>
    <cellStyle name="常规 5 2 4 2 6 2 8" xfId="14153"/>
    <cellStyle name="常规 5 2 2 3 2 6 2 8" xfId="14154"/>
    <cellStyle name="常规 5 13 6" xfId="14155"/>
    <cellStyle name="常规 5 2 12 6" xfId="14156"/>
    <cellStyle name="常规 5 2 2 11 6" xfId="14157"/>
    <cellStyle name="常规 5 4 9 6" xfId="14158"/>
    <cellStyle name="常规 5 2 3 9 6" xfId="14159"/>
    <cellStyle name="常规 5 2 2 2 9 6" xfId="14160"/>
    <cellStyle name="常规 5 5 9 6" xfId="14161"/>
    <cellStyle name="常规 5 2 4 9 6" xfId="14162"/>
    <cellStyle name="常规 5 2 2 3 9 6" xfId="14163"/>
    <cellStyle name="常规 5 6 8 6" xfId="14164"/>
    <cellStyle name="常规 5 2 5 8 6" xfId="14165"/>
    <cellStyle name="常规 5 2 2 4 8 6" xfId="14166"/>
    <cellStyle name="常规 5 4 2 8 6" xfId="14167"/>
    <cellStyle name="常规 5 2 3 2 8 6" xfId="14168"/>
    <cellStyle name="常规 5 2 2 2 2 8 6" xfId="14169"/>
    <cellStyle name="常规 5 5 2 8 6" xfId="14170"/>
    <cellStyle name="常规 5 2 4 2 8 6" xfId="14171"/>
    <cellStyle name="常规 5 2 2 3 2 8 6" xfId="14172"/>
    <cellStyle name="常规 5 7 3 6" xfId="14173"/>
    <cellStyle name="常规 5 2 6 3 6" xfId="14174"/>
    <cellStyle name="常规 5 2 2 5 3 6" xfId="14175"/>
    <cellStyle name="常规 5 4 3 3 6" xfId="14176"/>
    <cellStyle name="常规 5 2 3 3 3 6" xfId="14177"/>
    <cellStyle name="常规 5 2 2 2 3 3 6" xfId="14178"/>
    <cellStyle name="常规 5 5 3 3 6" xfId="14179"/>
    <cellStyle name="常规 5 2 4 3 3 6" xfId="14180"/>
    <cellStyle name="常规 5 2 2 3 3 3 6" xfId="14181"/>
    <cellStyle name="常规 5 6 2 3 6" xfId="14182"/>
    <cellStyle name="常规 5 2 5 2 3 6" xfId="14183"/>
    <cellStyle name="常规 5 2 2 4 2 3 6" xfId="14184"/>
    <cellStyle name="常规 5 4 2 2 3 6" xfId="14185"/>
    <cellStyle name="常规 5 2 3 2 2 3 6" xfId="14186"/>
    <cellStyle name="常规 5 2 2 2 2 2 3 6" xfId="14187"/>
    <cellStyle name="常规 5 5 2 2 3 6" xfId="14188"/>
    <cellStyle name="常规 5 2 4 2 2 3 6" xfId="14189"/>
    <cellStyle name="常规 5 2 2 3 2 2 3 6" xfId="14190"/>
    <cellStyle name="常规 5 8 3 6" xfId="14191"/>
    <cellStyle name="常规 5 2 7 3 6" xfId="14192"/>
    <cellStyle name="常规 5 2 2 6 3 6" xfId="14193"/>
    <cellStyle name="常规 5 4 4 3 6" xfId="14194"/>
    <cellStyle name="常规 5 2 3 4 3 6" xfId="14195"/>
    <cellStyle name="常规 5 2 2 2 4 3 6" xfId="14196"/>
    <cellStyle name="常规 5 5 4 3 6" xfId="14197"/>
    <cellStyle name="常规 5 2 4 4 3 6" xfId="14198"/>
    <cellStyle name="常规 5 2 2 3 4 3 6" xfId="14199"/>
    <cellStyle name="常规 5 6 3 3 6" xfId="14200"/>
    <cellStyle name="常规 5 2 5 3 3 6" xfId="14201"/>
    <cellStyle name="常规 5 2 2 4 3 3 6" xfId="14202"/>
    <cellStyle name="常规 5 4 2 3 3 6" xfId="14203"/>
    <cellStyle name="常规 5 2 3 2 3 3 6" xfId="14204"/>
    <cellStyle name="常规 5 2 2 2 2 3 3 6" xfId="14205"/>
    <cellStyle name="常规 5 5 2 3 3 6" xfId="14206"/>
    <cellStyle name="常规 5 2 4 2 3 3 6" xfId="14207"/>
    <cellStyle name="常规 5 2 2 3 2 3 3 6" xfId="14208"/>
    <cellStyle name="常规 5 9 3 6" xfId="14209"/>
    <cellStyle name="常规 5 2 8 3 6" xfId="14210"/>
    <cellStyle name="常规 5 2 2 7 3 6" xfId="14211"/>
    <cellStyle name="常规 5 4 5 3 6" xfId="14212"/>
    <cellStyle name="常规 5 2 3 5 3 6" xfId="14213"/>
    <cellStyle name="常规 5 2 2 2 5 3 6" xfId="14214"/>
    <cellStyle name="常规 5 5 5 3 6" xfId="14215"/>
    <cellStyle name="常规 5 2 4 5 3 6" xfId="14216"/>
    <cellStyle name="常规 5 2 2 3 5 3 6" xfId="14217"/>
    <cellStyle name="常规 5 6 4 3 6" xfId="14218"/>
    <cellStyle name="常规 5 2 5 4 3 6" xfId="14219"/>
    <cellStyle name="常规 5 2 2 4 4 3 6" xfId="14220"/>
    <cellStyle name="常规 5 4 2 4 3 6" xfId="14221"/>
    <cellStyle name="常规 5 2 3 2 4 3 6" xfId="14222"/>
    <cellStyle name="常规 5 2 2 2 2 4 3 6" xfId="14223"/>
    <cellStyle name="常规 5 5 2 4 3 6" xfId="14224"/>
    <cellStyle name="常规 5 2 4 2 4 3 6" xfId="14225"/>
    <cellStyle name="常规 5 2 2 3 2 4 3 6" xfId="14226"/>
    <cellStyle name="常规 5 10 3 6" xfId="14227"/>
    <cellStyle name="常规 5 2 9 3 6" xfId="14228"/>
    <cellStyle name="常规 5 2 2 8 3 6" xfId="14229"/>
    <cellStyle name="常规 5 4 6 3 6" xfId="14230"/>
    <cellStyle name="常规 5 2 3 6 3 6" xfId="14231"/>
    <cellStyle name="常规 5 2 2 2 6 3 6" xfId="14232"/>
    <cellStyle name="常规 5 5 6 3 6" xfId="14233"/>
    <cellStyle name="常规 5 2 4 6 3 6" xfId="14234"/>
    <cellStyle name="常规 5 2 2 3 6 3 6" xfId="14235"/>
    <cellStyle name="常规 5 6 5 3 6" xfId="14236"/>
    <cellStyle name="常规 5 2 5 5 3 6" xfId="14237"/>
    <cellStyle name="常规 5 2 2 4 5 3 6" xfId="14238"/>
    <cellStyle name="常规 5 4 2 5 3 6" xfId="14239"/>
    <cellStyle name="常规 5 2 3 2 5 3 6" xfId="14240"/>
    <cellStyle name="常规 5 2 2 2 2 5 3 6" xfId="14241"/>
    <cellStyle name="常规 5 5 2 5 3 6" xfId="14242"/>
    <cellStyle name="常规 5 2 4 2 5 3 6" xfId="14243"/>
    <cellStyle name="常规 5 2 2 3 2 5 3 6" xfId="14244"/>
    <cellStyle name="常规 5 11 3 6" xfId="14245"/>
    <cellStyle name="常规 5 2 10 3 6" xfId="14246"/>
    <cellStyle name="常规 5 2 2 9 3 6" xfId="14247"/>
    <cellStyle name="常规 5 4 7 3 6" xfId="14248"/>
    <cellStyle name="常规 5 2 3 7 3 6" xfId="14249"/>
    <cellStyle name="常规 5 2 2 2 7 3 6" xfId="14250"/>
    <cellStyle name="常规 5 5 7 3 6" xfId="14251"/>
    <cellStyle name="常规 5 2 4 7 3 6" xfId="14252"/>
    <cellStyle name="常规 5 2 2 3 7 3 6" xfId="14253"/>
    <cellStyle name="常规 5 6 6 3 6" xfId="14254"/>
    <cellStyle name="常规 5 2 5 6 3 6" xfId="14255"/>
    <cellStyle name="常规 5 2 2 4 6 3 6" xfId="14256"/>
    <cellStyle name="常规 5 4 2 6 3 6" xfId="14257"/>
    <cellStyle name="常规 5 2 3 2 6 3 6" xfId="14258"/>
    <cellStyle name="常规 5 2 2 2 2 6 3 6" xfId="14259"/>
    <cellStyle name="常规 5 5 2 6 3 6" xfId="14260"/>
    <cellStyle name="常规 5 2 4 2 6 3 6" xfId="14261"/>
    <cellStyle name="常规 5 2 2 3 2 6 3 6" xfId="14262"/>
    <cellStyle name="常规 5 12 2 6" xfId="14263"/>
    <cellStyle name="常规 5 2 11 2 6" xfId="14264"/>
    <cellStyle name="常规 5 2 2 10 2 6" xfId="14265"/>
    <cellStyle name="常规 5 4 8 2 6" xfId="14266"/>
    <cellStyle name="常规 5 2 3 8 2 6" xfId="14267"/>
    <cellStyle name="常规 5 2 2 2 8 2 6" xfId="14268"/>
    <cellStyle name="常规 5 5 8 2 6" xfId="14269"/>
    <cellStyle name="常规 5 2 4 8 2 6" xfId="14270"/>
    <cellStyle name="常规 5 2 2 3 8 2 6" xfId="14271"/>
    <cellStyle name="常规 5 6 7 2 6" xfId="14272"/>
    <cellStyle name="常规 5 2 5 7 2 6" xfId="14273"/>
    <cellStyle name="常规 5 2 2 4 7 2 6" xfId="14274"/>
    <cellStyle name="常规 5 4 2 7 2 6" xfId="14275"/>
    <cellStyle name="常规 5 2 3 2 7 2 6" xfId="14276"/>
    <cellStyle name="常规 5 2 2 2 2 7 2 6" xfId="14277"/>
    <cellStyle name="常规 5 5 2 7 2 6" xfId="14278"/>
    <cellStyle name="常规 5 2 4 2 7 2 6" xfId="14279"/>
    <cellStyle name="常规 5 2 2 3 2 7 2 6" xfId="14280"/>
    <cellStyle name="常规 5 7 2 2 6" xfId="14281"/>
    <cellStyle name="常规 5 2 6 2 2 6" xfId="14282"/>
    <cellStyle name="常规 5 2 2 5 2 2 6" xfId="14283"/>
    <cellStyle name="常规 5 4 3 2 2 6" xfId="14284"/>
    <cellStyle name="常规 5 2 3 3 2 2 6" xfId="14285"/>
    <cellStyle name="常规 5 2 2 2 3 2 2 6" xfId="14286"/>
    <cellStyle name="常规 5 5 3 2 2 6" xfId="14287"/>
    <cellStyle name="常规 5 2 4 3 2 2 6" xfId="14288"/>
    <cellStyle name="常规 5 2 2 3 3 2 2 6" xfId="14289"/>
    <cellStyle name="常规 5 6 2 2 2 6" xfId="14290"/>
    <cellStyle name="常规 5 2 5 2 2 2 6" xfId="14291"/>
    <cellStyle name="常规 5 2 2 4 2 2 2 6" xfId="14292"/>
    <cellStyle name="常规 5 4 2 2 2 2 6" xfId="14293"/>
    <cellStyle name="常规 5 2 3 2 2 2 2 6" xfId="14294"/>
    <cellStyle name="常规 5 2 2 2 2 2 2 2 6" xfId="14295"/>
    <cellStyle name="常规 5 5 2 2 2 2 6" xfId="14296"/>
    <cellStyle name="常规 5 2 4 2 2 2 2 6" xfId="14297"/>
    <cellStyle name="常规 5 2 2 3 2 2 2 2 6" xfId="14298"/>
    <cellStyle name="常规 5 8 2 2 6" xfId="14299"/>
    <cellStyle name="常规 5 2 7 2 2 6" xfId="14300"/>
    <cellStyle name="常规 5 2 2 6 2 2 6" xfId="14301"/>
    <cellStyle name="常规 5 4 4 2 2 6" xfId="14302"/>
    <cellStyle name="常规 5 2 3 4 2 2 6" xfId="14303"/>
    <cellStyle name="常规 5 2 2 2 4 2 2 6" xfId="14304"/>
    <cellStyle name="常规 5 5 4 2 2 6" xfId="14305"/>
    <cellStyle name="常规 5 2 4 4 2 2 6" xfId="14306"/>
    <cellStyle name="常规 5 2 2 3 4 2 2 6" xfId="14307"/>
    <cellStyle name="常规 5 6 3 2 2 6" xfId="14308"/>
    <cellStyle name="常规 5 2 5 3 2 2 6" xfId="14309"/>
    <cellStyle name="常规 5 2 2 4 3 2 2 6" xfId="14310"/>
    <cellStyle name="常规 5 4 2 3 2 2 6" xfId="14311"/>
    <cellStyle name="常规 5 2 3 2 3 2 2 6" xfId="14312"/>
    <cellStyle name="常规 5 2 2 2 2 3 2 2 6" xfId="14313"/>
    <cellStyle name="常规 5 5 2 3 2 2 6" xfId="14314"/>
    <cellStyle name="常规 5 2 4 2 3 2 2 6" xfId="14315"/>
    <cellStyle name="常规 5 2 2 3 2 3 2 2 6" xfId="14316"/>
    <cellStyle name="常规 5 9 2 2 6" xfId="14317"/>
    <cellStyle name="常规 5 2 8 2 2 6" xfId="14318"/>
    <cellStyle name="常规 5 2 2 7 2 2 6" xfId="14319"/>
    <cellStyle name="常规 5 4 5 2 2 6" xfId="14320"/>
    <cellStyle name="常规 5 2 3 5 2 2 6" xfId="14321"/>
    <cellStyle name="常规 5 2 2 2 5 2 2 6" xfId="14322"/>
    <cellStyle name="常规 5 5 5 2 2 6" xfId="14323"/>
    <cellStyle name="常规 5 2 4 5 2 2 6" xfId="14324"/>
    <cellStyle name="常规 5 2 2 3 5 2 2 6" xfId="14325"/>
    <cellStyle name="常规 5 6 4 2 2 6" xfId="14326"/>
    <cellStyle name="常规 5 2 5 4 2 2 6" xfId="14327"/>
    <cellStyle name="常规 5 2 2 4 4 2 2 6" xfId="14328"/>
    <cellStyle name="常规 5 4 2 4 2 2 6" xfId="14329"/>
    <cellStyle name="常规 5 2 3 2 4 2 2 6" xfId="14330"/>
    <cellStyle name="常规 5 2 2 2 2 4 2 2 6" xfId="14331"/>
    <cellStyle name="常规 5 5 2 4 2 2 6" xfId="14332"/>
    <cellStyle name="常规 5 2 4 2 4 2 2 6" xfId="14333"/>
    <cellStyle name="常规 5 2 2 3 2 4 2 2 6" xfId="14334"/>
    <cellStyle name="常规 5 10 2 2 6" xfId="14335"/>
    <cellStyle name="常规 5 2 9 2 2 6" xfId="14336"/>
    <cellStyle name="常规 5 2 2 8 2 2 6" xfId="14337"/>
    <cellStyle name="常规 5 4 6 2 2 6" xfId="14338"/>
    <cellStyle name="常规 5 2 3 6 2 2 6" xfId="14339"/>
    <cellStyle name="常规 5 2 2 2 6 2 2 6" xfId="14340"/>
    <cellStyle name="常规 5 5 6 2 2 6" xfId="14341"/>
    <cellStyle name="常规 5 2 4 6 2 2 6" xfId="14342"/>
    <cellStyle name="常规 5 2 2 3 6 2 2 6" xfId="14343"/>
    <cellStyle name="常规 5 6 5 2 2 6" xfId="14344"/>
    <cellStyle name="常规 5 2 5 5 2 2 6" xfId="14345"/>
    <cellStyle name="常规 5 2 2 4 5 2 2 6" xfId="14346"/>
    <cellStyle name="常规 5 4 2 5 2 2 6" xfId="14347"/>
    <cellStyle name="常规 5 2 3 2 5 2 2 6" xfId="14348"/>
    <cellStyle name="常规 5 2 2 2 2 5 2 2 6" xfId="14349"/>
    <cellStyle name="常规 5 5 2 5 2 2 6" xfId="14350"/>
    <cellStyle name="常规 5 2 4 2 5 2 2 6" xfId="14351"/>
    <cellStyle name="常规 5 2 2 3 2 5 2 2 6" xfId="14352"/>
    <cellStyle name="常规 5 11 2 2 6" xfId="14353"/>
    <cellStyle name="常规 5 2 10 2 2 6" xfId="14354"/>
    <cellStyle name="常规 5 2 2 9 2 2 6" xfId="14355"/>
    <cellStyle name="常规 5 4 7 2 2 6" xfId="14356"/>
    <cellStyle name="常规 5 2 3 7 2 2 6" xfId="14357"/>
    <cellStyle name="常规 5 2 2 2 7 2 2 6" xfId="14358"/>
    <cellStyle name="常规 5 5 7 2 2 6" xfId="14359"/>
    <cellStyle name="常规 5 2 4 7 2 2 6" xfId="14360"/>
    <cellStyle name="常规 5 2 2 3 7 2 2 6" xfId="14361"/>
    <cellStyle name="常规 5 6 6 2 2 6" xfId="14362"/>
    <cellStyle name="常规 5 2 5 6 2 2 6" xfId="14363"/>
    <cellStyle name="常规 5 2 2 4 6 2 2 6" xfId="14364"/>
    <cellStyle name="常规 5 4 2 6 2 2 6" xfId="14365"/>
    <cellStyle name="常规 5 2 3 2 6 2 2 6" xfId="14366"/>
    <cellStyle name="常规 5 2 2 2 2 6 2 2 6" xfId="14367"/>
    <cellStyle name="常规 5 5 2 6 2 2 6" xfId="14368"/>
    <cellStyle name="常规 5 2 4 2 6 2 2 6" xfId="14369"/>
    <cellStyle name="常规 5 2 2 3 2 6 2 2 6" xfId="14370"/>
    <cellStyle name="常规 5 14 6" xfId="14371"/>
    <cellStyle name="常规 5 2 13 6" xfId="14372"/>
    <cellStyle name="常规 5 2 2 12 6" xfId="14373"/>
    <cellStyle name="常规 5 4 10 6" xfId="14374"/>
    <cellStyle name="常规 5 2 3 10 6" xfId="14375"/>
    <cellStyle name="常规 5 2 2 2 10 6" xfId="14376"/>
    <cellStyle name="常规 5 5 10 6" xfId="14377"/>
    <cellStyle name="常规 5 2 4 10 6" xfId="14378"/>
    <cellStyle name="常规 5 2 2 3 10 6" xfId="14379"/>
    <cellStyle name="常规 5 6 9 6" xfId="14380"/>
    <cellStyle name="常规 5 2 5 9 6" xfId="14381"/>
    <cellStyle name="常规 5 2 2 4 9 6" xfId="14382"/>
    <cellStyle name="常规 5 4 2 9 6" xfId="14383"/>
    <cellStyle name="常规 5 2 3 2 9 6" xfId="14384"/>
    <cellStyle name="常规 5 2 2 2 2 9 6" xfId="14385"/>
    <cellStyle name="常规 5 5 2 9 6" xfId="14386"/>
    <cellStyle name="常规 5 2 4 2 9 6" xfId="14387"/>
    <cellStyle name="常规 5 2 2 3 2 9 6" xfId="14388"/>
    <cellStyle name="常规 5 7 4 6" xfId="14389"/>
    <cellStyle name="常规 5 2 6 4 6" xfId="14390"/>
    <cellStyle name="常规 5 2 2 5 4 6" xfId="14391"/>
    <cellStyle name="常规 5 4 3 4 6" xfId="14392"/>
    <cellStyle name="常规 5 2 3 3 4 6" xfId="14393"/>
    <cellStyle name="常规 5 2 2 2 3 4 6" xfId="14394"/>
    <cellStyle name="常规 5 5 3 4 6" xfId="14395"/>
    <cellStyle name="常规 5 2 4 3 4 6" xfId="14396"/>
    <cellStyle name="常规 5 2 2 3 3 4 6" xfId="14397"/>
    <cellStyle name="常规 5 6 2 4 6" xfId="14398"/>
    <cellStyle name="常规 5 2 5 2 4 6" xfId="14399"/>
    <cellStyle name="常规 5 2 2 4 2 4 6" xfId="14400"/>
    <cellStyle name="常规 5 4 2 2 4 6" xfId="14401"/>
    <cellStyle name="常规 5 2 3 2 2 4 6" xfId="14402"/>
    <cellStyle name="常规 5 2 2 2 2 2 4 6" xfId="14403"/>
    <cellStyle name="常规 5 5 2 2 4 6" xfId="14404"/>
    <cellStyle name="常规 5 2 4 2 2 4 6" xfId="14405"/>
    <cellStyle name="常规 5 2 2 3 2 2 4 6" xfId="14406"/>
    <cellStyle name="常规 5 8 4 6" xfId="14407"/>
    <cellStyle name="常规 5 2 7 4 6" xfId="14408"/>
    <cellStyle name="常规 5 2 2 6 4 6" xfId="14409"/>
    <cellStyle name="常规 5 4 4 4 6" xfId="14410"/>
    <cellStyle name="常规 5 2 3 4 4 6" xfId="14411"/>
    <cellStyle name="常规 5 2 2 2 4 4 6" xfId="14412"/>
    <cellStyle name="常规 5 5 4 4 6" xfId="14413"/>
    <cellStyle name="常规 5 2 4 4 4 6" xfId="14414"/>
    <cellStyle name="常规 5 2 2 3 4 4 6" xfId="14415"/>
    <cellStyle name="常规 5 6 3 4 6" xfId="14416"/>
    <cellStyle name="常规 5 2 5 3 4 6" xfId="14417"/>
    <cellStyle name="常规 5 2 2 4 3 4 6" xfId="14418"/>
    <cellStyle name="常规 5 4 2 3 4 6" xfId="14419"/>
    <cellStyle name="常规 5 2 3 2 3 4 6" xfId="14420"/>
    <cellStyle name="常规 5 2 2 2 2 3 4 6" xfId="14421"/>
    <cellStyle name="常规 5 5 2 3 4 6" xfId="14422"/>
    <cellStyle name="常规 5 2 4 2 3 4 6" xfId="14423"/>
    <cellStyle name="常规 5 2 2 3 2 3 4 6" xfId="14424"/>
    <cellStyle name="常规 5 9 4 6" xfId="14425"/>
    <cellStyle name="常规 5 2 8 4 6" xfId="14426"/>
    <cellStyle name="常规 5 2 2 7 4 6" xfId="14427"/>
    <cellStyle name="常规 5 4 5 4 6" xfId="14428"/>
    <cellStyle name="常规 5 2 3 5 4 6" xfId="14429"/>
    <cellStyle name="常规 5 2 2 2 5 4 6" xfId="14430"/>
    <cellStyle name="常规 5 5 5 4 6" xfId="14431"/>
    <cellStyle name="常规 5 2 4 5 4 6" xfId="14432"/>
    <cellStyle name="常规 5 2 2 3 5 4 6" xfId="14433"/>
    <cellStyle name="常规 5 6 4 4 6" xfId="14434"/>
    <cellStyle name="常规 5 2 5 4 4 6" xfId="14435"/>
    <cellStyle name="常规 5 2 2 4 4 4 6" xfId="14436"/>
    <cellStyle name="常规 5 4 2 4 4 6" xfId="14437"/>
    <cellStyle name="常规 5 2 3 2 4 4 6" xfId="14438"/>
    <cellStyle name="常规 5 2 2 2 2 4 4 6" xfId="14439"/>
    <cellStyle name="常规 5 5 2 4 4 6" xfId="14440"/>
    <cellStyle name="常规 5 2 4 2 4 4 6" xfId="14441"/>
    <cellStyle name="常规 5 2 2 3 2 4 4 6" xfId="14442"/>
    <cellStyle name="常规 5 10 4 6" xfId="14443"/>
    <cellStyle name="常规 5 2 9 4 6" xfId="14444"/>
    <cellStyle name="常规 5 2 2 8 4 6" xfId="14445"/>
    <cellStyle name="常规 5 4 6 4 6" xfId="14446"/>
    <cellStyle name="常规 5 2 3 6 4 6" xfId="14447"/>
    <cellStyle name="常规 5 2 2 2 6 4 6" xfId="14448"/>
    <cellStyle name="常规 5 5 6 4 6" xfId="14449"/>
    <cellStyle name="常规 5 2 4 6 4 6" xfId="14450"/>
    <cellStyle name="常规 5 2 2 3 6 4 6" xfId="14451"/>
    <cellStyle name="常规 5 6 5 4 6" xfId="14452"/>
    <cellStyle name="常规 5 2 5 5 4 6" xfId="14453"/>
    <cellStyle name="常规 5 2 2 4 5 4 6" xfId="14454"/>
    <cellStyle name="常规 5 4 2 5 4 6" xfId="14455"/>
    <cellStyle name="常规 5 2 3 2 5 4 6" xfId="14456"/>
    <cellStyle name="常规 5 2 2 2 2 5 4 6" xfId="14457"/>
    <cellStyle name="常规 5 5 2 5 4 6" xfId="14458"/>
    <cellStyle name="常规 5 2 4 2 5 4 6" xfId="14459"/>
    <cellStyle name="常规 5 2 2 3 2 5 4 6" xfId="14460"/>
    <cellStyle name="常规 5 11 4 6" xfId="14461"/>
    <cellStyle name="常规 5 2 10 4 6" xfId="14462"/>
    <cellStyle name="常规 5 2 2 9 4 6" xfId="14463"/>
    <cellStyle name="常规 5 4 7 4 6" xfId="14464"/>
    <cellStyle name="常规 5 2 3 7 4 6" xfId="14465"/>
    <cellStyle name="常规 5 2 2 2 7 4 6" xfId="14466"/>
    <cellStyle name="常规 5 5 7 4 6" xfId="14467"/>
    <cellStyle name="常规 5 2 4 7 4 6" xfId="14468"/>
    <cellStyle name="常规 5 2 2 3 7 4 6" xfId="14469"/>
    <cellStyle name="常规 5 6 6 4 6" xfId="14470"/>
    <cellStyle name="常规 5 2 5 6 4 6" xfId="14471"/>
    <cellStyle name="常规 5 2 2 4 6 4 6" xfId="14472"/>
    <cellStyle name="常规 5 4 2 6 4 6" xfId="14473"/>
    <cellStyle name="常规 5 2 3 2 6 4 6" xfId="14474"/>
    <cellStyle name="常规 5 2 2 2 2 6 4 6" xfId="14475"/>
    <cellStyle name="常规 5 5 2 6 4 6" xfId="14476"/>
    <cellStyle name="常规 5 2 4 2 6 4 6" xfId="14477"/>
    <cellStyle name="常规 5 2 2 3 2 6 4 6" xfId="14478"/>
    <cellStyle name="常规 5 12 3 6" xfId="14479"/>
    <cellStyle name="常规 5 2 11 3 6" xfId="14480"/>
    <cellStyle name="常规 5 2 2 10 3 6" xfId="14481"/>
    <cellStyle name="常规 5 4 8 3 6" xfId="14482"/>
    <cellStyle name="常规 5 2 3 8 3 6" xfId="14483"/>
    <cellStyle name="常规 5 2 2 2 8 3 6" xfId="14484"/>
    <cellStyle name="常规 5 5 8 3 6" xfId="14485"/>
    <cellStyle name="常规 5 2 4 8 3 6" xfId="14486"/>
    <cellStyle name="常规 5 2 2 3 8 3 6" xfId="14487"/>
    <cellStyle name="常规 5 6 7 3 6" xfId="14488"/>
    <cellStyle name="常规 5 2 5 7 3 6" xfId="14489"/>
    <cellStyle name="常规 5 2 2 4 7 3 6" xfId="14490"/>
    <cellStyle name="常规 5 4 2 7 3 6" xfId="14491"/>
    <cellStyle name="常规 5 2 3 2 7 3 6" xfId="14492"/>
    <cellStyle name="常规 5 2 2 2 2 7 3 6" xfId="14493"/>
    <cellStyle name="常规 5 5 2 7 3 6" xfId="14494"/>
    <cellStyle name="常规 5 2 4 2 7 3 6" xfId="14495"/>
    <cellStyle name="常规 5 2 2 3 2 7 3 6" xfId="14496"/>
    <cellStyle name="常规 5 7 2 3 6" xfId="14497"/>
    <cellStyle name="常规 5 2 6 2 3 6" xfId="14498"/>
    <cellStyle name="常规 5 2 2 5 2 3 6" xfId="14499"/>
    <cellStyle name="常规 5 4 3 2 3 6" xfId="14500"/>
    <cellStyle name="常规 5 2 3 3 2 3 6" xfId="14501"/>
    <cellStyle name="常规 5 2 2 2 3 2 3 6" xfId="14502"/>
    <cellStyle name="常规 5 5 3 2 3 6" xfId="14503"/>
    <cellStyle name="常规 5 2 4 3 2 3 6" xfId="14504"/>
    <cellStyle name="常规 5 2 2 3 3 2 3 6" xfId="14505"/>
    <cellStyle name="常规 5 6 2 2 3 6" xfId="14506"/>
    <cellStyle name="常规 5 2 5 2 2 3 6" xfId="14507"/>
    <cellStyle name="常规 5 2 2 4 2 2 3 6" xfId="14508"/>
    <cellStyle name="常规 5 4 2 2 2 3 6" xfId="14509"/>
    <cellStyle name="常规 5 2 3 2 2 2 3 6" xfId="14510"/>
    <cellStyle name="常规 5 2 2 2 2 2 2 3 6" xfId="14511"/>
    <cellStyle name="常规 5 5 2 2 2 3 6" xfId="14512"/>
    <cellStyle name="常规 5 2 4 2 2 2 3 6" xfId="14513"/>
    <cellStyle name="常规 5 2 2 3 2 2 2 3 6" xfId="14514"/>
    <cellStyle name="常规 5 8 2 3 6" xfId="14515"/>
    <cellStyle name="常规 5 2 7 2 3 6" xfId="14516"/>
    <cellStyle name="常规 5 2 2 6 2 3 6" xfId="14517"/>
    <cellStyle name="常规 5 4 4 2 3 6" xfId="14518"/>
    <cellStyle name="常规 5 2 3 4 2 3 6" xfId="14519"/>
    <cellStyle name="常规 5 2 2 2 4 2 3 6" xfId="14520"/>
    <cellStyle name="常规 5 5 4 2 3 6" xfId="14521"/>
    <cellStyle name="常规 5 2 4 4 2 3 6" xfId="14522"/>
    <cellStyle name="常规 5 2 2 3 4 2 3 6" xfId="14523"/>
    <cellStyle name="常规 5 6 3 2 3 6" xfId="14524"/>
    <cellStyle name="常规 5 2 5 3 2 3 6" xfId="14525"/>
    <cellStyle name="常规 5 2 2 4 3 2 3 6" xfId="14526"/>
    <cellStyle name="常规 5 4 2 3 2 3 6" xfId="14527"/>
    <cellStyle name="常规 5 2 3 2 3 2 3 6" xfId="14528"/>
    <cellStyle name="常规 5 2 2 2 2 3 2 3 6" xfId="14529"/>
    <cellStyle name="常规 5 5 2 3 2 3 6" xfId="14530"/>
    <cellStyle name="常规 5 2 4 2 3 2 3 6" xfId="14531"/>
    <cellStyle name="常规 5 2 2 3 2 3 2 3 6" xfId="14532"/>
    <cellStyle name="常规 5 9 2 3 6" xfId="14533"/>
    <cellStyle name="常规 5 2 8 2 3 6" xfId="14534"/>
    <cellStyle name="常规 5 2 2 7 2 3 6" xfId="14535"/>
    <cellStyle name="常规 5 4 5 2 3 6" xfId="14536"/>
    <cellStyle name="常规 5 2 3 5 2 3 6" xfId="14537"/>
    <cellStyle name="常规 5 2 2 2 5 2 3 6" xfId="14538"/>
    <cellStyle name="常规 5 5 5 2 3 6" xfId="14539"/>
    <cellStyle name="常规 5 2 4 5 2 3 6" xfId="14540"/>
    <cellStyle name="常规 5 2 2 3 5 2 3 6" xfId="14541"/>
    <cellStyle name="常规 5 6 4 2 3 6" xfId="14542"/>
    <cellStyle name="常规 5 2 5 4 2 3 6" xfId="14543"/>
    <cellStyle name="常规 5 2 2 4 4 2 3 6" xfId="14544"/>
    <cellStyle name="常规 5 4 2 4 2 3 6" xfId="14545"/>
    <cellStyle name="常规 5 2 3 2 4 2 3 6" xfId="14546"/>
    <cellStyle name="常规 5 2 2 2 2 4 2 3 6" xfId="14547"/>
    <cellStyle name="常规 5 5 2 4 2 3 6" xfId="14548"/>
    <cellStyle name="常规 5 2 4 2 4 2 3 6" xfId="14549"/>
    <cellStyle name="常规 5 2 2 3 2 4 2 3 6" xfId="14550"/>
    <cellStyle name="常规 5 10 2 3 6" xfId="14551"/>
    <cellStyle name="常规 5 2 9 2 3 6" xfId="14552"/>
    <cellStyle name="常规 5 2 2 8 2 3 6" xfId="14553"/>
    <cellStyle name="常规 5 4 6 2 3 6" xfId="14554"/>
    <cellStyle name="常规 5 2 3 6 2 3 6" xfId="14555"/>
    <cellStyle name="常规 5 2 2 2 6 2 3 6" xfId="14556"/>
    <cellStyle name="常规 5 5 6 2 3 6" xfId="14557"/>
    <cellStyle name="常规 5 2 4 6 2 3 6" xfId="14558"/>
    <cellStyle name="常规 5 2 2 3 6 2 3 6" xfId="14559"/>
    <cellStyle name="常规 5 6 5 2 3 6" xfId="14560"/>
    <cellStyle name="常规 5 2 5 5 2 3 6" xfId="14561"/>
    <cellStyle name="常规 5 2 2 4 5 2 3 6" xfId="14562"/>
    <cellStyle name="常规 5 4 2 5 2 3 6" xfId="14563"/>
    <cellStyle name="常规 5 2 3 2 5 2 3 6" xfId="14564"/>
    <cellStyle name="常规 5 2 2 2 2 5 2 3 6" xfId="14565"/>
    <cellStyle name="常规 5 5 2 5 2 3 6" xfId="14566"/>
    <cellStyle name="常规 5 2 4 2 5 2 3 6" xfId="14567"/>
    <cellStyle name="常规 5 2 2 3 2 5 2 3 6" xfId="14568"/>
    <cellStyle name="常规 5 11 2 3 6" xfId="14569"/>
    <cellStyle name="常规 5 2 10 2 3 6" xfId="14570"/>
    <cellStyle name="常规 5 2 2 9 2 3 6" xfId="14571"/>
    <cellStyle name="常规 5 4 7 2 3 6" xfId="14572"/>
    <cellStyle name="常规 5 2 3 7 2 3 6" xfId="14573"/>
    <cellStyle name="常规 5 2 2 2 7 2 3 6" xfId="14574"/>
    <cellStyle name="常规 5 5 7 2 3 6" xfId="14575"/>
    <cellStyle name="常规 5 2 4 7 2 3 6" xfId="14576"/>
    <cellStyle name="常规 5 2 2 3 7 2 3 6" xfId="14577"/>
    <cellStyle name="常规 5 6 6 2 3 6" xfId="14578"/>
    <cellStyle name="常规 5 2 5 6 2 3 6" xfId="14579"/>
    <cellStyle name="常规 5 2 2 4 6 2 3 6" xfId="14580"/>
    <cellStyle name="常规 5 4 2 6 2 3 6" xfId="14581"/>
    <cellStyle name="常规 5 2 3 2 6 2 3 6" xfId="14582"/>
    <cellStyle name="常规 5 2 2 2 2 6 2 3 6" xfId="14583"/>
    <cellStyle name="常规 5 5 2 6 2 3 6" xfId="14584"/>
    <cellStyle name="常规 5 2 4 2 6 2 3 6" xfId="14585"/>
    <cellStyle name="常规 5 2 2 3 2 6 2 3 6" xfId="14586"/>
    <cellStyle name="常规 5 15 5" xfId="14587"/>
    <cellStyle name="常规 5 2 14 5" xfId="14588"/>
    <cellStyle name="常规 5 2 2 13 5" xfId="14589"/>
    <cellStyle name="常规 5 4 11 5" xfId="14590"/>
    <cellStyle name="常规 5 2 3 11 5" xfId="14591"/>
    <cellStyle name="常规 5 2 2 2 11 5" xfId="14592"/>
    <cellStyle name="常规 5 5 11 5" xfId="14593"/>
    <cellStyle name="常规 5 2 4 11 5" xfId="14594"/>
    <cellStyle name="常规 5 2 2 3 11 5" xfId="14595"/>
    <cellStyle name="常规 5 6 10 5" xfId="14596"/>
    <cellStyle name="常规 5 2 5 10 5" xfId="14597"/>
    <cellStyle name="常规 5 2 2 4 10 5" xfId="14598"/>
    <cellStyle name="常规 5 4 2 10 5" xfId="14599"/>
    <cellStyle name="常规 5 2 3 2 10 5" xfId="14600"/>
    <cellStyle name="常规 5 2 2 2 2 10 5" xfId="14601"/>
    <cellStyle name="常规 5 5 2 10 5" xfId="14602"/>
    <cellStyle name="常规 5 2 4 2 10 5" xfId="14603"/>
    <cellStyle name="常规 5 2 2 3 2 10 5" xfId="14604"/>
    <cellStyle name="常规 5 7 5 5" xfId="14605"/>
    <cellStyle name="常规 5 2 6 5 5" xfId="14606"/>
    <cellStyle name="常规 5 2 2 5 5 5" xfId="14607"/>
    <cellStyle name="常规 5 4 3 5 5" xfId="14608"/>
    <cellStyle name="常规 5 2 3 3 5 5" xfId="14609"/>
    <cellStyle name="常规 5 2 2 2 3 5 5" xfId="14610"/>
    <cellStyle name="常规 5 5 3 5 5" xfId="14611"/>
    <cellStyle name="常规 5 2 4 3 5 5" xfId="14612"/>
    <cellStyle name="常规 5 2 2 3 3 5 5" xfId="14613"/>
    <cellStyle name="常规 5 6 2 5 5" xfId="14614"/>
    <cellStyle name="常规 5 2 5 2 5 5" xfId="14615"/>
    <cellStyle name="常规 5 2 2 4 2 5 5" xfId="14616"/>
    <cellStyle name="常规 5 4 2 2 5 5" xfId="14617"/>
    <cellStyle name="常规 5 2 3 2 2 5 5" xfId="14618"/>
    <cellStyle name="常规 5 2 2 2 2 2 5 5" xfId="14619"/>
    <cellStyle name="常规 5 5 2 2 5 5" xfId="14620"/>
    <cellStyle name="常规 5 2 4 2 2 5 5" xfId="14621"/>
    <cellStyle name="常规 5 2 2 3 2 2 5 5" xfId="14622"/>
    <cellStyle name="常规 5 8 5 5" xfId="14623"/>
    <cellStyle name="常规 5 2 7 5 5" xfId="14624"/>
    <cellStyle name="常规 5 2 2 6 5 5" xfId="14625"/>
    <cellStyle name="常规 5 4 4 5 5" xfId="14626"/>
    <cellStyle name="常规 5 2 3 4 5 5" xfId="14627"/>
    <cellStyle name="常规 5 2 2 2 4 5 5" xfId="14628"/>
    <cellStyle name="常规 5 5 4 5 5" xfId="14629"/>
    <cellStyle name="常规 5 2 4 4 5 5" xfId="14630"/>
    <cellStyle name="常规 5 2 2 3 4 5 5" xfId="14631"/>
    <cellStyle name="常规 5 6 3 5 5" xfId="14632"/>
    <cellStyle name="常规 5 2 5 3 5 5" xfId="14633"/>
    <cellStyle name="常规 5 2 2 4 3 5 5" xfId="14634"/>
    <cellStyle name="常规 5 4 2 3 5 5" xfId="14635"/>
    <cellStyle name="常规 5 2 3 2 3 5 5" xfId="14636"/>
    <cellStyle name="常规 5 2 2 2 2 3 5 5" xfId="14637"/>
    <cellStyle name="常规 5 5 2 3 5 5" xfId="14638"/>
    <cellStyle name="常规 5 2 4 2 3 5 5" xfId="14639"/>
    <cellStyle name="常规 5 2 2 3 2 3 5 5" xfId="14640"/>
    <cellStyle name="常规 5 9 5 5" xfId="14641"/>
    <cellStyle name="常规 5 2 8 5 5" xfId="14642"/>
    <cellStyle name="常规 5 2 2 7 5 5" xfId="14643"/>
    <cellStyle name="常规 5 4 5 5 5" xfId="14644"/>
    <cellStyle name="常规 5 2 3 5 5 5" xfId="14645"/>
    <cellStyle name="常规 5 2 2 2 5 5 5" xfId="14646"/>
    <cellStyle name="常规 5 5 5 5 5" xfId="14647"/>
    <cellStyle name="常规 5 2 4 5 5 5" xfId="14648"/>
    <cellStyle name="常规 5 2 2 3 5 5 5" xfId="14649"/>
    <cellStyle name="常规 5 6 4 5 5" xfId="14650"/>
    <cellStyle name="常规 5 2 5 4 5 5" xfId="14651"/>
    <cellStyle name="常规 5 2 2 4 4 5 5" xfId="14652"/>
    <cellStyle name="常规 5 4 2 4 5 5" xfId="14653"/>
    <cellStyle name="常规 5 2 3 2 4 5 5" xfId="14654"/>
    <cellStyle name="常规 5 2 2 2 2 4 5 5" xfId="14655"/>
    <cellStyle name="常规 5 5 2 4 5 5" xfId="14656"/>
    <cellStyle name="常规 5 2 4 2 4 5 5" xfId="14657"/>
    <cellStyle name="常规 5 2 2 3 2 4 5 5" xfId="14658"/>
    <cellStyle name="常规 5 10 5 5" xfId="14659"/>
    <cellStyle name="常规 5 2 9 5 5" xfId="14660"/>
    <cellStyle name="常规 5 2 2 8 5 5" xfId="14661"/>
    <cellStyle name="常规 5 4 6 5 5" xfId="14662"/>
    <cellStyle name="常规 5 2 3 6 5 5" xfId="14663"/>
    <cellStyle name="常规 5 2 2 2 6 5 5" xfId="14664"/>
    <cellStyle name="常规 5 5 6 5 5" xfId="14665"/>
    <cellStyle name="常规 5 2 4 6 5 5" xfId="14666"/>
    <cellStyle name="常规 5 2 2 3 6 5 5" xfId="14667"/>
    <cellStyle name="常规 5 6 5 5 5" xfId="14668"/>
    <cellStyle name="常规 5 2 5 5 5 5" xfId="14669"/>
    <cellStyle name="常规 5 2 2 4 5 5 5" xfId="14670"/>
    <cellStyle name="常规 5 4 2 5 5 5" xfId="14671"/>
    <cellStyle name="常规 5 2 3 2 5 5 5" xfId="14672"/>
    <cellStyle name="常规 5 2 2 2 2 5 5 5" xfId="14673"/>
    <cellStyle name="常规 5 5 2 5 5 5" xfId="14674"/>
    <cellStyle name="常规 5 2 4 2 5 5 5" xfId="14675"/>
    <cellStyle name="常规 5 2 2 3 2 5 5 5" xfId="14676"/>
    <cellStyle name="常规 5 11 5 5" xfId="14677"/>
    <cellStyle name="常规 5 2 10 5 5" xfId="14678"/>
    <cellStyle name="常规 5 2 2 9 5 5" xfId="14679"/>
    <cellStyle name="常规 5 4 7 5 5" xfId="14680"/>
    <cellStyle name="常规 5 2 3 7 5 5" xfId="14681"/>
    <cellStyle name="常规 5 2 2 2 7 5 5" xfId="14682"/>
    <cellStyle name="常规 5 5 7 5 5" xfId="14683"/>
    <cellStyle name="常规 5 2 4 7 5 5" xfId="14684"/>
    <cellStyle name="常规 5 2 2 3 7 5 5" xfId="14685"/>
    <cellStyle name="常规 5 6 6 5 5" xfId="14686"/>
    <cellStyle name="常规 5 2 5 6 5 5" xfId="14687"/>
    <cellStyle name="常规 5 2 2 4 6 5 5" xfId="14688"/>
    <cellStyle name="常规 5 4 2 6 5 5" xfId="14689"/>
    <cellStyle name="常规 5 2 3 2 6 5 5" xfId="14690"/>
    <cellStyle name="常规 5 2 2 2 2 6 5 5" xfId="14691"/>
    <cellStyle name="常规 5 5 2 6 5 5" xfId="14692"/>
    <cellStyle name="常规 5 2 4 2 6 5 5" xfId="14693"/>
    <cellStyle name="常规 5 2 2 3 2 6 5 5" xfId="14694"/>
    <cellStyle name="常规 5 12 4 5" xfId="14695"/>
    <cellStyle name="常规 5 2 11 4 5" xfId="14696"/>
    <cellStyle name="常规 5 2 2 10 4 5" xfId="14697"/>
    <cellStyle name="常规 5 4 8 4 5" xfId="14698"/>
    <cellStyle name="常规 5 2 3 8 4 5" xfId="14699"/>
    <cellStyle name="常规 5 2 2 2 8 4 5" xfId="14700"/>
    <cellStyle name="常规 5 5 8 4 5" xfId="14701"/>
    <cellStyle name="常规 5 2 4 8 4 5" xfId="14702"/>
    <cellStyle name="常规 5 2 2 3 8 4 5" xfId="14703"/>
    <cellStyle name="常规 5 6 7 4 5" xfId="14704"/>
    <cellStyle name="常规 5 2 5 7 4 5" xfId="14705"/>
    <cellStyle name="常规 5 2 2 4 7 4 5" xfId="14706"/>
    <cellStyle name="常规 5 4 2 7 4 5" xfId="14707"/>
    <cellStyle name="常规 5 2 3 2 7 4 5" xfId="14708"/>
    <cellStyle name="常规 5 2 2 2 2 7 4 5" xfId="14709"/>
    <cellStyle name="常规 5 5 2 7 4 5" xfId="14710"/>
    <cellStyle name="常规 5 2 4 2 7 4 5" xfId="14711"/>
    <cellStyle name="常规 5 2 2 3 2 7 4 5" xfId="14712"/>
    <cellStyle name="常规 5 7 2 4 5" xfId="14713"/>
    <cellStyle name="常规 5 2 6 2 4 5" xfId="14714"/>
    <cellStyle name="常规 5 2 2 5 2 4 5" xfId="14715"/>
    <cellStyle name="常规 5 4 3 2 4 5" xfId="14716"/>
    <cellStyle name="常规 5 2 3 3 2 4 5" xfId="14717"/>
    <cellStyle name="常规 5 2 2 2 3 2 4 5" xfId="14718"/>
    <cellStyle name="常规 5 5 3 2 4 5" xfId="14719"/>
    <cellStyle name="常规 5 2 4 3 2 4 5" xfId="14720"/>
    <cellStyle name="常规 5 2 2 3 3 2 4 5" xfId="14721"/>
    <cellStyle name="常规 5 6 2 2 4 5" xfId="14722"/>
    <cellStyle name="常规 5 2 5 2 2 4 5" xfId="14723"/>
    <cellStyle name="常规 5 2 2 4 2 2 4 5" xfId="14724"/>
    <cellStyle name="常规 5 4 2 2 2 4 5" xfId="14725"/>
    <cellStyle name="常规 5 2 3 2 2 2 4 5" xfId="14726"/>
    <cellStyle name="常规 5 2 2 2 2 2 2 4 5" xfId="14727"/>
    <cellStyle name="常规 5 5 2 2 2 4 5" xfId="14728"/>
    <cellStyle name="常规 5 2 4 2 2 2 4 5" xfId="14729"/>
    <cellStyle name="常规 5 2 2 3 2 2 2 4 5" xfId="14730"/>
    <cellStyle name="常规 5 8 2 4 5" xfId="14731"/>
    <cellStyle name="常规 5 2 7 2 4 5" xfId="14732"/>
    <cellStyle name="常规 5 2 2 6 2 4 5" xfId="14733"/>
    <cellStyle name="常规 5 4 4 2 4 5" xfId="14734"/>
    <cellStyle name="常规 5 2 3 4 2 4 5" xfId="14735"/>
    <cellStyle name="常规 5 2 2 2 4 2 4 5" xfId="14736"/>
    <cellStyle name="常规 5 5 4 2 4 5" xfId="14737"/>
    <cellStyle name="常规 5 2 4 4 2 4 5" xfId="14738"/>
    <cellStyle name="常规 5 2 2 3 4 2 4 5" xfId="14739"/>
    <cellStyle name="常规 5 6 3 2 4 5" xfId="14740"/>
    <cellStyle name="常规 5 2 5 3 2 4 5" xfId="14741"/>
    <cellStyle name="常规 5 2 2 4 3 2 4 5" xfId="14742"/>
    <cellStyle name="常规 5 4 2 3 2 4 5" xfId="14743"/>
    <cellStyle name="常规 5 2 3 2 3 2 4 5" xfId="14744"/>
    <cellStyle name="常规 5 2 2 2 2 3 2 4 5" xfId="14745"/>
    <cellStyle name="常规 5 5 2 3 2 4 5" xfId="14746"/>
    <cellStyle name="常规 5 2 4 2 3 2 4 5" xfId="14747"/>
    <cellStyle name="常规 5 2 2 3 2 3 2 4 5" xfId="14748"/>
    <cellStyle name="常规 5 9 2 4 5" xfId="14749"/>
    <cellStyle name="常规 5 2 8 2 4 5" xfId="14750"/>
    <cellStyle name="常规 5 2 2 7 2 4 5" xfId="14751"/>
    <cellStyle name="常规 5 4 5 2 4 5" xfId="14752"/>
    <cellStyle name="常规 5 2 3 5 2 4 5" xfId="14753"/>
    <cellStyle name="常规 5 2 2 2 5 2 4 5" xfId="14754"/>
    <cellStyle name="常规 5 5 5 2 4 5" xfId="14755"/>
    <cellStyle name="常规 5 2 4 5 2 4 5" xfId="14756"/>
    <cellStyle name="常规 5 2 2 3 5 2 4 5" xfId="14757"/>
    <cellStyle name="常规 5 6 4 2 4 5" xfId="14758"/>
    <cellStyle name="常规 5 2 5 4 2 4 5" xfId="14759"/>
    <cellStyle name="常规 5 2 2 4 4 2 4 5" xfId="14760"/>
    <cellStyle name="常规 5 4 2 4 2 4 5" xfId="14761"/>
    <cellStyle name="常规 5 2 3 2 4 2 4 5" xfId="14762"/>
    <cellStyle name="常规 5 2 2 2 2 4 2 4 5" xfId="14763"/>
    <cellStyle name="常规 5 5 2 4 2 4 5" xfId="14764"/>
    <cellStyle name="常规 5 2 4 2 4 2 4 5" xfId="14765"/>
    <cellStyle name="常规 5 2 2 3 2 4 2 4 5" xfId="14766"/>
    <cellStyle name="常规 5 10 2 4 5" xfId="14767"/>
    <cellStyle name="常规 5 2 9 2 4 5" xfId="14768"/>
    <cellStyle name="常规 5 2 2 8 2 4 5" xfId="14769"/>
    <cellStyle name="常规 5 4 6 2 4 5" xfId="14770"/>
    <cellStyle name="常规 5 2 3 6 2 4 5" xfId="14771"/>
    <cellStyle name="常规 5 2 2 2 6 2 4 5" xfId="14772"/>
    <cellStyle name="常规 5 5 6 2 4 5" xfId="14773"/>
    <cellStyle name="常规 5 2 4 6 2 4 5" xfId="14774"/>
    <cellStyle name="常规 5 2 2 3 6 2 4 5" xfId="14775"/>
    <cellStyle name="常规 5 6 5 2 4 5" xfId="14776"/>
    <cellStyle name="常规 5 2 5 5 2 4 5" xfId="14777"/>
    <cellStyle name="常规 5 2 2 4 5 2 4 5" xfId="14778"/>
    <cellStyle name="常规 5 4 2 5 2 4 5" xfId="14779"/>
    <cellStyle name="常规 5 2 3 2 5 2 4 5" xfId="14780"/>
    <cellStyle name="常规 5 2 2 2 2 5 2 4 5" xfId="14781"/>
    <cellStyle name="常规 5 5 2 5 2 4 5" xfId="14782"/>
    <cellStyle name="常规 5 2 4 2 5 2 4 5" xfId="14783"/>
    <cellStyle name="常规 5 2 2 3 2 5 2 4 5" xfId="14784"/>
    <cellStyle name="常规 5 11 2 4 5" xfId="14785"/>
    <cellStyle name="常规 5 2 10 2 4 5" xfId="14786"/>
    <cellStyle name="常规 5 2 2 9 2 4 5" xfId="14787"/>
    <cellStyle name="常规 5 4 7 2 4 5" xfId="14788"/>
    <cellStyle name="常规 5 2 3 7 2 4 5" xfId="14789"/>
    <cellStyle name="常规 5 2 2 2 7 2 4 5" xfId="14790"/>
    <cellStyle name="常规 5 5 7 2 4 5" xfId="14791"/>
    <cellStyle name="常规 5 2 4 7 2 4 5" xfId="14792"/>
    <cellStyle name="常规 5 2 2 3 7 2 4 5" xfId="14793"/>
    <cellStyle name="常规 5 6 6 2 4 5" xfId="14794"/>
    <cellStyle name="常规 5 2 5 6 2 4 5" xfId="14795"/>
    <cellStyle name="常规 5 2 2 4 6 2 4 5" xfId="14796"/>
    <cellStyle name="常规 5 4 2 6 2 4 5" xfId="14797"/>
    <cellStyle name="常规 5 2 3 2 6 2 4 5" xfId="14798"/>
    <cellStyle name="常规 5 2 2 2 2 6 2 4 5" xfId="14799"/>
    <cellStyle name="常规 5 5 2 6 2 4 5" xfId="14800"/>
    <cellStyle name="常规 5 2 4 2 6 2 4 5" xfId="14801"/>
    <cellStyle name="常规 5 2 2 3 2 6 2 4 5" xfId="14802"/>
    <cellStyle name="常规 5 13 2 5" xfId="14803"/>
    <cellStyle name="常规 5 2 12 2 5" xfId="14804"/>
    <cellStyle name="常规 5 2 2 11 2 5" xfId="14805"/>
    <cellStyle name="常规 5 4 9 2 5" xfId="14806"/>
    <cellStyle name="常规 5 2 3 9 2 5" xfId="14807"/>
    <cellStyle name="常规 5 2 2 2 9 2 5" xfId="14808"/>
    <cellStyle name="常规 5 5 9 2 5" xfId="14809"/>
    <cellStyle name="常规 5 2 4 9 2 5" xfId="14810"/>
    <cellStyle name="常规 5 2 2 3 9 2 5" xfId="14811"/>
    <cellStyle name="常规 5 6 8 2 5" xfId="14812"/>
    <cellStyle name="常规 5 2 5 8 2 5" xfId="14813"/>
    <cellStyle name="常规 5 2 2 4 8 2 5" xfId="14814"/>
    <cellStyle name="常规 5 4 2 8 2 5" xfId="14815"/>
    <cellStyle name="常规 5 2 3 2 8 2 5" xfId="14816"/>
    <cellStyle name="常规 5 2 2 2 2 8 2 5" xfId="14817"/>
    <cellStyle name="常规 5 5 2 8 2 5" xfId="14818"/>
    <cellStyle name="常规 5 2 4 2 8 2 5" xfId="14819"/>
    <cellStyle name="常规 5 2 2 3 2 8 2 5" xfId="14820"/>
    <cellStyle name="常规 5 7 3 2 5" xfId="14821"/>
    <cellStyle name="常规 5 2 6 3 2 5" xfId="14822"/>
    <cellStyle name="常规 5 2 2 5 3 2 5" xfId="14823"/>
    <cellStyle name="常规 5 4 3 3 2 5" xfId="14824"/>
    <cellStyle name="常规 5 2 3 3 3 2 5" xfId="14825"/>
    <cellStyle name="常规 5 2 2 2 3 3 2 5" xfId="14826"/>
    <cellStyle name="常规 5 5 3 3 2 5" xfId="14827"/>
    <cellStyle name="常规 5 2 4 3 3 2 5" xfId="14828"/>
    <cellStyle name="常规 5 2 2 3 3 3 2 5" xfId="14829"/>
    <cellStyle name="常规 5 6 2 3 2 5" xfId="14830"/>
    <cellStyle name="常规 5 2 5 2 3 2 5" xfId="14831"/>
    <cellStyle name="常规 5 2 2 4 2 3 2 5" xfId="14832"/>
    <cellStyle name="常规 5 4 2 2 3 2 5" xfId="14833"/>
    <cellStyle name="常规 5 2 3 2 2 3 2 5" xfId="14834"/>
    <cellStyle name="常规 5 2 2 2 2 2 3 2 5" xfId="14835"/>
    <cellStyle name="常规 5 5 2 2 3 2 5" xfId="14836"/>
    <cellStyle name="常规 5 2 4 2 2 3 2 5" xfId="14837"/>
    <cellStyle name="常规 5 2 2 3 2 2 3 2 5" xfId="14838"/>
    <cellStyle name="常规 5 8 3 2 5" xfId="14839"/>
    <cellStyle name="常规 5 2 7 3 2 5" xfId="14840"/>
    <cellStyle name="常规 5 2 2 6 3 2 5" xfId="14841"/>
    <cellStyle name="常规 5 4 4 3 2 5" xfId="14842"/>
    <cellStyle name="常规 5 2 3 4 3 2 5" xfId="14843"/>
    <cellStyle name="常规 5 2 2 2 4 3 2 5" xfId="14844"/>
    <cellStyle name="常规 5 5 4 3 2 5" xfId="14845"/>
    <cellStyle name="常规 5 2 4 4 3 2 5" xfId="14846"/>
    <cellStyle name="常规 5 2 2 3 4 3 2 5" xfId="14847"/>
    <cellStyle name="常规 5 6 3 3 2 5" xfId="14848"/>
    <cellStyle name="常规 5 2 5 3 3 2 5" xfId="14849"/>
    <cellStyle name="常规 5 2 2 4 3 3 2 5" xfId="14850"/>
    <cellStyle name="常规 5 4 2 3 3 2 5" xfId="14851"/>
    <cellStyle name="常规 5 2 3 2 3 3 2 5" xfId="14852"/>
    <cellStyle name="常规 5 2 2 2 2 3 3 2 5" xfId="14853"/>
    <cellStyle name="常规 5 5 2 3 3 2 5" xfId="14854"/>
    <cellStyle name="常规 5 2 4 2 3 3 2 5" xfId="14855"/>
    <cellStyle name="常规 5 2 2 3 2 3 3 2 5" xfId="14856"/>
    <cellStyle name="常规 5 9 3 2 5" xfId="14857"/>
    <cellStyle name="常规 5 2 8 3 2 5" xfId="14858"/>
    <cellStyle name="常规 5 2 2 7 3 2 5" xfId="14859"/>
    <cellStyle name="常规 5 4 5 3 2 5" xfId="14860"/>
    <cellStyle name="常规 5 2 3 5 3 2 5" xfId="14861"/>
    <cellStyle name="常规 5 2 2 2 5 3 2 5" xfId="14862"/>
    <cellStyle name="常规 5 5 5 3 2 5" xfId="14863"/>
    <cellStyle name="常规 5 2 4 5 3 2 5" xfId="14864"/>
    <cellStyle name="常规 5 2 2 3 5 3 2 5" xfId="14865"/>
    <cellStyle name="常规 5 6 4 3 2 5" xfId="14866"/>
    <cellStyle name="常规 5 2 5 4 3 2 5" xfId="14867"/>
    <cellStyle name="常规 5 2 2 4 4 3 2 5" xfId="14868"/>
    <cellStyle name="常规 5 4 2 4 3 2 5" xfId="14869"/>
    <cellStyle name="常规 5 2 3 2 4 3 2 5" xfId="14870"/>
    <cellStyle name="常规 5 2 2 2 2 4 3 2 5" xfId="14871"/>
    <cellStyle name="常规 5 5 2 4 3 2 5" xfId="14872"/>
    <cellStyle name="常规 5 2 4 2 4 3 2 5" xfId="14873"/>
    <cellStyle name="常规 5 2 2 3 2 4 3 2 5" xfId="14874"/>
    <cellStyle name="常规 5 10 3 2 5" xfId="14875"/>
    <cellStyle name="常规 5 2 9 3 2 5" xfId="14876"/>
    <cellStyle name="常规 5 2 2 8 3 2 5" xfId="14877"/>
    <cellStyle name="常规 5 4 6 3 2 5" xfId="14878"/>
    <cellStyle name="常规 5 2 3 6 3 2 5" xfId="14879"/>
    <cellStyle name="常规 5 2 2 2 6 3 2 5" xfId="14880"/>
    <cellStyle name="常规 5 5 6 3 2 5" xfId="14881"/>
    <cellStyle name="常规 5 2 4 6 3 2 5" xfId="14882"/>
    <cellStyle name="常规 5 2 2 3 6 3 2 5" xfId="14883"/>
    <cellStyle name="常规 5 6 5 3 2 5" xfId="14884"/>
    <cellStyle name="常规 5 2 5 5 3 2 5" xfId="14885"/>
    <cellStyle name="常规 5 2 2 4 5 3 2 5" xfId="14886"/>
    <cellStyle name="常规 5 4 2 5 3 2 5" xfId="14887"/>
    <cellStyle name="常规 5 2 3 2 5 3 2 5" xfId="14888"/>
    <cellStyle name="常规 5 2 2 2 2 5 3 2 5" xfId="14889"/>
    <cellStyle name="常规 5 5 2 5 3 2 5" xfId="14890"/>
    <cellStyle name="常规 5 2 4 2 5 3 2 5" xfId="14891"/>
    <cellStyle name="常规 5 2 2 3 2 5 3 2 5" xfId="14892"/>
    <cellStyle name="常规 5 11 3 2 5" xfId="14893"/>
    <cellStyle name="常规 5 2 10 3 2 5" xfId="14894"/>
    <cellStyle name="常规 5 2 2 9 3 2 5" xfId="14895"/>
    <cellStyle name="常规 5 4 7 3 2 5" xfId="14896"/>
    <cellStyle name="常规 5 2 3 7 3 2 5" xfId="14897"/>
    <cellStyle name="常规 5 2 2 2 7 3 2 5" xfId="14898"/>
    <cellStyle name="常规 5 5 7 3 2 5" xfId="14899"/>
    <cellStyle name="常规 5 2 4 7 3 2 5" xfId="14900"/>
    <cellStyle name="常规 5 2 2 3 7 3 2 5" xfId="14901"/>
    <cellStyle name="常规 5 6 6 3 2 5" xfId="14902"/>
    <cellStyle name="常规 5 2 5 6 3 2 5" xfId="14903"/>
    <cellStyle name="常规 5 2 2 4 6 3 2 5" xfId="14904"/>
    <cellStyle name="常规 5 4 2 6 3 2 5" xfId="14905"/>
    <cellStyle name="常规 5 2 3 2 6 3 2 5" xfId="14906"/>
    <cellStyle name="常规 5 2 2 2 2 6 3 2 5" xfId="14907"/>
    <cellStyle name="常规 5 5 2 6 3 2 5" xfId="14908"/>
    <cellStyle name="常规 5 2 4 2 6 3 2 5" xfId="14909"/>
    <cellStyle name="常规 5 2 2 3 2 6 3 2 5" xfId="14910"/>
    <cellStyle name="常规 5 12 2 2 5" xfId="14911"/>
    <cellStyle name="常规 5 2 11 2 2 5" xfId="14912"/>
    <cellStyle name="常规 5 2 2 10 2 2 5" xfId="14913"/>
    <cellStyle name="常规 5 4 8 2 2 5" xfId="14914"/>
    <cellStyle name="常规 5 2 3 8 2 2 5" xfId="14915"/>
    <cellStyle name="常规 5 2 2 2 8 2 2 5" xfId="14916"/>
    <cellStyle name="常规 5 5 8 2 2 5" xfId="14917"/>
    <cellStyle name="常规 5 2 4 8 2 2 5" xfId="14918"/>
    <cellStyle name="常规 5 2 2 3 8 2 2 5" xfId="14919"/>
    <cellStyle name="常规 5 6 7 2 2 5" xfId="14920"/>
    <cellStyle name="常规 5 2 5 7 2 2 5" xfId="14921"/>
    <cellStyle name="常规 5 2 2 4 7 2 2 5" xfId="14922"/>
    <cellStyle name="常规 5 4 2 7 2 2 5" xfId="14923"/>
    <cellStyle name="常规 5 2 3 2 7 2 2 5" xfId="14924"/>
    <cellStyle name="常规 5 2 2 2 2 7 2 2 5" xfId="14925"/>
    <cellStyle name="常规 5 5 2 7 2 2 5" xfId="14926"/>
    <cellStyle name="常规 5 2 4 2 7 2 2 5" xfId="14927"/>
    <cellStyle name="常规 5 2 2 3 2 7 2 2 5" xfId="14928"/>
    <cellStyle name="常规 5 7 2 2 2 5" xfId="14929"/>
    <cellStyle name="常规 5 2 6 2 2 2 5" xfId="14930"/>
    <cellStyle name="常规 5 2 2 5 2 2 2 5" xfId="14931"/>
    <cellStyle name="常规 5 4 3 2 2 2 5" xfId="14932"/>
    <cellStyle name="常规 5 2 3 3 2 2 2 5" xfId="14933"/>
    <cellStyle name="常规 5 2 2 2 3 2 2 2 5" xfId="14934"/>
    <cellStyle name="常规 5 5 3 2 2 2 5" xfId="14935"/>
    <cellStyle name="常规 5 2 4 3 2 2 2 5" xfId="14936"/>
    <cellStyle name="常规 5 2 2 3 3 2 2 2 5" xfId="14937"/>
    <cellStyle name="常规 5 6 2 2 2 2 5" xfId="14938"/>
    <cellStyle name="常规 5 2 5 2 2 2 2 5" xfId="14939"/>
    <cellStyle name="常规 5 2 2 4 2 2 2 2 5" xfId="14940"/>
    <cellStyle name="常规 5 4 2 2 2 2 2 5" xfId="14941"/>
    <cellStyle name="常规 5 2 3 2 2 2 2 2 5" xfId="14942"/>
    <cellStyle name="常规 5 2 2 2 2 2 2 2 2 5" xfId="14943"/>
    <cellStyle name="常规 5 5 2 2 2 2 2 5" xfId="14944"/>
    <cellStyle name="常规 5 2 4 2 2 2 2 2 5" xfId="14945"/>
    <cellStyle name="常规 5 2 2 3 2 2 2 2 2 5" xfId="14946"/>
    <cellStyle name="常规 5 8 2 2 2 5" xfId="14947"/>
    <cellStyle name="常规 5 2 7 2 2 2 5" xfId="14948"/>
    <cellStyle name="常规 5 2 2 6 2 2 2 5" xfId="14949"/>
    <cellStyle name="常规 5 4 4 2 2 2 5" xfId="14950"/>
    <cellStyle name="常规 5 2 3 4 2 2 2 5" xfId="14951"/>
    <cellStyle name="常规 5 2 2 2 4 2 2 2 5" xfId="14952"/>
    <cellStyle name="常规 5 5 4 2 2 2 5" xfId="14953"/>
    <cellStyle name="常规 5 2 4 4 2 2 2 5" xfId="14954"/>
    <cellStyle name="常规 5 2 2 3 4 2 2 2 5" xfId="14955"/>
    <cellStyle name="常规 5 6 3 2 2 2 5" xfId="14956"/>
    <cellStyle name="常规 5 2 5 3 2 2 2 5" xfId="14957"/>
    <cellStyle name="常规 5 2 2 4 3 2 2 2 5" xfId="14958"/>
    <cellStyle name="常规 5 4 2 3 2 2 2 5" xfId="14959"/>
    <cellStyle name="常规 5 2 3 2 3 2 2 2 5" xfId="14960"/>
    <cellStyle name="常规 5 2 2 2 2 3 2 2 2 5" xfId="14961"/>
    <cellStyle name="常规 5 5 2 3 2 2 2 5" xfId="14962"/>
    <cellStyle name="常规 5 2 4 2 3 2 2 2 5" xfId="14963"/>
    <cellStyle name="常规 5 2 2 3 2 3 2 2 2 5" xfId="14964"/>
    <cellStyle name="常规 5 9 2 2 2 5" xfId="14965"/>
    <cellStyle name="常规 5 2 8 2 2 2 5" xfId="14966"/>
    <cellStyle name="常规 5 2 2 7 2 2 2 5" xfId="14967"/>
    <cellStyle name="常规 5 4 5 2 2 2 5" xfId="14968"/>
    <cellStyle name="常规 5 2 3 5 2 2 2 5" xfId="14969"/>
    <cellStyle name="常规 5 2 2 2 5 2 2 2 5" xfId="14970"/>
    <cellStyle name="常规 5 5 5 2 2 2 5" xfId="14971"/>
    <cellStyle name="常规 5 2 4 5 2 2 2 5" xfId="14972"/>
    <cellStyle name="常规 5 2 2 3 5 2 2 2 5" xfId="14973"/>
    <cellStyle name="常规 5 6 4 2 2 2 5" xfId="14974"/>
    <cellStyle name="常规 5 2 5 4 2 2 2 5" xfId="14975"/>
    <cellStyle name="常规 5 2 2 4 4 2 2 2 5" xfId="14976"/>
    <cellStyle name="常规 5 4 2 4 2 2 2 5" xfId="14977"/>
    <cellStyle name="常规 5 2 3 2 4 2 2 2 5" xfId="14978"/>
    <cellStyle name="常规 5 2 2 2 2 4 2 2 2 5" xfId="14979"/>
    <cellStyle name="常规 5 5 2 4 2 2 2 5" xfId="14980"/>
    <cellStyle name="常规 5 2 4 2 4 2 2 2 5" xfId="14981"/>
    <cellStyle name="常规 5 2 2 3 2 4 2 2 2 5" xfId="14982"/>
    <cellStyle name="常规 5 10 2 2 2 5" xfId="14983"/>
    <cellStyle name="常规 5 2 9 2 2 2 5" xfId="14984"/>
    <cellStyle name="常规 5 2 2 8 2 2 2 5" xfId="14985"/>
    <cellStyle name="常规 5 4 6 2 2 2 5" xfId="14986"/>
    <cellStyle name="常规 5 2 3 6 2 2 2 5" xfId="14987"/>
    <cellStyle name="常规 5 2 2 2 6 2 2 2 5" xfId="14988"/>
    <cellStyle name="常规 5 5 6 2 2 2 5" xfId="14989"/>
    <cellStyle name="常规 5 2 4 6 2 2 2 5" xfId="14990"/>
    <cellStyle name="常规 5 2 2 3 6 2 2 2 5" xfId="14991"/>
    <cellStyle name="常规 5 6 5 2 2 2 5" xfId="14992"/>
    <cellStyle name="常规 5 2 5 5 2 2 2 5" xfId="14993"/>
    <cellStyle name="常规 5 2 2 4 5 2 2 2 5" xfId="14994"/>
    <cellStyle name="常规 5 4 2 5 2 2 2 5" xfId="14995"/>
    <cellStyle name="常规 5 2 3 2 5 2 2 2 5" xfId="14996"/>
    <cellStyle name="常规 5 2 2 2 2 5 2 2 2 5" xfId="14997"/>
    <cellStyle name="常规 5 5 2 5 2 2 2 5" xfId="14998"/>
    <cellStyle name="常规 5 2 4 2 5 2 2 2 5" xfId="14999"/>
    <cellStyle name="常规 5 2 2 3 2 5 2 2 2 5" xfId="15000"/>
    <cellStyle name="常规 5 11 2 2 2 5" xfId="15001"/>
    <cellStyle name="常规 5 2 10 2 2 2 5" xfId="15002"/>
    <cellStyle name="常规 5 2 2 9 2 2 2 5" xfId="15003"/>
    <cellStyle name="常规 5 4 7 2 2 2 5" xfId="15004"/>
    <cellStyle name="常规 5 2 3 7 2 2 2 5" xfId="15005"/>
    <cellStyle name="常规 5 2 2 2 7 2 2 2 5" xfId="15006"/>
    <cellStyle name="常规 5 5 7 2 2 2 5" xfId="15007"/>
    <cellStyle name="常规 5 2 4 7 2 2 2 5" xfId="15008"/>
    <cellStyle name="常规 5 2 2 3 7 2 2 2 5" xfId="15009"/>
    <cellStyle name="常规 5 6 6 2 2 2 5" xfId="15010"/>
    <cellStyle name="常规 5 2 5 6 2 2 2 5" xfId="15011"/>
    <cellStyle name="常规 5 2 2 4 6 2 2 2 5" xfId="15012"/>
    <cellStyle name="常规 5 4 2 6 2 2 2 5" xfId="15013"/>
    <cellStyle name="常规 5 2 3 2 6 2 2 2 5" xfId="15014"/>
    <cellStyle name="常规 5 2 2 2 2 6 2 2 2 5" xfId="15015"/>
    <cellStyle name="常规 5 5 2 6 2 2 2 5" xfId="15016"/>
    <cellStyle name="常规 5 2 4 2 6 2 2 2 5" xfId="15017"/>
    <cellStyle name="常规 5 2 2 3 2 6 2 2 2 5" xfId="15018"/>
    <cellStyle name="常规 5 14 2 5" xfId="15019"/>
    <cellStyle name="常规 5 2 13 2 5" xfId="15020"/>
    <cellStyle name="常规 5 2 2 12 2 5" xfId="15021"/>
    <cellStyle name="常规 5 4 10 2 5" xfId="15022"/>
    <cellStyle name="常规 5 2 3 10 2 5" xfId="15023"/>
    <cellStyle name="常规 5 2 2 2 10 2 5" xfId="15024"/>
    <cellStyle name="常规 5 5 10 2 5" xfId="15025"/>
    <cellStyle name="常规 5 2 4 10 2 5" xfId="15026"/>
    <cellStyle name="常规 5 2 2 3 10 2 5" xfId="15027"/>
    <cellStyle name="常规 5 6 9 2 5" xfId="15028"/>
    <cellStyle name="常规 5 2 5 9 2 5" xfId="15029"/>
    <cellStyle name="常规 5 2 2 4 9 2 5" xfId="15030"/>
    <cellStyle name="常规 5 4 2 9 2 5" xfId="15031"/>
    <cellStyle name="常规 5 2 3 2 9 2 5" xfId="15032"/>
    <cellStyle name="常规 5 2 2 2 2 9 2 5" xfId="15033"/>
    <cellStyle name="常规 5 5 2 9 2 5" xfId="15034"/>
    <cellStyle name="常规 5 2 4 2 9 2 5" xfId="15035"/>
    <cellStyle name="常规 5 2 2 3 2 9 2 5" xfId="15036"/>
    <cellStyle name="常规 5 7 4 2 5" xfId="15037"/>
    <cellStyle name="常规 5 2 6 4 2 5" xfId="15038"/>
    <cellStyle name="常规 5 2 2 5 4 2 5" xfId="15039"/>
    <cellStyle name="常规 5 4 3 4 2 5" xfId="15040"/>
    <cellStyle name="常规 5 2 3 3 4 2 5" xfId="15041"/>
    <cellStyle name="常规 5 2 2 2 3 4 2 5" xfId="15042"/>
    <cellStyle name="常规 5 5 3 4 2 5" xfId="15043"/>
    <cellStyle name="常规 5 2 4 3 4 2 5" xfId="15044"/>
    <cellStyle name="常规 5 2 2 3 3 4 2 5" xfId="15045"/>
    <cellStyle name="常规 5 6 2 4 2 5" xfId="15046"/>
    <cellStyle name="常规 5 2 5 2 4 2 5" xfId="15047"/>
    <cellStyle name="常规 5 2 2 4 2 4 2 5" xfId="15048"/>
    <cellStyle name="常规 5 4 2 2 4 2 5" xfId="15049"/>
    <cellStyle name="常规 5 2 3 2 2 4 2 5" xfId="15050"/>
    <cellStyle name="常规 5 2 2 2 2 2 4 2 5" xfId="15051"/>
    <cellStyle name="常规 5 5 2 2 4 2 5" xfId="15052"/>
    <cellStyle name="常规 5 2 4 2 2 4 2 5" xfId="15053"/>
    <cellStyle name="常规 5 2 2 3 2 2 4 2 5" xfId="15054"/>
    <cellStyle name="常规 5 8 4 2 5" xfId="15055"/>
    <cellStyle name="常规 5 2 7 4 2 5" xfId="15056"/>
    <cellStyle name="常规 5 2 2 6 4 2 5" xfId="15057"/>
    <cellStyle name="常规 5 4 4 4 2 5" xfId="15058"/>
    <cellStyle name="常规 5 2 3 4 4 2 5" xfId="15059"/>
    <cellStyle name="常规 5 2 2 2 4 4 2 5" xfId="15060"/>
    <cellStyle name="常规 5 5 4 4 2 5" xfId="15061"/>
    <cellStyle name="常规 5 2 4 4 4 2 5" xfId="15062"/>
    <cellStyle name="常规 5 2 2 3 4 4 2 5" xfId="15063"/>
    <cellStyle name="常规 5 6 3 4 2 5" xfId="15064"/>
    <cellStyle name="常规 5 2 5 3 4 2 5" xfId="15065"/>
    <cellStyle name="常规 5 2 2 4 3 4 2 5" xfId="15066"/>
    <cellStyle name="常规 5 4 2 3 4 2 5" xfId="15067"/>
    <cellStyle name="常规 5 2 3 2 3 4 2 5" xfId="15068"/>
    <cellStyle name="常规 5 2 2 2 2 3 4 2 5" xfId="15069"/>
    <cellStyle name="常规 5 5 2 3 4 2 5" xfId="15070"/>
    <cellStyle name="常规 5 2 4 2 3 4 2 5" xfId="15071"/>
    <cellStyle name="常规 5 2 2 3 2 3 4 2 5" xfId="15072"/>
    <cellStyle name="常规 5 9 4 2 5" xfId="15073"/>
    <cellStyle name="常规 5 2 8 4 2 5" xfId="15074"/>
    <cellStyle name="常规 5 2 2 7 4 2 5" xfId="15075"/>
    <cellStyle name="常规 5 4 5 4 2 5" xfId="15076"/>
    <cellStyle name="常规 5 2 3 5 4 2 5" xfId="15077"/>
    <cellStyle name="常规 5 2 2 2 5 4 2 5" xfId="15078"/>
    <cellStyle name="常规 5 5 5 4 2 5" xfId="15079"/>
    <cellStyle name="常规 5 2 4 5 4 2 5" xfId="15080"/>
    <cellStyle name="常规 5 2 2 3 5 4 2 5" xfId="15081"/>
    <cellStyle name="常规 5 6 4 4 2 5" xfId="15082"/>
    <cellStyle name="常规 5 2 5 4 4 2 5" xfId="15083"/>
    <cellStyle name="常规 5 2 2 4 4 4 2 5" xfId="15084"/>
    <cellStyle name="常规 5 4 2 4 4 2 5" xfId="15085"/>
    <cellStyle name="常规 5 2 3 2 4 4 2 5" xfId="15086"/>
    <cellStyle name="常规 5 2 2 2 2 4 4 2 5" xfId="15087"/>
    <cellStyle name="常规 5 5 2 4 4 2 5" xfId="15088"/>
    <cellStyle name="常规 5 2 4 2 4 4 2 5" xfId="15089"/>
    <cellStyle name="常规 5 2 2 3 2 4 4 2 5" xfId="15090"/>
    <cellStyle name="常规 5 10 4 2 5" xfId="15091"/>
    <cellStyle name="常规 5 2 9 4 2 5" xfId="15092"/>
    <cellStyle name="常规 5 2 2 8 4 2 5" xfId="15093"/>
    <cellStyle name="常规 5 4 6 4 2 5" xfId="15094"/>
    <cellStyle name="常规 5 2 3 6 4 2 5" xfId="15095"/>
    <cellStyle name="常规 5 2 2 2 6 4 2 5" xfId="15096"/>
    <cellStyle name="常规 5 5 6 4 2 5" xfId="15097"/>
    <cellStyle name="常规 5 2 4 6 4 2 5" xfId="15098"/>
    <cellStyle name="常规 5 2 2 3 6 4 2 5" xfId="15099"/>
    <cellStyle name="常规 5 6 5 4 2 5" xfId="15100"/>
    <cellStyle name="常规 5 2 5 5 4 2 5" xfId="15101"/>
    <cellStyle name="常规 5 2 2 4 5 4 2 5" xfId="15102"/>
    <cellStyle name="常规 5 4 2 5 4 2 5" xfId="15103"/>
    <cellStyle name="常规 5 2 3 2 5 4 2 5" xfId="15104"/>
    <cellStyle name="常规 5 2 2 2 2 5 4 2 5" xfId="15105"/>
    <cellStyle name="常规 5 5 2 5 4 2 5" xfId="15106"/>
    <cellStyle name="常规 5 2 4 2 5 4 2 5" xfId="15107"/>
    <cellStyle name="常规 5 2 2 3 2 5 4 2 5" xfId="15108"/>
    <cellStyle name="常规 5 11 4 2 5" xfId="15109"/>
    <cellStyle name="常规 5 2 10 4 2 5" xfId="15110"/>
    <cellStyle name="常规 5 2 2 9 4 2 5" xfId="15111"/>
    <cellStyle name="常规 5 4 7 4 2 5" xfId="15112"/>
    <cellStyle name="常规 5 2 3 7 4 2 5" xfId="15113"/>
    <cellStyle name="常规 5 2 2 2 7 4 2 5" xfId="15114"/>
    <cellStyle name="常规 5 5 7 4 2 5" xfId="15115"/>
    <cellStyle name="常规 5 2 4 7 4 2 5" xfId="15116"/>
    <cellStyle name="常规 5 2 2 3 7 4 2 5" xfId="15117"/>
    <cellStyle name="常规 5 6 6 4 2 5" xfId="15118"/>
    <cellStyle name="常规 5 2 5 6 4 2 5" xfId="15119"/>
    <cellStyle name="常规 5 2 2 4 6 4 2 5" xfId="15120"/>
    <cellStyle name="常规 5 4 2 6 4 2 5" xfId="15121"/>
    <cellStyle name="常规 5 2 3 2 6 4 2 5" xfId="15122"/>
    <cellStyle name="常规 5 2 2 2 2 6 4 2 5" xfId="15123"/>
    <cellStyle name="常规 5 5 2 6 4 2 5" xfId="15124"/>
    <cellStyle name="常规 5 2 4 2 6 4 2 5" xfId="15125"/>
    <cellStyle name="常规 5 2 2 3 2 6 4 2 5" xfId="15126"/>
    <cellStyle name="常规 5 12 3 2 5" xfId="15127"/>
    <cellStyle name="常规 5 2 11 3 2 5" xfId="15128"/>
    <cellStyle name="常规 5 2 2 10 3 2 5" xfId="15129"/>
    <cellStyle name="常规 5 4 8 3 2 5" xfId="15130"/>
    <cellStyle name="常规 5 2 3 8 3 2 5" xfId="15131"/>
    <cellStyle name="常规 5 2 2 2 8 3 2 5" xfId="15132"/>
    <cellStyle name="常规 5 5 8 3 2 5" xfId="15133"/>
    <cellStyle name="常规 5 2 4 8 3 2 5" xfId="15134"/>
    <cellStyle name="常规 5 2 2 3 8 3 2 5" xfId="15135"/>
    <cellStyle name="常规 5 6 7 3 2 5" xfId="15136"/>
    <cellStyle name="常规 5 2 5 7 3 2 5" xfId="15137"/>
    <cellStyle name="常规 5 2 2 4 7 3 2 5" xfId="15138"/>
    <cellStyle name="常规 5 4 2 7 3 2 5" xfId="15139"/>
    <cellStyle name="常规 5 2 3 2 7 3 2 5" xfId="15140"/>
    <cellStyle name="常规 5 2 2 2 2 7 3 2 5" xfId="15141"/>
    <cellStyle name="常规 5 5 2 7 3 2 5" xfId="15142"/>
    <cellStyle name="常规 5 2 4 2 7 3 2 5" xfId="15143"/>
    <cellStyle name="常规 5 2 2 3 2 7 3 2 5" xfId="15144"/>
    <cellStyle name="常规 5 7 2 3 2 5" xfId="15145"/>
    <cellStyle name="常规 5 2 6 2 3 2 5" xfId="15146"/>
    <cellStyle name="常规 5 2 2 5 2 3 2 5" xfId="15147"/>
    <cellStyle name="常规 5 4 3 2 3 2 5" xfId="15148"/>
    <cellStyle name="常规 5 2 3 3 2 3 2 5" xfId="15149"/>
    <cellStyle name="常规 5 2 2 2 3 2 3 2 5" xfId="15150"/>
    <cellStyle name="常规 5 5 3 2 3 2 5" xfId="15151"/>
    <cellStyle name="常规 5 2 4 3 2 3 2 5" xfId="15152"/>
    <cellStyle name="常规 5 2 2 3 3 2 3 2 5" xfId="15153"/>
    <cellStyle name="常规 5 6 2 2 3 2 5" xfId="15154"/>
    <cellStyle name="常规 5 2 5 2 2 3 2 5" xfId="15155"/>
    <cellStyle name="常规 5 2 2 4 2 2 3 2 5" xfId="15156"/>
    <cellStyle name="常规 5 4 2 2 2 3 2 5" xfId="15157"/>
    <cellStyle name="常规 5 2 3 2 2 2 3 2 5" xfId="15158"/>
    <cellStyle name="常规 5 2 2 2 2 2 2 3 2 5" xfId="15159"/>
    <cellStyle name="常规 5 5 2 2 2 3 2 5" xfId="15160"/>
    <cellStyle name="常规 5 2 4 2 2 2 3 2 5" xfId="15161"/>
    <cellStyle name="常规 5 2 2 3 2 2 2 3 2 5" xfId="15162"/>
    <cellStyle name="常规 5 8 2 3 2 5" xfId="15163"/>
    <cellStyle name="常规 5 2 7 2 3 2 5" xfId="15164"/>
    <cellStyle name="常规 5 2 2 6 2 3 2 5" xfId="15165"/>
    <cellStyle name="常规 5 4 4 2 3 2 5" xfId="15166"/>
    <cellStyle name="常规 5 2 3 4 2 3 2 5" xfId="15167"/>
    <cellStyle name="常规 5 2 2 2 4 2 3 2 5" xfId="15168"/>
    <cellStyle name="常规 5 5 4 2 3 2 5" xfId="15169"/>
    <cellStyle name="常规 5 2 4 4 2 3 2 5" xfId="15170"/>
    <cellStyle name="常规 5 2 2 3 4 2 3 2 5" xfId="15171"/>
    <cellStyle name="常规 5 6 3 2 3 2 5" xfId="15172"/>
    <cellStyle name="常规 5 2 5 3 2 3 2 5" xfId="15173"/>
    <cellStyle name="常规 5 2 2 4 3 2 3 2 5" xfId="15174"/>
    <cellStyle name="常规 5 4 2 3 2 3 2 5" xfId="15175"/>
    <cellStyle name="常规 5 2 3 2 3 2 3 2 5" xfId="15176"/>
    <cellStyle name="常规 5 2 2 2 2 3 2 3 2 5" xfId="15177"/>
    <cellStyle name="常规 5 5 2 3 2 3 2 5" xfId="15178"/>
    <cellStyle name="常规 5 2 4 2 3 2 3 2 5" xfId="15179"/>
    <cellStyle name="常规 5 2 2 3 2 3 2 3 2 5" xfId="15180"/>
    <cellStyle name="常规 5 9 2 3 2 5" xfId="15181"/>
    <cellStyle name="常规 5 2 8 2 3 2 5" xfId="15182"/>
    <cellStyle name="常规 5 2 2 7 2 3 2 5" xfId="15183"/>
    <cellStyle name="常规 5 4 5 2 3 2 5" xfId="15184"/>
    <cellStyle name="常规 5 2 3 5 2 3 2 5" xfId="15185"/>
    <cellStyle name="常规 5 2 2 2 5 2 3 2 5" xfId="15186"/>
    <cellStyle name="常规 5 5 5 2 3 2 5" xfId="15187"/>
    <cellStyle name="常规 5 2 4 5 2 3 2 5" xfId="15188"/>
    <cellStyle name="常规 5 2 2 3 5 2 3 2 5" xfId="15189"/>
    <cellStyle name="常规 5 6 4 2 3 2 5" xfId="15190"/>
    <cellStyle name="常规 5 2 5 4 2 3 2 5" xfId="15191"/>
    <cellStyle name="常规 5 2 2 4 4 2 3 2 5" xfId="15192"/>
    <cellStyle name="常规 5 4 2 4 2 3 2 5" xfId="15193"/>
    <cellStyle name="常规 5 2 3 2 4 2 3 2 5" xfId="15194"/>
    <cellStyle name="常规 5 2 2 2 2 4 2 3 2 5" xfId="15195"/>
    <cellStyle name="常规 5 5 2 4 2 3 2 5" xfId="15196"/>
    <cellStyle name="常规 5 2 4 2 4 2 3 2 5" xfId="15197"/>
    <cellStyle name="常规 5 2 2 3 2 4 2 3 2 5" xfId="15198"/>
    <cellStyle name="常规 5 10 2 3 2 5" xfId="15199"/>
    <cellStyle name="常规 5 2 9 2 3 2 5" xfId="15200"/>
    <cellStyle name="常规 5 2 2 8 2 3 2 5" xfId="15201"/>
    <cellStyle name="常规 5 4 6 2 3 2 5" xfId="15202"/>
    <cellStyle name="常规 5 2 3 6 2 3 2 5" xfId="15203"/>
    <cellStyle name="常规 5 2 2 2 6 2 3 2 5" xfId="15204"/>
    <cellStyle name="常规 5 5 6 2 3 2 5" xfId="15205"/>
    <cellStyle name="常规 5 2 4 6 2 3 2 5" xfId="15206"/>
    <cellStyle name="常规 5 2 2 3 6 2 3 2 5" xfId="15207"/>
    <cellStyle name="常规 5 6 5 2 3 2 5" xfId="15208"/>
    <cellStyle name="常规 5 2 5 5 2 3 2 5" xfId="15209"/>
    <cellStyle name="常规 5 2 2 4 5 2 3 2 5" xfId="15210"/>
    <cellStyle name="常规 5 4 2 5 2 3 2 5" xfId="15211"/>
    <cellStyle name="常规 5 2 3 2 5 2 3 2 5" xfId="15212"/>
    <cellStyle name="常规 5 2 2 2 2 5 2 3 2 5" xfId="15213"/>
    <cellStyle name="常规 5 5 2 5 2 3 2 5" xfId="15214"/>
    <cellStyle name="常规 5 2 4 2 5 2 3 2 5" xfId="15215"/>
    <cellStyle name="常规 5 2 2 3 2 5 2 3 2 5" xfId="15216"/>
    <cellStyle name="常规 5 11 2 3 2 5" xfId="15217"/>
    <cellStyle name="常规 5 2 10 2 3 2 5" xfId="15218"/>
    <cellStyle name="常规 5 2 2 9 2 3 2 5" xfId="15219"/>
    <cellStyle name="常规 5 4 7 2 3 2 5" xfId="15220"/>
    <cellStyle name="常规 5 2 3 7 2 3 2 5" xfId="15221"/>
    <cellStyle name="常规 5 2 2 2 7 2 3 2 5" xfId="15222"/>
    <cellStyle name="常规 5 5 7 2 3 2 5" xfId="15223"/>
    <cellStyle name="常规 5 2 4 7 2 3 2 5" xfId="15224"/>
    <cellStyle name="常规 5 2 2 3 7 2 3 2 5" xfId="15225"/>
    <cellStyle name="常规 5 6 6 2 3 2 5" xfId="15226"/>
    <cellStyle name="常规 5 2 5 6 2 3 2 5" xfId="15227"/>
    <cellStyle name="常规 5 2 2 4 6 2 3 2 5" xfId="15228"/>
    <cellStyle name="常规 5 4 2 6 2 3 2 5" xfId="15229"/>
    <cellStyle name="常规 5 2 3 2 6 2 3 2 5" xfId="15230"/>
    <cellStyle name="常规 5 2 2 2 2 6 2 3 2 5" xfId="15231"/>
    <cellStyle name="常规 5 5 2 6 2 3 2 5" xfId="15232"/>
    <cellStyle name="常规 5 2 4 2 6 2 3 2 5" xfId="15233"/>
    <cellStyle name="常规 5 2 2 3 2 6 2 3 2 5" xfId="15234"/>
    <cellStyle name="常规 5 2 15 4" xfId="15235"/>
    <cellStyle name="常规 5 2 2 14 4" xfId="15236"/>
    <cellStyle name="常规 15 4" xfId="15237"/>
    <cellStyle name="常规 5 16 4" xfId="15238"/>
    <cellStyle name="常规 5 2 16 4" xfId="15239"/>
    <cellStyle name="常规 5 2 2 15 4" xfId="15240"/>
    <cellStyle name="常规 5 4 12 4" xfId="15241"/>
    <cellStyle name="常规 5 2 3 12 4" xfId="15242"/>
    <cellStyle name="常规 5 2 2 2 12 4" xfId="15243"/>
    <cellStyle name="常规 5 5 12 4" xfId="15244"/>
    <cellStyle name="常规 5 2 4 12 4" xfId="15245"/>
    <cellStyle name="常规 5 2 2 3 12 4" xfId="15246"/>
    <cellStyle name="常规 5 6 11 4" xfId="15247"/>
    <cellStyle name="常规 5 2 5 11 4" xfId="15248"/>
    <cellStyle name="常规 5 2 2 4 11 4" xfId="15249"/>
    <cellStyle name="常规 5 4 2 11 4" xfId="15250"/>
    <cellStyle name="常规 5 2 3 2 11 4" xfId="15251"/>
    <cellStyle name="常规 5 2 2 2 2 11 4" xfId="15252"/>
    <cellStyle name="常规 5 5 2 11 4" xfId="15253"/>
    <cellStyle name="常规 5 2 4 2 11 4" xfId="15254"/>
    <cellStyle name="常规 5 2 2 3 2 11 4" xfId="15255"/>
    <cellStyle name="常规 5 7 6 4" xfId="15256"/>
    <cellStyle name="常规 5 2 6 6 4" xfId="15257"/>
    <cellStyle name="常规 5 2 2 5 6 4" xfId="15258"/>
    <cellStyle name="常规 5 4 3 6 4" xfId="15259"/>
    <cellStyle name="常规 5 2 3 3 6 4" xfId="15260"/>
    <cellStyle name="常规 5 2 2 2 3 6 4" xfId="15261"/>
    <cellStyle name="常规 5 5 3 6 4" xfId="15262"/>
    <cellStyle name="常规 5 2 4 3 6 4" xfId="15263"/>
    <cellStyle name="常规 5 2 2 3 3 6 4" xfId="15264"/>
    <cellStyle name="常规 5 6 2 6 4" xfId="15265"/>
    <cellStyle name="常规 5 2 5 2 6 4" xfId="15266"/>
    <cellStyle name="常规 5 2 2 4 2 6 4" xfId="15267"/>
    <cellStyle name="常规 5 4 2 2 6 4" xfId="15268"/>
    <cellStyle name="常规 5 2 3 2 2 6 4" xfId="15269"/>
    <cellStyle name="常规 5 2 2 2 2 2 6 4" xfId="15270"/>
    <cellStyle name="常规 5 5 2 2 6 4" xfId="15271"/>
    <cellStyle name="常规 5 2 4 2 2 6 4" xfId="15272"/>
    <cellStyle name="常规 5 2 2 3 2 2 6 4" xfId="15273"/>
    <cellStyle name="常规 5 8 6 4" xfId="15274"/>
    <cellStyle name="常规 5 2 7 6 4" xfId="15275"/>
    <cellStyle name="常规 5 2 2 6 6 4" xfId="15276"/>
    <cellStyle name="常规 5 4 4 6 4" xfId="15277"/>
    <cellStyle name="常规 5 2 3 4 6 4" xfId="15278"/>
    <cellStyle name="常规 5 2 2 2 4 6 4" xfId="15279"/>
    <cellStyle name="常规 5 5 4 6 4" xfId="15280"/>
    <cellStyle name="常规 5 2 4 4 6 4" xfId="15281"/>
    <cellStyle name="常规 5 2 2 3 4 6 4" xfId="15282"/>
    <cellStyle name="常规 5 6 3 6 4" xfId="15283"/>
    <cellStyle name="常规 5 2 5 3 6 4" xfId="15284"/>
    <cellStyle name="常规 5 2 2 4 3 6 4" xfId="15285"/>
    <cellStyle name="常规 5 4 2 3 6 4" xfId="15286"/>
    <cellStyle name="常规 5 2 3 2 3 6 4" xfId="15287"/>
    <cellStyle name="常规 5 2 2 2 2 3 6 4" xfId="15288"/>
    <cellStyle name="常规 5 5 2 3 6 4" xfId="15289"/>
    <cellStyle name="常规 5 2 4 2 3 6 4" xfId="15290"/>
    <cellStyle name="常规 5 2 2 3 2 3 6 4" xfId="15291"/>
    <cellStyle name="常规 5 9 6 4" xfId="15292"/>
    <cellStyle name="常规 5 2 8 6 4" xfId="15293"/>
    <cellStyle name="常规 5 2 2 7 6 4" xfId="15294"/>
    <cellStyle name="常规 5 4 5 6 4" xfId="15295"/>
    <cellStyle name="常规 5 2 3 5 6 4" xfId="15296"/>
    <cellStyle name="常规 5 2 2 2 5 6 4" xfId="15297"/>
    <cellStyle name="常规 5 5 5 6 4" xfId="15298"/>
    <cellStyle name="常规 5 2 4 5 6 4" xfId="15299"/>
    <cellStyle name="常规 5 2 2 3 5 6 4" xfId="15300"/>
    <cellStyle name="常规 5 6 4 6 4" xfId="15301"/>
    <cellStyle name="常规 5 2 5 4 6 4" xfId="15302"/>
    <cellStyle name="常规 5 2 2 4 4 6 4" xfId="15303"/>
    <cellStyle name="常规 5 4 2 4 6 4" xfId="15304"/>
    <cellStyle name="常规 5 2 3 2 4 6 4" xfId="15305"/>
    <cellStyle name="常规 5 2 2 2 2 4 6 4" xfId="15306"/>
    <cellStyle name="常规 5 5 2 4 6 4" xfId="15307"/>
    <cellStyle name="常规 5 2 4 2 4 6 4" xfId="15308"/>
    <cellStyle name="常规 5 2 2 3 2 4 6 4" xfId="15309"/>
    <cellStyle name="常规 5 10 6 4" xfId="15310"/>
    <cellStyle name="常规 5 2 9 6 4" xfId="15311"/>
    <cellStyle name="常规 5 2 2 8 6 4" xfId="15312"/>
    <cellStyle name="常规 5 4 6 6 4" xfId="15313"/>
    <cellStyle name="常规 5 2 3 6 6 4" xfId="15314"/>
    <cellStyle name="常规 5 2 2 2 6 6 4" xfId="15315"/>
    <cellStyle name="常规 5 5 6 6 4" xfId="15316"/>
    <cellStyle name="常规 5 2 4 6 6 4" xfId="15317"/>
    <cellStyle name="常规 5 2 2 3 6 6 4" xfId="15318"/>
    <cellStyle name="常规 5 6 5 6 4" xfId="15319"/>
    <cellStyle name="常规 5 2 5 5 6 4" xfId="15320"/>
    <cellStyle name="常规 5 2 2 4 5 6 4" xfId="15321"/>
    <cellStyle name="常规 5 4 2 5 6 4" xfId="15322"/>
    <cellStyle name="常规 5 2 3 2 5 6 4" xfId="15323"/>
    <cellStyle name="常规 5 2 2 2 2 5 6 4" xfId="15324"/>
    <cellStyle name="常规 5 5 2 5 6 4" xfId="15325"/>
    <cellStyle name="常规 5 2 4 2 5 6 4" xfId="15326"/>
    <cellStyle name="常规 5 2 2 3 2 5 6 4" xfId="15327"/>
    <cellStyle name="常规 5 11 6 4" xfId="15328"/>
    <cellStyle name="常规 5 2 10 6 4" xfId="15329"/>
    <cellStyle name="常规 5 2 2 9 6 4" xfId="15330"/>
    <cellStyle name="常规 5 4 7 6 4" xfId="15331"/>
    <cellStyle name="常规 5 2 3 7 6 4" xfId="15332"/>
    <cellStyle name="常规 5 2 2 2 7 6 4" xfId="15333"/>
    <cellStyle name="常规 5 5 7 6 4" xfId="15334"/>
    <cellStyle name="常规 5 2 4 7 6 4" xfId="15335"/>
    <cellStyle name="常规 5 2 2 3 7 6 4" xfId="15336"/>
    <cellStyle name="常规 5 6 6 6 4" xfId="15337"/>
    <cellStyle name="常规 5 2 5 6 6 4" xfId="15338"/>
    <cellStyle name="常规 5 2 2 4 6 6 4" xfId="15339"/>
    <cellStyle name="常规 5 4 2 6 6 4" xfId="15340"/>
    <cellStyle name="常规 5 2 3 2 6 6 4" xfId="15341"/>
    <cellStyle name="常规 5 2 2 2 2 6 6 4" xfId="15342"/>
    <cellStyle name="常规 5 5 2 6 6 4" xfId="15343"/>
    <cellStyle name="常规 5 2 4 2 6 6 4" xfId="15344"/>
    <cellStyle name="常规 5 2 2 3 2 6 6 4" xfId="15345"/>
    <cellStyle name="常规 5 12 5 4" xfId="15346"/>
    <cellStyle name="常规 5 2 11 5 4" xfId="15347"/>
    <cellStyle name="常规 5 2 2 10 5 4" xfId="15348"/>
    <cellStyle name="常规 5 4 8 5 4" xfId="15349"/>
    <cellStyle name="常规 5 2 3 8 5 4" xfId="15350"/>
    <cellStyle name="常规 5 2 2 2 8 5 4" xfId="15351"/>
    <cellStyle name="常规 5 5 8 5 4" xfId="15352"/>
    <cellStyle name="常规 5 2 4 8 5 4" xfId="15353"/>
    <cellStyle name="常规 5 2 2 3 8 5 4" xfId="15354"/>
    <cellStyle name="常规 5 6 7 5 4" xfId="15355"/>
    <cellStyle name="常规 5 2 5 7 5 4" xfId="15356"/>
    <cellStyle name="常规 5 2 2 4 7 5 4" xfId="15357"/>
    <cellStyle name="常规 5 4 2 7 5 4" xfId="15358"/>
    <cellStyle name="常规 5 2 3 2 7 5 4" xfId="15359"/>
    <cellStyle name="常规 5 2 2 2 2 7 5 4" xfId="15360"/>
    <cellStyle name="常规 5 5 2 7 5 4" xfId="15361"/>
    <cellStyle name="常规 5 2 4 2 7 5 4" xfId="15362"/>
    <cellStyle name="常规 5 2 2 3 2 7 5 4" xfId="15363"/>
    <cellStyle name="常规 5 7 2 5 4" xfId="15364"/>
    <cellStyle name="常规 5 2 6 2 5 4" xfId="15365"/>
    <cellStyle name="常规 5 2 2 5 2 5 4" xfId="15366"/>
    <cellStyle name="常规 5 4 3 2 5 4" xfId="15367"/>
    <cellStyle name="常规 5 2 3 3 2 5 4" xfId="15368"/>
    <cellStyle name="常规 5 2 2 2 3 2 5 4" xfId="15369"/>
    <cellStyle name="常规 5 5 3 2 5 4" xfId="15370"/>
    <cellStyle name="常规 5 2 4 3 2 5 4" xfId="15371"/>
    <cellStyle name="常规 5 2 2 3 3 2 5 4" xfId="15372"/>
    <cellStyle name="常规 5 6 2 2 5 4" xfId="15373"/>
    <cellStyle name="常规 5 2 5 2 2 5 4" xfId="15374"/>
    <cellStyle name="常规 5 2 2 4 2 2 5 4" xfId="15375"/>
    <cellStyle name="常规 5 4 2 2 2 5 4" xfId="15376"/>
    <cellStyle name="常规 5 2 3 2 2 2 5 4" xfId="15377"/>
    <cellStyle name="常规 5 2 2 2 2 2 2 5 4" xfId="15378"/>
    <cellStyle name="常规 5 5 2 2 2 5 4" xfId="15379"/>
    <cellStyle name="常规 5 2 4 2 2 2 5 4" xfId="15380"/>
    <cellStyle name="常规 5 2 2 3 2 2 2 5 4" xfId="15381"/>
    <cellStyle name="常规 5 8 2 5 4" xfId="15382"/>
    <cellStyle name="常规 5 2 7 2 5 4" xfId="15383"/>
    <cellStyle name="常规 5 2 2 6 2 5 4" xfId="15384"/>
    <cellStyle name="常规 5 4 4 2 5 4" xfId="15385"/>
    <cellStyle name="常规 5 2 3 4 2 5 4" xfId="15386"/>
    <cellStyle name="常规 5 2 2 2 4 2 5 4" xfId="15387"/>
    <cellStyle name="常规 5 5 4 2 5 4" xfId="15388"/>
    <cellStyle name="常规 5 2 4 4 2 5 4" xfId="15389"/>
    <cellStyle name="常规 5 2 2 3 4 2 5 4" xfId="15390"/>
    <cellStyle name="常规 5 6 3 2 5 4" xfId="15391"/>
    <cellStyle name="常规 5 2 5 3 2 5 4" xfId="15392"/>
    <cellStyle name="常规 5 2 2 4 3 2 5 4" xfId="15393"/>
    <cellStyle name="常规 5 4 2 3 2 5 4" xfId="15394"/>
    <cellStyle name="常规 5 2 3 2 3 2 5 4" xfId="15395"/>
    <cellStyle name="常规 5 2 2 2 2 3 2 5 4" xfId="15396"/>
    <cellStyle name="常规 5 5 2 3 2 5 4" xfId="15397"/>
    <cellStyle name="常规 5 2 4 2 3 2 5 4" xfId="15398"/>
    <cellStyle name="常规 5 2 2 3 2 3 2 5 4" xfId="15399"/>
    <cellStyle name="常规 5 9 2 5 4" xfId="15400"/>
    <cellStyle name="常规 5 2 8 2 5 4" xfId="15401"/>
    <cellStyle name="常规 5 2 2 7 2 5 4" xfId="15402"/>
    <cellStyle name="常规 5 4 5 2 5 4" xfId="15403"/>
    <cellStyle name="常规 5 2 3 5 2 5 4" xfId="15404"/>
    <cellStyle name="常规 5 2 2 2 5 2 5 4" xfId="15405"/>
    <cellStyle name="常规 5 5 5 2 5 4" xfId="15406"/>
    <cellStyle name="常规 5 2 4 5 2 5 4" xfId="15407"/>
    <cellStyle name="常规 5 2 2 3 5 2 5 4" xfId="15408"/>
    <cellStyle name="常规 5 6 4 2 5 4" xfId="15409"/>
    <cellStyle name="常规 5 2 5 4 2 5 4" xfId="15410"/>
    <cellStyle name="常规 5 2 2 4 4 2 5 4" xfId="15411"/>
    <cellStyle name="常规 5 4 2 4 2 5 4" xfId="15412"/>
    <cellStyle name="常规 5 2 3 2 4 2 5 4" xfId="15413"/>
    <cellStyle name="常规 5 2 2 2 2 4 2 5 4" xfId="15414"/>
    <cellStyle name="常规 5 5 2 4 2 5 4" xfId="15415"/>
    <cellStyle name="常规 5 2 4 2 4 2 5 4" xfId="15416"/>
    <cellStyle name="常规 5 2 2 3 2 4 2 5 4" xfId="15417"/>
    <cellStyle name="常规 5 10 2 5 4" xfId="15418"/>
    <cellStyle name="常规 5 2 9 2 5 4" xfId="15419"/>
    <cellStyle name="常规 5 2 2 8 2 5 4" xfId="15420"/>
    <cellStyle name="常规 5 4 6 2 5 4" xfId="15421"/>
    <cellStyle name="常规 5 2 3 6 2 5 4" xfId="15422"/>
    <cellStyle name="常规 5 2 2 2 6 2 5 4" xfId="15423"/>
    <cellStyle name="常规 5 5 6 2 5 4" xfId="15424"/>
    <cellStyle name="常规 5 2 4 6 2 5 4" xfId="15425"/>
    <cellStyle name="常规 5 2 2 3 6 2 5 4" xfId="15426"/>
    <cellStyle name="常规 5 6 5 2 5 4" xfId="15427"/>
    <cellStyle name="常规 5 2 5 5 2 5 4" xfId="15428"/>
    <cellStyle name="常规 5 2 2 4 5 2 5 4" xfId="15429"/>
    <cellStyle name="常规 5 4 2 5 2 5 4" xfId="15430"/>
    <cellStyle name="常规 5 2 3 2 5 2 5 4" xfId="15431"/>
    <cellStyle name="常规 5 2 2 2 2 5 2 5 4" xfId="15432"/>
    <cellStyle name="常规 5 5 2 5 2 5 4" xfId="15433"/>
    <cellStyle name="常规 5 2 4 2 5 2 5 4" xfId="15434"/>
    <cellStyle name="常规 5 2 2 3 2 5 2 5 4" xfId="15435"/>
    <cellStyle name="常规 5 11 2 5 4" xfId="15436"/>
    <cellStyle name="常规 5 2 10 2 5 4" xfId="15437"/>
    <cellStyle name="常规 5 2 2 9 2 5 4" xfId="15438"/>
    <cellStyle name="常规 5 4 7 2 5 4" xfId="15439"/>
    <cellStyle name="常规 5 2 3 7 2 5 4" xfId="15440"/>
    <cellStyle name="常规 5 2 2 2 7 2 5 4" xfId="15441"/>
    <cellStyle name="常规 5 5 7 2 5 4" xfId="15442"/>
    <cellStyle name="常规 5 2 4 7 2 5 4" xfId="15443"/>
    <cellStyle name="常规 5 2 2 3 7 2 5 4" xfId="15444"/>
    <cellStyle name="常规 5 6 6 2 5 4" xfId="15445"/>
    <cellStyle name="常规 5 2 5 6 2 5 4" xfId="15446"/>
    <cellStyle name="常规 5 2 2 4 6 2 5 4" xfId="15447"/>
    <cellStyle name="常规 5 4 2 6 2 5 4" xfId="15448"/>
    <cellStyle name="常规 5 2 3 2 6 2 5 4" xfId="15449"/>
    <cellStyle name="常规 5 2 2 2 2 6 2 5 4" xfId="15450"/>
    <cellStyle name="常规 5 5 2 6 2 5 4" xfId="15451"/>
    <cellStyle name="常规 5 2 4 2 6 2 5 4" xfId="15452"/>
    <cellStyle name="常规 5 2 2 3 2 6 2 5 4" xfId="15453"/>
    <cellStyle name="常规 5 13 3 4" xfId="15454"/>
    <cellStyle name="常规 5 2 12 3 4" xfId="15455"/>
    <cellStyle name="常规 5 2 2 11 3 4" xfId="15456"/>
    <cellStyle name="常规 5 4 9 3 4" xfId="15457"/>
    <cellStyle name="常规 5 2 3 9 3 4" xfId="15458"/>
    <cellStyle name="常规 5 2 2 2 9 3 4" xfId="15459"/>
    <cellStyle name="常规 5 5 9 3 4" xfId="15460"/>
    <cellStyle name="常规 5 2 4 9 3 4" xfId="15461"/>
    <cellStyle name="常规 5 2 2 3 9 3 4" xfId="15462"/>
    <cellStyle name="常规 5 6 8 3 4" xfId="15463"/>
    <cellStyle name="常规 5 2 5 8 3 4" xfId="15464"/>
    <cellStyle name="常规 5 2 2 4 8 3 4" xfId="15465"/>
    <cellStyle name="常规 5 4 2 8 3 4" xfId="15466"/>
    <cellStyle name="常规 5 2 3 2 8 3 4" xfId="15467"/>
    <cellStyle name="常规 5 2 2 2 2 8 3 4" xfId="15468"/>
    <cellStyle name="常规 5 5 2 8 3 4" xfId="15469"/>
    <cellStyle name="常规 5 2 4 2 8 3 4" xfId="15470"/>
    <cellStyle name="常规 5 2 2 3 2 8 3 4" xfId="15471"/>
    <cellStyle name="常规 5 7 3 3 4" xfId="15472"/>
    <cellStyle name="常规 5 2 6 3 3 4" xfId="15473"/>
    <cellStyle name="常规 5 2 2 5 3 3 4" xfId="15474"/>
    <cellStyle name="常规 5 4 3 3 3 4" xfId="15475"/>
    <cellStyle name="常规 5 2 3 3 3 3 4" xfId="15476"/>
    <cellStyle name="常规 5 2 2 2 3 3 3 4" xfId="15477"/>
    <cellStyle name="常规 5 5 3 3 3 4" xfId="15478"/>
    <cellStyle name="常规 5 2 4 3 3 3 4" xfId="15479"/>
    <cellStyle name="常规 5 2 2 3 3 3 3 4" xfId="15480"/>
    <cellStyle name="常规 5 6 2 3 3 4" xfId="15481"/>
    <cellStyle name="常规 5 2 5 2 3 3 4" xfId="15482"/>
    <cellStyle name="常规 5 2 2 4 2 3 3 4" xfId="15483"/>
    <cellStyle name="常规 5 4 2 2 3 3 4" xfId="15484"/>
    <cellStyle name="常规 5 2 3 2 2 3 3 4" xfId="15485"/>
    <cellStyle name="常规 5 2 2 2 2 2 3 3 4" xfId="15486"/>
    <cellStyle name="常规 5 5 2 2 3 3 4" xfId="15487"/>
    <cellStyle name="常规 5 2 4 2 2 3 3 4" xfId="15488"/>
    <cellStyle name="常规 5 2 2 3 2 2 3 3 4" xfId="15489"/>
    <cellStyle name="常规 5 8 3 3 4" xfId="15490"/>
    <cellStyle name="常规 5 2 7 3 3 4" xfId="15491"/>
    <cellStyle name="常规 5 2 2 6 3 3 4" xfId="15492"/>
    <cellStyle name="常规 5 4 4 3 3 4" xfId="15493"/>
    <cellStyle name="常规 5 2 3 4 3 3 4" xfId="15494"/>
    <cellStyle name="常规 5 2 2 2 4 3 3 4" xfId="15495"/>
    <cellStyle name="常规 5 5 4 3 3 4" xfId="15496"/>
    <cellStyle name="常规 5 2 4 4 3 3 4" xfId="15497"/>
    <cellStyle name="常规 5 2 2 3 4 3 3 4" xfId="15498"/>
    <cellStyle name="常规 5 6 3 3 3 4" xfId="15499"/>
    <cellStyle name="常规 5 2 5 3 3 3 4" xfId="15500"/>
    <cellStyle name="常规 5 2 2 4 3 3 3 4" xfId="15501"/>
    <cellStyle name="常规 5 4 2 3 3 3 4" xfId="15502"/>
    <cellStyle name="常规 5 2 3 2 3 3 3 4" xfId="15503"/>
    <cellStyle name="常规 5 2 2 2 2 3 3 3 4" xfId="15504"/>
    <cellStyle name="常规 5 5 2 3 3 3 4" xfId="15505"/>
    <cellStyle name="常规 5 2 4 2 3 3 3 4" xfId="15506"/>
    <cellStyle name="常规 5 2 2 3 2 3 3 3 4" xfId="15507"/>
    <cellStyle name="常规 5 9 3 3 4" xfId="15508"/>
    <cellStyle name="常规 5 2 8 3 3 4" xfId="15509"/>
    <cellStyle name="常规 5 2 2 7 3 3 4" xfId="15510"/>
    <cellStyle name="常规 5 4 5 3 3 4" xfId="15511"/>
    <cellStyle name="常规 5 2 3 5 3 3 4" xfId="15512"/>
    <cellStyle name="常规 5 2 2 2 5 3 3 4" xfId="15513"/>
    <cellStyle name="常规 5 5 5 3 3 4" xfId="15514"/>
    <cellStyle name="常规 5 2 4 5 3 3 4" xfId="15515"/>
    <cellStyle name="常规 5 2 2 3 5 3 3 4" xfId="15516"/>
    <cellStyle name="常规 5 6 4 3 3 4" xfId="15517"/>
    <cellStyle name="常规 5 2 5 4 3 3 4" xfId="15518"/>
    <cellStyle name="常规 5 2 2 4 4 3 3 4" xfId="15519"/>
    <cellStyle name="常规 5 4 2 4 3 3 4" xfId="15520"/>
    <cellStyle name="常规 5 2 3 2 4 3 3 4" xfId="15521"/>
    <cellStyle name="常规 5 2 2 2 2 4 3 3 4" xfId="15522"/>
    <cellStyle name="常规 5 5 2 4 3 3 4" xfId="15523"/>
    <cellStyle name="常规 5 2 4 2 4 3 3 4" xfId="15524"/>
    <cellStyle name="常规 5 2 2 3 2 4 3 3 4" xfId="15525"/>
    <cellStyle name="常规 5 10 3 3 4" xfId="15526"/>
    <cellStyle name="常规 5 2 9 3 3 4" xfId="15527"/>
    <cellStyle name="常规 5 2 2 8 3 3 4" xfId="15528"/>
    <cellStyle name="常规 5 4 6 3 3 4" xfId="15529"/>
    <cellStyle name="常规 5 2 3 6 3 3 4" xfId="15530"/>
    <cellStyle name="常规 5 2 2 2 6 3 3 4" xfId="15531"/>
    <cellStyle name="常规 5 5 6 3 3 4" xfId="15532"/>
    <cellStyle name="常规 5 2 4 6 3 3 4" xfId="15533"/>
    <cellStyle name="常规 5 2 2 3 6 3 3 4" xfId="15534"/>
    <cellStyle name="常规 5 6 5 3 3 4" xfId="15535"/>
    <cellStyle name="常规 5 2 5 5 3 3 4" xfId="15536"/>
    <cellStyle name="常规 5 2 2 4 5 3 3 4" xfId="15537"/>
    <cellStyle name="常规 5 4 2 5 3 3 4" xfId="15538"/>
    <cellStyle name="常规 5 2 3 2 5 3 3 4" xfId="15539"/>
    <cellStyle name="常规 5 2 2 2 2 5 3 3 4" xfId="15540"/>
    <cellStyle name="常规 5 5 2 5 3 3 4" xfId="15541"/>
    <cellStyle name="常规 5 2 4 2 5 3 3 4" xfId="15542"/>
    <cellStyle name="常规 5 2 2 3 2 5 3 3 4" xfId="15543"/>
    <cellStyle name="常规 5 11 3 3 4" xfId="15544"/>
    <cellStyle name="常规 5 2 10 3 3 4" xfId="15545"/>
    <cellStyle name="常规 5 2 2 9 3 3 4" xfId="15546"/>
    <cellStyle name="常规 5 4 7 3 3 4" xfId="15547"/>
    <cellStyle name="常规 5 2 3 7 3 3 4" xfId="15548"/>
    <cellStyle name="常规 5 2 2 2 7 3 3 4" xfId="15549"/>
    <cellStyle name="常规 5 5 7 3 3 4" xfId="15550"/>
    <cellStyle name="常规 5 2 4 7 3 3 4" xfId="15551"/>
    <cellStyle name="常规 5 2 2 3 7 3 3 4" xfId="15552"/>
    <cellStyle name="常规 5 6 6 3 3 4" xfId="15553"/>
    <cellStyle name="常规 5 2 5 6 3 3 4" xfId="15554"/>
    <cellStyle name="常规 5 2 2 4 6 3 3 4" xfId="15555"/>
    <cellStyle name="常规 5 4 2 6 3 3 4" xfId="15556"/>
    <cellStyle name="常规 5 2 3 2 6 3 3 4" xfId="15557"/>
    <cellStyle name="常规 5 2 2 2 2 6 3 3 4" xfId="15558"/>
    <cellStyle name="常规 5 5 2 6 3 3 4" xfId="15559"/>
    <cellStyle name="常规 5 2 4 2 6 3 3 4" xfId="15560"/>
    <cellStyle name="常规 5 2 2 3 2 6 3 3 4" xfId="15561"/>
    <cellStyle name="常规 5 12 2 3 4" xfId="15562"/>
    <cellStyle name="常规 5 2 11 2 3 4" xfId="15563"/>
    <cellStyle name="常规 5 2 2 10 2 3 4" xfId="15564"/>
    <cellStyle name="常规 5 4 8 2 3 4" xfId="15565"/>
    <cellStyle name="常规 5 2 3 8 2 3 4" xfId="15566"/>
    <cellStyle name="常规 5 2 2 2 8 2 3 4" xfId="15567"/>
    <cellStyle name="常规 5 5 8 2 3 4" xfId="15568"/>
    <cellStyle name="常规 5 2 4 8 2 3 4" xfId="15569"/>
    <cellStyle name="常规 5 2 2 3 8 2 3 4" xfId="15570"/>
    <cellStyle name="常规 5 6 7 2 3 4" xfId="15571"/>
    <cellStyle name="常规 5 2 5 7 2 3 4" xfId="15572"/>
    <cellStyle name="常规 5 2 2 4 7 2 3 4" xfId="15573"/>
    <cellStyle name="常规 5 4 2 7 2 3 4" xfId="15574"/>
    <cellStyle name="常规 5 2 3 2 7 2 3 4" xfId="15575"/>
    <cellStyle name="常规 5 2 2 2 2 7 2 3 4" xfId="15576"/>
    <cellStyle name="常规 5 5 2 7 2 3 4" xfId="15577"/>
    <cellStyle name="常规 5 2 4 2 7 2 3 4" xfId="15578"/>
    <cellStyle name="常规 5 2 2 3 2 7 2 3 4" xfId="15579"/>
    <cellStyle name="常规 5 7 2 2 3 4" xfId="15580"/>
    <cellStyle name="常规 5 2 6 2 2 3 4" xfId="15581"/>
    <cellStyle name="常规 5 2 2 5 2 2 3 4" xfId="15582"/>
    <cellStyle name="常规 5 4 3 2 2 3 4" xfId="15583"/>
    <cellStyle name="常规 5 2 3 3 2 2 3 4" xfId="15584"/>
    <cellStyle name="常规 5 2 2 2 3 2 2 3 4" xfId="15585"/>
    <cellStyle name="常规 5 5 3 2 2 3 4" xfId="15586"/>
    <cellStyle name="常规 5 2 4 3 2 2 3 4" xfId="15587"/>
    <cellStyle name="常规 5 2 2 3 3 2 2 3 4" xfId="15588"/>
    <cellStyle name="常规 5 6 2 2 2 3 4" xfId="15589"/>
    <cellStyle name="常规 5 2 5 2 2 2 3 4" xfId="15590"/>
    <cellStyle name="常规 5 2 2 4 2 2 2 3 4" xfId="15591"/>
    <cellStyle name="常规 5 4 2 2 2 2 3 4" xfId="15592"/>
    <cellStyle name="常规 5 2 3 2 2 2 2 3 4" xfId="15593"/>
    <cellStyle name="常规 5 2 2 2 2 2 2 2 3 4" xfId="15594"/>
    <cellStyle name="常规 5 5 2 2 2 2 3 4" xfId="15595"/>
    <cellStyle name="常规 5 2 4 2 2 2 2 3 4" xfId="15596"/>
    <cellStyle name="常规 5 2 2 3 2 2 2 2 3 4" xfId="15597"/>
    <cellStyle name="常规 5 8 2 2 3 4" xfId="15598"/>
    <cellStyle name="常规 5 2 7 2 2 3 4" xfId="15599"/>
    <cellStyle name="常规 5 2 2 6 2 2 3 4" xfId="15600"/>
    <cellStyle name="常规 5 4 4 2 2 3 4" xfId="15601"/>
    <cellStyle name="常规 5 2 3 4 2 2 3 4" xfId="15602"/>
    <cellStyle name="常规 5 2 2 2 4 2 2 3 4" xfId="15603"/>
    <cellStyle name="常规 5 5 4 2 2 3 4" xfId="15604"/>
    <cellStyle name="常规 5 2 4 4 2 2 3 4" xfId="15605"/>
    <cellStyle name="常规 5 2 2 3 4 2 2 3 4" xfId="15606"/>
    <cellStyle name="常规 5 6 3 2 2 3 4" xfId="15607"/>
    <cellStyle name="常规 5 2 5 3 2 2 3 4" xfId="15608"/>
    <cellStyle name="常规 5 2 2 4 3 2 2 3 4" xfId="15609"/>
    <cellStyle name="常规 5 4 2 3 2 2 3 4" xfId="15610"/>
    <cellStyle name="常规 5 2 3 2 3 2 2 3 4" xfId="15611"/>
    <cellStyle name="常规 5 2 2 2 2 3 2 2 3 4" xfId="15612"/>
    <cellStyle name="常规 5 5 2 3 2 2 3 4" xfId="15613"/>
    <cellStyle name="常规 5 2 4 2 3 2 2 3 4" xfId="15614"/>
    <cellStyle name="常规 5 2 2 3 2 3 2 2 3 4" xfId="15615"/>
    <cellStyle name="常规 5 9 2 2 3 4" xfId="15616"/>
    <cellStyle name="常规 5 2 8 2 2 3 4" xfId="15617"/>
    <cellStyle name="常规 5 2 2 7 2 2 3 4" xfId="15618"/>
    <cellStyle name="常规 5 4 5 2 2 3 4" xfId="15619"/>
    <cellStyle name="常规 5 2 3 5 2 2 3 4" xfId="15620"/>
    <cellStyle name="常规 5 2 2 2 5 2 2 3 4" xfId="15621"/>
    <cellStyle name="常规 5 5 5 2 2 3 4" xfId="15622"/>
    <cellStyle name="常规 5 2 4 5 2 2 3 4" xfId="15623"/>
    <cellStyle name="常规 5 2 2 3 5 2 2 3 4" xfId="15624"/>
    <cellStyle name="常规 5 6 4 2 2 3 4" xfId="15625"/>
    <cellStyle name="常规 5 2 5 4 2 2 3 4" xfId="15626"/>
    <cellStyle name="常规 5 2 2 4 4 2 2 3 4" xfId="15627"/>
    <cellStyle name="常规 5 4 2 4 2 2 3 4" xfId="15628"/>
    <cellStyle name="常规 5 2 3 2 4 2 2 3 4" xfId="15629"/>
    <cellStyle name="常规 5 2 2 2 2 4 2 2 3 4" xfId="15630"/>
    <cellStyle name="常规 5 5 2 4 2 2 3 4" xfId="15631"/>
    <cellStyle name="常规 5 2 4 2 4 2 2 3 4" xfId="15632"/>
    <cellStyle name="常规 5 2 2 3 2 4 2 2 3 4" xfId="15633"/>
    <cellStyle name="常规 5 10 2 2 3 4" xfId="15634"/>
    <cellStyle name="常规 5 2 9 2 2 3 4" xfId="15635"/>
    <cellStyle name="常规 5 2 2 8 2 2 3 4" xfId="15636"/>
    <cellStyle name="常规 5 4 6 2 2 3 4" xfId="15637"/>
    <cellStyle name="常规 5 2 3 6 2 2 3 4" xfId="15638"/>
    <cellStyle name="常规 5 2 2 2 6 2 2 3 4" xfId="15639"/>
    <cellStyle name="常规 5 5 6 2 2 3 4" xfId="15640"/>
    <cellStyle name="常规 5 2 4 6 2 2 3 4" xfId="15641"/>
    <cellStyle name="常规 5 2 2 3 6 2 2 3 4" xfId="15642"/>
    <cellStyle name="常规 5 6 5 2 2 3 4" xfId="15643"/>
    <cellStyle name="常规 5 2 5 5 2 2 3 4" xfId="15644"/>
    <cellStyle name="常规 5 2 2 4 5 2 2 3 4" xfId="15645"/>
    <cellStyle name="常规 5 4 2 5 2 2 3 4" xfId="15646"/>
    <cellStyle name="常规 5 2 3 2 5 2 2 3 4" xfId="15647"/>
    <cellStyle name="常规 5 2 2 2 2 5 2 2 3 4" xfId="15648"/>
    <cellStyle name="常规 5 5 2 5 2 2 3 4" xfId="15649"/>
    <cellStyle name="常规 5 2 4 2 5 2 2 3 4" xfId="15650"/>
    <cellStyle name="常规 5 2 2 3 2 5 2 2 3 4" xfId="15651"/>
    <cellStyle name="常规 5 11 2 2 3 4" xfId="15652"/>
    <cellStyle name="常规 5 2 10 2 2 3 4" xfId="15653"/>
    <cellStyle name="常规 5 2 2 9 2 2 3 4" xfId="15654"/>
    <cellStyle name="常规 5 4 7 2 2 3 4" xfId="15655"/>
    <cellStyle name="常规 5 2 3 7 2 2 3 4" xfId="15656"/>
    <cellStyle name="常规 5 2 2 2 7 2 2 3 4" xfId="15657"/>
    <cellStyle name="常规 5 5 7 2 2 3 4" xfId="15658"/>
    <cellStyle name="常规 5 2 4 7 2 2 3 4" xfId="15659"/>
    <cellStyle name="常规 5 2 2 3 7 2 2 3 4" xfId="15660"/>
    <cellStyle name="常规 5 6 6 2 2 3 4" xfId="15661"/>
    <cellStyle name="常规 5 2 5 6 2 2 3 4" xfId="15662"/>
    <cellStyle name="常规 5 2 2 4 6 2 2 3 4" xfId="15663"/>
    <cellStyle name="常规 5 4 2 6 2 2 3 4" xfId="15664"/>
    <cellStyle name="常规 5 2 3 2 6 2 2 3 4" xfId="15665"/>
    <cellStyle name="常规 5 2 2 2 2 6 2 2 3 4" xfId="15666"/>
    <cellStyle name="常规 5 5 2 6 2 2 3 4" xfId="15667"/>
    <cellStyle name="常规 5 2 4 2 6 2 2 3 4" xfId="15668"/>
    <cellStyle name="常规 5 2 2 3 2 6 2 2 3 4" xfId="15669"/>
    <cellStyle name="常规 5 14 3 4" xfId="15670"/>
    <cellStyle name="常规 5 2 13 3 4" xfId="15671"/>
    <cellStyle name="常规 5 2 2 12 3 4" xfId="15672"/>
    <cellStyle name="常规 5 4 10 3 4" xfId="15673"/>
    <cellStyle name="常规 5 2 3 10 3 4" xfId="15674"/>
    <cellStyle name="常规 5 2 2 2 10 3 4" xfId="15675"/>
    <cellStyle name="常规 5 5 10 3 4" xfId="15676"/>
    <cellStyle name="常规 5 2 4 10 3 4" xfId="15677"/>
    <cellStyle name="常规 5 2 2 3 10 3 4" xfId="15678"/>
    <cellStyle name="常规 5 6 9 3 4" xfId="15679"/>
    <cellStyle name="常规 5 2 5 9 3 4" xfId="15680"/>
    <cellStyle name="常规 5 2 2 4 9 3 4" xfId="15681"/>
    <cellStyle name="常规 5 4 2 9 3 4" xfId="15682"/>
    <cellStyle name="常规 5 2 3 2 9 3 4" xfId="15683"/>
    <cellStyle name="常规 5 2 2 2 2 9 3 4" xfId="15684"/>
    <cellStyle name="常规 5 5 2 9 3 4" xfId="15685"/>
    <cellStyle name="常规 5 2 4 2 9 3 4" xfId="15686"/>
    <cellStyle name="常规 5 2 2 3 2 9 3 4" xfId="15687"/>
    <cellStyle name="常规 5 7 4 3 4" xfId="15688"/>
    <cellStyle name="常规 5 2 6 4 3 4" xfId="15689"/>
    <cellStyle name="常规 5 2 2 5 4 3 4" xfId="15690"/>
    <cellStyle name="常规 5 4 3 4 3 4" xfId="15691"/>
    <cellStyle name="常规 5 2 3 3 4 3 4" xfId="15692"/>
    <cellStyle name="常规 5 2 2 2 3 4 3 4" xfId="15693"/>
    <cellStyle name="常规 5 5 3 4 3 4" xfId="15694"/>
    <cellStyle name="常规 5 2 4 3 4 3 4" xfId="15695"/>
    <cellStyle name="常规 5 2 2 3 3 4 3 4" xfId="15696"/>
    <cellStyle name="常规 5 6 2 4 3 4" xfId="15697"/>
    <cellStyle name="常规 5 2 5 2 4 3 4" xfId="15698"/>
    <cellStyle name="常规 5 2 2 4 2 4 3 4" xfId="15699"/>
    <cellStyle name="常规 5 4 2 2 4 3 4" xfId="15700"/>
    <cellStyle name="常规 5 2 3 2 2 4 3 4" xfId="15701"/>
    <cellStyle name="常规 5 2 2 2 2 2 4 3 4" xfId="15702"/>
    <cellStyle name="常规 5 5 2 2 4 3 4" xfId="15703"/>
    <cellStyle name="常规 5 2 4 2 2 4 3 4" xfId="15704"/>
    <cellStyle name="常规 5 2 2 3 2 2 4 3 4" xfId="15705"/>
    <cellStyle name="常规 5 8 4 3 4" xfId="15706"/>
    <cellStyle name="常规 5 2 7 4 3 4" xfId="15707"/>
    <cellStyle name="常规 5 2 2 6 4 3 4" xfId="15708"/>
    <cellStyle name="常规 5 4 4 4 3 4" xfId="15709"/>
    <cellStyle name="常规 5 2 3 4 4 3 4" xfId="15710"/>
    <cellStyle name="常规 5 2 2 2 4 4 3 4" xfId="15711"/>
    <cellStyle name="常规 5 5 4 4 3 4" xfId="15712"/>
    <cellStyle name="常规 5 2 4 4 4 3 4" xfId="15713"/>
    <cellStyle name="常规 5 2 2 3 4 4 3 4" xfId="15714"/>
    <cellStyle name="常规 5 6 3 4 3 4" xfId="15715"/>
    <cellStyle name="常规 5 2 5 3 4 3 4" xfId="15716"/>
    <cellStyle name="常规 5 2 2 4 3 4 3 4" xfId="15717"/>
    <cellStyle name="常规 5 4 2 3 4 3 4" xfId="15718"/>
    <cellStyle name="常规 5 2 3 2 3 4 3 4" xfId="15719"/>
    <cellStyle name="常规 5 2 2 2 2 3 4 3 4" xfId="15720"/>
    <cellStyle name="常规 5 5 2 3 4 3 4" xfId="15721"/>
    <cellStyle name="常规 5 2 4 2 3 4 3 4" xfId="15722"/>
    <cellStyle name="常规 5 2 2 3 2 3 4 3 4" xfId="15723"/>
    <cellStyle name="常规 5 9 4 3 4" xfId="15724"/>
    <cellStyle name="常规 5 2 8 4 3 4" xfId="15725"/>
    <cellStyle name="常规 5 2 2 7 4 3 4" xfId="15726"/>
    <cellStyle name="常规 5 4 5 4 3 4" xfId="15727"/>
    <cellStyle name="常规 5 2 3 5 4 3 4" xfId="15728"/>
    <cellStyle name="常规 5 2 2 2 5 4 3 4" xfId="15729"/>
    <cellStyle name="常规 5 5 5 4 3 4" xfId="15730"/>
    <cellStyle name="常规 5 2 4 5 4 3 4" xfId="15731"/>
    <cellStyle name="常规 5 2 2 3 5 4 3 4" xfId="15732"/>
    <cellStyle name="常规 5 6 4 4 3 4" xfId="15733"/>
    <cellStyle name="常规 5 2 5 4 4 3 4" xfId="15734"/>
    <cellStyle name="常规 5 2 2 4 4 4 3 4" xfId="15735"/>
    <cellStyle name="常规 5 4 2 4 4 3 4" xfId="15736"/>
    <cellStyle name="常规 5 2 3 2 4 4 3 4" xfId="15737"/>
    <cellStyle name="常规 5 2 2 2 2 4 4 3 4" xfId="15738"/>
    <cellStyle name="常规 5 5 2 4 4 3 4" xfId="15739"/>
    <cellStyle name="常规 5 2 4 2 4 4 3 4" xfId="15740"/>
    <cellStyle name="常规 5 2 2 3 2 4 4 3 4" xfId="15741"/>
    <cellStyle name="常规 5 10 4 3 4" xfId="15742"/>
    <cellStyle name="常规 5 2 9 4 3 4" xfId="15743"/>
    <cellStyle name="常规 5 2 2 8 4 3 4" xfId="15744"/>
    <cellStyle name="常规 5 4 6 4 3 4" xfId="15745"/>
    <cellStyle name="常规 5 2 3 6 4 3 4" xfId="15746"/>
    <cellStyle name="常规 5 2 2 2 6 4 3 4" xfId="15747"/>
    <cellStyle name="常规 5 5 6 4 3 4" xfId="15748"/>
    <cellStyle name="常规 5 2 4 6 4 3 4" xfId="15749"/>
    <cellStyle name="常规 5 2 2 3 6 4 3 4" xfId="15750"/>
    <cellStyle name="常规 5 6 5 4 3 4" xfId="15751"/>
    <cellStyle name="常规 5 2 5 5 4 3 4" xfId="15752"/>
    <cellStyle name="常规 5 2 2 4 5 4 3 4" xfId="15753"/>
    <cellStyle name="常规 5 4 2 5 4 3 4" xfId="15754"/>
    <cellStyle name="常规 5 2 3 2 5 4 3 4" xfId="15755"/>
    <cellStyle name="常规 5 2 2 2 2 5 4 3 4" xfId="15756"/>
    <cellStyle name="常规 5 5 2 5 4 3 4" xfId="15757"/>
    <cellStyle name="常规 5 2 4 2 5 4 3 4" xfId="15758"/>
    <cellStyle name="常规 5 2 2 3 2 5 4 3 4" xfId="15759"/>
    <cellStyle name="常规 5 11 4 3 4" xfId="15760"/>
    <cellStyle name="常规 5 2 10 4 3 4" xfId="15761"/>
    <cellStyle name="常规 5 2 2 9 4 3 4" xfId="15762"/>
    <cellStyle name="常规 5 4 7 4 3 4" xfId="15763"/>
    <cellStyle name="常规 5 2 3 7 4 3 4" xfId="15764"/>
    <cellStyle name="常规 5 2 2 2 7 4 3 4" xfId="15765"/>
    <cellStyle name="常规 5 5 7 4 3 4" xfId="15766"/>
    <cellStyle name="常规 5 2 4 7 4 3 4" xfId="15767"/>
    <cellStyle name="常规 5 2 2 3 7 4 3 4" xfId="15768"/>
    <cellStyle name="常规 5 6 6 4 3 4" xfId="15769"/>
    <cellStyle name="常规 5 2 5 6 4 3 4" xfId="15770"/>
    <cellStyle name="常规 5 2 2 4 6 4 3 4" xfId="15771"/>
    <cellStyle name="常规 5 4 2 6 4 3 4" xfId="15772"/>
    <cellStyle name="常规 5 2 3 2 6 4 3 4" xfId="15773"/>
    <cellStyle name="常规 5 2 2 2 2 6 4 3 4" xfId="15774"/>
    <cellStyle name="常规 5 5 2 6 4 3 4" xfId="15775"/>
    <cellStyle name="常规 5 2 4 2 6 4 3 4" xfId="15776"/>
    <cellStyle name="常规 5 2 2 3 2 6 4 3 4" xfId="15777"/>
    <cellStyle name="常规 5 12 3 3 4" xfId="15778"/>
    <cellStyle name="常规 5 2 11 3 3 4" xfId="15779"/>
    <cellStyle name="常规 5 2 2 10 3 3 4" xfId="15780"/>
    <cellStyle name="常规 5 4 8 3 3 4" xfId="15781"/>
    <cellStyle name="常规 5 2 3 8 3 3 4" xfId="15782"/>
    <cellStyle name="常规 5 2 2 2 8 3 3 4" xfId="15783"/>
    <cellStyle name="常规 5 5 8 3 3 4" xfId="15784"/>
    <cellStyle name="常规 5 2 4 8 3 3 4" xfId="15785"/>
    <cellStyle name="常规 5 2 2 3 8 3 3 4" xfId="15786"/>
    <cellStyle name="常规 5 6 7 3 3 4" xfId="15787"/>
    <cellStyle name="常规 5 2 5 7 3 3 4" xfId="15788"/>
    <cellStyle name="常规 5 2 2 4 7 3 3 4" xfId="15789"/>
    <cellStyle name="常规 5 4 2 7 3 3 4" xfId="15790"/>
    <cellStyle name="常规 5 2 3 2 7 3 3 4" xfId="15791"/>
    <cellStyle name="常规 5 2 2 2 2 7 3 3 4" xfId="15792"/>
    <cellStyle name="常规 5 5 2 7 3 3 4" xfId="15793"/>
    <cellStyle name="常规 5 2 4 2 7 3 3 4" xfId="15794"/>
    <cellStyle name="常规 5 2 2 3 2 7 3 3 4" xfId="15795"/>
    <cellStyle name="常规 5 7 2 3 3 4" xfId="15796"/>
    <cellStyle name="常规 5 2 6 2 3 3 4" xfId="15797"/>
    <cellStyle name="常规 5 2 2 5 2 3 3 4" xfId="15798"/>
    <cellStyle name="常规 5 4 3 2 3 3 4" xfId="15799"/>
    <cellStyle name="常规 5 2 3 3 2 3 3 4" xfId="15800"/>
    <cellStyle name="常规 5 2 2 2 3 2 3 3 4" xfId="15801"/>
    <cellStyle name="常规 5 5 3 2 3 3 4" xfId="15802"/>
    <cellStyle name="常规 5 2 4 3 2 3 3 4" xfId="15803"/>
    <cellStyle name="常规 5 2 2 3 3 2 3 3 4" xfId="15804"/>
    <cellStyle name="常规 5 6 2 2 3 3 4" xfId="15805"/>
    <cellStyle name="常规 5 2 5 2 2 3 3 4" xfId="15806"/>
    <cellStyle name="常规 5 2 2 4 2 2 3 3 4" xfId="15807"/>
    <cellStyle name="常规 5 4 2 2 2 3 3 4" xfId="15808"/>
    <cellStyle name="常规 5 2 3 2 2 2 3 3 4" xfId="15809"/>
    <cellStyle name="常规 5 2 2 2 2 2 2 3 3 4" xfId="15810"/>
    <cellStyle name="常规 5 5 2 2 2 3 3 4" xfId="15811"/>
    <cellStyle name="常规 5 2 4 2 2 2 3 3 4" xfId="15812"/>
    <cellStyle name="常规 5 2 2 3 2 2 2 3 3 4" xfId="15813"/>
    <cellStyle name="常规 5 8 2 3 3 4" xfId="15814"/>
    <cellStyle name="常规 5 2 7 2 3 3 4" xfId="15815"/>
    <cellStyle name="常规 5 2 2 6 2 3 3 4" xfId="15816"/>
    <cellStyle name="常规 5 4 4 2 3 3 4" xfId="15817"/>
    <cellStyle name="常规 5 2 3 4 2 3 3 4" xfId="15818"/>
    <cellStyle name="常规 5 2 2 2 4 2 3 3 4" xfId="15819"/>
    <cellStyle name="常规 5 5 4 2 3 3 4" xfId="15820"/>
    <cellStyle name="常规 5 2 4 4 2 3 3 4" xfId="15821"/>
    <cellStyle name="常规 5 2 2 3 4 2 3 3 4" xfId="15822"/>
    <cellStyle name="常规 5 6 3 2 3 3 4" xfId="15823"/>
    <cellStyle name="常规 5 2 5 3 2 3 3 4" xfId="15824"/>
    <cellStyle name="常规 5 2 2 4 3 2 3 3 4" xfId="15825"/>
    <cellStyle name="常规 5 4 2 3 2 3 3 4" xfId="15826"/>
    <cellStyle name="常规 5 2 3 2 3 2 3 3 4" xfId="15827"/>
    <cellStyle name="常规 5 2 2 2 2 3 2 3 3 4" xfId="15828"/>
    <cellStyle name="常规 5 5 2 3 2 3 3 4" xfId="15829"/>
    <cellStyle name="常规 5 2 4 2 3 2 3 3 4" xfId="15830"/>
    <cellStyle name="常规 5 2 2 3 2 3 2 3 3 4" xfId="15831"/>
    <cellStyle name="常规 5 9 2 3 3 4" xfId="15832"/>
    <cellStyle name="常规 5 2 8 2 3 3 4" xfId="15833"/>
    <cellStyle name="常规 5 2 2 7 2 3 3 4" xfId="15834"/>
    <cellStyle name="常规 5 4 5 2 3 3 4" xfId="15835"/>
    <cellStyle name="常规 5 2 3 5 2 3 3 4" xfId="15836"/>
    <cellStyle name="常规 5 2 2 2 5 2 3 3 4" xfId="15837"/>
    <cellStyle name="常规 5 5 5 2 3 3 4" xfId="15838"/>
    <cellStyle name="常规 5 2 4 5 2 3 3 4" xfId="15839"/>
    <cellStyle name="常规 5 2 2 3 5 2 3 3 4" xfId="15840"/>
    <cellStyle name="常规 5 6 4 2 3 3 4" xfId="15841"/>
    <cellStyle name="常规 5 2 5 4 2 3 3 4" xfId="15842"/>
    <cellStyle name="常规 5 2 2 4 4 2 3 3 4" xfId="15843"/>
    <cellStyle name="常规 5 4 2 4 2 3 3 4" xfId="15844"/>
    <cellStyle name="常规 5 2 3 2 4 2 3 3 4" xfId="15845"/>
    <cellStyle name="常规 5 2 2 2 2 4 2 3 3 4" xfId="15846"/>
    <cellStyle name="常规 5 5 2 4 2 3 3 4" xfId="15847"/>
    <cellStyle name="常规 5 2 4 2 4 2 3 3 4" xfId="15848"/>
    <cellStyle name="常规 5 2 2 3 2 4 2 3 3 4" xfId="15849"/>
    <cellStyle name="常规 5 10 2 3 3 4" xfId="15850"/>
    <cellStyle name="常规 5 2 9 2 3 3 4" xfId="15851"/>
    <cellStyle name="常规 5 2 2 8 2 3 3 4" xfId="15852"/>
    <cellStyle name="常规 5 4 6 2 3 3 4" xfId="15853"/>
    <cellStyle name="常规 5 2 3 6 2 3 3 4" xfId="15854"/>
    <cellStyle name="常规 5 2 2 2 6 2 3 3 4" xfId="15855"/>
    <cellStyle name="常规 5 5 6 2 3 3 4" xfId="15856"/>
    <cellStyle name="常规 5 2 4 6 2 3 3 4" xfId="15857"/>
    <cellStyle name="常规 5 2 2 3 6 2 3 3 4" xfId="15858"/>
    <cellStyle name="常规 5 6 5 2 3 3 4" xfId="15859"/>
    <cellStyle name="常规 5 2 5 5 2 3 3 4" xfId="15860"/>
    <cellStyle name="常规 5 2 2 4 5 2 3 3 4" xfId="15861"/>
    <cellStyle name="常规 5 4 2 5 2 3 3 4" xfId="15862"/>
    <cellStyle name="常规 5 2 3 2 5 2 3 3 4" xfId="15863"/>
    <cellStyle name="常规 5 2 2 2 2 5 2 3 3 4" xfId="15864"/>
    <cellStyle name="常规 5 5 2 5 2 3 3 4" xfId="15865"/>
    <cellStyle name="常规 5 2 4 2 5 2 3 3 4" xfId="15866"/>
    <cellStyle name="常规 5 2 2 3 2 5 2 3 3 4" xfId="15867"/>
    <cellStyle name="常规 5 11 2 3 3 4" xfId="15868"/>
    <cellStyle name="常规 5 2 10 2 3 3 4" xfId="15869"/>
    <cellStyle name="常规 5 2 2 9 2 3 3 4" xfId="15870"/>
    <cellStyle name="常规 5 4 7 2 3 3 4" xfId="15871"/>
    <cellStyle name="常规 5 2 3 7 2 3 3 4" xfId="15872"/>
    <cellStyle name="常规 5 2 2 2 7 2 3 3 4" xfId="15873"/>
    <cellStyle name="常规 5 5 7 2 3 3 4" xfId="15874"/>
    <cellStyle name="常规 5 2 4 7 2 3 3 4" xfId="15875"/>
    <cellStyle name="常规 5 2 2 3 7 2 3 3 4" xfId="15876"/>
    <cellStyle name="常规 5 6 6 2 3 3 4" xfId="15877"/>
    <cellStyle name="常规 5 2 5 6 2 3 3 4" xfId="15878"/>
    <cellStyle name="常规 5 2 2 4 6 2 3 3 4" xfId="15879"/>
    <cellStyle name="常规 5 4 2 6 2 3 3 4" xfId="15880"/>
    <cellStyle name="常规 5 2 3 2 6 2 3 3 4" xfId="15881"/>
    <cellStyle name="常规 5 2 2 2 2 6 2 3 3 4" xfId="15882"/>
    <cellStyle name="常规 5 5 2 6 2 3 3 4" xfId="15883"/>
    <cellStyle name="常规 5 2 4 2 6 2 3 3 4" xfId="15884"/>
    <cellStyle name="常规 5 2 2 3 2 6 2 3 3 4" xfId="15885"/>
    <cellStyle name="常规 5 15 2 4" xfId="15886"/>
    <cellStyle name="常规 5 2 14 2 4" xfId="15887"/>
    <cellStyle name="常规 5 2 2 13 2 4" xfId="15888"/>
    <cellStyle name="常规 5 4 11 2 4" xfId="15889"/>
    <cellStyle name="常规 5 2 3 11 2 4" xfId="15890"/>
    <cellStyle name="常规 5 2 2 2 11 2 4" xfId="15891"/>
    <cellStyle name="常规 5 5 11 2 4" xfId="15892"/>
    <cellStyle name="常规 5 2 4 11 2 4" xfId="15893"/>
    <cellStyle name="常规 5 2 2 3 11 2 4" xfId="15894"/>
    <cellStyle name="常规 5 6 10 2 4" xfId="15895"/>
    <cellStyle name="常规 5 2 5 10 2 4" xfId="15896"/>
    <cellStyle name="常规 5 2 2 4 10 2 4" xfId="15897"/>
    <cellStyle name="常规 5 4 2 10 2 4" xfId="15898"/>
    <cellStyle name="常规 5 2 3 2 10 2 4" xfId="15899"/>
    <cellStyle name="常规 5 2 2 2 2 10 2 4" xfId="15900"/>
    <cellStyle name="常规 5 5 2 10 2 4" xfId="15901"/>
    <cellStyle name="常规 5 2 4 2 10 2 4" xfId="15902"/>
    <cellStyle name="常规 5 2 2 3 2 10 2 4" xfId="15903"/>
    <cellStyle name="常规 5 7 5 2 4" xfId="15904"/>
    <cellStyle name="常规 5 2 6 5 2 4" xfId="15905"/>
    <cellStyle name="常规 5 2 2 5 5 2 4" xfId="15906"/>
    <cellStyle name="常规 5 4 3 5 2 4" xfId="15907"/>
    <cellStyle name="常规 5 2 3 3 5 2 4" xfId="15908"/>
    <cellStyle name="常规 5 2 2 2 3 5 2 4" xfId="15909"/>
    <cellStyle name="常规 5 5 3 5 2 4" xfId="15910"/>
    <cellStyle name="常规 5 2 4 3 5 2 4" xfId="15911"/>
    <cellStyle name="常规 5 2 2 3 3 5 2 4" xfId="15912"/>
    <cellStyle name="常规 5 6 2 5 2 4" xfId="15913"/>
    <cellStyle name="常规 5 2 5 2 5 2 4" xfId="15914"/>
    <cellStyle name="常规 5 2 2 4 2 5 2 4" xfId="15915"/>
    <cellStyle name="常规 5 4 2 2 5 2 4" xfId="15916"/>
    <cellStyle name="常规 5 2 3 2 2 5 2 4" xfId="15917"/>
    <cellStyle name="常规 5 2 2 2 2 2 5 2 4" xfId="15918"/>
    <cellStyle name="常规 5 5 2 2 5 2 4" xfId="15919"/>
    <cellStyle name="常规 5 2 4 2 2 5 2 4" xfId="15920"/>
    <cellStyle name="常规 5 2 2 3 2 2 5 2 4" xfId="15921"/>
    <cellStyle name="常规 5 8 5 2 4" xfId="15922"/>
    <cellStyle name="常规 5 2 7 5 2 4" xfId="15923"/>
    <cellStyle name="常规 5 2 2 6 5 2 4" xfId="15924"/>
    <cellStyle name="常规 5 4 4 5 2 4" xfId="15925"/>
    <cellStyle name="常规 5 2 3 4 5 2 4" xfId="15926"/>
    <cellStyle name="常规 5 2 2 2 4 5 2 4" xfId="15927"/>
    <cellStyle name="常规 5 5 4 5 2 4" xfId="15928"/>
    <cellStyle name="常规 5 2 4 4 5 2 4" xfId="15929"/>
    <cellStyle name="常规 5 2 2 3 4 5 2 4" xfId="15930"/>
    <cellStyle name="常规 5 6 3 5 2 4" xfId="15931"/>
    <cellStyle name="常规 5 2 5 3 5 2 4" xfId="15932"/>
    <cellStyle name="常规 5 2 2 4 3 5 2 4" xfId="15933"/>
    <cellStyle name="常规 5 4 2 3 5 2 4" xfId="15934"/>
    <cellStyle name="常规 5 2 3 2 3 5 2 4" xfId="15935"/>
    <cellStyle name="常规 5 2 2 2 2 3 5 2 4" xfId="15936"/>
    <cellStyle name="常规 5 5 2 3 5 2 4" xfId="15937"/>
    <cellStyle name="常规 5 2 4 2 3 5 2 4" xfId="15938"/>
    <cellStyle name="常规 5 2 2 3 2 3 5 2 4" xfId="15939"/>
    <cellStyle name="常规 5 9 5 2 4" xfId="15940"/>
    <cellStyle name="常规 5 2 8 5 2 4" xfId="15941"/>
    <cellStyle name="常规 5 2 2 7 5 2 4" xfId="15942"/>
    <cellStyle name="常规 5 4 5 5 2 4" xfId="15943"/>
    <cellStyle name="常规 5 2 3 5 5 2 4" xfId="15944"/>
    <cellStyle name="常规 5 2 2 2 5 5 2 4" xfId="15945"/>
    <cellStyle name="常规 5 5 5 5 2 4" xfId="15946"/>
    <cellStyle name="常规 5 2 4 5 5 2 4" xfId="15947"/>
    <cellStyle name="常规 5 2 2 3 5 5 2 4" xfId="15948"/>
    <cellStyle name="常规 5 6 4 5 2 4" xfId="15949"/>
    <cellStyle name="常规 5 2 5 4 5 2 4" xfId="15950"/>
    <cellStyle name="常规 5 2 2 4 4 5 2 4" xfId="15951"/>
    <cellStyle name="常规 5 4 2 4 5 2 4" xfId="15952"/>
    <cellStyle name="常规 5 2 3 2 4 5 2 4" xfId="15953"/>
    <cellStyle name="常规 5 2 2 2 2 4 5 2 4" xfId="15954"/>
    <cellStyle name="常规 5 5 2 4 5 2 4" xfId="15955"/>
    <cellStyle name="常规 5 2 4 2 4 5 2 4" xfId="15956"/>
    <cellStyle name="常规 5 2 2 3 2 4 5 2 4" xfId="15957"/>
    <cellStyle name="常规 5 10 5 2 4" xfId="15958"/>
    <cellStyle name="常规 5 2 9 5 2 4" xfId="15959"/>
    <cellStyle name="常规 5 2 2 8 5 2 4" xfId="15960"/>
    <cellStyle name="常规 5 4 6 5 2 4" xfId="15961"/>
    <cellStyle name="常规 5 2 3 6 5 2 4" xfId="15962"/>
    <cellStyle name="常规 5 2 2 2 6 5 2 4" xfId="15963"/>
    <cellStyle name="常规 5 5 6 5 2 4" xfId="15964"/>
    <cellStyle name="常规 5 2 4 6 5 2 4" xfId="15965"/>
    <cellStyle name="常规 5 2 2 3 6 5 2 4" xfId="15966"/>
    <cellStyle name="常规 5 6 5 5 2 4" xfId="15967"/>
    <cellStyle name="常规 5 2 5 5 5 2 4" xfId="15968"/>
    <cellStyle name="常规 5 2 2 4 5 5 2 4" xfId="15969"/>
    <cellStyle name="常规 5 4 2 5 5 2 4" xfId="15970"/>
    <cellStyle name="常规 5 2 3 2 5 5 2 4" xfId="15971"/>
    <cellStyle name="常规 5 2 2 2 2 5 5 2 4" xfId="15972"/>
    <cellStyle name="常规 5 5 2 5 5 2 4" xfId="15973"/>
    <cellStyle name="常规 5 2 4 2 5 5 2 4" xfId="15974"/>
    <cellStyle name="常规 5 2 2 3 2 5 5 2 4" xfId="15975"/>
    <cellStyle name="常规 5 11 5 2 4" xfId="15976"/>
    <cellStyle name="常规 5 2 10 5 2 4" xfId="15977"/>
    <cellStyle name="常规 5 2 2 9 5 2 4" xfId="15978"/>
    <cellStyle name="常规 5 4 7 5 2 4" xfId="15979"/>
    <cellStyle name="常规 5 2 3 7 5 2 4" xfId="15980"/>
    <cellStyle name="常规 5 2 2 2 7 5 2 4" xfId="15981"/>
    <cellStyle name="常规 5 5 7 5 2 4" xfId="15982"/>
    <cellStyle name="常规 5 2 4 7 5 2 4" xfId="15983"/>
    <cellStyle name="常规 5 2 2 3 7 5 2 4" xfId="15984"/>
    <cellStyle name="常规 5 6 6 5 2 4" xfId="15985"/>
    <cellStyle name="常规 5 2 5 6 5 2 4" xfId="15986"/>
    <cellStyle name="常规 5 2 2 4 6 5 2 4" xfId="15987"/>
    <cellStyle name="常规 5 4 2 6 5 2 4" xfId="15988"/>
    <cellStyle name="常规 5 2 3 2 6 5 2 4" xfId="15989"/>
    <cellStyle name="常规 5 2 2 2 2 6 5 2 4" xfId="15990"/>
    <cellStyle name="常规 5 5 2 6 5 2 4" xfId="15991"/>
    <cellStyle name="常规 5 2 4 2 6 5 2 4" xfId="15992"/>
    <cellStyle name="常规 5 2 2 3 2 6 5 2 4" xfId="15993"/>
    <cellStyle name="常规 5 12 4 2 4" xfId="15994"/>
    <cellStyle name="常规 5 2 11 4 2 4" xfId="15995"/>
    <cellStyle name="常规 5 2 2 10 4 2 4" xfId="15996"/>
    <cellStyle name="常规 5 4 8 4 2 4" xfId="15997"/>
    <cellStyle name="常规 5 2 3 8 4 2 4" xfId="15998"/>
    <cellStyle name="常规 5 2 2 2 8 4 2 4" xfId="15999"/>
    <cellStyle name="常规 5 5 8 4 2 4" xfId="16000"/>
    <cellStyle name="常规 5 2 4 8 4 2 4" xfId="16001"/>
    <cellStyle name="常规 5 2 2 3 8 4 2 4" xfId="16002"/>
    <cellStyle name="常规 5 6 7 4 2 4" xfId="16003"/>
    <cellStyle name="常规 5 2 5 7 4 2 4" xfId="16004"/>
    <cellStyle name="常规 5 2 2 4 7 4 2 4" xfId="16005"/>
    <cellStyle name="常规 5 4 2 7 4 2 4" xfId="16006"/>
    <cellStyle name="常规 5 2 3 2 7 4 2 4" xfId="16007"/>
    <cellStyle name="常规 5 2 2 2 2 7 4 2 4" xfId="16008"/>
    <cellStyle name="常规 5 5 2 7 4 2 4" xfId="16009"/>
    <cellStyle name="常规 5 2 4 2 7 4 2 4" xfId="16010"/>
    <cellStyle name="常规 5 2 2 3 2 7 4 2 4" xfId="16011"/>
    <cellStyle name="常规 5 7 2 4 2 4" xfId="16012"/>
    <cellStyle name="常规 5 2 6 2 4 2 4" xfId="16013"/>
    <cellStyle name="常规 5 2 2 5 2 4 2 4" xfId="16014"/>
    <cellStyle name="常规 5 4 3 2 4 2 4" xfId="16015"/>
    <cellStyle name="常规 5 2 3 3 2 4 2 4" xfId="16016"/>
    <cellStyle name="常规 5 2 2 2 3 2 4 2 4" xfId="16017"/>
    <cellStyle name="常规 5 5 3 2 4 2 4" xfId="16018"/>
    <cellStyle name="常规 5 2 4 3 2 4 2 4" xfId="16019"/>
    <cellStyle name="常规 5 2 2 3 3 2 4 2 4" xfId="16020"/>
    <cellStyle name="常规 5 6 2 2 4 2 4" xfId="16021"/>
    <cellStyle name="常规 5 2 5 2 2 4 2 4" xfId="16022"/>
    <cellStyle name="常规 5 2 2 4 2 2 4 2 4" xfId="16023"/>
    <cellStyle name="常规 5 4 2 2 2 4 2 4" xfId="16024"/>
    <cellStyle name="常规 5 2 3 2 2 2 4 2 4" xfId="16025"/>
    <cellStyle name="常规 5 2 2 2 2 2 2 4 2 4" xfId="16026"/>
    <cellStyle name="常规 5 5 2 2 2 4 2 4" xfId="16027"/>
    <cellStyle name="常规 5 2 4 2 2 2 4 2 4" xfId="16028"/>
    <cellStyle name="常规 5 2 2 3 2 2 2 4 2 4" xfId="16029"/>
    <cellStyle name="常规 5 8 2 4 2 4" xfId="16030"/>
    <cellStyle name="常规 5 2 7 2 4 2 4" xfId="16031"/>
    <cellStyle name="常规 5 2 2 6 2 4 2 4" xfId="16032"/>
    <cellStyle name="常规 5 4 4 2 4 2 4" xfId="16033"/>
    <cellStyle name="常规 5 2 3 4 2 4 2 4" xfId="16034"/>
    <cellStyle name="常规 5 2 2 2 4 2 4 2 4" xfId="16035"/>
    <cellStyle name="常规 5 5 4 2 4 2 4" xfId="16036"/>
    <cellStyle name="常规 5 2 4 4 2 4 2 4" xfId="16037"/>
    <cellStyle name="常规 5 2 2 3 4 2 4 2 4" xfId="16038"/>
    <cellStyle name="常规 5 6 3 2 4 2 4" xfId="16039"/>
    <cellStyle name="常规 5 2 5 3 2 4 2 4" xfId="16040"/>
    <cellStyle name="常规 5 2 2 4 3 2 4 2 4" xfId="16041"/>
    <cellStyle name="常规 5 4 2 3 2 4 2 4" xfId="16042"/>
    <cellStyle name="常规 5 2 3 2 3 2 4 2 4" xfId="16043"/>
    <cellStyle name="常规 5 2 2 2 2 3 2 4 2 4" xfId="16044"/>
    <cellStyle name="常规 5 5 2 3 2 4 2 4" xfId="16045"/>
    <cellStyle name="常规 5 2 4 2 3 2 4 2 4" xfId="16046"/>
    <cellStyle name="常规 5 2 2 3 2 3 2 4 2 4" xfId="16047"/>
    <cellStyle name="常规 5 9 2 4 2 4" xfId="16048"/>
    <cellStyle name="常规 5 2 8 2 4 2 4" xfId="16049"/>
    <cellStyle name="常规 5 2 2 7 2 4 2 4" xfId="16050"/>
    <cellStyle name="常规 5 4 5 2 4 2 4" xfId="16051"/>
    <cellStyle name="常规 5 2 3 5 2 4 2 4" xfId="16052"/>
    <cellStyle name="常规 5 2 2 2 5 2 4 2 4" xfId="16053"/>
    <cellStyle name="常规 5 5 5 2 4 2 4" xfId="16054"/>
    <cellStyle name="常规 5 2 4 5 2 4 2 4" xfId="16055"/>
    <cellStyle name="常规 5 2 2 3 5 2 4 2 4" xfId="16056"/>
    <cellStyle name="常规 5 6 4 2 4 2 4" xfId="16057"/>
    <cellStyle name="常规 5 2 5 4 2 4 2 4" xfId="16058"/>
    <cellStyle name="常规 5 2 2 4 4 2 4 2 4" xfId="16059"/>
    <cellStyle name="常规 5 4 2 4 2 4 2 4" xfId="16060"/>
    <cellStyle name="常规 5 2 3 2 4 2 4 2 4" xfId="16061"/>
    <cellStyle name="常规 5 2 2 2 2 4 2 4 2 4" xfId="16062"/>
    <cellStyle name="常规 5 5 2 4 2 4 2 4" xfId="16063"/>
    <cellStyle name="常规 5 2 4 2 4 2 4 2 4" xfId="16064"/>
    <cellStyle name="常规 5 2 2 3 2 4 2 4 2 4" xfId="16065"/>
    <cellStyle name="常规 5 10 2 4 2 4" xfId="16066"/>
    <cellStyle name="常规 5 2 9 2 4 2 4" xfId="16067"/>
    <cellStyle name="常规 5 2 2 8 2 4 2 4" xfId="16068"/>
    <cellStyle name="常规 5 4 6 2 4 2 4" xfId="16069"/>
    <cellStyle name="常规 5 2 3 6 2 4 2 4" xfId="16070"/>
    <cellStyle name="常规 5 2 2 2 6 2 4 2 4" xfId="16071"/>
    <cellStyle name="常规 5 5 6 2 4 2 4" xfId="16072"/>
    <cellStyle name="常规 5 2 4 6 2 4 2 4" xfId="16073"/>
    <cellStyle name="常规 5 2 2 3 6 2 4 2 4" xfId="16074"/>
    <cellStyle name="常规 5 6 5 2 4 2 4" xfId="16075"/>
    <cellStyle name="常规 5 2 5 5 2 4 2 4" xfId="16076"/>
    <cellStyle name="常规 5 2 2 4 5 2 4 2 4" xfId="16077"/>
    <cellStyle name="常规 5 4 2 5 2 4 2 4" xfId="16078"/>
    <cellStyle name="常规 5 2 3 2 5 2 4 2 4" xfId="16079"/>
    <cellStyle name="常规 5 2 2 2 2 5 2 4 2 4" xfId="16080"/>
    <cellStyle name="常规 5 5 2 5 2 4 2 4" xfId="16081"/>
    <cellStyle name="常规 5 2 4 2 5 2 4 2 4" xfId="16082"/>
    <cellStyle name="常规 5 2 2 3 2 5 2 4 2 4" xfId="16083"/>
    <cellStyle name="常规 5 11 2 4 2 4" xfId="16084"/>
    <cellStyle name="常规 5 2 10 2 4 2 4" xfId="16085"/>
    <cellStyle name="常规 5 2 2 9 2 4 2 4" xfId="16086"/>
    <cellStyle name="常规 5 4 7 2 4 2 4" xfId="16087"/>
    <cellStyle name="常规 5 2 3 7 2 4 2 4" xfId="16088"/>
    <cellStyle name="常规 5 2 2 2 7 2 4 2 4" xfId="16089"/>
    <cellStyle name="常规 5 5 7 2 4 2 4" xfId="16090"/>
    <cellStyle name="常规 5 2 4 7 2 4 2 4" xfId="16091"/>
    <cellStyle name="常规 5 2 2 3 7 2 4 2 4" xfId="16092"/>
    <cellStyle name="常规 5 6 6 2 4 2 4" xfId="16093"/>
    <cellStyle name="常规 5 2 5 6 2 4 2 4" xfId="16094"/>
    <cellStyle name="常规 5 2 2 4 6 2 4 2 4" xfId="16095"/>
    <cellStyle name="常规 5 4 2 6 2 4 2 4" xfId="16096"/>
    <cellStyle name="常规 5 2 3 2 6 2 4 2 4" xfId="16097"/>
    <cellStyle name="常规 5 2 2 2 2 6 2 4 2 4" xfId="16098"/>
    <cellStyle name="常规 5 5 2 6 2 4 2 4" xfId="16099"/>
    <cellStyle name="常规 5 2 4 2 6 2 4 2 4" xfId="16100"/>
    <cellStyle name="常规 5 2 2 3 2 6 2 4 2 4" xfId="16101"/>
    <cellStyle name="常规 5 13 2 2 4" xfId="16102"/>
    <cellStyle name="常规 5 2 12 2 2 4" xfId="16103"/>
    <cellStyle name="常规 5 2 2 11 2 2 4" xfId="16104"/>
    <cellStyle name="常规 5 4 9 2 2 4" xfId="16105"/>
    <cellStyle name="常规 5 2 3 9 2 2 4" xfId="16106"/>
    <cellStyle name="常规 5 2 2 2 9 2 2 4" xfId="16107"/>
    <cellStyle name="常规 5 5 9 2 2 4" xfId="16108"/>
    <cellStyle name="常规 5 2 4 9 2 2 4" xfId="16109"/>
    <cellStyle name="常规 5 2 2 3 9 2 2 4" xfId="16110"/>
    <cellStyle name="常规 5 6 8 2 2 4" xfId="16111"/>
    <cellStyle name="常规 5 2 5 8 2 2 4" xfId="16112"/>
    <cellStyle name="常规 5 2 2 4 8 2 2 4" xfId="16113"/>
    <cellStyle name="常规 5 4 2 8 2 2 4" xfId="16114"/>
    <cellStyle name="常规 5 2 3 2 8 2 2 4" xfId="16115"/>
    <cellStyle name="常规 5 2 2 2 2 8 2 2 4" xfId="16116"/>
    <cellStyle name="常规 5 5 2 8 2 2 4" xfId="16117"/>
    <cellStyle name="常规 5 2 4 2 8 2 2 4" xfId="16118"/>
    <cellStyle name="常规 5 2 2 3 2 8 2 2 4" xfId="16119"/>
    <cellStyle name="常规 5 7 3 2 2 4" xfId="16120"/>
    <cellStyle name="常规 5 2 6 3 2 2 4" xfId="16121"/>
    <cellStyle name="常规 5 2 2 5 3 2 2 4" xfId="16122"/>
    <cellStyle name="常规 5 4 3 3 2 2 4" xfId="16123"/>
    <cellStyle name="常规 5 2 3 3 3 2 2 4" xfId="16124"/>
    <cellStyle name="常规 5 2 2 2 3 3 2 2 4" xfId="16125"/>
    <cellStyle name="常规 5 5 3 3 2 2 4" xfId="16126"/>
    <cellStyle name="常规 5 2 4 3 3 2 2 4" xfId="16127"/>
    <cellStyle name="常规 5 2 2 3 3 3 2 2 4" xfId="16128"/>
    <cellStyle name="常规 5 6 2 3 2 2 4" xfId="16129"/>
    <cellStyle name="常规 5 2 5 2 3 2 2 4" xfId="16130"/>
    <cellStyle name="常规 5 2 2 4 2 3 2 2 4" xfId="16131"/>
    <cellStyle name="常规 5 4 2 2 3 2 2 4" xfId="16132"/>
    <cellStyle name="常规 5 2 3 2 2 3 2 2 4" xfId="16133"/>
    <cellStyle name="常规 5 2 2 2 2 2 3 2 2 4" xfId="16134"/>
    <cellStyle name="常规 5 5 2 2 3 2 2 4" xfId="16135"/>
    <cellStyle name="常规 5 2 4 2 2 3 2 2 4" xfId="16136"/>
    <cellStyle name="常规 5 2 2 3 2 2 3 2 2 4" xfId="16137"/>
    <cellStyle name="常规 5 8 3 2 2 4" xfId="16138"/>
    <cellStyle name="常规 5 2 7 3 2 2 4" xfId="16139"/>
    <cellStyle name="常规 5 2 2 6 3 2 2 4" xfId="16140"/>
    <cellStyle name="常规 5 4 4 3 2 2 4" xfId="16141"/>
    <cellStyle name="常规 5 2 3 4 3 2 2 4" xfId="16142"/>
    <cellStyle name="常规 5 2 2 2 4 3 2 2 4" xfId="16143"/>
    <cellStyle name="常规 5 5 4 3 2 2 4" xfId="16144"/>
    <cellStyle name="常规 5 2 4 4 3 2 2 4" xfId="16145"/>
    <cellStyle name="常规 5 2 2 3 4 3 2 2 4" xfId="16146"/>
    <cellStyle name="常规 5 6 3 3 2 2 4" xfId="16147"/>
    <cellStyle name="常规 5 2 5 3 3 2 2 4" xfId="16148"/>
    <cellStyle name="常规 5 2 2 4 3 3 2 2 4" xfId="16149"/>
    <cellStyle name="常规 5 4 2 3 3 2 2 4" xfId="16150"/>
    <cellStyle name="常规 5 2 3 2 3 3 2 2 4" xfId="16151"/>
    <cellStyle name="常规 5 2 2 2 2 3 3 2 2 4" xfId="16152"/>
    <cellStyle name="常规 5 5 2 3 3 2 2 4" xfId="16153"/>
    <cellStyle name="常规 5 2 4 2 3 3 2 2 4" xfId="16154"/>
    <cellStyle name="常规 5 2 2 3 2 3 3 2 2 4" xfId="16155"/>
    <cellStyle name="常规 5 9 3 2 2 4" xfId="16156"/>
    <cellStyle name="常规 5 2 8 3 2 2 4" xfId="16157"/>
    <cellStyle name="常规 5 2 2 7 3 2 2 4" xfId="16158"/>
    <cellStyle name="常规 5 4 5 3 2 2 4" xfId="16159"/>
    <cellStyle name="常规 5 2 3 5 3 2 2 4" xfId="16160"/>
    <cellStyle name="常规 5 2 2 2 5 3 2 2 4" xfId="16161"/>
    <cellStyle name="常规 5 5 5 3 2 2 4" xfId="16162"/>
    <cellStyle name="常规 5 2 4 5 3 2 2 4" xfId="16163"/>
    <cellStyle name="常规 5 2 2 3 5 3 2 2 4" xfId="16164"/>
    <cellStyle name="常规 5 6 4 3 2 2 4" xfId="16165"/>
    <cellStyle name="常规 5 2 5 4 3 2 2 4" xfId="16166"/>
    <cellStyle name="常规 5 2 2 4 4 3 2 2 4" xfId="16167"/>
    <cellStyle name="常规 5 4 2 4 3 2 2 4" xfId="16168"/>
    <cellStyle name="常规 5 2 3 2 4 3 2 2 4" xfId="16169"/>
    <cellStyle name="常规 5 2 2 2 2 4 3 2 2 4" xfId="16170"/>
    <cellStyle name="常规 5 5 2 4 3 2 2 4" xfId="16171"/>
    <cellStyle name="常规 5 2 4 2 4 3 2 2 4" xfId="16172"/>
    <cellStyle name="常规 5 2 2 3 2 4 3 2 2 4" xfId="16173"/>
    <cellStyle name="常规 5 10 3 2 2 4" xfId="16174"/>
    <cellStyle name="常规 5 2 9 3 2 2 4" xfId="16175"/>
    <cellStyle name="常规 5 2 2 8 3 2 2 4" xfId="16176"/>
    <cellStyle name="常规 5 4 6 3 2 2 4" xfId="16177"/>
    <cellStyle name="常规 5 2 3 6 3 2 2 4" xfId="16178"/>
    <cellStyle name="常规 5 2 2 2 6 3 2 2 4" xfId="16179"/>
    <cellStyle name="常规 5 5 6 3 2 2 4" xfId="16180"/>
    <cellStyle name="常规 5 2 4 6 3 2 2 4" xfId="16181"/>
    <cellStyle name="常规 5 2 2 3 6 3 2 2 4" xfId="16182"/>
    <cellStyle name="常规 5 6 5 3 2 2 4" xfId="16183"/>
    <cellStyle name="常规 5 2 5 5 3 2 2 4" xfId="16184"/>
    <cellStyle name="常规 5 2 2 4 5 3 2 2 4" xfId="16185"/>
    <cellStyle name="常规 5 4 2 5 3 2 2 4" xfId="16186"/>
    <cellStyle name="常规 5 2 3 2 5 3 2 2 4" xfId="16187"/>
    <cellStyle name="常规 5 2 2 2 2 5 3 2 2 4" xfId="16188"/>
    <cellStyle name="常规 5 5 2 5 3 2 2 4" xfId="16189"/>
    <cellStyle name="常规 5 2 4 2 5 3 2 2 4" xfId="16190"/>
    <cellStyle name="常规 5 2 2 3 2 5 3 2 2 4" xfId="16191"/>
    <cellStyle name="常规 5 11 3 2 2 4" xfId="16192"/>
    <cellStyle name="常规 5 2 10 3 2 2 4" xfId="16193"/>
    <cellStyle name="常规 5 2 2 9 3 2 2 4" xfId="16194"/>
    <cellStyle name="常规 5 4 7 3 2 2 4" xfId="16195"/>
    <cellStyle name="常规 5 2 3 7 3 2 2 4" xfId="16196"/>
    <cellStyle name="常规 5 2 2 2 7 3 2 2 4" xfId="16197"/>
    <cellStyle name="常规 5 5 7 3 2 2 4" xfId="16198"/>
    <cellStyle name="常规 5 2 4 7 3 2 2 4" xfId="16199"/>
    <cellStyle name="常规 5 2 2 3 7 3 2 2 4" xfId="16200"/>
    <cellStyle name="常规 5 6 6 3 2 2 4" xfId="16201"/>
    <cellStyle name="常规 5 2 5 6 3 2 2 4" xfId="16202"/>
    <cellStyle name="常规 5 2 2 4 6 3 2 2 4" xfId="16203"/>
    <cellStyle name="常规 5 4 2 6 3 2 2 4" xfId="16204"/>
    <cellStyle name="常规 5 2 3 2 6 3 2 2 4" xfId="16205"/>
    <cellStyle name="常规 5 2 2 2 2 6 3 2 2 4" xfId="16206"/>
    <cellStyle name="常规 5 5 2 6 3 2 2 4" xfId="16207"/>
    <cellStyle name="常规 5 2 4 2 6 3 2 2 4" xfId="16208"/>
    <cellStyle name="常规 5 2 2 3 2 6 3 2 2 4" xfId="16209"/>
    <cellStyle name="常规 5 12 2 2 2 4" xfId="16210"/>
    <cellStyle name="常规 5 2 11 2 2 2 4" xfId="16211"/>
    <cellStyle name="常规 5 2 2 10 2 2 2 4" xfId="16212"/>
    <cellStyle name="常规 5 4 8 2 2 2 4" xfId="16213"/>
    <cellStyle name="常规 5 2 3 8 2 2 2 4" xfId="16214"/>
    <cellStyle name="常规 5 2 2 2 8 2 2 2 4" xfId="16215"/>
    <cellStyle name="常规 5 5 8 2 2 2 4" xfId="16216"/>
    <cellStyle name="常规 5 2 4 8 2 2 2 4" xfId="16217"/>
    <cellStyle name="常规 5 2 2 3 8 2 2 2 4" xfId="16218"/>
    <cellStyle name="常规 5 6 7 2 2 2 4" xfId="16219"/>
    <cellStyle name="常规 5 2 5 7 2 2 2 4" xfId="16220"/>
    <cellStyle name="常规 5 2 2 4 7 2 2 2 4" xfId="16221"/>
    <cellStyle name="常规 5 4 2 7 2 2 2 4" xfId="16222"/>
    <cellStyle name="常规 5 2 3 2 7 2 2 2 4" xfId="16223"/>
    <cellStyle name="常规 5 2 2 2 2 7 2 2 2 4" xfId="16224"/>
    <cellStyle name="常规 5 5 2 7 2 2 2 4" xfId="16225"/>
    <cellStyle name="常规 5 2 4 2 7 2 2 2 4" xfId="16226"/>
    <cellStyle name="常规 5 2 2 3 2 7 2 2 2 4" xfId="16227"/>
    <cellStyle name="常规 5 7 2 2 2 2 4" xfId="16228"/>
    <cellStyle name="常规 5 2 6 2 2 2 2 4" xfId="16229"/>
    <cellStyle name="常规 5 2 2 5 2 2 2 2 4" xfId="16230"/>
    <cellStyle name="常规 5 4 3 2 2 2 2 4" xfId="16231"/>
    <cellStyle name="常规 5 2 3 3 2 2 2 2 4" xfId="16232"/>
    <cellStyle name="常规 5 2 2 2 3 2 2 2 2 4" xfId="16233"/>
    <cellStyle name="常规 5 5 3 2 2 2 2 4" xfId="16234"/>
    <cellStyle name="常规 5 2 4 3 2 2 2 2 4" xfId="16235"/>
    <cellStyle name="常规 5 2 2 3 3 2 2 2 2 4" xfId="16236"/>
    <cellStyle name="常规 5 6 2 2 2 2 2 4" xfId="16237"/>
    <cellStyle name="常规 5 2 5 2 2 2 2 2 4" xfId="16238"/>
    <cellStyle name="常规 5 2 2 4 2 2 2 2 2 4" xfId="16239"/>
    <cellStyle name="常规 5 4 2 2 2 2 2 2 4" xfId="16240"/>
    <cellStyle name="常规 5 2 3 2 2 2 2 2 2 4" xfId="16241"/>
    <cellStyle name="常规 5 2 2 2 2 2 2 2 2 2 4" xfId="16242"/>
    <cellStyle name="常规 5 5 2 2 2 2 2 2 4" xfId="16243"/>
    <cellStyle name="常规 5 2 4 2 2 2 2 2 2 4" xfId="16244"/>
    <cellStyle name="常规 5 2 2 3 2 2 2 2 2 2 4" xfId="16245"/>
    <cellStyle name="常规 5 8 2 2 2 2 4" xfId="16246"/>
    <cellStyle name="常规 5 2 7 2 2 2 2 4" xfId="16247"/>
    <cellStyle name="常规 5 2 2 6 2 2 2 2 4" xfId="16248"/>
    <cellStyle name="常规 5 4 4 2 2 2 2 4" xfId="16249"/>
    <cellStyle name="常规 5 2 3 4 2 2 2 2 4" xfId="16250"/>
    <cellStyle name="常规 5 2 2 2 4 2 2 2 2 4" xfId="16251"/>
    <cellStyle name="常规 5 5 4 2 2 2 2 4" xfId="16252"/>
    <cellStyle name="常规 5 2 4 4 2 2 2 2 4" xfId="16253"/>
    <cellStyle name="常规 5 2 2 3 4 2 2 2 2 4" xfId="16254"/>
    <cellStyle name="常规 5 6 3 2 2 2 2 4" xfId="16255"/>
    <cellStyle name="常规 5 2 5 3 2 2 2 2 4" xfId="16256"/>
    <cellStyle name="常规 5 2 2 4 3 2 2 2 2 4" xfId="16257"/>
    <cellStyle name="常规 5 4 2 3 2 2 2 2 4" xfId="16258"/>
    <cellStyle name="常规 5 2 3 2 3 2 2 2 2 4" xfId="16259"/>
    <cellStyle name="常规 5 2 2 2 2 3 2 2 2 2 4" xfId="16260"/>
    <cellStyle name="常规 5 5 2 3 2 2 2 2 4" xfId="16261"/>
    <cellStyle name="常规 5 2 4 2 3 2 2 2 2 4" xfId="16262"/>
    <cellStyle name="常规 5 2 2 3 2 3 2 2 2 2 4" xfId="16263"/>
    <cellStyle name="常规 5 9 2 2 2 2 4" xfId="16264"/>
    <cellStyle name="常规 5 2 8 2 2 2 2 4" xfId="16265"/>
    <cellStyle name="常规 5 2 2 7 2 2 2 2 4" xfId="16266"/>
    <cellStyle name="常规 5 4 5 2 2 2 2 4" xfId="16267"/>
    <cellStyle name="常规 5 2 3 5 2 2 2 2 4" xfId="16268"/>
    <cellStyle name="常规 5 2 2 2 5 2 2 2 2 4" xfId="16269"/>
    <cellStyle name="常规 5 5 5 2 2 2 2 4" xfId="16270"/>
    <cellStyle name="常规 5 2 4 5 2 2 2 2 4" xfId="16271"/>
    <cellStyle name="常规 5 2 2 3 5 2 2 2 2 4" xfId="16272"/>
    <cellStyle name="常规 5 6 4 2 2 2 2 4" xfId="16273"/>
    <cellStyle name="常规 5 2 5 4 2 2 2 2 4" xfId="16274"/>
    <cellStyle name="常规 5 2 2 4 4 2 2 2 2 4" xfId="16275"/>
    <cellStyle name="常规 5 4 2 4 2 2 2 2 4" xfId="16276"/>
    <cellStyle name="常规 5 2 3 2 4 2 2 2 2 4" xfId="16277"/>
    <cellStyle name="常规 5 2 2 2 2 4 2 2 2 2 4" xfId="16278"/>
    <cellStyle name="常规 5 5 2 4 2 2 2 2 4" xfId="16279"/>
    <cellStyle name="常规 5 2 4 2 4 2 2 2 2 4" xfId="16280"/>
    <cellStyle name="常规 5 2 2 3 2 4 2 2 2 2 4" xfId="16281"/>
    <cellStyle name="常规 5 10 2 2 2 2 4" xfId="16282"/>
    <cellStyle name="常规 5 2 9 2 2 2 2 4" xfId="16283"/>
    <cellStyle name="常规 5 2 2 8 2 2 2 2 4" xfId="16284"/>
    <cellStyle name="常规 5 4 6 2 2 2 2 4" xfId="16285"/>
    <cellStyle name="常规 5 2 3 6 2 2 2 2 4" xfId="16286"/>
    <cellStyle name="常规 5 2 2 2 6 2 2 2 2 4" xfId="16287"/>
    <cellStyle name="常规 5 5 6 2 2 2 2 4" xfId="16288"/>
    <cellStyle name="常规 5 2 4 6 2 2 2 2 4" xfId="16289"/>
    <cellStyle name="常规 5 2 2 3 6 2 2 2 2 4" xfId="16290"/>
    <cellStyle name="常规 5 6 5 2 2 2 2 4" xfId="16291"/>
    <cellStyle name="常规 5 2 5 5 2 2 2 2 4" xfId="16292"/>
    <cellStyle name="常规 5 2 2 4 5 2 2 2 2 4" xfId="16293"/>
    <cellStyle name="常规 5 4 2 5 2 2 2 2 4" xfId="16294"/>
    <cellStyle name="常规 5 2 3 2 5 2 2 2 2 4" xfId="16295"/>
    <cellStyle name="常规 5 2 2 2 2 5 2 2 2 2 4" xfId="16296"/>
    <cellStyle name="常规 5 5 2 5 2 2 2 2 4" xfId="16297"/>
    <cellStyle name="常规 5 2 4 2 5 2 2 2 2 4" xfId="16298"/>
    <cellStyle name="常规 5 2 2 3 2 5 2 2 2 2 4" xfId="16299"/>
    <cellStyle name="常规 5 11 2 2 2 2 4" xfId="16300"/>
    <cellStyle name="常规 5 2 10 2 2 2 2 4" xfId="16301"/>
    <cellStyle name="常规 5 2 2 9 2 2 2 2 4" xfId="16302"/>
    <cellStyle name="常规 5 4 7 2 2 2 2 4" xfId="16303"/>
    <cellStyle name="常规 5 2 3 7 2 2 2 2 4" xfId="16304"/>
    <cellStyle name="常规 5 2 2 2 7 2 2 2 2 4" xfId="16305"/>
    <cellStyle name="常规 5 5 7 2 2 2 2 4" xfId="16306"/>
    <cellStyle name="常规 5 2 4 7 2 2 2 2 4" xfId="16307"/>
    <cellStyle name="常规 5 2 2 3 7 2 2 2 2 4" xfId="16308"/>
    <cellStyle name="常规 5 6 6 2 2 2 2 4" xfId="16309"/>
    <cellStyle name="常规 5 2 5 6 2 2 2 2 4" xfId="16310"/>
    <cellStyle name="常规 5 2 2 4 6 2 2 2 2 4" xfId="16311"/>
    <cellStyle name="常规 5 4 2 6 2 2 2 2 4" xfId="16312"/>
    <cellStyle name="常规 5 2 3 2 6 2 2 2 2 4" xfId="16313"/>
    <cellStyle name="常规 5 2 2 2 2 6 2 2 2 2 4" xfId="16314"/>
    <cellStyle name="常规 5 5 2 6 2 2 2 2 4" xfId="16315"/>
    <cellStyle name="常规 5 2 4 2 6 2 2 2 2 4" xfId="16316"/>
    <cellStyle name="常规 5 2 2 3 2 6 2 2 2 2 4" xfId="16317"/>
    <cellStyle name="常规 5 14 2 2 4" xfId="16318"/>
    <cellStyle name="常规 5 2 13 2 2 4" xfId="16319"/>
    <cellStyle name="常规 5 2 2 12 2 2 4" xfId="16320"/>
    <cellStyle name="常规 5 4 10 2 2 4" xfId="16321"/>
    <cellStyle name="常规 5 2 3 10 2 2 4" xfId="16322"/>
    <cellStyle name="常规 5 2 2 2 10 2 2 4" xfId="16323"/>
    <cellStyle name="常规 5 5 10 2 2 4" xfId="16324"/>
    <cellStyle name="常规 5 2 4 10 2 2 4" xfId="16325"/>
    <cellStyle name="常规 5 2 2 3 10 2 2 4" xfId="16326"/>
    <cellStyle name="常规 5 6 9 2 2 4" xfId="16327"/>
    <cellStyle name="常规 5 2 5 9 2 2 4" xfId="16328"/>
    <cellStyle name="常规 5 2 2 4 9 2 2 4" xfId="16329"/>
    <cellStyle name="常规 5 4 2 9 2 2 4" xfId="16330"/>
    <cellStyle name="常规 5 2 3 2 9 2 2 4" xfId="16331"/>
    <cellStyle name="常规 5 2 2 2 2 9 2 2 4" xfId="16332"/>
    <cellStyle name="常规 5 5 2 9 2 2 4" xfId="16333"/>
    <cellStyle name="常规 5 2 4 2 9 2 2 4" xfId="16334"/>
    <cellStyle name="常规 5 2 2 3 2 9 2 2 4" xfId="16335"/>
    <cellStyle name="常规 5 7 4 2 2 4" xfId="16336"/>
    <cellStyle name="常规 5 2 6 4 2 2 4" xfId="16337"/>
    <cellStyle name="常规 5 2 2 5 4 2 2 4" xfId="16338"/>
    <cellStyle name="常规 5 4 3 4 2 2 4" xfId="16339"/>
    <cellStyle name="常规 5 2 3 3 4 2 2 4" xfId="16340"/>
    <cellStyle name="常规 5 2 2 2 3 4 2 2 4" xfId="16341"/>
    <cellStyle name="常规 5 5 3 4 2 2 4" xfId="16342"/>
    <cellStyle name="常规 5 2 4 3 4 2 2 4" xfId="16343"/>
    <cellStyle name="常规 5 2 2 3 3 4 2 2 4" xfId="16344"/>
    <cellStyle name="常规 5 6 2 4 2 2 4" xfId="16345"/>
    <cellStyle name="常规 5 2 5 2 4 2 2 4" xfId="16346"/>
    <cellStyle name="常规 5 2 2 4 2 4 2 2 4" xfId="16347"/>
    <cellStyle name="常规 5 4 2 2 4 2 2 4" xfId="16348"/>
    <cellStyle name="常规 5 2 3 2 2 4 2 2 4" xfId="16349"/>
    <cellStyle name="常规 5 2 2 2 2 2 4 2 2 4" xfId="16350"/>
    <cellStyle name="常规 5 5 2 2 4 2 2 4" xfId="16351"/>
    <cellStyle name="常规 5 2 4 2 2 4 2 2 4" xfId="16352"/>
    <cellStyle name="常规 5 2 2 3 2 2 4 2 2 4" xfId="16353"/>
    <cellStyle name="常规 5 8 4 2 2 4" xfId="16354"/>
    <cellStyle name="常规 5 2 7 4 2 2 4" xfId="16355"/>
    <cellStyle name="常规 5 2 2 6 4 2 2 4" xfId="16356"/>
    <cellStyle name="常规 5 4 4 4 2 2 4" xfId="16357"/>
    <cellStyle name="常规 5 2 3 4 4 2 2 4" xfId="16358"/>
    <cellStyle name="常规 5 2 2 2 4 4 2 2 4" xfId="16359"/>
    <cellStyle name="常规 5 5 4 4 2 2 4" xfId="16360"/>
    <cellStyle name="常规 5 2 4 4 4 2 2 4" xfId="16361"/>
    <cellStyle name="常规 5 2 2 3 4 4 2 2 4" xfId="16362"/>
    <cellStyle name="常规 5 6 3 4 2 2 4" xfId="16363"/>
    <cellStyle name="常规 5 2 5 3 4 2 2 4" xfId="16364"/>
    <cellStyle name="常规 5 2 2 4 3 4 2 2 4" xfId="16365"/>
    <cellStyle name="常规 5 4 2 3 4 2 2 4" xfId="16366"/>
    <cellStyle name="常规 5 2 3 2 3 4 2 2 4" xfId="16367"/>
    <cellStyle name="常规 5 2 2 2 2 3 4 2 2 4" xfId="16368"/>
    <cellStyle name="常规 5 5 2 3 4 2 2 4" xfId="16369"/>
    <cellStyle name="常规 5 2 4 2 3 4 2 2 4" xfId="16370"/>
    <cellStyle name="常规 5 2 2 3 2 3 4 2 2 4" xfId="16371"/>
    <cellStyle name="常规 5 9 4 2 2 4" xfId="16372"/>
    <cellStyle name="常规 5 2 8 4 2 2 4" xfId="16373"/>
    <cellStyle name="常规 5 2 2 7 4 2 2 4" xfId="16374"/>
    <cellStyle name="常规 5 4 5 4 2 2 4" xfId="16375"/>
    <cellStyle name="常规 5 2 3 5 4 2 2 4" xfId="16376"/>
    <cellStyle name="常规 5 2 2 2 5 4 2 2 4" xfId="16377"/>
    <cellStyle name="常规 5 5 5 4 2 2 4" xfId="16378"/>
    <cellStyle name="常规 5 2 4 5 4 2 2 4" xfId="16379"/>
    <cellStyle name="常规 5 2 2 3 5 4 2 2 4" xfId="16380"/>
    <cellStyle name="常规 5 6 4 4 2 2 4" xfId="16381"/>
    <cellStyle name="常规 5 2 5 4 4 2 2 4" xfId="16382"/>
    <cellStyle name="常规 5 2 2 4 4 4 2 2 4" xfId="16383"/>
    <cellStyle name="常规 5 4 2 4 4 2 2 4" xfId="16384"/>
    <cellStyle name="常规 5 2 3 2 4 4 2 2 4" xfId="16385"/>
    <cellStyle name="常规 5 2 2 2 2 4 4 2 2 4" xfId="16386"/>
    <cellStyle name="常规 5 5 2 4 4 2 2 4" xfId="16387"/>
    <cellStyle name="常规 5 2 4 2 4 4 2 2 4" xfId="16388"/>
    <cellStyle name="常规 5 2 2 3 2 4 4 2 2 4" xfId="16389"/>
    <cellStyle name="常规 5 10 4 2 2 4" xfId="16390"/>
    <cellStyle name="常规 5 2 9 4 2 2 4" xfId="16391"/>
    <cellStyle name="常规 5 2 2 8 4 2 2 4" xfId="16392"/>
    <cellStyle name="常规 5 4 6 4 2 2 4" xfId="16393"/>
    <cellStyle name="常规 5 2 3 6 4 2 2 4" xfId="16394"/>
    <cellStyle name="常规 5 2 2 2 6 4 2 2 4" xfId="16395"/>
    <cellStyle name="常规 5 5 6 4 2 2 4" xfId="16396"/>
    <cellStyle name="常规 5 2 4 6 4 2 2 4" xfId="16397"/>
    <cellStyle name="常规 5 2 2 3 6 4 2 2 4" xfId="16398"/>
    <cellStyle name="常规 5 6 5 4 2 2 4" xfId="16399"/>
    <cellStyle name="常规 5 2 5 5 4 2 2 4" xfId="16400"/>
    <cellStyle name="常规 5 2 2 4 5 4 2 2 4" xfId="16401"/>
    <cellStyle name="常规 5 4 2 5 4 2 2 4" xfId="16402"/>
    <cellStyle name="常规 5 2 3 2 5 4 2 2 4" xfId="16403"/>
    <cellStyle name="常规 5 2 2 2 2 5 4 2 2 4" xfId="16404"/>
    <cellStyle name="常规 5 5 2 5 4 2 2 4" xfId="16405"/>
    <cellStyle name="常规 5 2 4 2 5 4 2 2 4" xfId="16406"/>
    <cellStyle name="常规 5 2 2 3 2 5 4 2 2 4" xfId="16407"/>
    <cellStyle name="常规 5 11 4 2 2 4" xfId="16408"/>
    <cellStyle name="常规 5 2 10 4 2 2 4" xfId="16409"/>
    <cellStyle name="常规 5 2 2 9 4 2 2 4" xfId="16410"/>
    <cellStyle name="常规 5 4 7 4 2 2 4" xfId="16411"/>
    <cellStyle name="常规 5 2 3 7 4 2 2 4" xfId="16412"/>
    <cellStyle name="常规 5 2 2 2 7 4 2 2 4" xfId="16413"/>
    <cellStyle name="常规 5 5 7 4 2 2 4" xfId="16414"/>
    <cellStyle name="常规 5 2 4 7 4 2 2 4" xfId="16415"/>
    <cellStyle name="常规 5 2 2 3 7 4 2 2 4" xfId="16416"/>
    <cellStyle name="常规 5 6 6 4 2 2 4" xfId="16417"/>
    <cellStyle name="常规 5 2 5 6 4 2 2 4" xfId="16418"/>
    <cellStyle name="常规 5 2 2 4 6 4 2 2 4" xfId="16419"/>
    <cellStyle name="常规 5 4 2 6 4 2 2 4" xfId="16420"/>
    <cellStyle name="常规 5 2 3 2 6 4 2 2 4" xfId="16421"/>
    <cellStyle name="常规 5 2 2 2 2 6 4 2 2 4" xfId="16422"/>
    <cellStyle name="常规 5 5 2 6 4 2 2 4" xfId="16423"/>
    <cellStyle name="常规 5 2 4 2 6 4 2 2 4" xfId="16424"/>
    <cellStyle name="常规 5 2 2 3 2 6 4 2 2 4" xfId="16425"/>
    <cellStyle name="常规 5 12 3 2 2 4" xfId="16426"/>
    <cellStyle name="常规 5 2 11 3 2 2 4" xfId="16427"/>
    <cellStyle name="常规 5 2 2 10 3 2 2 4" xfId="16428"/>
    <cellStyle name="常规 5 4 8 3 2 2 4" xfId="16429"/>
    <cellStyle name="常规 5 2 3 8 3 2 2 4" xfId="16430"/>
    <cellStyle name="常规 5 2 2 2 8 3 2 2 4" xfId="16431"/>
    <cellStyle name="常规 5 5 8 3 2 2 4" xfId="16432"/>
    <cellStyle name="常规 5 2 4 8 3 2 2 4" xfId="16433"/>
    <cellStyle name="常规 5 2 2 3 8 3 2 2 4" xfId="16434"/>
    <cellStyle name="常规 5 6 7 3 2 2 4" xfId="16435"/>
    <cellStyle name="常规 5 2 5 7 3 2 2 4" xfId="16436"/>
    <cellStyle name="常规 5 2 2 4 7 3 2 2 4" xfId="16437"/>
    <cellStyle name="常规 5 4 2 7 3 2 2 4" xfId="16438"/>
    <cellStyle name="常规 5 2 3 2 7 3 2 2 4" xfId="16439"/>
    <cellStyle name="常规 5 2 2 2 2 7 3 2 2 4" xfId="16440"/>
    <cellStyle name="常规 5 5 2 7 3 2 2 4" xfId="16441"/>
    <cellStyle name="常规 5 2 4 2 7 3 2 2 4" xfId="16442"/>
    <cellStyle name="常规 5 2 2 3 2 7 3 2 2 4" xfId="16443"/>
    <cellStyle name="常规 5 7 2 3 2 2 4" xfId="16444"/>
    <cellStyle name="常规 5 2 6 2 3 2 2 4" xfId="16445"/>
    <cellStyle name="常规 5 2 2 5 2 3 2 2 4" xfId="16446"/>
    <cellStyle name="常规 5 4 3 2 3 2 2 4" xfId="16447"/>
    <cellStyle name="常规 5 2 3 3 2 3 2 2 4" xfId="16448"/>
    <cellStyle name="常规 5 2 2 2 3 2 3 2 2 4" xfId="16449"/>
    <cellStyle name="常规 5 5 3 2 3 2 2 4" xfId="16450"/>
    <cellStyle name="常规 5 2 4 3 2 3 2 2 4" xfId="16451"/>
    <cellStyle name="常规 5 2 2 3 3 2 3 2 2 4" xfId="16452"/>
    <cellStyle name="常规 5 6 2 2 3 2 2 4" xfId="16453"/>
    <cellStyle name="常规 5 2 5 2 2 3 2 2 4" xfId="16454"/>
    <cellStyle name="常规 5 2 2 4 2 2 3 2 2 4" xfId="16455"/>
    <cellStyle name="常规 5 4 2 2 2 3 2 2 4" xfId="16456"/>
    <cellStyle name="常规 5 2 3 2 2 2 3 2 2 4" xfId="16457"/>
    <cellStyle name="常规 5 2 2 2 2 2 2 3 2 2 4" xfId="16458"/>
    <cellStyle name="常规 5 5 2 2 2 3 2 2 4" xfId="16459"/>
    <cellStyle name="常规 5 2 4 2 2 2 3 2 2 4" xfId="16460"/>
    <cellStyle name="常规 5 2 2 3 2 2 2 3 2 2 4" xfId="16461"/>
    <cellStyle name="常规 5 8 2 3 2 2 4" xfId="16462"/>
    <cellStyle name="常规 5 2 7 2 3 2 2 4" xfId="16463"/>
    <cellStyle name="常规 5 2 2 6 2 3 2 2 4" xfId="16464"/>
    <cellStyle name="常规 5 4 4 2 3 2 2 4" xfId="16465"/>
    <cellStyle name="常规 5 2 3 4 2 3 2 2 4" xfId="16466"/>
    <cellStyle name="常规 5 2 2 2 4 2 3 2 2 4" xfId="16467"/>
    <cellStyle name="常规 5 5 4 2 3 2 2 4" xfId="16468"/>
    <cellStyle name="常规 5 2 4 4 2 3 2 2 4" xfId="16469"/>
    <cellStyle name="常规 5 2 2 3 4 2 3 2 2 4" xfId="16470"/>
    <cellStyle name="常规 5 6 3 2 3 2 2 4" xfId="16471"/>
    <cellStyle name="常规 5 2 5 3 2 3 2 2 4" xfId="16472"/>
    <cellStyle name="常规 5 2 2 4 3 2 3 2 2 4" xfId="16473"/>
    <cellStyle name="常规 5 4 2 3 2 3 2 2 4" xfId="16474"/>
    <cellStyle name="常规 5 2 3 2 3 2 3 2 2 4" xfId="16475"/>
    <cellStyle name="常规 5 2 2 2 2 3 2 3 2 2 4" xfId="16476"/>
    <cellStyle name="常规 5 5 2 3 2 3 2 2 4" xfId="16477"/>
    <cellStyle name="常规 5 2 4 2 3 2 3 2 2 4" xfId="16478"/>
    <cellStyle name="常规 5 2 2 3 2 3 2 3 2 2 4" xfId="16479"/>
    <cellStyle name="常规 5 9 2 3 2 2 4" xfId="16480"/>
    <cellStyle name="常规 5 2 8 2 3 2 2 4" xfId="16481"/>
    <cellStyle name="常规 5 2 2 7 2 3 2 2 4" xfId="16482"/>
    <cellStyle name="常规 5 4 5 2 3 2 2 4" xfId="16483"/>
    <cellStyle name="常规 5 2 3 5 2 3 2 2 4" xfId="16484"/>
    <cellStyle name="常规 5 2 2 2 5 2 3 2 2 4" xfId="16485"/>
    <cellStyle name="常规 5 5 5 2 3 2 2 4" xfId="16486"/>
    <cellStyle name="常规 5 2 4 5 2 3 2 2 4" xfId="16487"/>
    <cellStyle name="常规 5 2 2 3 5 2 3 2 2 4" xfId="16488"/>
    <cellStyle name="常规 5 6 4 2 3 2 2 4" xfId="16489"/>
    <cellStyle name="常规 5 2 5 4 2 3 2 2 4" xfId="16490"/>
    <cellStyle name="常规 5 2 2 4 4 2 3 2 2 4" xfId="16491"/>
    <cellStyle name="常规 5 4 2 4 2 3 2 2 4" xfId="16492"/>
    <cellStyle name="常规 5 2 3 2 4 2 3 2 2 4" xfId="16493"/>
    <cellStyle name="常规 5 2 2 2 2 4 2 3 2 2 4" xfId="16494"/>
    <cellStyle name="常规 5 5 2 4 2 3 2 2 4" xfId="16495"/>
    <cellStyle name="常规 5 2 4 2 4 2 3 2 2 4" xfId="16496"/>
    <cellStyle name="常规 5 2 2 3 2 4 2 3 2 2 4" xfId="16497"/>
    <cellStyle name="常规 5 10 2 3 2 2 4" xfId="16498"/>
    <cellStyle name="常规 5 2 9 2 3 2 2 4" xfId="16499"/>
    <cellStyle name="常规 5 2 2 8 2 3 2 2 4" xfId="16500"/>
    <cellStyle name="常规 5 4 6 2 3 2 2 4" xfId="16501"/>
    <cellStyle name="常规 5 2 3 6 2 3 2 2 4" xfId="16502"/>
    <cellStyle name="常规 5 2 2 2 6 2 3 2 2 4" xfId="16503"/>
    <cellStyle name="常规 5 5 6 2 3 2 2 4" xfId="16504"/>
    <cellStyle name="常规 5 2 4 6 2 3 2 2 4" xfId="16505"/>
    <cellStyle name="常规 5 2 2 3 6 2 3 2 2 4" xfId="16506"/>
    <cellStyle name="常规 5 6 5 2 3 2 2 4" xfId="16507"/>
    <cellStyle name="常规 5 2 5 5 2 3 2 2 4" xfId="16508"/>
    <cellStyle name="常规 5 2 2 4 5 2 3 2 2 4" xfId="16509"/>
    <cellStyle name="常规 5 4 2 5 2 3 2 2 4" xfId="16510"/>
    <cellStyle name="常规 5 2 3 2 5 2 3 2 2 4" xfId="16511"/>
    <cellStyle name="常规 5 2 2 2 2 5 2 3 2 2 4" xfId="16512"/>
    <cellStyle name="常规 5 5 2 5 2 3 2 2 4" xfId="16513"/>
    <cellStyle name="常规 5 2 4 2 5 2 3 2 2 4" xfId="16514"/>
    <cellStyle name="常规 5 2 2 3 2 5 2 3 2 2 4" xfId="16515"/>
    <cellStyle name="常规 5 11 2 3 2 2 4" xfId="16516"/>
    <cellStyle name="常规 5 2 10 2 3 2 2 4" xfId="16517"/>
    <cellStyle name="常规 5 2 2 9 2 3 2 2 4" xfId="16518"/>
    <cellStyle name="常规 5 4 7 2 3 2 2 4" xfId="16519"/>
    <cellStyle name="常规 5 2 3 7 2 3 2 2 4" xfId="16520"/>
    <cellStyle name="常规 5 2 2 2 7 2 3 2 2 4" xfId="16521"/>
    <cellStyle name="常规 5 5 7 2 3 2 2 4" xfId="16522"/>
    <cellStyle name="常规 5 2 4 7 2 3 2 2 4" xfId="16523"/>
    <cellStyle name="常规 5 2 2 3 7 2 3 2 2 4" xfId="16524"/>
    <cellStyle name="常规 5 6 6 2 3 2 2 4" xfId="16525"/>
    <cellStyle name="常规 5 2 5 6 2 3 2 2 4" xfId="16526"/>
    <cellStyle name="常规 5 2 2 4 6 2 3 2 2 4" xfId="16527"/>
    <cellStyle name="常规 5 4 2 6 2 3 2 2 4" xfId="16528"/>
    <cellStyle name="常规 5 2 3 2 6 2 3 2 2 4" xfId="16529"/>
    <cellStyle name="常规 5 2 2 2 2 6 2 3 2 2 4" xfId="16530"/>
    <cellStyle name="常规 5 5 2 6 2 3 2 2 4" xfId="16531"/>
    <cellStyle name="常规 5 2 4 2 6 2 3 2 2 4" xfId="16532"/>
    <cellStyle name="常规 5 2 2 3 2 6 2 3 2 2 4" xfId="16533"/>
    <cellStyle name="常规 5 20" xfId="16534"/>
    <cellStyle name="常规 5 2 20" xfId="16535"/>
    <cellStyle name="常规 5 2 2 19" xfId="16536"/>
    <cellStyle name="常规 5 4 16" xfId="16537"/>
    <cellStyle name="常规 5 2 3 16" xfId="16538"/>
    <cellStyle name="常规 5 2 2 2 16" xfId="16539"/>
    <cellStyle name="常规 5 5 16" xfId="16540"/>
    <cellStyle name="常规 5 2 4 16" xfId="16541"/>
    <cellStyle name="常规 5 2 2 3 16" xfId="16542"/>
    <cellStyle name="常规 5 6 15" xfId="16543"/>
    <cellStyle name="常规 5 2 5 15" xfId="16544"/>
    <cellStyle name="常规 5 2 2 4 15" xfId="16545"/>
    <cellStyle name="常规 5 4 2 15" xfId="16546"/>
    <cellStyle name="常规 5 2 3 2 15" xfId="16547"/>
    <cellStyle name="常规 5 2 2 2 2 15" xfId="16548"/>
    <cellStyle name="常规 5 5 2 15" xfId="16549"/>
    <cellStyle name="常规 5 2 4 2 15" xfId="16550"/>
    <cellStyle name="常规 5 2 2 3 2 15" xfId="16551"/>
    <cellStyle name="常规 5 7 10" xfId="16552"/>
    <cellStyle name="常规 5 2 6 10" xfId="16553"/>
    <cellStyle name="常规 5 2 2 5 10" xfId="16554"/>
    <cellStyle name="常规 5 4 3 10" xfId="16555"/>
    <cellStyle name="常规 5 2 3 3 10" xfId="16556"/>
    <cellStyle name="常规 5 2 2 2 3 10" xfId="16557"/>
    <cellStyle name="常规 5 5 3 10" xfId="16558"/>
    <cellStyle name="常规 5 2 4 3 10" xfId="16559"/>
    <cellStyle name="常规 5 2 2 3 3 10" xfId="16560"/>
    <cellStyle name="常规 5 6 2 10" xfId="16561"/>
    <cellStyle name="常规 5 2 5 2 10" xfId="16562"/>
    <cellStyle name="常规 5 2 2 4 2 10" xfId="16563"/>
    <cellStyle name="常规 5 4 2 2 10" xfId="16564"/>
    <cellStyle name="常规 5 2 3 2 2 10" xfId="16565"/>
    <cellStyle name="常规 5 2 2 2 2 2 10" xfId="16566"/>
    <cellStyle name="常规 5 5 2 2 10" xfId="16567"/>
    <cellStyle name="常规 5 2 4 2 2 10" xfId="16568"/>
    <cellStyle name="常规 5 2 2 3 2 2 10" xfId="16569"/>
    <cellStyle name="常规 5 8 10" xfId="16570"/>
    <cellStyle name="常规 5 2 7 10" xfId="16571"/>
    <cellStyle name="常规 5 2 2 6 10" xfId="16572"/>
    <cellStyle name="常规 5 4 4 10" xfId="16573"/>
    <cellStyle name="常规 5 2 3 4 10" xfId="16574"/>
    <cellStyle name="常规 5 2 2 2 4 10" xfId="16575"/>
    <cellStyle name="常规 5 5 4 10" xfId="16576"/>
    <cellStyle name="常规 5 2 4 4 10" xfId="16577"/>
    <cellStyle name="常规 5 2 2 3 4 10" xfId="16578"/>
    <cellStyle name="常规 5 6 3 10" xfId="16579"/>
    <cellStyle name="常规 5 2 5 3 10" xfId="16580"/>
    <cellStyle name="常规 5 2 2 4 3 10" xfId="16581"/>
    <cellStyle name="常规 5 4 2 3 10" xfId="16582"/>
    <cellStyle name="常规 5 2 3 2 3 10" xfId="16583"/>
    <cellStyle name="常规 5 2 2 2 2 3 10" xfId="16584"/>
    <cellStyle name="常规 5 5 2 3 10" xfId="16585"/>
    <cellStyle name="常规 5 2 4 2 3 10" xfId="16586"/>
    <cellStyle name="常规 5 2 2 3 2 3 10" xfId="16587"/>
    <cellStyle name="常规 5 9 10" xfId="16588"/>
    <cellStyle name="常规 5 2 8 10" xfId="16589"/>
    <cellStyle name="常规 5 2 2 7 10" xfId="16590"/>
    <cellStyle name="常规 5 4 5 10" xfId="16591"/>
    <cellStyle name="常规 5 2 3 5 10" xfId="16592"/>
    <cellStyle name="常规 5 2 2 2 5 10" xfId="16593"/>
    <cellStyle name="常规 5 5 5 10" xfId="16594"/>
    <cellStyle name="常规 5 2 4 5 10" xfId="16595"/>
    <cellStyle name="常规 5 2 2 3 5 10" xfId="16596"/>
    <cellStyle name="常规 5 6 4 10" xfId="16597"/>
    <cellStyle name="常规 5 2 5 4 10" xfId="16598"/>
    <cellStyle name="常规 5 2 2 4 4 10" xfId="16599"/>
    <cellStyle name="常规 5 4 2 4 10" xfId="16600"/>
    <cellStyle name="常规 5 2 3 2 4 10" xfId="16601"/>
    <cellStyle name="常规 5 2 2 2 2 4 10" xfId="16602"/>
    <cellStyle name="常规 5 5 2 4 10" xfId="16603"/>
    <cellStyle name="常规 5 2 4 2 4 10" xfId="16604"/>
    <cellStyle name="常规 5 2 2 3 2 4 10" xfId="16605"/>
    <cellStyle name="常规 5 10 10" xfId="16606"/>
    <cellStyle name="常规 5 2 9 10" xfId="16607"/>
    <cellStyle name="常规 5 2 2 8 10" xfId="16608"/>
    <cellStyle name="常规 5 4 6 10" xfId="16609"/>
    <cellStyle name="常规 5 2 3 6 10" xfId="16610"/>
    <cellStyle name="常规 5 2 2 2 6 10" xfId="16611"/>
    <cellStyle name="常规 5 5 6 10" xfId="16612"/>
    <cellStyle name="常规 5 2 4 6 10" xfId="16613"/>
    <cellStyle name="常规 5 2 2 3 6 10" xfId="16614"/>
    <cellStyle name="常规 5 6 5 10" xfId="16615"/>
    <cellStyle name="常规 5 2 5 5 10" xfId="16616"/>
    <cellStyle name="常规 5 2 2 4 5 10" xfId="16617"/>
    <cellStyle name="常规 5 4 2 5 10" xfId="16618"/>
    <cellStyle name="常规 5 2 3 2 5 10" xfId="16619"/>
    <cellStyle name="常规 5 2 2 2 2 5 10" xfId="16620"/>
    <cellStyle name="常规 5 5 2 5 10" xfId="16621"/>
    <cellStyle name="常规 5 2 4 2 5 10" xfId="16622"/>
    <cellStyle name="常规 5 2 2 3 2 5 10" xfId="16623"/>
    <cellStyle name="常规 5 11 10" xfId="16624"/>
    <cellStyle name="常规 5 2 10 10" xfId="16625"/>
    <cellStyle name="常规 5 2 2 9 10" xfId="16626"/>
    <cellStyle name="常规 5 4 7 10" xfId="16627"/>
    <cellStyle name="常规 5 2 3 7 10" xfId="16628"/>
    <cellStyle name="常规 5 2 2 2 7 10" xfId="16629"/>
    <cellStyle name="常规 5 5 7 10" xfId="16630"/>
    <cellStyle name="常规 5 2 4 7 10" xfId="16631"/>
    <cellStyle name="常规 5 2 2 3 7 10" xfId="16632"/>
    <cellStyle name="常规 5 6 6 10" xfId="16633"/>
    <cellStyle name="常规 5 2 5 6 10" xfId="16634"/>
    <cellStyle name="常规 5 2 2 4 6 10" xfId="16635"/>
    <cellStyle name="常规 5 4 2 6 10" xfId="16636"/>
    <cellStyle name="常规 5 2 3 2 6 10" xfId="16637"/>
    <cellStyle name="常规 5 2 2 2 2 6 10" xfId="16638"/>
    <cellStyle name="常规 5 5 2 6 10" xfId="16639"/>
    <cellStyle name="常规 5 2 4 2 6 10" xfId="16640"/>
    <cellStyle name="常规 5 2 2 3 2 6 10" xfId="16641"/>
    <cellStyle name="常规 5 12 9" xfId="16642"/>
    <cellStyle name="常规 5 2 11 9" xfId="16643"/>
    <cellStyle name="常规 5 2 2 10 9" xfId="16644"/>
    <cellStyle name="常规 5 4 8 9" xfId="16645"/>
    <cellStyle name="常规 5 2 3 8 9" xfId="16646"/>
    <cellStyle name="常规 5 2 2 2 8 9" xfId="16647"/>
    <cellStyle name="常规 5 5 8 9" xfId="16648"/>
    <cellStyle name="常规 5 2 4 8 9" xfId="16649"/>
    <cellStyle name="常规 5 2 2 3 8 9" xfId="16650"/>
    <cellStyle name="常规 5 6 7 9" xfId="16651"/>
    <cellStyle name="常规 5 2 5 7 9" xfId="16652"/>
    <cellStyle name="常规 5 2 2 4 7 9" xfId="16653"/>
    <cellStyle name="常规 5 4 2 7 9" xfId="16654"/>
    <cellStyle name="常规 5 2 3 2 7 9" xfId="16655"/>
    <cellStyle name="常规 5 2 2 2 2 7 9" xfId="16656"/>
    <cellStyle name="常规 5 5 2 7 9" xfId="16657"/>
    <cellStyle name="常规 5 2 4 2 7 9" xfId="16658"/>
    <cellStyle name="常规 5 2 2 3 2 7 9" xfId="16659"/>
    <cellStyle name="常规 5 7 2 9" xfId="16660"/>
    <cellStyle name="常规 5 2 6 2 9" xfId="16661"/>
    <cellStyle name="常规 5 2 2 5 2 9" xfId="16662"/>
    <cellStyle name="常规 5 4 3 2 9" xfId="16663"/>
    <cellStyle name="常规 5 2 3 3 2 9" xfId="16664"/>
    <cellStyle name="常规 5 2 2 2 3 2 9" xfId="16665"/>
    <cellStyle name="常规 5 5 3 2 9" xfId="16666"/>
    <cellStyle name="常规 5 2 4 3 2 9" xfId="16667"/>
    <cellStyle name="常规 5 2 2 3 3 2 9" xfId="16668"/>
    <cellStyle name="常规 5 6 2 2 9" xfId="16669"/>
    <cellStyle name="常规 5 2 5 2 2 9" xfId="16670"/>
    <cellStyle name="常规 5 2 2 4 2 2 9" xfId="16671"/>
    <cellStyle name="常规 5 4 2 2 2 9" xfId="16672"/>
    <cellStyle name="常规 5 2 3 2 2 2 9" xfId="16673"/>
    <cellStyle name="常规 5 2 2 2 2 2 2 9" xfId="16674"/>
    <cellStyle name="常规 5 5 2 2 2 9" xfId="16675"/>
    <cellStyle name="常规 5 2 4 2 2 2 9" xfId="16676"/>
    <cellStyle name="常规 5 2 2 3 2 2 2 9" xfId="16677"/>
    <cellStyle name="常规 5 8 2 9" xfId="16678"/>
    <cellStyle name="常规 5 2 7 2 9" xfId="16679"/>
    <cellStyle name="常规 5 2 2 6 2 9" xfId="16680"/>
    <cellStyle name="常规 5 4 4 2 9" xfId="16681"/>
    <cellStyle name="常规 5 2 3 4 2 9" xfId="16682"/>
    <cellStyle name="常规 5 2 2 2 4 2 9" xfId="16683"/>
    <cellStyle name="常规 5 5 4 2 9" xfId="16684"/>
    <cellStyle name="常规 5 2 4 4 2 9" xfId="16685"/>
    <cellStyle name="常规 5 2 2 3 4 2 9" xfId="16686"/>
    <cellStyle name="常规 5 6 3 2 9" xfId="16687"/>
    <cellStyle name="常规 5 2 5 3 2 9" xfId="16688"/>
    <cellStyle name="常规 5 2 2 4 3 2 9" xfId="16689"/>
    <cellStyle name="常规 5 4 2 3 2 9" xfId="16690"/>
    <cellStyle name="常规 5 2 3 2 3 2 9" xfId="16691"/>
    <cellStyle name="常规 5 2 2 2 2 3 2 9" xfId="16692"/>
    <cellStyle name="常规 5 5 2 3 2 9" xfId="16693"/>
    <cellStyle name="常规 5 2 4 2 3 2 9" xfId="16694"/>
    <cellStyle name="常规 5 2 2 3 2 3 2 9" xfId="16695"/>
    <cellStyle name="常规 5 9 2 9" xfId="16696"/>
    <cellStyle name="常规 5 2 8 2 9" xfId="16697"/>
    <cellStyle name="常规 5 2 2 7 2 9" xfId="16698"/>
    <cellStyle name="常规 5 4 5 2 9" xfId="16699"/>
    <cellStyle name="常规 5 2 3 5 2 9" xfId="16700"/>
    <cellStyle name="常规 5 2 2 2 5 2 9" xfId="16701"/>
    <cellStyle name="常规 5 5 5 2 9" xfId="16702"/>
    <cellStyle name="常规 5 2 4 5 2 9" xfId="16703"/>
    <cellStyle name="常规 5 2 2 3 5 2 9" xfId="16704"/>
    <cellStyle name="常规 5 6 4 2 9" xfId="16705"/>
    <cellStyle name="常规 5 2 5 4 2 9" xfId="16706"/>
    <cellStyle name="常规 5 2 2 4 4 2 9" xfId="16707"/>
    <cellStyle name="常规 5 4 2 4 2 9" xfId="16708"/>
    <cellStyle name="常规 5 2 3 2 4 2 9" xfId="16709"/>
    <cellStyle name="常规 5 2 2 2 2 4 2 9" xfId="16710"/>
    <cellStyle name="常规 5 5 2 4 2 9" xfId="16711"/>
    <cellStyle name="常规 5 2 4 2 4 2 9" xfId="16712"/>
    <cellStyle name="常规 5 2 2 3 2 4 2 9" xfId="16713"/>
    <cellStyle name="常规 5 10 2 9" xfId="16714"/>
    <cellStyle name="常规 5 2 9 2 9" xfId="16715"/>
    <cellStyle name="常规 5 2 2 8 2 9" xfId="16716"/>
    <cellStyle name="常规 5 4 6 2 9" xfId="16717"/>
    <cellStyle name="常规 5 2 3 6 2 9" xfId="16718"/>
    <cellStyle name="常规 5 2 2 2 6 2 9" xfId="16719"/>
    <cellStyle name="常规 5 5 6 2 9" xfId="16720"/>
    <cellStyle name="常规 5 2 4 6 2 9" xfId="16721"/>
    <cellStyle name="常规 5 2 2 3 6 2 9" xfId="16722"/>
    <cellStyle name="常规 5 6 5 2 9" xfId="16723"/>
    <cellStyle name="常规 5 2 5 5 2 9" xfId="16724"/>
    <cellStyle name="常规 5 2 2 4 5 2 9" xfId="16725"/>
    <cellStyle name="常规 5 4 2 5 2 9" xfId="16726"/>
    <cellStyle name="常规 5 2 3 2 5 2 9" xfId="16727"/>
    <cellStyle name="常规 5 2 2 2 2 5 2 9" xfId="16728"/>
    <cellStyle name="常规 5 5 2 5 2 9" xfId="16729"/>
    <cellStyle name="常规 5 2 4 2 5 2 9" xfId="16730"/>
    <cellStyle name="常规 5 2 2 3 2 5 2 9" xfId="16731"/>
    <cellStyle name="常规 5 11 2 9" xfId="16732"/>
    <cellStyle name="常规 5 2 10 2 9" xfId="16733"/>
    <cellStyle name="常规 5 2 2 9 2 9" xfId="16734"/>
    <cellStyle name="常规 5 4 7 2 9" xfId="16735"/>
    <cellStyle name="常规 5 2 3 7 2 9" xfId="16736"/>
    <cellStyle name="常规 5 2 2 2 7 2 9" xfId="16737"/>
    <cellStyle name="常规 5 5 7 2 9" xfId="16738"/>
    <cellStyle name="常规 5 2 4 7 2 9" xfId="16739"/>
    <cellStyle name="常规 5 2 2 3 7 2 9" xfId="16740"/>
    <cellStyle name="常规 5 6 6 2 9" xfId="16741"/>
    <cellStyle name="常规 5 2 5 6 2 9" xfId="16742"/>
    <cellStyle name="常规 5 2 2 4 6 2 9" xfId="16743"/>
    <cellStyle name="常规 5 4 2 6 2 9" xfId="16744"/>
    <cellStyle name="常规 5 2 3 2 6 2 9" xfId="16745"/>
    <cellStyle name="常规 5 2 2 2 2 6 2 9" xfId="16746"/>
    <cellStyle name="常规 5 5 2 6 2 9" xfId="16747"/>
    <cellStyle name="常规 5 2 4 2 6 2 9" xfId="16748"/>
    <cellStyle name="常规 5 2 2 3 2 6 2 9" xfId="16749"/>
    <cellStyle name="常规 5 13 7" xfId="16750"/>
    <cellStyle name="常规 5 2 12 7" xfId="16751"/>
    <cellStyle name="常规 5 2 2 11 7" xfId="16752"/>
    <cellStyle name="常规 5 4 9 7" xfId="16753"/>
    <cellStyle name="常规 5 2 3 9 7" xfId="16754"/>
    <cellStyle name="常规 5 2 2 2 9 7" xfId="16755"/>
    <cellStyle name="常规 5 5 9 7" xfId="16756"/>
    <cellStyle name="常规 5 2 4 9 7" xfId="16757"/>
    <cellStyle name="常规 5 2 2 3 9 7" xfId="16758"/>
    <cellStyle name="常规 5 6 8 7" xfId="16759"/>
    <cellStyle name="常规 5 2 5 8 7" xfId="16760"/>
    <cellStyle name="常规 5 2 2 4 8 7" xfId="16761"/>
    <cellStyle name="常规 5 4 2 8 7" xfId="16762"/>
    <cellStyle name="常规 5 2 3 2 8 7" xfId="16763"/>
    <cellStyle name="常规 5 2 2 2 2 8 7" xfId="16764"/>
    <cellStyle name="常规 5 5 2 8 7" xfId="16765"/>
    <cellStyle name="常规 5 2 4 2 8 7" xfId="16766"/>
    <cellStyle name="常规 5 2 2 3 2 8 7" xfId="16767"/>
    <cellStyle name="常规 5 7 3 7" xfId="16768"/>
    <cellStyle name="常规 5 2 6 3 7" xfId="16769"/>
    <cellStyle name="常规 5 2 2 5 3 7" xfId="16770"/>
    <cellStyle name="常规 5 4 3 3 7" xfId="16771"/>
    <cellStyle name="常规 5 2 3 3 3 7" xfId="16772"/>
    <cellStyle name="常规 5 2 2 2 3 3 7" xfId="16773"/>
    <cellStyle name="常规 5 5 3 3 7" xfId="16774"/>
    <cellStyle name="常规 5 2 4 3 3 7" xfId="16775"/>
    <cellStyle name="常规 5 2 2 3 3 3 7" xfId="16776"/>
    <cellStyle name="常规 5 6 2 3 7" xfId="16777"/>
    <cellStyle name="常规 5 2 5 2 3 7" xfId="16778"/>
    <cellStyle name="常规 5 2 2 4 2 3 7" xfId="16779"/>
    <cellStyle name="常规 5 4 2 2 3 7" xfId="16780"/>
    <cellStyle name="常规 5 2 3 2 2 3 7" xfId="16781"/>
    <cellStyle name="常规 5 2 2 2 2 2 3 7" xfId="16782"/>
    <cellStyle name="常规 5 5 2 2 3 7" xfId="16783"/>
    <cellStyle name="常规 5 2 4 2 2 3 7" xfId="16784"/>
    <cellStyle name="常规 5 2 2 3 2 2 3 7" xfId="16785"/>
    <cellStyle name="常规 5 8 3 7" xfId="16786"/>
    <cellStyle name="常规 5 2 7 3 7" xfId="16787"/>
    <cellStyle name="常规 5 2 2 6 3 7" xfId="16788"/>
    <cellStyle name="常规 5 4 4 3 7" xfId="16789"/>
    <cellStyle name="常规 5 2 3 4 3 7" xfId="16790"/>
    <cellStyle name="常规 5 2 2 2 4 3 7" xfId="16791"/>
    <cellStyle name="常规 5 5 4 3 7" xfId="16792"/>
    <cellStyle name="常规 5 2 4 4 3 7" xfId="16793"/>
    <cellStyle name="常规 5 2 2 3 4 3 7" xfId="16794"/>
    <cellStyle name="常规 5 6 3 3 7" xfId="16795"/>
    <cellStyle name="常规 5 2 5 3 3 7" xfId="16796"/>
    <cellStyle name="常规 5 2 2 4 3 3 7" xfId="16797"/>
    <cellStyle name="常规 5 4 2 3 3 7" xfId="16798"/>
    <cellStyle name="常规 5 2 3 2 3 3 7" xfId="16799"/>
    <cellStyle name="常规 5 2 2 2 2 3 3 7" xfId="16800"/>
    <cellStyle name="常规 5 5 2 3 3 7" xfId="16801"/>
    <cellStyle name="常规 5 2 4 2 3 3 7" xfId="16802"/>
    <cellStyle name="常规 5 2 2 3 2 3 3 7" xfId="16803"/>
    <cellStyle name="常规 5 9 3 7" xfId="16804"/>
    <cellStyle name="常规 5 2 8 3 7" xfId="16805"/>
    <cellStyle name="常规 5 2 2 7 3 7" xfId="16806"/>
    <cellStyle name="常规 5 4 5 3 7" xfId="16807"/>
    <cellStyle name="常规 5 2 3 5 3 7" xfId="16808"/>
    <cellStyle name="常规 5 2 2 2 5 3 7" xfId="16809"/>
    <cellStyle name="常规 5 5 5 3 7" xfId="16810"/>
    <cellStyle name="常规 5 2 4 5 3 7" xfId="16811"/>
    <cellStyle name="常规 5 2 2 3 5 3 7" xfId="16812"/>
    <cellStyle name="常规 5 6 4 3 7" xfId="16813"/>
    <cellStyle name="常规 5 2 5 4 3 7" xfId="16814"/>
    <cellStyle name="常规 5 2 2 4 4 3 7" xfId="16815"/>
    <cellStyle name="常规 5 4 2 4 3 7" xfId="16816"/>
    <cellStyle name="常规 5 2 3 2 4 3 7" xfId="16817"/>
    <cellStyle name="常规 5 2 2 2 2 4 3 7" xfId="16818"/>
    <cellStyle name="常规 5 5 2 4 3 7" xfId="16819"/>
    <cellStyle name="常规 5 2 4 2 4 3 7" xfId="16820"/>
    <cellStyle name="常规 5 2 2 3 2 4 3 7" xfId="16821"/>
    <cellStyle name="常规 5 10 3 7" xfId="16822"/>
    <cellStyle name="常规 5 2 9 3 7" xfId="16823"/>
    <cellStyle name="常规 5 2 2 8 3 7" xfId="16824"/>
    <cellStyle name="常规 5 4 6 3 7" xfId="16825"/>
    <cellStyle name="常规 5 2 3 6 3 7" xfId="16826"/>
    <cellStyle name="常规 5 2 2 2 6 3 7" xfId="16827"/>
    <cellStyle name="常规 5 5 6 3 7" xfId="16828"/>
    <cellStyle name="常规 5 2 4 6 3 7" xfId="16829"/>
    <cellStyle name="常规 5 2 2 3 6 3 7" xfId="16830"/>
    <cellStyle name="常规 5 6 5 3 7" xfId="16831"/>
    <cellStyle name="常规 5 2 5 5 3 7" xfId="16832"/>
    <cellStyle name="常规 5 2 2 4 5 3 7" xfId="16833"/>
    <cellStyle name="常规 5 4 2 5 3 7" xfId="16834"/>
    <cellStyle name="常规 5 2 3 2 5 3 7" xfId="16835"/>
    <cellStyle name="常规 5 2 2 2 2 5 3 7" xfId="16836"/>
    <cellStyle name="常规 5 5 2 5 3 7" xfId="16837"/>
    <cellStyle name="常规 5 2 4 2 5 3 7" xfId="16838"/>
    <cellStyle name="常规 5 2 2 3 2 5 3 7" xfId="16839"/>
    <cellStyle name="常规 5 11 3 7" xfId="16840"/>
    <cellStyle name="常规 5 2 10 3 7" xfId="16841"/>
    <cellStyle name="常规 5 2 2 9 3 7" xfId="16842"/>
    <cellStyle name="常规 5 4 7 3 7" xfId="16843"/>
    <cellStyle name="常规 5 2 3 7 3 7" xfId="16844"/>
    <cellStyle name="常规 5 2 2 2 7 3 7" xfId="16845"/>
    <cellStyle name="常规 5 5 7 3 7" xfId="16846"/>
    <cellStyle name="常规 5 2 4 7 3 7" xfId="16847"/>
    <cellStyle name="常规 5 2 2 3 7 3 7" xfId="16848"/>
    <cellStyle name="常规 5 6 6 3 7" xfId="16849"/>
    <cellStyle name="常规 5 2 5 6 3 7" xfId="16850"/>
    <cellStyle name="常规 5 2 2 4 6 3 7" xfId="16851"/>
    <cellStyle name="常规 5 4 2 6 3 7" xfId="16852"/>
    <cellStyle name="常规 5 2 3 2 6 3 7" xfId="16853"/>
    <cellStyle name="常规 5 2 2 2 2 6 3 7" xfId="16854"/>
    <cellStyle name="常规 5 5 2 6 3 7" xfId="16855"/>
    <cellStyle name="常规 5 2 4 2 6 3 7" xfId="16856"/>
    <cellStyle name="常规 5 2 2 3 2 6 3 7" xfId="16857"/>
    <cellStyle name="常规 5 12 2 7" xfId="16858"/>
    <cellStyle name="常规 5 2 11 2 7" xfId="16859"/>
    <cellStyle name="常规 5 2 2 10 2 7" xfId="16860"/>
    <cellStyle name="常规 5 4 8 2 7" xfId="16861"/>
    <cellStyle name="常规 5 2 3 8 2 7" xfId="16862"/>
    <cellStyle name="常规 5 2 2 2 8 2 7" xfId="16863"/>
    <cellStyle name="常规 5 5 8 2 7" xfId="16864"/>
    <cellStyle name="常规 5 2 4 8 2 7" xfId="16865"/>
    <cellStyle name="常规 5 2 2 3 8 2 7" xfId="16866"/>
    <cellStyle name="常规 5 6 7 2 7" xfId="16867"/>
    <cellStyle name="常规 5 2 5 7 2 7" xfId="16868"/>
    <cellStyle name="常规 5 2 2 4 7 2 7" xfId="16869"/>
    <cellStyle name="常规 5 4 2 7 2 7" xfId="16870"/>
    <cellStyle name="常规 5 2 3 2 7 2 7" xfId="16871"/>
    <cellStyle name="常规 5 2 2 2 2 7 2 7" xfId="16872"/>
    <cellStyle name="常规 5 5 2 7 2 7" xfId="16873"/>
    <cellStyle name="常规 5 2 4 2 7 2 7" xfId="16874"/>
    <cellStyle name="常规 5 2 2 3 2 7 2 7" xfId="16875"/>
    <cellStyle name="常规 5 7 2 2 7" xfId="16876"/>
    <cellStyle name="常规 5 2 6 2 2 7" xfId="16877"/>
    <cellStyle name="常规 5 2 2 5 2 2 7" xfId="16878"/>
    <cellStyle name="常规 5 4 3 2 2 7" xfId="16879"/>
    <cellStyle name="常规 5 2 3 3 2 2 7" xfId="16880"/>
    <cellStyle name="常规 5 2 2 2 3 2 2 7" xfId="16881"/>
    <cellStyle name="常规 5 5 3 2 2 7" xfId="16882"/>
    <cellStyle name="常规 5 2 4 3 2 2 7" xfId="16883"/>
    <cellStyle name="常规 5 2 2 3 3 2 2 7" xfId="16884"/>
    <cellStyle name="常规 5 6 2 2 2 7" xfId="16885"/>
    <cellStyle name="常规 5 2 5 2 2 2 7" xfId="16886"/>
    <cellStyle name="常规 5 2 2 4 2 2 2 7" xfId="16887"/>
    <cellStyle name="常规 5 4 2 2 2 2 7" xfId="16888"/>
    <cellStyle name="常规 5 2 3 2 2 2 2 7" xfId="16889"/>
    <cellStyle name="常规 5 2 2 2 2 2 2 2 7" xfId="16890"/>
    <cellStyle name="常规 5 5 2 2 2 2 7" xfId="16891"/>
    <cellStyle name="常规 5 2 4 2 2 2 2 7" xfId="16892"/>
    <cellStyle name="常规 5 2 2 3 2 2 2 2 7" xfId="16893"/>
    <cellStyle name="常规 5 8 2 2 7" xfId="16894"/>
    <cellStyle name="常规 5 2 7 2 2 7" xfId="16895"/>
    <cellStyle name="常规 5 2 2 6 2 2 7" xfId="16896"/>
    <cellStyle name="常规 5 4 4 2 2 7" xfId="16897"/>
    <cellStyle name="常规 5 2 3 4 2 2 7" xfId="16898"/>
    <cellStyle name="常规 5 2 2 2 4 2 2 7" xfId="16899"/>
    <cellStyle name="常规 5 5 4 2 2 7" xfId="16900"/>
    <cellStyle name="常规 5 2 4 4 2 2 7" xfId="16901"/>
    <cellStyle name="常规 5 2 2 3 4 2 2 7" xfId="16902"/>
    <cellStyle name="常规 5 6 3 2 2 7" xfId="16903"/>
    <cellStyle name="常规 5 2 5 3 2 2 7" xfId="16904"/>
    <cellStyle name="常规 5 2 2 4 3 2 2 7" xfId="16905"/>
    <cellStyle name="常规 5 4 2 3 2 2 7" xfId="16906"/>
    <cellStyle name="常规 5 2 3 2 3 2 2 7" xfId="16907"/>
    <cellStyle name="常规 5 2 2 2 2 3 2 2 7" xfId="16908"/>
    <cellStyle name="常规 5 5 2 3 2 2 7" xfId="16909"/>
    <cellStyle name="常规 5 2 4 2 3 2 2 7" xfId="16910"/>
    <cellStyle name="常规 5 2 2 3 2 3 2 2 7" xfId="16911"/>
    <cellStyle name="常规 5 9 2 2 7" xfId="16912"/>
    <cellStyle name="常规 5 2 8 2 2 7" xfId="16913"/>
    <cellStyle name="常规 5 2 2 7 2 2 7" xfId="16914"/>
    <cellStyle name="常规 5 4 5 2 2 7" xfId="16915"/>
    <cellStyle name="常规 5 2 3 5 2 2 7" xfId="16916"/>
    <cellStyle name="常规 5 2 2 2 5 2 2 7" xfId="16917"/>
    <cellStyle name="常规 5 5 5 2 2 7" xfId="16918"/>
    <cellStyle name="常规 5 2 4 5 2 2 7" xfId="16919"/>
    <cellStyle name="常规 5 2 2 3 5 2 2 7" xfId="16920"/>
    <cellStyle name="常规 5 6 4 2 2 7" xfId="16921"/>
    <cellStyle name="常规 5 2 5 4 2 2 7" xfId="16922"/>
    <cellStyle name="常规 5 2 2 4 4 2 2 7" xfId="16923"/>
    <cellStyle name="常规 5 4 2 4 2 2 7" xfId="16924"/>
    <cellStyle name="常规 5 2 3 2 4 2 2 7" xfId="16925"/>
    <cellStyle name="常规 5 2 2 2 2 4 2 2 7" xfId="16926"/>
    <cellStyle name="常规 5 5 2 4 2 2 7" xfId="16927"/>
    <cellStyle name="常规 5 2 4 2 4 2 2 7" xfId="16928"/>
    <cellStyle name="常规 5 2 2 3 2 4 2 2 7" xfId="16929"/>
    <cellStyle name="常规 5 10 2 2 7" xfId="16930"/>
    <cellStyle name="常规 5 2 9 2 2 7" xfId="16931"/>
    <cellStyle name="常规 5 2 2 8 2 2 7" xfId="16932"/>
    <cellStyle name="常规 5 4 6 2 2 7" xfId="16933"/>
    <cellStyle name="常规 5 2 3 6 2 2 7" xfId="16934"/>
    <cellStyle name="常规 5 2 2 2 6 2 2 7" xfId="16935"/>
    <cellStyle name="常规 5 5 6 2 2 7" xfId="16936"/>
    <cellStyle name="常规 5 2 4 6 2 2 7" xfId="16937"/>
    <cellStyle name="常规 5 2 2 3 6 2 2 7" xfId="16938"/>
    <cellStyle name="常规 5 6 5 2 2 7" xfId="16939"/>
    <cellStyle name="常规 5 2 5 5 2 2 7" xfId="16940"/>
    <cellStyle name="常规 5 2 2 4 5 2 2 7" xfId="16941"/>
    <cellStyle name="常规 5 4 2 5 2 2 7" xfId="16942"/>
    <cellStyle name="常规 5 2 3 2 5 2 2 7" xfId="16943"/>
    <cellStyle name="常规 5 2 2 2 2 5 2 2 7" xfId="16944"/>
    <cellStyle name="常规 5 5 2 5 2 2 7" xfId="16945"/>
    <cellStyle name="常规 5 2 4 2 5 2 2 7" xfId="16946"/>
    <cellStyle name="常规 5 2 2 3 2 5 2 2 7" xfId="16947"/>
    <cellStyle name="常规 5 11 2 2 7" xfId="16948"/>
    <cellStyle name="常规 5 2 10 2 2 7" xfId="16949"/>
    <cellStyle name="常规 5 2 2 9 2 2 7" xfId="16950"/>
    <cellStyle name="常规 5 4 7 2 2 7" xfId="16951"/>
    <cellStyle name="常规 5 2 3 7 2 2 7" xfId="16952"/>
    <cellStyle name="常规 5 2 2 2 7 2 2 7" xfId="16953"/>
    <cellStyle name="常规 5 5 7 2 2 7" xfId="16954"/>
    <cellStyle name="常规 5 2 4 7 2 2 7" xfId="16955"/>
    <cellStyle name="常规 5 2 2 3 7 2 2 7" xfId="16956"/>
    <cellStyle name="常规 5 6 6 2 2 7" xfId="16957"/>
    <cellStyle name="常规 5 2 5 6 2 2 7" xfId="16958"/>
    <cellStyle name="常规 5 2 2 4 6 2 2 7" xfId="16959"/>
    <cellStyle name="常规 5 4 2 6 2 2 7" xfId="16960"/>
    <cellStyle name="常规 5 2 3 2 6 2 2 7" xfId="16961"/>
    <cellStyle name="常规 5 2 2 2 2 6 2 2 7" xfId="16962"/>
    <cellStyle name="常规 5 5 2 6 2 2 7" xfId="16963"/>
    <cellStyle name="常规 5 2 4 2 6 2 2 7" xfId="16964"/>
    <cellStyle name="常规 5 2 2 3 2 6 2 2 7" xfId="16965"/>
    <cellStyle name="常规 5 14 7" xfId="16966"/>
    <cellStyle name="常规 5 2 13 7" xfId="16967"/>
    <cellStyle name="常规 5 2 2 12 7" xfId="16968"/>
    <cellStyle name="常规 5 4 10 7" xfId="16969"/>
    <cellStyle name="常规 5 2 3 10 7" xfId="16970"/>
    <cellStyle name="常规 5 2 2 2 10 7" xfId="16971"/>
    <cellStyle name="常规 5 5 10 7" xfId="16972"/>
    <cellStyle name="常规 5 2 4 10 7" xfId="16973"/>
    <cellStyle name="常规 5 2 2 3 10 7" xfId="16974"/>
    <cellStyle name="常规 5 6 9 7" xfId="16975"/>
    <cellStyle name="常规 5 2 5 9 7" xfId="16976"/>
    <cellStyle name="常规 5 2 2 4 9 7" xfId="16977"/>
    <cellStyle name="常规 5 4 2 9 7" xfId="16978"/>
    <cellStyle name="常规 5 2 3 2 9 7" xfId="16979"/>
    <cellStyle name="常规 5 2 2 2 2 9 7" xfId="16980"/>
    <cellStyle name="常规 5 5 2 9 7" xfId="16981"/>
    <cellStyle name="常规 5 2 4 2 9 7" xfId="16982"/>
    <cellStyle name="常规 5 2 2 3 2 9 7" xfId="16983"/>
    <cellStyle name="常规 5 7 4 7" xfId="16984"/>
    <cellStyle name="常规 5 2 6 4 7" xfId="16985"/>
    <cellStyle name="常规 5 2 2 5 4 7" xfId="16986"/>
    <cellStyle name="常规 5 4 3 4 7" xfId="16987"/>
    <cellStyle name="常规 5 2 3 3 4 7" xfId="16988"/>
    <cellStyle name="常规 5 2 2 2 3 4 7" xfId="16989"/>
    <cellStyle name="常规 5 5 3 4 7" xfId="16990"/>
    <cellStyle name="常规 5 2 4 3 4 7" xfId="16991"/>
    <cellStyle name="常规 5 2 2 3 3 4 7" xfId="16992"/>
    <cellStyle name="常规 5 6 2 4 7" xfId="16993"/>
    <cellStyle name="常规 5 2 5 2 4 7" xfId="16994"/>
    <cellStyle name="常规 5 2 2 4 2 4 7" xfId="16995"/>
    <cellStyle name="常规 5 4 2 2 4 7" xfId="16996"/>
    <cellStyle name="常规 5 2 3 2 2 4 7" xfId="16997"/>
    <cellStyle name="常规 5 2 2 2 2 2 4 7" xfId="16998"/>
    <cellStyle name="常规 5 5 2 2 4 7" xfId="16999"/>
    <cellStyle name="常规 5 2 4 2 2 4 7" xfId="17000"/>
    <cellStyle name="常规 5 2 2 3 2 2 4 7" xfId="17001"/>
    <cellStyle name="常规 5 8 4 7" xfId="17002"/>
    <cellStyle name="常规 5 2 7 4 7" xfId="17003"/>
    <cellStyle name="常规 5 2 2 6 4 7" xfId="17004"/>
    <cellStyle name="常规 5 4 4 4 7" xfId="17005"/>
    <cellStyle name="常规 5 2 3 4 4 7" xfId="17006"/>
    <cellStyle name="常规 5 2 2 2 4 4 7" xfId="17007"/>
    <cellStyle name="常规 5 5 4 4 7" xfId="17008"/>
    <cellStyle name="常规 5 2 4 4 4 7" xfId="17009"/>
    <cellStyle name="常规 5 2 2 3 4 4 7" xfId="17010"/>
    <cellStyle name="常规 5 6 3 4 7" xfId="17011"/>
    <cellStyle name="常规 5 2 5 3 4 7" xfId="17012"/>
    <cellStyle name="常规 5 2 2 4 3 4 7" xfId="17013"/>
    <cellStyle name="常规 5 4 2 3 4 7" xfId="17014"/>
    <cellStyle name="常规 5 2 3 2 3 4 7" xfId="17015"/>
    <cellStyle name="常规 5 2 2 2 2 3 4 7" xfId="17016"/>
    <cellStyle name="常规 5 5 2 3 4 7" xfId="17017"/>
    <cellStyle name="常规 5 2 4 2 3 4 7" xfId="17018"/>
    <cellStyle name="常规 5 2 2 3 2 3 4 7" xfId="17019"/>
    <cellStyle name="常规 5 9 4 7" xfId="17020"/>
    <cellStyle name="常规 5 2 8 4 7" xfId="17021"/>
    <cellStyle name="常规 5 2 2 7 4 7" xfId="17022"/>
    <cellStyle name="常规 5 4 5 4 7" xfId="17023"/>
    <cellStyle name="常规 5 2 3 5 4 7" xfId="17024"/>
    <cellStyle name="常规 5 2 2 2 5 4 7" xfId="17025"/>
    <cellStyle name="常规 5 5 5 4 7" xfId="17026"/>
    <cellStyle name="常规 5 2 4 5 4 7" xfId="17027"/>
    <cellStyle name="常规 5 2 2 3 5 4 7" xfId="17028"/>
    <cellStyle name="常规 5 6 4 4 7" xfId="17029"/>
    <cellStyle name="常规 5 2 5 4 4 7" xfId="17030"/>
    <cellStyle name="常规 5 2 2 4 4 4 7" xfId="17031"/>
    <cellStyle name="常规 5 4 2 4 4 7" xfId="17032"/>
    <cellStyle name="常规 5 2 3 2 4 4 7" xfId="17033"/>
    <cellStyle name="常规 5 2 2 2 2 4 4 7" xfId="17034"/>
    <cellStyle name="常规 5 5 2 4 4 7" xfId="17035"/>
    <cellStyle name="常规 5 2 4 2 4 4 7" xfId="17036"/>
    <cellStyle name="常规 5 2 2 3 2 4 4 7" xfId="17037"/>
    <cellStyle name="常规 5 10 4 7" xfId="17038"/>
    <cellStyle name="常规 5 2 9 4 7" xfId="17039"/>
    <cellStyle name="常规 5 2 2 8 4 7" xfId="17040"/>
    <cellStyle name="常规 5 4 6 4 7" xfId="17041"/>
    <cellStyle name="常规 5 2 3 6 4 7" xfId="17042"/>
    <cellStyle name="常规 5 2 2 2 6 4 7" xfId="17043"/>
    <cellStyle name="常规 5 5 6 4 7" xfId="17044"/>
    <cellStyle name="常规 5 2 4 6 4 7" xfId="17045"/>
    <cellStyle name="常规 5 2 2 3 6 4 7" xfId="17046"/>
    <cellStyle name="常规 5 6 5 4 7" xfId="17047"/>
    <cellStyle name="常规 5 2 5 5 4 7" xfId="17048"/>
    <cellStyle name="常规 5 2 2 4 5 4 7" xfId="17049"/>
    <cellStyle name="常规 5 4 2 5 4 7" xfId="17050"/>
    <cellStyle name="常规 5 2 3 2 5 4 7" xfId="17051"/>
    <cellStyle name="常规 5 2 2 2 2 5 4 7" xfId="17052"/>
    <cellStyle name="常规 5 5 2 5 4 7" xfId="17053"/>
    <cellStyle name="常规 5 2 4 2 5 4 7" xfId="17054"/>
    <cellStyle name="常规 5 2 2 3 2 5 4 7" xfId="17055"/>
    <cellStyle name="常规 5 11 4 7" xfId="17056"/>
    <cellStyle name="常规 5 2 10 4 7" xfId="17057"/>
    <cellStyle name="常规 5 2 2 9 4 7" xfId="17058"/>
    <cellStyle name="常规 5 4 7 4 7" xfId="17059"/>
    <cellStyle name="常规 5 2 3 7 4 7" xfId="17060"/>
    <cellStyle name="常规 5 2 2 2 7 4 7" xfId="17061"/>
    <cellStyle name="常规 5 5 7 4 7" xfId="17062"/>
    <cellStyle name="常规 5 2 4 7 4 7" xfId="17063"/>
    <cellStyle name="常规 5 2 2 3 7 4 7" xfId="17064"/>
    <cellStyle name="常规 5 6 6 4 7" xfId="17065"/>
    <cellStyle name="常规 5 2 5 6 4 7" xfId="17066"/>
    <cellStyle name="常规 5 2 2 4 6 4 7" xfId="17067"/>
    <cellStyle name="常规 5 4 2 6 4 7" xfId="17068"/>
    <cellStyle name="常规 5 2 3 2 6 4 7" xfId="17069"/>
    <cellStyle name="常规 5 2 2 2 2 6 4 7" xfId="17070"/>
    <cellStyle name="常规 5 5 2 6 4 7" xfId="17071"/>
    <cellStyle name="常规 5 2 4 2 6 4 7" xfId="17072"/>
    <cellStyle name="常规 5 2 2 3 2 6 4 7" xfId="17073"/>
    <cellStyle name="常规 5 12 3 7" xfId="17074"/>
    <cellStyle name="常规 5 2 11 3 7" xfId="17075"/>
    <cellStyle name="常规 5 2 2 10 3 7" xfId="17076"/>
    <cellStyle name="常规 5 4 8 3 7" xfId="17077"/>
    <cellStyle name="常规 5 2 3 8 3 7" xfId="17078"/>
    <cellStyle name="常规 5 2 2 2 8 3 7" xfId="17079"/>
    <cellStyle name="常规 5 5 8 3 7" xfId="17080"/>
    <cellStyle name="常规 5 2 4 8 3 7" xfId="17081"/>
    <cellStyle name="常规 5 2 2 3 8 3 7" xfId="17082"/>
    <cellStyle name="常规 5 6 7 3 7" xfId="17083"/>
    <cellStyle name="常规 5 2 5 7 3 7" xfId="17084"/>
    <cellStyle name="常规 5 2 2 4 7 3 7" xfId="17085"/>
    <cellStyle name="常规 5 4 2 7 3 7" xfId="17086"/>
    <cellStyle name="常规 5 2 3 2 7 3 7" xfId="17087"/>
    <cellStyle name="常规 5 2 2 2 2 7 3 7" xfId="17088"/>
    <cellStyle name="常规 5 5 2 7 3 7" xfId="17089"/>
    <cellStyle name="常规 5 2 4 2 7 3 7" xfId="17090"/>
    <cellStyle name="常规 5 2 2 3 2 7 3 7" xfId="17091"/>
    <cellStyle name="常规 5 7 2 3 7" xfId="17092"/>
    <cellStyle name="常规 5 2 6 2 3 7" xfId="17093"/>
    <cellStyle name="常规 5 2 2 5 2 3 7" xfId="17094"/>
    <cellStyle name="常规 5 4 3 2 3 7" xfId="17095"/>
    <cellStyle name="常规 5 2 3 3 2 3 7" xfId="17096"/>
    <cellStyle name="常规 5 2 2 2 3 2 3 7" xfId="17097"/>
    <cellStyle name="常规 5 5 3 2 3 7" xfId="17098"/>
    <cellStyle name="常规 5 2 4 3 2 3 7" xfId="17099"/>
    <cellStyle name="常规 5 2 2 3 3 2 3 7" xfId="17100"/>
    <cellStyle name="常规 5 6 2 2 3 7" xfId="17101"/>
    <cellStyle name="常规 5 2 5 2 2 3 7" xfId="17102"/>
    <cellStyle name="常规 5 2 2 4 2 2 3 7" xfId="17103"/>
    <cellStyle name="常规 5 4 2 2 2 3 7" xfId="17104"/>
    <cellStyle name="常规 5 2 3 2 2 2 3 7" xfId="17105"/>
    <cellStyle name="常规 5 2 2 2 2 2 2 3 7" xfId="17106"/>
    <cellStyle name="常规 5 5 2 2 2 3 7" xfId="17107"/>
    <cellStyle name="常规 5 2 4 2 2 2 3 7" xfId="17108"/>
    <cellStyle name="常规 5 2 2 3 2 2 2 3 7" xfId="17109"/>
    <cellStyle name="常规 5 8 2 3 7" xfId="17110"/>
    <cellStyle name="常规 5 2 7 2 3 7" xfId="17111"/>
    <cellStyle name="常规 5 2 2 6 2 3 7" xfId="17112"/>
    <cellStyle name="常规 5 4 4 2 3 7" xfId="17113"/>
    <cellStyle name="常规 5 2 3 4 2 3 7" xfId="17114"/>
    <cellStyle name="常规 5 2 2 2 4 2 3 7" xfId="17115"/>
    <cellStyle name="常规 5 5 4 2 3 7" xfId="17116"/>
    <cellStyle name="常规 5 2 4 4 2 3 7" xfId="17117"/>
    <cellStyle name="常规 5 2 2 3 4 2 3 7" xfId="17118"/>
    <cellStyle name="常规 5 6 3 2 3 7" xfId="17119"/>
    <cellStyle name="常规 5 2 5 3 2 3 7" xfId="17120"/>
    <cellStyle name="常规 5 2 2 4 3 2 3 7" xfId="17121"/>
    <cellStyle name="常规 5 4 2 3 2 3 7" xfId="17122"/>
    <cellStyle name="常规 5 2 3 2 3 2 3 7" xfId="17123"/>
    <cellStyle name="常规 5 2 2 2 2 3 2 3 7" xfId="17124"/>
    <cellStyle name="常规 5 5 2 3 2 3 7" xfId="17125"/>
    <cellStyle name="常规 5 2 4 2 3 2 3 7" xfId="17126"/>
    <cellStyle name="常规 5 2 2 3 2 3 2 3 7" xfId="17127"/>
    <cellStyle name="常规 5 9 2 3 7" xfId="17128"/>
    <cellStyle name="常规 5 2 8 2 3 7" xfId="17129"/>
    <cellStyle name="常规 5 2 2 7 2 3 7" xfId="17130"/>
    <cellStyle name="常规 5 4 5 2 3 7" xfId="17131"/>
    <cellStyle name="常规 5 2 3 5 2 3 7" xfId="17132"/>
    <cellStyle name="常规 5 2 2 2 5 2 3 7" xfId="17133"/>
    <cellStyle name="常规 5 5 5 2 3 7" xfId="17134"/>
    <cellStyle name="常规 5 2 4 5 2 3 7" xfId="17135"/>
    <cellStyle name="常规 5 2 2 3 5 2 3 7" xfId="17136"/>
    <cellStyle name="常规 5 6 4 2 3 7" xfId="17137"/>
    <cellStyle name="常规 5 2 5 4 2 3 7" xfId="17138"/>
    <cellStyle name="常规 5 2 2 4 4 2 3 7" xfId="17139"/>
    <cellStyle name="常规 5 4 2 4 2 3 7" xfId="17140"/>
    <cellStyle name="常规 5 2 3 2 4 2 3 7" xfId="17141"/>
    <cellStyle name="常规 5 2 2 2 2 4 2 3 7" xfId="17142"/>
    <cellStyle name="常规 5 5 2 4 2 3 7" xfId="17143"/>
    <cellStyle name="常规 5 2 4 2 4 2 3 7" xfId="17144"/>
    <cellStyle name="常规 5 2 2 3 2 4 2 3 7" xfId="17145"/>
    <cellStyle name="常规 5 10 2 3 7" xfId="17146"/>
    <cellStyle name="常规 5 2 9 2 3 7" xfId="17147"/>
    <cellStyle name="常规 5 2 2 8 2 3 7" xfId="17148"/>
    <cellStyle name="常规 5 4 6 2 3 7" xfId="17149"/>
    <cellStyle name="常规 5 2 3 6 2 3 7" xfId="17150"/>
    <cellStyle name="常规 5 2 2 2 6 2 3 7" xfId="17151"/>
    <cellStyle name="常规 5 5 6 2 3 7" xfId="17152"/>
    <cellStyle name="常规 5 2 4 6 2 3 7" xfId="17153"/>
    <cellStyle name="常规 5 2 2 3 6 2 3 7" xfId="17154"/>
    <cellStyle name="常规 5 6 5 2 3 7" xfId="17155"/>
    <cellStyle name="常规 5 2 5 5 2 3 7" xfId="17156"/>
    <cellStyle name="常规 5 2 2 4 5 2 3 7" xfId="17157"/>
    <cellStyle name="常规 5 4 2 5 2 3 7" xfId="17158"/>
    <cellStyle name="常规 5 2 3 2 5 2 3 7" xfId="17159"/>
    <cellStyle name="常规 5 2 2 2 2 5 2 3 7" xfId="17160"/>
    <cellStyle name="常规 5 5 2 5 2 3 7" xfId="17161"/>
    <cellStyle name="常规 5 2 4 2 5 2 3 7" xfId="17162"/>
    <cellStyle name="常规 5 2 2 3 2 5 2 3 7" xfId="17163"/>
    <cellStyle name="常规 5 11 2 3 7" xfId="17164"/>
    <cellStyle name="常规 5 2 10 2 3 7" xfId="17165"/>
    <cellStyle name="常规 5 2 2 9 2 3 7" xfId="17166"/>
    <cellStyle name="常规 5 4 7 2 3 7" xfId="17167"/>
    <cellStyle name="常规 5 2 3 7 2 3 7" xfId="17168"/>
    <cellStyle name="常规 5 2 2 2 7 2 3 7" xfId="17169"/>
    <cellStyle name="常规 5 5 7 2 3 7" xfId="17170"/>
    <cellStyle name="常规 5 2 4 7 2 3 7" xfId="17171"/>
    <cellStyle name="常规 5 2 2 3 7 2 3 7" xfId="17172"/>
    <cellStyle name="常规 5 6 6 2 3 7" xfId="17173"/>
    <cellStyle name="常规 5 2 5 6 2 3 7" xfId="17174"/>
    <cellStyle name="常规 5 2 2 4 6 2 3 7" xfId="17175"/>
    <cellStyle name="常规 5 4 2 6 2 3 7" xfId="17176"/>
    <cellStyle name="常规 5 2 3 2 6 2 3 7" xfId="17177"/>
    <cellStyle name="常规 5 2 2 2 2 6 2 3 7" xfId="17178"/>
    <cellStyle name="常规 5 5 2 6 2 3 7" xfId="17179"/>
    <cellStyle name="常规 5 2 4 2 6 2 3 7" xfId="17180"/>
    <cellStyle name="常规 5 2 2 3 2 6 2 3 7" xfId="17181"/>
    <cellStyle name="常规 5 15 6" xfId="17182"/>
    <cellStyle name="常规 5 2 14 6" xfId="17183"/>
    <cellStyle name="常规 5 2 2 13 6" xfId="17184"/>
    <cellStyle name="常规 5 4 11 6" xfId="17185"/>
    <cellStyle name="常规 5 2 3 11 6" xfId="17186"/>
    <cellStyle name="常规 5 2 2 2 11 6" xfId="17187"/>
    <cellStyle name="常规 5 5 11 6" xfId="17188"/>
    <cellStyle name="常规 5 2 4 11 6" xfId="17189"/>
    <cellStyle name="常规 5 2 2 3 11 6" xfId="17190"/>
    <cellStyle name="常规 5 6 10 6" xfId="17191"/>
    <cellStyle name="常规 5 2 5 10 6" xfId="17192"/>
    <cellStyle name="常规 5 2 2 4 10 6" xfId="17193"/>
    <cellStyle name="常规 5 4 2 10 6" xfId="17194"/>
    <cellStyle name="常规 5 2 3 2 10 6" xfId="17195"/>
    <cellStyle name="常规 5 2 2 2 2 10 6" xfId="17196"/>
    <cellStyle name="常规 5 5 2 10 6" xfId="17197"/>
    <cellStyle name="常规 5 2 4 2 10 6" xfId="17198"/>
    <cellStyle name="常规 5 2 2 3 2 10 6" xfId="17199"/>
    <cellStyle name="常规 5 7 5 6" xfId="17200"/>
    <cellStyle name="常规 5 2 6 5 6" xfId="17201"/>
    <cellStyle name="常规 5 2 2 5 5 6" xfId="17202"/>
    <cellStyle name="常规 5 4 3 5 6" xfId="17203"/>
    <cellStyle name="常规 5 2 3 3 5 6" xfId="17204"/>
    <cellStyle name="常规 5 2 2 2 3 5 6" xfId="17205"/>
    <cellStyle name="常规 5 5 3 5 6" xfId="17206"/>
    <cellStyle name="常规 5 2 4 3 5 6" xfId="17207"/>
    <cellStyle name="常规 5 2 2 3 3 5 6" xfId="17208"/>
    <cellStyle name="常规 5 6 2 5 6" xfId="17209"/>
    <cellStyle name="常规 5 2 5 2 5 6" xfId="17210"/>
    <cellStyle name="常规 5 2 2 4 2 5 6" xfId="17211"/>
    <cellStyle name="常规 5 4 2 2 5 6" xfId="17212"/>
    <cellStyle name="常规 5 2 3 2 2 5 6" xfId="17213"/>
    <cellStyle name="常规 5 2 2 2 2 2 5 6" xfId="17214"/>
    <cellStyle name="常规 5 5 2 2 5 6" xfId="17215"/>
    <cellStyle name="常规 5 2 4 2 2 5 6" xfId="17216"/>
    <cellStyle name="常规 5 2 2 3 2 2 5 6" xfId="17217"/>
    <cellStyle name="常规 5 8 5 6" xfId="17218"/>
    <cellStyle name="常规 5 2 7 5 6" xfId="17219"/>
    <cellStyle name="常规 5 2 2 6 5 6" xfId="17220"/>
    <cellStyle name="常规 5 4 4 5 6" xfId="17221"/>
    <cellStyle name="常规 5 2 3 4 5 6" xfId="17222"/>
    <cellStyle name="常规 5 2 2 2 4 5 6" xfId="17223"/>
    <cellStyle name="常规 5 5 4 5 6" xfId="17224"/>
    <cellStyle name="常规 5 2 4 4 5 6" xfId="17225"/>
    <cellStyle name="常规 5 2 2 3 4 5 6" xfId="17226"/>
    <cellStyle name="常规 5 6 3 5 6" xfId="17227"/>
    <cellStyle name="常规 5 2 5 3 5 6" xfId="17228"/>
    <cellStyle name="常规 5 2 2 4 3 5 6" xfId="17229"/>
    <cellStyle name="常规 5 4 2 3 5 6" xfId="17230"/>
    <cellStyle name="常规 5 2 3 2 3 5 6" xfId="17231"/>
    <cellStyle name="常规 5 2 2 2 2 3 5 6" xfId="17232"/>
    <cellStyle name="常规 5 5 2 3 5 6" xfId="17233"/>
    <cellStyle name="常规 5 2 4 2 3 5 6" xfId="17234"/>
    <cellStyle name="常规 5 2 2 3 2 3 5 6" xfId="17235"/>
    <cellStyle name="常规 5 9 5 6" xfId="17236"/>
    <cellStyle name="常规 5 2 8 5 6" xfId="17237"/>
    <cellStyle name="常规 5 2 2 7 5 6" xfId="17238"/>
    <cellStyle name="常规 5 4 5 5 6" xfId="17239"/>
    <cellStyle name="常规 5 2 3 5 5 6" xfId="17240"/>
    <cellStyle name="常规 5 2 2 2 5 5 6" xfId="17241"/>
    <cellStyle name="常规 5 5 5 5 6" xfId="17242"/>
    <cellStyle name="常规 5 2 4 5 5 6" xfId="17243"/>
    <cellStyle name="常规 5 2 2 3 5 5 6" xfId="17244"/>
    <cellStyle name="常规 5 6 4 5 6" xfId="17245"/>
    <cellStyle name="常规 5 2 5 4 5 6" xfId="17246"/>
    <cellStyle name="常规 5 2 2 4 4 5 6" xfId="17247"/>
    <cellStyle name="常规 5 4 2 4 5 6" xfId="17248"/>
    <cellStyle name="常规 5 2 3 2 4 5 6" xfId="17249"/>
    <cellStyle name="常规 5 2 2 2 2 4 5 6" xfId="17250"/>
    <cellStyle name="常规 5 5 2 4 5 6" xfId="17251"/>
    <cellStyle name="常规 5 2 4 2 4 5 6" xfId="17252"/>
    <cellStyle name="常规 5 2 2 3 2 4 5 6" xfId="17253"/>
    <cellStyle name="常规 5 10 5 6" xfId="17254"/>
    <cellStyle name="常规 5 2 9 5 6" xfId="17255"/>
    <cellStyle name="常规 5 2 2 8 5 6" xfId="17256"/>
    <cellStyle name="常规 5 4 6 5 6" xfId="17257"/>
    <cellStyle name="常规 5 2 3 6 5 6" xfId="17258"/>
    <cellStyle name="常规 5 2 2 2 6 5 6" xfId="17259"/>
    <cellStyle name="常规 5 5 6 5 6" xfId="17260"/>
    <cellStyle name="常规 5 2 4 6 5 6" xfId="17261"/>
    <cellStyle name="常规 5 2 2 3 6 5 6" xfId="17262"/>
    <cellStyle name="常规 5 6 5 5 6" xfId="17263"/>
    <cellStyle name="常规 5 2 5 5 5 6" xfId="17264"/>
    <cellStyle name="常规 5 2 2 4 5 5 6" xfId="17265"/>
    <cellStyle name="常规 5 4 2 5 5 6" xfId="17266"/>
    <cellStyle name="常规 5 2 3 2 5 5 6" xfId="17267"/>
    <cellStyle name="常规 5 2 2 2 2 5 5 6" xfId="17268"/>
    <cellStyle name="常规 5 5 2 5 5 6" xfId="17269"/>
    <cellStyle name="常规 5 2 4 2 5 5 6" xfId="17270"/>
    <cellStyle name="常规 5 2 2 3 2 5 5 6" xfId="17271"/>
    <cellStyle name="常规 5 11 5 6" xfId="17272"/>
    <cellStyle name="常规 5 2 10 5 6" xfId="17273"/>
    <cellStyle name="常规 5 2 2 9 5 6" xfId="17274"/>
    <cellStyle name="常规 5 4 7 5 6" xfId="17275"/>
    <cellStyle name="常规 5 2 3 7 5 6" xfId="17276"/>
    <cellStyle name="常规 5 2 2 2 7 5 6" xfId="17277"/>
    <cellStyle name="常规 5 5 7 5 6" xfId="17278"/>
    <cellStyle name="常规 5 2 4 7 5 6" xfId="17279"/>
    <cellStyle name="常规 5 2 2 3 7 5 6" xfId="17280"/>
    <cellStyle name="常规 5 6 6 5 6" xfId="17281"/>
    <cellStyle name="常规 5 2 5 6 5 6" xfId="17282"/>
    <cellStyle name="常规 5 2 2 4 6 5 6" xfId="17283"/>
    <cellStyle name="常规 5 4 2 6 5 6" xfId="17284"/>
    <cellStyle name="常规 5 2 3 2 6 5 6" xfId="17285"/>
    <cellStyle name="常规 5 2 2 2 2 6 5 6" xfId="17286"/>
    <cellStyle name="常规 5 5 2 6 5 6" xfId="17287"/>
    <cellStyle name="常规 5 2 4 2 6 5 6" xfId="17288"/>
    <cellStyle name="常规 5 2 2 3 2 6 5 6" xfId="17289"/>
    <cellStyle name="常规 5 12 4 6" xfId="17290"/>
    <cellStyle name="常规 5 2 11 4 6" xfId="17291"/>
    <cellStyle name="常规 5 2 2 10 4 6" xfId="17292"/>
    <cellStyle name="常规 5 4 8 4 6" xfId="17293"/>
    <cellStyle name="常规 5 2 3 8 4 6" xfId="17294"/>
    <cellStyle name="常规 5 2 2 2 8 4 6" xfId="17295"/>
    <cellStyle name="常规 5 5 8 4 6" xfId="17296"/>
    <cellStyle name="常规 5 2 4 8 4 6" xfId="17297"/>
    <cellStyle name="常规 5 2 2 3 8 4 6" xfId="17298"/>
    <cellStyle name="常规 5 6 7 4 6" xfId="17299"/>
    <cellStyle name="常规 5 2 5 7 4 6" xfId="17300"/>
    <cellStyle name="常规 5 2 2 4 7 4 6" xfId="17301"/>
    <cellStyle name="常规 5 4 2 7 4 6" xfId="17302"/>
    <cellStyle name="常规 5 2 3 2 7 4 6" xfId="17303"/>
    <cellStyle name="常规 5 2 2 2 2 7 4 6" xfId="17304"/>
    <cellStyle name="常规 5 5 2 7 4 6" xfId="17305"/>
    <cellStyle name="常规 5 2 4 2 7 4 6" xfId="17306"/>
    <cellStyle name="常规 5 2 2 3 2 7 4 6" xfId="17307"/>
    <cellStyle name="常规 5 7 2 4 6" xfId="17308"/>
    <cellStyle name="常规 5 2 6 2 4 6" xfId="17309"/>
    <cellStyle name="常规 5 2 2 5 2 4 6" xfId="17310"/>
    <cellStyle name="常规 5 4 3 2 4 6" xfId="17311"/>
    <cellStyle name="常规 5 2 3 3 2 4 6" xfId="17312"/>
    <cellStyle name="常规 5 2 2 2 3 2 4 6" xfId="17313"/>
    <cellStyle name="常规 5 5 3 2 4 6" xfId="17314"/>
    <cellStyle name="常规 5 2 4 3 2 4 6" xfId="17315"/>
    <cellStyle name="常规 5 2 2 3 3 2 4 6" xfId="17316"/>
    <cellStyle name="常规 5 6 2 2 4 6" xfId="17317"/>
    <cellStyle name="常规 5 2 5 2 2 4 6" xfId="17318"/>
    <cellStyle name="常规 5 2 2 4 2 2 4 6" xfId="17319"/>
    <cellStyle name="常规 5 4 2 2 2 4 6" xfId="17320"/>
    <cellStyle name="常规 5 2 3 2 2 2 4 6" xfId="17321"/>
    <cellStyle name="常规 5 2 2 2 2 2 2 4 6" xfId="17322"/>
    <cellStyle name="常规 5 5 2 2 2 4 6" xfId="17323"/>
    <cellStyle name="常规 5 2 4 2 2 2 4 6" xfId="17324"/>
    <cellStyle name="常规 5 2 2 3 2 2 2 4 6" xfId="17325"/>
    <cellStyle name="常规 5 8 2 4 6" xfId="17326"/>
    <cellStyle name="常规 5 2 7 2 4 6" xfId="17327"/>
    <cellStyle name="常规 5 2 2 6 2 4 6" xfId="17328"/>
    <cellStyle name="常规 5 4 4 2 4 6" xfId="17329"/>
    <cellStyle name="常规 5 2 3 4 2 4 6" xfId="17330"/>
    <cellStyle name="常规 5 2 2 2 4 2 4 6" xfId="17331"/>
    <cellStyle name="常规 5 5 4 2 4 6" xfId="17332"/>
    <cellStyle name="常规 5 2 4 4 2 4 6" xfId="17333"/>
    <cellStyle name="常规 5 2 2 3 4 2 4 6" xfId="17334"/>
    <cellStyle name="常规 5 6 3 2 4 6" xfId="17335"/>
    <cellStyle name="常规 5 2 5 3 2 4 6" xfId="17336"/>
    <cellStyle name="常规 5 2 2 4 3 2 4 6" xfId="17337"/>
    <cellStyle name="常规 5 4 2 3 2 4 6" xfId="17338"/>
    <cellStyle name="常规 5 2 3 2 3 2 4 6" xfId="17339"/>
    <cellStyle name="常规 5 2 2 2 2 3 2 4 6" xfId="17340"/>
    <cellStyle name="常规 5 5 2 3 2 4 6" xfId="17341"/>
    <cellStyle name="常规 5 2 4 2 3 2 4 6" xfId="17342"/>
    <cellStyle name="常规 5 2 2 3 2 3 2 4 6" xfId="17343"/>
    <cellStyle name="常规 5 9 2 4 6" xfId="17344"/>
    <cellStyle name="常规 5 2 8 2 4 6" xfId="17345"/>
    <cellStyle name="常规 5 2 2 7 2 4 6" xfId="17346"/>
    <cellStyle name="常规 5 4 5 2 4 6" xfId="17347"/>
    <cellStyle name="常规 5 2 3 5 2 4 6" xfId="17348"/>
    <cellStyle name="常规 5 2 2 2 5 2 4 6" xfId="17349"/>
    <cellStyle name="常规 5 5 5 2 4 6" xfId="17350"/>
    <cellStyle name="常规 5 2 4 5 2 4 6" xfId="17351"/>
    <cellStyle name="常规 5 2 2 3 5 2 4 6" xfId="17352"/>
    <cellStyle name="常规 5 6 4 2 4 6" xfId="17353"/>
    <cellStyle name="常规 5 2 5 4 2 4 6" xfId="17354"/>
    <cellStyle name="常规 5 2 2 4 4 2 4 6" xfId="17355"/>
    <cellStyle name="常规 5 4 2 4 2 4 6" xfId="17356"/>
    <cellStyle name="常规 5 2 3 2 4 2 4 6" xfId="17357"/>
    <cellStyle name="常规 5 2 2 2 2 4 2 4 6" xfId="17358"/>
    <cellStyle name="常规 5 5 2 4 2 4 6" xfId="17359"/>
    <cellStyle name="常规 5 2 4 2 4 2 4 6" xfId="17360"/>
    <cellStyle name="常规 5 2 2 3 2 4 2 4 6" xfId="17361"/>
    <cellStyle name="常规 5 10 2 4 6" xfId="17362"/>
    <cellStyle name="常规 5 2 9 2 4 6" xfId="17363"/>
    <cellStyle name="常规 5 2 2 8 2 4 6" xfId="17364"/>
    <cellStyle name="常规 5 4 6 2 4 6" xfId="17365"/>
    <cellStyle name="常规 5 2 3 6 2 4 6" xfId="17366"/>
    <cellStyle name="常规 5 2 2 2 6 2 4 6" xfId="17367"/>
    <cellStyle name="常规 5 5 6 2 4 6" xfId="17368"/>
    <cellStyle name="常规 5 2 4 6 2 4 6" xfId="17369"/>
    <cellStyle name="常规 5 2 2 3 6 2 4 6" xfId="17370"/>
    <cellStyle name="常规 5 6 5 2 4 6" xfId="17371"/>
    <cellStyle name="常规 5 2 5 5 2 4 6" xfId="17372"/>
    <cellStyle name="常规 5 2 2 4 5 2 4 6" xfId="17373"/>
    <cellStyle name="常规 5 4 2 5 2 4 6" xfId="17374"/>
    <cellStyle name="常规 5 2 3 2 5 2 4 6" xfId="17375"/>
    <cellStyle name="常规 5 2 2 2 2 5 2 4 6" xfId="17376"/>
    <cellStyle name="常规 5 5 2 5 2 4 6" xfId="17377"/>
    <cellStyle name="常规 5 2 4 2 5 2 4 6" xfId="17378"/>
    <cellStyle name="常规 5 2 2 3 2 5 2 4 6" xfId="17379"/>
    <cellStyle name="常规 5 11 2 4 6" xfId="17380"/>
    <cellStyle name="常规 5 2 10 2 4 6" xfId="17381"/>
    <cellStyle name="常规 5 2 2 9 2 4 6" xfId="17382"/>
    <cellStyle name="常规 5 4 7 2 4 6" xfId="17383"/>
    <cellStyle name="常规 5 2 3 7 2 4 6" xfId="17384"/>
    <cellStyle name="常规 5 2 2 2 7 2 4 6" xfId="17385"/>
    <cellStyle name="常规 5 5 7 2 4 6" xfId="17386"/>
    <cellStyle name="常规 5 2 4 7 2 4 6" xfId="17387"/>
    <cellStyle name="常规 5 2 2 3 7 2 4 6" xfId="17388"/>
    <cellStyle name="常规 5 6 6 2 4 6" xfId="17389"/>
    <cellStyle name="常规 5 2 5 6 2 4 6" xfId="17390"/>
    <cellStyle name="常规 5 2 2 4 6 2 4 6" xfId="17391"/>
    <cellStyle name="常规 5 4 2 6 2 4 6" xfId="17392"/>
    <cellStyle name="常规 5 2 3 2 6 2 4 6" xfId="17393"/>
    <cellStyle name="常规 5 2 2 2 2 6 2 4 6" xfId="17394"/>
    <cellStyle name="常规 5 5 2 6 2 4 6" xfId="17395"/>
    <cellStyle name="常规 5 2 4 2 6 2 4 6" xfId="17396"/>
    <cellStyle name="常规 5 2 2 3 2 6 2 4 6" xfId="17397"/>
    <cellStyle name="常规 5 13 2 6" xfId="17398"/>
    <cellStyle name="常规 5 2 12 2 6" xfId="17399"/>
    <cellStyle name="常规 5 2 2 11 2 6" xfId="17400"/>
    <cellStyle name="常规 5 4 9 2 6" xfId="17401"/>
    <cellStyle name="常规 5 2 3 9 2 6" xfId="17402"/>
    <cellStyle name="常规 5 2 2 2 9 2 6" xfId="17403"/>
    <cellStyle name="常规 5 5 9 2 6" xfId="17404"/>
    <cellStyle name="常规 5 2 4 9 2 6" xfId="17405"/>
    <cellStyle name="常规 5 2 2 3 9 2 6" xfId="17406"/>
    <cellStyle name="常规 5 6 8 2 6" xfId="17407"/>
    <cellStyle name="常规 5 2 5 8 2 6" xfId="17408"/>
    <cellStyle name="常规 5 2 2 4 8 2 6" xfId="17409"/>
    <cellStyle name="常规 5 4 2 8 2 6" xfId="17410"/>
    <cellStyle name="常规 5 2 3 2 8 2 6" xfId="17411"/>
    <cellStyle name="常规 5 2 2 2 2 8 2 6" xfId="17412"/>
    <cellStyle name="常规 5 5 2 8 2 6" xfId="17413"/>
    <cellStyle name="常规 5 2 4 2 8 2 6" xfId="17414"/>
    <cellStyle name="常规 5 2 2 3 2 8 2 6" xfId="17415"/>
    <cellStyle name="常规 5 7 3 2 6" xfId="17416"/>
    <cellStyle name="常规 5 2 6 3 2 6" xfId="17417"/>
    <cellStyle name="常规 5 2 2 5 3 2 6" xfId="17418"/>
    <cellStyle name="常规 5 4 3 3 2 6" xfId="17419"/>
    <cellStyle name="常规 5 2 3 3 3 2 6" xfId="17420"/>
    <cellStyle name="常规 5 2 2 2 3 3 2 6" xfId="17421"/>
    <cellStyle name="常规 5 5 3 3 2 6" xfId="17422"/>
    <cellStyle name="常规 5 2 4 3 3 2 6" xfId="17423"/>
    <cellStyle name="常规 5 2 2 3 3 3 2 6" xfId="17424"/>
    <cellStyle name="常规 5 6 2 3 2 6" xfId="17425"/>
    <cellStyle name="常规 5 2 5 2 3 2 6" xfId="17426"/>
    <cellStyle name="常规 5 2 2 4 2 3 2 6" xfId="17427"/>
    <cellStyle name="常规 5 4 2 2 3 2 6" xfId="17428"/>
    <cellStyle name="常规 5 2 3 2 2 3 2 6" xfId="17429"/>
    <cellStyle name="常规 5 2 2 2 2 2 3 2 6" xfId="17430"/>
    <cellStyle name="常规 5 5 2 2 3 2 6" xfId="17431"/>
    <cellStyle name="常规 5 2 4 2 2 3 2 6" xfId="17432"/>
    <cellStyle name="常规 5 2 2 3 2 2 3 2 6" xfId="17433"/>
    <cellStyle name="常规 5 8 3 2 6" xfId="17434"/>
    <cellStyle name="常规 5 2 7 3 2 6" xfId="17435"/>
    <cellStyle name="常规 5 2 2 6 3 2 6" xfId="17436"/>
    <cellStyle name="常规 5 4 4 3 2 6" xfId="17437"/>
    <cellStyle name="常规 5 2 3 4 3 2 6" xfId="17438"/>
    <cellStyle name="常规 5 2 2 2 4 3 2 6" xfId="17439"/>
    <cellStyle name="常规 5 5 4 3 2 6" xfId="17440"/>
    <cellStyle name="常规 5 2 4 4 3 2 6" xfId="17441"/>
    <cellStyle name="常规 5 2 2 3 4 3 2 6" xfId="17442"/>
    <cellStyle name="常规 5 6 3 3 2 6" xfId="17443"/>
    <cellStyle name="常规 5 2 5 3 3 2 6" xfId="17444"/>
    <cellStyle name="常规 5 2 2 4 3 3 2 6" xfId="17445"/>
    <cellStyle name="常规 5 4 2 3 3 2 6" xfId="17446"/>
    <cellStyle name="常规 5 2 3 2 3 3 2 6" xfId="17447"/>
    <cellStyle name="常规 5 2 2 2 2 3 3 2 6" xfId="17448"/>
    <cellStyle name="常规 5 5 2 3 3 2 6" xfId="17449"/>
    <cellStyle name="常规 5 2 4 2 3 3 2 6" xfId="17450"/>
    <cellStyle name="常规 5 2 2 3 2 3 3 2 6" xfId="17451"/>
    <cellStyle name="常规 5 9 3 2 6" xfId="17452"/>
    <cellStyle name="常规 5 2 8 3 2 6" xfId="17453"/>
    <cellStyle name="常规 5 2 2 7 3 2 6" xfId="17454"/>
    <cellStyle name="常规 5 4 5 3 2 6" xfId="17455"/>
    <cellStyle name="常规 5 2 3 5 3 2 6" xfId="17456"/>
    <cellStyle name="常规 5 2 2 2 5 3 2 6" xfId="17457"/>
    <cellStyle name="常规 5 5 5 3 2 6" xfId="17458"/>
    <cellStyle name="常规 5 2 4 5 3 2 6" xfId="17459"/>
    <cellStyle name="常规 5 2 2 3 5 3 2 6" xfId="17460"/>
    <cellStyle name="常规 5 6 4 3 2 6" xfId="17461"/>
    <cellStyle name="常规 5 2 5 4 3 2 6" xfId="17462"/>
    <cellStyle name="常规 5 2 2 4 4 3 2 6" xfId="17463"/>
    <cellStyle name="常规 5 4 2 4 3 2 6" xfId="17464"/>
    <cellStyle name="常规 5 2 3 2 4 3 2 6" xfId="17465"/>
    <cellStyle name="常规 5 2 2 2 2 4 3 2 6" xfId="17466"/>
    <cellStyle name="常规 5 5 2 4 3 2 6" xfId="17467"/>
    <cellStyle name="常规 5 2 4 2 4 3 2 6" xfId="17468"/>
    <cellStyle name="常规 5 2 2 3 2 4 3 2 6" xfId="17469"/>
    <cellStyle name="常规 5 10 3 2 6" xfId="17470"/>
    <cellStyle name="常规 5 2 9 3 2 6" xfId="17471"/>
    <cellStyle name="常规 5 2 2 8 3 2 6" xfId="17472"/>
    <cellStyle name="常规 5 4 6 3 2 6" xfId="17473"/>
    <cellStyle name="常规 5 2 3 6 3 2 6" xfId="17474"/>
    <cellStyle name="常规 5 2 2 2 6 3 2 6" xfId="17475"/>
    <cellStyle name="常规 5 5 6 3 2 6" xfId="17476"/>
    <cellStyle name="常规 5 2 4 6 3 2 6" xfId="17477"/>
    <cellStyle name="常规 5 2 2 3 6 3 2 6" xfId="17478"/>
    <cellStyle name="常规 5 6 5 3 2 6" xfId="17479"/>
    <cellStyle name="常规 5 2 5 5 3 2 6" xfId="17480"/>
    <cellStyle name="常规 5 2 2 4 5 3 2 6" xfId="17481"/>
    <cellStyle name="常规 5 4 2 5 3 2 6" xfId="17482"/>
    <cellStyle name="常规 5 2 3 2 5 3 2 6" xfId="17483"/>
    <cellStyle name="常规 5 2 2 2 2 5 3 2 6" xfId="17484"/>
    <cellStyle name="常规 5 5 2 5 3 2 6" xfId="17485"/>
    <cellStyle name="常规 5 2 4 2 5 3 2 6" xfId="17486"/>
    <cellStyle name="常规 5 2 2 3 2 5 3 2 6" xfId="17487"/>
    <cellStyle name="常规 5 11 3 2 6" xfId="17488"/>
    <cellStyle name="常规 5 2 10 3 2 6" xfId="17489"/>
    <cellStyle name="常规 5 2 2 9 3 2 6" xfId="17490"/>
    <cellStyle name="常规 5 4 7 3 2 6" xfId="17491"/>
    <cellStyle name="常规 5 2 3 7 3 2 6" xfId="17492"/>
    <cellStyle name="常规 5 2 2 2 7 3 2 6" xfId="17493"/>
    <cellStyle name="常规 5 5 7 3 2 6" xfId="17494"/>
    <cellStyle name="常规 5 2 4 7 3 2 6" xfId="17495"/>
    <cellStyle name="常规 5 2 2 3 7 3 2 6" xfId="17496"/>
    <cellStyle name="常规 5 6 6 3 2 6" xfId="17497"/>
    <cellStyle name="常规 5 2 5 6 3 2 6" xfId="17498"/>
    <cellStyle name="常规 5 2 2 4 6 3 2 6" xfId="17499"/>
    <cellStyle name="常规 5 4 2 6 3 2 6" xfId="17500"/>
    <cellStyle name="常规 5 2 3 2 6 3 2 6" xfId="17501"/>
    <cellStyle name="常规 5 2 2 2 2 6 3 2 6" xfId="17502"/>
    <cellStyle name="常规 5 5 2 6 3 2 6" xfId="17503"/>
    <cellStyle name="常规 5 2 4 2 6 3 2 6" xfId="17504"/>
    <cellStyle name="常规 5 2 2 3 2 6 3 2 6" xfId="17505"/>
    <cellStyle name="常规 5 12 2 2 6" xfId="17506"/>
    <cellStyle name="常规 5 2 11 2 2 6" xfId="17507"/>
    <cellStyle name="常规 5 2 2 10 2 2 6" xfId="17508"/>
    <cellStyle name="常规 5 4 8 2 2 6" xfId="17509"/>
    <cellStyle name="常规 5 2 3 8 2 2 6" xfId="17510"/>
    <cellStyle name="常规 5 2 2 2 8 2 2 6" xfId="17511"/>
    <cellStyle name="常规 5 5 8 2 2 6" xfId="17512"/>
    <cellStyle name="常规 5 2 4 8 2 2 6" xfId="17513"/>
    <cellStyle name="常规 5 2 2 3 8 2 2 6" xfId="17514"/>
    <cellStyle name="常规 5 6 7 2 2 6" xfId="17515"/>
    <cellStyle name="常规 5 2 5 7 2 2 6" xfId="17516"/>
    <cellStyle name="常规 5 2 2 4 7 2 2 6" xfId="17517"/>
    <cellStyle name="常规 5 4 2 7 2 2 6" xfId="17518"/>
    <cellStyle name="常规 5 2 3 2 7 2 2 6" xfId="17519"/>
    <cellStyle name="常规 5 2 2 2 2 7 2 2 6" xfId="17520"/>
    <cellStyle name="常规 5 5 2 7 2 2 6" xfId="17521"/>
    <cellStyle name="常规 5 2 4 2 7 2 2 6" xfId="17522"/>
    <cellStyle name="常规 5 2 2 3 2 7 2 2 6" xfId="17523"/>
    <cellStyle name="常规 5 7 2 2 2 6" xfId="17524"/>
    <cellStyle name="常规 5 2 6 2 2 2 6" xfId="17525"/>
    <cellStyle name="常规 5 2 2 5 2 2 2 6" xfId="17526"/>
    <cellStyle name="常规 5 4 3 2 2 2 6" xfId="17527"/>
    <cellStyle name="常规 5 2 3 3 2 2 2 6" xfId="17528"/>
    <cellStyle name="常规 5 2 2 2 3 2 2 2 6" xfId="17529"/>
    <cellStyle name="常规 5 5 3 2 2 2 6" xfId="17530"/>
    <cellStyle name="常规 5 2 4 3 2 2 2 6" xfId="17531"/>
    <cellStyle name="常规 5 2 2 3 3 2 2 2 6" xfId="17532"/>
    <cellStyle name="常规 5 6 2 2 2 2 6" xfId="17533"/>
    <cellStyle name="常规 5 2 5 2 2 2 2 6" xfId="17534"/>
    <cellStyle name="常规 5 2 2 4 2 2 2 2 6" xfId="17535"/>
    <cellStyle name="常规 5 4 2 2 2 2 2 6" xfId="17536"/>
    <cellStyle name="常规 5 2 3 2 2 2 2 2 6" xfId="17537"/>
    <cellStyle name="常规 5 2 2 2 2 2 2 2 2 6" xfId="17538"/>
    <cellStyle name="常规 5 5 2 2 2 2 2 6" xfId="17539"/>
    <cellStyle name="常规 5 2 4 2 2 2 2 2 6" xfId="17540"/>
    <cellStyle name="常规 5 2 2 3 2 2 2 2 2 6" xfId="17541"/>
    <cellStyle name="常规 5 8 2 2 2 6" xfId="17542"/>
    <cellStyle name="常规 5 2 7 2 2 2 6" xfId="17543"/>
    <cellStyle name="常规 5 2 2 6 2 2 2 6" xfId="17544"/>
    <cellStyle name="常规 5 4 4 2 2 2 6" xfId="17545"/>
    <cellStyle name="常规 5 2 3 4 2 2 2 6" xfId="17546"/>
    <cellStyle name="常规 5 2 2 2 4 2 2 2 6" xfId="17547"/>
    <cellStyle name="常规 5 5 4 2 2 2 6" xfId="17548"/>
    <cellStyle name="常规 5 2 4 4 2 2 2 6" xfId="17549"/>
    <cellStyle name="常规 5 2 2 3 4 2 2 2 6" xfId="17550"/>
    <cellStyle name="常规 5 6 3 2 2 2 6" xfId="17551"/>
    <cellStyle name="常规 5 2 5 3 2 2 2 6" xfId="17552"/>
    <cellStyle name="常规 5 2 2 4 3 2 2 2 6" xfId="17553"/>
    <cellStyle name="常规 5 4 2 3 2 2 2 6" xfId="17554"/>
    <cellStyle name="常规 5 2 3 2 3 2 2 2 6" xfId="17555"/>
    <cellStyle name="常规 5 2 2 2 2 3 2 2 2 6" xfId="17556"/>
    <cellStyle name="常规 5 5 2 3 2 2 2 6" xfId="17557"/>
    <cellStyle name="常规 5 2 4 2 3 2 2 2 6" xfId="17558"/>
    <cellStyle name="常规 5 2 2 3 2 3 2 2 2 6" xfId="17559"/>
    <cellStyle name="常规 5 9 2 2 2 6" xfId="17560"/>
    <cellStyle name="常规 5 2 8 2 2 2 6" xfId="17561"/>
    <cellStyle name="常规 5 2 2 7 2 2 2 6" xfId="17562"/>
    <cellStyle name="常规 5 4 5 2 2 2 6" xfId="17563"/>
    <cellStyle name="常规 5 2 3 5 2 2 2 6" xfId="17564"/>
    <cellStyle name="常规 5 2 2 2 5 2 2 2 6" xfId="17565"/>
    <cellStyle name="常规 5 5 5 2 2 2 6" xfId="17566"/>
    <cellStyle name="常规 5 2 4 5 2 2 2 6" xfId="17567"/>
    <cellStyle name="常规 5 2 2 3 5 2 2 2 6" xfId="17568"/>
    <cellStyle name="常规 5 6 4 2 2 2 6" xfId="17569"/>
    <cellStyle name="常规 5 2 5 4 2 2 2 6" xfId="17570"/>
    <cellStyle name="常规 5 2 2 4 4 2 2 2 6" xfId="17571"/>
    <cellStyle name="常规 5 4 2 4 2 2 2 6" xfId="17572"/>
    <cellStyle name="常规 5 2 3 2 4 2 2 2 6" xfId="17573"/>
    <cellStyle name="常规 5 2 2 2 2 4 2 2 2 6" xfId="17574"/>
    <cellStyle name="常规 5 5 2 4 2 2 2 6" xfId="17575"/>
    <cellStyle name="常规 5 2 4 2 4 2 2 2 6" xfId="17576"/>
    <cellStyle name="常规 5 2 2 3 2 4 2 2 2 6" xfId="17577"/>
    <cellStyle name="常规 5 10 2 2 2 6" xfId="17578"/>
    <cellStyle name="常规 5 2 9 2 2 2 6" xfId="17579"/>
    <cellStyle name="常规 5 2 2 8 2 2 2 6" xfId="17580"/>
    <cellStyle name="常规 5 4 6 2 2 2 6" xfId="17581"/>
    <cellStyle name="常规 5 2 3 6 2 2 2 6" xfId="17582"/>
    <cellStyle name="常规 5 2 2 2 6 2 2 2 6" xfId="17583"/>
    <cellStyle name="常规 5 5 6 2 2 2 6" xfId="17584"/>
    <cellStyle name="常规 5 2 4 6 2 2 2 6" xfId="17585"/>
    <cellStyle name="常规 5 2 2 3 6 2 2 2 6" xfId="17586"/>
    <cellStyle name="常规 5 6 5 2 2 2 6" xfId="17587"/>
    <cellStyle name="常规 5 2 5 5 2 2 2 6" xfId="17588"/>
    <cellStyle name="常规 5 2 2 4 5 2 2 2 6" xfId="17589"/>
    <cellStyle name="常规 5 4 2 5 2 2 2 6" xfId="17590"/>
    <cellStyle name="常规 5 2 3 2 5 2 2 2 6" xfId="17591"/>
    <cellStyle name="常规 5 2 2 2 2 5 2 2 2 6" xfId="17592"/>
    <cellStyle name="常规 5 5 2 5 2 2 2 6" xfId="17593"/>
    <cellStyle name="常规 5 2 4 2 5 2 2 2 6" xfId="17594"/>
    <cellStyle name="常规 5 2 2 3 2 5 2 2 2 6" xfId="17595"/>
    <cellStyle name="常规 5 11 2 2 2 6" xfId="17596"/>
    <cellStyle name="常规 5 2 10 2 2 2 6" xfId="17597"/>
    <cellStyle name="常规 5 2 2 9 2 2 2 6" xfId="17598"/>
    <cellStyle name="常规 5 4 7 2 2 2 6" xfId="17599"/>
    <cellStyle name="常规 5 2 3 7 2 2 2 6" xfId="17600"/>
    <cellStyle name="常规 5 2 2 2 7 2 2 2 6" xfId="17601"/>
    <cellStyle name="常规 5 5 7 2 2 2 6" xfId="17602"/>
    <cellStyle name="常规 5 2 4 7 2 2 2 6" xfId="17603"/>
    <cellStyle name="常规 5 2 2 3 7 2 2 2 6" xfId="17604"/>
    <cellStyle name="常规 5 6 6 2 2 2 6" xfId="17605"/>
    <cellStyle name="常规 5 2 5 6 2 2 2 6" xfId="17606"/>
    <cellStyle name="常规 5 2 2 4 6 2 2 2 6" xfId="17607"/>
    <cellStyle name="常规 5 4 2 6 2 2 2 6" xfId="17608"/>
    <cellStyle name="常规 5 2 3 2 6 2 2 2 6" xfId="17609"/>
    <cellStyle name="常规 5 2 2 2 2 6 2 2 2 6" xfId="17610"/>
    <cellStyle name="常规 5 5 2 6 2 2 2 6" xfId="17611"/>
    <cellStyle name="常规 5 2 4 2 6 2 2 2 6" xfId="17612"/>
    <cellStyle name="常规 5 2 2 3 2 6 2 2 2 6" xfId="17613"/>
    <cellStyle name="常规 5 14 2 6" xfId="17614"/>
    <cellStyle name="常规 5 2 13 2 6" xfId="17615"/>
    <cellStyle name="常规 5 2 2 12 2 6" xfId="17616"/>
    <cellStyle name="常规 5 4 10 2 6" xfId="17617"/>
    <cellStyle name="常规 5 2 3 10 2 6" xfId="17618"/>
    <cellStyle name="常规 5 2 2 2 10 2 6" xfId="17619"/>
    <cellStyle name="常规 5 5 10 2 6" xfId="17620"/>
    <cellStyle name="常规 5 2 4 10 2 6" xfId="17621"/>
    <cellStyle name="常规 5 2 2 3 10 2 6" xfId="17622"/>
    <cellStyle name="常规 5 6 9 2 6" xfId="17623"/>
    <cellStyle name="常规 5 2 5 9 2 6" xfId="17624"/>
    <cellStyle name="常规 5 2 2 4 9 2 6" xfId="17625"/>
    <cellStyle name="常规 5 4 2 9 2 6" xfId="17626"/>
    <cellStyle name="常规 5 2 3 2 9 2 6" xfId="17627"/>
    <cellStyle name="常规 5 2 2 2 2 9 2 6" xfId="17628"/>
    <cellStyle name="常规 5 5 2 9 2 6" xfId="17629"/>
    <cellStyle name="常规 5 2 4 2 9 2 6" xfId="17630"/>
    <cellStyle name="常规 5 2 2 3 2 9 2 6" xfId="17631"/>
    <cellStyle name="常规 5 7 4 2 6" xfId="17632"/>
    <cellStyle name="常规 5 2 6 4 2 6" xfId="17633"/>
    <cellStyle name="常规 5 2 2 5 4 2 6" xfId="17634"/>
    <cellStyle name="常规 5 4 3 4 2 6" xfId="17635"/>
    <cellStyle name="常规 5 2 3 3 4 2 6" xfId="17636"/>
    <cellStyle name="常规 5 2 2 2 3 4 2 6" xfId="17637"/>
    <cellStyle name="常规 5 5 3 4 2 6" xfId="17638"/>
    <cellStyle name="常规 5 2 4 3 4 2 6" xfId="17639"/>
    <cellStyle name="常规 5 2 2 3 3 4 2 6" xfId="17640"/>
    <cellStyle name="常规 5 6 2 4 2 6" xfId="17641"/>
    <cellStyle name="常规 5 2 5 2 4 2 6" xfId="17642"/>
    <cellStyle name="常规 5 2 2 4 2 4 2 6" xfId="17643"/>
    <cellStyle name="常规 5 4 2 2 4 2 6" xfId="17644"/>
    <cellStyle name="常规 5 2 3 2 2 4 2 6" xfId="17645"/>
    <cellStyle name="常规 5 2 2 2 2 2 4 2 6" xfId="17646"/>
    <cellStyle name="常规 5 5 2 2 4 2 6" xfId="17647"/>
    <cellStyle name="常规 5 2 4 2 2 4 2 6" xfId="17648"/>
    <cellStyle name="常规 5 2 2 3 2 2 4 2 6" xfId="17649"/>
    <cellStyle name="常规 5 8 4 2 6" xfId="17650"/>
    <cellStyle name="常规 5 2 7 4 2 6" xfId="17651"/>
    <cellStyle name="常规 5 2 2 6 4 2 6" xfId="17652"/>
    <cellStyle name="常规 5 4 4 4 2 6" xfId="17653"/>
    <cellStyle name="常规 5 2 3 4 4 2 6" xfId="17654"/>
    <cellStyle name="常规 5 2 2 2 4 4 2 6" xfId="17655"/>
    <cellStyle name="常规 5 5 4 4 2 6" xfId="17656"/>
    <cellStyle name="常规 5 2 4 4 4 2 6" xfId="17657"/>
    <cellStyle name="常规 5 2 2 3 4 4 2 6" xfId="17658"/>
    <cellStyle name="常规 5 6 3 4 2 6" xfId="17659"/>
    <cellStyle name="常规 5 2 5 3 4 2 6" xfId="17660"/>
    <cellStyle name="常规 5 2 2 4 3 4 2 6" xfId="17661"/>
    <cellStyle name="常规 5 4 2 3 4 2 6" xfId="17662"/>
    <cellStyle name="常规 5 2 3 2 3 4 2 6" xfId="17663"/>
    <cellStyle name="常规 5 2 2 2 2 3 4 2 6" xfId="17664"/>
    <cellStyle name="常规 5 5 2 3 4 2 6" xfId="17665"/>
    <cellStyle name="常规 5 2 4 2 3 4 2 6" xfId="17666"/>
    <cellStyle name="常规 5 2 2 3 2 3 4 2 6" xfId="17667"/>
    <cellStyle name="常规 5 9 4 2 6" xfId="17668"/>
    <cellStyle name="常规 5 2 8 4 2 6" xfId="17669"/>
    <cellStyle name="常规 5 2 2 7 4 2 6" xfId="17670"/>
    <cellStyle name="常规 5 4 5 4 2 6" xfId="17671"/>
    <cellStyle name="常规 5 2 3 5 4 2 6" xfId="17672"/>
    <cellStyle name="常规 5 2 2 2 5 4 2 6" xfId="17673"/>
    <cellStyle name="常规 5 5 5 4 2 6" xfId="17674"/>
    <cellStyle name="常规 5 2 4 5 4 2 6" xfId="17675"/>
    <cellStyle name="常规 5 2 2 3 5 4 2 6" xfId="17676"/>
    <cellStyle name="常规 5 6 4 4 2 6" xfId="17677"/>
    <cellStyle name="常规 5 2 5 4 4 2 6" xfId="17678"/>
    <cellStyle name="常规 5 2 2 4 4 4 2 6" xfId="17679"/>
    <cellStyle name="常规 5 4 2 4 4 2 6" xfId="17680"/>
    <cellStyle name="常规 5 2 3 2 4 4 2 6" xfId="17681"/>
    <cellStyle name="常规 5 2 2 2 2 4 4 2 6" xfId="17682"/>
    <cellStyle name="常规 5 5 2 4 4 2 6" xfId="17683"/>
    <cellStyle name="常规 5 2 4 2 4 4 2 6" xfId="17684"/>
    <cellStyle name="常规 5 2 2 3 2 4 4 2 6" xfId="17685"/>
    <cellStyle name="常规 5 10 4 2 6" xfId="17686"/>
    <cellStyle name="常规 5 2 9 4 2 6" xfId="17687"/>
    <cellStyle name="常规 5 2 2 8 4 2 6" xfId="17688"/>
    <cellStyle name="常规 5 4 6 4 2 6" xfId="17689"/>
    <cellStyle name="常规 5 2 3 6 4 2 6" xfId="17690"/>
    <cellStyle name="常规 5 2 2 2 6 4 2 6" xfId="17691"/>
    <cellStyle name="常规 5 5 6 4 2 6" xfId="17692"/>
    <cellStyle name="常规 5 2 4 6 4 2 6" xfId="17693"/>
    <cellStyle name="常规 5 2 2 3 6 4 2 6" xfId="17694"/>
    <cellStyle name="常规 5 6 5 4 2 6" xfId="17695"/>
    <cellStyle name="常规 5 2 5 5 4 2 6" xfId="17696"/>
    <cellStyle name="常规 5 2 2 4 5 4 2 6" xfId="17697"/>
    <cellStyle name="常规 5 4 2 5 4 2 6" xfId="17698"/>
    <cellStyle name="常规 5 2 3 2 5 4 2 6" xfId="17699"/>
    <cellStyle name="常规 5 2 2 2 2 5 4 2 6" xfId="17700"/>
    <cellStyle name="常规 5 5 2 5 4 2 6" xfId="17701"/>
    <cellStyle name="常规 5 2 4 2 5 4 2 6" xfId="17702"/>
    <cellStyle name="常规 5 2 2 3 2 5 4 2 6" xfId="17703"/>
    <cellStyle name="常规 5 11 4 2 6" xfId="17704"/>
    <cellStyle name="常规 5 2 10 4 2 6" xfId="17705"/>
    <cellStyle name="常规 5 2 2 9 4 2 6" xfId="17706"/>
    <cellStyle name="常规 5 4 7 4 2 6" xfId="17707"/>
    <cellStyle name="常规 5 2 3 7 4 2 6" xfId="17708"/>
    <cellStyle name="常规 5 2 2 2 7 4 2 6" xfId="17709"/>
    <cellStyle name="常规 5 5 7 4 2 6" xfId="17710"/>
    <cellStyle name="常规 5 2 4 7 4 2 6" xfId="17711"/>
    <cellStyle name="常规 5 2 2 3 7 4 2 6" xfId="17712"/>
    <cellStyle name="常规 5 6 6 4 2 6" xfId="17713"/>
    <cellStyle name="常规 5 2 5 6 4 2 6" xfId="17714"/>
    <cellStyle name="常规 5 2 2 4 6 4 2 6" xfId="17715"/>
    <cellStyle name="常规 5 4 2 6 4 2 6" xfId="17716"/>
    <cellStyle name="常规 5 2 3 2 6 4 2 6" xfId="17717"/>
    <cellStyle name="常规 5 2 2 2 2 6 4 2 6" xfId="17718"/>
    <cellStyle name="常规 5 5 2 6 4 2 6" xfId="17719"/>
    <cellStyle name="常规 5 2 4 2 6 4 2 6" xfId="17720"/>
    <cellStyle name="常规 5 2 2 3 2 6 4 2 6" xfId="17721"/>
    <cellStyle name="常规 5 12 3 2 6" xfId="17722"/>
    <cellStyle name="常规 5 2 11 3 2 6" xfId="17723"/>
    <cellStyle name="常规 5 2 2 10 3 2 6" xfId="17724"/>
    <cellStyle name="常规 5 4 8 3 2 6" xfId="17725"/>
    <cellStyle name="常规 5 2 3 8 3 2 6" xfId="17726"/>
    <cellStyle name="常规 5 2 2 2 8 3 2 6" xfId="17727"/>
    <cellStyle name="常规 5 5 8 3 2 6" xfId="17728"/>
    <cellStyle name="常规 5 2 4 8 3 2 6" xfId="17729"/>
    <cellStyle name="常规 5 2 2 3 8 3 2 6" xfId="17730"/>
    <cellStyle name="常规 5 6 7 3 2 6" xfId="17731"/>
    <cellStyle name="常规 5 2 5 7 3 2 6" xfId="17732"/>
    <cellStyle name="常规 5 2 2 4 7 3 2 6" xfId="17733"/>
    <cellStyle name="常规 5 4 2 7 3 2 6" xfId="17734"/>
    <cellStyle name="常规 5 2 3 2 7 3 2 6" xfId="17735"/>
    <cellStyle name="常规 5 2 2 2 2 7 3 2 6" xfId="17736"/>
    <cellStyle name="常规 5 5 2 7 3 2 6" xfId="17737"/>
    <cellStyle name="常规 5 2 4 2 7 3 2 6" xfId="17738"/>
    <cellStyle name="常规 5 2 2 3 2 7 3 2 6" xfId="17739"/>
    <cellStyle name="常规 5 7 2 3 2 6" xfId="17740"/>
    <cellStyle name="常规 5 2 6 2 3 2 6" xfId="17741"/>
    <cellStyle name="常规 5 2 2 5 2 3 2 6" xfId="17742"/>
    <cellStyle name="常规 5 4 3 2 3 2 6" xfId="17743"/>
    <cellStyle name="常规 5 2 3 3 2 3 2 6" xfId="17744"/>
    <cellStyle name="常规 5 2 2 2 3 2 3 2 6" xfId="17745"/>
    <cellStyle name="常规 5 5 3 2 3 2 6" xfId="17746"/>
    <cellStyle name="常规 5 2 4 3 2 3 2 6" xfId="17747"/>
    <cellStyle name="常规 5 2 2 3 3 2 3 2 6" xfId="17748"/>
    <cellStyle name="常规 5 6 2 2 3 2 6" xfId="17749"/>
    <cellStyle name="常规 5 2 5 2 2 3 2 6" xfId="17750"/>
    <cellStyle name="常规 5 2 2 4 2 2 3 2 6" xfId="17751"/>
    <cellStyle name="常规 5 4 2 2 2 3 2 6" xfId="17752"/>
    <cellStyle name="常规 5 2 3 2 2 2 3 2 6" xfId="17753"/>
    <cellStyle name="常规 5 2 2 2 2 2 2 3 2 6" xfId="17754"/>
    <cellStyle name="常规 5 5 2 2 2 3 2 6" xfId="17755"/>
    <cellStyle name="常规 5 2 4 2 2 2 3 2 6" xfId="17756"/>
    <cellStyle name="常规 5 2 2 3 2 2 2 3 2 6" xfId="17757"/>
    <cellStyle name="常规 5 8 2 3 2 6" xfId="17758"/>
    <cellStyle name="常规 5 2 7 2 3 2 6" xfId="17759"/>
    <cellStyle name="常规 5 2 2 6 2 3 2 6" xfId="17760"/>
    <cellStyle name="常规 5 4 4 2 3 2 6" xfId="17761"/>
    <cellStyle name="常规 5 2 3 4 2 3 2 6" xfId="17762"/>
    <cellStyle name="常规 5 2 2 2 4 2 3 2 6" xfId="17763"/>
    <cellStyle name="常规 5 5 4 2 3 2 6" xfId="17764"/>
    <cellStyle name="常规 5 2 4 4 2 3 2 6" xfId="17765"/>
    <cellStyle name="常规 5 2 2 3 4 2 3 2 6" xfId="17766"/>
    <cellStyle name="常规 5 6 3 2 3 2 6" xfId="17767"/>
    <cellStyle name="常规 5 2 5 3 2 3 2 6" xfId="17768"/>
    <cellStyle name="常规 5 2 2 4 3 2 3 2 6" xfId="17769"/>
    <cellStyle name="常规 5 4 2 3 2 3 2 6" xfId="17770"/>
    <cellStyle name="常规 5 2 3 2 3 2 3 2 6" xfId="17771"/>
    <cellStyle name="常规 5 2 2 2 2 3 2 3 2 6" xfId="17772"/>
    <cellStyle name="常规 5 5 2 3 2 3 2 6" xfId="17773"/>
    <cellStyle name="常规 5 2 4 2 3 2 3 2 6" xfId="17774"/>
    <cellStyle name="常规 5 2 2 3 2 3 2 3 2 6" xfId="17775"/>
    <cellStyle name="常规 5 9 2 3 2 6" xfId="17776"/>
    <cellStyle name="常规 5 2 8 2 3 2 6" xfId="17777"/>
    <cellStyle name="常规 5 2 2 7 2 3 2 6" xfId="17778"/>
    <cellStyle name="常规 5 4 5 2 3 2 6" xfId="17779"/>
    <cellStyle name="常规 5 2 3 5 2 3 2 6" xfId="17780"/>
    <cellStyle name="常规 5 2 2 2 5 2 3 2 6" xfId="17781"/>
    <cellStyle name="常规 5 5 5 2 3 2 6" xfId="17782"/>
    <cellStyle name="常规 5 2 4 5 2 3 2 6" xfId="17783"/>
    <cellStyle name="常规 5 2 2 3 5 2 3 2 6" xfId="17784"/>
    <cellStyle name="常规 5 6 4 2 3 2 6" xfId="17785"/>
    <cellStyle name="常规 5 2 5 4 2 3 2 6" xfId="17786"/>
    <cellStyle name="常规 5 2 2 4 4 2 3 2 6" xfId="17787"/>
    <cellStyle name="常规 5 4 2 4 2 3 2 6" xfId="17788"/>
    <cellStyle name="常规 5 2 3 2 4 2 3 2 6" xfId="17789"/>
    <cellStyle name="常规 5 2 2 2 2 4 2 3 2 6" xfId="17790"/>
    <cellStyle name="常规 5 5 2 4 2 3 2 6" xfId="17791"/>
    <cellStyle name="常规 5 2 4 2 4 2 3 2 6" xfId="17792"/>
    <cellStyle name="常规 5 2 2 3 2 4 2 3 2 6" xfId="17793"/>
    <cellStyle name="常规 5 10 2 3 2 6" xfId="17794"/>
    <cellStyle name="常规 5 2 9 2 3 2 6" xfId="17795"/>
    <cellStyle name="常规 5 2 2 8 2 3 2 6" xfId="17796"/>
    <cellStyle name="常规 5 4 6 2 3 2 6" xfId="17797"/>
    <cellStyle name="常规 5 2 3 6 2 3 2 6" xfId="17798"/>
    <cellStyle name="常规 5 2 2 2 6 2 3 2 6" xfId="17799"/>
    <cellStyle name="常规 5 5 6 2 3 2 6" xfId="17800"/>
    <cellStyle name="常规 5 2 4 6 2 3 2 6" xfId="17801"/>
    <cellStyle name="常规 5 2 2 3 6 2 3 2 6" xfId="17802"/>
    <cellStyle name="常规 5 6 5 2 3 2 6" xfId="17803"/>
    <cellStyle name="常规 5 2 5 5 2 3 2 6" xfId="17804"/>
    <cellStyle name="常规 5 2 2 4 5 2 3 2 6" xfId="17805"/>
    <cellStyle name="常规 5 4 2 5 2 3 2 6" xfId="17806"/>
    <cellStyle name="常规 5 2 3 2 5 2 3 2 6" xfId="17807"/>
    <cellStyle name="常规 5 2 2 2 2 5 2 3 2 6" xfId="17808"/>
    <cellStyle name="常规 5 5 2 5 2 3 2 6" xfId="17809"/>
    <cellStyle name="常规 5 2 4 2 5 2 3 2 6" xfId="17810"/>
    <cellStyle name="常规 5 2 2 3 2 5 2 3 2 6" xfId="17811"/>
    <cellStyle name="常规 5 11 2 3 2 6" xfId="17812"/>
    <cellStyle name="常规 5 2 10 2 3 2 6" xfId="17813"/>
    <cellStyle name="常规 5 2 2 9 2 3 2 6" xfId="17814"/>
    <cellStyle name="常规 5 4 7 2 3 2 6" xfId="17815"/>
    <cellStyle name="常规 5 2 3 7 2 3 2 6" xfId="17816"/>
    <cellStyle name="常规 5 2 2 2 7 2 3 2 6" xfId="17817"/>
    <cellStyle name="常规 5 5 7 2 3 2 6" xfId="17818"/>
    <cellStyle name="常规 5 2 4 7 2 3 2 6" xfId="17819"/>
    <cellStyle name="常规 5 2 2 3 7 2 3 2 6" xfId="17820"/>
    <cellStyle name="常规 5 6 6 2 3 2 6" xfId="17821"/>
    <cellStyle name="常规 5 2 5 6 2 3 2 6" xfId="17822"/>
    <cellStyle name="常规 5 2 2 4 6 2 3 2 6" xfId="17823"/>
    <cellStyle name="常规 5 4 2 6 2 3 2 6" xfId="17824"/>
    <cellStyle name="常规 5 2 3 2 6 2 3 2 6" xfId="17825"/>
    <cellStyle name="常规 5 2 2 2 2 6 2 3 2 6" xfId="17826"/>
    <cellStyle name="常规 5 5 2 6 2 3 2 6" xfId="17827"/>
    <cellStyle name="常规 5 2 4 2 6 2 3 2 6" xfId="17828"/>
    <cellStyle name="常规 5 2 2 3 2 6 2 3 2 6" xfId="17829"/>
    <cellStyle name="常规 5 2 15 5" xfId="17830"/>
    <cellStyle name="常规 5 2 2 14 5" xfId="17831"/>
    <cellStyle name="常规 15 5" xfId="17832"/>
    <cellStyle name="常规 5 16 5" xfId="17833"/>
    <cellStyle name="常规 5 2 16 5" xfId="17834"/>
    <cellStyle name="常规 5 2 2 15 5" xfId="17835"/>
    <cellStyle name="常规 5 4 12 5" xfId="17836"/>
    <cellStyle name="常规 5 2 3 12 5" xfId="17837"/>
    <cellStyle name="常规 5 2 2 2 12 5" xfId="17838"/>
    <cellStyle name="常规 5 5 12 5" xfId="17839"/>
    <cellStyle name="常规 5 2 4 12 5" xfId="17840"/>
    <cellStyle name="常规 5 2 2 3 12 5" xfId="17841"/>
    <cellStyle name="常规 5 6 11 5" xfId="17842"/>
    <cellStyle name="常规 5 2 5 11 5" xfId="17843"/>
    <cellStyle name="常规 5 2 2 4 11 5" xfId="17844"/>
    <cellStyle name="常规 5 4 2 11 5" xfId="17845"/>
    <cellStyle name="常规 5 2 3 2 11 5" xfId="17846"/>
    <cellStyle name="常规 5 2 2 2 2 11 5" xfId="17847"/>
    <cellStyle name="常规 5 5 2 11 5" xfId="17848"/>
    <cellStyle name="常规 5 2 4 2 11 5" xfId="17849"/>
    <cellStyle name="常规 5 2 2 3 2 11 5" xfId="17850"/>
    <cellStyle name="常规 5 7 6 5" xfId="17851"/>
    <cellStyle name="常规 5 2 6 6 5" xfId="17852"/>
    <cellStyle name="常规 5 2 2 5 6 5" xfId="17853"/>
    <cellStyle name="常规 5 4 3 6 5" xfId="17854"/>
    <cellStyle name="常规 5 2 3 3 6 5" xfId="17855"/>
    <cellStyle name="常规 5 2 2 2 3 6 5" xfId="17856"/>
    <cellStyle name="常规 5 5 3 6 5" xfId="17857"/>
    <cellStyle name="常规 5 2 4 3 6 5" xfId="17858"/>
    <cellStyle name="常规 5 2 2 3 3 6 5" xfId="17859"/>
    <cellStyle name="常规 5 6 2 6 5" xfId="17860"/>
    <cellStyle name="常规 5 2 5 2 6 5" xfId="17861"/>
    <cellStyle name="常规 5 2 2 4 2 6 5" xfId="17862"/>
    <cellStyle name="常规 5 4 2 2 6 5" xfId="17863"/>
    <cellStyle name="常规 5 2 3 2 2 6 5" xfId="17864"/>
    <cellStyle name="常规 5 2 2 2 2 2 6 5" xfId="17865"/>
    <cellStyle name="常规 5 5 2 2 6 5" xfId="17866"/>
    <cellStyle name="常规 5 2 4 2 2 6 5" xfId="17867"/>
    <cellStyle name="常规 5 2 2 3 2 2 6 5" xfId="17868"/>
    <cellStyle name="常规 5 8 6 5" xfId="17869"/>
    <cellStyle name="常规 5 2 7 6 5" xfId="17870"/>
    <cellStyle name="常规 5 2 2 6 6 5" xfId="17871"/>
    <cellStyle name="常规 5 4 4 6 5" xfId="17872"/>
    <cellStyle name="常规 5 2 3 4 6 5" xfId="17873"/>
    <cellStyle name="常规 5 2 2 2 4 6 5" xfId="17874"/>
    <cellStyle name="常规 5 5 4 6 5" xfId="17875"/>
    <cellStyle name="常规 5 2 4 4 6 5" xfId="17876"/>
    <cellStyle name="常规 5 2 2 3 4 6 5" xfId="17877"/>
    <cellStyle name="常规 5 6 3 6 5" xfId="17878"/>
    <cellStyle name="常规 5 2 5 3 6 5" xfId="17879"/>
    <cellStyle name="常规 5 2 2 4 3 6 5" xfId="17880"/>
    <cellStyle name="常规 5 4 2 3 6 5" xfId="17881"/>
    <cellStyle name="常规 5 2 3 2 3 6 5" xfId="17882"/>
    <cellStyle name="常规 5 2 2 2 2 3 6 5" xfId="17883"/>
    <cellStyle name="常规 5 5 2 3 6 5" xfId="17884"/>
    <cellStyle name="常规 5 2 4 2 3 6 5" xfId="17885"/>
    <cellStyle name="常规 5 2 2 3 2 3 6 5" xfId="17886"/>
    <cellStyle name="常规 5 9 6 5" xfId="17887"/>
    <cellStyle name="常规 5 2 8 6 5" xfId="17888"/>
    <cellStyle name="常规 5 2 2 7 6 5" xfId="17889"/>
    <cellStyle name="常规 5 4 5 6 5" xfId="17890"/>
    <cellStyle name="常规 5 2 3 5 6 5" xfId="17891"/>
    <cellStyle name="常规 5 2 2 2 5 6 5" xfId="17892"/>
    <cellStyle name="常规 5 5 5 6 5" xfId="17893"/>
    <cellStyle name="常规 5 2 4 5 6 5" xfId="17894"/>
    <cellStyle name="常规 5 2 2 3 5 6 5" xfId="17895"/>
    <cellStyle name="常规 5 6 4 6 5" xfId="17896"/>
    <cellStyle name="常规 5 2 5 4 6 5" xfId="17897"/>
    <cellStyle name="常规 5 2 2 4 4 6 5" xfId="17898"/>
    <cellStyle name="常规 5 4 2 4 6 5" xfId="17899"/>
    <cellStyle name="常规 5 2 3 2 4 6 5" xfId="17900"/>
    <cellStyle name="常规 5 2 2 2 2 4 6 5" xfId="17901"/>
    <cellStyle name="常规 5 5 2 4 6 5" xfId="17902"/>
    <cellStyle name="常规 5 2 4 2 4 6 5" xfId="17903"/>
    <cellStyle name="常规 5 2 2 3 2 4 6 5" xfId="17904"/>
    <cellStyle name="常规 5 10 6 5" xfId="17905"/>
    <cellStyle name="常规 5 2 9 6 5" xfId="17906"/>
    <cellStyle name="常规 5 2 2 8 6 5" xfId="17907"/>
    <cellStyle name="常规 5 4 6 6 5" xfId="17908"/>
    <cellStyle name="常规 5 2 3 6 6 5" xfId="17909"/>
    <cellStyle name="常规 5 2 2 2 6 6 5" xfId="17910"/>
    <cellStyle name="常规 5 5 6 6 5" xfId="17911"/>
    <cellStyle name="常规 5 2 4 6 6 5" xfId="17912"/>
    <cellStyle name="常规 5 2 2 3 6 6 5" xfId="17913"/>
    <cellStyle name="常规 5 6 5 6 5" xfId="17914"/>
    <cellStyle name="常规 5 2 5 5 6 5" xfId="17915"/>
    <cellStyle name="常规 5 2 2 4 5 6 5" xfId="17916"/>
    <cellStyle name="常规 5 4 2 5 6 5" xfId="17917"/>
    <cellStyle name="常规 5 2 3 2 5 6 5" xfId="17918"/>
    <cellStyle name="常规 5 2 2 2 2 5 6 5" xfId="17919"/>
    <cellStyle name="常规 5 5 2 5 6 5" xfId="17920"/>
    <cellStyle name="常规 5 2 4 2 5 6 5" xfId="17921"/>
    <cellStyle name="常规 5 2 2 3 2 5 6 5" xfId="17922"/>
    <cellStyle name="常规 5 11 6 5" xfId="17923"/>
    <cellStyle name="常规 5 2 10 6 5" xfId="17924"/>
    <cellStyle name="常规 5 2 2 9 6 5" xfId="17925"/>
    <cellStyle name="常规 5 4 7 6 5" xfId="17926"/>
    <cellStyle name="常规 5 2 3 7 6 5" xfId="17927"/>
    <cellStyle name="常规 5 2 2 2 7 6 5" xfId="17928"/>
    <cellStyle name="常规 5 5 7 6 5" xfId="17929"/>
    <cellStyle name="常规 5 2 4 7 6 5" xfId="17930"/>
    <cellStyle name="常规 5 2 2 3 7 6 5" xfId="17931"/>
    <cellStyle name="常规 5 6 6 6 5" xfId="17932"/>
    <cellStyle name="常规 5 2 5 6 6 5" xfId="17933"/>
    <cellStyle name="常规 5 2 2 4 6 6 5" xfId="17934"/>
    <cellStyle name="常规 5 4 2 6 6 5" xfId="17935"/>
    <cellStyle name="常规 5 2 3 2 6 6 5" xfId="17936"/>
    <cellStyle name="常规 5 2 2 2 2 6 6 5" xfId="17937"/>
    <cellStyle name="常规 5 5 2 6 6 5" xfId="17938"/>
    <cellStyle name="常规 5 2 4 2 6 6 5" xfId="17939"/>
    <cellStyle name="常规 5 2 2 3 2 6 6 5" xfId="17940"/>
    <cellStyle name="常规 5 12 5 5" xfId="17941"/>
    <cellStyle name="常规 5 2 11 5 5" xfId="17942"/>
    <cellStyle name="常规 5 2 2 10 5 5" xfId="17943"/>
    <cellStyle name="常规 5 4 8 5 5" xfId="17944"/>
    <cellStyle name="常规 5 2 3 8 5 5" xfId="17945"/>
    <cellStyle name="常规 5 2 2 2 8 5 5" xfId="17946"/>
    <cellStyle name="常规 5 5 8 5 5" xfId="17947"/>
    <cellStyle name="常规 5 2 4 8 5 5" xfId="17948"/>
    <cellStyle name="常规 5 2 2 3 8 5 5" xfId="17949"/>
    <cellStyle name="常规 5 6 7 5 5" xfId="17950"/>
    <cellStyle name="常规 5 2 5 7 5 5" xfId="17951"/>
    <cellStyle name="常规 5 2 2 4 7 5 5" xfId="17952"/>
    <cellStyle name="常规 5 4 2 7 5 5" xfId="17953"/>
    <cellStyle name="常规 5 2 3 2 7 5 5" xfId="17954"/>
    <cellStyle name="常规 5 2 2 2 2 7 5 5" xfId="17955"/>
    <cellStyle name="常规 5 5 2 7 5 5" xfId="17956"/>
    <cellStyle name="常规 5 2 4 2 7 5 5" xfId="17957"/>
    <cellStyle name="常规 5 2 2 3 2 7 5 5" xfId="17958"/>
    <cellStyle name="常规 5 7 2 5 5" xfId="17959"/>
    <cellStyle name="常规 5 2 6 2 5 5" xfId="17960"/>
    <cellStyle name="常规 5 2 2 5 2 5 5" xfId="17961"/>
    <cellStyle name="常规 5 4 3 2 5 5" xfId="17962"/>
    <cellStyle name="常规 5 2 3 3 2 5 5" xfId="17963"/>
    <cellStyle name="常规 5 2 2 2 3 2 5 5" xfId="17964"/>
    <cellStyle name="常规 5 5 3 2 5 5" xfId="17965"/>
    <cellStyle name="常规 5 2 4 3 2 5 5" xfId="17966"/>
    <cellStyle name="常规 5 2 2 3 3 2 5 5" xfId="17967"/>
    <cellStyle name="常规 5 6 2 2 5 5" xfId="17968"/>
    <cellStyle name="常规 5 2 5 2 2 5 5" xfId="17969"/>
    <cellStyle name="常规 5 2 2 4 2 2 5 5" xfId="17970"/>
    <cellStyle name="常规 5 4 2 2 2 5 5" xfId="17971"/>
    <cellStyle name="常规 5 2 3 2 2 2 5 5" xfId="17972"/>
    <cellStyle name="常规 5 2 2 2 2 2 2 5 5" xfId="17973"/>
    <cellStyle name="常规 5 5 2 2 2 5 5" xfId="17974"/>
    <cellStyle name="常规 5 2 4 2 2 2 5 5" xfId="17975"/>
    <cellStyle name="常规 5 2 2 3 2 2 2 5 5" xfId="17976"/>
    <cellStyle name="常规 5 8 2 5 5" xfId="17977"/>
    <cellStyle name="常规 5 2 7 2 5 5" xfId="17978"/>
    <cellStyle name="常规 5 2 2 6 2 5 5" xfId="17979"/>
    <cellStyle name="常规 5 4 4 2 5 5" xfId="17980"/>
    <cellStyle name="常规 5 2 3 4 2 5 5" xfId="17981"/>
    <cellStyle name="常规 5 2 2 2 4 2 5 5" xfId="17982"/>
    <cellStyle name="常规 5 5 4 2 5 5" xfId="17983"/>
    <cellStyle name="常规 5 2 4 4 2 5 5" xfId="17984"/>
    <cellStyle name="常规 5 2 2 3 4 2 5 5" xfId="17985"/>
    <cellStyle name="常规 5 6 3 2 5 5" xfId="17986"/>
    <cellStyle name="常规 5 2 5 3 2 5 5" xfId="17987"/>
    <cellStyle name="常规 5 2 2 4 3 2 5 5" xfId="17988"/>
    <cellStyle name="常规 5 4 2 3 2 5 5" xfId="17989"/>
    <cellStyle name="常规 5 2 3 2 3 2 5 5" xfId="17990"/>
    <cellStyle name="常规 5 2 2 2 2 3 2 5 5" xfId="17991"/>
    <cellStyle name="常规 5 5 2 3 2 5 5" xfId="17992"/>
    <cellStyle name="常规 5 2 4 2 3 2 5 5" xfId="17993"/>
    <cellStyle name="常规 5 2 2 3 2 3 2 5 5" xfId="17994"/>
    <cellStyle name="常规 5 9 2 5 5" xfId="17995"/>
    <cellStyle name="常规 5 2 8 2 5 5" xfId="17996"/>
    <cellStyle name="常规 5 2 2 7 2 5 5" xfId="17997"/>
    <cellStyle name="常规 5 4 5 2 5 5" xfId="17998"/>
    <cellStyle name="常规 5 2 3 5 2 5 5" xfId="17999"/>
    <cellStyle name="常规 5 2 2 2 5 2 5 5" xfId="18000"/>
    <cellStyle name="常规 5 5 5 2 5 5" xfId="18001"/>
    <cellStyle name="常规 5 2 4 5 2 5 5" xfId="18002"/>
    <cellStyle name="常规 5 2 2 3 5 2 5 5" xfId="18003"/>
    <cellStyle name="常规 5 6 4 2 5 5" xfId="18004"/>
    <cellStyle name="常规 5 2 5 4 2 5 5" xfId="18005"/>
    <cellStyle name="常规 5 2 2 4 4 2 5 5" xfId="18006"/>
    <cellStyle name="常规 5 4 2 4 2 5 5" xfId="18007"/>
    <cellStyle name="常规 5 2 3 2 4 2 5 5" xfId="18008"/>
    <cellStyle name="常规 5 2 2 2 2 4 2 5 5" xfId="18009"/>
    <cellStyle name="常规 5 5 2 4 2 5 5" xfId="18010"/>
    <cellStyle name="常规 5 2 4 2 4 2 5 5" xfId="18011"/>
    <cellStyle name="常规 5 2 2 3 2 4 2 5 5" xfId="18012"/>
    <cellStyle name="常规 5 10 2 5 5" xfId="18013"/>
    <cellStyle name="常规 5 2 9 2 5 5" xfId="18014"/>
    <cellStyle name="常规 5 2 2 8 2 5 5" xfId="18015"/>
    <cellStyle name="常规 5 4 6 2 5 5" xfId="18016"/>
    <cellStyle name="常规 5 2 3 6 2 5 5" xfId="18017"/>
    <cellStyle name="常规 5 2 2 2 6 2 5 5" xfId="18018"/>
    <cellStyle name="常规 5 5 6 2 5 5" xfId="18019"/>
    <cellStyle name="常规 5 2 4 6 2 5 5" xfId="18020"/>
    <cellStyle name="常规 5 2 2 3 6 2 5 5" xfId="18021"/>
    <cellStyle name="常规 5 6 5 2 5 5" xfId="18022"/>
    <cellStyle name="常规 5 2 5 5 2 5 5" xfId="18023"/>
    <cellStyle name="常规 5 2 2 4 5 2 5 5" xfId="18024"/>
    <cellStyle name="常规 5 4 2 5 2 5 5" xfId="18025"/>
    <cellStyle name="常规 5 2 3 2 5 2 5 5" xfId="18026"/>
    <cellStyle name="常规 5 2 2 2 2 5 2 5 5" xfId="18027"/>
    <cellStyle name="常规 5 5 2 5 2 5 5" xfId="18028"/>
    <cellStyle name="常规 5 2 4 2 5 2 5 5" xfId="18029"/>
    <cellStyle name="常规 5 2 2 3 2 5 2 5 5" xfId="18030"/>
    <cellStyle name="常规 5 11 2 5 5" xfId="18031"/>
    <cellStyle name="常规 5 2 10 2 5 5" xfId="18032"/>
    <cellStyle name="常规 5 2 2 9 2 5 5" xfId="18033"/>
    <cellStyle name="常规 5 4 7 2 5 5" xfId="18034"/>
    <cellStyle name="常规 5 2 3 7 2 5 5" xfId="18035"/>
    <cellStyle name="常规 5 2 2 2 7 2 5 5" xfId="18036"/>
    <cellStyle name="常规 5 5 7 2 5 5" xfId="18037"/>
    <cellStyle name="常规 5 2 4 7 2 5 5" xfId="18038"/>
    <cellStyle name="常规 5 2 2 3 7 2 5 5" xfId="18039"/>
    <cellStyle name="常规 5 6 6 2 5 5" xfId="18040"/>
    <cellStyle name="常规 5 2 5 6 2 5 5" xfId="18041"/>
    <cellStyle name="常规 5 2 2 4 6 2 5 5" xfId="18042"/>
    <cellStyle name="常规 5 4 2 6 2 5 5" xfId="18043"/>
    <cellStyle name="常规 5 2 3 2 6 2 5 5" xfId="18044"/>
    <cellStyle name="常规 5 2 2 2 2 6 2 5 5" xfId="18045"/>
    <cellStyle name="常规 5 5 2 6 2 5 5" xfId="18046"/>
    <cellStyle name="常规 5 2 4 2 6 2 5 5" xfId="18047"/>
    <cellStyle name="常规 5 2 2 3 2 6 2 5 5" xfId="18048"/>
    <cellStyle name="常规 5 13 3 5" xfId="18049"/>
    <cellStyle name="常规 5 2 12 3 5" xfId="18050"/>
    <cellStyle name="常规 5 2 2 11 3 5" xfId="18051"/>
    <cellStyle name="常规 5 4 9 3 5" xfId="18052"/>
    <cellStyle name="常规 5 2 3 9 3 5" xfId="18053"/>
    <cellStyle name="常规 5 2 2 2 9 3 5" xfId="18054"/>
    <cellStyle name="常规 5 5 9 3 5" xfId="18055"/>
    <cellStyle name="常规 5 2 4 9 3 5" xfId="18056"/>
    <cellStyle name="常规 5 2 2 3 9 3 5" xfId="18057"/>
    <cellStyle name="常规 5 6 8 3 5" xfId="18058"/>
    <cellStyle name="常规 5 2 5 8 3 5" xfId="18059"/>
    <cellStyle name="常规 5 2 2 4 8 3 5" xfId="18060"/>
    <cellStyle name="常规 5 4 2 8 3 5" xfId="18061"/>
    <cellStyle name="常规 5 2 3 2 8 3 5" xfId="18062"/>
    <cellStyle name="常规 5 2 2 2 2 8 3 5" xfId="18063"/>
    <cellStyle name="常规 5 5 2 8 3 5" xfId="18064"/>
    <cellStyle name="常规 5 2 4 2 8 3 5" xfId="18065"/>
    <cellStyle name="常规 5 2 2 3 2 8 3 5" xfId="18066"/>
    <cellStyle name="常规 5 7 3 3 5" xfId="18067"/>
    <cellStyle name="常规 5 2 6 3 3 5" xfId="18068"/>
    <cellStyle name="常规 5 2 2 5 3 3 5" xfId="18069"/>
    <cellStyle name="常规 5 4 3 3 3 5" xfId="18070"/>
    <cellStyle name="常规 5 2 3 3 3 3 5" xfId="18071"/>
    <cellStyle name="常规 5 2 2 2 3 3 3 5" xfId="18072"/>
    <cellStyle name="常规 5 5 3 3 3 5" xfId="18073"/>
    <cellStyle name="常规 5 2 4 3 3 3 5" xfId="18074"/>
    <cellStyle name="常规 5 2 2 3 3 3 3 5" xfId="18075"/>
    <cellStyle name="常规 5 6 2 3 3 5" xfId="18076"/>
    <cellStyle name="常规 5 2 5 2 3 3 5" xfId="18077"/>
    <cellStyle name="常规 5 2 2 4 2 3 3 5" xfId="18078"/>
    <cellStyle name="常规 5 4 2 2 3 3 5" xfId="18079"/>
    <cellStyle name="常规 5 2 3 2 2 3 3 5" xfId="18080"/>
    <cellStyle name="常规 5 2 2 2 2 2 3 3 5" xfId="18081"/>
    <cellStyle name="常规 5 5 2 2 3 3 5" xfId="18082"/>
    <cellStyle name="常规 5 2 4 2 2 3 3 5" xfId="18083"/>
    <cellStyle name="常规 5 2 2 3 2 2 3 3 5" xfId="18084"/>
    <cellStyle name="常规 5 8 3 3 5" xfId="18085"/>
    <cellStyle name="常规 5 2 7 3 3 5" xfId="18086"/>
    <cellStyle name="常规 5 2 2 6 3 3 5" xfId="18087"/>
    <cellStyle name="常规 5 4 4 3 3 5" xfId="18088"/>
    <cellStyle name="常规 5 2 3 4 3 3 5" xfId="18089"/>
    <cellStyle name="常规 5 2 2 2 4 3 3 5" xfId="18090"/>
    <cellStyle name="常规 5 5 4 3 3 5" xfId="18091"/>
    <cellStyle name="常规 5 2 4 4 3 3 5" xfId="18092"/>
    <cellStyle name="常规 5 2 2 3 4 3 3 5" xfId="18093"/>
    <cellStyle name="常规 5 6 3 3 3 5" xfId="18094"/>
    <cellStyle name="常规 5 2 5 3 3 3 5" xfId="18095"/>
    <cellStyle name="常规 5 2 2 4 3 3 3 5" xfId="18096"/>
    <cellStyle name="常规 5 4 2 3 3 3 5" xfId="18097"/>
    <cellStyle name="常规 5 2 3 2 3 3 3 5" xfId="18098"/>
    <cellStyle name="常规 5 2 2 2 2 3 3 3 5" xfId="18099"/>
    <cellStyle name="常规 5 5 2 3 3 3 5" xfId="18100"/>
    <cellStyle name="常规 5 2 4 2 3 3 3 5" xfId="18101"/>
    <cellStyle name="常规 5 2 2 3 2 3 3 3 5" xfId="18102"/>
    <cellStyle name="常规 5 9 3 3 5" xfId="18103"/>
    <cellStyle name="常规 5 2 8 3 3 5" xfId="18104"/>
    <cellStyle name="常规 5 2 2 7 3 3 5" xfId="18105"/>
    <cellStyle name="常规 5 4 5 3 3 5" xfId="18106"/>
    <cellStyle name="常规 5 2 3 5 3 3 5" xfId="18107"/>
    <cellStyle name="常规 5 2 2 2 5 3 3 5" xfId="18108"/>
    <cellStyle name="常规 5 5 5 3 3 5" xfId="18109"/>
    <cellStyle name="常规 5 2 4 5 3 3 5" xfId="18110"/>
    <cellStyle name="常规 5 2 2 3 5 3 3 5" xfId="18111"/>
    <cellStyle name="常规 5 6 4 3 3 5" xfId="18112"/>
    <cellStyle name="常规 5 2 5 4 3 3 5" xfId="18113"/>
    <cellStyle name="常规 5 2 2 4 4 3 3 5" xfId="18114"/>
    <cellStyle name="常规 5 4 2 4 3 3 5" xfId="18115"/>
    <cellStyle name="常规 5 2 3 2 4 3 3 5" xfId="18116"/>
    <cellStyle name="常规 5 2 2 2 2 4 3 3 5" xfId="18117"/>
    <cellStyle name="常规 5 5 2 4 3 3 5" xfId="18118"/>
    <cellStyle name="常规 5 2 4 2 4 3 3 5" xfId="18119"/>
    <cellStyle name="常规 5 2 2 3 2 4 3 3 5" xfId="18120"/>
    <cellStyle name="常规 5 10 3 3 5" xfId="18121"/>
    <cellStyle name="常规 5 2 9 3 3 5" xfId="18122"/>
    <cellStyle name="常规 5 2 2 8 3 3 5" xfId="18123"/>
    <cellStyle name="常规 5 4 6 3 3 5" xfId="18124"/>
    <cellStyle name="常规 5 2 3 6 3 3 5" xfId="18125"/>
    <cellStyle name="常规 5 2 2 2 6 3 3 5" xfId="18126"/>
    <cellStyle name="常规 5 5 6 3 3 5" xfId="18127"/>
    <cellStyle name="常规 5 2 4 6 3 3 5" xfId="18128"/>
    <cellStyle name="常规 5 2 2 3 6 3 3 5" xfId="18129"/>
    <cellStyle name="常规 5 6 5 3 3 5" xfId="18130"/>
    <cellStyle name="常规 5 2 5 5 3 3 5" xfId="18131"/>
    <cellStyle name="常规 5 2 2 4 5 3 3 5" xfId="18132"/>
    <cellStyle name="常规 5 4 2 5 3 3 5" xfId="18133"/>
    <cellStyle name="常规 5 2 3 2 5 3 3 5" xfId="18134"/>
    <cellStyle name="常规 5 2 2 2 2 5 3 3 5" xfId="18135"/>
    <cellStyle name="常规 5 5 2 5 3 3 5" xfId="18136"/>
    <cellStyle name="常规 5 2 4 2 5 3 3 5" xfId="18137"/>
    <cellStyle name="常规 5 2 2 3 2 5 3 3 5" xfId="18138"/>
    <cellStyle name="常规 5 11 3 3 5" xfId="18139"/>
    <cellStyle name="常规 5 2 10 3 3 5" xfId="18140"/>
    <cellStyle name="常规 5 2 2 9 3 3 5" xfId="18141"/>
    <cellStyle name="常规 5 4 7 3 3 5" xfId="18142"/>
    <cellStyle name="常规 5 2 3 7 3 3 5" xfId="18143"/>
    <cellStyle name="常规 5 2 2 2 7 3 3 5" xfId="18144"/>
    <cellStyle name="常规 5 5 7 3 3 5" xfId="18145"/>
    <cellStyle name="常规 5 2 4 7 3 3 5" xfId="18146"/>
    <cellStyle name="常规 5 2 2 3 7 3 3 5" xfId="18147"/>
    <cellStyle name="常规 5 6 6 3 3 5" xfId="18148"/>
    <cellStyle name="常规 5 2 5 6 3 3 5" xfId="18149"/>
    <cellStyle name="常规 5 2 2 4 6 3 3 5" xfId="18150"/>
    <cellStyle name="常规 5 4 2 6 3 3 5" xfId="18151"/>
    <cellStyle name="常规 5 2 3 2 6 3 3 5" xfId="18152"/>
    <cellStyle name="常规 5 2 2 2 2 6 3 3 5" xfId="18153"/>
    <cellStyle name="常规 5 5 2 6 3 3 5" xfId="18154"/>
    <cellStyle name="常规 5 2 4 2 6 3 3 5" xfId="18155"/>
    <cellStyle name="常规 5 2 2 3 2 6 3 3 5" xfId="18156"/>
    <cellStyle name="常规 5 12 2 3 5" xfId="18157"/>
    <cellStyle name="常规 5 2 11 2 3 5" xfId="18158"/>
    <cellStyle name="常规 5 2 2 10 2 3 5" xfId="18159"/>
    <cellStyle name="常规 5 4 8 2 3 5" xfId="18160"/>
    <cellStyle name="常规 5 2 3 8 2 3 5" xfId="18161"/>
    <cellStyle name="常规 5 2 2 2 8 2 3 5" xfId="18162"/>
    <cellStyle name="常规 5 5 8 2 3 5" xfId="18163"/>
    <cellStyle name="常规 5 2 4 8 2 3 5" xfId="18164"/>
    <cellStyle name="常规 5 2 2 3 8 2 3 5" xfId="18165"/>
    <cellStyle name="常规 5 6 7 2 3 5" xfId="18166"/>
    <cellStyle name="常规 5 2 5 7 2 3 5" xfId="18167"/>
    <cellStyle name="常规 5 2 2 4 7 2 3 5" xfId="18168"/>
    <cellStyle name="常规 5 4 2 7 2 3 5" xfId="18169"/>
    <cellStyle name="常规 5 2 3 2 7 2 3 5" xfId="18170"/>
    <cellStyle name="常规 5 2 2 2 2 7 2 3 5" xfId="18171"/>
    <cellStyle name="常规 5 5 2 7 2 3 5" xfId="18172"/>
    <cellStyle name="常规 5 2 4 2 7 2 3 5" xfId="18173"/>
    <cellStyle name="常规 5 2 2 3 2 7 2 3 5" xfId="18174"/>
    <cellStyle name="常规 5 7 2 2 3 5" xfId="18175"/>
    <cellStyle name="常规 5 2 6 2 2 3 5" xfId="18176"/>
    <cellStyle name="常规 5 2 2 5 2 2 3 5" xfId="18177"/>
    <cellStyle name="常规 5 4 3 2 2 3 5" xfId="18178"/>
    <cellStyle name="常规 5 2 3 3 2 2 3 5" xfId="18179"/>
    <cellStyle name="常规 5 2 2 2 3 2 2 3 5" xfId="18180"/>
    <cellStyle name="常规 5 5 3 2 2 3 5" xfId="18181"/>
    <cellStyle name="常规 5 2 4 3 2 2 3 5" xfId="18182"/>
    <cellStyle name="常规 5 2 2 3 3 2 2 3 5" xfId="18183"/>
    <cellStyle name="常规 5 6 2 2 2 3 5" xfId="18184"/>
    <cellStyle name="常规 5 2 5 2 2 2 3 5" xfId="18185"/>
    <cellStyle name="常规 5 2 2 4 2 2 2 3 5" xfId="18186"/>
    <cellStyle name="常规 5 4 2 2 2 2 3 5" xfId="18187"/>
    <cellStyle name="常规 5 2 3 2 2 2 2 3 5" xfId="18188"/>
    <cellStyle name="常规 5 2 2 2 2 2 2 2 3 5" xfId="18189"/>
    <cellStyle name="常规 5 5 2 2 2 2 3 5" xfId="18190"/>
    <cellStyle name="常规 5 2 4 2 2 2 2 3 5" xfId="18191"/>
    <cellStyle name="常规 5 2 2 3 2 2 2 2 3 5" xfId="18192"/>
    <cellStyle name="常规 5 8 2 2 3 5" xfId="18193"/>
    <cellStyle name="常规 5 2 7 2 2 3 5" xfId="18194"/>
    <cellStyle name="常规 5 2 2 6 2 2 3 5" xfId="18195"/>
    <cellStyle name="常规 5 4 4 2 2 3 5" xfId="18196"/>
    <cellStyle name="常规 5 2 3 4 2 2 3 5" xfId="18197"/>
    <cellStyle name="常规 5 2 2 2 4 2 2 3 5" xfId="18198"/>
    <cellStyle name="常规 5 5 4 2 2 3 5" xfId="18199"/>
    <cellStyle name="常规 5 2 4 4 2 2 3 5" xfId="18200"/>
    <cellStyle name="常规 5 2 2 3 4 2 2 3 5" xfId="18201"/>
    <cellStyle name="常规 5 6 3 2 2 3 5" xfId="18202"/>
    <cellStyle name="常规 5 2 5 3 2 2 3 5" xfId="18203"/>
    <cellStyle name="常规 5 2 2 4 3 2 2 3 5" xfId="18204"/>
    <cellStyle name="常规 5 4 2 3 2 2 3 5" xfId="18205"/>
    <cellStyle name="常规 5 2 3 2 3 2 2 3 5" xfId="18206"/>
    <cellStyle name="常规 5 2 2 2 2 3 2 2 3 5" xfId="18207"/>
    <cellStyle name="常规 5 5 2 3 2 2 3 5" xfId="18208"/>
    <cellStyle name="常规 5 2 4 2 3 2 2 3 5" xfId="18209"/>
    <cellStyle name="常规 5 2 2 3 2 3 2 2 3 5" xfId="18210"/>
    <cellStyle name="常规 5 9 2 2 3 5" xfId="18211"/>
    <cellStyle name="常规 5 2 8 2 2 3 5" xfId="18212"/>
    <cellStyle name="常规 5 2 2 7 2 2 3 5" xfId="18213"/>
    <cellStyle name="常规 5 4 5 2 2 3 5" xfId="18214"/>
    <cellStyle name="常规 5 2 3 5 2 2 3 5" xfId="18215"/>
    <cellStyle name="常规 5 2 2 2 5 2 2 3 5" xfId="18216"/>
    <cellStyle name="常规 5 5 5 2 2 3 5" xfId="18217"/>
    <cellStyle name="常规 5 2 4 5 2 2 3 5" xfId="18218"/>
    <cellStyle name="常规 5 2 2 3 5 2 2 3 5" xfId="18219"/>
    <cellStyle name="常规 5 6 4 2 2 3 5" xfId="18220"/>
    <cellStyle name="常规 5 2 5 4 2 2 3 5" xfId="18221"/>
    <cellStyle name="常规 5 2 2 4 4 2 2 3 5" xfId="18222"/>
    <cellStyle name="常规 5 4 2 4 2 2 3 5" xfId="18223"/>
    <cellStyle name="常规 5 2 3 2 4 2 2 3 5" xfId="18224"/>
    <cellStyle name="常规 5 2 2 2 2 4 2 2 3 5" xfId="18225"/>
    <cellStyle name="常规 5 5 2 4 2 2 3 5" xfId="18226"/>
    <cellStyle name="常规 5 2 4 2 4 2 2 3 5" xfId="18227"/>
    <cellStyle name="常规 5 2 2 3 2 4 2 2 3 5" xfId="18228"/>
    <cellStyle name="常规 5 10 2 2 3 5" xfId="18229"/>
    <cellStyle name="常规 5 2 9 2 2 3 5" xfId="18230"/>
    <cellStyle name="常规 5 2 2 8 2 2 3 5" xfId="18231"/>
    <cellStyle name="常规 5 4 6 2 2 3 5" xfId="18232"/>
    <cellStyle name="常规 5 2 3 6 2 2 3 5" xfId="18233"/>
    <cellStyle name="常规 5 2 2 2 6 2 2 3 5" xfId="18234"/>
    <cellStyle name="常规 5 5 6 2 2 3 5" xfId="18235"/>
    <cellStyle name="常规 5 2 4 6 2 2 3 5" xfId="18236"/>
    <cellStyle name="常规 5 2 2 3 6 2 2 3 5" xfId="18237"/>
    <cellStyle name="常规 5 6 5 2 2 3 5" xfId="18238"/>
    <cellStyle name="常规 5 2 5 5 2 2 3 5" xfId="18239"/>
    <cellStyle name="常规 5 2 2 4 5 2 2 3 5" xfId="18240"/>
    <cellStyle name="常规 5 4 2 5 2 2 3 5" xfId="18241"/>
    <cellStyle name="常规 5 2 3 2 5 2 2 3 5" xfId="18242"/>
    <cellStyle name="常规 5 2 2 2 2 5 2 2 3 5" xfId="18243"/>
    <cellStyle name="常规 5 5 2 5 2 2 3 5" xfId="18244"/>
    <cellStyle name="常规 5 2 4 2 5 2 2 3 5" xfId="18245"/>
    <cellStyle name="常规 5 2 2 3 2 5 2 2 3 5" xfId="18246"/>
    <cellStyle name="常规 5 11 2 2 3 5" xfId="18247"/>
    <cellStyle name="常规 5 2 10 2 2 3 5" xfId="18248"/>
    <cellStyle name="常规 5 2 2 9 2 2 3 5" xfId="18249"/>
    <cellStyle name="常规 5 4 7 2 2 3 5" xfId="18250"/>
    <cellStyle name="常规 5 2 3 7 2 2 3 5" xfId="18251"/>
    <cellStyle name="常规 5 2 2 2 7 2 2 3 5" xfId="18252"/>
    <cellStyle name="常规 5 5 7 2 2 3 5" xfId="18253"/>
    <cellStyle name="常规 5 2 4 7 2 2 3 5" xfId="18254"/>
    <cellStyle name="常规 5 2 2 3 7 2 2 3 5" xfId="18255"/>
    <cellStyle name="常规 5 6 6 2 2 3 5" xfId="18256"/>
    <cellStyle name="常规 5 2 5 6 2 2 3 5" xfId="18257"/>
    <cellStyle name="常规 5 2 2 4 6 2 2 3 5" xfId="18258"/>
    <cellStyle name="常规 5 4 2 6 2 2 3 5" xfId="18259"/>
    <cellStyle name="常规 5 2 3 2 6 2 2 3 5" xfId="18260"/>
    <cellStyle name="常规 5 2 2 2 2 6 2 2 3 5" xfId="18261"/>
    <cellStyle name="常规 5 5 2 6 2 2 3 5" xfId="18262"/>
    <cellStyle name="常规 5 2 4 2 6 2 2 3 5" xfId="18263"/>
    <cellStyle name="常规 5 2 2 3 2 6 2 2 3 5" xfId="18264"/>
    <cellStyle name="常规 5 14 3 5" xfId="18265"/>
    <cellStyle name="常规 5 2 13 3 5" xfId="18266"/>
    <cellStyle name="常规 5 2 2 12 3 5" xfId="18267"/>
    <cellStyle name="常规 5 4 10 3 5" xfId="18268"/>
    <cellStyle name="常规 5 2 3 10 3 5" xfId="18269"/>
    <cellStyle name="常规 5 2 2 2 10 3 5" xfId="18270"/>
    <cellStyle name="常规 5 5 10 3 5" xfId="18271"/>
    <cellStyle name="常规 5 2 4 10 3 5" xfId="18272"/>
    <cellStyle name="常规 5 2 2 3 10 3 5" xfId="18273"/>
    <cellStyle name="常规 5 6 9 3 5" xfId="18274"/>
    <cellStyle name="常规 5 2 5 9 3 5" xfId="18275"/>
    <cellStyle name="常规 5 2 2 4 9 3 5" xfId="18276"/>
    <cellStyle name="常规 5 4 2 9 3 5" xfId="18277"/>
    <cellStyle name="常规 5 2 3 2 9 3 5" xfId="18278"/>
    <cellStyle name="常规 5 2 2 2 2 9 3 5" xfId="18279"/>
    <cellStyle name="常规 5 5 2 9 3 5" xfId="18280"/>
    <cellStyle name="常规 5 2 4 2 9 3 5" xfId="18281"/>
    <cellStyle name="常规 5 2 2 3 2 9 3 5" xfId="18282"/>
    <cellStyle name="常规 5 7 4 3 5" xfId="18283"/>
    <cellStyle name="常规 5 2 6 4 3 5" xfId="18284"/>
    <cellStyle name="常规 5 2 2 5 4 3 5" xfId="18285"/>
    <cellStyle name="常规 5 4 3 4 3 5" xfId="18286"/>
    <cellStyle name="常规 5 2 3 3 4 3 5" xfId="18287"/>
    <cellStyle name="常规 5 2 2 2 3 4 3 5" xfId="18288"/>
    <cellStyle name="常规 5 5 3 4 3 5" xfId="18289"/>
    <cellStyle name="常规 5 2 4 3 4 3 5" xfId="18290"/>
    <cellStyle name="常规 5 2 2 3 3 4 3 5" xfId="18291"/>
    <cellStyle name="常规 5 6 2 4 3 5" xfId="18292"/>
    <cellStyle name="常规 5 2 5 2 4 3 5" xfId="18293"/>
    <cellStyle name="常规 5 2 2 4 2 4 3 5" xfId="18294"/>
    <cellStyle name="常规 5 4 2 2 4 3 5" xfId="18295"/>
    <cellStyle name="常规 5 2 3 2 2 4 3 5" xfId="18296"/>
    <cellStyle name="常规 5 2 2 2 2 2 4 3 5" xfId="18297"/>
    <cellStyle name="常规 5 5 2 2 4 3 5" xfId="18298"/>
    <cellStyle name="常规 5 2 4 2 2 4 3 5" xfId="18299"/>
    <cellStyle name="常规 5 2 2 3 2 2 4 3 5" xfId="18300"/>
    <cellStyle name="常规 5 8 4 3 5" xfId="18301"/>
    <cellStyle name="常规 5 2 7 4 3 5" xfId="18302"/>
    <cellStyle name="常规 5 2 2 6 4 3 5" xfId="18303"/>
    <cellStyle name="常规 5 4 4 4 3 5" xfId="18304"/>
    <cellStyle name="常规 5 2 3 4 4 3 5" xfId="18305"/>
    <cellStyle name="常规 5 2 2 2 4 4 3 5" xfId="18306"/>
    <cellStyle name="常规 5 5 4 4 3 5" xfId="18307"/>
    <cellStyle name="常规 5 2 4 4 4 3 5" xfId="18308"/>
    <cellStyle name="常规 5 2 2 3 4 4 3 5" xfId="18309"/>
    <cellStyle name="常规 5 6 3 4 3 5" xfId="18310"/>
    <cellStyle name="常规 5 2 5 3 4 3 5" xfId="18311"/>
    <cellStyle name="常规 5 2 2 4 3 4 3 5" xfId="18312"/>
    <cellStyle name="常规 5 4 2 3 4 3 5" xfId="18313"/>
    <cellStyle name="常规 5 2 3 2 3 4 3 5" xfId="18314"/>
    <cellStyle name="常规 5 2 2 2 2 3 4 3 5" xfId="18315"/>
    <cellStyle name="常规 5 5 2 3 4 3 5" xfId="18316"/>
    <cellStyle name="常规 5 2 4 2 3 4 3 5" xfId="18317"/>
    <cellStyle name="常规 5 2 2 3 2 3 4 3 5" xfId="18318"/>
    <cellStyle name="常规 5 9 4 3 5" xfId="18319"/>
    <cellStyle name="常规 5 2 8 4 3 5" xfId="18320"/>
    <cellStyle name="常规 5 2 2 7 4 3 5" xfId="18321"/>
    <cellStyle name="常规 5 4 5 4 3 5" xfId="18322"/>
    <cellStyle name="常规 5 2 3 5 4 3 5" xfId="18323"/>
    <cellStyle name="常规 5 2 2 2 5 4 3 5" xfId="18324"/>
    <cellStyle name="常规 5 5 5 4 3 5" xfId="18325"/>
    <cellStyle name="常规 5 2 4 5 4 3 5" xfId="18326"/>
    <cellStyle name="常规 5 2 2 3 5 4 3 5" xfId="18327"/>
    <cellStyle name="常规 5 6 4 4 3 5" xfId="18328"/>
    <cellStyle name="常规 5 2 5 4 4 3 5" xfId="18329"/>
    <cellStyle name="常规 5 2 2 4 4 4 3 5" xfId="18330"/>
    <cellStyle name="常规 5 4 2 4 4 3 5" xfId="18331"/>
    <cellStyle name="常规 5 2 3 2 4 4 3 5" xfId="18332"/>
    <cellStyle name="常规 5 2 2 2 2 4 4 3 5" xfId="18333"/>
    <cellStyle name="常规 5 5 2 4 4 3 5" xfId="18334"/>
    <cellStyle name="常规 5 2 4 2 4 4 3 5" xfId="18335"/>
    <cellStyle name="常规 5 2 2 3 2 4 4 3 5" xfId="18336"/>
    <cellStyle name="常规 5 10 4 3 5" xfId="18337"/>
    <cellStyle name="常规 5 2 9 4 3 5" xfId="18338"/>
    <cellStyle name="常规 5 2 2 8 4 3 5" xfId="18339"/>
    <cellStyle name="常规 5 4 6 4 3 5" xfId="18340"/>
    <cellStyle name="常规 5 2 3 6 4 3 5" xfId="18341"/>
    <cellStyle name="常规 5 2 2 2 6 4 3 5" xfId="18342"/>
    <cellStyle name="常规 5 5 6 4 3 5" xfId="18343"/>
    <cellStyle name="常规 5 2 4 6 4 3 5" xfId="18344"/>
    <cellStyle name="常规 5 2 2 3 6 4 3 5" xfId="18345"/>
    <cellStyle name="常规 5 6 5 4 3 5" xfId="18346"/>
    <cellStyle name="常规 5 2 5 5 4 3 5" xfId="18347"/>
    <cellStyle name="常规 5 2 2 4 5 4 3 5" xfId="18348"/>
    <cellStyle name="常规 5 4 2 5 4 3 5" xfId="18349"/>
    <cellStyle name="常规 5 2 3 2 5 4 3 5" xfId="18350"/>
    <cellStyle name="常规 5 2 2 2 2 5 4 3 5" xfId="18351"/>
    <cellStyle name="常规 5 5 2 5 4 3 5" xfId="18352"/>
    <cellStyle name="常规 5 2 4 2 5 4 3 5" xfId="18353"/>
    <cellStyle name="常规 5 2 2 3 2 5 4 3 5" xfId="18354"/>
    <cellStyle name="常规 5 11 4 3 5" xfId="18355"/>
    <cellStyle name="常规 5 2 10 4 3 5" xfId="18356"/>
    <cellStyle name="常规 5 2 2 9 4 3 5" xfId="18357"/>
    <cellStyle name="常规 5 4 7 4 3 5" xfId="18358"/>
    <cellStyle name="常规 5 2 3 7 4 3 5" xfId="18359"/>
    <cellStyle name="常规 5 2 2 2 7 4 3 5" xfId="18360"/>
    <cellStyle name="常规 5 5 7 4 3 5" xfId="18361"/>
    <cellStyle name="常规 5 2 4 7 4 3 5" xfId="18362"/>
    <cellStyle name="常规 5 2 2 3 7 4 3 5" xfId="18363"/>
    <cellStyle name="常规 5 6 6 4 3 5" xfId="18364"/>
    <cellStyle name="常规 5 2 5 6 4 3 5" xfId="18365"/>
    <cellStyle name="常规 5 2 2 4 6 4 3 5" xfId="18366"/>
    <cellStyle name="常规 5 4 2 6 4 3 5" xfId="18367"/>
    <cellStyle name="常规 5 2 3 2 6 4 3 5" xfId="18368"/>
    <cellStyle name="常规 5 2 2 2 2 6 4 3 5" xfId="18369"/>
    <cellStyle name="常规 5 5 2 6 4 3 5" xfId="18370"/>
    <cellStyle name="常规 5 2 4 2 6 4 3 5" xfId="18371"/>
    <cellStyle name="常规 5 2 2 3 2 6 4 3 5" xfId="18372"/>
    <cellStyle name="常规 5 12 3 3 5" xfId="18373"/>
    <cellStyle name="常规 5 2 11 3 3 5" xfId="18374"/>
    <cellStyle name="常规 5 2 2 10 3 3 5" xfId="18375"/>
    <cellStyle name="常规 5 4 8 3 3 5" xfId="18376"/>
    <cellStyle name="常规 5 2 3 8 3 3 5" xfId="18377"/>
    <cellStyle name="常规 5 2 2 2 8 3 3 5" xfId="18378"/>
    <cellStyle name="常规 5 5 8 3 3 5" xfId="18379"/>
    <cellStyle name="常规 5 2 4 8 3 3 5" xfId="18380"/>
    <cellStyle name="常规 5 2 2 3 8 3 3 5" xfId="18381"/>
    <cellStyle name="常规 5 6 7 3 3 5" xfId="18382"/>
    <cellStyle name="常规 5 2 5 7 3 3 5" xfId="18383"/>
    <cellStyle name="常规 5 2 2 4 7 3 3 5" xfId="18384"/>
    <cellStyle name="常规 5 4 2 7 3 3 5" xfId="18385"/>
    <cellStyle name="常规 5 2 3 2 7 3 3 5" xfId="18386"/>
    <cellStyle name="常规 5 2 2 2 2 7 3 3 5" xfId="18387"/>
    <cellStyle name="常规 5 5 2 7 3 3 5" xfId="18388"/>
    <cellStyle name="常规 5 2 4 2 7 3 3 5" xfId="18389"/>
    <cellStyle name="常规 5 2 2 3 2 7 3 3 5" xfId="18390"/>
    <cellStyle name="常规 5 7 2 3 3 5" xfId="18391"/>
    <cellStyle name="常规 5 2 6 2 3 3 5" xfId="18392"/>
    <cellStyle name="常规 5 2 2 5 2 3 3 5" xfId="18393"/>
    <cellStyle name="常规 5 4 3 2 3 3 5" xfId="18394"/>
    <cellStyle name="常规 5 2 3 3 2 3 3 5" xfId="18395"/>
    <cellStyle name="常规 5 2 2 2 3 2 3 3 5" xfId="18396"/>
    <cellStyle name="常规 5 5 3 2 3 3 5" xfId="18397"/>
    <cellStyle name="常规 5 2 4 3 2 3 3 5" xfId="18398"/>
    <cellStyle name="常规 5 2 2 3 3 2 3 3 5" xfId="18399"/>
    <cellStyle name="常规 5 6 2 2 3 3 5" xfId="18400"/>
    <cellStyle name="常规 5 2 5 2 2 3 3 5" xfId="18401"/>
    <cellStyle name="常规 5 2 2 4 2 2 3 3 5" xfId="18402"/>
    <cellStyle name="常规 5 4 2 2 2 3 3 5" xfId="18403"/>
    <cellStyle name="常规 5 2 3 2 2 2 3 3 5" xfId="18404"/>
    <cellStyle name="常规 5 2 2 2 2 2 2 3 3 5" xfId="18405"/>
    <cellStyle name="常规 5 5 2 2 2 3 3 5" xfId="18406"/>
    <cellStyle name="常规 5 2 4 2 2 2 3 3 5" xfId="18407"/>
    <cellStyle name="常规 5 2 2 3 2 2 2 3 3 5" xfId="18408"/>
    <cellStyle name="常规 5 8 2 3 3 5" xfId="18409"/>
    <cellStyle name="常规 5 2 7 2 3 3 5" xfId="18410"/>
    <cellStyle name="常规 5 2 2 6 2 3 3 5" xfId="18411"/>
    <cellStyle name="常规 5 4 4 2 3 3 5" xfId="18412"/>
    <cellStyle name="常规 5 2 3 4 2 3 3 5" xfId="18413"/>
    <cellStyle name="常规 5 2 2 2 4 2 3 3 5" xfId="18414"/>
    <cellStyle name="常规 5 5 4 2 3 3 5" xfId="18415"/>
    <cellStyle name="常规 5 2 4 4 2 3 3 5" xfId="18416"/>
    <cellStyle name="常规 5 2 2 3 4 2 3 3 5" xfId="18417"/>
    <cellStyle name="常规 5 6 3 2 3 3 5" xfId="18418"/>
    <cellStyle name="常规 5 2 5 3 2 3 3 5" xfId="18419"/>
    <cellStyle name="常规 5 2 2 4 3 2 3 3 5" xfId="18420"/>
    <cellStyle name="常规 5 4 2 3 2 3 3 5" xfId="18421"/>
    <cellStyle name="常规 5 2 3 2 3 2 3 3 5" xfId="18422"/>
    <cellStyle name="常规 5 2 2 2 2 3 2 3 3 5" xfId="18423"/>
    <cellStyle name="常规 5 5 2 3 2 3 3 5" xfId="18424"/>
    <cellStyle name="常规 5 2 4 2 3 2 3 3 5" xfId="18425"/>
    <cellStyle name="常规 5 2 2 3 2 3 2 3 3 5" xfId="18426"/>
    <cellStyle name="常规 5 9 2 3 3 5" xfId="18427"/>
    <cellStyle name="常规 5 2 8 2 3 3 5" xfId="18428"/>
    <cellStyle name="常规 5 2 2 7 2 3 3 5" xfId="18429"/>
    <cellStyle name="常规 5 4 5 2 3 3 5" xfId="18430"/>
    <cellStyle name="常规 5 2 3 5 2 3 3 5" xfId="18431"/>
    <cellStyle name="常规 5 2 2 2 5 2 3 3 5" xfId="18432"/>
    <cellStyle name="常规 5 5 5 2 3 3 5" xfId="18433"/>
    <cellStyle name="常规 5 2 4 5 2 3 3 5" xfId="18434"/>
    <cellStyle name="常规 5 2 2 3 5 2 3 3 5" xfId="18435"/>
    <cellStyle name="常规 5 6 4 2 3 3 5" xfId="18436"/>
    <cellStyle name="常规 5 2 5 4 2 3 3 5" xfId="18437"/>
    <cellStyle name="常规 5 2 2 4 4 2 3 3 5" xfId="18438"/>
    <cellStyle name="常规 5 4 2 4 2 3 3 5" xfId="18439"/>
    <cellStyle name="常规 5 2 3 2 4 2 3 3 5" xfId="18440"/>
    <cellStyle name="常规 5 2 2 2 2 4 2 3 3 5" xfId="18441"/>
    <cellStyle name="常规 5 5 2 4 2 3 3 5" xfId="18442"/>
    <cellStyle name="常规 5 2 4 2 4 2 3 3 5" xfId="18443"/>
    <cellStyle name="常规 5 2 2 3 2 4 2 3 3 5" xfId="18444"/>
    <cellStyle name="常规 5 10 2 3 3 5" xfId="18445"/>
    <cellStyle name="常规 5 2 9 2 3 3 5" xfId="18446"/>
    <cellStyle name="常规 5 2 2 8 2 3 3 5" xfId="18447"/>
    <cellStyle name="常规 5 4 6 2 3 3 5" xfId="18448"/>
    <cellStyle name="常规 5 2 3 6 2 3 3 5" xfId="18449"/>
    <cellStyle name="常规 5 2 2 2 6 2 3 3 5" xfId="18450"/>
    <cellStyle name="常规 5 5 6 2 3 3 5" xfId="18451"/>
    <cellStyle name="常规 5 2 4 6 2 3 3 5" xfId="18452"/>
    <cellStyle name="常规 5 2 2 3 6 2 3 3 5" xfId="18453"/>
    <cellStyle name="常规 5 6 5 2 3 3 5" xfId="18454"/>
    <cellStyle name="常规 5 2 5 5 2 3 3 5" xfId="18455"/>
    <cellStyle name="常规 5 2 2 4 5 2 3 3 5" xfId="18456"/>
    <cellStyle name="常规 5 4 2 5 2 3 3 5" xfId="18457"/>
    <cellStyle name="常规 5 2 3 2 5 2 3 3 5" xfId="18458"/>
    <cellStyle name="常规 5 2 2 2 2 5 2 3 3 5" xfId="18459"/>
    <cellStyle name="常规 5 5 2 5 2 3 3 5" xfId="18460"/>
    <cellStyle name="常规 5 2 4 2 5 2 3 3 5" xfId="18461"/>
    <cellStyle name="常规 5 2 2 3 2 5 2 3 3 5" xfId="18462"/>
    <cellStyle name="常规 5 11 2 3 3 5" xfId="18463"/>
    <cellStyle name="常规 5 2 10 2 3 3 5" xfId="18464"/>
    <cellStyle name="常规 5 2 2 9 2 3 3 5" xfId="18465"/>
    <cellStyle name="常规 5 4 7 2 3 3 5" xfId="18466"/>
    <cellStyle name="常规 5 2 3 7 2 3 3 5" xfId="18467"/>
    <cellStyle name="常规 5 2 2 2 7 2 3 3 5" xfId="18468"/>
    <cellStyle name="常规 5 5 7 2 3 3 5" xfId="18469"/>
    <cellStyle name="常规 5 2 4 7 2 3 3 5" xfId="18470"/>
    <cellStyle name="常规 5 2 2 3 7 2 3 3 5" xfId="18471"/>
    <cellStyle name="常规 5 6 6 2 3 3 5" xfId="18472"/>
    <cellStyle name="常规 5 2 5 6 2 3 3 5" xfId="18473"/>
    <cellStyle name="常规 5 2 2 4 6 2 3 3 5" xfId="18474"/>
    <cellStyle name="常规 5 4 2 6 2 3 3 5" xfId="18475"/>
    <cellStyle name="常规 5 2 3 2 6 2 3 3 5" xfId="18476"/>
    <cellStyle name="常规 5 2 2 2 2 6 2 3 3 5" xfId="18477"/>
    <cellStyle name="常规 5 5 2 6 2 3 3 5" xfId="18478"/>
    <cellStyle name="常规 5 2 4 2 6 2 3 3 5" xfId="18479"/>
    <cellStyle name="常规 5 2 2 3 2 6 2 3 3 5" xfId="18480"/>
    <cellStyle name="常规 5 15 2 5" xfId="18481"/>
    <cellStyle name="常规 5 2 14 2 5" xfId="18482"/>
    <cellStyle name="常规 5 2 2 13 2 5" xfId="18483"/>
    <cellStyle name="常规 5 4 11 2 5" xfId="18484"/>
    <cellStyle name="常规 5 2 3 11 2 5" xfId="18485"/>
    <cellStyle name="常规 5 2 2 2 11 2 5" xfId="18486"/>
    <cellStyle name="常规 5 5 11 2 5" xfId="18487"/>
    <cellStyle name="常规 5 2 4 11 2 5" xfId="18488"/>
    <cellStyle name="常规 5 2 2 3 11 2 5" xfId="18489"/>
    <cellStyle name="常规 5 6 10 2 5" xfId="18490"/>
    <cellStyle name="常规 5 2 5 10 2 5" xfId="18491"/>
    <cellStyle name="常规 5 2 2 4 10 2 5" xfId="18492"/>
    <cellStyle name="常规 5 4 2 10 2 5" xfId="18493"/>
    <cellStyle name="常规 5 2 3 2 10 2 5" xfId="18494"/>
    <cellStyle name="常规 5 2 2 2 2 10 2 5" xfId="18495"/>
    <cellStyle name="常规 5 5 2 10 2 5" xfId="18496"/>
    <cellStyle name="常规 5 2 4 2 10 2 5" xfId="18497"/>
    <cellStyle name="常规 5 2 2 3 2 10 2 5" xfId="18498"/>
    <cellStyle name="常规 5 7 5 2 5" xfId="18499"/>
    <cellStyle name="常规 5 2 6 5 2 5" xfId="18500"/>
    <cellStyle name="常规 5 2 2 5 5 2 5" xfId="18501"/>
    <cellStyle name="常规 5 4 3 5 2 5" xfId="18502"/>
    <cellStyle name="常规 5 2 3 3 5 2 5" xfId="18503"/>
    <cellStyle name="常规 5 2 2 2 3 5 2 5" xfId="18504"/>
    <cellStyle name="常规 5 5 3 5 2 5" xfId="18505"/>
    <cellStyle name="常规 5 2 4 3 5 2 5" xfId="18506"/>
    <cellStyle name="常规 5 2 2 3 3 5 2 5" xfId="18507"/>
    <cellStyle name="常规 5 6 2 5 2 5" xfId="18508"/>
    <cellStyle name="常规 5 2 5 2 5 2 5" xfId="18509"/>
    <cellStyle name="常规 5 2 2 4 2 5 2 5" xfId="18510"/>
    <cellStyle name="常规 5 4 2 2 5 2 5" xfId="18511"/>
    <cellStyle name="常规 5 2 3 2 2 5 2 5" xfId="18512"/>
    <cellStyle name="常规 5 2 2 2 2 2 5 2 5" xfId="18513"/>
    <cellStyle name="常规 5 5 2 2 5 2 5" xfId="18514"/>
    <cellStyle name="常规 5 2 4 2 2 5 2 5" xfId="18515"/>
    <cellStyle name="常规 5 2 2 3 2 2 5 2 5" xfId="18516"/>
    <cellStyle name="常规 5 8 5 2 5" xfId="18517"/>
    <cellStyle name="常规 5 2 7 5 2 5" xfId="18518"/>
    <cellStyle name="常规 5 2 2 6 5 2 5" xfId="18519"/>
    <cellStyle name="常规 5 4 4 5 2 5" xfId="18520"/>
    <cellStyle name="常规 5 2 3 4 5 2 5" xfId="18521"/>
    <cellStyle name="常规 5 2 2 2 4 5 2 5" xfId="18522"/>
    <cellStyle name="常规 5 5 4 5 2 5" xfId="18523"/>
    <cellStyle name="常规 5 2 4 4 5 2 5" xfId="18524"/>
    <cellStyle name="常规 5 2 2 3 4 5 2 5" xfId="18525"/>
    <cellStyle name="常规 5 6 3 5 2 5" xfId="18526"/>
    <cellStyle name="常规 5 2 5 3 5 2 5" xfId="18527"/>
    <cellStyle name="常规 5 2 2 4 3 5 2 5" xfId="18528"/>
    <cellStyle name="常规 5 4 2 3 5 2 5" xfId="18529"/>
    <cellStyle name="常规 5 2 3 2 3 5 2 5" xfId="18530"/>
    <cellStyle name="常规 5 2 2 2 2 3 5 2 5" xfId="18531"/>
    <cellStyle name="常规 5 5 2 3 5 2 5" xfId="18532"/>
    <cellStyle name="常规 5 2 4 2 3 5 2 5" xfId="18533"/>
    <cellStyle name="常规 5 2 2 3 2 3 5 2 5" xfId="18534"/>
    <cellStyle name="常规 5 9 5 2 5" xfId="18535"/>
    <cellStyle name="常规 5 2 8 5 2 5" xfId="18536"/>
    <cellStyle name="常规 5 2 2 7 5 2 5" xfId="18537"/>
    <cellStyle name="常规 5 4 5 5 2 5" xfId="18538"/>
    <cellStyle name="常规 5 2 3 5 5 2 5" xfId="18539"/>
    <cellStyle name="常规 5 2 2 2 5 5 2 5" xfId="18540"/>
    <cellStyle name="常规 5 5 5 5 2 5" xfId="18541"/>
    <cellStyle name="常规 5 2 4 5 5 2 5" xfId="18542"/>
    <cellStyle name="常规 5 2 2 3 5 5 2 5" xfId="18543"/>
    <cellStyle name="常规 5 6 4 5 2 5" xfId="18544"/>
    <cellStyle name="常规 5 2 5 4 5 2 5" xfId="18545"/>
    <cellStyle name="常规 5 2 2 4 4 5 2 5" xfId="18546"/>
    <cellStyle name="常规 5 4 2 4 5 2 5" xfId="18547"/>
    <cellStyle name="常规 5 2 3 2 4 5 2 5" xfId="18548"/>
    <cellStyle name="常规 5 2 2 2 2 4 5 2 5" xfId="18549"/>
    <cellStyle name="常规 5 5 2 4 5 2 5" xfId="18550"/>
    <cellStyle name="常规 5 2 4 2 4 5 2 5" xfId="18551"/>
    <cellStyle name="常规 5 2 2 3 2 4 5 2 5" xfId="18552"/>
    <cellStyle name="常规 5 10 5 2 5" xfId="18553"/>
    <cellStyle name="常规 5 2 9 5 2 5" xfId="18554"/>
    <cellStyle name="常规 5 2 2 8 5 2 5" xfId="18555"/>
    <cellStyle name="常规 5 4 6 5 2 5" xfId="18556"/>
    <cellStyle name="常规 5 2 3 6 5 2 5" xfId="18557"/>
    <cellStyle name="常规 5 2 2 2 6 5 2 5" xfId="18558"/>
    <cellStyle name="常规 5 5 6 5 2 5" xfId="18559"/>
    <cellStyle name="常规 5 2 4 6 5 2 5" xfId="18560"/>
    <cellStyle name="常规 5 2 2 3 6 5 2 5" xfId="18561"/>
    <cellStyle name="常规 5 6 5 5 2 5" xfId="18562"/>
    <cellStyle name="常规 5 2 5 5 5 2 5" xfId="18563"/>
    <cellStyle name="常规 5 2 2 4 5 5 2 5" xfId="18564"/>
    <cellStyle name="常规 5 4 2 5 5 2 5" xfId="18565"/>
    <cellStyle name="常规 5 2 3 2 5 5 2 5" xfId="18566"/>
    <cellStyle name="常规 5 2 2 2 2 5 5 2 5" xfId="18567"/>
    <cellStyle name="常规 5 5 2 5 5 2 5" xfId="18568"/>
    <cellStyle name="常规 5 2 4 2 5 5 2 5" xfId="18569"/>
    <cellStyle name="常规 5 2 2 3 2 5 5 2 5" xfId="18570"/>
    <cellStyle name="常规 5 11 5 2 5" xfId="18571"/>
    <cellStyle name="常规 5 2 10 5 2 5" xfId="18572"/>
    <cellStyle name="常规 5 2 2 9 5 2 5" xfId="18573"/>
    <cellStyle name="常规 5 4 7 5 2 5" xfId="18574"/>
    <cellStyle name="常规 5 2 3 7 5 2 5" xfId="18575"/>
    <cellStyle name="常规 5 2 2 2 7 5 2 5" xfId="18576"/>
    <cellStyle name="常规 5 5 7 5 2 5" xfId="18577"/>
    <cellStyle name="常规 5 2 4 7 5 2 5" xfId="18578"/>
    <cellStyle name="常规 5 2 2 3 7 5 2 5" xfId="18579"/>
    <cellStyle name="常规 5 6 6 5 2 5" xfId="18580"/>
    <cellStyle name="常规 5 2 5 6 5 2 5" xfId="18581"/>
    <cellStyle name="常规 5 2 2 4 6 5 2 5" xfId="18582"/>
    <cellStyle name="常规 5 4 2 6 5 2 5" xfId="18583"/>
    <cellStyle name="常规 5 2 3 2 6 5 2 5" xfId="18584"/>
    <cellStyle name="常规 5 2 2 2 2 6 5 2 5" xfId="18585"/>
    <cellStyle name="常规 5 5 2 6 5 2 5" xfId="18586"/>
    <cellStyle name="常规 5 2 4 2 6 5 2 5" xfId="18587"/>
    <cellStyle name="常规 5 2 2 3 2 6 5 2 5" xfId="18588"/>
    <cellStyle name="常规 5 12 4 2 5" xfId="18589"/>
    <cellStyle name="常规 5 2 11 4 2 5" xfId="18590"/>
    <cellStyle name="常规 5 2 2 10 4 2 5" xfId="18591"/>
    <cellStyle name="常规 5 4 8 4 2 5" xfId="18592"/>
    <cellStyle name="常规 5 2 3 8 4 2 5" xfId="18593"/>
    <cellStyle name="常规 5 2 2 2 8 4 2 5" xfId="18594"/>
    <cellStyle name="常规 5 5 8 4 2 5" xfId="18595"/>
    <cellStyle name="常规 5 2 4 8 4 2 5" xfId="18596"/>
    <cellStyle name="常规 5 2 2 3 8 4 2 5" xfId="18597"/>
    <cellStyle name="常规 5 6 7 4 2 5" xfId="18598"/>
    <cellStyle name="常规 5 2 5 7 4 2 5" xfId="18599"/>
    <cellStyle name="常规 5 2 2 4 7 4 2 5" xfId="18600"/>
    <cellStyle name="常规 5 4 2 7 4 2 5" xfId="18601"/>
    <cellStyle name="常规 5 2 3 2 7 4 2 5" xfId="18602"/>
    <cellStyle name="常规 5 2 2 2 2 7 4 2 5" xfId="18603"/>
    <cellStyle name="常规 5 5 2 7 4 2 5" xfId="18604"/>
    <cellStyle name="常规 5 2 4 2 7 4 2 5" xfId="18605"/>
    <cellStyle name="常规 5 2 2 3 2 7 4 2 5" xfId="18606"/>
    <cellStyle name="常规 5 7 2 4 2 5" xfId="18607"/>
    <cellStyle name="常规 5 2 6 2 4 2 5" xfId="18608"/>
    <cellStyle name="常规 5 2 2 5 2 4 2 5" xfId="18609"/>
    <cellStyle name="常规 5 4 3 2 4 2 5" xfId="18610"/>
    <cellStyle name="常规 5 2 3 3 2 4 2 5" xfId="18611"/>
    <cellStyle name="常规 5 2 2 2 3 2 4 2 5" xfId="18612"/>
    <cellStyle name="常规 5 5 3 2 4 2 5" xfId="18613"/>
    <cellStyle name="常规 5 2 4 3 2 4 2 5" xfId="18614"/>
    <cellStyle name="常规 5 2 2 3 3 2 4 2 5" xfId="18615"/>
    <cellStyle name="常规 5 6 2 2 4 2 5" xfId="18616"/>
    <cellStyle name="常规 5 2 5 2 2 4 2 5" xfId="18617"/>
    <cellStyle name="常规 5 2 2 4 2 2 4 2 5" xfId="18618"/>
    <cellStyle name="常规 5 4 2 2 2 4 2 5" xfId="18619"/>
    <cellStyle name="常规 5 2 3 2 2 2 4 2 5" xfId="18620"/>
    <cellStyle name="常规 5 2 2 2 2 2 2 4 2 5" xfId="18621"/>
    <cellStyle name="常规 5 5 2 2 2 4 2 5" xfId="18622"/>
    <cellStyle name="常规 5 2 4 2 2 2 4 2 5" xfId="18623"/>
    <cellStyle name="常规 5 2 2 3 2 2 2 4 2 5" xfId="18624"/>
    <cellStyle name="常规 5 8 2 4 2 5" xfId="18625"/>
    <cellStyle name="常规 5 2 7 2 4 2 5" xfId="18626"/>
    <cellStyle name="常规 5 2 2 6 2 4 2 5" xfId="18627"/>
    <cellStyle name="常规 5 4 4 2 4 2 5" xfId="18628"/>
    <cellStyle name="常规 5 2 3 4 2 4 2 5" xfId="18629"/>
    <cellStyle name="常规 5 2 2 2 4 2 4 2 5" xfId="18630"/>
    <cellStyle name="常规 5 5 4 2 4 2 5" xfId="18631"/>
    <cellStyle name="常规 5 2 4 4 2 4 2 5" xfId="18632"/>
    <cellStyle name="常规 5 2 2 3 4 2 4 2 5" xfId="18633"/>
    <cellStyle name="常规 5 6 3 2 4 2 5" xfId="18634"/>
    <cellStyle name="常规 5 2 5 3 2 4 2 5" xfId="18635"/>
    <cellStyle name="常规 5 2 2 4 3 2 4 2 5" xfId="18636"/>
    <cellStyle name="常规 5 4 2 3 2 4 2 5" xfId="18637"/>
    <cellStyle name="常规 5 2 3 2 3 2 4 2 5" xfId="18638"/>
    <cellStyle name="常规 5 2 2 2 2 3 2 4 2 5" xfId="18639"/>
    <cellStyle name="常规 5 5 2 3 2 4 2 5" xfId="18640"/>
    <cellStyle name="常规 5 2 4 2 3 2 4 2 5" xfId="18641"/>
    <cellStyle name="常规 5 2 2 3 2 3 2 4 2 5" xfId="18642"/>
    <cellStyle name="常规 5 9 2 4 2 5" xfId="18643"/>
    <cellStyle name="常规 5 2 8 2 4 2 5" xfId="18644"/>
    <cellStyle name="常规 5 2 2 7 2 4 2 5" xfId="18645"/>
    <cellStyle name="常规 5 4 5 2 4 2 5" xfId="18646"/>
    <cellStyle name="常规 5 2 3 5 2 4 2 5" xfId="18647"/>
    <cellStyle name="常规 5 2 2 2 5 2 4 2 5" xfId="18648"/>
    <cellStyle name="常规 5 5 5 2 4 2 5" xfId="18649"/>
    <cellStyle name="常规 5 2 4 5 2 4 2 5" xfId="18650"/>
    <cellStyle name="常规 5 2 2 3 5 2 4 2 5" xfId="18651"/>
    <cellStyle name="常规 5 6 4 2 4 2 5" xfId="18652"/>
    <cellStyle name="常规 5 2 5 4 2 4 2 5" xfId="18653"/>
    <cellStyle name="常规 5 2 2 4 4 2 4 2 5" xfId="18654"/>
    <cellStyle name="常规 5 4 2 4 2 4 2 5" xfId="18655"/>
    <cellStyle name="常规 5 2 3 2 4 2 4 2 5" xfId="18656"/>
    <cellStyle name="常规 5 2 2 2 2 4 2 4 2 5" xfId="18657"/>
    <cellStyle name="常规 5 5 2 4 2 4 2 5" xfId="18658"/>
    <cellStyle name="常规 5 2 4 2 4 2 4 2 5" xfId="18659"/>
    <cellStyle name="常规 5 2 2 3 2 4 2 4 2 5" xfId="18660"/>
    <cellStyle name="常规 5 10 2 4 2 5" xfId="18661"/>
    <cellStyle name="常规 5 2 9 2 4 2 5" xfId="18662"/>
    <cellStyle name="常规 5 2 2 8 2 4 2 5" xfId="18663"/>
    <cellStyle name="常规 5 4 6 2 4 2 5" xfId="18664"/>
    <cellStyle name="常规 5 2 3 6 2 4 2 5" xfId="18665"/>
    <cellStyle name="常规 5 2 2 2 6 2 4 2 5" xfId="18666"/>
    <cellStyle name="常规 5 5 6 2 4 2 5" xfId="18667"/>
    <cellStyle name="常规 5 2 4 6 2 4 2 5" xfId="18668"/>
    <cellStyle name="常规 5 2 2 3 6 2 4 2 5" xfId="18669"/>
    <cellStyle name="常规 5 6 5 2 4 2 5" xfId="18670"/>
    <cellStyle name="常规 5 2 5 5 2 4 2 5" xfId="18671"/>
    <cellStyle name="常规 5 2 2 4 5 2 4 2 5" xfId="18672"/>
    <cellStyle name="常规 5 4 2 5 2 4 2 5" xfId="18673"/>
    <cellStyle name="常规 5 2 3 2 5 2 4 2 5" xfId="18674"/>
    <cellStyle name="常规 5 2 2 2 2 5 2 4 2 5" xfId="18675"/>
    <cellStyle name="常规 5 5 2 5 2 4 2 5" xfId="18676"/>
    <cellStyle name="常规 5 2 4 2 5 2 4 2 5" xfId="18677"/>
    <cellStyle name="常规 5 2 2 3 2 5 2 4 2 5" xfId="18678"/>
    <cellStyle name="常规 5 11 2 4 2 5" xfId="18679"/>
    <cellStyle name="常规 5 2 10 2 4 2 5" xfId="18680"/>
    <cellStyle name="常规 5 2 2 9 2 4 2 5" xfId="18681"/>
    <cellStyle name="常规 5 4 7 2 4 2 5" xfId="18682"/>
    <cellStyle name="常规 5 2 3 7 2 4 2 5" xfId="18683"/>
    <cellStyle name="常规 5 2 2 2 7 2 4 2 5" xfId="18684"/>
    <cellStyle name="常规 5 5 7 2 4 2 5" xfId="18685"/>
    <cellStyle name="常规 5 2 4 7 2 4 2 5" xfId="18686"/>
    <cellStyle name="常规 5 2 2 3 7 2 4 2 5" xfId="18687"/>
    <cellStyle name="常规 5 6 6 2 4 2 5" xfId="18688"/>
    <cellStyle name="常规 5 2 5 6 2 4 2 5" xfId="18689"/>
    <cellStyle name="常规 5 2 2 4 6 2 4 2 5" xfId="18690"/>
    <cellStyle name="常规 5 4 2 6 2 4 2 5" xfId="18691"/>
    <cellStyle name="常规 5 2 3 2 6 2 4 2 5" xfId="18692"/>
    <cellStyle name="常规 5 2 2 2 2 6 2 4 2 5" xfId="18693"/>
    <cellStyle name="常规 5 5 2 6 2 4 2 5" xfId="18694"/>
    <cellStyle name="常规 5 2 4 2 6 2 4 2 5" xfId="18695"/>
    <cellStyle name="常规 5 2 2 3 2 6 2 4 2 5" xfId="18696"/>
    <cellStyle name="常规 5 13 2 2 5" xfId="18697"/>
    <cellStyle name="常规 5 2 12 2 2 5" xfId="18698"/>
    <cellStyle name="常规 5 2 2 11 2 2 5" xfId="18699"/>
    <cellStyle name="常规 5 4 9 2 2 5" xfId="18700"/>
    <cellStyle name="常规 5 2 3 9 2 2 5" xfId="18701"/>
    <cellStyle name="常规 5 2 2 2 9 2 2 5" xfId="18702"/>
    <cellStyle name="常规 5 5 9 2 2 5" xfId="18703"/>
    <cellStyle name="常规 5 2 4 9 2 2 5" xfId="18704"/>
    <cellStyle name="常规 5 2 2 3 9 2 2 5" xfId="18705"/>
    <cellStyle name="常规 5 6 8 2 2 5" xfId="18706"/>
    <cellStyle name="常规 5 2 5 8 2 2 5" xfId="18707"/>
    <cellStyle name="常规 5 2 2 4 8 2 2 5" xfId="18708"/>
    <cellStyle name="常规 5 4 2 8 2 2 5" xfId="18709"/>
    <cellStyle name="常规 5 2 3 2 8 2 2 5" xfId="18710"/>
    <cellStyle name="常规 5 2 2 2 2 8 2 2 5" xfId="18711"/>
    <cellStyle name="常规 5 5 2 8 2 2 5" xfId="18712"/>
    <cellStyle name="常规 5 2 4 2 8 2 2 5" xfId="18713"/>
    <cellStyle name="常规 5 2 2 3 2 8 2 2 5" xfId="18714"/>
    <cellStyle name="常规 5 7 3 2 2 5" xfId="18715"/>
    <cellStyle name="常规 5 2 6 3 2 2 5" xfId="18716"/>
    <cellStyle name="常规 5 2 2 5 3 2 2 5" xfId="18717"/>
    <cellStyle name="常规 5 4 3 3 2 2 5" xfId="18718"/>
    <cellStyle name="常规 5 2 3 3 3 2 2 5" xfId="18719"/>
    <cellStyle name="常规 5 2 2 2 3 3 2 2 5" xfId="18720"/>
    <cellStyle name="常规 5 5 3 3 2 2 5" xfId="18721"/>
    <cellStyle name="常规 5 2 4 3 3 2 2 5" xfId="18722"/>
    <cellStyle name="常规 5 2 2 3 3 3 2 2 5" xfId="18723"/>
    <cellStyle name="常规 5 6 2 3 2 2 5" xfId="18724"/>
    <cellStyle name="常规 5 2 5 2 3 2 2 5" xfId="18725"/>
    <cellStyle name="常规 5 2 2 4 2 3 2 2 5" xfId="18726"/>
    <cellStyle name="常规 5 4 2 2 3 2 2 5" xfId="18727"/>
    <cellStyle name="常规 5 2 3 2 2 3 2 2 5" xfId="18728"/>
    <cellStyle name="常规 5 2 2 2 2 2 3 2 2 5" xfId="18729"/>
    <cellStyle name="常规 5 5 2 2 3 2 2 5" xfId="18730"/>
    <cellStyle name="常规 5 2 4 2 2 3 2 2 5" xfId="18731"/>
    <cellStyle name="常规 5 2 2 3 2 2 3 2 2 5" xfId="18732"/>
    <cellStyle name="常规 5 8 3 2 2 5" xfId="18733"/>
    <cellStyle name="常规 5 2 7 3 2 2 5" xfId="18734"/>
    <cellStyle name="常规 5 2 2 6 3 2 2 5" xfId="18735"/>
    <cellStyle name="常规 5 4 4 3 2 2 5" xfId="18736"/>
    <cellStyle name="常规 5 2 3 4 3 2 2 5" xfId="18737"/>
    <cellStyle name="常规 5 2 2 2 4 3 2 2 5" xfId="18738"/>
    <cellStyle name="常规 5 5 4 3 2 2 5" xfId="18739"/>
    <cellStyle name="常规 5 2 4 4 3 2 2 5" xfId="18740"/>
    <cellStyle name="常规 5 2 2 3 4 3 2 2 5" xfId="18741"/>
    <cellStyle name="常规 5 6 3 3 2 2 5" xfId="18742"/>
    <cellStyle name="常规 5 2 5 3 3 2 2 5" xfId="18743"/>
    <cellStyle name="常规 5 2 2 4 3 3 2 2 5" xfId="18744"/>
    <cellStyle name="常规 5 4 2 3 3 2 2 5" xfId="18745"/>
    <cellStyle name="常规 5 2 3 2 3 3 2 2 5" xfId="18746"/>
    <cellStyle name="常规 5 2 2 2 2 3 3 2 2 5" xfId="18747"/>
    <cellStyle name="常规 5 5 2 3 3 2 2 5" xfId="18748"/>
    <cellStyle name="常规 5 2 4 2 3 3 2 2 5" xfId="18749"/>
    <cellStyle name="常规 5 2 2 3 2 3 3 2 2 5" xfId="18750"/>
    <cellStyle name="常规 5 9 3 2 2 5" xfId="18751"/>
    <cellStyle name="常规 5 2 8 3 2 2 5" xfId="18752"/>
    <cellStyle name="常规 5 2 2 7 3 2 2 5" xfId="18753"/>
    <cellStyle name="常规 5 4 5 3 2 2 5" xfId="18754"/>
    <cellStyle name="常规 5 2 3 5 3 2 2 5" xfId="18755"/>
    <cellStyle name="常规 5 2 2 2 5 3 2 2 5" xfId="18756"/>
    <cellStyle name="常规 5 5 5 3 2 2 5" xfId="18757"/>
    <cellStyle name="常规 5 2 4 5 3 2 2 5" xfId="18758"/>
    <cellStyle name="常规 5 2 2 3 5 3 2 2 5" xfId="18759"/>
    <cellStyle name="常规 5 6 4 3 2 2 5" xfId="18760"/>
    <cellStyle name="常规 5 2 5 4 3 2 2 5" xfId="18761"/>
    <cellStyle name="常规 5 2 2 4 4 3 2 2 5" xfId="18762"/>
    <cellStyle name="常规 5 4 2 4 3 2 2 5" xfId="18763"/>
    <cellStyle name="常规 5 2 3 2 4 3 2 2 5" xfId="18764"/>
    <cellStyle name="常规 5 2 2 2 2 4 3 2 2 5" xfId="18765"/>
    <cellStyle name="常规 5 5 2 4 3 2 2 5" xfId="18766"/>
    <cellStyle name="常规 5 2 4 2 4 3 2 2 5" xfId="18767"/>
    <cellStyle name="常规 5 2 2 3 2 4 3 2 2 5" xfId="18768"/>
    <cellStyle name="常规 5 10 3 2 2 5" xfId="18769"/>
    <cellStyle name="常规 5 2 9 3 2 2 5" xfId="18770"/>
    <cellStyle name="常规 5 2 2 8 3 2 2 5" xfId="18771"/>
    <cellStyle name="常规 5 4 6 3 2 2 5" xfId="18772"/>
    <cellStyle name="常规 5 2 3 6 3 2 2 5" xfId="18773"/>
    <cellStyle name="常规 5 2 2 2 6 3 2 2 5" xfId="18774"/>
    <cellStyle name="常规 5 5 6 3 2 2 5" xfId="18775"/>
    <cellStyle name="常规 5 2 4 6 3 2 2 5" xfId="18776"/>
    <cellStyle name="常规 5 2 2 3 6 3 2 2 5" xfId="18777"/>
    <cellStyle name="常规 5 6 5 3 2 2 5" xfId="18778"/>
    <cellStyle name="常规 5 2 5 5 3 2 2 5" xfId="18779"/>
    <cellStyle name="常规 5 2 2 4 5 3 2 2 5" xfId="18780"/>
    <cellStyle name="常规 5 4 2 5 3 2 2 5" xfId="18781"/>
    <cellStyle name="常规 5 2 3 2 5 3 2 2 5" xfId="18782"/>
    <cellStyle name="常规 5 2 2 2 2 5 3 2 2 5" xfId="18783"/>
    <cellStyle name="常规 5 5 2 5 3 2 2 5" xfId="18784"/>
    <cellStyle name="常规 5 2 4 2 5 3 2 2 5" xfId="18785"/>
    <cellStyle name="常规 5 2 2 3 2 5 3 2 2 5" xfId="18786"/>
    <cellStyle name="常规 5 11 3 2 2 5" xfId="18787"/>
    <cellStyle name="常规 5 2 10 3 2 2 5" xfId="18788"/>
    <cellStyle name="常规 5 2 2 9 3 2 2 5" xfId="18789"/>
    <cellStyle name="常规 5 4 7 3 2 2 5" xfId="18790"/>
    <cellStyle name="常规 5 2 3 7 3 2 2 5" xfId="18791"/>
    <cellStyle name="常规 5 2 2 2 7 3 2 2 5" xfId="18792"/>
    <cellStyle name="常规 5 5 7 3 2 2 5" xfId="18793"/>
    <cellStyle name="常规 5 2 4 7 3 2 2 5" xfId="18794"/>
    <cellStyle name="常规 5 2 2 3 7 3 2 2 5" xfId="18795"/>
    <cellStyle name="常规 5 6 6 3 2 2 5" xfId="18796"/>
    <cellStyle name="常规 5 2 5 6 3 2 2 5" xfId="18797"/>
    <cellStyle name="常规 5 2 2 4 6 3 2 2 5" xfId="18798"/>
    <cellStyle name="常规 5 4 2 6 3 2 2 5" xfId="18799"/>
    <cellStyle name="常规 5 2 3 2 6 3 2 2 5" xfId="18800"/>
    <cellStyle name="常规 5 2 2 2 2 6 3 2 2 5" xfId="18801"/>
    <cellStyle name="常规 5 5 2 6 3 2 2 5" xfId="18802"/>
    <cellStyle name="常规 5 2 4 2 6 3 2 2 5" xfId="18803"/>
    <cellStyle name="常规 5 2 2 3 2 6 3 2 2 5" xfId="18804"/>
    <cellStyle name="常规 5 12 2 2 2 5" xfId="18805"/>
    <cellStyle name="常规 5 2 11 2 2 2 5" xfId="18806"/>
    <cellStyle name="常规 5 2 2 10 2 2 2 5" xfId="18807"/>
    <cellStyle name="常规 5 4 8 2 2 2 5" xfId="18808"/>
    <cellStyle name="常规 5 2 3 8 2 2 2 5" xfId="18809"/>
    <cellStyle name="常规 5 2 2 2 8 2 2 2 5" xfId="18810"/>
    <cellStyle name="常规 5 5 8 2 2 2 5" xfId="18811"/>
    <cellStyle name="常规 5 2 4 8 2 2 2 5" xfId="18812"/>
    <cellStyle name="常规 5 2 2 3 8 2 2 2 5" xfId="18813"/>
    <cellStyle name="常规 5 6 7 2 2 2 5" xfId="18814"/>
    <cellStyle name="常规 5 2 5 7 2 2 2 5" xfId="18815"/>
    <cellStyle name="常规 5 2 2 4 7 2 2 2 5" xfId="18816"/>
    <cellStyle name="常规 5 4 2 7 2 2 2 5" xfId="18817"/>
    <cellStyle name="常规 5 2 3 2 7 2 2 2 5" xfId="18818"/>
    <cellStyle name="常规 5 2 2 2 2 7 2 2 2 5" xfId="18819"/>
    <cellStyle name="常规 5 5 2 7 2 2 2 5" xfId="18820"/>
    <cellStyle name="常规 5 2 4 2 7 2 2 2 5" xfId="18821"/>
    <cellStyle name="常规 5 2 2 3 2 7 2 2 2 5" xfId="18822"/>
    <cellStyle name="常规 5 7 2 2 2 2 5" xfId="18823"/>
    <cellStyle name="常规 5 2 6 2 2 2 2 5" xfId="18824"/>
    <cellStyle name="常规 5 2 2 5 2 2 2 2 5" xfId="18825"/>
    <cellStyle name="常规 5 4 3 2 2 2 2 5" xfId="18826"/>
    <cellStyle name="常规 5 2 3 3 2 2 2 2 5" xfId="18827"/>
    <cellStyle name="常规 5 2 2 2 3 2 2 2 2 5" xfId="18828"/>
    <cellStyle name="常规 5 5 3 2 2 2 2 5" xfId="18829"/>
    <cellStyle name="常规 5 2 4 3 2 2 2 2 5" xfId="18830"/>
    <cellStyle name="常规 5 2 2 3 3 2 2 2 2 5" xfId="18831"/>
    <cellStyle name="常规 5 6 2 2 2 2 2 5" xfId="18832"/>
    <cellStyle name="常规 5 2 5 2 2 2 2 2 5" xfId="18833"/>
    <cellStyle name="常规 5 2 2 4 2 2 2 2 2 5" xfId="18834"/>
    <cellStyle name="常规 5 4 2 2 2 2 2 2 5" xfId="18835"/>
    <cellStyle name="常规 5 2 3 2 2 2 2 2 2 5" xfId="18836"/>
    <cellStyle name="常规 5 2 2 2 2 2 2 2 2 2 5" xfId="18837"/>
    <cellStyle name="常规 5 5 2 2 2 2 2 2 5" xfId="18838"/>
    <cellStyle name="常规 5 2 4 2 2 2 2 2 2 5" xfId="18839"/>
    <cellStyle name="常规 5 2 2 3 2 2 2 2 2 2 5" xfId="18840"/>
    <cellStyle name="常规 5 8 2 2 2 2 5" xfId="18841"/>
    <cellStyle name="常规 5 2 7 2 2 2 2 5" xfId="18842"/>
    <cellStyle name="常规 5 2 2 6 2 2 2 2 5" xfId="18843"/>
    <cellStyle name="常规 5 4 4 2 2 2 2 5" xfId="18844"/>
    <cellStyle name="常规 5 2 3 4 2 2 2 2 5" xfId="18845"/>
    <cellStyle name="常规 5 2 2 2 4 2 2 2 2 5" xfId="18846"/>
    <cellStyle name="常规 5 5 4 2 2 2 2 5" xfId="18847"/>
    <cellStyle name="常规 5 2 4 4 2 2 2 2 5" xfId="18848"/>
    <cellStyle name="常规 5 2 2 3 4 2 2 2 2 5" xfId="18849"/>
    <cellStyle name="常规 5 6 3 2 2 2 2 5" xfId="18850"/>
    <cellStyle name="常规 5 2 5 3 2 2 2 2 5" xfId="18851"/>
    <cellStyle name="常规 5 2 2 4 3 2 2 2 2 5" xfId="18852"/>
    <cellStyle name="常规 5 4 2 3 2 2 2 2 5" xfId="18853"/>
    <cellStyle name="常规 5 2 3 2 3 2 2 2 2 5" xfId="18854"/>
    <cellStyle name="常规 5 2 2 2 2 3 2 2 2 2 5" xfId="18855"/>
    <cellStyle name="常规 5 5 2 3 2 2 2 2 5" xfId="18856"/>
    <cellStyle name="常规 5 2 4 2 3 2 2 2 2 5" xfId="18857"/>
    <cellStyle name="常规 5 2 2 3 2 3 2 2 2 2 5" xfId="18858"/>
    <cellStyle name="常规 5 9 2 2 2 2 5" xfId="18859"/>
    <cellStyle name="常规 5 2 8 2 2 2 2 5" xfId="18860"/>
    <cellStyle name="常规 5 2 2 7 2 2 2 2 5" xfId="18861"/>
    <cellStyle name="常规 5 4 5 2 2 2 2 5" xfId="18862"/>
    <cellStyle name="常规 5 2 3 5 2 2 2 2 5" xfId="18863"/>
    <cellStyle name="常规 5 2 2 2 5 2 2 2 2 5" xfId="18864"/>
    <cellStyle name="常规 5 5 5 2 2 2 2 5" xfId="18865"/>
    <cellStyle name="常规 5 2 4 5 2 2 2 2 5" xfId="18866"/>
    <cellStyle name="常规 5 2 2 3 5 2 2 2 2 5" xfId="18867"/>
    <cellStyle name="常规 5 6 4 2 2 2 2 5" xfId="18868"/>
    <cellStyle name="常规 5 2 5 4 2 2 2 2 5" xfId="18869"/>
    <cellStyle name="常规 5 2 2 4 4 2 2 2 2 5" xfId="18870"/>
    <cellStyle name="常规 5 4 2 4 2 2 2 2 5" xfId="18871"/>
    <cellStyle name="常规 5 2 3 2 4 2 2 2 2 5" xfId="18872"/>
    <cellStyle name="常规 5 2 2 2 2 4 2 2 2 2 5" xfId="18873"/>
    <cellStyle name="常规 5 5 2 4 2 2 2 2 5" xfId="18874"/>
    <cellStyle name="常规 5 2 4 2 4 2 2 2 2 5" xfId="18875"/>
    <cellStyle name="常规 5 2 2 3 2 4 2 2 2 2 5" xfId="18876"/>
    <cellStyle name="常规 5 10 2 2 2 2 5" xfId="18877"/>
    <cellStyle name="常规 5 2 9 2 2 2 2 5" xfId="18878"/>
    <cellStyle name="常规 5 2 2 8 2 2 2 2 5" xfId="18879"/>
    <cellStyle name="常规 5 4 6 2 2 2 2 5" xfId="18880"/>
    <cellStyle name="常规 5 2 3 6 2 2 2 2 5" xfId="18881"/>
    <cellStyle name="常规 5 2 2 2 6 2 2 2 2 5" xfId="18882"/>
    <cellStyle name="常规 5 5 6 2 2 2 2 5" xfId="18883"/>
    <cellStyle name="常规 5 2 4 6 2 2 2 2 5" xfId="18884"/>
    <cellStyle name="常规 5 2 2 3 6 2 2 2 2 5" xfId="18885"/>
    <cellStyle name="常规 5 6 5 2 2 2 2 5" xfId="18886"/>
    <cellStyle name="常规 5 2 5 5 2 2 2 2 5" xfId="18887"/>
    <cellStyle name="常规 5 2 2 4 5 2 2 2 2 5" xfId="18888"/>
    <cellStyle name="常规 5 4 2 5 2 2 2 2 5" xfId="18889"/>
    <cellStyle name="常规 5 2 3 2 5 2 2 2 2 5" xfId="18890"/>
    <cellStyle name="常规 5 2 2 2 2 5 2 2 2 2 5" xfId="18891"/>
    <cellStyle name="常规 5 5 2 5 2 2 2 2 5" xfId="18892"/>
    <cellStyle name="常规 5 2 4 2 5 2 2 2 2 5" xfId="18893"/>
    <cellStyle name="常规 5 2 2 3 2 5 2 2 2 2 5" xfId="18894"/>
    <cellStyle name="常规 5 11 2 2 2 2 5" xfId="18895"/>
    <cellStyle name="常规 5 2 10 2 2 2 2 5" xfId="18896"/>
    <cellStyle name="常规 5 2 2 9 2 2 2 2 5" xfId="18897"/>
    <cellStyle name="常规 5 4 7 2 2 2 2 5" xfId="18898"/>
    <cellStyle name="常规 5 2 3 7 2 2 2 2 5" xfId="18899"/>
    <cellStyle name="常规 5 2 2 2 7 2 2 2 2 5" xfId="18900"/>
    <cellStyle name="常规 5 5 7 2 2 2 2 5" xfId="18901"/>
    <cellStyle name="常规 5 2 4 7 2 2 2 2 5" xfId="18902"/>
    <cellStyle name="常规 5 2 2 3 7 2 2 2 2 5" xfId="18903"/>
    <cellStyle name="常规 5 6 6 2 2 2 2 5" xfId="18904"/>
    <cellStyle name="常规 5 2 5 6 2 2 2 2 5" xfId="18905"/>
    <cellStyle name="常规 5 2 2 4 6 2 2 2 2 5" xfId="18906"/>
    <cellStyle name="常规 5 4 2 6 2 2 2 2 5" xfId="18907"/>
    <cellStyle name="常规 5 2 3 2 6 2 2 2 2 5" xfId="18908"/>
    <cellStyle name="常规 5 2 2 2 2 6 2 2 2 2 5" xfId="18909"/>
    <cellStyle name="常规 5 5 2 6 2 2 2 2 5" xfId="18910"/>
    <cellStyle name="常规 5 2 4 2 6 2 2 2 2 5" xfId="18911"/>
    <cellStyle name="常规 5 2 2 3 2 6 2 2 2 2 5" xfId="18912"/>
    <cellStyle name="常规 5 14 2 2 5" xfId="18913"/>
    <cellStyle name="常规 5 2 13 2 2 5" xfId="18914"/>
    <cellStyle name="常规 5 2 2 12 2 2 5" xfId="18915"/>
    <cellStyle name="常规 5 4 10 2 2 5" xfId="18916"/>
    <cellStyle name="常规 5 2 3 10 2 2 5" xfId="18917"/>
    <cellStyle name="常规 5 2 2 2 10 2 2 5" xfId="18918"/>
    <cellStyle name="常规 5 5 10 2 2 5" xfId="18919"/>
    <cellStyle name="常规 5 2 4 10 2 2 5" xfId="18920"/>
    <cellStyle name="常规 5 2 2 3 10 2 2 5" xfId="18921"/>
    <cellStyle name="常规 5 6 9 2 2 5" xfId="18922"/>
    <cellStyle name="常规 5 2 5 9 2 2 5" xfId="18923"/>
    <cellStyle name="常规 5 2 2 4 9 2 2 5" xfId="18924"/>
    <cellStyle name="常规 5 4 2 9 2 2 5" xfId="18925"/>
    <cellStyle name="常规 5 2 3 2 9 2 2 5" xfId="18926"/>
    <cellStyle name="常规 5 2 2 2 2 9 2 2 5" xfId="18927"/>
    <cellStyle name="常规 5 5 2 9 2 2 5" xfId="18928"/>
    <cellStyle name="常规 5 2 4 2 9 2 2 5" xfId="18929"/>
    <cellStyle name="常规 5 2 2 3 2 9 2 2 5" xfId="18930"/>
    <cellStyle name="常规 5 7 4 2 2 5" xfId="18931"/>
    <cellStyle name="常规 5 2 6 4 2 2 5" xfId="18932"/>
    <cellStyle name="常规 5 2 2 5 4 2 2 5" xfId="18933"/>
    <cellStyle name="常规 5 4 3 4 2 2 5" xfId="18934"/>
    <cellStyle name="常规 5 2 3 3 4 2 2 5" xfId="18935"/>
    <cellStyle name="常规 5 2 2 2 3 4 2 2 5" xfId="18936"/>
    <cellStyle name="常规 5 5 3 4 2 2 5" xfId="18937"/>
    <cellStyle name="常规 5 2 4 3 4 2 2 5" xfId="18938"/>
    <cellStyle name="常规 5 2 2 3 3 4 2 2 5" xfId="18939"/>
    <cellStyle name="常规 5 6 2 4 2 2 5" xfId="18940"/>
    <cellStyle name="常规 5 2 5 2 4 2 2 5" xfId="18941"/>
    <cellStyle name="常规 5 2 2 4 2 4 2 2 5" xfId="18942"/>
    <cellStyle name="常规 5 4 2 2 4 2 2 5" xfId="18943"/>
    <cellStyle name="常规 5 2 3 2 2 4 2 2 5" xfId="18944"/>
    <cellStyle name="常规 5 2 2 2 2 2 4 2 2 5" xfId="18945"/>
    <cellStyle name="常规 5 5 2 2 4 2 2 5" xfId="18946"/>
    <cellStyle name="常规 5 2 4 2 2 4 2 2 5" xfId="18947"/>
    <cellStyle name="常规 5 2 2 3 2 2 4 2 2 5" xfId="18948"/>
    <cellStyle name="常规 5 8 4 2 2 5" xfId="18949"/>
    <cellStyle name="常规 5 2 7 4 2 2 5" xfId="18950"/>
    <cellStyle name="常规 5 2 2 6 4 2 2 5" xfId="18951"/>
    <cellStyle name="常规 5 4 4 4 2 2 5" xfId="18952"/>
    <cellStyle name="常规 5 2 3 4 4 2 2 5" xfId="18953"/>
    <cellStyle name="常规 5 2 2 2 4 4 2 2 5" xfId="18954"/>
    <cellStyle name="常规 5 5 4 4 2 2 5" xfId="18955"/>
    <cellStyle name="常规 5 2 4 4 4 2 2 5" xfId="18956"/>
    <cellStyle name="常规 5 2 2 3 4 4 2 2 5" xfId="18957"/>
    <cellStyle name="常规 5 6 3 4 2 2 5" xfId="18958"/>
    <cellStyle name="常规 5 2 5 3 4 2 2 5" xfId="18959"/>
    <cellStyle name="常规 5 2 2 4 3 4 2 2 5" xfId="18960"/>
    <cellStyle name="常规 5 4 2 3 4 2 2 5" xfId="18961"/>
    <cellStyle name="常规 5 2 3 2 3 4 2 2 5" xfId="18962"/>
    <cellStyle name="常规 5 2 2 2 2 3 4 2 2 5" xfId="18963"/>
    <cellStyle name="常规 5 5 2 3 4 2 2 5" xfId="18964"/>
    <cellStyle name="常规 5 2 4 2 3 4 2 2 5" xfId="18965"/>
    <cellStyle name="常规 5 2 2 3 2 3 4 2 2 5" xfId="18966"/>
    <cellStyle name="常规 5 9 4 2 2 5" xfId="18967"/>
    <cellStyle name="常规 5 2 8 4 2 2 5" xfId="18968"/>
    <cellStyle name="常规 5 2 2 7 4 2 2 5" xfId="18969"/>
    <cellStyle name="常规 5 4 5 4 2 2 5" xfId="18970"/>
    <cellStyle name="常规 5 2 3 5 4 2 2 5" xfId="18971"/>
    <cellStyle name="常规 5 2 2 2 5 4 2 2 5" xfId="18972"/>
    <cellStyle name="常规 5 5 5 4 2 2 5" xfId="18973"/>
    <cellStyle name="常规 5 2 4 5 4 2 2 5" xfId="18974"/>
    <cellStyle name="常规 5 2 2 3 5 4 2 2 5" xfId="18975"/>
    <cellStyle name="常规 5 6 4 4 2 2 5" xfId="18976"/>
    <cellStyle name="常规 5 2 5 4 4 2 2 5" xfId="18977"/>
    <cellStyle name="常规 5 2 2 4 4 4 2 2 5" xfId="18978"/>
    <cellStyle name="常规 5 4 2 4 4 2 2 5" xfId="18979"/>
    <cellStyle name="常规 5 2 3 2 4 4 2 2 5" xfId="18980"/>
    <cellStyle name="常规 5 2 2 2 2 4 4 2 2 5" xfId="18981"/>
    <cellStyle name="常规 5 5 2 4 4 2 2 5" xfId="18982"/>
    <cellStyle name="常规 5 2 4 2 4 4 2 2 5" xfId="18983"/>
    <cellStyle name="常规 5 2 2 3 2 4 4 2 2 5" xfId="18984"/>
    <cellStyle name="常规 5 10 4 2 2 5" xfId="18985"/>
    <cellStyle name="常规 5 2 9 4 2 2 5" xfId="18986"/>
    <cellStyle name="常规 5 2 2 8 4 2 2 5" xfId="18987"/>
    <cellStyle name="常规 5 4 6 4 2 2 5" xfId="18988"/>
    <cellStyle name="常规 5 2 3 6 4 2 2 5" xfId="18989"/>
    <cellStyle name="常规 5 2 2 2 6 4 2 2 5" xfId="18990"/>
    <cellStyle name="常规 5 5 6 4 2 2 5" xfId="18991"/>
    <cellStyle name="常规 5 2 4 6 4 2 2 5" xfId="18992"/>
    <cellStyle name="常规 5 2 2 3 6 4 2 2 5" xfId="18993"/>
    <cellStyle name="常规 5 6 5 4 2 2 5" xfId="18994"/>
    <cellStyle name="常规 5 2 5 5 4 2 2 5" xfId="18995"/>
    <cellStyle name="常规 5 2 2 4 5 4 2 2 5" xfId="18996"/>
    <cellStyle name="常规 5 4 2 5 4 2 2 5" xfId="18997"/>
    <cellStyle name="常规 5 2 3 2 5 4 2 2 5" xfId="18998"/>
    <cellStyle name="常规 5 2 2 2 2 5 4 2 2 5" xfId="18999"/>
    <cellStyle name="常规 5 5 2 5 4 2 2 5" xfId="19000"/>
    <cellStyle name="常规 5 2 4 2 5 4 2 2 5" xfId="19001"/>
    <cellStyle name="常规 5 2 2 3 2 5 4 2 2 5" xfId="19002"/>
    <cellStyle name="常规 5 11 4 2 2 5" xfId="19003"/>
    <cellStyle name="常规 5 2 10 4 2 2 5" xfId="19004"/>
    <cellStyle name="常规 5 2 2 9 4 2 2 5" xfId="19005"/>
    <cellStyle name="常规 5 4 7 4 2 2 5" xfId="19006"/>
    <cellStyle name="常规 5 2 3 7 4 2 2 5" xfId="19007"/>
    <cellStyle name="常规 5 2 2 2 7 4 2 2 5" xfId="19008"/>
    <cellStyle name="常规 5 5 7 4 2 2 5" xfId="19009"/>
    <cellStyle name="常规 5 2 4 7 4 2 2 5" xfId="19010"/>
    <cellStyle name="常规 5 2 2 3 7 4 2 2 5" xfId="19011"/>
    <cellStyle name="常规 5 6 6 4 2 2 5" xfId="19012"/>
    <cellStyle name="常规 5 2 5 6 4 2 2 5" xfId="19013"/>
    <cellStyle name="常规 5 2 2 4 6 4 2 2 5" xfId="19014"/>
    <cellStyle name="常规 5 4 2 6 4 2 2 5" xfId="19015"/>
    <cellStyle name="常规 5 2 3 2 6 4 2 2 5" xfId="19016"/>
    <cellStyle name="常规 5 2 2 2 2 6 4 2 2 5" xfId="19017"/>
    <cellStyle name="常规 5 5 2 6 4 2 2 5" xfId="19018"/>
    <cellStyle name="常规 5 2 4 2 6 4 2 2 5" xfId="19019"/>
    <cellStyle name="常规 5 2 2 3 2 6 4 2 2 5" xfId="19020"/>
    <cellStyle name="常规 5 12 3 2 2 5" xfId="19021"/>
    <cellStyle name="常规 5 2 11 3 2 2 5" xfId="19022"/>
    <cellStyle name="常规 5 2 2 10 3 2 2 5" xfId="19023"/>
    <cellStyle name="常规 5 4 8 3 2 2 5" xfId="19024"/>
    <cellStyle name="常规 5 2 3 8 3 2 2 5" xfId="19025"/>
    <cellStyle name="常规 5 2 2 2 8 3 2 2 5" xfId="19026"/>
    <cellStyle name="常规 5 5 8 3 2 2 5" xfId="19027"/>
    <cellStyle name="常规 5 2 4 8 3 2 2 5" xfId="19028"/>
    <cellStyle name="常规 5 2 2 3 8 3 2 2 5" xfId="19029"/>
    <cellStyle name="常规 5 6 7 3 2 2 5" xfId="19030"/>
    <cellStyle name="常规 5 2 5 7 3 2 2 5" xfId="19031"/>
    <cellStyle name="常规 5 2 2 4 7 3 2 2 5" xfId="19032"/>
    <cellStyle name="常规 5 4 2 7 3 2 2 5" xfId="19033"/>
    <cellStyle name="常规 5 2 3 2 7 3 2 2 5" xfId="19034"/>
    <cellStyle name="常规 5 2 2 2 2 7 3 2 2 5" xfId="19035"/>
    <cellStyle name="常规 5 5 2 7 3 2 2 5" xfId="19036"/>
    <cellStyle name="常规 5 2 4 2 7 3 2 2 5" xfId="19037"/>
    <cellStyle name="常规 5 2 2 3 2 7 3 2 2 5" xfId="19038"/>
    <cellStyle name="常规 5 7 2 3 2 2 5" xfId="19039"/>
    <cellStyle name="常规 5 2 6 2 3 2 2 5" xfId="19040"/>
    <cellStyle name="常规 5 2 2 5 2 3 2 2 5" xfId="19041"/>
    <cellStyle name="常规 5 4 3 2 3 2 2 5" xfId="19042"/>
    <cellStyle name="常规 5 2 3 3 2 3 2 2 5" xfId="19043"/>
    <cellStyle name="常规 5 2 2 2 3 2 3 2 2 5" xfId="19044"/>
    <cellStyle name="常规 5 5 3 2 3 2 2 5" xfId="19045"/>
    <cellStyle name="常规 5 2 4 3 2 3 2 2 5" xfId="19046"/>
    <cellStyle name="常规 5 2 2 3 3 2 3 2 2 5" xfId="19047"/>
    <cellStyle name="常规 5 6 2 2 3 2 2 5" xfId="19048"/>
    <cellStyle name="常规 5 2 5 2 2 3 2 2 5" xfId="19049"/>
    <cellStyle name="常规 5 2 2 4 2 2 3 2 2 5" xfId="19050"/>
    <cellStyle name="常规 5 4 2 2 2 3 2 2 5" xfId="19051"/>
    <cellStyle name="常规 5 2 3 2 2 2 3 2 2 5" xfId="19052"/>
    <cellStyle name="常规 5 2 2 2 2 2 2 3 2 2 5" xfId="19053"/>
    <cellStyle name="常规 5 5 2 2 2 3 2 2 5" xfId="19054"/>
    <cellStyle name="常规 5 2 4 2 2 2 3 2 2 5" xfId="19055"/>
    <cellStyle name="常规 5 2 2 3 2 2 2 3 2 2 5" xfId="19056"/>
    <cellStyle name="常规 5 8 2 3 2 2 5" xfId="19057"/>
    <cellStyle name="常规 5 2 7 2 3 2 2 5" xfId="19058"/>
    <cellStyle name="常规 5 2 2 6 2 3 2 2 5" xfId="19059"/>
    <cellStyle name="常规 5 4 4 2 3 2 2 5" xfId="19060"/>
    <cellStyle name="常规 5 2 3 4 2 3 2 2 5" xfId="19061"/>
    <cellStyle name="常规 5 2 2 2 4 2 3 2 2 5" xfId="19062"/>
    <cellStyle name="常规 5 5 4 2 3 2 2 5" xfId="19063"/>
    <cellStyle name="常规 5 2 4 4 2 3 2 2 5" xfId="19064"/>
    <cellStyle name="常规 5 2 2 3 4 2 3 2 2 5" xfId="19065"/>
    <cellStyle name="常规 5 6 3 2 3 2 2 5" xfId="19066"/>
    <cellStyle name="常规 5 2 5 3 2 3 2 2 5" xfId="19067"/>
    <cellStyle name="常规 5 2 2 4 3 2 3 2 2 5" xfId="19068"/>
    <cellStyle name="常规 5 4 2 3 2 3 2 2 5" xfId="19069"/>
    <cellStyle name="常规 5 2 3 2 3 2 3 2 2 5" xfId="19070"/>
    <cellStyle name="常规 5 2 2 2 2 3 2 3 2 2 5" xfId="19071"/>
    <cellStyle name="常规 5 5 2 3 2 3 2 2 5" xfId="19072"/>
    <cellStyle name="常规 5 2 4 2 3 2 3 2 2 5" xfId="19073"/>
    <cellStyle name="常规 5 2 2 3 2 3 2 3 2 2 5" xfId="19074"/>
    <cellStyle name="常规 5 9 2 3 2 2 5" xfId="19075"/>
    <cellStyle name="常规 5 2 8 2 3 2 2 5" xfId="19076"/>
    <cellStyle name="常规 5 2 2 7 2 3 2 2 5" xfId="19077"/>
    <cellStyle name="常规 5 4 5 2 3 2 2 5" xfId="19078"/>
    <cellStyle name="常规 5 2 3 5 2 3 2 2 5" xfId="19079"/>
    <cellStyle name="常规 5 2 2 2 5 2 3 2 2 5" xfId="19080"/>
    <cellStyle name="常规 5 5 5 2 3 2 2 5" xfId="19081"/>
    <cellStyle name="常规 5 2 4 5 2 3 2 2 5" xfId="19082"/>
    <cellStyle name="常规 5 2 2 3 5 2 3 2 2 5" xfId="19083"/>
    <cellStyle name="常规 5 6 4 2 3 2 2 5" xfId="19084"/>
    <cellStyle name="常规 5 2 5 4 2 3 2 2 5" xfId="19085"/>
    <cellStyle name="常规 5 2 2 4 4 2 3 2 2 5" xfId="19086"/>
    <cellStyle name="常规 5 4 2 4 2 3 2 2 5" xfId="19087"/>
    <cellStyle name="常规 5 2 3 2 4 2 3 2 2 5" xfId="19088"/>
    <cellStyle name="常规 5 2 2 2 2 4 2 3 2 2 5" xfId="19089"/>
    <cellStyle name="常规 5 5 2 4 2 3 2 2 5" xfId="19090"/>
    <cellStyle name="常规 5 2 4 2 4 2 3 2 2 5" xfId="19091"/>
    <cellStyle name="常规 5 2 2 3 2 4 2 3 2 2 5" xfId="19092"/>
    <cellStyle name="常规 5 10 2 3 2 2 5" xfId="19093"/>
    <cellStyle name="常规 5 2 9 2 3 2 2 5" xfId="19094"/>
    <cellStyle name="常规 5 2 2 8 2 3 2 2 5" xfId="19095"/>
    <cellStyle name="常规 5 4 6 2 3 2 2 5" xfId="19096"/>
    <cellStyle name="常规 5 2 3 6 2 3 2 2 5" xfId="19097"/>
    <cellStyle name="常规 5 2 2 2 6 2 3 2 2 5" xfId="19098"/>
    <cellStyle name="常规 5 5 6 2 3 2 2 5" xfId="19099"/>
    <cellStyle name="常规 5 2 4 6 2 3 2 2 5" xfId="19100"/>
    <cellStyle name="常规 5 2 2 3 6 2 3 2 2 5" xfId="19101"/>
    <cellStyle name="常规 5 6 5 2 3 2 2 5" xfId="19102"/>
    <cellStyle name="常规 5 2 5 5 2 3 2 2 5" xfId="19103"/>
    <cellStyle name="常规 5 2 2 4 5 2 3 2 2 5" xfId="19104"/>
    <cellStyle name="常规 5 4 2 5 2 3 2 2 5" xfId="19105"/>
    <cellStyle name="常规 5 2 3 2 5 2 3 2 2 5" xfId="19106"/>
    <cellStyle name="常规 5 2 2 2 2 5 2 3 2 2 5" xfId="19107"/>
    <cellStyle name="常规 5 5 2 5 2 3 2 2 5" xfId="19108"/>
    <cellStyle name="常规 5 2 4 2 5 2 3 2 2 5" xfId="19109"/>
    <cellStyle name="常规 5 2 2 3 2 5 2 3 2 2 5" xfId="19110"/>
    <cellStyle name="常规 5 11 2 3 2 2 5" xfId="19111"/>
    <cellStyle name="常规 5 2 10 2 3 2 2 5" xfId="19112"/>
    <cellStyle name="常规 5 2 2 9 2 3 2 2 5" xfId="19113"/>
    <cellStyle name="常规 5 4 7 2 3 2 2 5" xfId="19114"/>
    <cellStyle name="常规 5 2 3 7 2 3 2 2 5" xfId="19115"/>
    <cellStyle name="常规 5 2 2 2 7 2 3 2 2 5" xfId="19116"/>
    <cellStyle name="常规 5 5 7 2 3 2 2 5" xfId="19117"/>
    <cellStyle name="常规 5 2 4 7 2 3 2 2 5" xfId="19118"/>
    <cellStyle name="常规 5 2 2 3 7 2 3 2 2 5" xfId="19119"/>
    <cellStyle name="常规 5 6 6 2 3 2 2 5" xfId="19120"/>
    <cellStyle name="常规 5 2 5 6 2 3 2 2 5" xfId="19121"/>
    <cellStyle name="常规 5 2 2 4 6 2 3 2 2 5" xfId="19122"/>
    <cellStyle name="常规 5 4 2 6 2 3 2 2 5" xfId="19123"/>
    <cellStyle name="常规 5 2 3 2 6 2 3 2 2 5" xfId="19124"/>
    <cellStyle name="常规 5 2 2 2 2 6 2 3 2 2 5" xfId="19125"/>
    <cellStyle name="常规 5 5 2 6 2 3 2 2 5" xfId="19126"/>
    <cellStyle name="常规 5 2 4 2 6 2 3 2 2 5" xfId="19127"/>
    <cellStyle name="常规 5 2 2 3 2 6 2 3 2 2 5" xfId="19128"/>
    <cellStyle name="常规 16 2" xfId="19129"/>
    <cellStyle name="常规 5 17 2" xfId="19130"/>
    <cellStyle name="常规 5 2 17 2" xfId="19131"/>
    <cellStyle name="常规 5 2 2 16 2" xfId="19132"/>
    <cellStyle name="常规 5 4 13 2" xfId="19133"/>
    <cellStyle name="常规 5 2 3 13 2" xfId="19134"/>
    <cellStyle name="常规 5 2 2 2 13 2" xfId="19135"/>
    <cellStyle name="常规 5 5 13 2" xfId="19136"/>
    <cellStyle name="常规 5 2 4 13 2" xfId="19137"/>
    <cellStyle name="常规 5 2 2 3 13 2" xfId="19138"/>
    <cellStyle name="常规 5 6 12 2" xfId="19139"/>
    <cellStyle name="常规 5 2 5 12 2" xfId="19140"/>
    <cellStyle name="常规 5 2 2 4 12 2" xfId="19141"/>
    <cellStyle name="常规 5 4 2 12 2" xfId="19142"/>
    <cellStyle name="常规 5 2 3 2 12 2" xfId="19143"/>
    <cellStyle name="常规 5 2 2 2 2 12 2" xfId="19144"/>
    <cellStyle name="常规 5 5 2 12 2" xfId="19145"/>
    <cellStyle name="常规 5 2 4 2 12 2" xfId="19146"/>
    <cellStyle name="常规 5 2 2 3 2 12 2" xfId="19147"/>
    <cellStyle name="常规 5 7 7 2" xfId="19148"/>
    <cellStyle name="常规 5 2 6 7 2" xfId="19149"/>
    <cellStyle name="常规 5 2 2 5 7 2" xfId="19150"/>
    <cellStyle name="常规 5 4 3 7 2" xfId="19151"/>
    <cellStyle name="常规 5 2 3 3 7 2" xfId="19152"/>
    <cellStyle name="常规 5 2 2 2 3 7 2" xfId="19153"/>
    <cellStyle name="常规 5 5 3 7 2" xfId="19154"/>
    <cellStyle name="常规 5 2 4 3 7 2" xfId="19155"/>
    <cellStyle name="常规 5 2 2 3 3 7 2" xfId="19156"/>
    <cellStyle name="常规 5 6 2 7 2" xfId="19157"/>
    <cellStyle name="常规 5 2 5 2 7 2" xfId="19158"/>
    <cellStyle name="常规 5 2 2 4 2 7 2" xfId="19159"/>
    <cellStyle name="常规 5 4 2 2 7 2" xfId="19160"/>
    <cellStyle name="常规 5 2 3 2 2 7 2" xfId="19161"/>
    <cellStyle name="常规 5 2 2 2 2 2 7 2" xfId="19162"/>
    <cellStyle name="常规 5 5 2 2 7 2" xfId="19163"/>
    <cellStyle name="常规 5 2 4 2 2 7 2" xfId="19164"/>
    <cellStyle name="常规 5 2 2 3 2 2 7 2" xfId="19165"/>
    <cellStyle name="常规 5 8 7 2" xfId="19166"/>
    <cellStyle name="常规 5 2 7 7 2" xfId="19167"/>
    <cellStyle name="常规 5 2 2 6 7 2" xfId="19168"/>
    <cellStyle name="常规 5 4 4 7 2" xfId="19169"/>
    <cellStyle name="常规 5 2 3 4 7 2" xfId="19170"/>
    <cellStyle name="常规 5 2 2 2 4 7 2" xfId="19171"/>
    <cellStyle name="常规 5 5 4 7 2" xfId="19172"/>
    <cellStyle name="常规 5 2 4 4 7 2" xfId="19173"/>
    <cellStyle name="常规 5 2 2 3 4 7 2" xfId="19174"/>
    <cellStyle name="常规 5 6 3 7 2" xfId="19175"/>
    <cellStyle name="常规 5 2 5 3 7 2" xfId="19176"/>
    <cellStyle name="常规 5 2 2 4 3 7 2" xfId="19177"/>
    <cellStyle name="常规 5 4 2 3 7 2" xfId="19178"/>
    <cellStyle name="常规 5 2 3 2 3 7 2" xfId="19179"/>
    <cellStyle name="常规 5 2 2 2 2 3 7 2" xfId="19180"/>
    <cellStyle name="常规 5 5 2 3 7 2" xfId="19181"/>
    <cellStyle name="常规 5 2 4 2 3 7 2" xfId="19182"/>
    <cellStyle name="常规 5 2 2 3 2 3 7 2" xfId="19183"/>
    <cellStyle name="常规 5 9 7 2" xfId="19184"/>
    <cellStyle name="常规 5 2 8 7 2" xfId="19185"/>
    <cellStyle name="常规 5 2 2 7 7 2" xfId="19186"/>
    <cellStyle name="常规 5 4 5 7 2" xfId="19187"/>
    <cellStyle name="常规 5 2 3 5 7 2" xfId="19188"/>
    <cellStyle name="常规 5 2 2 2 5 7 2" xfId="19189"/>
    <cellStyle name="常规 5 5 5 7 2" xfId="19190"/>
    <cellStyle name="常规 5 2 4 5 7 2" xfId="19191"/>
    <cellStyle name="常规 5 2 2 3 5 7 2" xfId="19192"/>
    <cellStyle name="常规 5 6 4 7 2" xfId="19193"/>
    <cellStyle name="常规 5 2 5 4 7 2" xfId="19194"/>
    <cellStyle name="常规 5 2 2 4 4 7 2" xfId="19195"/>
    <cellStyle name="常规 5 4 2 4 7 2" xfId="19196"/>
    <cellStyle name="常规 5 2 3 2 4 7 2" xfId="19197"/>
    <cellStyle name="常规 5 2 2 2 2 4 7 2" xfId="19198"/>
    <cellStyle name="常规 5 5 2 4 7 2" xfId="19199"/>
    <cellStyle name="常规 5 2 4 2 4 7 2" xfId="19200"/>
    <cellStyle name="常规 5 2 2 3 2 4 7 2" xfId="19201"/>
    <cellStyle name="常规 5 10 7 2" xfId="19202"/>
    <cellStyle name="常规 5 2 9 7 2" xfId="19203"/>
    <cellStyle name="常规 5 2 2 8 7 2" xfId="19204"/>
    <cellStyle name="常规 5 4 6 7 2" xfId="19205"/>
    <cellStyle name="常规 5 2 3 6 7 2" xfId="19206"/>
    <cellStyle name="常规 5 2 2 2 6 7 2" xfId="19207"/>
    <cellStyle name="常规 5 5 6 7 2" xfId="19208"/>
    <cellStyle name="常规 5 2 4 6 7 2" xfId="19209"/>
    <cellStyle name="常规 5 2 2 3 6 7 2" xfId="19210"/>
    <cellStyle name="常规 5 6 5 7 2" xfId="19211"/>
    <cellStyle name="常规 5 2 5 5 7 2" xfId="19212"/>
    <cellStyle name="常规 5 2 2 4 5 7 2" xfId="19213"/>
    <cellStyle name="常规 5 4 2 5 7 2" xfId="19214"/>
    <cellStyle name="常规 5 2 3 2 5 7 2" xfId="19215"/>
    <cellStyle name="常规 5 2 2 2 2 5 7 2" xfId="19216"/>
    <cellStyle name="常规 5 5 2 5 7 2" xfId="19217"/>
    <cellStyle name="常规 5 2 4 2 5 7 2" xfId="19218"/>
    <cellStyle name="常规 5 2 2 3 2 5 7 2" xfId="19219"/>
    <cellStyle name="常规 5 11 7 2" xfId="19220"/>
    <cellStyle name="常规 5 2 10 7 2" xfId="19221"/>
    <cellStyle name="常规 5 2 2 9 7 2" xfId="19222"/>
    <cellStyle name="常规 5 4 7 7 2" xfId="19223"/>
    <cellStyle name="常规 5 2 3 7 7 2" xfId="19224"/>
    <cellStyle name="常规 5 2 2 2 7 7 2" xfId="19225"/>
    <cellStyle name="常规 5 5 7 7 2" xfId="19226"/>
    <cellStyle name="常规 5 2 4 7 7 2" xfId="19227"/>
    <cellStyle name="常规 5 2 2 3 7 7 2" xfId="19228"/>
    <cellStyle name="常规 5 6 6 7 2" xfId="19229"/>
    <cellStyle name="常规 5 2 5 6 7 2" xfId="19230"/>
    <cellStyle name="常规 5 2 2 4 6 7 2" xfId="19231"/>
    <cellStyle name="常规 5 4 2 6 7 2" xfId="19232"/>
    <cellStyle name="常规 5 2 3 2 6 7 2" xfId="19233"/>
    <cellStyle name="常规 5 2 2 2 2 6 7 2" xfId="19234"/>
    <cellStyle name="常规 5 5 2 6 7 2" xfId="19235"/>
    <cellStyle name="常规 5 2 4 2 6 7 2" xfId="19236"/>
    <cellStyle name="常规 5 2 2 3 2 6 7 2" xfId="19237"/>
    <cellStyle name="常规 5 12 6 2" xfId="19238"/>
    <cellStyle name="常规 5 2 11 6 2" xfId="19239"/>
    <cellStyle name="常规 5 2 2 10 6 2" xfId="19240"/>
    <cellStyle name="常规 5 4 8 6 2" xfId="19241"/>
    <cellStyle name="常规 5 2 3 8 6 2" xfId="19242"/>
    <cellStyle name="常规 5 2 2 2 8 6 2" xfId="19243"/>
    <cellStyle name="常规 5 5 8 6 2" xfId="19244"/>
    <cellStyle name="常规 5 2 4 8 6 2" xfId="19245"/>
    <cellStyle name="常规 5 2 2 3 8 6 2" xfId="19246"/>
    <cellStyle name="常规 5 6 7 6 2" xfId="19247"/>
    <cellStyle name="常规 5 2 5 7 6 2" xfId="19248"/>
    <cellStyle name="常规 5 2 2 4 7 6 2" xfId="19249"/>
    <cellStyle name="常规 5 4 2 7 6 2" xfId="19250"/>
    <cellStyle name="常规 5 2 3 2 7 6 2" xfId="19251"/>
    <cellStyle name="常规 5 2 2 2 2 7 6 2" xfId="19252"/>
    <cellStyle name="常规 5 5 2 7 6 2" xfId="19253"/>
    <cellStyle name="常规 5 2 4 2 7 6 2" xfId="19254"/>
    <cellStyle name="常规 5 2 2 3 2 7 6 2" xfId="19255"/>
    <cellStyle name="常规 5 7 2 6 2" xfId="19256"/>
    <cellStyle name="常规 5 2 6 2 6 2" xfId="19257"/>
    <cellStyle name="常规 5 2 2 5 2 6 2" xfId="19258"/>
    <cellStyle name="常规 5 4 3 2 6 2" xfId="19259"/>
    <cellStyle name="常规 5 2 3 3 2 6 2" xfId="19260"/>
    <cellStyle name="常规 5 2 2 2 3 2 6 2" xfId="19261"/>
    <cellStyle name="常规 5 5 3 2 6 2" xfId="19262"/>
    <cellStyle name="常规 5 2 4 3 2 6 2" xfId="19263"/>
    <cellStyle name="常规 5 2 2 3 3 2 6 2" xfId="19264"/>
    <cellStyle name="常规 5 6 2 2 6 2" xfId="19265"/>
    <cellStyle name="常规 5 2 5 2 2 6 2" xfId="19266"/>
    <cellStyle name="常规 5 2 2 4 2 2 6 2" xfId="19267"/>
    <cellStyle name="常规 5 4 2 2 2 6 2" xfId="19268"/>
    <cellStyle name="常规 5 2 3 2 2 2 6 2" xfId="19269"/>
    <cellStyle name="常规 5 2 2 2 2 2 2 6 2" xfId="19270"/>
    <cellStyle name="常规 5 5 2 2 2 6 2" xfId="19271"/>
    <cellStyle name="常规 5 2 4 2 2 2 6 2" xfId="19272"/>
    <cellStyle name="常规 5 2 2 3 2 2 2 6 2" xfId="19273"/>
    <cellStyle name="常规 5 8 2 6 2" xfId="19274"/>
    <cellStyle name="常规 5 2 7 2 6 2" xfId="19275"/>
    <cellStyle name="常规 5 2 2 6 2 6 2" xfId="19276"/>
    <cellStyle name="常规 5 4 4 2 6 2" xfId="19277"/>
    <cellStyle name="常规 5 2 3 4 2 6 2" xfId="19278"/>
    <cellStyle name="常规 5 2 2 2 4 2 6 2" xfId="19279"/>
    <cellStyle name="常规 5 5 4 2 6 2" xfId="19280"/>
    <cellStyle name="常规 5 2 4 4 2 6 2" xfId="19281"/>
    <cellStyle name="常规 5 2 2 3 4 2 6 2" xfId="19282"/>
    <cellStyle name="常规 5 6 3 2 6 2" xfId="19283"/>
    <cellStyle name="常规 5 2 5 3 2 6 2" xfId="19284"/>
    <cellStyle name="常规 5 2 2 4 3 2 6 2" xfId="19285"/>
    <cellStyle name="常规 5 4 2 3 2 6 2" xfId="19286"/>
    <cellStyle name="常规 5 2 3 2 3 2 6 2" xfId="19287"/>
    <cellStyle name="常规 5 2 2 2 2 3 2 6 2" xfId="19288"/>
    <cellStyle name="常规 5 5 2 3 2 6 2" xfId="19289"/>
    <cellStyle name="常规 5 2 4 2 3 2 6 2" xfId="19290"/>
    <cellStyle name="常规 5 2 2 3 2 3 2 6 2" xfId="19291"/>
    <cellStyle name="常规 5 9 2 6 2" xfId="19292"/>
    <cellStyle name="常规 5 2 8 2 6 2" xfId="19293"/>
    <cellStyle name="常规 5 2 2 7 2 6 2" xfId="19294"/>
    <cellStyle name="常规 5 4 5 2 6 2" xfId="19295"/>
    <cellStyle name="常规 5 2 3 5 2 6 2" xfId="19296"/>
    <cellStyle name="常规 5 2 2 2 5 2 6 2" xfId="19297"/>
    <cellStyle name="常规 5 5 5 2 6 2" xfId="19298"/>
    <cellStyle name="常规 5 2 4 5 2 6 2" xfId="19299"/>
    <cellStyle name="常规 5 2 2 3 5 2 6 2" xfId="19300"/>
    <cellStyle name="常规 5 6 4 2 6 2" xfId="19301"/>
    <cellStyle name="常规 5 2 5 4 2 6 2" xfId="19302"/>
    <cellStyle name="常规 5 2 2 4 4 2 6 2" xfId="19303"/>
    <cellStyle name="常规 5 4 2 4 2 6 2" xfId="19304"/>
    <cellStyle name="常规 5 2 3 2 4 2 6 2" xfId="19305"/>
    <cellStyle name="常规 5 2 2 2 2 4 2 6 2" xfId="19306"/>
    <cellStyle name="常规 5 5 2 4 2 6 2" xfId="19307"/>
    <cellStyle name="常规 5 2 4 2 4 2 6 2" xfId="19308"/>
    <cellStyle name="常规 5 2 2 3 2 4 2 6 2" xfId="19309"/>
    <cellStyle name="常规 5 10 2 6 2" xfId="19310"/>
    <cellStyle name="常规 5 2 9 2 6 2" xfId="19311"/>
    <cellStyle name="常规 5 2 2 8 2 6 2" xfId="19312"/>
    <cellStyle name="常规 5 4 6 2 6 2" xfId="19313"/>
    <cellStyle name="常规 5 2 3 6 2 6 2" xfId="19314"/>
    <cellStyle name="常规 5 2 2 2 6 2 6 2" xfId="19315"/>
    <cellStyle name="常规 5 5 6 2 6 2" xfId="19316"/>
    <cellStyle name="常规 5 2 4 6 2 6 2" xfId="19317"/>
    <cellStyle name="常规 5 2 2 3 6 2 6 2" xfId="19318"/>
    <cellStyle name="常规 5 6 5 2 6 2" xfId="19319"/>
    <cellStyle name="常规 5 2 5 5 2 6 2" xfId="19320"/>
    <cellStyle name="常规 5 2 2 4 5 2 6 2" xfId="19321"/>
    <cellStyle name="常规 5 4 2 5 2 6 2" xfId="19322"/>
    <cellStyle name="常规 5 2 3 2 5 2 6 2" xfId="19323"/>
    <cellStyle name="常规 5 2 2 2 2 5 2 6 2" xfId="19324"/>
    <cellStyle name="常规 5 5 2 5 2 6 2" xfId="19325"/>
    <cellStyle name="常规 5 2 4 2 5 2 6 2" xfId="19326"/>
    <cellStyle name="常规 5 2 2 3 2 5 2 6 2" xfId="19327"/>
    <cellStyle name="常规 5 11 2 6 2" xfId="19328"/>
    <cellStyle name="常规 5 2 10 2 6 2" xfId="19329"/>
    <cellStyle name="常规 5 2 2 9 2 6 2" xfId="19330"/>
    <cellStyle name="常规 5 4 7 2 6 2" xfId="19331"/>
    <cellStyle name="常规 5 2 3 7 2 6 2" xfId="19332"/>
    <cellStyle name="常规 5 2 2 2 7 2 6 2" xfId="19333"/>
    <cellStyle name="常规 5 5 7 2 6 2" xfId="19334"/>
    <cellStyle name="常规 5 2 4 7 2 6 2" xfId="19335"/>
    <cellStyle name="常规 5 2 2 3 7 2 6 2" xfId="19336"/>
    <cellStyle name="常规 5 6 6 2 6 2" xfId="19337"/>
    <cellStyle name="常规 5 2 5 6 2 6 2" xfId="19338"/>
    <cellStyle name="常规 5 2 2 4 6 2 6 2" xfId="19339"/>
    <cellStyle name="常规 5 4 2 6 2 6 2" xfId="19340"/>
    <cellStyle name="常规 5 2 3 2 6 2 6 2" xfId="19341"/>
    <cellStyle name="常规 5 2 2 2 2 6 2 6 2" xfId="19342"/>
    <cellStyle name="常规 5 5 2 6 2 6 2" xfId="19343"/>
    <cellStyle name="常规 5 2 4 2 6 2 6 2" xfId="19344"/>
    <cellStyle name="常规 5 2 2 3 2 6 2 6 2" xfId="19345"/>
    <cellStyle name="常规 5 13 4 2" xfId="19346"/>
    <cellStyle name="常规 5 2 12 4 2" xfId="19347"/>
    <cellStyle name="常规 5 2 2 11 4 2" xfId="19348"/>
    <cellStyle name="常规 5 4 9 4 2" xfId="19349"/>
    <cellStyle name="常规 5 2 3 9 4 2" xfId="19350"/>
    <cellStyle name="常规 5 2 2 2 9 4 2" xfId="19351"/>
    <cellStyle name="常规 5 5 9 4 2" xfId="19352"/>
    <cellStyle name="常规 5 2 4 9 4 2" xfId="19353"/>
    <cellStyle name="常规 5 2 2 3 9 4 2" xfId="19354"/>
    <cellStyle name="常规 5 6 8 4 2" xfId="19355"/>
    <cellStyle name="常规 5 2 5 8 4 2" xfId="19356"/>
    <cellStyle name="常规 5 2 2 4 8 4 2" xfId="19357"/>
    <cellStyle name="常规 5 4 2 8 4 2" xfId="19358"/>
    <cellStyle name="常规 5 2 3 2 8 4 2" xfId="19359"/>
    <cellStyle name="常规 5 2 2 2 2 8 4 2" xfId="19360"/>
    <cellStyle name="常规 5 5 2 8 4 2" xfId="19361"/>
    <cellStyle name="常规 5 2 4 2 8 4 2" xfId="19362"/>
    <cellStyle name="常规 5 2 2 3 2 8 4 2" xfId="19363"/>
    <cellStyle name="常规 5 7 3 4 2" xfId="19364"/>
    <cellStyle name="常规 5 2 6 3 4 2" xfId="19365"/>
    <cellStyle name="常规 5 2 2 5 3 4 2" xfId="19366"/>
    <cellStyle name="常规 5 4 3 3 4 2" xfId="19367"/>
    <cellStyle name="常规 5 2 3 3 3 4 2" xfId="19368"/>
    <cellStyle name="常规 5 2 2 2 3 3 4 2" xfId="19369"/>
    <cellStyle name="常规 5 5 3 3 4 2" xfId="19370"/>
    <cellStyle name="常规 5 2 4 3 3 4 2" xfId="19371"/>
    <cellStyle name="常规 5 2 2 3 3 3 4 2" xfId="19372"/>
    <cellStyle name="常规 5 6 2 3 4 2" xfId="19373"/>
    <cellStyle name="常规 5 2 5 2 3 4 2" xfId="19374"/>
    <cellStyle name="常规 5 2 2 4 2 3 4 2" xfId="19375"/>
    <cellStyle name="常规 5 4 2 2 3 4 2" xfId="19376"/>
    <cellStyle name="常规 5 2 3 2 2 3 4 2" xfId="19377"/>
    <cellStyle name="常规 5 2 2 2 2 2 3 4 2" xfId="19378"/>
    <cellStyle name="常规 5 5 2 2 3 4 2" xfId="19379"/>
    <cellStyle name="常规 5 2 4 2 2 3 4 2" xfId="19380"/>
    <cellStyle name="常规 5 2 2 3 2 2 3 4 2" xfId="19381"/>
    <cellStyle name="常规 5 8 3 4 2" xfId="19382"/>
    <cellStyle name="常规 5 2 7 3 4 2" xfId="19383"/>
    <cellStyle name="常规 5 2 2 6 3 4 2" xfId="19384"/>
    <cellStyle name="常规 5 4 4 3 4 2" xfId="19385"/>
    <cellStyle name="常规 5 2 3 4 3 4 2" xfId="19386"/>
    <cellStyle name="常规 5 2 2 2 4 3 4 2" xfId="19387"/>
    <cellStyle name="常规 5 5 4 3 4 2" xfId="19388"/>
    <cellStyle name="常规 5 2 4 4 3 4 2" xfId="19389"/>
    <cellStyle name="常规 5 2 2 3 4 3 4 2" xfId="19390"/>
    <cellStyle name="常规 5 6 3 3 4 2" xfId="19391"/>
    <cellStyle name="常规 5 2 5 3 3 4 2" xfId="19392"/>
    <cellStyle name="常规 5 2 2 4 3 3 4 2" xfId="19393"/>
    <cellStyle name="常规 5 4 2 3 3 4 2" xfId="19394"/>
    <cellStyle name="常规 5 2 3 2 3 3 4 2" xfId="19395"/>
    <cellStyle name="常规 5 2 2 2 2 3 3 4 2" xfId="19396"/>
    <cellStyle name="常规 5 5 2 3 3 4 2" xfId="19397"/>
    <cellStyle name="常规 5 2 4 2 3 3 4 2" xfId="19398"/>
    <cellStyle name="常规 5 2 2 3 2 3 3 4 2" xfId="19399"/>
    <cellStyle name="常规 5 9 3 4 2" xfId="19400"/>
    <cellStyle name="常规 5 2 8 3 4 2" xfId="19401"/>
    <cellStyle name="常规 5 2 2 7 3 4 2" xfId="19402"/>
    <cellStyle name="常规 5 4 5 3 4 2" xfId="19403"/>
    <cellStyle name="常规 5 2 3 5 3 4 2" xfId="19404"/>
    <cellStyle name="常规 5 2 2 2 5 3 4 2" xfId="19405"/>
    <cellStyle name="常规 5 5 5 3 4 2" xfId="19406"/>
    <cellStyle name="常规 5 2 4 5 3 4 2" xfId="19407"/>
    <cellStyle name="常规 5 2 2 3 5 3 4 2" xfId="19408"/>
    <cellStyle name="常规 5 6 4 3 4 2" xfId="19409"/>
    <cellStyle name="常规 5 2 5 4 3 4 2" xfId="19410"/>
    <cellStyle name="常规 5 2 2 4 4 3 4 2" xfId="19411"/>
    <cellStyle name="常规 5 4 2 4 3 4 2" xfId="19412"/>
    <cellStyle name="常规 5 2 3 2 4 3 4 2" xfId="19413"/>
    <cellStyle name="常规 5 2 2 2 2 4 3 4 2" xfId="19414"/>
    <cellStyle name="常规 5 5 2 4 3 4 2" xfId="19415"/>
    <cellStyle name="常规 5 2 4 2 4 3 4 2" xfId="19416"/>
    <cellStyle name="常规 5 2 2 3 2 4 3 4 2" xfId="19417"/>
    <cellStyle name="常规 5 10 3 4 2" xfId="19418"/>
    <cellStyle name="常规 5 2 9 3 4 2" xfId="19419"/>
    <cellStyle name="常规 5 2 2 8 3 4 2" xfId="19420"/>
    <cellStyle name="常规 5 4 6 3 4 2" xfId="19421"/>
    <cellStyle name="常规 5 2 3 6 3 4 2" xfId="19422"/>
    <cellStyle name="常规 5 2 2 2 6 3 4 2" xfId="19423"/>
    <cellStyle name="常规 5 5 6 3 4 2" xfId="19424"/>
    <cellStyle name="常规 5 2 4 6 3 4 2" xfId="19425"/>
    <cellStyle name="常规 5 2 2 3 6 3 4 2" xfId="19426"/>
    <cellStyle name="常规 5 6 5 3 4 2" xfId="19427"/>
    <cellStyle name="常规 5 2 5 5 3 4 2" xfId="19428"/>
    <cellStyle name="常规 5 2 2 4 5 3 4 2" xfId="19429"/>
    <cellStyle name="常规 5 4 2 5 3 4 2" xfId="19430"/>
    <cellStyle name="常规 5 2 3 2 5 3 4 2" xfId="19431"/>
    <cellStyle name="常规 5 2 2 2 2 5 3 4 2" xfId="19432"/>
    <cellStyle name="常规 5 5 2 5 3 4 2" xfId="19433"/>
    <cellStyle name="常规 5 2 4 2 5 3 4 2" xfId="19434"/>
    <cellStyle name="常规 5 2 2 3 2 5 3 4 2" xfId="19435"/>
    <cellStyle name="常规 5 11 3 4 2" xfId="19436"/>
    <cellStyle name="常规 5 2 10 3 4 2" xfId="19437"/>
    <cellStyle name="常规 5 2 2 9 3 4 2" xfId="19438"/>
    <cellStyle name="常规 5 4 7 3 4 2" xfId="19439"/>
    <cellStyle name="常规 5 2 3 7 3 4 2" xfId="19440"/>
    <cellStyle name="常规 5 2 2 2 7 3 4 2" xfId="19441"/>
    <cellStyle name="常规 5 5 7 3 4 2" xfId="19442"/>
    <cellStyle name="常规 5 2 4 7 3 4 2" xfId="19443"/>
    <cellStyle name="常规 5 2 2 3 7 3 4 2" xfId="19444"/>
    <cellStyle name="常规 5 6 6 3 4 2" xfId="19445"/>
    <cellStyle name="常规 5 2 5 6 3 4 2" xfId="19446"/>
    <cellStyle name="常规 5 2 2 4 6 3 4 2" xfId="19447"/>
    <cellStyle name="常规 5 4 2 6 3 4 2" xfId="19448"/>
    <cellStyle name="常规 5 2 3 2 6 3 4 2" xfId="19449"/>
    <cellStyle name="常规 5 2 2 2 2 6 3 4 2" xfId="19450"/>
    <cellStyle name="常规 5 5 2 6 3 4 2" xfId="19451"/>
    <cellStyle name="常规 5 2 4 2 6 3 4 2" xfId="19452"/>
    <cellStyle name="常规 5 2 2 3 2 6 3 4 2" xfId="19453"/>
    <cellStyle name="常规 5 12 2 4 2" xfId="19454"/>
    <cellStyle name="常规 5 2 11 2 4 2" xfId="19455"/>
    <cellStyle name="常规 5 2 2 10 2 4 2" xfId="19456"/>
    <cellStyle name="常规 5 4 8 2 4 2" xfId="19457"/>
    <cellStyle name="常规 5 2 3 8 2 4 2" xfId="19458"/>
    <cellStyle name="常规 5 2 2 2 8 2 4 2" xfId="19459"/>
    <cellStyle name="常规 5 5 8 2 4 2" xfId="19460"/>
    <cellStyle name="常规 5 2 4 8 2 4 2" xfId="19461"/>
    <cellStyle name="常规 5 2 2 3 8 2 4 2" xfId="19462"/>
    <cellStyle name="常规 5 6 7 2 4 2" xfId="19463"/>
    <cellStyle name="常规 5 2 5 7 2 4 2" xfId="19464"/>
    <cellStyle name="常规 5 2 2 4 7 2 4 2" xfId="19465"/>
    <cellStyle name="常规 5 4 2 7 2 4 2" xfId="19466"/>
    <cellStyle name="常规 5 2 3 2 7 2 4 2" xfId="19467"/>
    <cellStyle name="常规 5 2 2 2 2 7 2 4 2" xfId="19468"/>
    <cellStyle name="常规 5 5 2 7 2 4 2" xfId="19469"/>
    <cellStyle name="常规 5 2 4 2 7 2 4 2" xfId="19470"/>
    <cellStyle name="常规 5 2 2 3 2 7 2 4 2" xfId="19471"/>
    <cellStyle name="常规 5 7 2 2 4 2" xfId="19472"/>
    <cellStyle name="常规 5 2 6 2 2 4 2" xfId="19473"/>
    <cellStyle name="常规 5 2 2 5 2 2 4 2" xfId="19474"/>
    <cellStyle name="常规 5 4 3 2 2 4 2" xfId="19475"/>
    <cellStyle name="常规 5 2 3 3 2 2 4 2" xfId="19476"/>
    <cellStyle name="常规 5 2 2 2 3 2 2 4 2" xfId="19477"/>
    <cellStyle name="常规 5 5 3 2 2 4 2" xfId="19478"/>
    <cellStyle name="常规 5 2 4 3 2 2 4 2" xfId="19479"/>
    <cellStyle name="常规 5 2 2 3 3 2 2 4 2" xfId="19480"/>
    <cellStyle name="常规 5 6 2 2 2 4 2" xfId="19481"/>
    <cellStyle name="常规 5 2 5 2 2 2 4 2" xfId="19482"/>
    <cellStyle name="常规 5 2 2 4 2 2 2 4 2" xfId="19483"/>
    <cellStyle name="常规 5 4 2 2 2 2 4 2" xfId="19484"/>
    <cellStyle name="常规 5 2 3 2 2 2 2 4 2" xfId="19485"/>
    <cellStyle name="常规 5 2 2 2 2 2 2 2 4 2" xfId="19486"/>
    <cellStyle name="常规 5 5 2 2 2 2 4 2" xfId="19487"/>
    <cellStyle name="常规 5 2 4 2 2 2 2 4 2" xfId="19488"/>
    <cellStyle name="常规 5 2 2 3 2 2 2 2 4 2" xfId="19489"/>
    <cellStyle name="常规 5 8 2 2 4 2" xfId="19490"/>
    <cellStyle name="常规 5 2 7 2 2 4 2" xfId="19491"/>
    <cellStyle name="常规 5 2 2 6 2 2 4 2" xfId="19492"/>
    <cellStyle name="常规 5 4 4 2 2 4 2" xfId="19493"/>
    <cellStyle name="常规 5 2 3 4 2 2 4 2" xfId="19494"/>
    <cellStyle name="常规 5 2 2 2 4 2 2 4 2" xfId="19495"/>
    <cellStyle name="常规 5 5 4 2 2 4 2" xfId="19496"/>
    <cellStyle name="常规 5 2 4 4 2 2 4 2" xfId="19497"/>
    <cellStyle name="常规 5 2 2 3 4 2 2 4 2" xfId="19498"/>
    <cellStyle name="常规 5 6 3 2 2 4 2" xfId="19499"/>
    <cellStyle name="常规 5 2 5 3 2 2 4 2" xfId="19500"/>
    <cellStyle name="常规 5 2 2 4 3 2 2 4 2" xfId="19501"/>
    <cellStyle name="常规 5 4 2 3 2 2 4 2" xfId="19502"/>
    <cellStyle name="常规 5 2 3 2 3 2 2 4 2" xfId="19503"/>
    <cellStyle name="常规 5 2 2 2 2 3 2 2 4 2" xfId="19504"/>
    <cellStyle name="常规 5 5 2 3 2 2 4 2" xfId="19505"/>
    <cellStyle name="常规 5 2 4 2 3 2 2 4 2" xfId="19506"/>
    <cellStyle name="常规 5 2 2 3 2 3 2 2 4 2" xfId="19507"/>
    <cellStyle name="常规 5 9 2 2 4 2" xfId="19508"/>
    <cellStyle name="常规 5 2 8 2 2 4 2" xfId="19509"/>
    <cellStyle name="常规 5 2 2 7 2 2 4 2" xfId="19510"/>
    <cellStyle name="常规 5 4 5 2 2 4 2" xfId="19511"/>
    <cellStyle name="常规 5 2 3 5 2 2 4 2" xfId="19512"/>
    <cellStyle name="常规 5 2 2 2 5 2 2 4 2" xfId="19513"/>
    <cellStyle name="常规 5 5 5 2 2 4 2" xfId="19514"/>
    <cellStyle name="常规 5 2 4 5 2 2 4 2" xfId="19515"/>
    <cellStyle name="常规 5 2 2 3 5 2 2 4 2" xfId="19516"/>
    <cellStyle name="常规 5 6 4 2 2 4 2" xfId="19517"/>
    <cellStyle name="常规 5 2 5 4 2 2 4 2" xfId="19518"/>
    <cellStyle name="常规 5 2 2 4 4 2 2 4 2" xfId="19519"/>
    <cellStyle name="常规 5 4 2 4 2 2 4 2" xfId="19520"/>
    <cellStyle name="常规 5 2 3 2 4 2 2 4 2" xfId="19521"/>
    <cellStyle name="常规 5 2 2 2 2 4 2 2 4 2" xfId="19522"/>
    <cellStyle name="常规 5 5 2 4 2 2 4 2" xfId="19523"/>
    <cellStyle name="常规 5 2 4 2 4 2 2 4 2" xfId="19524"/>
    <cellStyle name="常规 5 2 2 3 2 4 2 2 4 2" xfId="19525"/>
    <cellStyle name="常规 5 10 2 2 4 2" xfId="19526"/>
    <cellStyle name="常规 5 2 9 2 2 4 2" xfId="19527"/>
    <cellStyle name="常规 5 2 2 8 2 2 4 2" xfId="19528"/>
    <cellStyle name="常规 5 4 6 2 2 4 2" xfId="19529"/>
    <cellStyle name="常规 5 2 3 6 2 2 4 2" xfId="19530"/>
    <cellStyle name="常规 5 2 2 2 6 2 2 4 2" xfId="19531"/>
    <cellStyle name="常规 5 5 6 2 2 4 2" xfId="19532"/>
    <cellStyle name="常规 5 2 4 6 2 2 4 2" xfId="19533"/>
    <cellStyle name="常规 5 2 2 3 6 2 2 4 2" xfId="19534"/>
    <cellStyle name="常规 5 6 5 2 2 4 2" xfId="19535"/>
    <cellStyle name="常规 5 2 5 5 2 2 4 2" xfId="19536"/>
    <cellStyle name="常规 5 2 2 4 5 2 2 4 2" xfId="19537"/>
    <cellStyle name="常规 5 4 2 5 2 2 4 2" xfId="19538"/>
    <cellStyle name="常规 5 2 3 2 5 2 2 4 2" xfId="19539"/>
    <cellStyle name="常规 5 2 2 2 2 5 2 2 4 2" xfId="19540"/>
    <cellStyle name="常规 5 5 2 5 2 2 4 2" xfId="19541"/>
    <cellStyle name="常规 5 2 4 2 5 2 2 4 2" xfId="19542"/>
    <cellStyle name="常规 5 2 2 3 2 5 2 2 4 2" xfId="19543"/>
    <cellStyle name="常规 5 11 2 2 4 2" xfId="19544"/>
    <cellStyle name="常规 5 2 10 2 2 4 2" xfId="19545"/>
    <cellStyle name="常规 5 2 2 9 2 2 4 2" xfId="19546"/>
    <cellStyle name="常规 5 4 7 2 2 4 2" xfId="19547"/>
    <cellStyle name="常规 5 2 3 7 2 2 4 2" xfId="19548"/>
    <cellStyle name="常规 5 2 2 2 7 2 2 4 2" xfId="19549"/>
    <cellStyle name="常规 5 5 7 2 2 4 2" xfId="19550"/>
    <cellStyle name="常规 5 2 4 7 2 2 4 2" xfId="19551"/>
    <cellStyle name="常规 5 2 2 3 7 2 2 4 2" xfId="19552"/>
    <cellStyle name="常规 5 6 6 2 2 4 2" xfId="19553"/>
    <cellStyle name="常规 5 2 5 6 2 2 4 2" xfId="19554"/>
    <cellStyle name="常规 5 2 2 4 6 2 2 4 2" xfId="19555"/>
    <cellStyle name="常规 5 4 2 6 2 2 4 2" xfId="19556"/>
    <cellStyle name="常规 5 2 3 2 6 2 2 4 2" xfId="19557"/>
    <cellStyle name="常规 5 2 2 2 2 6 2 2 4 2" xfId="19558"/>
    <cellStyle name="常规 5 5 2 6 2 2 4 2" xfId="19559"/>
    <cellStyle name="常规 5 2 4 2 6 2 2 4 2" xfId="19560"/>
    <cellStyle name="常规 5 2 2 3 2 6 2 2 4 2" xfId="19561"/>
    <cellStyle name="常规 5 14 4 2" xfId="19562"/>
    <cellStyle name="常规 5 2 13 4 2" xfId="19563"/>
    <cellStyle name="常规 5 2 2 12 4 2" xfId="19564"/>
    <cellStyle name="常规 5 4 10 4 2" xfId="19565"/>
    <cellStyle name="常规 5 2 3 10 4 2" xfId="19566"/>
    <cellStyle name="常规 5 2 2 2 10 4 2" xfId="19567"/>
    <cellStyle name="常规 5 5 10 4 2" xfId="19568"/>
    <cellStyle name="常规 5 2 4 10 4 2" xfId="19569"/>
    <cellStyle name="常规 5 2 2 3 10 4 2" xfId="19570"/>
    <cellStyle name="常规 5 6 9 4 2" xfId="19571"/>
    <cellStyle name="常规 5 2 5 9 4 2" xfId="19572"/>
    <cellStyle name="常规 5 2 2 4 9 4 2" xfId="19573"/>
    <cellStyle name="常规 5 4 2 9 4 2" xfId="19574"/>
    <cellStyle name="常规 5 2 3 2 9 4 2" xfId="19575"/>
    <cellStyle name="常规 5 2 2 2 2 9 4 2" xfId="19576"/>
    <cellStyle name="常规 5 5 2 9 4 2" xfId="19577"/>
    <cellStyle name="常规 5 2 4 2 9 4 2" xfId="19578"/>
    <cellStyle name="常规 5 2 2 3 2 9 4 2" xfId="19579"/>
    <cellStyle name="常规 5 7 4 4 2" xfId="19580"/>
    <cellStyle name="常规 5 2 6 4 4 2" xfId="19581"/>
    <cellStyle name="常规 5 2 2 5 4 4 2" xfId="19582"/>
    <cellStyle name="常规 5 4 3 4 4 2" xfId="19583"/>
    <cellStyle name="常规 5 2 3 3 4 4 2" xfId="19584"/>
    <cellStyle name="常规 5 2 2 2 3 4 4 2" xfId="19585"/>
    <cellStyle name="常规 5 5 3 4 4 2" xfId="19586"/>
    <cellStyle name="常规 5 2 4 3 4 4 2" xfId="19587"/>
    <cellStyle name="常规 5 2 2 3 3 4 4 2" xfId="19588"/>
    <cellStyle name="常规 5 6 2 4 4 2" xfId="19589"/>
    <cellStyle name="常规 5 2 5 2 4 4 2" xfId="19590"/>
    <cellStyle name="常规 5 2 2 4 2 4 4 2" xfId="19591"/>
    <cellStyle name="常规 5 4 2 2 4 4 2" xfId="19592"/>
    <cellStyle name="常规 5 2 3 2 2 4 4 2" xfId="19593"/>
    <cellStyle name="常规 5 2 2 2 2 2 4 4 2" xfId="19594"/>
    <cellStyle name="常规 5 5 2 2 4 4 2" xfId="19595"/>
    <cellStyle name="常规 5 2 4 2 2 4 4 2" xfId="19596"/>
    <cellStyle name="常规 5 2 2 3 2 2 4 4 2" xfId="19597"/>
    <cellStyle name="常规 5 8 4 4 2" xfId="19598"/>
    <cellStyle name="常规 5 2 7 4 4 2" xfId="19599"/>
    <cellStyle name="常规 5 2 2 6 4 4 2" xfId="19600"/>
    <cellStyle name="常规 5 4 4 4 4 2" xfId="19601"/>
    <cellStyle name="常规 5 2 3 4 4 4 2" xfId="19602"/>
    <cellStyle name="常规 5 2 2 2 4 4 4 2" xfId="19603"/>
    <cellStyle name="常规 5 5 4 4 4 2" xfId="19604"/>
    <cellStyle name="常规 5 2 4 4 4 4 2" xfId="19605"/>
    <cellStyle name="常规 5 2 2 3 4 4 4 2" xfId="19606"/>
    <cellStyle name="常规 5 6 3 4 4 2" xfId="19607"/>
    <cellStyle name="常规 5 2 5 3 4 4 2" xfId="19608"/>
    <cellStyle name="常规 5 2 2 4 3 4 4 2" xfId="19609"/>
    <cellStyle name="常规 5 4 2 3 4 4 2" xfId="19610"/>
    <cellStyle name="常规 5 2 3 2 3 4 4 2" xfId="19611"/>
    <cellStyle name="常规 5 2 2 2 2 3 4 4 2" xfId="19612"/>
    <cellStyle name="常规 5 5 2 3 4 4 2" xfId="19613"/>
    <cellStyle name="常规 5 2 4 2 3 4 4 2" xfId="19614"/>
    <cellStyle name="常规 5 2 2 3 2 3 4 4 2" xfId="19615"/>
    <cellStyle name="常规 5 9 4 4 2" xfId="19616"/>
    <cellStyle name="常规 5 2 8 4 4 2" xfId="19617"/>
    <cellStyle name="常规 5 2 2 7 4 4 2" xfId="19618"/>
    <cellStyle name="常规 5 4 5 4 4 2" xfId="19619"/>
    <cellStyle name="常规 5 2 3 5 4 4 2" xfId="19620"/>
    <cellStyle name="常规 5 2 2 2 5 4 4 2" xfId="19621"/>
    <cellStyle name="常规 5 5 5 4 4 2" xfId="19622"/>
    <cellStyle name="常规 5 2 4 5 4 4 2" xfId="19623"/>
    <cellStyle name="常规 5 2 2 3 5 4 4 2" xfId="19624"/>
    <cellStyle name="常规 5 6 4 4 4 2" xfId="19625"/>
    <cellStyle name="常规 5 2 5 4 4 4 2" xfId="19626"/>
    <cellStyle name="常规 5 2 2 4 4 4 4 2" xfId="19627"/>
    <cellStyle name="常规 5 4 2 4 4 4 2" xfId="19628"/>
    <cellStyle name="常规 5 2 3 2 4 4 4 2" xfId="19629"/>
    <cellStyle name="常规 5 2 2 2 2 4 4 4 2" xfId="19630"/>
    <cellStyle name="常规 5 5 2 4 4 4 2" xfId="19631"/>
    <cellStyle name="常规 5 2 4 2 4 4 4 2" xfId="19632"/>
    <cellStyle name="常规 5 2 2 3 2 4 4 4 2" xfId="19633"/>
    <cellStyle name="常规 5 10 4 4 2" xfId="19634"/>
    <cellStyle name="常规 5 2 9 4 4 2" xfId="19635"/>
    <cellStyle name="常规 5 2 2 8 4 4 2" xfId="19636"/>
    <cellStyle name="常规 5 4 6 4 4 2" xfId="19637"/>
    <cellStyle name="常规 5 2 3 6 4 4 2" xfId="19638"/>
    <cellStyle name="常规 5 2 2 2 6 4 4 2" xfId="19639"/>
    <cellStyle name="常规 5 5 6 4 4 2" xfId="19640"/>
    <cellStyle name="常规 5 2 4 6 4 4 2" xfId="19641"/>
    <cellStyle name="常规 5 2 2 3 6 4 4 2" xfId="19642"/>
    <cellStyle name="常规 5 6 5 4 4 2" xfId="19643"/>
    <cellStyle name="常规 5 2 5 5 4 4 2" xfId="19644"/>
    <cellStyle name="常规 5 2 2 4 5 4 4 2" xfId="19645"/>
    <cellStyle name="常规 5 4 2 5 4 4 2" xfId="19646"/>
    <cellStyle name="常规 5 2 3 2 5 4 4 2" xfId="19647"/>
    <cellStyle name="常规 5 2 2 2 2 5 4 4 2" xfId="19648"/>
    <cellStyle name="常规 5 5 2 5 4 4 2" xfId="19649"/>
    <cellStyle name="常规 5 2 4 2 5 4 4 2" xfId="19650"/>
    <cellStyle name="常规 5 2 2 3 2 5 4 4 2" xfId="19651"/>
    <cellStyle name="常规 5 11 4 4 2" xfId="19652"/>
    <cellStyle name="常规 5 2 10 4 4 2" xfId="19653"/>
    <cellStyle name="常规 5 2 2 9 4 4 2" xfId="19654"/>
    <cellStyle name="常规 5 4 7 4 4 2" xfId="19655"/>
    <cellStyle name="常规 5 2 3 7 4 4 2" xfId="19656"/>
    <cellStyle name="常规 5 2 2 2 7 4 4 2" xfId="19657"/>
    <cellStyle name="常规 5 5 7 4 4 2" xfId="19658"/>
    <cellStyle name="常规 5 2 4 7 4 4 2" xfId="19659"/>
    <cellStyle name="常规 5 2 2 3 7 4 4 2" xfId="19660"/>
    <cellStyle name="常规 5 6 6 4 4 2" xfId="19661"/>
    <cellStyle name="常规 5 2 5 6 4 4 2" xfId="19662"/>
    <cellStyle name="常规 5 2 2 4 6 4 4 2" xfId="19663"/>
    <cellStyle name="常规 5 4 2 6 4 4 2" xfId="19664"/>
    <cellStyle name="常规 5 2 3 2 6 4 4 2" xfId="19665"/>
    <cellStyle name="常规 5 2 2 2 2 6 4 4 2" xfId="19666"/>
    <cellStyle name="常规 5 5 2 6 4 4 2" xfId="19667"/>
    <cellStyle name="常规 5 2 4 2 6 4 4 2" xfId="19668"/>
    <cellStyle name="常规 5 2 2 3 2 6 4 4 2" xfId="19669"/>
    <cellStyle name="常规 5 12 3 4 2" xfId="19670"/>
    <cellStyle name="常规 5 2 11 3 4 2" xfId="19671"/>
    <cellStyle name="常规 5 2 2 10 3 4 2" xfId="19672"/>
    <cellStyle name="常规 5 4 8 3 4 2" xfId="19673"/>
    <cellStyle name="常规 5 2 3 8 3 4 2" xfId="19674"/>
    <cellStyle name="常规 5 2 2 2 8 3 4 2" xfId="19675"/>
    <cellStyle name="常规 5 5 8 3 4 2" xfId="19676"/>
    <cellStyle name="常规 5 2 4 8 3 4 2" xfId="19677"/>
    <cellStyle name="常规 5 2 2 3 8 3 4 2" xfId="19678"/>
    <cellStyle name="常规 5 6 7 3 4 2" xfId="19679"/>
    <cellStyle name="常规 5 2 5 7 3 4 2" xfId="19680"/>
    <cellStyle name="常规 5 2 2 4 7 3 4 2" xfId="19681"/>
    <cellStyle name="常规 5 4 2 7 3 4 2" xfId="19682"/>
    <cellStyle name="常规 5 2 3 2 7 3 4 2" xfId="19683"/>
    <cellStyle name="常规 5 2 2 2 2 7 3 4 2" xfId="19684"/>
    <cellStyle name="常规 5 5 2 7 3 4 2" xfId="19685"/>
    <cellStyle name="常规 5 2 4 2 7 3 4 2" xfId="19686"/>
    <cellStyle name="常规 5 2 2 3 2 7 3 4 2" xfId="19687"/>
    <cellStyle name="常规 5 7 2 3 4 2" xfId="19688"/>
    <cellStyle name="常规 5 2 6 2 3 4 2" xfId="19689"/>
    <cellStyle name="常规 5 2 2 5 2 3 4 2" xfId="19690"/>
    <cellStyle name="常规 5 4 3 2 3 4 2" xfId="19691"/>
    <cellStyle name="常规 5 2 3 3 2 3 4 2" xfId="19692"/>
    <cellStyle name="常规 5 2 2 2 3 2 3 4 2" xfId="19693"/>
    <cellStyle name="常规 5 5 3 2 3 4 2" xfId="19694"/>
    <cellStyle name="常规 5 2 4 3 2 3 4 2" xfId="19695"/>
    <cellStyle name="常规 5 2 2 3 3 2 3 4 2" xfId="19696"/>
    <cellStyle name="常规 5 6 2 2 3 4 2" xfId="19697"/>
    <cellStyle name="常规 5 2 5 2 2 3 4 2" xfId="19698"/>
    <cellStyle name="常规 5 2 2 4 2 2 3 4 2" xfId="19699"/>
    <cellStyle name="常规 5 4 2 2 2 3 4 2" xfId="19700"/>
    <cellStyle name="常规 5 2 3 2 2 2 3 4 2" xfId="19701"/>
    <cellStyle name="常规 5 2 2 2 2 2 2 3 4 2" xfId="19702"/>
    <cellStyle name="常规 5 5 2 2 2 3 4 2" xfId="19703"/>
    <cellStyle name="常规 5 2 4 2 2 2 3 4 2" xfId="19704"/>
    <cellStyle name="常规 5 2 2 3 2 2 2 3 4 2" xfId="19705"/>
    <cellStyle name="常规 5 8 2 3 4 2" xfId="19706"/>
    <cellStyle name="常规 5 2 7 2 3 4 2" xfId="19707"/>
    <cellStyle name="常规 5 2 2 6 2 3 4 2" xfId="19708"/>
    <cellStyle name="常规 5 4 4 2 3 4 2" xfId="19709"/>
    <cellStyle name="常规 5 2 3 4 2 3 4 2" xfId="19710"/>
    <cellStyle name="常规 5 2 2 2 4 2 3 4 2" xfId="19711"/>
    <cellStyle name="常规 5 5 4 2 3 4 2" xfId="19712"/>
    <cellStyle name="常规 5 2 4 4 2 3 4 2" xfId="19713"/>
    <cellStyle name="常规 5 2 2 3 4 2 3 4 2" xfId="19714"/>
    <cellStyle name="常规 5 6 3 2 3 4 2" xfId="19715"/>
    <cellStyle name="常规 5 2 5 3 2 3 4 2" xfId="19716"/>
    <cellStyle name="常规 5 2 2 4 3 2 3 4 2" xfId="19717"/>
    <cellStyle name="常规 5 4 2 3 2 3 4 2" xfId="19718"/>
    <cellStyle name="常规 5 2 3 2 3 2 3 4 2" xfId="19719"/>
    <cellStyle name="常规 5 2 2 2 2 3 2 3 4 2" xfId="19720"/>
    <cellStyle name="常规 5 5 2 3 2 3 4 2" xfId="19721"/>
    <cellStyle name="常规 5 2 4 2 3 2 3 4 2" xfId="19722"/>
    <cellStyle name="常规 5 2 2 3 2 3 2 3 4 2" xfId="19723"/>
    <cellStyle name="常规 5 9 2 3 4 2" xfId="19724"/>
    <cellStyle name="常规 5 2 8 2 3 4 2" xfId="19725"/>
    <cellStyle name="常规 5 2 2 7 2 3 4 2" xfId="19726"/>
    <cellStyle name="常规 5 4 5 2 3 4 2" xfId="19727"/>
    <cellStyle name="常规 5 2 3 5 2 3 4 2" xfId="19728"/>
    <cellStyle name="常规 5 2 2 2 5 2 3 4 2" xfId="19729"/>
    <cellStyle name="常规 5 5 5 2 3 4 2" xfId="19730"/>
    <cellStyle name="常规 5 2 4 5 2 3 4 2" xfId="19731"/>
    <cellStyle name="常规 5 2 2 3 5 2 3 4 2" xfId="19732"/>
    <cellStyle name="常规 5 6 4 2 3 4 2" xfId="19733"/>
    <cellStyle name="常规 5 2 5 4 2 3 4 2" xfId="19734"/>
    <cellStyle name="常规 5 2 2 4 4 2 3 4 2" xfId="19735"/>
    <cellStyle name="常规 5 4 2 4 2 3 4 2" xfId="19736"/>
    <cellStyle name="常规 5 2 3 2 4 2 3 4 2" xfId="19737"/>
    <cellStyle name="常规 5 2 2 2 2 4 2 3 4 2" xfId="19738"/>
    <cellStyle name="常规 5 5 2 4 2 3 4 2" xfId="19739"/>
    <cellStyle name="常规 5 2 4 2 4 2 3 4 2" xfId="19740"/>
    <cellStyle name="常规 5 2 2 3 2 4 2 3 4 2" xfId="19741"/>
    <cellStyle name="常规 5 10 2 3 4 2" xfId="19742"/>
    <cellStyle name="常规 5 2 9 2 3 4 2" xfId="19743"/>
    <cellStyle name="常规 5 2 2 8 2 3 4 2" xfId="19744"/>
    <cellStyle name="常规 5 4 6 2 3 4 2" xfId="19745"/>
    <cellStyle name="常规 5 2 3 6 2 3 4 2" xfId="19746"/>
    <cellStyle name="常规 5 2 2 2 6 2 3 4 2" xfId="19747"/>
    <cellStyle name="常规 5 5 6 2 3 4 2" xfId="19748"/>
    <cellStyle name="常规 5 2 4 6 2 3 4 2" xfId="19749"/>
    <cellStyle name="常规 5 2 2 3 6 2 3 4 2" xfId="19750"/>
    <cellStyle name="常规 5 6 5 2 3 4 2" xfId="19751"/>
    <cellStyle name="常规 5 2 5 5 2 3 4 2" xfId="19752"/>
    <cellStyle name="常规 5 2 2 4 5 2 3 4 2" xfId="19753"/>
    <cellStyle name="常规 5 4 2 5 2 3 4 2" xfId="19754"/>
    <cellStyle name="常规 5 2 3 2 5 2 3 4 2" xfId="19755"/>
    <cellStyle name="常规 5 2 2 2 2 5 2 3 4 2" xfId="19756"/>
    <cellStyle name="常规 5 5 2 5 2 3 4 2" xfId="19757"/>
    <cellStyle name="常规 5 2 4 2 5 2 3 4 2" xfId="19758"/>
    <cellStyle name="常规 5 2 2 3 2 5 2 3 4 2" xfId="19759"/>
    <cellStyle name="常规 5 11 2 3 4 2" xfId="19760"/>
    <cellStyle name="常规 5 2 10 2 3 4 2" xfId="19761"/>
    <cellStyle name="常规 5 2 2 9 2 3 4 2" xfId="19762"/>
    <cellStyle name="常规 5 4 7 2 3 4 2" xfId="19763"/>
    <cellStyle name="常规 5 2 3 7 2 3 4 2" xfId="19764"/>
    <cellStyle name="常规 5 2 2 2 7 2 3 4 2" xfId="19765"/>
    <cellStyle name="常规 5 5 7 2 3 4 2" xfId="19766"/>
    <cellStyle name="常规 5 2 4 7 2 3 4 2" xfId="19767"/>
    <cellStyle name="常规 5 2 2 3 7 2 3 4 2" xfId="19768"/>
    <cellStyle name="常规 5 6 6 2 3 4 2" xfId="19769"/>
    <cellStyle name="常规 5 2 5 6 2 3 4 2" xfId="19770"/>
    <cellStyle name="常规 5 2 2 4 6 2 3 4 2" xfId="19771"/>
    <cellStyle name="常规 5 4 2 6 2 3 4 2" xfId="19772"/>
    <cellStyle name="常规 5 2 3 2 6 2 3 4 2" xfId="19773"/>
    <cellStyle name="常规 5 2 2 2 2 6 2 3 4 2" xfId="19774"/>
    <cellStyle name="常规 5 5 2 6 2 3 4 2" xfId="19775"/>
    <cellStyle name="常规 5 2 4 2 6 2 3 4 2" xfId="19776"/>
    <cellStyle name="常规 5 2 2 3 2 6 2 3 4 2" xfId="19777"/>
    <cellStyle name="常规 5 15 3 2" xfId="19778"/>
    <cellStyle name="常规 5 2 14 3 2" xfId="19779"/>
    <cellStyle name="常规 5 2 2 13 3 2" xfId="19780"/>
    <cellStyle name="常规 5 4 11 3 2" xfId="19781"/>
    <cellStyle name="常规 5 2 3 11 3 2" xfId="19782"/>
    <cellStyle name="常规 5 2 2 2 11 3 2" xfId="19783"/>
    <cellStyle name="常规 5 5 11 3 2" xfId="19784"/>
    <cellStyle name="常规 5 2 4 11 3 2" xfId="19785"/>
    <cellStyle name="常规 5 2 2 3 11 3 2" xfId="19786"/>
    <cellStyle name="常规 5 6 10 3 2" xfId="19787"/>
    <cellStyle name="常规 5 2 5 10 3 2" xfId="19788"/>
    <cellStyle name="常规 5 2 2 4 10 3 2" xfId="19789"/>
    <cellStyle name="常规 5 4 2 10 3 2" xfId="19790"/>
    <cellStyle name="常规 5 2 3 2 10 3 2" xfId="19791"/>
    <cellStyle name="常规 5 2 2 2 2 10 3 2" xfId="19792"/>
    <cellStyle name="常规 5 5 2 10 3 2" xfId="19793"/>
    <cellStyle name="常规 5 2 4 2 10 3 2" xfId="19794"/>
    <cellStyle name="常规 5 2 2 3 2 10 3 2" xfId="19795"/>
    <cellStyle name="常规 5 7 5 3 2" xfId="19796"/>
    <cellStyle name="常规 5 2 6 5 3 2" xfId="19797"/>
    <cellStyle name="常规 5 2 2 5 5 3 2" xfId="19798"/>
    <cellStyle name="常规 5 4 3 5 3 2" xfId="19799"/>
    <cellStyle name="常规 5 2 3 3 5 3 2" xfId="19800"/>
    <cellStyle name="常规 5 2 2 2 3 5 3 2" xfId="19801"/>
    <cellStyle name="常规 5 5 3 5 3 2" xfId="19802"/>
    <cellStyle name="常规 5 2 4 3 5 3 2" xfId="19803"/>
    <cellStyle name="常规 5 2 2 3 3 5 3 2" xfId="19804"/>
    <cellStyle name="常规 5 6 2 5 3 2" xfId="19805"/>
    <cellStyle name="常规 5 2 5 2 5 3 2" xfId="19806"/>
    <cellStyle name="常规 5 2 2 4 2 5 3 2" xfId="19807"/>
    <cellStyle name="常规 5 4 2 2 5 3 2" xfId="19808"/>
    <cellStyle name="常规 5 2 3 2 2 5 3 2" xfId="19809"/>
    <cellStyle name="常规 5 2 2 2 2 2 5 3 2" xfId="19810"/>
    <cellStyle name="常规 5 5 2 2 5 3 2" xfId="19811"/>
    <cellStyle name="常规 5 2 4 2 2 5 3 2" xfId="19812"/>
    <cellStyle name="常规 5 2 2 3 2 2 5 3 2" xfId="19813"/>
    <cellStyle name="常规 5 8 5 3 2" xfId="19814"/>
    <cellStyle name="常规 5 2 7 5 3 2" xfId="19815"/>
    <cellStyle name="常规 5 2 2 6 5 3 2" xfId="19816"/>
    <cellStyle name="常规 5 4 4 5 3 2" xfId="19817"/>
    <cellStyle name="常规 5 2 3 4 5 3 2" xfId="19818"/>
    <cellStyle name="常规 5 2 2 2 4 5 3 2" xfId="19819"/>
    <cellStyle name="常规 5 5 4 5 3 2" xfId="19820"/>
    <cellStyle name="常规 5 2 4 4 5 3 2" xfId="19821"/>
    <cellStyle name="常规 5 2 2 3 4 5 3 2" xfId="19822"/>
    <cellStyle name="常规 5 6 3 5 3 2" xfId="19823"/>
    <cellStyle name="常规 5 2 5 3 5 3 2" xfId="19824"/>
    <cellStyle name="常规 5 2 2 4 3 5 3 2" xfId="19825"/>
    <cellStyle name="常规 5 4 2 3 5 3 2" xfId="19826"/>
    <cellStyle name="常规 5 2 3 2 3 5 3 2" xfId="19827"/>
    <cellStyle name="常规 5 2 2 2 2 3 5 3 2" xfId="19828"/>
    <cellStyle name="常规 5 5 2 3 5 3 2" xfId="19829"/>
    <cellStyle name="常规 5 2 4 2 3 5 3 2" xfId="19830"/>
    <cellStyle name="常规 5 2 2 3 2 3 5 3 2" xfId="19831"/>
    <cellStyle name="常规 5 9 5 3 2" xfId="19832"/>
    <cellStyle name="常规 5 2 8 5 3 2" xfId="19833"/>
    <cellStyle name="常规 5 2 2 7 5 3 2" xfId="19834"/>
    <cellStyle name="常规 5 4 5 5 3 2" xfId="19835"/>
    <cellStyle name="常规 5 2 3 5 5 3 2" xfId="19836"/>
    <cellStyle name="常规 5 2 2 2 5 5 3 2" xfId="19837"/>
    <cellStyle name="常规 5 5 5 5 3 2" xfId="19838"/>
    <cellStyle name="常规 5 2 4 5 5 3 2" xfId="19839"/>
    <cellStyle name="常规 5 2 2 3 5 5 3 2" xfId="19840"/>
    <cellStyle name="常规 5 6 4 5 3 2" xfId="19841"/>
    <cellStyle name="常规 5 2 5 4 5 3 2" xfId="19842"/>
    <cellStyle name="常规 5 2 2 4 4 5 3 2" xfId="19843"/>
    <cellStyle name="常规 5 4 2 4 5 3 2" xfId="19844"/>
    <cellStyle name="常规 5 2 3 2 4 5 3 2" xfId="19845"/>
    <cellStyle name="常规 5 2 2 2 2 4 5 3 2" xfId="19846"/>
    <cellStyle name="常规 5 5 2 4 5 3 2" xfId="19847"/>
    <cellStyle name="常规 5 2 4 2 4 5 3 2" xfId="19848"/>
    <cellStyle name="常规 5 2 2 3 2 4 5 3 2" xfId="19849"/>
    <cellStyle name="常规 5 10 5 3 2" xfId="19850"/>
    <cellStyle name="常规 5 2 9 5 3 2" xfId="19851"/>
    <cellStyle name="常规 5 2 2 8 5 3 2" xfId="19852"/>
    <cellStyle name="常规 5 4 6 5 3 2" xfId="19853"/>
    <cellStyle name="常规 5 2 3 6 5 3 2" xfId="19854"/>
    <cellStyle name="常规 5 2 2 2 6 5 3 2" xfId="19855"/>
    <cellStyle name="常规 5 5 6 5 3 2" xfId="19856"/>
    <cellStyle name="常规 5 2 4 6 5 3 2" xfId="19857"/>
    <cellStyle name="常规 5 2 2 3 6 5 3 2" xfId="19858"/>
    <cellStyle name="常规 5 6 5 5 3 2" xfId="19859"/>
    <cellStyle name="常规 5 2 5 5 5 3 2" xfId="19860"/>
    <cellStyle name="常规 5 2 2 4 5 5 3 2" xfId="19861"/>
    <cellStyle name="常规 5 4 2 5 5 3 2" xfId="19862"/>
    <cellStyle name="常规 5 2 3 2 5 5 3 2" xfId="19863"/>
    <cellStyle name="常规 5 2 2 2 2 5 5 3 2" xfId="19864"/>
    <cellStyle name="常规 5 5 2 5 5 3 2" xfId="19865"/>
    <cellStyle name="常规 5 2 4 2 5 5 3 2" xfId="19866"/>
    <cellStyle name="常规 5 2 2 3 2 5 5 3 2" xfId="19867"/>
    <cellStyle name="常规 5 11 5 3 2" xfId="19868"/>
    <cellStyle name="常规 5 2 10 5 3 2" xfId="19869"/>
    <cellStyle name="常规 5 2 2 9 5 3 2" xfId="19870"/>
    <cellStyle name="常规 5 4 7 5 3 2" xfId="19871"/>
    <cellStyle name="常规 5 2 3 7 5 3 2" xfId="19872"/>
    <cellStyle name="常规 5 2 2 2 7 5 3 2" xfId="19873"/>
    <cellStyle name="常规 5 5 7 5 3 2" xfId="19874"/>
    <cellStyle name="常规 5 2 4 7 5 3 2" xfId="19875"/>
    <cellStyle name="常规 5 2 2 3 7 5 3 2" xfId="19876"/>
    <cellStyle name="常规 5 6 6 5 3 2" xfId="19877"/>
    <cellStyle name="常规 5 2 5 6 5 3 2" xfId="19878"/>
    <cellStyle name="常规 5 2 2 4 6 5 3 2" xfId="19879"/>
    <cellStyle name="常规 5 4 2 6 5 3 2" xfId="19880"/>
    <cellStyle name="常规 5 2 3 2 6 5 3 2" xfId="19881"/>
    <cellStyle name="常规 5 2 2 2 2 6 5 3 2" xfId="19882"/>
    <cellStyle name="常规 5 5 2 6 5 3 2" xfId="19883"/>
    <cellStyle name="常规 5 2 4 2 6 5 3 2" xfId="19884"/>
    <cellStyle name="常规 5 2 2 3 2 6 5 3 2" xfId="19885"/>
    <cellStyle name="常规 5 12 4 3 2" xfId="19886"/>
    <cellStyle name="常规 5 2 11 4 3 2" xfId="19887"/>
    <cellStyle name="常规 5 2 2 10 4 3 2" xfId="19888"/>
    <cellStyle name="常规 5 4 8 4 3 2" xfId="19889"/>
    <cellStyle name="常规 5 2 3 8 4 3 2" xfId="19890"/>
    <cellStyle name="常规 5 2 2 2 8 4 3 2" xfId="19891"/>
    <cellStyle name="常规 5 5 8 4 3 2" xfId="19892"/>
    <cellStyle name="常规 5 2 4 8 4 3 2" xfId="19893"/>
    <cellStyle name="常规 5 2 2 3 8 4 3 2" xfId="19894"/>
    <cellStyle name="常规 5 6 7 4 3 2" xfId="19895"/>
    <cellStyle name="常规 5 2 5 7 4 3 2" xfId="19896"/>
    <cellStyle name="常规 5 2 2 4 7 4 3 2" xfId="19897"/>
    <cellStyle name="常规 5 4 2 7 4 3 2" xfId="19898"/>
    <cellStyle name="常规 5 2 3 2 7 4 3 2" xfId="19899"/>
    <cellStyle name="常规 5 2 2 2 2 7 4 3 2" xfId="19900"/>
    <cellStyle name="常规 5 5 2 7 4 3 2" xfId="19901"/>
    <cellStyle name="常规 5 2 4 2 7 4 3 2" xfId="19902"/>
    <cellStyle name="常规 5 2 2 3 2 7 4 3 2" xfId="19903"/>
    <cellStyle name="常规 5 7 2 4 3 2" xfId="19904"/>
    <cellStyle name="常规 5 2 6 2 4 3 2" xfId="19905"/>
    <cellStyle name="常规 5 2 2 5 2 4 3 2" xfId="19906"/>
    <cellStyle name="常规 5 4 3 2 4 3 2" xfId="19907"/>
    <cellStyle name="常规 5 2 3 3 2 4 3 2" xfId="19908"/>
    <cellStyle name="常规 5 2 2 2 3 2 4 3 2" xfId="19909"/>
    <cellStyle name="常规 5 5 3 2 4 3 2" xfId="19910"/>
    <cellStyle name="常规 5 2 4 3 2 4 3 2" xfId="19911"/>
    <cellStyle name="常规 5 2 2 3 3 2 4 3 2" xfId="19912"/>
    <cellStyle name="常规 5 6 2 2 4 3 2" xfId="19913"/>
    <cellStyle name="常规 5 2 5 2 2 4 3 2" xfId="19914"/>
    <cellStyle name="常规 5 2 2 4 2 2 4 3 2" xfId="19915"/>
    <cellStyle name="常规 5 4 2 2 2 4 3 2" xfId="19916"/>
    <cellStyle name="常规 5 2 3 2 2 2 4 3 2" xfId="19917"/>
    <cellStyle name="常规 5 2 2 2 2 2 2 4 3 2" xfId="19918"/>
    <cellStyle name="常规 5 5 2 2 2 4 3 2" xfId="19919"/>
    <cellStyle name="常规 5 2 4 2 2 2 4 3 2" xfId="19920"/>
    <cellStyle name="常规 5 2 2 3 2 2 2 4 3 2" xfId="19921"/>
    <cellStyle name="常规 5 8 2 4 3 2" xfId="19922"/>
    <cellStyle name="常规 5 2 7 2 4 3 2" xfId="19923"/>
    <cellStyle name="常规 5 2 2 6 2 4 3 2" xfId="19924"/>
    <cellStyle name="常规 5 4 4 2 4 3 2" xfId="19925"/>
    <cellStyle name="常规 5 2 3 4 2 4 3 2" xfId="19926"/>
    <cellStyle name="常规 5 2 2 2 4 2 4 3 2" xfId="19927"/>
    <cellStyle name="常规 5 5 4 2 4 3 2" xfId="19928"/>
    <cellStyle name="常规 5 2 4 4 2 4 3 2" xfId="19929"/>
    <cellStyle name="常规 5 2 2 3 4 2 4 3 2" xfId="19930"/>
    <cellStyle name="常规 5 6 3 2 4 3 2" xfId="19931"/>
    <cellStyle name="常规 5 2 5 3 2 4 3 2" xfId="19932"/>
    <cellStyle name="常规 5 2 2 4 3 2 4 3 2" xfId="19933"/>
    <cellStyle name="常规 5 4 2 3 2 4 3 2" xfId="19934"/>
    <cellStyle name="常规 5 2 3 2 3 2 4 3 2" xfId="19935"/>
    <cellStyle name="常规 5 2 2 2 2 3 2 4 3 2" xfId="19936"/>
    <cellStyle name="常规 5 5 2 3 2 4 3 2" xfId="19937"/>
    <cellStyle name="常规 5 2 4 2 3 2 4 3 2" xfId="19938"/>
    <cellStyle name="常规 5 2 2 3 2 3 2 4 3 2" xfId="19939"/>
    <cellStyle name="常规 5 9 2 4 3 2" xfId="19940"/>
    <cellStyle name="常规 5 2 8 2 4 3 2" xfId="19941"/>
    <cellStyle name="常规 5 2 2 7 2 4 3 2" xfId="19942"/>
    <cellStyle name="常规 5 4 5 2 4 3 2" xfId="19943"/>
    <cellStyle name="常规 5 2 3 5 2 4 3 2" xfId="19944"/>
    <cellStyle name="常规 5 2 2 2 5 2 4 3 2" xfId="19945"/>
    <cellStyle name="常规 5 5 5 2 4 3 2" xfId="19946"/>
    <cellStyle name="常规 5 2 4 5 2 4 3 2" xfId="19947"/>
    <cellStyle name="常规 5 2 2 3 5 2 4 3 2" xfId="19948"/>
    <cellStyle name="常规 5 6 4 2 4 3 2" xfId="19949"/>
    <cellStyle name="常规 5 2 5 4 2 4 3 2" xfId="19950"/>
    <cellStyle name="常规 5 2 2 4 4 2 4 3 2" xfId="19951"/>
    <cellStyle name="常规 5 4 2 4 2 4 3 2" xfId="19952"/>
    <cellStyle name="常规 5 2 3 2 4 2 4 3 2" xfId="19953"/>
    <cellStyle name="常规 5 2 2 2 2 4 2 4 3 2" xfId="19954"/>
    <cellStyle name="常规 5 5 2 4 2 4 3 2" xfId="19955"/>
    <cellStyle name="常规 5 2 4 2 4 2 4 3 2" xfId="19956"/>
    <cellStyle name="常规 5 2 2 3 2 4 2 4 3 2" xfId="19957"/>
    <cellStyle name="常规 5 10 2 4 3 2" xfId="19958"/>
    <cellStyle name="常规 5 2 9 2 4 3 2" xfId="19959"/>
    <cellStyle name="常规 5 2 2 8 2 4 3 2" xfId="19960"/>
    <cellStyle name="常规 5 4 6 2 4 3 2" xfId="19961"/>
    <cellStyle name="常规 5 2 3 6 2 4 3 2" xfId="19962"/>
    <cellStyle name="常规 5 2 2 2 6 2 4 3 2" xfId="19963"/>
    <cellStyle name="常规 5 5 6 2 4 3 2" xfId="19964"/>
    <cellStyle name="常规 5 2 4 6 2 4 3 2" xfId="19965"/>
    <cellStyle name="常规 5 2 2 3 6 2 4 3 2" xfId="19966"/>
    <cellStyle name="常规 5 6 5 2 4 3 2" xfId="19967"/>
    <cellStyle name="常规 5 2 5 5 2 4 3 2" xfId="19968"/>
    <cellStyle name="常规 5 2 2 4 5 2 4 3 2" xfId="19969"/>
    <cellStyle name="常规 5 4 2 5 2 4 3 2" xfId="19970"/>
    <cellStyle name="常规 5 2 3 2 5 2 4 3 2" xfId="19971"/>
    <cellStyle name="常规 5 2 2 2 2 5 2 4 3 2" xfId="19972"/>
    <cellStyle name="常规 5 5 2 5 2 4 3 2" xfId="19973"/>
    <cellStyle name="常规 5 2 4 2 5 2 4 3 2" xfId="19974"/>
    <cellStyle name="常规 5 2 2 3 2 5 2 4 3 2" xfId="19975"/>
    <cellStyle name="常规 5 11 2 4 3 2" xfId="19976"/>
    <cellStyle name="常规 5 2 10 2 4 3 2" xfId="19977"/>
    <cellStyle name="常规 5 2 2 9 2 4 3 2" xfId="19978"/>
    <cellStyle name="常规 5 4 7 2 4 3 2" xfId="19979"/>
    <cellStyle name="常规 5 2 3 7 2 4 3 2" xfId="19980"/>
    <cellStyle name="常规 5 2 2 2 7 2 4 3 2" xfId="19981"/>
    <cellStyle name="常规 5 5 7 2 4 3 2" xfId="19982"/>
    <cellStyle name="常规 5 2 4 7 2 4 3 2" xfId="19983"/>
    <cellStyle name="常规 5 2 2 3 7 2 4 3 2" xfId="19984"/>
    <cellStyle name="常规 5 6 6 2 4 3 2" xfId="19985"/>
    <cellStyle name="常规 5 2 5 6 2 4 3 2" xfId="19986"/>
    <cellStyle name="常规 5 2 2 4 6 2 4 3 2" xfId="19987"/>
    <cellStyle name="常规 5 4 2 6 2 4 3 2" xfId="19988"/>
    <cellStyle name="常规 5 2 3 2 6 2 4 3 2" xfId="19989"/>
    <cellStyle name="常规 5 2 2 2 2 6 2 4 3 2" xfId="19990"/>
    <cellStyle name="常规 5 5 2 6 2 4 3 2" xfId="19991"/>
    <cellStyle name="常规 5 2 4 2 6 2 4 3 2" xfId="19992"/>
    <cellStyle name="常规 5 2 2 3 2 6 2 4 3 2" xfId="19993"/>
    <cellStyle name="常规 5 13 2 3 2" xfId="19994"/>
    <cellStyle name="常规 5 2 12 2 3 2" xfId="19995"/>
    <cellStyle name="常规 5 2 2 11 2 3 2" xfId="19996"/>
    <cellStyle name="常规 5 4 9 2 3 2" xfId="19997"/>
    <cellStyle name="常规 5 2 3 9 2 3 2" xfId="19998"/>
    <cellStyle name="常规 5 2 2 2 9 2 3 2" xfId="19999"/>
    <cellStyle name="常规 5 5 9 2 3 2" xfId="20000"/>
    <cellStyle name="常规 5 2 4 9 2 3 2" xfId="20001"/>
    <cellStyle name="常规 5 2 2 3 9 2 3 2" xfId="20002"/>
    <cellStyle name="常规 5 6 8 2 3 2" xfId="20003"/>
    <cellStyle name="常规 5 2 5 8 2 3 2" xfId="20004"/>
    <cellStyle name="常规 5 2 2 4 8 2 3 2" xfId="20005"/>
    <cellStyle name="常规 5 4 2 8 2 3 2" xfId="20006"/>
    <cellStyle name="常规 5 2 3 2 8 2 3 2" xfId="20007"/>
    <cellStyle name="常规 5 2 2 2 2 8 2 3 2" xfId="20008"/>
    <cellStyle name="常规 5 5 2 8 2 3 2" xfId="20009"/>
    <cellStyle name="常规 5 2 4 2 8 2 3 2" xfId="20010"/>
    <cellStyle name="常规 5 2 2 3 2 8 2 3 2" xfId="20011"/>
    <cellStyle name="常规 5 7 3 2 3 2" xfId="20012"/>
    <cellStyle name="常规 5 2 6 3 2 3 2" xfId="20013"/>
    <cellStyle name="常规 5 2 2 5 3 2 3 2" xfId="20014"/>
    <cellStyle name="常规 5 4 3 3 2 3 2" xfId="20015"/>
    <cellStyle name="常规 5 2 3 3 3 2 3 2" xfId="20016"/>
    <cellStyle name="常规 5 2 2 2 3 3 2 3 2" xfId="20017"/>
    <cellStyle name="常规 5 5 3 3 2 3 2" xfId="20018"/>
    <cellStyle name="常规 5 2 4 3 3 2 3 2" xfId="20019"/>
    <cellStyle name="常规 5 2 2 3 3 3 2 3 2" xfId="20020"/>
    <cellStyle name="常规 5 6 2 3 2 3 2" xfId="20021"/>
    <cellStyle name="常规 5 2 5 2 3 2 3 2" xfId="20022"/>
    <cellStyle name="常规 5 2 2 4 2 3 2 3 2" xfId="20023"/>
    <cellStyle name="常规 5 4 2 2 3 2 3 2" xfId="20024"/>
    <cellStyle name="常规 5 2 3 2 2 3 2 3 2" xfId="20025"/>
    <cellStyle name="常规 5 2 2 2 2 2 3 2 3 2" xfId="20026"/>
    <cellStyle name="常规 5 5 2 2 3 2 3 2" xfId="20027"/>
    <cellStyle name="常规 5 2 4 2 2 3 2 3 2" xfId="20028"/>
    <cellStyle name="常规 5 2 2 3 2 2 3 2 3 2" xfId="20029"/>
    <cellStyle name="常规 5 8 3 2 3 2" xfId="20030"/>
    <cellStyle name="常规 5 2 7 3 2 3 2" xfId="20031"/>
    <cellStyle name="常规 5 2 2 6 3 2 3 2" xfId="20032"/>
    <cellStyle name="常规 5 4 4 3 2 3 2" xfId="20033"/>
    <cellStyle name="常规 5 2 3 4 3 2 3 2" xfId="20034"/>
    <cellStyle name="常规 5 2 2 2 4 3 2 3 2" xfId="20035"/>
    <cellStyle name="常规 5 5 4 3 2 3 2" xfId="20036"/>
    <cellStyle name="常规 5 2 4 4 3 2 3 2" xfId="20037"/>
    <cellStyle name="常规 5 2 2 3 4 3 2 3 2" xfId="20038"/>
    <cellStyle name="常规 5 6 3 3 2 3 2" xfId="20039"/>
    <cellStyle name="常规 5 2 5 3 3 2 3 2" xfId="20040"/>
    <cellStyle name="常规 5 2 2 4 3 3 2 3 2" xfId="20041"/>
    <cellStyle name="常规 5 4 2 3 3 2 3 2" xfId="20042"/>
    <cellStyle name="常规 5 2 3 2 3 3 2 3 2" xfId="20043"/>
    <cellStyle name="常规 5 2 2 2 2 3 3 2 3 2" xfId="20044"/>
    <cellStyle name="常规 5 5 2 3 3 2 3 2" xfId="20045"/>
    <cellStyle name="常规 5 2 4 2 3 3 2 3 2" xfId="20046"/>
    <cellStyle name="常规 5 2 2 3 2 3 3 2 3 2" xfId="20047"/>
    <cellStyle name="常规 5 9 3 2 3 2" xfId="20048"/>
    <cellStyle name="常规 5 2 8 3 2 3 2" xfId="20049"/>
    <cellStyle name="常规 5 2 2 7 3 2 3 2" xfId="20050"/>
    <cellStyle name="常规 5 4 5 3 2 3 2" xfId="20051"/>
    <cellStyle name="常规 5 2 3 5 3 2 3 2" xfId="20052"/>
    <cellStyle name="常规 5 2 2 2 5 3 2 3 2" xfId="20053"/>
    <cellStyle name="常规 5 5 5 3 2 3 2" xfId="20054"/>
    <cellStyle name="常规 5 2 4 5 3 2 3 2" xfId="20055"/>
    <cellStyle name="常规 5 2 2 3 5 3 2 3 2" xfId="20056"/>
    <cellStyle name="常规 5 6 4 3 2 3 2" xfId="20057"/>
    <cellStyle name="常规 5 2 5 4 3 2 3 2" xfId="20058"/>
    <cellStyle name="常规 5 2 2 4 4 3 2 3 2" xfId="20059"/>
    <cellStyle name="常规 5 4 2 4 3 2 3 2" xfId="20060"/>
    <cellStyle name="常规 5 2 3 2 4 3 2 3 2" xfId="20061"/>
    <cellStyle name="常规 5 2 2 2 2 4 3 2 3 2" xfId="20062"/>
    <cellStyle name="常规 5 5 2 4 3 2 3 2" xfId="20063"/>
    <cellStyle name="常规 5 2 4 2 4 3 2 3 2" xfId="20064"/>
    <cellStyle name="常规 5 2 2 3 2 4 3 2 3 2" xfId="20065"/>
    <cellStyle name="常规 5 10 3 2 3 2" xfId="20066"/>
    <cellStyle name="常规 5 2 9 3 2 3 2" xfId="20067"/>
    <cellStyle name="常规 5 2 2 8 3 2 3 2" xfId="20068"/>
    <cellStyle name="常规 5 4 6 3 2 3 2" xfId="20069"/>
    <cellStyle name="常规 5 2 3 6 3 2 3 2" xfId="20070"/>
    <cellStyle name="常规 5 2 2 2 6 3 2 3 2" xfId="20071"/>
    <cellStyle name="常规 5 5 6 3 2 3 2" xfId="20072"/>
    <cellStyle name="常规 5 2 4 6 3 2 3 2" xfId="20073"/>
    <cellStyle name="常规 5 2 2 3 6 3 2 3 2" xfId="20074"/>
    <cellStyle name="常规 5 6 5 3 2 3 2" xfId="20075"/>
    <cellStyle name="常规 5 2 5 5 3 2 3 2" xfId="20076"/>
    <cellStyle name="常规 5 2 2 4 5 3 2 3 2" xfId="20077"/>
    <cellStyle name="常规 5 4 2 5 3 2 3 2" xfId="20078"/>
    <cellStyle name="常规 5 2 3 2 5 3 2 3 2" xfId="20079"/>
    <cellStyle name="常规 5 2 2 2 2 5 3 2 3 2" xfId="20080"/>
    <cellStyle name="常规 5 5 2 5 3 2 3 2" xfId="20081"/>
    <cellStyle name="常规 5 2 4 2 5 3 2 3 2" xfId="20082"/>
    <cellStyle name="常规 5 2 2 3 2 5 3 2 3 2" xfId="20083"/>
    <cellStyle name="常规 5 11 3 2 3 2" xfId="20084"/>
    <cellStyle name="常规 5 2 10 3 2 3 2" xfId="20085"/>
    <cellStyle name="常规 5 2 2 9 3 2 3 2" xfId="20086"/>
    <cellStyle name="常规 5 4 7 3 2 3 2" xfId="20087"/>
    <cellStyle name="常规 5 2 3 7 3 2 3 2" xfId="20088"/>
    <cellStyle name="常规 5 2 2 2 7 3 2 3 2" xfId="20089"/>
    <cellStyle name="常规 5 5 7 3 2 3 2" xfId="20090"/>
    <cellStyle name="常规 5 2 4 7 3 2 3 2" xfId="20091"/>
    <cellStyle name="常规 5 2 2 3 7 3 2 3 2" xfId="20092"/>
    <cellStyle name="常规 5 6 6 3 2 3 2" xfId="20093"/>
    <cellStyle name="常规 5 2 5 6 3 2 3 2" xfId="20094"/>
    <cellStyle name="常规 5 2 2 4 6 3 2 3 2" xfId="20095"/>
    <cellStyle name="常规 5 4 2 6 3 2 3 2" xfId="20096"/>
    <cellStyle name="常规 5 2 3 2 6 3 2 3 2" xfId="20097"/>
    <cellStyle name="常规 5 2 2 2 2 6 3 2 3 2" xfId="20098"/>
    <cellStyle name="常规 5 5 2 6 3 2 3 2" xfId="20099"/>
    <cellStyle name="常规 5 2 4 2 6 3 2 3 2" xfId="20100"/>
    <cellStyle name="常规 5 2 2 3 2 6 3 2 3 2" xfId="20101"/>
    <cellStyle name="常规 5 12 2 2 3 2" xfId="20102"/>
    <cellStyle name="常规 5 2 11 2 2 3 2" xfId="20103"/>
    <cellStyle name="常规 5 2 2 10 2 2 3 2" xfId="20104"/>
    <cellStyle name="常规 5 4 8 2 2 3 2" xfId="20105"/>
    <cellStyle name="常规 5 2 3 8 2 2 3 2" xfId="20106"/>
    <cellStyle name="常规 5 2 2 2 8 2 2 3 2" xfId="20107"/>
    <cellStyle name="常规 5 5 8 2 2 3 2" xfId="20108"/>
    <cellStyle name="常规 5 2 4 8 2 2 3 2" xfId="20109"/>
    <cellStyle name="常规 5 2 2 3 8 2 2 3 2" xfId="20110"/>
    <cellStyle name="常规 5 6 7 2 2 3 2" xfId="20111"/>
    <cellStyle name="常规 5 2 5 7 2 2 3 2" xfId="20112"/>
    <cellStyle name="常规 5 2 2 4 7 2 2 3 2" xfId="20113"/>
    <cellStyle name="常规 5 4 2 7 2 2 3 2" xfId="20114"/>
    <cellStyle name="常规 5 2 3 2 7 2 2 3 2" xfId="20115"/>
    <cellStyle name="常规 5 2 2 2 2 7 2 2 3 2" xfId="20116"/>
    <cellStyle name="常规 5 5 2 7 2 2 3 2" xfId="20117"/>
    <cellStyle name="常规 5 2 4 2 7 2 2 3 2" xfId="20118"/>
    <cellStyle name="常规 5 2 2 3 2 7 2 2 3 2" xfId="20119"/>
    <cellStyle name="常规 5 7 2 2 2 3 2" xfId="20120"/>
    <cellStyle name="常规 5 2 6 2 2 2 3 2" xfId="20121"/>
    <cellStyle name="常规 5 2 2 5 2 2 2 3 2" xfId="20122"/>
    <cellStyle name="常规 5 4 3 2 2 2 3 2" xfId="20123"/>
    <cellStyle name="常规 5 2 3 3 2 2 2 3 2" xfId="20124"/>
    <cellStyle name="常规 5 2 2 2 3 2 2 2 3 2" xfId="20125"/>
    <cellStyle name="常规 5 5 3 2 2 2 3 2" xfId="20126"/>
    <cellStyle name="常规 5 2 4 3 2 2 2 3 2" xfId="20127"/>
    <cellStyle name="常规 5 2 2 3 3 2 2 2 3 2" xfId="20128"/>
    <cellStyle name="常规 5 6 2 2 2 2 3 2" xfId="20129"/>
    <cellStyle name="常规 5 2 5 2 2 2 2 3 2" xfId="20130"/>
    <cellStyle name="常规 5 2 2 4 2 2 2 2 3 2" xfId="20131"/>
    <cellStyle name="常规 5 4 2 2 2 2 2 3 2" xfId="20132"/>
    <cellStyle name="常规 5 2 3 2 2 2 2 2 3 2" xfId="20133"/>
    <cellStyle name="常规 5 2 2 2 2 2 2 2 2 3 2" xfId="20134"/>
    <cellStyle name="常规 5 5 2 2 2 2 2 3 2" xfId="20135"/>
    <cellStyle name="常规 5 2 4 2 2 2 2 2 3 2" xfId="20136"/>
    <cellStyle name="常规 5 2 2 3 2 2 2 2 2 3 2" xfId="20137"/>
    <cellStyle name="常规 5 8 2 2 2 3 2" xfId="20138"/>
    <cellStyle name="常规 5 2 7 2 2 2 3 2" xfId="20139"/>
    <cellStyle name="常规 5 2 2 6 2 2 2 3 2" xfId="20140"/>
    <cellStyle name="常规 5 4 4 2 2 2 3 2" xfId="20141"/>
    <cellStyle name="常规 5 2 3 4 2 2 2 3 2" xfId="20142"/>
    <cellStyle name="常规 5 2 2 2 4 2 2 2 3 2" xfId="20143"/>
    <cellStyle name="常规 5 5 4 2 2 2 3 2" xfId="20144"/>
    <cellStyle name="常规 5 2 4 4 2 2 2 3 2" xfId="20145"/>
    <cellStyle name="常规 5 2 2 3 4 2 2 2 3 2" xfId="20146"/>
    <cellStyle name="常规 5 6 3 2 2 2 3 2" xfId="20147"/>
    <cellStyle name="常规 5 2 5 3 2 2 2 3 2" xfId="20148"/>
    <cellStyle name="常规 5 2 2 4 3 2 2 2 3 2" xfId="20149"/>
    <cellStyle name="常规 5 4 2 3 2 2 2 3 2" xfId="20150"/>
    <cellStyle name="常规 5 2 3 2 3 2 2 2 3 2" xfId="20151"/>
    <cellStyle name="常规 5 2 2 2 2 3 2 2 2 3 2" xfId="20152"/>
    <cellStyle name="常规 5 5 2 3 2 2 2 3 2" xfId="20153"/>
    <cellStyle name="常规 5 2 4 2 3 2 2 2 3 2" xfId="20154"/>
    <cellStyle name="常规 5 2 2 3 2 3 2 2 2 3 2" xfId="20155"/>
    <cellStyle name="常规 5 9 2 2 2 3 2" xfId="20156"/>
    <cellStyle name="常规 5 2 8 2 2 2 3 2" xfId="20157"/>
    <cellStyle name="常规 5 2 2 7 2 2 2 3 2" xfId="20158"/>
    <cellStyle name="常规 5 4 5 2 2 2 3 2" xfId="20159"/>
    <cellStyle name="常规 5 2 3 5 2 2 2 3 2" xfId="20160"/>
    <cellStyle name="常规 5 2 2 2 5 2 2 2 3 2" xfId="20161"/>
    <cellStyle name="常规 5 5 5 2 2 2 3 2" xfId="20162"/>
    <cellStyle name="常规 5 2 4 5 2 2 2 3 2" xfId="20163"/>
    <cellStyle name="常规 5 2 2 3 5 2 2 2 3 2" xfId="20164"/>
    <cellStyle name="常规 5 6 4 2 2 2 3 2" xfId="20165"/>
    <cellStyle name="常规 5 2 5 4 2 2 2 3 2" xfId="20166"/>
    <cellStyle name="常规 5 2 2 4 4 2 2 2 3 2" xfId="20167"/>
    <cellStyle name="常规 5 4 2 4 2 2 2 3 2" xfId="20168"/>
    <cellStyle name="常规 5 2 3 2 4 2 2 2 3 2" xfId="20169"/>
    <cellStyle name="常规 5 2 2 2 2 4 2 2 2 3 2" xfId="20170"/>
    <cellStyle name="常规 5 5 2 4 2 2 2 3 2" xfId="20171"/>
    <cellStyle name="常规 5 2 4 2 4 2 2 2 3 2" xfId="20172"/>
    <cellStyle name="常规 5 2 2 3 2 4 2 2 2 3 2" xfId="20173"/>
    <cellStyle name="常规 5 10 2 2 2 3 2" xfId="20174"/>
    <cellStyle name="常规 5 2 9 2 2 2 3 2" xfId="20175"/>
    <cellStyle name="常规 5 2 2 8 2 2 2 3 2" xfId="20176"/>
    <cellStyle name="常规 5 4 6 2 2 2 3 2" xfId="20177"/>
    <cellStyle name="常规 5 2 3 6 2 2 2 3 2" xfId="20178"/>
    <cellStyle name="常规 5 2 2 2 6 2 2 2 3 2" xfId="20179"/>
    <cellStyle name="常规 5 5 6 2 2 2 3 2" xfId="20180"/>
    <cellStyle name="常规 5 2 4 6 2 2 2 3 2" xfId="20181"/>
    <cellStyle name="常规 5 2 2 3 6 2 2 2 3 2" xfId="20182"/>
    <cellStyle name="常规 5 6 5 2 2 2 3 2" xfId="20183"/>
    <cellStyle name="常规 5 2 5 5 2 2 2 3 2" xfId="20184"/>
    <cellStyle name="常规 5 2 2 4 5 2 2 2 3 2" xfId="20185"/>
    <cellStyle name="常规 5 4 2 5 2 2 2 3 2" xfId="20186"/>
    <cellStyle name="常规 5 2 3 2 5 2 2 2 3 2" xfId="20187"/>
    <cellStyle name="常规 5 2 2 2 2 5 2 2 2 3 2" xfId="20188"/>
    <cellStyle name="常规 5 5 2 5 2 2 2 3 2" xfId="20189"/>
    <cellStyle name="常规 5 2 4 2 5 2 2 2 3 2" xfId="20190"/>
    <cellStyle name="常规 5 2 2 3 2 5 2 2 2 3 2" xfId="20191"/>
    <cellStyle name="常规 5 11 2 2 2 3 2" xfId="20192"/>
    <cellStyle name="常规 5 2 10 2 2 2 3 2" xfId="20193"/>
    <cellStyle name="常规 5 2 2 9 2 2 2 3 2" xfId="20194"/>
    <cellStyle name="常规 5 4 7 2 2 2 3 2" xfId="20195"/>
    <cellStyle name="常规 5 2 3 7 2 2 2 3 2" xfId="20196"/>
    <cellStyle name="常规 5 2 2 2 7 2 2 2 3 2" xfId="20197"/>
    <cellStyle name="常规 5 5 7 2 2 2 3 2" xfId="20198"/>
    <cellStyle name="常规 5 2 4 7 2 2 2 3 2" xfId="20199"/>
    <cellStyle name="常规 5 2 2 3 7 2 2 2 3 2" xfId="20200"/>
    <cellStyle name="常规 5 6 6 2 2 2 3 2" xfId="20201"/>
    <cellStyle name="常规 5 2 5 6 2 2 2 3 2" xfId="20202"/>
    <cellStyle name="常规 5 2 2 4 6 2 2 2 3 2" xfId="20203"/>
    <cellStyle name="常规 5 4 2 6 2 2 2 3 2" xfId="20204"/>
    <cellStyle name="常规 5 2 3 2 6 2 2 2 3 2" xfId="20205"/>
    <cellStyle name="常规 5 2 2 2 2 6 2 2 2 3 2" xfId="20206"/>
    <cellStyle name="常规 5 5 2 6 2 2 2 3 2" xfId="20207"/>
    <cellStyle name="常规 5 2 4 2 6 2 2 2 3 2" xfId="20208"/>
    <cellStyle name="常规 5 2 2 3 2 6 2 2 2 3 2" xfId="20209"/>
    <cellStyle name="常规 5 14 2 3 2" xfId="20210"/>
    <cellStyle name="常规 5 2 13 2 3 2" xfId="20211"/>
    <cellStyle name="常规 5 2 2 12 2 3 2" xfId="20212"/>
    <cellStyle name="常规 5 4 10 2 3 2" xfId="20213"/>
    <cellStyle name="常规 5 2 3 10 2 3 2" xfId="20214"/>
    <cellStyle name="常规 5 2 2 2 10 2 3 2" xfId="20215"/>
    <cellStyle name="常规 5 5 10 2 3 2" xfId="20216"/>
    <cellStyle name="常规 5 2 4 10 2 3 2" xfId="20217"/>
    <cellStyle name="常规 5 2 2 3 10 2 3 2" xfId="20218"/>
    <cellStyle name="常规 5 6 9 2 3 2" xfId="20219"/>
    <cellStyle name="常规 5 2 5 9 2 3 2" xfId="20220"/>
    <cellStyle name="常规 5 2 2 4 9 2 3 2" xfId="20221"/>
    <cellStyle name="常规 5 4 2 9 2 3 2" xfId="20222"/>
    <cellStyle name="常规 5 2 3 2 9 2 3 2" xfId="20223"/>
    <cellStyle name="常规 5 2 2 2 2 9 2 3 2" xfId="20224"/>
    <cellStyle name="常规 5 5 2 9 2 3 2" xfId="20225"/>
    <cellStyle name="常规 5 2 4 2 9 2 3 2" xfId="20226"/>
    <cellStyle name="常规 5 2 2 3 2 9 2 3 2" xfId="20227"/>
    <cellStyle name="常规 5 7 4 2 3 2" xfId="20228"/>
    <cellStyle name="常规 5 2 6 4 2 3 2" xfId="20229"/>
    <cellStyle name="常规 5 2 2 5 4 2 3 2" xfId="20230"/>
    <cellStyle name="常规 5 4 3 4 2 3 2" xfId="20231"/>
    <cellStyle name="常规 5 2 3 3 4 2 3 2" xfId="20232"/>
    <cellStyle name="常规 5 2 2 2 3 4 2 3 2" xfId="20233"/>
    <cellStyle name="常规 5 5 3 4 2 3 2" xfId="20234"/>
    <cellStyle name="常规 5 2 4 3 4 2 3 2" xfId="20235"/>
    <cellStyle name="常规 5 2 2 3 3 4 2 3 2" xfId="20236"/>
    <cellStyle name="常规 5 6 2 4 2 3 2" xfId="20237"/>
    <cellStyle name="常规 5 2 5 2 4 2 3 2" xfId="20238"/>
    <cellStyle name="常规 5 2 2 4 2 4 2 3 2" xfId="20239"/>
    <cellStyle name="常规 5 4 2 2 4 2 3 2" xfId="20240"/>
    <cellStyle name="常规 5 2 3 2 2 4 2 3 2" xfId="20241"/>
    <cellStyle name="常规 5 2 2 2 2 2 4 2 3 2" xfId="20242"/>
    <cellStyle name="常规 5 5 2 2 4 2 3 2" xfId="20243"/>
    <cellStyle name="常规 5 2 4 2 2 4 2 3 2" xfId="20244"/>
    <cellStyle name="常规 5 2 2 3 2 2 4 2 3 2" xfId="20245"/>
    <cellStyle name="常规 5 8 4 2 3 2" xfId="20246"/>
    <cellStyle name="常规 5 2 7 4 2 3 2" xfId="20247"/>
    <cellStyle name="常规 5 2 2 6 4 2 3 2" xfId="20248"/>
    <cellStyle name="常规 5 4 4 4 2 3 2" xfId="20249"/>
    <cellStyle name="常规 5 2 3 4 4 2 3 2" xfId="20250"/>
    <cellStyle name="常规 5 2 2 2 4 4 2 3 2" xfId="20251"/>
    <cellStyle name="常规 5 5 4 4 2 3 2" xfId="20252"/>
    <cellStyle name="常规 5 2 4 4 4 2 3 2" xfId="20253"/>
    <cellStyle name="常规 5 2 2 3 4 4 2 3 2" xfId="20254"/>
    <cellStyle name="常规 5 6 3 4 2 3 2" xfId="20255"/>
    <cellStyle name="常规 5 2 5 3 4 2 3 2" xfId="20256"/>
    <cellStyle name="常规 5 2 2 4 3 4 2 3 2" xfId="20257"/>
    <cellStyle name="常规 5 4 2 3 4 2 3 2" xfId="20258"/>
    <cellStyle name="常规 5 2 3 2 3 4 2 3 2" xfId="20259"/>
    <cellStyle name="常规 5 2 2 2 2 3 4 2 3 2" xfId="20260"/>
    <cellStyle name="常规 5 5 2 3 4 2 3 2" xfId="20261"/>
    <cellStyle name="常规 5 2 4 2 3 4 2 3 2" xfId="20262"/>
    <cellStyle name="常规 5 2 2 3 2 3 4 2 3 2" xfId="20263"/>
    <cellStyle name="常规 5 9 4 2 3 2" xfId="20264"/>
    <cellStyle name="常规 5 2 8 4 2 3 2" xfId="20265"/>
    <cellStyle name="常规 5 2 2 7 4 2 3 2" xfId="20266"/>
    <cellStyle name="常规 5 4 5 4 2 3 2" xfId="20267"/>
    <cellStyle name="常规 5 2 3 5 4 2 3 2" xfId="20268"/>
    <cellStyle name="常规 5 2 2 2 5 4 2 3 2" xfId="20269"/>
    <cellStyle name="常规 5 5 5 4 2 3 2" xfId="20270"/>
    <cellStyle name="常规 5 2 4 5 4 2 3 2" xfId="20271"/>
    <cellStyle name="常规 5 2 2 3 5 4 2 3 2" xfId="20272"/>
    <cellStyle name="常规 5 6 4 4 2 3 2" xfId="20273"/>
    <cellStyle name="常规 5 2 5 4 4 2 3 2" xfId="20274"/>
    <cellStyle name="常规 5 2 2 4 4 4 2 3 2" xfId="20275"/>
    <cellStyle name="常规 5 4 2 4 4 2 3 2" xfId="20276"/>
    <cellStyle name="常规 5 2 3 2 4 4 2 3 2" xfId="20277"/>
    <cellStyle name="常规 5 2 2 2 2 4 4 2 3 2" xfId="20278"/>
    <cellStyle name="常规 5 5 2 4 4 2 3 2" xfId="20279"/>
    <cellStyle name="常规 5 2 4 2 4 4 2 3 2" xfId="20280"/>
    <cellStyle name="常规 5 2 2 3 2 4 4 2 3 2" xfId="20281"/>
    <cellStyle name="常规 5 10 4 2 3 2" xfId="20282"/>
    <cellStyle name="常规 5 2 9 4 2 3 2" xfId="20283"/>
    <cellStyle name="常规 5 2 2 8 4 2 3 2" xfId="20284"/>
    <cellStyle name="常规 5 4 6 4 2 3 2" xfId="20285"/>
    <cellStyle name="常规 5 2 3 6 4 2 3 2" xfId="20286"/>
    <cellStyle name="常规 5 2 2 2 6 4 2 3 2" xfId="20287"/>
    <cellStyle name="常规 5 5 6 4 2 3 2" xfId="20288"/>
    <cellStyle name="常规 5 2 4 6 4 2 3 2" xfId="20289"/>
    <cellStyle name="常规 5 2 2 3 6 4 2 3 2" xfId="20290"/>
    <cellStyle name="常规 5 6 5 4 2 3 2" xfId="20291"/>
    <cellStyle name="常规 5 2 5 5 4 2 3 2" xfId="20292"/>
    <cellStyle name="常规 5 2 2 4 5 4 2 3 2" xfId="20293"/>
    <cellStyle name="常规 5 4 2 5 4 2 3 2" xfId="20294"/>
    <cellStyle name="常规 5 2 3 2 5 4 2 3 2" xfId="20295"/>
    <cellStyle name="常规 5 2 2 2 2 5 4 2 3 2" xfId="20296"/>
    <cellStyle name="常规 5 5 2 5 4 2 3 2" xfId="20297"/>
    <cellStyle name="常规 5 2 4 2 5 4 2 3 2" xfId="20298"/>
    <cellStyle name="常规 5 2 2 3 2 5 4 2 3 2" xfId="20299"/>
    <cellStyle name="常规 5 11 4 2 3 2" xfId="20300"/>
    <cellStyle name="常规 5 2 10 4 2 3 2" xfId="20301"/>
    <cellStyle name="常规 5 2 2 9 4 2 3 2" xfId="20302"/>
    <cellStyle name="常规 5 4 7 4 2 3 2" xfId="20303"/>
    <cellStyle name="常规 5 2 3 7 4 2 3 2" xfId="20304"/>
    <cellStyle name="常规 5 2 2 2 7 4 2 3 2" xfId="20305"/>
    <cellStyle name="常规 5 5 7 4 2 3 2" xfId="20306"/>
    <cellStyle name="常规 5 2 4 7 4 2 3 2" xfId="20307"/>
    <cellStyle name="常规 5 2 2 3 7 4 2 3 2" xfId="20308"/>
    <cellStyle name="常规 5 6 6 4 2 3 2" xfId="20309"/>
    <cellStyle name="常规 5 2 5 6 4 2 3 2" xfId="20310"/>
    <cellStyle name="常规 5 2 2 4 6 4 2 3 2" xfId="20311"/>
    <cellStyle name="常规 5 4 2 6 4 2 3 2" xfId="20312"/>
    <cellStyle name="常规 5 2 3 2 6 4 2 3 2" xfId="20313"/>
    <cellStyle name="常规 5 2 2 2 2 6 4 2 3 2" xfId="20314"/>
    <cellStyle name="常规 5 5 2 6 4 2 3 2" xfId="20315"/>
    <cellStyle name="常规 5 2 4 2 6 4 2 3 2" xfId="20316"/>
    <cellStyle name="常规 5 2 2 3 2 6 4 2 3 2" xfId="20317"/>
    <cellStyle name="常规 5 12 3 2 3 2" xfId="20318"/>
    <cellStyle name="常规 5 2 11 3 2 3 2" xfId="20319"/>
    <cellStyle name="常规 5 2 2 10 3 2 3 2" xfId="20320"/>
    <cellStyle name="常规 5 4 8 3 2 3 2" xfId="20321"/>
    <cellStyle name="常规 5 2 3 8 3 2 3 2" xfId="20322"/>
    <cellStyle name="常规 5 2 2 2 8 3 2 3 2" xfId="20323"/>
    <cellStyle name="常规 5 5 8 3 2 3 2" xfId="20324"/>
    <cellStyle name="常规 5 2 4 8 3 2 3 2" xfId="20325"/>
    <cellStyle name="常规 5 2 2 3 8 3 2 3 2" xfId="20326"/>
    <cellStyle name="常规 5 6 7 3 2 3 2" xfId="20327"/>
    <cellStyle name="常规 5 2 5 7 3 2 3 2" xfId="20328"/>
    <cellStyle name="常规 5 2 2 4 7 3 2 3 2" xfId="20329"/>
    <cellStyle name="常规 5 4 2 7 3 2 3 2" xfId="20330"/>
    <cellStyle name="常规 5 2 3 2 7 3 2 3 2" xfId="20331"/>
    <cellStyle name="常规 5 2 2 2 2 7 3 2 3 2" xfId="20332"/>
    <cellStyle name="常规 5 5 2 7 3 2 3 2" xfId="20333"/>
    <cellStyle name="常规 5 2 4 2 7 3 2 3 2" xfId="20334"/>
    <cellStyle name="常规 5 2 2 3 2 7 3 2 3 2" xfId="20335"/>
    <cellStyle name="常规 5 7 2 3 2 3 2" xfId="20336"/>
    <cellStyle name="常规 5 2 6 2 3 2 3 2" xfId="20337"/>
    <cellStyle name="常规 5 2 2 5 2 3 2 3 2" xfId="20338"/>
    <cellStyle name="常规 5 4 3 2 3 2 3 2" xfId="20339"/>
    <cellStyle name="常规 5 2 3 3 2 3 2 3 2" xfId="20340"/>
    <cellStyle name="常规 5 2 2 2 3 2 3 2 3 2" xfId="20341"/>
    <cellStyle name="常规 5 5 3 2 3 2 3 2" xfId="20342"/>
    <cellStyle name="常规 5 2 4 3 2 3 2 3 2" xfId="20343"/>
    <cellStyle name="常规 5 2 2 3 3 2 3 2 3 2" xfId="20344"/>
    <cellStyle name="常规 5 6 2 2 3 2 3 2" xfId="20345"/>
    <cellStyle name="常规 5 2 5 2 2 3 2 3 2" xfId="20346"/>
    <cellStyle name="常规 5 2 2 4 2 2 3 2 3 2" xfId="20347"/>
    <cellStyle name="常规 5 4 2 2 2 3 2 3 2" xfId="20348"/>
    <cellStyle name="常规 5 2 3 2 2 2 3 2 3 2" xfId="20349"/>
    <cellStyle name="常规 5 2 2 2 2 2 2 3 2 3 2" xfId="20350"/>
    <cellStyle name="常规 5 5 2 2 2 3 2 3 2" xfId="20351"/>
    <cellStyle name="常规 5 2 4 2 2 2 3 2 3 2" xfId="20352"/>
    <cellStyle name="常规 5 2 2 3 2 2 2 3 2 3 2" xfId="20353"/>
    <cellStyle name="常规 5 8 2 3 2 3 2" xfId="20354"/>
    <cellStyle name="常规 5 2 7 2 3 2 3 2" xfId="20355"/>
    <cellStyle name="常规 5 2 2 6 2 3 2 3 2" xfId="20356"/>
    <cellStyle name="常规 5 4 4 2 3 2 3 2" xfId="20357"/>
    <cellStyle name="常规 5 2 3 4 2 3 2 3 2" xfId="20358"/>
    <cellStyle name="常规 5 2 2 2 4 2 3 2 3 2" xfId="20359"/>
    <cellStyle name="常规 5 5 4 2 3 2 3 2" xfId="20360"/>
    <cellStyle name="常规 5 2 4 4 2 3 2 3 2" xfId="20361"/>
    <cellStyle name="常规 5 2 2 3 4 2 3 2 3 2" xfId="20362"/>
    <cellStyle name="常规 5 6 3 2 3 2 3 2" xfId="20363"/>
    <cellStyle name="常规 5 2 5 3 2 3 2 3 2" xfId="20364"/>
    <cellStyle name="常规 5 2 2 4 3 2 3 2 3 2" xfId="20365"/>
    <cellStyle name="常规 5 4 2 3 2 3 2 3 2" xfId="20366"/>
    <cellStyle name="常规 5 2 3 2 3 2 3 2 3 2" xfId="20367"/>
    <cellStyle name="常规 5 2 2 2 2 3 2 3 2 3 2" xfId="20368"/>
    <cellStyle name="常规 5 5 2 3 2 3 2 3 2" xfId="20369"/>
    <cellStyle name="常规 5 2 4 2 3 2 3 2 3 2" xfId="20370"/>
    <cellStyle name="常规 5 2 2 3 2 3 2 3 2 3 2" xfId="20371"/>
    <cellStyle name="常规 5 9 2 3 2 3 2" xfId="20372"/>
    <cellStyle name="常规 5 2 8 2 3 2 3 2" xfId="20373"/>
    <cellStyle name="常规 5 2 2 7 2 3 2 3 2" xfId="20374"/>
    <cellStyle name="常规 5 4 5 2 3 2 3 2" xfId="20375"/>
    <cellStyle name="常规 5 2 3 5 2 3 2 3 2" xfId="20376"/>
    <cellStyle name="常规 5 2 2 2 5 2 3 2 3 2" xfId="20377"/>
    <cellStyle name="常规 5 5 5 2 3 2 3 2" xfId="20378"/>
    <cellStyle name="常规 5 2 4 5 2 3 2 3 2" xfId="20379"/>
    <cellStyle name="常规 5 2 2 3 5 2 3 2 3 2" xfId="20380"/>
    <cellStyle name="常规 5 6 4 2 3 2 3 2" xfId="20381"/>
    <cellStyle name="常规 5 2 5 4 2 3 2 3 2" xfId="20382"/>
    <cellStyle name="常规 5 2 2 4 4 2 3 2 3 2" xfId="20383"/>
    <cellStyle name="常规 5 4 2 4 2 3 2 3 2" xfId="20384"/>
    <cellStyle name="常规 5 2 3 2 4 2 3 2 3 2" xfId="20385"/>
    <cellStyle name="常规 5 2 2 2 2 4 2 3 2 3 2" xfId="20386"/>
    <cellStyle name="常规 5 5 2 4 2 3 2 3 2" xfId="20387"/>
    <cellStyle name="常规 5 2 4 2 4 2 3 2 3 2" xfId="20388"/>
    <cellStyle name="常规 5 2 2 3 2 4 2 3 2 3 2" xfId="20389"/>
    <cellStyle name="常规 5 10 2 3 2 3 2" xfId="20390"/>
    <cellStyle name="常规 5 2 9 2 3 2 3 2" xfId="20391"/>
    <cellStyle name="常规 5 2 2 8 2 3 2 3 2" xfId="20392"/>
    <cellStyle name="常规 5 4 6 2 3 2 3 2" xfId="20393"/>
    <cellStyle name="常规 5 2 3 6 2 3 2 3 2" xfId="20394"/>
    <cellStyle name="常规 5 2 2 2 6 2 3 2 3 2" xfId="20395"/>
    <cellStyle name="常规 5 5 6 2 3 2 3 2" xfId="20396"/>
    <cellStyle name="常规 5 2 4 6 2 3 2 3 2" xfId="20397"/>
    <cellStyle name="常规 5 2 2 3 6 2 3 2 3 2" xfId="20398"/>
    <cellStyle name="常规 5 6 5 2 3 2 3 2" xfId="20399"/>
    <cellStyle name="常规 5 2 5 5 2 3 2 3 2" xfId="20400"/>
    <cellStyle name="常规 5 2 2 4 5 2 3 2 3 2" xfId="20401"/>
    <cellStyle name="常规 5 4 2 5 2 3 2 3 2" xfId="20402"/>
    <cellStyle name="常规 5 2 3 2 5 2 3 2 3 2" xfId="20403"/>
    <cellStyle name="常规 5 2 2 2 2 5 2 3 2 3 2" xfId="20404"/>
    <cellStyle name="常规 5 5 2 5 2 3 2 3 2" xfId="20405"/>
    <cellStyle name="常规 5 2 4 2 5 2 3 2 3 2" xfId="20406"/>
    <cellStyle name="常规 5 2 2 3 2 5 2 3 2 3 2" xfId="20407"/>
    <cellStyle name="常规 5 11 2 3 2 3 2" xfId="20408"/>
    <cellStyle name="常规 5 2 10 2 3 2 3 2" xfId="20409"/>
    <cellStyle name="常规 5 2 2 9 2 3 2 3 2" xfId="20410"/>
    <cellStyle name="常规 5 4 7 2 3 2 3 2" xfId="20411"/>
    <cellStyle name="常规 5 2 3 7 2 3 2 3 2" xfId="20412"/>
    <cellStyle name="常规 5 2 2 2 7 2 3 2 3 2" xfId="20413"/>
    <cellStyle name="常规 5 5 7 2 3 2 3 2" xfId="20414"/>
    <cellStyle name="常规 5 2 4 7 2 3 2 3 2" xfId="20415"/>
    <cellStyle name="常规 5 2 2 3 7 2 3 2 3 2" xfId="20416"/>
    <cellStyle name="常规 5 6 6 2 3 2 3 2" xfId="20417"/>
    <cellStyle name="常规 5 2 5 6 2 3 2 3 2" xfId="20418"/>
    <cellStyle name="常规 5 2 2 4 6 2 3 2 3 2" xfId="20419"/>
    <cellStyle name="常规 5 4 2 6 2 3 2 3 2" xfId="20420"/>
    <cellStyle name="常规 5 2 3 2 6 2 3 2 3 2" xfId="20421"/>
    <cellStyle name="常规 5 2 2 2 2 6 2 3 2 3 2" xfId="20422"/>
    <cellStyle name="常规 5 5 2 6 2 3 2 3 2" xfId="20423"/>
    <cellStyle name="常规 5 2 4 2 6 2 3 2 3 2" xfId="20424"/>
    <cellStyle name="常规 5 2 2 3 2 6 2 3 2 3 2" xfId="20425"/>
    <cellStyle name="常规 5 2 15 2 2" xfId="20426"/>
    <cellStyle name="常规 5 2 2 14 2 2" xfId="20427"/>
    <cellStyle name="常规 15 2 2" xfId="20428"/>
    <cellStyle name="常规 5 16 2 2" xfId="20429"/>
    <cellStyle name="常规 5 2 16 2 2" xfId="20430"/>
    <cellStyle name="常规 5 2 2 15 2 2" xfId="20431"/>
    <cellStyle name="常规 5 4 12 2 2" xfId="20432"/>
    <cellStyle name="常规 5 2 3 12 2 2" xfId="20433"/>
    <cellStyle name="常规 5 2 2 2 12 2 2" xfId="20434"/>
    <cellStyle name="常规 5 5 12 2 2" xfId="20435"/>
    <cellStyle name="常规 5 2 4 12 2 2" xfId="20436"/>
    <cellStyle name="常规 5 2 2 3 12 2 2" xfId="20437"/>
    <cellStyle name="常规 5 6 11 2 2" xfId="20438"/>
    <cellStyle name="常规 5 2 5 11 2 2" xfId="20439"/>
    <cellStyle name="常规 5 2 2 4 11 2 2" xfId="20440"/>
    <cellStyle name="常规 5 4 2 11 2 2" xfId="20441"/>
    <cellStyle name="常规 5 2 3 2 11 2 2" xfId="20442"/>
    <cellStyle name="常规 5 2 2 2 2 11 2 2" xfId="20443"/>
    <cellStyle name="常规 5 5 2 11 2 2" xfId="20444"/>
    <cellStyle name="常规 5 2 4 2 11 2 2" xfId="20445"/>
    <cellStyle name="常规 5 2 2 3 2 11 2 2" xfId="20446"/>
    <cellStyle name="常规 5 7 6 2 2" xfId="20447"/>
    <cellStyle name="常规 5 2 6 6 2 2" xfId="20448"/>
    <cellStyle name="常规 5 2 2 5 6 2 2" xfId="20449"/>
    <cellStyle name="常规 5 4 3 6 2 2" xfId="20450"/>
    <cellStyle name="常规 5 2 3 3 6 2 2" xfId="20451"/>
    <cellStyle name="常规 5 2 2 2 3 6 2 2" xfId="20452"/>
    <cellStyle name="常规 5 5 3 6 2 2" xfId="20453"/>
    <cellStyle name="常规 5 2 4 3 6 2 2" xfId="20454"/>
    <cellStyle name="常规 5 2 2 3 3 6 2 2" xfId="20455"/>
    <cellStyle name="常规 5 6 2 6 2 2" xfId="20456"/>
    <cellStyle name="常规 5 2 5 2 6 2 2" xfId="20457"/>
    <cellStyle name="常规 5 2 2 4 2 6 2 2" xfId="20458"/>
    <cellStyle name="常规 5 4 2 2 6 2 2" xfId="20459"/>
    <cellStyle name="常规 5 2 3 2 2 6 2 2" xfId="20460"/>
    <cellStyle name="常规 5 2 2 2 2 2 6 2 2" xfId="20461"/>
    <cellStyle name="常规 5 5 2 2 6 2 2" xfId="20462"/>
    <cellStyle name="常规 5 2 4 2 2 6 2 2" xfId="20463"/>
    <cellStyle name="常规 5 2 2 3 2 2 6 2 2" xfId="20464"/>
    <cellStyle name="常规 5 8 6 2 2" xfId="20465"/>
    <cellStyle name="常规 5 2 7 6 2 2" xfId="20466"/>
    <cellStyle name="常规 5 2 2 6 6 2 2" xfId="20467"/>
    <cellStyle name="常规 5 4 4 6 2 2" xfId="20468"/>
    <cellStyle name="常规 5 2 3 4 6 2 2" xfId="20469"/>
    <cellStyle name="常规 5 2 2 2 4 6 2 2" xfId="20470"/>
    <cellStyle name="常规 5 5 4 6 2 2" xfId="20471"/>
    <cellStyle name="常规 5 2 4 4 6 2 2" xfId="20472"/>
    <cellStyle name="常规 5 2 2 3 4 6 2 2" xfId="20473"/>
    <cellStyle name="常规 5 6 3 6 2 2" xfId="20474"/>
    <cellStyle name="常规 5 2 5 3 6 2 2" xfId="20475"/>
    <cellStyle name="常规 5 2 2 4 3 6 2 2" xfId="20476"/>
    <cellStyle name="常规 5 4 2 3 6 2 2" xfId="20477"/>
    <cellStyle name="常规 5 2 3 2 3 6 2 2" xfId="20478"/>
    <cellStyle name="常规 5 2 2 2 2 3 6 2 2" xfId="20479"/>
    <cellStyle name="常规 5 5 2 3 6 2 2" xfId="20480"/>
    <cellStyle name="常规 5 2 4 2 3 6 2 2" xfId="20481"/>
    <cellStyle name="常规 5 2 2 3 2 3 6 2 2" xfId="20482"/>
    <cellStyle name="常规 5 9 6 2 2" xfId="20483"/>
    <cellStyle name="常规 5 2 8 6 2 2" xfId="20484"/>
    <cellStyle name="常规 5 2 2 7 6 2 2" xfId="20485"/>
    <cellStyle name="常规 5 4 5 6 2 2" xfId="20486"/>
    <cellStyle name="常规 5 2 3 5 6 2 2" xfId="20487"/>
    <cellStyle name="常规 5 2 2 2 5 6 2 2" xfId="20488"/>
    <cellStyle name="常规 5 5 5 6 2 2" xfId="20489"/>
    <cellStyle name="常规 5 2 4 5 6 2 2" xfId="20490"/>
    <cellStyle name="常规 5 2 2 3 5 6 2 2" xfId="20491"/>
    <cellStyle name="常规 5 6 4 6 2 2" xfId="20492"/>
    <cellStyle name="常规 5 2 5 4 6 2 2" xfId="20493"/>
    <cellStyle name="常规 5 2 2 4 4 6 2 2" xfId="20494"/>
    <cellStyle name="常规 5 4 2 4 6 2 2" xfId="20495"/>
    <cellStyle name="常规 5 2 3 2 4 6 2 2" xfId="20496"/>
    <cellStyle name="常规 5 2 2 2 2 4 6 2 2" xfId="20497"/>
    <cellStyle name="常规 5 5 2 4 6 2 2" xfId="20498"/>
    <cellStyle name="常规 5 2 4 2 4 6 2 2" xfId="20499"/>
    <cellStyle name="常规 5 2 2 3 2 4 6 2 2" xfId="20500"/>
    <cellStyle name="常规 5 10 6 2 2" xfId="20501"/>
    <cellStyle name="常规 5 2 9 6 2 2" xfId="20502"/>
    <cellStyle name="常规 5 2 2 8 6 2 2" xfId="20503"/>
    <cellStyle name="常规 5 4 6 6 2 2" xfId="20504"/>
    <cellStyle name="常规 5 2 3 6 6 2 2" xfId="20505"/>
    <cellStyle name="常规 5 2 2 2 6 6 2 2" xfId="20506"/>
    <cellStyle name="常规 5 5 6 6 2 2" xfId="20507"/>
    <cellStyle name="常规 5 2 4 6 6 2 2" xfId="20508"/>
    <cellStyle name="常规 5 2 2 3 6 6 2 2" xfId="20509"/>
    <cellStyle name="常规 5 6 5 6 2 2" xfId="20510"/>
    <cellStyle name="常规 5 2 5 5 6 2 2" xfId="20511"/>
    <cellStyle name="常规 5 2 2 4 5 6 2 2" xfId="20512"/>
    <cellStyle name="常规 5 4 2 5 6 2 2" xfId="20513"/>
    <cellStyle name="常规 5 2 3 2 5 6 2 2" xfId="20514"/>
    <cellStyle name="常规 5 2 2 2 2 5 6 2 2" xfId="20515"/>
    <cellStyle name="常规 5 5 2 5 6 2 2" xfId="20516"/>
    <cellStyle name="常规 5 2 4 2 5 6 2 2" xfId="20517"/>
    <cellStyle name="常规 5 2 2 3 2 5 6 2 2" xfId="20518"/>
    <cellStyle name="常规 5 11 6 2 2" xfId="20519"/>
    <cellStyle name="常规 5 2 10 6 2 2" xfId="20520"/>
    <cellStyle name="常规 5 2 2 9 6 2 2" xfId="20521"/>
    <cellStyle name="常规 5 4 7 6 2 2" xfId="20522"/>
    <cellStyle name="常规 5 2 3 7 6 2 2" xfId="20523"/>
    <cellStyle name="常规 5 2 2 2 7 6 2 2" xfId="20524"/>
    <cellStyle name="常规 5 5 7 6 2 2" xfId="20525"/>
    <cellStyle name="常规 5 2 4 7 6 2 2" xfId="20526"/>
    <cellStyle name="常规 5 2 2 3 7 6 2 2" xfId="20527"/>
    <cellStyle name="常规 5 6 6 6 2 2" xfId="20528"/>
    <cellStyle name="常规 5 2 5 6 6 2 2" xfId="20529"/>
    <cellStyle name="常规 5 2 2 4 6 6 2 2" xfId="20530"/>
    <cellStyle name="常规 5 4 2 6 6 2 2" xfId="20531"/>
    <cellStyle name="常规 5 2 3 2 6 6 2 2" xfId="20532"/>
    <cellStyle name="常规 5 2 2 2 2 6 6 2 2" xfId="20533"/>
    <cellStyle name="常规 5 5 2 6 6 2 2" xfId="20534"/>
    <cellStyle name="常规 5 2 4 2 6 6 2 2" xfId="20535"/>
    <cellStyle name="常规 5 2 2 3 2 6 6 2 2" xfId="20536"/>
    <cellStyle name="常规 5 12 5 2 2" xfId="20537"/>
    <cellStyle name="常规 5 2 11 5 2 2" xfId="20538"/>
    <cellStyle name="常规 5 2 2 10 5 2 2" xfId="20539"/>
    <cellStyle name="常规 5 4 8 5 2 2" xfId="20540"/>
    <cellStyle name="常规 5 2 3 8 5 2 2" xfId="20541"/>
    <cellStyle name="常规 5 2 2 2 8 5 2 2" xfId="20542"/>
    <cellStyle name="常规 5 5 8 5 2 2" xfId="20543"/>
    <cellStyle name="常规 5 2 4 8 5 2 2" xfId="20544"/>
    <cellStyle name="常规 5 2 2 3 8 5 2 2" xfId="20545"/>
    <cellStyle name="常规 5 6 7 5 2 2" xfId="20546"/>
    <cellStyle name="常规 5 2 5 7 5 2 2" xfId="20547"/>
    <cellStyle name="常规 5 2 2 4 7 5 2 2" xfId="20548"/>
    <cellStyle name="常规 5 4 2 7 5 2 2" xfId="20549"/>
    <cellStyle name="常规 5 2 3 2 7 5 2 2" xfId="20550"/>
    <cellStyle name="常规 5 2 2 2 2 7 5 2 2" xfId="20551"/>
    <cellStyle name="常规 5 5 2 7 5 2 2" xfId="20552"/>
    <cellStyle name="常规 5 2 4 2 7 5 2 2" xfId="20553"/>
    <cellStyle name="常规 5 2 2 3 2 7 5 2 2" xfId="20554"/>
    <cellStyle name="常规 5 7 2 5 2 2" xfId="20555"/>
    <cellStyle name="常规 5 2 6 2 5 2 2" xfId="20556"/>
    <cellStyle name="常规 5 2 2 5 2 5 2 2" xfId="20557"/>
    <cellStyle name="常规 5 4 3 2 5 2 2" xfId="20558"/>
    <cellStyle name="常规 5 2 3 3 2 5 2 2" xfId="20559"/>
    <cellStyle name="常规 5 2 2 2 3 2 5 2 2" xfId="20560"/>
    <cellStyle name="常规 5 5 3 2 5 2 2" xfId="20561"/>
    <cellStyle name="常规 5 2 4 3 2 5 2 2" xfId="20562"/>
    <cellStyle name="常规 5 2 2 3 3 2 5 2 2" xfId="20563"/>
    <cellStyle name="常规 5 6 2 2 5 2 2" xfId="20564"/>
    <cellStyle name="常规 5 2 5 2 2 5 2 2" xfId="20565"/>
    <cellStyle name="常规 5 2 2 4 2 2 5 2 2" xfId="20566"/>
    <cellStyle name="常规 5 4 2 2 2 5 2 2" xfId="20567"/>
    <cellStyle name="常规 5 2 3 2 2 2 5 2 2" xfId="20568"/>
    <cellStyle name="常规 5 2 2 2 2 2 2 5 2 2" xfId="20569"/>
    <cellStyle name="常规 5 5 2 2 2 5 2 2" xfId="20570"/>
    <cellStyle name="常规 5 2 4 2 2 2 5 2 2" xfId="20571"/>
    <cellStyle name="常规 5 2 2 3 2 2 2 5 2 2" xfId="20572"/>
    <cellStyle name="常规 5 8 2 5 2 2" xfId="20573"/>
    <cellStyle name="常规 5 2 7 2 5 2 2" xfId="20574"/>
    <cellStyle name="常规 5 2 2 6 2 5 2 2" xfId="20575"/>
    <cellStyle name="常规 5 4 4 2 5 2 2" xfId="20576"/>
    <cellStyle name="常规 5 2 3 4 2 5 2 2" xfId="20577"/>
    <cellStyle name="常规 5 2 2 2 4 2 5 2 2" xfId="20578"/>
    <cellStyle name="常规 5 5 4 2 5 2 2" xfId="20579"/>
    <cellStyle name="常规 5 2 4 4 2 5 2 2" xfId="20580"/>
    <cellStyle name="常规 5 2 2 3 4 2 5 2 2" xfId="20581"/>
    <cellStyle name="常规 5 6 3 2 5 2 2" xfId="20582"/>
    <cellStyle name="常规 5 2 5 3 2 5 2 2" xfId="20583"/>
    <cellStyle name="常规 5 2 2 4 3 2 5 2 2" xfId="20584"/>
    <cellStyle name="常规 5 4 2 3 2 5 2 2" xfId="20585"/>
    <cellStyle name="常规 5 2 3 2 3 2 5 2 2" xfId="20586"/>
    <cellStyle name="常规 5 2 2 2 2 3 2 5 2 2" xfId="20587"/>
    <cellStyle name="常规 5 5 2 3 2 5 2 2" xfId="20588"/>
    <cellStyle name="常规 5 2 4 2 3 2 5 2 2" xfId="20589"/>
    <cellStyle name="常规 5 2 2 3 2 3 2 5 2 2" xfId="20590"/>
    <cellStyle name="常规 5 9 2 5 2 2" xfId="20591"/>
    <cellStyle name="常规 5 2 8 2 5 2 2" xfId="20592"/>
    <cellStyle name="常规 5 2 2 7 2 5 2 2" xfId="20593"/>
    <cellStyle name="常规 5 4 5 2 5 2 2" xfId="20594"/>
    <cellStyle name="常规 5 2 3 5 2 5 2 2" xfId="20595"/>
    <cellStyle name="常规 5 2 2 2 5 2 5 2 2" xfId="20596"/>
    <cellStyle name="常规 5 5 5 2 5 2 2" xfId="20597"/>
    <cellStyle name="常规 5 2 4 5 2 5 2 2" xfId="20598"/>
    <cellStyle name="常规 5 2 2 3 5 2 5 2 2" xfId="20599"/>
    <cellStyle name="常规 5 6 4 2 5 2 2" xfId="20600"/>
    <cellStyle name="常规 5 2 5 4 2 5 2 2" xfId="20601"/>
    <cellStyle name="常规 5 2 2 4 4 2 5 2 2" xfId="20602"/>
    <cellStyle name="常规 5 4 2 4 2 5 2 2" xfId="20603"/>
    <cellStyle name="常规 5 2 3 2 4 2 5 2 2" xfId="20604"/>
    <cellStyle name="常规 5 2 2 2 2 4 2 5 2 2" xfId="20605"/>
    <cellStyle name="常规 5 5 2 4 2 5 2 2" xfId="20606"/>
    <cellStyle name="常规 5 2 4 2 4 2 5 2 2" xfId="20607"/>
    <cellStyle name="常规 5 2 2 3 2 4 2 5 2 2" xfId="20608"/>
    <cellStyle name="常规 5 10 2 5 2 2" xfId="20609"/>
    <cellStyle name="常规 5 2 9 2 5 2 2" xfId="20610"/>
    <cellStyle name="常规 5 2 2 8 2 5 2 2" xfId="20611"/>
    <cellStyle name="常规 5 4 6 2 5 2 2" xfId="20612"/>
    <cellStyle name="常规 5 2 3 6 2 5 2 2" xfId="20613"/>
    <cellStyle name="常规 5 2 2 2 6 2 5 2 2" xfId="20614"/>
    <cellStyle name="常规 5 5 6 2 5 2 2" xfId="20615"/>
    <cellStyle name="常规 5 2 4 6 2 5 2 2" xfId="20616"/>
    <cellStyle name="常规 5 2 2 3 6 2 5 2 2" xfId="20617"/>
    <cellStyle name="常规 5 6 5 2 5 2 2" xfId="20618"/>
    <cellStyle name="常规 5 2 5 5 2 5 2 2" xfId="20619"/>
    <cellStyle name="常规 5 2 2 4 5 2 5 2 2" xfId="20620"/>
    <cellStyle name="常规 5 4 2 5 2 5 2 2" xfId="20621"/>
    <cellStyle name="常规 5 2 3 2 5 2 5 2 2" xfId="20622"/>
    <cellStyle name="常规 5 2 2 2 2 5 2 5 2 2" xfId="20623"/>
    <cellStyle name="常规 5 5 2 5 2 5 2 2" xfId="20624"/>
    <cellStyle name="常规 5 2 4 2 5 2 5 2 2" xfId="20625"/>
    <cellStyle name="常规 5 2 2 3 2 5 2 5 2 2" xfId="20626"/>
    <cellStyle name="常规 5 11 2 5 2 2" xfId="20627"/>
    <cellStyle name="常规 5 2 10 2 5 2 2" xfId="20628"/>
    <cellStyle name="常规 5 2 2 9 2 5 2 2" xfId="20629"/>
    <cellStyle name="常规 5 4 7 2 5 2 2" xfId="20630"/>
    <cellStyle name="常规 5 2 3 7 2 5 2 2" xfId="20631"/>
    <cellStyle name="常规 5 2 2 2 7 2 5 2 2" xfId="20632"/>
    <cellStyle name="常规 5 5 7 2 5 2 2" xfId="20633"/>
    <cellStyle name="常规 5 2 4 7 2 5 2 2" xfId="20634"/>
    <cellStyle name="常规 5 2 2 3 7 2 5 2 2" xfId="20635"/>
    <cellStyle name="常规 5 6 6 2 5 2 2" xfId="20636"/>
    <cellStyle name="常规 5 2 5 6 2 5 2 2" xfId="20637"/>
    <cellStyle name="常规 5 2 2 4 6 2 5 2 2" xfId="20638"/>
    <cellStyle name="常规 5 4 2 6 2 5 2 2" xfId="20639"/>
    <cellStyle name="常规 5 2 3 2 6 2 5 2 2" xfId="20640"/>
    <cellStyle name="常规 5 2 2 2 2 6 2 5 2 2" xfId="20641"/>
    <cellStyle name="常规 5 5 2 6 2 5 2 2" xfId="20642"/>
    <cellStyle name="常规 5 2 4 2 6 2 5 2 2" xfId="20643"/>
    <cellStyle name="常规 5 2 2 3 2 6 2 5 2 2" xfId="20644"/>
    <cellStyle name="常规 5 13 3 2 2" xfId="20645"/>
    <cellStyle name="常规 5 2 12 3 2 2" xfId="20646"/>
    <cellStyle name="常规 5 2 2 11 3 2 2" xfId="20647"/>
    <cellStyle name="常规 5 4 9 3 2 2" xfId="20648"/>
    <cellStyle name="常规 5 2 3 9 3 2 2" xfId="20649"/>
    <cellStyle name="常规 5 2 2 2 9 3 2 2" xfId="20650"/>
    <cellStyle name="常规 5 5 9 3 2 2" xfId="20651"/>
    <cellStyle name="常规 5 2 4 9 3 2 2" xfId="20652"/>
    <cellStyle name="常规 5 2 2 3 9 3 2 2" xfId="20653"/>
    <cellStyle name="常规 5 6 8 3 2 2" xfId="20654"/>
    <cellStyle name="常规 5 2 5 8 3 2 2" xfId="20655"/>
    <cellStyle name="常规 5 2 2 4 8 3 2 2" xfId="20656"/>
    <cellStyle name="常规 5 4 2 8 3 2 2" xfId="20657"/>
    <cellStyle name="常规 5 2 3 2 8 3 2 2" xfId="20658"/>
    <cellStyle name="常规 5 2 2 2 2 8 3 2 2" xfId="20659"/>
    <cellStyle name="常规 5 5 2 8 3 2 2" xfId="20660"/>
    <cellStyle name="常规 5 2 4 2 8 3 2 2" xfId="20661"/>
    <cellStyle name="常规 5 2 2 3 2 8 3 2 2" xfId="20662"/>
    <cellStyle name="常规 5 7 3 3 2 2" xfId="20663"/>
    <cellStyle name="常规 5 2 6 3 3 2 2" xfId="20664"/>
    <cellStyle name="常规 5 2 2 5 3 3 2 2" xfId="20665"/>
    <cellStyle name="常规 5 4 3 3 3 2 2" xfId="20666"/>
    <cellStyle name="常规 5 2 3 3 3 3 2 2" xfId="20667"/>
    <cellStyle name="常规 5 2 2 2 3 3 3 2 2" xfId="20668"/>
    <cellStyle name="常规 5 5 3 3 3 2 2" xfId="20669"/>
    <cellStyle name="常规 5 2 4 3 3 3 2 2" xfId="20670"/>
    <cellStyle name="常规 5 2 2 3 3 3 3 2 2" xfId="20671"/>
    <cellStyle name="常规 5 6 2 3 3 2 2" xfId="20672"/>
    <cellStyle name="常规 5 2 5 2 3 3 2 2" xfId="20673"/>
    <cellStyle name="常规 5 2 2 4 2 3 3 2 2" xfId="20674"/>
    <cellStyle name="常规 5 4 2 2 3 3 2 2" xfId="20675"/>
    <cellStyle name="常规 5 2 3 2 2 3 3 2 2" xfId="20676"/>
    <cellStyle name="常规 5 2 2 2 2 2 3 3 2 2" xfId="20677"/>
    <cellStyle name="常规 5 5 2 2 3 3 2 2" xfId="20678"/>
    <cellStyle name="常规 5 2 4 2 2 3 3 2 2" xfId="20679"/>
    <cellStyle name="常规 5 2 2 3 2 2 3 3 2 2" xfId="20680"/>
    <cellStyle name="常规 5 8 3 3 2 2" xfId="20681"/>
    <cellStyle name="常规 5 2 7 3 3 2 2" xfId="20682"/>
    <cellStyle name="常规 5 2 2 6 3 3 2 2" xfId="20683"/>
    <cellStyle name="常规 5 4 4 3 3 2 2" xfId="20684"/>
    <cellStyle name="常规 5 2 3 4 3 3 2 2" xfId="20685"/>
    <cellStyle name="常规 5 2 2 2 4 3 3 2 2" xfId="20686"/>
    <cellStyle name="常规 5 5 4 3 3 2 2" xfId="20687"/>
    <cellStyle name="常规 5 2 4 4 3 3 2 2" xfId="20688"/>
    <cellStyle name="常规 5 2 2 3 4 3 3 2 2" xfId="20689"/>
    <cellStyle name="常规 5 6 3 3 3 2 2" xfId="20690"/>
    <cellStyle name="常规 5 2 5 3 3 3 2 2" xfId="20691"/>
    <cellStyle name="常规 5 2 2 4 3 3 3 2 2" xfId="20692"/>
    <cellStyle name="常规 5 4 2 3 3 3 2 2" xfId="20693"/>
    <cellStyle name="常规 5 2 3 2 3 3 3 2 2" xfId="20694"/>
    <cellStyle name="常规 5 2 2 2 2 3 3 3 2 2" xfId="20695"/>
    <cellStyle name="常规 5 5 2 3 3 3 2 2" xfId="20696"/>
    <cellStyle name="常规 5 2 4 2 3 3 3 2 2" xfId="20697"/>
    <cellStyle name="常规 5 2 2 3 2 3 3 3 2 2" xfId="20698"/>
    <cellStyle name="常规 5 9 3 3 2 2" xfId="20699"/>
    <cellStyle name="常规 5 2 8 3 3 2 2" xfId="20700"/>
    <cellStyle name="常规 5 2 2 7 3 3 2 2" xfId="20701"/>
    <cellStyle name="常规 5 4 5 3 3 2 2" xfId="20702"/>
    <cellStyle name="常规 5 2 3 5 3 3 2 2" xfId="20703"/>
    <cellStyle name="常规 5 2 2 2 5 3 3 2 2" xfId="20704"/>
    <cellStyle name="常规 5 5 5 3 3 2 2" xfId="20705"/>
    <cellStyle name="常规 5 2 4 5 3 3 2 2" xfId="20706"/>
    <cellStyle name="常规 5 2 2 3 5 3 3 2 2" xfId="20707"/>
    <cellStyle name="常规 5 6 4 3 3 2 2" xfId="20708"/>
    <cellStyle name="常规 5 2 5 4 3 3 2 2" xfId="20709"/>
    <cellStyle name="常规 5 2 2 4 4 3 3 2 2" xfId="20710"/>
    <cellStyle name="常规 5 4 2 4 3 3 2 2" xfId="20711"/>
    <cellStyle name="常规 5 2 3 2 4 3 3 2 2" xfId="20712"/>
    <cellStyle name="常规 5 2 2 2 2 4 3 3 2 2" xfId="20713"/>
    <cellStyle name="常规 5 5 2 4 3 3 2 2" xfId="20714"/>
    <cellStyle name="常规 5 2 4 2 4 3 3 2 2" xfId="20715"/>
    <cellStyle name="常规 5 2 2 3 2 4 3 3 2 2" xfId="20716"/>
    <cellStyle name="常规 5 10 3 3 2 2" xfId="20717"/>
    <cellStyle name="常规 5 2 9 3 3 2 2" xfId="20718"/>
    <cellStyle name="常规 5 2 2 8 3 3 2 2" xfId="20719"/>
    <cellStyle name="常规 5 4 6 3 3 2 2" xfId="20720"/>
    <cellStyle name="常规 5 2 3 6 3 3 2 2" xfId="20721"/>
    <cellStyle name="常规 5 2 2 2 6 3 3 2 2" xfId="20722"/>
    <cellStyle name="常规 5 5 6 3 3 2 2" xfId="20723"/>
    <cellStyle name="常规 5 2 4 6 3 3 2 2" xfId="20724"/>
    <cellStyle name="常规 5 2 2 3 6 3 3 2 2" xfId="20725"/>
    <cellStyle name="常规 5 6 5 3 3 2 2" xfId="20726"/>
    <cellStyle name="常规 5 2 5 5 3 3 2 2" xfId="20727"/>
    <cellStyle name="常规 5 2 2 4 5 3 3 2 2" xfId="20728"/>
    <cellStyle name="常规 5 4 2 5 3 3 2 2" xfId="20729"/>
    <cellStyle name="常规 5 2 3 2 5 3 3 2 2" xfId="20730"/>
    <cellStyle name="常规 5 2 2 2 2 5 3 3 2 2" xfId="20731"/>
    <cellStyle name="常规 5 5 2 5 3 3 2 2" xfId="20732"/>
    <cellStyle name="常规 5 2 4 2 5 3 3 2 2" xfId="20733"/>
    <cellStyle name="常规 5 2 2 3 2 5 3 3 2 2" xfId="20734"/>
    <cellStyle name="常规 5 11 3 3 2 2" xfId="20735"/>
    <cellStyle name="常规 5 2 10 3 3 2 2" xfId="20736"/>
    <cellStyle name="常规 5 2 2 9 3 3 2 2" xfId="20737"/>
    <cellStyle name="常规 5 4 7 3 3 2 2" xfId="20738"/>
    <cellStyle name="常规 5 2 3 7 3 3 2 2" xfId="20739"/>
    <cellStyle name="常规 5 2 2 2 7 3 3 2 2" xfId="20740"/>
    <cellStyle name="常规 5 5 7 3 3 2 2" xfId="20741"/>
    <cellStyle name="常规 5 2 4 7 3 3 2 2" xfId="20742"/>
    <cellStyle name="常规 5 2 2 3 7 3 3 2 2" xfId="20743"/>
    <cellStyle name="常规 5 6 6 3 3 2 2" xfId="20744"/>
    <cellStyle name="常规 5 2 5 6 3 3 2 2" xfId="20745"/>
    <cellStyle name="常规 5 2 2 4 6 3 3 2 2" xfId="20746"/>
    <cellStyle name="常规 5 4 2 6 3 3 2 2" xfId="20747"/>
    <cellStyle name="常规 5 2 3 2 6 3 3 2 2" xfId="20748"/>
    <cellStyle name="常规 5 2 2 2 2 6 3 3 2 2" xfId="20749"/>
    <cellStyle name="常规 5 5 2 6 3 3 2 2" xfId="20750"/>
    <cellStyle name="常规 5 2 4 2 6 3 3 2 2" xfId="20751"/>
    <cellStyle name="常规 5 2 2 3 2 6 3 3 2 2" xfId="20752"/>
    <cellStyle name="常规 5 12 2 3 2 2" xfId="20753"/>
    <cellStyle name="常规 5 2 11 2 3 2 2" xfId="20754"/>
    <cellStyle name="常规 5 2 2 10 2 3 2 2" xfId="20755"/>
    <cellStyle name="常规 5 4 8 2 3 2 2" xfId="20756"/>
    <cellStyle name="常规 5 2 3 8 2 3 2 2" xfId="20757"/>
    <cellStyle name="常规 5 2 2 2 8 2 3 2 2" xfId="20758"/>
    <cellStyle name="常规 5 5 8 2 3 2 2" xfId="20759"/>
    <cellStyle name="常规 5 2 4 8 2 3 2 2" xfId="20760"/>
    <cellStyle name="常规 5 2 2 3 8 2 3 2 2" xfId="20761"/>
    <cellStyle name="常规 5 6 7 2 3 2 2" xfId="20762"/>
    <cellStyle name="常规 5 2 5 7 2 3 2 2" xfId="20763"/>
    <cellStyle name="常规 5 2 2 4 7 2 3 2 2" xfId="20764"/>
    <cellStyle name="常规 5 4 2 7 2 3 2 2" xfId="20765"/>
    <cellStyle name="常规 5 2 3 2 7 2 3 2 2" xfId="20766"/>
    <cellStyle name="常规 5 2 2 2 2 7 2 3 2 2" xfId="20767"/>
    <cellStyle name="常规 5 5 2 7 2 3 2 2" xfId="20768"/>
    <cellStyle name="常规 5 2 4 2 7 2 3 2 2" xfId="20769"/>
    <cellStyle name="常规 5 2 2 3 2 7 2 3 2 2" xfId="20770"/>
    <cellStyle name="常规 5 7 2 2 3 2 2" xfId="20771"/>
    <cellStyle name="常规 5 2 6 2 2 3 2 2" xfId="20772"/>
    <cellStyle name="常规 5 2 2 5 2 2 3 2 2" xfId="20773"/>
    <cellStyle name="常规 5 4 3 2 2 3 2 2" xfId="20774"/>
    <cellStyle name="常规 5 2 3 3 2 2 3 2 2" xfId="20775"/>
    <cellStyle name="常规 5 2 2 2 3 2 2 3 2 2" xfId="20776"/>
    <cellStyle name="常规 5 5 3 2 2 3 2 2" xfId="20777"/>
    <cellStyle name="常规 5 2 4 3 2 2 3 2 2" xfId="20778"/>
    <cellStyle name="常规 5 2 2 3 3 2 2 3 2 2" xfId="20779"/>
    <cellStyle name="常规 5 6 2 2 2 3 2 2" xfId="20780"/>
    <cellStyle name="常规 5 2 5 2 2 2 3 2 2" xfId="20781"/>
    <cellStyle name="常规 5 2 2 4 2 2 2 3 2 2" xfId="20782"/>
    <cellStyle name="常规 5 4 2 2 2 2 3 2 2" xfId="20783"/>
    <cellStyle name="常规 5 2 3 2 2 2 2 3 2 2" xfId="20784"/>
    <cellStyle name="常规 5 2 2 2 2 2 2 2 3 2 2" xfId="20785"/>
    <cellStyle name="常规 5 5 2 2 2 2 3 2 2" xfId="20786"/>
    <cellStyle name="常规 5 2 4 2 2 2 2 3 2 2" xfId="20787"/>
    <cellStyle name="常规 5 2 2 3 2 2 2 2 3 2 2" xfId="20788"/>
    <cellStyle name="常规 5 8 2 2 3 2 2" xfId="20789"/>
    <cellStyle name="常规 5 2 7 2 2 3 2 2" xfId="20790"/>
    <cellStyle name="常规 5 2 2 6 2 2 3 2 2" xfId="20791"/>
    <cellStyle name="常规 5 4 4 2 2 3 2 2" xfId="20792"/>
    <cellStyle name="常规 5 2 3 4 2 2 3 2 2" xfId="20793"/>
    <cellStyle name="常规 5 2 2 2 4 2 2 3 2 2" xfId="20794"/>
    <cellStyle name="常规 5 5 4 2 2 3 2 2" xfId="20795"/>
    <cellStyle name="常规 5 2 4 4 2 2 3 2 2" xfId="20796"/>
    <cellStyle name="常规 5 2 2 3 4 2 2 3 2 2" xfId="20797"/>
    <cellStyle name="常规 5 6 3 2 2 3 2 2" xfId="20798"/>
    <cellStyle name="常规 5 2 5 3 2 2 3 2 2" xfId="20799"/>
    <cellStyle name="常规 5 2 2 4 3 2 2 3 2 2" xfId="20800"/>
    <cellStyle name="常规 5 4 2 3 2 2 3 2 2" xfId="20801"/>
    <cellStyle name="常规 5 2 3 2 3 2 2 3 2 2" xfId="20802"/>
    <cellStyle name="常规 5 2 2 2 2 3 2 2 3 2 2" xfId="20803"/>
    <cellStyle name="常规 5 5 2 3 2 2 3 2 2" xfId="20804"/>
    <cellStyle name="常规 5 2 4 2 3 2 2 3 2 2" xfId="20805"/>
    <cellStyle name="常规 5 2 2 3 2 3 2 2 3 2 2" xfId="20806"/>
    <cellStyle name="常规 5 9 2 2 3 2 2" xfId="20807"/>
    <cellStyle name="常规 5 2 8 2 2 3 2 2" xfId="20808"/>
    <cellStyle name="常规 5 2 2 7 2 2 3 2 2" xfId="20809"/>
    <cellStyle name="常规 5 4 5 2 2 3 2 2" xfId="20810"/>
    <cellStyle name="常规 5 2 3 5 2 2 3 2 2" xfId="20811"/>
    <cellStyle name="常规 5 2 2 2 5 2 2 3 2 2" xfId="20812"/>
    <cellStyle name="常规 5 5 5 2 2 3 2 2" xfId="20813"/>
    <cellStyle name="常规 5 2 4 5 2 2 3 2 2" xfId="20814"/>
    <cellStyle name="常规 5 2 2 3 5 2 2 3 2 2" xfId="20815"/>
    <cellStyle name="常规 5 6 4 2 2 3 2 2" xfId="20816"/>
    <cellStyle name="常规 5 2 5 4 2 2 3 2 2" xfId="20817"/>
    <cellStyle name="常规 5 2 2 4 4 2 2 3 2 2" xfId="20818"/>
    <cellStyle name="常规 5 4 2 4 2 2 3 2 2" xfId="20819"/>
    <cellStyle name="常规 5 2 3 2 4 2 2 3 2 2" xfId="20820"/>
    <cellStyle name="常规 5 2 2 2 2 4 2 2 3 2 2" xfId="20821"/>
    <cellStyle name="常规 5 5 2 4 2 2 3 2 2" xfId="20822"/>
    <cellStyle name="常规 5 2 4 2 4 2 2 3 2 2" xfId="20823"/>
    <cellStyle name="常规 5 2 2 3 2 4 2 2 3 2 2" xfId="20824"/>
    <cellStyle name="常规 5 10 2 2 3 2 2" xfId="20825"/>
    <cellStyle name="常规 5 2 9 2 2 3 2 2" xfId="20826"/>
    <cellStyle name="常规 5 2 2 8 2 2 3 2 2" xfId="20827"/>
    <cellStyle name="常规 5 4 6 2 2 3 2 2" xfId="20828"/>
    <cellStyle name="常规 5 2 3 6 2 2 3 2 2" xfId="20829"/>
    <cellStyle name="常规 5 2 2 2 6 2 2 3 2 2" xfId="20830"/>
    <cellStyle name="常规 5 5 6 2 2 3 2 2" xfId="20831"/>
    <cellStyle name="常规 5 2 4 6 2 2 3 2 2" xfId="20832"/>
    <cellStyle name="常规 5 2 2 3 6 2 2 3 2 2" xfId="20833"/>
    <cellStyle name="常规 5 6 5 2 2 3 2 2" xfId="20834"/>
    <cellStyle name="常规 5 2 5 5 2 2 3 2 2" xfId="20835"/>
    <cellStyle name="常规 5 2 2 4 5 2 2 3 2 2" xfId="20836"/>
    <cellStyle name="常规 5 4 2 5 2 2 3 2 2" xfId="20837"/>
    <cellStyle name="常规 5 2 3 2 5 2 2 3 2 2" xfId="20838"/>
    <cellStyle name="常规 5 2 2 2 2 5 2 2 3 2 2" xfId="20839"/>
    <cellStyle name="常规 5 5 2 5 2 2 3 2 2" xfId="20840"/>
    <cellStyle name="常规 5 2 4 2 5 2 2 3 2 2" xfId="20841"/>
    <cellStyle name="常规 5 2 2 3 2 5 2 2 3 2 2" xfId="20842"/>
    <cellStyle name="常规 5 11 2 2 3 2 2" xfId="20843"/>
    <cellStyle name="常规 5 2 10 2 2 3 2 2" xfId="20844"/>
    <cellStyle name="常规 5 2 2 9 2 2 3 2 2" xfId="20845"/>
    <cellStyle name="常规 5 4 7 2 2 3 2 2" xfId="20846"/>
    <cellStyle name="常规 5 2 3 7 2 2 3 2 2" xfId="20847"/>
    <cellStyle name="常规 5 2 2 2 7 2 2 3 2 2" xfId="20848"/>
    <cellStyle name="常规 5 5 7 2 2 3 2 2" xfId="20849"/>
    <cellStyle name="常规 5 2 4 7 2 2 3 2 2" xfId="20850"/>
    <cellStyle name="常规 5 2 2 3 7 2 2 3 2 2" xfId="20851"/>
    <cellStyle name="常规 5 6 6 2 2 3 2 2" xfId="20852"/>
    <cellStyle name="常规 5 2 5 6 2 2 3 2 2" xfId="20853"/>
    <cellStyle name="常规 5 2 2 4 6 2 2 3 2 2" xfId="20854"/>
    <cellStyle name="常规 5 4 2 6 2 2 3 2 2" xfId="20855"/>
    <cellStyle name="常规 5 2 3 2 6 2 2 3 2 2" xfId="20856"/>
    <cellStyle name="常规 5 2 2 2 2 6 2 2 3 2 2" xfId="20857"/>
    <cellStyle name="常规 5 5 2 6 2 2 3 2 2" xfId="20858"/>
    <cellStyle name="常规 5 2 4 2 6 2 2 3 2 2" xfId="20859"/>
    <cellStyle name="常规 5 2 2 3 2 6 2 2 3 2 2" xfId="20860"/>
    <cellStyle name="常规 5 14 3 2 2" xfId="20861"/>
    <cellStyle name="常规 5 2 13 3 2 2" xfId="20862"/>
    <cellStyle name="常规 5 2 2 12 3 2 2" xfId="20863"/>
    <cellStyle name="常规 5 4 10 3 2 2" xfId="20864"/>
    <cellStyle name="常规 5 2 3 10 3 2 2" xfId="20865"/>
    <cellStyle name="常规 5 2 2 2 10 3 2 2" xfId="20866"/>
    <cellStyle name="常规 5 5 10 3 2 2" xfId="20867"/>
    <cellStyle name="常规 5 2 4 10 3 2 2" xfId="20868"/>
    <cellStyle name="常规 5 2 2 3 10 3 2 2" xfId="20869"/>
    <cellStyle name="常规 5 6 9 3 2 2" xfId="20870"/>
    <cellStyle name="常规 5 2 5 9 3 2 2" xfId="20871"/>
    <cellStyle name="常规 5 2 2 4 9 3 2 2" xfId="20872"/>
    <cellStyle name="常规 5 4 2 9 3 2 2" xfId="20873"/>
    <cellStyle name="常规 5 2 3 2 9 3 2 2" xfId="20874"/>
    <cellStyle name="常规 5 2 2 2 2 9 3 2 2" xfId="20875"/>
    <cellStyle name="常规 5 5 2 9 3 2 2" xfId="20876"/>
    <cellStyle name="常规 5 2 4 2 9 3 2 2" xfId="20877"/>
    <cellStyle name="常规 5 2 2 3 2 9 3 2 2" xfId="20878"/>
    <cellStyle name="常规 5 7 4 3 2 2" xfId="20879"/>
    <cellStyle name="常规 5 2 6 4 3 2 2" xfId="20880"/>
    <cellStyle name="常规 5 2 2 5 4 3 2 2" xfId="20881"/>
    <cellStyle name="常规 5 4 3 4 3 2 2" xfId="20882"/>
    <cellStyle name="常规 5 2 3 3 4 3 2 2" xfId="20883"/>
    <cellStyle name="常规 5 2 2 2 3 4 3 2 2" xfId="20884"/>
    <cellStyle name="常规 5 5 3 4 3 2 2" xfId="20885"/>
    <cellStyle name="常规 5 2 4 3 4 3 2 2" xfId="20886"/>
    <cellStyle name="常规 5 2 2 3 3 4 3 2 2" xfId="20887"/>
    <cellStyle name="常规 5 6 2 4 3 2 2" xfId="20888"/>
    <cellStyle name="常规 5 2 5 2 4 3 2 2" xfId="20889"/>
    <cellStyle name="常规 5 2 2 4 2 4 3 2 2" xfId="20890"/>
    <cellStyle name="常规 5 4 2 2 4 3 2 2" xfId="20891"/>
    <cellStyle name="常规 5 2 3 2 2 4 3 2 2" xfId="20892"/>
    <cellStyle name="常规 5 2 2 2 2 2 4 3 2 2" xfId="20893"/>
    <cellStyle name="常规 5 5 2 2 4 3 2 2" xfId="20894"/>
    <cellStyle name="常规 5 2 4 2 2 4 3 2 2" xfId="20895"/>
    <cellStyle name="常规 5 2 2 3 2 2 4 3 2 2" xfId="20896"/>
    <cellStyle name="常规 5 8 4 3 2 2" xfId="20897"/>
    <cellStyle name="常规 5 2 7 4 3 2 2" xfId="20898"/>
    <cellStyle name="常规 5 2 2 6 4 3 2 2" xfId="20899"/>
    <cellStyle name="常规 5 4 4 4 3 2 2" xfId="20900"/>
    <cellStyle name="常规 5 2 3 4 4 3 2 2" xfId="20901"/>
    <cellStyle name="常规 5 2 2 2 4 4 3 2 2" xfId="20902"/>
    <cellStyle name="常规 5 5 4 4 3 2 2" xfId="20903"/>
    <cellStyle name="常规 5 2 4 4 4 3 2 2" xfId="20904"/>
    <cellStyle name="常规 5 2 2 3 4 4 3 2 2" xfId="20905"/>
    <cellStyle name="常规 5 6 3 4 3 2 2" xfId="20906"/>
    <cellStyle name="常规 5 2 5 3 4 3 2 2" xfId="20907"/>
    <cellStyle name="常规 5 2 2 4 3 4 3 2 2" xfId="20908"/>
    <cellStyle name="常规 5 4 2 3 4 3 2 2" xfId="20909"/>
    <cellStyle name="常规 5 2 3 2 3 4 3 2 2" xfId="20910"/>
    <cellStyle name="常规 5 2 2 2 2 3 4 3 2 2" xfId="20911"/>
    <cellStyle name="常规 5 5 2 3 4 3 2 2" xfId="20912"/>
    <cellStyle name="常规 5 2 4 2 3 4 3 2 2" xfId="20913"/>
    <cellStyle name="常规 5 2 2 3 2 3 4 3 2 2" xfId="20914"/>
    <cellStyle name="常规 5 9 4 3 2 2" xfId="20915"/>
    <cellStyle name="常规 5 2 8 4 3 2 2" xfId="20916"/>
    <cellStyle name="常规 5 2 2 7 4 3 2 2" xfId="20917"/>
    <cellStyle name="常规 5 4 5 4 3 2 2" xfId="20918"/>
    <cellStyle name="常规 5 2 3 5 4 3 2 2" xfId="20919"/>
    <cellStyle name="常规 5 2 2 2 5 4 3 2 2" xfId="20920"/>
    <cellStyle name="常规 5 5 5 4 3 2 2" xfId="20921"/>
    <cellStyle name="常规 5 2 4 5 4 3 2 2" xfId="20922"/>
    <cellStyle name="常规 5 2 2 3 5 4 3 2 2" xfId="20923"/>
    <cellStyle name="常规 5 6 4 4 3 2 2" xfId="20924"/>
    <cellStyle name="常规 5 2 5 4 4 3 2 2" xfId="20925"/>
    <cellStyle name="常规 5 2 2 4 4 4 3 2 2" xfId="20926"/>
    <cellStyle name="常规 5 4 2 4 4 3 2 2" xfId="20927"/>
    <cellStyle name="常规 5 2 3 2 4 4 3 2 2" xfId="20928"/>
    <cellStyle name="常规 5 2 2 2 2 4 4 3 2 2" xfId="20929"/>
    <cellStyle name="常规 5 5 2 4 4 3 2 2" xfId="20930"/>
    <cellStyle name="常规 5 2 4 2 4 4 3 2 2" xfId="20931"/>
    <cellStyle name="常规 5 2 2 3 2 4 4 3 2 2" xfId="20932"/>
    <cellStyle name="常规 5 10 4 3 2 2" xfId="20933"/>
    <cellStyle name="常规 5 2 9 4 3 2 2" xfId="20934"/>
    <cellStyle name="常规 5 2 2 8 4 3 2 2" xfId="20935"/>
    <cellStyle name="常规 5 4 6 4 3 2 2" xfId="20936"/>
    <cellStyle name="常规 5 2 3 6 4 3 2 2" xfId="20937"/>
    <cellStyle name="常规 5 2 2 2 6 4 3 2 2" xfId="20938"/>
    <cellStyle name="常规 5 5 6 4 3 2 2" xfId="20939"/>
    <cellStyle name="常规 5 2 4 6 4 3 2 2" xfId="20940"/>
    <cellStyle name="常规 5 2 2 3 6 4 3 2 2" xfId="20941"/>
    <cellStyle name="常规 5 6 5 4 3 2 2" xfId="20942"/>
    <cellStyle name="常规 5 2 5 5 4 3 2 2" xfId="20943"/>
    <cellStyle name="常规 5 2 2 4 5 4 3 2 2" xfId="20944"/>
    <cellStyle name="常规 5 4 2 5 4 3 2 2" xfId="20945"/>
    <cellStyle name="常规 5 2 3 2 5 4 3 2 2" xfId="20946"/>
    <cellStyle name="常规 5 2 2 2 2 5 4 3 2 2" xfId="20947"/>
    <cellStyle name="常规 5 5 2 5 4 3 2 2" xfId="20948"/>
    <cellStyle name="常规 5 2 4 2 5 4 3 2 2" xfId="20949"/>
    <cellStyle name="常规 5 2 2 3 2 5 4 3 2 2" xfId="20950"/>
    <cellStyle name="常规 5 11 4 3 2 2" xfId="20951"/>
    <cellStyle name="常规 5 2 10 4 3 2 2" xfId="20952"/>
    <cellStyle name="常规 5 2 2 9 4 3 2 2" xfId="20953"/>
    <cellStyle name="常规 5 4 7 4 3 2 2" xfId="20954"/>
    <cellStyle name="常规 5 2 3 7 4 3 2 2" xfId="20955"/>
    <cellStyle name="常规 5 2 2 2 7 4 3 2 2" xfId="20956"/>
    <cellStyle name="常规 5 5 7 4 3 2 2" xfId="20957"/>
    <cellStyle name="常规 5 2 4 7 4 3 2 2" xfId="20958"/>
    <cellStyle name="常规 5 2 2 3 7 4 3 2 2" xfId="20959"/>
    <cellStyle name="常规 5 6 6 4 3 2 2" xfId="20960"/>
    <cellStyle name="常规 5 2 5 6 4 3 2 2" xfId="20961"/>
    <cellStyle name="常规 5 2 2 4 6 4 3 2 2" xfId="20962"/>
    <cellStyle name="常规 5 4 2 6 4 3 2 2" xfId="20963"/>
    <cellStyle name="常规 5 2 3 2 6 4 3 2 2" xfId="20964"/>
    <cellStyle name="常规 5 2 2 2 2 6 4 3 2 2" xfId="20965"/>
    <cellStyle name="常规 5 5 2 6 4 3 2 2" xfId="20966"/>
    <cellStyle name="常规 5 2 4 2 6 4 3 2 2" xfId="20967"/>
    <cellStyle name="常规 5 2 2 3 2 6 4 3 2 2" xfId="20968"/>
    <cellStyle name="常规 5 12 3 3 2 2" xfId="20969"/>
    <cellStyle name="常规 5 2 11 3 3 2 2" xfId="20970"/>
    <cellStyle name="常规 5 2 2 10 3 3 2 2" xfId="20971"/>
    <cellStyle name="常规 5 4 8 3 3 2 2" xfId="20972"/>
    <cellStyle name="常规 5 2 3 8 3 3 2 2" xfId="20973"/>
    <cellStyle name="常规 5 2 2 2 8 3 3 2 2" xfId="20974"/>
    <cellStyle name="常规 5 5 8 3 3 2 2" xfId="20975"/>
    <cellStyle name="常规 5 2 4 8 3 3 2 2" xfId="20976"/>
    <cellStyle name="常规 5 2 2 3 8 3 3 2 2" xfId="20977"/>
    <cellStyle name="常规 5 6 7 3 3 2 2" xfId="20978"/>
    <cellStyle name="常规 5 2 5 7 3 3 2 2" xfId="20979"/>
    <cellStyle name="常规 5 2 2 4 7 3 3 2 2" xfId="20980"/>
    <cellStyle name="常规 5 4 2 7 3 3 2 2" xfId="20981"/>
    <cellStyle name="常规 5 2 3 2 7 3 3 2 2" xfId="20982"/>
    <cellStyle name="常规 5 2 2 2 2 7 3 3 2 2" xfId="20983"/>
    <cellStyle name="常规 5 5 2 7 3 3 2 2" xfId="20984"/>
    <cellStyle name="常规 5 2 4 2 7 3 3 2 2" xfId="20985"/>
    <cellStyle name="常规 5 2 2 3 2 7 3 3 2 2" xfId="20986"/>
    <cellStyle name="常规 5 7 2 3 3 2 2" xfId="20987"/>
    <cellStyle name="常规 5 2 6 2 3 3 2 2" xfId="20988"/>
    <cellStyle name="常规 5 2 2 5 2 3 3 2 2" xfId="20989"/>
    <cellStyle name="常规 5 4 3 2 3 3 2 2" xfId="20990"/>
    <cellStyle name="常规 5 2 3 3 2 3 3 2 2" xfId="20991"/>
    <cellStyle name="常规 5 2 2 2 3 2 3 3 2 2" xfId="20992"/>
    <cellStyle name="常规 5 5 3 2 3 3 2 2" xfId="20993"/>
    <cellStyle name="常规 5 2 4 3 2 3 3 2 2" xfId="20994"/>
    <cellStyle name="常规 5 2 2 3 3 2 3 3 2 2" xfId="20995"/>
    <cellStyle name="常规 5 6 2 2 3 3 2 2" xfId="20996"/>
    <cellStyle name="常规 5 2 5 2 2 3 3 2 2" xfId="20997"/>
    <cellStyle name="常规 5 2 2 4 2 2 3 3 2 2" xfId="20998"/>
    <cellStyle name="常规 5 4 2 2 2 3 3 2 2" xfId="20999"/>
    <cellStyle name="常规 5 2 3 2 2 2 3 3 2 2" xfId="21000"/>
    <cellStyle name="常规 5 2 2 2 2 2 2 3 3 2 2" xfId="21001"/>
    <cellStyle name="常规 5 5 2 2 2 3 3 2 2" xfId="21002"/>
    <cellStyle name="常规 5 2 4 2 2 2 3 3 2 2" xfId="21003"/>
    <cellStyle name="常规 5 2 2 3 2 2 2 3 3 2 2" xfId="21004"/>
    <cellStyle name="常规 5 8 2 3 3 2 2" xfId="21005"/>
    <cellStyle name="常规 5 2 7 2 3 3 2 2" xfId="21006"/>
    <cellStyle name="常规 5 2 2 6 2 3 3 2 2" xfId="21007"/>
    <cellStyle name="常规 5 4 4 2 3 3 2 2" xfId="21008"/>
    <cellStyle name="常规 5 2 3 4 2 3 3 2 2" xfId="21009"/>
    <cellStyle name="常规 5 2 2 2 4 2 3 3 2 2" xfId="21010"/>
    <cellStyle name="常规 5 5 4 2 3 3 2 2" xfId="21011"/>
    <cellStyle name="常规 5 2 4 4 2 3 3 2 2" xfId="21012"/>
    <cellStyle name="常规 5 2 2 3 4 2 3 3 2 2" xfId="21013"/>
    <cellStyle name="常规 5 6 3 2 3 3 2 2" xfId="21014"/>
    <cellStyle name="常规 5 2 5 3 2 3 3 2 2" xfId="21015"/>
    <cellStyle name="常规 5 2 2 4 3 2 3 3 2 2" xfId="21016"/>
    <cellStyle name="常规 5 4 2 3 2 3 3 2 2" xfId="21017"/>
    <cellStyle name="常规 5 2 3 2 3 2 3 3 2 2" xfId="21018"/>
    <cellStyle name="常规 5 2 2 2 2 3 2 3 3 2 2" xfId="21019"/>
    <cellStyle name="常规 5 5 2 3 2 3 3 2 2" xfId="21020"/>
    <cellStyle name="常规 5 2 4 2 3 2 3 3 2 2" xfId="21021"/>
    <cellStyle name="常规 5 2 2 3 2 3 2 3 3 2 2" xfId="21022"/>
    <cellStyle name="常规 5 9 2 3 3 2 2" xfId="21023"/>
    <cellStyle name="常规 5 2 8 2 3 3 2 2" xfId="21024"/>
    <cellStyle name="常规 5 2 2 7 2 3 3 2 2" xfId="21025"/>
    <cellStyle name="常规 5 4 5 2 3 3 2 2" xfId="21026"/>
    <cellStyle name="常规 5 2 3 5 2 3 3 2 2" xfId="21027"/>
    <cellStyle name="常规 5 2 2 2 5 2 3 3 2 2" xfId="21028"/>
    <cellStyle name="常规 5 5 5 2 3 3 2 2" xfId="21029"/>
    <cellStyle name="常规 5 2 4 5 2 3 3 2 2" xfId="21030"/>
    <cellStyle name="常规 5 2 2 3 5 2 3 3 2 2" xfId="21031"/>
    <cellStyle name="常规 5 6 4 2 3 3 2 2" xfId="21032"/>
    <cellStyle name="常规 5 2 5 4 2 3 3 2 2" xfId="21033"/>
    <cellStyle name="常规 5 2 2 4 4 2 3 3 2 2" xfId="21034"/>
    <cellStyle name="常规 5 4 2 4 2 3 3 2 2" xfId="21035"/>
    <cellStyle name="常规 5 2 3 2 4 2 3 3 2 2" xfId="21036"/>
    <cellStyle name="常规 5 2 2 2 2 4 2 3 3 2 2" xfId="21037"/>
    <cellStyle name="常规 5 5 2 4 2 3 3 2 2" xfId="21038"/>
    <cellStyle name="常规 5 2 4 2 4 2 3 3 2 2" xfId="21039"/>
    <cellStyle name="常规 5 2 2 3 2 4 2 3 3 2 2" xfId="21040"/>
    <cellStyle name="常规 5 10 2 3 3 2 2" xfId="21041"/>
    <cellStyle name="常规 5 2 9 2 3 3 2 2" xfId="21042"/>
    <cellStyle name="常规 5 2 2 8 2 3 3 2 2" xfId="21043"/>
    <cellStyle name="常规 5 4 6 2 3 3 2 2" xfId="21044"/>
    <cellStyle name="常规 5 2 3 6 2 3 3 2 2" xfId="21045"/>
    <cellStyle name="常规 5 2 2 2 6 2 3 3 2 2" xfId="21046"/>
    <cellStyle name="常规 5 5 6 2 3 3 2 2" xfId="21047"/>
    <cellStyle name="常规 5 2 4 6 2 3 3 2 2" xfId="21048"/>
    <cellStyle name="常规 5 2 2 3 6 2 3 3 2 2" xfId="21049"/>
    <cellStyle name="常规 5 6 5 2 3 3 2 2" xfId="21050"/>
    <cellStyle name="常规 5 2 5 5 2 3 3 2 2" xfId="21051"/>
    <cellStyle name="常规 5 2 2 4 5 2 3 3 2 2" xfId="21052"/>
    <cellStyle name="常规 5 4 2 5 2 3 3 2 2" xfId="21053"/>
    <cellStyle name="常规 5 2 3 2 5 2 3 3 2 2" xfId="21054"/>
    <cellStyle name="常规 5 2 2 2 2 5 2 3 3 2 2" xfId="21055"/>
    <cellStyle name="常规 5 5 2 5 2 3 3 2 2" xfId="21056"/>
    <cellStyle name="常规 5 2 4 2 5 2 3 3 2 2" xfId="21057"/>
    <cellStyle name="常规 5 2 2 3 2 5 2 3 3 2 2" xfId="21058"/>
    <cellStyle name="常规 5 11 2 3 3 2 2" xfId="21059"/>
    <cellStyle name="常规 5 2 10 2 3 3 2 2" xfId="21060"/>
    <cellStyle name="常规 5 2 2 9 2 3 3 2 2" xfId="21061"/>
    <cellStyle name="常规 5 4 7 2 3 3 2 2" xfId="21062"/>
    <cellStyle name="常规 5 2 3 7 2 3 3 2 2" xfId="21063"/>
    <cellStyle name="常规 5 2 2 2 7 2 3 3 2 2" xfId="21064"/>
    <cellStyle name="常规 5 5 7 2 3 3 2 2" xfId="21065"/>
    <cellStyle name="常规 5 2 4 7 2 3 3 2 2" xfId="21066"/>
    <cellStyle name="常规 5 2 2 3 7 2 3 3 2 2" xfId="21067"/>
    <cellStyle name="常规 5 6 6 2 3 3 2 2" xfId="21068"/>
    <cellStyle name="常规 5 2 5 6 2 3 3 2 2" xfId="21069"/>
    <cellStyle name="常规 5 2 2 4 6 2 3 3 2 2" xfId="21070"/>
    <cellStyle name="常规 5 4 2 6 2 3 3 2 2" xfId="21071"/>
    <cellStyle name="常规 5 2 3 2 6 2 3 3 2 2" xfId="21072"/>
    <cellStyle name="常规 5 2 2 2 2 6 2 3 3 2 2" xfId="21073"/>
    <cellStyle name="常规 5 5 2 6 2 3 3 2 2" xfId="21074"/>
    <cellStyle name="常规 5 2 4 2 6 2 3 3 2 2" xfId="21075"/>
    <cellStyle name="常规 5 2 2 3 2 6 2 3 3 2 2" xfId="21076"/>
    <cellStyle name="常规 5 15 2 2 2" xfId="21077"/>
    <cellStyle name="常规 5 2 14 2 2 2" xfId="21078"/>
    <cellStyle name="常规 5 2 2 13 2 2 2" xfId="21079"/>
    <cellStyle name="常规 5 4 11 2 2 2" xfId="21080"/>
    <cellStyle name="常规 5 2 3 11 2 2 2" xfId="21081"/>
    <cellStyle name="常规 5 2 2 2 11 2 2 2" xfId="21082"/>
    <cellStyle name="常规 5 5 11 2 2 2" xfId="21083"/>
    <cellStyle name="常规 5 2 4 11 2 2 2" xfId="21084"/>
    <cellStyle name="常规 5 2 2 3 11 2 2 2" xfId="21085"/>
    <cellStyle name="常规 5 6 10 2 2 2" xfId="21086"/>
    <cellStyle name="常规 5 2 5 10 2 2 2" xfId="21087"/>
    <cellStyle name="常规 5 2 2 4 10 2 2 2" xfId="21088"/>
    <cellStyle name="常规 5 4 2 10 2 2 2" xfId="21089"/>
    <cellStyle name="常规 5 2 3 2 10 2 2 2" xfId="21090"/>
    <cellStyle name="常规 5 2 2 2 2 10 2 2 2" xfId="21091"/>
    <cellStyle name="常规 5 5 2 10 2 2 2" xfId="21092"/>
    <cellStyle name="常规 5 2 4 2 10 2 2 2" xfId="21093"/>
    <cellStyle name="常规 5 2 2 3 2 10 2 2 2" xfId="21094"/>
    <cellStyle name="常规 5 7 5 2 2 2" xfId="21095"/>
    <cellStyle name="常规 5 2 6 5 2 2 2" xfId="21096"/>
    <cellStyle name="常规 5 2 2 5 5 2 2 2" xfId="21097"/>
    <cellStyle name="常规 5 4 3 5 2 2 2" xfId="21098"/>
    <cellStyle name="常规 5 2 3 3 5 2 2 2" xfId="21099"/>
    <cellStyle name="常规 5 2 2 2 3 5 2 2 2" xfId="21100"/>
    <cellStyle name="常规 5 5 3 5 2 2 2" xfId="21101"/>
    <cellStyle name="常规 5 2 4 3 5 2 2 2" xfId="21102"/>
    <cellStyle name="常规 5 2 2 3 3 5 2 2 2" xfId="21103"/>
    <cellStyle name="常规 5 6 2 5 2 2 2" xfId="21104"/>
    <cellStyle name="常规 5 2 5 2 5 2 2 2" xfId="21105"/>
    <cellStyle name="常规 5 2 2 4 2 5 2 2 2" xfId="21106"/>
    <cellStyle name="常规 5 4 2 2 5 2 2 2" xfId="21107"/>
    <cellStyle name="常规 5 2 3 2 2 5 2 2 2" xfId="21108"/>
    <cellStyle name="常规 5 2 2 2 2 2 5 2 2 2" xfId="21109"/>
    <cellStyle name="常规 5 5 2 2 5 2 2 2" xfId="21110"/>
    <cellStyle name="常规 5 2 4 2 2 5 2 2 2" xfId="21111"/>
    <cellStyle name="常规 5 2 2 3 2 2 5 2 2 2" xfId="21112"/>
    <cellStyle name="常规 5 8 5 2 2 2" xfId="21113"/>
    <cellStyle name="常规 5 2 7 5 2 2 2" xfId="21114"/>
    <cellStyle name="常规 5 2 2 6 5 2 2 2" xfId="21115"/>
    <cellStyle name="常规 5 4 4 5 2 2 2" xfId="21116"/>
    <cellStyle name="常规 5 2 3 4 5 2 2 2" xfId="21117"/>
    <cellStyle name="常规 5 2 2 2 4 5 2 2 2" xfId="21118"/>
    <cellStyle name="常规 5 5 4 5 2 2 2" xfId="21119"/>
    <cellStyle name="常规 5 2 4 4 5 2 2 2" xfId="21120"/>
    <cellStyle name="常规 5 2 2 3 4 5 2 2 2" xfId="21121"/>
    <cellStyle name="常规 5 6 3 5 2 2 2" xfId="21122"/>
    <cellStyle name="常规 5 2 5 3 5 2 2 2" xfId="21123"/>
    <cellStyle name="常规 5 2 2 4 3 5 2 2 2" xfId="21124"/>
    <cellStyle name="常规 5 4 2 3 5 2 2 2" xfId="21125"/>
    <cellStyle name="常规 5 2 3 2 3 5 2 2 2" xfId="21126"/>
    <cellStyle name="常规 5 2 2 2 2 3 5 2 2 2" xfId="21127"/>
    <cellStyle name="常规 5 5 2 3 5 2 2 2" xfId="21128"/>
    <cellStyle name="常规 5 2 4 2 3 5 2 2 2" xfId="21129"/>
    <cellStyle name="常规 5 2 2 3 2 3 5 2 2 2" xfId="21130"/>
    <cellStyle name="常规 5 9 5 2 2 2" xfId="21131"/>
    <cellStyle name="常规 5 2 8 5 2 2 2" xfId="21132"/>
    <cellStyle name="常规 5 2 2 7 5 2 2 2" xfId="21133"/>
    <cellStyle name="常规 5 4 5 5 2 2 2" xfId="21134"/>
    <cellStyle name="常规 5 2 3 5 5 2 2 2" xfId="21135"/>
    <cellStyle name="常规 5 2 2 2 5 5 2 2 2" xfId="21136"/>
    <cellStyle name="常规 5 5 5 5 2 2 2" xfId="21137"/>
    <cellStyle name="常规 5 2 4 5 5 2 2 2" xfId="21138"/>
    <cellStyle name="常规 5 2 2 3 5 5 2 2 2" xfId="21139"/>
    <cellStyle name="常规 5 6 4 5 2 2 2" xfId="21140"/>
    <cellStyle name="常规 5 2 5 4 5 2 2 2" xfId="21141"/>
    <cellStyle name="常规 5 2 2 4 4 5 2 2 2" xfId="21142"/>
    <cellStyle name="常规 5 4 2 4 5 2 2 2" xfId="21143"/>
    <cellStyle name="常规 5 2 3 2 4 5 2 2 2" xfId="21144"/>
    <cellStyle name="常规 5 2 2 2 2 4 5 2 2 2" xfId="21145"/>
    <cellStyle name="常规 5 5 2 4 5 2 2 2" xfId="21146"/>
    <cellStyle name="常规 5 2 4 2 4 5 2 2 2" xfId="21147"/>
    <cellStyle name="常规 5 2 2 3 2 4 5 2 2 2" xfId="21148"/>
    <cellStyle name="常规 5 10 5 2 2 2" xfId="21149"/>
    <cellStyle name="常规 5 2 9 5 2 2 2" xfId="21150"/>
    <cellStyle name="常规 5 2 2 8 5 2 2 2" xfId="21151"/>
    <cellStyle name="常规 5 4 6 5 2 2 2" xfId="21152"/>
    <cellStyle name="常规 5 2 3 6 5 2 2 2" xfId="21153"/>
    <cellStyle name="常规 5 2 2 2 6 5 2 2 2" xfId="21154"/>
    <cellStyle name="常规 5 5 6 5 2 2 2" xfId="21155"/>
    <cellStyle name="常规 5 2 4 6 5 2 2 2" xfId="21156"/>
    <cellStyle name="常规 5 2 2 3 6 5 2 2 2" xfId="21157"/>
    <cellStyle name="常规 5 6 5 5 2 2 2" xfId="21158"/>
    <cellStyle name="常规 5 2 5 5 5 2 2 2" xfId="21159"/>
    <cellStyle name="常规 5 2 2 4 5 5 2 2 2" xfId="21160"/>
    <cellStyle name="常规 5 4 2 5 5 2 2 2" xfId="21161"/>
    <cellStyle name="常规 5 2 3 2 5 5 2 2 2" xfId="21162"/>
    <cellStyle name="常规 5 2 2 2 2 5 5 2 2 2" xfId="21163"/>
    <cellStyle name="常规 5 5 2 5 5 2 2 2" xfId="21164"/>
    <cellStyle name="常规 5 2 4 2 5 5 2 2 2" xfId="21165"/>
    <cellStyle name="常规 5 2 2 3 2 5 5 2 2 2" xfId="21166"/>
    <cellStyle name="常规 5 11 5 2 2 2" xfId="21167"/>
    <cellStyle name="常规 5 2 10 5 2 2 2" xfId="21168"/>
    <cellStyle name="常规 5 2 2 9 5 2 2 2" xfId="21169"/>
    <cellStyle name="常规 5 4 7 5 2 2 2" xfId="21170"/>
    <cellStyle name="常规 5 2 3 7 5 2 2 2" xfId="21171"/>
    <cellStyle name="常规 5 2 2 2 7 5 2 2 2" xfId="21172"/>
    <cellStyle name="常规 5 5 7 5 2 2 2" xfId="21173"/>
    <cellStyle name="常规 5 2 4 7 5 2 2 2" xfId="21174"/>
    <cellStyle name="常规 5 2 2 3 7 5 2 2 2" xfId="21175"/>
    <cellStyle name="常规 5 6 6 5 2 2 2" xfId="21176"/>
    <cellStyle name="常规 5 2 5 6 5 2 2 2" xfId="21177"/>
    <cellStyle name="常规 5 2 2 4 6 5 2 2 2" xfId="21178"/>
    <cellStyle name="常规 5 4 2 6 5 2 2 2" xfId="21179"/>
    <cellStyle name="常规 5 2 3 2 6 5 2 2 2" xfId="21180"/>
    <cellStyle name="常规 5 2 2 2 2 6 5 2 2 2" xfId="21181"/>
    <cellStyle name="常规 5 5 2 6 5 2 2 2" xfId="21182"/>
    <cellStyle name="常规 5 2 4 2 6 5 2 2 2" xfId="21183"/>
    <cellStyle name="常规 5 2 2 3 2 6 5 2 2 2" xfId="21184"/>
    <cellStyle name="常规 5 12 4 2 2 2" xfId="21185"/>
    <cellStyle name="常规 5 2 11 4 2 2 2" xfId="21186"/>
    <cellStyle name="常规 5 2 2 10 4 2 2 2" xfId="21187"/>
    <cellStyle name="常规 5 4 8 4 2 2 2" xfId="21188"/>
    <cellStyle name="常规 5 2 3 8 4 2 2 2" xfId="21189"/>
    <cellStyle name="常规 5 2 2 2 8 4 2 2 2" xfId="21190"/>
    <cellStyle name="常规 5 5 8 4 2 2 2" xfId="21191"/>
    <cellStyle name="常规 5 2 4 8 4 2 2 2" xfId="21192"/>
    <cellStyle name="常规 5 2 2 3 8 4 2 2 2" xfId="21193"/>
    <cellStyle name="常规 5 6 7 4 2 2 2" xfId="21194"/>
    <cellStyle name="常规 5 2 5 7 4 2 2 2" xfId="21195"/>
    <cellStyle name="常规 5 2 2 4 7 4 2 2 2" xfId="21196"/>
    <cellStyle name="常规 5 4 2 7 4 2 2 2" xfId="21197"/>
    <cellStyle name="常规 5 2 3 2 7 4 2 2 2" xfId="21198"/>
    <cellStyle name="常规 5 2 2 2 2 7 4 2 2 2" xfId="21199"/>
    <cellStyle name="常规 5 5 2 7 4 2 2 2" xfId="21200"/>
    <cellStyle name="常规 5 2 4 2 7 4 2 2 2" xfId="21201"/>
    <cellStyle name="常规 5 2 2 3 2 7 4 2 2 2" xfId="21202"/>
    <cellStyle name="常规 5 7 2 4 2 2 2" xfId="21203"/>
    <cellStyle name="常规 5 2 6 2 4 2 2 2" xfId="21204"/>
    <cellStyle name="常规 5 2 2 5 2 4 2 2 2" xfId="21205"/>
    <cellStyle name="常规 5 4 3 2 4 2 2 2" xfId="21206"/>
    <cellStyle name="常规 5 2 3 3 2 4 2 2 2" xfId="21207"/>
    <cellStyle name="常规 5 2 2 2 3 2 4 2 2 2" xfId="21208"/>
    <cellStyle name="常规 5 5 3 2 4 2 2 2" xfId="21209"/>
    <cellStyle name="常规 5 2 4 3 2 4 2 2 2" xfId="21210"/>
    <cellStyle name="常规 5 2 2 3 3 2 4 2 2 2" xfId="21211"/>
    <cellStyle name="常规 5 6 2 2 4 2 2 2" xfId="21212"/>
    <cellStyle name="常规 5 2 5 2 2 4 2 2 2" xfId="21213"/>
    <cellStyle name="常规 5 2 2 4 2 2 4 2 2 2" xfId="21214"/>
    <cellStyle name="常规 5 4 2 2 2 4 2 2 2" xfId="21215"/>
    <cellStyle name="常规 5 2 3 2 2 2 4 2 2 2" xfId="21216"/>
    <cellStyle name="常规 5 2 2 2 2 2 2 4 2 2 2" xfId="21217"/>
    <cellStyle name="常规 5 5 2 2 2 4 2 2 2" xfId="21218"/>
    <cellStyle name="常规 5 2 4 2 2 2 4 2 2 2" xfId="21219"/>
    <cellStyle name="常规 5 2 2 3 2 2 2 4 2 2 2" xfId="21220"/>
    <cellStyle name="常规 5 8 2 4 2 2 2" xfId="21221"/>
    <cellStyle name="常规 5 2 7 2 4 2 2 2" xfId="21222"/>
    <cellStyle name="常规 5 2 2 6 2 4 2 2 2" xfId="21223"/>
    <cellStyle name="常规 5 4 4 2 4 2 2 2" xfId="21224"/>
    <cellStyle name="常规 5 2 3 4 2 4 2 2 2" xfId="21225"/>
    <cellStyle name="常规 5 2 2 2 4 2 4 2 2 2" xfId="21226"/>
    <cellStyle name="常规 5 5 4 2 4 2 2 2" xfId="21227"/>
    <cellStyle name="常规 5 2 4 4 2 4 2 2 2" xfId="21228"/>
    <cellStyle name="常规 5 2 2 3 4 2 4 2 2 2" xfId="21229"/>
    <cellStyle name="常规 5 6 3 2 4 2 2 2" xfId="21230"/>
    <cellStyle name="常规 5 2 5 3 2 4 2 2 2" xfId="21231"/>
    <cellStyle name="常规 5 2 2 4 3 2 4 2 2 2" xfId="21232"/>
    <cellStyle name="常规 5 4 2 3 2 4 2 2 2" xfId="21233"/>
    <cellStyle name="常规 5 2 3 2 3 2 4 2 2 2" xfId="21234"/>
    <cellStyle name="常规 5 2 2 2 2 3 2 4 2 2 2" xfId="21235"/>
    <cellStyle name="常规 5 5 2 3 2 4 2 2 2" xfId="21236"/>
    <cellStyle name="常规 5 2 4 2 3 2 4 2 2 2" xfId="21237"/>
    <cellStyle name="常规 5 2 2 3 2 3 2 4 2 2 2" xfId="21238"/>
    <cellStyle name="常规 5 9 2 4 2 2 2" xfId="21239"/>
    <cellStyle name="常规 5 2 8 2 4 2 2 2" xfId="21240"/>
    <cellStyle name="常规 5 2 2 7 2 4 2 2 2" xfId="21241"/>
    <cellStyle name="常规 5 4 5 2 4 2 2 2" xfId="21242"/>
    <cellStyle name="常规 5 2 3 5 2 4 2 2 2" xfId="21243"/>
    <cellStyle name="常规 5 2 2 2 5 2 4 2 2 2" xfId="21244"/>
    <cellStyle name="常规 5 5 5 2 4 2 2 2" xfId="21245"/>
    <cellStyle name="常规 5 2 4 5 2 4 2 2 2" xfId="21246"/>
    <cellStyle name="常规 5 2 2 3 5 2 4 2 2 2" xfId="21247"/>
    <cellStyle name="常规 5 6 4 2 4 2 2 2" xfId="21248"/>
    <cellStyle name="常规 5 2 5 4 2 4 2 2 2" xfId="21249"/>
    <cellStyle name="常规 5 2 2 4 4 2 4 2 2 2" xfId="21250"/>
    <cellStyle name="常规 5 4 2 4 2 4 2 2 2" xfId="21251"/>
    <cellStyle name="常规 5 2 3 2 4 2 4 2 2 2" xfId="21252"/>
    <cellStyle name="常规 5 2 2 2 2 4 2 4 2 2 2" xfId="21253"/>
    <cellStyle name="常规 5 5 2 4 2 4 2 2 2" xfId="21254"/>
    <cellStyle name="常规 5 2 4 2 4 2 4 2 2 2" xfId="21255"/>
    <cellStyle name="常规 5 2 2 3 2 4 2 4 2 2 2" xfId="21256"/>
    <cellStyle name="常规 5 10 2 4 2 2 2" xfId="21257"/>
    <cellStyle name="常规 5 2 9 2 4 2 2 2" xfId="21258"/>
    <cellStyle name="常规 5 2 2 8 2 4 2 2 2" xfId="21259"/>
    <cellStyle name="常规 5 4 6 2 4 2 2 2" xfId="21260"/>
    <cellStyle name="常规 5 2 3 6 2 4 2 2 2" xfId="21261"/>
    <cellStyle name="常规 5 2 2 2 6 2 4 2 2 2" xfId="21262"/>
    <cellStyle name="常规 5 5 6 2 4 2 2 2" xfId="21263"/>
    <cellStyle name="常规 5 2 4 6 2 4 2 2 2" xfId="21264"/>
    <cellStyle name="常规 5 2 2 3 6 2 4 2 2 2" xfId="21265"/>
    <cellStyle name="常规 5 6 5 2 4 2 2 2" xfId="21266"/>
    <cellStyle name="常规 5 2 5 5 2 4 2 2 2" xfId="21267"/>
    <cellStyle name="常规 5 2 2 4 5 2 4 2 2 2" xfId="21268"/>
    <cellStyle name="常规 5 4 2 5 2 4 2 2 2" xfId="21269"/>
    <cellStyle name="常规 5 2 3 2 5 2 4 2 2 2" xfId="21270"/>
    <cellStyle name="常规 5 2 2 2 2 5 2 4 2 2 2" xfId="21271"/>
    <cellStyle name="常规 5 5 2 5 2 4 2 2 2" xfId="21272"/>
    <cellStyle name="常规 5 2 4 2 5 2 4 2 2 2" xfId="21273"/>
    <cellStyle name="常规 5 2 2 3 2 5 2 4 2 2 2" xfId="21274"/>
    <cellStyle name="常规 5 11 2 4 2 2 2" xfId="21275"/>
    <cellStyle name="常规 5 2 10 2 4 2 2 2" xfId="21276"/>
    <cellStyle name="常规 5 2 2 9 2 4 2 2 2" xfId="21277"/>
    <cellStyle name="常规 5 4 7 2 4 2 2 2" xfId="21278"/>
    <cellStyle name="常规 5 2 3 7 2 4 2 2 2" xfId="21279"/>
    <cellStyle name="常规 5 2 2 2 7 2 4 2 2 2" xfId="21280"/>
    <cellStyle name="常规 5 5 7 2 4 2 2 2" xfId="21281"/>
    <cellStyle name="常规 5 2 4 7 2 4 2 2 2" xfId="21282"/>
    <cellStyle name="常规 5 2 2 3 7 2 4 2 2 2" xfId="21283"/>
    <cellStyle name="常规 5 6 6 2 4 2 2 2" xfId="21284"/>
    <cellStyle name="常规 5 2 5 6 2 4 2 2 2" xfId="21285"/>
    <cellStyle name="常规 5 2 2 4 6 2 4 2 2 2" xfId="21286"/>
    <cellStyle name="常规 5 4 2 6 2 4 2 2 2" xfId="21287"/>
    <cellStyle name="常规 5 2 3 2 6 2 4 2 2 2" xfId="21288"/>
    <cellStyle name="常规 5 2 2 2 2 6 2 4 2 2 2" xfId="21289"/>
    <cellStyle name="常规 5 5 2 6 2 4 2 2 2" xfId="21290"/>
    <cellStyle name="常规 5 2 4 2 6 2 4 2 2 2" xfId="21291"/>
    <cellStyle name="常规 5 2 2 3 2 6 2 4 2 2 2" xfId="21292"/>
    <cellStyle name="常规 5 13 2 2 2 2" xfId="21293"/>
    <cellStyle name="常规 5 2 12 2 2 2 2" xfId="21294"/>
    <cellStyle name="常规 5 2 2 11 2 2 2 2" xfId="21295"/>
    <cellStyle name="常规 5 4 9 2 2 2 2" xfId="21296"/>
    <cellStyle name="常规 5 2 3 9 2 2 2 2" xfId="21297"/>
    <cellStyle name="常规 5 2 2 2 9 2 2 2 2" xfId="21298"/>
    <cellStyle name="常规 5 5 9 2 2 2 2" xfId="21299"/>
    <cellStyle name="常规 5 2 4 9 2 2 2 2" xfId="21300"/>
    <cellStyle name="常规 5 2 2 3 9 2 2 2 2" xfId="21301"/>
    <cellStyle name="常规 5 6 8 2 2 2 2" xfId="21302"/>
    <cellStyle name="常规 5 2 5 8 2 2 2 2" xfId="21303"/>
    <cellStyle name="常规 5 2 2 4 8 2 2 2 2" xfId="21304"/>
    <cellStyle name="常规 5 4 2 8 2 2 2 2" xfId="21305"/>
    <cellStyle name="常规 5 2 3 2 8 2 2 2 2" xfId="21306"/>
    <cellStyle name="常规 5 2 2 2 2 8 2 2 2 2" xfId="21307"/>
    <cellStyle name="常规 5 5 2 8 2 2 2 2" xfId="21308"/>
    <cellStyle name="常规 5 2 4 2 8 2 2 2 2" xfId="21309"/>
    <cellStyle name="常规 5 2 2 3 2 8 2 2 2 2" xfId="21310"/>
    <cellStyle name="常规 5 7 3 2 2 2 2" xfId="21311"/>
    <cellStyle name="常规 5 2 6 3 2 2 2 2" xfId="21312"/>
    <cellStyle name="常规 5 2 2 5 3 2 2 2 2" xfId="21313"/>
    <cellStyle name="常规 5 4 3 3 2 2 2 2" xfId="21314"/>
    <cellStyle name="常规 5 2 3 3 3 2 2 2 2" xfId="21315"/>
    <cellStyle name="常规 5 2 2 2 3 3 2 2 2 2" xfId="21316"/>
    <cellStyle name="常规 5 5 3 3 2 2 2 2" xfId="21317"/>
    <cellStyle name="常规 5 2 4 3 3 2 2 2 2" xfId="21318"/>
    <cellStyle name="常规 5 2 2 3 3 3 2 2 2 2" xfId="21319"/>
    <cellStyle name="常规 5 6 2 3 2 2 2 2" xfId="21320"/>
    <cellStyle name="常规 5 2 5 2 3 2 2 2 2" xfId="21321"/>
    <cellStyle name="常规 5 2 2 4 2 3 2 2 2 2" xfId="21322"/>
    <cellStyle name="常规 5 4 2 2 3 2 2 2 2" xfId="21323"/>
    <cellStyle name="常规 5 2 3 2 2 3 2 2 2 2" xfId="21324"/>
    <cellStyle name="常规 5 2 2 2 2 2 3 2 2 2 2" xfId="21325"/>
    <cellStyle name="常规 5 5 2 2 3 2 2 2 2" xfId="21326"/>
    <cellStyle name="常规 5 2 4 2 2 3 2 2 2 2" xfId="21327"/>
    <cellStyle name="常规 5 2 2 3 2 2 3 2 2 2 2" xfId="21328"/>
    <cellStyle name="常规 5 8 3 2 2 2 2" xfId="21329"/>
    <cellStyle name="常规 5 2 7 3 2 2 2 2" xfId="21330"/>
    <cellStyle name="常规 5 2 2 6 3 2 2 2 2" xfId="21331"/>
    <cellStyle name="常规 5 4 4 3 2 2 2 2" xfId="21332"/>
    <cellStyle name="常规 5 2 3 4 3 2 2 2 2" xfId="21333"/>
    <cellStyle name="常规 5 2 2 2 4 3 2 2 2 2" xfId="21334"/>
    <cellStyle name="常规 5 5 4 3 2 2 2 2" xfId="21335"/>
    <cellStyle name="常规 5 2 4 4 3 2 2 2 2" xfId="21336"/>
    <cellStyle name="常规 5 2 2 3 4 3 2 2 2 2" xfId="21337"/>
    <cellStyle name="常规 5 6 3 3 2 2 2 2" xfId="21338"/>
    <cellStyle name="常规 5 2 5 3 3 2 2 2 2" xfId="21339"/>
    <cellStyle name="常规 5 2 2 4 3 3 2 2 2 2" xfId="21340"/>
    <cellStyle name="常规 5 4 2 3 3 2 2 2 2" xfId="21341"/>
    <cellStyle name="常规 5 2 3 2 3 3 2 2 2 2" xfId="21342"/>
    <cellStyle name="常规 5 2 2 2 2 3 3 2 2 2 2" xfId="21343"/>
    <cellStyle name="常规 5 5 2 3 3 2 2 2 2" xfId="21344"/>
    <cellStyle name="常规 5 2 4 2 3 3 2 2 2 2" xfId="21345"/>
    <cellStyle name="常规 5 2 2 3 2 3 3 2 2 2 2" xfId="21346"/>
    <cellStyle name="常规 5 9 3 2 2 2 2" xfId="21347"/>
    <cellStyle name="常规 5 2 8 3 2 2 2 2" xfId="21348"/>
    <cellStyle name="常规 5 2 2 7 3 2 2 2 2" xfId="21349"/>
    <cellStyle name="常规 5 4 5 3 2 2 2 2" xfId="21350"/>
    <cellStyle name="常规 5 2 3 5 3 2 2 2 2" xfId="21351"/>
    <cellStyle name="常规 5 2 2 2 5 3 2 2 2 2" xfId="21352"/>
    <cellStyle name="常规 5 5 5 3 2 2 2 2" xfId="21353"/>
    <cellStyle name="常规 5 2 4 5 3 2 2 2 2" xfId="21354"/>
    <cellStyle name="常规 5 2 2 3 5 3 2 2 2 2" xfId="21355"/>
    <cellStyle name="常规 5 6 4 3 2 2 2 2" xfId="21356"/>
    <cellStyle name="常规 5 2 5 4 3 2 2 2 2" xfId="21357"/>
    <cellStyle name="常规 5 2 2 4 4 3 2 2 2 2" xfId="21358"/>
    <cellStyle name="常规 5 4 2 4 3 2 2 2 2" xfId="21359"/>
    <cellStyle name="常规 5 2 3 2 4 3 2 2 2 2" xfId="21360"/>
    <cellStyle name="常规 5 2 2 2 2 4 3 2 2 2 2" xfId="21361"/>
    <cellStyle name="常规 5 5 2 4 3 2 2 2 2" xfId="21362"/>
    <cellStyle name="常规 5 2 4 2 4 3 2 2 2 2" xfId="21363"/>
    <cellStyle name="常规 5 2 2 3 2 4 3 2 2 2 2" xfId="21364"/>
    <cellStyle name="常规 5 10 3 2 2 2 2" xfId="21365"/>
    <cellStyle name="常规 5 2 9 3 2 2 2 2" xfId="21366"/>
    <cellStyle name="常规 5 2 2 8 3 2 2 2 2" xfId="21367"/>
    <cellStyle name="常规 5 4 6 3 2 2 2 2" xfId="21368"/>
    <cellStyle name="常规 5 2 3 6 3 2 2 2 2" xfId="21369"/>
    <cellStyle name="常规 5 2 2 2 6 3 2 2 2 2" xfId="21370"/>
    <cellStyle name="常规 5 5 6 3 2 2 2 2" xfId="21371"/>
    <cellStyle name="常规 5 2 4 6 3 2 2 2 2" xfId="21372"/>
    <cellStyle name="常规 5 2 2 3 6 3 2 2 2 2" xfId="21373"/>
    <cellStyle name="常规 5 6 5 3 2 2 2 2" xfId="21374"/>
    <cellStyle name="常规 5 2 5 5 3 2 2 2 2" xfId="21375"/>
    <cellStyle name="常规 5 2 2 4 5 3 2 2 2 2" xfId="21376"/>
    <cellStyle name="常规 5 4 2 5 3 2 2 2 2" xfId="21377"/>
    <cellStyle name="常规 5 2 3 2 5 3 2 2 2 2" xfId="21378"/>
    <cellStyle name="常规 5 2 2 2 2 5 3 2 2 2 2" xfId="21379"/>
    <cellStyle name="常规 5 5 2 5 3 2 2 2 2" xfId="21380"/>
    <cellStyle name="常规 5 2 4 2 5 3 2 2 2 2" xfId="21381"/>
    <cellStyle name="常规 5 2 2 3 2 5 3 2 2 2 2" xfId="21382"/>
    <cellStyle name="常规 5 11 3 2 2 2 2" xfId="21383"/>
    <cellStyle name="常规 5 2 10 3 2 2 2 2" xfId="21384"/>
    <cellStyle name="常规 5 2 2 9 3 2 2 2 2" xfId="21385"/>
    <cellStyle name="常规 5 4 7 3 2 2 2 2" xfId="21386"/>
    <cellStyle name="常规 5 2 3 7 3 2 2 2 2" xfId="21387"/>
    <cellStyle name="常规 5 2 2 2 7 3 2 2 2 2" xfId="21388"/>
    <cellStyle name="常规 5 5 7 3 2 2 2 2" xfId="21389"/>
    <cellStyle name="常规 5 2 4 7 3 2 2 2 2" xfId="21390"/>
    <cellStyle name="常规 5 2 2 3 7 3 2 2 2 2" xfId="21391"/>
    <cellStyle name="常规 5 6 6 3 2 2 2 2" xfId="21392"/>
    <cellStyle name="常规 5 2 5 6 3 2 2 2 2" xfId="21393"/>
    <cellStyle name="常规 5 2 2 4 6 3 2 2 2 2" xfId="21394"/>
    <cellStyle name="常规 5 4 2 6 3 2 2 2 2" xfId="21395"/>
    <cellStyle name="常规 5 2 3 2 6 3 2 2 2 2" xfId="21396"/>
    <cellStyle name="常规 5 2 2 2 2 6 3 2 2 2 2" xfId="21397"/>
    <cellStyle name="常规 5 5 2 6 3 2 2 2 2" xfId="21398"/>
    <cellStyle name="常规 5 2 4 2 6 3 2 2 2 2" xfId="21399"/>
    <cellStyle name="常规 5 2 2 3 2 6 3 2 2 2 2" xfId="21400"/>
    <cellStyle name="常规 5 12 2 2 2 2 2" xfId="21401"/>
    <cellStyle name="常规 5 2 11 2 2 2 2 2" xfId="21402"/>
    <cellStyle name="常规 5 2 2 10 2 2 2 2 2" xfId="21403"/>
    <cellStyle name="常规 5 4 8 2 2 2 2 2" xfId="21404"/>
    <cellStyle name="常规 5 2 3 8 2 2 2 2 2" xfId="21405"/>
    <cellStyle name="常规 5 2 2 2 8 2 2 2 2 2" xfId="21406"/>
    <cellStyle name="常规 5 5 8 2 2 2 2 2" xfId="21407"/>
    <cellStyle name="常规 5 2 4 8 2 2 2 2 2" xfId="21408"/>
    <cellStyle name="常规 5 2 2 3 8 2 2 2 2 2" xfId="21409"/>
    <cellStyle name="常规 5 6 7 2 2 2 2 2" xfId="21410"/>
    <cellStyle name="常规 5 2 5 7 2 2 2 2 2" xfId="21411"/>
    <cellStyle name="常规 5 2 2 4 7 2 2 2 2 2" xfId="21412"/>
    <cellStyle name="常规 5 4 2 7 2 2 2 2 2" xfId="21413"/>
    <cellStyle name="常规 5 2 3 2 7 2 2 2 2 2" xfId="21414"/>
    <cellStyle name="常规 5 2 2 2 2 7 2 2 2 2 2" xfId="21415"/>
    <cellStyle name="常规 5 5 2 7 2 2 2 2 2" xfId="21416"/>
    <cellStyle name="常规 5 2 4 2 7 2 2 2 2 2" xfId="21417"/>
    <cellStyle name="常规 5 2 2 3 2 7 2 2 2 2 2" xfId="21418"/>
    <cellStyle name="常规 5 7 2 2 2 2 2 2" xfId="21419"/>
    <cellStyle name="常规 5 2 6 2 2 2 2 2 2" xfId="21420"/>
    <cellStyle name="常规 5 2 2 5 2 2 2 2 2 2" xfId="21421"/>
    <cellStyle name="常规 5 4 3 2 2 2 2 2 2" xfId="21422"/>
    <cellStyle name="常规 5 2 3 3 2 2 2 2 2 2" xfId="21423"/>
    <cellStyle name="常规 5 2 2 2 3 2 2 2 2 2 2" xfId="21424"/>
    <cellStyle name="常规 5 5 3 2 2 2 2 2 2" xfId="21425"/>
    <cellStyle name="常规 5 2 4 3 2 2 2 2 2 2" xfId="21426"/>
    <cellStyle name="常规 5 2 2 3 3 2 2 2 2 2 2" xfId="21427"/>
    <cellStyle name="常规 5 6 2 2 2 2 2 2 2" xfId="21428"/>
    <cellStyle name="常规 5 2 5 2 2 2 2 2 2 2" xfId="21429"/>
    <cellStyle name="常规 5 2 2 4 2 2 2 2 2 2 2" xfId="21430"/>
    <cellStyle name="常规 5 4 2 2 2 2 2 2 2 2" xfId="21431"/>
    <cellStyle name="常规 5 2 3 2 2 2 2 2 2 2 2" xfId="21432"/>
    <cellStyle name="常规 5 2 2 2 2 2 2 2 2 2 2 2" xfId="21433"/>
    <cellStyle name="常规 5 5 2 2 2 2 2 2 2 2" xfId="21434"/>
    <cellStyle name="常规 5 2 4 2 2 2 2 2 2 2 2" xfId="21435"/>
    <cellStyle name="常规 5 2 2 3 2 2 2 2 2 2 2 2" xfId="21436"/>
    <cellStyle name="常规 5 8 2 2 2 2 2 2" xfId="21437"/>
    <cellStyle name="常规 5 2 7 2 2 2 2 2 2" xfId="21438"/>
    <cellStyle name="常规 5 2 2 6 2 2 2 2 2 2" xfId="21439"/>
    <cellStyle name="常规 5 4 4 2 2 2 2 2 2" xfId="21440"/>
    <cellStyle name="常规 5 2 3 4 2 2 2 2 2 2" xfId="21441"/>
    <cellStyle name="常规 5 2 2 2 4 2 2 2 2 2 2" xfId="21442"/>
    <cellStyle name="常规 5 5 4 2 2 2 2 2 2" xfId="21443"/>
    <cellStyle name="常规 5 2 4 4 2 2 2 2 2 2" xfId="21444"/>
    <cellStyle name="常规 5 2 2 3 4 2 2 2 2 2 2" xfId="21445"/>
    <cellStyle name="常规 5 6 3 2 2 2 2 2 2" xfId="21446"/>
    <cellStyle name="常规 5 2 5 3 2 2 2 2 2 2" xfId="21447"/>
    <cellStyle name="常规 5 2 2 4 3 2 2 2 2 2 2" xfId="21448"/>
    <cellStyle name="常规 5 4 2 3 2 2 2 2 2 2" xfId="21449"/>
    <cellStyle name="常规 5 2 3 2 3 2 2 2 2 2 2" xfId="21450"/>
    <cellStyle name="常规 5 2 2 2 2 3 2 2 2 2 2 2" xfId="21451"/>
    <cellStyle name="常规 5 5 2 3 2 2 2 2 2 2" xfId="21452"/>
    <cellStyle name="常规 5 2 4 2 3 2 2 2 2 2 2" xfId="21453"/>
    <cellStyle name="常规 5 2 2 3 2 3 2 2 2 2 2 2" xfId="21454"/>
    <cellStyle name="常规 5 9 2 2 2 2 2 2" xfId="21455"/>
    <cellStyle name="常规 5 2 8 2 2 2 2 2 2" xfId="21456"/>
    <cellStyle name="常规 5 2 2 7 2 2 2 2 2 2" xfId="21457"/>
    <cellStyle name="常规 5 4 5 2 2 2 2 2 2" xfId="21458"/>
    <cellStyle name="常规 5 2 3 5 2 2 2 2 2 2" xfId="21459"/>
    <cellStyle name="常规 5 2 2 2 5 2 2 2 2 2 2" xfId="21460"/>
    <cellStyle name="常规 5 5 5 2 2 2 2 2 2" xfId="21461"/>
    <cellStyle name="常规 5 2 4 5 2 2 2 2 2 2" xfId="21462"/>
    <cellStyle name="常规 5 2 2 3 5 2 2 2 2 2 2" xfId="21463"/>
    <cellStyle name="常规 5 6 4 2 2 2 2 2 2" xfId="21464"/>
    <cellStyle name="常规 5 2 5 4 2 2 2 2 2 2" xfId="21465"/>
    <cellStyle name="常规 5 2 2 4 4 2 2 2 2 2 2" xfId="21466"/>
    <cellStyle name="常规 5 4 2 4 2 2 2 2 2 2" xfId="21467"/>
    <cellStyle name="常规 5 2 3 2 4 2 2 2 2 2 2" xfId="21468"/>
    <cellStyle name="常规 5 2 2 2 2 4 2 2 2 2 2 2" xfId="21469"/>
    <cellStyle name="常规 5 5 2 4 2 2 2 2 2 2" xfId="21470"/>
    <cellStyle name="常规 5 2 4 2 4 2 2 2 2 2 2" xfId="21471"/>
    <cellStyle name="常规 5 2 2 3 2 4 2 2 2 2 2 2" xfId="21472"/>
    <cellStyle name="常规 5 10 2 2 2 2 2 2" xfId="21473"/>
    <cellStyle name="常规 5 2 9 2 2 2 2 2 2" xfId="21474"/>
    <cellStyle name="常规 5 2 2 8 2 2 2 2 2 2" xfId="21475"/>
    <cellStyle name="常规 5 4 6 2 2 2 2 2 2" xfId="21476"/>
    <cellStyle name="常规 5 2 3 6 2 2 2 2 2 2" xfId="21477"/>
    <cellStyle name="常规 5 2 2 2 6 2 2 2 2 2 2" xfId="21478"/>
    <cellStyle name="常规 5 5 6 2 2 2 2 2 2" xfId="21479"/>
    <cellStyle name="常规 5 2 4 6 2 2 2 2 2 2" xfId="21480"/>
    <cellStyle name="常规 5 2 2 3 6 2 2 2 2 2 2" xfId="21481"/>
    <cellStyle name="常规 5 6 5 2 2 2 2 2 2" xfId="21482"/>
    <cellStyle name="常规 5 2 5 5 2 2 2 2 2 2" xfId="21483"/>
    <cellStyle name="常规 5 2 2 4 5 2 2 2 2 2 2" xfId="21484"/>
    <cellStyle name="常规 5 4 2 5 2 2 2 2 2 2" xfId="21485"/>
    <cellStyle name="常规 5 2 3 2 5 2 2 2 2 2 2" xfId="21486"/>
    <cellStyle name="常规 5 2 2 2 2 5 2 2 2 2 2 2" xfId="21487"/>
    <cellStyle name="常规 5 5 2 5 2 2 2 2 2 2" xfId="21488"/>
    <cellStyle name="常规 5 2 4 2 5 2 2 2 2 2 2" xfId="21489"/>
    <cellStyle name="常规 5 2 2 3 2 5 2 2 2 2 2 2" xfId="21490"/>
    <cellStyle name="常规 5 11 2 2 2 2 2 2" xfId="21491"/>
    <cellStyle name="常规 5 2 10 2 2 2 2 2 2" xfId="21492"/>
    <cellStyle name="常规 5 2 2 9 2 2 2 2 2 2" xfId="21493"/>
    <cellStyle name="常规 5 4 7 2 2 2 2 2 2" xfId="21494"/>
    <cellStyle name="常规 5 2 3 7 2 2 2 2 2 2" xfId="21495"/>
    <cellStyle name="常规 5 2 2 2 7 2 2 2 2 2 2" xfId="21496"/>
    <cellStyle name="常规 5 5 7 2 2 2 2 2 2" xfId="21497"/>
    <cellStyle name="常规 5 2 4 7 2 2 2 2 2 2" xfId="21498"/>
    <cellStyle name="常规 5 2 2 3 7 2 2 2 2 2 2" xfId="21499"/>
    <cellStyle name="常规 5 6 6 2 2 2 2 2 2" xfId="21500"/>
    <cellStyle name="常规 5 2 5 6 2 2 2 2 2 2" xfId="21501"/>
    <cellStyle name="常规 5 2 2 4 6 2 2 2 2 2 2" xfId="21502"/>
    <cellStyle name="常规 5 4 2 6 2 2 2 2 2 2" xfId="21503"/>
    <cellStyle name="常规 5 2 3 2 6 2 2 2 2 2 2" xfId="21504"/>
    <cellStyle name="常规 5 2 2 2 2 6 2 2 2 2 2 2" xfId="21505"/>
    <cellStyle name="常规 5 5 2 6 2 2 2 2 2 2" xfId="21506"/>
    <cellStyle name="常规 5 2 4 2 6 2 2 2 2 2 2" xfId="21507"/>
    <cellStyle name="常规 5 2 2 3 2 6 2 2 2 2 2 2" xfId="21508"/>
    <cellStyle name="常规 5 14 2 2 2 2" xfId="21509"/>
    <cellStyle name="常规 5 2 13 2 2 2 2" xfId="21510"/>
    <cellStyle name="常规 5 2 2 12 2 2 2 2" xfId="21511"/>
    <cellStyle name="常规 5 4 10 2 2 2 2" xfId="21512"/>
    <cellStyle name="常规 5 2 3 10 2 2 2 2" xfId="21513"/>
    <cellStyle name="常规 5 2 2 2 10 2 2 2 2" xfId="21514"/>
    <cellStyle name="常规 5 5 10 2 2 2 2" xfId="21515"/>
    <cellStyle name="常规 5 2 4 10 2 2 2 2" xfId="21516"/>
    <cellStyle name="常规 5 2 2 3 10 2 2 2 2" xfId="21517"/>
    <cellStyle name="常规 5 6 9 2 2 2 2" xfId="21518"/>
    <cellStyle name="常规 5 2 5 9 2 2 2 2" xfId="21519"/>
    <cellStyle name="常规 5 2 2 4 9 2 2 2 2" xfId="21520"/>
    <cellStyle name="常规 5 4 2 9 2 2 2 2" xfId="21521"/>
    <cellStyle name="常规 5 2 3 2 9 2 2 2 2" xfId="21522"/>
    <cellStyle name="常规 5 2 2 2 2 9 2 2 2 2" xfId="21523"/>
    <cellStyle name="常规 5 5 2 9 2 2 2 2" xfId="21524"/>
    <cellStyle name="常规 5 2 4 2 9 2 2 2 2" xfId="21525"/>
    <cellStyle name="常规 5 2 2 3 2 9 2 2 2 2" xfId="21526"/>
    <cellStyle name="常规 5 7 4 2 2 2 2" xfId="21527"/>
    <cellStyle name="常规 5 2 6 4 2 2 2 2" xfId="21528"/>
    <cellStyle name="常规 5 2 2 5 4 2 2 2 2" xfId="21529"/>
    <cellStyle name="常规 5 4 3 4 2 2 2 2" xfId="21530"/>
    <cellStyle name="常规 5 2 3 3 4 2 2 2 2" xfId="21531"/>
    <cellStyle name="常规 5 2 2 2 3 4 2 2 2 2" xfId="21532"/>
    <cellStyle name="常规 5 5 3 4 2 2 2 2" xfId="21533"/>
    <cellStyle name="常规 5 2 4 3 4 2 2 2 2" xfId="21534"/>
    <cellStyle name="常规 5 2 2 3 3 4 2 2 2 2" xfId="21535"/>
    <cellStyle name="常规 5 6 2 4 2 2 2 2" xfId="21536"/>
    <cellStyle name="常规 5 2 5 2 4 2 2 2 2" xfId="21537"/>
    <cellStyle name="常规 5 2 2 4 2 4 2 2 2 2" xfId="21538"/>
    <cellStyle name="常规 5 4 2 2 4 2 2 2 2" xfId="21539"/>
    <cellStyle name="常规 5 2 3 2 2 4 2 2 2 2" xfId="21540"/>
    <cellStyle name="常规 5 2 2 2 2 2 4 2 2 2 2" xfId="21541"/>
    <cellStyle name="常规 5 5 2 2 4 2 2 2 2" xfId="21542"/>
    <cellStyle name="常规 5 2 4 2 2 4 2 2 2 2" xfId="21543"/>
    <cellStyle name="常规 5 2 2 3 2 2 4 2 2 2 2" xfId="21544"/>
    <cellStyle name="常规 5 8 4 2 2 2 2" xfId="21545"/>
    <cellStyle name="常规 5 2 7 4 2 2 2 2" xfId="21546"/>
    <cellStyle name="常规 5 2 2 6 4 2 2 2 2" xfId="21547"/>
    <cellStyle name="常规 5 4 4 4 2 2 2 2" xfId="21548"/>
    <cellStyle name="常规 5 2 3 4 4 2 2 2 2" xfId="21549"/>
    <cellStyle name="常规 5 2 2 2 4 4 2 2 2 2" xfId="21550"/>
    <cellStyle name="常规 5 5 4 4 2 2 2 2" xfId="21551"/>
    <cellStyle name="常规 5 2 4 4 4 2 2 2 2" xfId="21552"/>
    <cellStyle name="常规 5 2 2 3 4 4 2 2 2 2" xfId="21553"/>
    <cellStyle name="常规 5 6 3 4 2 2 2 2" xfId="21554"/>
    <cellStyle name="常规 5 2 5 3 4 2 2 2 2" xfId="21555"/>
    <cellStyle name="常规 5 2 2 4 3 4 2 2 2 2" xfId="21556"/>
    <cellStyle name="常规 5 4 2 3 4 2 2 2 2" xfId="21557"/>
    <cellStyle name="常规 5 2 3 2 3 4 2 2 2 2" xfId="21558"/>
    <cellStyle name="常规 5 2 2 2 2 3 4 2 2 2 2" xfId="21559"/>
    <cellStyle name="常规 5 5 2 3 4 2 2 2 2" xfId="21560"/>
    <cellStyle name="常规 5 2 4 2 3 4 2 2 2 2" xfId="21561"/>
    <cellStyle name="常规 5 2 2 3 2 3 4 2 2 2 2" xfId="21562"/>
    <cellStyle name="常规 5 9 4 2 2 2 2" xfId="21563"/>
    <cellStyle name="常规 5 2 8 4 2 2 2 2" xfId="21564"/>
    <cellStyle name="常规 5 2 2 7 4 2 2 2 2" xfId="21565"/>
    <cellStyle name="常规 5 4 5 4 2 2 2 2" xfId="21566"/>
    <cellStyle name="常规 5 2 3 5 4 2 2 2 2" xfId="21567"/>
    <cellStyle name="常规 5 2 2 2 5 4 2 2 2 2" xfId="21568"/>
    <cellStyle name="常规 5 5 5 4 2 2 2 2" xfId="21569"/>
    <cellStyle name="常规 5 2 4 5 4 2 2 2 2" xfId="21570"/>
    <cellStyle name="常规 5 2 2 3 5 4 2 2 2 2" xfId="21571"/>
    <cellStyle name="常规 5 6 4 4 2 2 2 2" xfId="21572"/>
    <cellStyle name="常规 5 2 5 4 4 2 2 2 2" xfId="21573"/>
    <cellStyle name="常规 5 2 2 4 4 4 2 2 2 2" xfId="21574"/>
    <cellStyle name="常规 5 4 2 4 4 2 2 2 2" xfId="21575"/>
    <cellStyle name="常规 5 2 3 2 4 4 2 2 2 2" xfId="21576"/>
    <cellStyle name="常规 5 2 2 2 2 4 4 2 2 2 2" xfId="21577"/>
    <cellStyle name="常规 5 5 2 4 4 2 2 2 2" xfId="21578"/>
    <cellStyle name="常规 5 2 4 2 4 4 2 2 2 2" xfId="21579"/>
    <cellStyle name="常规 5 2 2 3 2 4 4 2 2 2 2" xfId="21580"/>
    <cellStyle name="常规 5 10 4 2 2 2 2" xfId="21581"/>
    <cellStyle name="常规 5 2 9 4 2 2 2 2" xfId="21582"/>
    <cellStyle name="常规 5 2 2 8 4 2 2 2 2" xfId="21583"/>
    <cellStyle name="常规 5 4 6 4 2 2 2 2" xfId="21584"/>
    <cellStyle name="常规 5 2 3 6 4 2 2 2 2" xfId="21585"/>
    <cellStyle name="常规 5 2 2 2 6 4 2 2 2 2" xfId="21586"/>
    <cellStyle name="常规 5 5 6 4 2 2 2 2" xfId="21587"/>
    <cellStyle name="常规 5 2 4 6 4 2 2 2 2" xfId="21588"/>
    <cellStyle name="常规 5 2 2 3 6 4 2 2 2 2" xfId="21589"/>
    <cellStyle name="常规 5 6 5 4 2 2 2 2" xfId="21590"/>
    <cellStyle name="常规 5 2 5 5 4 2 2 2 2" xfId="21591"/>
    <cellStyle name="常规 5 2 2 4 5 4 2 2 2 2" xfId="21592"/>
    <cellStyle name="常规 5 4 2 5 4 2 2 2 2" xfId="21593"/>
    <cellStyle name="常规 5 2 3 2 5 4 2 2 2 2" xfId="21594"/>
    <cellStyle name="常规 5 2 2 2 2 5 4 2 2 2 2" xfId="21595"/>
    <cellStyle name="常规 5 5 2 5 4 2 2 2 2" xfId="21596"/>
    <cellStyle name="常规 5 2 4 2 5 4 2 2 2 2" xfId="21597"/>
    <cellStyle name="常规 5 2 2 3 2 5 4 2 2 2 2" xfId="21598"/>
    <cellStyle name="常规 5 11 4 2 2 2 2" xfId="21599"/>
    <cellStyle name="常规 5 2 10 4 2 2 2 2" xfId="21600"/>
    <cellStyle name="常规 5 2 2 9 4 2 2 2 2" xfId="21601"/>
    <cellStyle name="常规 5 4 7 4 2 2 2 2" xfId="21602"/>
    <cellStyle name="常规 5 2 3 7 4 2 2 2 2" xfId="21603"/>
    <cellStyle name="常规 5 2 2 2 7 4 2 2 2 2" xfId="21604"/>
    <cellStyle name="常规 5 5 7 4 2 2 2 2" xfId="21605"/>
    <cellStyle name="常规 5 2 4 7 4 2 2 2 2" xfId="21606"/>
    <cellStyle name="常规 5 2 2 3 7 4 2 2 2 2" xfId="21607"/>
    <cellStyle name="常规 5 6 6 4 2 2 2 2" xfId="21608"/>
    <cellStyle name="常规 5 2 5 6 4 2 2 2 2" xfId="21609"/>
    <cellStyle name="常规 5 2 2 4 6 4 2 2 2 2" xfId="21610"/>
    <cellStyle name="常规 5 4 2 6 4 2 2 2 2" xfId="21611"/>
    <cellStyle name="常规 5 2 3 2 6 4 2 2 2 2" xfId="21612"/>
    <cellStyle name="常规 5 2 2 2 2 6 4 2 2 2 2" xfId="21613"/>
    <cellStyle name="常规 5 5 2 6 4 2 2 2 2" xfId="21614"/>
    <cellStyle name="常规 5 2 4 2 6 4 2 2 2 2" xfId="21615"/>
    <cellStyle name="常规 5 2 2 3 2 6 4 2 2 2 2" xfId="21616"/>
    <cellStyle name="常规 5 12 3 2 2 2 2" xfId="21617"/>
    <cellStyle name="常规 5 2 11 3 2 2 2 2" xfId="21618"/>
    <cellStyle name="常规 5 2 2 10 3 2 2 2 2" xfId="21619"/>
    <cellStyle name="常规 5 4 8 3 2 2 2 2" xfId="21620"/>
    <cellStyle name="常规 5 2 3 8 3 2 2 2 2" xfId="21621"/>
    <cellStyle name="常规 5 2 2 2 8 3 2 2 2 2" xfId="21622"/>
    <cellStyle name="常规 5 5 8 3 2 2 2 2" xfId="21623"/>
    <cellStyle name="常规 5 2 4 8 3 2 2 2 2" xfId="21624"/>
    <cellStyle name="常规 5 2 2 3 8 3 2 2 2 2" xfId="21625"/>
    <cellStyle name="常规 5 6 7 3 2 2 2 2" xfId="21626"/>
    <cellStyle name="常规 5 2 5 7 3 2 2 2 2" xfId="21627"/>
    <cellStyle name="常规 5 2 2 4 7 3 2 2 2 2" xfId="21628"/>
    <cellStyle name="常规 5 4 2 7 3 2 2 2 2" xfId="21629"/>
    <cellStyle name="常规 5 2 3 2 7 3 2 2 2 2" xfId="21630"/>
    <cellStyle name="常规 5 2 2 2 2 7 3 2 2 2 2" xfId="21631"/>
    <cellStyle name="常规 5 5 2 7 3 2 2 2 2" xfId="21632"/>
    <cellStyle name="常规 5 2 4 2 7 3 2 2 2 2" xfId="21633"/>
    <cellStyle name="常规 5 2 2 3 2 7 3 2 2 2 2" xfId="21634"/>
    <cellStyle name="常规 5 7 2 3 2 2 2 2" xfId="21635"/>
    <cellStyle name="常规 5 2 6 2 3 2 2 2 2" xfId="21636"/>
    <cellStyle name="常规 5 2 2 5 2 3 2 2 2 2" xfId="21637"/>
    <cellStyle name="常规 5 4 3 2 3 2 2 2 2" xfId="21638"/>
    <cellStyle name="常规 5 2 3 3 2 3 2 2 2 2" xfId="21639"/>
    <cellStyle name="常规 5 2 2 2 3 2 3 2 2 2 2" xfId="21640"/>
    <cellStyle name="常规 5 5 3 2 3 2 2 2 2" xfId="21641"/>
    <cellStyle name="常规 5 2 4 3 2 3 2 2 2 2" xfId="21642"/>
    <cellStyle name="常规 5 2 2 3 3 2 3 2 2 2 2" xfId="21643"/>
    <cellStyle name="常规 5 6 2 2 3 2 2 2 2" xfId="21644"/>
    <cellStyle name="常规 5 2 5 2 2 3 2 2 2 2" xfId="21645"/>
    <cellStyle name="常规 5 2 2 4 2 2 3 2 2 2 2" xfId="21646"/>
    <cellStyle name="常规 5 4 2 2 2 3 2 2 2 2" xfId="21647"/>
    <cellStyle name="常规 5 2 3 2 2 2 3 2 2 2 2" xfId="21648"/>
    <cellStyle name="常规 5 2 2 2 2 2 2 3 2 2 2 2" xfId="21649"/>
    <cellStyle name="常规 5 5 2 2 2 3 2 2 2 2" xfId="21650"/>
    <cellStyle name="常规 5 2 4 2 2 2 3 2 2 2 2" xfId="21651"/>
    <cellStyle name="常规 5 2 2 3 2 2 2 3 2 2 2 2" xfId="21652"/>
    <cellStyle name="常规 5 8 2 3 2 2 2 2" xfId="21653"/>
    <cellStyle name="常规 5 2 7 2 3 2 2 2 2" xfId="21654"/>
    <cellStyle name="常规 5 2 2 6 2 3 2 2 2 2" xfId="21655"/>
    <cellStyle name="常规 5 4 4 2 3 2 2 2 2" xfId="21656"/>
    <cellStyle name="常规 5 2 3 4 2 3 2 2 2 2" xfId="21657"/>
    <cellStyle name="常规 5 2 2 2 4 2 3 2 2 2 2" xfId="21658"/>
    <cellStyle name="常规 5 5 4 2 3 2 2 2 2" xfId="21659"/>
    <cellStyle name="常规 5 2 4 4 2 3 2 2 2 2" xfId="21660"/>
    <cellStyle name="常规 5 2 2 3 4 2 3 2 2 2 2" xfId="21661"/>
    <cellStyle name="常规 5 6 3 2 3 2 2 2 2" xfId="21662"/>
    <cellStyle name="常规 5 2 5 3 2 3 2 2 2 2" xfId="21663"/>
    <cellStyle name="常规 5 2 2 4 3 2 3 2 2 2 2" xfId="21664"/>
    <cellStyle name="常规 5 4 2 3 2 3 2 2 2 2" xfId="21665"/>
    <cellStyle name="常规 5 2 3 2 3 2 3 2 2 2 2" xfId="21666"/>
    <cellStyle name="常规 5 2 2 2 2 3 2 3 2 2 2 2" xfId="21667"/>
    <cellStyle name="常规 5 5 2 3 2 3 2 2 2 2" xfId="21668"/>
    <cellStyle name="常规 5 2 4 2 3 2 3 2 2 2 2" xfId="21669"/>
    <cellStyle name="常规 5 2 2 3 2 3 2 3 2 2 2 2" xfId="21670"/>
    <cellStyle name="常规 5 9 2 3 2 2 2 2" xfId="21671"/>
    <cellStyle name="常规 5 2 8 2 3 2 2 2 2" xfId="21672"/>
    <cellStyle name="常规 5 2 2 7 2 3 2 2 2 2" xfId="21673"/>
    <cellStyle name="常规 5 4 5 2 3 2 2 2 2" xfId="21674"/>
    <cellStyle name="常规 5 2 3 5 2 3 2 2 2 2" xfId="21675"/>
    <cellStyle name="常规 5 2 2 2 5 2 3 2 2 2 2" xfId="21676"/>
    <cellStyle name="常规 5 5 5 2 3 2 2 2 2" xfId="21677"/>
    <cellStyle name="常规 5 2 4 5 2 3 2 2 2 2" xfId="21678"/>
    <cellStyle name="常规 5 2 2 3 5 2 3 2 2 2 2" xfId="21679"/>
    <cellStyle name="常规 5 6 4 2 3 2 2 2 2" xfId="21680"/>
    <cellStyle name="常规 5 2 5 4 2 3 2 2 2 2" xfId="21681"/>
    <cellStyle name="常规 5 2 2 4 4 2 3 2 2 2 2" xfId="21682"/>
    <cellStyle name="常规 5 4 2 4 2 3 2 2 2 2" xfId="21683"/>
    <cellStyle name="常规 5 2 3 2 4 2 3 2 2 2 2" xfId="21684"/>
    <cellStyle name="常规 5 2 2 2 2 4 2 3 2 2 2 2" xfId="21685"/>
    <cellStyle name="常规 5 5 2 4 2 3 2 2 2 2" xfId="21686"/>
    <cellStyle name="常规 5 2 4 2 4 2 3 2 2 2 2" xfId="21687"/>
    <cellStyle name="常规 5 2 2 3 2 4 2 3 2 2 2 2" xfId="21688"/>
    <cellStyle name="常规 5 10 2 3 2 2 2 2" xfId="21689"/>
    <cellStyle name="常规 5 2 9 2 3 2 2 2 2" xfId="21690"/>
    <cellStyle name="常规 5 2 2 8 2 3 2 2 2 2" xfId="21691"/>
    <cellStyle name="常规 5 4 6 2 3 2 2 2 2" xfId="21692"/>
    <cellStyle name="常规 5 2 3 6 2 3 2 2 2 2" xfId="21693"/>
    <cellStyle name="常规 5 2 2 2 6 2 3 2 2 2 2" xfId="21694"/>
    <cellStyle name="常规 5 5 6 2 3 2 2 2 2" xfId="21695"/>
    <cellStyle name="常规 5 2 4 6 2 3 2 2 2 2" xfId="21696"/>
    <cellStyle name="常规 5 2 2 3 6 2 3 2 2 2 2" xfId="21697"/>
    <cellStyle name="常规 5 6 5 2 3 2 2 2 2" xfId="21698"/>
    <cellStyle name="常规 5 2 5 5 2 3 2 2 2 2" xfId="21699"/>
    <cellStyle name="常规 5 2 2 4 5 2 3 2 2 2 2" xfId="21700"/>
    <cellStyle name="常规 5 4 2 5 2 3 2 2 2 2" xfId="21701"/>
    <cellStyle name="常规 5 2 3 2 5 2 3 2 2 2 2" xfId="21702"/>
    <cellStyle name="常规 5 2 2 2 2 5 2 3 2 2 2 2" xfId="21703"/>
    <cellStyle name="常规 5 5 2 5 2 3 2 2 2 2" xfId="21704"/>
    <cellStyle name="常规 5 2 4 2 5 2 3 2 2 2 2" xfId="21705"/>
    <cellStyle name="常规 5 2 2 3 2 5 2 3 2 2 2 2" xfId="21706"/>
    <cellStyle name="常规 5 11 2 3 2 2 2 2" xfId="21707"/>
    <cellStyle name="常规 5 2 10 2 3 2 2 2 2" xfId="21708"/>
    <cellStyle name="常规 5 2 2 9 2 3 2 2 2 2" xfId="21709"/>
    <cellStyle name="常规 5 4 7 2 3 2 2 2 2" xfId="21710"/>
    <cellStyle name="常规 5 2 3 7 2 3 2 2 2 2" xfId="21711"/>
    <cellStyle name="常规 5 2 2 2 7 2 3 2 2 2 2" xfId="21712"/>
    <cellStyle name="常规 5 5 7 2 3 2 2 2 2" xfId="21713"/>
    <cellStyle name="常规 5 2 4 7 2 3 2 2 2 2" xfId="21714"/>
    <cellStyle name="常规 5 2 2 3 7 2 3 2 2 2 2" xfId="21715"/>
    <cellStyle name="常规 5 6 6 2 3 2 2 2 2" xfId="21716"/>
    <cellStyle name="常规 5 2 5 6 2 3 2 2 2 2" xfId="21717"/>
    <cellStyle name="常规 5 2 2 4 6 2 3 2 2 2 2" xfId="21718"/>
    <cellStyle name="常规 5 4 2 6 2 3 2 2 2 2" xfId="21719"/>
    <cellStyle name="常规 5 2 3 2 6 2 3 2 2 2 2" xfId="21720"/>
    <cellStyle name="常规 5 2 2 2 2 6 2 3 2 2 2 2" xfId="21721"/>
    <cellStyle name="常规 5 5 2 6 2 3 2 2 2 2" xfId="21722"/>
    <cellStyle name="常规 5 2 4 2 6 2 3 2 2 2 2" xfId="21723"/>
    <cellStyle name="常规 5 2 2 3 2 6 2 3 2 2 2 2" xfId="21724"/>
    <cellStyle name="常规 5 18 2" xfId="21725"/>
    <cellStyle name="常规 5 2 18 2" xfId="21726"/>
    <cellStyle name="常规 5 2 2 17 2" xfId="21727"/>
    <cellStyle name="常规 5 4 14 2" xfId="21728"/>
    <cellStyle name="常规 5 2 3 14 2" xfId="21729"/>
    <cellStyle name="常规 5 2 2 2 14 2" xfId="21730"/>
    <cellStyle name="常规 5 5 14 2" xfId="21731"/>
    <cellStyle name="常规 5 2 4 14 2" xfId="21732"/>
    <cellStyle name="常规 5 2 2 3 14 2" xfId="21733"/>
    <cellStyle name="常规 5 6 13 2" xfId="21734"/>
    <cellStyle name="常规 5 2 5 13 2" xfId="21735"/>
    <cellStyle name="常规 5 2 2 4 13 2" xfId="21736"/>
    <cellStyle name="常规 5 4 2 13 2" xfId="21737"/>
    <cellStyle name="常规 5 2 3 2 13 2" xfId="21738"/>
    <cellStyle name="常规 5 2 2 2 2 13 2" xfId="21739"/>
    <cellStyle name="常规 5 5 2 13 2" xfId="21740"/>
    <cellStyle name="常规 5 2 4 2 13 2" xfId="21741"/>
    <cellStyle name="常规 5 2 2 3 2 13 2" xfId="21742"/>
    <cellStyle name="常规 5 7 8 2" xfId="21743"/>
    <cellStyle name="常规 5 2 6 8 2" xfId="21744"/>
    <cellStyle name="常规 5 2 2 5 8 2" xfId="21745"/>
    <cellStyle name="常规 5 4 3 8 2" xfId="21746"/>
    <cellStyle name="常规 5 2 3 3 8 2" xfId="21747"/>
    <cellStyle name="常规 5 2 2 2 3 8 2" xfId="21748"/>
    <cellStyle name="常规 5 5 3 8 2" xfId="21749"/>
    <cellStyle name="常规 5 2 4 3 8 2" xfId="21750"/>
    <cellStyle name="常规 5 2 2 3 3 8 2" xfId="21751"/>
    <cellStyle name="常规 5 6 2 8 2" xfId="21752"/>
    <cellStyle name="常规 5 2 5 2 8 2" xfId="21753"/>
    <cellStyle name="常规 5 2 2 4 2 8 2" xfId="21754"/>
    <cellStyle name="常规 5 4 2 2 8 2" xfId="21755"/>
    <cellStyle name="常规 5 2 3 2 2 8 2" xfId="21756"/>
    <cellStyle name="常规 5 2 2 2 2 2 8 2" xfId="21757"/>
    <cellStyle name="常规 5 5 2 2 8 2" xfId="21758"/>
    <cellStyle name="常规 5 2 4 2 2 8 2" xfId="21759"/>
    <cellStyle name="常规 5 2 2 3 2 2 8 2" xfId="21760"/>
    <cellStyle name="常规 5 8 8 2" xfId="21761"/>
    <cellStyle name="常规 5 2 7 8 2" xfId="21762"/>
    <cellStyle name="常规 5 2 2 6 8 2" xfId="21763"/>
    <cellStyle name="常规 5 4 4 8 2" xfId="21764"/>
    <cellStyle name="常规 5 2 3 4 8 2" xfId="21765"/>
    <cellStyle name="常规 5 2 2 2 4 8 2" xfId="21766"/>
    <cellStyle name="常规 5 5 4 8 2" xfId="21767"/>
    <cellStyle name="常规 5 2 4 4 8 2" xfId="21768"/>
    <cellStyle name="常规 5 2 2 3 4 8 2" xfId="21769"/>
    <cellStyle name="常规 5 6 3 8 2" xfId="21770"/>
    <cellStyle name="常规 5 2 5 3 8 2" xfId="21771"/>
    <cellStyle name="常规 5 2 2 4 3 8 2" xfId="21772"/>
    <cellStyle name="常规 5 4 2 3 8 2" xfId="21773"/>
    <cellStyle name="常规 5 2 3 2 3 8 2" xfId="21774"/>
    <cellStyle name="常规 5 2 2 2 2 3 8 2" xfId="21775"/>
    <cellStyle name="常规 5 5 2 3 8 2" xfId="21776"/>
    <cellStyle name="常规 5 2 4 2 3 8 2" xfId="21777"/>
    <cellStyle name="常规 5 2 2 3 2 3 8 2" xfId="21778"/>
    <cellStyle name="常规 5 9 8 2" xfId="21779"/>
    <cellStyle name="常规 5 2 8 8 2" xfId="21780"/>
    <cellStyle name="常规 5 2 2 7 8 2" xfId="21781"/>
    <cellStyle name="常规 5 4 5 8 2" xfId="21782"/>
    <cellStyle name="常规 5 2 3 5 8 2" xfId="21783"/>
    <cellStyle name="常规 5 2 2 2 5 8 2" xfId="21784"/>
    <cellStyle name="常规 5 5 5 8 2" xfId="21785"/>
    <cellStyle name="常规 5 2 4 5 8 2" xfId="21786"/>
    <cellStyle name="常规 5 2 2 3 5 8 2" xfId="21787"/>
    <cellStyle name="常规 5 6 4 8 2" xfId="21788"/>
    <cellStyle name="常规 5 2 5 4 8 2" xfId="21789"/>
    <cellStyle name="常规 5 2 2 4 4 8 2" xfId="21790"/>
    <cellStyle name="常规 5 4 2 4 8 2" xfId="21791"/>
    <cellStyle name="常规 5 2 3 2 4 8 2" xfId="21792"/>
    <cellStyle name="常规 5 2 2 2 2 4 8 2" xfId="21793"/>
    <cellStyle name="常规 5 5 2 4 8 2" xfId="21794"/>
    <cellStyle name="常规 5 2 4 2 4 8 2" xfId="21795"/>
    <cellStyle name="常规 5 2 2 3 2 4 8 2" xfId="21796"/>
    <cellStyle name="常规 5 10 8 2" xfId="21797"/>
    <cellStyle name="常规 5 2 9 8 2" xfId="21798"/>
    <cellStyle name="常规 5 2 2 8 8 2" xfId="21799"/>
    <cellStyle name="常规 5 4 6 8 2" xfId="21800"/>
    <cellStyle name="常规 5 2 3 6 8 2" xfId="21801"/>
    <cellStyle name="常规 5 2 2 2 6 8 2" xfId="21802"/>
    <cellStyle name="常规 5 5 6 8 2" xfId="21803"/>
    <cellStyle name="常规 5 2 4 6 8 2" xfId="21804"/>
    <cellStyle name="常规 5 2 2 3 6 8 2" xfId="21805"/>
    <cellStyle name="常规 5 6 5 8 2" xfId="21806"/>
    <cellStyle name="常规 5 2 5 5 8 2" xfId="21807"/>
    <cellStyle name="常规 5 2 2 4 5 8 2" xfId="21808"/>
    <cellStyle name="常规 5 4 2 5 8 2" xfId="21809"/>
    <cellStyle name="常规 5 2 3 2 5 8 2" xfId="21810"/>
    <cellStyle name="常规 5 2 2 2 2 5 8 2" xfId="21811"/>
    <cellStyle name="常规 5 5 2 5 8 2" xfId="21812"/>
    <cellStyle name="常规 5 2 4 2 5 8 2" xfId="21813"/>
    <cellStyle name="常规 5 2 2 3 2 5 8 2" xfId="21814"/>
    <cellStyle name="常规 5 11 8 2" xfId="21815"/>
    <cellStyle name="常规 5 2 10 8 2" xfId="21816"/>
    <cellStyle name="常规 5 2 2 9 8 2" xfId="21817"/>
    <cellStyle name="常规 5 4 7 8 2" xfId="21818"/>
    <cellStyle name="常规 5 2 3 7 8 2" xfId="21819"/>
    <cellStyle name="常规 5 2 2 2 7 8 2" xfId="21820"/>
    <cellStyle name="常规 5 5 7 8 2" xfId="21821"/>
    <cellStyle name="常规 5 2 4 7 8 2" xfId="21822"/>
    <cellStyle name="常规 5 2 2 3 7 8 2" xfId="21823"/>
    <cellStyle name="常规 5 6 6 8 2" xfId="21824"/>
    <cellStyle name="常规 5 2 5 6 8 2" xfId="21825"/>
    <cellStyle name="常规 5 2 2 4 6 8 2" xfId="21826"/>
    <cellStyle name="常规 5 4 2 6 8 2" xfId="21827"/>
    <cellStyle name="常规 5 2 3 2 6 8 2" xfId="21828"/>
    <cellStyle name="常规 5 2 2 2 2 6 8 2" xfId="21829"/>
    <cellStyle name="常规 5 5 2 6 8 2" xfId="21830"/>
    <cellStyle name="常规 5 2 4 2 6 8 2" xfId="21831"/>
    <cellStyle name="常规 5 2 2 3 2 6 8 2" xfId="21832"/>
    <cellStyle name="常规 5 12 7 2" xfId="21833"/>
    <cellStyle name="常规 5 2 11 7 2" xfId="21834"/>
    <cellStyle name="常规 5 2 2 10 7 2" xfId="21835"/>
    <cellStyle name="常规 5 4 8 7 2" xfId="21836"/>
    <cellStyle name="常规 5 2 3 8 7 2" xfId="21837"/>
    <cellStyle name="常规 5 2 2 2 8 7 2" xfId="21838"/>
    <cellStyle name="常规 5 5 8 7 2" xfId="21839"/>
    <cellStyle name="常规 5 2 4 8 7 2" xfId="21840"/>
    <cellStyle name="常规 5 2 2 3 8 7 2" xfId="21841"/>
    <cellStyle name="常规 5 6 7 7 2" xfId="21842"/>
    <cellStyle name="常规 5 2 5 7 7 2" xfId="21843"/>
    <cellStyle name="常规 5 2 2 4 7 7 2" xfId="21844"/>
    <cellStyle name="常规 5 4 2 7 7 2" xfId="21845"/>
    <cellStyle name="常规 5 2 3 2 7 7 2" xfId="21846"/>
    <cellStyle name="常规 5 2 2 2 2 7 7 2" xfId="21847"/>
    <cellStyle name="常规 5 5 2 7 7 2" xfId="21848"/>
    <cellStyle name="常规 5 2 4 2 7 7 2" xfId="21849"/>
    <cellStyle name="常规 5 2 2 3 2 7 7 2" xfId="21850"/>
    <cellStyle name="常规 5 7 2 7 2" xfId="21851"/>
    <cellStyle name="常规 5 2 6 2 7 2" xfId="21852"/>
    <cellStyle name="常规 5 2 2 5 2 7 2" xfId="21853"/>
    <cellStyle name="常规 5 4 3 2 7 2" xfId="21854"/>
    <cellStyle name="常规 5 2 3 3 2 7 2" xfId="21855"/>
    <cellStyle name="常规 5 2 2 2 3 2 7 2" xfId="21856"/>
    <cellStyle name="常规 5 5 3 2 7 2" xfId="21857"/>
    <cellStyle name="常规 5 2 4 3 2 7 2" xfId="21858"/>
    <cellStyle name="常规 5 2 2 3 3 2 7 2" xfId="21859"/>
    <cellStyle name="常规 5 6 2 2 7 2" xfId="21860"/>
    <cellStyle name="常规 5 2 5 2 2 7 2" xfId="21861"/>
    <cellStyle name="常规 5 2 2 4 2 2 7 2" xfId="21862"/>
    <cellStyle name="常规 5 4 2 2 2 7 2" xfId="21863"/>
    <cellStyle name="常规 5 2 3 2 2 2 7 2" xfId="21864"/>
    <cellStyle name="常规 5 2 2 2 2 2 2 7 2" xfId="21865"/>
    <cellStyle name="常规 5 5 2 2 2 7 2" xfId="21866"/>
    <cellStyle name="常规 5 2 4 2 2 2 7 2" xfId="21867"/>
    <cellStyle name="常规 5 2 2 3 2 2 2 7 2" xfId="21868"/>
    <cellStyle name="常规 5 8 2 7 2" xfId="21869"/>
    <cellStyle name="常规 5 2 7 2 7 2" xfId="21870"/>
    <cellStyle name="常规 5 2 2 6 2 7 2" xfId="21871"/>
    <cellStyle name="常规 5 4 4 2 7 2" xfId="21872"/>
    <cellStyle name="常规 5 2 3 4 2 7 2" xfId="21873"/>
    <cellStyle name="常规 5 2 2 2 4 2 7 2" xfId="21874"/>
    <cellStyle name="常规 5 5 4 2 7 2" xfId="21875"/>
    <cellStyle name="常规 5 2 4 4 2 7 2" xfId="21876"/>
    <cellStyle name="常规 5 2 2 3 4 2 7 2" xfId="21877"/>
    <cellStyle name="常规 5 6 3 2 7 2" xfId="21878"/>
    <cellStyle name="常规 5 2 5 3 2 7 2" xfId="21879"/>
    <cellStyle name="常规 5 2 2 4 3 2 7 2" xfId="21880"/>
    <cellStyle name="常规 5 4 2 3 2 7 2" xfId="21881"/>
    <cellStyle name="常规 5 2 3 2 3 2 7 2" xfId="21882"/>
    <cellStyle name="常规 5 2 2 2 2 3 2 7 2" xfId="21883"/>
    <cellStyle name="常规 5 5 2 3 2 7 2" xfId="21884"/>
    <cellStyle name="常规 5 2 4 2 3 2 7 2" xfId="21885"/>
    <cellStyle name="常规 5 2 2 3 2 3 2 7 2" xfId="21886"/>
    <cellStyle name="常规 5 9 2 7 2" xfId="21887"/>
    <cellStyle name="常规 5 2 8 2 7 2" xfId="21888"/>
    <cellStyle name="常规 5 2 2 7 2 7 2" xfId="21889"/>
    <cellStyle name="常规 5 4 5 2 7 2" xfId="21890"/>
    <cellStyle name="常规 5 2 3 5 2 7 2" xfId="21891"/>
    <cellStyle name="常规 5 2 2 2 5 2 7 2" xfId="21892"/>
    <cellStyle name="常规 5 5 5 2 7 2" xfId="21893"/>
    <cellStyle name="常规 5 2 4 5 2 7 2" xfId="21894"/>
    <cellStyle name="常规 5 2 2 3 5 2 7 2" xfId="21895"/>
    <cellStyle name="常规 5 6 4 2 7 2" xfId="21896"/>
    <cellStyle name="常规 5 2 5 4 2 7 2" xfId="21897"/>
    <cellStyle name="常规 5 2 2 4 4 2 7 2" xfId="21898"/>
    <cellStyle name="常规 5 4 2 4 2 7 2" xfId="21899"/>
    <cellStyle name="常规 5 2 3 2 4 2 7 2" xfId="21900"/>
    <cellStyle name="常规 5 2 2 2 2 4 2 7 2" xfId="21901"/>
    <cellStyle name="常规 5 5 2 4 2 7 2" xfId="21902"/>
    <cellStyle name="常规 5 2 4 2 4 2 7 2" xfId="21903"/>
    <cellStyle name="常规 5 2 2 3 2 4 2 7 2" xfId="21904"/>
    <cellStyle name="常规 5 10 2 7 2" xfId="21905"/>
    <cellStyle name="常规 5 2 9 2 7 2" xfId="21906"/>
    <cellStyle name="常规 5 2 2 8 2 7 2" xfId="21907"/>
    <cellStyle name="常规 5 4 6 2 7 2" xfId="21908"/>
    <cellStyle name="常规 5 2 3 6 2 7 2" xfId="21909"/>
    <cellStyle name="常规 5 2 2 2 6 2 7 2" xfId="21910"/>
    <cellStyle name="常规 5 5 6 2 7 2" xfId="21911"/>
    <cellStyle name="常规 5 2 4 6 2 7 2" xfId="21912"/>
    <cellStyle name="常规 5 2 2 3 6 2 7 2" xfId="21913"/>
    <cellStyle name="常规 5 6 5 2 7 2" xfId="21914"/>
    <cellStyle name="常规 5 2 5 5 2 7 2" xfId="21915"/>
    <cellStyle name="常规 5 2 2 4 5 2 7 2" xfId="21916"/>
    <cellStyle name="常规 5 4 2 5 2 7 2" xfId="21917"/>
    <cellStyle name="常规 5 2 3 2 5 2 7 2" xfId="21918"/>
    <cellStyle name="常规 5 2 2 2 2 5 2 7 2" xfId="21919"/>
    <cellStyle name="常规 5 5 2 5 2 7 2" xfId="21920"/>
    <cellStyle name="常规 5 2 4 2 5 2 7 2" xfId="21921"/>
    <cellStyle name="常规 5 2 2 3 2 5 2 7 2" xfId="21922"/>
    <cellStyle name="常规 5 11 2 7 2" xfId="21923"/>
    <cellStyle name="常规 5 2 10 2 7 2" xfId="21924"/>
    <cellStyle name="常规 5 2 2 9 2 7 2" xfId="21925"/>
    <cellStyle name="常规 5 4 7 2 7 2" xfId="21926"/>
    <cellStyle name="常规 5 2 3 7 2 7 2" xfId="21927"/>
    <cellStyle name="常规 5 2 2 2 7 2 7 2" xfId="21928"/>
    <cellStyle name="常规 5 5 7 2 7 2" xfId="21929"/>
    <cellStyle name="常规 5 2 4 7 2 7 2" xfId="21930"/>
    <cellStyle name="常规 5 2 2 3 7 2 7 2" xfId="21931"/>
    <cellStyle name="常规 5 6 6 2 7 2" xfId="21932"/>
    <cellStyle name="常规 5 2 5 6 2 7 2" xfId="21933"/>
    <cellStyle name="常规 5 2 2 4 6 2 7 2" xfId="21934"/>
    <cellStyle name="常规 5 4 2 6 2 7 2" xfId="21935"/>
    <cellStyle name="常规 5 2 3 2 6 2 7 2" xfId="21936"/>
    <cellStyle name="常规 5 2 2 2 2 6 2 7 2" xfId="21937"/>
    <cellStyle name="常规 5 5 2 6 2 7 2" xfId="21938"/>
    <cellStyle name="常规 5 2 4 2 6 2 7 2" xfId="21939"/>
    <cellStyle name="常规 5 2 2 3 2 6 2 7 2" xfId="21940"/>
    <cellStyle name="常规 5 13 5 2" xfId="21941"/>
    <cellStyle name="常规 5 2 12 5 2" xfId="21942"/>
    <cellStyle name="常规 5 2 2 11 5 2" xfId="21943"/>
    <cellStyle name="常规 5 4 9 5 2" xfId="21944"/>
    <cellStyle name="常规 5 2 3 9 5 2" xfId="21945"/>
    <cellStyle name="常规 5 2 2 2 9 5 2" xfId="21946"/>
    <cellStyle name="常规 5 5 9 5 2" xfId="21947"/>
    <cellStyle name="常规 5 2 4 9 5 2" xfId="21948"/>
    <cellStyle name="常规 5 2 2 3 9 5 2" xfId="21949"/>
    <cellStyle name="常规 5 6 8 5 2" xfId="21950"/>
    <cellStyle name="常规 5 2 5 8 5 2" xfId="21951"/>
    <cellStyle name="常规 5 2 2 4 8 5 2" xfId="21952"/>
    <cellStyle name="常规 5 4 2 8 5 2" xfId="21953"/>
    <cellStyle name="常规 5 2 3 2 8 5 2" xfId="21954"/>
    <cellStyle name="常规 5 2 2 2 2 8 5 2" xfId="21955"/>
    <cellStyle name="常规 5 5 2 8 5 2" xfId="21956"/>
    <cellStyle name="常规 5 2 4 2 8 5 2" xfId="21957"/>
    <cellStyle name="常规 5 2 2 3 2 8 5 2" xfId="21958"/>
    <cellStyle name="常规 5 7 3 5 2" xfId="21959"/>
    <cellStyle name="常规 5 2 6 3 5 2" xfId="21960"/>
    <cellStyle name="常规 5 2 2 5 3 5 2" xfId="21961"/>
    <cellStyle name="常规 5 4 3 3 5 2" xfId="21962"/>
    <cellStyle name="常规 5 2 3 3 3 5 2" xfId="21963"/>
    <cellStyle name="常规 5 2 2 2 3 3 5 2" xfId="21964"/>
    <cellStyle name="常规 5 5 3 3 5 2" xfId="21965"/>
    <cellStyle name="常规 5 2 4 3 3 5 2" xfId="21966"/>
    <cellStyle name="常规 5 2 2 3 3 3 5 2" xfId="21967"/>
    <cellStyle name="常规 5 6 2 3 5 2" xfId="21968"/>
    <cellStyle name="常规 5 2 5 2 3 5 2" xfId="21969"/>
    <cellStyle name="常规 5 2 2 4 2 3 5 2" xfId="21970"/>
    <cellStyle name="常规 5 4 2 2 3 5 2" xfId="21971"/>
    <cellStyle name="常规 5 2 3 2 2 3 5 2" xfId="21972"/>
    <cellStyle name="常规 5 2 2 2 2 2 3 5 2" xfId="21973"/>
    <cellStyle name="常规 5 5 2 2 3 5 2" xfId="21974"/>
    <cellStyle name="常规 5 2 4 2 2 3 5 2" xfId="21975"/>
    <cellStyle name="常规 5 2 2 3 2 2 3 5 2" xfId="21976"/>
    <cellStyle name="常规 5 8 3 5 2" xfId="21977"/>
    <cellStyle name="常规 5 2 7 3 5 2" xfId="21978"/>
    <cellStyle name="常规 5 2 2 6 3 5 2" xfId="21979"/>
    <cellStyle name="常规 5 4 4 3 5 2" xfId="21980"/>
    <cellStyle name="常规 5 2 3 4 3 5 2" xfId="21981"/>
    <cellStyle name="常规 5 2 2 2 4 3 5 2" xfId="21982"/>
    <cellStyle name="常规 5 5 4 3 5 2" xfId="21983"/>
    <cellStyle name="常规 5 2 4 4 3 5 2" xfId="21984"/>
    <cellStyle name="常规 5 2 2 3 4 3 5 2" xfId="21985"/>
    <cellStyle name="常规 5 6 3 3 5 2" xfId="21986"/>
    <cellStyle name="常规 5 2 5 3 3 5 2" xfId="21987"/>
    <cellStyle name="常规 5 2 2 4 3 3 5 2" xfId="21988"/>
    <cellStyle name="常规 5 4 2 3 3 5 2" xfId="21989"/>
    <cellStyle name="常规 5 2 3 2 3 3 5 2" xfId="21990"/>
    <cellStyle name="常规 5 2 2 2 2 3 3 5 2" xfId="21991"/>
    <cellStyle name="常规 5 5 2 3 3 5 2" xfId="21992"/>
    <cellStyle name="常规 5 2 4 2 3 3 5 2" xfId="21993"/>
    <cellStyle name="常规 5 2 2 3 2 3 3 5 2" xfId="21994"/>
    <cellStyle name="常规 5 9 3 5 2" xfId="21995"/>
    <cellStyle name="常规 5 2 8 3 5 2" xfId="21996"/>
    <cellStyle name="常规 5 2 2 7 3 5 2" xfId="21997"/>
    <cellStyle name="常规 5 4 5 3 5 2" xfId="21998"/>
    <cellStyle name="常规 5 2 3 5 3 5 2" xfId="21999"/>
    <cellStyle name="常规 5 2 2 2 5 3 5 2" xfId="22000"/>
    <cellStyle name="常规 5 5 5 3 5 2" xfId="22001"/>
    <cellStyle name="常规 5 2 4 5 3 5 2" xfId="22002"/>
    <cellStyle name="常规 5 2 2 3 5 3 5 2" xfId="22003"/>
    <cellStyle name="常规 5 6 4 3 5 2" xfId="22004"/>
    <cellStyle name="常规 5 2 5 4 3 5 2" xfId="22005"/>
    <cellStyle name="常规 5 2 2 4 4 3 5 2" xfId="22006"/>
    <cellStyle name="常规 5 4 2 4 3 5 2" xfId="22007"/>
    <cellStyle name="常规 5 2 3 2 4 3 5 2" xfId="22008"/>
    <cellStyle name="常规 5 2 2 2 2 4 3 5 2" xfId="22009"/>
    <cellStyle name="常规 5 5 2 4 3 5 2" xfId="22010"/>
    <cellStyle name="常规 5 2 4 2 4 3 5 2" xfId="22011"/>
    <cellStyle name="常规 5 2 2 3 2 4 3 5 2" xfId="22012"/>
    <cellStyle name="常规 5 10 3 5 2" xfId="22013"/>
    <cellStyle name="常规 5 2 9 3 5 2" xfId="22014"/>
    <cellStyle name="常规 5 2 2 8 3 5 2" xfId="22015"/>
    <cellStyle name="常规 5 4 6 3 5 2" xfId="22016"/>
    <cellStyle name="常规 5 2 3 6 3 5 2" xfId="22017"/>
    <cellStyle name="常规 5 2 2 2 6 3 5 2" xfId="22018"/>
    <cellStyle name="常规 5 5 6 3 5 2" xfId="22019"/>
    <cellStyle name="常规 5 2 4 6 3 5 2" xfId="22020"/>
    <cellStyle name="常规 5 2 2 3 6 3 5 2" xfId="22021"/>
    <cellStyle name="常规 5 6 5 3 5 2" xfId="22022"/>
    <cellStyle name="常规 5 2 5 5 3 5 2" xfId="22023"/>
    <cellStyle name="常规 5 2 2 4 5 3 5 2" xfId="22024"/>
    <cellStyle name="常规 5 4 2 5 3 5 2" xfId="22025"/>
    <cellStyle name="常规 5 2 3 2 5 3 5 2" xfId="22026"/>
    <cellStyle name="常规 5 2 2 2 2 5 3 5 2" xfId="22027"/>
    <cellStyle name="常规 5 5 2 5 3 5 2" xfId="22028"/>
    <cellStyle name="常规 5 2 4 2 5 3 5 2" xfId="22029"/>
    <cellStyle name="常规 5 2 2 3 2 5 3 5 2" xfId="22030"/>
    <cellStyle name="常规 5 11 3 5 2" xfId="22031"/>
    <cellStyle name="常规 5 2 10 3 5 2" xfId="22032"/>
    <cellStyle name="常规 5 2 2 9 3 5 2" xfId="22033"/>
    <cellStyle name="常规 5 4 7 3 5 2" xfId="22034"/>
    <cellStyle name="常规 5 2 3 7 3 5 2" xfId="22035"/>
    <cellStyle name="常规 5 2 2 2 7 3 5 2" xfId="22036"/>
    <cellStyle name="常规 5 5 7 3 5 2" xfId="22037"/>
    <cellStyle name="常规 5 2 4 7 3 5 2" xfId="22038"/>
    <cellStyle name="常规 5 2 2 3 7 3 5 2" xfId="22039"/>
    <cellStyle name="常规 5 6 6 3 5 2" xfId="22040"/>
    <cellStyle name="常规 5 2 5 6 3 5 2" xfId="22041"/>
    <cellStyle name="常规 5 2 2 4 6 3 5 2" xfId="22042"/>
    <cellStyle name="常规 5 4 2 6 3 5 2" xfId="22043"/>
    <cellStyle name="常规 5 2 3 2 6 3 5 2" xfId="22044"/>
    <cellStyle name="常规 5 2 2 2 2 6 3 5 2" xfId="22045"/>
    <cellStyle name="常规 5 5 2 6 3 5 2" xfId="22046"/>
    <cellStyle name="常规 5 2 4 2 6 3 5 2" xfId="22047"/>
    <cellStyle name="常规 5 2 2 3 2 6 3 5 2" xfId="22048"/>
    <cellStyle name="常规 5 12 2 5 2" xfId="22049"/>
    <cellStyle name="常规 5 2 11 2 5 2" xfId="22050"/>
    <cellStyle name="常规 5 2 2 10 2 5 2" xfId="22051"/>
    <cellStyle name="常规 5 4 8 2 5 2" xfId="22052"/>
    <cellStyle name="常规 5 2 3 8 2 5 2" xfId="22053"/>
    <cellStyle name="常规 5 2 2 2 8 2 5 2" xfId="22054"/>
    <cellStyle name="常规 5 5 8 2 5 2" xfId="22055"/>
    <cellStyle name="常规 5 2 4 8 2 5 2" xfId="22056"/>
    <cellStyle name="常规 5 2 2 3 8 2 5 2" xfId="22057"/>
    <cellStyle name="常规 5 6 7 2 5 2" xfId="22058"/>
    <cellStyle name="常规 5 2 5 7 2 5 2" xfId="22059"/>
    <cellStyle name="常规 5 2 2 4 7 2 5 2" xfId="22060"/>
    <cellStyle name="常规 5 4 2 7 2 5 2" xfId="22061"/>
    <cellStyle name="常规 5 2 3 2 7 2 5 2" xfId="22062"/>
    <cellStyle name="常规 5 2 2 2 2 7 2 5 2" xfId="22063"/>
    <cellStyle name="常规 5 5 2 7 2 5 2" xfId="22064"/>
    <cellStyle name="常规 5 2 4 2 7 2 5 2" xfId="22065"/>
    <cellStyle name="常规 5 2 2 3 2 7 2 5 2" xfId="22066"/>
    <cellStyle name="常规 5 7 2 2 5 2" xfId="22067"/>
    <cellStyle name="常规 5 2 6 2 2 5 2" xfId="22068"/>
    <cellStyle name="常规 5 2 2 5 2 2 5 2" xfId="22069"/>
    <cellStyle name="常规 5 4 3 2 2 5 2" xfId="22070"/>
    <cellStyle name="常规 5 2 3 3 2 2 5 2" xfId="22071"/>
    <cellStyle name="常规 5 2 2 2 3 2 2 5 2" xfId="22072"/>
    <cellStyle name="常规 5 5 3 2 2 5 2" xfId="22073"/>
    <cellStyle name="常规 5 2 4 3 2 2 5 2" xfId="22074"/>
    <cellStyle name="常规 5 2 2 3 3 2 2 5 2" xfId="22075"/>
    <cellStyle name="常规 5 6 2 2 2 5 2" xfId="22076"/>
    <cellStyle name="常规 5 2 5 2 2 2 5 2" xfId="22077"/>
    <cellStyle name="常规 5 2 2 4 2 2 2 5 2" xfId="22078"/>
    <cellStyle name="常规 5 4 2 2 2 2 5 2" xfId="22079"/>
    <cellStyle name="常规 5 2 3 2 2 2 2 5 2" xfId="22080"/>
    <cellStyle name="常规 5 2 2 2 2 2 2 2 5 2" xfId="22081"/>
    <cellStyle name="常规 5 5 2 2 2 2 5 2" xfId="22082"/>
    <cellStyle name="常规 5 2 4 2 2 2 2 5 2" xfId="22083"/>
    <cellStyle name="常规 5 2 2 3 2 2 2 2 5 2" xfId="22084"/>
    <cellStyle name="常规 5 8 2 2 5 2" xfId="22085"/>
    <cellStyle name="常规 5 2 7 2 2 5 2" xfId="22086"/>
    <cellStyle name="常规 5 2 2 6 2 2 5 2" xfId="22087"/>
    <cellStyle name="常规 5 4 4 2 2 5 2" xfId="22088"/>
    <cellStyle name="常规 5 2 3 4 2 2 5 2" xfId="22089"/>
    <cellStyle name="常规 5 2 2 2 4 2 2 5 2" xfId="22090"/>
    <cellStyle name="常规 5 5 4 2 2 5 2" xfId="22091"/>
    <cellStyle name="常规 5 2 4 4 2 2 5 2" xfId="22092"/>
    <cellStyle name="常规 5 2 2 3 4 2 2 5 2" xfId="22093"/>
    <cellStyle name="常规 5 6 3 2 2 5 2" xfId="22094"/>
    <cellStyle name="常规 5 2 5 3 2 2 5 2" xfId="22095"/>
    <cellStyle name="常规 5 2 2 4 3 2 2 5 2" xfId="22096"/>
    <cellStyle name="常规 5 4 2 3 2 2 5 2" xfId="22097"/>
    <cellStyle name="常规 5 2 3 2 3 2 2 5 2" xfId="22098"/>
    <cellStyle name="常规 5 2 2 2 2 3 2 2 5 2" xfId="22099"/>
    <cellStyle name="常规 5 5 2 3 2 2 5 2" xfId="22100"/>
    <cellStyle name="常规 5 2 4 2 3 2 2 5 2" xfId="22101"/>
    <cellStyle name="常规 5 2 2 3 2 3 2 2 5 2" xfId="22102"/>
    <cellStyle name="常规 5 9 2 2 5 2" xfId="22103"/>
    <cellStyle name="常规 5 2 8 2 2 5 2" xfId="22104"/>
    <cellStyle name="常规 5 2 2 7 2 2 5 2" xfId="22105"/>
    <cellStyle name="常规 5 4 5 2 2 5 2" xfId="22106"/>
    <cellStyle name="常规 5 2 3 5 2 2 5 2" xfId="22107"/>
    <cellStyle name="常规 5 2 2 2 5 2 2 5 2" xfId="22108"/>
    <cellStyle name="常规 5 5 5 2 2 5 2" xfId="22109"/>
    <cellStyle name="常规 5 2 4 5 2 2 5 2" xfId="22110"/>
    <cellStyle name="常规 5 2 2 3 5 2 2 5 2" xfId="22111"/>
    <cellStyle name="常规 5 6 4 2 2 5 2" xfId="22112"/>
    <cellStyle name="常规 5 2 5 4 2 2 5 2" xfId="22113"/>
    <cellStyle name="常规 5 2 2 4 4 2 2 5 2" xfId="22114"/>
    <cellStyle name="常规 5 4 2 4 2 2 5 2" xfId="22115"/>
    <cellStyle name="常规 5 2 3 2 4 2 2 5 2" xfId="22116"/>
    <cellStyle name="常规 5 2 2 2 2 4 2 2 5 2" xfId="22117"/>
    <cellStyle name="常规 5 5 2 4 2 2 5 2" xfId="22118"/>
    <cellStyle name="常规 5 2 4 2 4 2 2 5 2" xfId="22119"/>
    <cellStyle name="常规 5 2 2 3 2 4 2 2 5 2" xfId="22120"/>
    <cellStyle name="常规 5 10 2 2 5 2" xfId="22121"/>
    <cellStyle name="常规 5 2 9 2 2 5 2" xfId="22122"/>
    <cellStyle name="常规 5 2 2 8 2 2 5 2" xfId="22123"/>
    <cellStyle name="常规 5 4 6 2 2 5 2" xfId="22124"/>
    <cellStyle name="常规 5 2 3 6 2 2 5 2" xfId="22125"/>
    <cellStyle name="常规 5 2 2 2 6 2 2 5 2" xfId="22126"/>
    <cellStyle name="常规 5 5 6 2 2 5 2" xfId="22127"/>
    <cellStyle name="常规 5 2 4 6 2 2 5 2" xfId="22128"/>
    <cellStyle name="常规 5 2 2 3 6 2 2 5 2" xfId="22129"/>
    <cellStyle name="常规 5 6 5 2 2 5 2" xfId="22130"/>
    <cellStyle name="常规 5 2 5 5 2 2 5 2" xfId="22131"/>
    <cellStyle name="常规 5 2 2 4 5 2 2 5 2" xfId="22132"/>
    <cellStyle name="常规 5 4 2 5 2 2 5 2" xfId="22133"/>
    <cellStyle name="常规 5 2 3 2 5 2 2 5 2" xfId="22134"/>
    <cellStyle name="常规 5 2 2 2 2 5 2 2 5 2" xfId="22135"/>
    <cellStyle name="常规 5 5 2 5 2 2 5 2" xfId="22136"/>
    <cellStyle name="常规 5 2 4 2 5 2 2 5 2" xfId="22137"/>
    <cellStyle name="常规 5 2 2 3 2 5 2 2 5 2" xfId="22138"/>
    <cellStyle name="常规 5 11 2 2 5 2" xfId="22139"/>
    <cellStyle name="常规 5 2 10 2 2 5 2" xfId="22140"/>
    <cellStyle name="常规 5 2 2 9 2 2 5 2" xfId="22141"/>
    <cellStyle name="常规 5 4 7 2 2 5 2" xfId="22142"/>
    <cellStyle name="常规 5 2 3 7 2 2 5 2" xfId="22143"/>
    <cellStyle name="常规 5 2 2 2 7 2 2 5 2" xfId="22144"/>
    <cellStyle name="常规 5 5 7 2 2 5 2" xfId="22145"/>
    <cellStyle name="常规 5 2 4 7 2 2 5 2" xfId="22146"/>
    <cellStyle name="常规 5 2 2 3 7 2 2 5 2" xfId="22147"/>
    <cellStyle name="常规 5 6 6 2 2 5 2" xfId="22148"/>
    <cellStyle name="常规 5 2 5 6 2 2 5 2" xfId="22149"/>
    <cellStyle name="常规 5 2 2 4 6 2 2 5 2" xfId="22150"/>
    <cellStyle name="常规 5 4 2 6 2 2 5 2" xfId="22151"/>
    <cellStyle name="常规 5 2 3 2 6 2 2 5 2" xfId="22152"/>
    <cellStyle name="常规 5 2 2 2 2 6 2 2 5 2" xfId="22153"/>
    <cellStyle name="常规 5 5 2 6 2 2 5 2" xfId="22154"/>
    <cellStyle name="常规 5 2 4 2 6 2 2 5 2" xfId="22155"/>
    <cellStyle name="常规 5 2 2 3 2 6 2 2 5 2" xfId="22156"/>
    <cellStyle name="常规 5 14 5 2" xfId="22157"/>
    <cellStyle name="常规 5 2 13 5 2" xfId="22158"/>
    <cellStyle name="常规 5 2 2 12 5 2" xfId="22159"/>
    <cellStyle name="常规 5 4 10 5 2" xfId="22160"/>
    <cellStyle name="常规 5 2 3 10 5 2" xfId="22161"/>
    <cellStyle name="常规 5 2 2 2 10 5 2" xfId="22162"/>
    <cellStyle name="常规 5 5 10 5 2" xfId="22163"/>
    <cellStyle name="常规 5 2 4 10 5 2" xfId="22164"/>
    <cellStyle name="常规 5 2 2 3 10 5 2" xfId="22165"/>
    <cellStyle name="常规 5 6 9 5 2" xfId="22166"/>
    <cellStyle name="常规 5 2 5 9 5 2" xfId="22167"/>
    <cellStyle name="常规 5 2 2 4 9 5 2" xfId="22168"/>
    <cellStyle name="常规 5 4 2 9 5 2" xfId="22169"/>
    <cellStyle name="常规 5 2 3 2 9 5 2" xfId="22170"/>
    <cellStyle name="常规 5 2 2 2 2 9 5 2" xfId="22171"/>
    <cellStyle name="常规 5 5 2 9 5 2" xfId="22172"/>
    <cellStyle name="常规 5 2 4 2 9 5 2" xfId="22173"/>
    <cellStyle name="常规 5 2 2 3 2 9 5 2" xfId="22174"/>
    <cellStyle name="常规 5 7 4 5 2" xfId="22175"/>
    <cellStyle name="常规 5 2 6 4 5 2" xfId="22176"/>
    <cellStyle name="常规 5 2 2 5 4 5 2" xfId="22177"/>
    <cellStyle name="常规 5 4 3 4 5 2" xfId="22178"/>
    <cellStyle name="常规 5 2 3 3 4 5 2" xfId="22179"/>
    <cellStyle name="常规 5 2 2 2 3 4 5 2" xfId="22180"/>
    <cellStyle name="常规 5 5 3 4 5 2" xfId="22181"/>
    <cellStyle name="常规 5 2 4 3 4 5 2" xfId="22182"/>
    <cellStyle name="常规 5 2 2 3 3 4 5 2" xfId="22183"/>
    <cellStyle name="常规 5 6 2 4 5 2" xfId="22184"/>
    <cellStyle name="常规 5 2 5 2 4 5 2" xfId="22185"/>
    <cellStyle name="常规 5 2 2 4 2 4 5 2" xfId="22186"/>
    <cellStyle name="常规 5 4 2 2 4 5 2" xfId="22187"/>
    <cellStyle name="常规 5 2 3 2 2 4 5 2" xfId="22188"/>
    <cellStyle name="常规 5 2 2 2 2 2 4 5 2" xfId="22189"/>
    <cellStyle name="常规 5 5 2 2 4 5 2" xfId="22190"/>
    <cellStyle name="常规 5 2 4 2 2 4 5 2" xfId="22191"/>
    <cellStyle name="常规 5 2 2 3 2 2 4 5 2" xfId="22192"/>
    <cellStyle name="常规 5 8 4 5 2" xfId="22193"/>
    <cellStyle name="常规 5 2 7 4 5 2" xfId="22194"/>
    <cellStyle name="常规 5 2 2 6 4 5 2" xfId="22195"/>
    <cellStyle name="常规 5 4 4 4 5 2" xfId="22196"/>
    <cellStyle name="常规 5 2 3 4 4 5 2" xfId="22197"/>
    <cellStyle name="常规 5 2 2 2 4 4 5 2" xfId="22198"/>
    <cellStyle name="常规 5 5 4 4 5 2" xfId="22199"/>
    <cellStyle name="常规 5 2 4 4 4 5 2" xfId="22200"/>
    <cellStyle name="常规 5 2 2 3 4 4 5 2" xfId="22201"/>
    <cellStyle name="常规 5 6 3 4 5 2" xfId="22202"/>
    <cellStyle name="常规 5 2 5 3 4 5 2" xfId="22203"/>
    <cellStyle name="常规 5 2 2 4 3 4 5 2" xfId="22204"/>
    <cellStyle name="常规 5 4 2 3 4 5 2" xfId="22205"/>
    <cellStyle name="常规 5 2 3 2 3 4 5 2" xfId="22206"/>
    <cellStyle name="常规 5 2 2 2 2 3 4 5 2" xfId="22207"/>
    <cellStyle name="常规 5 5 2 3 4 5 2" xfId="22208"/>
    <cellStyle name="常规 5 2 4 2 3 4 5 2" xfId="22209"/>
    <cellStyle name="常规 5 2 2 3 2 3 4 5 2" xfId="22210"/>
    <cellStyle name="常规 5 9 4 5 2" xfId="22211"/>
    <cellStyle name="常规 5 2 8 4 5 2" xfId="22212"/>
    <cellStyle name="常规 5 2 2 7 4 5 2" xfId="22213"/>
    <cellStyle name="常规 5 4 5 4 5 2" xfId="22214"/>
    <cellStyle name="常规 5 2 3 5 4 5 2" xfId="22215"/>
    <cellStyle name="常规 5 2 2 2 5 4 5 2" xfId="22216"/>
    <cellStyle name="常规 5 5 5 4 5 2" xfId="22217"/>
    <cellStyle name="常规 5 2 4 5 4 5 2" xfId="22218"/>
    <cellStyle name="常规 5 2 2 3 5 4 5 2" xfId="22219"/>
    <cellStyle name="常规 5 6 4 4 5 2" xfId="22220"/>
    <cellStyle name="常规 5 2 5 4 4 5 2" xfId="22221"/>
    <cellStyle name="常规 5 2 2 4 4 4 5 2" xfId="22222"/>
    <cellStyle name="常规 5 4 2 4 4 5 2" xfId="22223"/>
    <cellStyle name="常规 5 2 3 2 4 4 5 2" xfId="22224"/>
    <cellStyle name="常规 5 2 2 2 2 4 4 5 2" xfId="22225"/>
    <cellStyle name="常规 5 5 2 4 4 5 2" xfId="22226"/>
    <cellStyle name="常规 5 2 4 2 4 4 5 2" xfId="22227"/>
    <cellStyle name="常规 5 2 2 3 2 4 4 5 2" xfId="22228"/>
    <cellStyle name="常规 5 10 4 5 2" xfId="22229"/>
    <cellStyle name="常规 5 2 9 4 5 2" xfId="22230"/>
    <cellStyle name="常规 5 2 2 8 4 5 2" xfId="22231"/>
    <cellStyle name="常规 5 4 6 4 5 2" xfId="22232"/>
    <cellStyle name="常规 5 2 3 6 4 5 2" xfId="22233"/>
    <cellStyle name="常规 5 2 2 2 6 4 5 2" xfId="22234"/>
    <cellStyle name="常规 5 5 6 4 5 2" xfId="22235"/>
    <cellStyle name="常规 5 2 4 6 4 5 2" xfId="22236"/>
    <cellStyle name="常规 5 2 2 3 6 4 5 2" xfId="22237"/>
    <cellStyle name="常规 5 6 5 4 5 2" xfId="22238"/>
    <cellStyle name="常规 5 2 5 5 4 5 2" xfId="22239"/>
    <cellStyle name="常规 5 2 2 4 5 4 5 2" xfId="22240"/>
    <cellStyle name="常规 5 4 2 5 4 5 2" xfId="22241"/>
    <cellStyle name="常规 5 2 3 2 5 4 5 2" xfId="22242"/>
    <cellStyle name="常规 5 2 2 2 2 5 4 5 2" xfId="22243"/>
    <cellStyle name="常规 5 5 2 5 4 5 2" xfId="22244"/>
    <cellStyle name="常规 5 2 4 2 5 4 5 2" xfId="22245"/>
    <cellStyle name="常规 5 2 2 3 2 5 4 5 2" xfId="22246"/>
    <cellStyle name="常规 5 11 4 5 2" xfId="22247"/>
    <cellStyle name="常规 5 2 10 4 5 2" xfId="22248"/>
    <cellStyle name="常规 5 2 2 9 4 5 2" xfId="22249"/>
    <cellStyle name="常规 5 4 7 4 5 2" xfId="22250"/>
    <cellStyle name="常规 5 2 3 7 4 5 2" xfId="22251"/>
    <cellStyle name="常规 5 2 2 2 7 4 5 2" xfId="22252"/>
    <cellStyle name="常规 5 5 7 4 5 2" xfId="22253"/>
    <cellStyle name="常规 5 2 4 7 4 5 2" xfId="22254"/>
    <cellStyle name="常规 5 2 2 3 7 4 5 2" xfId="22255"/>
    <cellStyle name="常规 5 6 6 4 5 2" xfId="22256"/>
    <cellStyle name="常规 5 2 5 6 4 5 2" xfId="22257"/>
    <cellStyle name="常规 5 2 2 4 6 4 5 2" xfId="22258"/>
    <cellStyle name="常规 5 4 2 6 4 5 2" xfId="22259"/>
    <cellStyle name="常规 5 2 3 2 6 4 5 2" xfId="22260"/>
    <cellStyle name="常规 5 2 2 2 2 6 4 5 2" xfId="22261"/>
    <cellStyle name="常规 5 5 2 6 4 5 2" xfId="22262"/>
    <cellStyle name="常规 5 2 4 2 6 4 5 2" xfId="22263"/>
    <cellStyle name="常规 5 2 2 3 2 6 4 5 2" xfId="22264"/>
    <cellStyle name="常规 5 12 3 5 2" xfId="22265"/>
    <cellStyle name="常规 5 2 11 3 5 2" xfId="22266"/>
    <cellStyle name="常规 5 2 2 10 3 5 2" xfId="22267"/>
    <cellStyle name="常规 5 4 8 3 5 2" xfId="22268"/>
    <cellStyle name="常规 5 2 3 8 3 5 2" xfId="22269"/>
    <cellStyle name="常规 5 2 2 2 8 3 5 2" xfId="22270"/>
    <cellStyle name="常规 5 5 8 3 5 2" xfId="22271"/>
    <cellStyle name="常规 5 2 4 8 3 5 2" xfId="22272"/>
    <cellStyle name="常规 5 2 2 3 8 3 5 2" xfId="22273"/>
    <cellStyle name="常规 5 6 7 3 5 2" xfId="22274"/>
    <cellStyle name="常规 5 2 5 7 3 5 2" xfId="22275"/>
    <cellStyle name="常规 5 2 2 4 7 3 5 2" xfId="22276"/>
    <cellStyle name="常规 5 4 2 7 3 5 2" xfId="22277"/>
    <cellStyle name="常规 5 2 3 2 7 3 5 2" xfId="22278"/>
    <cellStyle name="常规 5 2 2 2 2 7 3 5 2" xfId="22279"/>
    <cellStyle name="常规 5 5 2 7 3 5 2" xfId="22280"/>
    <cellStyle name="常规 5 2 4 2 7 3 5 2" xfId="22281"/>
    <cellStyle name="常规 5 2 2 3 2 7 3 5 2" xfId="22282"/>
    <cellStyle name="常规 5 7 2 3 5 2" xfId="22283"/>
    <cellStyle name="常规 5 2 6 2 3 5 2" xfId="22284"/>
    <cellStyle name="常规 5 2 2 5 2 3 5 2" xfId="22285"/>
    <cellStyle name="常规 5 4 3 2 3 5 2" xfId="22286"/>
    <cellStyle name="常规 5 2 3 3 2 3 5 2" xfId="22287"/>
    <cellStyle name="常规 5 2 2 2 3 2 3 5 2" xfId="22288"/>
    <cellStyle name="常规 5 5 3 2 3 5 2" xfId="22289"/>
    <cellStyle name="常规 5 2 4 3 2 3 5 2" xfId="22290"/>
    <cellStyle name="常规 5 2 2 3 3 2 3 5 2" xfId="22291"/>
    <cellStyle name="常规 5 6 2 2 3 5 2" xfId="22292"/>
    <cellStyle name="常规 5 2 5 2 2 3 5 2" xfId="22293"/>
    <cellStyle name="常规 5 2 2 4 2 2 3 5 2" xfId="22294"/>
    <cellStyle name="常规 5 4 2 2 2 3 5 2" xfId="22295"/>
    <cellStyle name="常规 5 2 3 2 2 2 3 5 2" xfId="22296"/>
    <cellStyle name="常规 5 2 2 2 2 2 2 3 5 2" xfId="22297"/>
    <cellStyle name="常规 5 5 2 2 2 3 5 2" xfId="22298"/>
    <cellStyle name="常规 5 2 4 2 2 2 3 5 2" xfId="22299"/>
    <cellStyle name="常规 5 2 2 3 2 2 2 3 5 2" xfId="22300"/>
    <cellStyle name="常规 5 8 2 3 5 2" xfId="22301"/>
    <cellStyle name="常规 5 2 7 2 3 5 2" xfId="22302"/>
    <cellStyle name="常规 5 2 2 6 2 3 5 2" xfId="22303"/>
    <cellStyle name="常规 5 4 4 2 3 5 2" xfId="22304"/>
    <cellStyle name="常规 5 2 3 4 2 3 5 2" xfId="22305"/>
    <cellStyle name="常规 5 2 2 2 4 2 3 5 2" xfId="22306"/>
    <cellStyle name="常规 5 5 4 2 3 5 2" xfId="22307"/>
    <cellStyle name="常规 5 2 4 4 2 3 5 2" xfId="22308"/>
    <cellStyle name="常规 5 2 2 3 4 2 3 5 2" xfId="22309"/>
    <cellStyle name="常规 5 6 3 2 3 5 2" xfId="22310"/>
    <cellStyle name="常规 5 2 5 3 2 3 5 2" xfId="22311"/>
    <cellStyle name="常规 5 2 2 4 3 2 3 5 2" xfId="22312"/>
    <cellStyle name="常规 5 4 2 3 2 3 5 2" xfId="22313"/>
    <cellStyle name="常规 5 2 3 2 3 2 3 5 2" xfId="22314"/>
    <cellStyle name="常规 5 2 2 2 2 3 2 3 5 2" xfId="22315"/>
    <cellStyle name="常规 5 5 2 3 2 3 5 2" xfId="22316"/>
    <cellStyle name="常规 5 2 4 2 3 2 3 5 2" xfId="22317"/>
    <cellStyle name="常规 5 2 2 3 2 3 2 3 5 2" xfId="22318"/>
    <cellStyle name="常规 5 9 2 3 5 2" xfId="22319"/>
    <cellStyle name="常规 5 2 8 2 3 5 2" xfId="22320"/>
    <cellStyle name="常规 5 2 2 7 2 3 5 2" xfId="22321"/>
    <cellStyle name="常规 5 4 5 2 3 5 2" xfId="22322"/>
    <cellStyle name="常规 5 2 3 5 2 3 5 2" xfId="22323"/>
    <cellStyle name="常规 5 2 2 2 5 2 3 5 2" xfId="22324"/>
    <cellStyle name="常规 5 5 5 2 3 5 2" xfId="22325"/>
    <cellStyle name="常规 5 2 4 5 2 3 5 2" xfId="22326"/>
    <cellStyle name="常规 5 2 2 3 5 2 3 5 2" xfId="22327"/>
    <cellStyle name="常规 5 6 4 2 3 5 2" xfId="22328"/>
    <cellStyle name="常规 5 2 5 4 2 3 5 2" xfId="22329"/>
    <cellStyle name="常规 5 2 2 4 4 2 3 5 2" xfId="22330"/>
    <cellStyle name="常规 5 4 2 4 2 3 5 2" xfId="22331"/>
    <cellStyle name="常规 5 2 3 2 4 2 3 5 2" xfId="22332"/>
    <cellStyle name="常规 5 2 2 2 2 4 2 3 5 2" xfId="22333"/>
    <cellStyle name="常规 5 5 2 4 2 3 5 2" xfId="22334"/>
    <cellStyle name="常规 5 2 4 2 4 2 3 5 2" xfId="22335"/>
    <cellStyle name="常规 5 2 2 3 2 4 2 3 5 2" xfId="22336"/>
    <cellStyle name="常规 5 10 2 3 5 2" xfId="22337"/>
    <cellStyle name="常规 5 2 9 2 3 5 2" xfId="22338"/>
    <cellStyle name="常规 5 2 2 8 2 3 5 2" xfId="22339"/>
    <cellStyle name="常规 5 4 6 2 3 5 2" xfId="22340"/>
    <cellStyle name="常规 5 2 3 6 2 3 5 2" xfId="22341"/>
    <cellStyle name="常规 5 2 2 2 6 2 3 5 2" xfId="22342"/>
    <cellStyle name="常规 5 5 6 2 3 5 2" xfId="22343"/>
    <cellStyle name="常规 5 2 4 6 2 3 5 2" xfId="22344"/>
    <cellStyle name="常规 5 2 2 3 6 2 3 5 2" xfId="22345"/>
    <cellStyle name="常规 5 6 5 2 3 5 2" xfId="22346"/>
    <cellStyle name="常规 5 2 5 5 2 3 5 2" xfId="22347"/>
    <cellStyle name="常规 5 2 2 4 5 2 3 5 2" xfId="22348"/>
    <cellStyle name="常规 5 4 2 5 2 3 5 2" xfId="22349"/>
    <cellStyle name="常规 5 2 3 2 5 2 3 5 2" xfId="22350"/>
    <cellStyle name="常规 5 2 2 2 2 5 2 3 5 2" xfId="22351"/>
    <cellStyle name="常规 5 5 2 5 2 3 5 2" xfId="22352"/>
    <cellStyle name="常规 5 2 4 2 5 2 3 5 2" xfId="22353"/>
    <cellStyle name="常规 5 2 2 3 2 5 2 3 5 2" xfId="22354"/>
    <cellStyle name="常规 5 11 2 3 5 2" xfId="22355"/>
    <cellStyle name="常规 5 2 10 2 3 5 2" xfId="22356"/>
    <cellStyle name="常规 5 2 2 9 2 3 5 2" xfId="22357"/>
    <cellStyle name="常规 5 4 7 2 3 5 2" xfId="22358"/>
    <cellStyle name="常规 5 2 3 7 2 3 5 2" xfId="22359"/>
    <cellStyle name="常规 5 2 2 2 7 2 3 5 2" xfId="22360"/>
    <cellStyle name="常规 5 5 7 2 3 5 2" xfId="22361"/>
    <cellStyle name="常规 5 2 4 7 2 3 5 2" xfId="22362"/>
    <cellStyle name="常规 5 2 2 3 7 2 3 5 2" xfId="22363"/>
    <cellStyle name="常规 5 6 6 2 3 5 2" xfId="22364"/>
    <cellStyle name="常规 5 2 5 6 2 3 5 2" xfId="22365"/>
    <cellStyle name="常规 5 2 2 4 6 2 3 5 2" xfId="22366"/>
    <cellStyle name="常规 5 4 2 6 2 3 5 2" xfId="22367"/>
    <cellStyle name="常规 5 2 3 2 6 2 3 5 2" xfId="22368"/>
    <cellStyle name="常规 5 2 2 2 2 6 2 3 5 2" xfId="22369"/>
    <cellStyle name="常规 5 5 2 6 2 3 5 2" xfId="22370"/>
    <cellStyle name="常规 5 2 4 2 6 2 3 5 2" xfId="22371"/>
    <cellStyle name="常规 5 2 2 3 2 6 2 3 5 2" xfId="22372"/>
    <cellStyle name="常规 5 15 4 2" xfId="22373"/>
    <cellStyle name="常规 5 2 14 4 2" xfId="22374"/>
    <cellStyle name="常规 5 2 2 13 4 2" xfId="22375"/>
    <cellStyle name="常规 5 4 11 4 2" xfId="22376"/>
    <cellStyle name="常规 5 2 3 11 4 2" xfId="22377"/>
    <cellStyle name="常规 5 2 2 2 11 4 2" xfId="22378"/>
    <cellStyle name="常规 5 5 11 4 2" xfId="22379"/>
    <cellStyle name="常规 5 2 4 11 4 2" xfId="22380"/>
    <cellStyle name="常规 5 2 2 3 11 4 2" xfId="22381"/>
    <cellStyle name="常规 5 6 10 4 2" xfId="22382"/>
    <cellStyle name="常规 5 2 5 10 4 2" xfId="22383"/>
    <cellStyle name="常规 5 2 2 4 10 4 2" xfId="22384"/>
    <cellStyle name="常规 5 4 2 10 4 2" xfId="22385"/>
    <cellStyle name="常规 5 2 3 2 10 4 2" xfId="22386"/>
    <cellStyle name="常规 5 2 2 2 2 10 4 2" xfId="22387"/>
    <cellStyle name="常规 5 5 2 10 4 2" xfId="22388"/>
    <cellStyle name="常规 5 2 4 2 10 4 2" xfId="22389"/>
    <cellStyle name="常规 5 2 2 3 2 10 4 2" xfId="22390"/>
    <cellStyle name="常规 5 7 5 4 2" xfId="22391"/>
    <cellStyle name="常规 5 2 6 5 4 2" xfId="22392"/>
    <cellStyle name="常规 5 2 2 5 5 4 2" xfId="22393"/>
    <cellStyle name="常规 5 4 3 5 4 2" xfId="22394"/>
    <cellStyle name="常规 5 2 3 3 5 4 2" xfId="22395"/>
    <cellStyle name="常规 5 2 2 2 3 5 4 2" xfId="22396"/>
    <cellStyle name="常规 5 5 3 5 4 2" xfId="22397"/>
    <cellStyle name="常规 5 2 4 3 5 4 2" xfId="22398"/>
    <cellStyle name="常规 5 2 2 3 3 5 4 2" xfId="22399"/>
    <cellStyle name="常规 5 6 2 5 4 2" xfId="22400"/>
    <cellStyle name="常规 5 2 5 2 5 4 2" xfId="22401"/>
    <cellStyle name="常规 5 2 2 4 2 5 4 2" xfId="22402"/>
    <cellStyle name="常规 5 4 2 2 5 4 2" xfId="22403"/>
    <cellStyle name="常规 5 2 3 2 2 5 4 2" xfId="22404"/>
    <cellStyle name="常规 5 2 2 2 2 2 5 4 2" xfId="22405"/>
    <cellStyle name="常规 5 5 2 2 5 4 2" xfId="22406"/>
    <cellStyle name="常规 5 2 4 2 2 5 4 2" xfId="22407"/>
    <cellStyle name="常规 5 2 2 3 2 2 5 4 2" xfId="22408"/>
    <cellStyle name="常规 5 8 5 4 2" xfId="22409"/>
    <cellStyle name="常规 5 2 7 5 4 2" xfId="22410"/>
    <cellStyle name="常规 5 2 2 6 5 4 2" xfId="22411"/>
    <cellStyle name="常规 5 4 4 5 4 2" xfId="22412"/>
    <cellStyle name="常规 5 2 3 4 5 4 2" xfId="22413"/>
    <cellStyle name="常规 5 2 2 2 4 5 4 2" xfId="22414"/>
    <cellStyle name="常规 5 5 4 5 4 2" xfId="22415"/>
    <cellStyle name="常规 5 2 4 4 5 4 2" xfId="22416"/>
    <cellStyle name="常规 5 2 2 3 4 5 4 2" xfId="22417"/>
    <cellStyle name="常规 5 6 3 5 4 2" xfId="22418"/>
    <cellStyle name="常规 5 2 5 3 5 4 2" xfId="22419"/>
    <cellStyle name="常规 5 2 2 4 3 5 4 2" xfId="22420"/>
    <cellStyle name="常规 5 4 2 3 5 4 2" xfId="22421"/>
    <cellStyle name="常规 5 2 3 2 3 5 4 2" xfId="22422"/>
    <cellStyle name="常规 5 2 2 2 2 3 5 4 2" xfId="22423"/>
    <cellStyle name="常规 5 5 2 3 5 4 2" xfId="22424"/>
    <cellStyle name="常规 5 2 4 2 3 5 4 2" xfId="22425"/>
    <cellStyle name="常规 5 2 2 3 2 3 5 4 2" xfId="22426"/>
    <cellStyle name="常规 5 9 5 4 2" xfId="22427"/>
    <cellStyle name="常规 5 2 8 5 4 2" xfId="22428"/>
    <cellStyle name="常规 5 2 2 7 5 4 2" xfId="22429"/>
    <cellStyle name="常规 5 4 5 5 4 2" xfId="22430"/>
    <cellStyle name="常规 5 2 3 5 5 4 2" xfId="22431"/>
    <cellStyle name="常规 5 2 2 2 5 5 4 2" xfId="22432"/>
    <cellStyle name="常规 5 5 5 5 4 2" xfId="22433"/>
    <cellStyle name="常规 5 2 4 5 5 4 2" xfId="22434"/>
    <cellStyle name="常规 5 2 2 3 5 5 4 2" xfId="22435"/>
    <cellStyle name="常规 5 6 4 5 4 2" xfId="22436"/>
    <cellStyle name="常规 5 2 5 4 5 4 2" xfId="22437"/>
    <cellStyle name="常规 5 2 2 4 4 5 4 2" xfId="22438"/>
    <cellStyle name="常规 5 4 2 4 5 4 2" xfId="22439"/>
    <cellStyle name="常规 5 2 3 2 4 5 4 2" xfId="22440"/>
    <cellStyle name="常规 5 2 2 2 2 4 5 4 2" xfId="22441"/>
    <cellStyle name="常规 5 5 2 4 5 4 2" xfId="22442"/>
    <cellStyle name="常规 5 2 4 2 4 5 4 2" xfId="22443"/>
    <cellStyle name="常规 5 2 2 3 2 4 5 4 2" xfId="22444"/>
    <cellStyle name="常规 5 10 5 4 2" xfId="22445"/>
    <cellStyle name="常规 5 2 9 5 4 2" xfId="22446"/>
    <cellStyle name="常规 5 2 2 8 5 4 2" xfId="22447"/>
    <cellStyle name="常规 5 4 6 5 4 2" xfId="22448"/>
    <cellStyle name="常规 5 2 3 6 5 4 2" xfId="22449"/>
    <cellStyle name="常规 5 2 2 2 6 5 4 2" xfId="22450"/>
    <cellStyle name="常规 5 5 6 5 4 2" xfId="22451"/>
    <cellStyle name="常规 5 2 4 6 5 4 2" xfId="22452"/>
    <cellStyle name="常规 5 2 2 3 6 5 4 2" xfId="22453"/>
    <cellStyle name="常规 5 6 5 5 4 2" xfId="22454"/>
    <cellStyle name="常规 5 2 5 5 5 4 2" xfId="22455"/>
    <cellStyle name="常规 5 2 2 4 5 5 4 2" xfId="22456"/>
    <cellStyle name="常规 5 4 2 5 5 4 2" xfId="22457"/>
    <cellStyle name="常规 5 2 3 2 5 5 4 2" xfId="22458"/>
    <cellStyle name="常规 5 2 2 2 2 5 5 4 2" xfId="22459"/>
    <cellStyle name="常规 5 5 2 5 5 4 2" xfId="22460"/>
    <cellStyle name="常规 5 2 4 2 5 5 4 2" xfId="22461"/>
    <cellStyle name="常规 5 2 2 3 2 5 5 4 2" xfId="22462"/>
    <cellStyle name="常规 5 11 5 4 2" xfId="22463"/>
    <cellStyle name="常规 5 2 10 5 4 2" xfId="22464"/>
    <cellStyle name="常规 5 2 2 9 5 4 2" xfId="22465"/>
    <cellStyle name="常规 5 4 7 5 4 2" xfId="22466"/>
    <cellStyle name="常规 5 2 3 7 5 4 2" xfId="22467"/>
    <cellStyle name="常规 5 2 2 2 7 5 4 2" xfId="22468"/>
    <cellStyle name="常规 5 5 7 5 4 2" xfId="22469"/>
    <cellStyle name="常规 5 2 4 7 5 4 2" xfId="22470"/>
    <cellStyle name="常规 5 2 2 3 7 5 4 2" xfId="22471"/>
    <cellStyle name="常规 5 6 6 5 4 2" xfId="22472"/>
    <cellStyle name="常规 5 2 5 6 5 4 2" xfId="22473"/>
    <cellStyle name="常规 5 2 2 4 6 5 4 2" xfId="22474"/>
    <cellStyle name="常规 5 4 2 6 5 4 2" xfId="22475"/>
    <cellStyle name="常规 5 2 3 2 6 5 4 2" xfId="22476"/>
    <cellStyle name="常规 5 2 2 2 2 6 5 4 2" xfId="22477"/>
    <cellStyle name="常规 5 5 2 6 5 4 2" xfId="22478"/>
    <cellStyle name="常规 5 2 4 2 6 5 4 2" xfId="22479"/>
    <cellStyle name="常规 5 2 2 3 2 6 5 4 2" xfId="22480"/>
    <cellStyle name="常规 5 12 4 4 2" xfId="22481"/>
    <cellStyle name="常规 5 2 11 4 4 2" xfId="22482"/>
    <cellStyle name="常规 5 2 2 10 4 4 2" xfId="22483"/>
    <cellStyle name="常规 5 4 8 4 4 2" xfId="22484"/>
    <cellStyle name="常规 5 2 3 8 4 4 2" xfId="22485"/>
    <cellStyle name="常规 5 2 2 2 8 4 4 2" xfId="22486"/>
    <cellStyle name="常规 5 5 8 4 4 2" xfId="22487"/>
    <cellStyle name="常规 5 2 4 8 4 4 2" xfId="22488"/>
    <cellStyle name="常规 5 2 2 3 8 4 4 2" xfId="22489"/>
    <cellStyle name="常规 5 6 7 4 4 2" xfId="22490"/>
    <cellStyle name="常规 5 2 5 7 4 4 2" xfId="22491"/>
    <cellStyle name="常规 5 2 2 4 7 4 4 2" xfId="22492"/>
    <cellStyle name="常规 5 4 2 7 4 4 2" xfId="22493"/>
    <cellStyle name="常规 5 2 3 2 7 4 4 2" xfId="22494"/>
    <cellStyle name="常规 5 2 2 2 2 7 4 4 2" xfId="22495"/>
    <cellStyle name="常规 5 5 2 7 4 4 2" xfId="22496"/>
    <cellStyle name="常规 5 2 4 2 7 4 4 2" xfId="22497"/>
    <cellStyle name="常规 5 2 2 3 2 7 4 4 2" xfId="22498"/>
    <cellStyle name="常规 5 7 2 4 4 2" xfId="22499"/>
    <cellStyle name="常规 5 2 6 2 4 4 2" xfId="22500"/>
    <cellStyle name="常规 5 2 2 5 2 4 4 2" xfId="22501"/>
    <cellStyle name="常规 5 4 3 2 4 4 2" xfId="22502"/>
    <cellStyle name="常规 5 2 3 3 2 4 4 2" xfId="22503"/>
    <cellStyle name="常规 5 2 2 2 3 2 4 4 2" xfId="22504"/>
    <cellStyle name="常规 5 5 3 2 4 4 2" xfId="22505"/>
    <cellStyle name="常规 5 2 4 3 2 4 4 2" xfId="22506"/>
    <cellStyle name="常规 5 2 2 3 3 2 4 4 2" xfId="22507"/>
    <cellStyle name="常规 5 6 2 2 4 4 2" xfId="22508"/>
    <cellStyle name="常规 5 2 5 2 2 4 4 2" xfId="22509"/>
    <cellStyle name="常规 5 2 2 4 2 2 4 4 2" xfId="22510"/>
    <cellStyle name="常规 5 4 2 2 2 4 4 2" xfId="22511"/>
    <cellStyle name="常规 5 2 3 2 2 2 4 4 2" xfId="22512"/>
    <cellStyle name="常规 5 2 2 2 2 2 2 4 4 2" xfId="22513"/>
    <cellStyle name="常规 5 5 2 2 2 4 4 2" xfId="22514"/>
    <cellStyle name="常规 5 2 4 2 2 2 4 4 2" xfId="22515"/>
    <cellStyle name="常规 5 2 2 3 2 2 2 4 4 2" xfId="22516"/>
    <cellStyle name="常规 5 8 2 4 4 2" xfId="22517"/>
    <cellStyle name="常规 5 2 7 2 4 4 2" xfId="22518"/>
    <cellStyle name="常规 5 2 2 6 2 4 4 2" xfId="22519"/>
    <cellStyle name="常规 5 4 4 2 4 4 2" xfId="22520"/>
    <cellStyle name="常规 5 2 3 4 2 4 4 2" xfId="22521"/>
    <cellStyle name="常规 5 2 2 2 4 2 4 4 2" xfId="22522"/>
    <cellStyle name="常规 5 5 4 2 4 4 2" xfId="22523"/>
    <cellStyle name="常规 5 2 4 4 2 4 4 2" xfId="22524"/>
    <cellStyle name="常规 5 2 2 3 4 2 4 4 2" xfId="22525"/>
    <cellStyle name="常规 5 6 3 2 4 4 2" xfId="22526"/>
    <cellStyle name="常规 5 2 5 3 2 4 4 2" xfId="22527"/>
    <cellStyle name="常规 5 2 2 4 3 2 4 4 2" xfId="22528"/>
    <cellStyle name="常规 5 4 2 3 2 4 4 2" xfId="22529"/>
    <cellStyle name="常规 5 2 3 2 3 2 4 4 2" xfId="22530"/>
    <cellStyle name="常规 5 2 2 2 2 3 2 4 4 2" xfId="22531"/>
    <cellStyle name="常规 5 5 2 3 2 4 4 2" xfId="22532"/>
    <cellStyle name="常规 5 2 4 2 3 2 4 4 2" xfId="22533"/>
    <cellStyle name="常规 5 2 2 3 2 3 2 4 4 2" xfId="22534"/>
    <cellStyle name="常规 5 9 2 4 4 2" xfId="22535"/>
    <cellStyle name="常规 5 2 8 2 4 4 2" xfId="22536"/>
    <cellStyle name="常规 5 2 2 7 2 4 4 2" xfId="22537"/>
    <cellStyle name="常规 5 4 5 2 4 4 2" xfId="22538"/>
    <cellStyle name="常规 5 2 3 5 2 4 4 2" xfId="22539"/>
    <cellStyle name="常规 5 2 2 2 5 2 4 4 2" xfId="22540"/>
    <cellStyle name="常规 5 5 5 2 4 4 2" xfId="22541"/>
    <cellStyle name="常规 5 2 4 5 2 4 4 2" xfId="22542"/>
    <cellStyle name="常规 5 2 2 3 5 2 4 4 2" xfId="22543"/>
    <cellStyle name="常规 5 6 4 2 4 4 2" xfId="22544"/>
    <cellStyle name="常规 5 2 5 4 2 4 4 2" xfId="22545"/>
    <cellStyle name="常规 5 2 2 4 4 2 4 4 2" xfId="22546"/>
    <cellStyle name="常规 5 4 2 4 2 4 4 2" xfId="22547"/>
    <cellStyle name="常规 5 2 3 2 4 2 4 4 2" xfId="22548"/>
    <cellStyle name="常规 5 2 2 2 2 4 2 4 4 2" xfId="22549"/>
    <cellStyle name="常规 5 5 2 4 2 4 4 2" xfId="22550"/>
    <cellStyle name="常规 5 2 4 2 4 2 4 4 2" xfId="22551"/>
    <cellStyle name="常规 5 2 2 3 2 4 2 4 4 2" xfId="22552"/>
    <cellStyle name="常规 5 10 2 4 4 2" xfId="22553"/>
    <cellStyle name="常规 5 2 9 2 4 4 2" xfId="22554"/>
    <cellStyle name="常规 5 2 2 8 2 4 4 2" xfId="22555"/>
    <cellStyle name="常规 5 4 6 2 4 4 2" xfId="22556"/>
    <cellStyle name="常规 5 2 3 6 2 4 4 2" xfId="22557"/>
    <cellStyle name="常规 5 2 2 2 6 2 4 4 2" xfId="22558"/>
    <cellStyle name="常规 5 5 6 2 4 4 2" xfId="22559"/>
    <cellStyle name="常规 5 2 4 6 2 4 4 2" xfId="22560"/>
    <cellStyle name="常规 5 2 2 3 6 2 4 4 2" xfId="22561"/>
    <cellStyle name="常规 5 6 5 2 4 4 2" xfId="22562"/>
    <cellStyle name="常规 5 2 5 5 2 4 4 2" xfId="22563"/>
    <cellStyle name="常规 5 2 2 4 5 2 4 4 2" xfId="22564"/>
    <cellStyle name="常规 5 4 2 5 2 4 4 2" xfId="22565"/>
    <cellStyle name="常规 5 2 3 2 5 2 4 4 2" xfId="22566"/>
    <cellStyle name="常规 5 2 2 2 2 5 2 4 4 2" xfId="22567"/>
    <cellStyle name="常规 5 5 2 5 2 4 4 2" xfId="22568"/>
    <cellStyle name="常规 5 2 4 2 5 2 4 4 2" xfId="22569"/>
    <cellStyle name="常规 5 2 2 3 2 5 2 4 4 2" xfId="22570"/>
    <cellStyle name="常规 5 11 2 4 4 2" xfId="22571"/>
    <cellStyle name="常规 5 2 10 2 4 4 2" xfId="22572"/>
    <cellStyle name="常规 5 2 2 9 2 4 4 2" xfId="22573"/>
    <cellStyle name="常规 5 4 7 2 4 4 2" xfId="22574"/>
    <cellStyle name="常规 5 2 3 7 2 4 4 2" xfId="22575"/>
    <cellStyle name="常规 5 2 2 2 7 2 4 4 2" xfId="22576"/>
    <cellStyle name="常规 5 5 7 2 4 4 2" xfId="22577"/>
    <cellStyle name="常规 5 2 4 7 2 4 4 2" xfId="22578"/>
    <cellStyle name="常规 5 2 2 3 7 2 4 4 2" xfId="22579"/>
    <cellStyle name="常规 5 6 6 2 4 4 2" xfId="22580"/>
    <cellStyle name="常规 5 2 5 6 2 4 4 2" xfId="22581"/>
    <cellStyle name="常规 5 2 2 4 6 2 4 4 2" xfId="22582"/>
    <cellStyle name="常规 5 4 2 6 2 4 4 2" xfId="22583"/>
    <cellStyle name="常规 5 2 3 2 6 2 4 4 2" xfId="22584"/>
    <cellStyle name="常规 5 2 2 2 2 6 2 4 4 2" xfId="22585"/>
    <cellStyle name="常规 5 5 2 6 2 4 4 2" xfId="22586"/>
    <cellStyle name="常规 5 2 4 2 6 2 4 4 2" xfId="22587"/>
    <cellStyle name="常规 5 2 2 3 2 6 2 4 4 2" xfId="22588"/>
    <cellStyle name="常规 5 13 2 4 2" xfId="22589"/>
    <cellStyle name="常规 5 2 12 2 4 2" xfId="22590"/>
    <cellStyle name="常规 5 2 2 11 2 4 2" xfId="22591"/>
    <cellStyle name="常规 5 4 9 2 4 2" xfId="22592"/>
    <cellStyle name="常规 5 2 3 9 2 4 2" xfId="22593"/>
    <cellStyle name="常规 5 2 2 2 9 2 4 2" xfId="22594"/>
    <cellStyle name="常规 5 5 9 2 4 2" xfId="22595"/>
    <cellStyle name="常规 5 2 4 9 2 4 2" xfId="22596"/>
    <cellStyle name="常规 5 2 2 3 9 2 4 2" xfId="22597"/>
    <cellStyle name="常规 5 6 8 2 4 2" xfId="22598"/>
    <cellStyle name="常规 5 2 5 8 2 4 2" xfId="22599"/>
    <cellStyle name="常规 5 2 2 4 8 2 4 2" xfId="22600"/>
    <cellStyle name="常规 5 4 2 8 2 4 2" xfId="22601"/>
    <cellStyle name="常规 5 2 3 2 8 2 4 2" xfId="22602"/>
    <cellStyle name="常规 5 2 2 2 2 8 2 4 2" xfId="22603"/>
    <cellStyle name="常规 5 5 2 8 2 4 2" xfId="22604"/>
    <cellStyle name="常规 5 2 4 2 8 2 4 2" xfId="22605"/>
    <cellStyle name="常规 5 2 2 3 2 8 2 4 2" xfId="22606"/>
    <cellStyle name="常规 5 7 3 2 4 2" xfId="22607"/>
    <cellStyle name="常规 5 2 6 3 2 4 2" xfId="22608"/>
    <cellStyle name="常规 5 2 2 5 3 2 4 2" xfId="22609"/>
    <cellStyle name="常规 5 4 3 3 2 4 2" xfId="22610"/>
    <cellStyle name="常规 5 2 3 3 3 2 4 2" xfId="22611"/>
    <cellStyle name="常规 5 2 2 2 3 3 2 4 2" xfId="22612"/>
    <cellStyle name="常规 5 5 3 3 2 4 2" xfId="22613"/>
    <cellStyle name="常规 5 2 4 3 3 2 4 2" xfId="22614"/>
    <cellStyle name="常规 5 2 2 3 3 3 2 4 2" xfId="22615"/>
    <cellStyle name="常规 5 6 2 3 2 4 2" xfId="22616"/>
    <cellStyle name="常规 5 2 5 2 3 2 4 2" xfId="22617"/>
    <cellStyle name="常规 5 2 2 4 2 3 2 4 2" xfId="22618"/>
    <cellStyle name="常规 5 4 2 2 3 2 4 2" xfId="22619"/>
    <cellStyle name="常规 5 2 3 2 2 3 2 4 2" xfId="22620"/>
    <cellStyle name="常规 5 2 2 2 2 2 3 2 4 2" xfId="22621"/>
    <cellStyle name="常规 5 5 2 2 3 2 4 2" xfId="22622"/>
    <cellStyle name="常规 5 2 4 2 2 3 2 4 2" xfId="22623"/>
    <cellStyle name="常规 5 2 2 3 2 2 3 2 4 2" xfId="22624"/>
    <cellStyle name="常规 5 8 3 2 4 2" xfId="22625"/>
    <cellStyle name="常规 5 2 7 3 2 4 2" xfId="22626"/>
    <cellStyle name="常规 5 2 2 6 3 2 4 2" xfId="22627"/>
    <cellStyle name="常规 5 4 4 3 2 4 2" xfId="22628"/>
    <cellStyle name="常规 5 2 3 4 3 2 4 2" xfId="22629"/>
    <cellStyle name="常规 5 2 2 2 4 3 2 4 2" xfId="22630"/>
    <cellStyle name="常规 5 5 4 3 2 4 2" xfId="22631"/>
    <cellStyle name="常规 5 2 4 4 3 2 4 2" xfId="22632"/>
    <cellStyle name="常规 5 2 2 3 4 3 2 4 2" xfId="22633"/>
    <cellStyle name="常规 5 6 3 3 2 4 2" xfId="22634"/>
    <cellStyle name="常规 5 2 5 3 3 2 4 2" xfId="22635"/>
    <cellStyle name="常规 5 2 2 4 3 3 2 4 2" xfId="22636"/>
    <cellStyle name="常规 5 4 2 3 3 2 4 2" xfId="22637"/>
    <cellStyle name="常规 5 2 3 2 3 3 2 4 2" xfId="22638"/>
    <cellStyle name="常规 5 2 2 2 2 3 3 2 4 2" xfId="22639"/>
    <cellStyle name="常规 5 5 2 3 3 2 4 2" xfId="22640"/>
    <cellStyle name="常规 5 2 4 2 3 3 2 4 2" xfId="22641"/>
    <cellStyle name="常规 5 2 2 3 2 3 3 2 4 2" xfId="22642"/>
    <cellStyle name="常规 5 9 3 2 4 2" xfId="22643"/>
    <cellStyle name="常规 5 2 8 3 2 4 2" xfId="22644"/>
    <cellStyle name="常规 5 2 2 7 3 2 4 2" xfId="22645"/>
    <cellStyle name="常规 5 4 5 3 2 4 2" xfId="22646"/>
    <cellStyle name="常规 5 2 3 5 3 2 4 2" xfId="22647"/>
    <cellStyle name="常规 5 2 2 2 5 3 2 4 2" xfId="22648"/>
    <cellStyle name="常规 5 5 5 3 2 4 2" xfId="22649"/>
    <cellStyle name="常规 5 2 4 5 3 2 4 2" xfId="22650"/>
    <cellStyle name="常规 5 2 2 3 5 3 2 4 2" xfId="22651"/>
    <cellStyle name="常规 5 6 4 3 2 4 2" xfId="22652"/>
    <cellStyle name="常规 5 2 5 4 3 2 4 2" xfId="22653"/>
    <cellStyle name="常规 5 2 2 4 4 3 2 4 2" xfId="22654"/>
    <cellStyle name="常规 5 4 2 4 3 2 4 2" xfId="22655"/>
    <cellStyle name="常规 5 2 3 2 4 3 2 4 2" xfId="22656"/>
    <cellStyle name="常规 5 2 2 2 2 4 3 2 4 2" xfId="22657"/>
    <cellStyle name="常规 5 5 2 4 3 2 4 2" xfId="22658"/>
    <cellStyle name="常规 5 2 4 2 4 3 2 4 2" xfId="22659"/>
    <cellStyle name="常规 5 2 2 3 2 4 3 2 4 2" xfId="22660"/>
    <cellStyle name="常规 5 10 3 2 4 2" xfId="22661"/>
    <cellStyle name="常规 5 2 9 3 2 4 2" xfId="22662"/>
    <cellStyle name="常规 5 2 2 8 3 2 4 2" xfId="22663"/>
    <cellStyle name="常规 5 4 6 3 2 4 2" xfId="22664"/>
    <cellStyle name="常规 5 2 3 6 3 2 4 2" xfId="22665"/>
    <cellStyle name="常规 5 2 2 2 6 3 2 4 2" xfId="22666"/>
    <cellStyle name="常规 5 5 6 3 2 4 2" xfId="22667"/>
    <cellStyle name="常规 5 2 4 6 3 2 4 2" xfId="22668"/>
    <cellStyle name="常规 5 2 2 3 6 3 2 4 2" xfId="22669"/>
    <cellStyle name="常规 5 6 5 3 2 4 2" xfId="22670"/>
    <cellStyle name="常规 5 2 5 5 3 2 4 2" xfId="22671"/>
    <cellStyle name="常规 5 2 2 4 5 3 2 4 2" xfId="22672"/>
    <cellStyle name="常规 5 4 2 5 3 2 4 2" xfId="22673"/>
    <cellStyle name="常规 5 2 3 2 5 3 2 4 2" xfId="22674"/>
    <cellStyle name="常规 5 2 2 2 2 5 3 2 4 2" xfId="22675"/>
    <cellStyle name="常规 5 5 2 5 3 2 4 2" xfId="22676"/>
    <cellStyle name="常规 5 2 4 2 5 3 2 4 2" xfId="22677"/>
    <cellStyle name="常规 5 2 2 3 2 5 3 2 4 2" xfId="22678"/>
    <cellStyle name="常规 5 11 3 2 4 2" xfId="22679"/>
    <cellStyle name="常规 5 2 10 3 2 4 2" xfId="22680"/>
    <cellStyle name="常规 5 2 2 9 3 2 4 2" xfId="22681"/>
    <cellStyle name="常规 5 4 7 3 2 4 2" xfId="22682"/>
    <cellStyle name="常规 5 2 3 7 3 2 4 2" xfId="22683"/>
    <cellStyle name="常规 5 2 2 2 7 3 2 4 2" xfId="22684"/>
    <cellStyle name="常规 5 5 7 3 2 4 2" xfId="22685"/>
    <cellStyle name="常规 5 2 4 7 3 2 4 2" xfId="22686"/>
    <cellStyle name="常规 5 2 2 3 7 3 2 4 2" xfId="22687"/>
    <cellStyle name="常规 5 6 6 3 2 4 2" xfId="22688"/>
    <cellStyle name="常规 5 2 5 6 3 2 4 2" xfId="22689"/>
    <cellStyle name="常规 5 2 2 4 6 3 2 4 2" xfId="22690"/>
    <cellStyle name="常规 5 4 2 6 3 2 4 2" xfId="22691"/>
    <cellStyle name="常规 5 2 3 2 6 3 2 4 2" xfId="22692"/>
    <cellStyle name="常规 5 2 2 2 2 6 3 2 4 2" xfId="22693"/>
    <cellStyle name="常规 5 5 2 6 3 2 4 2" xfId="22694"/>
    <cellStyle name="常规 5 2 4 2 6 3 2 4 2" xfId="22695"/>
    <cellStyle name="常规 5 2 2 3 2 6 3 2 4 2" xfId="22696"/>
    <cellStyle name="常规 5 12 2 2 4 2" xfId="22697"/>
    <cellStyle name="常规 5 2 11 2 2 4 2" xfId="22698"/>
    <cellStyle name="常规 5 2 2 10 2 2 4 2" xfId="22699"/>
    <cellStyle name="常规 5 4 8 2 2 4 2" xfId="22700"/>
    <cellStyle name="常规 5 2 3 8 2 2 4 2" xfId="22701"/>
    <cellStyle name="常规 5 2 2 2 8 2 2 4 2" xfId="22702"/>
    <cellStyle name="常规 5 5 8 2 2 4 2" xfId="22703"/>
    <cellStyle name="常规 5 2 4 8 2 2 4 2" xfId="22704"/>
    <cellStyle name="常规 5 2 2 3 8 2 2 4 2" xfId="22705"/>
    <cellStyle name="常规 5 6 7 2 2 4 2" xfId="22706"/>
    <cellStyle name="常规 5 2 5 7 2 2 4 2" xfId="22707"/>
    <cellStyle name="常规 5 2 2 4 7 2 2 4 2" xfId="22708"/>
    <cellStyle name="常规 5 4 2 7 2 2 4 2" xfId="22709"/>
    <cellStyle name="常规 5 2 3 2 7 2 2 4 2" xfId="22710"/>
    <cellStyle name="常规 5 2 2 2 2 7 2 2 4 2" xfId="22711"/>
    <cellStyle name="常规 5 5 2 7 2 2 4 2" xfId="22712"/>
    <cellStyle name="常规 5 2 4 2 7 2 2 4 2" xfId="22713"/>
    <cellStyle name="常规 5 2 2 3 2 7 2 2 4 2" xfId="22714"/>
    <cellStyle name="常规 5 7 2 2 2 4 2" xfId="22715"/>
    <cellStyle name="常规 5 2 6 2 2 2 4 2" xfId="22716"/>
    <cellStyle name="常规 5 2 2 5 2 2 2 4 2" xfId="22717"/>
    <cellStyle name="常规 5 4 3 2 2 2 4 2" xfId="22718"/>
    <cellStyle name="常规 5 2 3 3 2 2 2 4 2" xfId="22719"/>
    <cellStyle name="常规 5 2 2 2 3 2 2 2 4 2" xfId="22720"/>
    <cellStyle name="常规 5 5 3 2 2 2 4 2" xfId="22721"/>
    <cellStyle name="常规 5 2 4 3 2 2 2 4 2" xfId="22722"/>
    <cellStyle name="常规 5 2 2 3 3 2 2 2 4 2" xfId="22723"/>
    <cellStyle name="常规 5 6 2 2 2 2 4 2" xfId="22724"/>
    <cellStyle name="常规 5 2 5 2 2 2 2 4 2" xfId="22725"/>
    <cellStyle name="常规 5 2 2 4 2 2 2 2 4 2" xfId="22726"/>
    <cellStyle name="常规 5 4 2 2 2 2 2 4 2" xfId="22727"/>
    <cellStyle name="常规 5 2 3 2 2 2 2 2 4 2" xfId="22728"/>
    <cellStyle name="常规 5 2 2 2 2 2 2 2 2 4 2" xfId="22729"/>
    <cellStyle name="常规 5 5 2 2 2 2 2 4 2" xfId="22730"/>
    <cellStyle name="常规 5 2 4 2 2 2 2 2 4 2" xfId="22731"/>
    <cellStyle name="常规 5 2 2 3 2 2 2 2 2 4 2" xfId="22732"/>
    <cellStyle name="常规 5 8 2 2 2 4 2" xfId="22733"/>
    <cellStyle name="常规 5 2 7 2 2 2 4 2" xfId="22734"/>
    <cellStyle name="常规 5 2 2 6 2 2 2 4 2" xfId="22735"/>
    <cellStyle name="常规 5 4 4 2 2 2 4 2" xfId="22736"/>
    <cellStyle name="常规 5 2 3 4 2 2 2 4 2" xfId="22737"/>
    <cellStyle name="常规 5 2 2 2 4 2 2 2 4 2" xfId="22738"/>
    <cellStyle name="常规 5 5 4 2 2 2 4 2" xfId="22739"/>
    <cellStyle name="常规 5 2 4 4 2 2 2 4 2" xfId="22740"/>
    <cellStyle name="常规 5 2 2 3 4 2 2 2 4 2" xfId="22741"/>
    <cellStyle name="常规 5 6 3 2 2 2 4 2" xfId="22742"/>
    <cellStyle name="常规 5 2 5 3 2 2 2 4 2" xfId="22743"/>
    <cellStyle name="常规 5 2 2 4 3 2 2 2 4 2" xfId="22744"/>
    <cellStyle name="常规 5 4 2 3 2 2 2 4 2" xfId="22745"/>
    <cellStyle name="常规 5 2 3 2 3 2 2 2 4 2" xfId="22746"/>
    <cellStyle name="常规 5 2 2 2 2 3 2 2 2 4 2" xfId="22747"/>
    <cellStyle name="常规 5 5 2 3 2 2 2 4 2" xfId="22748"/>
    <cellStyle name="常规 5 2 4 2 3 2 2 2 4 2" xfId="22749"/>
    <cellStyle name="常规 5 2 2 3 2 3 2 2 2 4 2" xfId="22750"/>
    <cellStyle name="常规 5 9 2 2 2 4 2" xfId="22751"/>
    <cellStyle name="常规 5 2 8 2 2 2 4 2" xfId="22752"/>
    <cellStyle name="常规 5 2 2 7 2 2 2 4 2" xfId="22753"/>
    <cellStyle name="常规 5 4 5 2 2 2 4 2" xfId="22754"/>
    <cellStyle name="常规 5 2 3 5 2 2 2 4 2" xfId="22755"/>
    <cellStyle name="常规 5 2 2 2 5 2 2 2 4 2" xfId="22756"/>
    <cellStyle name="常规 5 5 5 2 2 2 4 2" xfId="22757"/>
    <cellStyle name="常规 5 2 4 5 2 2 2 4 2" xfId="22758"/>
    <cellStyle name="常规 5 2 2 3 5 2 2 2 4 2" xfId="22759"/>
    <cellStyle name="常规 5 6 4 2 2 2 4 2" xfId="22760"/>
    <cellStyle name="常规 5 2 5 4 2 2 2 4 2" xfId="22761"/>
    <cellStyle name="常规 5 2 2 4 4 2 2 2 4 2" xfId="22762"/>
    <cellStyle name="常规 5 4 2 4 2 2 2 4 2" xfId="22763"/>
    <cellStyle name="常规 5 2 3 2 4 2 2 2 4 2" xfId="22764"/>
    <cellStyle name="常规 5 2 2 2 2 4 2 2 2 4 2" xfId="22765"/>
    <cellStyle name="常规 5 5 2 4 2 2 2 4 2" xfId="22766"/>
    <cellStyle name="常规 5 2 4 2 4 2 2 2 4 2" xfId="22767"/>
    <cellStyle name="常规 5 2 2 3 2 4 2 2 2 4 2" xfId="22768"/>
    <cellStyle name="常规 5 10 2 2 2 4 2" xfId="22769"/>
    <cellStyle name="常规 5 2 9 2 2 2 4 2" xfId="22770"/>
    <cellStyle name="常规 5 2 2 8 2 2 2 4 2" xfId="22771"/>
    <cellStyle name="常规 5 4 6 2 2 2 4 2" xfId="22772"/>
    <cellStyle name="常规 5 2 3 6 2 2 2 4 2" xfId="22773"/>
    <cellStyle name="常规 5 2 2 2 6 2 2 2 4 2" xfId="22774"/>
    <cellStyle name="常规 5 5 6 2 2 2 4 2" xfId="22775"/>
    <cellStyle name="常规 5 2 4 6 2 2 2 4 2" xfId="22776"/>
    <cellStyle name="常规 5 2 2 3 6 2 2 2 4 2" xfId="22777"/>
    <cellStyle name="常规 5 6 5 2 2 2 4 2" xfId="22778"/>
    <cellStyle name="常规 5 2 5 5 2 2 2 4 2" xfId="22779"/>
    <cellStyle name="常规 5 2 2 4 5 2 2 2 4 2" xfId="22780"/>
    <cellStyle name="常规 5 4 2 5 2 2 2 4 2" xfId="22781"/>
    <cellStyle name="常规 5 2 3 2 5 2 2 2 4 2" xfId="22782"/>
    <cellStyle name="常规 5 2 2 2 2 5 2 2 2 4 2" xfId="22783"/>
    <cellStyle name="常规 5 5 2 5 2 2 2 4 2" xfId="22784"/>
    <cellStyle name="常规 5 2 4 2 5 2 2 2 4 2" xfId="22785"/>
    <cellStyle name="常规 5 2 2 3 2 5 2 2 2 4 2" xfId="22786"/>
    <cellStyle name="常规 5 11 2 2 2 4 2" xfId="22787"/>
    <cellStyle name="常规 5 2 10 2 2 2 4 2" xfId="22788"/>
    <cellStyle name="常规 5 2 2 9 2 2 2 4 2" xfId="22789"/>
    <cellStyle name="常规 5 4 7 2 2 2 4 2" xfId="22790"/>
    <cellStyle name="常规 5 2 3 7 2 2 2 4 2" xfId="22791"/>
    <cellStyle name="常规 5 2 2 2 7 2 2 2 4 2" xfId="22792"/>
    <cellStyle name="常规 5 5 7 2 2 2 4 2" xfId="22793"/>
    <cellStyle name="常规 5 2 4 7 2 2 2 4 2" xfId="22794"/>
    <cellStyle name="常规 5 2 2 3 7 2 2 2 4 2" xfId="22795"/>
    <cellStyle name="常规 5 6 6 2 2 2 4 2" xfId="22796"/>
    <cellStyle name="常规 5 2 5 6 2 2 2 4 2" xfId="22797"/>
    <cellStyle name="常规 5 2 2 4 6 2 2 2 4 2" xfId="22798"/>
    <cellStyle name="常规 5 4 2 6 2 2 2 4 2" xfId="22799"/>
    <cellStyle name="常规 5 2 3 2 6 2 2 2 4 2" xfId="22800"/>
    <cellStyle name="常规 5 2 2 2 2 6 2 2 2 4 2" xfId="22801"/>
    <cellStyle name="常规 5 5 2 6 2 2 2 4 2" xfId="22802"/>
    <cellStyle name="常规 5 2 4 2 6 2 2 2 4 2" xfId="22803"/>
    <cellStyle name="常规 5 2 2 3 2 6 2 2 2 4 2" xfId="22804"/>
    <cellStyle name="常规 5 14 2 4 2" xfId="22805"/>
    <cellStyle name="常规 5 2 13 2 4 2" xfId="22806"/>
    <cellStyle name="常规 5 2 2 12 2 4 2" xfId="22807"/>
    <cellStyle name="常规 5 4 10 2 4 2" xfId="22808"/>
    <cellStyle name="常规 5 2 3 10 2 4 2" xfId="22809"/>
    <cellStyle name="常规 5 2 2 2 10 2 4 2" xfId="22810"/>
    <cellStyle name="常规 5 5 10 2 4 2" xfId="22811"/>
    <cellStyle name="常规 5 2 4 10 2 4 2" xfId="22812"/>
    <cellStyle name="常规 5 2 2 3 10 2 4 2" xfId="22813"/>
    <cellStyle name="常规 5 6 9 2 4 2" xfId="22814"/>
    <cellStyle name="常规 5 2 5 9 2 4 2" xfId="22815"/>
    <cellStyle name="常规 5 2 2 4 9 2 4 2" xfId="22816"/>
    <cellStyle name="常规 5 4 2 9 2 4 2" xfId="22817"/>
    <cellStyle name="常规 5 2 3 2 9 2 4 2" xfId="22818"/>
    <cellStyle name="常规 5 2 2 2 2 9 2 4 2" xfId="22819"/>
    <cellStyle name="常规 5 5 2 9 2 4 2" xfId="22820"/>
    <cellStyle name="常规 5 2 4 2 9 2 4 2" xfId="22821"/>
    <cellStyle name="常规 5 2 2 3 2 9 2 4 2" xfId="22822"/>
    <cellStyle name="常规 5 7 4 2 4 2" xfId="22823"/>
    <cellStyle name="常规 5 2 6 4 2 4 2" xfId="22824"/>
    <cellStyle name="常规 5 2 2 5 4 2 4 2" xfId="22825"/>
    <cellStyle name="常规 5 4 3 4 2 4 2" xfId="22826"/>
    <cellStyle name="常规 5 2 3 3 4 2 4 2" xfId="22827"/>
    <cellStyle name="常规 5 2 2 2 3 4 2 4 2" xfId="22828"/>
    <cellStyle name="常规 5 5 3 4 2 4 2" xfId="22829"/>
    <cellStyle name="常规 5 2 4 3 4 2 4 2" xfId="22830"/>
    <cellStyle name="常规 5 2 2 3 3 4 2 4 2" xfId="22831"/>
    <cellStyle name="常规 5 6 2 4 2 4 2" xfId="22832"/>
    <cellStyle name="常规 5 2 5 2 4 2 4 2" xfId="22833"/>
    <cellStyle name="常规 5 2 2 4 2 4 2 4 2" xfId="22834"/>
    <cellStyle name="常规 5 4 2 2 4 2 4 2" xfId="22835"/>
    <cellStyle name="常规 5 2 3 2 2 4 2 4 2" xfId="22836"/>
    <cellStyle name="常规 5 2 2 2 2 2 4 2 4 2" xfId="22837"/>
    <cellStyle name="常规 5 5 2 2 4 2 4 2" xfId="22838"/>
    <cellStyle name="常规 5 2 4 2 2 4 2 4 2" xfId="22839"/>
    <cellStyle name="常规 5 2 2 3 2 2 4 2 4 2" xfId="22840"/>
    <cellStyle name="常规 5 8 4 2 4 2" xfId="22841"/>
    <cellStyle name="常规 5 2 7 4 2 4 2" xfId="22842"/>
    <cellStyle name="常规 5 2 2 6 4 2 4 2" xfId="22843"/>
    <cellStyle name="常规 5 4 4 4 2 4 2" xfId="22844"/>
    <cellStyle name="常规 5 2 3 4 4 2 4 2" xfId="22845"/>
    <cellStyle name="常规 5 2 2 2 4 4 2 4 2" xfId="22846"/>
    <cellStyle name="常规 5 5 4 4 2 4 2" xfId="22847"/>
    <cellStyle name="常规 5 2 4 4 4 2 4 2" xfId="22848"/>
    <cellStyle name="常规 5 2 2 3 4 4 2 4 2" xfId="22849"/>
    <cellStyle name="常规 5 6 3 4 2 4 2" xfId="22850"/>
    <cellStyle name="常规 5 2 5 3 4 2 4 2" xfId="22851"/>
    <cellStyle name="常规 5 2 2 4 3 4 2 4 2" xfId="22852"/>
    <cellStyle name="常规 5 4 2 3 4 2 4 2" xfId="22853"/>
    <cellStyle name="常规 5 2 3 2 3 4 2 4 2" xfId="22854"/>
    <cellStyle name="常规 5 2 2 2 2 3 4 2 4 2" xfId="22855"/>
    <cellStyle name="常规 5 5 2 3 4 2 4 2" xfId="22856"/>
    <cellStyle name="常规 5 2 4 2 3 4 2 4 2" xfId="22857"/>
    <cellStyle name="常规 5 2 2 3 2 3 4 2 4 2" xfId="22858"/>
    <cellStyle name="常规 5 9 4 2 4 2" xfId="22859"/>
    <cellStyle name="常规 5 2 8 4 2 4 2" xfId="22860"/>
    <cellStyle name="常规 5 2 2 7 4 2 4 2" xfId="22861"/>
    <cellStyle name="常规 5 4 5 4 2 4 2" xfId="22862"/>
    <cellStyle name="常规 5 2 3 5 4 2 4 2" xfId="22863"/>
    <cellStyle name="常规 5 2 2 2 5 4 2 4 2" xfId="22864"/>
    <cellStyle name="常规 5 5 5 4 2 4 2" xfId="22865"/>
    <cellStyle name="常规 5 2 4 5 4 2 4 2" xfId="22866"/>
    <cellStyle name="常规 5 2 2 3 5 4 2 4 2" xfId="22867"/>
    <cellStyle name="常规 5 6 4 4 2 4 2" xfId="22868"/>
    <cellStyle name="常规 5 2 5 4 4 2 4 2" xfId="22869"/>
    <cellStyle name="常规 5 2 2 4 4 4 2 4 2" xfId="22870"/>
    <cellStyle name="常规 5 4 2 4 4 2 4 2" xfId="22871"/>
    <cellStyle name="常规 5 2 3 2 4 4 2 4 2" xfId="22872"/>
    <cellStyle name="常规 5 2 2 2 2 4 4 2 4 2" xfId="22873"/>
    <cellStyle name="常规 5 5 2 4 4 2 4 2" xfId="22874"/>
    <cellStyle name="常规 5 2 4 2 4 4 2 4 2" xfId="22875"/>
    <cellStyle name="常规 5 2 2 3 2 4 4 2 4 2" xfId="22876"/>
    <cellStyle name="常规 5 10 4 2 4 2" xfId="22877"/>
    <cellStyle name="常规 5 2 9 4 2 4 2" xfId="22878"/>
    <cellStyle name="常规 5 2 2 8 4 2 4 2" xfId="22879"/>
    <cellStyle name="常规 5 4 6 4 2 4 2" xfId="22880"/>
    <cellStyle name="常规 5 2 3 6 4 2 4 2" xfId="22881"/>
    <cellStyle name="常规 5 2 2 2 6 4 2 4 2" xfId="22882"/>
    <cellStyle name="常规 5 5 6 4 2 4 2" xfId="22883"/>
    <cellStyle name="常规 5 2 4 6 4 2 4 2" xfId="22884"/>
    <cellStyle name="常规 5 2 2 3 6 4 2 4 2" xfId="22885"/>
    <cellStyle name="常规 5 6 5 4 2 4 2" xfId="22886"/>
    <cellStyle name="常规 5 2 5 5 4 2 4 2" xfId="22887"/>
    <cellStyle name="常规 5 2 2 4 5 4 2 4 2" xfId="22888"/>
    <cellStyle name="常规 5 4 2 5 4 2 4 2" xfId="22889"/>
    <cellStyle name="常规 5 2 3 2 5 4 2 4 2" xfId="22890"/>
    <cellStyle name="常规 5 2 2 2 2 5 4 2 4 2" xfId="22891"/>
    <cellStyle name="常规 5 5 2 5 4 2 4 2" xfId="22892"/>
    <cellStyle name="常规 5 2 4 2 5 4 2 4 2" xfId="22893"/>
    <cellStyle name="常规 5 2 2 3 2 5 4 2 4 2" xfId="22894"/>
    <cellStyle name="常规 5 11 4 2 4 2" xfId="22895"/>
    <cellStyle name="常规 5 2 10 4 2 4 2" xfId="22896"/>
    <cellStyle name="常规 5 2 2 9 4 2 4 2" xfId="22897"/>
    <cellStyle name="常规 5 4 7 4 2 4 2" xfId="22898"/>
    <cellStyle name="常规 5 2 3 7 4 2 4 2" xfId="22899"/>
    <cellStyle name="常规 5 2 2 2 7 4 2 4 2" xfId="22900"/>
    <cellStyle name="常规 5 5 7 4 2 4 2" xfId="22901"/>
    <cellStyle name="常规 5 2 4 7 4 2 4 2" xfId="22902"/>
    <cellStyle name="常规 5 2 2 3 7 4 2 4 2" xfId="22903"/>
    <cellStyle name="常规 5 6 6 4 2 4 2" xfId="22904"/>
    <cellStyle name="常规 5 2 5 6 4 2 4 2" xfId="22905"/>
    <cellStyle name="常规 5 2 2 4 6 4 2 4 2" xfId="22906"/>
    <cellStyle name="常规 5 4 2 6 4 2 4 2" xfId="22907"/>
    <cellStyle name="常规 5 2 3 2 6 4 2 4 2" xfId="22908"/>
    <cellStyle name="常规 5 2 2 2 2 6 4 2 4 2" xfId="22909"/>
    <cellStyle name="常规 5 5 2 6 4 2 4 2" xfId="22910"/>
    <cellStyle name="常规 5 2 4 2 6 4 2 4 2" xfId="22911"/>
    <cellStyle name="常规 5 2 2 3 2 6 4 2 4 2" xfId="22912"/>
    <cellStyle name="常规 5 12 3 2 4 2" xfId="22913"/>
    <cellStyle name="常规 5 2 11 3 2 4 2" xfId="22914"/>
    <cellStyle name="常规 5 2 2 10 3 2 4 2" xfId="22915"/>
    <cellStyle name="常规 5 4 8 3 2 4 2" xfId="22916"/>
    <cellStyle name="常规 5 2 3 8 3 2 4 2" xfId="22917"/>
    <cellStyle name="常规 5 2 2 2 8 3 2 4 2" xfId="22918"/>
    <cellStyle name="常规 5 5 8 3 2 4 2" xfId="22919"/>
    <cellStyle name="常规 5 2 4 8 3 2 4 2" xfId="22920"/>
    <cellStyle name="常规 5 2 2 3 8 3 2 4 2" xfId="22921"/>
    <cellStyle name="常规 5 6 7 3 2 4 2" xfId="22922"/>
    <cellStyle name="常规 5 2 5 7 3 2 4 2" xfId="22923"/>
    <cellStyle name="常规 5 2 2 4 7 3 2 4 2" xfId="22924"/>
    <cellStyle name="常规 5 4 2 7 3 2 4 2" xfId="22925"/>
    <cellStyle name="常规 5 2 3 2 7 3 2 4 2" xfId="22926"/>
    <cellStyle name="常规 5 2 2 2 2 7 3 2 4 2" xfId="22927"/>
    <cellStyle name="常规 5 5 2 7 3 2 4 2" xfId="22928"/>
    <cellStyle name="常规 5 2 4 2 7 3 2 4 2" xfId="22929"/>
    <cellStyle name="常规 5 2 2 3 2 7 3 2 4 2" xfId="22930"/>
    <cellStyle name="常规 5 7 2 3 2 4 2" xfId="22931"/>
    <cellStyle name="常规 5 2 6 2 3 2 4 2" xfId="22932"/>
    <cellStyle name="常规 5 2 2 5 2 3 2 4 2" xfId="22933"/>
    <cellStyle name="常规 5 4 3 2 3 2 4 2" xfId="22934"/>
    <cellStyle name="常规 5 2 3 3 2 3 2 4 2" xfId="22935"/>
    <cellStyle name="常规 5 2 2 2 3 2 3 2 4 2" xfId="22936"/>
    <cellStyle name="常规 5 5 3 2 3 2 4 2" xfId="22937"/>
    <cellStyle name="常规 5 2 4 3 2 3 2 4 2" xfId="22938"/>
    <cellStyle name="常规 5 2 2 3 3 2 3 2 4 2" xfId="22939"/>
    <cellStyle name="常规 5 6 2 2 3 2 4 2" xfId="22940"/>
    <cellStyle name="常规 5 2 5 2 2 3 2 4 2" xfId="22941"/>
    <cellStyle name="常规 5 2 2 4 2 2 3 2 4 2" xfId="22942"/>
    <cellStyle name="常规 5 4 2 2 2 3 2 4 2" xfId="22943"/>
    <cellStyle name="常规 5 2 3 2 2 2 3 2 4 2" xfId="22944"/>
    <cellStyle name="常规 5 2 2 2 2 2 2 3 2 4 2" xfId="22945"/>
    <cellStyle name="常规 5 5 2 2 2 3 2 4 2" xfId="22946"/>
    <cellStyle name="常规 5 2 4 2 2 2 3 2 4 2" xfId="22947"/>
    <cellStyle name="常规 5 2 2 3 2 2 2 3 2 4 2" xfId="22948"/>
    <cellStyle name="常规 5 8 2 3 2 4 2" xfId="22949"/>
    <cellStyle name="常规 5 2 7 2 3 2 4 2" xfId="22950"/>
    <cellStyle name="常规 5 2 2 6 2 3 2 4 2" xfId="22951"/>
    <cellStyle name="常规 5 4 4 2 3 2 4 2" xfId="22952"/>
    <cellStyle name="常规 5 2 3 4 2 3 2 4 2" xfId="22953"/>
    <cellStyle name="常规 5 2 2 2 4 2 3 2 4 2" xfId="22954"/>
    <cellStyle name="常规 5 5 4 2 3 2 4 2" xfId="22955"/>
    <cellStyle name="常规 5 2 4 4 2 3 2 4 2" xfId="22956"/>
    <cellStyle name="常规 5 2 2 3 4 2 3 2 4 2" xfId="22957"/>
    <cellStyle name="常规 5 6 3 2 3 2 4 2" xfId="22958"/>
    <cellStyle name="常规 5 2 5 3 2 3 2 4 2" xfId="22959"/>
    <cellStyle name="常规 5 2 2 4 3 2 3 2 4 2" xfId="22960"/>
    <cellStyle name="常规 5 4 2 3 2 3 2 4 2" xfId="22961"/>
    <cellStyle name="常规 5 2 3 2 3 2 3 2 4 2" xfId="22962"/>
    <cellStyle name="常规 5 2 2 2 2 3 2 3 2 4 2" xfId="22963"/>
    <cellStyle name="常规 5 5 2 3 2 3 2 4 2" xfId="22964"/>
    <cellStyle name="常规 5 2 4 2 3 2 3 2 4 2" xfId="22965"/>
    <cellStyle name="常规 5 2 2 3 2 3 2 3 2 4 2" xfId="22966"/>
    <cellStyle name="常规 5 9 2 3 2 4 2" xfId="22967"/>
    <cellStyle name="常规 5 2 8 2 3 2 4 2" xfId="22968"/>
    <cellStyle name="常规 5 2 2 7 2 3 2 4 2" xfId="22969"/>
    <cellStyle name="常规 5 4 5 2 3 2 4 2" xfId="22970"/>
    <cellStyle name="常规 5 2 3 5 2 3 2 4 2" xfId="22971"/>
    <cellStyle name="常规 5 2 2 2 5 2 3 2 4 2" xfId="22972"/>
    <cellStyle name="常规 5 5 5 2 3 2 4 2" xfId="22973"/>
    <cellStyle name="常规 5 2 4 5 2 3 2 4 2" xfId="22974"/>
    <cellStyle name="常规 5 2 2 3 5 2 3 2 4 2" xfId="22975"/>
    <cellStyle name="常规 5 6 4 2 3 2 4 2" xfId="22976"/>
    <cellStyle name="常规 5 2 5 4 2 3 2 4 2" xfId="22977"/>
    <cellStyle name="常规 5 2 2 4 4 2 3 2 4 2" xfId="22978"/>
    <cellStyle name="常规 5 4 2 4 2 3 2 4 2" xfId="22979"/>
    <cellStyle name="常规 5 2 3 2 4 2 3 2 4 2" xfId="22980"/>
    <cellStyle name="常规 5 2 2 2 2 4 2 3 2 4 2" xfId="22981"/>
    <cellStyle name="常规 5 5 2 4 2 3 2 4 2" xfId="22982"/>
    <cellStyle name="常规 5 2 4 2 4 2 3 2 4 2" xfId="22983"/>
    <cellStyle name="常规 5 2 2 3 2 4 2 3 2 4 2" xfId="22984"/>
    <cellStyle name="常规 5 10 2 3 2 4 2" xfId="22985"/>
    <cellStyle name="常规 5 2 9 2 3 2 4 2" xfId="22986"/>
    <cellStyle name="常规 5 2 2 8 2 3 2 4 2" xfId="22987"/>
    <cellStyle name="常规 5 4 6 2 3 2 4 2" xfId="22988"/>
    <cellStyle name="常规 5 2 3 6 2 3 2 4 2" xfId="22989"/>
    <cellStyle name="常规 5 2 2 2 6 2 3 2 4 2" xfId="22990"/>
    <cellStyle name="常规 5 5 6 2 3 2 4 2" xfId="22991"/>
    <cellStyle name="常规 5 2 4 6 2 3 2 4 2" xfId="22992"/>
    <cellStyle name="常规 5 2 2 3 6 2 3 2 4 2" xfId="22993"/>
    <cellStyle name="常规 5 6 5 2 3 2 4 2" xfId="22994"/>
    <cellStyle name="常规 5 2 5 5 2 3 2 4 2" xfId="22995"/>
    <cellStyle name="常规 5 2 2 4 5 2 3 2 4 2" xfId="22996"/>
    <cellStyle name="常规 5 4 2 5 2 3 2 4 2" xfId="22997"/>
    <cellStyle name="常规 5 2 3 2 5 2 3 2 4 2" xfId="22998"/>
    <cellStyle name="常规 5 2 2 2 2 5 2 3 2 4 2" xfId="22999"/>
    <cellStyle name="常规 5 5 2 5 2 3 2 4 2" xfId="23000"/>
    <cellStyle name="常规 5 2 4 2 5 2 3 2 4 2" xfId="23001"/>
    <cellStyle name="常规 5 2 2 3 2 5 2 3 2 4 2" xfId="23002"/>
    <cellStyle name="常规 5 11 2 3 2 4 2" xfId="23003"/>
    <cellStyle name="常规 5 2 10 2 3 2 4 2" xfId="23004"/>
    <cellStyle name="常规 5 2 2 9 2 3 2 4 2" xfId="23005"/>
    <cellStyle name="常规 5 4 7 2 3 2 4 2" xfId="23006"/>
    <cellStyle name="常规 5 2 3 7 2 3 2 4 2" xfId="23007"/>
    <cellStyle name="常规 5 2 2 2 7 2 3 2 4 2" xfId="23008"/>
    <cellStyle name="常规 5 5 7 2 3 2 4 2" xfId="23009"/>
    <cellStyle name="常规 5 2 4 7 2 3 2 4 2" xfId="23010"/>
    <cellStyle name="常规 5 2 2 3 7 2 3 2 4 2" xfId="23011"/>
    <cellStyle name="常规 5 6 6 2 3 2 4 2" xfId="23012"/>
    <cellStyle name="常规 5 2 5 6 2 3 2 4 2" xfId="23013"/>
    <cellStyle name="常规 5 2 2 4 6 2 3 2 4 2" xfId="23014"/>
    <cellStyle name="常规 5 4 2 6 2 3 2 4 2" xfId="23015"/>
    <cellStyle name="常规 5 2 3 2 6 2 3 2 4 2" xfId="23016"/>
    <cellStyle name="常规 5 2 2 2 2 6 2 3 2 4 2" xfId="23017"/>
    <cellStyle name="常规 5 5 2 6 2 3 2 4 2" xfId="23018"/>
    <cellStyle name="常规 5 2 4 2 6 2 3 2 4 2" xfId="23019"/>
    <cellStyle name="常规 5 2 2 3 2 6 2 3 2 4 2" xfId="23020"/>
    <cellStyle name="常规 5 2 15 3 2" xfId="23021"/>
    <cellStyle name="常规 5 2 2 14 3 2" xfId="23022"/>
    <cellStyle name="常规 15 3 2" xfId="23023"/>
    <cellStyle name="常规 5 16 3 2" xfId="23024"/>
    <cellStyle name="常规 5 2 16 3 2" xfId="23025"/>
    <cellStyle name="常规 5 2 2 15 3 2" xfId="23026"/>
    <cellStyle name="常规 5 4 12 3 2" xfId="23027"/>
    <cellStyle name="常规 5 2 3 12 3 2" xfId="23028"/>
    <cellStyle name="常规 5 2 2 2 12 3 2" xfId="23029"/>
    <cellStyle name="常规 5 5 12 3 2" xfId="23030"/>
    <cellStyle name="常规 5 2 4 12 3 2" xfId="23031"/>
    <cellStyle name="常规 5 2 2 3 12 3 2" xfId="23032"/>
    <cellStyle name="常规 5 6 11 3 2" xfId="23033"/>
    <cellStyle name="常规 5 2 5 11 3 2" xfId="23034"/>
    <cellStyle name="常规 5 2 2 4 11 3 2" xfId="23035"/>
    <cellStyle name="常规 5 4 2 11 3 2" xfId="23036"/>
    <cellStyle name="常规 5 2 3 2 11 3 2" xfId="23037"/>
    <cellStyle name="常规 5 2 2 2 2 11 3 2" xfId="23038"/>
    <cellStyle name="常规 5 5 2 11 3 2" xfId="23039"/>
    <cellStyle name="常规 5 2 4 2 11 3 2" xfId="23040"/>
    <cellStyle name="常规 5 2 2 3 2 11 3 2" xfId="23041"/>
    <cellStyle name="常规 5 7 6 3 2" xfId="23042"/>
    <cellStyle name="常规 5 2 6 6 3 2" xfId="23043"/>
    <cellStyle name="常规 5 2 2 5 6 3 2" xfId="23044"/>
    <cellStyle name="常规 5 4 3 6 3 2" xfId="23045"/>
    <cellStyle name="常规 5 2 3 3 6 3 2" xfId="23046"/>
    <cellStyle name="常规 5 2 2 2 3 6 3 2" xfId="23047"/>
    <cellStyle name="常规 5 5 3 6 3 2" xfId="23048"/>
    <cellStyle name="常规 5 2 4 3 6 3 2" xfId="23049"/>
    <cellStyle name="常规 5 2 2 3 3 6 3 2" xfId="23050"/>
    <cellStyle name="常规 5 6 2 6 3 2" xfId="23051"/>
    <cellStyle name="常规 5 2 5 2 6 3 2" xfId="23052"/>
    <cellStyle name="常规 5 2 2 4 2 6 3 2" xfId="23053"/>
    <cellStyle name="常规 5 4 2 2 6 3 2" xfId="23054"/>
    <cellStyle name="常规 5 2 3 2 2 6 3 2" xfId="23055"/>
    <cellStyle name="常规 5 2 2 2 2 2 6 3 2" xfId="23056"/>
    <cellStyle name="常规 5 5 2 2 6 3 2" xfId="23057"/>
    <cellStyle name="常规 5 2 4 2 2 6 3 2" xfId="23058"/>
    <cellStyle name="常规 5 2 2 3 2 2 6 3 2" xfId="23059"/>
    <cellStyle name="常规 5 8 6 3 2" xfId="23060"/>
    <cellStyle name="常规 5 2 7 6 3 2" xfId="23061"/>
    <cellStyle name="常规 5 2 2 6 6 3 2" xfId="23062"/>
    <cellStyle name="常规 5 4 4 6 3 2" xfId="23063"/>
    <cellStyle name="常规 5 2 3 4 6 3 2" xfId="23064"/>
    <cellStyle name="常规 5 2 2 2 4 6 3 2" xfId="23065"/>
    <cellStyle name="常规 5 5 4 6 3 2" xfId="23066"/>
    <cellStyle name="常规 5 2 4 4 6 3 2" xfId="23067"/>
    <cellStyle name="常规 5 2 2 3 4 6 3 2" xfId="23068"/>
    <cellStyle name="常规 5 6 3 6 3 2" xfId="23069"/>
    <cellStyle name="常规 5 2 5 3 6 3 2" xfId="23070"/>
    <cellStyle name="常规 5 2 2 4 3 6 3 2" xfId="23071"/>
    <cellStyle name="常规 5 4 2 3 6 3 2" xfId="23072"/>
    <cellStyle name="常规 5 2 3 2 3 6 3 2" xfId="23073"/>
    <cellStyle name="常规 5 2 2 2 2 3 6 3 2" xfId="23074"/>
    <cellStyle name="常规 5 5 2 3 6 3 2" xfId="23075"/>
    <cellStyle name="常规 5 2 4 2 3 6 3 2" xfId="23076"/>
    <cellStyle name="常规 5 2 2 3 2 3 6 3 2" xfId="23077"/>
    <cellStyle name="常规 5 9 6 3 2" xfId="23078"/>
    <cellStyle name="常规 5 2 8 6 3 2" xfId="23079"/>
    <cellStyle name="常规 5 2 2 7 6 3 2" xfId="23080"/>
    <cellStyle name="常规 5 4 5 6 3 2" xfId="23081"/>
    <cellStyle name="常规 5 2 3 5 6 3 2" xfId="23082"/>
    <cellStyle name="常规 5 2 2 2 5 6 3 2" xfId="23083"/>
    <cellStyle name="常规 5 5 5 6 3 2" xfId="23084"/>
    <cellStyle name="常规 5 2 4 5 6 3 2" xfId="23085"/>
    <cellStyle name="常规 5 2 2 3 5 6 3 2" xfId="23086"/>
    <cellStyle name="常规 5 6 4 6 3 2" xfId="23087"/>
    <cellStyle name="常规 5 2 5 4 6 3 2" xfId="23088"/>
    <cellStyle name="常规 5 2 2 4 4 6 3 2" xfId="23089"/>
    <cellStyle name="常规 5 4 2 4 6 3 2" xfId="23090"/>
    <cellStyle name="常规 5 2 3 2 4 6 3 2" xfId="23091"/>
    <cellStyle name="常规 5 2 2 2 2 4 6 3 2" xfId="23092"/>
    <cellStyle name="常规 5 5 2 4 6 3 2" xfId="23093"/>
    <cellStyle name="常规 5 2 4 2 4 6 3 2" xfId="23094"/>
    <cellStyle name="常规 5 2 2 3 2 4 6 3 2" xfId="23095"/>
    <cellStyle name="常规 5 10 6 3 2" xfId="23096"/>
    <cellStyle name="常规 5 2 9 6 3 2" xfId="23097"/>
    <cellStyle name="常规 5 2 2 8 6 3 2" xfId="23098"/>
    <cellStyle name="常规 5 4 6 6 3 2" xfId="23099"/>
    <cellStyle name="常规 5 2 3 6 6 3 2" xfId="23100"/>
    <cellStyle name="常规 5 2 2 2 6 6 3 2" xfId="23101"/>
    <cellStyle name="常规 5 5 6 6 3 2" xfId="23102"/>
    <cellStyle name="常规 5 2 4 6 6 3 2" xfId="23103"/>
    <cellStyle name="常规 5 2 2 3 6 6 3 2" xfId="23104"/>
    <cellStyle name="常规 5 6 5 6 3 2" xfId="23105"/>
    <cellStyle name="常规 5 2 5 5 6 3 2" xfId="23106"/>
    <cellStyle name="常规 5 2 2 4 5 6 3 2" xfId="23107"/>
    <cellStyle name="常规 5 4 2 5 6 3 2" xfId="23108"/>
    <cellStyle name="常规 5 2 3 2 5 6 3 2" xfId="23109"/>
    <cellStyle name="常规 5 2 2 2 2 5 6 3 2" xfId="23110"/>
    <cellStyle name="常规 5 5 2 5 6 3 2" xfId="23111"/>
    <cellStyle name="常规 5 2 4 2 5 6 3 2" xfId="23112"/>
    <cellStyle name="常规 5 2 2 3 2 5 6 3 2" xfId="23113"/>
    <cellStyle name="常规 5 11 6 3 2" xfId="23114"/>
    <cellStyle name="常规 5 2 10 6 3 2" xfId="23115"/>
    <cellStyle name="常规 5 2 2 9 6 3 2" xfId="23116"/>
    <cellStyle name="常规 5 4 7 6 3 2" xfId="23117"/>
    <cellStyle name="常规 5 2 3 7 6 3 2" xfId="23118"/>
    <cellStyle name="常规 5 2 2 2 7 6 3 2" xfId="23119"/>
    <cellStyle name="常规 5 5 7 6 3 2" xfId="23120"/>
    <cellStyle name="常规 5 2 4 7 6 3 2" xfId="23121"/>
    <cellStyle name="常规 5 2 2 3 7 6 3 2" xfId="23122"/>
    <cellStyle name="常规 5 6 6 6 3 2" xfId="23123"/>
    <cellStyle name="常规 5 2 5 6 6 3 2" xfId="23124"/>
    <cellStyle name="常规 5 2 2 4 6 6 3 2" xfId="23125"/>
    <cellStyle name="常规 5 4 2 6 6 3 2" xfId="23126"/>
    <cellStyle name="常规 5 2 3 2 6 6 3 2" xfId="23127"/>
    <cellStyle name="常规 5 2 2 2 2 6 6 3 2" xfId="23128"/>
    <cellStyle name="常规 5 5 2 6 6 3 2" xfId="23129"/>
    <cellStyle name="常规 5 2 4 2 6 6 3 2" xfId="23130"/>
    <cellStyle name="常规 5 2 2 3 2 6 6 3 2" xfId="23131"/>
    <cellStyle name="常规 5 12 5 3 2" xfId="23132"/>
    <cellStyle name="常规 5 2 11 5 3 2" xfId="23133"/>
    <cellStyle name="常规 5 2 2 10 5 3 2" xfId="23134"/>
    <cellStyle name="常规 5 4 8 5 3 2" xfId="23135"/>
    <cellStyle name="常规 5 2 3 8 5 3 2" xfId="23136"/>
    <cellStyle name="常规 5 2 2 2 8 5 3 2" xfId="23137"/>
    <cellStyle name="常规 5 5 8 5 3 2" xfId="23138"/>
    <cellStyle name="常规 5 2 4 8 5 3 2" xfId="23139"/>
    <cellStyle name="常规 5 2 2 3 8 5 3 2" xfId="23140"/>
    <cellStyle name="常规 5 6 7 5 3 2" xfId="23141"/>
    <cellStyle name="常规 5 2 5 7 5 3 2" xfId="23142"/>
    <cellStyle name="常规 5 2 2 4 7 5 3 2" xfId="23143"/>
    <cellStyle name="常规 5 4 2 7 5 3 2" xfId="23144"/>
    <cellStyle name="常规 5 2 3 2 7 5 3 2" xfId="23145"/>
    <cellStyle name="常规 5 2 2 2 2 7 5 3 2" xfId="23146"/>
    <cellStyle name="常规 5 5 2 7 5 3 2" xfId="23147"/>
    <cellStyle name="常规 5 2 4 2 7 5 3 2" xfId="23148"/>
    <cellStyle name="常规 5 2 2 3 2 7 5 3 2" xfId="23149"/>
    <cellStyle name="常规 5 7 2 5 3 2" xfId="23150"/>
    <cellStyle name="常规 5 2 6 2 5 3 2" xfId="23151"/>
    <cellStyle name="常规 5 2 2 5 2 5 3 2" xfId="23152"/>
    <cellStyle name="常规 5 4 3 2 5 3 2" xfId="23153"/>
    <cellStyle name="常规 5 2 3 3 2 5 3 2" xfId="23154"/>
    <cellStyle name="常规 5 2 2 2 3 2 5 3 2" xfId="23155"/>
    <cellStyle name="常规 5 5 3 2 5 3 2" xfId="23156"/>
    <cellStyle name="常规 5 2 4 3 2 5 3 2" xfId="23157"/>
    <cellStyle name="常规 5 2 2 3 3 2 5 3 2" xfId="23158"/>
    <cellStyle name="常规 5 6 2 2 5 3 2" xfId="23159"/>
    <cellStyle name="常规 5 2 5 2 2 5 3 2" xfId="23160"/>
    <cellStyle name="常规 5 2 2 4 2 2 5 3 2" xfId="23161"/>
    <cellStyle name="常规 5 4 2 2 2 5 3 2" xfId="23162"/>
    <cellStyle name="常规 5 2 3 2 2 2 5 3 2" xfId="23163"/>
    <cellStyle name="常规 5 2 2 2 2 2 2 5 3 2" xfId="23164"/>
    <cellStyle name="常规 5 5 2 2 2 5 3 2" xfId="23165"/>
    <cellStyle name="常规 5 2 4 2 2 2 5 3 2" xfId="23166"/>
    <cellStyle name="常规 5 2 2 3 2 2 2 5 3 2" xfId="23167"/>
    <cellStyle name="常规 5 8 2 5 3 2" xfId="23168"/>
    <cellStyle name="常规 5 2 7 2 5 3 2" xfId="23169"/>
    <cellStyle name="常规 5 2 2 6 2 5 3 2" xfId="23170"/>
    <cellStyle name="常规 5 4 4 2 5 3 2" xfId="23171"/>
    <cellStyle name="常规 5 2 3 4 2 5 3 2" xfId="23172"/>
    <cellStyle name="常规 5 2 2 2 4 2 5 3 2" xfId="23173"/>
    <cellStyle name="常规 5 5 4 2 5 3 2" xfId="23174"/>
    <cellStyle name="常规 5 2 4 4 2 5 3 2" xfId="23175"/>
    <cellStyle name="常规 5 2 2 3 4 2 5 3 2" xfId="23176"/>
    <cellStyle name="常规 5 6 3 2 5 3 2" xfId="23177"/>
    <cellStyle name="常规 5 2 5 3 2 5 3 2" xfId="23178"/>
    <cellStyle name="常规 5 2 2 4 3 2 5 3 2" xfId="23179"/>
    <cellStyle name="常规 5 4 2 3 2 5 3 2" xfId="23180"/>
    <cellStyle name="常规 5 2 3 2 3 2 5 3 2" xfId="23181"/>
    <cellStyle name="常规 5 2 2 2 2 3 2 5 3 2" xfId="23182"/>
    <cellStyle name="常规 5 5 2 3 2 5 3 2" xfId="23183"/>
    <cellStyle name="常规 5 2 4 2 3 2 5 3 2" xfId="23184"/>
    <cellStyle name="常规 5 2 2 3 2 3 2 5 3 2" xfId="23185"/>
    <cellStyle name="常规 5 9 2 5 3 2" xfId="23186"/>
    <cellStyle name="常规 5 2 8 2 5 3 2" xfId="23187"/>
    <cellStyle name="常规 5 2 2 7 2 5 3 2" xfId="23188"/>
    <cellStyle name="常规 5 4 5 2 5 3 2" xfId="23189"/>
    <cellStyle name="常规 5 2 3 5 2 5 3 2" xfId="23190"/>
    <cellStyle name="常规 5 2 2 2 5 2 5 3 2" xfId="23191"/>
    <cellStyle name="常规 5 5 5 2 5 3 2" xfId="23192"/>
    <cellStyle name="常规 5 2 4 5 2 5 3 2" xfId="23193"/>
    <cellStyle name="常规 5 2 2 3 5 2 5 3 2" xfId="23194"/>
    <cellStyle name="常规 5 6 4 2 5 3 2" xfId="23195"/>
    <cellStyle name="常规 5 2 5 4 2 5 3 2" xfId="23196"/>
    <cellStyle name="常规 5 2 2 4 4 2 5 3 2" xfId="23197"/>
    <cellStyle name="常规 5 4 2 4 2 5 3 2" xfId="23198"/>
    <cellStyle name="常规 5 2 3 2 4 2 5 3 2" xfId="23199"/>
    <cellStyle name="常规 5 2 2 2 2 4 2 5 3 2" xfId="23200"/>
    <cellStyle name="常规 5 5 2 4 2 5 3 2" xfId="23201"/>
    <cellStyle name="常规 5 2 4 2 4 2 5 3 2" xfId="23202"/>
    <cellStyle name="常规 5 2 2 3 2 4 2 5 3 2" xfId="23203"/>
    <cellStyle name="常规 5 10 2 5 3 2" xfId="23204"/>
    <cellStyle name="常规 5 2 9 2 5 3 2" xfId="23205"/>
    <cellStyle name="常规 5 2 2 8 2 5 3 2" xfId="23206"/>
    <cellStyle name="常规 5 4 6 2 5 3 2" xfId="23207"/>
    <cellStyle name="常规 5 2 3 6 2 5 3 2" xfId="23208"/>
    <cellStyle name="常规 5 2 2 2 6 2 5 3 2" xfId="23209"/>
    <cellStyle name="常规 5 5 6 2 5 3 2" xfId="23210"/>
    <cellStyle name="常规 5 2 4 6 2 5 3 2" xfId="23211"/>
    <cellStyle name="常规 5 2 2 3 6 2 5 3 2" xfId="23212"/>
    <cellStyle name="常规 5 6 5 2 5 3 2" xfId="23213"/>
    <cellStyle name="常规 5 2 5 5 2 5 3 2" xfId="23214"/>
    <cellStyle name="常规 5 2 2 4 5 2 5 3 2" xfId="23215"/>
    <cellStyle name="常规 5 4 2 5 2 5 3 2" xfId="23216"/>
    <cellStyle name="常规 5 2 3 2 5 2 5 3 2" xfId="23217"/>
    <cellStyle name="常规 5 2 2 2 2 5 2 5 3 2" xfId="23218"/>
    <cellStyle name="常规 5 5 2 5 2 5 3 2" xfId="23219"/>
    <cellStyle name="常规 5 2 4 2 5 2 5 3 2" xfId="23220"/>
    <cellStyle name="常规 5 2 2 3 2 5 2 5 3 2" xfId="23221"/>
    <cellStyle name="常规 5 11 2 5 3 2" xfId="23222"/>
    <cellStyle name="常规 5 2 10 2 5 3 2" xfId="23223"/>
    <cellStyle name="常规 5 2 2 9 2 5 3 2" xfId="23224"/>
    <cellStyle name="常规 5 4 7 2 5 3 2" xfId="23225"/>
    <cellStyle name="常规 5 2 3 7 2 5 3 2" xfId="23226"/>
    <cellStyle name="常规 5 2 2 2 7 2 5 3 2" xfId="23227"/>
    <cellStyle name="常规 5 5 7 2 5 3 2" xfId="23228"/>
    <cellStyle name="常规 5 2 4 7 2 5 3 2" xfId="23229"/>
    <cellStyle name="常规 5 2 2 3 7 2 5 3 2" xfId="23230"/>
    <cellStyle name="常规 5 6 6 2 5 3 2" xfId="23231"/>
    <cellStyle name="常规 5 2 5 6 2 5 3 2" xfId="23232"/>
    <cellStyle name="常规 5 2 2 4 6 2 5 3 2" xfId="23233"/>
    <cellStyle name="常规 5 4 2 6 2 5 3 2" xfId="23234"/>
    <cellStyle name="常规 5 2 3 2 6 2 5 3 2" xfId="23235"/>
    <cellStyle name="常规 5 2 2 2 2 6 2 5 3 2" xfId="23236"/>
    <cellStyle name="常规 5 5 2 6 2 5 3 2" xfId="23237"/>
    <cellStyle name="常规 5 2 4 2 6 2 5 3 2" xfId="23238"/>
    <cellStyle name="常规 5 2 2 3 2 6 2 5 3 2" xfId="23239"/>
    <cellStyle name="常规 5 13 3 3 2" xfId="23240"/>
    <cellStyle name="常规 5 2 12 3 3 2" xfId="23241"/>
    <cellStyle name="常规 5 2 2 11 3 3 2" xfId="23242"/>
    <cellStyle name="常规 5 4 9 3 3 2" xfId="23243"/>
    <cellStyle name="常规 5 2 3 9 3 3 2" xfId="23244"/>
    <cellStyle name="常规 5 2 2 2 9 3 3 2" xfId="23245"/>
    <cellStyle name="常规 5 5 9 3 3 2" xfId="23246"/>
    <cellStyle name="常规 5 2 4 9 3 3 2" xfId="23247"/>
    <cellStyle name="常规 5 2 2 3 9 3 3 2" xfId="23248"/>
    <cellStyle name="常规 5 6 8 3 3 2" xfId="23249"/>
    <cellStyle name="常规 5 2 5 8 3 3 2" xfId="23250"/>
    <cellStyle name="常规 5 2 2 4 8 3 3 2" xfId="23251"/>
    <cellStyle name="常规 5 4 2 8 3 3 2" xfId="23252"/>
    <cellStyle name="常规 5 2 3 2 8 3 3 2" xfId="23253"/>
    <cellStyle name="常规 5 2 2 2 2 8 3 3 2" xfId="23254"/>
    <cellStyle name="常规 5 5 2 8 3 3 2" xfId="23255"/>
    <cellStyle name="常规 5 2 4 2 8 3 3 2" xfId="23256"/>
    <cellStyle name="常规 5 2 2 3 2 8 3 3 2" xfId="23257"/>
    <cellStyle name="常规 5 7 3 3 3 2" xfId="23258"/>
    <cellStyle name="常规 5 2 6 3 3 3 2" xfId="23259"/>
    <cellStyle name="常规 5 2 2 5 3 3 3 2" xfId="23260"/>
    <cellStyle name="常规 5 4 3 3 3 3 2" xfId="23261"/>
    <cellStyle name="常规 5 2 3 3 3 3 3 2" xfId="23262"/>
    <cellStyle name="常规 5 2 2 2 3 3 3 3 2" xfId="23263"/>
    <cellStyle name="常规 5 5 3 3 3 3 2" xfId="23264"/>
    <cellStyle name="常规 5 2 4 3 3 3 3 2" xfId="23265"/>
    <cellStyle name="常规 5 2 2 3 3 3 3 3 2" xfId="23266"/>
    <cellStyle name="常规 5 6 2 3 3 3 2" xfId="23267"/>
    <cellStyle name="常规 5 2 5 2 3 3 3 2" xfId="23268"/>
    <cellStyle name="常规 5 2 2 4 2 3 3 3 2" xfId="23269"/>
    <cellStyle name="常规 5 4 2 2 3 3 3 2" xfId="23270"/>
    <cellStyle name="常规 5 2 3 2 2 3 3 3 2" xfId="23271"/>
    <cellStyle name="常规 5 2 2 2 2 2 3 3 3 2" xfId="23272"/>
    <cellStyle name="常规 5 5 2 2 3 3 3 2" xfId="23273"/>
    <cellStyle name="常规 5 2 4 2 2 3 3 3 2" xfId="23274"/>
    <cellStyle name="常规 5 2 2 3 2 2 3 3 3 2" xfId="23275"/>
    <cellStyle name="常规 5 8 3 3 3 2" xfId="23276"/>
    <cellStyle name="常规 5 2 7 3 3 3 2" xfId="23277"/>
    <cellStyle name="常规 5 2 2 6 3 3 3 2" xfId="23278"/>
    <cellStyle name="常规 5 4 4 3 3 3 2" xfId="23279"/>
    <cellStyle name="常规 5 2 3 4 3 3 3 2" xfId="23280"/>
    <cellStyle name="常规 5 2 2 2 4 3 3 3 2" xfId="23281"/>
    <cellStyle name="常规 5 5 4 3 3 3 2" xfId="23282"/>
    <cellStyle name="常规 5 2 4 4 3 3 3 2" xfId="23283"/>
    <cellStyle name="常规 5 2 2 3 4 3 3 3 2" xfId="23284"/>
    <cellStyle name="常规 5 6 3 3 3 3 2" xfId="23285"/>
    <cellStyle name="常规 5 2 5 3 3 3 3 2" xfId="23286"/>
    <cellStyle name="常规 5 2 2 4 3 3 3 3 2" xfId="23287"/>
    <cellStyle name="常规 5 4 2 3 3 3 3 2" xfId="23288"/>
    <cellStyle name="常规 5 2 3 2 3 3 3 3 2" xfId="23289"/>
    <cellStyle name="常规 5 2 2 2 2 3 3 3 3 2" xfId="23290"/>
    <cellStyle name="常规 5 5 2 3 3 3 3 2" xfId="23291"/>
    <cellStyle name="常规 5 2 4 2 3 3 3 3 2" xfId="23292"/>
    <cellStyle name="常规 5 2 2 3 2 3 3 3 3 2" xfId="23293"/>
    <cellStyle name="常规 5 9 3 3 3 2" xfId="23294"/>
    <cellStyle name="常规 5 2 8 3 3 3 2" xfId="23295"/>
    <cellStyle name="常规 5 2 2 7 3 3 3 2" xfId="23296"/>
    <cellStyle name="常规 5 4 5 3 3 3 2" xfId="23297"/>
    <cellStyle name="常规 5 2 3 5 3 3 3 2" xfId="23298"/>
    <cellStyle name="常规 5 2 2 2 5 3 3 3 2" xfId="23299"/>
    <cellStyle name="常规 5 5 5 3 3 3 2" xfId="23300"/>
    <cellStyle name="常规 5 2 4 5 3 3 3 2" xfId="23301"/>
    <cellStyle name="常规 5 2 2 3 5 3 3 3 2" xfId="23302"/>
    <cellStyle name="常规 5 6 4 3 3 3 2" xfId="23303"/>
    <cellStyle name="常规 5 2 5 4 3 3 3 2" xfId="23304"/>
    <cellStyle name="常规 5 2 2 4 4 3 3 3 2" xfId="23305"/>
    <cellStyle name="常规 5 4 2 4 3 3 3 2" xfId="23306"/>
    <cellStyle name="常规 5 2 3 2 4 3 3 3 2" xfId="23307"/>
    <cellStyle name="常规 5 2 2 2 2 4 3 3 3 2" xfId="23308"/>
    <cellStyle name="常规 5 5 2 4 3 3 3 2" xfId="23309"/>
    <cellStyle name="常规 5 2 4 2 4 3 3 3 2" xfId="23310"/>
    <cellStyle name="常规 5 2 2 3 2 4 3 3 3 2" xfId="23311"/>
    <cellStyle name="常规 5 10 3 3 3 2" xfId="23312"/>
    <cellStyle name="常规 5 2 9 3 3 3 2" xfId="23313"/>
    <cellStyle name="常规 5 2 2 8 3 3 3 2" xfId="23314"/>
    <cellStyle name="常规 5 4 6 3 3 3 2" xfId="23315"/>
    <cellStyle name="常规 5 2 3 6 3 3 3 2" xfId="23316"/>
    <cellStyle name="常规 5 2 2 2 6 3 3 3 2" xfId="23317"/>
    <cellStyle name="常规 5 5 6 3 3 3 2" xfId="23318"/>
    <cellStyle name="常规 5 2 4 6 3 3 3 2" xfId="23319"/>
    <cellStyle name="常规 5 2 2 3 6 3 3 3 2" xfId="23320"/>
    <cellStyle name="常规 5 6 5 3 3 3 2" xfId="23321"/>
    <cellStyle name="常规 5 2 5 5 3 3 3 2" xfId="23322"/>
    <cellStyle name="常规 5 2 2 4 5 3 3 3 2" xfId="23323"/>
    <cellStyle name="常规 5 4 2 5 3 3 3 2" xfId="23324"/>
    <cellStyle name="常规 5 2 3 2 5 3 3 3 2" xfId="23325"/>
    <cellStyle name="常规 5 2 2 2 2 5 3 3 3 2" xfId="23326"/>
    <cellStyle name="常规 5 5 2 5 3 3 3 2" xfId="23327"/>
    <cellStyle name="常规 5 2 4 2 5 3 3 3 2" xfId="23328"/>
    <cellStyle name="常规 5 2 2 3 2 5 3 3 3 2" xfId="23329"/>
    <cellStyle name="常规 5 11 3 3 3 2" xfId="23330"/>
    <cellStyle name="常规 5 2 10 3 3 3 2" xfId="23331"/>
    <cellStyle name="常规 5 2 2 9 3 3 3 2" xfId="23332"/>
    <cellStyle name="常规 5 4 7 3 3 3 2" xfId="23333"/>
    <cellStyle name="常规 5 2 3 7 3 3 3 2" xfId="23334"/>
    <cellStyle name="常规 5 2 2 2 7 3 3 3 2" xfId="23335"/>
    <cellStyle name="常规 5 5 7 3 3 3 2" xfId="23336"/>
    <cellStyle name="常规 5 2 4 7 3 3 3 2" xfId="23337"/>
    <cellStyle name="常规 5 2 2 3 7 3 3 3 2" xfId="23338"/>
    <cellStyle name="常规 5 6 6 3 3 3 2" xfId="23339"/>
    <cellStyle name="常规 5 2 5 6 3 3 3 2" xfId="23340"/>
    <cellStyle name="常规 5 2 2 4 6 3 3 3 2" xfId="23341"/>
    <cellStyle name="常规 5 4 2 6 3 3 3 2" xfId="23342"/>
    <cellStyle name="常规 5 2 3 2 6 3 3 3 2" xfId="23343"/>
    <cellStyle name="常规 5 2 2 2 2 6 3 3 3 2" xfId="23344"/>
    <cellStyle name="常规 5 5 2 6 3 3 3 2" xfId="23345"/>
    <cellStyle name="常规 5 2 4 2 6 3 3 3 2" xfId="23346"/>
    <cellStyle name="常规 5 2 2 3 2 6 3 3 3 2" xfId="23347"/>
    <cellStyle name="常规 5 12 2 3 3 2" xfId="23348"/>
    <cellStyle name="常规 5 2 11 2 3 3 2" xfId="23349"/>
    <cellStyle name="常规 5 2 2 10 2 3 3 2" xfId="23350"/>
    <cellStyle name="常规 5 4 8 2 3 3 2" xfId="23351"/>
    <cellStyle name="常规 5 2 3 8 2 3 3 2" xfId="23352"/>
    <cellStyle name="常规 5 2 2 2 8 2 3 3 2" xfId="23353"/>
    <cellStyle name="常规 5 5 8 2 3 3 2" xfId="23354"/>
    <cellStyle name="常规 5 2 4 8 2 3 3 2" xfId="23355"/>
    <cellStyle name="常规 5 2 2 3 8 2 3 3 2" xfId="23356"/>
    <cellStyle name="常规 5 6 7 2 3 3 2" xfId="23357"/>
    <cellStyle name="常规 5 2 5 7 2 3 3 2" xfId="23358"/>
    <cellStyle name="常规 5 2 2 4 7 2 3 3 2" xfId="23359"/>
    <cellStyle name="常规 5 4 2 7 2 3 3 2" xfId="23360"/>
    <cellStyle name="常规 5 2 3 2 7 2 3 3 2" xfId="23361"/>
    <cellStyle name="常规 5 2 2 2 2 7 2 3 3 2" xfId="23362"/>
    <cellStyle name="常规 5 5 2 7 2 3 3 2" xfId="23363"/>
    <cellStyle name="常规 5 2 4 2 7 2 3 3 2" xfId="23364"/>
    <cellStyle name="常规 5 2 2 3 2 7 2 3 3 2" xfId="23365"/>
    <cellStyle name="常规 5 7 2 2 3 3 2" xfId="23366"/>
    <cellStyle name="常规 5 2 6 2 2 3 3 2" xfId="23367"/>
    <cellStyle name="常规 5 2 2 5 2 2 3 3 2" xfId="23368"/>
    <cellStyle name="常规 5 4 3 2 2 3 3 2" xfId="23369"/>
    <cellStyle name="常规 5 2 3 3 2 2 3 3 2" xfId="23370"/>
    <cellStyle name="常规 5 2 2 2 3 2 2 3 3 2" xfId="23371"/>
    <cellStyle name="常规 5 5 3 2 2 3 3 2" xfId="23372"/>
    <cellStyle name="常规 5 2 4 3 2 2 3 3 2" xfId="23373"/>
    <cellStyle name="常规 5 2 2 3 3 2 2 3 3 2" xfId="23374"/>
    <cellStyle name="常规 5 6 2 2 2 3 3 2" xfId="23375"/>
    <cellStyle name="常规 5 2 5 2 2 2 3 3 2" xfId="23376"/>
    <cellStyle name="常规 5 2 2 4 2 2 2 3 3 2" xfId="23377"/>
    <cellStyle name="常规 5 4 2 2 2 2 3 3 2" xfId="23378"/>
    <cellStyle name="常规 5 2 3 2 2 2 2 3 3 2" xfId="23379"/>
    <cellStyle name="常规 5 2 2 2 2 2 2 2 3 3 2" xfId="23380"/>
    <cellStyle name="常规 5 5 2 2 2 2 3 3 2" xfId="23381"/>
    <cellStyle name="常规 5 2 4 2 2 2 2 3 3 2" xfId="23382"/>
    <cellStyle name="常规 5 2 2 3 2 2 2 2 3 3 2" xfId="23383"/>
    <cellStyle name="常规 5 8 2 2 3 3 2" xfId="23384"/>
    <cellStyle name="常规 5 2 7 2 2 3 3 2" xfId="23385"/>
    <cellStyle name="常规 5 2 2 6 2 2 3 3 2" xfId="23386"/>
    <cellStyle name="常规 5 4 4 2 2 3 3 2" xfId="23387"/>
    <cellStyle name="常规 5 2 3 4 2 2 3 3 2" xfId="23388"/>
    <cellStyle name="常规 5 2 2 2 4 2 2 3 3 2" xfId="23389"/>
    <cellStyle name="常规 5 5 4 2 2 3 3 2" xfId="23390"/>
    <cellStyle name="常规 5 2 4 4 2 2 3 3 2" xfId="23391"/>
    <cellStyle name="常规 5 2 2 3 4 2 2 3 3 2" xfId="23392"/>
    <cellStyle name="常规 5 6 3 2 2 3 3 2" xfId="23393"/>
    <cellStyle name="常规 5 2 5 3 2 2 3 3 2" xfId="23394"/>
    <cellStyle name="常规 5 2 2 4 3 2 2 3 3 2" xfId="23395"/>
    <cellStyle name="常规 5 4 2 3 2 2 3 3 2" xfId="23396"/>
    <cellStyle name="常规 5 2 3 2 3 2 2 3 3 2" xfId="23397"/>
    <cellStyle name="常规 5 2 2 2 2 3 2 2 3 3 2" xfId="23398"/>
    <cellStyle name="常规 5 5 2 3 2 2 3 3 2" xfId="23399"/>
    <cellStyle name="常规 5 2 4 2 3 2 2 3 3 2" xfId="23400"/>
    <cellStyle name="常规 5 2 2 3 2 3 2 2 3 3 2" xfId="23401"/>
    <cellStyle name="常规 5 9 2 2 3 3 2" xfId="23402"/>
    <cellStyle name="常规 5 2 8 2 2 3 3 2" xfId="23403"/>
    <cellStyle name="常规 5 2 2 7 2 2 3 3 2" xfId="23404"/>
    <cellStyle name="常规 5 4 5 2 2 3 3 2" xfId="23405"/>
    <cellStyle name="常规 5 2 3 5 2 2 3 3 2" xfId="23406"/>
    <cellStyle name="常规 5 2 2 2 5 2 2 3 3 2" xfId="23407"/>
    <cellStyle name="常规 5 5 5 2 2 3 3 2" xfId="23408"/>
    <cellStyle name="常规 5 2 4 5 2 2 3 3 2" xfId="23409"/>
    <cellStyle name="常规 5 2 2 3 5 2 2 3 3 2" xfId="23410"/>
    <cellStyle name="常规 5 6 4 2 2 3 3 2" xfId="23411"/>
    <cellStyle name="常规 5 2 5 4 2 2 3 3 2" xfId="23412"/>
    <cellStyle name="常规 5 2 2 4 4 2 2 3 3 2" xfId="23413"/>
    <cellStyle name="常规 5 4 2 4 2 2 3 3 2" xfId="23414"/>
    <cellStyle name="常规 5 2 3 2 4 2 2 3 3 2" xfId="23415"/>
    <cellStyle name="常规 5 2 2 2 2 4 2 2 3 3 2" xfId="23416"/>
    <cellStyle name="常规 5 5 2 4 2 2 3 3 2" xfId="23417"/>
    <cellStyle name="常规 5 2 4 2 4 2 2 3 3 2" xfId="23418"/>
    <cellStyle name="常规 5 2 2 3 2 4 2 2 3 3 2" xfId="23419"/>
    <cellStyle name="常规 5 10 2 2 3 3 2" xfId="23420"/>
    <cellStyle name="常规 5 2 9 2 2 3 3 2" xfId="23421"/>
    <cellStyle name="常规 5 2 2 8 2 2 3 3 2" xfId="23422"/>
    <cellStyle name="常规 5 4 6 2 2 3 3 2" xfId="23423"/>
    <cellStyle name="常规 5 2 3 6 2 2 3 3 2" xfId="23424"/>
    <cellStyle name="常规 5 2 2 2 6 2 2 3 3 2" xfId="23425"/>
    <cellStyle name="常规 5 5 6 2 2 3 3 2" xfId="23426"/>
    <cellStyle name="常规 5 2 4 6 2 2 3 3 2" xfId="23427"/>
    <cellStyle name="常规 5 2 2 3 6 2 2 3 3 2" xfId="23428"/>
    <cellStyle name="常规 5 6 5 2 2 3 3 2" xfId="23429"/>
    <cellStyle name="常规 5 2 5 5 2 2 3 3 2" xfId="23430"/>
    <cellStyle name="常规 5 2 2 4 5 2 2 3 3 2" xfId="23431"/>
    <cellStyle name="常规 5 4 2 5 2 2 3 3 2" xfId="23432"/>
    <cellStyle name="常规 5 2 3 2 5 2 2 3 3 2" xfId="23433"/>
    <cellStyle name="常规 5 2 2 2 2 5 2 2 3 3 2" xfId="23434"/>
    <cellStyle name="常规 5 5 2 5 2 2 3 3 2" xfId="23435"/>
    <cellStyle name="常规 5 2 4 2 5 2 2 3 3 2" xfId="23436"/>
    <cellStyle name="常规 5 2 2 3 2 5 2 2 3 3 2" xfId="23437"/>
    <cellStyle name="常规 5 11 2 2 3 3 2" xfId="23438"/>
    <cellStyle name="常规 5 2 10 2 2 3 3 2" xfId="23439"/>
    <cellStyle name="常规 5 2 2 9 2 2 3 3 2" xfId="23440"/>
    <cellStyle name="常规 5 4 7 2 2 3 3 2" xfId="23441"/>
    <cellStyle name="常规 5 2 3 7 2 2 3 3 2" xfId="23442"/>
    <cellStyle name="常规 5 2 2 2 7 2 2 3 3 2" xfId="23443"/>
    <cellStyle name="常规 5 5 7 2 2 3 3 2" xfId="23444"/>
    <cellStyle name="常规 5 2 4 7 2 2 3 3 2" xfId="23445"/>
    <cellStyle name="常规 5 2 2 3 7 2 2 3 3 2" xfId="23446"/>
    <cellStyle name="常规 5 6 6 2 2 3 3 2" xfId="23447"/>
    <cellStyle name="常规 5 2 5 6 2 2 3 3 2" xfId="23448"/>
    <cellStyle name="常规 5 2 2 4 6 2 2 3 3 2" xfId="23449"/>
    <cellStyle name="常规 5 4 2 6 2 2 3 3 2" xfId="23450"/>
    <cellStyle name="常规 5 2 3 2 6 2 2 3 3 2" xfId="23451"/>
    <cellStyle name="常规 5 2 2 2 2 6 2 2 3 3 2" xfId="23452"/>
    <cellStyle name="常规 5 5 2 6 2 2 3 3 2" xfId="23453"/>
    <cellStyle name="常规 5 2 4 2 6 2 2 3 3 2" xfId="23454"/>
    <cellStyle name="常规 5 2 2 3 2 6 2 2 3 3 2" xfId="23455"/>
    <cellStyle name="常规 5 14 3 3 2" xfId="23456"/>
    <cellStyle name="常规 5 2 13 3 3 2" xfId="23457"/>
    <cellStyle name="常规 5 2 2 12 3 3 2" xfId="23458"/>
    <cellStyle name="常规 5 4 10 3 3 2" xfId="23459"/>
    <cellStyle name="常规 5 2 3 10 3 3 2" xfId="23460"/>
    <cellStyle name="常规 5 2 2 2 10 3 3 2" xfId="23461"/>
    <cellStyle name="常规 5 5 10 3 3 2" xfId="23462"/>
    <cellStyle name="常规 5 2 4 10 3 3 2" xfId="23463"/>
    <cellStyle name="常规 5 2 2 3 10 3 3 2" xfId="23464"/>
    <cellStyle name="常规 5 6 9 3 3 2" xfId="23465"/>
    <cellStyle name="常规 5 2 5 9 3 3 2" xfId="23466"/>
    <cellStyle name="常规 5 2 2 4 9 3 3 2" xfId="23467"/>
    <cellStyle name="常规 5 4 2 9 3 3 2" xfId="23468"/>
    <cellStyle name="常规 5 2 3 2 9 3 3 2" xfId="23469"/>
    <cellStyle name="常规 5 2 2 2 2 9 3 3 2" xfId="23470"/>
    <cellStyle name="常规 5 5 2 9 3 3 2" xfId="23471"/>
    <cellStyle name="常规 5 2 4 2 9 3 3 2" xfId="23472"/>
    <cellStyle name="常规 5 2 2 3 2 9 3 3 2" xfId="23473"/>
    <cellStyle name="常规 5 7 4 3 3 2" xfId="23474"/>
    <cellStyle name="常规 5 2 6 4 3 3 2" xfId="23475"/>
    <cellStyle name="常规 5 2 2 5 4 3 3 2" xfId="23476"/>
    <cellStyle name="常规 5 4 3 4 3 3 2" xfId="23477"/>
    <cellStyle name="常规 5 2 3 3 4 3 3 2" xfId="23478"/>
    <cellStyle name="常规 5 2 2 2 3 4 3 3 2" xfId="23479"/>
    <cellStyle name="常规 5 5 3 4 3 3 2" xfId="23480"/>
    <cellStyle name="常规 5 2 4 3 4 3 3 2" xfId="23481"/>
    <cellStyle name="常规 5 2 2 3 3 4 3 3 2" xfId="23482"/>
    <cellStyle name="常规 5 6 2 4 3 3 2" xfId="23483"/>
    <cellStyle name="常规 5 2 5 2 4 3 3 2" xfId="23484"/>
    <cellStyle name="常规 5 2 2 4 2 4 3 3 2" xfId="23485"/>
    <cellStyle name="常规 5 4 2 2 4 3 3 2" xfId="23486"/>
    <cellStyle name="常规 5 2 3 2 2 4 3 3 2" xfId="23487"/>
    <cellStyle name="常规 5 2 2 2 2 2 4 3 3 2" xfId="23488"/>
    <cellStyle name="常规 5 5 2 2 4 3 3 2" xfId="23489"/>
    <cellStyle name="常规 5 2 4 2 2 4 3 3 2" xfId="23490"/>
    <cellStyle name="常规 5 2 2 3 2 2 4 3 3 2" xfId="23491"/>
    <cellStyle name="常规 5 8 4 3 3 2" xfId="23492"/>
    <cellStyle name="常规 5 2 7 4 3 3 2" xfId="23493"/>
    <cellStyle name="常规 5 2 2 6 4 3 3 2" xfId="23494"/>
    <cellStyle name="常规 5 4 4 4 3 3 2" xfId="23495"/>
    <cellStyle name="常规 5 2 3 4 4 3 3 2" xfId="23496"/>
    <cellStyle name="常规 5 2 2 2 4 4 3 3 2" xfId="23497"/>
    <cellStyle name="常规 5 5 4 4 3 3 2" xfId="23498"/>
    <cellStyle name="常规 5 2 4 4 4 3 3 2" xfId="23499"/>
    <cellStyle name="常规 5 2 2 3 4 4 3 3 2" xfId="23500"/>
    <cellStyle name="常规 5 6 3 4 3 3 2" xfId="23501"/>
    <cellStyle name="常规 5 2 5 3 4 3 3 2" xfId="23502"/>
    <cellStyle name="常规 5 2 2 4 3 4 3 3 2" xfId="23503"/>
    <cellStyle name="常规 5 4 2 3 4 3 3 2" xfId="23504"/>
    <cellStyle name="常规 5 2 3 2 3 4 3 3 2" xfId="23505"/>
    <cellStyle name="常规 5 2 2 2 2 3 4 3 3 2" xfId="23506"/>
    <cellStyle name="常规 5 5 2 3 4 3 3 2" xfId="23507"/>
    <cellStyle name="常规 5 2 4 2 3 4 3 3 2" xfId="23508"/>
    <cellStyle name="常规 5 2 2 3 2 3 4 3 3 2" xfId="23509"/>
    <cellStyle name="常规 5 9 4 3 3 2" xfId="23510"/>
    <cellStyle name="常规 5 2 8 4 3 3 2" xfId="23511"/>
    <cellStyle name="常规 5 2 2 7 4 3 3 2" xfId="23512"/>
    <cellStyle name="常规 5 4 5 4 3 3 2" xfId="23513"/>
    <cellStyle name="常规 5 2 3 5 4 3 3 2" xfId="23514"/>
    <cellStyle name="常规 5 2 2 2 5 4 3 3 2" xfId="23515"/>
    <cellStyle name="常规 5 5 5 4 3 3 2" xfId="23516"/>
    <cellStyle name="常规 5 2 4 5 4 3 3 2" xfId="23517"/>
    <cellStyle name="常规 5 2 2 3 5 4 3 3 2" xfId="23518"/>
    <cellStyle name="常规 5 6 4 4 3 3 2" xfId="23519"/>
    <cellStyle name="常规 5 2 5 4 4 3 3 2" xfId="23520"/>
    <cellStyle name="常规 5 2 2 4 4 4 3 3 2" xfId="23521"/>
    <cellStyle name="常规 5 4 2 4 4 3 3 2" xfId="23522"/>
    <cellStyle name="常规 5 2 3 2 4 4 3 3 2" xfId="23523"/>
    <cellStyle name="常规 5 2 2 2 2 4 4 3 3 2" xfId="23524"/>
    <cellStyle name="常规 5 5 2 4 4 3 3 2" xfId="23525"/>
    <cellStyle name="常规 5 2 4 2 4 4 3 3 2" xfId="23526"/>
    <cellStyle name="常规 5 2 2 3 2 4 4 3 3 2" xfId="23527"/>
    <cellStyle name="常规 5 10 4 3 3 2" xfId="23528"/>
    <cellStyle name="常规 5 2 9 4 3 3 2" xfId="23529"/>
    <cellStyle name="常规 5 2 2 8 4 3 3 2" xfId="23530"/>
    <cellStyle name="常规 5 4 6 4 3 3 2" xfId="23531"/>
    <cellStyle name="常规 5 2 3 6 4 3 3 2" xfId="23532"/>
    <cellStyle name="常规 5 2 2 2 6 4 3 3 2" xfId="23533"/>
    <cellStyle name="常规 5 5 6 4 3 3 2" xfId="23534"/>
    <cellStyle name="常规 5 2 4 6 4 3 3 2" xfId="23535"/>
    <cellStyle name="常规 5 2 2 3 6 4 3 3 2" xfId="23536"/>
    <cellStyle name="常规 5 6 5 4 3 3 2" xfId="23537"/>
    <cellStyle name="常规 5 2 5 5 4 3 3 2" xfId="23538"/>
    <cellStyle name="常规 5 2 2 4 5 4 3 3 2" xfId="23539"/>
    <cellStyle name="常规 5 4 2 5 4 3 3 2" xfId="23540"/>
    <cellStyle name="常规 5 2 3 2 5 4 3 3 2" xfId="23541"/>
    <cellStyle name="常规 5 2 2 2 2 5 4 3 3 2" xfId="23542"/>
    <cellStyle name="常规 5 5 2 5 4 3 3 2" xfId="23543"/>
    <cellStyle name="常规 5 2 4 2 5 4 3 3 2" xfId="23544"/>
    <cellStyle name="常规 5 2 2 3 2 5 4 3 3 2" xfId="23545"/>
    <cellStyle name="常规 5 11 4 3 3 2" xfId="23546"/>
    <cellStyle name="常规 5 2 10 4 3 3 2" xfId="23547"/>
    <cellStyle name="常规 5 2 2 9 4 3 3 2" xfId="23548"/>
    <cellStyle name="常规 5 4 7 4 3 3 2" xfId="23549"/>
    <cellStyle name="常规 5 2 3 7 4 3 3 2" xfId="23550"/>
    <cellStyle name="常规 5 2 2 2 7 4 3 3 2" xfId="23551"/>
    <cellStyle name="常规 5 5 7 4 3 3 2" xfId="23552"/>
    <cellStyle name="常规 5 2 4 7 4 3 3 2" xfId="23553"/>
    <cellStyle name="常规 5 2 2 3 7 4 3 3 2" xfId="23554"/>
    <cellStyle name="常规 5 6 6 4 3 3 2" xfId="23555"/>
    <cellStyle name="常规 5 2 5 6 4 3 3 2" xfId="23556"/>
    <cellStyle name="常规 5 2 2 4 6 4 3 3 2" xfId="23557"/>
    <cellStyle name="常规 5 4 2 6 4 3 3 2" xfId="23558"/>
    <cellStyle name="常规 5 2 3 2 6 4 3 3 2" xfId="23559"/>
    <cellStyle name="常规 5 2 2 2 2 6 4 3 3 2" xfId="23560"/>
    <cellStyle name="常规 5 5 2 6 4 3 3 2" xfId="23561"/>
    <cellStyle name="常规 5 2 4 2 6 4 3 3 2" xfId="23562"/>
    <cellStyle name="常规 5 2 2 3 2 6 4 3 3 2" xfId="23563"/>
    <cellStyle name="常规 5 12 3 3 3 2" xfId="23564"/>
    <cellStyle name="常规 5 2 11 3 3 3 2" xfId="23565"/>
    <cellStyle name="常规 5 2 2 10 3 3 3 2" xfId="23566"/>
    <cellStyle name="常规 5 4 8 3 3 3 2" xfId="23567"/>
    <cellStyle name="常规 5 2 3 8 3 3 3 2" xfId="23568"/>
    <cellStyle name="常规 5 2 2 2 8 3 3 3 2" xfId="23569"/>
    <cellStyle name="常规 5 5 8 3 3 3 2" xfId="23570"/>
    <cellStyle name="常规 5 2 4 8 3 3 3 2" xfId="23571"/>
    <cellStyle name="常规 5 2 2 3 8 3 3 3 2" xfId="23572"/>
    <cellStyle name="常规 5 6 7 3 3 3 2" xfId="23573"/>
    <cellStyle name="常规 5 2 5 7 3 3 3 2" xfId="23574"/>
    <cellStyle name="常规 5 2 2 4 7 3 3 3 2" xfId="23575"/>
    <cellStyle name="常规 5 4 2 7 3 3 3 2" xfId="23576"/>
    <cellStyle name="常规 5 2 3 2 7 3 3 3 2" xfId="23577"/>
    <cellStyle name="常规 5 2 2 2 2 7 3 3 3 2" xfId="23578"/>
    <cellStyle name="常规 5 5 2 7 3 3 3 2" xfId="23579"/>
    <cellStyle name="常规 5 2 4 2 7 3 3 3 2" xfId="23580"/>
    <cellStyle name="常规 5 2 2 3 2 7 3 3 3 2" xfId="23581"/>
    <cellStyle name="常规 5 7 2 3 3 3 2" xfId="23582"/>
    <cellStyle name="常规 5 2 6 2 3 3 3 2" xfId="23583"/>
    <cellStyle name="常规 5 2 2 5 2 3 3 3 2" xfId="23584"/>
    <cellStyle name="常规 5 4 3 2 3 3 3 2" xfId="23585"/>
    <cellStyle name="常规 5 2 3 3 2 3 3 3 2" xfId="23586"/>
    <cellStyle name="常规 5 2 2 2 3 2 3 3 3 2" xfId="23587"/>
    <cellStyle name="常规 5 5 3 2 3 3 3 2" xfId="23588"/>
    <cellStyle name="常规 5 2 4 3 2 3 3 3 2" xfId="23589"/>
    <cellStyle name="常规 5 2 2 3 3 2 3 3 3 2" xfId="23590"/>
    <cellStyle name="常规 5 6 2 2 3 3 3 2" xfId="23591"/>
    <cellStyle name="常规 5 2 5 2 2 3 3 3 2" xfId="23592"/>
    <cellStyle name="常规 5 2 2 4 2 2 3 3 3 2" xfId="23593"/>
    <cellStyle name="常规 5 4 2 2 2 3 3 3 2" xfId="23594"/>
    <cellStyle name="常规 5 2 3 2 2 2 3 3 3 2" xfId="23595"/>
    <cellStyle name="常规 5 2 2 2 2 2 2 3 3 3 2" xfId="23596"/>
    <cellStyle name="常规 5 5 2 2 2 3 3 3 2" xfId="23597"/>
    <cellStyle name="常规 5 2 4 2 2 2 3 3 3 2" xfId="23598"/>
    <cellStyle name="常规 5 2 2 3 2 2 2 3 3 3 2" xfId="23599"/>
    <cellStyle name="常规 5 8 2 3 3 3 2" xfId="23600"/>
    <cellStyle name="常规 5 2 7 2 3 3 3 2" xfId="23601"/>
    <cellStyle name="常规 5 2 2 6 2 3 3 3 2" xfId="23602"/>
    <cellStyle name="常规 5 4 4 2 3 3 3 2" xfId="23603"/>
    <cellStyle name="常规 5 2 3 4 2 3 3 3 2" xfId="23604"/>
    <cellStyle name="常规 5 2 2 2 4 2 3 3 3 2" xfId="23605"/>
    <cellStyle name="常规 5 5 4 2 3 3 3 2" xfId="23606"/>
    <cellStyle name="常规 5 2 4 4 2 3 3 3 2" xfId="23607"/>
    <cellStyle name="常规 5 2 2 3 4 2 3 3 3 2" xfId="23608"/>
    <cellStyle name="常规 5 6 3 2 3 3 3 2" xfId="23609"/>
    <cellStyle name="常规 5 2 5 3 2 3 3 3 2" xfId="23610"/>
    <cellStyle name="常规 5 2 2 4 3 2 3 3 3 2" xfId="23611"/>
    <cellStyle name="常规 5 4 2 3 2 3 3 3 2" xfId="23612"/>
    <cellStyle name="常规 5 2 3 2 3 2 3 3 3 2" xfId="23613"/>
    <cellStyle name="常规 5 2 2 2 2 3 2 3 3 3 2" xfId="23614"/>
    <cellStyle name="常规 5 5 2 3 2 3 3 3 2" xfId="23615"/>
    <cellStyle name="常规 5 2 4 2 3 2 3 3 3 2" xfId="23616"/>
    <cellStyle name="常规 5 2 2 3 2 3 2 3 3 3 2" xfId="23617"/>
    <cellStyle name="常规 5 9 2 3 3 3 2" xfId="23618"/>
    <cellStyle name="常规 5 2 8 2 3 3 3 2" xfId="23619"/>
    <cellStyle name="常规 5 2 2 7 2 3 3 3 2" xfId="23620"/>
    <cellStyle name="常规 5 4 5 2 3 3 3 2" xfId="23621"/>
    <cellStyle name="常规 5 2 3 5 2 3 3 3 2" xfId="23622"/>
    <cellStyle name="常规 5 2 2 2 5 2 3 3 3 2" xfId="23623"/>
    <cellStyle name="常规 5 5 5 2 3 3 3 2" xfId="23624"/>
    <cellStyle name="常规 5 2 4 5 2 3 3 3 2" xfId="23625"/>
    <cellStyle name="常规 5 2 2 3 5 2 3 3 3 2" xfId="23626"/>
    <cellStyle name="常规 5 6 4 2 3 3 3 2" xfId="23627"/>
    <cellStyle name="常规 5 2 5 4 2 3 3 3 2" xfId="23628"/>
    <cellStyle name="常规 5 2 2 4 4 2 3 3 3 2" xfId="23629"/>
    <cellStyle name="常规 5 4 2 4 2 3 3 3 2" xfId="23630"/>
    <cellStyle name="常规 5 2 3 2 4 2 3 3 3 2" xfId="23631"/>
    <cellStyle name="常规 5 2 2 2 2 4 2 3 3 3 2" xfId="23632"/>
    <cellStyle name="常规 5 5 2 4 2 3 3 3 2" xfId="23633"/>
    <cellStyle name="常规 5 2 4 2 4 2 3 3 3 2" xfId="23634"/>
    <cellStyle name="常规 5 2 2 3 2 4 2 3 3 3 2" xfId="23635"/>
    <cellStyle name="常规 5 10 2 3 3 3 2" xfId="23636"/>
    <cellStyle name="常规 5 2 9 2 3 3 3 2" xfId="23637"/>
    <cellStyle name="常规 5 2 2 8 2 3 3 3 2" xfId="23638"/>
    <cellStyle name="常规 5 4 6 2 3 3 3 2" xfId="23639"/>
    <cellStyle name="常规 5 2 3 6 2 3 3 3 2" xfId="23640"/>
    <cellStyle name="常规 5 2 2 2 6 2 3 3 3 2" xfId="23641"/>
    <cellStyle name="常规 5 5 6 2 3 3 3 2" xfId="23642"/>
    <cellStyle name="常规 5 2 4 6 2 3 3 3 2" xfId="23643"/>
    <cellStyle name="常规 5 2 2 3 6 2 3 3 3 2" xfId="23644"/>
    <cellStyle name="常规 5 6 5 2 3 3 3 2" xfId="23645"/>
    <cellStyle name="常规 5 2 5 5 2 3 3 3 2" xfId="23646"/>
    <cellStyle name="常规 5 2 2 4 5 2 3 3 3 2" xfId="23647"/>
    <cellStyle name="常规 5 4 2 5 2 3 3 3 2" xfId="23648"/>
    <cellStyle name="常规 5 2 3 2 5 2 3 3 3 2" xfId="23649"/>
    <cellStyle name="常规 5 2 2 2 2 5 2 3 3 3 2" xfId="23650"/>
    <cellStyle name="常规 5 5 2 5 2 3 3 3 2" xfId="23651"/>
    <cellStyle name="常规 5 2 4 2 5 2 3 3 3 2" xfId="23652"/>
    <cellStyle name="常规 5 2 2 3 2 5 2 3 3 3 2" xfId="23653"/>
    <cellStyle name="常规 5 11 2 3 3 3 2" xfId="23654"/>
    <cellStyle name="常规 5 2 10 2 3 3 3 2" xfId="23655"/>
    <cellStyle name="常规 5 2 2 9 2 3 3 3 2" xfId="23656"/>
    <cellStyle name="常规 5 4 7 2 3 3 3 2" xfId="23657"/>
    <cellStyle name="常规 5 2 3 7 2 3 3 3 2" xfId="23658"/>
    <cellStyle name="常规 5 2 2 2 7 2 3 3 3 2" xfId="23659"/>
    <cellStyle name="常规 5 5 7 2 3 3 3 2" xfId="23660"/>
    <cellStyle name="常规 5 2 4 7 2 3 3 3 2" xfId="23661"/>
    <cellStyle name="常规 5 2 2 3 7 2 3 3 3 2" xfId="23662"/>
    <cellStyle name="常规 5 6 6 2 3 3 3 2" xfId="23663"/>
    <cellStyle name="常规 5 2 5 6 2 3 3 3 2" xfId="23664"/>
    <cellStyle name="常规 5 2 2 4 6 2 3 3 3 2" xfId="23665"/>
    <cellStyle name="常规 5 4 2 6 2 3 3 3 2" xfId="23666"/>
    <cellStyle name="常规 5 2 3 2 6 2 3 3 3 2" xfId="23667"/>
    <cellStyle name="常规 5 2 2 2 2 6 2 3 3 3 2" xfId="23668"/>
    <cellStyle name="常规 5 5 2 6 2 3 3 3 2" xfId="23669"/>
    <cellStyle name="常规 5 2 4 2 6 2 3 3 3 2" xfId="23670"/>
    <cellStyle name="常规 5 2 2 3 2 6 2 3 3 3 2" xfId="23671"/>
    <cellStyle name="常规 5 15 2 3 2" xfId="23672"/>
    <cellStyle name="常规 5 2 14 2 3 2" xfId="23673"/>
    <cellStyle name="常规 5 2 2 13 2 3 2" xfId="23674"/>
    <cellStyle name="常规 5 4 11 2 3 2" xfId="23675"/>
    <cellStyle name="常规 5 2 3 11 2 3 2" xfId="23676"/>
    <cellStyle name="常规 5 2 2 2 11 2 3 2" xfId="23677"/>
    <cellStyle name="常规 5 5 11 2 3 2" xfId="23678"/>
    <cellStyle name="常规 5 2 4 11 2 3 2" xfId="23679"/>
    <cellStyle name="常规 5 2 2 3 11 2 3 2" xfId="23680"/>
    <cellStyle name="常规 5 6 10 2 3 2" xfId="23681"/>
    <cellStyle name="常规 5 2 5 10 2 3 2" xfId="23682"/>
    <cellStyle name="常规 5 2 2 4 10 2 3 2" xfId="23683"/>
    <cellStyle name="常规 5 4 2 10 2 3 2" xfId="23684"/>
    <cellStyle name="常规 5 2 3 2 10 2 3 2" xfId="23685"/>
    <cellStyle name="常规 5 2 2 2 2 10 2 3 2" xfId="23686"/>
    <cellStyle name="常规 5 5 2 10 2 3 2" xfId="23687"/>
    <cellStyle name="常规 5 2 4 2 10 2 3 2" xfId="23688"/>
    <cellStyle name="常规 5 2 2 3 2 10 2 3 2" xfId="23689"/>
    <cellStyle name="常规 5 7 5 2 3 2" xfId="23690"/>
    <cellStyle name="常规 5 2 6 5 2 3 2" xfId="23691"/>
    <cellStyle name="常规 5 2 2 5 5 2 3 2" xfId="23692"/>
    <cellStyle name="常规 5 4 3 5 2 3 2" xfId="23693"/>
    <cellStyle name="常规 5 2 3 3 5 2 3 2" xfId="23694"/>
    <cellStyle name="常规 5 2 2 2 3 5 2 3 2" xfId="23695"/>
    <cellStyle name="常规 5 5 3 5 2 3 2" xfId="23696"/>
    <cellStyle name="常规 5 2 4 3 5 2 3 2" xfId="23697"/>
    <cellStyle name="常规 5 2 2 3 3 5 2 3 2" xfId="23698"/>
    <cellStyle name="常规 5 6 2 5 2 3 2" xfId="23699"/>
    <cellStyle name="常规 5 2 5 2 5 2 3 2" xfId="23700"/>
    <cellStyle name="常规 5 2 2 4 2 5 2 3 2" xfId="23701"/>
    <cellStyle name="常规 5 4 2 2 5 2 3 2" xfId="23702"/>
    <cellStyle name="常规 5 2 3 2 2 5 2 3 2" xfId="23703"/>
    <cellStyle name="常规 5 2 2 2 2 2 5 2 3 2" xfId="23704"/>
    <cellStyle name="常规 5 5 2 2 5 2 3 2" xfId="23705"/>
    <cellStyle name="常规 5 2 4 2 2 5 2 3 2" xfId="23706"/>
    <cellStyle name="常规 5 2 2 3 2 2 5 2 3 2" xfId="23707"/>
    <cellStyle name="常规 5 8 5 2 3 2" xfId="23708"/>
    <cellStyle name="常规 5 2 7 5 2 3 2" xfId="23709"/>
    <cellStyle name="常规 5 2 2 6 5 2 3 2" xfId="23710"/>
    <cellStyle name="常规 5 4 4 5 2 3 2" xfId="23711"/>
    <cellStyle name="常规 5 2 3 4 5 2 3 2" xfId="23712"/>
    <cellStyle name="常规 5 2 2 2 4 5 2 3 2" xfId="23713"/>
    <cellStyle name="常规 5 5 4 5 2 3 2" xfId="23714"/>
    <cellStyle name="常规 5 2 4 4 5 2 3 2" xfId="23715"/>
    <cellStyle name="常规 5 2 2 3 4 5 2 3 2" xfId="23716"/>
    <cellStyle name="常规 5 6 3 5 2 3 2" xfId="23717"/>
    <cellStyle name="常规 5 2 5 3 5 2 3 2" xfId="23718"/>
    <cellStyle name="常规 5 2 2 4 3 5 2 3 2" xfId="23719"/>
    <cellStyle name="常规 5 4 2 3 5 2 3 2" xfId="23720"/>
    <cellStyle name="常规 5 2 3 2 3 5 2 3 2" xfId="23721"/>
    <cellStyle name="常规 5 2 2 2 2 3 5 2 3 2" xfId="23722"/>
    <cellStyle name="常规 5 5 2 3 5 2 3 2" xfId="23723"/>
    <cellStyle name="常规 5 2 4 2 3 5 2 3 2" xfId="23724"/>
    <cellStyle name="常规 5 2 2 3 2 3 5 2 3 2" xfId="23725"/>
    <cellStyle name="常规 5 9 5 2 3 2" xfId="23726"/>
    <cellStyle name="常规 5 2 8 5 2 3 2" xfId="23727"/>
    <cellStyle name="常规 5 2 2 7 5 2 3 2" xfId="23728"/>
    <cellStyle name="常规 5 4 5 5 2 3 2" xfId="23729"/>
    <cellStyle name="常规 5 2 3 5 5 2 3 2" xfId="23730"/>
    <cellStyle name="常规 5 2 2 2 5 5 2 3 2" xfId="23731"/>
    <cellStyle name="常规 5 5 5 5 2 3 2" xfId="23732"/>
    <cellStyle name="常规 5 2 4 5 5 2 3 2" xfId="23733"/>
    <cellStyle name="常规 5 2 2 3 5 5 2 3 2" xfId="23734"/>
    <cellStyle name="常规 5 6 4 5 2 3 2" xfId="23735"/>
    <cellStyle name="常规 5 2 5 4 5 2 3 2" xfId="23736"/>
    <cellStyle name="常规 5 2 2 4 4 5 2 3 2" xfId="23737"/>
    <cellStyle name="常规 5 4 2 4 5 2 3 2" xfId="23738"/>
    <cellStyle name="常规 5 2 3 2 4 5 2 3 2" xfId="23739"/>
    <cellStyle name="常规 5 2 2 2 2 4 5 2 3 2" xfId="23740"/>
    <cellStyle name="常规 5 5 2 4 5 2 3 2" xfId="23741"/>
    <cellStyle name="常规 5 2 4 2 4 5 2 3 2" xfId="23742"/>
    <cellStyle name="常规 5 2 2 3 2 4 5 2 3 2" xfId="23743"/>
    <cellStyle name="常规 5 10 5 2 3 2" xfId="23744"/>
    <cellStyle name="常规 5 2 9 5 2 3 2" xfId="23745"/>
    <cellStyle name="常规 5 2 2 8 5 2 3 2" xfId="23746"/>
    <cellStyle name="常规 5 4 6 5 2 3 2" xfId="23747"/>
    <cellStyle name="常规 5 2 3 6 5 2 3 2" xfId="23748"/>
    <cellStyle name="常规 5 2 2 2 6 5 2 3 2" xfId="23749"/>
    <cellStyle name="常规 5 5 6 5 2 3 2" xfId="23750"/>
    <cellStyle name="常规 5 2 4 6 5 2 3 2" xfId="23751"/>
    <cellStyle name="常规 5 2 2 3 6 5 2 3 2" xfId="23752"/>
    <cellStyle name="常规 5 6 5 5 2 3 2" xfId="23753"/>
    <cellStyle name="常规 5 2 5 5 5 2 3 2" xfId="23754"/>
    <cellStyle name="常规 5 2 2 4 5 5 2 3 2" xfId="23755"/>
    <cellStyle name="常规 5 4 2 5 5 2 3 2" xfId="23756"/>
    <cellStyle name="常规 5 2 3 2 5 5 2 3 2" xfId="23757"/>
    <cellStyle name="常规 5 2 2 2 2 5 5 2 3 2" xfId="23758"/>
    <cellStyle name="常规 5 5 2 5 5 2 3 2" xfId="23759"/>
    <cellStyle name="常规 5 2 4 2 5 5 2 3 2" xfId="23760"/>
    <cellStyle name="常规 5 2 2 3 2 5 5 2 3 2" xfId="23761"/>
    <cellStyle name="常规 5 11 5 2 3 2" xfId="23762"/>
    <cellStyle name="常规 5 2 10 5 2 3 2" xfId="23763"/>
    <cellStyle name="常规 5 2 2 9 5 2 3 2" xfId="23764"/>
    <cellStyle name="常规 5 4 7 5 2 3 2" xfId="23765"/>
    <cellStyle name="常规 5 2 3 7 5 2 3 2" xfId="23766"/>
    <cellStyle name="常规 5 2 2 2 7 5 2 3 2" xfId="23767"/>
    <cellStyle name="常规 5 5 7 5 2 3 2" xfId="23768"/>
    <cellStyle name="常规 5 2 4 7 5 2 3 2" xfId="23769"/>
    <cellStyle name="常规 5 2 2 3 7 5 2 3 2" xfId="23770"/>
    <cellStyle name="常规 5 6 6 5 2 3 2" xfId="23771"/>
    <cellStyle name="常规 5 2 5 6 5 2 3 2" xfId="23772"/>
    <cellStyle name="常规 5 2 2 4 6 5 2 3 2" xfId="23773"/>
    <cellStyle name="常规 5 4 2 6 5 2 3 2" xfId="23774"/>
    <cellStyle name="常规 5 2 3 2 6 5 2 3 2" xfId="23775"/>
    <cellStyle name="常规 5 2 2 2 2 6 5 2 3 2" xfId="23776"/>
    <cellStyle name="常规 5 5 2 6 5 2 3 2" xfId="23777"/>
    <cellStyle name="常规 5 2 4 2 6 5 2 3 2" xfId="23778"/>
    <cellStyle name="常规 5 2 2 3 2 6 5 2 3 2" xfId="23779"/>
    <cellStyle name="常规 5 12 4 2 3 2" xfId="23780"/>
    <cellStyle name="常规 5 2 11 4 2 3 2" xfId="23781"/>
    <cellStyle name="常规 5 2 2 10 4 2 3 2" xfId="23782"/>
    <cellStyle name="常规 5 4 8 4 2 3 2" xfId="23783"/>
    <cellStyle name="常规 5 2 3 8 4 2 3 2" xfId="23784"/>
    <cellStyle name="常规 5 2 2 2 8 4 2 3 2" xfId="23785"/>
    <cellStyle name="常规 5 5 8 4 2 3 2" xfId="23786"/>
    <cellStyle name="常规 5 2 4 8 4 2 3 2" xfId="23787"/>
    <cellStyle name="常规 5 2 2 3 8 4 2 3 2" xfId="23788"/>
    <cellStyle name="常规 5 6 7 4 2 3 2" xfId="23789"/>
    <cellStyle name="常规 5 2 5 7 4 2 3 2" xfId="23790"/>
    <cellStyle name="常规 5 2 2 4 7 4 2 3 2" xfId="23791"/>
    <cellStyle name="常规 5 4 2 7 4 2 3 2" xfId="23792"/>
    <cellStyle name="常规 5 2 3 2 7 4 2 3 2" xfId="23793"/>
    <cellStyle name="常规 5 2 2 2 2 7 4 2 3 2" xfId="23794"/>
    <cellStyle name="常规 5 5 2 7 4 2 3 2" xfId="23795"/>
    <cellStyle name="常规 5 2 4 2 7 4 2 3 2" xfId="23796"/>
    <cellStyle name="常规 5 2 2 3 2 7 4 2 3 2" xfId="23797"/>
    <cellStyle name="常规 5 7 2 4 2 3 2" xfId="23798"/>
    <cellStyle name="常规 5 2 6 2 4 2 3 2" xfId="23799"/>
    <cellStyle name="常规 5 2 2 5 2 4 2 3 2" xfId="23800"/>
    <cellStyle name="常规 5 4 3 2 4 2 3 2" xfId="23801"/>
    <cellStyle name="常规 5 2 3 3 2 4 2 3 2" xfId="23802"/>
    <cellStyle name="常规 5 2 2 2 3 2 4 2 3 2" xfId="23803"/>
    <cellStyle name="常规 5 5 3 2 4 2 3 2" xfId="23804"/>
    <cellStyle name="常规 5 2 4 3 2 4 2 3 2" xfId="23805"/>
    <cellStyle name="常规 5 2 2 3 3 2 4 2 3 2" xfId="23806"/>
    <cellStyle name="常规 5 6 2 2 4 2 3 2" xfId="23807"/>
    <cellStyle name="常规 5 2 5 2 2 4 2 3 2" xfId="23808"/>
    <cellStyle name="常规 5 2 2 4 2 2 4 2 3 2" xfId="23809"/>
    <cellStyle name="常规 5 4 2 2 2 4 2 3 2" xfId="23810"/>
    <cellStyle name="常规 5 2 3 2 2 2 4 2 3 2" xfId="23811"/>
    <cellStyle name="常规 5 2 2 2 2 2 2 4 2 3 2" xfId="23812"/>
    <cellStyle name="常规 5 5 2 2 2 4 2 3 2" xfId="23813"/>
    <cellStyle name="常规 5 2 4 2 2 2 4 2 3 2" xfId="23814"/>
    <cellStyle name="常规 5 2 2 3 2 2 2 4 2 3 2" xfId="23815"/>
    <cellStyle name="常规 5 8 2 4 2 3 2" xfId="23816"/>
    <cellStyle name="常规 5 2 7 2 4 2 3 2" xfId="23817"/>
    <cellStyle name="常规 5 2 2 6 2 4 2 3 2" xfId="23818"/>
    <cellStyle name="常规 5 4 4 2 4 2 3 2" xfId="23819"/>
    <cellStyle name="常规 5 2 3 4 2 4 2 3 2" xfId="23820"/>
    <cellStyle name="常规 5 2 2 2 4 2 4 2 3 2" xfId="23821"/>
    <cellStyle name="常规 5 5 4 2 4 2 3 2" xfId="23822"/>
    <cellStyle name="常规 5 2 4 4 2 4 2 3 2" xfId="23823"/>
    <cellStyle name="常规 5 2 2 3 4 2 4 2 3 2" xfId="23824"/>
    <cellStyle name="常规 5 6 3 2 4 2 3 2" xfId="23825"/>
    <cellStyle name="常规 5 2 5 3 2 4 2 3 2" xfId="23826"/>
    <cellStyle name="常规 5 2 2 4 3 2 4 2 3 2" xfId="23827"/>
    <cellStyle name="常规 5 4 2 3 2 4 2 3 2" xfId="23828"/>
    <cellStyle name="常规 5 2 3 2 3 2 4 2 3 2" xfId="23829"/>
    <cellStyle name="常规 5 2 2 2 2 3 2 4 2 3 2" xfId="23830"/>
    <cellStyle name="常规 5 5 2 3 2 4 2 3 2" xfId="23831"/>
    <cellStyle name="常规 5 2 4 2 3 2 4 2 3 2" xfId="23832"/>
    <cellStyle name="常规 5 2 2 3 2 3 2 4 2 3 2" xfId="23833"/>
    <cellStyle name="常规 5 9 2 4 2 3 2" xfId="23834"/>
    <cellStyle name="常规 5 2 8 2 4 2 3 2" xfId="23835"/>
    <cellStyle name="常规 5 2 2 7 2 4 2 3 2" xfId="23836"/>
    <cellStyle name="常规 5 4 5 2 4 2 3 2" xfId="23837"/>
    <cellStyle name="常规 5 2 3 5 2 4 2 3 2" xfId="23838"/>
    <cellStyle name="常规 5 2 2 2 5 2 4 2 3 2" xfId="23839"/>
    <cellStyle name="常规 5 5 5 2 4 2 3 2" xfId="23840"/>
    <cellStyle name="常规 5 2 4 5 2 4 2 3 2" xfId="23841"/>
    <cellStyle name="常规 5 2 2 3 5 2 4 2 3 2" xfId="23842"/>
    <cellStyle name="常规 5 6 4 2 4 2 3 2" xfId="23843"/>
    <cellStyle name="常规 5 2 5 4 2 4 2 3 2" xfId="23844"/>
    <cellStyle name="常规 5 2 2 4 4 2 4 2 3 2" xfId="23845"/>
    <cellStyle name="常规 5 4 2 4 2 4 2 3 2" xfId="23846"/>
    <cellStyle name="常规 5 2 3 2 4 2 4 2 3 2" xfId="23847"/>
    <cellStyle name="常规 5 2 2 2 2 4 2 4 2 3 2" xfId="23848"/>
    <cellStyle name="常规 5 5 2 4 2 4 2 3 2" xfId="23849"/>
    <cellStyle name="常规 5 2 4 2 4 2 4 2 3 2" xfId="23850"/>
    <cellStyle name="常规 5 2 2 3 2 4 2 4 2 3 2" xfId="23851"/>
    <cellStyle name="常规 5 10 2 4 2 3 2" xfId="23852"/>
    <cellStyle name="常规 5 2 9 2 4 2 3 2" xfId="23853"/>
    <cellStyle name="常规 5 2 2 8 2 4 2 3 2" xfId="23854"/>
    <cellStyle name="常规 5 4 6 2 4 2 3 2" xfId="23855"/>
    <cellStyle name="常规 5 2 3 6 2 4 2 3 2" xfId="23856"/>
    <cellStyle name="常规 5 2 2 2 6 2 4 2 3 2" xfId="23857"/>
    <cellStyle name="常规 5 5 6 2 4 2 3 2" xfId="23858"/>
    <cellStyle name="常规 5 2 4 6 2 4 2 3 2" xfId="23859"/>
    <cellStyle name="常规 5 2 2 3 6 2 4 2 3 2" xfId="23860"/>
    <cellStyle name="常规 5 6 5 2 4 2 3 2" xfId="23861"/>
    <cellStyle name="常规 5 2 5 5 2 4 2 3 2" xfId="23862"/>
    <cellStyle name="常规 5 2 2 4 5 2 4 2 3 2" xfId="23863"/>
    <cellStyle name="常规 5 4 2 5 2 4 2 3 2" xfId="23864"/>
    <cellStyle name="常规 5 2 3 2 5 2 4 2 3 2" xfId="23865"/>
    <cellStyle name="常规 5 2 2 2 2 5 2 4 2 3 2" xfId="23866"/>
    <cellStyle name="常规 5 5 2 5 2 4 2 3 2" xfId="23867"/>
    <cellStyle name="常规 5 2 4 2 5 2 4 2 3 2" xfId="23868"/>
    <cellStyle name="常规 5 2 2 3 2 5 2 4 2 3 2" xfId="23869"/>
    <cellStyle name="常规 5 11 2 4 2 3 2" xfId="23870"/>
    <cellStyle name="常规 5 2 10 2 4 2 3 2" xfId="23871"/>
    <cellStyle name="常规 5 2 2 9 2 4 2 3 2" xfId="23872"/>
    <cellStyle name="常规 5 4 7 2 4 2 3 2" xfId="23873"/>
    <cellStyle name="常规 5 2 3 7 2 4 2 3 2" xfId="23874"/>
    <cellStyle name="常规 5 2 2 2 7 2 4 2 3 2" xfId="23875"/>
    <cellStyle name="常规 5 5 7 2 4 2 3 2" xfId="23876"/>
    <cellStyle name="常规 5 2 4 7 2 4 2 3 2" xfId="23877"/>
    <cellStyle name="常规 5 2 2 3 7 2 4 2 3 2" xfId="23878"/>
    <cellStyle name="常规 5 6 6 2 4 2 3 2" xfId="23879"/>
    <cellStyle name="常规 5 2 5 6 2 4 2 3 2" xfId="23880"/>
    <cellStyle name="常规 5 2 2 4 6 2 4 2 3 2" xfId="23881"/>
    <cellStyle name="常规 5 4 2 6 2 4 2 3 2" xfId="23882"/>
    <cellStyle name="常规 5 2 3 2 6 2 4 2 3 2" xfId="23883"/>
    <cellStyle name="常规 5 2 2 2 2 6 2 4 2 3 2" xfId="23884"/>
    <cellStyle name="常规 5 5 2 6 2 4 2 3 2" xfId="23885"/>
    <cellStyle name="常规 5 2 4 2 6 2 4 2 3 2" xfId="23886"/>
    <cellStyle name="常规 5 2 2 3 2 6 2 4 2 3 2" xfId="23887"/>
    <cellStyle name="常规 5 13 2 2 3 2" xfId="23888"/>
    <cellStyle name="常规 5 2 12 2 2 3 2" xfId="23889"/>
    <cellStyle name="常规 5 2 2 11 2 2 3 2" xfId="23890"/>
    <cellStyle name="常规 5 4 9 2 2 3 2" xfId="23891"/>
    <cellStyle name="常规 5 2 3 9 2 2 3 2" xfId="23892"/>
    <cellStyle name="常规 5 2 2 2 9 2 2 3 2" xfId="23893"/>
    <cellStyle name="常规 5 5 9 2 2 3 2" xfId="23894"/>
    <cellStyle name="常规 5 2 4 9 2 2 3 2" xfId="23895"/>
    <cellStyle name="常规 5 2 2 3 9 2 2 3 2" xfId="23896"/>
    <cellStyle name="常规 5 6 8 2 2 3 2" xfId="23897"/>
    <cellStyle name="常规 5 2 5 8 2 2 3 2" xfId="23898"/>
    <cellStyle name="常规 5 2 2 4 8 2 2 3 2" xfId="23899"/>
    <cellStyle name="常规 5 4 2 8 2 2 3 2" xfId="23900"/>
    <cellStyle name="常规 5 2 3 2 8 2 2 3 2" xfId="23901"/>
    <cellStyle name="常规 5 2 2 2 2 8 2 2 3 2" xfId="23902"/>
    <cellStyle name="常规 5 5 2 8 2 2 3 2" xfId="23903"/>
    <cellStyle name="常规 5 2 4 2 8 2 2 3 2" xfId="23904"/>
    <cellStyle name="常规 5 2 2 3 2 8 2 2 3 2" xfId="23905"/>
    <cellStyle name="常规 5 7 3 2 2 3 2" xfId="23906"/>
    <cellStyle name="常规 5 2 6 3 2 2 3 2" xfId="23907"/>
    <cellStyle name="常规 5 2 2 5 3 2 2 3 2" xfId="23908"/>
    <cellStyle name="常规 5 4 3 3 2 2 3 2" xfId="23909"/>
    <cellStyle name="常规 5 2 3 3 3 2 2 3 2" xfId="23910"/>
    <cellStyle name="常规 5 2 2 2 3 3 2 2 3 2" xfId="23911"/>
    <cellStyle name="常规 5 5 3 3 2 2 3 2" xfId="23912"/>
    <cellStyle name="常规 5 2 4 3 3 2 2 3 2" xfId="23913"/>
    <cellStyle name="常规 5 2 2 3 3 3 2 2 3 2" xfId="23914"/>
    <cellStyle name="常规 5 6 2 3 2 2 3 2" xfId="23915"/>
    <cellStyle name="常规 5 2 5 2 3 2 2 3 2" xfId="23916"/>
    <cellStyle name="常规 5 2 2 4 2 3 2 2 3 2" xfId="23917"/>
    <cellStyle name="常规 5 4 2 2 3 2 2 3 2" xfId="23918"/>
    <cellStyle name="常规 5 2 3 2 2 3 2 2 3 2" xfId="23919"/>
    <cellStyle name="常规 5 2 2 2 2 2 3 2 2 3 2" xfId="23920"/>
    <cellStyle name="常规 5 5 2 2 3 2 2 3 2" xfId="23921"/>
    <cellStyle name="常规 5 2 4 2 2 3 2 2 3 2" xfId="23922"/>
    <cellStyle name="常规 5 2 2 3 2 2 3 2 2 3 2" xfId="23923"/>
    <cellStyle name="常规 5 8 3 2 2 3 2" xfId="23924"/>
    <cellStyle name="常规 5 2 7 3 2 2 3 2" xfId="23925"/>
    <cellStyle name="常规 5 2 2 6 3 2 2 3 2" xfId="23926"/>
    <cellStyle name="常规 5 4 4 3 2 2 3 2" xfId="23927"/>
    <cellStyle name="常规 5 2 3 4 3 2 2 3 2" xfId="23928"/>
    <cellStyle name="常规 5 2 2 2 4 3 2 2 3 2" xfId="23929"/>
    <cellStyle name="常规 5 5 4 3 2 2 3 2" xfId="23930"/>
    <cellStyle name="常规 5 2 4 4 3 2 2 3 2" xfId="23931"/>
    <cellStyle name="常规 5 2 2 3 4 3 2 2 3 2" xfId="23932"/>
    <cellStyle name="常规 5 6 3 3 2 2 3 2" xfId="23933"/>
    <cellStyle name="常规 5 2 5 3 3 2 2 3 2" xfId="23934"/>
    <cellStyle name="常规 5 2 2 4 3 3 2 2 3 2" xfId="23935"/>
    <cellStyle name="常规 5 4 2 3 3 2 2 3 2" xfId="23936"/>
    <cellStyle name="常规 5 2 3 2 3 3 2 2 3 2" xfId="23937"/>
    <cellStyle name="常规 5 2 2 2 2 3 3 2 2 3 2" xfId="23938"/>
    <cellStyle name="常规 5 5 2 3 3 2 2 3 2" xfId="23939"/>
    <cellStyle name="常规 5 2 4 2 3 3 2 2 3 2" xfId="23940"/>
    <cellStyle name="常规 5 2 2 3 2 3 3 2 2 3 2" xfId="23941"/>
    <cellStyle name="常规 5 9 3 2 2 3 2" xfId="23942"/>
    <cellStyle name="常规 5 2 8 3 2 2 3 2" xfId="23943"/>
    <cellStyle name="常规 5 2 2 7 3 2 2 3 2" xfId="23944"/>
    <cellStyle name="常规 5 4 5 3 2 2 3 2" xfId="23945"/>
    <cellStyle name="常规 5 2 3 5 3 2 2 3 2" xfId="23946"/>
    <cellStyle name="常规 5 2 2 2 5 3 2 2 3 2" xfId="23947"/>
    <cellStyle name="常规 5 5 5 3 2 2 3 2" xfId="23948"/>
    <cellStyle name="常规 5 2 4 5 3 2 2 3 2" xfId="23949"/>
    <cellStyle name="常规 5 2 2 3 5 3 2 2 3 2" xfId="23950"/>
    <cellStyle name="常规 5 6 4 3 2 2 3 2" xfId="23951"/>
    <cellStyle name="常规 5 2 5 4 3 2 2 3 2" xfId="23952"/>
    <cellStyle name="常规 5 2 2 4 4 3 2 2 3 2" xfId="23953"/>
    <cellStyle name="常规 5 4 2 4 3 2 2 3 2" xfId="23954"/>
    <cellStyle name="常规 5 2 3 2 4 3 2 2 3 2" xfId="23955"/>
    <cellStyle name="常规 5 2 2 2 2 4 3 2 2 3 2" xfId="23956"/>
    <cellStyle name="常规 5 5 2 4 3 2 2 3 2" xfId="23957"/>
    <cellStyle name="常规 5 2 4 2 4 3 2 2 3 2" xfId="23958"/>
    <cellStyle name="常规 5 2 2 3 2 4 3 2 2 3 2" xfId="23959"/>
    <cellStyle name="常规 5 10 3 2 2 3 2" xfId="23960"/>
    <cellStyle name="常规 5 2 9 3 2 2 3 2" xfId="23961"/>
    <cellStyle name="常规 5 2 2 8 3 2 2 3 2" xfId="23962"/>
    <cellStyle name="常规 5 4 6 3 2 2 3 2" xfId="23963"/>
    <cellStyle name="常规 5 2 3 6 3 2 2 3 2" xfId="23964"/>
    <cellStyle name="常规 5 2 2 2 6 3 2 2 3 2" xfId="23965"/>
    <cellStyle name="常规 5 5 6 3 2 2 3 2" xfId="23966"/>
    <cellStyle name="常规 5 2 4 6 3 2 2 3 2" xfId="23967"/>
    <cellStyle name="常规 5 2 2 3 6 3 2 2 3 2" xfId="23968"/>
    <cellStyle name="常规 5 6 5 3 2 2 3 2" xfId="23969"/>
    <cellStyle name="常规 5 2 5 5 3 2 2 3 2" xfId="23970"/>
    <cellStyle name="常规 5 2 2 4 5 3 2 2 3 2" xfId="23971"/>
    <cellStyle name="常规 5 4 2 5 3 2 2 3 2" xfId="23972"/>
    <cellStyle name="常规 5 2 3 2 5 3 2 2 3 2" xfId="23973"/>
    <cellStyle name="常规 5 2 2 2 2 5 3 2 2 3 2" xfId="23974"/>
    <cellStyle name="常规 5 5 2 5 3 2 2 3 2" xfId="23975"/>
    <cellStyle name="常规 5 2 4 2 5 3 2 2 3 2" xfId="23976"/>
    <cellStyle name="常规 5 2 2 3 2 5 3 2 2 3 2" xfId="23977"/>
    <cellStyle name="常规 5 11 3 2 2 3 2" xfId="23978"/>
    <cellStyle name="常规 5 2 10 3 2 2 3 2" xfId="23979"/>
    <cellStyle name="常规 5 2 2 9 3 2 2 3 2" xfId="23980"/>
    <cellStyle name="常规 5 4 7 3 2 2 3 2" xfId="23981"/>
    <cellStyle name="常规 5 2 3 7 3 2 2 3 2" xfId="23982"/>
    <cellStyle name="常规 5 2 2 2 7 3 2 2 3 2" xfId="23983"/>
    <cellStyle name="常规 5 5 7 3 2 2 3 2" xfId="23984"/>
    <cellStyle name="常规 5 2 4 7 3 2 2 3 2" xfId="23985"/>
    <cellStyle name="常规 5 2 2 3 7 3 2 2 3 2" xfId="23986"/>
    <cellStyle name="常规 5 6 6 3 2 2 3 2" xfId="23987"/>
    <cellStyle name="常规 5 2 5 6 3 2 2 3 2" xfId="23988"/>
    <cellStyle name="常规 5 2 2 4 6 3 2 2 3 2" xfId="23989"/>
    <cellStyle name="常规 5 4 2 6 3 2 2 3 2" xfId="23990"/>
    <cellStyle name="常规 5 2 3 2 6 3 2 2 3 2" xfId="23991"/>
    <cellStyle name="常规 5 2 2 2 2 6 3 2 2 3 2" xfId="23992"/>
    <cellStyle name="常规 5 5 2 6 3 2 2 3 2" xfId="23993"/>
    <cellStyle name="常规 5 2 4 2 6 3 2 2 3 2" xfId="23994"/>
    <cellStyle name="常规 5 2 2 3 2 6 3 2 2 3 2" xfId="23995"/>
    <cellStyle name="常规 5 12 2 2 2 3 2" xfId="23996"/>
    <cellStyle name="常规 5 2 11 2 2 2 3 2" xfId="23997"/>
    <cellStyle name="常规 5 2 2 10 2 2 2 3 2" xfId="23998"/>
    <cellStyle name="常规 5 4 8 2 2 2 3 2" xfId="23999"/>
    <cellStyle name="常规 5 2 3 8 2 2 2 3 2" xfId="24000"/>
    <cellStyle name="常规 5 2 2 2 8 2 2 2 3 2" xfId="24001"/>
    <cellStyle name="常规 5 5 8 2 2 2 3 2" xfId="24002"/>
    <cellStyle name="常规 5 2 4 8 2 2 2 3 2" xfId="24003"/>
    <cellStyle name="常规 5 2 2 3 8 2 2 2 3 2" xfId="24004"/>
    <cellStyle name="常规 5 6 7 2 2 2 3 2" xfId="24005"/>
    <cellStyle name="常规 5 2 5 7 2 2 2 3 2" xfId="24006"/>
    <cellStyle name="常规 5 2 2 4 7 2 2 2 3 2" xfId="24007"/>
    <cellStyle name="常规 5 4 2 7 2 2 2 3 2" xfId="24008"/>
    <cellStyle name="常规 5 2 3 2 7 2 2 2 3 2" xfId="24009"/>
    <cellStyle name="常规 5 2 2 2 2 7 2 2 2 3 2" xfId="24010"/>
    <cellStyle name="常规 5 5 2 7 2 2 2 3 2" xfId="24011"/>
    <cellStyle name="常规 5 2 4 2 7 2 2 2 3 2" xfId="24012"/>
    <cellStyle name="常规 5 2 2 3 2 7 2 2 2 3 2" xfId="24013"/>
    <cellStyle name="常规 5 7 2 2 2 2 3 2" xfId="24014"/>
    <cellStyle name="常规 5 2 6 2 2 2 2 3 2" xfId="24015"/>
    <cellStyle name="常规 5 2 2 5 2 2 2 2 3 2" xfId="24016"/>
    <cellStyle name="常规 5 4 3 2 2 2 2 3 2" xfId="24017"/>
    <cellStyle name="常规 5 2 3 3 2 2 2 2 3 2" xfId="24018"/>
    <cellStyle name="常规 5 2 2 2 3 2 2 2 2 3 2" xfId="24019"/>
    <cellStyle name="常规 5 5 3 2 2 2 2 3 2" xfId="24020"/>
    <cellStyle name="常规 5 2 4 3 2 2 2 2 3 2" xfId="24021"/>
    <cellStyle name="常规 5 2 2 3 3 2 2 2 2 3 2" xfId="24022"/>
    <cellStyle name="常规 5 6 2 2 2 2 2 3 2" xfId="24023"/>
    <cellStyle name="常规 5 2 5 2 2 2 2 2 3 2" xfId="24024"/>
    <cellStyle name="常规 5 2 2 4 2 2 2 2 2 3 2" xfId="24025"/>
    <cellStyle name="常规 5 4 2 2 2 2 2 2 3 2" xfId="24026"/>
    <cellStyle name="常规 5 2 3 2 2 2 2 2 2 3 2" xfId="24027"/>
    <cellStyle name="常规 5 2 2 2 2 2 2 2 2 2 3 2" xfId="24028"/>
    <cellStyle name="常规 5 5 2 2 2 2 2 2 3 2" xfId="24029"/>
    <cellStyle name="常规 5 2 4 2 2 2 2 2 2 3 2" xfId="24030"/>
    <cellStyle name="常规 5 2 2 3 2 2 2 2 2 2 3 2" xfId="24031"/>
    <cellStyle name="常规 5 8 2 2 2 2 3 2" xfId="24032"/>
    <cellStyle name="常规 5 2 7 2 2 2 2 3 2" xfId="24033"/>
    <cellStyle name="常规 5 2 2 6 2 2 2 2 3 2" xfId="24034"/>
    <cellStyle name="常规 5 4 4 2 2 2 2 3 2" xfId="24035"/>
    <cellStyle name="常规 5 2 3 4 2 2 2 2 3 2" xfId="24036"/>
    <cellStyle name="常规 5 2 2 2 4 2 2 2 2 3 2" xfId="24037"/>
    <cellStyle name="常规 5 5 4 2 2 2 2 3 2" xfId="24038"/>
    <cellStyle name="常规 5 2 4 4 2 2 2 2 3 2" xfId="24039"/>
    <cellStyle name="常规 5 2 2 3 4 2 2 2 2 3 2" xfId="24040"/>
    <cellStyle name="常规 5 6 3 2 2 2 2 3 2" xfId="24041"/>
    <cellStyle name="常规 5 2 5 3 2 2 2 2 3 2" xfId="24042"/>
    <cellStyle name="常规 5 2 2 4 3 2 2 2 2 3 2" xfId="24043"/>
    <cellStyle name="常规 5 4 2 3 2 2 2 2 3 2" xfId="24044"/>
    <cellStyle name="常规 5 2 3 2 3 2 2 2 2 3 2" xfId="24045"/>
    <cellStyle name="常规 5 2 2 2 2 3 2 2 2 2 3 2" xfId="24046"/>
    <cellStyle name="常规 5 5 2 3 2 2 2 2 3 2" xfId="24047"/>
    <cellStyle name="常规 5 2 4 2 3 2 2 2 2 3 2" xfId="24048"/>
    <cellStyle name="常规 5 2 2 3 2 3 2 2 2 2 3 2" xfId="24049"/>
    <cellStyle name="常规 5 9 2 2 2 2 3 2" xfId="24050"/>
    <cellStyle name="常规 5 2 8 2 2 2 2 3 2" xfId="24051"/>
    <cellStyle name="常规 5 2 2 7 2 2 2 2 3 2" xfId="24052"/>
    <cellStyle name="常规 5 4 5 2 2 2 2 3 2" xfId="24053"/>
    <cellStyle name="常规 5 2 3 5 2 2 2 2 3 2" xfId="24054"/>
    <cellStyle name="常规 5 2 2 2 5 2 2 2 2 3 2" xfId="24055"/>
    <cellStyle name="常规 5 5 5 2 2 2 2 3 2" xfId="24056"/>
    <cellStyle name="常规 5 2 4 5 2 2 2 2 3 2" xfId="24057"/>
    <cellStyle name="常规 5 2 2 3 5 2 2 2 2 3 2" xfId="24058"/>
    <cellStyle name="常规 5 6 4 2 2 2 2 3 2" xfId="24059"/>
    <cellStyle name="常规 5 2 5 4 2 2 2 2 3 2" xfId="24060"/>
    <cellStyle name="常规 5 2 2 4 4 2 2 2 2 3 2" xfId="24061"/>
    <cellStyle name="常规 5 4 2 4 2 2 2 2 3 2" xfId="24062"/>
    <cellStyle name="常规 5 2 3 2 4 2 2 2 2 3 2" xfId="24063"/>
    <cellStyle name="常规 5 2 2 2 2 4 2 2 2 2 3 2" xfId="24064"/>
    <cellStyle name="常规 5 5 2 4 2 2 2 2 3 2" xfId="24065"/>
    <cellStyle name="常规 5 2 4 2 4 2 2 2 2 3 2" xfId="24066"/>
    <cellStyle name="常规 5 2 2 3 2 4 2 2 2 2 3 2" xfId="24067"/>
    <cellStyle name="常规 5 10 2 2 2 2 3 2" xfId="24068"/>
    <cellStyle name="常规 5 2 9 2 2 2 2 3 2" xfId="24069"/>
    <cellStyle name="常规 5 2 2 8 2 2 2 2 3 2" xfId="24070"/>
    <cellStyle name="常规 5 4 6 2 2 2 2 3 2" xfId="24071"/>
    <cellStyle name="常规 5 2 3 6 2 2 2 2 3 2" xfId="24072"/>
    <cellStyle name="常规 5 2 2 2 6 2 2 2 2 3 2" xfId="24073"/>
    <cellStyle name="常规 5 5 6 2 2 2 2 3 2" xfId="24074"/>
    <cellStyle name="常规 5 2 4 6 2 2 2 2 3 2" xfId="24075"/>
    <cellStyle name="常规 5 2 2 3 6 2 2 2 2 3 2" xfId="24076"/>
    <cellStyle name="常规 5 6 5 2 2 2 2 3 2" xfId="24077"/>
    <cellStyle name="常规 5 2 5 5 2 2 2 2 3 2" xfId="24078"/>
    <cellStyle name="常规 5 2 2 4 5 2 2 2 2 3 2" xfId="24079"/>
    <cellStyle name="常规 5 4 2 5 2 2 2 2 3 2" xfId="24080"/>
    <cellStyle name="常规 5 2 3 2 5 2 2 2 2 3 2" xfId="24081"/>
    <cellStyle name="常规 5 2 2 2 2 5 2 2 2 2 3 2" xfId="24082"/>
    <cellStyle name="常规 5 5 2 5 2 2 2 2 3 2" xfId="24083"/>
    <cellStyle name="常规 5 2 4 2 5 2 2 2 2 3 2" xfId="24084"/>
    <cellStyle name="常规 5 2 2 3 2 5 2 2 2 2 3 2" xfId="24085"/>
    <cellStyle name="常规 5 11 2 2 2 2 3 2" xfId="24086"/>
    <cellStyle name="常规 5 2 10 2 2 2 2 3 2" xfId="24087"/>
    <cellStyle name="常规 5 2 2 9 2 2 2 2 3 2" xfId="24088"/>
    <cellStyle name="常规 5 4 7 2 2 2 2 3 2" xfId="24089"/>
    <cellStyle name="常规 5 2 3 7 2 2 2 2 3 2" xfId="24090"/>
    <cellStyle name="常规 5 2 2 2 7 2 2 2 2 3 2" xfId="24091"/>
    <cellStyle name="常规 5 5 7 2 2 2 2 3 2" xfId="24092"/>
    <cellStyle name="常规 5 2 4 7 2 2 2 2 3 2" xfId="24093"/>
    <cellStyle name="常规 5 2 2 3 7 2 2 2 2 3 2" xfId="24094"/>
    <cellStyle name="常规 5 6 6 2 2 2 2 3 2" xfId="24095"/>
    <cellStyle name="常规 5 2 5 6 2 2 2 2 3 2" xfId="24096"/>
    <cellStyle name="常规 5 2 2 4 6 2 2 2 2 3 2" xfId="24097"/>
    <cellStyle name="常规 5 4 2 6 2 2 2 2 3 2" xfId="24098"/>
    <cellStyle name="常规 5 2 3 2 6 2 2 2 2 3 2" xfId="24099"/>
    <cellStyle name="常规 5 2 2 2 2 6 2 2 2 2 3 2" xfId="24100"/>
    <cellStyle name="常规 5 5 2 6 2 2 2 2 3 2" xfId="24101"/>
    <cellStyle name="常规 5 2 4 2 6 2 2 2 2 3 2" xfId="24102"/>
    <cellStyle name="常规 5 2 2 3 2 6 2 2 2 2 3 2" xfId="24103"/>
    <cellStyle name="常规 5 14 2 2 3 2" xfId="24104"/>
    <cellStyle name="常规 5 2 13 2 2 3 2" xfId="24105"/>
    <cellStyle name="常规 5 2 2 12 2 2 3 2" xfId="24106"/>
    <cellStyle name="常规 5 4 10 2 2 3 2" xfId="24107"/>
    <cellStyle name="常规 5 2 3 10 2 2 3 2" xfId="24108"/>
    <cellStyle name="常规 5 2 2 2 10 2 2 3 2" xfId="24109"/>
    <cellStyle name="常规 5 5 10 2 2 3 2" xfId="24110"/>
    <cellStyle name="常规 5 2 4 10 2 2 3 2" xfId="24111"/>
    <cellStyle name="常规 5 2 2 3 10 2 2 3 2" xfId="24112"/>
    <cellStyle name="常规 5 6 9 2 2 3 2" xfId="24113"/>
    <cellStyle name="常规 5 2 5 9 2 2 3 2" xfId="24114"/>
    <cellStyle name="常规 5 2 2 4 9 2 2 3 2" xfId="24115"/>
    <cellStyle name="常规 5 4 2 9 2 2 3 2" xfId="24116"/>
    <cellStyle name="常规 5 2 3 2 9 2 2 3 2" xfId="24117"/>
    <cellStyle name="常规 5 2 2 2 2 9 2 2 3 2" xfId="24118"/>
    <cellStyle name="常规 5 5 2 9 2 2 3 2" xfId="24119"/>
    <cellStyle name="常规 5 2 4 2 9 2 2 3 2" xfId="24120"/>
    <cellStyle name="常规 5 2 2 3 2 9 2 2 3 2" xfId="24121"/>
    <cellStyle name="常规 5 7 4 2 2 3 2" xfId="24122"/>
    <cellStyle name="常规 5 2 6 4 2 2 3 2" xfId="24123"/>
    <cellStyle name="常规 5 2 2 5 4 2 2 3 2" xfId="24124"/>
    <cellStyle name="常规 5 4 3 4 2 2 3 2" xfId="24125"/>
    <cellStyle name="常规 5 2 3 3 4 2 2 3 2" xfId="24126"/>
    <cellStyle name="常规 5 2 2 2 3 4 2 2 3 2" xfId="24127"/>
    <cellStyle name="常规 5 5 3 4 2 2 3 2" xfId="24128"/>
    <cellStyle name="常规 5 2 4 3 4 2 2 3 2" xfId="24129"/>
    <cellStyle name="常规 5 2 2 3 3 4 2 2 3 2" xfId="24130"/>
    <cellStyle name="常规 5 6 2 4 2 2 3 2" xfId="24131"/>
    <cellStyle name="常规 5 2 5 2 4 2 2 3 2" xfId="24132"/>
    <cellStyle name="常规 5 2 2 4 2 4 2 2 3 2" xfId="24133"/>
    <cellStyle name="常规 5 4 2 2 4 2 2 3 2" xfId="24134"/>
    <cellStyle name="常规 5 2 3 2 2 4 2 2 3 2" xfId="24135"/>
    <cellStyle name="常规 5 2 2 2 2 2 4 2 2 3 2" xfId="24136"/>
    <cellStyle name="常规 5 5 2 2 4 2 2 3 2" xfId="24137"/>
    <cellStyle name="常规 5 2 4 2 2 4 2 2 3 2" xfId="24138"/>
    <cellStyle name="常规 5 2 2 3 2 2 4 2 2 3 2" xfId="24139"/>
    <cellStyle name="常规 5 8 4 2 2 3 2" xfId="24140"/>
    <cellStyle name="常规 5 2 7 4 2 2 3 2" xfId="24141"/>
    <cellStyle name="常规 5 2 2 6 4 2 2 3 2" xfId="24142"/>
    <cellStyle name="常规 5 4 4 4 2 2 3 2" xfId="24143"/>
    <cellStyle name="常规 5 2 3 4 4 2 2 3 2" xfId="24144"/>
    <cellStyle name="常规 5 2 2 2 4 4 2 2 3 2" xfId="24145"/>
    <cellStyle name="常规 5 5 4 4 2 2 3 2" xfId="24146"/>
    <cellStyle name="常规 5 2 4 4 4 2 2 3 2" xfId="24147"/>
    <cellStyle name="常规 5 2 2 3 4 4 2 2 3 2" xfId="24148"/>
    <cellStyle name="常规 5 6 3 4 2 2 3 2" xfId="24149"/>
    <cellStyle name="常规 5 2 5 3 4 2 2 3 2" xfId="24150"/>
    <cellStyle name="常规 5 2 2 4 3 4 2 2 3 2" xfId="24151"/>
    <cellStyle name="常规 5 4 2 3 4 2 2 3 2" xfId="24152"/>
    <cellStyle name="常规 5 2 3 2 3 4 2 2 3 2" xfId="24153"/>
    <cellStyle name="常规 5 2 2 2 2 3 4 2 2 3 2" xfId="24154"/>
    <cellStyle name="常规 5 5 2 3 4 2 2 3 2" xfId="24155"/>
    <cellStyle name="常规 5 2 4 2 3 4 2 2 3 2" xfId="24156"/>
    <cellStyle name="常规 5 2 2 3 2 3 4 2 2 3 2" xfId="24157"/>
    <cellStyle name="常规 5 9 4 2 2 3 2" xfId="24158"/>
    <cellStyle name="常规 5 2 8 4 2 2 3 2" xfId="24159"/>
    <cellStyle name="常规 5 2 2 7 4 2 2 3 2" xfId="24160"/>
    <cellStyle name="常规 5 4 5 4 2 2 3 2" xfId="24161"/>
    <cellStyle name="常规 5 2 3 5 4 2 2 3 2" xfId="24162"/>
    <cellStyle name="常规 5 2 2 2 5 4 2 2 3 2" xfId="24163"/>
    <cellStyle name="常规 5 5 5 4 2 2 3 2" xfId="24164"/>
    <cellStyle name="常规 5 2 4 5 4 2 2 3 2" xfId="24165"/>
    <cellStyle name="常规 5 2 2 3 5 4 2 2 3 2" xfId="24166"/>
    <cellStyle name="常规 5 6 4 4 2 2 3 2" xfId="24167"/>
    <cellStyle name="常规 5 2 5 4 4 2 2 3 2" xfId="24168"/>
    <cellStyle name="常规 5 2 2 4 4 4 2 2 3 2" xfId="24169"/>
    <cellStyle name="常规 5 4 2 4 4 2 2 3 2" xfId="24170"/>
    <cellStyle name="常规 5 2 3 2 4 4 2 2 3 2" xfId="24171"/>
    <cellStyle name="常规 5 2 2 2 2 4 4 2 2 3 2" xfId="24172"/>
    <cellStyle name="常规 5 5 2 4 4 2 2 3 2" xfId="24173"/>
    <cellStyle name="常规 5 2 4 2 4 4 2 2 3 2" xfId="24174"/>
    <cellStyle name="常规 5 2 2 3 2 4 4 2 2 3 2" xfId="24175"/>
    <cellStyle name="常规 5 10 4 2 2 3 2" xfId="24176"/>
    <cellStyle name="常规 5 2 9 4 2 2 3 2" xfId="24177"/>
    <cellStyle name="常规 5 2 2 8 4 2 2 3 2" xfId="24178"/>
    <cellStyle name="常规 5 4 6 4 2 2 3 2" xfId="24179"/>
    <cellStyle name="常规 5 2 3 6 4 2 2 3 2" xfId="24180"/>
    <cellStyle name="常规 5 2 2 2 6 4 2 2 3 2" xfId="24181"/>
    <cellStyle name="常规 5 5 6 4 2 2 3 2" xfId="24182"/>
    <cellStyle name="常规 5 2 4 6 4 2 2 3 2" xfId="24183"/>
    <cellStyle name="常规 5 2 2 3 6 4 2 2 3 2" xfId="24184"/>
    <cellStyle name="常规 5 6 5 4 2 2 3 2" xfId="24185"/>
    <cellStyle name="常规 5 2 5 5 4 2 2 3 2" xfId="24186"/>
    <cellStyle name="常规 5 2 2 4 5 4 2 2 3 2" xfId="24187"/>
    <cellStyle name="常规 5 4 2 5 4 2 2 3 2" xfId="24188"/>
    <cellStyle name="常规 5 2 3 2 5 4 2 2 3 2" xfId="24189"/>
    <cellStyle name="常规 5 2 2 2 2 5 4 2 2 3 2" xfId="24190"/>
    <cellStyle name="常规 5 5 2 5 4 2 2 3 2" xfId="24191"/>
    <cellStyle name="常规 5 2 4 2 5 4 2 2 3 2" xfId="24192"/>
    <cellStyle name="常规 5 2 2 3 2 5 4 2 2 3 2" xfId="24193"/>
    <cellStyle name="常规 5 11 4 2 2 3 2" xfId="24194"/>
    <cellStyle name="常规 5 2 10 4 2 2 3 2" xfId="24195"/>
    <cellStyle name="常规 5 2 2 9 4 2 2 3 2" xfId="24196"/>
    <cellStyle name="常规 5 4 7 4 2 2 3 2" xfId="24197"/>
    <cellStyle name="常规 5 2 3 7 4 2 2 3 2" xfId="24198"/>
    <cellStyle name="常规 5 2 2 2 7 4 2 2 3 2" xfId="24199"/>
    <cellStyle name="常规 5 5 7 4 2 2 3 2" xfId="24200"/>
    <cellStyle name="常规 5 2 4 7 4 2 2 3 2" xfId="24201"/>
    <cellStyle name="常规 5 2 2 3 7 4 2 2 3 2" xfId="24202"/>
    <cellStyle name="常规 5 6 6 4 2 2 3 2" xfId="24203"/>
    <cellStyle name="常规 5 2 5 6 4 2 2 3 2" xfId="24204"/>
    <cellStyle name="常规 5 2 2 4 6 4 2 2 3 2" xfId="24205"/>
    <cellStyle name="常规 5 4 2 6 4 2 2 3 2" xfId="24206"/>
    <cellStyle name="常规 5 2 3 2 6 4 2 2 3 2" xfId="24207"/>
    <cellStyle name="常规 5 2 2 2 2 6 4 2 2 3 2" xfId="24208"/>
    <cellStyle name="常规 5 5 2 6 4 2 2 3 2" xfId="24209"/>
    <cellStyle name="常规 5 2 4 2 6 4 2 2 3 2" xfId="24210"/>
    <cellStyle name="常规 5 2 2 3 2 6 4 2 2 3 2" xfId="24211"/>
    <cellStyle name="常规 5 12 3 2 2 3 2" xfId="24212"/>
    <cellStyle name="常规 5 2 11 3 2 2 3 2" xfId="24213"/>
    <cellStyle name="常规 5 2 2 10 3 2 2 3 2" xfId="24214"/>
    <cellStyle name="常规 5 4 8 3 2 2 3 2" xfId="24215"/>
    <cellStyle name="常规 5 2 3 8 3 2 2 3 2" xfId="24216"/>
    <cellStyle name="常规 5 2 2 2 8 3 2 2 3 2" xfId="24217"/>
    <cellStyle name="常规 5 5 8 3 2 2 3 2" xfId="24218"/>
    <cellStyle name="常规 5 2 4 8 3 2 2 3 2" xfId="24219"/>
    <cellStyle name="常规 5 2 2 3 8 3 2 2 3 2" xfId="24220"/>
    <cellStyle name="常规 5 6 7 3 2 2 3 2" xfId="24221"/>
    <cellStyle name="常规 5 2 5 7 3 2 2 3 2" xfId="24222"/>
    <cellStyle name="常规 5 2 2 4 7 3 2 2 3 2" xfId="24223"/>
    <cellStyle name="常规 5 4 2 7 3 2 2 3 2" xfId="24224"/>
    <cellStyle name="常规 5 2 3 2 7 3 2 2 3 2" xfId="24225"/>
    <cellStyle name="常规 5 2 2 2 2 7 3 2 2 3 2" xfId="24226"/>
    <cellStyle name="常规 5 5 2 7 3 2 2 3 2" xfId="24227"/>
    <cellStyle name="常规 5 2 4 2 7 3 2 2 3 2" xfId="24228"/>
    <cellStyle name="常规 5 2 2 3 2 7 3 2 2 3 2" xfId="24229"/>
    <cellStyle name="常规 5 7 2 3 2 2 3 2" xfId="24230"/>
    <cellStyle name="常规 5 2 6 2 3 2 2 3 2" xfId="24231"/>
    <cellStyle name="常规 5 2 2 5 2 3 2 2 3 2" xfId="24232"/>
    <cellStyle name="常规 5 4 3 2 3 2 2 3 2" xfId="24233"/>
    <cellStyle name="常规 5 2 3 3 2 3 2 2 3 2" xfId="24234"/>
    <cellStyle name="常规 5 2 2 2 3 2 3 2 2 3 2" xfId="24235"/>
    <cellStyle name="常规 5 5 3 2 3 2 2 3 2" xfId="24236"/>
    <cellStyle name="常规 5 2 4 3 2 3 2 2 3 2" xfId="24237"/>
    <cellStyle name="常规 5 2 2 3 3 2 3 2 2 3 2" xfId="24238"/>
    <cellStyle name="常规 5 6 2 2 3 2 2 3 2" xfId="24239"/>
    <cellStyle name="常规 5 2 5 2 2 3 2 2 3 2" xfId="24240"/>
    <cellStyle name="常规 5 2 2 4 2 2 3 2 2 3 2" xfId="24241"/>
    <cellStyle name="常规 5 4 2 2 2 3 2 2 3 2" xfId="24242"/>
    <cellStyle name="常规 5 2 3 2 2 2 3 2 2 3 2" xfId="24243"/>
    <cellStyle name="常规 5 2 2 2 2 2 2 3 2 2 3 2" xfId="24244"/>
    <cellStyle name="常规 5 5 2 2 2 3 2 2 3 2" xfId="24245"/>
    <cellStyle name="常规 5 2 4 2 2 2 3 2 2 3 2" xfId="24246"/>
    <cellStyle name="常规 5 2 2 3 2 2 2 3 2 2 3 2" xfId="24247"/>
    <cellStyle name="常规 5 8 2 3 2 2 3 2" xfId="24248"/>
    <cellStyle name="常规 5 2 7 2 3 2 2 3 2" xfId="24249"/>
    <cellStyle name="常规 5 2 2 6 2 3 2 2 3 2" xfId="24250"/>
    <cellStyle name="常规 5 4 4 2 3 2 2 3 2" xfId="24251"/>
    <cellStyle name="常规 5 2 3 4 2 3 2 2 3 2" xfId="24252"/>
    <cellStyle name="常规 5 2 2 2 4 2 3 2 2 3 2" xfId="24253"/>
    <cellStyle name="常规 5 5 4 2 3 2 2 3 2" xfId="24254"/>
    <cellStyle name="常规 5 2 4 4 2 3 2 2 3 2" xfId="24255"/>
    <cellStyle name="常规 5 2 2 3 4 2 3 2 2 3 2" xfId="24256"/>
    <cellStyle name="常规 5 6 3 2 3 2 2 3 2" xfId="24257"/>
    <cellStyle name="常规 5 2 5 3 2 3 2 2 3 2" xfId="24258"/>
    <cellStyle name="常规 5 2 2 4 3 2 3 2 2 3 2" xfId="24259"/>
    <cellStyle name="常规 5 4 2 3 2 3 2 2 3 2" xfId="24260"/>
    <cellStyle name="常规 5 2 3 2 3 2 3 2 2 3 2" xfId="24261"/>
    <cellStyle name="常规 5 2 2 2 2 3 2 3 2 2 3 2" xfId="24262"/>
    <cellStyle name="常规 5 5 2 3 2 3 2 2 3 2" xfId="24263"/>
    <cellStyle name="常规 5 2 4 2 3 2 3 2 2 3 2" xfId="24264"/>
    <cellStyle name="常规 5 2 2 3 2 3 2 3 2 2 3 2" xfId="24265"/>
    <cellStyle name="常规 5 9 2 3 2 2 3 2" xfId="24266"/>
    <cellStyle name="常规 5 2 8 2 3 2 2 3 2" xfId="24267"/>
    <cellStyle name="常规 5 2 2 7 2 3 2 2 3 2" xfId="24268"/>
    <cellStyle name="常规 5 4 5 2 3 2 2 3 2" xfId="24269"/>
    <cellStyle name="常规 5 2 3 5 2 3 2 2 3 2" xfId="24270"/>
    <cellStyle name="常规 5 2 2 2 5 2 3 2 2 3 2" xfId="24271"/>
    <cellStyle name="常规 5 5 5 2 3 2 2 3 2" xfId="24272"/>
    <cellStyle name="常规 5 2 4 5 2 3 2 2 3 2" xfId="24273"/>
    <cellStyle name="常规 5 2 2 3 5 2 3 2 2 3 2" xfId="24274"/>
    <cellStyle name="常规 5 6 4 2 3 2 2 3 2" xfId="24275"/>
    <cellStyle name="常规 5 2 5 4 2 3 2 2 3 2" xfId="24276"/>
    <cellStyle name="常规 5 2 2 4 4 2 3 2 2 3 2" xfId="24277"/>
    <cellStyle name="常规 5 4 2 4 2 3 2 2 3 2" xfId="24278"/>
    <cellStyle name="常规 5 2 3 2 4 2 3 2 2 3 2" xfId="24279"/>
    <cellStyle name="常规 5 2 2 2 2 4 2 3 2 2 3 2" xfId="24280"/>
    <cellStyle name="常规 5 5 2 4 2 3 2 2 3 2" xfId="24281"/>
    <cellStyle name="常规 5 2 4 2 4 2 3 2 2 3 2" xfId="24282"/>
    <cellStyle name="常规 5 2 2 3 2 4 2 3 2 2 3 2" xfId="24283"/>
    <cellStyle name="常规 5 10 2 3 2 2 3 2" xfId="24284"/>
    <cellStyle name="常规 5 2 9 2 3 2 2 3 2" xfId="24285"/>
    <cellStyle name="常规 5 2 2 8 2 3 2 2 3 2" xfId="24286"/>
    <cellStyle name="常规 5 4 6 2 3 2 2 3 2" xfId="24287"/>
    <cellStyle name="常规 5 2 3 6 2 3 2 2 3 2" xfId="24288"/>
    <cellStyle name="常规 5 2 2 2 6 2 3 2 2 3 2" xfId="24289"/>
    <cellStyle name="常规 5 5 6 2 3 2 2 3 2" xfId="24290"/>
    <cellStyle name="常规 5 2 4 6 2 3 2 2 3 2" xfId="24291"/>
    <cellStyle name="常规 5 2 2 3 6 2 3 2 2 3 2" xfId="24292"/>
    <cellStyle name="常规 5 6 5 2 3 2 2 3 2" xfId="24293"/>
    <cellStyle name="常规 5 2 5 5 2 3 2 2 3 2" xfId="24294"/>
    <cellStyle name="常规 5 2 2 4 5 2 3 2 2 3 2" xfId="24295"/>
    <cellStyle name="常规 5 4 2 5 2 3 2 2 3 2" xfId="24296"/>
    <cellStyle name="常规 5 2 3 2 5 2 3 2 2 3 2" xfId="24297"/>
    <cellStyle name="常规 5 2 2 2 2 5 2 3 2 2 3 2" xfId="24298"/>
    <cellStyle name="常规 5 5 2 5 2 3 2 2 3 2" xfId="24299"/>
    <cellStyle name="常规 5 2 4 2 5 2 3 2 2 3 2" xfId="24300"/>
    <cellStyle name="常规 5 2 2 3 2 5 2 3 2 2 3 2" xfId="24301"/>
    <cellStyle name="常规 5 11 2 3 2 2 3 2" xfId="24302"/>
    <cellStyle name="常规 5 2 10 2 3 2 2 3 2" xfId="24303"/>
    <cellStyle name="常规 5 2 2 9 2 3 2 2 3 2" xfId="24304"/>
    <cellStyle name="常规 5 4 7 2 3 2 2 3 2" xfId="24305"/>
    <cellStyle name="常规 5 2 3 7 2 3 2 2 3 2" xfId="24306"/>
    <cellStyle name="常规 5 2 2 2 7 2 3 2 2 3 2" xfId="24307"/>
    <cellStyle name="常规 5 5 7 2 3 2 2 3 2" xfId="24308"/>
    <cellStyle name="常规 5 2 4 7 2 3 2 2 3 2" xfId="24309"/>
    <cellStyle name="常规 5 2 2 3 7 2 3 2 2 3 2" xfId="24310"/>
    <cellStyle name="常规 5 6 6 2 3 2 2 3 2" xfId="24311"/>
    <cellStyle name="常规 5 2 5 6 2 3 2 2 3 2" xfId="24312"/>
    <cellStyle name="常规 5 2 2 4 6 2 3 2 2 3 2" xfId="24313"/>
    <cellStyle name="常规 5 4 2 6 2 3 2 2 3 2" xfId="24314"/>
    <cellStyle name="常规 5 2 3 2 6 2 3 2 2 3 2" xfId="24315"/>
    <cellStyle name="常规 5 2 2 2 2 6 2 3 2 2 3 2" xfId="24316"/>
    <cellStyle name="常规 5 5 2 6 2 3 2 2 3 2" xfId="24317"/>
    <cellStyle name="常规 5 2 4 2 6 2 3 2 2 3 2" xfId="24318"/>
    <cellStyle name="常规 5 2 2 3 2 6 2 3 2 2 3 2" xfId="24319"/>
    <cellStyle name="常规 5 21" xfId="24320"/>
    <cellStyle name="常规 5 2 21" xfId="24321"/>
    <cellStyle name="常规 5 2 2 20" xfId="24322"/>
    <cellStyle name="常规 5 4 17" xfId="24323"/>
    <cellStyle name="常规 5 2 3 17" xfId="24324"/>
    <cellStyle name="常规 5 2 2 2 17" xfId="24325"/>
    <cellStyle name="常规 5 5 17" xfId="24326"/>
    <cellStyle name="常规 5 2 4 17" xfId="24327"/>
    <cellStyle name="常规 5 2 2 3 17" xfId="24328"/>
    <cellStyle name="常规 5 6 16" xfId="24329"/>
    <cellStyle name="常规 5 2 5 16" xfId="24330"/>
    <cellStyle name="常规 5 2 2 4 16" xfId="24331"/>
    <cellStyle name="常规 5 4 2 16" xfId="24332"/>
    <cellStyle name="常规 5 2 3 2 16" xfId="24333"/>
    <cellStyle name="常规 5 2 2 2 2 16" xfId="24334"/>
    <cellStyle name="常规 5 5 2 16" xfId="24335"/>
    <cellStyle name="常规 5 2 4 2 16" xfId="24336"/>
    <cellStyle name="常规 5 2 2 3 2 16" xfId="24337"/>
    <cellStyle name="常规 5 7 11" xfId="24338"/>
    <cellStyle name="常规 5 2 6 11" xfId="24339"/>
    <cellStyle name="常规 5 2 2 5 11" xfId="24340"/>
    <cellStyle name="常规 5 4 3 11" xfId="24341"/>
    <cellStyle name="常规 5 2 3 3 11" xfId="24342"/>
    <cellStyle name="常规 5 2 2 2 3 11" xfId="24343"/>
    <cellStyle name="常规 5 5 3 11" xfId="24344"/>
    <cellStyle name="常规 5 2 4 3 11" xfId="24345"/>
    <cellStyle name="常规 5 2 2 3 3 11" xfId="24346"/>
    <cellStyle name="常规 5 6 2 11" xfId="24347"/>
    <cellStyle name="常规 5 2 5 2 11" xfId="24348"/>
    <cellStyle name="常规 5 2 2 4 2 11" xfId="24349"/>
    <cellStyle name="常规 5 4 2 2 11" xfId="24350"/>
    <cellStyle name="常规 5 2 3 2 2 11" xfId="24351"/>
    <cellStyle name="常规 5 2 2 2 2 2 11" xfId="24352"/>
    <cellStyle name="常规 5 5 2 2 11" xfId="24353"/>
    <cellStyle name="常规 5 2 4 2 2 11" xfId="24354"/>
    <cellStyle name="常规 5 2 2 3 2 2 11" xfId="24355"/>
    <cellStyle name="常规 5 8 11" xfId="24356"/>
    <cellStyle name="常规 5 2 7 11" xfId="24357"/>
    <cellStyle name="常规 5 2 2 6 11" xfId="24358"/>
    <cellStyle name="常规 5 4 4 11" xfId="24359"/>
    <cellStyle name="常规 5 2 3 4 11" xfId="24360"/>
    <cellStyle name="常规 5 2 2 2 4 11" xfId="24361"/>
    <cellStyle name="常规 5 5 4 11" xfId="24362"/>
    <cellStyle name="常规 5 2 4 4 11" xfId="24363"/>
    <cellStyle name="常规 5 2 2 3 4 11" xfId="24364"/>
    <cellStyle name="常规 5 6 3 11" xfId="24365"/>
    <cellStyle name="常规 5 2 5 3 11" xfId="24366"/>
    <cellStyle name="常规 5 2 2 4 3 11" xfId="24367"/>
    <cellStyle name="常规 5 4 2 3 11" xfId="24368"/>
    <cellStyle name="常规 5 2 3 2 3 11" xfId="24369"/>
    <cellStyle name="常规 5 2 2 2 2 3 11" xfId="24370"/>
    <cellStyle name="常规 5 5 2 3 11" xfId="24371"/>
    <cellStyle name="常规 5 2 4 2 3 11" xfId="24372"/>
    <cellStyle name="常规 5 2 2 3 2 3 11" xfId="24373"/>
    <cellStyle name="常规 5 9 11" xfId="24374"/>
    <cellStyle name="常规 5 2 8 11" xfId="24375"/>
    <cellStyle name="常规 5 2 2 7 11" xfId="24376"/>
    <cellStyle name="常规 5 4 5 11" xfId="24377"/>
    <cellStyle name="常规 5 2 3 5 11" xfId="24378"/>
    <cellStyle name="常规 5 2 2 2 5 11" xfId="24379"/>
    <cellStyle name="常规 5 5 5 11" xfId="24380"/>
    <cellStyle name="常规 5 2 4 5 11" xfId="24381"/>
    <cellStyle name="常规 5 2 2 3 5 11" xfId="24382"/>
    <cellStyle name="常规 5 6 4 11" xfId="24383"/>
    <cellStyle name="常规 5 2 5 4 11" xfId="24384"/>
    <cellStyle name="常规 5 2 2 4 4 11" xfId="24385"/>
    <cellStyle name="常规 5 4 2 4 11" xfId="24386"/>
    <cellStyle name="常规 5 2 3 2 4 11" xfId="24387"/>
    <cellStyle name="常规 5 2 2 2 2 4 11" xfId="24388"/>
    <cellStyle name="常规 5 5 2 4 11" xfId="24389"/>
    <cellStyle name="常规 5 2 4 2 4 11" xfId="24390"/>
    <cellStyle name="常规 5 2 2 3 2 4 11" xfId="24391"/>
    <cellStyle name="常规 5 10 11" xfId="24392"/>
    <cellStyle name="常规 5 2 9 11" xfId="24393"/>
    <cellStyle name="常规 5 2 2 8 11" xfId="24394"/>
    <cellStyle name="常规 5 4 6 11" xfId="24395"/>
    <cellStyle name="常规 5 2 3 6 11" xfId="24396"/>
    <cellStyle name="常规 5 2 2 2 6 11" xfId="24397"/>
    <cellStyle name="常规 5 5 6 11" xfId="24398"/>
    <cellStyle name="常规 5 2 4 6 11" xfId="24399"/>
    <cellStyle name="常规 5 2 2 3 6 11" xfId="24400"/>
    <cellStyle name="常规 5 6 5 11" xfId="24401"/>
    <cellStyle name="常规 5 2 5 5 11" xfId="24402"/>
    <cellStyle name="常规 5 2 2 4 5 11" xfId="24403"/>
    <cellStyle name="常规 5 4 2 5 11" xfId="24404"/>
    <cellStyle name="常规 5 2 3 2 5 11" xfId="24405"/>
    <cellStyle name="常规 5 2 2 2 2 5 11" xfId="24406"/>
    <cellStyle name="常规 5 5 2 5 11" xfId="24407"/>
    <cellStyle name="常规 5 2 4 2 5 11" xfId="24408"/>
    <cellStyle name="常规 5 2 2 3 2 5 11" xfId="24409"/>
    <cellStyle name="常规 5 11 11" xfId="24410"/>
    <cellStyle name="常规 5 2 10 11" xfId="24411"/>
    <cellStyle name="常规 5 2 2 9 11" xfId="24412"/>
    <cellStyle name="常规 5 4 7 11" xfId="24413"/>
    <cellStyle name="常规 5 2 3 7 11" xfId="24414"/>
    <cellStyle name="常规 5 2 2 2 7 11" xfId="24415"/>
    <cellStyle name="常规 5 5 7 11" xfId="24416"/>
    <cellStyle name="常规 5 2 4 7 11" xfId="24417"/>
    <cellStyle name="常规 5 2 2 3 7 11" xfId="24418"/>
    <cellStyle name="常规 5 6 6 11" xfId="24419"/>
    <cellStyle name="常规 5 2 5 6 11" xfId="24420"/>
    <cellStyle name="常规 5 2 2 4 6 11" xfId="24421"/>
    <cellStyle name="常规 5 4 2 6 11" xfId="24422"/>
    <cellStyle name="常规 5 2 3 2 6 11" xfId="24423"/>
    <cellStyle name="常规 5 2 2 2 2 6 11" xfId="24424"/>
    <cellStyle name="常规 5 5 2 6 11" xfId="24425"/>
    <cellStyle name="常规 5 2 4 2 6 11" xfId="24426"/>
    <cellStyle name="常规 5 2 2 3 2 6 11" xfId="24427"/>
    <cellStyle name="常规 5 12 10" xfId="24428"/>
    <cellStyle name="常规 5 2 11 10" xfId="24429"/>
    <cellStyle name="常规 5 2 2 10 10" xfId="24430"/>
    <cellStyle name="常规 5 4 8 10" xfId="24431"/>
    <cellStyle name="常规 5 2 3 8 10" xfId="24432"/>
    <cellStyle name="常规 5 2 2 2 8 10" xfId="24433"/>
    <cellStyle name="常规 5 5 8 10" xfId="24434"/>
    <cellStyle name="常规 5 2 4 8 10" xfId="24435"/>
    <cellStyle name="常规 5 2 2 3 8 10" xfId="24436"/>
    <cellStyle name="常规 5 6 7 10" xfId="24437"/>
    <cellStyle name="常规 5 2 5 7 10" xfId="24438"/>
    <cellStyle name="常规 5 2 2 4 7 10" xfId="24439"/>
    <cellStyle name="常规 5 4 2 7 10" xfId="24440"/>
    <cellStyle name="常规 5 2 3 2 7 10" xfId="24441"/>
    <cellStyle name="常规 5 2 2 2 2 7 10" xfId="24442"/>
    <cellStyle name="常规 5 5 2 7 10" xfId="24443"/>
    <cellStyle name="常规 5 2 4 2 7 10" xfId="24444"/>
    <cellStyle name="常规 5 2 2 3 2 7 10" xfId="24445"/>
    <cellStyle name="常规 5 7 2 10" xfId="24446"/>
    <cellStyle name="常规 5 2 6 2 10" xfId="24447"/>
    <cellStyle name="常规 5 2 2 5 2 10" xfId="24448"/>
    <cellStyle name="常规 5 4 3 2 10" xfId="24449"/>
    <cellStyle name="常规 5 2 3 3 2 10" xfId="24450"/>
    <cellStyle name="常规 5 2 2 2 3 2 10" xfId="24451"/>
    <cellStyle name="常规 5 5 3 2 10" xfId="24452"/>
    <cellStyle name="常规 5 2 4 3 2 10" xfId="24453"/>
    <cellStyle name="常规 5 2 2 3 3 2 10" xfId="24454"/>
    <cellStyle name="常规 5 6 2 2 10" xfId="24455"/>
    <cellStyle name="常规 5 2 5 2 2 10" xfId="24456"/>
    <cellStyle name="常规 5 2 2 4 2 2 10" xfId="24457"/>
    <cellStyle name="常规 5 4 2 2 2 10" xfId="24458"/>
    <cellStyle name="常规 5 2 3 2 2 2 10" xfId="24459"/>
    <cellStyle name="常规 5 2 2 2 2 2 2 10" xfId="24460"/>
    <cellStyle name="常规 5 5 2 2 2 10" xfId="24461"/>
    <cellStyle name="常规 5 2 4 2 2 2 10" xfId="24462"/>
    <cellStyle name="常规 5 2 2 3 2 2 2 10" xfId="24463"/>
    <cellStyle name="常规 5 8 2 10" xfId="24464"/>
    <cellStyle name="常规 5 2 7 2 10" xfId="24465"/>
    <cellStyle name="常规 5 2 2 6 2 10" xfId="24466"/>
    <cellStyle name="常规 5 4 4 2 10" xfId="24467"/>
    <cellStyle name="常规 5 2 3 4 2 10" xfId="24468"/>
    <cellStyle name="常规 5 2 2 2 4 2 10" xfId="24469"/>
    <cellStyle name="常规 5 5 4 2 10" xfId="24470"/>
    <cellStyle name="常规 5 2 4 4 2 10" xfId="24471"/>
    <cellStyle name="常规 5 2 2 3 4 2 10" xfId="24472"/>
    <cellStyle name="常规 5 6 3 2 10" xfId="24473"/>
    <cellStyle name="常规 5 2 5 3 2 10" xfId="24474"/>
    <cellStyle name="常规 5 2 2 4 3 2 10" xfId="24475"/>
    <cellStyle name="常规 5 4 2 3 2 10" xfId="24476"/>
    <cellStyle name="常规 5 2 3 2 3 2 10" xfId="24477"/>
    <cellStyle name="常规 5 2 2 2 2 3 2 10" xfId="24478"/>
    <cellStyle name="常规 5 5 2 3 2 10" xfId="24479"/>
    <cellStyle name="常规 5 2 4 2 3 2 10" xfId="24480"/>
    <cellStyle name="常规 5 2 2 3 2 3 2 10" xfId="24481"/>
    <cellStyle name="常规 5 9 2 10" xfId="24482"/>
    <cellStyle name="常规 5 2 8 2 10" xfId="24483"/>
    <cellStyle name="常规 5 2 2 7 2 10" xfId="24484"/>
    <cellStyle name="常规 5 4 5 2 10" xfId="24485"/>
    <cellStyle name="常规 5 2 3 5 2 10" xfId="24486"/>
    <cellStyle name="常规 5 2 2 2 5 2 10" xfId="24487"/>
    <cellStyle name="常规 5 5 5 2 10" xfId="24488"/>
    <cellStyle name="常规 5 2 4 5 2 10" xfId="24489"/>
    <cellStyle name="常规 5 2 2 3 5 2 10" xfId="24490"/>
    <cellStyle name="常规 5 6 4 2 10" xfId="24491"/>
    <cellStyle name="常规 5 2 5 4 2 10" xfId="24492"/>
    <cellStyle name="常规 5 2 2 4 4 2 10" xfId="24493"/>
    <cellStyle name="常规 5 4 2 4 2 10" xfId="24494"/>
    <cellStyle name="常规 5 2 3 2 4 2 10" xfId="24495"/>
    <cellStyle name="常规 5 2 2 2 2 4 2 10" xfId="24496"/>
    <cellStyle name="常规 5 5 2 4 2 10" xfId="24497"/>
    <cellStyle name="常规 5 2 4 2 4 2 10" xfId="24498"/>
    <cellStyle name="常规 5 2 2 3 2 4 2 10" xfId="24499"/>
    <cellStyle name="常规 5 10 2 10" xfId="24500"/>
    <cellStyle name="常规 5 2 9 2 10" xfId="24501"/>
    <cellStyle name="常规 5 2 2 8 2 10" xfId="24502"/>
    <cellStyle name="常规 5 4 6 2 10" xfId="24503"/>
    <cellStyle name="常规 5 2 3 6 2 10" xfId="24504"/>
    <cellStyle name="常规 5 2 2 2 6 2 10" xfId="24505"/>
    <cellStyle name="常规 5 5 6 2 10" xfId="24506"/>
    <cellStyle name="常规 5 2 4 6 2 10" xfId="24507"/>
    <cellStyle name="常规 5 2 2 3 6 2 10" xfId="24508"/>
    <cellStyle name="常规 5 6 5 2 10" xfId="24509"/>
    <cellStyle name="常规 5 2 5 5 2 10" xfId="24510"/>
    <cellStyle name="常规 5 2 2 4 5 2 10" xfId="24511"/>
    <cellStyle name="常规 5 4 2 5 2 10" xfId="24512"/>
    <cellStyle name="常规 5 2 3 2 5 2 10" xfId="24513"/>
    <cellStyle name="常规 5 2 2 2 2 5 2 10" xfId="24514"/>
    <cellStyle name="常规 5 5 2 5 2 10" xfId="24515"/>
    <cellStyle name="常规 5 2 4 2 5 2 10" xfId="24516"/>
    <cellStyle name="常规 5 2 2 3 2 5 2 10" xfId="24517"/>
    <cellStyle name="常规 5 11 2 10" xfId="24518"/>
    <cellStyle name="常规 5 2 10 2 10" xfId="24519"/>
    <cellStyle name="常规 5 2 2 9 2 10" xfId="24520"/>
    <cellStyle name="常规 5 4 7 2 10" xfId="24521"/>
    <cellStyle name="常规 5 2 3 7 2 10" xfId="24522"/>
    <cellStyle name="常规 5 2 2 2 7 2 10" xfId="24523"/>
    <cellStyle name="常规 5 5 7 2 10" xfId="24524"/>
    <cellStyle name="常规 5 2 4 7 2 10" xfId="24525"/>
    <cellStyle name="常规 5 2 2 3 7 2 10" xfId="24526"/>
    <cellStyle name="常规 5 6 6 2 10" xfId="24527"/>
    <cellStyle name="常规 5 2 5 6 2 10" xfId="24528"/>
    <cellStyle name="常规 5 2 2 4 6 2 10" xfId="24529"/>
    <cellStyle name="常规 5 4 2 6 2 10" xfId="24530"/>
    <cellStyle name="常规 5 2 3 2 6 2 10" xfId="24531"/>
    <cellStyle name="常规 5 2 2 2 2 6 2 10" xfId="24532"/>
    <cellStyle name="常规 5 5 2 6 2 10" xfId="24533"/>
    <cellStyle name="常规 5 2 4 2 6 2 10" xfId="24534"/>
    <cellStyle name="常规 5 2 2 3 2 6 2 10" xfId="24535"/>
    <cellStyle name="常规 5 13 8" xfId="24536"/>
    <cellStyle name="常规 5 2 12 8" xfId="24537"/>
    <cellStyle name="常规 5 2 2 11 8" xfId="24538"/>
    <cellStyle name="常规 5 4 9 8" xfId="24539"/>
    <cellStyle name="常规 5 2 3 9 8" xfId="24540"/>
    <cellStyle name="常规 5 2 2 2 9 8" xfId="24541"/>
    <cellStyle name="常规 5 5 9 8" xfId="24542"/>
    <cellStyle name="常规 5 2 4 9 8" xfId="24543"/>
    <cellStyle name="常规 5 2 2 3 9 8" xfId="24544"/>
    <cellStyle name="常规 5 6 8 8" xfId="24545"/>
    <cellStyle name="常规 5 2 5 8 8" xfId="24546"/>
    <cellStyle name="常规 5 2 2 4 8 8" xfId="24547"/>
    <cellStyle name="常规 5 4 2 8 8" xfId="24548"/>
    <cellStyle name="常规 5 2 3 2 8 8" xfId="24549"/>
    <cellStyle name="常规 5 2 2 2 2 8 8" xfId="24550"/>
    <cellStyle name="常规 5 5 2 8 8" xfId="24551"/>
    <cellStyle name="常规 5 2 4 2 8 8" xfId="24552"/>
    <cellStyle name="常规 5 2 2 3 2 8 8" xfId="24553"/>
    <cellStyle name="常规 5 7 3 8" xfId="24554"/>
    <cellStyle name="常规 5 2 6 3 8" xfId="24555"/>
    <cellStyle name="常规 5 2 2 5 3 8" xfId="24556"/>
    <cellStyle name="常规 5 4 3 3 8" xfId="24557"/>
    <cellStyle name="常规 5 2 3 3 3 8" xfId="24558"/>
    <cellStyle name="常规 5 2 2 2 3 3 8" xfId="24559"/>
    <cellStyle name="常规 5 5 3 3 8" xfId="24560"/>
    <cellStyle name="常规 5 2 4 3 3 8" xfId="24561"/>
    <cellStyle name="常规 5 2 2 3 3 3 8" xfId="24562"/>
    <cellStyle name="常规 5 6 2 3 8" xfId="24563"/>
    <cellStyle name="常规 5 2 5 2 3 8" xfId="24564"/>
    <cellStyle name="常规 5 2 2 4 2 3 8" xfId="24565"/>
    <cellStyle name="常规 5 4 2 2 3 8" xfId="24566"/>
    <cellStyle name="常规 5 2 3 2 2 3 8" xfId="24567"/>
    <cellStyle name="常规 5 2 2 2 2 2 3 8" xfId="24568"/>
    <cellStyle name="常规 5 5 2 2 3 8" xfId="24569"/>
    <cellStyle name="常规 5 2 4 2 2 3 8" xfId="24570"/>
    <cellStyle name="常规 5 2 2 3 2 2 3 8" xfId="24571"/>
    <cellStyle name="常规 5 8 3 8" xfId="24572"/>
    <cellStyle name="常规 5 2 7 3 8" xfId="24573"/>
    <cellStyle name="常规 5 2 2 6 3 8" xfId="24574"/>
    <cellStyle name="常规 5 4 4 3 8" xfId="24575"/>
    <cellStyle name="常规 5 2 3 4 3 8" xfId="24576"/>
    <cellStyle name="常规 5 2 2 2 4 3 8" xfId="24577"/>
    <cellStyle name="常规 5 5 4 3 8" xfId="24578"/>
    <cellStyle name="常规 5 2 4 4 3 8" xfId="24579"/>
    <cellStyle name="常规 5 2 2 3 4 3 8" xfId="24580"/>
    <cellStyle name="常规 5 6 3 3 8" xfId="24581"/>
    <cellStyle name="常规 5 2 5 3 3 8" xfId="24582"/>
    <cellStyle name="常规 5 2 2 4 3 3 8" xfId="24583"/>
    <cellStyle name="常规 5 4 2 3 3 8" xfId="24584"/>
    <cellStyle name="常规 5 2 3 2 3 3 8" xfId="24585"/>
    <cellStyle name="常规 5 2 2 2 2 3 3 8" xfId="24586"/>
    <cellStyle name="常规 5 5 2 3 3 8" xfId="24587"/>
    <cellStyle name="常规 5 2 4 2 3 3 8" xfId="24588"/>
    <cellStyle name="常规 5 2 2 3 2 3 3 8" xfId="24589"/>
    <cellStyle name="常规 5 9 3 8" xfId="24590"/>
    <cellStyle name="常规 5 2 8 3 8" xfId="24591"/>
    <cellStyle name="常规 5 2 2 7 3 8" xfId="24592"/>
    <cellStyle name="常规 5 4 5 3 8" xfId="24593"/>
    <cellStyle name="常规 5 2 3 5 3 8" xfId="24594"/>
    <cellStyle name="常规 5 2 2 2 5 3 8" xfId="24595"/>
    <cellStyle name="常规 5 5 5 3 8" xfId="24596"/>
    <cellStyle name="常规 5 2 4 5 3 8" xfId="24597"/>
    <cellStyle name="常规 5 2 2 3 5 3 8" xfId="24598"/>
    <cellStyle name="常规 5 6 4 3 8" xfId="24599"/>
    <cellStyle name="常规 5 2 5 4 3 8" xfId="24600"/>
    <cellStyle name="常规 5 2 2 4 4 3 8" xfId="24601"/>
    <cellStyle name="常规 5 4 2 4 3 8" xfId="24602"/>
    <cellStyle name="常规 5 2 3 2 4 3 8" xfId="24603"/>
    <cellStyle name="常规 5 2 2 2 2 4 3 8" xfId="24604"/>
    <cellStyle name="常规 5 5 2 4 3 8" xfId="24605"/>
    <cellStyle name="常规 5 2 4 2 4 3 8" xfId="24606"/>
    <cellStyle name="常规 5 2 2 3 2 4 3 8" xfId="24607"/>
    <cellStyle name="常规 5 10 3 8" xfId="24608"/>
    <cellStyle name="常规 5 2 9 3 8" xfId="24609"/>
    <cellStyle name="常规 5 2 2 8 3 8" xfId="24610"/>
    <cellStyle name="常规 5 4 6 3 8" xfId="24611"/>
    <cellStyle name="常规 5 2 3 6 3 8" xfId="24612"/>
    <cellStyle name="常规 5 2 2 2 6 3 8" xfId="24613"/>
    <cellStyle name="常规 5 5 6 3 8" xfId="24614"/>
    <cellStyle name="常规 5 2 4 6 3 8" xfId="24615"/>
    <cellStyle name="常规 5 2 2 3 6 3 8" xfId="24616"/>
    <cellStyle name="常规 5 6 5 3 8" xfId="24617"/>
    <cellStyle name="常规 5 2 5 5 3 8" xfId="24618"/>
    <cellStyle name="常规 5 2 2 4 5 3 8" xfId="24619"/>
    <cellStyle name="常规 5 4 2 5 3 8" xfId="24620"/>
    <cellStyle name="常规 5 2 3 2 5 3 8" xfId="24621"/>
    <cellStyle name="常规 5 2 2 2 2 5 3 8" xfId="24622"/>
    <cellStyle name="常规 5 5 2 5 3 8" xfId="24623"/>
    <cellStyle name="常规 5 2 4 2 5 3 8" xfId="24624"/>
    <cellStyle name="常规 5 2 2 3 2 5 3 8" xfId="24625"/>
    <cellStyle name="常规 5 11 3 8" xfId="24626"/>
    <cellStyle name="常规 5 2 10 3 8" xfId="24627"/>
    <cellStyle name="常规 5 2 2 9 3 8" xfId="24628"/>
    <cellStyle name="常规 5 4 7 3 8" xfId="24629"/>
    <cellStyle name="常规 5 2 3 7 3 8" xfId="24630"/>
    <cellStyle name="常规 5 2 2 2 7 3 8" xfId="24631"/>
    <cellStyle name="常规 5 5 7 3 8" xfId="24632"/>
    <cellStyle name="常规 5 2 4 7 3 8" xfId="24633"/>
    <cellStyle name="常规 5 2 2 3 7 3 8" xfId="24634"/>
    <cellStyle name="常规 5 6 6 3 8" xfId="24635"/>
    <cellStyle name="常规 5 2 5 6 3 8" xfId="24636"/>
    <cellStyle name="常规 5 2 2 4 6 3 8" xfId="24637"/>
    <cellStyle name="常规 5 4 2 6 3 8" xfId="24638"/>
    <cellStyle name="常规 5 2 3 2 6 3 8" xfId="24639"/>
    <cellStyle name="常规 5 2 2 2 2 6 3 8" xfId="24640"/>
    <cellStyle name="常规 5 5 2 6 3 8" xfId="24641"/>
    <cellStyle name="常规 5 2 4 2 6 3 8" xfId="24642"/>
    <cellStyle name="常规 5 2 2 3 2 6 3 8" xfId="24643"/>
    <cellStyle name="常规 5 12 2 8" xfId="24644"/>
    <cellStyle name="常规 5 2 11 2 8" xfId="24645"/>
    <cellStyle name="常规 5 2 2 10 2 8" xfId="24646"/>
    <cellStyle name="常规 5 4 8 2 8" xfId="24647"/>
    <cellStyle name="常规 5 2 3 8 2 8" xfId="24648"/>
    <cellStyle name="常规 5 2 2 2 8 2 8" xfId="24649"/>
    <cellStyle name="常规 5 5 8 2 8" xfId="24650"/>
    <cellStyle name="常规 5 2 4 8 2 8" xfId="24651"/>
    <cellStyle name="常规 5 2 2 3 8 2 8" xfId="24652"/>
    <cellStyle name="常规 5 6 7 2 8" xfId="24653"/>
    <cellStyle name="常规 5 2 5 7 2 8" xfId="24654"/>
    <cellStyle name="常规 5 2 2 4 7 2 8" xfId="24655"/>
    <cellStyle name="常规 5 4 2 7 2 8" xfId="24656"/>
    <cellStyle name="常规 5 2 3 2 7 2 8" xfId="24657"/>
    <cellStyle name="常规 5 2 2 2 2 7 2 8" xfId="24658"/>
    <cellStyle name="常规 5 5 2 7 2 8" xfId="24659"/>
    <cellStyle name="常规 5 2 4 2 7 2 8" xfId="24660"/>
    <cellStyle name="常规 5 2 2 3 2 7 2 8" xfId="24661"/>
    <cellStyle name="常规 5 7 2 2 8" xfId="24662"/>
    <cellStyle name="常规 5 2 6 2 2 8" xfId="24663"/>
    <cellStyle name="常规 5 2 2 5 2 2 8" xfId="24664"/>
    <cellStyle name="常规 5 4 3 2 2 8" xfId="24665"/>
    <cellStyle name="常规 5 2 3 3 2 2 8" xfId="24666"/>
    <cellStyle name="常规 5 2 2 2 3 2 2 8" xfId="24667"/>
    <cellStyle name="常规 5 5 3 2 2 8" xfId="24668"/>
    <cellStyle name="常规 5 2 4 3 2 2 8" xfId="24669"/>
    <cellStyle name="常规 5 2 2 3 3 2 2 8" xfId="24670"/>
    <cellStyle name="常规 5 6 2 2 2 8" xfId="24671"/>
    <cellStyle name="常规 5 2 5 2 2 2 8" xfId="24672"/>
    <cellStyle name="常规 5 2 2 4 2 2 2 8" xfId="24673"/>
    <cellStyle name="常规 5 4 2 2 2 2 8" xfId="24674"/>
    <cellStyle name="常规 5 2 3 2 2 2 2 8" xfId="24675"/>
    <cellStyle name="常规 5 2 2 2 2 2 2 2 8" xfId="24676"/>
    <cellStyle name="常规 5 5 2 2 2 2 8" xfId="24677"/>
    <cellStyle name="常规 5 2 4 2 2 2 2 8" xfId="24678"/>
    <cellStyle name="常规 5 2 2 3 2 2 2 2 8" xfId="24679"/>
    <cellStyle name="常规 5 8 2 2 8" xfId="24680"/>
    <cellStyle name="常规 5 2 7 2 2 8" xfId="24681"/>
    <cellStyle name="常规 5 2 2 6 2 2 8" xfId="24682"/>
    <cellStyle name="常规 5 4 4 2 2 8" xfId="24683"/>
    <cellStyle name="常规 5 2 3 4 2 2 8" xfId="24684"/>
    <cellStyle name="常规 5 2 2 2 4 2 2 8" xfId="24685"/>
    <cellStyle name="常规 5 5 4 2 2 8" xfId="24686"/>
    <cellStyle name="常规 5 2 4 4 2 2 8" xfId="24687"/>
    <cellStyle name="常规 5 2 2 3 4 2 2 8" xfId="24688"/>
    <cellStyle name="常规 5 6 3 2 2 8" xfId="24689"/>
    <cellStyle name="常规 5 2 5 3 2 2 8" xfId="24690"/>
    <cellStyle name="常规 5 2 2 4 3 2 2 8" xfId="24691"/>
    <cellStyle name="常规 5 4 2 3 2 2 8" xfId="24692"/>
    <cellStyle name="常规 5 2 3 2 3 2 2 8" xfId="24693"/>
    <cellStyle name="常规 5 2 2 2 2 3 2 2 8" xfId="24694"/>
    <cellStyle name="常规 5 5 2 3 2 2 8" xfId="24695"/>
    <cellStyle name="常规 5 2 4 2 3 2 2 8" xfId="24696"/>
    <cellStyle name="常规 5 2 2 3 2 3 2 2 8" xfId="24697"/>
    <cellStyle name="常规 5 9 2 2 8" xfId="24698"/>
    <cellStyle name="常规 5 2 8 2 2 8" xfId="24699"/>
    <cellStyle name="常规 5 2 2 7 2 2 8" xfId="24700"/>
    <cellStyle name="常规 5 4 5 2 2 8" xfId="24701"/>
    <cellStyle name="常规 5 2 3 5 2 2 8" xfId="24702"/>
    <cellStyle name="常规 5 2 2 2 5 2 2 8" xfId="24703"/>
    <cellStyle name="常规 5 5 5 2 2 8" xfId="24704"/>
    <cellStyle name="常规 5 2 4 5 2 2 8" xfId="24705"/>
    <cellStyle name="常规 5 2 2 3 5 2 2 8" xfId="24706"/>
    <cellStyle name="常规 5 6 4 2 2 8" xfId="24707"/>
    <cellStyle name="常规 5 2 5 4 2 2 8" xfId="24708"/>
    <cellStyle name="常规 5 2 2 4 4 2 2 8" xfId="24709"/>
    <cellStyle name="常规 5 4 2 4 2 2 8" xfId="24710"/>
    <cellStyle name="常规 5 2 3 2 4 2 2 8" xfId="24711"/>
    <cellStyle name="常规 5 2 2 2 2 4 2 2 8" xfId="24712"/>
    <cellStyle name="常规 5 5 2 4 2 2 8" xfId="24713"/>
    <cellStyle name="常规 5 2 4 2 4 2 2 8" xfId="24714"/>
    <cellStyle name="常规 5 2 2 3 2 4 2 2 8" xfId="24715"/>
    <cellStyle name="常规 5 10 2 2 8" xfId="24716"/>
    <cellStyle name="常规 5 2 9 2 2 8" xfId="24717"/>
    <cellStyle name="常规 5 2 2 8 2 2 8" xfId="24718"/>
    <cellStyle name="常规 5 4 6 2 2 8" xfId="24719"/>
    <cellStyle name="常规 5 2 3 6 2 2 8" xfId="24720"/>
    <cellStyle name="常规 5 2 2 2 6 2 2 8" xfId="24721"/>
    <cellStyle name="常规 5 5 6 2 2 8" xfId="24722"/>
    <cellStyle name="常规 5 2 4 6 2 2 8" xfId="24723"/>
    <cellStyle name="常规 5 2 2 3 6 2 2 8" xfId="24724"/>
    <cellStyle name="常规 5 6 5 2 2 8" xfId="24725"/>
    <cellStyle name="常规 5 2 5 5 2 2 8" xfId="24726"/>
    <cellStyle name="常规 5 2 2 4 5 2 2 8" xfId="24727"/>
    <cellStyle name="常规 5 4 2 5 2 2 8" xfId="24728"/>
    <cellStyle name="常规 5 2 3 2 5 2 2 8" xfId="24729"/>
    <cellStyle name="常规 5 2 2 2 2 5 2 2 8" xfId="24730"/>
    <cellStyle name="常规 5 5 2 5 2 2 8" xfId="24731"/>
    <cellStyle name="常规 5 2 4 2 5 2 2 8" xfId="24732"/>
    <cellStyle name="常规 5 2 2 3 2 5 2 2 8" xfId="24733"/>
    <cellStyle name="常规 5 11 2 2 8" xfId="24734"/>
    <cellStyle name="常规 5 2 10 2 2 8" xfId="24735"/>
    <cellStyle name="常规 5 2 2 9 2 2 8" xfId="24736"/>
    <cellStyle name="常规 5 4 7 2 2 8" xfId="24737"/>
    <cellStyle name="常规 5 2 3 7 2 2 8" xfId="24738"/>
    <cellStyle name="常规 5 2 2 2 7 2 2 8" xfId="24739"/>
    <cellStyle name="常规 5 5 7 2 2 8" xfId="24740"/>
    <cellStyle name="常规 5 2 4 7 2 2 8" xfId="24741"/>
    <cellStyle name="常规 5 2 2 3 7 2 2 8" xfId="24742"/>
    <cellStyle name="常规 5 6 6 2 2 8" xfId="24743"/>
    <cellStyle name="常规 5 2 5 6 2 2 8" xfId="24744"/>
    <cellStyle name="常规 5 2 2 4 6 2 2 8" xfId="24745"/>
    <cellStyle name="常规 5 4 2 6 2 2 8" xfId="24746"/>
    <cellStyle name="常规 5 2 3 2 6 2 2 8" xfId="24747"/>
    <cellStyle name="常规 5 2 2 2 2 6 2 2 8" xfId="24748"/>
    <cellStyle name="常规 5 5 2 6 2 2 8" xfId="24749"/>
    <cellStyle name="常规 5 2 4 2 6 2 2 8" xfId="24750"/>
    <cellStyle name="常规 5 2 2 3 2 6 2 2 8" xfId="24751"/>
    <cellStyle name="常规 5 14 8" xfId="24752"/>
    <cellStyle name="常规 5 2 13 8" xfId="24753"/>
    <cellStyle name="常规 5 2 2 12 8" xfId="24754"/>
    <cellStyle name="常规 5 4 10 8" xfId="24755"/>
    <cellStyle name="常规 5 2 3 10 8" xfId="24756"/>
    <cellStyle name="常规 5 2 2 2 10 8" xfId="24757"/>
    <cellStyle name="常规 5 5 10 8" xfId="24758"/>
    <cellStyle name="常规 5 2 4 10 8" xfId="24759"/>
    <cellStyle name="常规 5 2 2 3 10 8" xfId="24760"/>
    <cellStyle name="常规 5 6 9 8" xfId="24761"/>
    <cellStyle name="常规 5 2 5 9 8" xfId="24762"/>
    <cellStyle name="常规 5 2 2 4 9 8" xfId="24763"/>
    <cellStyle name="常规 5 4 2 9 8" xfId="24764"/>
    <cellStyle name="常规 5 2 3 2 9 8" xfId="24765"/>
    <cellStyle name="常规 5 2 2 2 2 9 8" xfId="24766"/>
    <cellStyle name="常规 5 5 2 9 8" xfId="24767"/>
    <cellStyle name="常规 5 2 4 2 9 8" xfId="24768"/>
    <cellStyle name="常规 5 2 2 3 2 9 8" xfId="24769"/>
    <cellStyle name="常规 5 7 4 8" xfId="24770"/>
    <cellStyle name="常规 5 2 6 4 8" xfId="24771"/>
    <cellStyle name="常规 5 2 2 5 4 8" xfId="24772"/>
    <cellStyle name="常规 5 4 3 4 8" xfId="24773"/>
    <cellStyle name="常规 5 2 3 3 4 8" xfId="24774"/>
    <cellStyle name="常规 5 2 2 2 3 4 8" xfId="24775"/>
    <cellStyle name="常规 5 5 3 4 8" xfId="24776"/>
    <cellStyle name="常规 5 2 4 3 4 8" xfId="24777"/>
    <cellStyle name="常规 5 2 2 3 3 4 8" xfId="24778"/>
    <cellStyle name="常规 5 6 2 4 8" xfId="24779"/>
    <cellStyle name="常规 5 2 5 2 4 8" xfId="24780"/>
    <cellStyle name="常规 5 2 2 4 2 4 8" xfId="24781"/>
    <cellStyle name="常规 5 4 2 2 4 8" xfId="24782"/>
    <cellStyle name="常规 5 2 3 2 2 4 8" xfId="24783"/>
    <cellStyle name="常规 5 2 2 2 2 2 4 8" xfId="24784"/>
    <cellStyle name="常规 5 5 2 2 4 8" xfId="24785"/>
    <cellStyle name="常规 5 2 4 2 2 4 8" xfId="24786"/>
    <cellStyle name="常规 5 2 2 3 2 2 4 8" xfId="24787"/>
    <cellStyle name="常规 5 8 4 8" xfId="24788"/>
    <cellStyle name="常规 5 2 7 4 8" xfId="24789"/>
    <cellStyle name="常规 5 2 2 6 4 8" xfId="24790"/>
    <cellStyle name="常规 5 4 4 4 8" xfId="24791"/>
    <cellStyle name="常规 5 2 3 4 4 8" xfId="24792"/>
    <cellStyle name="常规 5 2 2 2 4 4 8" xfId="24793"/>
    <cellStyle name="常规 5 5 4 4 8" xfId="24794"/>
    <cellStyle name="常规 5 2 4 4 4 8" xfId="24795"/>
    <cellStyle name="常规 5 2 2 3 4 4 8" xfId="24796"/>
    <cellStyle name="常规 5 6 3 4 8" xfId="24797"/>
    <cellStyle name="常规 5 2 5 3 4 8" xfId="24798"/>
    <cellStyle name="常规 5 2 2 4 3 4 8" xfId="24799"/>
    <cellStyle name="常规 5 4 2 3 4 8" xfId="24800"/>
    <cellStyle name="常规 5 2 3 2 3 4 8" xfId="24801"/>
    <cellStyle name="常规 5 2 2 2 2 3 4 8" xfId="24802"/>
    <cellStyle name="常规 5 5 2 3 4 8" xfId="24803"/>
    <cellStyle name="常规 5 2 4 2 3 4 8" xfId="24804"/>
    <cellStyle name="常规 5 2 2 3 2 3 4 8" xfId="24805"/>
    <cellStyle name="常规 5 9 4 8" xfId="24806"/>
    <cellStyle name="常规 5 2 8 4 8" xfId="24807"/>
    <cellStyle name="常规 5 2 2 7 4 8" xfId="24808"/>
    <cellStyle name="常规 5 4 5 4 8" xfId="24809"/>
    <cellStyle name="常规 5 2 3 5 4 8" xfId="24810"/>
    <cellStyle name="常规 5 2 2 2 5 4 8" xfId="24811"/>
    <cellStyle name="常规 5 5 5 4 8" xfId="24812"/>
    <cellStyle name="常规 5 2 4 5 4 8" xfId="24813"/>
    <cellStyle name="常规 5 2 2 3 5 4 8" xfId="24814"/>
    <cellStyle name="常规 5 6 4 4 8" xfId="24815"/>
    <cellStyle name="常规 5 2 5 4 4 8" xfId="24816"/>
    <cellStyle name="常规 5 2 2 4 4 4 8" xfId="24817"/>
    <cellStyle name="常规 5 4 2 4 4 8" xfId="24818"/>
    <cellStyle name="常规 5 2 3 2 4 4 8" xfId="24819"/>
    <cellStyle name="常规 5 2 2 2 2 4 4 8" xfId="24820"/>
    <cellStyle name="常规 5 5 2 4 4 8" xfId="24821"/>
    <cellStyle name="常规 5 2 4 2 4 4 8" xfId="24822"/>
    <cellStyle name="常规 5 2 2 3 2 4 4 8" xfId="24823"/>
    <cellStyle name="常规 5 10 4 8" xfId="24824"/>
    <cellStyle name="常规 5 2 9 4 8" xfId="24825"/>
    <cellStyle name="常规 5 2 2 8 4 8" xfId="24826"/>
    <cellStyle name="常规 5 4 6 4 8" xfId="24827"/>
    <cellStyle name="常规 5 2 3 6 4 8" xfId="24828"/>
    <cellStyle name="常规 5 2 2 2 6 4 8" xfId="24829"/>
    <cellStyle name="常规 5 5 6 4 8" xfId="24830"/>
    <cellStyle name="常规 5 2 4 6 4 8" xfId="24831"/>
    <cellStyle name="常规 5 2 2 3 6 4 8" xfId="24832"/>
    <cellStyle name="常规 5 6 5 4 8" xfId="24833"/>
    <cellStyle name="常规 5 2 5 5 4 8" xfId="24834"/>
    <cellStyle name="常规 5 2 2 4 5 4 8" xfId="24835"/>
    <cellStyle name="常规 5 4 2 5 4 8" xfId="24836"/>
    <cellStyle name="常规 5 2 3 2 5 4 8" xfId="24837"/>
    <cellStyle name="常规 5 2 2 2 2 5 4 8" xfId="24838"/>
    <cellStyle name="常规 5 5 2 5 4 8" xfId="24839"/>
    <cellStyle name="常规 5 2 4 2 5 4 8" xfId="24840"/>
    <cellStyle name="常规 5 2 2 3 2 5 4 8" xfId="24841"/>
    <cellStyle name="常规 5 11 4 8" xfId="24842"/>
    <cellStyle name="常规 5 2 10 4 8" xfId="24843"/>
    <cellStyle name="常规 5 2 2 9 4 8" xfId="24844"/>
    <cellStyle name="常规 5 4 7 4 8" xfId="24845"/>
    <cellStyle name="常规 5 2 3 7 4 8" xfId="24846"/>
    <cellStyle name="常规 5 2 2 2 7 4 8" xfId="24847"/>
    <cellStyle name="常规 5 5 7 4 8" xfId="24848"/>
    <cellStyle name="常规 5 2 4 7 4 8" xfId="24849"/>
    <cellStyle name="常规 5 2 2 3 7 4 8" xfId="24850"/>
    <cellStyle name="常规 5 6 6 4 8" xfId="24851"/>
    <cellStyle name="常规 5 2 5 6 4 8" xfId="24852"/>
    <cellStyle name="常规 5 2 2 4 6 4 8" xfId="24853"/>
    <cellStyle name="常规 5 4 2 6 4 8" xfId="24854"/>
    <cellStyle name="常规 5 2 3 2 6 4 8" xfId="24855"/>
    <cellStyle name="常规 5 2 2 2 2 6 4 8" xfId="24856"/>
    <cellStyle name="常规 5 5 2 6 4 8" xfId="24857"/>
    <cellStyle name="常规 5 2 4 2 6 4 8" xfId="24858"/>
    <cellStyle name="常规 5 2 2 3 2 6 4 8" xfId="24859"/>
    <cellStyle name="常规 5 12 3 8" xfId="24860"/>
    <cellStyle name="常规 5 2 11 3 8" xfId="24861"/>
    <cellStyle name="常规 5 2 2 10 3 8" xfId="24862"/>
    <cellStyle name="常规 5 4 8 3 8" xfId="24863"/>
    <cellStyle name="常规 5 2 3 8 3 8" xfId="24864"/>
    <cellStyle name="常规 5 2 2 2 8 3 8" xfId="24865"/>
    <cellStyle name="常规 5 5 8 3 8" xfId="24866"/>
    <cellStyle name="常规 5 2 4 8 3 8" xfId="24867"/>
    <cellStyle name="常规 5 2 2 3 8 3 8" xfId="24868"/>
    <cellStyle name="常规 5 6 7 3 8" xfId="24869"/>
    <cellStyle name="常规 5 2 5 7 3 8" xfId="24870"/>
    <cellStyle name="常规 5 2 2 4 7 3 8" xfId="24871"/>
    <cellStyle name="常规 5 4 2 7 3 8" xfId="24872"/>
    <cellStyle name="常规 5 2 3 2 7 3 8" xfId="24873"/>
    <cellStyle name="常规 5 2 2 2 2 7 3 8" xfId="24874"/>
    <cellStyle name="常规 5 5 2 7 3 8" xfId="24875"/>
    <cellStyle name="常规 5 2 4 2 7 3 8" xfId="24876"/>
    <cellStyle name="常规 5 2 2 3 2 7 3 8" xfId="24877"/>
    <cellStyle name="常规 5 7 2 3 8" xfId="24878"/>
    <cellStyle name="常规 5 2 6 2 3 8" xfId="24879"/>
    <cellStyle name="常规 5 2 2 5 2 3 8" xfId="24880"/>
    <cellStyle name="常规 5 4 3 2 3 8" xfId="24881"/>
    <cellStyle name="常规 5 2 3 3 2 3 8" xfId="24882"/>
    <cellStyle name="常规 5 2 2 2 3 2 3 8" xfId="24883"/>
    <cellStyle name="常规 5 5 3 2 3 8" xfId="24884"/>
    <cellStyle name="常规 5 2 4 3 2 3 8" xfId="24885"/>
    <cellStyle name="常规 5 2 2 3 3 2 3 8" xfId="24886"/>
    <cellStyle name="常规 5 6 2 2 3 8" xfId="24887"/>
    <cellStyle name="常规 5 2 5 2 2 3 8" xfId="24888"/>
    <cellStyle name="常规 5 2 2 4 2 2 3 8" xfId="24889"/>
    <cellStyle name="常规 5 4 2 2 2 3 8" xfId="24890"/>
    <cellStyle name="常规 5 2 3 2 2 2 3 8" xfId="24891"/>
    <cellStyle name="常规 5 2 2 2 2 2 2 3 8" xfId="24892"/>
    <cellStyle name="常规 5 5 2 2 2 3 8" xfId="24893"/>
    <cellStyle name="常规 5 2 4 2 2 2 3 8" xfId="24894"/>
    <cellStyle name="常规 5 2 2 3 2 2 2 3 8" xfId="24895"/>
    <cellStyle name="常规 5 8 2 3 8" xfId="24896"/>
    <cellStyle name="常规 5 2 7 2 3 8" xfId="24897"/>
    <cellStyle name="常规 5 2 2 6 2 3 8" xfId="24898"/>
    <cellStyle name="常规 5 4 4 2 3 8" xfId="24899"/>
    <cellStyle name="常规 5 2 3 4 2 3 8" xfId="24900"/>
    <cellStyle name="常规 5 2 2 2 4 2 3 8" xfId="24901"/>
    <cellStyle name="常规 5 5 4 2 3 8" xfId="24902"/>
    <cellStyle name="常规 5 2 4 4 2 3 8" xfId="24903"/>
    <cellStyle name="常规 5 2 2 3 4 2 3 8" xfId="24904"/>
    <cellStyle name="常规 5 6 3 2 3 8" xfId="24905"/>
    <cellStyle name="常规 5 2 5 3 2 3 8" xfId="24906"/>
    <cellStyle name="常规 5 2 2 4 3 2 3 8" xfId="24907"/>
    <cellStyle name="常规 5 4 2 3 2 3 8" xfId="24908"/>
    <cellStyle name="常规 5 2 3 2 3 2 3 8" xfId="24909"/>
    <cellStyle name="常规 5 2 2 2 2 3 2 3 8" xfId="24910"/>
    <cellStyle name="常规 5 5 2 3 2 3 8" xfId="24911"/>
    <cellStyle name="常规 5 2 4 2 3 2 3 8" xfId="24912"/>
    <cellStyle name="常规 5 2 2 3 2 3 2 3 8" xfId="24913"/>
    <cellStyle name="常规 5 9 2 3 8" xfId="24914"/>
    <cellStyle name="常规 5 2 8 2 3 8" xfId="24915"/>
    <cellStyle name="常规 5 2 2 7 2 3 8" xfId="24916"/>
    <cellStyle name="常规 5 4 5 2 3 8" xfId="24917"/>
    <cellStyle name="常规 5 2 3 5 2 3 8" xfId="24918"/>
    <cellStyle name="常规 5 2 2 2 5 2 3 8" xfId="24919"/>
    <cellStyle name="常规 5 5 5 2 3 8" xfId="24920"/>
    <cellStyle name="常规 5 2 4 5 2 3 8" xfId="24921"/>
    <cellStyle name="常规 5 2 2 3 5 2 3 8" xfId="24922"/>
    <cellStyle name="常规 5 6 4 2 3 8" xfId="24923"/>
    <cellStyle name="常规 5 2 5 4 2 3 8" xfId="24924"/>
    <cellStyle name="常规 5 2 2 4 4 2 3 8" xfId="24925"/>
    <cellStyle name="常规 5 4 2 4 2 3 8" xfId="24926"/>
    <cellStyle name="常规 5 2 3 2 4 2 3 8" xfId="24927"/>
    <cellStyle name="常规 5 2 2 2 2 4 2 3 8" xfId="24928"/>
    <cellStyle name="常规 5 5 2 4 2 3 8" xfId="24929"/>
    <cellStyle name="常规 5 2 4 2 4 2 3 8" xfId="24930"/>
    <cellStyle name="常规 5 2 2 3 2 4 2 3 8" xfId="24931"/>
    <cellStyle name="常规 5 10 2 3 8" xfId="24932"/>
    <cellStyle name="常规 5 2 9 2 3 8" xfId="24933"/>
    <cellStyle name="常规 5 2 2 8 2 3 8" xfId="24934"/>
    <cellStyle name="常规 5 4 6 2 3 8" xfId="24935"/>
    <cellStyle name="常规 5 2 3 6 2 3 8" xfId="24936"/>
    <cellStyle name="常规 5 2 2 2 6 2 3 8" xfId="24937"/>
    <cellStyle name="常规 5 5 6 2 3 8" xfId="24938"/>
    <cellStyle name="常规 5 2 4 6 2 3 8" xfId="24939"/>
    <cellStyle name="常规 5 2 2 3 6 2 3 8" xfId="24940"/>
    <cellStyle name="常规 5 6 5 2 3 8" xfId="24941"/>
    <cellStyle name="常规 5 2 5 5 2 3 8" xfId="24942"/>
    <cellStyle name="常规 5 2 2 4 5 2 3 8" xfId="24943"/>
    <cellStyle name="常规 5 4 2 5 2 3 8" xfId="24944"/>
    <cellStyle name="常规 5 2 3 2 5 2 3 8" xfId="24945"/>
    <cellStyle name="常规 5 2 2 2 2 5 2 3 8" xfId="24946"/>
    <cellStyle name="常规 5 5 2 5 2 3 8" xfId="24947"/>
    <cellStyle name="常规 5 2 4 2 5 2 3 8" xfId="24948"/>
    <cellStyle name="常规 5 2 2 3 2 5 2 3 8" xfId="24949"/>
    <cellStyle name="常规 5 11 2 3 8" xfId="24950"/>
    <cellStyle name="常规 5 2 10 2 3 8" xfId="24951"/>
    <cellStyle name="常规 5 2 2 9 2 3 8" xfId="24952"/>
    <cellStyle name="常规 5 4 7 2 3 8" xfId="24953"/>
    <cellStyle name="常规 5 2 3 7 2 3 8" xfId="24954"/>
    <cellStyle name="常规 5 2 2 2 7 2 3 8" xfId="24955"/>
    <cellStyle name="常规 5 5 7 2 3 8" xfId="24956"/>
    <cellStyle name="常规 5 2 4 7 2 3 8" xfId="24957"/>
    <cellStyle name="常规 5 2 2 3 7 2 3 8" xfId="24958"/>
    <cellStyle name="常规 5 6 6 2 3 8" xfId="24959"/>
    <cellStyle name="常规 5 2 5 6 2 3 8" xfId="24960"/>
    <cellStyle name="常规 5 2 2 4 6 2 3 8" xfId="24961"/>
    <cellStyle name="常规 5 4 2 6 2 3 8" xfId="24962"/>
    <cellStyle name="常规 5 2 3 2 6 2 3 8" xfId="24963"/>
    <cellStyle name="常规 5 2 2 2 2 6 2 3 8" xfId="24964"/>
    <cellStyle name="常规 5 5 2 6 2 3 8" xfId="24965"/>
    <cellStyle name="常规 5 2 4 2 6 2 3 8" xfId="24966"/>
    <cellStyle name="常规 5 2 2 3 2 6 2 3 8" xfId="24967"/>
    <cellStyle name="常规 5 15 7" xfId="24968"/>
    <cellStyle name="常规 5 2 14 7" xfId="24969"/>
    <cellStyle name="常规 5 2 2 13 7" xfId="24970"/>
    <cellStyle name="常规 5 4 11 7" xfId="24971"/>
    <cellStyle name="常规 5 2 3 11 7" xfId="24972"/>
    <cellStyle name="常规 5 2 2 2 11 7" xfId="24973"/>
    <cellStyle name="常规 5 5 11 7" xfId="24974"/>
    <cellStyle name="常规 5 2 4 11 7" xfId="24975"/>
    <cellStyle name="常规 5 2 2 3 11 7" xfId="24976"/>
    <cellStyle name="常规 5 6 10 7" xfId="24977"/>
    <cellStyle name="常规 5 2 5 10 7" xfId="24978"/>
    <cellStyle name="常规 5 2 2 4 10 7" xfId="24979"/>
    <cellStyle name="常规 5 4 2 10 7" xfId="24980"/>
    <cellStyle name="常规 5 2 3 2 10 7" xfId="24981"/>
    <cellStyle name="常规 5 2 2 2 2 10 7" xfId="24982"/>
    <cellStyle name="常规 5 5 2 10 7" xfId="24983"/>
    <cellStyle name="常规 5 2 4 2 10 7" xfId="24984"/>
    <cellStyle name="常规 5 2 2 3 2 10 7" xfId="24985"/>
    <cellStyle name="常规 5 7 5 7" xfId="24986"/>
    <cellStyle name="常规 5 2 6 5 7" xfId="24987"/>
    <cellStyle name="常规 5 2 2 5 5 7" xfId="24988"/>
    <cellStyle name="常规 5 4 3 5 7" xfId="24989"/>
    <cellStyle name="常规 5 2 3 3 5 7" xfId="24990"/>
    <cellStyle name="常规 5 2 2 2 3 5 7" xfId="24991"/>
    <cellStyle name="常规 5 5 3 5 7" xfId="24992"/>
    <cellStyle name="常规 5 2 4 3 5 7" xfId="24993"/>
    <cellStyle name="常规 5 2 2 3 3 5 7" xfId="24994"/>
    <cellStyle name="常规 5 6 2 5 7" xfId="24995"/>
    <cellStyle name="常规 5 2 5 2 5 7" xfId="24996"/>
    <cellStyle name="常规 5 2 2 4 2 5 7" xfId="24997"/>
    <cellStyle name="常规 5 4 2 2 5 7" xfId="24998"/>
    <cellStyle name="常规 5 2 3 2 2 5 7" xfId="24999"/>
    <cellStyle name="常规 5 2 2 2 2 2 5 7" xfId="25000"/>
    <cellStyle name="常规 5 5 2 2 5 7" xfId="25001"/>
    <cellStyle name="常规 5 2 4 2 2 5 7" xfId="25002"/>
    <cellStyle name="常规 5 2 2 3 2 2 5 7" xfId="25003"/>
    <cellStyle name="常规 5 8 5 7" xfId="25004"/>
    <cellStyle name="常规 5 2 7 5 7" xfId="25005"/>
    <cellStyle name="常规 5 2 2 6 5 7" xfId="25006"/>
    <cellStyle name="常规 5 4 4 5 7" xfId="25007"/>
    <cellStyle name="常规 5 2 3 4 5 7" xfId="25008"/>
    <cellStyle name="常规 5 2 2 2 4 5 7" xfId="25009"/>
    <cellStyle name="常规 5 5 4 5 7" xfId="25010"/>
    <cellStyle name="常规 5 2 4 4 5 7" xfId="25011"/>
    <cellStyle name="常规 5 2 2 3 4 5 7" xfId="25012"/>
    <cellStyle name="常规 5 6 3 5 7" xfId="25013"/>
    <cellStyle name="常规 5 2 5 3 5 7" xfId="25014"/>
    <cellStyle name="常规 5 2 2 4 3 5 7" xfId="25015"/>
    <cellStyle name="常规 5 4 2 3 5 7" xfId="25016"/>
    <cellStyle name="常规 5 2 3 2 3 5 7" xfId="25017"/>
    <cellStyle name="常规 5 2 2 2 2 3 5 7" xfId="25018"/>
    <cellStyle name="常规 5 5 2 3 5 7" xfId="25019"/>
    <cellStyle name="常规 5 2 4 2 3 5 7" xfId="25020"/>
    <cellStyle name="常规 5 2 2 3 2 3 5 7" xfId="25021"/>
    <cellStyle name="常规 5 9 5 7" xfId="25022"/>
    <cellStyle name="常规 5 2 8 5 7" xfId="25023"/>
    <cellStyle name="常规 5 2 2 7 5 7" xfId="25024"/>
    <cellStyle name="常规 5 4 5 5 7" xfId="25025"/>
    <cellStyle name="常规 5 2 3 5 5 7" xfId="25026"/>
    <cellStyle name="常规 5 2 2 2 5 5 7" xfId="25027"/>
    <cellStyle name="常规 5 5 5 5 7" xfId="25028"/>
    <cellStyle name="常规 5 2 4 5 5 7" xfId="25029"/>
    <cellStyle name="常规 5 2 2 3 5 5 7" xfId="25030"/>
    <cellStyle name="常规 5 6 4 5 7" xfId="25031"/>
    <cellStyle name="常规 5 2 5 4 5 7" xfId="25032"/>
    <cellStyle name="常规 5 2 2 4 4 5 7" xfId="25033"/>
    <cellStyle name="常规 5 4 2 4 5 7" xfId="25034"/>
    <cellStyle name="常规 5 2 3 2 4 5 7" xfId="25035"/>
    <cellStyle name="常规 5 2 2 2 2 4 5 7" xfId="25036"/>
    <cellStyle name="常规 5 5 2 4 5 7" xfId="25037"/>
    <cellStyle name="常规 5 2 4 2 4 5 7" xfId="25038"/>
    <cellStyle name="常规 5 2 2 3 2 4 5 7" xfId="25039"/>
    <cellStyle name="常规 5 10 5 7" xfId="25040"/>
    <cellStyle name="常规 5 2 9 5 7" xfId="25041"/>
    <cellStyle name="常规 5 2 2 8 5 7" xfId="25042"/>
    <cellStyle name="常规 5 4 6 5 7" xfId="25043"/>
    <cellStyle name="常规 5 2 3 6 5 7" xfId="25044"/>
    <cellStyle name="常规 5 2 2 2 6 5 7" xfId="25045"/>
    <cellStyle name="常规 5 5 6 5 7" xfId="25046"/>
    <cellStyle name="常规 5 2 4 6 5 7" xfId="25047"/>
    <cellStyle name="常规 5 2 2 3 6 5 7" xfId="25048"/>
    <cellStyle name="常规 5 6 5 5 7" xfId="25049"/>
    <cellStyle name="常规 5 2 5 5 5 7" xfId="25050"/>
    <cellStyle name="常规 5 2 2 4 5 5 7" xfId="25051"/>
    <cellStyle name="常规 5 4 2 5 5 7" xfId="25052"/>
    <cellStyle name="常规 5 2 3 2 5 5 7" xfId="25053"/>
    <cellStyle name="常规 5 2 2 2 2 5 5 7" xfId="25054"/>
    <cellStyle name="常规 5 5 2 5 5 7" xfId="25055"/>
    <cellStyle name="常规 5 2 4 2 5 5 7" xfId="25056"/>
    <cellStyle name="常规 5 2 2 3 2 5 5 7" xfId="25057"/>
    <cellStyle name="常规 5 11 5 7" xfId="25058"/>
    <cellStyle name="常规 5 2 10 5 7" xfId="25059"/>
    <cellStyle name="常规 5 2 2 9 5 7" xfId="25060"/>
    <cellStyle name="常规 5 4 7 5 7" xfId="25061"/>
    <cellStyle name="常规 5 2 3 7 5 7" xfId="25062"/>
    <cellStyle name="常规 5 2 2 2 7 5 7" xfId="25063"/>
    <cellStyle name="常规 5 5 7 5 7" xfId="25064"/>
    <cellStyle name="常规 5 2 4 7 5 7" xfId="25065"/>
    <cellStyle name="常规 5 2 2 3 7 5 7" xfId="25066"/>
    <cellStyle name="常规 5 6 6 5 7" xfId="25067"/>
    <cellStyle name="常规 5 2 5 6 5 7" xfId="25068"/>
    <cellStyle name="常规 5 2 2 4 6 5 7" xfId="25069"/>
    <cellStyle name="常规 5 4 2 6 5 7" xfId="25070"/>
    <cellStyle name="常规 5 2 3 2 6 5 7" xfId="25071"/>
    <cellStyle name="常规 5 2 2 2 2 6 5 7" xfId="25072"/>
    <cellStyle name="常规 5 5 2 6 5 7" xfId="25073"/>
    <cellStyle name="常规 5 2 4 2 6 5 7" xfId="25074"/>
    <cellStyle name="常规 5 2 2 3 2 6 5 7" xfId="25075"/>
    <cellStyle name="常规 5 12 4 7" xfId="25076"/>
    <cellStyle name="常规 5 2 11 4 7" xfId="25077"/>
    <cellStyle name="常规 5 2 2 10 4 7" xfId="25078"/>
    <cellStyle name="常规 5 4 8 4 7" xfId="25079"/>
    <cellStyle name="常规 5 2 3 8 4 7" xfId="25080"/>
    <cellStyle name="常规 5 2 2 2 8 4 7" xfId="25081"/>
    <cellStyle name="常规 5 5 8 4 7" xfId="25082"/>
    <cellStyle name="常规 5 2 4 8 4 7" xfId="25083"/>
    <cellStyle name="常规 5 2 2 3 8 4 7" xfId="25084"/>
    <cellStyle name="常规 5 6 7 4 7" xfId="25085"/>
    <cellStyle name="常规 5 2 5 7 4 7" xfId="25086"/>
    <cellStyle name="常规 5 2 2 4 7 4 7" xfId="25087"/>
    <cellStyle name="常规 5 4 2 7 4 7" xfId="25088"/>
    <cellStyle name="常规 5 2 3 2 7 4 7" xfId="25089"/>
    <cellStyle name="常规 5 2 2 2 2 7 4 7" xfId="25090"/>
    <cellStyle name="常规 5 5 2 7 4 7" xfId="25091"/>
    <cellStyle name="常规 5 2 4 2 7 4 7" xfId="25092"/>
    <cellStyle name="常规 5 2 2 3 2 7 4 7" xfId="25093"/>
    <cellStyle name="常规 5 7 2 4 7" xfId="25094"/>
    <cellStyle name="常规 5 2 6 2 4 7" xfId="25095"/>
    <cellStyle name="常规 5 2 2 5 2 4 7" xfId="25096"/>
    <cellStyle name="常规 5 4 3 2 4 7" xfId="25097"/>
    <cellStyle name="常规 5 2 3 3 2 4 7" xfId="25098"/>
    <cellStyle name="常规 5 2 2 2 3 2 4 7" xfId="25099"/>
    <cellStyle name="常规 5 5 3 2 4 7" xfId="25100"/>
    <cellStyle name="常规 5 2 4 3 2 4 7" xfId="25101"/>
    <cellStyle name="常规 5 2 2 3 3 2 4 7" xfId="25102"/>
    <cellStyle name="常规 5 6 2 2 4 7" xfId="25103"/>
    <cellStyle name="常规 5 2 5 2 2 4 7" xfId="25104"/>
    <cellStyle name="常规 5 2 2 4 2 2 4 7" xfId="25105"/>
    <cellStyle name="常规 5 4 2 2 2 4 7" xfId="25106"/>
    <cellStyle name="常规 5 2 3 2 2 2 4 7" xfId="25107"/>
    <cellStyle name="常规 5 2 2 2 2 2 2 4 7" xfId="25108"/>
    <cellStyle name="常规 5 5 2 2 2 4 7" xfId="25109"/>
    <cellStyle name="常规 5 2 4 2 2 2 4 7" xfId="25110"/>
    <cellStyle name="常规 5 2 2 3 2 2 2 4 7" xfId="25111"/>
    <cellStyle name="常规 5 8 2 4 7" xfId="25112"/>
    <cellStyle name="常规 5 2 7 2 4 7" xfId="25113"/>
    <cellStyle name="常规 5 2 2 6 2 4 7" xfId="25114"/>
    <cellStyle name="常规 5 4 4 2 4 7" xfId="25115"/>
    <cellStyle name="常规 5 2 3 4 2 4 7" xfId="25116"/>
    <cellStyle name="常规 5 2 2 2 4 2 4 7" xfId="25117"/>
    <cellStyle name="常规 5 5 4 2 4 7" xfId="25118"/>
    <cellStyle name="常规 5 2 4 4 2 4 7" xfId="25119"/>
    <cellStyle name="常规 5 2 2 3 4 2 4 7" xfId="25120"/>
    <cellStyle name="常规 5 6 3 2 4 7" xfId="25121"/>
    <cellStyle name="常规 5 2 5 3 2 4 7" xfId="25122"/>
    <cellStyle name="常规 5 2 2 4 3 2 4 7" xfId="25123"/>
    <cellStyle name="常规 5 4 2 3 2 4 7" xfId="25124"/>
    <cellStyle name="常规 5 2 3 2 3 2 4 7" xfId="25125"/>
    <cellStyle name="常规 5 2 2 2 2 3 2 4 7" xfId="25126"/>
    <cellStyle name="常规 5 5 2 3 2 4 7" xfId="25127"/>
    <cellStyle name="常规 5 2 4 2 3 2 4 7" xfId="25128"/>
    <cellStyle name="常规 5 2 2 3 2 3 2 4 7" xfId="25129"/>
    <cellStyle name="常规 5 9 2 4 7" xfId="25130"/>
    <cellStyle name="常规 5 2 8 2 4 7" xfId="25131"/>
    <cellStyle name="常规 5 2 2 7 2 4 7" xfId="25132"/>
    <cellStyle name="常规 5 4 5 2 4 7" xfId="25133"/>
    <cellStyle name="常规 5 2 3 5 2 4 7" xfId="25134"/>
    <cellStyle name="常规 5 2 2 2 5 2 4 7" xfId="25135"/>
    <cellStyle name="常规 5 5 5 2 4 7" xfId="25136"/>
    <cellStyle name="常规 5 2 4 5 2 4 7" xfId="25137"/>
    <cellStyle name="常规 5 2 2 3 5 2 4 7" xfId="25138"/>
    <cellStyle name="常规 5 6 4 2 4 7" xfId="25139"/>
    <cellStyle name="常规 5 2 5 4 2 4 7" xfId="25140"/>
    <cellStyle name="常规 5 2 2 4 4 2 4 7" xfId="25141"/>
    <cellStyle name="常规 5 4 2 4 2 4 7" xfId="25142"/>
    <cellStyle name="常规 5 2 3 2 4 2 4 7" xfId="25143"/>
    <cellStyle name="常规 5 2 2 2 2 4 2 4 7" xfId="25144"/>
    <cellStyle name="常规 5 5 2 4 2 4 7" xfId="25145"/>
    <cellStyle name="常规 5 2 4 2 4 2 4 7" xfId="25146"/>
    <cellStyle name="常规 5 2 2 3 2 4 2 4 7" xfId="25147"/>
    <cellStyle name="常规 5 10 2 4 7" xfId="25148"/>
    <cellStyle name="常规 5 2 9 2 4 7" xfId="25149"/>
    <cellStyle name="常规 5 2 2 8 2 4 7" xfId="25150"/>
    <cellStyle name="常规 5 4 6 2 4 7" xfId="25151"/>
    <cellStyle name="常规 5 2 3 6 2 4 7" xfId="25152"/>
    <cellStyle name="常规 5 2 2 2 6 2 4 7" xfId="25153"/>
    <cellStyle name="常规 5 5 6 2 4 7" xfId="25154"/>
    <cellStyle name="常规 5 2 4 6 2 4 7" xfId="25155"/>
    <cellStyle name="常规 5 2 2 3 6 2 4 7" xfId="25156"/>
    <cellStyle name="常规 5 6 5 2 4 7" xfId="25157"/>
    <cellStyle name="常规 5 2 5 5 2 4 7" xfId="25158"/>
    <cellStyle name="常规 5 2 2 4 5 2 4 7" xfId="25159"/>
    <cellStyle name="常规 5 4 2 5 2 4 7" xfId="25160"/>
    <cellStyle name="常规 5 2 3 2 5 2 4 7" xfId="25161"/>
    <cellStyle name="常规 5 2 2 2 2 5 2 4 7" xfId="25162"/>
    <cellStyle name="常规 5 5 2 5 2 4 7" xfId="25163"/>
    <cellStyle name="常规 5 2 4 2 5 2 4 7" xfId="25164"/>
    <cellStyle name="常规 5 2 2 3 2 5 2 4 7" xfId="25165"/>
    <cellStyle name="常规 5 11 2 4 7" xfId="25166"/>
    <cellStyle name="常规 5 2 10 2 4 7" xfId="25167"/>
    <cellStyle name="常规 5 2 2 9 2 4 7" xfId="25168"/>
    <cellStyle name="常规 5 4 7 2 4 7" xfId="25169"/>
    <cellStyle name="常规 5 2 3 7 2 4 7" xfId="25170"/>
    <cellStyle name="常规 5 2 2 2 7 2 4 7" xfId="25171"/>
    <cellStyle name="常规 5 5 7 2 4 7" xfId="25172"/>
    <cellStyle name="常规 5 2 4 7 2 4 7" xfId="25173"/>
    <cellStyle name="常规 5 2 2 3 7 2 4 7" xfId="25174"/>
    <cellStyle name="常规 5 6 6 2 4 7" xfId="25175"/>
    <cellStyle name="常规 5 2 5 6 2 4 7" xfId="25176"/>
    <cellStyle name="常规 5 2 2 4 6 2 4 7" xfId="25177"/>
    <cellStyle name="常规 5 4 2 6 2 4 7" xfId="25178"/>
    <cellStyle name="常规 5 2 3 2 6 2 4 7" xfId="25179"/>
    <cellStyle name="常规 5 2 2 2 2 6 2 4 7" xfId="25180"/>
    <cellStyle name="常规 5 5 2 6 2 4 7" xfId="25181"/>
    <cellStyle name="常规 5 2 4 2 6 2 4 7" xfId="25182"/>
    <cellStyle name="常规 5 2 2 3 2 6 2 4 7" xfId="25183"/>
    <cellStyle name="常规 5 13 2 7" xfId="25184"/>
    <cellStyle name="常规 5 2 12 2 7" xfId="25185"/>
    <cellStyle name="常规 5 2 2 11 2 7" xfId="25186"/>
    <cellStyle name="常规 5 4 9 2 7" xfId="25187"/>
    <cellStyle name="常规 5 2 3 9 2 7" xfId="25188"/>
    <cellStyle name="常规 5 2 2 2 9 2 7" xfId="25189"/>
    <cellStyle name="常规 5 5 9 2 7" xfId="25190"/>
    <cellStyle name="常规 5 2 4 9 2 7" xfId="25191"/>
    <cellStyle name="常规 5 2 2 3 9 2 7" xfId="25192"/>
    <cellStyle name="常规 5 6 8 2 7" xfId="25193"/>
    <cellStyle name="常规 5 2 5 8 2 7" xfId="25194"/>
    <cellStyle name="常规 5 2 2 4 8 2 7" xfId="25195"/>
    <cellStyle name="常规 5 4 2 8 2 7" xfId="25196"/>
    <cellStyle name="常规 5 2 3 2 8 2 7" xfId="25197"/>
    <cellStyle name="常规 5 2 2 2 2 8 2 7" xfId="25198"/>
    <cellStyle name="常规 5 5 2 8 2 7" xfId="25199"/>
    <cellStyle name="常规 5 2 4 2 8 2 7" xfId="25200"/>
    <cellStyle name="常规 5 2 2 3 2 8 2 7" xfId="25201"/>
    <cellStyle name="常规 5 7 3 2 7" xfId="25202"/>
    <cellStyle name="常规 5 2 6 3 2 7" xfId="25203"/>
    <cellStyle name="常规 5 2 2 5 3 2 7" xfId="25204"/>
    <cellStyle name="常规 5 4 3 3 2 7" xfId="25205"/>
    <cellStyle name="常规 5 2 3 3 3 2 7" xfId="25206"/>
    <cellStyle name="常规 5 2 2 2 3 3 2 7" xfId="25207"/>
    <cellStyle name="常规 5 5 3 3 2 7" xfId="25208"/>
    <cellStyle name="常规 5 2 4 3 3 2 7" xfId="25209"/>
    <cellStyle name="常规 5 2 2 3 3 3 2 7" xfId="25210"/>
    <cellStyle name="常规 5 6 2 3 2 7" xfId="25211"/>
    <cellStyle name="常规 5 2 5 2 3 2 7" xfId="25212"/>
    <cellStyle name="常规 5 2 2 4 2 3 2 7" xfId="25213"/>
    <cellStyle name="常规 5 4 2 2 3 2 7" xfId="25214"/>
    <cellStyle name="常规 5 2 3 2 2 3 2 7" xfId="25215"/>
    <cellStyle name="常规 5 2 2 2 2 2 3 2 7" xfId="25216"/>
    <cellStyle name="常规 5 5 2 2 3 2 7" xfId="25217"/>
    <cellStyle name="常规 5 2 4 2 2 3 2 7" xfId="25218"/>
    <cellStyle name="常规 5 2 2 3 2 2 3 2 7" xfId="25219"/>
    <cellStyle name="常规 5 8 3 2 7" xfId="25220"/>
    <cellStyle name="常规 5 2 7 3 2 7" xfId="25221"/>
    <cellStyle name="常规 5 2 2 6 3 2 7" xfId="25222"/>
    <cellStyle name="常规 5 4 4 3 2 7" xfId="25223"/>
    <cellStyle name="常规 5 2 3 4 3 2 7" xfId="25224"/>
    <cellStyle name="常规 5 2 2 2 4 3 2 7" xfId="25225"/>
    <cellStyle name="常规 5 5 4 3 2 7" xfId="25226"/>
    <cellStyle name="常规 5 2 4 4 3 2 7" xfId="25227"/>
    <cellStyle name="常规 5 2 2 3 4 3 2 7" xfId="25228"/>
    <cellStyle name="常规 5 6 3 3 2 7" xfId="25229"/>
    <cellStyle name="常规 5 2 5 3 3 2 7" xfId="25230"/>
    <cellStyle name="常规 5 2 2 4 3 3 2 7" xfId="25231"/>
    <cellStyle name="常规 5 4 2 3 3 2 7" xfId="25232"/>
    <cellStyle name="常规 5 2 3 2 3 3 2 7" xfId="25233"/>
    <cellStyle name="常规 5 2 2 2 2 3 3 2 7" xfId="25234"/>
    <cellStyle name="常规 5 5 2 3 3 2 7" xfId="25235"/>
    <cellStyle name="常规 5 2 4 2 3 3 2 7" xfId="25236"/>
    <cellStyle name="常规 5 2 2 3 2 3 3 2 7" xfId="25237"/>
    <cellStyle name="常规 5 9 3 2 7" xfId="25238"/>
    <cellStyle name="常规 5 2 8 3 2 7" xfId="25239"/>
    <cellStyle name="常规 5 2 2 7 3 2 7" xfId="25240"/>
    <cellStyle name="常规 5 4 5 3 2 7" xfId="25241"/>
    <cellStyle name="常规 5 2 3 5 3 2 7" xfId="25242"/>
    <cellStyle name="常规 5 2 2 2 5 3 2 7" xfId="25243"/>
    <cellStyle name="常规 5 5 5 3 2 7" xfId="25244"/>
    <cellStyle name="常规 5 2 4 5 3 2 7" xfId="25245"/>
    <cellStyle name="常规 5 2 2 3 5 3 2 7" xfId="25246"/>
    <cellStyle name="常规 5 6 4 3 2 7" xfId="25247"/>
    <cellStyle name="常规 5 2 5 4 3 2 7" xfId="25248"/>
    <cellStyle name="常规 5 2 2 4 4 3 2 7" xfId="25249"/>
    <cellStyle name="常规 5 4 2 4 3 2 7" xfId="25250"/>
    <cellStyle name="常规 5 2 3 2 4 3 2 7" xfId="25251"/>
    <cellStyle name="常规 5 2 2 2 2 4 3 2 7" xfId="25252"/>
    <cellStyle name="常规 5 5 2 4 3 2 7" xfId="25253"/>
    <cellStyle name="常规 5 2 4 2 4 3 2 7" xfId="25254"/>
    <cellStyle name="常规 5 2 2 3 2 4 3 2 7" xfId="25255"/>
    <cellStyle name="常规 5 10 3 2 7" xfId="25256"/>
    <cellStyle name="常规 5 2 9 3 2 7" xfId="25257"/>
    <cellStyle name="常规 5 2 2 8 3 2 7" xfId="25258"/>
    <cellStyle name="常规 5 4 6 3 2 7" xfId="25259"/>
    <cellStyle name="常规 5 2 3 6 3 2 7" xfId="25260"/>
    <cellStyle name="常规 5 2 2 2 6 3 2 7" xfId="25261"/>
    <cellStyle name="常规 5 5 6 3 2 7" xfId="25262"/>
    <cellStyle name="常规 5 2 4 6 3 2 7" xfId="25263"/>
    <cellStyle name="常规 5 2 2 3 6 3 2 7" xfId="25264"/>
    <cellStyle name="常规 5 6 5 3 2 7" xfId="25265"/>
    <cellStyle name="常规 5 2 5 5 3 2 7" xfId="25266"/>
    <cellStyle name="常规 5 2 2 4 5 3 2 7" xfId="25267"/>
    <cellStyle name="常规 5 4 2 5 3 2 7" xfId="25268"/>
    <cellStyle name="常规 5 2 3 2 5 3 2 7" xfId="25269"/>
    <cellStyle name="常规 5 2 2 2 2 5 3 2 7" xfId="25270"/>
    <cellStyle name="常规 5 5 2 5 3 2 7" xfId="25271"/>
    <cellStyle name="常规 5 2 4 2 5 3 2 7" xfId="25272"/>
    <cellStyle name="常规 5 2 2 3 2 5 3 2 7" xfId="25273"/>
    <cellStyle name="常规 5 11 3 2 7" xfId="25274"/>
    <cellStyle name="常规 5 2 10 3 2 7" xfId="25275"/>
    <cellStyle name="常规 5 2 2 9 3 2 7" xfId="25276"/>
    <cellStyle name="常规 5 4 7 3 2 7" xfId="25277"/>
    <cellStyle name="常规 5 2 3 7 3 2 7" xfId="25278"/>
    <cellStyle name="常规 5 2 2 2 7 3 2 7" xfId="25279"/>
    <cellStyle name="常规 5 5 7 3 2 7" xfId="25280"/>
    <cellStyle name="常规 5 2 4 7 3 2 7" xfId="25281"/>
    <cellStyle name="常规 5 2 2 3 7 3 2 7" xfId="25282"/>
    <cellStyle name="常规 5 6 6 3 2 7" xfId="25283"/>
    <cellStyle name="常规 5 2 5 6 3 2 7" xfId="25284"/>
    <cellStyle name="常规 5 2 2 4 6 3 2 7" xfId="25285"/>
    <cellStyle name="常规 5 4 2 6 3 2 7" xfId="25286"/>
    <cellStyle name="常规 5 2 3 2 6 3 2 7" xfId="25287"/>
    <cellStyle name="常规 5 2 2 2 2 6 3 2 7" xfId="25288"/>
    <cellStyle name="常规 5 5 2 6 3 2 7" xfId="25289"/>
    <cellStyle name="常规 5 2 4 2 6 3 2 7" xfId="25290"/>
    <cellStyle name="常规 5 2 2 3 2 6 3 2 7" xfId="25291"/>
    <cellStyle name="常规 5 12 2 2 7" xfId="25292"/>
    <cellStyle name="常规 5 2 11 2 2 7" xfId="25293"/>
    <cellStyle name="常规 5 2 2 10 2 2 7" xfId="25294"/>
    <cellStyle name="常规 5 4 8 2 2 7" xfId="25295"/>
    <cellStyle name="常规 5 2 3 8 2 2 7" xfId="25296"/>
    <cellStyle name="常规 5 2 2 2 8 2 2 7" xfId="25297"/>
    <cellStyle name="常规 5 5 8 2 2 7" xfId="25298"/>
    <cellStyle name="常规 5 2 4 8 2 2 7" xfId="25299"/>
    <cellStyle name="常规 5 2 2 3 8 2 2 7" xfId="25300"/>
    <cellStyle name="常规 5 6 7 2 2 7" xfId="25301"/>
    <cellStyle name="常规 5 2 5 7 2 2 7" xfId="25302"/>
    <cellStyle name="常规 5 2 2 4 7 2 2 7" xfId="25303"/>
    <cellStyle name="常规 5 4 2 7 2 2 7" xfId="25304"/>
    <cellStyle name="常规 5 2 3 2 7 2 2 7" xfId="25305"/>
    <cellStyle name="常规 5 2 2 2 2 7 2 2 7" xfId="25306"/>
    <cellStyle name="常规 5 5 2 7 2 2 7" xfId="25307"/>
    <cellStyle name="常规 5 2 4 2 7 2 2 7" xfId="25308"/>
    <cellStyle name="常规 5 2 2 3 2 7 2 2 7" xfId="25309"/>
    <cellStyle name="常规 5 7 2 2 2 7" xfId="25310"/>
    <cellStyle name="常规 5 2 6 2 2 2 7" xfId="25311"/>
    <cellStyle name="常规 5 2 2 5 2 2 2 7" xfId="25312"/>
    <cellStyle name="常规 5 4 3 2 2 2 7" xfId="25313"/>
    <cellStyle name="常规 5 2 3 3 2 2 2 7" xfId="25314"/>
    <cellStyle name="常规 5 2 2 2 3 2 2 2 7" xfId="25315"/>
    <cellStyle name="常规 5 5 3 2 2 2 7" xfId="25316"/>
    <cellStyle name="常规 5 2 4 3 2 2 2 7" xfId="25317"/>
    <cellStyle name="常规 5 2 2 3 3 2 2 2 7" xfId="25318"/>
    <cellStyle name="常规 5 6 2 2 2 2 7" xfId="25319"/>
    <cellStyle name="常规 5 2 5 2 2 2 2 7" xfId="25320"/>
    <cellStyle name="常规 5 2 2 4 2 2 2 2 7" xfId="25321"/>
    <cellStyle name="常规 5 4 2 2 2 2 2 7" xfId="25322"/>
    <cellStyle name="常规 5 2 3 2 2 2 2 2 7" xfId="25323"/>
    <cellStyle name="常规 5 2 2 2 2 2 2 2 2 7" xfId="25324"/>
    <cellStyle name="常规 5 5 2 2 2 2 2 7" xfId="25325"/>
    <cellStyle name="常规 5 2 4 2 2 2 2 2 7" xfId="25326"/>
    <cellStyle name="常规 5 2 2 3 2 2 2 2 2 7" xfId="25327"/>
    <cellStyle name="常规 5 8 2 2 2 7" xfId="25328"/>
    <cellStyle name="常规 5 2 7 2 2 2 7" xfId="25329"/>
    <cellStyle name="常规 5 2 2 6 2 2 2 7" xfId="25330"/>
    <cellStyle name="常规 5 4 4 2 2 2 7" xfId="25331"/>
    <cellStyle name="常规 5 2 3 4 2 2 2 7" xfId="25332"/>
    <cellStyle name="常规 5 2 2 2 4 2 2 2 7" xfId="25333"/>
    <cellStyle name="常规 5 5 4 2 2 2 7" xfId="25334"/>
    <cellStyle name="常规 5 2 4 4 2 2 2 7" xfId="25335"/>
    <cellStyle name="常规 5 2 2 3 4 2 2 2 7" xfId="25336"/>
    <cellStyle name="常规 5 6 3 2 2 2 7" xfId="25337"/>
    <cellStyle name="常规 5 2 5 3 2 2 2 7" xfId="25338"/>
    <cellStyle name="常规 5 2 2 4 3 2 2 2 7" xfId="25339"/>
    <cellStyle name="常规 5 4 2 3 2 2 2 7" xfId="25340"/>
    <cellStyle name="常规 5 2 3 2 3 2 2 2 7" xfId="25341"/>
    <cellStyle name="常规 5 2 2 2 2 3 2 2 2 7" xfId="25342"/>
    <cellStyle name="常规 5 5 2 3 2 2 2 7" xfId="25343"/>
    <cellStyle name="常规 5 2 4 2 3 2 2 2 7" xfId="25344"/>
    <cellStyle name="常规 5 2 2 3 2 3 2 2 2 7" xfId="25345"/>
    <cellStyle name="常规 5 9 2 2 2 7" xfId="25346"/>
    <cellStyle name="常规 5 2 8 2 2 2 7" xfId="25347"/>
    <cellStyle name="常规 5 2 2 7 2 2 2 7" xfId="25348"/>
    <cellStyle name="常规 5 4 5 2 2 2 7" xfId="25349"/>
    <cellStyle name="常规 5 2 3 5 2 2 2 7" xfId="25350"/>
    <cellStyle name="常规 5 2 2 2 5 2 2 2 7" xfId="25351"/>
    <cellStyle name="常规 5 5 5 2 2 2 7" xfId="25352"/>
    <cellStyle name="常规 5 2 4 5 2 2 2 7" xfId="25353"/>
    <cellStyle name="常规 5 2 2 3 5 2 2 2 7" xfId="25354"/>
    <cellStyle name="常规 5 6 4 2 2 2 7" xfId="25355"/>
    <cellStyle name="常规 5 2 5 4 2 2 2 7" xfId="25356"/>
    <cellStyle name="常规 5 2 2 4 4 2 2 2 7" xfId="25357"/>
    <cellStyle name="常规 5 4 2 4 2 2 2 7" xfId="25358"/>
    <cellStyle name="常规 5 2 3 2 4 2 2 2 7" xfId="25359"/>
    <cellStyle name="常规 5 2 2 2 2 4 2 2 2 7" xfId="25360"/>
    <cellStyle name="常规 5 5 2 4 2 2 2 7" xfId="25361"/>
    <cellStyle name="常规 5 2 4 2 4 2 2 2 7" xfId="25362"/>
    <cellStyle name="常规 5 2 2 3 2 4 2 2 2 7" xfId="25363"/>
    <cellStyle name="常规 5 10 2 2 2 7" xfId="25364"/>
    <cellStyle name="常规 5 2 9 2 2 2 7" xfId="25365"/>
    <cellStyle name="常规 5 2 2 8 2 2 2 7" xfId="25366"/>
    <cellStyle name="常规 5 4 6 2 2 2 7" xfId="25367"/>
    <cellStyle name="常规 5 2 3 6 2 2 2 7" xfId="25368"/>
    <cellStyle name="常规 5 2 2 2 6 2 2 2 7" xfId="25369"/>
    <cellStyle name="常规 5 5 6 2 2 2 7" xfId="25370"/>
    <cellStyle name="常规 5 2 4 6 2 2 2 7" xfId="25371"/>
    <cellStyle name="常规 5 2 2 3 6 2 2 2 7" xfId="25372"/>
    <cellStyle name="常规 5 6 5 2 2 2 7" xfId="25373"/>
    <cellStyle name="常规 5 2 5 5 2 2 2 7" xfId="25374"/>
    <cellStyle name="常规 5 2 2 4 5 2 2 2 7" xfId="25375"/>
    <cellStyle name="常规 5 4 2 5 2 2 2 7" xfId="25376"/>
    <cellStyle name="常规 5 2 3 2 5 2 2 2 7" xfId="25377"/>
    <cellStyle name="常规 5 2 2 2 2 5 2 2 2 7" xfId="25378"/>
    <cellStyle name="常规 5 5 2 5 2 2 2 7" xfId="25379"/>
    <cellStyle name="常规 5 2 4 2 5 2 2 2 7" xfId="25380"/>
    <cellStyle name="常规 5 2 2 3 2 5 2 2 2 7" xfId="25381"/>
    <cellStyle name="常规 5 11 2 2 2 7" xfId="25382"/>
    <cellStyle name="常规 5 2 10 2 2 2 7" xfId="25383"/>
    <cellStyle name="常规 5 2 2 9 2 2 2 7" xfId="25384"/>
    <cellStyle name="常规 5 4 7 2 2 2 7" xfId="25385"/>
    <cellStyle name="常规 5 2 3 7 2 2 2 7" xfId="25386"/>
    <cellStyle name="常规 5 2 2 2 7 2 2 2 7" xfId="25387"/>
    <cellStyle name="常规 5 5 7 2 2 2 7" xfId="25388"/>
    <cellStyle name="常规 5 2 4 7 2 2 2 7" xfId="25389"/>
    <cellStyle name="常规 5 2 2 3 7 2 2 2 7" xfId="25390"/>
    <cellStyle name="常规 5 6 6 2 2 2 7" xfId="25391"/>
    <cellStyle name="常规 5 2 5 6 2 2 2 7" xfId="25392"/>
    <cellStyle name="常规 5 2 2 4 6 2 2 2 7" xfId="25393"/>
    <cellStyle name="常规 5 4 2 6 2 2 2 7" xfId="25394"/>
    <cellStyle name="常规 5 2 3 2 6 2 2 2 7" xfId="25395"/>
    <cellStyle name="常规 5 2 2 2 2 6 2 2 2 7" xfId="25396"/>
    <cellStyle name="常规 5 5 2 6 2 2 2 7" xfId="25397"/>
    <cellStyle name="常规 5 2 4 2 6 2 2 2 7" xfId="25398"/>
    <cellStyle name="常规 5 2 2 3 2 6 2 2 2 7" xfId="25399"/>
    <cellStyle name="常规 5 14 2 7" xfId="25400"/>
    <cellStyle name="常规 5 2 13 2 7" xfId="25401"/>
    <cellStyle name="常规 5 2 2 12 2 7" xfId="25402"/>
    <cellStyle name="常规 5 4 10 2 7" xfId="25403"/>
    <cellStyle name="常规 5 2 3 10 2 7" xfId="25404"/>
    <cellStyle name="常规 5 2 2 2 10 2 7" xfId="25405"/>
    <cellStyle name="常规 5 5 10 2 7" xfId="25406"/>
    <cellStyle name="常规 5 2 4 10 2 7" xfId="25407"/>
    <cellStyle name="常规 5 2 2 3 10 2 7" xfId="25408"/>
    <cellStyle name="常规 5 6 9 2 7" xfId="25409"/>
    <cellStyle name="常规 5 2 5 9 2 7" xfId="25410"/>
    <cellStyle name="常规 5 2 2 4 9 2 7" xfId="25411"/>
    <cellStyle name="常规 5 4 2 9 2 7" xfId="25412"/>
    <cellStyle name="常规 5 2 3 2 9 2 7" xfId="25413"/>
    <cellStyle name="常规 5 2 2 2 2 9 2 7" xfId="25414"/>
    <cellStyle name="常规 5 5 2 9 2 7" xfId="25415"/>
    <cellStyle name="常规 5 2 4 2 9 2 7" xfId="25416"/>
    <cellStyle name="常规 5 2 2 3 2 9 2 7" xfId="25417"/>
    <cellStyle name="常规 5 7 4 2 7" xfId="25418"/>
    <cellStyle name="常规 5 2 6 4 2 7" xfId="25419"/>
    <cellStyle name="常规 5 2 2 5 4 2 7" xfId="25420"/>
    <cellStyle name="常规 5 4 3 4 2 7" xfId="25421"/>
    <cellStyle name="常规 5 2 3 3 4 2 7" xfId="25422"/>
    <cellStyle name="常规 5 2 2 2 3 4 2 7" xfId="25423"/>
    <cellStyle name="常规 5 5 3 4 2 7" xfId="25424"/>
    <cellStyle name="常规 5 2 4 3 4 2 7" xfId="25425"/>
    <cellStyle name="常规 5 2 2 3 3 4 2 7" xfId="25426"/>
    <cellStyle name="常规 5 6 2 4 2 7" xfId="25427"/>
    <cellStyle name="常规 5 2 5 2 4 2 7" xfId="25428"/>
    <cellStyle name="常规 5 2 2 4 2 4 2 7" xfId="25429"/>
    <cellStyle name="常规 5 4 2 2 4 2 7" xfId="25430"/>
    <cellStyle name="常规 5 2 3 2 2 4 2 7" xfId="25431"/>
    <cellStyle name="常规 5 2 2 2 2 2 4 2 7" xfId="25432"/>
    <cellStyle name="常规 5 5 2 2 4 2 7" xfId="25433"/>
    <cellStyle name="常规 5 2 4 2 2 4 2 7" xfId="25434"/>
    <cellStyle name="常规 5 2 2 3 2 2 4 2 7" xfId="25435"/>
    <cellStyle name="常规 5 8 4 2 7" xfId="25436"/>
    <cellStyle name="常规 5 2 7 4 2 7" xfId="25437"/>
    <cellStyle name="常规 5 2 2 6 4 2 7" xfId="25438"/>
    <cellStyle name="常规 5 4 4 4 2 7" xfId="25439"/>
    <cellStyle name="常规 5 2 3 4 4 2 7" xfId="25440"/>
    <cellStyle name="常规 5 2 2 2 4 4 2 7" xfId="25441"/>
    <cellStyle name="常规 5 5 4 4 2 7" xfId="25442"/>
    <cellStyle name="常规 5 2 4 4 4 2 7" xfId="25443"/>
    <cellStyle name="常规 5 2 2 3 4 4 2 7" xfId="25444"/>
    <cellStyle name="常规 5 6 3 4 2 7" xfId="25445"/>
    <cellStyle name="常规 5 2 5 3 4 2 7" xfId="25446"/>
    <cellStyle name="常规 5 2 2 4 3 4 2 7" xfId="25447"/>
    <cellStyle name="常规 5 4 2 3 4 2 7" xfId="25448"/>
    <cellStyle name="常规 5 2 3 2 3 4 2 7" xfId="25449"/>
    <cellStyle name="常规 5 2 2 2 2 3 4 2 7" xfId="25450"/>
    <cellStyle name="常规 5 5 2 3 4 2 7" xfId="25451"/>
    <cellStyle name="常规 5 2 4 2 3 4 2 7" xfId="25452"/>
    <cellStyle name="常规 5 2 2 3 2 3 4 2 7" xfId="25453"/>
    <cellStyle name="常规 5 9 4 2 7" xfId="25454"/>
    <cellStyle name="常规 5 2 8 4 2 7" xfId="25455"/>
    <cellStyle name="常规 5 2 2 7 4 2 7" xfId="25456"/>
    <cellStyle name="常规 5 4 5 4 2 7" xfId="25457"/>
    <cellStyle name="常规 5 2 3 5 4 2 7" xfId="25458"/>
    <cellStyle name="常规 5 2 2 2 5 4 2 7" xfId="25459"/>
    <cellStyle name="常规 5 5 5 4 2 7" xfId="25460"/>
    <cellStyle name="常规 5 2 4 5 4 2 7" xfId="25461"/>
    <cellStyle name="常规 5 2 2 3 5 4 2 7" xfId="25462"/>
    <cellStyle name="常规 5 6 4 4 2 7" xfId="25463"/>
    <cellStyle name="常规 5 2 5 4 4 2 7" xfId="25464"/>
    <cellStyle name="常规 5 2 2 4 4 4 2 7" xfId="25465"/>
    <cellStyle name="常规 5 4 2 4 4 2 7" xfId="25466"/>
    <cellStyle name="常规 5 2 3 2 4 4 2 7" xfId="25467"/>
    <cellStyle name="常规 5 2 2 2 2 4 4 2 7" xfId="25468"/>
    <cellStyle name="常规 5 5 2 4 4 2 7" xfId="25469"/>
    <cellStyle name="常规 5 2 4 2 4 4 2 7" xfId="25470"/>
    <cellStyle name="常规 5 2 2 3 2 4 4 2 7" xfId="25471"/>
    <cellStyle name="常规 5 10 4 2 7" xfId="25472"/>
    <cellStyle name="常规 5 2 9 4 2 7" xfId="25473"/>
    <cellStyle name="常规 5 2 2 8 4 2 7" xfId="25474"/>
    <cellStyle name="常规 5 4 6 4 2 7" xfId="25475"/>
    <cellStyle name="常规 5 2 3 6 4 2 7" xfId="25476"/>
    <cellStyle name="常规 5 2 2 2 6 4 2 7" xfId="25477"/>
    <cellStyle name="常规 5 5 6 4 2 7" xfId="25478"/>
    <cellStyle name="常规 5 2 4 6 4 2 7" xfId="25479"/>
    <cellStyle name="常规 5 2 2 3 6 4 2 7" xfId="25480"/>
    <cellStyle name="常规 5 6 5 4 2 7" xfId="25481"/>
    <cellStyle name="常规 5 2 5 5 4 2 7" xfId="25482"/>
    <cellStyle name="常规 5 2 2 4 5 4 2 7" xfId="25483"/>
    <cellStyle name="常规 5 4 2 5 4 2 7" xfId="25484"/>
    <cellStyle name="常规 5 2 3 2 5 4 2 7" xfId="25485"/>
    <cellStyle name="常规 5 2 2 2 2 5 4 2 7" xfId="25486"/>
    <cellStyle name="常规 5 5 2 5 4 2 7" xfId="25487"/>
    <cellStyle name="常规 5 2 4 2 5 4 2 7" xfId="25488"/>
    <cellStyle name="常规 5 2 2 3 2 5 4 2 7" xfId="25489"/>
    <cellStyle name="常规 5 11 4 2 7" xfId="25490"/>
    <cellStyle name="常规 5 2 10 4 2 7" xfId="25491"/>
    <cellStyle name="常规 5 2 2 9 4 2 7" xfId="25492"/>
    <cellStyle name="常规 5 4 7 4 2 7" xfId="25493"/>
    <cellStyle name="常规 5 2 3 7 4 2 7" xfId="25494"/>
    <cellStyle name="常规 5 2 2 2 7 4 2 7" xfId="25495"/>
    <cellStyle name="常规 5 5 7 4 2 7" xfId="25496"/>
    <cellStyle name="常规 5 2 4 7 4 2 7" xfId="25497"/>
    <cellStyle name="常规 5 2 2 3 7 4 2 7" xfId="25498"/>
    <cellStyle name="常规 5 6 6 4 2 7" xfId="25499"/>
    <cellStyle name="常规 5 2 5 6 4 2 7" xfId="25500"/>
    <cellStyle name="常规 5 2 2 4 6 4 2 7" xfId="25501"/>
    <cellStyle name="常规 5 4 2 6 4 2 7" xfId="25502"/>
    <cellStyle name="常规 5 2 3 2 6 4 2 7" xfId="25503"/>
    <cellStyle name="常规 5 2 2 2 2 6 4 2 7" xfId="25504"/>
    <cellStyle name="常规 5 5 2 6 4 2 7" xfId="25505"/>
    <cellStyle name="常规 5 2 4 2 6 4 2 7" xfId="25506"/>
    <cellStyle name="常规 5 2 2 3 2 6 4 2 7" xfId="25507"/>
    <cellStyle name="常规 5 12 3 2 7" xfId="25508"/>
    <cellStyle name="常规 5 2 11 3 2 7" xfId="25509"/>
    <cellStyle name="常规 5 2 2 10 3 2 7" xfId="25510"/>
    <cellStyle name="常规 5 4 8 3 2 7" xfId="25511"/>
    <cellStyle name="常规 5 2 3 8 3 2 7" xfId="25512"/>
    <cellStyle name="常规 5 2 2 2 8 3 2 7" xfId="25513"/>
    <cellStyle name="常规 5 5 8 3 2 7" xfId="25514"/>
    <cellStyle name="常规 5 2 4 8 3 2 7" xfId="25515"/>
    <cellStyle name="常规 5 2 2 3 8 3 2 7" xfId="25516"/>
    <cellStyle name="常规 5 6 7 3 2 7" xfId="25517"/>
    <cellStyle name="常规 5 2 5 7 3 2 7" xfId="25518"/>
    <cellStyle name="常规 5 2 2 4 7 3 2 7" xfId="25519"/>
    <cellStyle name="常规 5 4 2 7 3 2 7" xfId="25520"/>
    <cellStyle name="常规 5 2 3 2 7 3 2 7" xfId="25521"/>
    <cellStyle name="常规 5 2 2 2 2 7 3 2 7" xfId="25522"/>
    <cellStyle name="常规 5 5 2 7 3 2 7" xfId="25523"/>
    <cellStyle name="常规 5 2 4 2 7 3 2 7" xfId="25524"/>
    <cellStyle name="常规 5 2 2 3 2 7 3 2 7" xfId="25525"/>
    <cellStyle name="常规 5 7 2 3 2 7" xfId="25526"/>
    <cellStyle name="常规 5 2 6 2 3 2 7" xfId="25527"/>
    <cellStyle name="常规 5 2 2 5 2 3 2 7" xfId="25528"/>
    <cellStyle name="常规 5 4 3 2 3 2 7" xfId="25529"/>
    <cellStyle name="常规 5 2 3 3 2 3 2 7" xfId="25530"/>
    <cellStyle name="常规 5 2 2 2 3 2 3 2 7" xfId="25531"/>
    <cellStyle name="常规 5 5 3 2 3 2 7" xfId="25532"/>
    <cellStyle name="常规 5 2 4 3 2 3 2 7" xfId="25533"/>
    <cellStyle name="常规 5 2 2 3 3 2 3 2 7" xfId="25534"/>
    <cellStyle name="常规 5 6 2 2 3 2 7" xfId="25535"/>
    <cellStyle name="常规 5 2 5 2 2 3 2 7" xfId="25536"/>
    <cellStyle name="常规 5 2 2 4 2 2 3 2 7" xfId="25537"/>
    <cellStyle name="常规 5 4 2 2 2 3 2 7" xfId="25538"/>
    <cellStyle name="常规 5 2 3 2 2 2 3 2 7" xfId="25539"/>
    <cellStyle name="常规 5 2 2 2 2 2 2 3 2 7" xfId="25540"/>
    <cellStyle name="常规 5 5 2 2 2 3 2 7" xfId="25541"/>
    <cellStyle name="常规 5 2 4 2 2 2 3 2 7" xfId="25542"/>
    <cellStyle name="常规 5 2 2 3 2 2 2 3 2 7" xfId="25543"/>
    <cellStyle name="常规 5 8 2 3 2 7" xfId="25544"/>
    <cellStyle name="常规 5 2 7 2 3 2 7" xfId="25545"/>
    <cellStyle name="常规 5 2 2 6 2 3 2 7" xfId="25546"/>
    <cellStyle name="常规 5 4 4 2 3 2 7" xfId="25547"/>
    <cellStyle name="常规 5 2 3 4 2 3 2 7" xfId="25548"/>
    <cellStyle name="常规 5 2 2 2 4 2 3 2 7" xfId="25549"/>
    <cellStyle name="常规 5 5 4 2 3 2 7" xfId="25550"/>
    <cellStyle name="常规 5 2 4 4 2 3 2 7" xfId="25551"/>
    <cellStyle name="常规 5 2 2 3 4 2 3 2 7" xfId="25552"/>
    <cellStyle name="常规 5 6 3 2 3 2 7" xfId="25553"/>
    <cellStyle name="常规 5 2 5 3 2 3 2 7" xfId="25554"/>
    <cellStyle name="常规 5 2 2 4 3 2 3 2 7" xfId="25555"/>
    <cellStyle name="常规 5 4 2 3 2 3 2 7" xfId="25556"/>
    <cellStyle name="常规 5 2 3 2 3 2 3 2 7" xfId="25557"/>
    <cellStyle name="常规 5 2 2 2 2 3 2 3 2 7" xfId="25558"/>
    <cellStyle name="常规 5 5 2 3 2 3 2 7" xfId="25559"/>
    <cellStyle name="常规 5 2 4 2 3 2 3 2 7" xfId="25560"/>
    <cellStyle name="常规 5 2 2 3 2 3 2 3 2 7" xfId="25561"/>
    <cellStyle name="常规 5 9 2 3 2 7" xfId="25562"/>
    <cellStyle name="常规 5 2 8 2 3 2 7" xfId="25563"/>
    <cellStyle name="常规 5 2 2 7 2 3 2 7" xfId="25564"/>
    <cellStyle name="常规 5 4 5 2 3 2 7" xfId="25565"/>
    <cellStyle name="常规 5 2 3 5 2 3 2 7" xfId="25566"/>
    <cellStyle name="常规 5 2 2 2 5 2 3 2 7" xfId="25567"/>
    <cellStyle name="常规 5 5 5 2 3 2 7" xfId="25568"/>
    <cellStyle name="常规 5 2 4 5 2 3 2 7" xfId="25569"/>
    <cellStyle name="常规 5 2 2 3 5 2 3 2 7" xfId="25570"/>
    <cellStyle name="常规 5 6 4 2 3 2 7" xfId="25571"/>
    <cellStyle name="常规 5 2 5 4 2 3 2 7" xfId="25572"/>
    <cellStyle name="常规 5 2 2 4 4 2 3 2 7" xfId="25573"/>
    <cellStyle name="常规 5 4 2 4 2 3 2 7" xfId="25574"/>
    <cellStyle name="常规 5 2 3 2 4 2 3 2 7" xfId="25575"/>
    <cellStyle name="常规 5 2 2 2 2 4 2 3 2 7" xfId="25576"/>
    <cellStyle name="常规 5 5 2 4 2 3 2 7" xfId="25577"/>
    <cellStyle name="常规 5 2 4 2 4 2 3 2 7" xfId="25578"/>
    <cellStyle name="常规 5 2 2 3 2 4 2 3 2 7" xfId="25579"/>
    <cellStyle name="常规 5 10 2 3 2 7" xfId="25580"/>
    <cellStyle name="常规 5 2 9 2 3 2 7" xfId="25581"/>
    <cellStyle name="常规 5 2 2 8 2 3 2 7" xfId="25582"/>
    <cellStyle name="常规 5 4 6 2 3 2 7" xfId="25583"/>
    <cellStyle name="常规 5 2 3 6 2 3 2 7" xfId="25584"/>
    <cellStyle name="常规 5 2 2 2 6 2 3 2 7" xfId="25585"/>
    <cellStyle name="常规 5 5 6 2 3 2 7" xfId="25586"/>
    <cellStyle name="常规 5 2 4 6 2 3 2 7" xfId="25587"/>
    <cellStyle name="常规 5 2 2 3 6 2 3 2 7" xfId="25588"/>
    <cellStyle name="常规 5 6 5 2 3 2 7" xfId="25589"/>
    <cellStyle name="常规 5 2 5 5 2 3 2 7" xfId="25590"/>
    <cellStyle name="常规 5 2 2 4 5 2 3 2 7" xfId="25591"/>
    <cellStyle name="常规 5 4 2 5 2 3 2 7" xfId="25592"/>
    <cellStyle name="常规 5 2 3 2 5 2 3 2 7" xfId="25593"/>
    <cellStyle name="常规 5 2 2 2 2 5 2 3 2 7" xfId="25594"/>
    <cellStyle name="常规 5 5 2 5 2 3 2 7" xfId="25595"/>
    <cellStyle name="常规 5 2 4 2 5 2 3 2 7" xfId="25596"/>
    <cellStyle name="常规 5 2 2 3 2 5 2 3 2 7" xfId="25597"/>
    <cellStyle name="常规 5 11 2 3 2 7" xfId="25598"/>
    <cellStyle name="常规 5 2 10 2 3 2 7" xfId="25599"/>
    <cellStyle name="常规 5 2 2 9 2 3 2 7" xfId="25600"/>
    <cellStyle name="常规 5 4 7 2 3 2 7" xfId="25601"/>
    <cellStyle name="常规 5 2 3 7 2 3 2 7" xfId="25602"/>
    <cellStyle name="常规 5 2 2 2 7 2 3 2 7" xfId="25603"/>
    <cellStyle name="常规 5 5 7 2 3 2 7" xfId="25604"/>
    <cellStyle name="常规 5 2 4 7 2 3 2 7" xfId="25605"/>
    <cellStyle name="常规 5 2 2 3 7 2 3 2 7" xfId="25606"/>
    <cellStyle name="常规 5 6 6 2 3 2 7" xfId="25607"/>
    <cellStyle name="常规 5 2 5 6 2 3 2 7" xfId="25608"/>
    <cellStyle name="常规 5 2 2 4 6 2 3 2 7" xfId="25609"/>
    <cellStyle name="常规 5 4 2 6 2 3 2 7" xfId="25610"/>
    <cellStyle name="常规 5 2 3 2 6 2 3 2 7" xfId="25611"/>
    <cellStyle name="常规 5 2 2 2 2 6 2 3 2 7" xfId="25612"/>
    <cellStyle name="常规 5 5 2 6 2 3 2 7" xfId="25613"/>
    <cellStyle name="常规 5 2 4 2 6 2 3 2 7" xfId="25614"/>
    <cellStyle name="常规 5 2 2 3 2 6 2 3 2 7" xfId="25615"/>
    <cellStyle name="常规 5 2 15 6" xfId="25616"/>
    <cellStyle name="常规 5 2 2 14 6" xfId="25617"/>
    <cellStyle name="常规 15 6" xfId="25618"/>
    <cellStyle name="常规 5 16 6" xfId="25619"/>
    <cellStyle name="常规 5 2 16 6" xfId="25620"/>
    <cellStyle name="常规 5 2 2 15 6" xfId="25621"/>
    <cellStyle name="常规 5 4 12 6" xfId="25622"/>
    <cellStyle name="常规 5 2 3 12 6" xfId="25623"/>
    <cellStyle name="常规 5 2 2 2 12 6" xfId="25624"/>
    <cellStyle name="常规 5 5 12 6" xfId="25625"/>
    <cellStyle name="常规 5 2 4 12 6" xfId="25626"/>
    <cellStyle name="常规 5 2 2 3 12 6" xfId="25627"/>
    <cellStyle name="常规 5 6 11 6" xfId="25628"/>
    <cellStyle name="常规 5 2 5 11 6" xfId="25629"/>
    <cellStyle name="常规 5 2 2 4 11 6" xfId="25630"/>
    <cellStyle name="常规 5 4 2 11 6" xfId="25631"/>
    <cellStyle name="常规 5 2 3 2 11 6" xfId="25632"/>
    <cellStyle name="常规 5 2 2 2 2 11 6" xfId="25633"/>
    <cellStyle name="常规 5 5 2 11 6" xfId="25634"/>
    <cellStyle name="常规 5 2 4 2 11 6" xfId="25635"/>
    <cellStyle name="常规 5 2 2 3 2 11 6" xfId="25636"/>
    <cellStyle name="常规 5 7 6 6" xfId="25637"/>
    <cellStyle name="常规 5 2 6 6 6" xfId="25638"/>
    <cellStyle name="常规 5 2 2 5 6 6" xfId="25639"/>
    <cellStyle name="常规 5 4 3 6 6" xfId="25640"/>
    <cellStyle name="常规 5 2 3 3 6 6" xfId="25641"/>
    <cellStyle name="常规 5 2 2 2 3 6 6" xfId="25642"/>
    <cellStyle name="常规 5 5 3 6 6" xfId="25643"/>
    <cellStyle name="常规 5 2 4 3 6 6" xfId="25644"/>
    <cellStyle name="常规 5 2 2 3 3 6 6" xfId="25645"/>
    <cellStyle name="常规 5 6 2 6 6" xfId="25646"/>
    <cellStyle name="常规 5 2 5 2 6 6" xfId="25647"/>
    <cellStyle name="常规 5 2 2 4 2 6 6" xfId="25648"/>
    <cellStyle name="常规 5 4 2 2 6 6" xfId="25649"/>
    <cellStyle name="常规 5 2 3 2 2 6 6" xfId="25650"/>
    <cellStyle name="常规 5 2 2 2 2 2 6 6" xfId="25651"/>
    <cellStyle name="常规 5 5 2 2 6 6" xfId="25652"/>
    <cellStyle name="常规 5 2 4 2 2 6 6" xfId="25653"/>
    <cellStyle name="常规 5 2 2 3 2 2 6 6" xfId="25654"/>
    <cellStyle name="常规 5 8 6 6" xfId="25655"/>
    <cellStyle name="常规 5 2 7 6 6" xfId="25656"/>
    <cellStyle name="常规 5 2 2 6 6 6" xfId="25657"/>
    <cellStyle name="常规 5 4 4 6 6" xfId="25658"/>
    <cellStyle name="常规 5 2 3 4 6 6" xfId="25659"/>
    <cellStyle name="常规 5 2 2 2 4 6 6" xfId="25660"/>
    <cellStyle name="常规 5 5 4 6 6" xfId="25661"/>
    <cellStyle name="常规 5 2 4 4 6 6" xfId="25662"/>
    <cellStyle name="常规 5 2 2 3 4 6 6" xfId="25663"/>
    <cellStyle name="常规 5 6 3 6 6" xfId="25664"/>
    <cellStyle name="常规 5 2 5 3 6 6" xfId="25665"/>
    <cellStyle name="常规 5 2 2 4 3 6 6" xfId="25666"/>
    <cellStyle name="常规 5 4 2 3 6 6" xfId="25667"/>
    <cellStyle name="常规 5 2 3 2 3 6 6" xfId="25668"/>
    <cellStyle name="常规 5 2 2 2 2 3 6 6" xfId="25669"/>
    <cellStyle name="常规 5 5 2 3 6 6" xfId="25670"/>
    <cellStyle name="常规 5 2 4 2 3 6 6" xfId="25671"/>
    <cellStyle name="常规 5 2 2 3 2 3 6 6" xfId="25672"/>
    <cellStyle name="常规 5 9 6 6" xfId="25673"/>
    <cellStyle name="常规 5 2 8 6 6" xfId="25674"/>
    <cellStyle name="常规 5 2 2 7 6 6" xfId="25675"/>
    <cellStyle name="常规 5 4 5 6 6" xfId="25676"/>
    <cellStyle name="常规 5 2 3 5 6 6" xfId="25677"/>
    <cellStyle name="常规 5 2 2 2 5 6 6" xfId="25678"/>
    <cellStyle name="常规 5 5 5 6 6" xfId="25679"/>
    <cellStyle name="常规 5 2 4 5 6 6" xfId="25680"/>
    <cellStyle name="常规 5 2 2 3 5 6 6" xfId="25681"/>
    <cellStyle name="常规 5 6 4 6 6" xfId="25682"/>
    <cellStyle name="常规 5 2 5 4 6 6" xfId="25683"/>
    <cellStyle name="常规 5 2 2 4 4 6 6" xfId="25684"/>
    <cellStyle name="常规 5 4 2 4 6 6" xfId="25685"/>
    <cellStyle name="常规 5 2 3 2 4 6 6" xfId="25686"/>
    <cellStyle name="常规 5 2 2 2 2 4 6 6" xfId="25687"/>
    <cellStyle name="常规 5 5 2 4 6 6" xfId="25688"/>
    <cellStyle name="常规 5 2 4 2 4 6 6" xfId="25689"/>
    <cellStyle name="常规 5 2 2 3 2 4 6 6" xfId="25690"/>
    <cellStyle name="常规 5 10 6 6" xfId="25691"/>
    <cellStyle name="常规 5 2 9 6 6" xfId="25692"/>
    <cellStyle name="常规 5 2 2 8 6 6" xfId="25693"/>
    <cellStyle name="常规 5 4 6 6 6" xfId="25694"/>
    <cellStyle name="常规 5 2 3 6 6 6" xfId="25695"/>
    <cellStyle name="常规 5 2 2 2 6 6 6" xfId="25696"/>
    <cellStyle name="常规 5 5 6 6 6" xfId="25697"/>
    <cellStyle name="常规 5 2 4 6 6 6" xfId="25698"/>
    <cellStyle name="常规 5 2 2 3 6 6 6" xfId="25699"/>
    <cellStyle name="常规 5 6 5 6 6" xfId="25700"/>
    <cellStyle name="常规 5 2 5 5 6 6" xfId="25701"/>
    <cellStyle name="常规 5 2 2 4 5 6 6" xfId="25702"/>
    <cellStyle name="常规 5 4 2 5 6 6" xfId="25703"/>
    <cellStyle name="常规 5 2 3 2 5 6 6" xfId="25704"/>
    <cellStyle name="常规 5 2 2 2 2 5 6 6" xfId="25705"/>
    <cellStyle name="常规 5 5 2 5 6 6" xfId="25706"/>
    <cellStyle name="常规 5 2 4 2 5 6 6" xfId="25707"/>
    <cellStyle name="常规 5 2 2 3 2 5 6 6" xfId="25708"/>
    <cellStyle name="常规 5 11 6 6" xfId="25709"/>
    <cellStyle name="常规 5 2 10 6 6" xfId="25710"/>
    <cellStyle name="常规 5 2 2 9 6 6" xfId="25711"/>
    <cellStyle name="常规 5 4 7 6 6" xfId="25712"/>
    <cellStyle name="常规 5 2 3 7 6 6" xfId="25713"/>
    <cellStyle name="常规 5 2 2 2 7 6 6" xfId="25714"/>
    <cellStyle name="常规 5 5 7 6 6" xfId="25715"/>
    <cellStyle name="常规 5 2 4 7 6 6" xfId="25716"/>
    <cellStyle name="常规 5 2 2 3 7 6 6" xfId="25717"/>
    <cellStyle name="常规 5 6 6 6 6" xfId="25718"/>
    <cellStyle name="常规 5 2 5 6 6 6" xfId="25719"/>
    <cellStyle name="常规 5 2 2 4 6 6 6" xfId="25720"/>
    <cellStyle name="常规 5 4 2 6 6 6" xfId="25721"/>
    <cellStyle name="常规 5 2 3 2 6 6 6" xfId="25722"/>
    <cellStyle name="常规 5 2 2 2 2 6 6 6" xfId="25723"/>
    <cellStyle name="常规 5 5 2 6 6 6" xfId="25724"/>
    <cellStyle name="常规 5 2 4 2 6 6 6" xfId="25725"/>
    <cellStyle name="常规 5 2 2 3 2 6 6 6" xfId="25726"/>
    <cellStyle name="常规 5 12 5 6" xfId="25727"/>
    <cellStyle name="常规 5 2 11 5 6" xfId="25728"/>
    <cellStyle name="常规 5 2 2 10 5 6" xfId="25729"/>
    <cellStyle name="常规 5 4 8 5 6" xfId="25730"/>
    <cellStyle name="常规 5 2 3 8 5 6" xfId="25731"/>
    <cellStyle name="常规 5 2 2 2 8 5 6" xfId="25732"/>
    <cellStyle name="常规 5 5 8 5 6" xfId="25733"/>
    <cellStyle name="常规 5 2 4 8 5 6" xfId="25734"/>
    <cellStyle name="常规 5 2 2 3 8 5 6" xfId="25735"/>
    <cellStyle name="常规 5 6 7 5 6" xfId="25736"/>
    <cellStyle name="常规 5 2 5 7 5 6" xfId="25737"/>
    <cellStyle name="常规 5 2 2 4 7 5 6" xfId="25738"/>
    <cellStyle name="常规 5 4 2 7 5 6" xfId="25739"/>
    <cellStyle name="常规 5 2 3 2 7 5 6" xfId="25740"/>
    <cellStyle name="常规 5 2 2 2 2 7 5 6" xfId="25741"/>
    <cellStyle name="常规 5 5 2 7 5 6" xfId="25742"/>
    <cellStyle name="常规 5 2 4 2 7 5 6" xfId="25743"/>
    <cellStyle name="常规 5 2 2 3 2 7 5 6" xfId="25744"/>
    <cellStyle name="常规 5 7 2 5 6" xfId="25745"/>
    <cellStyle name="常规 5 2 6 2 5 6" xfId="25746"/>
    <cellStyle name="常规 5 2 2 5 2 5 6" xfId="25747"/>
    <cellStyle name="常规 5 4 3 2 5 6" xfId="25748"/>
    <cellStyle name="常规 5 2 3 3 2 5 6" xfId="25749"/>
    <cellStyle name="常规 5 2 2 2 3 2 5 6" xfId="25750"/>
    <cellStyle name="常规 5 5 3 2 5 6" xfId="25751"/>
    <cellStyle name="常规 5 2 4 3 2 5 6" xfId="25752"/>
    <cellStyle name="常规 5 2 2 3 3 2 5 6" xfId="25753"/>
    <cellStyle name="常规 5 6 2 2 5 6" xfId="25754"/>
    <cellStyle name="常规 5 2 5 2 2 5 6" xfId="25755"/>
    <cellStyle name="常规 5 2 2 4 2 2 5 6" xfId="25756"/>
    <cellStyle name="常规 5 4 2 2 2 5 6" xfId="25757"/>
    <cellStyle name="常规 5 2 3 2 2 2 5 6" xfId="25758"/>
    <cellStyle name="常规 5 2 2 2 2 2 2 5 6" xfId="25759"/>
    <cellStyle name="常规 5 5 2 2 2 5 6" xfId="25760"/>
    <cellStyle name="常规 5 2 4 2 2 2 5 6" xfId="25761"/>
    <cellStyle name="常规 5 2 2 3 2 2 2 5 6" xfId="25762"/>
    <cellStyle name="常规 5 8 2 5 6" xfId="25763"/>
    <cellStyle name="常规 5 2 7 2 5 6" xfId="25764"/>
    <cellStyle name="常规 5 2 2 6 2 5 6" xfId="25765"/>
    <cellStyle name="常规 5 4 4 2 5 6" xfId="25766"/>
    <cellStyle name="常规 5 2 3 4 2 5 6" xfId="25767"/>
    <cellStyle name="常规 5 2 2 2 4 2 5 6" xfId="25768"/>
    <cellStyle name="常规 5 5 4 2 5 6" xfId="25769"/>
    <cellStyle name="常规 5 2 4 4 2 5 6" xfId="25770"/>
    <cellStyle name="常规 5 2 2 3 4 2 5 6" xfId="25771"/>
    <cellStyle name="常规 5 6 3 2 5 6" xfId="25772"/>
    <cellStyle name="常规 5 2 5 3 2 5 6" xfId="25773"/>
    <cellStyle name="常规 5 2 2 4 3 2 5 6" xfId="25774"/>
    <cellStyle name="常规 5 4 2 3 2 5 6" xfId="25775"/>
    <cellStyle name="常规 5 2 3 2 3 2 5 6" xfId="25776"/>
    <cellStyle name="常规 5 2 2 2 2 3 2 5 6" xfId="25777"/>
    <cellStyle name="常规 5 5 2 3 2 5 6" xfId="25778"/>
    <cellStyle name="常规 5 2 4 2 3 2 5 6" xfId="25779"/>
    <cellStyle name="常规 5 2 2 3 2 3 2 5 6" xfId="25780"/>
    <cellStyle name="常规 5 9 2 5 6" xfId="25781"/>
    <cellStyle name="常规 5 2 8 2 5 6" xfId="25782"/>
    <cellStyle name="常规 5 2 2 7 2 5 6" xfId="25783"/>
    <cellStyle name="常规 5 4 5 2 5 6" xfId="25784"/>
    <cellStyle name="常规 5 2 3 5 2 5 6" xfId="25785"/>
    <cellStyle name="常规 5 2 2 2 5 2 5 6" xfId="25786"/>
    <cellStyle name="常规 5 5 5 2 5 6" xfId="25787"/>
    <cellStyle name="常规 5 2 4 5 2 5 6" xfId="25788"/>
    <cellStyle name="常规 5 2 2 3 5 2 5 6" xfId="25789"/>
    <cellStyle name="常规 5 6 4 2 5 6" xfId="25790"/>
    <cellStyle name="常规 5 2 5 4 2 5 6" xfId="25791"/>
    <cellStyle name="常规 5 2 2 4 4 2 5 6" xfId="25792"/>
    <cellStyle name="常规 5 4 2 4 2 5 6" xfId="25793"/>
    <cellStyle name="常规 5 2 3 2 4 2 5 6" xfId="25794"/>
    <cellStyle name="常规 5 2 2 2 2 4 2 5 6" xfId="25795"/>
    <cellStyle name="常规 5 5 2 4 2 5 6" xfId="25796"/>
    <cellStyle name="常规 5 2 4 2 4 2 5 6" xfId="25797"/>
    <cellStyle name="常规 5 2 2 3 2 4 2 5 6" xfId="25798"/>
    <cellStyle name="常规 5 10 2 5 6" xfId="25799"/>
    <cellStyle name="常规 5 2 9 2 5 6" xfId="25800"/>
    <cellStyle name="常规 5 2 2 8 2 5 6" xfId="25801"/>
    <cellStyle name="常规 5 4 6 2 5 6" xfId="25802"/>
    <cellStyle name="常规 5 2 3 6 2 5 6" xfId="25803"/>
    <cellStyle name="常规 5 2 2 2 6 2 5 6" xfId="25804"/>
    <cellStyle name="常规 5 5 6 2 5 6" xfId="25805"/>
    <cellStyle name="常规 5 2 4 6 2 5 6" xfId="25806"/>
    <cellStyle name="常规 5 2 2 3 6 2 5 6" xfId="25807"/>
    <cellStyle name="常规 5 6 5 2 5 6" xfId="25808"/>
    <cellStyle name="常规 5 2 5 5 2 5 6" xfId="25809"/>
    <cellStyle name="常规 5 2 2 4 5 2 5 6" xfId="25810"/>
    <cellStyle name="常规 5 4 2 5 2 5 6" xfId="25811"/>
    <cellStyle name="常规 5 2 3 2 5 2 5 6" xfId="25812"/>
    <cellStyle name="常规 5 2 2 2 2 5 2 5 6" xfId="25813"/>
    <cellStyle name="常规 5 5 2 5 2 5 6" xfId="25814"/>
    <cellStyle name="常规 5 2 4 2 5 2 5 6" xfId="25815"/>
    <cellStyle name="常规 5 2 2 3 2 5 2 5 6" xfId="25816"/>
    <cellStyle name="常规 5 11 2 5 6" xfId="25817"/>
    <cellStyle name="常规 5 2 10 2 5 6" xfId="25818"/>
    <cellStyle name="常规 5 2 2 9 2 5 6" xfId="25819"/>
    <cellStyle name="常规 5 4 7 2 5 6" xfId="25820"/>
    <cellStyle name="常规 5 2 3 7 2 5 6" xfId="25821"/>
    <cellStyle name="常规 5 2 2 2 7 2 5 6" xfId="25822"/>
    <cellStyle name="常规 5 5 7 2 5 6" xfId="25823"/>
    <cellStyle name="常规 5 2 4 7 2 5 6" xfId="25824"/>
    <cellStyle name="常规 5 2 2 3 7 2 5 6" xfId="25825"/>
    <cellStyle name="常规 5 6 6 2 5 6" xfId="25826"/>
    <cellStyle name="常规 5 2 5 6 2 5 6" xfId="25827"/>
    <cellStyle name="常规 5 2 2 4 6 2 5 6" xfId="25828"/>
    <cellStyle name="常规 5 4 2 6 2 5 6" xfId="25829"/>
    <cellStyle name="常规 5 2 3 2 6 2 5 6" xfId="25830"/>
    <cellStyle name="常规 5 2 2 2 2 6 2 5 6" xfId="25831"/>
    <cellStyle name="常规 5 5 2 6 2 5 6" xfId="25832"/>
    <cellStyle name="常规 5 2 4 2 6 2 5 6" xfId="25833"/>
    <cellStyle name="常规 5 2 2 3 2 6 2 5 6" xfId="25834"/>
    <cellStyle name="常规 5 13 3 6" xfId="25835"/>
    <cellStyle name="常规 5 2 12 3 6" xfId="25836"/>
    <cellStyle name="常规 5 2 2 11 3 6" xfId="25837"/>
    <cellStyle name="常规 5 4 9 3 6" xfId="25838"/>
    <cellStyle name="常规 5 2 3 9 3 6" xfId="25839"/>
    <cellStyle name="常规 5 2 2 2 9 3 6" xfId="25840"/>
    <cellStyle name="常规 5 5 9 3 6" xfId="25841"/>
    <cellStyle name="常规 5 2 4 9 3 6" xfId="25842"/>
    <cellStyle name="常规 5 2 2 3 9 3 6" xfId="25843"/>
    <cellStyle name="常规 5 6 8 3 6" xfId="25844"/>
    <cellStyle name="常规 5 2 5 8 3 6" xfId="25845"/>
    <cellStyle name="常规 5 2 2 4 8 3 6" xfId="25846"/>
    <cellStyle name="常规 5 4 2 8 3 6" xfId="25847"/>
    <cellStyle name="常规 5 2 3 2 8 3 6" xfId="25848"/>
    <cellStyle name="常规 5 2 2 2 2 8 3 6" xfId="25849"/>
    <cellStyle name="常规 5 5 2 8 3 6" xfId="25850"/>
    <cellStyle name="常规 5 2 4 2 8 3 6" xfId="25851"/>
    <cellStyle name="常规 5 2 2 3 2 8 3 6" xfId="25852"/>
    <cellStyle name="常规 5 7 3 3 6" xfId="25853"/>
    <cellStyle name="常规 5 2 6 3 3 6" xfId="25854"/>
    <cellStyle name="常规 5 2 2 5 3 3 6" xfId="25855"/>
    <cellStyle name="常规 5 4 3 3 3 6" xfId="25856"/>
    <cellStyle name="常规 5 2 3 3 3 3 6" xfId="25857"/>
    <cellStyle name="常规 5 2 2 2 3 3 3 6" xfId="25858"/>
    <cellStyle name="常规 5 5 3 3 3 6" xfId="25859"/>
    <cellStyle name="常规 5 2 4 3 3 3 6" xfId="25860"/>
    <cellStyle name="常规 5 2 2 3 3 3 3 6" xfId="25861"/>
    <cellStyle name="常规 5 6 2 3 3 6" xfId="25862"/>
    <cellStyle name="常规 5 2 5 2 3 3 6" xfId="25863"/>
    <cellStyle name="常规 5 2 2 4 2 3 3 6" xfId="25864"/>
    <cellStyle name="常规 5 4 2 2 3 3 6" xfId="25865"/>
    <cellStyle name="常规 5 2 3 2 2 3 3 6" xfId="25866"/>
    <cellStyle name="常规 5 2 2 2 2 2 3 3 6" xfId="25867"/>
    <cellStyle name="常规 5 5 2 2 3 3 6" xfId="25868"/>
    <cellStyle name="常规 5 2 4 2 2 3 3 6" xfId="25869"/>
    <cellStyle name="常规 5 2 2 3 2 2 3 3 6" xfId="25870"/>
    <cellStyle name="常规 5 8 3 3 6" xfId="25871"/>
    <cellStyle name="常规 5 2 7 3 3 6" xfId="25872"/>
    <cellStyle name="常规 5 2 2 6 3 3 6" xfId="25873"/>
    <cellStyle name="常规 5 4 4 3 3 6" xfId="25874"/>
    <cellStyle name="常规 5 2 3 4 3 3 6" xfId="25875"/>
    <cellStyle name="常规 5 2 2 2 4 3 3 6" xfId="25876"/>
    <cellStyle name="常规 5 5 4 3 3 6" xfId="25877"/>
    <cellStyle name="常规 5 2 4 4 3 3 6" xfId="25878"/>
    <cellStyle name="常规 5 2 2 3 4 3 3 6" xfId="25879"/>
    <cellStyle name="常规 5 6 3 3 3 6" xfId="25880"/>
    <cellStyle name="常规 5 2 5 3 3 3 6" xfId="25881"/>
    <cellStyle name="常规 5 2 2 4 3 3 3 6" xfId="25882"/>
    <cellStyle name="常规 5 4 2 3 3 3 6" xfId="25883"/>
    <cellStyle name="常规 5 2 3 2 3 3 3 6" xfId="25884"/>
    <cellStyle name="常规 5 2 2 2 2 3 3 3 6" xfId="25885"/>
    <cellStyle name="常规 5 5 2 3 3 3 6" xfId="25886"/>
    <cellStyle name="常规 5 2 4 2 3 3 3 6" xfId="25887"/>
    <cellStyle name="常规 5 2 2 3 2 3 3 3 6" xfId="25888"/>
    <cellStyle name="常规 5 9 3 3 6" xfId="25889"/>
    <cellStyle name="常规 5 2 8 3 3 6" xfId="25890"/>
    <cellStyle name="常规 5 2 2 7 3 3 6" xfId="25891"/>
    <cellStyle name="常规 5 4 5 3 3 6" xfId="25892"/>
    <cellStyle name="常规 5 2 3 5 3 3 6" xfId="25893"/>
    <cellStyle name="常规 5 2 2 2 5 3 3 6" xfId="25894"/>
    <cellStyle name="常规 5 5 5 3 3 6" xfId="25895"/>
    <cellStyle name="常规 5 2 4 5 3 3 6" xfId="25896"/>
    <cellStyle name="常规 5 2 2 3 5 3 3 6" xfId="25897"/>
    <cellStyle name="常规 5 6 4 3 3 6" xfId="25898"/>
    <cellStyle name="常规 5 2 5 4 3 3 6" xfId="25899"/>
    <cellStyle name="常规 5 2 2 4 4 3 3 6" xfId="25900"/>
    <cellStyle name="常规 5 4 2 4 3 3 6" xfId="25901"/>
    <cellStyle name="常规 5 2 3 2 4 3 3 6" xfId="25902"/>
    <cellStyle name="常规 5 2 2 2 2 4 3 3 6" xfId="25903"/>
    <cellStyle name="常规 5 5 2 4 3 3 6" xfId="25904"/>
    <cellStyle name="常规 5 2 4 2 4 3 3 6" xfId="25905"/>
    <cellStyle name="常规 5 2 2 3 2 4 3 3 6" xfId="25906"/>
    <cellStyle name="常规 5 10 3 3 6" xfId="25907"/>
    <cellStyle name="常规 5 2 9 3 3 6" xfId="25908"/>
    <cellStyle name="常规 5 2 2 8 3 3 6" xfId="25909"/>
    <cellStyle name="常规 5 4 6 3 3 6" xfId="25910"/>
    <cellStyle name="常规 5 2 3 6 3 3 6" xfId="25911"/>
    <cellStyle name="常规 5 2 2 2 6 3 3 6" xfId="25912"/>
    <cellStyle name="常规 5 5 6 3 3 6" xfId="25913"/>
    <cellStyle name="常规 5 2 4 6 3 3 6" xfId="25914"/>
    <cellStyle name="常规 5 2 2 3 6 3 3 6" xfId="25915"/>
    <cellStyle name="常规 5 6 5 3 3 6" xfId="25916"/>
    <cellStyle name="常规 5 2 5 5 3 3 6" xfId="25917"/>
    <cellStyle name="常规 5 2 2 4 5 3 3 6" xfId="25918"/>
    <cellStyle name="常规 5 4 2 5 3 3 6" xfId="25919"/>
    <cellStyle name="常规 5 2 3 2 5 3 3 6" xfId="25920"/>
    <cellStyle name="常规 5 2 2 2 2 5 3 3 6" xfId="25921"/>
    <cellStyle name="常规 5 5 2 5 3 3 6" xfId="25922"/>
    <cellStyle name="常规 5 2 4 2 5 3 3 6" xfId="25923"/>
    <cellStyle name="常规 5 2 2 3 2 5 3 3 6" xfId="25924"/>
    <cellStyle name="常规 5 11 3 3 6" xfId="25925"/>
    <cellStyle name="常规 5 2 10 3 3 6" xfId="25926"/>
    <cellStyle name="常规 5 2 2 9 3 3 6" xfId="25927"/>
    <cellStyle name="常规 5 4 7 3 3 6" xfId="25928"/>
    <cellStyle name="常规 5 2 3 7 3 3 6" xfId="25929"/>
    <cellStyle name="常规 5 2 2 2 7 3 3 6" xfId="25930"/>
    <cellStyle name="常规 5 5 7 3 3 6" xfId="25931"/>
    <cellStyle name="常规 5 2 4 7 3 3 6" xfId="25932"/>
    <cellStyle name="常规 5 2 2 3 7 3 3 6" xfId="25933"/>
    <cellStyle name="常规 5 6 6 3 3 6" xfId="25934"/>
    <cellStyle name="常规 5 2 5 6 3 3 6" xfId="25935"/>
    <cellStyle name="常规 5 2 2 4 6 3 3 6" xfId="25936"/>
    <cellStyle name="常规 5 4 2 6 3 3 6" xfId="25937"/>
    <cellStyle name="常规 5 2 3 2 6 3 3 6" xfId="25938"/>
    <cellStyle name="常规 5 2 2 2 2 6 3 3 6" xfId="25939"/>
    <cellStyle name="常规 5 5 2 6 3 3 6" xfId="25940"/>
    <cellStyle name="常规 5 2 4 2 6 3 3 6" xfId="25941"/>
    <cellStyle name="常规 5 2 2 3 2 6 3 3 6" xfId="25942"/>
    <cellStyle name="常规 5 12 2 3 6" xfId="25943"/>
    <cellStyle name="常规 5 2 11 2 3 6" xfId="25944"/>
    <cellStyle name="常规 5 2 2 10 2 3 6" xfId="25945"/>
    <cellStyle name="常规 5 4 8 2 3 6" xfId="25946"/>
    <cellStyle name="常规 5 2 3 8 2 3 6" xfId="25947"/>
    <cellStyle name="常规 5 2 2 2 8 2 3 6" xfId="25948"/>
    <cellStyle name="常规 5 5 8 2 3 6" xfId="25949"/>
    <cellStyle name="常规 5 2 4 8 2 3 6" xfId="25950"/>
    <cellStyle name="常规 5 2 2 3 8 2 3 6" xfId="25951"/>
    <cellStyle name="常规 5 6 7 2 3 6" xfId="25952"/>
    <cellStyle name="常规 5 2 5 7 2 3 6" xfId="25953"/>
    <cellStyle name="常规 5 2 2 4 7 2 3 6" xfId="25954"/>
    <cellStyle name="常规 5 4 2 7 2 3 6" xfId="25955"/>
    <cellStyle name="常规 5 2 3 2 7 2 3 6" xfId="25956"/>
    <cellStyle name="常规 5 2 2 2 2 7 2 3 6" xfId="25957"/>
    <cellStyle name="常规 5 5 2 7 2 3 6" xfId="25958"/>
    <cellStyle name="常规 5 2 4 2 7 2 3 6" xfId="25959"/>
    <cellStyle name="常规 5 2 2 3 2 7 2 3 6" xfId="25960"/>
    <cellStyle name="常规 5 7 2 2 3 6" xfId="25961"/>
    <cellStyle name="常规 5 2 6 2 2 3 6" xfId="25962"/>
    <cellStyle name="常规 5 2 2 5 2 2 3 6" xfId="25963"/>
    <cellStyle name="常规 5 4 3 2 2 3 6" xfId="25964"/>
    <cellStyle name="常规 5 2 3 3 2 2 3 6" xfId="25965"/>
    <cellStyle name="常规 5 2 2 2 3 2 2 3 6" xfId="25966"/>
    <cellStyle name="常规 5 5 3 2 2 3 6" xfId="25967"/>
    <cellStyle name="常规 5 2 4 3 2 2 3 6" xfId="25968"/>
    <cellStyle name="常规 5 2 2 3 3 2 2 3 6" xfId="25969"/>
    <cellStyle name="常规 5 6 2 2 2 3 6" xfId="25970"/>
    <cellStyle name="常规 5 2 5 2 2 2 3 6" xfId="25971"/>
    <cellStyle name="常规 5 2 2 4 2 2 2 3 6" xfId="25972"/>
    <cellStyle name="常规 5 4 2 2 2 2 3 6" xfId="25973"/>
    <cellStyle name="常规 5 2 3 2 2 2 2 3 6" xfId="25974"/>
    <cellStyle name="常规 5 2 2 2 2 2 2 2 3 6" xfId="25975"/>
    <cellStyle name="常规 5 5 2 2 2 2 3 6" xfId="25976"/>
    <cellStyle name="常规 5 2 4 2 2 2 2 3 6" xfId="25977"/>
    <cellStyle name="常规 5 2 2 3 2 2 2 2 3 6" xfId="25978"/>
    <cellStyle name="常规 5 8 2 2 3 6" xfId="25979"/>
    <cellStyle name="常规 5 2 7 2 2 3 6" xfId="25980"/>
    <cellStyle name="常规 5 2 2 6 2 2 3 6" xfId="25981"/>
    <cellStyle name="常规 5 4 4 2 2 3 6" xfId="25982"/>
    <cellStyle name="常规 5 2 3 4 2 2 3 6" xfId="25983"/>
    <cellStyle name="常规 5 2 2 2 4 2 2 3 6" xfId="25984"/>
    <cellStyle name="常规 5 5 4 2 2 3 6" xfId="25985"/>
    <cellStyle name="常规 5 2 4 4 2 2 3 6" xfId="25986"/>
    <cellStyle name="常规 5 2 2 3 4 2 2 3 6" xfId="25987"/>
    <cellStyle name="常规 5 6 3 2 2 3 6" xfId="25988"/>
    <cellStyle name="常规 5 2 5 3 2 2 3 6" xfId="25989"/>
    <cellStyle name="常规 5 2 2 4 3 2 2 3 6" xfId="25990"/>
    <cellStyle name="常规 5 4 2 3 2 2 3 6" xfId="25991"/>
    <cellStyle name="常规 5 2 3 2 3 2 2 3 6" xfId="25992"/>
    <cellStyle name="常规 5 2 2 2 2 3 2 2 3 6" xfId="25993"/>
    <cellStyle name="常规 5 5 2 3 2 2 3 6" xfId="25994"/>
    <cellStyle name="常规 5 2 4 2 3 2 2 3 6" xfId="25995"/>
    <cellStyle name="常规 5 2 2 3 2 3 2 2 3 6" xfId="25996"/>
    <cellStyle name="常规 5 9 2 2 3 6" xfId="25997"/>
    <cellStyle name="常规 5 2 8 2 2 3 6" xfId="25998"/>
    <cellStyle name="常规 5 2 2 7 2 2 3 6" xfId="25999"/>
    <cellStyle name="常规 5 4 5 2 2 3 6" xfId="26000"/>
    <cellStyle name="常规 5 2 3 5 2 2 3 6" xfId="26001"/>
    <cellStyle name="常规 5 2 2 2 5 2 2 3 6" xfId="26002"/>
    <cellStyle name="常规 5 5 5 2 2 3 6" xfId="26003"/>
    <cellStyle name="常规 5 2 4 5 2 2 3 6" xfId="26004"/>
    <cellStyle name="常规 5 2 2 3 5 2 2 3 6" xfId="26005"/>
    <cellStyle name="常规 5 6 4 2 2 3 6" xfId="26006"/>
    <cellStyle name="常规 5 2 5 4 2 2 3 6" xfId="26007"/>
    <cellStyle name="常规 5 2 2 4 4 2 2 3 6" xfId="26008"/>
    <cellStyle name="常规 5 4 2 4 2 2 3 6" xfId="26009"/>
    <cellStyle name="常规 5 2 3 2 4 2 2 3 6" xfId="26010"/>
    <cellStyle name="常规 5 2 2 2 2 4 2 2 3 6" xfId="26011"/>
    <cellStyle name="常规 5 5 2 4 2 2 3 6" xfId="26012"/>
    <cellStyle name="常规 5 2 4 2 4 2 2 3 6" xfId="26013"/>
    <cellStyle name="常规 5 2 2 3 2 4 2 2 3 6" xfId="26014"/>
    <cellStyle name="常规 5 10 2 2 3 6" xfId="26015"/>
    <cellStyle name="常规 5 2 9 2 2 3 6" xfId="26016"/>
    <cellStyle name="常规 5 2 2 8 2 2 3 6" xfId="26017"/>
    <cellStyle name="常规 5 4 6 2 2 3 6" xfId="26018"/>
    <cellStyle name="常规 5 2 3 6 2 2 3 6" xfId="26019"/>
    <cellStyle name="常规 5 2 2 2 6 2 2 3 6" xfId="26020"/>
    <cellStyle name="常规 5 5 6 2 2 3 6" xfId="26021"/>
    <cellStyle name="常规 5 2 4 6 2 2 3 6" xfId="26022"/>
    <cellStyle name="常规 5 2 2 3 6 2 2 3 6" xfId="26023"/>
    <cellStyle name="常规 5 6 5 2 2 3 6" xfId="26024"/>
    <cellStyle name="常规 5 2 5 5 2 2 3 6" xfId="26025"/>
    <cellStyle name="常规 5 2 2 4 5 2 2 3 6" xfId="26026"/>
    <cellStyle name="常规 5 4 2 5 2 2 3 6" xfId="26027"/>
    <cellStyle name="常规 5 2 3 2 5 2 2 3 6" xfId="26028"/>
    <cellStyle name="常规 5 2 2 2 2 5 2 2 3 6" xfId="26029"/>
    <cellStyle name="常规 5 5 2 5 2 2 3 6" xfId="26030"/>
    <cellStyle name="常规 5 2 4 2 5 2 2 3 6" xfId="26031"/>
    <cellStyle name="常规 5 2 2 3 2 5 2 2 3 6" xfId="26032"/>
    <cellStyle name="常规 5 11 2 2 3 6" xfId="26033"/>
    <cellStyle name="常规 5 2 10 2 2 3 6" xfId="26034"/>
    <cellStyle name="常规 5 2 2 9 2 2 3 6" xfId="26035"/>
    <cellStyle name="常规 5 4 7 2 2 3 6" xfId="26036"/>
    <cellStyle name="常规 5 2 3 7 2 2 3 6" xfId="26037"/>
    <cellStyle name="常规 5 2 2 2 7 2 2 3 6" xfId="26038"/>
    <cellStyle name="常规 5 5 7 2 2 3 6" xfId="26039"/>
    <cellStyle name="常规 5 2 4 7 2 2 3 6" xfId="26040"/>
    <cellStyle name="常规 5 2 2 3 7 2 2 3 6" xfId="26041"/>
    <cellStyle name="常规 5 6 6 2 2 3 6" xfId="26042"/>
    <cellStyle name="常规 5 2 5 6 2 2 3 6" xfId="26043"/>
    <cellStyle name="常规 5 2 2 4 6 2 2 3 6" xfId="26044"/>
    <cellStyle name="常规 5 4 2 6 2 2 3 6" xfId="26045"/>
    <cellStyle name="常规 5 2 3 2 6 2 2 3 6" xfId="26046"/>
    <cellStyle name="常规 5 2 2 2 2 6 2 2 3 6" xfId="26047"/>
    <cellStyle name="常规 5 5 2 6 2 2 3 6" xfId="26048"/>
    <cellStyle name="常规 5 2 4 2 6 2 2 3 6" xfId="26049"/>
    <cellStyle name="常规 5 2 2 3 2 6 2 2 3 6" xfId="26050"/>
    <cellStyle name="常规 5 14 3 6" xfId="26051"/>
    <cellStyle name="常规 5 2 13 3 6" xfId="26052"/>
    <cellStyle name="常规 5 2 2 12 3 6" xfId="26053"/>
    <cellStyle name="常规 5 4 10 3 6" xfId="26054"/>
    <cellStyle name="常规 5 2 3 10 3 6" xfId="26055"/>
    <cellStyle name="常规 5 2 2 2 10 3 6" xfId="26056"/>
    <cellStyle name="常规 5 5 10 3 6" xfId="26057"/>
    <cellStyle name="常规 5 2 4 10 3 6" xfId="26058"/>
    <cellStyle name="常规 5 2 2 3 10 3 6" xfId="26059"/>
    <cellStyle name="常规 5 6 9 3 6" xfId="26060"/>
    <cellStyle name="常规 5 2 5 9 3 6" xfId="26061"/>
    <cellStyle name="常规 5 2 2 4 9 3 6" xfId="26062"/>
    <cellStyle name="常规 5 4 2 9 3 6" xfId="26063"/>
    <cellStyle name="常规 5 2 3 2 9 3 6" xfId="26064"/>
    <cellStyle name="常规 5 2 2 2 2 9 3 6" xfId="26065"/>
    <cellStyle name="常规 5 5 2 9 3 6" xfId="26066"/>
    <cellStyle name="常规 5 2 4 2 9 3 6" xfId="26067"/>
    <cellStyle name="常规 5 2 2 3 2 9 3 6" xfId="26068"/>
    <cellStyle name="常规 5 7 4 3 6" xfId="26069"/>
    <cellStyle name="常规 5 2 6 4 3 6" xfId="26070"/>
    <cellStyle name="常规 5 2 2 5 4 3 6" xfId="26071"/>
    <cellStyle name="常规 5 4 3 4 3 6" xfId="26072"/>
    <cellStyle name="常规 5 2 3 3 4 3 6" xfId="26073"/>
    <cellStyle name="常规 5 2 2 2 3 4 3 6" xfId="26074"/>
    <cellStyle name="常规 5 5 3 4 3 6" xfId="26075"/>
    <cellStyle name="常规 5 2 4 3 4 3 6" xfId="26076"/>
    <cellStyle name="常规 5 2 2 3 3 4 3 6" xfId="26077"/>
    <cellStyle name="常规 5 6 2 4 3 6" xfId="26078"/>
    <cellStyle name="常规 5 2 5 2 4 3 6" xfId="26079"/>
    <cellStyle name="常规 5 2 2 4 2 4 3 6" xfId="26080"/>
    <cellStyle name="常规 5 4 2 2 4 3 6" xfId="26081"/>
    <cellStyle name="常规 5 2 3 2 2 4 3 6" xfId="26082"/>
    <cellStyle name="常规 5 2 2 2 2 2 4 3 6" xfId="26083"/>
    <cellStyle name="常规 5 5 2 2 4 3 6" xfId="26084"/>
    <cellStyle name="常规 5 2 4 2 2 4 3 6" xfId="26085"/>
    <cellStyle name="常规 5 2 2 3 2 2 4 3 6" xfId="26086"/>
    <cellStyle name="常规 5 8 4 3 6" xfId="26087"/>
    <cellStyle name="常规 5 2 7 4 3 6" xfId="26088"/>
    <cellStyle name="常规 5 2 2 6 4 3 6" xfId="26089"/>
    <cellStyle name="常规 5 4 4 4 3 6" xfId="26090"/>
    <cellStyle name="常规 5 2 3 4 4 3 6" xfId="26091"/>
    <cellStyle name="常规 5 2 2 2 4 4 3 6" xfId="26092"/>
    <cellStyle name="常规 5 5 4 4 3 6" xfId="26093"/>
    <cellStyle name="常规 5 2 4 4 4 3 6" xfId="26094"/>
    <cellStyle name="常规 5 2 2 3 4 4 3 6" xfId="26095"/>
    <cellStyle name="常规 5 6 3 4 3 6" xfId="26096"/>
    <cellStyle name="常规 5 2 5 3 4 3 6" xfId="26097"/>
    <cellStyle name="常规 5 2 2 4 3 4 3 6" xfId="26098"/>
    <cellStyle name="常规 5 4 2 3 4 3 6" xfId="26099"/>
    <cellStyle name="常规 5 2 3 2 3 4 3 6" xfId="26100"/>
    <cellStyle name="常规 5 2 2 2 2 3 4 3 6" xfId="26101"/>
    <cellStyle name="常规 5 5 2 3 4 3 6" xfId="26102"/>
    <cellStyle name="常规 5 2 4 2 3 4 3 6" xfId="26103"/>
    <cellStyle name="常规 5 2 2 3 2 3 4 3 6" xfId="26104"/>
    <cellStyle name="常规 5 9 4 3 6" xfId="26105"/>
    <cellStyle name="常规 5 2 8 4 3 6" xfId="26106"/>
    <cellStyle name="常规 5 2 2 7 4 3 6" xfId="26107"/>
    <cellStyle name="常规 5 4 5 4 3 6" xfId="26108"/>
    <cellStyle name="常规 5 2 3 5 4 3 6" xfId="26109"/>
    <cellStyle name="常规 5 2 2 2 5 4 3 6" xfId="26110"/>
    <cellStyle name="常规 5 5 5 4 3 6" xfId="26111"/>
    <cellStyle name="常规 5 2 4 5 4 3 6" xfId="26112"/>
    <cellStyle name="常规 5 2 2 3 5 4 3 6" xfId="26113"/>
    <cellStyle name="常规 5 6 4 4 3 6" xfId="26114"/>
    <cellStyle name="常规 5 2 5 4 4 3 6" xfId="26115"/>
    <cellStyle name="常规 5 2 2 4 4 4 3 6" xfId="26116"/>
    <cellStyle name="常规 5 4 2 4 4 3 6" xfId="26117"/>
    <cellStyle name="常规 5 2 3 2 4 4 3 6" xfId="26118"/>
    <cellStyle name="常规 5 2 2 2 2 4 4 3 6" xfId="26119"/>
    <cellStyle name="常规 5 5 2 4 4 3 6" xfId="26120"/>
    <cellStyle name="常规 5 2 4 2 4 4 3 6" xfId="26121"/>
    <cellStyle name="常规 5 2 2 3 2 4 4 3 6" xfId="26122"/>
    <cellStyle name="常规 5 10 4 3 6" xfId="26123"/>
    <cellStyle name="常规 5 2 9 4 3 6" xfId="26124"/>
    <cellStyle name="常规 5 2 2 8 4 3 6" xfId="26125"/>
    <cellStyle name="常规 5 4 6 4 3 6" xfId="26126"/>
    <cellStyle name="常规 5 2 3 6 4 3 6" xfId="26127"/>
    <cellStyle name="常规 5 2 2 2 6 4 3 6" xfId="26128"/>
    <cellStyle name="常规 5 5 6 4 3 6" xfId="26129"/>
    <cellStyle name="常规 5 2 4 6 4 3 6" xfId="26130"/>
    <cellStyle name="常规 5 2 2 3 6 4 3 6" xfId="26131"/>
    <cellStyle name="常规 5 6 5 4 3 6" xfId="26132"/>
    <cellStyle name="常规 5 2 5 5 4 3 6" xfId="26133"/>
    <cellStyle name="常规 5 2 2 4 5 4 3 6" xfId="26134"/>
    <cellStyle name="常规 5 4 2 5 4 3 6" xfId="26135"/>
    <cellStyle name="常规 5 2 3 2 5 4 3 6" xfId="26136"/>
    <cellStyle name="常规 5 2 2 2 2 5 4 3 6" xfId="26137"/>
    <cellStyle name="常规 5 5 2 5 4 3 6" xfId="26138"/>
    <cellStyle name="常规 5 2 4 2 5 4 3 6" xfId="26139"/>
    <cellStyle name="常规 5 2 2 3 2 5 4 3 6" xfId="26140"/>
    <cellStyle name="常规 5 11 4 3 6" xfId="26141"/>
    <cellStyle name="常规 5 2 10 4 3 6" xfId="26142"/>
    <cellStyle name="常规 5 2 2 9 4 3 6" xfId="26143"/>
    <cellStyle name="常规 5 4 7 4 3 6" xfId="26144"/>
    <cellStyle name="常规 5 2 3 7 4 3 6" xfId="26145"/>
    <cellStyle name="常规 5 2 2 2 7 4 3 6" xfId="26146"/>
    <cellStyle name="常规 5 5 7 4 3 6" xfId="26147"/>
    <cellStyle name="常规 5 2 4 7 4 3 6" xfId="26148"/>
    <cellStyle name="常规 5 2 2 3 7 4 3 6" xfId="26149"/>
    <cellStyle name="常规 5 6 6 4 3 6" xfId="26150"/>
    <cellStyle name="常规 5 2 5 6 4 3 6" xfId="26151"/>
    <cellStyle name="常规 5 2 2 4 6 4 3 6" xfId="26152"/>
    <cellStyle name="常规 5 4 2 6 4 3 6" xfId="26153"/>
    <cellStyle name="常规 5 2 3 2 6 4 3 6" xfId="26154"/>
    <cellStyle name="常规 5 2 2 2 2 6 4 3 6" xfId="26155"/>
    <cellStyle name="常规 5 5 2 6 4 3 6" xfId="26156"/>
    <cellStyle name="常规 5 2 4 2 6 4 3 6" xfId="26157"/>
    <cellStyle name="常规 5 2 2 3 2 6 4 3 6" xfId="26158"/>
    <cellStyle name="常规 5 12 3 3 6" xfId="26159"/>
    <cellStyle name="常规 5 2 11 3 3 6" xfId="26160"/>
    <cellStyle name="常规 5 2 2 10 3 3 6" xfId="26161"/>
    <cellStyle name="常规 5 4 8 3 3 6" xfId="26162"/>
    <cellStyle name="常规 5 2 3 8 3 3 6" xfId="26163"/>
    <cellStyle name="常规 5 2 2 2 8 3 3 6" xfId="26164"/>
    <cellStyle name="常规 5 5 8 3 3 6" xfId="26165"/>
    <cellStyle name="常规 5 2 4 8 3 3 6" xfId="26166"/>
    <cellStyle name="常规 5 2 2 3 8 3 3 6" xfId="26167"/>
    <cellStyle name="常规 5 6 7 3 3 6" xfId="26168"/>
    <cellStyle name="常规 5 2 5 7 3 3 6" xfId="26169"/>
    <cellStyle name="常规 5 2 2 4 7 3 3 6" xfId="26170"/>
    <cellStyle name="常规 5 4 2 7 3 3 6" xfId="26171"/>
    <cellStyle name="常规 5 2 3 2 7 3 3 6" xfId="26172"/>
    <cellStyle name="常规 5 2 2 2 2 7 3 3 6" xfId="26173"/>
    <cellStyle name="常规 5 5 2 7 3 3 6" xfId="26174"/>
    <cellStyle name="常规 5 2 4 2 7 3 3 6" xfId="26175"/>
    <cellStyle name="常规 5 2 2 3 2 7 3 3 6" xfId="26176"/>
    <cellStyle name="常规 5 7 2 3 3 6" xfId="26177"/>
    <cellStyle name="常规 5 2 6 2 3 3 6" xfId="26178"/>
    <cellStyle name="常规 5 2 2 5 2 3 3 6" xfId="26179"/>
    <cellStyle name="常规 5 4 3 2 3 3 6" xfId="26180"/>
    <cellStyle name="常规 5 2 3 3 2 3 3 6" xfId="26181"/>
    <cellStyle name="常规 5 2 2 2 3 2 3 3 6" xfId="26182"/>
    <cellStyle name="常规 5 5 3 2 3 3 6" xfId="26183"/>
    <cellStyle name="常规 5 2 4 3 2 3 3 6" xfId="26184"/>
    <cellStyle name="常规 5 2 2 3 3 2 3 3 6" xfId="26185"/>
    <cellStyle name="常规 5 6 2 2 3 3 6" xfId="26186"/>
    <cellStyle name="常规 5 2 5 2 2 3 3 6" xfId="26187"/>
    <cellStyle name="常规 5 2 2 4 2 2 3 3 6" xfId="26188"/>
    <cellStyle name="常规 5 4 2 2 2 3 3 6" xfId="26189"/>
    <cellStyle name="常规 5 2 3 2 2 2 3 3 6" xfId="26190"/>
    <cellStyle name="常规 5 2 2 2 2 2 2 3 3 6" xfId="26191"/>
    <cellStyle name="常规 5 5 2 2 2 3 3 6" xfId="26192"/>
    <cellStyle name="常规 5 2 4 2 2 2 3 3 6" xfId="26193"/>
    <cellStyle name="常规 5 2 2 3 2 2 2 3 3 6" xfId="26194"/>
    <cellStyle name="常规 5 8 2 3 3 6" xfId="26195"/>
    <cellStyle name="常规 5 2 7 2 3 3 6" xfId="26196"/>
    <cellStyle name="常规 5 2 2 6 2 3 3 6" xfId="26197"/>
    <cellStyle name="常规 5 4 4 2 3 3 6" xfId="26198"/>
    <cellStyle name="常规 5 2 3 4 2 3 3 6" xfId="26199"/>
    <cellStyle name="常规 5 2 2 2 4 2 3 3 6" xfId="26200"/>
    <cellStyle name="常规 5 5 4 2 3 3 6" xfId="26201"/>
    <cellStyle name="常规 5 2 4 4 2 3 3 6" xfId="26202"/>
    <cellStyle name="常规 5 2 2 3 4 2 3 3 6" xfId="26203"/>
    <cellStyle name="常规 5 6 3 2 3 3 6" xfId="26204"/>
    <cellStyle name="常规 5 2 5 3 2 3 3 6" xfId="26205"/>
    <cellStyle name="常规 5 2 2 4 3 2 3 3 6" xfId="26206"/>
    <cellStyle name="常规 5 4 2 3 2 3 3 6" xfId="26207"/>
    <cellStyle name="常规 5 2 3 2 3 2 3 3 6" xfId="26208"/>
    <cellStyle name="常规 5 2 2 2 2 3 2 3 3 6" xfId="26209"/>
    <cellStyle name="常规 5 5 2 3 2 3 3 6" xfId="26210"/>
    <cellStyle name="常规 5 2 4 2 3 2 3 3 6" xfId="26211"/>
    <cellStyle name="常规 5 2 2 3 2 3 2 3 3 6" xfId="26212"/>
    <cellStyle name="常规 5 9 2 3 3 6" xfId="26213"/>
    <cellStyle name="常规 5 2 8 2 3 3 6" xfId="26214"/>
    <cellStyle name="常规 5 2 2 7 2 3 3 6" xfId="26215"/>
    <cellStyle name="常规 5 4 5 2 3 3 6" xfId="26216"/>
    <cellStyle name="常规 5 2 3 5 2 3 3 6" xfId="26217"/>
    <cellStyle name="常规 5 2 2 2 5 2 3 3 6" xfId="26218"/>
    <cellStyle name="常规 5 5 5 2 3 3 6" xfId="26219"/>
    <cellStyle name="常规 5 2 4 5 2 3 3 6" xfId="26220"/>
    <cellStyle name="常规 5 2 2 3 5 2 3 3 6" xfId="26221"/>
    <cellStyle name="常规 5 6 4 2 3 3 6" xfId="26222"/>
    <cellStyle name="常规 5 2 5 4 2 3 3 6" xfId="26223"/>
    <cellStyle name="常规 5 2 2 4 4 2 3 3 6" xfId="26224"/>
    <cellStyle name="常规 5 4 2 4 2 3 3 6" xfId="26225"/>
    <cellStyle name="常规 5 2 3 2 4 2 3 3 6" xfId="26226"/>
    <cellStyle name="常规 5 2 2 2 2 4 2 3 3 6" xfId="26227"/>
    <cellStyle name="常规 5 5 2 4 2 3 3 6" xfId="26228"/>
    <cellStyle name="常规 5 2 4 2 4 2 3 3 6" xfId="26229"/>
    <cellStyle name="常规 5 2 2 3 2 4 2 3 3 6" xfId="26230"/>
    <cellStyle name="常规 5 10 2 3 3 6" xfId="26231"/>
    <cellStyle name="常规 5 2 9 2 3 3 6" xfId="26232"/>
    <cellStyle name="常规 5 2 2 8 2 3 3 6" xfId="26233"/>
    <cellStyle name="常规 5 4 6 2 3 3 6" xfId="26234"/>
    <cellStyle name="常规 5 2 3 6 2 3 3 6" xfId="26235"/>
    <cellStyle name="常规 5 2 2 2 6 2 3 3 6" xfId="26236"/>
    <cellStyle name="常规 5 5 6 2 3 3 6" xfId="26237"/>
    <cellStyle name="常规 5 2 4 6 2 3 3 6" xfId="26238"/>
    <cellStyle name="常规 5 2 2 3 6 2 3 3 6" xfId="26239"/>
    <cellStyle name="常规 5 6 5 2 3 3 6" xfId="26240"/>
    <cellStyle name="常规 5 2 5 5 2 3 3 6" xfId="26241"/>
    <cellStyle name="常规 5 2 2 4 5 2 3 3 6" xfId="26242"/>
    <cellStyle name="常规 5 4 2 5 2 3 3 6" xfId="26243"/>
    <cellStyle name="常规 5 2 3 2 5 2 3 3 6" xfId="26244"/>
    <cellStyle name="常规 5 2 2 2 2 5 2 3 3 6" xfId="26245"/>
    <cellStyle name="常规 5 5 2 5 2 3 3 6" xfId="26246"/>
    <cellStyle name="常规 5 2 4 2 5 2 3 3 6" xfId="26247"/>
    <cellStyle name="常规 5 2 2 3 2 5 2 3 3 6" xfId="26248"/>
    <cellStyle name="常规 5 11 2 3 3 6" xfId="26249"/>
    <cellStyle name="常规 5 2 10 2 3 3 6" xfId="26250"/>
    <cellStyle name="常规 5 2 2 9 2 3 3 6" xfId="26251"/>
    <cellStyle name="常规 5 4 7 2 3 3 6" xfId="26252"/>
    <cellStyle name="常规 5 2 3 7 2 3 3 6" xfId="26253"/>
    <cellStyle name="常规 5 2 2 2 7 2 3 3 6" xfId="26254"/>
    <cellStyle name="常规 5 5 7 2 3 3 6" xfId="26255"/>
    <cellStyle name="常规 5 2 4 7 2 3 3 6" xfId="26256"/>
    <cellStyle name="常规 5 2 2 3 7 2 3 3 6" xfId="26257"/>
    <cellStyle name="常规 5 6 6 2 3 3 6" xfId="26258"/>
    <cellStyle name="常规 5 2 5 6 2 3 3 6" xfId="26259"/>
    <cellStyle name="常规 5 2 2 4 6 2 3 3 6" xfId="26260"/>
    <cellStyle name="常规 5 4 2 6 2 3 3 6" xfId="26261"/>
    <cellStyle name="常规 5 2 3 2 6 2 3 3 6" xfId="26262"/>
    <cellStyle name="常规 5 2 2 2 2 6 2 3 3 6" xfId="26263"/>
    <cellStyle name="常规 5 5 2 6 2 3 3 6" xfId="26264"/>
    <cellStyle name="常规 5 2 4 2 6 2 3 3 6" xfId="26265"/>
    <cellStyle name="常规 5 2 2 3 2 6 2 3 3 6" xfId="26266"/>
    <cellStyle name="常规 5 15 2 6" xfId="26267"/>
    <cellStyle name="常规 5 2 14 2 6" xfId="26268"/>
    <cellStyle name="常规 5 2 2 13 2 6" xfId="26269"/>
    <cellStyle name="常规 5 4 11 2 6" xfId="26270"/>
    <cellStyle name="常规 5 2 3 11 2 6" xfId="26271"/>
    <cellStyle name="常规 5 2 2 2 11 2 6" xfId="26272"/>
    <cellStyle name="常规 5 5 11 2 6" xfId="26273"/>
    <cellStyle name="常规 5 2 4 11 2 6" xfId="26274"/>
    <cellStyle name="常规 5 2 2 3 11 2 6" xfId="26275"/>
    <cellStyle name="常规 5 6 10 2 6" xfId="26276"/>
    <cellStyle name="常规 5 2 5 10 2 6" xfId="26277"/>
    <cellStyle name="常规 5 2 2 4 10 2 6" xfId="26278"/>
    <cellStyle name="常规 5 4 2 10 2 6" xfId="26279"/>
    <cellStyle name="常规 5 2 3 2 10 2 6" xfId="26280"/>
    <cellStyle name="常规 5 2 2 2 2 10 2 6" xfId="26281"/>
    <cellStyle name="常规 5 5 2 10 2 6" xfId="26282"/>
    <cellStyle name="常规 5 2 4 2 10 2 6" xfId="26283"/>
    <cellStyle name="常规 5 2 2 3 2 10 2 6" xfId="26284"/>
    <cellStyle name="常规 5 7 5 2 6" xfId="26285"/>
    <cellStyle name="常规 5 2 6 5 2 6" xfId="26286"/>
    <cellStyle name="常规 5 2 2 5 5 2 6" xfId="26287"/>
    <cellStyle name="常规 5 4 3 5 2 6" xfId="26288"/>
    <cellStyle name="常规 5 2 3 3 5 2 6" xfId="26289"/>
    <cellStyle name="常规 5 2 2 2 3 5 2 6" xfId="26290"/>
    <cellStyle name="常规 5 5 3 5 2 6" xfId="26291"/>
    <cellStyle name="常规 5 2 4 3 5 2 6" xfId="26292"/>
    <cellStyle name="常规 5 2 2 3 3 5 2 6" xfId="26293"/>
    <cellStyle name="常规 5 6 2 5 2 6" xfId="26294"/>
    <cellStyle name="常规 5 2 5 2 5 2 6" xfId="26295"/>
    <cellStyle name="常规 5 2 2 4 2 5 2 6" xfId="26296"/>
    <cellStyle name="常规 5 4 2 2 5 2 6" xfId="26297"/>
    <cellStyle name="常规 5 2 3 2 2 5 2 6" xfId="26298"/>
    <cellStyle name="常规 5 2 2 2 2 2 5 2 6" xfId="26299"/>
    <cellStyle name="常规 5 5 2 2 5 2 6" xfId="26300"/>
    <cellStyle name="常规 5 2 4 2 2 5 2 6" xfId="26301"/>
    <cellStyle name="常规 5 2 2 3 2 2 5 2 6" xfId="26302"/>
    <cellStyle name="常规 5 8 5 2 6" xfId="26303"/>
    <cellStyle name="常规 5 2 7 5 2 6" xfId="26304"/>
    <cellStyle name="常规 5 2 2 6 5 2 6" xfId="26305"/>
    <cellStyle name="常规 5 4 4 5 2 6" xfId="26306"/>
    <cellStyle name="常规 5 2 3 4 5 2 6" xfId="26307"/>
    <cellStyle name="常规 5 2 2 2 4 5 2 6" xfId="26308"/>
    <cellStyle name="常规 5 5 4 5 2 6" xfId="26309"/>
    <cellStyle name="常规 5 2 4 4 5 2 6" xfId="26310"/>
    <cellStyle name="常规 5 2 2 3 4 5 2 6" xfId="26311"/>
    <cellStyle name="常规 5 6 3 5 2 6" xfId="26312"/>
    <cellStyle name="常规 5 2 5 3 5 2 6" xfId="26313"/>
    <cellStyle name="常规 5 2 2 4 3 5 2 6" xfId="26314"/>
    <cellStyle name="常规 5 4 2 3 5 2 6" xfId="26315"/>
    <cellStyle name="常规 5 2 3 2 3 5 2 6" xfId="26316"/>
    <cellStyle name="常规 5 2 2 2 2 3 5 2 6" xfId="26317"/>
    <cellStyle name="常规 5 5 2 3 5 2 6" xfId="26318"/>
    <cellStyle name="常规 5 2 4 2 3 5 2 6" xfId="26319"/>
    <cellStyle name="常规 5 2 2 3 2 3 5 2 6" xfId="26320"/>
    <cellStyle name="常规 5 9 5 2 6" xfId="26321"/>
    <cellStyle name="常规 5 2 8 5 2 6" xfId="26322"/>
    <cellStyle name="常规 5 2 2 7 5 2 6" xfId="26323"/>
    <cellStyle name="常规 5 4 5 5 2 6" xfId="26324"/>
    <cellStyle name="常规 5 2 3 5 5 2 6" xfId="26325"/>
    <cellStyle name="常规 5 2 2 2 5 5 2 6" xfId="26326"/>
    <cellStyle name="常规 5 5 5 5 2 6" xfId="26327"/>
    <cellStyle name="常规 5 2 4 5 5 2 6" xfId="26328"/>
    <cellStyle name="常规 5 2 2 3 5 5 2 6" xfId="26329"/>
    <cellStyle name="常规 5 6 4 5 2 6" xfId="26330"/>
    <cellStyle name="常规 5 2 5 4 5 2 6" xfId="26331"/>
    <cellStyle name="常规 5 2 2 4 4 5 2 6" xfId="26332"/>
    <cellStyle name="常规 5 4 2 4 5 2 6" xfId="26333"/>
    <cellStyle name="常规 5 2 3 2 4 5 2 6" xfId="26334"/>
    <cellStyle name="常规 5 2 2 2 2 4 5 2 6" xfId="26335"/>
    <cellStyle name="常规 5 5 2 4 5 2 6" xfId="26336"/>
    <cellStyle name="常规 5 2 4 2 4 5 2 6" xfId="26337"/>
    <cellStyle name="常规 5 2 2 3 2 4 5 2 6" xfId="26338"/>
    <cellStyle name="常规 5 10 5 2 6" xfId="26339"/>
    <cellStyle name="常规 5 2 9 5 2 6" xfId="26340"/>
    <cellStyle name="常规 5 2 2 8 5 2 6" xfId="26341"/>
    <cellStyle name="常规 5 4 6 5 2 6" xfId="26342"/>
    <cellStyle name="常规 5 2 3 6 5 2 6" xfId="26343"/>
    <cellStyle name="常规 5 2 2 2 6 5 2 6" xfId="26344"/>
    <cellStyle name="常规 5 5 6 5 2 6" xfId="26345"/>
    <cellStyle name="常规 5 2 4 6 5 2 6" xfId="26346"/>
    <cellStyle name="常规 5 2 2 3 6 5 2 6" xfId="26347"/>
    <cellStyle name="常规 5 6 5 5 2 6" xfId="26348"/>
    <cellStyle name="常规 5 2 5 5 5 2 6" xfId="26349"/>
    <cellStyle name="常规 5 2 2 4 5 5 2 6" xfId="26350"/>
    <cellStyle name="常规 5 4 2 5 5 2 6" xfId="26351"/>
    <cellStyle name="常规 5 2 3 2 5 5 2 6" xfId="26352"/>
    <cellStyle name="常规 5 2 2 2 2 5 5 2 6" xfId="26353"/>
    <cellStyle name="常规 5 5 2 5 5 2 6" xfId="26354"/>
    <cellStyle name="常规 5 2 4 2 5 5 2 6" xfId="26355"/>
    <cellStyle name="常规 5 2 2 3 2 5 5 2 6" xfId="26356"/>
    <cellStyle name="常规 5 11 5 2 6" xfId="26357"/>
    <cellStyle name="常规 5 2 10 5 2 6" xfId="26358"/>
    <cellStyle name="常规 5 2 2 9 5 2 6" xfId="26359"/>
    <cellStyle name="常规 5 4 7 5 2 6" xfId="26360"/>
    <cellStyle name="常规 5 2 3 7 5 2 6" xfId="26361"/>
    <cellStyle name="常规 5 2 2 2 7 5 2 6" xfId="26362"/>
    <cellStyle name="常规 5 5 7 5 2 6" xfId="26363"/>
    <cellStyle name="常规 5 2 4 7 5 2 6" xfId="26364"/>
    <cellStyle name="常规 5 2 2 3 7 5 2 6" xfId="26365"/>
    <cellStyle name="常规 5 6 6 5 2 6" xfId="26366"/>
    <cellStyle name="常规 5 2 5 6 5 2 6" xfId="26367"/>
    <cellStyle name="常规 5 2 2 4 6 5 2 6" xfId="26368"/>
    <cellStyle name="常规 5 4 2 6 5 2 6" xfId="26369"/>
    <cellStyle name="常规 5 2 3 2 6 5 2 6" xfId="26370"/>
    <cellStyle name="常规 5 2 2 2 2 6 5 2 6" xfId="26371"/>
    <cellStyle name="常规 5 5 2 6 5 2 6" xfId="26372"/>
    <cellStyle name="常规 5 2 4 2 6 5 2 6" xfId="26373"/>
    <cellStyle name="常规 5 2 2 3 2 6 5 2 6" xfId="26374"/>
    <cellStyle name="常规 5 12 4 2 6" xfId="26375"/>
    <cellStyle name="常规 5 2 11 4 2 6" xfId="26376"/>
    <cellStyle name="常规 5 2 2 10 4 2 6" xfId="26377"/>
    <cellStyle name="常规 5 4 8 4 2 6" xfId="26378"/>
    <cellStyle name="常规 5 2 3 8 4 2 6" xfId="26379"/>
    <cellStyle name="常规 5 2 2 2 8 4 2 6" xfId="26380"/>
    <cellStyle name="常规 5 5 8 4 2 6" xfId="26381"/>
    <cellStyle name="常规 5 2 4 8 4 2 6" xfId="26382"/>
    <cellStyle name="常规 5 2 2 3 8 4 2 6" xfId="26383"/>
    <cellStyle name="常规 5 6 7 4 2 6" xfId="26384"/>
    <cellStyle name="常规 5 2 5 7 4 2 6" xfId="26385"/>
    <cellStyle name="常规 5 2 2 4 7 4 2 6" xfId="26386"/>
    <cellStyle name="常规 5 4 2 7 4 2 6" xfId="26387"/>
    <cellStyle name="常规 5 2 3 2 7 4 2 6" xfId="26388"/>
    <cellStyle name="常规 5 2 2 2 2 7 4 2 6" xfId="26389"/>
    <cellStyle name="常规 5 5 2 7 4 2 6" xfId="26390"/>
    <cellStyle name="常规 5 2 4 2 7 4 2 6" xfId="26391"/>
    <cellStyle name="常规 5 2 2 3 2 7 4 2 6" xfId="26392"/>
    <cellStyle name="常规 5 7 2 4 2 6" xfId="26393"/>
    <cellStyle name="常规 5 2 6 2 4 2 6" xfId="26394"/>
    <cellStyle name="常规 5 2 2 5 2 4 2 6" xfId="26395"/>
    <cellStyle name="常规 5 4 3 2 4 2 6" xfId="26396"/>
    <cellStyle name="常规 5 2 3 3 2 4 2 6" xfId="26397"/>
    <cellStyle name="常规 5 2 2 2 3 2 4 2 6" xfId="26398"/>
    <cellStyle name="常规 5 5 3 2 4 2 6" xfId="26399"/>
    <cellStyle name="常规 5 2 4 3 2 4 2 6" xfId="26400"/>
    <cellStyle name="常规 5 2 2 3 3 2 4 2 6" xfId="26401"/>
    <cellStyle name="常规 5 6 2 2 4 2 6" xfId="26402"/>
    <cellStyle name="常规 5 2 5 2 2 4 2 6" xfId="26403"/>
    <cellStyle name="常规 5 2 2 4 2 2 4 2 6" xfId="26404"/>
    <cellStyle name="常规 5 4 2 2 2 4 2 6" xfId="26405"/>
    <cellStyle name="常规 5 2 3 2 2 2 4 2 6" xfId="26406"/>
    <cellStyle name="常规 5 2 2 2 2 2 2 4 2 6" xfId="26407"/>
    <cellStyle name="常规 5 5 2 2 2 4 2 6" xfId="26408"/>
    <cellStyle name="常规 5 2 4 2 2 2 4 2 6" xfId="26409"/>
    <cellStyle name="常规 5 2 2 3 2 2 2 4 2 6" xfId="26410"/>
    <cellStyle name="常规 5 8 2 4 2 6" xfId="26411"/>
    <cellStyle name="常规 5 2 7 2 4 2 6" xfId="26412"/>
    <cellStyle name="常规 5 2 2 6 2 4 2 6" xfId="26413"/>
    <cellStyle name="常规 5 4 4 2 4 2 6" xfId="26414"/>
    <cellStyle name="常规 5 2 3 4 2 4 2 6" xfId="26415"/>
    <cellStyle name="常规 5 2 2 2 4 2 4 2 6" xfId="26416"/>
    <cellStyle name="常规 5 5 4 2 4 2 6" xfId="26417"/>
    <cellStyle name="常规 5 2 4 4 2 4 2 6" xfId="26418"/>
    <cellStyle name="常规 5 2 2 3 4 2 4 2 6" xfId="26419"/>
    <cellStyle name="常规 5 6 3 2 4 2 6" xfId="26420"/>
    <cellStyle name="常规 5 2 5 3 2 4 2 6" xfId="26421"/>
    <cellStyle name="常规 5 2 2 4 3 2 4 2 6" xfId="26422"/>
    <cellStyle name="常规 5 4 2 3 2 4 2 6" xfId="26423"/>
    <cellStyle name="常规 5 2 3 2 3 2 4 2 6" xfId="26424"/>
    <cellStyle name="常规 5 2 2 2 2 3 2 4 2 6" xfId="26425"/>
    <cellStyle name="常规 5 5 2 3 2 4 2 6" xfId="26426"/>
    <cellStyle name="常规 5 2 4 2 3 2 4 2 6" xfId="26427"/>
    <cellStyle name="常规 5 2 2 3 2 3 2 4 2 6" xfId="26428"/>
    <cellStyle name="常规 5 9 2 4 2 6" xfId="26429"/>
    <cellStyle name="常规 5 2 8 2 4 2 6" xfId="26430"/>
    <cellStyle name="常规 5 2 2 7 2 4 2 6" xfId="26431"/>
    <cellStyle name="常规 5 4 5 2 4 2 6" xfId="26432"/>
    <cellStyle name="常规 5 2 3 5 2 4 2 6" xfId="26433"/>
    <cellStyle name="常规 5 2 2 2 5 2 4 2 6" xfId="26434"/>
    <cellStyle name="常规 5 5 5 2 4 2 6" xfId="26435"/>
    <cellStyle name="常规 5 2 4 5 2 4 2 6" xfId="26436"/>
    <cellStyle name="常规 5 2 2 3 5 2 4 2 6" xfId="26437"/>
    <cellStyle name="常规 5 6 4 2 4 2 6" xfId="26438"/>
    <cellStyle name="常规 5 2 5 4 2 4 2 6" xfId="26439"/>
    <cellStyle name="常规 5 2 2 4 4 2 4 2 6" xfId="26440"/>
    <cellStyle name="常规 5 4 2 4 2 4 2 6" xfId="26441"/>
    <cellStyle name="常规 5 2 3 2 4 2 4 2 6" xfId="26442"/>
    <cellStyle name="常规 5 2 2 2 2 4 2 4 2 6" xfId="26443"/>
    <cellStyle name="常规 5 5 2 4 2 4 2 6" xfId="26444"/>
    <cellStyle name="常规 5 2 4 2 4 2 4 2 6" xfId="26445"/>
    <cellStyle name="常规 5 2 2 3 2 4 2 4 2 6" xfId="26446"/>
    <cellStyle name="常规 5 10 2 4 2 6" xfId="26447"/>
    <cellStyle name="常规 5 2 9 2 4 2 6" xfId="26448"/>
    <cellStyle name="常规 5 2 2 8 2 4 2 6" xfId="26449"/>
    <cellStyle name="常规 5 4 6 2 4 2 6" xfId="26450"/>
    <cellStyle name="常规 5 2 3 6 2 4 2 6" xfId="26451"/>
    <cellStyle name="常规 5 2 2 2 6 2 4 2 6" xfId="26452"/>
    <cellStyle name="常规 5 5 6 2 4 2 6" xfId="26453"/>
    <cellStyle name="常规 5 2 4 6 2 4 2 6" xfId="26454"/>
    <cellStyle name="常规 5 2 2 3 6 2 4 2 6" xfId="26455"/>
    <cellStyle name="常规 5 6 5 2 4 2 6" xfId="26456"/>
    <cellStyle name="常规 5 2 5 5 2 4 2 6" xfId="26457"/>
    <cellStyle name="常规 5 2 2 4 5 2 4 2 6" xfId="26458"/>
    <cellStyle name="常规 5 4 2 5 2 4 2 6" xfId="26459"/>
    <cellStyle name="常规 5 2 3 2 5 2 4 2 6" xfId="26460"/>
    <cellStyle name="常规 5 2 2 2 2 5 2 4 2 6" xfId="26461"/>
    <cellStyle name="常规 5 5 2 5 2 4 2 6" xfId="26462"/>
    <cellStyle name="常规 5 2 4 2 5 2 4 2 6" xfId="26463"/>
    <cellStyle name="常规 5 2 2 3 2 5 2 4 2 6" xfId="26464"/>
    <cellStyle name="常规 5 11 2 4 2 6" xfId="26465"/>
    <cellStyle name="常规 5 2 10 2 4 2 6" xfId="26466"/>
    <cellStyle name="常规 5 2 2 9 2 4 2 6" xfId="26467"/>
    <cellStyle name="常规 5 4 7 2 4 2 6" xfId="26468"/>
    <cellStyle name="常规 5 2 3 7 2 4 2 6" xfId="26469"/>
    <cellStyle name="常规 5 2 2 2 7 2 4 2 6" xfId="26470"/>
    <cellStyle name="常规 5 5 7 2 4 2 6" xfId="26471"/>
    <cellStyle name="常规 5 2 4 7 2 4 2 6" xfId="26472"/>
    <cellStyle name="常规 5 2 2 3 7 2 4 2 6" xfId="26473"/>
    <cellStyle name="常规 5 6 6 2 4 2 6" xfId="26474"/>
    <cellStyle name="常规 5 2 5 6 2 4 2 6" xfId="26475"/>
    <cellStyle name="常规 5 2 2 4 6 2 4 2 6" xfId="26476"/>
    <cellStyle name="常规 5 4 2 6 2 4 2 6" xfId="26477"/>
    <cellStyle name="常规 5 2 3 2 6 2 4 2 6" xfId="26478"/>
    <cellStyle name="常规 5 2 2 2 2 6 2 4 2 6" xfId="26479"/>
    <cellStyle name="常规 5 5 2 6 2 4 2 6" xfId="26480"/>
    <cellStyle name="常规 5 2 4 2 6 2 4 2 6" xfId="26481"/>
    <cellStyle name="常规 5 2 2 3 2 6 2 4 2 6" xfId="26482"/>
    <cellStyle name="常规 5 13 2 2 6" xfId="26483"/>
    <cellStyle name="常规 5 2 12 2 2 6" xfId="26484"/>
    <cellStyle name="常规 5 2 2 11 2 2 6" xfId="26485"/>
    <cellStyle name="常规 5 4 9 2 2 6" xfId="26486"/>
    <cellStyle name="常规 5 2 3 9 2 2 6" xfId="26487"/>
    <cellStyle name="常规 5 2 2 2 9 2 2 6" xfId="26488"/>
    <cellStyle name="常规 5 5 9 2 2 6" xfId="26489"/>
    <cellStyle name="常规 5 2 4 9 2 2 6" xfId="26490"/>
    <cellStyle name="常规 5 2 2 3 9 2 2 6" xfId="26491"/>
    <cellStyle name="常规 5 6 8 2 2 6" xfId="26492"/>
    <cellStyle name="常规 5 2 5 8 2 2 6" xfId="26493"/>
    <cellStyle name="常规 5 2 2 4 8 2 2 6" xfId="26494"/>
    <cellStyle name="常规 5 4 2 8 2 2 6" xfId="26495"/>
    <cellStyle name="常规 5 2 3 2 8 2 2 6" xfId="26496"/>
    <cellStyle name="常规 5 2 2 2 2 8 2 2 6" xfId="26497"/>
    <cellStyle name="常规 5 5 2 8 2 2 6" xfId="26498"/>
    <cellStyle name="常规 5 2 4 2 8 2 2 6" xfId="26499"/>
    <cellStyle name="常规 5 2 2 3 2 8 2 2 6" xfId="26500"/>
    <cellStyle name="常规 5 7 3 2 2 6" xfId="26501"/>
    <cellStyle name="常规 5 2 6 3 2 2 6" xfId="26502"/>
    <cellStyle name="常规 5 2 2 5 3 2 2 6" xfId="26503"/>
    <cellStyle name="常规 5 4 3 3 2 2 6" xfId="26504"/>
    <cellStyle name="常规 5 2 3 3 3 2 2 6" xfId="26505"/>
    <cellStyle name="常规 5 2 2 2 3 3 2 2 6" xfId="26506"/>
    <cellStyle name="常规 5 5 3 3 2 2 6" xfId="26507"/>
    <cellStyle name="常规 5 2 4 3 3 2 2 6" xfId="26508"/>
    <cellStyle name="常规 5 2 2 3 3 3 2 2 6" xfId="26509"/>
    <cellStyle name="常规 5 6 2 3 2 2 6" xfId="26510"/>
    <cellStyle name="常规 5 2 5 2 3 2 2 6" xfId="26511"/>
    <cellStyle name="常规 5 2 2 4 2 3 2 2 6" xfId="26512"/>
    <cellStyle name="常规 5 4 2 2 3 2 2 6" xfId="26513"/>
    <cellStyle name="常规 5 2 3 2 2 3 2 2 6" xfId="26514"/>
    <cellStyle name="常规 5 2 2 2 2 2 3 2 2 6" xfId="26515"/>
    <cellStyle name="常规 5 5 2 2 3 2 2 6" xfId="26516"/>
    <cellStyle name="常规 5 2 4 2 2 3 2 2 6" xfId="26517"/>
    <cellStyle name="常规 5 2 2 3 2 2 3 2 2 6" xfId="26518"/>
    <cellStyle name="常规 5 8 3 2 2 6" xfId="26519"/>
    <cellStyle name="常规 5 2 7 3 2 2 6" xfId="26520"/>
    <cellStyle name="常规 5 2 2 6 3 2 2 6" xfId="26521"/>
    <cellStyle name="常规 5 4 4 3 2 2 6" xfId="26522"/>
    <cellStyle name="常规 5 2 3 4 3 2 2 6" xfId="26523"/>
    <cellStyle name="常规 5 2 2 2 4 3 2 2 6" xfId="26524"/>
    <cellStyle name="常规 5 5 4 3 2 2 6" xfId="26525"/>
    <cellStyle name="常规 5 2 4 4 3 2 2 6" xfId="26526"/>
    <cellStyle name="常规 5 2 2 3 4 3 2 2 6" xfId="26527"/>
    <cellStyle name="常规 5 6 3 3 2 2 6" xfId="26528"/>
    <cellStyle name="常规 5 2 5 3 3 2 2 6" xfId="26529"/>
    <cellStyle name="常规 5 2 2 4 3 3 2 2 6" xfId="26530"/>
    <cellStyle name="常规 5 4 2 3 3 2 2 6" xfId="26531"/>
    <cellStyle name="常规 5 2 3 2 3 3 2 2 6" xfId="26532"/>
    <cellStyle name="常规 5 2 2 2 2 3 3 2 2 6" xfId="26533"/>
    <cellStyle name="常规 5 5 2 3 3 2 2 6" xfId="26534"/>
    <cellStyle name="常规 5 2 4 2 3 3 2 2 6" xfId="26535"/>
    <cellStyle name="常规 5 2 2 3 2 3 3 2 2 6" xfId="26536"/>
    <cellStyle name="常规 5 9 3 2 2 6" xfId="26537"/>
    <cellStyle name="常规 5 2 8 3 2 2 6" xfId="26538"/>
    <cellStyle name="常规 5 2 2 7 3 2 2 6" xfId="26539"/>
    <cellStyle name="常规 5 4 5 3 2 2 6" xfId="26540"/>
    <cellStyle name="常规 5 2 3 5 3 2 2 6" xfId="26541"/>
    <cellStyle name="常规 5 2 2 2 5 3 2 2 6" xfId="26542"/>
    <cellStyle name="常规 5 5 5 3 2 2 6" xfId="26543"/>
    <cellStyle name="常规 5 2 4 5 3 2 2 6" xfId="26544"/>
    <cellStyle name="常规 5 2 2 3 5 3 2 2 6" xfId="26545"/>
    <cellStyle name="常规 5 6 4 3 2 2 6" xfId="26546"/>
    <cellStyle name="常规 5 2 5 4 3 2 2 6" xfId="26547"/>
    <cellStyle name="常规 5 2 2 4 4 3 2 2 6" xfId="26548"/>
    <cellStyle name="常规 5 4 2 4 3 2 2 6" xfId="26549"/>
    <cellStyle name="常规 5 2 3 2 4 3 2 2 6" xfId="26550"/>
    <cellStyle name="常规 5 2 2 2 2 4 3 2 2 6" xfId="26551"/>
    <cellStyle name="常规 5 5 2 4 3 2 2 6" xfId="26552"/>
    <cellStyle name="常规 5 2 4 2 4 3 2 2 6" xfId="26553"/>
    <cellStyle name="常规 5 2 2 3 2 4 3 2 2 6" xfId="26554"/>
    <cellStyle name="常规 5 10 3 2 2 6" xfId="26555"/>
    <cellStyle name="常规 5 2 9 3 2 2 6" xfId="26556"/>
    <cellStyle name="常规 5 2 2 8 3 2 2 6" xfId="26557"/>
    <cellStyle name="常规 5 4 6 3 2 2 6" xfId="26558"/>
    <cellStyle name="常规 5 2 3 6 3 2 2 6" xfId="26559"/>
    <cellStyle name="常规 5 2 2 2 6 3 2 2 6" xfId="26560"/>
    <cellStyle name="常规 5 5 6 3 2 2 6" xfId="26561"/>
    <cellStyle name="常规 5 2 4 6 3 2 2 6" xfId="26562"/>
    <cellStyle name="常规 5 2 2 3 6 3 2 2 6" xfId="26563"/>
    <cellStyle name="常规 5 6 5 3 2 2 6" xfId="26564"/>
    <cellStyle name="常规 5 2 5 5 3 2 2 6" xfId="26565"/>
    <cellStyle name="常规 5 2 2 4 5 3 2 2 6" xfId="26566"/>
    <cellStyle name="常规 5 4 2 5 3 2 2 6" xfId="26567"/>
    <cellStyle name="常规 5 2 3 2 5 3 2 2 6" xfId="26568"/>
    <cellStyle name="常规 5 2 2 2 2 5 3 2 2 6" xfId="26569"/>
    <cellStyle name="常规 5 5 2 5 3 2 2 6" xfId="26570"/>
    <cellStyle name="常规 5 2 4 2 5 3 2 2 6" xfId="26571"/>
    <cellStyle name="常规 5 2 2 3 2 5 3 2 2 6" xfId="26572"/>
    <cellStyle name="常规 5 11 3 2 2 6" xfId="26573"/>
    <cellStyle name="常规 5 2 10 3 2 2 6" xfId="26574"/>
    <cellStyle name="常规 5 2 2 9 3 2 2 6" xfId="26575"/>
    <cellStyle name="常规 5 4 7 3 2 2 6" xfId="26576"/>
    <cellStyle name="常规 5 2 3 7 3 2 2 6" xfId="26577"/>
    <cellStyle name="常规 5 2 2 2 7 3 2 2 6" xfId="26578"/>
    <cellStyle name="常规 5 5 7 3 2 2 6" xfId="26579"/>
    <cellStyle name="常规 5 2 4 7 3 2 2 6" xfId="26580"/>
    <cellStyle name="常规 5 2 2 3 7 3 2 2 6" xfId="26581"/>
    <cellStyle name="常规 5 6 6 3 2 2 6" xfId="26582"/>
    <cellStyle name="常规 5 2 5 6 3 2 2 6" xfId="26583"/>
    <cellStyle name="常规 5 2 2 4 6 3 2 2 6" xfId="26584"/>
    <cellStyle name="常规 5 4 2 6 3 2 2 6" xfId="26585"/>
    <cellStyle name="常规 5 2 3 2 6 3 2 2 6" xfId="26586"/>
    <cellStyle name="常规 5 2 2 2 2 6 3 2 2 6" xfId="26587"/>
    <cellStyle name="常规 5 5 2 6 3 2 2 6" xfId="26588"/>
    <cellStyle name="常规 5 2 4 2 6 3 2 2 6" xfId="26589"/>
    <cellStyle name="常规 5 2 2 3 2 6 3 2 2 6" xfId="26590"/>
    <cellStyle name="常规 5 12 2 2 2 6" xfId="26591"/>
    <cellStyle name="常规 5 2 11 2 2 2 6" xfId="26592"/>
    <cellStyle name="常规 5 2 2 10 2 2 2 6" xfId="26593"/>
    <cellStyle name="常规 5 4 8 2 2 2 6" xfId="26594"/>
    <cellStyle name="常规 5 2 3 8 2 2 2 6" xfId="26595"/>
    <cellStyle name="常规 5 2 2 2 8 2 2 2 6" xfId="26596"/>
    <cellStyle name="常规 5 5 8 2 2 2 6" xfId="26597"/>
    <cellStyle name="常规 5 2 4 8 2 2 2 6" xfId="26598"/>
    <cellStyle name="常规 5 2 2 3 8 2 2 2 6" xfId="26599"/>
    <cellStyle name="常规 5 6 7 2 2 2 6" xfId="26600"/>
    <cellStyle name="常规 5 2 5 7 2 2 2 6" xfId="26601"/>
    <cellStyle name="常规 5 2 2 4 7 2 2 2 6" xfId="26602"/>
    <cellStyle name="常规 5 4 2 7 2 2 2 6" xfId="26603"/>
    <cellStyle name="常规 5 2 3 2 7 2 2 2 6" xfId="26604"/>
    <cellStyle name="常规 5 2 2 2 2 7 2 2 2 6" xfId="26605"/>
    <cellStyle name="常规 5 5 2 7 2 2 2 6" xfId="26606"/>
    <cellStyle name="常规 5 2 4 2 7 2 2 2 6" xfId="26607"/>
    <cellStyle name="常规 5 2 2 3 2 7 2 2 2 6" xfId="26608"/>
    <cellStyle name="常规 5 7 2 2 2 2 6" xfId="26609"/>
    <cellStyle name="常规 5 2 6 2 2 2 2 6" xfId="26610"/>
    <cellStyle name="常规 5 2 2 5 2 2 2 2 6" xfId="26611"/>
    <cellStyle name="常规 5 4 3 2 2 2 2 6" xfId="26612"/>
    <cellStyle name="常规 5 2 3 3 2 2 2 2 6" xfId="26613"/>
    <cellStyle name="常规 5 2 2 2 3 2 2 2 2 6" xfId="26614"/>
    <cellStyle name="常规 5 5 3 2 2 2 2 6" xfId="26615"/>
    <cellStyle name="常规 5 2 4 3 2 2 2 2 6" xfId="26616"/>
    <cellStyle name="常规 5 2 2 3 3 2 2 2 2 6" xfId="26617"/>
    <cellStyle name="常规 5 6 2 2 2 2 2 6" xfId="26618"/>
    <cellStyle name="常规 5 2 5 2 2 2 2 2 6" xfId="26619"/>
    <cellStyle name="常规 5 2 2 4 2 2 2 2 2 6" xfId="26620"/>
    <cellStyle name="常规 5 4 2 2 2 2 2 2 6" xfId="26621"/>
    <cellStyle name="常规 5 2 3 2 2 2 2 2 2 6" xfId="26622"/>
    <cellStyle name="常规 5 2 2 2 2 2 2 2 2 2 6" xfId="26623"/>
    <cellStyle name="常规 5 5 2 2 2 2 2 2 6" xfId="26624"/>
    <cellStyle name="常规 5 2 4 2 2 2 2 2 2 6" xfId="26625"/>
    <cellStyle name="常规 5 2 2 3 2 2 2 2 2 2 6" xfId="26626"/>
    <cellStyle name="常规 5 8 2 2 2 2 6" xfId="26627"/>
    <cellStyle name="常规 5 2 7 2 2 2 2 6" xfId="26628"/>
    <cellStyle name="常规 5 2 2 6 2 2 2 2 6" xfId="26629"/>
    <cellStyle name="常规 5 4 4 2 2 2 2 6" xfId="26630"/>
    <cellStyle name="常规 5 2 3 4 2 2 2 2 6" xfId="26631"/>
    <cellStyle name="常规 5 2 2 2 4 2 2 2 2 6" xfId="26632"/>
    <cellStyle name="常规 5 5 4 2 2 2 2 6" xfId="26633"/>
    <cellStyle name="常规 5 2 4 4 2 2 2 2 6" xfId="26634"/>
    <cellStyle name="常规 5 2 2 3 4 2 2 2 2 6" xfId="26635"/>
    <cellStyle name="常规 5 6 3 2 2 2 2 6" xfId="26636"/>
    <cellStyle name="常规 5 2 5 3 2 2 2 2 6" xfId="26637"/>
    <cellStyle name="常规 5 2 2 4 3 2 2 2 2 6" xfId="26638"/>
    <cellStyle name="常规 5 4 2 3 2 2 2 2 6" xfId="26639"/>
    <cellStyle name="常规 5 2 3 2 3 2 2 2 2 6" xfId="26640"/>
    <cellStyle name="常规 5 2 2 2 2 3 2 2 2 2 6" xfId="26641"/>
    <cellStyle name="常规 5 5 2 3 2 2 2 2 6" xfId="26642"/>
    <cellStyle name="常规 5 2 4 2 3 2 2 2 2 6" xfId="26643"/>
    <cellStyle name="常规 5 2 2 3 2 3 2 2 2 2 6" xfId="26644"/>
    <cellStyle name="常规 5 9 2 2 2 2 6" xfId="26645"/>
    <cellStyle name="常规 5 2 8 2 2 2 2 6" xfId="26646"/>
    <cellStyle name="常规 5 2 2 7 2 2 2 2 6" xfId="26647"/>
    <cellStyle name="常规 5 4 5 2 2 2 2 6" xfId="26648"/>
    <cellStyle name="常规 5 2 3 5 2 2 2 2 6" xfId="26649"/>
    <cellStyle name="常规 5 2 2 2 5 2 2 2 2 6" xfId="26650"/>
    <cellStyle name="常规 5 5 5 2 2 2 2 6" xfId="26651"/>
    <cellStyle name="常规 5 2 4 5 2 2 2 2 6" xfId="26652"/>
    <cellStyle name="常规 5 2 2 3 5 2 2 2 2 6" xfId="26653"/>
    <cellStyle name="常规 5 6 4 2 2 2 2 6" xfId="26654"/>
    <cellStyle name="常规 5 2 5 4 2 2 2 2 6" xfId="26655"/>
    <cellStyle name="常规 5 2 2 4 4 2 2 2 2 6" xfId="26656"/>
    <cellStyle name="常规 5 4 2 4 2 2 2 2 6" xfId="26657"/>
    <cellStyle name="常规 5 2 3 2 4 2 2 2 2 6" xfId="26658"/>
    <cellStyle name="常规 5 2 2 2 2 4 2 2 2 2 6" xfId="26659"/>
    <cellStyle name="常规 5 5 2 4 2 2 2 2 6" xfId="26660"/>
    <cellStyle name="常规 5 2 4 2 4 2 2 2 2 6" xfId="26661"/>
    <cellStyle name="常规 5 2 2 3 2 4 2 2 2 2 6" xfId="26662"/>
    <cellStyle name="常规 5 10 2 2 2 2 6" xfId="26663"/>
    <cellStyle name="常规 5 2 9 2 2 2 2 6" xfId="26664"/>
    <cellStyle name="常规 5 2 2 8 2 2 2 2 6" xfId="26665"/>
    <cellStyle name="常规 5 4 6 2 2 2 2 6" xfId="26666"/>
    <cellStyle name="常规 5 2 3 6 2 2 2 2 6" xfId="26667"/>
    <cellStyle name="常规 5 2 2 2 6 2 2 2 2 6" xfId="26668"/>
    <cellStyle name="常规 5 5 6 2 2 2 2 6" xfId="26669"/>
    <cellStyle name="常规 5 2 4 6 2 2 2 2 6" xfId="26670"/>
    <cellStyle name="常规 5 2 2 3 6 2 2 2 2 6" xfId="26671"/>
    <cellStyle name="常规 5 6 5 2 2 2 2 6" xfId="26672"/>
    <cellStyle name="常规 5 2 5 5 2 2 2 2 6" xfId="26673"/>
    <cellStyle name="常规 5 2 2 4 5 2 2 2 2 6" xfId="26674"/>
    <cellStyle name="常规 5 4 2 5 2 2 2 2 6" xfId="26675"/>
    <cellStyle name="常规 5 2 3 2 5 2 2 2 2 6" xfId="26676"/>
    <cellStyle name="常规 5 2 2 2 2 5 2 2 2 2 6" xfId="26677"/>
    <cellStyle name="常规 5 5 2 5 2 2 2 2 6" xfId="26678"/>
    <cellStyle name="常规 5 2 4 2 5 2 2 2 2 6" xfId="26679"/>
    <cellStyle name="常规 5 2 2 3 2 5 2 2 2 2 6" xfId="26680"/>
    <cellStyle name="常规 5 11 2 2 2 2 6" xfId="26681"/>
    <cellStyle name="常规 5 2 10 2 2 2 2 6" xfId="26682"/>
    <cellStyle name="常规 5 2 2 9 2 2 2 2 6" xfId="26683"/>
    <cellStyle name="常规 5 4 7 2 2 2 2 6" xfId="26684"/>
    <cellStyle name="常规 5 2 3 7 2 2 2 2 6" xfId="26685"/>
    <cellStyle name="常规 5 2 2 2 7 2 2 2 2 6" xfId="26686"/>
    <cellStyle name="常规 5 5 7 2 2 2 2 6" xfId="26687"/>
    <cellStyle name="常规 5 2 4 7 2 2 2 2 6" xfId="26688"/>
    <cellStyle name="常规 5 2 2 3 7 2 2 2 2 6" xfId="26689"/>
    <cellStyle name="常规 5 6 6 2 2 2 2 6" xfId="26690"/>
    <cellStyle name="常规 5 2 5 6 2 2 2 2 6" xfId="26691"/>
    <cellStyle name="常规 5 2 2 4 6 2 2 2 2 6" xfId="26692"/>
    <cellStyle name="常规 5 4 2 6 2 2 2 2 6" xfId="26693"/>
    <cellStyle name="常规 5 2 3 2 6 2 2 2 2 6" xfId="26694"/>
    <cellStyle name="常规 5 2 2 2 2 6 2 2 2 2 6" xfId="26695"/>
    <cellStyle name="常规 5 5 2 6 2 2 2 2 6" xfId="26696"/>
    <cellStyle name="常规 5 2 4 2 6 2 2 2 2 6" xfId="26697"/>
    <cellStyle name="常规 5 2 2 3 2 6 2 2 2 2 6" xfId="26698"/>
    <cellStyle name="常规 5 14 2 2 6" xfId="26699"/>
    <cellStyle name="常规 5 2 13 2 2 6" xfId="26700"/>
    <cellStyle name="常规 5 2 2 12 2 2 6" xfId="26701"/>
    <cellStyle name="常规 5 4 10 2 2 6" xfId="26702"/>
    <cellStyle name="常规 5 2 3 10 2 2 6" xfId="26703"/>
    <cellStyle name="常规 5 2 2 2 10 2 2 6" xfId="26704"/>
    <cellStyle name="常规 5 5 10 2 2 6" xfId="26705"/>
    <cellStyle name="常规 5 2 4 10 2 2 6" xfId="26706"/>
    <cellStyle name="常规 5 2 2 3 10 2 2 6" xfId="26707"/>
    <cellStyle name="常规 5 6 9 2 2 6" xfId="26708"/>
    <cellStyle name="常规 5 2 5 9 2 2 6" xfId="26709"/>
    <cellStyle name="常规 5 2 2 4 9 2 2 6" xfId="26710"/>
    <cellStyle name="常规 5 4 2 9 2 2 6" xfId="26711"/>
    <cellStyle name="常规 5 2 3 2 9 2 2 6" xfId="26712"/>
    <cellStyle name="常规 5 2 2 2 2 9 2 2 6" xfId="26713"/>
    <cellStyle name="常规 5 5 2 9 2 2 6" xfId="26714"/>
    <cellStyle name="常规 5 2 4 2 9 2 2 6" xfId="26715"/>
    <cellStyle name="常规 5 2 2 3 2 9 2 2 6" xfId="26716"/>
    <cellStyle name="常规 5 7 4 2 2 6" xfId="26717"/>
    <cellStyle name="常规 5 2 6 4 2 2 6" xfId="26718"/>
    <cellStyle name="常规 5 2 2 5 4 2 2 6" xfId="26719"/>
    <cellStyle name="常规 5 4 3 4 2 2 6" xfId="26720"/>
    <cellStyle name="常规 5 2 3 3 4 2 2 6" xfId="26721"/>
    <cellStyle name="常规 5 2 2 2 3 4 2 2 6" xfId="26722"/>
    <cellStyle name="常规 5 5 3 4 2 2 6" xfId="26723"/>
    <cellStyle name="常规 5 2 4 3 4 2 2 6" xfId="26724"/>
    <cellStyle name="常规 5 2 2 3 3 4 2 2 6" xfId="26725"/>
    <cellStyle name="常规 5 6 2 4 2 2 6" xfId="26726"/>
    <cellStyle name="常规 5 2 5 2 4 2 2 6" xfId="26727"/>
    <cellStyle name="常规 5 2 2 4 2 4 2 2 6" xfId="26728"/>
    <cellStyle name="常规 5 4 2 2 4 2 2 6" xfId="26729"/>
    <cellStyle name="常规 5 2 3 2 2 4 2 2 6" xfId="26730"/>
    <cellStyle name="常规 5 2 2 2 2 2 4 2 2 6" xfId="26731"/>
    <cellStyle name="常规 5 5 2 2 4 2 2 6" xfId="26732"/>
    <cellStyle name="常规 5 2 4 2 2 4 2 2 6" xfId="26733"/>
    <cellStyle name="常规 5 2 2 3 2 2 4 2 2 6" xfId="26734"/>
    <cellStyle name="常规 5 8 4 2 2 6" xfId="26735"/>
    <cellStyle name="常规 5 2 7 4 2 2 6" xfId="26736"/>
    <cellStyle name="常规 5 2 2 6 4 2 2 6" xfId="26737"/>
    <cellStyle name="常规 5 4 4 4 2 2 6" xfId="26738"/>
    <cellStyle name="常规 5 2 3 4 4 2 2 6" xfId="26739"/>
    <cellStyle name="常规 5 2 2 2 4 4 2 2 6" xfId="26740"/>
    <cellStyle name="常规 5 5 4 4 2 2 6" xfId="26741"/>
    <cellStyle name="常规 5 2 4 4 4 2 2 6" xfId="26742"/>
    <cellStyle name="常规 5 2 2 3 4 4 2 2 6" xfId="26743"/>
    <cellStyle name="常规 5 6 3 4 2 2 6" xfId="26744"/>
    <cellStyle name="常规 5 2 5 3 4 2 2 6" xfId="26745"/>
    <cellStyle name="常规 5 2 2 4 3 4 2 2 6" xfId="26746"/>
    <cellStyle name="常规 5 4 2 3 4 2 2 6" xfId="26747"/>
    <cellStyle name="常规 5 2 3 2 3 4 2 2 6" xfId="26748"/>
    <cellStyle name="常规 5 2 2 2 2 3 4 2 2 6" xfId="26749"/>
    <cellStyle name="常规 5 5 2 3 4 2 2 6" xfId="26750"/>
    <cellStyle name="常规 5 2 4 2 3 4 2 2 6" xfId="26751"/>
    <cellStyle name="常规 5 2 2 3 2 3 4 2 2 6" xfId="26752"/>
    <cellStyle name="常规 5 9 4 2 2 6" xfId="26753"/>
    <cellStyle name="常规 5 2 8 4 2 2 6" xfId="26754"/>
    <cellStyle name="常规 5 2 2 7 4 2 2 6" xfId="26755"/>
    <cellStyle name="常规 5 4 5 4 2 2 6" xfId="26756"/>
    <cellStyle name="常规 5 2 3 5 4 2 2 6" xfId="26757"/>
    <cellStyle name="常规 5 2 2 2 5 4 2 2 6" xfId="26758"/>
    <cellStyle name="常规 5 5 5 4 2 2 6" xfId="26759"/>
    <cellStyle name="常规 5 2 4 5 4 2 2 6" xfId="26760"/>
    <cellStyle name="常规 5 2 2 3 5 4 2 2 6" xfId="26761"/>
    <cellStyle name="常规 5 6 4 4 2 2 6" xfId="26762"/>
    <cellStyle name="常规 5 2 5 4 4 2 2 6" xfId="26763"/>
    <cellStyle name="常规 5 2 2 4 4 4 2 2 6" xfId="26764"/>
    <cellStyle name="常规 5 4 2 4 4 2 2 6" xfId="26765"/>
    <cellStyle name="常规 5 2 3 2 4 4 2 2 6" xfId="26766"/>
    <cellStyle name="常规 5 2 2 2 2 4 4 2 2 6" xfId="26767"/>
    <cellStyle name="常规 5 5 2 4 4 2 2 6" xfId="26768"/>
    <cellStyle name="常规 5 2 4 2 4 4 2 2 6" xfId="26769"/>
    <cellStyle name="常规 5 2 2 3 2 4 4 2 2 6" xfId="26770"/>
    <cellStyle name="常规 5 10 4 2 2 6" xfId="26771"/>
    <cellStyle name="常规 5 2 9 4 2 2 6" xfId="26772"/>
    <cellStyle name="常规 5 2 2 8 4 2 2 6" xfId="26773"/>
    <cellStyle name="常规 5 4 6 4 2 2 6" xfId="26774"/>
    <cellStyle name="常规 5 2 3 6 4 2 2 6" xfId="26775"/>
    <cellStyle name="常规 5 2 2 2 6 4 2 2 6" xfId="26776"/>
    <cellStyle name="常规 5 5 6 4 2 2 6" xfId="26777"/>
    <cellStyle name="常规 5 2 4 6 4 2 2 6" xfId="26778"/>
    <cellStyle name="常规 5 2 2 3 6 4 2 2 6" xfId="26779"/>
    <cellStyle name="常规 5 6 5 4 2 2 6" xfId="26780"/>
    <cellStyle name="常规 5 2 5 5 4 2 2 6" xfId="26781"/>
    <cellStyle name="常规 5 2 2 4 5 4 2 2 6" xfId="26782"/>
    <cellStyle name="常规 5 4 2 5 4 2 2 6" xfId="26783"/>
    <cellStyle name="常规 5 2 3 2 5 4 2 2 6" xfId="26784"/>
    <cellStyle name="常规 5 2 2 2 2 5 4 2 2 6" xfId="26785"/>
    <cellStyle name="常规 5 5 2 5 4 2 2 6" xfId="26786"/>
    <cellStyle name="常规 5 2 4 2 5 4 2 2 6" xfId="26787"/>
    <cellStyle name="常规 5 2 2 3 2 5 4 2 2 6" xfId="26788"/>
    <cellStyle name="常规 5 11 4 2 2 6" xfId="26789"/>
    <cellStyle name="常规 5 2 10 4 2 2 6" xfId="26790"/>
    <cellStyle name="常规 5 2 2 9 4 2 2 6" xfId="26791"/>
    <cellStyle name="常规 5 4 7 4 2 2 6" xfId="26792"/>
    <cellStyle name="常规 5 2 3 7 4 2 2 6" xfId="26793"/>
    <cellStyle name="常规 5 2 2 2 7 4 2 2 6" xfId="26794"/>
    <cellStyle name="常规 5 5 7 4 2 2 6" xfId="26795"/>
    <cellStyle name="常规 5 2 4 7 4 2 2 6" xfId="26796"/>
    <cellStyle name="常规 5 2 2 3 7 4 2 2 6" xfId="26797"/>
    <cellStyle name="常规 5 6 6 4 2 2 6" xfId="26798"/>
    <cellStyle name="常规 5 2 5 6 4 2 2 6" xfId="26799"/>
    <cellStyle name="常规 5 2 2 4 6 4 2 2 6" xfId="26800"/>
    <cellStyle name="常规 5 4 2 6 4 2 2 6" xfId="26801"/>
    <cellStyle name="常规 5 2 3 2 6 4 2 2 6" xfId="26802"/>
    <cellStyle name="常规 5 2 2 2 2 6 4 2 2 6" xfId="26803"/>
    <cellStyle name="常规 5 5 2 6 4 2 2 6" xfId="26804"/>
    <cellStyle name="常规 5 2 4 2 6 4 2 2 6" xfId="26805"/>
    <cellStyle name="常规 5 2 2 3 2 6 4 2 2 6" xfId="26806"/>
    <cellStyle name="常规 5 12 3 2 2 6" xfId="26807"/>
    <cellStyle name="常规 5 2 11 3 2 2 6" xfId="26808"/>
    <cellStyle name="常规 5 2 2 10 3 2 2 6" xfId="26809"/>
    <cellStyle name="常规 5 4 8 3 2 2 6" xfId="26810"/>
    <cellStyle name="常规 5 2 3 8 3 2 2 6" xfId="26811"/>
    <cellStyle name="常规 5 2 2 2 8 3 2 2 6" xfId="26812"/>
    <cellStyle name="常规 5 5 8 3 2 2 6" xfId="26813"/>
    <cellStyle name="常规 5 2 4 8 3 2 2 6" xfId="26814"/>
    <cellStyle name="常规 5 2 2 3 8 3 2 2 6" xfId="26815"/>
    <cellStyle name="常规 5 6 7 3 2 2 6" xfId="26816"/>
    <cellStyle name="常规 5 2 5 7 3 2 2 6" xfId="26817"/>
    <cellStyle name="常规 5 2 2 4 7 3 2 2 6" xfId="26818"/>
    <cellStyle name="常规 5 4 2 7 3 2 2 6" xfId="26819"/>
    <cellStyle name="常规 5 2 3 2 7 3 2 2 6" xfId="26820"/>
    <cellStyle name="常规 5 2 2 2 2 7 3 2 2 6" xfId="26821"/>
    <cellStyle name="常规 5 5 2 7 3 2 2 6" xfId="26822"/>
    <cellStyle name="常规 5 2 4 2 7 3 2 2 6" xfId="26823"/>
    <cellStyle name="常规 5 2 2 3 2 7 3 2 2 6" xfId="26824"/>
    <cellStyle name="常规 5 7 2 3 2 2 6" xfId="26825"/>
    <cellStyle name="常规 5 2 6 2 3 2 2 6" xfId="26826"/>
    <cellStyle name="常规 5 2 2 5 2 3 2 2 6" xfId="26827"/>
    <cellStyle name="常规 5 4 3 2 3 2 2 6" xfId="26828"/>
    <cellStyle name="常规 5 2 3 3 2 3 2 2 6" xfId="26829"/>
    <cellStyle name="常规 5 2 2 2 3 2 3 2 2 6" xfId="26830"/>
    <cellStyle name="常规 5 5 3 2 3 2 2 6" xfId="26831"/>
    <cellStyle name="常规 5 2 4 3 2 3 2 2 6" xfId="26832"/>
    <cellStyle name="常规 5 2 2 3 3 2 3 2 2 6" xfId="26833"/>
    <cellStyle name="常规 5 6 2 2 3 2 2 6" xfId="26834"/>
    <cellStyle name="常规 5 2 5 2 2 3 2 2 6" xfId="26835"/>
    <cellStyle name="常规 5 2 2 4 2 2 3 2 2 6" xfId="26836"/>
    <cellStyle name="常规 5 4 2 2 2 3 2 2 6" xfId="26837"/>
    <cellStyle name="常规 5 2 3 2 2 2 3 2 2 6" xfId="26838"/>
    <cellStyle name="常规 5 2 2 2 2 2 2 3 2 2 6" xfId="26839"/>
    <cellStyle name="常规 5 5 2 2 2 3 2 2 6" xfId="26840"/>
    <cellStyle name="常规 5 2 4 2 2 2 3 2 2 6" xfId="26841"/>
    <cellStyle name="常规 5 2 2 3 2 2 2 3 2 2 6" xfId="26842"/>
    <cellStyle name="常规 5 8 2 3 2 2 6" xfId="26843"/>
    <cellStyle name="常规 5 2 7 2 3 2 2 6" xfId="26844"/>
    <cellStyle name="常规 5 2 2 6 2 3 2 2 6" xfId="26845"/>
    <cellStyle name="常规 5 4 4 2 3 2 2 6" xfId="26846"/>
    <cellStyle name="常规 5 2 3 4 2 3 2 2 6" xfId="26847"/>
    <cellStyle name="常规 5 2 2 2 4 2 3 2 2 6" xfId="26848"/>
    <cellStyle name="常规 5 5 4 2 3 2 2 6" xfId="26849"/>
    <cellStyle name="常规 5 2 4 4 2 3 2 2 6" xfId="26850"/>
    <cellStyle name="常规 5 2 2 3 4 2 3 2 2 6" xfId="26851"/>
    <cellStyle name="常规 5 6 3 2 3 2 2 6" xfId="26852"/>
    <cellStyle name="常规 5 2 5 3 2 3 2 2 6" xfId="26853"/>
    <cellStyle name="常规 5 2 2 4 3 2 3 2 2 6" xfId="26854"/>
    <cellStyle name="常规 5 4 2 3 2 3 2 2 6" xfId="26855"/>
    <cellStyle name="常规 5 2 3 2 3 2 3 2 2 6" xfId="26856"/>
    <cellStyle name="常规 5 2 2 2 2 3 2 3 2 2 6" xfId="26857"/>
    <cellStyle name="常规 5 5 2 3 2 3 2 2 6" xfId="26858"/>
    <cellStyle name="常规 5 2 4 2 3 2 3 2 2 6" xfId="26859"/>
    <cellStyle name="常规 5 2 2 3 2 3 2 3 2 2 6" xfId="26860"/>
    <cellStyle name="常规 5 9 2 3 2 2 6" xfId="26861"/>
    <cellStyle name="常规 5 2 8 2 3 2 2 6" xfId="26862"/>
    <cellStyle name="常规 5 2 2 7 2 3 2 2 6" xfId="26863"/>
    <cellStyle name="常规 5 4 5 2 3 2 2 6" xfId="26864"/>
    <cellStyle name="常规 5 2 3 5 2 3 2 2 6" xfId="26865"/>
    <cellStyle name="常规 5 2 2 2 5 2 3 2 2 6" xfId="26866"/>
    <cellStyle name="常规 5 5 5 2 3 2 2 6" xfId="26867"/>
    <cellStyle name="常规 5 2 4 5 2 3 2 2 6" xfId="26868"/>
    <cellStyle name="常规 5 2 2 3 5 2 3 2 2 6" xfId="26869"/>
    <cellStyle name="常规 5 6 4 2 3 2 2 6" xfId="26870"/>
    <cellStyle name="常规 5 2 5 4 2 3 2 2 6" xfId="26871"/>
    <cellStyle name="常规 5 2 2 4 4 2 3 2 2 6" xfId="26872"/>
    <cellStyle name="常规 5 4 2 4 2 3 2 2 6" xfId="26873"/>
    <cellStyle name="常规 5 2 3 2 4 2 3 2 2 6" xfId="26874"/>
    <cellStyle name="常规 5 2 2 2 2 4 2 3 2 2 6" xfId="26875"/>
    <cellStyle name="常规 5 5 2 4 2 3 2 2 6" xfId="26876"/>
    <cellStyle name="常规 5 2 4 2 4 2 3 2 2 6" xfId="26877"/>
    <cellStyle name="常规 5 2 2 3 2 4 2 3 2 2 6" xfId="26878"/>
    <cellStyle name="常规 5 10 2 3 2 2 6" xfId="26879"/>
    <cellStyle name="常规 5 2 9 2 3 2 2 6" xfId="26880"/>
    <cellStyle name="常规 5 2 2 8 2 3 2 2 6" xfId="26881"/>
    <cellStyle name="常规 5 4 6 2 3 2 2 6" xfId="26882"/>
    <cellStyle name="常规 5 2 3 6 2 3 2 2 6" xfId="26883"/>
    <cellStyle name="常规 5 2 2 2 6 2 3 2 2 6" xfId="26884"/>
    <cellStyle name="常规 5 5 6 2 3 2 2 6" xfId="26885"/>
    <cellStyle name="常规 5 2 4 6 2 3 2 2 6" xfId="26886"/>
    <cellStyle name="常规 5 2 2 3 6 2 3 2 2 6" xfId="26887"/>
    <cellStyle name="常规 5 6 5 2 3 2 2 6" xfId="26888"/>
    <cellStyle name="常规 5 2 5 5 2 3 2 2 6" xfId="26889"/>
    <cellStyle name="常规 5 2 2 4 5 2 3 2 2 6" xfId="26890"/>
    <cellStyle name="常规 5 4 2 5 2 3 2 2 6" xfId="26891"/>
    <cellStyle name="常规 5 2 3 2 5 2 3 2 2 6" xfId="26892"/>
    <cellStyle name="常规 5 2 2 2 2 5 2 3 2 2 6" xfId="26893"/>
    <cellStyle name="常规 5 5 2 5 2 3 2 2 6" xfId="26894"/>
    <cellStyle name="常规 5 2 4 2 5 2 3 2 2 6" xfId="26895"/>
    <cellStyle name="常规 5 2 2 3 2 5 2 3 2 2 6" xfId="26896"/>
    <cellStyle name="常规 5 11 2 3 2 2 6" xfId="26897"/>
    <cellStyle name="常规 5 2 10 2 3 2 2 6" xfId="26898"/>
    <cellStyle name="常规 5 2 2 9 2 3 2 2 6" xfId="26899"/>
    <cellStyle name="常规 5 4 7 2 3 2 2 6" xfId="26900"/>
    <cellStyle name="常规 5 2 3 7 2 3 2 2 6" xfId="26901"/>
    <cellStyle name="常规 5 2 2 2 7 2 3 2 2 6" xfId="26902"/>
    <cellStyle name="常规 5 5 7 2 3 2 2 6" xfId="26903"/>
    <cellStyle name="常规 5 2 4 7 2 3 2 2 6" xfId="26904"/>
    <cellStyle name="常规 5 2 2 3 7 2 3 2 2 6" xfId="26905"/>
    <cellStyle name="常规 5 6 6 2 3 2 2 6" xfId="26906"/>
    <cellStyle name="常规 5 2 5 6 2 3 2 2 6" xfId="26907"/>
    <cellStyle name="常规 5 2 2 4 6 2 3 2 2 6" xfId="26908"/>
    <cellStyle name="常规 5 4 2 6 2 3 2 2 6" xfId="26909"/>
    <cellStyle name="常规 5 2 3 2 6 2 3 2 2 6" xfId="26910"/>
    <cellStyle name="常规 5 2 2 2 2 6 2 3 2 2 6" xfId="26911"/>
    <cellStyle name="常规 5 5 2 6 2 3 2 2 6" xfId="26912"/>
    <cellStyle name="常规 5 2 4 2 6 2 3 2 2 6" xfId="26913"/>
    <cellStyle name="常规 5 2 2 3 2 6 2 3 2 2 6" xfId="26914"/>
    <cellStyle name="常规 16 3" xfId="26915"/>
    <cellStyle name="常规 5 17 3" xfId="26916"/>
    <cellStyle name="常规 5 2 17 3" xfId="26917"/>
    <cellStyle name="常规 5 2 2 16 3" xfId="26918"/>
    <cellStyle name="常规 5 4 13 3" xfId="26919"/>
    <cellStyle name="常规 5 2 3 13 3" xfId="26920"/>
    <cellStyle name="常规 5 2 2 2 13 3" xfId="26921"/>
    <cellStyle name="常规 5 5 13 3" xfId="26922"/>
    <cellStyle name="常规 5 2 4 13 3" xfId="26923"/>
    <cellStyle name="常规 5 2 2 3 13 3" xfId="26924"/>
    <cellStyle name="常规 5 6 12 3" xfId="26925"/>
    <cellStyle name="常规 5 2 5 12 3" xfId="26926"/>
    <cellStyle name="常规 5 2 2 4 12 3" xfId="26927"/>
    <cellStyle name="常规 5 4 2 12 3" xfId="26928"/>
    <cellStyle name="常规 5 2 3 2 12 3" xfId="26929"/>
    <cellStyle name="常规 5 2 2 2 2 12 3" xfId="26930"/>
    <cellStyle name="常规 5 5 2 12 3" xfId="26931"/>
    <cellStyle name="常规 5 2 4 2 12 3" xfId="26932"/>
    <cellStyle name="常规 5 2 2 3 2 12 3" xfId="26933"/>
    <cellStyle name="常规 5 7 7 3" xfId="26934"/>
    <cellStyle name="常规 5 2 6 7 3" xfId="26935"/>
    <cellStyle name="常规 5 2 2 5 7 3" xfId="26936"/>
    <cellStyle name="常规 5 4 3 7 3" xfId="26937"/>
    <cellStyle name="常规 5 2 3 3 7 3" xfId="26938"/>
    <cellStyle name="常规 5 2 2 2 3 7 3" xfId="26939"/>
    <cellStyle name="常规 5 5 3 7 3" xfId="26940"/>
    <cellStyle name="常规 5 2 4 3 7 3" xfId="26941"/>
    <cellStyle name="常规 5 2 2 3 3 7 3" xfId="26942"/>
    <cellStyle name="常规 5 6 2 7 3" xfId="26943"/>
    <cellStyle name="常规 5 2 5 2 7 3" xfId="26944"/>
    <cellStyle name="常规 5 2 2 4 2 7 3" xfId="26945"/>
    <cellStyle name="常规 5 4 2 2 7 3" xfId="26946"/>
    <cellStyle name="常规 5 2 3 2 2 7 3" xfId="26947"/>
    <cellStyle name="常规 5 2 2 2 2 2 7 3" xfId="26948"/>
    <cellStyle name="常规 5 5 2 2 7 3" xfId="26949"/>
    <cellStyle name="常规 5 2 4 2 2 7 3" xfId="26950"/>
    <cellStyle name="常规 5 2 2 3 2 2 7 3" xfId="26951"/>
    <cellStyle name="常规 5 8 7 3" xfId="26952"/>
    <cellStyle name="常规 5 2 7 7 3" xfId="26953"/>
    <cellStyle name="常规 5 2 2 6 7 3" xfId="26954"/>
    <cellStyle name="常规 5 4 4 7 3" xfId="26955"/>
    <cellStyle name="常规 5 2 3 4 7 3" xfId="26956"/>
    <cellStyle name="常规 5 2 2 2 4 7 3" xfId="26957"/>
    <cellStyle name="常规 5 5 4 7 3" xfId="26958"/>
    <cellStyle name="常规 5 2 4 4 7 3" xfId="26959"/>
    <cellStyle name="常规 5 2 2 3 4 7 3" xfId="26960"/>
    <cellStyle name="常规 5 6 3 7 3" xfId="26961"/>
    <cellStyle name="常规 5 2 5 3 7 3" xfId="26962"/>
    <cellStyle name="常规 5 2 2 4 3 7 3" xfId="26963"/>
    <cellStyle name="常规 5 4 2 3 7 3" xfId="26964"/>
    <cellStyle name="常规 5 2 3 2 3 7 3" xfId="26965"/>
    <cellStyle name="常规 5 2 2 2 2 3 7 3" xfId="26966"/>
    <cellStyle name="常规 5 5 2 3 7 3" xfId="26967"/>
    <cellStyle name="常规 5 2 4 2 3 7 3" xfId="26968"/>
    <cellStyle name="常规 5 2 2 3 2 3 7 3" xfId="26969"/>
    <cellStyle name="常规 5 9 7 3" xfId="26970"/>
    <cellStyle name="常规 5 2 8 7 3" xfId="26971"/>
    <cellStyle name="常规 5 2 2 7 7 3" xfId="26972"/>
    <cellStyle name="常规 5 4 5 7 3" xfId="26973"/>
    <cellStyle name="常规 5 2 3 5 7 3" xfId="26974"/>
    <cellStyle name="常规 5 2 2 2 5 7 3" xfId="26975"/>
    <cellStyle name="常规 5 5 5 7 3" xfId="26976"/>
    <cellStyle name="常规 5 2 4 5 7 3" xfId="26977"/>
    <cellStyle name="常规 5 2 2 3 5 7 3" xfId="26978"/>
    <cellStyle name="常规 5 6 4 7 3" xfId="26979"/>
    <cellStyle name="常规 5 2 5 4 7 3" xfId="26980"/>
    <cellStyle name="常规 5 2 2 4 4 7 3" xfId="26981"/>
    <cellStyle name="常规 5 4 2 4 7 3" xfId="26982"/>
    <cellStyle name="常规 5 2 3 2 4 7 3" xfId="26983"/>
    <cellStyle name="常规 5 2 2 2 2 4 7 3" xfId="26984"/>
    <cellStyle name="常规 5 5 2 4 7 3" xfId="26985"/>
    <cellStyle name="常规 5 2 4 2 4 7 3" xfId="26986"/>
    <cellStyle name="常规 5 2 2 3 2 4 7 3" xfId="26987"/>
    <cellStyle name="常规 5 10 7 3" xfId="26988"/>
    <cellStyle name="常规 5 2 9 7 3" xfId="26989"/>
    <cellStyle name="常规 5 2 2 8 7 3" xfId="26990"/>
    <cellStyle name="常规 5 4 6 7 3" xfId="26991"/>
    <cellStyle name="常规 5 2 3 6 7 3" xfId="26992"/>
    <cellStyle name="常规 5 2 2 2 6 7 3" xfId="26993"/>
    <cellStyle name="常规 5 5 6 7 3" xfId="26994"/>
    <cellStyle name="常规 5 2 4 6 7 3" xfId="26995"/>
    <cellStyle name="常规 5 2 2 3 6 7 3" xfId="26996"/>
    <cellStyle name="常规 5 6 5 7 3" xfId="26997"/>
    <cellStyle name="常规 5 2 5 5 7 3" xfId="26998"/>
    <cellStyle name="常规 5 2 2 4 5 7 3" xfId="26999"/>
    <cellStyle name="常规 5 4 2 5 7 3" xfId="27000"/>
    <cellStyle name="常规 5 2 3 2 5 7 3" xfId="27001"/>
    <cellStyle name="常规 5 2 2 2 2 5 7 3" xfId="27002"/>
    <cellStyle name="常规 5 5 2 5 7 3" xfId="27003"/>
    <cellStyle name="常规 5 2 4 2 5 7 3" xfId="27004"/>
    <cellStyle name="常规 5 2 2 3 2 5 7 3" xfId="27005"/>
    <cellStyle name="常规 5 11 7 3" xfId="27006"/>
    <cellStyle name="常规 5 2 10 7 3" xfId="27007"/>
    <cellStyle name="常规 5 2 2 9 7 3" xfId="27008"/>
    <cellStyle name="常规 5 4 7 7 3" xfId="27009"/>
    <cellStyle name="常规 5 2 3 7 7 3" xfId="27010"/>
    <cellStyle name="常规 5 2 2 2 7 7 3" xfId="27011"/>
    <cellStyle name="常规 5 5 7 7 3" xfId="27012"/>
    <cellStyle name="常规 5 2 4 7 7 3" xfId="27013"/>
    <cellStyle name="常规 5 2 2 3 7 7 3" xfId="27014"/>
    <cellStyle name="常规 5 6 6 7 3" xfId="27015"/>
    <cellStyle name="常规 5 2 5 6 7 3" xfId="27016"/>
    <cellStyle name="常规 5 2 2 4 6 7 3" xfId="27017"/>
    <cellStyle name="常规 5 4 2 6 7 3" xfId="27018"/>
    <cellStyle name="常规 5 2 3 2 6 7 3" xfId="27019"/>
    <cellStyle name="常规 5 2 2 2 2 6 7 3" xfId="27020"/>
    <cellStyle name="常规 5 5 2 6 7 3" xfId="27021"/>
    <cellStyle name="常规 5 2 4 2 6 7 3" xfId="27022"/>
    <cellStyle name="常规 5 2 2 3 2 6 7 3" xfId="27023"/>
    <cellStyle name="常规 5 12 6 3" xfId="27024"/>
    <cellStyle name="常规 5 2 11 6 3" xfId="27025"/>
    <cellStyle name="常规 5 2 2 10 6 3" xfId="27026"/>
    <cellStyle name="常规 5 4 8 6 3" xfId="27027"/>
    <cellStyle name="常规 5 2 3 8 6 3" xfId="27028"/>
    <cellStyle name="常规 5 2 2 2 8 6 3" xfId="27029"/>
    <cellStyle name="常规 5 5 8 6 3" xfId="27030"/>
    <cellStyle name="常规 5 2 4 8 6 3" xfId="27031"/>
    <cellStyle name="常规 5 2 2 3 8 6 3" xfId="27032"/>
    <cellStyle name="常规 5 6 7 6 3" xfId="27033"/>
    <cellStyle name="常规 5 2 5 7 6 3" xfId="27034"/>
    <cellStyle name="常规 5 2 2 4 7 6 3" xfId="27035"/>
    <cellStyle name="常规 5 4 2 7 6 3" xfId="27036"/>
    <cellStyle name="常规 5 2 3 2 7 6 3" xfId="27037"/>
    <cellStyle name="常规 5 2 2 2 2 7 6 3" xfId="27038"/>
    <cellStyle name="常规 5 5 2 7 6 3" xfId="27039"/>
    <cellStyle name="常规 5 2 4 2 7 6 3" xfId="27040"/>
    <cellStyle name="常规 5 2 2 3 2 7 6 3" xfId="27041"/>
    <cellStyle name="常规 5 7 2 6 3" xfId="27042"/>
    <cellStyle name="常规 5 2 6 2 6 3" xfId="27043"/>
    <cellStyle name="常规 5 2 2 5 2 6 3" xfId="27044"/>
    <cellStyle name="常规 5 4 3 2 6 3" xfId="27045"/>
    <cellStyle name="常规 5 2 3 3 2 6 3" xfId="27046"/>
    <cellStyle name="常规 5 2 2 2 3 2 6 3" xfId="27047"/>
    <cellStyle name="常规 5 5 3 2 6 3" xfId="27048"/>
    <cellStyle name="常规 5 2 4 3 2 6 3" xfId="27049"/>
    <cellStyle name="常规 5 2 2 3 3 2 6 3" xfId="27050"/>
    <cellStyle name="常规 5 6 2 2 6 3" xfId="27051"/>
    <cellStyle name="常规 5 2 5 2 2 6 3" xfId="27052"/>
    <cellStyle name="常规 5 2 2 4 2 2 6 3" xfId="27053"/>
    <cellStyle name="常规 5 4 2 2 2 6 3" xfId="27054"/>
    <cellStyle name="常规 5 2 3 2 2 2 6 3" xfId="27055"/>
    <cellStyle name="常规 5 2 2 2 2 2 2 6 3" xfId="27056"/>
    <cellStyle name="常规 5 5 2 2 2 6 3" xfId="27057"/>
    <cellStyle name="常规 5 2 4 2 2 2 6 3" xfId="27058"/>
    <cellStyle name="常规 5 2 2 3 2 2 2 6 3" xfId="27059"/>
    <cellStyle name="常规 5 8 2 6 3" xfId="27060"/>
    <cellStyle name="常规 5 2 7 2 6 3" xfId="27061"/>
    <cellStyle name="常规 5 2 2 6 2 6 3" xfId="27062"/>
    <cellStyle name="常规 5 4 4 2 6 3" xfId="27063"/>
    <cellStyle name="常规 5 2 3 4 2 6 3" xfId="27064"/>
    <cellStyle name="常规 5 2 2 2 4 2 6 3" xfId="27065"/>
    <cellStyle name="常规 5 5 4 2 6 3" xfId="27066"/>
    <cellStyle name="常规 5 2 4 4 2 6 3" xfId="27067"/>
    <cellStyle name="常规 5 2 2 3 4 2 6 3" xfId="27068"/>
    <cellStyle name="常规 5 6 3 2 6 3" xfId="27069"/>
    <cellStyle name="常规 5 2 5 3 2 6 3" xfId="27070"/>
    <cellStyle name="常规 5 2 2 4 3 2 6 3" xfId="27071"/>
    <cellStyle name="常规 5 4 2 3 2 6 3" xfId="27072"/>
    <cellStyle name="常规 5 2 3 2 3 2 6 3" xfId="27073"/>
    <cellStyle name="常规 5 2 2 2 2 3 2 6 3" xfId="27074"/>
    <cellStyle name="常规 5 5 2 3 2 6 3" xfId="27075"/>
    <cellStyle name="常规 5 2 4 2 3 2 6 3" xfId="27076"/>
    <cellStyle name="常规 5 2 2 3 2 3 2 6 3" xfId="27077"/>
    <cellStyle name="常规 5 9 2 6 3" xfId="27078"/>
    <cellStyle name="常规 5 2 8 2 6 3" xfId="27079"/>
    <cellStyle name="常规 5 2 2 7 2 6 3" xfId="27080"/>
    <cellStyle name="常规 5 4 5 2 6 3" xfId="27081"/>
    <cellStyle name="常规 5 2 3 5 2 6 3" xfId="27082"/>
    <cellStyle name="常规 5 2 2 2 5 2 6 3" xfId="27083"/>
    <cellStyle name="常规 5 5 5 2 6 3" xfId="27084"/>
    <cellStyle name="常规 5 2 4 5 2 6 3" xfId="27085"/>
    <cellStyle name="常规 5 2 2 3 5 2 6 3" xfId="27086"/>
    <cellStyle name="常规 5 6 4 2 6 3" xfId="27087"/>
    <cellStyle name="常规 5 2 5 4 2 6 3" xfId="27088"/>
    <cellStyle name="常规 5 2 2 4 4 2 6 3" xfId="27089"/>
    <cellStyle name="常规 5 4 2 4 2 6 3" xfId="27090"/>
    <cellStyle name="常规 5 2 3 2 4 2 6 3" xfId="27091"/>
    <cellStyle name="常规 5 2 2 2 2 4 2 6 3" xfId="27092"/>
    <cellStyle name="常规 5 5 2 4 2 6 3" xfId="27093"/>
    <cellStyle name="常规 5 2 4 2 4 2 6 3" xfId="27094"/>
    <cellStyle name="常规 5 2 2 3 2 4 2 6 3" xfId="27095"/>
    <cellStyle name="常规 5 10 2 6 3" xfId="27096"/>
    <cellStyle name="常规 5 2 9 2 6 3" xfId="27097"/>
    <cellStyle name="常规 5 2 2 8 2 6 3" xfId="27098"/>
    <cellStyle name="常规 5 4 6 2 6 3" xfId="27099"/>
    <cellStyle name="常规 5 2 3 6 2 6 3" xfId="27100"/>
    <cellStyle name="常规 5 2 2 2 6 2 6 3" xfId="27101"/>
    <cellStyle name="常规 5 5 6 2 6 3" xfId="27102"/>
    <cellStyle name="常规 5 2 4 6 2 6 3" xfId="27103"/>
    <cellStyle name="常规 5 2 2 3 6 2 6 3" xfId="27104"/>
    <cellStyle name="常规 5 6 5 2 6 3" xfId="27105"/>
    <cellStyle name="常规 5 2 5 5 2 6 3" xfId="27106"/>
    <cellStyle name="常规 5 2 2 4 5 2 6 3" xfId="27107"/>
    <cellStyle name="常规 5 4 2 5 2 6 3" xfId="27108"/>
    <cellStyle name="常规 5 2 3 2 5 2 6 3" xfId="27109"/>
    <cellStyle name="常规 5 2 2 2 2 5 2 6 3" xfId="27110"/>
    <cellStyle name="常规 5 5 2 5 2 6 3" xfId="27111"/>
    <cellStyle name="常规 5 2 4 2 5 2 6 3" xfId="27112"/>
    <cellStyle name="常规 5 2 2 3 2 5 2 6 3" xfId="27113"/>
    <cellStyle name="常规 5 11 2 6 3" xfId="27114"/>
    <cellStyle name="常规 5 2 10 2 6 3" xfId="27115"/>
    <cellStyle name="常规 5 2 2 9 2 6 3" xfId="27116"/>
    <cellStyle name="常规 5 4 7 2 6 3" xfId="27117"/>
    <cellStyle name="常规 5 2 3 7 2 6 3" xfId="27118"/>
    <cellStyle name="常规 5 2 2 2 7 2 6 3" xfId="27119"/>
    <cellStyle name="常规 5 5 7 2 6 3" xfId="27120"/>
    <cellStyle name="常规 5 2 4 7 2 6 3" xfId="27121"/>
    <cellStyle name="常规 5 2 2 3 7 2 6 3" xfId="27122"/>
    <cellStyle name="常规 5 6 6 2 6 3" xfId="27123"/>
    <cellStyle name="常规 5 2 5 6 2 6 3" xfId="27124"/>
    <cellStyle name="常规 5 2 2 4 6 2 6 3" xfId="27125"/>
    <cellStyle name="常规 5 4 2 6 2 6 3" xfId="27126"/>
    <cellStyle name="常规 5 2 3 2 6 2 6 3" xfId="27127"/>
    <cellStyle name="常规 5 2 2 2 2 6 2 6 3" xfId="27128"/>
    <cellStyle name="常规 5 5 2 6 2 6 3" xfId="27129"/>
    <cellStyle name="常规 5 2 4 2 6 2 6 3" xfId="27130"/>
    <cellStyle name="常规 5 2 2 3 2 6 2 6 3" xfId="27131"/>
    <cellStyle name="常规 5 13 4 3" xfId="27132"/>
    <cellStyle name="常规 5 2 12 4 3" xfId="27133"/>
    <cellStyle name="常规 5 2 2 11 4 3" xfId="27134"/>
    <cellStyle name="常规 5 4 9 4 3" xfId="27135"/>
    <cellStyle name="常规 5 2 3 9 4 3" xfId="27136"/>
    <cellStyle name="常规 5 2 2 2 9 4 3" xfId="27137"/>
    <cellStyle name="常规 5 5 9 4 3" xfId="27138"/>
    <cellStyle name="常规 5 2 4 9 4 3" xfId="27139"/>
    <cellStyle name="常规 5 2 2 3 9 4 3" xfId="27140"/>
    <cellStyle name="常规 5 6 8 4 3" xfId="27141"/>
    <cellStyle name="常规 5 2 5 8 4 3" xfId="27142"/>
    <cellStyle name="常规 5 2 2 4 8 4 3" xfId="27143"/>
    <cellStyle name="常规 5 4 2 8 4 3" xfId="27144"/>
    <cellStyle name="常规 5 2 3 2 8 4 3" xfId="27145"/>
    <cellStyle name="常规 5 2 2 2 2 8 4 3" xfId="27146"/>
    <cellStyle name="常规 5 5 2 8 4 3" xfId="27147"/>
    <cellStyle name="常规 5 2 4 2 8 4 3" xfId="27148"/>
    <cellStyle name="常规 5 2 2 3 2 8 4 3" xfId="27149"/>
    <cellStyle name="常规 5 7 3 4 3" xfId="27150"/>
    <cellStyle name="常规 5 2 6 3 4 3" xfId="27151"/>
    <cellStyle name="常规 5 2 2 5 3 4 3" xfId="27152"/>
    <cellStyle name="常规 5 4 3 3 4 3" xfId="27153"/>
    <cellStyle name="常规 5 2 3 3 3 4 3" xfId="27154"/>
    <cellStyle name="常规 5 2 2 2 3 3 4 3" xfId="27155"/>
    <cellStyle name="常规 5 5 3 3 4 3" xfId="27156"/>
    <cellStyle name="常规 5 2 4 3 3 4 3" xfId="27157"/>
    <cellStyle name="常规 5 2 2 3 3 3 4 3" xfId="27158"/>
    <cellStyle name="常规 5 6 2 3 4 3" xfId="27159"/>
    <cellStyle name="常规 5 2 5 2 3 4 3" xfId="27160"/>
    <cellStyle name="常规 5 2 2 4 2 3 4 3" xfId="27161"/>
    <cellStyle name="常规 5 4 2 2 3 4 3" xfId="27162"/>
    <cellStyle name="常规 5 2 3 2 2 3 4 3" xfId="27163"/>
    <cellStyle name="常规 5 2 2 2 2 2 3 4 3" xfId="27164"/>
    <cellStyle name="常规 5 5 2 2 3 4 3" xfId="27165"/>
    <cellStyle name="常规 5 2 4 2 2 3 4 3" xfId="27166"/>
    <cellStyle name="常规 5 2 2 3 2 2 3 4 3" xfId="27167"/>
    <cellStyle name="常规 5 8 3 4 3" xfId="27168"/>
    <cellStyle name="常规 5 2 7 3 4 3" xfId="27169"/>
    <cellStyle name="常规 5 2 2 6 3 4 3" xfId="27170"/>
    <cellStyle name="常规 5 4 4 3 4 3" xfId="27171"/>
    <cellStyle name="常规 5 2 3 4 3 4 3" xfId="27172"/>
    <cellStyle name="常规 5 2 2 2 4 3 4 3" xfId="27173"/>
    <cellStyle name="常规 5 5 4 3 4 3" xfId="27174"/>
    <cellStyle name="常规 5 2 4 4 3 4 3" xfId="27175"/>
    <cellStyle name="常规 5 2 2 3 4 3 4 3" xfId="27176"/>
    <cellStyle name="常规 5 6 3 3 4 3" xfId="27177"/>
    <cellStyle name="常规 5 2 5 3 3 4 3" xfId="27178"/>
    <cellStyle name="常规 5 2 2 4 3 3 4 3" xfId="27179"/>
    <cellStyle name="常规 5 4 2 3 3 4 3" xfId="27180"/>
    <cellStyle name="常规 5 2 3 2 3 3 4 3" xfId="27181"/>
    <cellStyle name="常规 5 2 2 2 2 3 3 4 3" xfId="27182"/>
    <cellStyle name="常规 5 5 2 3 3 4 3" xfId="27183"/>
    <cellStyle name="常规 5 2 4 2 3 3 4 3" xfId="27184"/>
    <cellStyle name="常规 5 2 2 3 2 3 3 4 3" xfId="27185"/>
    <cellStyle name="常规 5 9 3 4 3" xfId="27186"/>
    <cellStyle name="常规 5 2 8 3 4 3" xfId="27187"/>
    <cellStyle name="常规 5 2 2 7 3 4 3" xfId="27188"/>
    <cellStyle name="常规 5 4 5 3 4 3" xfId="27189"/>
    <cellStyle name="常规 5 2 3 5 3 4 3" xfId="27190"/>
    <cellStyle name="常规 5 2 2 2 5 3 4 3" xfId="27191"/>
    <cellStyle name="常规 5 5 5 3 4 3" xfId="27192"/>
    <cellStyle name="常规 5 2 4 5 3 4 3" xfId="27193"/>
    <cellStyle name="常规 5 2 2 3 5 3 4 3" xfId="27194"/>
    <cellStyle name="常规 5 6 4 3 4 3" xfId="27195"/>
    <cellStyle name="常规 5 2 5 4 3 4 3" xfId="27196"/>
    <cellStyle name="常规 5 2 2 4 4 3 4 3" xfId="27197"/>
    <cellStyle name="常规 5 4 2 4 3 4 3" xfId="27198"/>
    <cellStyle name="常规 5 2 3 2 4 3 4 3" xfId="27199"/>
    <cellStyle name="常规 5 2 2 2 2 4 3 4 3" xfId="27200"/>
    <cellStyle name="常规 5 5 2 4 3 4 3" xfId="27201"/>
    <cellStyle name="常规 5 2 4 2 4 3 4 3" xfId="27202"/>
    <cellStyle name="常规 5 2 2 3 2 4 3 4 3" xfId="27203"/>
    <cellStyle name="常规 5 10 3 4 3" xfId="27204"/>
    <cellStyle name="常规 5 2 9 3 4 3" xfId="27205"/>
    <cellStyle name="常规 5 2 2 8 3 4 3" xfId="27206"/>
    <cellStyle name="常规 5 4 6 3 4 3" xfId="27207"/>
    <cellStyle name="常规 5 2 3 6 3 4 3" xfId="27208"/>
    <cellStyle name="常规 5 2 2 2 6 3 4 3" xfId="27209"/>
    <cellStyle name="常规 5 5 6 3 4 3" xfId="27210"/>
    <cellStyle name="常规 5 2 4 6 3 4 3" xfId="27211"/>
    <cellStyle name="常规 5 2 2 3 6 3 4 3" xfId="27212"/>
    <cellStyle name="常规 5 6 5 3 4 3" xfId="27213"/>
    <cellStyle name="常规 5 2 5 5 3 4 3" xfId="27214"/>
    <cellStyle name="常规 5 2 2 4 5 3 4 3" xfId="27215"/>
    <cellStyle name="常规 5 4 2 5 3 4 3" xfId="27216"/>
    <cellStyle name="常规 5 2 3 2 5 3 4 3" xfId="27217"/>
    <cellStyle name="常规 5 2 2 2 2 5 3 4 3" xfId="27218"/>
    <cellStyle name="常规 5 5 2 5 3 4 3" xfId="27219"/>
    <cellStyle name="常规 5 2 4 2 5 3 4 3" xfId="27220"/>
    <cellStyle name="常规 5 2 2 3 2 5 3 4 3" xfId="27221"/>
    <cellStyle name="常规 5 11 3 4 3" xfId="27222"/>
    <cellStyle name="常规 5 2 10 3 4 3" xfId="27223"/>
    <cellStyle name="常规 5 2 2 9 3 4 3" xfId="27224"/>
    <cellStyle name="常规 5 4 7 3 4 3" xfId="27225"/>
    <cellStyle name="常规 5 2 3 7 3 4 3" xfId="27226"/>
    <cellStyle name="常规 5 2 2 2 7 3 4 3" xfId="27227"/>
    <cellStyle name="常规 5 5 7 3 4 3" xfId="27228"/>
    <cellStyle name="常规 5 2 4 7 3 4 3" xfId="27229"/>
    <cellStyle name="常规 5 2 2 3 7 3 4 3" xfId="27230"/>
    <cellStyle name="常规 5 6 6 3 4 3" xfId="27231"/>
    <cellStyle name="常规 5 2 5 6 3 4 3" xfId="27232"/>
    <cellStyle name="常规 5 2 2 4 6 3 4 3" xfId="27233"/>
    <cellStyle name="常规 5 4 2 6 3 4 3" xfId="27234"/>
    <cellStyle name="常规 5 2 3 2 6 3 4 3" xfId="27235"/>
    <cellStyle name="常规 5 2 2 2 2 6 3 4 3" xfId="27236"/>
    <cellStyle name="常规 5 5 2 6 3 4 3" xfId="27237"/>
    <cellStyle name="常规 5 2 4 2 6 3 4 3" xfId="27238"/>
    <cellStyle name="常规 5 2 2 3 2 6 3 4 3" xfId="27239"/>
    <cellStyle name="常规 5 12 2 4 3" xfId="27240"/>
    <cellStyle name="常规 5 2 11 2 4 3" xfId="27241"/>
    <cellStyle name="常规 5 2 2 10 2 4 3" xfId="27242"/>
    <cellStyle name="常规 5 4 8 2 4 3" xfId="27243"/>
    <cellStyle name="常规 5 2 3 8 2 4 3" xfId="27244"/>
    <cellStyle name="常规 5 2 2 2 8 2 4 3" xfId="27245"/>
    <cellStyle name="常规 5 5 8 2 4 3" xfId="27246"/>
    <cellStyle name="常规 5 2 4 8 2 4 3" xfId="27247"/>
    <cellStyle name="常规 5 2 2 3 8 2 4 3" xfId="27248"/>
    <cellStyle name="常规 5 6 7 2 4 3" xfId="27249"/>
    <cellStyle name="常规 5 2 5 7 2 4 3" xfId="27250"/>
    <cellStyle name="常规 5 2 2 4 7 2 4 3" xfId="27251"/>
    <cellStyle name="常规 5 4 2 7 2 4 3" xfId="27252"/>
    <cellStyle name="常规 5 2 3 2 7 2 4 3" xfId="27253"/>
    <cellStyle name="常规 5 2 2 2 2 7 2 4 3" xfId="27254"/>
    <cellStyle name="常规 5 5 2 7 2 4 3" xfId="27255"/>
    <cellStyle name="常规 5 2 4 2 7 2 4 3" xfId="27256"/>
    <cellStyle name="常规 5 2 2 3 2 7 2 4 3" xfId="27257"/>
    <cellStyle name="常规 5 7 2 2 4 3" xfId="27258"/>
    <cellStyle name="常规 5 2 6 2 2 4 3" xfId="27259"/>
    <cellStyle name="常规 5 2 2 5 2 2 4 3" xfId="27260"/>
    <cellStyle name="常规 5 4 3 2 2 4 3" xfId="27261"/>
    <cellStyle name="常规 5 2 3 3 2 2 4 3" xfId="27262"/>
    <cellStyle name="常规 5 2 2 2 3 2 2 4 3" xfId="27263"/>
    <cellStyle name="常规 5 5 3 2 2 4 3" xfId="27264"/>
    <cellStyle name="常规 5 2 4 3 2 2 4 3" xfId="27265"/>
    <cellStyle name="常规 5 2 2 3 3 2 2 4 3" xfId="27266"/>
    <cellStyle name="常规 5 6 2 2 2 4 3" xfId="27267"/>
    <cellStyle name="常规 5 2 5 2 2 2 4 3" xfId="27268"/>
    <cellStyle name="常规 5 2 2 4 2 2 2 4 3" xfId="27269"/>
    <cellStyle name="常规 5 4 2 2 2 2 4 3" xfId="27270"/>
    <cellStyle name="常规 5 2 3 2 2 2 2 4 3" xfId="27271"/>
    <cellStyle name="常规 5 2 2 2 2 2 2 2 4 3" xfId="27272"/>
    <cellStyle name="常规 5 5 2 2 2 2 4 3" xfId="27273"/>
    <cellStyle name="常规 5 2 4 2 2 2 2 4 3" xfId="27274"/>
    <cellStyle name="常规 5 2 2 3 2 2 2 2 4 3" xfId="27275"/>
    <cellStyle name="常规 5 8 2 2 4 3" xfId="27276"/>
    <cellStyle name="常规 5 2 7 2 2 4 3" xfId="27277"/>
    <cellStyle name="常规 5 2 2 6 2 2 4 3" xfId="27278"/>
    <cellStyle name="常规 5 4 4 2 2 4 3" xfId="27279"/>
    <cellStyle name="常规 5 2 3 4 2 2 4 3" xfId="27280"/>
    <cellStyle name="常规 5 2 2 2 4 2 2 4 3" xfId="27281"/>
    <cellStyle name="常规 5 5 4 2 2 4 3" xfId="27282"/>
    <cellStyle name="常规 5 2 4 4 2 2 4 3" xfId="27283"/>
    <cellStyle name="常规 5 2 2 3 4 2 2 4 3" xfId="27284"/>
    <cellStyle name="常规 5 6 3 2 2 4 3" xfId="27285"/>
    <cellStyle name="常规 5 2 5 3 2 2 4 3" xfId="27286"/>
    <cellStyle name="常规 5 2 2 4 3 2 2 4 3" xfId="27287"/>
    <cellStyle name="常规 5 4 2 3 2 2 4 3" xfId="27288"/>
    <cellStyle name="常规 5 2 3 2 3 2 2 4 3" xfId="27289"/>
    <cellStyle name="常规 5 2 2 2 2 3 2 2 4 3" xfId="27290"/>
    <cellStyle name="常规 5 5 2 3 2 2 4 3" xfId="27291"/>
    <cellStyle name="常规 5 2 4 2 3 2 2 4 3" xfId="27292"/>
    <cellStyle name="常规 5 2 2 3 2 3 2 2 4 3" xfId="27293"/>
    <cellStyle name="常规 5 9 2 2 4 3" xfId="27294"/>
    <cellStyle name="常规 5 2 8 2 2 4 3" xfId="27295"/>
    <cellStyle name="常规 5 2 2 7 2 2 4 3" xfId="27296"/>
    <cellStyle name="常规 5 4 5 2 2 4 3" xfId="27297"/>
    <cellStyle name="常规 5 2 3 5 2 2 4 3" xfId="27298"/>
    <cellStyle name="常规 5 2 2 2 5 2 2 4 3" xfId="27299"/>
    <cellStyle name="常规 5 5 5 2 2 4 3" xfId="27300"/>
    <cellStyle name="常规 5 2 4 5 2 2 4 3" xfId="27301"/>
    <cellStyle name="常规 5 2 2 3 5 2 2 4 3" xfId="27302"/>
    <cellStyle name="常规 5 6 4 2 2 4 3" xfId="27303"/>
    <cellStyle name="常规 5 2 5 4 2 2 4 3" xfId="27304"/>
    <cellStyle name="常规 5 2 2 4 4 2 2 4 3" xfId="27305"/>
    <cellStyle name="常规 5 4 2 4 2 2 4 3" xfId="27306"/>
    <cellStyle name="常规 5 2 3 2 4 2 2 4 3" xfId="27307"/>
    <cellStyle name="常规 5 2 2 2 2 4 2 2 4 3" xfId="27308"/>
    <cellStyle name="常规 5 5 2 4 2 2 4 3" xfId="27309"/>
    <cellStyle name="常规 5 2 4 2 4 2 2 4 3" xfId="27310"/>
    <cellStyle name="常规 5 2 2 3 2 4 2 2 4 3" xfId="27311"/>
    <cellStyle name="常规 5 10 2 2 4 3" xfId="27312"/>
    <cellStyle name="常规 5 2 9 2 2 4 3" xfId="27313"/>
    <cellStyle name="常规 5 2 2 8 2 2 4 3" xfId="27314"/>
    <cellStyle name="常规 5 4 6 2 2 4 3" xfId="27315"/>
    <cellStyle name="常规 5 2 3 6 2 2 4 3" xfId="27316"/>
    <cellStyle name="常规 5 2 2 2 6 2 2 4 3" xfId="27317"/>
    <cellStyle name="常规 5 5 6 2 2 4 3" xfId="27318"/>
    <cellStyle name="常规 5 2 4 6 2 2 4 3" xfId="27319"/>
    <cellStyle name="常规 5 2 2 3 6 2 2 4 3" xfId="27320"/>
    <cellStyle name="常规 5 6 5 2 2 4 3" xfId="27321"/>
    <cellStyle name="常规 5 2 5 5 2 2 4 3" xfId="27322"/>
    <cellStyle name="常规 5 2 2 4 5 2 2 4 3" xfId="27323"/>
    <cellStyle name="常规 5 4 2 5 2 2 4 3" xfId="27324"/>
    <cellStyle name="常规 5 2 3 2 5 2 2 4 3" xfId="27325"/>
    <cellStyle name="常规 5 2 2 2 2 5 2 2 4 3" xfId="27326"/>
    <cellStyle name="常规 5 5 2 5 2 2 4 3" xfId="27327"/>
    <cellStyle name="常规 5 2 4 2 5 2 2 4 3" xfId="27328"/>
    <cellStyle name="常规 5 2 2 3 2 5 2 2 4 3" xfId="27329"/>
    <cellStyle name="常规 5 11 2 2 4 3" xfId="27330"/>
    <cellStyle name="常规 5 2 10 2 2 4 3" xfId="27331"/>
    <cellStyle name="常规 5 2 2 9 2 2 4 3" xfId="27332"/>
    <cellStyle name="常规 5 4 7 2 2 4 3" xfId="27333"/>
    <cellStyle name="常规 5 2 3 7 2 2 4 3" xfId="27334"/>
    <cellStyle name="常规 5 2 2 2 7 2 2 4 3" xfId="27335"/>
    <cellStyle name="常规 5 5 7 2 2 4 3" xfId="27336"/>
    <cellStyle name="常规 5 2 4 7 2 2 4 3" xfId="27337"/>
    <cellStyle name="常规 5 2 2 3 7 2 2 4 3" xfId="27338"/>
    <cellStyle name="常规 5 6 6 2 2 4 3" xfId="27339"/>
    <cellStyle name="常规 5 2 5 6 2 2 4 3" xfId="27340"/>
    <cellStyle name="常规 5 2 2 4 6 2 2 4 3" xfId="27341"/>
    <cellStyle name="常规 5 4 2 6 2 2 4 3" xfId="27342"/>
    <cellStyle name="常规 5 2 3 2 6 2 2 4 3" xfId="27343"/>
    <cellStyle name="常规 5 2 2 2 2 6 2 2 4 3" xfId="27344"/>
    <cellStyle name="常规 5 5 2 6 2 2 4 3" xfId="27345"/>
    <cellStyle name="常规 5 2 4 2 6 2 2 4 3" xfId="27346"/>
    <cellStyle name="常规 5 2 2 3 2 6 2 2 4 3" xfId="27347"/>
    <cellStyle name="常规 5 14 4 3" xfId="27348"/>
    <cellStyle name="常规 5 2 13 4 3" xfId="27349"/>
    <cellStyle name="常规 5 2 2 12 4 3" xfId="27350"/>
    <cellStyle name="常规 5 4 10 4 3" xfId="27351"/>
    <cellStyle name="常规 5 2 3 10 4 3" xfId="27352"/>
    <cellStyle name="常规 5 2 2 2 10 4 3" xfId="27353"/>
    <cellStyle name="常规 5 5 10 4 3" xfId="27354"/>
    <cellStyle name="常规 5 2 4 10 4 3" xfId="27355"/>
    <cellStyle name="常规 5 2 2 3 10 4 3" xfId="27356"/>
    <cellStyle name="常规 5 6 9 4 3" xfId="27357"/>
    <cellStyle name="常规 5 2 5 9 4 3" xfId="27358"/>
    <cellStyle name="常规 5 2 2 4 9 4 3" xfId="27359"/>
    <cellStyle name="常规 5 4 2 9 4 3" xfId="27360"/>
    <cellStyle name="常规 5 2 3 2 9 4 3" xfId="27361"/>
    <cellStyle name="常规 5 2 2 2 2 9 4 3" xfId="27362"/>
    <cellStyle name="常规 5 5 2 9 4 3" xfId="27363"/>
    <cellStyle name="常规 5 2 4 2 9 4 3" xfId="27364"/>
    <cellStyle name="常规 5 2 2 3 2 9 4 3" xfId="27365"/>
    <cellStyle name="常规 5 7 4 4 3" xfId="27366"/>
    <cellStyle name="常规 5 2 6 4 4 3" xfId="27367"/>
    <cellStyle name="常规 5 2 2 5 4 4 3" xfId="27368"/>
    <cellStyle name="常规 5 4 3 4 4 3" xfId="27369"/>
    <cellStyle name="常规 5 2 3 3 4 4 3" xfId="27370"/>
    <cellStyle name="常规 5 2 2 2 3 4 4 3" xfId="27371"/>
    <cellStyle name="常规 5 5 3 4 4 3" xfId="27372"/>
    <cellStyle name="常规 5 2 4 3 4 4 3" xfId="27373"/>
    <cellStyle name="常规 5 2 2 3 3 4 4 3" xfId="27374"/>
    <cellStyle name="常规 5 6 2 4 4 3" xfId="27375"/>
    <cellStyle name="常规 5 2 5 2 4 4 3" xfId="27376"/>
    <cellStyle name="常规 5 2 2 4 2 4 4 3" xfId="27377"/>
    <cellStyle name="常规 5 4 2 2 4 4 3" xfId="27378"/>
    <cellStyle name="常规 5 2 3 2 2 4 4 3" xfId="27379"/>
    <cellStyle name="常规 5 2 2 2 2 2 4 4 3" xfId="27380"/>
    <cellStyle name="常规 5 5 2 2 4 4 3" xfId="27381"/>
    <cellStyle name="常规 5 2 4 2 2 4 4 3" xfId="27382"/>
    <cellStyle name="常规 5 2 2 3 2 2 4 4 3" xfId="27383"/>
    <cellStyle name="常规 5 8 4 4 3" xfId="27384"/>
    <cellStyle name="常规 5 2 7 4 4 3" xfId="27385"/>
    <cellStyle name="常规 5 2 2 6 4 4 3" xfId="27386"/>
    <cellStyle name="常规 5 4 4 4 4 3" xfId="27387"/>
    <cellStyle name="常规 5 2 3 4 4 4 3" xfId="27388"/>
    <cellStyle name="常规 5 2 2 2 4 4 4 3" xfId="27389"/>
    <cellStyle name="常规 5 5 4 4 4 3" xfId="27390"/>
    <cellStyle name="常规 5 2 4 4 4 4 3" xfId="27391"/>
    <cellStyle name="常规 5 2 2 3 4 4 4 3" xfId="27392"/>
    <cellStyle name="常规 5 6 3 4 4 3" xfId="27393"/>
    <cellStyle name="常规 5 2 5 3 4 4 3" xfId="27394"/>
    <cellStyle name="常规 5 2 2 4 3 4 4 3" xfId="27395"/>
    <cellStyle name="常规 5 4 2 3 4 4 3" xfId="27396"/>
    <cellStyle name="常规 5 2 3 2 3 4 4 3" xfId="27397"/>
    <cellStyle name="常规 5 2 2 2 2 3 4 4 3" xfId="27398"/>
    <cellStyle name="常规 5 5 2 3 4 4 3" xfId="27399"/>
    <cellStyle name="常规 5 2 4 2 3 4 4 3" xfId="27400"/>
    <cellStyle name="常规 5 2 2 3 2 3 4 4 3" xfId="27401"/>
    <cellStyle name="常规 5 9 4 4 3" xfId="27402"/>
    <cellStyle name="常规 5 2 8 4 4 3" xfId="27403"/>
    <cellStyle name="常规 5 2 2 7 4 4 3" xfId="27404"/>
    <cellStyle name="常规 5 4 5 4 4 3" xfId="27405"/>
    <cellStyle name="常规 5 2 3 5 4 4 3" xfId="27406"/>
    <cellStyle name="常规 5 2 2 2 5 4 4 3" xfId="27407"/>
    <cellStyle name="常规 5 5 5 4 4 3" xfId="27408"/>
    <cellStyle name="常规 5 2 4 5 4 4 3" xfId="27409"/>
    <cellStyle name="常规 5 2 2 3 5 4 4 3" xfId="27410"/>
    <cellStyle name="常规 5 6 4 4 4 3" xfId="27411"/>
    <cellStyle name="常规 5 2 5 4 4 4 3" xfId="27412"/>
    <cellStyle name="常规 5 2 2 4 4 4 4 3" xfId="27413"/>
    <cellStyle name="常规 5 4 2 4 4 4 3" xfId="27414"/>
    <cellStyle name="常规 5 2 3 2 4 4 4 3" xfId="27415"/>
    <cellStyle name="常规 5 2 2 2 2 4 4 4 3" xfId="27416"/>
    <cellStyle name="常规 5 5 2 4 4 4 3" xfId="27417"/>
    <cellStyle name="常规 5 2 4 2 4 4 4 3" xfId="27418"/>
    <cellStyle name="常规 5 2 2 3 2 4 4 4 3" xfId="27419"/>
    <cellStyle name="常规 5 10 4 4 3" xfId="27420"/>
    <cellStyle name="常规 5 2 9 4 4 3" xfId="27421"/>
    <cellStyle name="常规 5 2 2 8 4 4 3" xfId="27422"/>
    <cellStyle name="常规 5 4 6 4 4 3" xfId="27423"/>
    <cellStyle name="常规 5 2 3 6 4 4 3" xfId="27424"/>
    <cellStyle name="常规 5 2 2 2 6 4 4 3" xfId="27425"/>
    <cellStyle name="常规 5 5 6 4 4 3" xfId="27426"/>
    <cellStyle name="常规 5 2 4 6 4 4 3" xfId="27427"/>
    <cellStyle name="常规 5 2 2 3 6 4 4 3" xfId="27428"/>
    <cellStyle name="常规 5 6 5 4 4 3" xfId="27429"/>
    <cellStyle name="常规 5 2 5 5 4 4 3" xfId="27430"/>
    <cellStyle name="常规 5 2 2 4 5 4 4 3" xfId="27431"/>
    <cellStyle name="常规 5 4 2 5 4 4 3" xfId="27432"/>
    <cellStyle name="常规 5 2 3 2 5 4 4 3" xfId="27433"/>
    <cellStyle name="常规 5 2 2 2 2 5 4 4 3" xfId="27434"/>
    <cellStyle name="常规 5 5 2 5 4 4 3" xfId="27435"/>
    <cellStyle name="常规 5 2 4 2 5 4 4 3" xfId="27436"/>
    <cellStyle name="常规 5 2 2 3 2 5 4 4 3" xfId="27437"/>
    <cellStyle name="常规 5 11 4 4 3" xfId="27438"/>
    <cellStyle name="常规 5 2 10 4 4 3" xfId="27439"/>
    <cellStyle name="常规 5 2 2 9 4 4 3" xfId="27440"/>
    <cellStyle name="常规 5 4 7 4 4 3" xfId="27441"/>
    <cellStyle name="常规 5 2 3 7 4 4 3" xfId="27442"/>
    <cellStyle name="常规 5 2 2 2 7 4 4 3" xfId="27443"/>
    <cellStyle name="常规 5 5 7 4 4 3" xfId="27444"/>
    <cellStyle name="常规 5 2 4 7 4 4 3" xfId="27445"/>
    <cellStyle name="常规 5 2 2 3 7 4 4 3" xfId="27446"/>
    <cellStyle name="常规 5 6 6 4 4 3" xfId="27447"/>
    <cellStyle name="常规 5 2 5 6 4 4 3" xfId="27448"/>
    <cellStyle name="常规 5 2 2 4 6 4 4 3" xfId="27449"/>
    <cellStyle name="常规 5 4 2 6 4 4 3" xfId="27450"/>
    <cellStyle name="常规 5 2 3 2 6 4 4 3" xfId="27451"/>
    <cellStyle name="常规 5 2 2 2 2 6 4 4 3" xfId="27452"/>
    <cellStyle name="常规 5 5 2 6 4 4 3" xfId="27453"/>
    <cellStyle name="常规 5 2 4 2 6 4 4 3" xfId="27454"/>
    <cellStyle name="常规 5 2 2 3 2 6 4 4 3" xfId="27455"/>
    <cellStyle name="常规 5 12 3 4 3" xfId="27456"/>
    <cellStyle name="常规 5 2 11 3 4 3" xfId="27457"/>
    <cellStyle name="常规 5 2 2 10 3 4 3" xfId="27458"/>
    <cellStyle name="常规 5 4 8 3 4 3" xfId="27459"/>
    <cellStyle name="常规 5 2 3 8 3 4 3" xfId="27460"/>
    <cellStyle name="常规 5 2 2 2 8 3 4 3" xfId="27461"/>
    <cellStyle name="常规 5 5 8 3 4 3" xfId="27462"/>
    <cellStyle name="常规 5 2 4 8 3 4 3" xfId="27463"/>
    <cellStyle name="常规 5 2 2 3 8 3 4 3" xfId="27464"/>
    <cellStyle name="常规 5 6 7 3 4 3" xfId="27465"/>
    <cellStyle name="常规 5 2 5 7 3 4 3" xfId="27466"/>
    <cellStyle name="常规 5 2 2 4 7 3 4 3" xfId="27467"/>
    <cellStyle name="常规 5 4 2 7 3 4 3" xfId="27468"/>
    <cellStyle name="常规 5 2 3 2 7 3 4 3" xfId="27469"/>
    <cellStyle name="常规 5 2 2 2 2 7 3 4 3" xfId="27470"/>
    <cellStyle name="常规 5 5 2 7 3 4 3" xfId="27471"/>
    <cellStyle name="常规 5 2 4 2 7 3 4 3" xfId="27472"/>
    <cellStyle name="常规 5 2 2 3 2 7 3 4 3" xfId="27473"/>
    <cellStyle name="常规 5 7 2 3 4 3" xfId="27474"/>
    <cellStyle name="常规 5 2 6 2 3 4 3" xfId="27475"/>
    <cellStyle name="常规 5 2 2 5 2 3 4 3" xfId="27476"/>
    <cellStyle name="常规 5 4 3 2 3 4 3" xfId="27477"/>
    <cellStyle name="常规 5 2 3 3 2 3 4 3" xfId="27478"/>
    <cellStyle name="常规 5 2 2 2 3 2 3 4 3" xfId="27479"/>
    <cellStyle name="常规 5 5 3 2 3 4 3" xfId="27480"/>
    <cellStyle name="常规 5 2 4 3 2 3 4 3" xfId="27481"/>
    <cellStyle name="常规 5 2 2 3 3 2 3 4 3" xfId="27482"/>
    <cellStyle name="常规 5 6 2 2 3 4 3" xfId="27483"/>
    <cellStyle name="常规 5 2 5 2 2 3 4 3" xfId="27484"/>
    <cellStyle name="常规 5 2 2 4 2 2 3 4 3" xfId="27485"/>
    <cellStyle name="常规 5 4 2 2 2 3 4 3" xfId="27486"/>
    <cellStyle name="常规 5 2 3 2 2 2 3 4 3" xfId="27487"/>
    <cellStyle name="常规 5 2 2 2 2 2 2 3 4 3" xfId="27488"/>
    <cellStyle name="常规 5 5 2 2 2 3 4 3" xfId="27489"/>
    <cellStyle name="常规 5 2 4 2 2 2 3 4 3" xfId="27490"/>
    <cellStyle name="常规 5 2 2 3 2 2 2 3 4 3" xfId="27491"/>
    <cellStyle name="常规 5 8 2 3 4 3" xfId="27492"/>
    <cellStyle name="常规 5 2 7 2 3 4 3" xfId="27493"/>
    <cellStyle name="常规 5 2 2 6 2 3 4 3" xfId="27494"/>
    <cellStyle name="常规 5 4 4 2 3 4 3" xfId="27495"/>
    <cellStyle name="常规 5 2 3 4 2 3 4 3" xfId="27496"/>
    <cellStyle name="常规 5 2 2 2 4 2 3 4 3" xfId="27497"/>
    <cellStyle name="常规 5 5 4 2 3 4 3" xfId="27498"/>
    <cellStyle name="常规 5 2 4 4 2 3 4 3" xfId="27499"/>
    <cellStyle name="常规 5 2 2 3 4 2 3 4 3" xfId="27500"/>
    <cellStyle name="常规 5 6 3 2 3 4 3" xfId="27501"/>
    <cellStyle name="常规 5 2 5 3 2 3 4 3" xfId="27502"/>
    <cellStyle name="常规 5 2 2 4 3 2 3 4 3" xfId="27503"/>
    <cellStyle name="常规 5 4 2 3 2 3 4 3" xfId="27504"/>
    <cellStyle name="常规 5 2 3 2 3 2 3 4 3" xfId="27505"/>
    <cellStyle name="常规 5 2 2 2 2 3 2 3 4 3" xfId="27506"/>
    <cellStyle name="常规 5 5 2 3 2 3 4 3" xfId="27507"/>
    <cellStyle name="常规 5 2 4 2 3 2 3 4 3" xfId="27508"/>
    <cellStyle name="常规 5 2 2 3 2 3 2 3 4 3" xfId="27509"/>
    <cellStyle name="常规 5 9 2 3 4 3" xfId="27510"/>
    <cellStyle name="常规 5 2 8 2 3 4 3" xfId="27511"/>
    <cellStyle name="常规 5 2 2 7 2 3 4 3" xfId="27512"/>
    <cellStyle name="常规 5 4 5 2 3 4 3" xfId="27513"/>
    <cellStyle name="常规 5 2 3 5 2 3 4 3" xfId="27514"/>
    <cellStyle name="常规 5 2 2 2 5 2 3 4 3" xfId="27515"/>
    <cellStyle name="常规 5 5 5 2 3 4 3" xfId="27516"/>
    <cellStyle name="常规 5 2 4 5 2 3 4 3" xfId="27517"/>
    <cellStyle name="常规 5 2 2 3 5 2 3 4 3" xfId="27518"/>
    <cellStyle name="常规 5 6 4 2 3 4 3" xfId="27519"/>
    <cellStyle name="常规 5 2 5 4 2 3 4 3" xfId="27520"/>
    <cellStyle name="常规 5 2 2 4 4 2 3 4 3" xfId="27521"/>
    <cellStyle name="常规 5 4 2 4 2 3 4 3" xfId="27522"/>
    <cellStyle name="常规 5 2 3 2 4 2 3 4 3" xfId="27523"/>
    <cellStyle name="常规 5 2 2 2 2 4 2 3 4 3" xfId="27524"/>
    <cellStyle name="常规 5 5 2 4 2 3 4 3" xfId="27525"/>
    <cellStyle name="常规 5 2 4 2 4 2 3 4 3" xfId="27526"/>
    <cellStyle name="常规 5 2 2 3 2 4 2 3 4 3" xfId="27527"/>
    <cellStyle name="常规 5 10 2 3 4 3" xfId="27528"/>
    <cellStyle name="常规 5 2 9 2 3 4 3" xfId="27529"/>
    <cellStyle name="常规 5 2 2 8 2 3 4 3" xfId="27530"/>
    <cellStyle name="常规 5 4 6 2 3 4 3" xfId="27531"/>
    <cellStyle name="常规 5 2 3 6 2 3 4 3" xfId="27532"/>
    <cellStyle name="常规 5 2 2 2 6 2 3 4 3" xfId="27533"/>
    <cellStyle name="常规 5 5 6 2 3 4 3" xfId="27534"/>
    <cellStyle name="常规 5 2 4 6 2 3 4 3" xfId="27535"/>
    <cellStyle name="常规 5 2 2 3 6 2 3 4 3" xfId="27536"/>
    <cellStyle name="常规 5 6 5 2 3 4 3" xfId="27537"/>
    <cellStyle name="常规 5 2 5 5 2 3 4 3" xfId="27538"/>
    <cellStyle name="常规 5 2 2 4 5 2 3 4 3" xfId="27539"/>
    <cellStyle name="常规 5 4 2 5 2 3 4 3" xfId="27540"/>
    <cellStyle name="常规 5 2 3 2 5 2 3 4 3" xfId="27541"/>
    <cellStyle name="常规 5 2 2 2 2 5 2 3 4 3" xfId="27542"/>
    <cellStyle name="常规 5 5 2 5 2 3 4 3" xfId="27543"/>
    <cellStyle name="常规 5 2 4 2 5 2 3 4 3" xfId="27544"/>
    <cellStyle name="常规 5 2 2 3 2 5 2 3 4 3" xfId="27545"/>
    <cellStyle name="常规 5 11 2 3 4 3" xfId="27546"/>
    <cellStyle name="常规 5 2 10 2 3 4 3" xfId="27547"/>
    <cellStyle name="常规 5 2 2 9 2 3 4 3" xfId="27548"/>
    <cellStyle name="常规 5 4 7 2 3 4 3" xfId="27549"/>
    <cellStyle name="常规 5 2 3 7 2 3 4 3" xfId="27550"/>
    <cellStyle name="常规 5 2 2 2 7 2 3 4 3" xfId="27551"/>
    <cellStyle name="常规 5 5 7 2 3 4 3" xfId="27552"/>
    <cellStyle name="常规 5 2 4 7 2 3 4 3" xfId="27553"/>
    <cellStyle name="常规 5 2 2 3 7 2 3 4 3" xfId="27554"/>
    <cellStyle name="常规 5 6 6 2 3 4 3" xfId="27555"/>
    <cellStyle name="常规 5 2 5 6 2 3 4 3" xfId="27556"/>
    <cellStyle name="常规 5 2 2 4 6 2 3 4 3" xfId="27557"/>
    <cellStyle name="常规 5 4 2 6 2 3 4 3" xfId="27558"/>
    <cellStyle name="常规 5 2 3 2 6 2 3 4 3" xfId="27559"/>
    <cellStyle name="常规 5 2 2 2 2 6 2 3 4 3" xfId="27560"/>
    <cellStyle name="常规 5 5 2 6 2 3 4 3" xfId="27561"/>
    <cellStyle name="常规 5 2 4 2 6 2 3 4 3" xfId="27562"/>
    <cellStyle name="常规 5 2 2 3 2 6 2 3 4 3" xfId="27563"/>
    <cellStyle name="常规 5 15 3 3" xfId="27564"/>
    <cellStyle name="常规 5 2 14 3 3" xfId="27565"/>
    <cellStyle name="常规 5 2 2 13 3 3" xfId="27566"/>
    <cellStyle name="常规 5 4 11 3 3" xfId="27567"/>
    <cellStyle name="常规 5 2 3 11 3 3" xfId="27568"/>
    <cellStyle name="常规 5 2 2 2 11 3 3" xfId="27569"/>
    <cellStyle name="常规 5 5 11 3 3" xfId="27570"/>
    <cellStyle name="常规 5 2 4 11 3 3" xfId="27571"/>
    <cellStyle name="常规 5 2 2 3 11 3 3" xfId="27572"/>
    <cellStyle name="常规 5 6 10 3 3" xfId="27573"/>
    <cellStyle name="常规 5 2 5 10 3 3" xfId="27574"/>
    <cellStyle name="常规 5 2 2 4 10 3 3" xfId="27575"/>
    <cellStyle name="常规 5 4 2 10 3 3" xfId="27576"/>
    <cellStyle name="常规 5 2 3 2 10 3 3" xfId="27577"/>
    <cellStyle name="常规 5 2 2 2 2 10 3 3" xfId="27578"/>
    <cellStyle name="常规 5 5 2 10 3 3" xfId="27579"/>
    <cellStyle name="常规 5 2 4 2 10 3 3" xfId="27580"/>
    <cellStyle name="常规 5 2 2 3 2 10 3 3" xfId="27581"/>
    <cellStyle name="常规 5 7 5 3 3" xfId="27582"/>
    <cellStyle name="常规 5 2 6 5 3 3" xfId="27583"/>
    <cellStyle name="常规 5 2 2 5 5 3 3" xfId="27584"/>
    <cellStyle name="常规 5 4 3 5 3 3" xfId="27585"/>
    <cellStyle name="常规 5 2 3 3 5 3 3" xfId="27586"/>
    <cellStyle name="常规 5 2 2 2 3 5 3 3" xfId="27587"/>
    <cellStyle name="常规 5 5 3 5 3 3" xfId="27588"/>
    <cellStyle name="常规 5 2 4 3 5 3 3" xfId="27589"/>
    <cellStyle name="常规 5 2 2 3 3 5 3 3" xfId="27590"/>
    <cellStyle name="常规 5 6 2 5 3 3" xfId="27591"/>
    <cellStyle name="常规 5 2 5 2 5 3 3" xfId="27592"/>
    <cellStyle name="常规 5 2 2 4 2 5 3 3" xfId="27593"/>
    <cellStyle name="常规 5 4 2 2 5 3 3" xfId="27594"/>
    <cellStyle name="常规 5 2 3 2 2 5 3 3" xfId="27595"/>
    <cellStyle name="常规 5 2 2 2 2 2 5 3 3" xfId="27596"/>
    <cellStyle name="常规 5 5 2 2 5 3 3" xfId="27597"/>
    <cellStyle name="常规 5 2 4 2 2 5 3 3" xfId="27598"/>
    <cellStyle name="常规 5 2 2 3 2 2 5 3 3" xfId="27599"/>
    <cellStyle name="常规 5 8 5 3 3" xfId="27600"/>
    <cellStyle name="常规 5 2 7 5 3 3" xfId="27601"/>
    <cellStyle name="常规 5 2 2 6 5 3 3" xfId="27602"/>
    <cellStyle name="常规 5 4 4 5 3 3" xfId="27603"/>
    <cellStyle name="常规 5 2 3 4 5 3 3" xfId="27604"/>
    <cellStyle name="常规 5 2 2 2 4 5 3 3" xfId="27605"/>
    <cellStyle name="常规 5 5 4 5 3 3" xfId="27606"/>
    <cellStyle name="常规 5 2 4 4 5 3 3" xfId="27607"/>
    <cellStyle name="常规 5 2 2 3 4 5 3 3" xfId="27608"/>
    <cellStyle name="常规 5 6 3 5 3 3" xfId="27609"/>
    <cellStyle name="常规 5 2 5 3 5 3 3" xfId="27610"/>
    <cellStyle name="常规 5 2 2 4 3 5 3 3" xfId="27611"/>
    <cellStyle name="常规 5 4 2 3 5 3 3" xfId="27612"/>
    <cellStyle name="常规 5 2 3 2 3 5 3 3" xfId="27613"/>
    <cellStyle name="常规 5 2 2 2 2 3 5 3 3" xfId="27614"/>
    <cellStyle name="常规 5 5 2 3 5 3 3" xfId="27615"/>
    <cellStyle name="常规 5 2 4 2 3 5 3 3" xfId="27616"/>
    <cellStyle name="常规 5 2 2 3 2 3 5 3 3" xfId="27617"/>
    <cellStyle name="常规 5 9 5 3 3" xfId="27618"/>
    <cellStyle name="常规 5 2 8 5 3 3" xfId="27619"/>
    <cellStyle name="常规 5 2 2 7 5 3 3" xfId="27620"/>
    <cellStyle name="常规 5 4 5 5 3 3" xfId="27621"/>
    <cellStyle name="常规 5 2 3 5 5 3 3" xfId="27622"/>
    <cellStyle name="常规 5 2 2 2 5 5 3 3" xfId="27623"/>
    <cellStyle name="常规 5 5 5 5 3 3" xfId="27624"/>
    <cellStyle name="常规 5 2 4 5 5 3 3" xfId="27625"/>
    <cellStyle name="常规 5 2 2 3 5 5 3 3" xfId="27626"/>
    <cellStyle name="常规 5 6 4 5 3 3" xfId="27627"/>
    <cellStyle name="常规 5 2 5 4 5 3 3" xfId="27628"/>
    <cellStyle name="常规 5 2 2 4 4 5 3 3" xfId="27629"/>
    <cellStyle name="常规 5 4 2 4 5 3 3" xfId="27630"/>
    <cellStyle name="常规 5 2 3 2 4 5 3 3" xfId="27631"/>
    <cellStyle name="常规 5 2 2 2 2 4 5 3 3" xfId="27632"/>
    <cellStyle name="常规 5 5 2 4 5 3 3" xfId="27633"/>
    <cellStyle name="常规 5 2 4 2 4 5 3 3" xfId="27634"/>
    <cellStyle name="常规 5 2 2 3 2 4 5 3 3" xfId="27635"/>
    <cellStyle name="常规 5 10 5 3 3" xfId="27636"/>
    <cellStyle name="常规 5 2 9 5 3 3" xfId="27637"/>
    <cellStyle name="常规 5 2 2 8 5 3 3" xfId="27638"/>
    <cellStyle name="常规 5 4 6 5 3 3" xfId="27639"/>
    <cellStyle name="常规 5 2 3 6 5 3 3" xfId="27640"/>
    <cellStyle name="常规 5 2 2 2 6 5 3 3" xfId="27641"/>
    <cellStyle name="常规 5 5 6 5 3 3" xfId="27642"/>
    <cellStyle name="常规 5 2 4 6 5 3 3" xfId="27643"/>
    <cellStyle name="常规 5 2 2 3 6 5 3 3" xfId="27644"/>
    <cellStyle name="常规 5 6 5 5 3 3" xfId="27645"/>
    <cellStyle name="常规 5 2 5 5 5 3 3" xfId="27646"/>
    <cellStyle name="常规 5 2 2 4 5 5 3 3" xfId="27647"/>
    <cellStyle name="常规 5 4 2 5 5 3 3" xfId="27648"/>
    <cellStyle name="常规 5 2 3 2 5 5 3 3" xfId="27649"/>
    <cellStyle name="常规 5 2 2 2 2 5 5 3 3" xfId="27650"/>
    <cellStyle name="常规 5 5 2 5 5 3 3" xfId="27651"/>
    <cellStyle name="常规 5 2 4 2 5 5 3 3" xfId="27652"/>
    <cellStyle name="常规 5 2 2 3 2 5 5 3 3" xfId="27653"/>
    <cellStyle name="常规 5 11 5 3 3" xfId="27654"/>
    <cellStyle name="常规 5 2 10 5 3 3" xfId="27655"/>
    <cellStyle name="常规 5 2 2 9 5 3 3" xfId="27656"/>
    <cellStyle name="常规 5 4 7 5 3 3" xfId="27657"/>
    <cellStyle name="常规 5 2 3 7 5 3 3" xfId="27658"/>
    <cellStyle name="常规 5 2 2 2 7 5 3 3" xfId="27659"/>
    <cellStyle name="常规 5 5 7 5 3 3" xfId="27660"/>
    <cellStyle name="常规 5 2 4 7 5 3 3" xfId="27661"/>
    <cellStyle name="常规 5 2 2 3 7 5 3 3" xfId="27662"/>
    <cellStyle name="常规 5 6 6 5 3 3" xfId="27663"/>
    <cellStyle name="常规 5 2 5 6 5 3 3" xfId="27664"/>
    <cellStyle name="常规 5 2 2 4 6 5 3 3" xfId="27665"/>
    <cellStyle name="常规 5 4 2 6 5 3 3" xfId="27666"/>
    <cellStyle name="常规 5 2 3 2 6 5 3 3" xfId="27667"/>
    <cellStyle name="常规 5 2 2 2 2 6 5 3 3" xfId="27668"/>
    <cellStyle name="常规 5 5 2 6 5 3 3" xfId="27669"/>
    <cellStyle name="常规 5 2 4 2 6 5 3 3" xfId="27670"/>
    <cellStyle name="常规 5 2 2 3 2 6 5 3 3" xfId="27671"/>
    <cellStyle name="常规 5 12 4 3 3" xfId="27672"/>
    <cellStyle name="常规 5 2 11 4 3 3" xfId="27673"/>
    <cellStyle name="常规 5 2 2 10 4 3 3" xfId="27674"/>
    <cellStyle name="常规 5 4 8 4 3 3" xfId="27675"/>
    <cellStyle name="常规 5 2 3 8 4 3 3" xfId="27676"/>
    <cellStyle name="常规 5 2 2 2 8 4 3 3" xfId="27677"/>
    <cellStyle name="常规 5 5 8 4 3 3" xfId="27678"/>
    <cellStyle name="常规 5 2 4 8 4 3 3" xfId="27679"/>
    <cellStyle name="常规 5 2 2 3 8 4 3 3" xfId="27680"/>
    <cellStyle name="常规 5 6 7 4 3 3" xfId="27681"/>
    <cellStyle name="常规 5 2 5 7 4 3 3" xfId="27682"/>
    <cellStyle name="常规 5 2 2 4 7 4 3 3" xfId="27683"/>
    <cellStyle name="常规 5 4 2 7 4 3 3" xfId="27684"/>
    <cellStyle name="常规 5 2 3 2 7 4 3 3" xfId="27685"/>
    <cellStyle name="常规 5 2 2 2 2 7 4 3 3" xfId="27686"/>
    <cellStyle name="常规 5 5 2 7 4 3 3" xfId="27687"/>
    <cellStyle name="常规 5 2 4 2 7 4 3 3" xfId="27688"/>
    <cellStyle name="常规 5 2 2 3 2 7 4 3 3" xfId="27689"/>
    <cellStyle name="常规 5 7 2 4 3 3" xfId="27690"/>
    <cellStyle name="常规 5 2 6 2 4 3 3" xfId="27691"/>
    <cellStyle name="常规 5 2 2 5 2 4 3 3" xfId="27692"/>
    <cellStyle name="常规 5 4 3 2 4 3 3" xfId="27693"/>
    <cellStyle name="常规 5 2 3 3 2 4 3 3" xfId="27694"/>
    <cellStyle name="常规 5 2 2 2 3 2 4 3 3" xfId="27695"/>
    <cellStyle name="常规 5 5 3 2 4 3 3" xfId="27696"/>
    <cellStyle name="常规 5 2 4 3 2 4 3 3" xfId="27697"/>
    <cellStyle name="常规 5 2 2 3 3 2 4 3 3" xfId="27698"/>
    <cellStyle name="常规 5 6 2 2 4 3 3" xfId="27699"/>
    <cellStyle name="常规 5 2 5 2 2 4 3 3" xfId="27700"/>
    <cellStyle name="常规 5 2 2 4 2 2 4 3 3" xfId="27701"/>
    <cellStyle name="常规 5 4 2 2 2 4 3 3" xfId="27702"/>
    <cellStyle name="常规 5 2 3 2 2 2 4 3 3" xfId="27703"/>
    <cellStyle name="常规 5 2 2 2 2 2 2 4 3 3" xfId="27704"/>
    <cellStyle name="常规 5 5 2 2 2 4 3 3" xfId="27705"/>
    <cellStyle name="常规 5 2 4 2 2 2 4 3 3" xfId="27706"/>
    <cellStyle name="常规 5 2 2 3 2 2 2 4 3 3" xfId="27707"/>
    <cellStyle name="常规 5 8 2 4 3 3" xfId="27708"/>
    <cellStyle name="常规 5 2 7 2 4 3 3" xfId="27709"/>
    <cellStyle name="常规 5 2 2 6 2 4 3 3" xfId="27710"/>
    <cellStyle name="常规 5 4 4 2 4 3 3" xfId="27711"/>
    <cellStyle name="常规 5 2 3 4 2 4 3 3" xfId="27712"/>
    <cellStyle name="常规 5 2 2 2 4 2 4 3 3" xfId="27713"/>
    <cellStyle name="常规 5 5 4 2 4 3 3" xfId="27714"/>
    <cellStyle name="常规 5 2 4 4 2 4 3 3" xfId="27715"/>
    <cellStyle name="常规 5 2 2 3 4 2 4 3 3" xfId="27716"/>
    <cellStyle name="常规 5 6 3 2 4 3 3" xfId="27717"/>
    <cellStyle name="常规 5 2 5 3 2 4 3 3" xfId="27718"/>
    <cellStyle name="常规 5 2 2 4 3 2 4 3 3" xfId="27719"/>
    <cellStyle name="常规 5 4 2 3 2 4 3 3" xfId="27720"/>
    <cellStyle name="常规 5 2 3 2 3 2 4 3 3" xfId="27721"/>
    <cellStyle name="常规 5 2 2 2 2 3 2 4 3 3" xfId="27722"/>
    <cellStyle name="常规 5 5 2 3 2 4 3 3" xfId="27723"/>
    <cellStyle name="常规 5 2 4 2 3 2 4 3 3" xfId="27724"/>
    <cellStyle name="常规 5 2 2 3 2 3 2 4 3 3" xfId="27725"/>
    <cellStyle name="常规 5 9 2 4 3 3" xfId="27726"/>
    <cellStyle name="常规 5 2 8 2 4 3 3" xfId="27727"/>
    <cellStyle name="常规 5 2 2 7 2 4 3 3" xfId="27728"/>
    <cellStyle name="常规 5 4 5 2 4 3 3" xfId="27729"/>
    <cellStyle name="常规 5 2 3 5 2 4 3 3" xfId="27730"/>
    <cellStyle name="常规 5 2 2 2 5 2 4 3 3" xfId="27731"/>
    <cellStyle name="常规 5 5 5 2 4 3 3" xfId="27732"/>
    <cellStyle name="常规 5 2 4 5 2 4 3 3" xfId="27733"/>
    <cellStyle name="常规 5 2 2 3 5 2 4 3 3" xfId="27734"/>
    <cellStyle name="常规 5 6 4 2 4 3 3" xfId="27735"/>
    <cellStyle name="常规 5 2 5 4 2 4 3 3" xfId="27736"/>
    <cellStyle name="常规 5 2 2 4 4 2 4 3 3" xfId="27737"/>
    <cellStyle name="常规 5 4 2 4 2 4 3 3" xfId="27738"/>
    <cellStyle name="常规 5 2 3 2 4 2 4 3 3" xfId="27739"/>
    <cellStyle name="常规 5 2 2 2 2 4 2 4 3 3" xfId="27740"/>
    <cellStyle name="常规 5 5 2 4 2 4 3 3" xfId="27741"/>
    <cellStyle name="常规 5 2 4 2 4 2 4 3 3" xfId="27742"/>
    <cellStyle name="常规 5 2 2 3 2 4 2 4 3 3" xfId="27743"/>
    <cellStyle name="常规 5 10 2 4 3 3" xfId="27744"/>
    <cellStyle name="常规 5 2 9 2 4 3 3" xfId="27745"/>
    <cellStyle name="常规 5 2 2 8 2 4 3 3" xfId="27746"/>
    <cellStyle name="常规 5 4 6 2 4 3 3" xfId="27747"/>
    <cellStyle name="常规 5 2 3 6 2 4 3 3" xfId="27748"/>
    <cellStyle name="常规 5 2 2 2 6 2 4 3 3" xfId="27749"/>
    <cellStyle name="常规 5 5 6 2 4 3 3" xfId="27750"/>
    <cellStyle name="常规 5 2 4 6 2 4 3 3" xfId="27751"/>
    <cellStyle name="常规 5 2 2 3 6 2 4 3 3" xfId="27752"/>
    <cellStyle name="常规 5 6 5 2 4 3 3" xfId="27753"/>
    <cellStyle name="常规 5 2 5 5 2 4 3 3" xfId="27754"/>
    <cellStyle name="常规 5 2 2 4 5 2 4 3 3" xfId="27755"/>
    <cellStyle name="常规 5 4 2 5 2 4 3 3" xfId="27756"/>
    <cellStyle name="常规 5 2 3 2 5 2 4 3 3" xfId="27757"/>
    <cellStyle name="常规 5 2 2 2 2 5 2 4 3 3" xfId="27758"/>
    <cellStyle name="常规 5 5 2 5 2 4 3 3" xfId="27759"/>
    <cellStyle name="常规 5 2 4 2 5 2 4 3 3" xfId="27760"/>
    <cellStyle name="常规 5 2 2 3 2 5 2 4 3 3" xfId="27761"/>
    <cellStyle name="常规 5 11 2 4 3 3" xfId="27762"/>
    <cellStyle name="常规 5 2 10 2 4 3 3" xfId="27763"/>
    <cellStyle name="常规 5 2 2 9 2 4 3 3" xfId="27764"/>
    <cellStyle name="常规 5 4 7 2 4 3 3" xfId="27765"/>
    <cellStyle name="常规 5 2 3 7 2 4 3 3" xfId="27766"/>
    <cellStyle name="常规 5 2 2 2 7 2 4 3 3" xfId="27767"/>
    <cellStyle name="常规 5 5 7 2 4 3 3" xfId="27768"/>
    <cellStyle name="常规 5 2 4 7 2 4 3 3" xfId="27769"/>
    <cellStyle name="常规 5 2 2 3 7 2 4 3 3" xfId="27770"/>
    <cellStyle name="常规 5 6 6 2 4 3 3" xfId="27771"/>
    <cellStyle name="常规 5 2 5 6 2 4 3 3" xfId="27772"/>
    <cellStyle name="常规 5 2 2 4 6 2 4 3 3" xfId="27773"/>
    <cellStyle name="常规 5 4 2 6 2 4 3 3" xfId="27774"/>
    <cellStyle name="常规 5 2 3 2 6 2 4 3 3" xfId="27775"/>
    <cellStyle name="常规 5 2 2 2 2 6 2 4 3 3" xfId="27776"/>
    <cellStyle name="常规 5 5 2 6 2 4 3 3" xfId="27777"/>
    <cellStyle name="常规 5 2 4 2 6 2 4 3 3" xfId="27778"/>
    <cellStyle name="常规 5 2 2 3 2 6 2 4 3 3" xfId="27779"/>
    <cellStyle name="常规 5 13 2 3 3" xfId="27780"/>
    <cellStyle name="常规 5 2 12 2 3 3" xfId="27781"/>
    <cellStyle name="常规 5 2 2 11 2 3 3" xfId="27782"/>
    <cellStyle name="常规 5 4 9 2 3 3" xfId="27783"/>
    <cellStyle name="常规 5 2 3 9 2 3 3" xfId="27784"/>
    <cellStyle name="常规 5 2 2 2 9 2 3 3" xfId="27785"/>
    <cellStyle name="常规 5 5 9 2 3 3" xfId="27786"/>
    <cellStyle name="常规 5 2 4 9 2 3 3" xfId="27787"/>
    <cellStyle name="常规 5 2 2 3 9 2 3 3" xfId="27788"/>
    <cellStyle name="常规 5 6 8 2 3 3" xfId="27789"/>
    <cellStyle name="常规 5 2 5 8 2 3 3" xfId="27790"/>
    <cellStyle name="常规 5 2 2 4 8 2 3 3" xfId="27791"/>
    <cellStyle name="常规 5 4 2 8 2 3 3" xfId="27792"/>
    <cellStyle name="常规 5 2 3 2 8 2 3 3" xfId="27793"/>
    <cellStyle name="常规 5 2 2 2 2 8 2 3 3" xfId="27794"/>
    <cellStyle name="常规 5 5 2 8 2 3 3" xfId="27795"/>
    <cellStyle name="常规 5 2 4 2 8 2 3 3" xfId="27796"/>
    <cellStyle name="常规 5 2 2 3 2 8 2 3 3" xfId="27797"/>
    <cellStyle name="常规 5 7 3 2 3 3" xfId="27798"/>
    <cellStyle name="常规 5 2 6 3 2 3 3" xfId="27799"/>
    <cellStyle name="常规 5 2 2 5 3 2 3 3" xfId="27800"/>
    <cellStyle name="常规 5 4 3 3 2 3 3" xfId="27801"/>
    <cellStyle name="常规 5 2 3 3 3 2 3 3" xfId="27802"/>
    <cellStyle name="常规 5 2 2 2 3 3 2 3 3" xfId="27803"/>
    <cellStyle name="常规 5 5 3 3 2 3 3" xfId="27804"/>
    <cellStyle name="常规 5 2 4 3 3 2 3 3" xfId="27805"/>
    <cellStyle name="常规 5 2 2 3 3 3 2 3 3" xfId="27806"/>
    <cellStyle name="常规 5 6 2 3 2 3 3" xfId="27807"/>
    <cellStyle name="常规 5 2 5 2 3 2 3 3" xfId="27808"/>
    <cellStyle name="常规 5 2 2 4 2 3 2 3 3" xfId="27809"/>
    <cellStyle name="常规 5 4 2 2 3 2 3 3" xfId="27810"/>
    <cellStyle name="常规 5 2 3 2 2 3 2 3 3" xfId="27811"/>
    <cellStyle name="常规 5 2 2 2 2 2 3 2 3 3" xfId="27812"/>
    <cellStyle name="常规 5 5 2 2 3 2 3 3" xfId="27813"/>
    <cellStyle name="常规 5 2 4 2 2 3 2 3 3" xfId="27814"/>
    <cellStyle name="常规 5 2 2 3 2 2 3 2 3 3" xfId="27815"/>
    <cellStyle name="常规 5 8 3 2 3 3" xfId="27816"/>
    <cellStyle name="常规 5 2 7 3 2 3 3" xfId="27817"/>
    <cellStyle name="常规 5 2 2 6 3 2 3 3" xfId="27818"/>
    <cellStyle name="常规 5 4 4 3 2 3 3" xfId="27819"/>
    <cellStyle name="常规 5 2 3 4 3 2 3 3" xfId="27820"/>
    <cellStyle name="常规 5 2 2 2 4 3 2 3 3" xfId="27821"/>
    <cellStyle name="常规 5 5 4 3 2 3 3" xfId="27822"/>
    <cellStyle name="常规 5 2 4 4 3 2 3 3" xfId="27823"/>
    <cellStyle name="常规 5 2 2 3 4 3 2 3 3" xfId="27824"/>
    <cellStyle name="常规 5 6 3 3 2 3 3" xfId="27825"/>
    <cellStyle name="常规 5 2 5 3 3 2 3 3" xfId="27826"/>
    <cellStyle name="常规 5 2 2 4 3 3 2 3 3" xfId="27827"/>
    <cellStyle name="常规 5 4 2 3 3 2 3 3" xfId="27828"/>
    <cellStyle name="常规 5 2 3 2 3 3 2 3 3" xfId="27829"/>
    <cellStyle name="常规 5 2 2 2 2 3 3 2 3 3" xfId="27830"/>
    <cellStyle name="常规 5 5 2 3 3 2 3 3" xfId="27831"/>
    <cellStyle name="常规 5 2 4 2 3 3 2 3 3" xfId="27832"/>
    <cellStyle name="常规 5 2 2 3 2 3 3 2 3 3" xfId="27833"/>
    <cellStyle name="常规 5 9 3 2 3 3" xfId="27834"/>
    <cellStyle name="常规 5 2 8 3 2 3 3" xfId="27835"/>
    <cellStyle name="常规 5 2 2 7 3 2 3 3" xfId="27836"/>
    <cellStyle name="常规 5 4 5 3 2 3 3" xfId="27837"/>
    <cellStyle name="常规 5 2 3 5 3 2 3 3" xfId="27838"/>
    <cellStyle name="常规 5 2 2 2 5 3 2 3 3" xfId="27839"/>
    <cellStyle name="常规 5 5 5 3 2 3 3" xfId="27840"/>
    <cellStyle name="常规 5 2 4 5 3 2 3 3" xfId="27841"/>
    <cellStyle name="常规 5 2 2 3 5 3 2 3 3" xfId="27842"/>
    <cellStyle name="常规 5 6 4 3 2 3 3" xfId="27843"/>
    <cellStyle name="常规 5 2 5 4 3 2 3 3" xfId="27844"/>
    <cellStyle name="常规 5 2 2 4 4 3 2 3 3" xfId="27845"/>
    <cellStyle name="常规 5 4 2 4 3 2 3 3" xfId="27846"/>
    <cellStyle name="常规 5 2 3 2 4 3 2 3 3" xfId="27847"/>
    <cellStyle name="常规 5 2 2 2 2 4 3 2 3 3" xfId="27848"/>
    <cellStyle name="常规 5 5 2 4 3 2 3 3" xfId="27849"/>
    <cellStyle name="常规 5 2 4 2 4 3 2 3 3" xfId="27850"/>
    <cellStyle name="常规 5 2 2 3 2 4 3 2 3 3" xfId="27851"/>
    <cellStyle name="常规 5 10 3 2 3 3" xfId="27852"/>
    <cellStyle name="常规 5 2 9 3 2 3 3" xfId="27853"/>
    <cellStyle name="常规 5 2 2 8 3 2 3 3" xfId="27854"/>
    <cellStyle name="常规 5 4 6 3 2 3 3" xfId="27855"/>
    <cellStyle name="常规 5 2 3 6 3 2 3 3" xfId="27856"/>
    <cellStyle name="常规 5 2 2 2 6 3 2 3 3" xfId="27857"/>
    <cellStyle name="常规 5 5 6 3 2 3 3" xfId="27858"/>
    <cellStyle name="常规 5 2 4 6 3 2 3 3" xfId="27859"/>
    <cellStyle name="常规 5 2 2 3 6 3 2 3 3" xfId="27860"/>
    <cellStyle name="常规 5 6 5 3 2 3 3" xfId="27861"/>
    <cellStyle name="常规 5 2 5 5 3 2 3 3" xfId="27862"/>
    <cellStyle name="常规 5 2 2 4 5 3 2 3 3" xfId="27863"/>
    <cellStyle name="常规 5 4 2 5 3 2 3 3" xfId="27864"/>
    <cellStyle name="常规 5 2 3 2 5 3 2 3 3" xfId="27865"/>
    <cellStyle name="常规 5 2 2 2 2 5 3 2 3 3" xfId="27866"/>
    <cellStyle name="常规 5 5 2 5 3 2 3 3" xfId="27867"/>
    <cellStyle name="常规 5 2 4 2 5 3 2 3 3" xfId="27868"/>
    <cellStyle name="常规 5 2 2 3 2 5 3 2 3 3" xfId="27869"/>
    <cellStyle name="常规 5 11 3 2 3 3" xfId="27870"/>
    <cellStyle name="常规 5 2 10 3 2 3 3" xfId="27871"/>
    <cellStyle name="常规 5 2 2 9 3 2 3 3" xfId="27872"/>
    <cellStyle name="常规 5 4 7 3 2 3 3" xfId="27873"/>
    <cellStyle name="常规 5 2 3 7 3 2 3 3" xfId="27874"/>
    <cellStyle name="常规 5 2 2 2 7 3 2 3 3" xfId="27875"/>
    <cellStyle name="常规 5 5 7 3 2 3 3" xfId="27876"/>
    <cellStyle name="常规 5 2 4 7 3 2 3 3" xfId="27877"/>
    <cellStyle name="常规 5 2 2 3 7 3 2 3 3" xfId="27878"/>
    <cellStyle name="常规 5 6 6 3 2 3 3" xfId="27879"/>
    <cellStyle name="常规 5 2 5 6 3 2 3 3" xfId="27880"/>
    <cellStyle name="常规 5 2 2 4 6 3 2 3 3" xfId="27881"/>
    <cellStyle name="常规 5 4 2 6 3 2 3 3" xfId="27882"/>
    <cellStyle name="常规 5 2 3 2 6 3 2 3 3" xfId="27883"/>
    <cellStyle name="常规 5 2 2 2 2 6 3 2 3 3" xfId="27884"/>
    <cellStyle name="常规 5 5 2 6 3 2 3 3" xfId="27885"/>
    <cellStyle name="常规 5 2 4 2 6 3 2 3 3" xfId="27886"/>
    <cellStyle name="常规 5 2 2 3 2 6 3 2 3 3" xfId="27887"/>
    <cellStyle name="常规 5 12 2 2 3 3" xfId="27888"/>
    <cellStyle name="常规 5 2 11 2 2 3 3" xfId="27889"/>
    <cellStyle name="常规 5 2 2 10 2 2 3 3" xfId="27890"/>
    <cellStyle name="常规 5 4 8 2 2 3 3" xfId="27891"/>
    <cellStyle name="常规 5 2 3 8 2 2 3 3" xfId="27892"/>
    <cellStyle name="常规 5 2 2 2 8 2 2 3 3" xfId="27893"/>
    <cellStyle name="常规 5 5 8 2 2 3 3" xfId="27894"/>
    <cellStyle name="常规 5 2 4 8 2 2 3 3" xfId="27895"/>
    <cellStyle name="常规 5 2 2 3 8 2 2 3 3" xfId="27896"/>
    <cellStyle name="常规 5 6 7 2 2 3 3" xfId="27897"/>
    <cellStyle name="常规 5 2 5 7 2 2 3 3" xfId="27898"/>
    <cellStyle name="常规 5 2 2 4 7 2 2 3 3" xfId="27899"/>
    <cellStyle name="常规 5 4 2 7 2 2 3 3" xfId="27900"/>
    <cellStyle name="常规 5 2 3 2 7 2 2 3 3" xfId="27901"/>
    <cellStyle name="常规 5 2 2 2 2 7 2 2 3 3" xfId="27902"/>
    <cellStyle name="常规 5 5 2 7 2 2 3 3" xfId="27903"/>
    <cellStyle name="常规 5 2 4 2 7 2 2 3 3" xfId="27904"/>
    <cellStyle name="常规 5 2 2 3 2 7 2 2 3 3" xfId="27905"/>
    <cellStyle name="常规 5 7 2 2 2 3 3" xfId="27906"/>
    <cellStyle name="常规 5 2 6 2 2 2 3 3" xfId="27907"/>
    <cellStyle name="常规 5 2 2 5 2 2 2 3 3" xfId="27908"/>
    <cellStyle name="常规 5 4 3 2 2 2 3 3" xfId="27909"/>
    <cellStyle name="常规 5 2 3 3 2 2 2 3 3" xfId="27910"/>
    <cellStyle name="常规 5 2 2 2 3 2 2 2 3 3" xfId="27911"/>
    <cellStyle name="常规 5 5 3 2 2 2 3 3" xfId="27912"/>
    <cellStyle name="常规 5 2 4 3 2 2 2 3 3" xfId="27913"/>
    <cellStyle name="常规 5 2 2 3 3 2 2 2 3 3" xfId="27914"/>
    <cellStyle name="常规 5 6 2 2 2 2 3 3" xfId="27915"/>
    <cellStyle name="常规 5 2 5 2 2 2 2 3 3" xfId="27916"/>
    <cellStyle name="常规 5 2 2 4 2 2 2 2 3 3" xfId="27917"/>
    <cellStyle name="常规 5 4 2 2 2 2 2 3 3" xfId="27918"/>
    <cellStyle name="常规 5 2 3 2 2 2 2 2 3 3" xfId="27919"/>
    <cellStyle name="常规 5 2 2 2 2 2 2 2 2 3 3" xfId="27920"/>
    <cellStyle name="常规 5 5 2 2 2 2 2 3 3" xfId="27921"/>
    <cellStyle name="常规 5 2 4 2 2 2 2 2 3 3" xfId="27922"/>
    <cellStyle name="常规 5 2 2 3 2 2 2 2 2 3 3" xfId="27923"/>
    <cellStyle name="常规 5 8 2 2 2 3 3" xfId="27924"/>
    <cellStyle name="常规 5 2 7 2 2 2 3 3" xfId="27925"/>
    <cellStyle name="常规 5 2 2 6 2 2 2 3 3" xfId="27926"/>
    <cellStyle name="常规 5 4 4 2 2 2 3 3" xfId="27927"/>
    <cellStyle name="常规 5 2 3 4 2 2 2 3 3" xfId="27928"/>
    <cellStyle name="常规 5 2 2 2 4 2 2 2 3 3" xfId="27929"/>
    <cellStyle name="常规 5 5 4 2 2 2 3 3" xfId="27930"/>
    <cellStyle name="常规 5 2 4 4 2 2 2 3 3" xfId="27931"/>
    <cellStyle name="常规 5 2 2 3 4 2 2 2 3 3" xfId="27932"/>
    <cellStyle name="常规 5 6 3 2 2 2 3 3" xfId="27933"/>
    <cellStyle name="常规 5 2 5 3 2 2 2 3 3" xfId="27934"/>
    <cellStyle name="常规 5 2 2 4 3 2 2 2 3 3" xfId="27935"/>
    <cellStyle name="常规 5 4 2 3 2 2 2 3 3" xfId="27936"/>
    <cellStyle name="常规 5 2 3 2 3 2 2 2 3 3" xfId="27937"/>
    <cellStyle name="常规 5 2 2 2 2 3 2 2 2 3 3" xfId="27938"/>
    <cellStyle name="常规 5 5 2 3 2 2 2 3 3" xfId="27939"/>
    <cellStyle name="常规 5 2 4 2 3 2 2 2 3 3" xfId="27940"/>
    <cellStyle name="常规 5 2 2 3 2 3 2 2 2 3 3" xfId="27941"/>
    <cellStyle name="常规 5 9 2 2 2 3 3" xfId="27942"/>
    <cellStyle name="常规 5 2 8 2 2 2 3 3" xfId="27943"/>
    <cellStyle name="常规 5 2 2 7 2 2 2 3 3" xfId="27944"/>
    <cellStyle name="常规 5 4 5 2 2 2 3 3" xfId="27945"/>
    <cellStyle name="常规 5 2 3 5 2 2 2 3 3" xfId="27946"/>
    <cellStyle name="常规 5 2 2 2 5 2 2 2 3 3" xfId="27947"/>
    <cellStyle name="常规 5 5 5 2 2 2 3 3" xfId="27948"/>
    <cellStyle name="常规 5 2 4 5 2 2 2 3 3" xfId="27949"/>
    <cellStyle name="常规 5 2 2 3 5 2 2 2 3 3" xfId="27950"/>
    <cellStyle name="常规 5 6 4 2 2 2 3 3" xfId="27951"/>
    <cellStyle name="常规 5 2 5 4 2 2 2 3 3" xfId="27952"/>
    <cellStyle name="常规 5 2 2 4 4 2 2 2 3 3" xfId="27953"/>
    <cellStyle name="常规 5 4 2 4 2 2 2 3 3" xfId="27954"/>
    <cellStyle name="常规 5 2 3 2 4 2 2 2 3 3" xfId="27955"/>
    <cellStyle name="常规 5 2 2 2 2 4 2 2 2 3 3" xfId="27956"/>
    <cellStyle name="常规 5 5 2 4 2 2 2 3 3" xfId="27957"/>
    <cellStyle name="常规 5 2 4 2 4 2 2 2 3 3" xfId="27958"/>
    <cellStyle name="常规 5 2 2 3 2 4 2 2 2 3 3" xfId="27959"/>
    <cellStyle name="常规 5 10 2 2 2 3 3" xfId="27960"/>
    <cellStyle name="常规 5 2 9 2 2 2 3 3" xfId="27961"/>
    <cellStyle name="常规 5 2 2 8 2 2 2 3 3" xfId="27962"/>
    <cellStyle name="常规 5 4 6 2 2 2 3 3" xfId="27963"/>
    <cellStyle name="常规 5 2 3 6 2 2 2 3 3" xfId="27964"/>
    <cellStyle name="常规 5 2 2 2 6 2 2 2 3 3" xfId="27965"/>
    <cellStyle name="常规 5 5 6 2 2 2 3 3" xfId="27966"/>
    <cellStyle name="常规 5 2 4 6 2 2 2 3 3" xfId="27967"/>
    <cellStyle name="常规 5 2 2 3 6 2 2 2 3 3" xfId="27968"/>
    <cellStyle name="常规 5 6 5 2 2 2 3 3" xfId="27969"/>
    <cellStyle name="常规 5 2 5 5 2 2 2 3 3" xfId="27970"/>
    <cellStyle name="常规 5 2 2 4 5 2 2 2 3 3" xfId="27971"/>
    <cellStyle name="常规 5 4 2 5 2 2 2 3 3" xfId="27972"/>
    <cellStyle name="常规 5 2 3 2 5 2 2 2 3 3" xfId="27973"/>
    <cellStyle name="常规 5 2 2 2 2 5 2 2 2 3 3" xfId="27974"/>
    <cellStyle name="常规 5 5 2 5 2 2 2 3 3" xfId="27975"/>
    <cellStyle name="常规 5 2 4 2 5 2 2 2 3 3" xfId="27976"/>
    <cellStyle name="常规 5 2 2 3 2 5 2 2 2 3 3" xfId="27977"/>
    <cellStyle name="常规 5 11 2 2 2 3 3" xfId="27978"/>
    <cellStyle name="常规 5 2 10 2 2 2 3 3" xfId="27979"/>
    <cellStyle name="常规 5 2 2 9 2 2 2 3 3" xfId="27980"/>
    <cellStyle name="常规 5 4 7 2 2 2 3 3" xfId="27981"/>
    <cellStyle name="常规 5 2 3 7 2 2 2 3 3" xfId="27982"/>
    <cellStyle name="常规 5 2 2 2 7 2 2 2 3 3" xfId="27983"/>
    <cellStyle name="常规 5 5 7 2 2 2 3 3" xfId="27984"/>
    <cellStyle name="常规 5 2 4 7 2 2 2 3 3" xfId="27985"/>
    <cellStyle name="常规 5 2 2 3 7 2 2 2 3 3" xfId="27986"/>
    <cellStyle name="常规 5 6 6 2 2 2 3 3" xfId="27987"/>
    <cellStyle name="常规 5 2 5 6 2 2 2 3 3" xfId="27988"/>
    <cellStyle name="常规 5 2 2 4 6 2 2 2 3 3" xfId="27989"/>
    <cellStyle name="常规 5 4 2 6 2 2 2 3 3" xfId="27990"/>
    <cellStyle name="常规 5 2 3 2 6 2 2 2 3 3" xfId="27991"/>
    <cellStyle name="常规 5 2 2 2 2 6 2 2 2 3 3" xfId="27992"/>
    <cellStyle name="常规 5 5 2 6 2 2 2 3 3" xfId="27993"/>
    <cellStyle name="常规 5 2 4 2 6 2 2 2 3 3" xfId="27994"/>
    <cellStyle name="常规 5 2 2 3 2 6 2 2 2 3 3" xfId="27995"/>
    <cellStyle name="常规 5 14 2 3 3" xfId="27996"/>
    <cellStyle name="常规 5 2 13 2 3 3" xfId="27997"/>
    <cellStyle name="常规 5 2 2 12 2 3 3" xfId="27998"/>
    <cellStyle name="常规 5 4 10 2 3 3" xfId="27999"/>
    <cellStyle name="常规 5 2 3 10 2 3 3" xfId="28000"/>
    <cellStyle name="常规 5 2 2 2 10 2 3 3" xfId="28001"/>
    <cellStyle name="常规 5 5 10 2 3 3" xfId="28002"/>
    <cellStyle name="常规 5 2 4 10 2 3 3" xfId="28003"/>
    <cellStyle name="常规 5 2 2 3 10 2 3 3" xfId="28004"/>
    <cellStyle name="常规 5 6 9 2 3 3" xfId="28005"/>
    <cellStyle name="常规 5 2 5 9 2 3 3" xfId="28006"/>
    <cellStyle name="常规 5 2 2 4 9 2 3 3" xfId="28007"/>
    <cellStyle name="常规 5 4 2 9 2 3 3" xfId="28008"/>
    <cellStyle name="常规 5 2 3 2 9 2 3 3" xfId="28009"/>
    <cellStyle name="常规 5 2 2 2 2 9 2 3 3" xfId="28010"/>
    <cellStyle name="常规 5 5 2 9 2 3 3" xfId="28011"/>
    <cellStyle name="常规 5 2 4 2 9 2 3 3" xfId="28012"/>
    <cellStyle name="常规 5 2 2 3 2 9 2 3 3" xfId="28013"/>
    <cellStyle name="常规 5 7 4 2 3 3" xfId="28014"/>
    <cellStyle name="常规 5 2 6 4 2 3 3" xfId="28015"/>
    <cellStyle name="常规 5 2 2 5 4 2 3 3" xfId="28016"/>
    <cellStyle name="常规 5 4 3 4 2 3 3" xfId="28017"/>
    <cellStyle name="常规 5 2 3 3 4 2 3 3" xfId="28018"/>
    <cellStyle name="常规 5 2 2 2 3 4 2 3 3" xfId="28019"/>
    <cellStyle name="常规 5 5 3 4 2 3 3" xfId="28020"/>
    <cellStyle name="常规 5 2 4 3 4 2 3 3" xfId="28021"/>
    <cellStyle name="常规 5 2 2 3 3 4 2 3 3" xfId="28022"/>
    <cellStyle name="常规 5 6 2 4 2 3 3" xfId="28023"/>
    <cellStyle name="常规 5 2 5 2 4 2 3 3" xfId="28024"/>
    <cellStyle name="常规 5 2 2 4 2 4 2 3 3" xfId="28025"/>
    <cellStyle name="常规 5 4 2 2 4 2 3 3" xfId="28026"/>
    <cellStyle name="常规 5 2 3 2 2 4 2 3 3" xfId="28027"/>
    <cellStyle name="常规 5 2 2 2 2 2 4 2 3 3" xfId="28028"/>
    <cellStyle name="常规 5 5 2 2 4 2 3 3" xfId="28029"/>
    <cellStyle name="常规 5 2 4 2 2 4 2 3 3" xfId="28030"/>
    <cellStyle name="常规 5 2 2 3 2 2 4 2 3 3" xfId="28031"/>
    <cellStyle name="常规 5 8 4 2 3 3" xfId="28032"/>
    <cellStyle name="常规 5 2 7 4 2 3 3" xfId="28033"/>
    <cellStyle name="常规 5 2 2 6 4 2 3 3" xfId="28034"/>
    <cellStyle name="常规 5 4 4 4 2 3 3" xfId="28035"/>
    <cellStyle name="常规 5 2 3 4 4 2 3 3" xfId="28036"/>
    <cellStyle name="常规 5 2 2 2 4 4 2 3 3" xfId="28037"/>
    <cellStyle name="常规 5 5 4 4 2 3 3" xfId="28038"/>
    <cellStyle name="常规 5 2 4 4 4 2 3 3" xfId="28039"/>
    <cellStyle name="常规 5 2 2 3 4 4 2 3 3" xfId="28040"/>
    <cellStyle name="常规 5 6 3 4 2 3 3" xfId="28041"/>
    <cellStyle name="常规 5 2 5 3 4 2 3 3" xfId="28042"/>
    <cellStyle name="常规 5 2 2 4 3 4 2 3 3" xfId="28043"/>
    <cellStyle name="常规 5 4 2 3 4 2 3 3" xfId="28044"/>
    <cellStyle name="常规 5 2 3 2 3 4 2 3 3" xfId="28045"/>
    <cellStyle name="常规 5 2 2 2 2 3 4 2 3 3" xfId="28046"/>
    <cellStyle name="常规 5 5 2 3 4 2 3 3" xfId="28047"/>
    <cellStyle name="常规 5 2 4 2 3 4 2 3 3" xfId="28048"/>
    <cellStyle name="常规 5 2 2 3 2 3 4 2 3 3" xfId="28049"/>
    <cellStyle name="常规 5 9 4 2 3 3" xfId="28050"/>
    <cellStyle name="常规 5 2 8 4 2 3 3" xfId="28051"/>
    <cellStyle name="常规 5 2 2 7 4 2 3 3" xfId="28052"/>
    <cellStyle name="常规 5 4 5 4 2 3 3" xfId="28053"/>
    <cellStyle name="常规 5 2 3 5 4 2 3 3" xfId="28054"/>
    <cellStyle name="常规 5 2 2 2 5 4 2 3 3" xfId="28055"/>
    <cellStyle name="常规 5 5 5 4 2 3 3" xfId="28056"/>
    <cellStyle name="常规 5 2 4 5 4 2 3 3" xfId="28057"/>
    <cellStyle name="常规 5 2 2 3 5 4 2 3 3" xfId="28058"/>
    <cellStyle name="常规 5 6 4 4 2 3 3" xfId="28059"/>
    <cellStyle name="常规 5 2 5 4 4 2 3 3" xfId="28060"/>
    <cellStyle name="常规 5 2 2 4 4 4 2 3 3" xfId="28061"/>
    <cellStyle name="常规 5 4 2 4 4 2 3 3" xfId="28062"/>
    <cellStyle name="常规 5 2 3 2 4 4 2 3 3" xfId="28063"/>
    <cellStyle name="常规 5 2 2 2 2 4 4 2 3 3" xfId="28064"/>
    <cellStyle name="常规 5 5 2 4 4 2 3 3" xfId="28065"/>
    <cellStyle name="常规 5 2 4 2 4 4 2 3 3" xfId="28066"/>
    <cellStyle name="常规 5 2 2 3 2 4 4 2 3 3" xfId="28067"/>
    <cellStyle name="常规 5 10 4 2 3 3" xfId="28068"/>
    <cellStyle name="常规 5 2 9 4 2 3 3" xfId="28069"/>
    <cellStyle name="常规 5 2 2 8 4 2 3 3" xfId="28070"/>
    <cellStyle name="常规 5 4 6 4 2 3 3" xfId="28071"/>
    <cellStyle name="常规 5 2 3 6 4 2 3 3" xfId="28072"/>
    <cellStyle name="常规 5 2 2 2 6 4 2 3 3" xfId="28073"/>
    <cellStyle name="常规 5 5 6 4 2 3 3" xfId="28074"/>
    <cellStyle name="常规 5 2 4 6 4 2 3 3" xfId="28075"/>
    <cellStyle name="常规 5 2 2 3 6 4 2 3 3" xfId="28076"/>
    <cellStyle name="常规 5 6 5 4 2 3 3" xfId="28077"/>
    <cellStyle name="常规 5 2 5 5 4 2 3 3" xfId="28078"/>
    <cellStyle name="常规 5 2 2 4 5 4 2 3 3" xfId="28079"/>
    <cellStyle name="常规 5 4 2 5 4 2 3 3" xfId="28080"/>
    <cellStyle name="常规 5 2 3 2 5 4 2 3 3" xfId="28081"/>
    <cellStyle name="常规 5 2 2 2 2 5 4 2 3 3" xfId="28082"/>
    <cellStyle name="常规 5 5 2 5 4 2 3 3" xfId="28083"/>
    <cellStyle name="常规 5 2 4 2 5 4 2 3 3" xfId="28084"/>
    <cellStyle name="常规 5 2 2 3 2 5 4 2 3 3" xfId="28085"/>
    <cellStyle name="常规 5 11 4 2 3 3" xfId="28086"/>
    <cellStyle name="常规 5 2 10 4 2 3 3" xfId="28087"/>
    <cellStyle name="常规 5 2 2 9 4 2 3 3" xfId="28088"/>
    <cellStyle name="常规 5 4 7 4 2 3 3" xfId="28089"/>
    <cellStyle name="常规 5 2 3 7 4 2 3 3" xfId="28090"/>
    <cellStyle name="常规 5 2 2 2 7 4 2 3 3" xfId="28091"/>
    <cellStyle name="常规 5 5 7 4 2 3 3" xfId="28092"/>
    <cellStyle name="常规 5 2 4 7 4 2 3 3" xfId="28093"/>
    <cellStyle name="常规 5 2 2 3 7 4 2 3 3" xfId="28094"/>
    <cellStyle name="常规 5 6 6 4 2 3 3" xfId="28095"/>
    <cellStyle name="常规 5 2 5 6 4 2 3 3" xfId="28096"/>
    <cellStyle name="常规 5 2 2 4 6 4 2 3 3" xfId="28097"/>
    <cellStyle name="常规 5 4 2 6 4 2 3 3" xfId="28098"/>
    <cellStyle name="常规 5 2 3 2 6 4 2 3 3" xfId="28099"/>
    <cellStyle name="常规 5 2 2 2 2 6 4 2 3 3" xfId="28100"/>
    <cellStyle name="常规 5 5 2 6 4 2 3 3" xfId="28101"/>
    <cellStyle name="常规 5 2 4 2 6 4 2 3 3" xfId="28102"/>
    <cellStyle name="常规 5 2 2 3 2 6 4 2 3 3" xfId="28103"/>
    <cellStyle name="常规 5 12 3 2 3 3" xfId="28104"/>
    <cellStyle name="常规 5 2 11 3 2 3 3" xfId="28105"/>
    <cellStyle name="常规 5 2 2 10 3 2 3 3" xfId="28106"/>
    <cellStyle name="常规 5 4 8 3 2 3 3" xfId="28107"/>
    <cellStyle name="常规 5 2 3 8 3 2 3 3" xfId="28108"/>
    <cellStyle name="常规 5 2 2 2 8 3 2 3 3" xfId="28109"/>
    <cellStyle name="常规 5 5 8 3 2 3 3" xfId="28110"/>
    <cellStyle name="常规 5 2 4 8 3 2 3 3" xfId="28111"/>
    <cellStyle name="常规 5 2 2 3 8 3 2 3 3" xfId="28112"/>
    <cellStyle name="常规 5 6 7 3 2 3 3" xfId="28113"/>
    <cellStyle name="常规 5 2 5 7 3 2 3 3" xfId="28114"/>
    <cellStyle name="常规 5 2 2 4 7 3 2 3 3" xfId="28115"/>
    <cellStyle name="常规 5 4 2 7 3 2 3 3" xfId="28116"/>
    <cellStyle name="常规 5 2 3 2 7 3 2 3 3" xfId="28117"/>
    <cellStyle name="常规 5 2 2 2 2 7 3 2 3 3" xfId="28118"/>
    <cellStyle name="常规 5 5 2 7 3 2 3 3" xfId="28119"/>
    <cellStyle name="常规 5 2 4 2 7 3 2 3 3" xfId="28120"/>
    <cellStyle name="常规 5 2 2 3 2 7 3 2 3 3" xfId="28121"/>
    <cellStyle name="常规 5 7 2 3 2 3 3" xfId="28122"/>
    <cellStyle name="常规 5 2 6 2 3 2 3 3" xfId="28123"/>
    <cellStyle name="常规 5 2 2 5 2 3 2 3 3" xfId="28124"/>
    <cellStyle name="常规 5 4 3 2 3 2 3 3" xfId="28125"/>
    <cellStyle name="常规 5 2 3 3 2 3 2 3 3" xfId="28126"/>
    <cellStyle name="常规 5 2 2 2 3 2 3 2 3 3" xfId="28127"/>
    <cellStyle name="常规 5 5 3 2 3 2 3 3" xfId="28128"/>
    <cellStyle name="常规 5 2 4 3 2 3 2 3 3" xfId="28129"/>
    <cellStyle name="常规 5 2 2 3 3 2 3 2 3 3" xfId="28130"/>
    <cellStyle name="常规 5 6 2 2 3 2 3 3" xfId="28131"/>
    <cellStyle name="常规 5 2 5 2 2 3 2 3 3" xfId="28132"/>
    <cellStyle name="常规 5 2 2 4 2 2 3 2 3 3" xfId="28133"/>
    <cellStyle name="常规 5 4 2 2 2 3 2 3 3" xfId="28134"/>
    <cellStyle name="常规 5 2 3 2 2 2 3 2 3 3" xfId="28135"/>
    <cellStyle name="常规 5 2 2 2 2 2 2 3 2 3 3" xfId="28136"/>
    <cellStyle name="常规 5 5 2 2 2 3 2 3 3" xfId="28137"/>
    <cellStyle name="常规 5 2 4 2 2 2 3 2 3 3" xfId="28138"/>
    <cellStyle name="常规 5 2 2 3 2 2 2 3 2 3 3" xfId="28139"/>
    <cellStyle name="常规 5 8 2 3 2 3 3" xfId="28140"/>
    <cellStyle name="常规 5 2 7 2 3 2 3 3" xfId="28141"/>
    <cellStyle name="常规 5 2 2 6 2 3 2 3 3" xfId="28142"/>
    <cellStyle name="常规 5 4 4 2 3 2 3 3" xfId="28143"/>
    <cellStyle name="常规 5 2 3 4 2 3 2 3 3" xfId="28144"/>
    <cellStyle name="常规 5 2 2 2 4 2 3 2 3 3" xfId="28145"/>
    <cellStyle name="常规 5 5 4 2 3 2 3 3" xfId="28146"/>
    <cellStyle name="常规 5 2 4 4 2 3 2 3 3" xfId="28147"/>
    <cellStyle name="常规 5 2 2 3 4 2 3 2 3 3" xfId="28148"/>
    <cellStyle name="常规 5 6 3 2 3 2 3 3" xfId="28149"/>
    <cellStyle name="常规 5 2 5 3 2 3 2 3 3" xfId="28150"/>
    <cellStyle name="常规 5 2 2 4 3 2 3 2 3 3" xfId="28151"/>
    <cellStyle name="常规 5 4 2 3 2 3 2 3 3" xfId="28152"/>
    <cellStyle name="常规 5 2 3 2 3 2 3 2 3 3" xfId="28153"/>
    <cellStyle name="常规 5 2 2 2 2 3 2 3 2 3 3" xfId="28154"/>
    <cellStyle name="常规 5 5 2 3 2 3 2 3 3" xfId="28155"/>
    <cellStyle name="常规 5 2 4 2 3 2 3 2 3 3" xfId="28156"/>
    <cellStyle name="常规 5 2 2 3 2 3 2 3 2 3 3" xfId="28157"/>
    <cellStyle name="常规 5 9 2 3 2 3 3" xfId="28158"/>
    <cellStyle name="常规 5 2 8 2 3 2 3 3" xfId="28159"/>
    <cellStyle name="常规 5 2 2 7 2 3 2 3 3" xfId="28160"/>
    <cellStyle name="常规 5 4 5 2 3 2 3 3" xfId="28161"/>
    <cellStyle name="常规 5 2 3 5 2 3 2 3 3" xfId="28162"/>
    <cellStyle name="常规 5 2 2 2 5 2 3 2 3 3" xfId="28163"/>
    <cellStyle name="常规 5 5 5 2 3 2 3 3" xfId="28164"/>
    <cellStyle name="常规 5 2 4 5 2 3 2 3 3" xfId="28165"/>
    <cellStyle name="常规 5 2 2 3 5 2 3 2 3 3" xfId="28166"/>
    <cellStyle name="常规 5 6 4 2 3 2 3 3" xfId="28167"/>
    <cellStyle name="常规 5 2 5 4 2 3 2 3 3" xfId="28168"/>
    <cellStyle name="常规 5 2 2 4 4 2 3 2 3 3" xfId="28169"/>
    <cellStyle name="常规 5 4 2 4 2 3 2 3 3" xfId="28170"/>
    <cellStyle name="常规 5 2 3 2 4 2 3 2 3 3" xfId="28171"/>
    <cellStyle name="常规 5 2 2 2 2 4 2 3 2 3 3" xfId="28172"/>
    <cellStyle name="常规 5 5 2 4 2 3 2 3 3" xfId="28173"/>
    <cellStyle name="常规 5 2 4 2 4 2 3 2 3 3" xfId="28174"/>
    <cellStyle name="常规 5 2 2 3 2 4 2 3 2 3 3" xfId="28175"/>
    <cellStyle name="常规 5 10 2 3 2 3 3" xfId="28176"/>
    <cellStyle name="常规 5 2 9 2 3 2 3 3" xfId="28177"/>
    <cellStyle name="常规 5 2 2 8 2 3 2 3 3" xfId="28178"/>
    <cellStyle name="常规 5 4 6 2 3 2 3 3" xfId="28179"/>
    <cellStyle name="常规 5 2 3 6 2 3 2 3 3" xfId="28180"/>
    <cellStyle name="常规 5 2 2 2 6 2 3 2 3 3" xfId="28181"/>
    <cellStyle name="常规 5 5 6 2 3 2 3 3" xfId="28182"/>
    <cellStyle name="常规 5 2 4 6 2 3 2 3 3" xfId="28183"/>
    <cellStyle name="常规 5 2 2 3 6 2 3 2 3 3" xfId="28184"/>
    <cellStyle name="常规 5 6 5 2 3 2 3 3" xfId="28185"/>
    <cellStyle name="常规 5 2 5 5 2 3 2 3 3" xfId="28186"/>
    <cellStyle name="常规 5 2 2 4 5 2 3 2 3 3" xfId="28187"/>
    <cellStyle name="常规 5 4 2 5 2 3 2 3 3" xfId="28188"/>
    <cellStyle name="常规 5 2 3 2 5 2 3 2 3 3" xfId="28189"/>
    <cellStyle name="常规 5 2 2 2 2 5 2 3 2 3 3" xfId="28190"/>
    <cellStyle name="常规 5 5 2 5 2 3 2 3 3" xfId="28191"/>
    <cellStyle name="常规 5 2 4 2 5 2 3 2 3 3" xfId="28192"/>
    <cellStyle name="常规 5 2 2 3 2 5 2 3 2 3 3" xfId="28193"/>
    <cellStyle name="常规 5 11 2 3 2 3 3" xfId="28194"/>
    <cellStyle name="常规 5 2 10 2 3 2 3 3" xfId="28195"/>
    <cellStyle name="常规 5 2 2 9 2 3 2 3 3" xfId="28196"/>
    <cellStyle name="常规 5 4 7 2 3 2 3 3" xfId="28197"/>
    <cellStyle name="常规 5 2 3 7 2 3 2 3 3" xfId="28198"/>
    <cellStyle name="常规 5 2 2 2 7 2 3 2 3 3" xfId="28199"/>
    <cellStyle name="常规 5 5 7 2 3 2 3 3" xfId="28200"/>
    <cellStyle name="常规 5 2 4 7 2 3 2 3 3" xfId="28201"/>
    <cellStyle name="常规 5 2 2 3 7 2 3 2 3 3" xfId="28202"/>
    <cellStyle name="常规 5 6 6 2 3 2 3 3" xfId="28203"/>
    <cellStyle name="常规 5 2 5 6 2 3 2 3 3" xfId="28204"/>
    <cellStyle name="常规 5 2 2 4 6 2 3 2 3 3" xfId="28205"/>
    <cellStyle name="常规 5 4 2 6 2 3 2 3 3" xfId="28206"/>
    <cellStyle name="常规 5 2 3 2 6 2 3 2 3 3" xfId="28207"/>
    <cellStyle name="常规 5 2 2 2 2 6 2 3 2 3 3" xfId="28208"/>
    <cellStyle name="常规 5 5 2 6 2 3 2 3 3" xfId="28209"/>
    <cellStyle name="常规 5 2 4 2 6 2 3 2 3 3" xfId="28210"/>
    <cellStyle name="常规 5 2 2 3 2 6 2 3 2 3 3" xfId="28211"/>
    <cellStyle name="常规 5 2 15 2 3" xfId="28212"/>
    <cellStyle name="常规 5 2 2 14 2 3" xfId="28213"/>
    <cellStyle name="常规 15 2 3" xfId="28214"/>
    <cellStyle name="常规 5 16 2 3" xfId="28215"/>
    <cellStyle name="常规 5 2 16 2 3" xfId="28216"/>
    <cellStyle name="常规 5 2 2 15 2 3" xfId="28217"/>
    <cellStyle name="常规 5 4 12 2 3" xfId="28218"/>
    <cellStyle name="常规 5 2 3 12 2 3" xfId="28219"/>
    <cellStyle name="常规 5 2 2 2 12 2 3" xfId="28220"/>
    <cellStyle name="常规 5 5 12 2 3" xfId="28221"/>
    <cellStyle name="常规 5 2 4 12 2 3" xfId="28222"/>
    <cellStyle name="常规 5 2 2 3 12 2 3" xfId="28223"/>
    <cellStyle name="常规 5 6 11 2 3" xfId="28224"/>
    <cellStyle name="常规 5 2 5 11 2 3" xfId="28225"/>
    <cellStyle name="常规 5 2 2 4 11 2 3" xfId="28226"/>
    <cellStyle name="常规 5 4 2 11 2 3" xfId="28227"/>
    <cellStyle name="常规 5 2 3 2 11 2 3" xfId="28228"/>
    <cellStyle name="常规 5 2 2 2 2 11 2 3" xfId="28229"/>
    <cellStyle name="常规 5 5 2 11 2 3" xfId="28230"/>
    <cellStyle name="常规 5 2 4 2 11 2 3" xfId="28231"/>
    <cellStyle name="常规 5 2 2 3 2 11 2 3" xfId="28232"/>
    <cellStyle name="常规 5 7 6 2 3" xfId="28233"/>
    <cellStyle name="常规 5 2 6 6 2 3" xfId="28234"/>
    <cellStyle name="常规 5 2 2 5 6 2 3" xfId="28235"/>
    <cellStyle name="常规 5 4 3 6 2 3" xfId="28236"/>
    <cellStyle name="常规 5 2 3 3 6 2 3" xfId="28237"/>
    <cellStyle name="常规 5 2 2 2 3 6 2 3" xfId="28238"/>
    <cellStyle name="常规 5 5 3 6 2 3" xfId="28239"/>
    <cellStyle name="常规 5 2 4 3 6 2 3" xfId="28240"/>
    <cellStyle name="常规 5 2 2 3 3 6 2 3" xfId="28241"/>
    <cellStyle name="常规 5 6 2 6 2 3" xfId="28242"/>
    <cellStyle name="常规 5 2 5 2 6 2 3" xfId="28243"/>
    <cellStyle name="常规 5 2 2 4 2 6 2 3" xfId="28244"/>
    <cellStyle name="常规 5 4 2 2 6 2 3" xfId="28245"/>
    <cellStyle name="常规 5 2 3 2 2 6 2 3" xfId="28246"/>
    <cellStyle name="常规 5 2 2 2 2 2 6 2 3" xfId="28247"/>
    <cellStyle name="常规 5 5 2 2 6 2 3" xfId="28248"/>
    <cellStyle name="常规 5 2 4 2 2 6 2 3" xfId="28249"/>
    <cellStyle name="常规 5 2 2 3 2 2 6 2 3" xfId="28250"/>
    <cellStyle name="常规 5 8 6 2 3" xfId="28251"/>
    <cellStyle name="常规 5 2 7 6 2 3" xfId="28252"/>
    <cellStyle name="常规 5 2 2 6 6 2 3" xfId="28253"/>
    <cellStyle name="常规 5 4 4 6 2 3" xfId="28254"/>
    <cellStyle name="常规 5 2 3 4 6 2 3" xfId="28255"/>
    <cellStyle name="常规 5 2 2 2 4 6 2 3" xfId="28256"/>
    <cellStyle name="常规 5 5 4 6 2 3" xfId="28257"/>
    <cellStyle name="常规 5 2 4 4 6 2 3" xfId="28258"/>
    <cellStyle name="常规 5 2 2 3 4 6 2 3" xfId="28259"/>
    <cellStyle name="常规 5 6 3 6 2 3" xfId="28260"/>
    <cellStyle name="常规 5 2 5 3 6 2 3" xfId="28261"/>
    <cellStyle name="常规 5 2 2 4 3 6 2 3" xfId="28262"/>
    <cellStyle name="常规 5 4 2 3 6 2 3" xfId="28263"/>
    <cellStyle name="常规 5 2 3 2 3 6 2 3" xfId="28264"/>
    <cellStyle name="常规 5 2 2 2 2 3 6 2 3" xfId="28265"/>
    <cellStyle name="常规 5 5 2 3 6 2 3" xfId="28266"/>
    <cellStyle name="常规 5 2 4 2 3 6 2 3" xfId="28267"/>
    <cellStyle name="常规 5 2 2 3 2 3 6 2 3" xfId="28268"/>
    <cellStyle name="常规 5 9 6 2 3" xfId="28269"/>
    <cellStyle name="常规 5 2 8 6 2 3" xfId="28270"/>
    <cellStyle name="常规 5 2 2 7 6 2 3" xfId="28271"/>
    <cellStyle name="常规 5 4 5 6 2 3" xfId="28272"/>
    <cellStyle name="常规 5 2 3 5 6 2 3" xfId="28273"/>
    <cellStyle name="常规 5 2 2 2 5 6 2 3" xfId="28274"/>
    <cellStyle name="常规 5 5 5 6 2 3" xfId="28275"/>
    <cellStyle name="常规 5 2 4 5 6 2 3" xfId="28276"/>
    <cellStyle name="常规 5 2 2 3 5 6 2 3" xfId="28277"/>
    <cellStyle name="常规 5 6 4 6 2 3" xfId="28278"/>
    <cellStyle name="常规 5 2 5 4 6 2 3" xfId="28279"/>
    <cellStyle name="常规 5 2 2 4 4 6 2 3" xfId="28280"/>
    <cellStyle name="常规 5 4 2 4 6 2 3" xfId="28281"/>
    <cellStyle name="常规 5 2 3 2 4 6 2 3" xfId="28282"/>
    <cellStyle name="常规 5 2 2 2 2 4 6 2 3" xfId="28283"/>
    <cellStyle name="常规 5 5 2 4 6 2 3" xfId="28284"/>
    <cellStyle name="常规 5 2 4 2 4 6 2 3" xfId="28285"/>
    <cellStyle name="常规 5 2 2 3 2 4 6 2 3" xfId="28286"/>
    <cellStyle name="常规 5 10 6 2 3" xfId="28287"/>
    <cellStyle name="常规 5 2 9 6 2 3" xfId="28288"/>
    <cellStyle name="常规 5 2 2 8 6 2 3" xfId="28289"/>
    <cellStyle name="常规 5 4 6 6 2 3" xfId="28290"/>
    <cellStyle name="常规 5 2 3 6 6 2 3" xfId="28291"/>
    <cellStyle name="常规 5 2 2 2 6 6 2 3" xfId="28292"/>
    <cellStyle name="常规 5 5 6 6 2 3" xfId="28293"/>
    <cellStyle name="常规 5 2 4 6 6 2 3" xfId="28294"/>
    <cellStyle name="常规 5 2 2 3 6 6 2 3" xfId="28295"/>
    <cellStyle name="常规 5 6 5 6 2 3" xfId="28296"/>
    <cellStyle name="常规 5 2 5 5 6 2 3" xfId="28297"/>
    <cellStyle name="常规 5 2 2 4 5 6 2 3" xfId="28298"/>
    <cellStyle name="常规 5 4 2 5 6 2 3" xfId="28299"/>
    <cellStyle name="常规 5 2 3 2 5 6 2 3" xfId="28300"/>
    <cellStyle name="常规 5 2 2 2 2 5 6 2 3" xfId="28301"/>
    <cellStyle name="常规 5 5 2 5 6 2 3" xfId="28302"/>
    <cellStyle name="常规 5 2 4 2 5 6 2 3" xfId="28303"/>
    <cellStyle name="常规 5 2 2 3 2 5 6 2 3" xfId="28304"/>
    <cellStyle name="常规 5 11 6 2 3" xfId="28305"/>
    <cellStyle name="常规 5 2 10 6 2 3" xfId="28306"/>
    <cellStyle name="常规 5 2 2 9 6 2 3" xfId="28307"/>
    <cellStyle name="常规 5 4 7 6 2 3" xfId="28308"/>
    <cellStyle name="常规 5 2 3 7 6 2 3" xfId="28309"/>
    <cellStyle name="常规 5 2 2 2 7 6 2 3" xfId="28310"/>
    <cellStyle name="常规 5 5 7 6 2 3" xfId="28311"/>
    <cellStyle name="常规 5 2 4 7 6 2 3" xfId="28312"/>
    <cellStyle name="常规 5 2 2 3 7 6 2 3" xfId="28313"/>
    <cellStyle name="常规 5 6 6 6 2 3" xfId="28314"/>
    <cellStyle name="常规 5 2 5 6 6 2 3" xfId="28315"/>
    <cellStyle name="常规 5 2 2 4 6 6 2 3" xfId="28316"/>
    <cellStyle name="常规 5 4 2 6 6 2 3" xfId="28317"/>
    <cellStyle name="常规 5 2 3 2 6 6 2 3" xfId="28318"/>
    <cellStyle name="常规 5 2 2 2 2 6 6 2 3" xfId="28319"/>
    <cellStyle name="常规 5 5 2 6 6 2 3" xfId="28320"/>
    <cellStyle name="常规 5 2 4 2 6 6 2 3" xfId="28321"/>
    <cellStyle name="常规 5 2 2 3 2 6 6 2 3" xfId="28322"/>
    <cellStyle name="常规 5 12 5 2 3" xfId="28323"/>
    <cellStyle name="常规 5 2 11 5 2 3" xfId="28324"/>
    <cellStyle name="常规 5 2 2 10 5 2 3" xfId="28325"/>
    <cellStyle name="常规 5 4 8 5 2 3" xfId="28326"/>
    <cellStyle name="常规 5 2 3 8 5 2 3" xfId="28327"/>
    <cellStyle name="常规 5 2 2 2 8 5 2 3" xfId="28328"/>
    <cellStyle name="常规 5 5 8 5 2 3" xfId="28329"/>
    <cellStyle name="常规 5 2 4 8 5 2 3" xfId="28330"/>
    <cellStyle name="常规 5 2 2 3 8 5 2 3" xfId="28331"/>
    <cellStyle name="常规 5 6 7 5 2 3" xfId="28332"/>
    <cellStyle name="常规 5 2 5 7 5 2 3" xfId="28333"/>
    <cellStyle name="常规 5 2 2 4 7 5 2 3" xfId="28334"/>
    <cellStyle name="常规 5 4 2 7 5 2 3" xfId="28335"/>
    <cellStyle name="常规 5 2 3 2 7 5 2 3" xfId="28336"/>
    <cellStyle name="常规 5 2 2 2 2 7 5 2 3" xfId="28337"/>
    <cellStyle name="常规 5 5 2 7 5 2 3" xfId="28338"/>
    <cellStyle name="常规 5 2 4 2 7 5 2 3" xfId="28339"/>
    <cellStyle name="常规 5 2 2 3 2 7 5 2 3" xfId="28340"/>
    <cellStyle name="常规 5 7 2 5 2 3" xfId="28341"/>
    <cellStyle name="常规 5 2 6 2 5 2 3" xfId="28342"/>
    <cellStyle name="常规 5 2 2 5 2 5 2 3" xfId="28343"/>
    <cellStyle name="常规 5 4 3 2 5 2 3" xfId="28344"/>
    <cellStyle name="常规 5 2 3 3 2 5 2 3" xfId="28345"/>
    <cellStyle name="常规 5 2 2 2 3 2 5 2 3" xfId="28346"/>
    <cellStyle name="常规 5 5 3 2 5 2 3" xfId="28347"/>
    <cellStyle name="常规 5 2 4 3 2 5 2 3" xfId="28348"/>
    <cellStyle name="常规 5 2 2 3 3 2 5 2 3" xfId="28349"/>
    <cellStyle name="常规 5 6 2 2 5 2 3" xfId="28350"/>
    <cellStyle name="常规 5 2 5 2 2 5 2 3" xfId="28351"/>
    <cellStyle name="常规 5 2 2 4 2 2 5 2 3" xfId="28352"/>
    <cellStyle name="常规 5 4 2 2 2 5 2 3" xfId="28353"/>
    <cellStyle name="常规 5 2 3 2 2 2 5 2 3" xfId="28354"/>
    <cellStyle name="常规 5 2 2 2 2 2 2 5 2 3" xfId="28355"/>
    <cellStyle name="常规 5 5 2 2 2 5 2 3" xfId="28356"/>
    <cellStyle name="常规 5 2 4 2 2 2 5 2 3" xfId="28357"/>
    <cellStyle name="常规 5 2 2 3 2 2 2 5 2 3" xfId="28358"/>
    <cellStyle name="常规 5 8 2 5 2 3" xfId="28359"/>
    <cellStyle name="常规 5 2 7 2 5 2 3" xfId="28360"/>
    <cellStyle name="常规 5 2 2 6 2 5 2 3" xfId="28361"/>
    <cellStyle name="常规 5 4 4 2 5 2 3" xfId="28362"/>
    <cellStyle name="常规 5 2 3 4 2 5 2 3" xfId="28363"/>
    <cellStyle name="常规 5 2 2 2 4 2 5 2 3" xfId="28364"/>
    <cellStyle name="常规 5 5 4 2 5 2 3" xfId="28365"/>
    <cellStyle name="常规 5 2 4 4 2 5 2 3" xfId="28366"/>
    <cellStyle name="常规 5 2 2 3 4 2 5 2 3" xfId="28367"/>
    <cellStyle name="常规 5 6 3 2 5 2 3" xfId="28368"/>
    <cellStyle name="常规 5 2 5 3 2 5 2 3" xfId="28369"/>
    <cellStyle name="常规 5 2 2 4 3 2 5 2 3" xfId="28370"/>
    <cellStyle name="常规 5 4 2 3 2 5 2 3" xfId="28371"/>
    <cellStyle name="常规 5 2 3 2 3 2 5 2 3" xfId="28372"/>
    <cellStyle name="常规 5 2 2 2 2 3 2 5 2 3" xfId="28373"/>
    <cellStyle name="常规 5 5 2 3 2 5 2 3" xfId="28374"/>
    <cellStyle name="常规 5 2 4 2 3 2 5 2 3" xfId="28375"/>
    <cellStyle name="常规 5 2 2 3 2 3 2 5 2 3" xfId="28376"/>
    <cellStyle name="常规 5 9 2 5 2 3" xfId="28377"/>
    <cellStyle name="常规 5 2 8 2 5 2 3" xfId="28378"/>
    <cellStyle name="常规 5 2 2 7 2 5 2 3" xfId="28379"/>
    <cellStyle name="常规 5 4 5 2 5 2 3" xfId="28380"/>
    <cellStyle name="常规 5 2 3 5 2 5 2 3" xfId="28381"/>
    <cellStyle name="常规 5 2 2 2 5 2 5 2 3" xfId="28382"/>
    <cellStyle name="常规 5 5 5 2 5 2 3" xfId="28383"/>
    <cellStyle name="常规 5 2 4 5 2 5 2 3" xfId="28384"/>
    <cellStyle name="常规 5 2 2 3 5 2 5 2 3" xfId="28385"/>
    <cellStyle name="常规 5 6 4 2 5 2 3" xfId="28386"/>
    <cellStyle name="常规 5 2 5 4 2 5 2 3" xfId="28387"/>
    <cellStyle name="常规 5 2 2 4 4 2 5 2 3" xfId="28388"/>
    <cellStyle name="常规 5 4 2 4 2 5 2 3" xfId="28389"/>
    <cellStyle name="常规 5 2 3 2 4 2 5 2 3" xfId="28390"/>
    <cellStyle name="常规 5 2 2 2 2 4 2 5 2 3" xfId="28391"/>
    <cellStyle name="常规 5 5 2 4 2 5 2 3" xfId="28392"/>
    <cellStyle name="常规 5 2 4 2 4 2 5 2 3" xfId="28393"/>
    <cellStyle name="常规 5 2 2 3 2 4 2 5 2 3" xfId="28394"/>
    <cellStyle name="常规 5 10 2 5 2 3" xfId="28395"/>
    <cellStyle name="常规 5 2 9 2 5 2 3" xfId="28396"/>
    <cellStyle name="常规 5 2 2 8 2 5 2 3" xfId="28397"/>
    <cellStyle name="常规 5 4 6 2 5 2 3" xfId="28398"/>
    <cellStyle name="常规 5 2 3 6 2 5 2 3" xfId="28399"/>
    <cellStyle name="常规 5 2 2 2 6 2 5 2 3" xfId="28400"/>
    <cellStyle name="常规 5 5 6 2 5 2 3" xfId="28401"/>
    <cellStyle name="常规 5 2 4 6 2 5 2 3" xfId="28402"/>
    <cellStyle name="常规 5 2 2 3 6 2 5 2 3" xfId="28403"/>
    <cellStyle name="常规 5 6 5 2 5 2 3" xfId="28404"/>
    <cellStyle name="常规 5 2 5 5 2 5 2 3" xfId="28405"/>
    <cellStyle name="常规 5 2 2 4 5 2 5 2 3" xfId="28406"/>
    <cellStyle name="常规 5 4 2 5 2 5 2 3" xfId="28407"/>
    <cellStyle name="常规 5 2 3 2 5 2 5 2 3" xfId="28408"/>
    <cellStyle name="常规 5 2 2 2 2 5 2 5 2 3" xfId="28409"/>
    <cellStyle name="常规 5 5 2 5 2 5 2 3" xfId="28410"/>
    <cellStyle name="常规 5 2 4 2 5 2 5 2 3" xfId="28411"/>
    <cellStyle name="常规 5 2 2 3 2 5 2 5 2 3" xfId="28412"/>
    <cellStyle name="常规 5 11 2 5 2 3" xfId="28413"/>
    <cellStyle name="常规 5 2 10 2 5 2 3" xfId="28414"/>
    <cellStyle name="常规 5 2 2 9 2 5 2 3" xfId="28415"/>
    <cellStyle name="常规 5 4 7 2 5 2 3" xfId="28416"/>
    <cellStyle name="常规 5 2 3 7 2 5 2 3" xfId="28417"/>
    <cellStyle name="常规 5 2 2 2 7 2 5 2 3" xfId="28418"/>
    <cellStyle name="常规 5 5 7 2 5 2 3" xfId="28419"/>
    <cellStyle name="常规 5 2 4 7 2 5 2 3" xfId="28420"/>
    <cellStyle name="常规 5 2 2 3 7 2 5 2 3" xfId="28421"/>
    <cellStyle name="常规 5 6 6 2 5 2 3" xfId="28422"/>
    <cellStyle name="常规 5 2 5 6 2 5 2 3" xfId="28423"/>
    <cellStyle name="常规 5 2 2 4 6 2 5 2 3" xfId="28424"/>
    <cellStyle name="常规 5 4 2 6 2 5 2 3" xfId="28425"/>
    <cellStyle name="常规 5 2 3 2 6 2 5 2 3" xfId="28426"/>
    <cellStyle name="常规 5 2 2 2 2 6 2 5 2 3" xfId="28427"/>
    <cellStyle name="常规 5 5 2 6 2 5 2 3" xfId="28428"/>
    <cellStyle name="常规 5 2 4 2 6 2 5 2 3" xfId="28429"/>
    <cellStyle name="常规 5 2 2 3 2 6 2 5 2 3" xfId="28430"/>
    <cellStyle name="常规 5 13 3 2 3" xfId="28431"/>
    <cellStyle name="常规 5 2 12 3 2 3" xfId="28432"/>
    <cellStyle name="常规 5 2 2 11 3 2 3" xfId="28433"/>
    <cellStyle name="常规 5 4 9 3 2 3" xfId="28434"/>
    <cellStyle name="常规 5 2 3 9 3 2 3" xfId="28435"/>
    <cellStyle name="常规 5 2 2 2 9 3 2 3" xfId="28436"/>
    <cellStyle name="常规 5 5 9 3 2 3" xfId="28437"/>
    <cellStyle name="常规 5 2 4 9 3 2 3" xfId="28438"/>
    <cellStyle name="常规 5 2 2 3 9 3 2 3" xfId="28439"/>
    <cellStyle name="常规 5 6 8 3 2 3" xfId="28440"/>
    <cellStyle name="常规 5 2 5 8 3 2 3" xfId="28441"/>
    <cellStyle name="常规 5 2 2 4 8 3 2 3" xfId="28442"/>
    <cellStyle name="常规 5 4 2 8 3 2 3" xfId="28443"/>
    <cellStyle name="常规 5 2 3 2 8 3 2 3" xfId="28444"/>
    <cellStyle name="常规 5 2 2 2 2 8 3 2 3" xfId="28445"/>
    <cellStyle name="常规 5 5 2 8 3 2 3" xfId="28446"/>
    <cellStyle name="常规 5 2 4 2 8 3 2 3" xfId="28447"/>
    <cellStyle name="常规 5 2 2 3 2 8 3 2 3" xfId="28448"/>
    <cellStyle name="常规 5 7 3 3 2 3" xfId="28449"/>
    <cellStyle name="常规 5 2 6 3 3 2 3" xfId="28450"/>
    <cellStyle name="常规 5 2 2 5 3 3 2 3" xfId="28451"/>
    <cellStyle name="常规 5 4 3 3 3 2 3" xfId="28452"/>
    <cellStyle name="常规 5 2 3 3 3 3 2 3" xfId="28453"/>
    <cellStyle name="常规 5 2 2 2 3 3 3 2 3" xfId="28454"/>
    <cellStyle name="常规 5 5 3 3 3 2 3" xfId="28455"/>
    <cellStyle name="常规 5 2 4 3 3 3 2 3" xfId="28456"/>
    <cellStyle name="常规 5 2 2 3 3 3 3 2 3" xfId="28457"/>
    <cellStyle name="常规 5 6 2 3 3 2 3" xfId="28458"/>
    <cellStyle name="常规 5 2 5 2 3 3 2 3" xfId="28459"/>
    <cellStyle name="常规 5 2 2 4 2 3 3 2 3" xfId="28460"/>
    <cellStyle name="常规 5 4 2 2 3 3 2 3" xfId="28461"/>
    <cellStyle name="常规 5 2 3 2 2 3 3 2 3" xfId="28462"/>
    <cellStyle name="常规 5 2 2 2 2 2 3 3 2 3" xfId="28463"/>
    <cellStyle name="常规 5 5 2 2 3 3 2 3" xfId="28464"/>
    <cellStyle name="常规 5 2 4 2 2 3 3 2 3" xfId="28465"/>
    <cellStyle name="常规 5 2 2 3 2 2 3 3 2 3" xfId="28466"/>
    <cellStyle name="常规 5 8 3 3 2 3" xfId="28467"/>
    <cellStyle name="常规 5 2 7 3 3 2 3" xfId="28468"/>
    <cellStyle name="常规 5 2 2 6 3 3 2 3" xfId="28469"/>
    <cellStyle name="常规 5 4 4 3 3 2 3" xfId="28470"/>
    <cellStyle name="常规 5 2 3 4 3 3 2 3" xfId="28471"/>
    <cellStyle name="常规 5 2 2 2 4 3 3 2 3" xfId="28472"/>
    <cellStyle name="常规 5 5 4 3 3 2 3" xfId="28473"/>
    <cellStyle name="常规 5 2 4 4 3 3 2 3" xfId="28474"/>
    <cellStyle name="常规 5 2 2 3 4 3 3 2 3" xfId="28475"/>
    <cellStyle name="常规 5 6 3 3 3 2 3" xfId="28476"/>
    <cellStyle name="常规 5 2 5 3 3 3 2 3" xfId="28477"/>
    <cellStyle name="常规 5 2 2 4 3 3 3 2 3" xfId="28478"/>
    <cellStyle name="常规 5 4 2 3 3 3 2 3" xfId="28479"/>
    <cellStyle name="常规 5 2 3 2 3 3 3 2 3" xfId="28480"/>
    <cellStyle name="常规 5 2 2 2 2 3 3 3 2 3" xfId="28481"/>
    <cellStyle name="常规 5 5 2 3 3 3 2 3" xfId="28482"/>
    <cellStyle name="常规 5 2 4 2 3 3 3 2 3" xfId="28483"/>
    <cellStyle name="常规 5 2 2 3 2 3 3 3 2 3" xfId="28484"/>
    <cellStyle name="常规 5 9 3 3 2 3" xfId="28485"/>
    <cellStyle name="常规 5 2 8 3 3 2 3" xfId="28486"/>
    <cellStyle name="常规 5 2 2 7 3 3 2 3" xfId="28487"/>
    <cellStyle name="常规 5 4 5 3 3 2 3" xfId="28488"/>
    <cellStyle name="常规 5 2 3 5 3 3 2 3" xfId="28489"/>
    <cellStyle name="常规 5 2 2 2 5 3 3 2 3" xfId="28490"/>
    <cellStyle name="常规 5 5 5 3 3 2 3" xfId="28491"/>
    <cellStyle name="常规 5 2 4 5 3 3 2 3" xfId="28492"/>
    <cellStyle name="常规 5 2 2 3 5 3 3 2 3" xfId="28493"/>
    <cellStyle name="常规 5 6 4 3 3 2 3" xfId="28494"/>
    <cellStyle name="常规 5 2 5 4 3 3 2 3" xfId="28495"/>
    <cellStyle name="常规 5 2 2 4 4 3 3 2 3" xfId="28496"/>
    <cellStyle name="常规 5 4 2 4 3 3 2 3" xfId="28497"/>
    <cellStyle name="常规 5 2 3 2 4 3 3 2 3" xfId="28498"/>
    <cellStyle name="常规 5 2 2 2 2 4 3 3 2 3" xfId="28499"/>
    <cellStyle name="常规 5 5 2 4 3 3 2 3" xfId="28500"/>
    <cellStyle name="常规 5 2 4 2 4 3 3 2 3" xfId="28501"/>
    <cellStyle name="常规 5 2 2 3 2 4 3 3 2 3" xfId="28502"/>
    <cellStyle name="常规 5 10 3 3 2 3" xfId="28503"/>
    <cellStyle name="常规 5 2 9 3 3 2 3" xfId="28504"/>
    <cellStyle name="常规 5 2 2 8 3 3 2 3" xfId="28505"/>
    <cellStyle name="常规 5 4 6 3 3 2 3" xfId="28506"/>
    <cellStyle name="常规 5 2 3 6 3 3 2 3" xfId="28507"/>
    <cellStyle name="常规 5 2 2 2 6 3 3 2 3" xfId="28508"/>
    <cellStyle name="常规 5 5 6 3 3 2 3" xfId="28509"/>
    <cellStyle name="常规 5 2 4 6 3 3 2 3" xfId="28510"/>
    <cellStyle name="常规 5 2 2 3 6 3 3 2 3" xfId="28511"/>
    <cellStyle name="常规 5 6 5 3 3 2 3" xfId="28512"/>
    <cellStyle name="常规 5 2 5 5 3 3 2 3" xfId="28513"/>
    <cellStyle name="常规 5 2 2 4 5 3 3 2 3" xfId="28514"/>
    <cellStyle name="常规 5 4 2 5 3 3 2 3" xfId="28515"/>
    <cellStyle name="常规 5 2 3 2 5 3 3 2 3" xfId="28516"/>
    <cellStyle name="常规 5 2 2 2 2 5 3 3 2 3" xfId="28517"/>
    <cellStyle name="常规 5 5 2 5 3 3 2 3" xfId="28518"/>
    <cellStyle name="常规 5 2 4 2 5 3 3 2 3" xfId="28519"/>
    <cellStyle name="常规 5 2 2 3 2 5 3 3 2 3" xfId="28520"/>
    <cellStyle name="常规 5 11 3 3 2 3" xfId="28521"/>
    <cellStyle name="常规 5 2 10 3 3 2 3" xfId="28522"/>
    <cellStyle name="常规 5 2 2 9 3 3 2 3" xfId="28523"/>
    <cellStyle name="常规 5 4 7 3 3 2 3" xfId="28524"/>
    <cellStyle name="常规 5 2 3 7 3 3 2 3" xfId="28525"/>
    <cellStyle name="常规 5 2 2 2 7 3 3 2 3" xfId="28526"/>
    <cellStyle name="常规 5 5 7 3 3 2 3" xfId="28527"/>
    <cellStyle name="常规 5 2 4 7 3 3 2 3" xfId="28528"/>
    <cellStyle name="常规 5 2 2 3 7 3 3 2 3" xfId="28529"/>
    <cellStyle name="常规 5 6 6 3 3 2 3" xfId="28530"/>
    <cellStyle name="常规 5 2 5 6 3 3 2 3" xfId="28531"/>
    <cellStyle name="常规 5 2 2 4 6 3 3 2 3" xfId="28532"/>
    <cellStyle name="常规 5 4 2 6 3 3 2 3" xfId="28533"/>
    <cellStyle name="常规 5 2 3 2 6 3 3 2 3" xfId="28534"/>
    <cellStyle name="常规 5 2 2 2 2 6 3 3 2 3" xfId="28535"/>
    <cellStyle name="常规 5 5 2 6 3 3 2 3" xfId="28536"/>
    <cellStyle name="常规 5 2 4 2 6 3 3 2 3" xfId="28537"/>
    <cellStyle name="常规 5 2 2 3 2 6 3 3 2 3" xfId="28538"/>
    <cellStyle name="常规 5 12 2 3 2 3" xfId="28539"/>
    <cellStyle name="常规 5 2 11 2 3 2 3" xfId="28540"/>
    <cellStyle name="常规 5 2 2 10 2 3 2 3" xfId="28541"/>
    <cellStyle name="常规 5 4 8 2 3 2 3" xfId="28542"/>
    <cellStyle name="常规 5 2 3 8 2 3 2 3" xfId="28543"/>
    <cellStyle name="常规 5 2 2 2 8 2 3 2 3" xfId="28544"/>
    <cellStyle name="常规 5 5 8 2 3 2 3" xfId="28545"/>
    <cellStyle name="常规 5 2 4 8 2 3 2 3" xfId="28546"/>
    <cellStyle name="常规 5 2 2 3 8 2 3 2 3" xfId="28547"/>
    <cellStyle name="常规 5 6 7 2 3 2 3" xfId="28548"/>
    <cellStyle name="常规 5 2 5 7 2 3 2 3" xfId="28549"/>
    <cellStyle name="常规 5 2 2 4 7 2 3 2 3" xfId="28550"/>
    <cellStyle name="常规 5 4 2 7 2 3 2 3" xfId="28551"/>
    <cellStyle name="常规 5 2 3 2 7 2 3 2 3" xfId="28552"/>
    <cellStyle name="常规 5 2 2 2 2 7 2 3 2 3" xfId="28553"/>
    <cellStyle name="常规 5 5 2 7 2 3 2 3" xfId="28554"/>
    <cellStyle name="常规 5 2 4 2 7 2 3 2 3" xfId="28555"/>
    <cellStyle name="常规 5 2 2 3 2 7 2 3 2 3" xfId="28556"/>
    <cellStyle name="常规 5 7 2 2 3 2 3" xfId="28557"/>
    <cellStyle name="常规 5 2 6 2 2 3 2 3" xfId="28558"/>
    <cellStyle name="常规 5 2 2 5 2 2 3 2 3" xfId="28559"/>
    <cellStyle name="常规 5 4 3 2 2 3 2 3" xfId="28560"/>
    <cellStyle name="常规 5 2 3 3 2 2 3 2 3" xfId="28561"/>
    <cellStyle name="常规 5 2 2 2 3 2 2 3 2 3" xfId="28562"/>
    <cellStyle name="常规 5 5 3 2 2 3 2 3" xfId="28563"/>
    <cellStyle name="常规 5 2 4 3 2 2 3 2 3" xfId="28564"/>
    <cellStyle name="常规 5 2 2 3 3 2 2 3 2 3" xfId="28565"/>
    <cellStyle name="常规 5 6 2 2 2 3 2 3" xfId="28566"/>
    <cellStyle name="常规 5 2 5 2 2 2 3 2 3" xfId="28567"/>
    <cellStyle name="常规 5 2 2 4 2 2 2 3 2 3" xfId="28568"/>
    <cellStyle name="常规 5 4 2 2 2 2 3 2 3" xfId="28569"/>
    <cellStyle name="常规 5 2 3 2 2 2 2 3 2 3" xfId="28570"/>
    <cellStyle name="常规 5 2 2 2 2 2 2 2 3 2 3" xfId="28571"/>
    <cellStyle name="常规 5 5 2 2 2 2 3 2 3" xfId="28572"/>
    <cellStyle name="常规 5 2 4 2 2 2 2 3 2 3" xfId="28573"/>
    <cellStyle name="常规 5 2 2 3 2 2 2 2 3 2 3" xfId="28574"/>
    <cellStyle name="常规 5 8 2 2 3 2 3" xfId="28575"/>
    <cellStyle name="常规 5 2 7 2 2 3 2 3" xfId="28576"/>
    <cellStyle name="常规 5 2 2 6 2 2 3 2 3" xfId="28577"/>
    <cellStyle name="常规 5 4 4 2 2 3 2 3" xfId="28578"/>
    <cellStyle name="常规 5 2 3 4 2 2 3 2 3" xfId="28579"/>
    <cellStyle name="常规 5 2 2 2 4 2 2 3 2 3" xfId="28580"/>
    <cellStyle name="常规 5 5 4 2 2 3 2 3" xfId="28581"/>
    <cellStyle name="常规 5 2 4 4 2 2 3 2 3" xfId="28582"/>
    <cellStyle name="常规 5 2 2 3 4 2 2 3 2 3" xfId="28583"/>
    <cellStyle name="常规 5 6 3 2 2 3 2 3" xfId="28584"/>
    <cellStyle name="常规 5 2 5 3 2 2 3 2 3" xfId="28585"/>
    <cellStyle name="常规 5 2 2 4 3 2 2 3 2 3" xfId="28586"/>
    <cellStyle name="常规 5 4 2 3 2 2 3 2 3" xfId="28587"/>
    <cellStyle name="常规 5 2 3 2 3 2 2 3 2 3" xfId="28588"/>
    <cellStyle name="常规 5 2 2 2 2 3 2 2 3 2 3" xfId="28589"/>
    <cellStyle name="常规 5 5 2 3 2 2 3 2 3" xfId="28590"/>
    <cellStyle name="常规 5 2 4 2 3 2 2 3 2 3" xfId="28591"/>
    <cellStyle name="常规 5 2 2 3 2 3 2 2 3 2 3" xfId="28592"/>
    <cellStyle name="常规 5 9 2 2 3 2 3" xfId="28593"/>
    <cellStyle name="常规 5 2 8 2 2 3 2 3" xfId="28594"/>
    <cellStyle name="常规 5 2 2 7 2 2 3 2 3" xfId="28595"/>
    <cellStyle name="常规 5 4 5 2 2 3 2 3" xfId="28596"/>
    <cellStyle name="常规 5 2 3 5 2 2 3 2 3" xfId="28597"/>
    <cellStyle name="常规 5 2 2 2 5 2 2 3 2 3" xfId="28598"/>
    <cellStyle name="常规 5 5 5 2 2 3 2 3" xfId="28599"/>
    <cellStyle name="常规 5 2 4 5 2 2 3 2 3" xfId="28600"/>
    <cellStyle name="常规 5 2 2 3 5 2 2 3 2 3" xfId="28601"/>
    <cellStyle name="常规 5 6 4 2 2 3 2 3" xfId="28602"/>
    <cellStyle name="常规 5 2 5 4 2 2 3 2 3" xfId="28603"/>
    <cellStyle name="常规 5 2 2 4 4 2 2 3 2 3" xfId="28604"/>
    <cellStyle name="常规 5 4 2 4 2 2 3 2 3" xfId="28605"/>
    <cellStyle name="常规 5 2 3 2 4 2 2 3 2 3" xfId="28606"/>
    <cellStyle name="常规 5 2 2 2 2 4 2 2 3 2 3" xfId="28607"/>
    <cellStyle name="常规 5 5 2 4 2 2 3 2 3" xfId="28608"/>
    <cellStyle name="常规 5 2 4 2 4 2 2 3 2 3" xfId="28609"/>
    <cellStyle name="常规 5 2 2 3 2 4 2 2 3 2 3" xfId="28610"/>
    <cellStyle name="常规 5 10 2 2 3 2 3" xfId="28611"/>
    <cellStyle name="常规 5 2 9 2 2 3 2 3" xfId="28612"/>
    <cellStyle name="常规 5 2 2 8 2 2 3 2 3" xfId="28613"/>
    <cellStyle name="常规 5 4 6 2 2 3 2 3" xfId="28614"/>
    <cellStyle name="常规 5 2 3 6 2 2 3 2 3" xfId="28615"/>
    <cellStyle name="常规 5 2 2 2 6 2 2 3 2 3" xfId="28616"/>
    <cellStyle name="常规 5 5 6 2 2 3 2 3" xfId="28617"/>
    <cellStyle name="常规 5 2 4 6 2 2 3 2 3" xfId="28618"/>
    <cellStyle name="常规 5 2 2 3 6 2 2 3 2 3" xfId="28619"/>
    <cellStyle name="常规 5 6 5 2 2 3 2 3" xfId="28620"/>
    <cellStyle name="常规 5 2 5 5 2 2 3 2 3" xfId="28621"/>
    <cellStyle name="常规 5 2 2 4 5 2 2 3 2 3" xfId="28622"/>
    <cellStyle name="常规 5 4 2 5 2 2 3 2 3" xfId="28623"/>
    <cellStyle name="常规 5 2 3 2 5 2 2 3 2 3" xfId="28624"/>
    <cellStyle name="常规 5 2 2 2 2 5 2 2 3 2 3" xfId="28625"/>
    <cellStyle name="常规 5 5 2 5 2 2 3 2 3" xfId="28626"/>
    <cellStyle name="常规 5 2 4 2 5 2 2 3 2 3" xfId="28627"/>
    <cellStyle name="常规 5 2 2 3 2 5 2 2 3 2 3" xfId="28628"/>
    <cellStyle name="常规 5 11 2 2 3 2 3" xfId="28629"/>
    <cellStyle name="常规 5 2 10 2 2 3 2 3" xfId="28630"/>
    <cellStyle name="常规 5 2 2 9 2 2 3 2 3" xfId="28631"/>
    <cellStyle name="常规 5 4 7 2 2 3 2 3" xfId="28632"/>
    <cellStyle name="常规 5 2 3 7 2 2 3 2 3" xfId="28633"/>
    <cellStyle name="常规 5 2 2 2 7 2 2 3 2 3" xfId="28634"/>
    <cellStyle name="常规 5 5 7 2 2 3 2 3" xfId="28635"/>
    <cellStyle name="常规 5 2 4 7 2 2 3 2 3" xfId="28636"/>
    <cellStyle name="常规 5 2 2 3 7 2 2 3 2 3" xfId="28637"/>
    <cellStyle name="常规 5 6 6 2 2 3 2 3" xfId="28638"/>
    <cellStyle name="常规 5 2 5 6 2 2 3 2 3" xfId="28639"/>
    <cellStyle name="常规 5 2 2 4 6 2 2 3 2 3" xfId="28640"/>
    <cellStyle name="常规 5 4 2 6 2 2 3 2 3" xfId="28641"/>
    <cellStyle name="常规 5 2 3 2 6 2 2 3 2 3" xfId="28642"/>
    <cellStyle name="常规 5 2 2 2 2 6 2 2 3 2 3" xfId="28643"/>
    <cellStyle name="常规 5 5 2 6 2 2 3 2 3" xfId="28644"/>
    <cellStyle name="常规 5 2 4 2 6 2 2 3 2 3" xfId="28645"/>
    <cellStyle name="常规 5 2 2 3 2 6 2 2 3 2 3" xfId="28646"/>
    <cellStyle name="常规 5 14 3 2 3" xfId="28647"/>
    <cellStyle name="常规 5 2 13 3 2 3" xfId="28648"/>
    <cellStyle name="常规 5 2 2 12 3 2 3" xfId="28649"/>
    <cellStyle name="常规 5 4 10 3 2 3" xfId="28650"/>
    <cellStyle name="常规 5 2 3 10 3 2 3" xfId="28651"/>
    <cellStyle name="常规 5 2 2 2 10 3 2 3" xfId="28652"/>
    <cellStyle name="常规 5 5 10 3 2 3" xfId="28653"/>
    <cellStyle name="常规 5 2 4 10 3 2 3" xfId="28654"/>
    <cellStyle name="常规 5 2 2 3 10 3 2 3" xfId="28655"/>
    <cellStyle name="常规 5 6 9 3 2 3" xfId="28656"/>
    <cellStyle name="常规 5 2 5 9 3 2 3" xfId="28657"/>
    <cellStyle name="常规 5 2 2 4 9 3 2 3" xfId="28658"/>
    <cellStyle name="常规 5 4 2 9 3 2 3" xfId="28659"/>
    <cellStyle name="常规 5 2 3 2 9 3 2 3" xfId="28660"/>
    <cellStyle name="常规 5 2 2 2 2 9 3 2 3" xfId="28661"/>
    <cellStyle name="常规 5 5 2 9 3 2 3" xfId="28662"/>
    <cellStyle name="常规 5 2 4 2 9 3 2 3" xfId="28663"/>
    <cellStyle name="常规 5 2 2 3 2 9 3 2 3" xfId="28664"/>
    <cellStyle name="常规 5 7 4 3 2 3" xfId="28665"/>
    <cellStyle name="常规 5 2 6 4 3 2 3" xfId="28666"/>
    <cellStyle name="常规 5 2 2 5 4 3 2 3" xfId="28667"/>
    <cellStyle name="常规 5 4 3 4 3 2 3" xfId="28668"/>
    <cellStyle name="常规 5 2 3 3 4 3 2 3" xfId="28669"/>
    <cellStyle name="常规 5 2 2 2 3 4 3 2 3" xfId="28670"/>
    <cellStyle name="常规 5 5 3 4 3 2 3" xfId="28671"/>
    <cellStyle name="常规 5 2 4 3 4 3 2 3" xfId="28672"/>
    <cellStyle name="常规 5 2 2 3 3 4 3 2 3" xfId="28673"/>
    <cellStyle name="常规 5 6 2 4 3 2 3" xfId="28674"/>
    <cellStyle name="常规 5 2 5 2 4 3 2 3" xfId="28675"/>
    <cellStyle name="常规 5 2 2 4 2 4 3 2 3" xfId="28676"/>
    <cellStyle name="常规 5 4 2 2 4 3 2 3" xfId="28677"/>
    <cellStyle name="常规 5 2 3 2 2 4 3 2 3" xfId="28678"/>
    <cellStyle name="常规 5 2 2 2 2 2 4 3 2 3" xfId="28679"/>
    <cellStyle name="常规 5 5 2 2 4 3 2 3" xfId="28680"/>
    <cellStyle name="常规 5 2 4 2 2 4 3 2 3" xfId="28681"/>
    <cellStyle name="常规 5 2 2 3 2 2 4 3 2 3" xfId="28682"/>
    <cellStyle name="常规 5 8 4 3 2 3" xfId="28683"/>
    <cellStyle name="常规 5 2 7 4 3 2 3" xfId="28684"/>
    <cellStyle name="常规 5 2 2 6 4 3 2 3" xfId="28685"/>
    <cellStyle name="常规 5 4 4 4 3 2 3" xfId="28686"/>
    <cellStyle name="常规 5 2 3 4 4 3 2 3" xfId="28687"/>
    <cellStyle name="常规 5 2 2 2 4 4 3 2 3" xfId="28688"/>
    <cellStyle name="常规 5 5 4 4 3 2 3" xfId="28689"/>
    <cellStyle name="常规 5 2 4 4 4 3 2 3" xfId="28690"/>
    <cellStyle name="常规 5 2 2 3 4 4 3 2 3" xfId="28691"/>
    <cellStyle name="常规 5 6 3 4 3 2 3" xfId="28692"/>
    <cellStyle name="常规 5 2 5 3 4 3 2 3" xfId="28693"/>
    <cellStyle name="常规 5 2 2 4 3 4 3 2 3" xfId="28694"/>
    <cellStyle name="常规 5 4 2 3 4 3 2 3" xfId="28695"/>
    <cellStyle name="常规 5 2 3 2 3 4 3 2 3" xfId="28696"/>
    <cellStyle name="常规 5 2 2 2 2 3 4 3 2 3" xfId="28697"/>
    <cellStyle name="常规 5 5 2 3 4 3 2 3" xfId="28698"/>
    <cellStyle name="常规 5 2 4 2 3 4 3 2 3" xfId="28699"/>
    <cellStyle name="常规 5 2 2 3 2 3 4 3 2 3" xfId="28700"/>
    <cellStyle name="常规 5 9 4 3 2 3" xfId="28701"/>
    <cellStyle name="常规 5 2 8 4 3 2 3" xfId="28702"/>
    <cellStyle name="常规 5 2 2 7 4 3 2 3" xfId="28703"/>
    <cellStyle name="常规 5 4 5 4 3 2 3" xfId="28704"/>
    <cellStyle name="常规 5 2 3 5 4 3 2 3" xfId="28705"/>
    <cellStyle name="常规 5 2 2 2 5 4 3 2 3" xfId="28706"/>
    <cellStyle name="常规 5 5 5 4 3 2 3" xfId="28707"/>
    <cellStyle name="常规 5 2 4 5 4 3 2 3" xfId="28708"/>
    <cellStyle name="常规 5 2 2 3 5 4 3 2 3" xfId="28709"/>
    <cellStyle name="常规 5 6 4 4 3 2 3" xfId="28710"/>
    <cellStyle name="常规 5 2 5 4 4 3 2 3" xfId="28711"/>
    <cellStyle name="常规 5 2 2 4 4 4 3 2 3" xfId="28712"/>
    <cellStyle name="常规 5 4 2 4 4 3 2 3" xfId="28713"/>
    <cellStyle name="常规 5 2 3 2 4 4 3 2 3" xfId="28714"/>
    <cellStyle name="常规 5 2 2 2 2 4 4 3 2 3" xfId="28715"/>
    <cellStyle name="常规 5 5 2 4 4 3 2 3" xfId="28716"/>
    <cellStyle name="常规 5 2 4 2 4 4 3 2 3" xfId="28717"/>
    <cellStyle name="常规 5 2 2 3 2 4 4 3 2 3" xfId="28718"/>
    <cellStyle name="常规 5 10 4 3 2 3" xfId="28719"/>
    <cellStyle name="常规 5 2 9 4 3 2 3" xfId="28720"/>
    <cellStyle name="常规 5 2 2 8 4 3 2 3" xfId="28721"/>
    <cellStyle name="常规 5 4 6 4 3 2 3" xfId="28722"/>
    <cellStyle name="常规 5 2 3 6 4 3 2 3" xfId="28723"/>
    <cellStyle name="常规 5 2 2 2 6 4 3 2 3" xfId="28724"/>
    <cellStyle name="常规 5 5 6 4 3 2 3" xfId="28725"/>
    <cellStyle name="常规 5 2 4 6 4 3 2 3" xfId="28726"/>
    <cellStyle name="常规 5 2 2 3 6 4 3 2 3" xfId="28727"/>
    <cellStyle name="常规 5 6 5 4 3 2 3" xfId="28728"/>
    <cellStyle name="常规 5 2 5 5 4 3 2 3" xfId="28729"/>
    <cellStyle name="常规 5 2 2 4 5 4 3 2 3" xfId="28730"/>
    <cellStyle name="常规 5 4 2 5 4 3 2 3" xfId="28731"/>
    <cellStyle name="常规 5 2 3 2 5 4 3 2 3" xfId="28732"/>
    <cellStyle name="常规 5 2 2 2 2 5 4 3 2 3" xfId="28733"/>
    <cellStyle name="常规 5 5 2 5 4 3 2 3" xfId="28734"/>
    <cellStyle name="常规 5 2 4 2 5 4 3 2 3" xfId="28735"/>
    <cellStyle name="常规 5 2 2 3 2 5 4 3 2 3" xfId="28736"/>
    <cellStyle name="常规 5 11 4 3 2 3" xfId="28737"/>
    <cellStyle name="常规 5 2 10 4 3 2 3" xfId="28738"/>
    <cellStyle name="常规 5 2 2 9 4 3 2 3" xfId="28739"/>
    <cellStyle name="常规 5 4 7 4 3 2 3" xfId="28740"/>
    <cellStyle name="常规 5 2 3 7 4 3 2 3" xfId="28741"/>
    <cellStyle name="常规 5 2 2 2 7 4 3 2 3" xfId="28742"/>
    <cellStyle name="常规 5 5 7 4 3 2 3" xfId="28743"/>
    <cellStyle name="常规 5 2 4 7 4 3 2 3" xfId="28744"/>
    <cellStyle name="常规 5 2 2 3 7 4 3 2 3" xfId="28745"/>
    <cellStyle name="常规 5 6 6 4 3 2 3" xfId="28746"/>
    <cellStyle name="常规 5 2 5 6 4 3 2 3" xfId="28747"/>
    <cellStyle name="常规 5 2 2 4 6 4 3 2 3" xfId="28748"/>
    <cellStyle name="常规 5 4 2 6 4 3 2 3" xfId="28749"/>
    <cellStyle name="常规 5 2 3 2 6 4 3 2 3" xfId="28750"/>
    <cellStyle name="常规 5 2 2 2 2 6 4 3 2 3" xfId="28751"/>
    <cellStyle name="常规 5 5 2 6 4 3 2 3" xfId="28752"/>
    <cellStyle name="常规 5 2 4 2 6 4 3 2 3" xfId="28753"/>
    <cellStyle name="常规 5 2 2 3 2 6 4 3 2 3" xfId="28754"/>
    <cellStyle name="常规 5 12 3 3 2 3" xfId="28755"/>
    <cellStyle name="常规 5 2 11 3 3 2 3" xfId="28756"/>
    <cellStyle name="常规 5 2 2 10 3 3 2 3" xfId="28757"/>
    <cellStyle name="常规 5 4 8 3 3 2 3" xfId="28758"/>
    <cellStyle name="常规 5 2 3 8 3 3 2 3" xfId="28759"/>
    <cellStyle name="常规 5 2 2 2 8 3 3 2 3" xfId="28760"/>
    <cellStyle name="常规 5 5 8 3 3 2 3" xfId="28761"/>
    <cellStyle name="常规 5 2 4 8 3 3 2 3" xfId="28762"/>
    <cellStyle name="常规 5 2 2 3 8 3 3 2 3" xfId="28763"/>
    <cellStyle name="常规 5 6 7 3 3 2 3" xfId="28764"/>
    <cellStyle name="常规 5 2 5 7 3 3 2 3" xfId="28765"/>
    <cellStyle name="常规 5 2 2 4 7 3 3 2 3" xfId="28766"/>
    <cellStyle name="常规 5 4 2 7 3 3 2 3" xfId="28767"/>
    <cellStyle name="常规 5 2 3 2 7 3 3 2 3" xfId="28768"/>
    <cellStyle name="常规 5 2 2 2 2 7 3 3 2 3" xfId="28769"/>
    <cellStyle name="常规 5 5 2 7 3 3 2 3" xfId="28770"/>
    <cellStyle name="常规 5 2 4 2 7 3 3 2 3" xfId="28771"/>
    <cellStyle name="常规 5 2 2 3 2 7 3 3 2 3" xfId="28772"/>
    <cellStyle name="常规 5 7 2 3 3 2 3" xfId="28773"/>
    <cellStyle name="常规 5 2 6 2 3 3 2 3" xfId="28774"/>
    <cellStyle name="常规 5 2 2 5 2 3 3 2 3" xfId="28775"/>
    <cellStyle name="常规 5 4 3 2 3 3 2 3" xfId="28776"/>
    <cellStyle name="常规 5 2 3 3 2 3 3 2 3" xfId="28777"/>
    <cellStyle name="常规 5 2 2 2 3 2 3 3 2 3" xfId="28778"/>
    <cellStyle name="常规 5 5 3 2 3 3 2 3" xfId="28779"/>
    <cellStyle name="常规 5 2 4 3 2 3 3 2 3" xfId="28780"/>
    <cellStyle name="常规 5 2 2 3 3 2 3 3 2 3" xfId="28781"/>
    <cellStyle name="常规 5 6 2 2 3 3 2 3" xfId="28782"/>
    <cellStyle name="常规 5 2 5 2 2 3 3 2 3" xfId="28783"/>
    <cellStyle name="常规 5 2 2 4 2 2 3 3 2 3" xfId="28784"/>
    <cellStyle name="常规 5 4 2 2 2 3 3 2 3" xfId="28785"/>
    <cellStyle name="常规 5 2 3 2 2 2 3 3 2 3" xfId="28786"/>
    <cellStyle name="常规 5 2 2 2 2 2 2 3 3 2 3" xfId="28787"/>
    <cellStyle name="常规 5 5 2 2 2 3 3 2 3" xfId="28788"/>
    <cellStyle name="常规 5 2 4 2 2 2 3 3 2 3" xfId="28789"/>
    <cellStyle name="常规 5 2 2 3 2 2 2 3 3 2 3" xfId="28790"/>
    <cellStyle name="常规 5 8 2 3 3 2 3" xfId="28791"/>
    <cellStyle name="常规 5 2 7 2 3 3 2 3" xfId="28792"/>
    <cellStyle name="常规 5 2 2 6 2 3 3 2 3" xfId="28793"/>
    <cellStyle name="常规 5 4 4 2 3 3 2 3" xfId="28794"/>
    <cellStyle name="常规 5 2 3 4 2 3 3 2 3" xfId="28795"/>
    <cellStyle name="常规 5 2 2 2 4 2 3 3 2 3" xfId="28796"/>
    <cellStyle name="常规 5 5 4 2 3 3 2 3" xfId="28797"/>
    <cellStyle name="常规 5 2 4 4 2 3 3 2 3" xfId="28798"/>
    <cellStyle name="常规 5 2 2 3 4 2 3 3 2 3" xfId="28799"/>
    <cellStyle name="常规 5 6 3 2 3 3 2 3" xfId="28800"/>
    <cellStyle name="常规 5 2 5 3 2 3 3 2 3" xfId="28801"/>
    <cellStyle name="常规 5 2 2 4 3 2 3 3 2 3" xfId="28802"/>
    <cellStyle name="常规 5 4 2 3 2 3 3 2 3" xfId="28803"/>
    <cellStyle name="常规 5 2 3 2 3 2 3 3 2 3" xfId="28804"/>
    <cellStyle name="常规 5 2 2 2 2 3 2 3 3 2 3" xfId="28805"/>
    <cellStyle name="常规 5 5 2 3 2 3 3 2 3" xfId="28806"/>
    <cellStyle name="常规 5 2 4 2 3 2 3 3 2 3" xfId="28807"/>
    <cellStyle name="常规 5 2 2 3 2 3 2 3 3 2 3" xfId="28808"/>
    <cellStyle name="常规 5 9 2 3 3 2 3" xfId="28809"/>
    <cellStyle name="常规 5 2 8 2 3 3 2 3" xfId="28810"/>
    <cellStyle name="常规 5 2 2 7 2 3 3 2 3" xfId="28811"/>
    <cellStyle name="常规 5 4 5 2 3 3 2 3" xfId="28812"/>
    <cellStyle name="常规 5 2 3 5 2 3 3 2 3" xfId="28813"/>
    <cellStyle name="常规 5 2 2 2 5 2 3 3 2 3" xfId="28814"/>
    <cellStyle name="常规 5 5 5 2 3 3 2 3" xfId="28815"/>
    <cellStyle name="常规 5 2 4 5 2 3 3 2 3" xfId="28816"/>
    <cellStyle name="常规 5 2 2 3 5 2 3 3 2 3" xfId="28817"/>
    <cellStyle name="常规 5 6 4 2 3 3 2 3" xfId="28818"/>
    <cellStyle name="常规 5 2 5 4 2 3 3 2 3" xfId="28819"/>
    <cellStyle name="常规 5 2 2 4 4 2 3 3 2 3" xfId="28820"/>
    <cellStyle name="常规 5 4 2 4 2 3 3 2 3" xfId="28821"/>
    <cellStyle name="常规 5 2 3 2 4 2 3 3 2 3" xfId="28822"/>
    <cellStyle name="常规 5 2 2 2 2 4 2 3 3 2 3" xfId="28823"/>
    <cellStyle name="常规 5 5 2 4 2 3 3 2 3" xfId="28824"/>
    <cellStyle name="常规 5 2 4 2 4 2 3 3 2 3" xfId="28825"/>
    <cellStyle name="常规 5 2 2 3 2 4 2 3 3 2 3" xfId="28826"/>
    <cellStyle name="常规 5 10 2 3 3 2 3" xfId="28827"/>
    <cellStyle name="常规 5 2 9 2 3 3 2 3" xfId="28828"/>
    <cellStyle name="常规 5 2 2 8 2 3 3 2 3" xfId="28829"/>
    <cellStyle name="常规 5 4 6 2 3 3 2 3" xfId="28830"/>
    <cellStyle name="常规 5 2 3 6 2 3 3 2 3" xfId="28831"/>
    <cellStyle name="常规 5 2 2 2 6 2 3 3 2 3" xfId="28832"/>
    <cellStyle name="常规 5 5 6 2 3 3 2 3" xfId="28833"/>
    <cellStyle name="常规 5 2 4 6 2 3 3 2 3" xfId="28834"/>
    <cellStyle name="常规 5 2 2 3 6 2 3 3 2 3" xfId="28835"/>
    <cellStyle name="常规 5 6 5 2 3 3 2 3" xfId="28836"/>
    <cellStyle name="常规 5 2 5 5 2 3 3 2 3" xfId="28837"/>
    <cellStyle name="常规 5 2 2 4 5 2 3 3 2 3" xfId="28838"/>
    <cellStyle name="常规 5 4 2 5 2 3 3 2 3" xfId="28839"/>
    <cellStyle name="常规 5 2 3 2 5 2 3 3 2 3" xfId="28840"/>
    <cellStyle name="常规 5 2 2 2 2 5 2 3 3 2 3" xfId="28841"/>
    <cellStyle name="常规 5 5 2 5 2 3 3 2 3" xfId="28842"/>
    <cellStyle name="常规 5 2 4 2 5 2 3 3 2 3" xfId="28843"/>
    <cellStyle name="常规 5 2 2 3 2 5 2 3 3 2 3" xfId="28844"/>
    <cellStyle name="常规 5 11 2 3 3 2 3" xfId="28845"/>
    <cellStyle name="常规 5 2 10 2 3 3 2 3" xfId="28846"/>
    <cellStyle name="常规 5 2 2 9 2 3 3 2 3" xfId="28847"/>
    <cellStyle name="常规 5 4 7 2 3 3 2 3" xfId="28848"/>
    <cellStyle name="常规 5 2 3 7 2 3 3 2 3" xfId="28849"/>
    <cellStyle name="常规 5 2 2 2 7 2 3 3 2 3" xfId="28850"/>
    <cellStyle name="常规 5 5 7 2 3 3 2 3" xfId="28851"/>
    <cellStyle name="常规 5 2 4 7 2 3 3 2 3" xfId="28852"/>
    <cellStyle name="常规 5 2 2 3 7 2 3 3 2 3" xfId="28853"/>
    <cellStyle name="常规 5 6 6 2 3 3 2 3" xfId="28854"/>
    <cellStyle name="常规 5 2 5 6 2 3 3 2 3" xfId="28855"/>
    <cellStyle name="常规 5 2 2 4 6 2 3 3 2 3" xfId="28856"/>
    <cellStyle name="常规 5 4 2 6 2 3 3 2 3" xfId="28857"/>
    <cellStyle name="常规 5 2 3 2 6 2 3 3 2 3" xfId="28858"/>
    <cellStyle name="常规 5 2 2 2 2 6 2 3 3 2 3" xfId="28859"/>
    <cellStyle name="常规 5 5 2 6 2 3 3 2 3" xfId="28860"/>
    <cellStyle name="常规 5 2 4 2 6 2 3 3 2 3" xfId="28861"/>
    <cellStyle name="常规 5 2 2 3 2 6 2 3 3 2 3" xfId="28862"/>
    <cellStyle name="常规 5 15 2 2 3" xfId="28863"/>
    <cellStyle name="常规 5 2 14 2 2 3" xfId="28864"/>
    <cellStyle name="常规 5 2 2 13 2 2 3" xfId="28865"/>
    <cellStyle name="常规 5 4 11 2 2 3" xfId="28866"/>
    <cellStyle name="常规 5 2 3 11 2 2 3" xfId="28867"/>
    <cellStyle name="常规 5 2 2 2 11 2 2 3" xfId="28868"/>
    <cellStyle name="常规 5 5 11 2 2 3" xfId="28869"/>
    <cellStyle name="常规 5 2 4 11 2 2 3" xfId="28870"/>
    <cellStyle name="常规 5 2 2 3 11 2 2 3" xfId="28871"/>
    <cellStyle name="常规 5 6 10 2 2 3" xfId="28872"/>
    <cellStyle name="常规 5 2 5 10 2 2 3" xfId="28873"/>
    <cellStyle name="常规 5 2 2 4 10 2 2 3" xfId="28874"/>
    <cellStyle name="常规 5 4 2 10 2 2 3" xfId="28875"/>
    <cellStyle name="常规 5 2 3 2 10 2 2 3" xfId="28876"/>
    <cellStyle name="常规 5 2 2 2 2 10 2 2 3" xfId="28877"/>
    <cellStyle name="常规 5 5 2 10 2 2 3" xfId="28878"/>
    <cellStyle name="常规 5 2 4 2 10 2 2 3" xfId="28879"/>
    <cellStyle name="常规 5 2 2 3 2 10 2 2 3" xfId="28880"/>
    <cellStyle name="常规 5 7 5 2 2 3" xfId="28881"/>
    <cellStyle name="常规 5 2 6 5 2 2 3" xfId="28882"/>
    <cellStyle name="常规 5 2 2 5 5 2 2 3" xfId="28883"/>
    <cellStyle name="常规 5 4 3 5 2 2 3" xfId="28884"/>
    <cellStyle name="常规 5 2 3 3 5 2 2 3" xfId="28885"/>
    <cellStyle name="常规 5 2 2 2 3 5 2 2 3" xfId="28886"/>
    <cellStyle name="常规 5 5 3 5 2 2 3" xfId="28887"/>
    <cellStyle name="常规 5 2 4 3 5 2 2 3" xfId="28888"/>
    <cellStyle name="常规 5 2 2 3 3 5 2 2 3" xfId="28889"/>
    <cellStyle name="常规 5 6 2 5 2 2 3" xfId="28890"/>
    <cellStyle name="常规 5 2 5 2 5 2 2 3" xfId="28891"/>
    <cellStyle name="常规 5 2 2 4 2 5 2 2 3" xfId="28892"/>
    <cellStyle name="常规 5 4 2 2 5 2 2 3" xfId="28893"/>
    <cellStyle name="常规 5 2 3 2 2 5 2 2 3" xfId="28894"/>
    <cellStyle name="常规 5 2 2 2 2 2 5 2 2 3" xfId="28895"/>
    <cellStyle name="常规 5 5 2 2 5 2 2 3" xfId="28896"/>
    <cellStyle name="常规 5 2 4 2 2 5 2 2 3" xfId="28897"/>
    <cellStyle name="常规 5 2 2 3 2 2 5 2 2 3" xfId="28898"/>
    <cellStyle name="常规 5 8 5 2 2 3" xfId="28899"/>
    <cellStyle name="常规 5 2 7 5 2 2 3" xfId="28900"/>
    <cellStyle name="常规 5 2 2 6 5 2 2 3" xfId="28901"/>
    <cellStyle name="常规 5 4 4 5 2 2 3" xfId="28902"/>
    <cellStyle name="常规 5 2 3 4 5 2 2 3" xfId="28903"/>
    <cellStyle name="常规 5 2 2 2 4 5 2 2 3" xfId="28904"/>
    <cellStyle name="常规 5 5 4 5 2 2 3" xfId="28905"/>
    <cellStyle name="常规 5 2 4 4 5 2 2 3" xfId="28906"/>
    <cellStyle name="常规 5 2 2 3 4 5 2 2 3" xfId="28907"/>
    <cellStyle name="常规 5 6 3 5 2 2 3" xfId="28908"/>
    <cellStyle name="常规 5 2 5 3 5 2 2 3" xfId="28909"/>
    <cellStyle name="常规 5 2 2 4 3 5 2 2 3" xfId="28910"/>
    <cellStyle name="常规 5 4 2 3 5 2 2 3" xfId="28911"/>
    <cellStyle name="常规 5 2 3 2 3 5 2 2 3" xfId="28912"/>
    <cellStyle name="常规 5 2 2 2 2 3 5 2 2 3" xfId="28913"/>
    <cellStyle name="常规 5 5 2 3 5 2 2 3" xfId="28914"/>
    <cellStyle name="常规 5 2 4 2 3 5 2 2 3" xfId="28915"/>
    <cellStyle name="常规 5 2 2 3 2 3 5 2 2 3" xfId="28916"/>
    <cellStyle name="常规 5 9 5 2 2 3" xfId="28917"/>
    <cellStyle name="常规 5 2 8 5 2 2 3" xfId="28918"/>
    <cellStyle name="常规 5 2 2 7 5 2 2 3" xfId="28919"/>
    <cellStyle name="常规 5 4 5 5 2 2 3" xfId="28920"/>
    <cellStyle name="常规 5 2 3 5 5 2 2 3" xfId="28921"/>
    <cellStyle name="常规 5 2 2 2 5 5 2 2 3" xfId="28922"/>
    <cellStyle name="常规 5 5 5 5 2 2 3" xfId="28923"/>
    <cellStyle name="常规 5 2 4 5 5 2 2 3" xfId="28924"/>
    <cellStyle name="常规 5 2 2 3 5 5 2 2 3" xfId="28925"/>
    <cellStyle name="常规 5 6 4 5 2 2 3" xfId="28926"/>
    <cellStyle name="常规 5 2 5 4 5 2 2 3" xfId="28927"/>
    <cellStyle name="常规 5 2 2 4 4 5 2 2 3" xfId="28928"/>
    <cellStyle name="常规 5 4 2 4 5 2 2 3" xfId="28929"/>
    <cellStyle name="常规 5 2 3 2 4 5 2 2 3" xfId="28930"/>
    <cellStyle name="常规 5 2 2 2 2 4 5 2 2 3" xfId="28931"/>
    <cellStyle name="常规 5 5 2 4 5 2 2 3" xfId="28932"/>
    <cellStyle name="常规 5 2 4 2 4 5 2 2 3" xfId="28933"/>
    <cellStyle name="常规 5 2 2 3 2 4 5 2 2 3" xfId="28934"/>
    <cellStyle name="常规 5 10 5 2 2 3" xfId="28935"/>
    <cellStyle name="常规 5 2 9 5 2 2 3" xfId="28936"/>
    <cellStyle name="常规 5 2 2 8 5 2 2 3" xfId="28937"/>
    <cellStyle name="常规 5 4 6 5 2 2 3" xfId="28938"/>
    <cellStyle name="常规 5 2 3 6 5 2 2 3" xfId="28939"/>
    <cellStyle name="常规 5 2 2 2 6 5 2 2 3" xfId="28940"/>
    <cellStyle name="常规 5 5 6 5 2 2 3" xfId="28941"/>
    <cellStyle name="常规 5 2 4 6 5 2 2 3" xfId="28942"/>
    <cellStyle name="常规 5 2 2 3 6 5 2 2 3" xfId="28943"/>
    <cellStyle name="常规 5 6 5 5 2 2 3" xfId="28944"/>
    <cellStyle name="常规 5 2 5 5 5 2 2 3" xfId="28945"/>
    <cellStyle name="常规 5 2 2 4 5 5 2 2 3" xfId="28946"/>
    <cellStyle name="常规 5 4 2 5 5 2 2 3" xfId="28947"/>
    <cellStyle name="常规 5 2 3 2 5 5 2 2 3" xfId="28948"/>
    <cellStyle name="常规 5 2 2 2 2 5 5 2 2 3" xfId="28949"/>
    <cellStyle name="常规 5 5 2 5 5 2 2 3" xfId="28950"/>
    <cellStyle name="常规 5 2 4 2 5 5 2 2 3" xfId="28951"/>
    <cellStyle name="常规 5 2 2 3 2 5 5 2 2 3" xfId="28952"/>
    <cellStyle name="常规 5 11 5 2 2 3" xfId="28953"/>
    <cellStyle name="常规 5 2 10 5 2 2 3" xfId="28954"/>
    <cellStyle name="常规 5 2 2 9 5 2 2 3" xfId="28955"/>
    <cellStyle name="常规 5 4 7 5 2 2 3" xfId="28956"/>
    <cellStyle name="常规 5 2 3 7 5 2 2 3" xfId="28957"/>
    <cellStyle name="常规 5 2 2 2 7 5 2 2 3" xfId="28958"/>
    <cellStyle name="常规 5 5 7 5 2 2 3" xfId="28959"/>
    <cellStyle name="常规 5 2 4 7 5 2 2 3" xfId="28960"/>
    <cellStyle name="常规 5 2 2 3 7 5 2 2 3" xfId="28961"/>
    <cellStyle name="常规 5 6 6 5 2 2 3" xfId="28962"/>
    <cellStyle name="常规 5 2 5 6 5 2 2 3" xfId="28963"/>
    <cellStyle name="常规 5 2 2 4 6 5 2 2 3" xfId="28964"/>
    <cellStyle name="常规 5 4 2 6 5 2 2 3" xfId="28965"/>
    <cellStyle name="常规 5 2 3 2 6 5 2 2 3" xfId="28966"/>
    <cellStyle name="常规 5 2 2 2 2 6 5 2 2 3" xfId="28967"/>
    <cellStyle name="常规 5 5 2 6 5 2 2 3" xfId="28968"/>
    <cellStyle name="常规 5 2 4 2 6 5 2 2 3" xfId="28969"/>
    <cellStyle name="常规 5 2 2 3 2 6 5 2 2 3" xfId="28970"/>
    <cellStyle name="常规 5 12 4 2 2 3" xfId="28971"/>
    <cellStyle name="常规 5 2 11 4 2 2 3" xfId="28972"/>
    <cellStyle name="常规 5 2 2 10 4 2 2 3" xfId="28973"/>
    <cellStyle name="常规 5 4 8 4 2 2 3" xfId="28974"/>
    <cellStyle name="常规 5 2 3 8 4 2 2 3" xfId="28975"/>
    <cellStyle name="常规 5 2 2 2 8 4 2 2 3" xfId="28976"/>
    <cellStyle name="常规 5 5 8 4 2 2 3" xfId="28977"/>
    <cellStyle name="常规 5 2 4 8 4 2 2 3" xfId="28978"/>
    <cellStyle name="常规 5 2 2 3 8 4 2 2 3" xfId="28979"/>
    <cellStyle name="常规 5 6 7 4 2 2 3" xfId="28980"/>
    <cellStyle name="常规 5 2 5 7 4 2 2 3" xfId="28981"/>
    <cellStyle name="常规 5 2 2 4 7 4 2 2 3" xfId="28982"/>
    <cellStyle name="常规 5 4 2 7 4 2 2 3" xfId="28983"/>
    <cellStyle name="常规 5 2 3 2 7 4 2 2 3" xfId="28984"/>
    <cellStyle name="常规 5 2 2 2 2 7 4 2 2 3" xfId="28985"/>
    <cellStyle name="常规 5 5 2 7 4 2 2 3" xfId="28986"/>
    <cellStyle name="常规 5 2 4 2 7 4 2 2 3" xfId="28987"/>
    <cellStyle name="常规 5 2 2 3 2 7 4 2 2 3" xfId="28988"/>
    <cellStyle name="常规 5 7 2 4 2 2 3" xfId="28989"/>
    <cellStyle name="常规 5 2 6 2 4 2 2 3" xfId="28990"/>
    <cellStyle name="常规 5 2 2 5 2 4 2 2 3" xfId="28991"/>
    <cellStyle name="常规 5 4 3 2 4 2 2 3" xfId="28992"/>
    <cellStyle name="常规 5 2 3 3 2 4 2 2 3" xfId="28993"/>
    <cellStyle name="常规 5 2 2 2 3 2 4 2 2 3" xfId="28994"/>
    <cellStyle name="常规 5 5 3 2 4 2 2 3" xfId="28995"/>
    <cellStyle name="常规 5 2 4 3 2 4 2 2 3" xfId="28996"/>
    <cellStyle name="常规 5 2 2 3 3 2 4 2 2 3" xfId="28997"/>
    <cellStyle name="常规 5 6 2 2 4 2 2 3" xfId="28998"/>
    <cellStyle name="常规 5 2 5 2 2 4 2 2 3" xfId="28999"/>
    <cellStyle name="常规 5 2 2 4 2 2 4 2 2 3" xfId="29000"/>
    <cellStyle name="常规 5 4 2 2 2 4 2 2 3" xfId="29001"/>
    <cellStyle name="常规 5 2 3 2 2 2 4 2 2 3" xfId="29002"/>
    <cellStyle name="常规 5 2 2 2 2 2 2 4 2 2 3" xfId="29003"/>
    <cellStyle name="常规 5 5 2 2 2 4 2 2 3" xfId="29004"/>
    <cellStyle name="常规 5 2 4 2 2 2 4 2 2 3" xfId="29005"/>
    <cellStyle name="常规 5 2 2 3 2 2 2 4 2 2 3" xfId="29006"/>
    <cellStyle name="常规 5 8 2 4 2 2 3" xfId="29007"/>
    <cellStyle name="常规 5 2 7 2 4 2 2 3" xfId="29008"/>
    <cellStyle name="常规 5 2 2 6 2 4 2 2 3" xfId="29009"/>
    <cellStyle name="常规 5 4 4 2 4 2 2 3" xfId="29010"/>
    <cellStyle name="常规 5 2 3 4 2 4 2 2 3" xfId="29011"/>
    <cellStyle name="常规 5 2 2 2 4 2 4 2 2 3" xfId="29012"/>
    <cellStyle name="常规 5 5 4 2 4 2 2 3" xfId="29013"/>
    <cellStyle name="常规 5 2 4 4 2 4 2 2 3" xfId="29014"/>
    <cellStyle name="常规 5 2 2 3 4 2 4 2 2 3" xfId="29015"/>
    <cellStyle name="常规 5 6 3 2 4 2 2 3" xfId="29016"/>
    <cellStyle name="常规 5 2 5 3 2 4 2 2 3" xfId="29017"/>
    <cellStyle name="常规 5 2 2 4 3 2 4 2 2 3" xfId="29018"/>
    <cellStyle name="常规 5 4 2 3 2 4 2 2 3" xfId="29019"/>
    <cellStyle name="常规 5 2 3 2 3 2 4 2 2 3" xfId="29020"/>
    <cellStyle name="常规 5 2 2 2 2 3 2 4 2 2 3" xfId="29021"/>
    <cellStyle name="常规 5 5 2 3 2 4 2 2 3" xfId="29022"/>
    <cellStyle name="常规 5 2 4 2 3 2 4 2 2 3" xfId="29023"/>
    <cellStyle name="常规 5 2 2 3 2 3 2 4 2 2 3" xfId="29024"/>
    <cellStyle name="常规 5 9 2 4 2 2 3" xfId="29025"/>
    <cellStyle name="常规 5 2 8 2 4 2 2 3" xfId="29026"/>
    <cellStyle name="常规 5 2 2 7 2 4 2 2 3" xfId="29027"/>
    <cellStyle name="常规 5 4 5 2 4 2 2 3" xfId="29028"/>
    <cellStyle name="常规 5 2 3 5 2 4 2 2 3" xfId="29029"/>
    <cellStyle name="常规 5 2 2 2 5 2 4 2 2 3" xfId="29030"/>
    <cellStyle name="常规 5 5 5 2 4 2 2 3" xfId="29031"/>
    <cellStyle name="常规 5 2 4 5 2 4 2 2 3" xfId="29032"/>
    <cellStyle name="常规 5 2 2 3 5 2 4 2 2 3" xfId="29033"/>
    <cellStyle name="常规 5 6 4 2 4 2 2 3" xfId="29034"/>
    <cellStyle name="常规 5 2 5 4 2 4 2 2 3" xfId="29035"/>
    <cellStyle name="常规 5 2 2 4 4 2 4 2 2 3" xfId="29036"/>
    <cellStyle name="常规 5 4 2 4 2 4 2 2 3" xfId="29037"/>
    <cellStyle name="常规 5 2 3 2 4 2 4 2 2 3" xfId="29038"/>
    <cellStyle name="常规 5 2 2 2 2 4 2 4 2 2 3" xfId="29039"/>
    <cellStyle name="常规 5 5 2 4 2 4 2 2 3" xfId="29040"/>
    <cellStyle name="常规 5 2 4 2 4 2 4 2 2 3" xfId="29041"/>
    <cellStyle name="常规 5 2 2 3 2 4 2 4 2 2 3" xfId="29042"/>
    <cellStyle name="常规 5 10 2 4 2 2 3" xfId="29043"/>
    <cellStyle name="常规 5 2 9 2 4 2 2 3" xfId="29044"/>
    <cellStyle name="常规 5 2 2 8 2 4 2 2 3" xfId="29045"/>
    <cellStyle name="常规 5 4 6 2 4 2 2 3" xfId="29046"/>
    <cellStyle name="常规 5 2 3 6 2 4 2 2 3" xfId="29047"/>
    <cellStyle name="常规 5 2 2 2 6 2 4 2 2 3" xfId="29048"/>
    <cellStyle name="常规 5 5 6 2 4 2 2 3" xfId="29049"/>
    <cellStyle name="常规 5 2 4 6 2 4 2 2 3" xfId="29050"/>
    <cellStyle name="常规 5 2 2 3 6 2 4 2 2 3" xfId="29051"/>
    <cellStyle name="常规 5 6 5 2 4 2 2 3" xfId="29052"/>
    <cellStyle name="常规 5 2 5 5 2 4 2 2 3" xfId="29053"/>
    <cellStyle name="常规 5 2 2 4 5 2 4 2 2 3" xfId="29054"/>
    <cellStyle name="常规 5 4 2 5 2 4 2 2 3" xfId="29055"/>
    <cellStyle name="常规 5 2 3 2 5 2 4 2 2 3" xfId="29056"/>
    <cellStyle name="常规 5 2 2 2 2 5 2 4 2 2 3" xfId="29057"/>
    <cellStyle name="常规 5 5 2 5 2 4 2 2 3" xfId="29058"/>
    <cellStyle name="常规 5 2 4 2 5 2 4 2 2 3" xfId="29059"/>
    <cellStyle name="常规 5 2 2 3 2 5 2 4 2 2 3" xfId="29060"/>
    <cellStyle name="常规 5 11 2 4 2 2 3" xfId="29061"/>
    <cellStyle name="常规 5 2 10 2 4 2 2 3" xfId="29062"/>
    <cellStyle name="常规 5 2 2 9 2 4 2 2 3" xfId="29063"/>
    <cellStyle name="常规 5 4 7 2 4 2 2 3" xfId="29064"/>
    <cellStyle name="常规 5 2 3 7 2 4 2 2 3" xfId="29065"/>
    <cellStyle name="常规 5 2 2 2 7 2 4 2 2 3" xfId="29066"/>
    <cellStyle name="常规 5 5 7 2 4 2 2 3" xfId="29067"/>
    <cellStyle name="常规 5 2 4 7 2 4 2 2 3" xfId="29068"/>
    <cellStyle name="常规 5 2 2 3 7 2 4 2 2 3" xfId="29069"/>
    <cellStyle name="常规 5 6 6 2 4 2 2 3" xfId="29070"/>
    <cellStyle name="常规 5 2 5 6 2 4 2 2 3" xfId="29071"/>
    <cellStyle name="常规 5 2 2 4 6 2 4 2 2 3" xfId="29072"/>
    <cellStyle name="常规 5 4 2 6 2 4 2 2 3" xfId="29073"/>
    <cellStyle name="常规 5 2 3 2 6 2 4 2 2 3" xfId="29074"/>
    <cellStyle name="常规 5 2 2 2 2 6 2 4 2 2 3" xfId="29075"/>
    <cellStyle name="常规 5 5 2 6 2 4 2 2 3" xfId="29076"/>
    <cellStyle name="常规 5 2 4 2 6 2 4 2 2 3" xfId="29077"/>
    <cellStyle name="常规 5 2 2 3 2 6 2 4 2 2 3" xfId="29078"/>
    <cellStyle name="常规 5 13 2 2 2 3" xfId="29079"/>
    <cellStyle name="常规 5 2 12 2 2 2 3" xfId="29080"/>
    <cellStyle name="常规 5 2 2 11 2 2 2 3" xfId="29081"/>
    <cellStyle name="常规 5 4 9 2 2 2 3" xfId="29082"/>
    <cellStyle name="常规 5 2 3 9 2 2 2 3" xfId="29083"/>
    <cellStyle name="常规 5 2 2 2 9 2 2 2 3" xfId="29084"/>
    <cellStyle name="常规 5 5 9 2 2 2 3" xfId="29085"/>
    <cellStyle name="常规 5 2 4 9 2 2 2 3" xfId="29086"/>
    <cellStyle name="常规 5 2 2 3 9 2 2 2 3" xfId="29087"/>
    <cellStyle name="常规 5 6 8 2 2 2 3" xfId="29088"/>
    <cellStyle name="常规 5 2 5 8 2 2 2 3" xfId="29089"/>
    <cellStyle name="常规 5 2 2 4 8 2 2 2 3" xfId="29090"/>
    <cellStyle name="常规 5 4 2 8 2 2 2 3" xfId="29091"/>
    <cellStyle name="常规 5 2 3 2 8 2 2 2 3" xfId="29092"/>
    <cellStyle name="常规 5 2 2 2 2 8 2 2 2 3" xfId="29093"/>
    <cellStyle name="常规 5 5 2 8 2 2 2 3" xfId="29094"/>
    <cellStyle name="常规 5 2 4 2 8 2 2 2 3" xfId="29095"/>
    <cellStyle name="常规 5 2 2 3 2 8 2 2 2 3" xfId="29096"/>
    <cellStyle name="常规 5 7 3 2 2 2 3" xfId="29097"/>
    <cellStyle name="常规 5 2 6 3 2 2 2 3" xfId="29098"/>
    <cellStyle name="常规 5 2 2 5 3 2 2 2 3" xfId="29099"/>
    <cellStyle name="常规 5 4 3 3 2 2 2 3" xfId="29100"/>
    <cellStyle name="常规 5 2 3 3 3 2 2 2 3" xfId="29101"/>
    <cellStyle name="常规 5 2 2 2 3 3 2 2 2 3" xfId="29102"/>
    <cellStyle name="常规 5 5 3 3 2 2 2 3" xfId="29103"/>
    <cellStyle name="常规 5 2 4 3 3 2 2 2 3" xfId="29104"/>
    <cellStyle name="常规 5 2 2 3 3 3 2 2 2 3" xfId="29105"/>
    <cellStyle name="常规 5 6 2 3 2 2 2 3" xfId="29106"/>
    <cellStyle name="常规 5 2 5 2 3 2 2 2 3" xfId="29107"/>
    <cellStyle name="常规 5 2 2 4 2 3 2 2 2 3" xfId="29108"/>
    <cellStyle name="常规 5 4 2 2 3 2 2 2 3" xfId="29109"/>
    <cellStyle name="常规 5 2 3 2 2 3 2 2 2 3" xfId="29110"/>
    <cellStyle name="常规 5 2 2 2 2 2 3 2 2 2 3" xfId="29111"/>
    <cellStyle name="常规 5 5 2 2 3 2 2 2 3" xfId="29112"/>
    <cellStyle name="常规 5 2 4 2 2 3 2 2 2 3" xfId="29113"/>
    <cellStyle name="常规 5 2 2 3 2 2 3 2 2 2 3" xfId="29114"/>
    <cellStyle name="常规 5 8 3 2 2 2 3" xfId="29115"/>
    <cellStyle name="常规 5 2 7 3 2 2 2 3" xfId="29116"/>
    <cellStyle name="常规 5 2 2 6 3 2 2 2 3" xfId="29117"/>
    <cellStyle name="常规 5 4 4 3 2 2 2 3" xfId="29118"/>
    <cellStyle name="常规 5 2 3 4 3 2 2 2 3" xfId="29119"/>
    <cellStyle name="常规 5 2 2 2 4 3 2 2 2 3" xfId="29120"/>
    <cellStyle name="常规 5 5 4 3 2 2 2 3" xfId="29121"/>
    <cellStyle name="常规 5 2 4 4 3 2 2 2 3" xfId="29122"/>
    <cellStyle name="常规 5 2 2 3 4 3 2 2 2 3" xfId="29123"/>
    <cellStyle name="常规 5 6 3 3 2 2 2 3" xfId="29124"/>
    <cellStyle name="常规 5 2 5 3 3 2 2 2 3" xfId="29125"/>
    <cellStyle name="常规 5 2 2 4 3 3 2 2 2 3" xfId="29126"/>
    <cellStyle name="常规 5 4 2 3 3 2 2 2 3" xfId="29127"/>
    <cellStyle name="常规 5 2 3 2 3 3 2 2 2 3" xfId="29128"/>
    <cellStyle name="常规 5 2 2 2 2 3 3 2 2 2 3" xfId="29129"/>
    <cellStyle name="常规 5 5 2 3 3 2 2 2 3" xfId="29130"/>
    <cellStyle name="常规 5 2 4 2 3 3 2 2 2 3" xfId="29131"/>
    <cellStyle name="常规 5 2 2 3 2 3 3 2 2 2 3" xfId="29132"/>
    <cellStyle name="常规 5 9 3 2 2 2 3" xfId="29133"/>
    <cellStyle name="常规 5 2 8 3 2 2 2 3" xfId="29134"/>
    <cellStyle name="常规 5 2 2 7 3 2 2 2 3" xfId="29135"/>
    <cellStyle name="常规 5 4 5 3 2 2 2 3" xfId="29136"/>
    <cellStyle name="常规 5 2 3 5 3 2 2 2 3" xfId="29137"/>
    <cellStyle name="常规 5 2 2 2 5 3 2 2 2 3" xfId="29138"/>
    <cellStyle name="常规 5 5 5 3 2 2 2 3" xfId="29139"/>
    <cellStyle name="常规 5 2 4 5 3 2 2 2 3" xfId="29140"/>
    <cellStyle name="常规 5 2 2 3 5 3 2 2 2 3" xfId="29141"/>
    <cellStyle name="常规 5 6 4 3 2 2 2 3" xfId="29142"/>
    <cellStyle name="常规 5 2 5 4 3 2 2 2 3" xfId="29143"/>
    <cellStyle name="常规 5 2 2 4 4 3 2 2 2 3" xfId="29144"/>
    <cellStyle name="常规 5 4 2 4 3 2 2 2 3" xfId="29145"/>
    <cellStyle name="常规 5 2 3 2 4 3 2 2 2 3" xfId="29146"/>
    <cellStyle name="常规 5 2 2 2 2 4 3 2 2 2 3" xfId="29147"/>
    <cellStyle name="常规 5 5 2 4 3 2 2 2 3" xfId="29148"/>
    <cellStyle name="常规 5 2 4 2 4 3 2 2 2 3" xfId="29149"/>
    <cellStyle name="常规 5 2 2 3 2 4 3 2 2 2 3" xfId="29150"/>
    <cellStyle name="常规 5 10 3 2 2 2 3" xfId="29151"/>
    <cellStyle name="常规 5 2 9 3 2 2 2 3" xfId="29152"/>
    <cellStyle name="常规 5 2 2 8 3 2 2 2 3" xfId="29153"/>
    <cellStyle name="常规 5 4 6 3 2 2 2 3" xfId="29154"/>
    <cellStyle name="常规 5 2 3 6 3 2 2 2 3" xfId="29155"/>
    <cellStyle name="常规 5 2 2 2 6 3 2 2 2 3" xfId="29156"/>
    <cellStyle name="常规 5 5 6 3 2 2 2 3" xfId="29157"/>
    <cellStyle name="常规 5 2 4 6 3 2 2 2 3" xfId="29158"/>
    <cellStyle name="常规 5 2 2 3 6 3 2 2 2 3" xfId="29159"/>
    <cellStyle name="常规 5 6 5 3 2 2 2 3" xfId="29160"/>
    <cellStyle name="常规 5 2 5 5 3 2 2 2 3" xfId="29161"/>
    <cellStyle name="常规 5 2 2 4 5 3 2 2 2 3" xfId="29162"/>
    <cellStyle name="常规 5 4 2 5 3 2 2 2 3" xfId="29163"/>
    <cellStyle name="常规 5 2 3 2 5 3 2 2 2 3" xfId="29164"/>
    <cellStyle name="常规 5 2 2 2 2 5 3 2 2 2 3" xfId="29165"/>
    <cellStyle name="常规 5 5 2 5 3 2 2 2 3" xfId="29166"/>
    <cellStyle name="常规 5 2 4 2 5 3 2 2 2 3" xfId="29167"/>
    <cellStyle name="常规 5 2 2 3 2 5 3 2 2 2 3" xfId="29168"/>
    <cellStyle name="常规 5 11 3 2 2 2 3" xfId="29169"/>
    <cellStyle name="常规 5 2 10 3 2 2 2 3" xfId="29170"/>
    <cellStyle name="常规 5 2 2 9 3 2 2 2 3" xfId="29171"/>
    <cellStyle name="常规 5 4 7 3 2 2 2 3" xfId="29172"/>
    <cellStyle name="常规 5 2 3 7 3 2 2 2 3" xfId="29173"/>
    <cellStyle name="常规 5 2 2 2 7 3 2 2 2 3" xfId="29174"/>
    <cellStyle name="常规 5 5 7 3 2 2 2 3" xfId="29175"/>
    <cellStyle name="常规 5 2 4 7 3 2 2 2 3" xfId="29176"/>
    <cellStyle name="常规 5 2 2 3 7 3 2 2 2 3" xfId="29177"/>
    <cellStyle name="常规 5 6 6 3 2 2 2 3" xfId="29178"/>
    <cellStyle name="常规 5 2 5 6 3 2 2 2 3" xfId="29179"/>
    <cellStyle name="常规 5 2 2 4 6 3 2 2 2 3" xfId="29180"/>
    <cellStyle name="常规 5 4 2 6 3 2 2 2 3" xfId="29181"/>
    <cellStyle name="常规 5 2 3 2 6 3 2 2 2 3" xfId="29182"/>
    <cellStyle name="常规 5 2 2 2 2 6 3 2 2 2 3" xfId="29183"/>
    <cellStyle name="常规 5 5 2 6 3 2 2 2 3" xfId="29184"/>
    <cellStyle name="常规 5 2 4 2 6 3 2 2 2 3" xfId="29185"/>
    <cellStyle name="常规 5 2 2 3 2 6 3 2 2 2 3" xfId="29186"/>
    <cellStyle name="常规 5 12 2 2 2 2 3" xfId="29187"/>
    <cellStyle name="常规 5 2 11 2 2 2 2 3" xfId="29188"/>
    <cellStyle name="常规 5 2 2 10 2 2 2 2 3" xfId="29189"/>
    <cellStyle name="常规 5 4 8 2 2 2 2 3" xfId="29190"/>
    <cellStyle name="常规 5 2 3 8 2 2 2 2 3" xfId="29191"/>
    <cellStyle name="常规 5 2 2 2 8 2 2 2 2 3" xfId="29192"/>
    <cellStyle name="常规 5 5 8 2 2 2 2 3" xfId="29193"/>
    <cellStyle name="常规 5 2 4 8 2 2 2 2 3" xfId="29194"/>
    <cellStyle name="常规 5 2 2 3 8 2 2 2 2 3" xfId="29195"/>
    <cellStyle name="常规 5 6 7 2 2 2 2 3" xfId="29196"/>
    <cellStyle name="常规 5 2 5 7 2 2 2 2 3" xfId="29197"/>
    <cellStyle name="常规 5 2 2 4 7 2 2 2 2 3" xfId="29198"/>
    <cellStyle name="常规 5 4 2 7 2 2 2 2 3" xfId="29199"/>
    <cellStyle name="常规 5 2 3 2 7 2 2 2 2 3" xfId="29200"/>
    <cellStyle name="常规 5 2 2 2 2 7 2 2 2 2 3" xfId="29201"/>
    <cellStyle name="常规 5 5 2 7 2 2 2 2 3" xfId="29202"/>
    <cellStyle name="常规 5 2 4 2 7 2 2 2 2 3" xfId="29203"/>
    <cellStyle name="常规 5 2 2 3 2 7 2 2 2 2 3" xfId="29204"/>
    <cellStyle name="常规 5 7 2 2 2 2 2 3" xfId="29205"/>
    <cellStyle name="常规 5 2 6 2 2 2 2 2 3" xfId="29206"/>
    <cellStyle name="常规 5 2 2 5 2 2 2 2 2 3" xfId="29207"/>
    <cellStyle name="常规 5 4 3 2 2 2 2 2 3" xfId="29208"/>
    <cellStyle name="常规 5 2 3 3 2 2 2 2 2 3" xfId="29209"/>
    <cellStyle name="常规 5 2 2 2 3 2 2 2 2 2 3" xfId="29210"/>
    <cellStyle name="常规 5 5 3 2 2 2 2 2 3" xfId="29211"/>
    <cellStyle name="常规 5 2 4 3 2 2 2 2 2 3" xfId="29212"/>
    <cellStyle name="常规 5 2 2 3 3 2 2 2 2 2 3" xfId="29213"/>
    <cellStyle name="常规 5 6 2 2 2 2 2 2 3" xfId="29214"/>
    <cellStyle name="常规 5 2 5 2 2 2 2 2 2 3" xfId="29215"/>
    <cellStyle name="常规 5 2 2 4 2 2 2 2 2 2 3" xfId="29216"/>
    <cellStyle name="常规 5 4 2 2 2 2 2 2 2 3" xfId="29217"/>
    <cellStyle name="常规 5 2 3 2 2 2 2 2 2 2 3" xfId="29218"/>
    <cellStyle name="常规 5 2 2 2 2 2 2 2 2 2 2 3" xfId="29219"/>
    <cellStyle name="常规 5 5 2 2 2 2 2 2 2 3" xfId="29220"/>
    <cellStyle name="常规 5 2 4 2 2 2 2 2 2 2 3" xfId="29221"/>
    <cellStyle name="常规 5 2 2 3 2 2 2 2 2 2 2 3" xfId="29222"/>
    <cellStyle name="常规 5 8 2 2 2 2 2 3" xfId="29223"/>
    <cellStyle name="常规 5 2 7 2 2 2 2 2 3" xfId="29224"/>
    <cellStyle name="常规 5 2 2 6 2 2 2 2 2 3" xfId="29225"/>
    <cellStyle name="常规 5 4 4 2 2 2 2 2 3" xfId="29226"/>
    <cellStyle name="常规 5 2 3 4 2 2 2 2 2 3" xfId="29227"/>
    <cellStyle name="常规 5 2 2 2 4 2 2 2 2 2 3" xfId="29228"/>
    <cellStyle name="常规 5 5 4 2 2 2 2 2 3" xfId="29229"/>
    <cellStyle name="常规 5 2 4 4 2 2 2 2 2 3" xfId="29230"/>
    <cellStyle name="常规 5 2 2 3 4 2 2 2 2 2 3" xfId="29231"/>
    <cellStyle name="常规 5 6 3 2 2 2 2 2 3" xfId="29232"/>
    <cellStyle name="常规 5 2 5 3 2 2 2 2 2 3" xfId="29233"/>
    <cellStyle name="常规 5 2 2 4 3 2 2 2 2 2 3" xfId="29234"/>
    <cellStyle name="常规 5 4 2 3 2 2 2 2 2 3" xfId="29235"/>
    <cellStyle name="常规 5 2 3 2 3 2 2 2 2 2 3" xfId="29236"/>
    <cellStyle name="常规 5 2 2 2 2 3 2 2 2 2 2 3" xfId="29237"/>
    <cellStyle name="常规 5 5 2 3 2 2 2 2 2 3" xfId="29238"/>
    <cellStyle name="常规 5 2 4 2 3 2 2 2 2 2 3" xfId="29239"/>
    <cellStyle name="常规 5 2 2 3 2 3 2 2 2 2 2 3" xfId="29240"/>
    <cellStyle name="常规 5 9 2 2 2 2 2 3" xfId="29241"/>
    <cellStyle name="常规 5 2 8 2 2 2 2 2 3" xfId="29242"/>
    <cellStyle name="常规 5 2 2 7 2 2 2 2 2 3" xfId="29243"/>
    <cellStyle name="常规 5 4 5 2 2 2 2 2 3" xfId="29244"/>
    <cellStyle name="常规 5 2 3 5 2 2 2 2 2 3" xfId="29245"/>
    <cellStyle name="常规 5 2 2 2 5 2 2 2 2 2 3" xfId="29246"/>
    <cellStyle name="常规 5 5 5 2 2 2 2 2 3" xfId="29247"/>
    <cellStyle name="常规 5 2 4 5 2 2 2 2 2 3" xfId="29248"/>
    <cellStyle name="常规 5 2 2 3 5 2 2 2 2 2 3" xfId="29249"/>
    <cellStyle name="常规 5 6 4 2 2 2 2 2 3" xfId="29250"/>
    <cellStyle name="常规 5 2 5 4 2 2 2 2 2 3" xfId="29251"/>
    <cellStyle name="常规 5 2 2 4 4 2 2 2 2 2 3" xfId="29252"/>
    <cellStyle name="常规 5 4 2 4 2 2 2 2 2 3" xfId="29253"/>
    <cellStyle name="常规 5 2 3 2 4 2 2 2 2 2 3" xfId="29254"/>
    <cellStyle name="常规 5 2 2 2 2 4 2 2 2 2 2 3" xfId="29255"/>
    <cellStyle name="常规 5 5 2 4 2 2 2 2 2 3" xfId="29256"/>
    <cellStyle name="常规 5 2 4 2 4 2 2 2 2 2 3" xfId="29257"/>
    <cellStyle name="常规 5 2 2 3 2 4 2 2 2 2 2 3" xfId="29258"/>
    <cellStyle name="常规 5 10 2 2 2 2 2 3" xfId="29259"/>
    <cellStyle name="常规 5 2 9 2 2 2 2 2 3" xfId="29260"/>
    <cellStyle name="常规 5 2 2 8 2 2 2 2 2 3" xfId="29261"/>
    <cellStyle name="常规 5 4 6 2 2 2 2 2 3" xfId="29262"/>
    <cellStyle name="常规 5 2 3 6 2 2 2 2 2 3" xfId="29263"/>
    <cellStyle name="常规 5 2 2 2 6 2 2 2 2 2 3" xfId="29264"/>
    <cellStyle name="常规 5 5 6 2 2 2 2 2 3" xfId="29265"/>
    <cellStyle name="常规 5 2 4 6 2 2 2 2 2 3" xfId="29266"/>
    <cellStyle name="常规 5 2 2 3 6 2 2 2 2 2 3" xfId="29267"/>
    <cellStyle name="常规 5 6 5 2 2 2 2 2 3" xfId="29268"/>
    <cellStyle name="常规 5 2 5 5 2 2 2 2 2 3" xfId="29269"/>
    <cellStyle name="常规 5 2 2 4 5 2 2 2 2 2 3" xfId="29270"/>
    <cellStyle name="常规 5 4 2 5 2 2 2 2 2 3" xfId="29271"/>
    <cellStyle name="常规 5 2 3 2 5 2 2 2 2 2 3" xfId="29272"/>
    <cellStyle name="常规 5 2 2 2 2 5 2 2 2 2 2 3" xfId="29273"/>
    <cellStyle name="常规 5 5 2 5 2 2 2 2 2 3" xfId="29274"/>
    <cellStyle name="常规 5 2 4 2 5 2 2 2 2 2 3" xfId="29275"/>
    <cellStyle name="常规 5 2 2 3 2 5 2 2 2 2 2 3" xfId="29276"/>
    <cellStyle name="常规 5 11 2 2 2 2 2 3" xfId="29277"/>
    <cellStyle name="常规 5 2 10 2 2 2 2 2 3" xfId="29278"/>
    <cellStyle name="常规 5 2 2 9 2 2 2 2 2 3" xfId="29279"/>
    <cellStyle name="常规 5 4 7 2 2 2 2 2 3" xfId="29280"/>
    <cellStyle name="常规 5 2 3 7 2 2 2 2 2 3" xfId="29281"/>
    <cellStyle name="常规 5 2 2 2 7 2 2 2 2 2 3" xfId="29282"/>
    <cellStyle name="常规 5 5 7 2 2 2 2 2 3" xfId="29283"/>
    <cellStyle name="常规 5 2 4 7 2 2 2 2 2 3" xfId="29284"/>
    <cellStyle name="常规 5 2 2 3 7 2 2 2 2 2 3" xfId="29285"/>
    <cellStyle name="常规 5 6 6 2 2 2 2 2 3" xfId="29286"/>
    <cellStyle name="常规 5 2 5 6 2 2 2 2 2 3" xfId="29287"/>
    <cellStyle name="常规 5 2 2 4 6 2 2 2 2 2 3" xfId="29288"/>
    <cellStyle name="常规 5 4 2 6 2 2 2 2 2 3" xfId="29289"/>
    <cellStyle name="常规 5 2 3 2 6 2 2 2 2 2 3" xfId="29290"/>
    <cellStyle name="常规 5 2 2 2 2 6 2 2 2 2 2 3" xfId="29291"/>
    <cellStyle name="常规 5 5 2 6 2 2 2 2 2 3" xfId="29292"/>
    <cellStyle name="常规 5 2 4 2 6 2 2 2 2 2 3" xfId="29293"/>
    <cellStyle name="常规 5 2 2 3 2 6 2 2 2 2 2 3" xfId="29294"/>
    <cellStyle name="常规 5 14 2 2 2 3" xfId="29295"/>
    <cellStyle name="常规 5 2 13 2 2 2 3" xfId="29296"/>
    <cellStyle name="常规 5 2 2 12 2 2 2 3" xfId="29297"/>
    <cellStyle name="常规 5 4 10 2 2 2 3" xfId="29298"/>
    <cellStyle name="常规 5 2 3 10 2 2 2 3" xfId="29299"/>
    <cellStyle name="常规 5 2 2 2 10 2 2 2 3" xfId="29300"/>
    <cellStyle name="常规 5 5 10 2 2 2 3" xfId="29301"/>
    <cellStyle name="常规 5 2 4 10 2 2 2 3" xfId="29302"/>
    <cellStyle name="常规 5 2 2 3 10 2 2 2 3" xfId="29303"/>
    <cellStyle name="常规 5 6 9 2 2 2 3" xfId="29304"/>
    <cellStyle name="常规 5 2 5 9 2 2 2 3" xfId="29305"/>
    <cellStyle name="常规 5 2 2 4 9 2 2 2 3" xfId="29306"/>
    <cellStyle name="常规 5 4 2 9 2 2 2 3" xfId="29307"/>
    <cellStyle name="常规 5 2 3 2 9 2 2 2 3" xfId="29308"/>
    <cellStyle name="常规 5 2 2 2 2 9 2 2 2 3" xfId="29309"/>
    <cellStyle name="常规 5 5 2 9 2 2 2 3" xfId="29310"/>
    <cellStyle name="常规 5 2 4 2 9 2 2 2 3" xfId="29311"/>
    <cellStyle name="常规 5 2 2 3 2 9 2 2 2 3" xfId="29312"/>
    <cellStyle name="常规 5 7 4 2 2 2 3" xfId="29313"/>
    <cellStyle name="常规 5 2 6 4 2 2 2 3" xfId="29314"/>
    <cellStyle name="常规 5 2 2 5 4 2 2 2 3" xfId="29315"/>
    <cellStyle name="常规 5 4 3 4 2 2 2 3" xfId="29316"/>
    <cellStyle name="常规 5 2 3 3 4 2 2 2 3" xfId="29317"/>
    <cellStyle name="常规 5 2 2 2 3 4 2 2 2 3" xfId="29318"/>
    <cellStyle name="常规 5 5 3 4 2 2 2 3" xfId="29319"/>
    <cellStyle name="常规 5 2 4 3 4 2 2 2 3" xfId="29320"/>
    <cellStyle name="常规 5 2 2 3 3 4 2 2 2 3" xfId="29321"/>
    <cellStyle name="常规 5 6 2 4 2 2 2 3" xfId="29322"/>
    <cellStyle name="常规 5 2 5 2 4 2 2 2 3" xfId="29323"/>
    <cellStyle name="常规 5 2 2 4 2 4 2 2 2 3" xfId="29324"/>
    <cellStyle name="常规 5 4 2 2 4 2 2 2 3" xfId="29325"/>
    <cellStyle name="常规 5 2 3 2 2 4 2 2 2 3" xfId="29326"/>
    <cellStyle name="常规 5 2 2 2 2 2 4 2 2 2 3" xfId="29327"/>
    <cellStyle name="常规 5 5 2 2 4 2 2 2 3" xfId="29328"/>
    <cellStyle name="常规 5 2 4 2 2 4 2 2 2 3" xfId="29329"/>
    <cellStyle name="常规 5 2 2 3 2 2 4 2 2 2 3" xfId="29330"/>
    <cellStyle name="常规 5 8 4 2 2 2 3" xfId="29331"/>
    <cellStyle name="常规 5 2 7 4 2 2 2 3" xfId="29332"/>
    <cellStyle name="常规 5 2 2 6 4 2 2 2 3" xfId="29333"/>
    <cellStyle name="常规 5 4 4 4 2 2 2 3" xfId="29334"/>
    <cellStyle name="常规 5 2 3 4 4 2 2 2 3" xfId="29335"/>
    <cellStyle name="常规 5 2 2 2 4 4 2 2 2 3" xfId="29336"/>
    <cellStyle name="常规 5 5 4 4 2 2 2 3" xfId="29337"/>
    <cellStyle name="常规 5 2 4 4 4 2 2 2 3" xfId="29338"/>
    <cellStyle name="常规 5 2 2 3 4 4 2 2 2 3" xfId="29339"/>
    <cellStyle name="常规 5 6 3 4 2 2 2 3" xfId="29340"/>
    <cellStyle name="常规 5 2 5 3 4 2 2 2 3" xfId="29341"/>
    <cellStyle name="常规 5 2 2 4 3 4 2 2 2 3" xfId="29342"/>
    <cellStyle name="常规 5 4 2 3 4 2 2 2 3" xfId="29343"/>
    <cellStyle name="常规 5 2 3 2 3 4 2 2 2 3" xfId="29344"/>
    <cellStyle name="常规 5 2 2 2 2 3 4 2 2 2 3" xfId="29345"/>
    <cellStyle name="常规 5 5 2 3 4 2 2 2 3" xfId="29346"/>
    <cellStyle name="常规 5 2 4 2 3 4 2 2 2 3" xfId="29347"/>
    <cellStyle name="常规 5 2 2 3 2 3 4 2 2 2 3" xfId="29348"/>
    <cellStyle name="常规 5 9 4 2 2 2 3" xfId="29349"/>
    <cellStyle name="常规 5 2 8 4 2 2 2 3" xfId="29350"/>
    <cellStyle name="常规 5 2 2 7 4 2 2 2 3" xfId="29351"/>
    <cellStyle name="常规 5 4 5 4 2 2 2 3" xfId="29352"/>
    <cellStyle name="常规 5 2 3 5 4 2 2 2 3" xfId="29353"/>
    <cellStyle name="常规 5 2 2 2 5 4 2 2 2 3" xfId="29354"/>
    <cellStyle name="常规 5 5 5 4 2 2 2 3" xfId="29355"/>
    <cellStyle name="常规 5 2 4 5 4 2 2 2 3" xfId="29356"/>
    <cellStyle name="常规 5 2 2 3 5 4 2 2 2 3" xfId="29357"/>
    <cellStyle name="常规 5 6 4 4 2 2 2 3" xfId="29358"/>
    <cellStyle name="常规 5 2 5 4 4 2 2 2 3" xfId="29359"/>
    <cellStyle name="常规 5 2 2 4 4 4 2 2 2 3" xfId="29360"/>
    <cellStyle name="常规 5 4 2 4 4 2 2 2 3" xfId="29361"/>
    <cellStyle name="常规 5 2 3 2 4 4 2 2 2 3" xfId="29362"/>
    <cellStyle name="常规 5 2 2 2 2 4 4 2 2 2 3" xfId="29363"/>
    <cellStyle name="常规 5 5 2 4 4 2 2 2 3" xfId="29364"/>
    <cellStyle name="常规 5 2 4 2 4 4 2 2 2 3" xfId="29365"/>
    <cellStyle name="常规 5 2 2 3 2 4 4 2 2 2 3" xfId="29366"/>
    <cellStyle name="常规 5 10 4 2 2 2 3" xfId="29367"/>
    <cellStyle name="常规 5 2 9 4 2 2 2 3" xfId="29368"/>
    <cellStyle name="常规 5 2 2 8 4 2 2 2 3" xfId="29369"/>
    <cellStyle name="常规 5 4 6 4 2 2 2 3" xfId="29370"/>
    <cellStyle name="常规 5 2 3 6 4 2 2 2 3" xfId="29371"/>
    <cellStyle name="常规 5 2 2 2 6 4 2 2 2 3" xfId="29372"/>
    <cellStyle name="常规 5 5 6 4 2 2 2 3" xfId="29373"/>
    <cellStyle name="常规 5 2 4 6 4 2 2 2 3" xfId="29374"/>
    <cellStyle name="常规 5 2 2 3 6 4 2 2 2 3" xfId="29375"/>
    <cellStyle name="常规 5 6 5 4 2 2 2 3" xfId="29376"/>
    <cellStyle name="常规 5 2 5 5 4 2 2 2 3" xfId="29377"/>
    <cellStyle name="常规 5 2 2 4 5 4 2 2 2 3" xfId="29378"/>
    <cellStyle name="常规 5 4 2 5 4 2 2 2 3" xfId="29379"/>
    <cellStyle name="常规 5 2 3 2 5 4 2 2 2 3" xfId="29380"/>
    <cellStyle name="常规 5 2 2 2 2 5 4 2 2 2 3" xfId="29381"/>
    <cellStyle name="常规 5 5 2 5 4 2 2 2 3" xfId="29382"/>
    <cellStyle name="常规 5 2 4 2 5 4 2 2 2 3" xfId="29383"/>
    <cellStyle name="常规 5 2 2 3 2 5 4 2 2 2 3" xfId="29384"/>
    <cellStyle name="常规 5 11 4 2 2 2 3" xfId="29385"/>
    <cellStyle name="常规 5 2 10 4 2 2 2 3" xfId="29386"/>
    <cellStyle name="常规 5 2 2 9 4 2 2 2 3" xfId="29387"/>
    <cellStyle name="常规 5 4 7 4 2 2 2 3" xfId="29388"/>
    <cellStyle name="常规 5 2 3 7 4 2 2 2 3" xfId="29389"/>
    <cellStyle name="常规 5 2 2 2 7 4 2 2 2 3" xfId="29390"/>
    <cellStyle name="常规 5 5 7 4 2 2 2 3" xfId="29391"/>
    <cellStyle name="常规 5 2 4 7 4 2 2 2 3" xfId="29392"/>
    <cellStyle name="常规 5 2 2 3 7 4 2 2 2 3" xfId="29393"/>
    <cellStyle name="常规 5 6 6 4 2 2 2 3" xfId="29394"/>
    <cellStyle name="常规 5 2 5 6 4 2 2 2 3" xfId="29395"/>
    <cellStyle name="常规 5 2 2 4 6 4 2 2 2 3" xfId="29396"/>
    <cellStyle name="常规 5 4 2 6 4 2 2 2 3" xfId="29397"/>
    <cellStyle name="常规 5 2 3 2 6 4 2 2 2 3" xfId="29398"/>
    <cellStyle name="常规 5 2 2 2 2 6 4 2 2 2 3" xfId="29399"/>
    <cellStyle name="常规 5 5 2 6 4 2 2 2 3" xfId="29400"/>
    <cellStyle name="常规 5 2 4 2 6 4 2 2 2 3" xfId="29401"/>
    <cellStyle name="常规 5 2 2 3 2 6 4 2 2 2 3" xfId="29402"/>
    <cellStyle name="常规 5 12 3 2 2 2 3" xfId="29403"/>
    <cellStyle name="常规 5 2 11 3 2 2 2 3" xfId="29404"/>
    <cellStyle name="常规 5 2 2 10 3 2 2 2 3" xfId="29405"/>
    <cellStyle name="常规 5 4 8 3 2 2 2 3" xfId="29406"/>
    <cellStyle name="常规 5 2 3 8 3 2 2 2 3" xfId="29407"/>
    <cellStyle name="常规 5 2 2 2 8 3 2 2 2 3" xfId="29408"/>
    <cellStyle name="常规 5 5 8 3 2 2 2 3" xfId="29409"/>
    <cellStyle name="常规 5 2 4 8 3 2 2 2 3" xfId="29410"/>
    <cellStyle name="常规 5 2 2 3 8 3 2 2 2 3" xfId="29411"/>
    <cellStyle name="常规 5 6 7 3 2 2 2 3" xfId="29412"/>
    <cellStyle name="常规 5 2 5 7 3 2 2 2 3" xfId="29413"/>
    <cellStyle name="常规 5 2 2 4 7 3 2 2 2 3" xfId="29414"/>
    <cellStyle name="常规 5 4 2 7 3 2 2 2 3" xfId="29415"/>
    <cellStyle name="常规 5 2 3 2 7 3 2 2 2 3" xfId="29416"/>
    <cellStyle name="常规 5 2 2 2 2 7 3 2 2 2 3" xfId="29417"/>
    <cellStyle name="常规 5 5 2 7 3 2 2 2 3" xfId="29418"/>
    <cellStyle name="常规 5 2 4 2 7 3 2 2 2 3" xfId="29419"/>
    <cellStyle name="常规 5 2 2 3 2 7 3 2 2 2 3" xfId="29420"/>
    <cellStyle name="常规 5 7 2 3 2 2 2 3" xfId="29421"/>
    <cellStyle name="常规 5 2 6 2 3 2 2 2 3" xfId="29422"/>
    <cellStyle name="常规 5 2 2 5 2 3 2 2 2 3" xfId="29423"/>
    <cellStyle name="常规 5 4 3 2 3 2 2 2 3" xfId="29424"/>
    <cellStyle name="常规 5 2 3 3 2 3 2 2 2 3" xfId="29425"/>
    <cellStyle name="常规 5 2 2 2 3 2 3 2 2 2 3" xfId="29426"/>
    <cellStyle name="常规 5 5 3 2 3 2 2 2 3" xfId="29427"/>
    <cellStyle name="常规 5 2 4 3 2 3 2 2 2 3" xfId="29428"/>
    <cellStyle name="常规 5 2 2 3 3 2 3 2 2 2 3" xfId="29429"/>
    <cellStyle name="常规 5 6 2 2 3 2 2 2 3" xfId="29430"/>
    <cellStyle name="常规 5 2 5 2 2 3 2 2 2 3" xfId="29431"/>
    <cellStyle name="常规 5 2 2 4 2 2 3 2 2 2 3" xfId="29432"/>
    <cellStyle name="常规 5 4 2 2 2 3 2 2 2 3" xfId="29433"/>
    <cellStyle name="常规 5 2 3 2 2 2 3 2 2 2 3" xfId="29434"/>
    <cellStyle name="常规 5 2 2 2 2 2 2 3 2 2 2 3" xfId="29435"/>
    <cellStyle name="常规 5 5 2 2 2 3 2 2 2 3" xfId="29436"/>
    <cellStyle name="常规 5 2 4 2 2 2 3 2 2 2 3" xfId="29437"/>
    <cellStyle name="常规 5 2 2 3 2 2 2 3 2 2 2 3" xfId="29438"/>
    <cellStyle name="常规 5 8 2 3 2 2 2 3" xfId="29439"/>
    <cellStyle name="常规 5 2 7 2 3 2 2 2 3" xfId="29440"/>
    <cellStyle name="常规 5 2 2 6 2 3 2 2 2 3" xfId="29441"/>
    <cellStyle name="常规 5 4 4 2 3 2 2 2 3" xfId="29442"/>
    <cellStyle name="常规 5 2 3 4 2 3 2 2 2 3" xfId="29443"/>
    <cellStyle name="常规 5 2 2 2 4 2 3 2 2 2 3" xfId="29444"/>
    <cellStyle name="常规 5 5 4 2 3 2 2 2 3" xfId="29445"/>
    <cellStyle name="常规 5 2 4 4 2 3 2 2 2 3" xfId="29446"/>
    <cellStyle name="常规 5 2 2 3 4 2 3 2 2 2 3" xfId="29447"/>
    <cellStyle name="常规 5 6 3 2 3 2 2 2 3" xfId="29448"/>
    <cellStyle name="常规 5 2 5 3 2 3 2 2 2 3" xfId="29449"/>
    <cellStyle name="常规 5 2 2 4 3 2 3 2 2 2 3" xfId="29450"/>
    <cellStyle name="常规 5 4 2 3 2 3 2 2 2 3" xfId="29451"/>
    <cellStyle name="常规 5 2 3 2 3 2 3 2 2 2 3" xfId="29452"/>
    <cellStyle name="常规 5 2 2 2 2 3 2 3 2 2 2 3" xfId="29453"/>
    <cellStyle name="常规 5 5 2 3 2 3 2 2 2 3" xfId="29454"/>
    <cellStyle name="常规 5 2 4 2 3 2 3 2 2 2 3" xfId="29455"/>
    <cellStyle name="常规 5 2 2 3 2 3 2 3 2 2 2 3" xfId="29456"/>
    <cellStyle name="常规 5 9 2 3 2 2 2 3" xfId="29457"/>
    <cellStyle name="常规 5 2 8 2 3 2 2 2 3" xfId="29458"/>
    <cellStyle name="常规 5 2 2 7 2 3 2 2 2 3" xfId="29459"/>
    <cellStyle name="常规 5 4 5 2 3 2 2 2 3" xfId="29460"/>
    <cellStyle name="常规 5 2 3 5 2 3 2 2 2 3" xfId="29461"/>
    <cellStyle name="常规 5 2 2 2 5 2 3 2 2 2 3" xfId="29462"/>
    <cellStyle name="常规 5 5 5 2 3 2 2 2 3" xfId="29463"/>
    <cellStyle name="常规 5 2 4 5 2 3 2 2 2 3" xfId="29464"/>
    <cellStyle name="常规 5 2 2 3 5 2 3 2 2 2 3" xfId="29465"/>
    <cellStyle name="常规 5 6 4 2 3 2 2 2 3" xfId="29466"/>
    <cellStyle name="常规 5 2 5 4 2 3 2 2 2 3" xfId="29467"/>
    <cellStyle name="常规 5 2 2 4 4 2 3 2 2 2 3" xfId="29468"/>
    <cellStyle name="常规 5 4 2 4 2 3 2 2 2 3" xfId="29469"/>
    <cellStyle name="常规 5 2 3 2 4 2 3 2 2 2 3" xfId="29470"/>
    <cellStyle name="常规 5 2 2 2 2 4 2 3 2 2 2 3" xfId="29471"/>
    <cellStyle name="常规 5 5 2 4 2 3 2 2 2 3" xfId="29472"/>
    <cellStyle name="常规 5 2 4 2 4 2 3 2 2 2 3" xfId="29473"/>
    <cellStyle name="常规 5 2 2 3 2 4 2 3 2 2 2 3" xfId="29474"/>
    <cellStyle name="常规 5 10 2 3 2 2 2 3" xfId="29475"/>
    <cellStyle name="常规 5 2 9 2 3 2 2 2 3" xfId="29476"/>
    <cellStyle name="常规 5 2 2 8 2 3 2 2 2 3" xfId="29477"/>
    <cellStyle name="常规 5 4 6 2 3 2 2 2 3" xfId="29478"/>
    <cellStyle name="常规 5 2 3 6 2 3 2 2 2 3" xfId="29479"/>
    <cellStyle name="常规 5 2 2 2 6 2 3 2 2 2 3" xfId="29480"/>
    <cellStyle name="常规 5 5 6 2 3 2 2 2 3" xfId="29481"/>
    <cellStyle name="常规 5 2 4 6 2 3 2 2 2 3" xfId="29482"/>
    <cellStyle name="常规 5 2 2 3 6 2 3 2 2 2 3" xfId="29483"/>
    <cellStyle name="常规 5 6 5 2 3 2 2 2 3" xfId="29484"/>
    <cellStyle name="常规 5 2 5 5 2 3 2 2 2 3" xfId="29485"/>
    <cellStyle name="常规 5 2 2 4 5 2 3 2 2 2 3" xfId="29486"/>
    <cellStyle name="常规 5 4 2 5 2 3 2 2 2 3" xfId="29487"/>
    <cellStyle name="常规 5 2 3 2 5 2 3 2 2 2 3" xfId="29488"/>
    <cellStyle name="常规 5 2 2 2 2 5 2 3 2 2 2 3" xfId="29489"/>
    <cellStyle name="常规 5 5 2 5 2 3 2 2 2 3" xfId="29490"/>
    <cellStyle name="常规 5 2 4 2 5 2 3 2 2 2 3" xfId="29491"/>
    <cellStyle name="常规 5 2 2 3 2 5 2 3 2 2 2 3" xfId="29492"/>
    <cellStyle name="常规 5 11 2 3 2 2 2 3" xfId="29493"/>
    <cellStyle name="常规 5 2 10 2 3 2 2 2 3" xfId="29494"/>
    <cellStyle name="常规 5 2 2 9 2 3 2 2 2 3" xfId="29495"/>
    <cellStyle name="常规 5 4 7 2 3 2 2 2 3" xfId="29496"/>
    <cellStyle name="常规 5 2 3 7 2 3 2 2 2 3" xfId="29497"/>
    <cellStyle name="常规 5 2 2 2 7 2 3 2 2 2 3" xfId="29498"/>
    <cellStyle name="常规 5 5 7 2 3 2 2 2 3" xfId="29499"/>
    <cellStyle name="常规 5 2 4 7 2 3 2 2 2 3" xfId="29500"/>
    <cellStyle name="常规 5 2 2 3 7 2 3 2 2 2 3" xfId="29501"/>
    <cellStyle name="常规 5 6 6 2 3 2 2 2 3" xfId="29502"/>
    <cellStyle name="常规 5 2 5 6 2 3 2 2 2 3" xfId="29503"/>
    <cellStyle name="常规 5 2 2 4 6 2 3 2 2 2 3" xfId="29504"/>
    <cellStyle name="常规 5 4 2 6 2 3 2 2 2 3" xfId="29505"/>
    <cellStyle name="常规 5 2 3 2 6 2 3 2 2 2 3" xfId="29506"/>
    <cellStyle name="常规 5 2 2 2 2 6 2 3 2 2 2 3" xfId="29507"/>
    <cellStyle name="常规 5 5 2 6 2 3 2 2 2 3" xfId="29508"/>
    <cellStyle name="常规 5 2 4 2 6 2 3 2 2 2 3" xfId="29509"/>
    <cellStyle name="常规 5 2 2 3 2 6 2 3 2 2 2 3" xfId="29510"/>
    <cellStyle name="常规 5 18 3" xfId="29511"/>
    <cellStyle name="常规 5 2 18 3" xfId="29512"/>
    <cellStyle name="常规 5 2 2 17 3" xfId="29513"/>
    <cellStyle name="常规 5 4 14 3" xfId="29514"/>
    <cellStyle name="常规 5 2 3 14 3" xfId="29515"/>
    <cellStyle name="常规 5 2 2 2 14 3" xfId="29516"/>
    <cellStyle name="常规 5 5 14 3" xfId="29517"/>
    <cellStyle name="常规 5 2 4 14 3" xfId="29518"/>
    <cellStyle name="常规 5 2 2 3 14 3" xfId="29519"/>
    <cellStyle name="常规 5 6 13 3" xfId="29520"/>
    <cellStyle name="常规 5 2 5 13 3" xfId="29521"/>
    <cellStyle name="常规 5 2 2 4 13 3" xfId="29522"/>
    <cellStyle name="常规 5 4 2 13 3" xfId="29523"/>
    <cellStyle name="常规 5 2 3 2 13 3" xfId="29524"/>
    <cellStyle name="常规 5 2 2 2 2 13 3" xfId="29525"/>
    <cellStyle name="常规 5 5 2 13 3" xfId="29526"/>
    <cellStyle name="常规 5 2 4 2 13 3" xfId="29527"/>
    <cellStyle name="常规 5 2 2 3 2 13 3" xfId="29528"/>
    <cellStyle name="常规 5 7 8 3" xfId="29529"/>
    <cellStyle name="常规 5 2 6 8 3" xfId="29530"/>
    <cellStyle name="常规 5 2 2 5 8 3" xfId="29531"/>
    <cellStyle name="常规 5 4 3 8 3" xfId="29532"/>
    <cellStyle name="常规 5 2 3 3 8 3" xfId="29533"/>
    <cellStyle name="常规 5 2 2 2 3 8 3" xfId="29534"/>
    <cellStyle name="常规 5 5 3 8 3" xfId="29535"/>
    <cellStyle name="常规 5 2 4 3 8 3" xfId="29536"/>
    <cellStyle name="常规 5 2 2 3 3 8 3" xfId="29537"/>
    <cellStyle name="常规 5 6 2 8 3" xfId="29538"/>
    <cellStyle name="常规 5 2 5 2 8 3" xfId="29539"/>
    <cellStyle name="常规 5 2 2 4 2 8 3" xfId="29540"/>
    <cellStyle name="常规 5 4 2 2 8 3" xfId="29541"/>
    <cellStyle name="常规 5 2 3 2 2 8 3" xfId="29542"/>
    <cellStyle name="常规 5 2 2 2 2 2 8 3" xfId="29543"/>
    <cellStyle name="常规 5 5 2 2 8 3" xfId="29544"/>
    <cellStyle name="常规 5 2 4 2 2 8 3" xfId="29545"/>
    <cellStyle name="常规 5 2 2 3 2 2 8 3" xfId="29546"/>
    <cellStyle name="常规 5 8 8 3" xfId="29547"/>
    <cellStyle name="常规 5 2 7 8 3" xfId="29548"/>
    <cellStyle name="常规 5 2 2 6 8 3" xfId="29549"/>
    <cellStyle name="常规 5 4 4 8 3" xfId="29550"/>
    <cellStyle name="常规 5 2 3 4 8 3" xfId="29551"/>
    <cellStyle name="常规 5 2 2 2 4 8 3" xfId="29552"/>
    <cellStyle name="常规 5 5 4 8 3" xfId="29553"/>
    <cellStyle name="常规 5 2 4 4 8 3" xfId="29554"/>
    <cellStyle name="常规 5 2 2 3 4 8 3" xfId="29555"/>
    <cellStyle name="常规 5 6 3 8 3" xfId="29556"/>
    <cellStyle name="常规 5 2 5 3 8 3" xfId="29557"/>
    <cellStyle name="常规 5 2 2 4 3 8 3" xfId="29558"/>
    <cellStyle name="常规 5 4 2 3 8 3" xfId="29559"/>
    <cellStyle name="常规 5 2 3 2 3 8 3" xfId="29560"/>
    <cellStyle name="常规 5 2 2 2 2 3 8 3" xfId="29561"/>
    <cellStyle name="常规 5 5 2 3 8 3" xfId="29562"/>
    <cellStyle name="常规 5 2 4 2 3 8 3" xfId="29563"/>
    <cellStyle name="常规 5 2 2 3 2 3 8 3" xfId="29564"/>
    <cellStyle name="常规 5 9 8 3" xfId="29565"/>
    <cellStyle name="常规 5 2 8 8 3" xfId="29566"/>
    <cellStyle name="常规 5 2 2 7 8 3" xfId="29567"/>
    <cellStyle name="常规 5 4 5 8 3" xfId="29568"/>
    <cellStyle name="常规 5 2 3 5 8 3" xfId="29569"/>
    <cellStyle name="常规 5 2 2 2 5 8 3" xfId="29570"/>
    <cellStyle name="常规 5 5 5 8 3" xfId="29571"/>
    <cellStyle name="常规 5 2 4 5 8 3" xfId="29572"/>
    <cellStyle name="常规 5 2 2 3 5 8 3" xfId="29573"/>
    <cellStyle name="常规 5 6 4 8 3" xfId="29574"/>
    <cellStyle name="常规 5 2 5 4 8 3" xfId="29575"/>
    <cellStyle name="常规 5 2 2 4 4 8 3" xfId="29576"/>
    <cellStyle name="常规 5 4 2 4 8 3" xfId="29577"/>
    <cellStyle name="常规 5 2 3 2 4 8 3" xfId="29578"/>
    <cellStyle name="常规 5 2 2 2 2 4 8 3" xfId="29579"/>
    <cellStyle name="常规 5 5 2 4 8 3" xfId="29580"/>
    <cellStyle name="常规 5 2 4 2 4 8 3" xfId="29581"/>
    <cellStyle name="常规 5 2 2 3 2 4 8 3" xfId="29582"/>
    <cellStyle name="常规 5 10 8 3" xfId="29583"/>
    <cellStyle name="常规 5 2 9 8 3" xfId="29584"/>
    <cellStyle name="常规 5 2 2 8 8 3" xfId="29585"/>
    <cellStyle name="常规 5 4 6 8 3" xfId="29586"/>
    <cellStyle name="常规 5 2 3 6 8 3" xfId="29587"/>
    <cellStyle name="常规 5 2 2 2 6 8 3" xfId="29588"/>
    <cellStyle name="常规 5 5 6 8 3" xfId="29589"/>
    <cellStyle name="常规 5 2 4 6 8 3" xfId="29590"/>
    <cellStyle name="常规 5 2 2 3 6 8 3" xfId="29591"/>
    <cellStyle name="常规 5 6 5 8 3" xfId="29592"/>
    <cellStyle name="常规 5 2 5 5 8 3" xfId="29593"/>
    <cellStyle name="常规 5 2 2 4 5 8 3" xfId="29594"/>
    <cellStyle name="常规 5 4 2 5 8 3" xfId="29595"/>
    <cellStyle name="常规 5 2 3 2 5 8 3" xfId="29596"/>
    <cellStyle name="常规 5 2 2 2 2 5 8 3" xfId="29597"/>
    <cellStyle name="常规 5 5 2 5 8 3" xfId="29598"/>
    <cellStyle name="常规 5 2 4 2 5 8 3" xfId="29599"/>
    <cellStyle name="常规 5 2 2 3 2 5 8 3" xfId="29600"/>
    <cellStyle name="常规 5 11 8 3" xfId="29601"/>
    <cellStyle name="常规 5 2 10 8 3" xfId="29602"/>
    <cellStyle name="常规 5 2 2 9 8 3" xfId="29603"/>
    <cellStyle name="常规 5 4 7 8 3" xfId="29604"/>
    <cellStyle name="常规 5 2 3 7 8 3" xfId="29605"/>
    <cellStyle name="常规 5 2 2 2 7 8 3" xfId="29606"/>
    <cellStyle name="常规 5 5 7 8 3" xfId="29607"/>
    <cellStyle name="常规 5 2 4 7 8 3" xfId="29608"/>
    <cellStyle name="常规 5 2 2 3 7 8 3" xfId="29609"/>
    <cellStyle name="常规 5 6 6 8 3" xfId="29610"/>
    <cellStyle name="常规 5 2 5 6 8 3" xfId="29611"/>
    <cellStyle name="常规 5 2 2 4 6 8 3" xfId="29612"/>
    <cellStyle name="常规 5 4 2 6 8 3" xfId="29613"/>
    <cellStyle name="常规 5 2 3 2 6 8 3" xfId="29614"/>
    <cellStyle name="常规 5 2 2 2 2 6 8 3" xfId="29615"/>
    <cellStyle name="常规 5 5 2 6 8 3" xfId="29616"/>
    <cellStyle name="常规 5 2 4 2 6 8 3" xfId="29617"/>
    <cellStyle name="常规 5 2 2 3 2 6 8 3" xfId="29618"/>
    <cellStyle name="常规 5 12 7 3" xfId="29619"/>
    <cellStyle name="常规 5 2 11 7 3" xfId="29620"/>
    <cellStyle name="常规 5 2 2 10 7 3" xfId="29621"/>
    <cellStyle name="常规 5 4 8 7 3" xfId="29622"/>
    <cellStyle name="常规 5 2 3 8 7 3" xfId="29623"/>
    <cellStyle name="常规 5 2 2 2 8 7 3" xfId="29624"/>
    <cellStyle name="常规 5 5 8 7 3" xfId="29625"/>
    <cellStyle name="常规 5 2 4 8 7 3" xfId="29626"/>
    <cellStyle name="常规 5 2 2 3 8 7 3" xfId="29627"/>
    <cellStyle name="常规 5 6 7 7 3" xfId="29628"/>
    <cellStyle name="常规 5 2 5 7 7 3" xfId="29629"/>
    <cellStyle name="常规 5 2 2 4 7 7 3" xfId="29630"/>
    <cellStyle name="常规 5 4 2 7 7 3" xfId="29631"/>
    <cellStyle name="常规 5 2 3 2 7 7 3" xfId="29632"/>
    <cellStyle name="常规 5 2 2 2 2 7 7 3" xfId="29633"/>
    <cellStyle name="常规 5 5 2 7 7 3" xfId="29634"/>
    <cellStyle name="常规 5 2 4 2 7 7 3" xfId="29635"/>
    <cellStyle name="常规 5 2 2 3 2 7 7 3" xfId="29636"/>
    <cellStyle name="常规 5 7 2 7 3" xfId="29637"/>
    <cellStyle name="常规 5 2 6 2 7 3" xfId="29638"/>
    <cellStyle name="常规 5 2 2 5 2 7 3" xfId="29639"/>
    <cellStyle name="常规 5 4 3 2 7 3" xfId="29640"/>
    <cellStyle name="常规 5 2 3 3 2 7 3" xfId="29641"/>
    <cellStyle name="常规 5 2 2 2 3 2 7 3" xfId="29642"/>
    <cellStyle name="常规 5 5 3 2 7 3" xfId="29643"/>
    <cellStyle name="常规 5 2 4 3 2 7 3" xfId="29644"/>
    <cellStyle name="常规 5 2 2 3 3 2 7 3" xfId="29645"/>
    <cellStyle name="常规 5 6 2 2 7 3" xfId="29646"/>
    <cellStyle name="常规 5 2 5 2 2 7 3" xfId="29647"/>
    <cellStyle name="常规 5 2 2 4 2 2 7 3" xfId="29648"/>
    <cellStyle name="常规 5 4 2 2 2 7 3" xfId="29649"/>
    <cellStyle name="常规 5 2 3 2 2 2 7 3" xfId="29650"/>
    <cellStyle name="常规 5 2 2 2 2 2 2 7 3" xfId="29651"/>
    <cellStyle name="常规 5 5 2 2 2 7 3" xfId="29652"/>
    <cellStyle name="常规 5 2 4 2 2 2 7 3" xfId="29653"/>
    <cellStyle name="常规 5 2 2 3 2 2 2 7 3" xfId="29654"/>
    <cellStyle name="常规 5 8 2 7 3" xfId="29655"/>
    <cellStyle name="常规 5 2 7 2 7 3" xfId="29656"/>
    <cellStyle name="常规 5 2 2 6 2 7 3" xfId="29657"/>
    <cellStyle name="常规 5 4 4 2 7 3" xfId="29658"/>
    <cellStyle name="常规 5 2 3 4 2 7 3" xfId="29659"/>
    <cellStyle name="常规 5 2 2 2 4 2 7 3" xfId="29660"/>
    <cellStyle name="常规 5 5 4 2 7 3" xfId="29661"/>
    <cellStyle name="常规 5 2 4 4 2 7 3" xfId="29662"/>
    <cellStyle name="常规 5 2 2 3 4 2 7 3" xfId="29663"/>
    <cellStyle name="常规 5 6 3 2 7 3" xfId="29664"/>
    <cellStyle name="常规 5 2 5 3 2 7 3" xfId="29665"/>
    <cellStyle name="常规 5 2 2 4 3 2 7 3" xfId="29666"/>
    <cellStyle name="常规 5 4 2 3 2 7 3" xfId="29667"/>
    <cellStyle name="常规 5 2 3 2 3 2 7 3" xfId="29668"/>
    <cellStyle name="常规 5 2 2 2 2 3 2 7 3" xfId="29669"/>
    <cellStyle name="常规 5 5 2 3 2 7 3" xfId="29670"/>
    <cellStyle name="常规 5 2 4 2 3 2 7 3" xfId="29671"/>
    <cellStyle name="常规 5 2 2 3 2 3 2 7 3" xfId="29672"/>
    <cellStyle name="常规 5 9 2 7 3" xfId="29673"/>
    <cellStyle name="常规 5 2 8 2 7 3" xfId="29674"/>
    <cellStyle name="常规 5 2 2 7 2 7 3" xfId="29675"/>
    <cellStyle name="常规 5 4 5 2 7 3" xfId="29676"/>
    <cellStyle name="常规 5 2 3 5 2 7 3" xfId="29677"/>
    <cellStyle name="常规 5 2 2 2 5 2 7 3" xfId="29678"/>
    <cellStyle name="常规 5 5 5 2 7 3" xfId="29679"/>
    <cellStyle name="常规 5 2 4 5 2 7 3" xfId="29680"/>
    <cellStyle name="常规 5 2 2 3 5 2 7 3" xfId="29681"/>
    <cellStyle name="常规 5 6 4 2 7 3" xfId="29682"/>
    <cellStyle name="常规 5 2 5 4 2 7 3" xfId="29683"/>
    <cellStyle name="常规 5 2 2 4 4 2 7 3" xfId="29684"/>
    <cellStyle name="常规 5 4 2 4 2 7 3" xfId="29685"/>
    <cellStyle name="常规 5 2 3 2 4 2 7 3" xfId="29686"/>
    <cellStyle name="常规 5 2 2 2 2 4 2 7 3" xfId="29687"/>
    <cellStyle name="常规 5 5 2 4 2 7 3" xfId="29688"/>
    <cellStyle name="常规 5 2 4 2 4 2 7 3" xfId="29689"/>
    <cellStyle name="常规 5 2 2 3 2 4 2 7 3" xfId="29690"/>
    <cellStyle name="常规 5 10 2 7 3" xfId="29691"/>
    <cellStyle name="常规 5 2 9 2 7 3" xfId="29692"/>
    <cellStyle name="常规 5 2 2 8 2 7 3" xfId="29693"/>
    <cellStyle name="常规 5 4 6 2 7 3" xfId="29694"/>
    <cellStyle name="常规 5 2 3 6 2 7 3" xfId="29695"/>
    <cellStyle name="常规 5 2 2 2 6 2 7 3" xfId="29696"/>
    <cellStyle name="常规 5 5 6 2 7 3" xfId="29697"/>
    <cellStyle name="常规 5 2 4 6 2 7 3" xfId="29698"/>
    <cellStyle name="常规 5 2 2 3 6 2 7 3" xfId="29699"/>
    <cellStyle name="常规 5 6 5 2 7 3" xfId="29700"/>
    <cellStyle name="常规 5 2 5 5 2 7 3" xfId="29701"/>
    <cellStyle name="常规 5 2 2 4 5 2 7 3" xfId="29702"/>
    <cellStyle name="常规 5 4 2 5 2 7 3" xfId="29703"/>
    <cellStyle name="常规 5 2 3 2 5 2 7 3" xfId="29704"/>
    <cellStyle name="常规 5 2 2 2 2 5 2 7 3" xfId="29705"/>
    <cellStyle name="常规 5 5 2 5 2 7 3" xfId="29706"/>
    <cellStyle name="常规 5 2 4 2 5 2 7 3" xfId="29707"/>
    <cellStyle name="常规 5 2 2 3 2 5 2 7 3" xfId="29708"/>
    <cellStyle name="常规 5 11 2 7 3" xfId="29709"/>
    <cellStyle name="常规 5 2 10 2 7 3" xfId="29710"/>
    <cellStyle name="常规 5 2 2 9 2 7 3" xfId="29711"/>
    <cellStyle name="常规 5 4 7 2 7 3" xfId="29712"/>
    <cellStyle name="常规 5 2 3 7 2 7 3" xfId="29713"/>
    <cellStyle name="常规 5 2 2 2 7 2 7 3" xfId="29714"/>
    <cellStyle name="常规 5 5 7 2 7 3" xfId="29715"/>
    <cellStyle name="常规 5 2 4 7 2 7 3" xfId="29716"/>
    <cellStyle name="常规 5 2 2 3 7 2 7 3" xfId="29717"/>
    <cellStyle name="常规 5 6 6 2 7 3" xfId="29718"/>
    <cellStyle name="常规 5 2 5 6 2 7 3" xfId="29719"/>
    <cellStyle name="常规 5 2 2 4 6 2 7 3" xfId="29720"/>
    <cellStyle name="常规 5 4 2 6 2 7 3" xfId="29721"/>
    <cellStyle name="常规 5 2 3 2 6 2 7 3" xfId="29722"/>
    <cellStyle name="常规 5 2 2 2 2 6 2 7 3" xfId="29723"/>
    <cellStyle name="常规 5 5 2 6 2 7 3" xfId="29724"/>
    <cellStyle name="常规 5 2 4 2 6 2 7 3" xfId="29725"/>
    <cellStyle name="常规 5 2 2 3 2 6 2 7 3" xfId="29726"/>
    <cellStyle name="常规 5 13 5 3" xfId="29727"/>
    <cellStyle name="常规 5 2 12 5 3" xfId="29728"/>
    <cellStyle name="常规 5 2 2 11 5 3" xfId="29729"/>
    <cellStyle name="常规 5 4 9 5 3" xfId="29730"/>
    <cellStyle name="常规 5 2 3 9 5 3" xfId="29731"/>
    <cellStyle name="常规 5 2 2 2 9 5 3" xfId="29732"/>
    <cellStyle name="常规 5 5 9 5 3" xfId="29733"/>
    <cellStyle name="常规 5 2 4 9 5 3" xfId="29734"/>
    <cellStyle name="常规 5 2 2 3 9 5 3" xfId="29735"/>
    <cellStyle name="常规 5 6 8 5 3" xfId="29736"/>
    <cellStyle name="常规 5 2 5 8 5 3" xfId="29737"/>
    <cellStyle name="常规 5 2 2 4 8 5 3" xfId="29738"/>
    <cellStyle name="常规 5 4 2 8 5 3" xfId="29739"/>
    <cellStyle name="常规 5 2 3 2 8 5 3" xfId="29740"/>
    <cellStyle name="常规 5 2 2 2 2 8 5 3" xfId="29741"/>
    <cellStyle name="常规 5 5 2 8 5 3" xfId="29742"/>
    <cellStyle name="常规 5 2 4 2 8 5 3" xfId="29743"/>
    <cellStyle name="常规 5 2 2 3 2 8 5 3" xfId="29744"/>
    <cellStyle name="常规 5 7 3 5 3" xfId="29745"/>
    <cellStyle name="常规 5 2 6 3 5 3" xfId="29746"/>
    <cellStyle name="常规 5 2 2 5 3 5 3" xfId="29747"/>
    <cellStyle name="常规 5 4 3 3 5 3" xfId="29748"/>
    <cellStyle name="常规 5 2 3 3 3 5 3" xfId="29749"/>
    <cellStyle name="常规 5 2 2 2 3 3 5 3" xfId="29750"/>
    <cellStyle name="常规 5 5 3 3 5 3" xfId="29751"/>
    <cellStyle name="常规 5 2 4 3 3 5 3" xfId="29752"/>
    <cellStyle name="常规 5 2 2 3 3 3 5 3" xfId="29753"/>
    <cellStyle name="常规 5 6 2 3 5 3" xfId="29754"/>
    <cellStyle name="常规 5 2 5 2 3 5 3" xfId="29755"/>
    <cellStyle name="常规 5 2 2 4 2 3 5 3" xfId="29756"/>
    <cellStyle name="常规 5 4 2 2 3 5 3" xfId="29757"/>
    <cellStyle name="常规 5 2 3 2 2 3 5 3" xfId="29758"/>
    <cellStyle name="常规 5 2 2 2 2 2 3 5 3" xfId="29759"/>
    <cellStyle name="常规 5 5 2 2 3 5 3" xfId="29760"/>
    <cellStyle name="常规 5 2 4 2 2 3 5 3" xfId="29761"/>
    <cellStyle name="常规 5 2 2 3 2 2 3 5 3" xfId="29762"/>
    <cellStyle name="常规 5 8 3 5 3" xfId="29763"/>
    <cellStyle name="常规 5 2 7 3 5 3" xfId="29764"/>
    <cellStyle name="常规 5 2 2 6 3 5 3" xfId="29765"/>
    <cellStyle name="常规 5 4 4 3 5 3" xfId="29766"/>
    <cellStyle name="常规 5 2 3 4 3 5 3" xfId="29767"/>
    <cellStyle name="常规 5 2 2 2 4 3 5 3" xfId="29768"/>
    <cellStyle name="常规 5 5 4 3 5 3" xfId="29769"/>
    <cellStyle name="常规 5 2 4 4 3 5 3" xfId="29770"/>
    <cellStyle name="常规 5 2 2 3 4 3 5 3" xfId="29771"/>
    <cellStyle name="常规 5 6 3 3 5 3" xfId="29772"/>
    <cellStyle name="常规 5 2 5 3 3 5 3" xfId="29773"/>
    <cellStyle name="常规 5 2 2 4 3 3 5 3" xfId="29774"/>
    <cellStyle name="常规 5 4 2 3 3 5 3" xfId="29775"/>
    <cellStyle name="常规 5 2 3 2 3 3 5 3" xfId="29776"/>
    <cellStyle name="常规 5 2 2 2 2 3 3 5 3" xfId="29777"/>
    <cellStyle name="常规 5 5 2 3 3 5 3" xfId="29778"/>
    <cellStyle name="常规 5 2 4 2 3 3 5 3" xfId="29779"/>
    <cellStyle name="常规 5 2 2 3 2 3 3 5 3" xfId="29780"/>
    <cellStyle name="常规 5 9 3 5 3" xfId="29781"/>
    <cellStyle name="常规 5 2 8 3 5 3" xfId="29782"/>
    <cellStyle name="常规 5 2 2 7 3 5 3" xfId="29783"/>
    <cellStyle name="常规 5 4 5 3 5 3" xfId="29784"/>
    <cellStyle name="常规 5 2 3 5 3 5 3" xfId="29785"/>
    <cellStyle name="常规 5 2 2 2 5 3 5 3" xfId="29786"/>
    <cellStyle name="常规 5 5 5 3 5 3" xfId="29787"/>
    <cellStyle name="常规 5 2 4 5 3 5 3" xfId="29788"/>
    <cellStyle name="常规 5 2 2 3 5 3 5 3" xfId="29789"/>
    <cellStyle name="常规 5 6 4 3 5 3" xfId="29790"/>
    <cellStyle name="常规 5 2 5 4 3 5 3" xfId="29791"/>
    <cellStyle name="常规 5 2 2 4 4 3 5 3" xfId="29792"/>
    <cellStyle name="常规 5 4 2 4 3 5 3" xfId="29793"/>
    <cellStyle name="常规 5 2 3 2 4 3 5 3" xfId="29794"/>
    <cellStyle name="常规 5 2 2 2 2 4 3 5 3" xfId="29795"/>
    <cellStyle name="常规 5 5 2 4 3 5 3" xfId="29796"/>
    <cellStyle name="常规 5 2 4 2 4 3 5 3" xfId="29797"/>
    <cellStyle name="常规 5 2 2 3 2 4 3 5 3" xfId="29798"/>
    <cellStyle name="常规 5 10 3 5 3" xfId="29799"/>
    <cellStyle name="常规 5 2 9 3 5 3" xfId="29800"/>
    <cellStyle name="常规 5 2 2 8 3 5 3" xfId="29801"/>
    <cellStyle name="常规 5 4 6 3 5 3" xfId="29802"/>
    <cellStyle name="常规 5 2 3 6 3 5 3" xfId="29803"/>
    <cellStyle name="常规 5 2 2 2 6 3 5 3" xfId="29804"/>
    <cellStyle name="常规 5 5 6 3 5 3" xfId="29805"/>
    <cellStyle name="常规 5 2 4 6 3 5 3" xfId="29806"/>
    <cellStyle name="常规 5 2 2 3 6 3 5 3" xfId="29807"/>
    <cellStyle name="常规 5 6 5 3 5 3" xfId="29808"/>
    <cellStyle name="常规 5 2 5 5 3 5 3" xfId="29809"/>
    <cellStyle name="常规 5 2 2 4 5 3 5 3" xfId="29810"/>
    <cellStyle name="常规 5 4 2 5 3 5 3" xfId="29811"/>
    <cellStyle name="常规 5 2 3 2 5 3 5 3" xfId="29812"/>
    <cellStyle name="常规 5 2 2 2 2 5 3 5 3" xfId="29813"/>
    <cellStyle name="常规 5 5 2 5 3 5 3" xfId="29814"/>
    <cellStyle name="常规 5 2 4 2 5 3 5 3" xfId="29815"/>
    <cellStyle name="常规 5 2 2 3 2 5 3 5 3" xfId="29816"/>
    <cellStyle name="常规 5 11 3 5 3" xfId="29817"/>
    <cellStyle name="常规 5 2 10 3 5 3" xfId="29818"/>
    <cellStyle name="常规 5 2 2 9 3 5 3" xfId="29819"/>
    <cellStyle name="常规 5 4 7 3 5 3" xfId="29820"/>
    <cellStyle name="常规 5 2 3 7 3 5 3" xfId="29821"/>
    <cellStyle name="常规 5 2 2 2 7 3 5 3" xfId="29822"/>
    <cellStyle name="常规 5 5 7 3 5 3" xfId="29823"/>
    <cellStyle name="常规 5 2 4 7 3 5 3" xfId="29824"/>
    <cellStyle name="常规 5 2 2 3 7 3 5 3" xfId="29825"/>
    <cellStyle name="常规 5 6 6 3 5 3" xfId="29826"/>
    <cellStyle name="常规 5 2 5 6 3 5 3" xfId="29827"/>
    <cellStyle name="常规 5 2 2 4 6 3 5 3" xfId="29828"/>
    <cellStyle name="常规 5 4 2 6 3 5 3" xfId="29829"/>
    <cellStyle name="常规 5 2 3 2 6 3 5 3" xfId="29830"/>
    <cellStyle name="常规 5 2 2 2 2 6 3 5 3" xfId="29831"/>
    <cellStyle name="常规 5 5 2 6 3 5 3" xfId="29832"/>
    <cellStyle name="常规 5 2 4 2 6 3 5 3" xfId="29833"/>
    <cellStyle name="常规 5 2 2 3 2 6 3 5 3" xfId="29834"/>
    <cellStyle name="常规 5 12 2 5 3" xfId="29835"/>
    <cellStyle name="常规 5 2 11 2 5 3" xfId="29836"/>
    <cellStyle name="常规 5 2 2 10 2 5 3" xfId="29837"/>
    <cellStyle name="常规 5 4 8 2 5 3" xfId="29838"/>
    <cellStyle name="常规 5 2 3 8 2 5 3" xfId="29839"/>
    <cellStyle name="常规 5 2 2 2 8 2 5 3" xfId="29840"/>
    <cellStyle name="常规 5 5 8 2 5 3" xfId="29841"/>
    <cellStyle name="常规 5 2 4 8 2 5 3" xfId="29842"/>
    <cellStyle name="常规 5 2 2 3 8 2 5 3" xfId="29843"/>
    <cellStyle name="常规 5 6 7 2 5 3" xfId="29844"/>
    <cellStyle name="常规 5 2 5 7 2 5 3" xfId="29845"/>
    <cellStyle name="常规 5 2 2 4 7 2 5 3" xfId="29846"/>
    <cellStyle name="常规 5 4 2 7 2 5 3" xfId="29847"/>
    <cellStyle name="常规 5 2 3 2 7 2 5 3" xfId="29848"/>
    <cellStyle name="常规 5 2 2 2 2 7 2 5 3" xfId="29849"/>
    <cellStyle name="常规 5 5 2 7 2 5 3" xfId="29850"/>
    <cellStyle name="常规 5 2 4 2 7 2 5 3" xfId="29851"/>
    <cellStyle name="常规 5 2 2 3 2 7 2 5 3" xfId="29852"/>
    <cellStyle name="常规 5 7 2 2 5 3" xfId="29853"/>
    <cellStyle name="常规 5 2 6 2 2 5 3" xfId="29854"/>
    <cellStyle name="常规 5 2 2 5 2 2 5 3" xfId="29855"/>
    <cellStyle name="常规 5 4 3 2 2 5 3" xfId="29856"/>
    <cellStyle name="常规 5 2 3 3 2 2 5 3" xfId="29857"/>
    <cellStyle name="常规 5 2 2 2 3 2 2 5 3" xfId="29858"/>
    <cellStyle name="常规 5 5 3 2 2 5 3" xfId="29859"/>
    <cellStyle name="常规 5 2 4 3 2 2 5 3" xfId="29860"/>
    <cellStyle name="常规 5 2 2 3 3 2 2 5 3" xfId="29861"/>
    <cellStyle name="常规 5 6 2 2 2 5 3" xfId="29862"/>
    <cellStyle name="常规 5 2 5 2 2 2 5 3" xfId="29863"/>
    <cellStyle name="常规 5 2 2 4 2 2 2 5 3" xfId="29864"/>
    <cellStyle name="常规 5 4 2 2 2 2 5 3" xfId="29865"/>
    <cellStyle name="常规 5 2 3 2 2 2 2 5 3" xfId="29866"/>
    <cellStyle name="常规 5 2 2 2 2 2 2 2 5 3" xfId="29867"/>
    <cellStyle name="常规 5 5 2 2 2 2 5 3" xfId="29868"/>
    <cellStyle name="常规 5 2 4 2 2 2 2 5 3" xfId="29869"/>
    <cellStyle name="常规 5 2 2 3 2 2 2 2 5 3" xfId="29870"/>
    <cellStyle name="常规 5 8 2 2 5 3" xfId="29871"/>
    <cellStyle name="常规 5 2 7 2 2 5 3" xfId="29872"/>
    <cellStyle name="常规 5 2 2 6 2 2 5 3" xfId="29873"/>
    <cellStyle name="常规 5 4 4 2 2 5 3" xfId="29874"/>
    <cellStyle name="常规 5 2 3 4 2 2 5 3" xfId="29875"/>
    <cellStyle name="常规 5 2 2 2 4 2 2 5 3" xfId="29876"/>
    <cellStyle name="常规 5 5 4 2 2 5 3" xfId="29877"/>
    <cellStyle name="常规 5 2 4 4 2 2 5 3" xfId="29878"/>
    <cellStyle name="常规 5 2 2 3 4 2 2 5 3" xfId="29879"/>
    <cellStyle name="常规 5 6 3 2 2 5 3" xfId="29880"/>
    <cellStyle name="常规 5 2 5 3 2 2 5 3" xfId="29881"/>
    <cellStyle name="常规 5 2 2 4 3 2 2 5 3" xfId="29882"/>
    <cellStyle name="常规 5 4 2 3 2 2 5 3" xfId="29883"/>
    <cellStyle name="常规 5 2 3 2 3 2 2 5 3" xfId="29884"/>
    <cellStyle name="常规 5 2 2 2 2 3 2 2 5 3" xfId="29885"/>
    <cellStyle name="常规 5 5 2 3 2 2 5 3" xfId="29886"/>
    <cellStyle name="常规 5 2 4 2 3 2 2 5 3" xfId="29887"/>
    <cellStyle name="常规 5 2 2 3 2 3 2 2 5 3" xfId="29888"/>
    <cellStyle name="常规 5 9 2 2 5 3" xfId="29889"/>
    <cellStyle name="常规 5 2 8 2 2 5 3" xfId="29890"/>
    <cellStyle name="常规 5 2 2 7 2 2 5 3" xfId="29891"/>
    <cellStyle name="常规 5 4 5 2 2 5 3" xfId="29892"/>
    <cellStyle name="常规 5 2 3 5 2 2 5 3" xfId="29893"/>
    <cellStyle name="常规 5 2 2 2 5 2 2 5 3" xfId="29894"/>
    <cellStyle name="常规 5 5 5 2 2 5 3" xfId="29895"/>
    <cellStyle name="常规 5 2 4 5 2 2 5 3" xfId="29896"/>
    <cellStyle name="常规 5 2 2 3 5 2 2 5 3" xfId="29897"/>
    <cellStyle name="常规 5 6 4 2 2 5 3" xfId="29898"/>
    <cellStyle name="常规 5 2 5 4 2 2 5 3" xfId="29899"/>
    <cellStyle name="常规 5 2 2 4 4 2 2 5 3" xfId="29900"/>
    <cellStyle name="常规 5 4 2 4 2 2 5 3" xfId="29901"/>
    <cellStyle name="常规 5 2 3 2 4 2 2 5 3" xfId="29902"/>
    <cellStyle name="常规 5 2 2 2 2 4 2 2 5 3" xfId="29903"/>
    <cellStyle name="常规 5 5 2 4 2 2 5 3" xfId="29904"/>
    <cellStyle name="常规 5 2 4 2 4 2 2 5 3" xfId="29905"/>
    <cellStyle name="常规 5 2 2 3 2 4 2 2 5 3" xfId="29906"/>
    <cellStyle name="常规 5 10 2 2 5 3" xfId="29907"/>
    <cellStyle name="常规 5 2 9 2 2 5 3" xfId="29908"/>
    <cellStyle name="常规 5 2 2 8 2 2 5 3" xfId="29909"/>
    <cellStyle name="常规 5 4 6 2 2 5 3" xfId="29910"/>
    <cellStyle name="常规 5 2 3 6 2 2 5 3" xfId="29911"/>
    <cellStyle name="常规 5 2 2 2 6 2 2 5 3" xfId="29912"/>
    <cellStyle name="常规 5 5 6 2 2 5 3" xfId="29913"/>
    <cellStyle name="常规 5 2 4 6 2 2 5 3" xfId="29914"/>
    <cellStyle name="常规 5 2 2 3 6 2 2 5 3" xfId="29915"/>
    <cellStyle name="常规 5 6 5 2 2 5 3" xfId="29916"/>
    <cellStyle name="常规 5 2 5 5 2 2 5 3" xfId="29917"/>
    <cellStyle name="常规 5 2 2 4 5 2 2 5 3" xfId="29918"/>
    <cellStyle name="常规 5 4 2 5 2 2 5 3" xfId="29919"/>
    <cellStyle name="常规 5 2 3 2 5 2 2 5 3" xfId="29920"/>
    <cellStyle name="常规 5 2 2 2 2 5 2 2 5 3" xfId="29921"/>
    <cellStyle name="常规 5 5 2 5 2 2 5 3" xfId="29922"/>
    <cellStyle name="常规 5 2 4 2 5 2 2 5 3" xfId="29923"/>
    <cellStyle name="常规 5 2 2 3 2 5 2 2 5 3" xfId="29924"/>
    <cellStyle name="常规 5 11 2 2 5 3" xfId="29925"/>
    <cellStyle name="常规 5 2 10 2 2 5 3" xfId="29926"/>
    <cellStyle name="常规 5 2 2 9 2 2 5 3" xfId="29927"/>
    <cellStyle name="常规 5 4 7 2 2 5 3" xfId="29928"/>
    <cellStyle name="常规 5 2 3 7 2 2 5 3" xfId="29929"/>
    <cellStyle name="常规 5 2 2 2 7 2 2 5 3" xfId="29930"/>
    <cellStyle name="常规 5 5 7 2 2 5 3" xfId="29931"/>
    <cellStyle name="常规 5 2 4 7 2 2 5 3" xfId="29932"/>
    <cellStyle name="常规 5 2 2 3 7 2 2 5 3" xfId="29933"/>
    <cellStyle name="常规 5 6 6 2 2 5 3" xfId="29934"/>
    <cellStyle name="常规 5 2 5 6 2 2 5 3" xfId="29935"/>
    <cellStyle name="常规 5 2 2 4 6 2 2 5 3" xfId="29936"/>
    <cellStyle name="常规 5 4 2 6 2 2 5 3" xfId="29937"/>
    <cellStyle name="常规 5 2 3 2 6 2 2 5 3" xfId="29938"/>
    <cellStyle name="常规 5 2 2 2 2 6 2 2 5 3" xfId="29939"/>
    <cellStyle name="常规 5 5 2 6 2 2 5 3" xfId="29940"/>
    <cellStyle name="常规 5 2 4 2 6 2 2 5 3" xfId="29941"/>
    <cellStyle name="常规 5 2 2 3 2 6 2 2 5 3" xfId="29942"/>
    <cellStyle name="常规 5 14 5 3" xfId="29943"/>
    <cellStyle name="常规 5 2 13 5 3" xfId="29944"/>
    <cellStyle name="常规 5 2 2 12 5 3" xfId="29945"/>
    <cellStyle name="常规 5 4 10 5 3" xfId="29946"/>
    <cellStyle name="常规 5 2 3 10 5 3" xfId="29947"/>
    <cellStyle name="常规 5 2 2 2 10 5 3" xfId="29948"/>
    <cellStyle name="常规 5 5 10 5 3" xfId="29949"/>
    <cellStyle name="常规 5 2 4 10 5 3" xfId="29950"/>
    <cellStyle name="常规 5 2 2 3 10 5 3" xfId="29951"/>
    <cellStyle name="常规 5 6 9 5 3" xfId="29952"/>
    <cellStyle name="常规 5 2 5 9 5 3" xfId="29953"/>
    <cellStyle name="常规 5 2 2 4 9 5 3" xfId="29954"/>
    <cellStyle name="常规 5 4 2 9 5 3" xfId="29955"/>
    <cellStyle name="常规 5 2 3 2 9 5 3" xfId="29956"/>
    <cellStyle name="常规 5 2 2 2 2 9 5 3" xfId="29957"/>
    <cellStyle name="常规 5 5 2 9 5 3" xfId="29958"/>
    <cellStyle name="常规 5 2 4 2 9 5 3" xfId="29959"/>
    <cellStyle name="常规 5 2 2 3 2 9 5 3" xfId="29960"/>
    <cellStyle name="常规 5 7 4 5 3" xfId="29961"/>
    <cellStyle name="常规 5 2 6 4 5 3" xfId="29962"/>
    <cellStyle name="常规 5 2 2 5 4 5 3" xfId="29963"/>
    <cellStyle name="常规 5 4 3 4 5 3" xfId="29964"/>
    <cellStyle name="常规 5 2 3 3 4 5 3" xfId="29965"/>
    <cellStyle name="常规 5 2 2 2 3 4 5 3" xfId="29966"/>
    <cellStyle name="常规 5 5 3 4 5 3" xfId="29967"/>
    <cellStyle name="常规 5 2 4 3 4 5 3" xfId="29968"/>
    <cellStyle name="常规 5 2 2 3 3 4 5 3" xfId="29969"/>
    <cellStyle name="常规 5 6 2 4 5 3" xfId="29970"/>
    <cellStyle name="常规 5 2 5 2 4 5 3" xfId="29971"/>
    <cellStyle name="常规 5 2 2 4 2 4 5 3" xfId="29972"/>
    <cellStyle name="常规 5 4 2 2 4 5 3" xfId="29973"/>
    <cellStyle name="常规 5 2 3 2 2 4 5 3" xfId="29974"/>
    <cellStyle name="常规 5 2 2 2 2 2 4 5 3" xfId="29975"/>
    <cellStyle name="常规 5 5 2 2 4 5 3" xfId="29976"/>
    <cellStyle name="常规 5 2 4 2 2 4 5 3" xfId="29977"/>
    <cellStyle name="常规 5 2 2 3 2 2 4 5 3" xfId="29978"/>
    <cellStyle name="常规 5 8 4 5 3" xfId="29979"/>
    <cellStyle name="常规 5 2 7 4 5 3" xfId="29980"/>
    <cellStyle name="常规 5 2 2 6 4 5 3" xfId="29981"/>
    <cellStyle name="常规 5 4 4 4 5 3" xfId="29982"/>
    <cellStyle name="常规 5 2 3 4 4 5 3" xfId="29983"/>
    <cellStyle name="常规 5 2 2 2 4 4 5 3" xfId="29984"/>
    <cellStyle name="常规 5 5 4 4 5 3" xfId="29985"/>
    <cellStyle name="常规 5 2 4 4 4 5 3" xfId="29986"/>
    <cellStyle name="常规 5 2 2 3 4 4 5 3" xfId="29987"/>
    <cellStyle name="常规 5 6 3 4 5 3" xfId="29988"/>
    <cellStyle name="常规 5 2 5 3 4 5 3" xfId="29989"/>
    <cellStyle name="常规 5 2 2 4 3 4 5 3" xfId="29990"/>
    <cellStyle name="常规 5 4 2 3 4 5 3" xfId="29991"/>
    <cellStyle name="常规 5 2 3 2 3 4 5 3" xfId="29992"/>
    <cellStyle name="常规 5 2 2 2 2 3 4 5 3" xfId="29993"/>
    <cellStyle name="常规 5 5 2 3 4 5 3" xfId="29994"/>
    <cellStyle name="常规 5 2 4 2 3 4 5 3" xfId="29995"/>
    <cellStyle name="常规 5 2 2 3 2 3 4 5 3" xfId="29996"/>
    <cellStyle name="常规 5 9 4 5 3" xfId="29997"/>
    <cellStyle name="常规 5 2 8 4 5 3" xfId="29998"/>
    <cellStyle name="常规 5 2 2 7 4 5 3" xfId="29999"/>
    <cellStyle name="常规 5 4 5 4 5 3" xfId="30000"/>
    <cellStyle name="常规 5 2 3 5 4 5 3" xfId="30001"/>
    <cellStyle name="常规 5 2 2 2 5 4 5 3" xfId="30002"/>
    <cellStyle name="常规 5 5 5 4 5 3" xfId="30003"/>
    <cellStyle name="常规 5 2 4 5 4 5 3" xfId="30004"/>
    <cellStyle name="常规 5 2 2 3 5 4 5 3" xfId="30005"/>
    <cellStyle name="常规 5 6 4 4 5 3" xfId="30006"/>
    <cellStyle name="常规 5 2 5 4 4 5 3" xfId="30007"/>
    <cellStyle name="常规 5 2 2 4 4 4 5 3" xfId="30008"/>
    <cellStyle name="常规 5 4 2 4 4 5 3" xfId="30009"/>
    <cellStyle name="常规 5 2 3 2 4 4 5 3" xfId="30010"/>
    <cellStyle name="常规 5 2 2 2 2 4 4 5 3" xfId="30011"/>
    <cellStyle name="常规 5 5 2 4 4 5 3" xfId="30012"/>
    <cellStyle name="常规 5 2 4 2 4 4 5 3" xfId="30013"/>
    <cellStyle name="常规 5 2 2 3 2 4 4 5 3" xfId="30014"/>
    <cellStyle name="常规 5 10 4 5 3" xfId="30015"/>
    <cellStyle name="常规 5 2 9 4 5 3" xfId="30016"/>
    <cellStyle name="常规 5 2 2 8 4 5 3" xfId="30017"/>
    <cellStyle name="常规 5 4 6 4 5 3" xfId="30018"/>
    <cellStyle name="常规 5 2 3 6 4 5 3" xfId="30019"/>
    <cellStyle name="常规 5 2 2 2 6 4 5 3" xfId="30020"/>
    <cellStyle name="常规 5 5 6 4 5 3" xfId="30021"/>
    <cellStyle name="常规 5 2 4 6 4 5 3" xfId="30022"/>
    <cellStyle name="常规 5 2 2 3 6 4 5 3" xfId="30023"/>
    <cellStyle name="常规 5 6 5 4 5 3" xfId="30024"/>
    <cellStyle name="常规 5 2 5 5 4 5 3" xfId="30025"/>
    <cellStyle name="常规 5 2 2 4 5 4 5 3" xfId="30026"/>
    <cellStyle name="常规 5 4 2 5 4 5 3" xfId="30027"/>
    <cellStyle name="常规 5 2 3 2 5 4 5 3" xfId="30028"/>
    <cellStyle name="常规 5 2 2 2 2 5 4 5 3" xfId="30029"/>
    <cellStyle name="常规 5 5 2 5 4 5 3" xfId="30030"/>
    <cellStyle name="常规 5 2 4 2 5 4 5 3" xfId="30031"/>
    <cellStyle name="常规 5 2 2 3 2 5 4 5 3" xfId="30032"/>
    <cellStyle name="常规 5 11 4 5 3" xfId="30033"/>
    <cellStyle name="常规 5 2 10 4 5 3" xfId="30034"/>
    <cellStyle name="常规 5 2 2 9 4 5 3" xfId="30035"/>
    <cellStyle name="常规 5 4 7 4 5 3" xfId="30036"/>
    <cellStyle name="常规 5 2 3 7 4 5 3" xfId="30037"/>
    <cellStyle name="常规 5 2 2 2 7 4 5 3" xfId="30038"/>
    <cellStyle name="常规 5 5 7 4 5 3" xfId="30039"/>
    <cellStyle name="常规 5 2 4 7 4 5 3" xfId="30040"/>
    <cellStyle name="常规 5 2 2 3 7 4 5 3" xfId="30041"/>
    <cellStyle name="常规 5 6 6 4 5 3" xfId="30042"/>
    <cellStyle name="常规 5 2 5 6 4 5 3" xfId="30043"/>
    <cellStyle name="常规 5 2 2 4 6 4 5 3" xfId="30044"/>
    <cellStyle name="常规 5 4 2 6 4 5 3" xfId="30045"/>
    <cellStyle name="常规 5 2 3 2 6 4 5 3" xfId="30046"/>
    <cellStyle name="常规 5 2 2 2 2 6 4 5 3" xfId="30047"/>
    <cellStyle name="常规 5 5 2 6 4 5 3" xfId="30048"/>
    <cellStyle name="常规 5 2 4 2 6 4 5 3" xfId="30049"/>
    <cellStyle name="常规 5 2 2 3 2 6 4 5 3" xfId="30050"/>
    <cellStyle name="常规 5 12 3 5 3" xfId="30051"/>
    <cellStyle name="常规 5 2 11 3 5 3" xfId="30052"/>
    <cellStyle name="常规 5 2 2 10 3 5 3" xfId="30053"/>
    <cellStyle name="常规 5 4 8 3 5 3" xfId="30054"/>
    <cellStyle name="常规 5 2 3 8 3 5 3" xfId="30055"/>
    <cellStyle name="常规 5 2 2 2 8 3 5 3" xfId="30056"/>
    <cellStyle name="常规 5 5 8 3 5 3" xfId="30057"/>
    <cellStyle name="常规 5 2 4 8 3 5 3" xfId="30058"/>
    <cellStyle name="常规 5 2 2 3 8 3 5 3" xfId="30059"/>
    <cellStyle name="常规 5 6 7 3 5 3" xfId="30060"/>
    <cellStyle name="常规 5 2 5 7 3 5 3" xfId="30061"/>
    <cellStyle name="常规 5 2 2 4 7 3 5 3" xfId="30062"/>
    <cellStyle name="常规 5 4 2 7 3 5 3" xfId="30063"/>
    <cellStyle name="常规 5 2 3 2 7 3 5 3" xfId="30064"/>
    <cellStyle name="常规 5 2 2 2 2 7 3 5 3" xfId="30065"/>
    <cellStyle name="常规 5 5 2 7 3 5 3" xfId="30066"/>
    <cellStyle name="常规 5 2 4 2 7 3 5 3" xfId="30067"/>
    <cellStyle name="常规 5 2 2 3 2 7 3 5 3" xfId="30068"/>
    <cellStyle name="常规 5 7 2 3 5 3" xfId="30069"/>
    <cellStyle name="常规 5 2 6 2 3 5 3" xfId="30070"/>
    <cellStyle name="常规 5 2 2 5 2 3 5 3" xfId="30071"/>
    <cellStyle name="常规 5 4 3 2 3 5 3" xfId="30072"/>
    <cellStyle name="常规 5 2 3 3 2 3 5 3" xfId="30073"/>
    <cellStyle name="常规 5 2 2 2 3 2 3 5 3" xfId="30074"/>
    <cellStyle name="常规 5 5 3 2 3 5 3" xfId="30075"/>
    <cellStyle name="常规 5 2 4 3 2 3 5 3" xfId="30076"/>
    <cellStyle name="常规 5 2 2 3 3 2 3 5 3" xfId="30077"/>
    <cellStyle name="常规 5 6 2 2 3 5 3" xfId="30078"/>
    <cellStyle name="常规 5 2 5 2 2 3 5 3" xfId="30079"/>
    <cellStyle name="常规 5 2 2 4 2 2 3 5 3" xfId="30080"/>
    <cellStyle name="常规 5 4 2 2 2 3 5 3" xfId="30081"/>
    <cellStyle name="常规 5 2 3 2 2 2 3 5 3" xfId="30082"/>
    <cellStyle name="常规 5 2 2 2 2 2 2 3 5 3" xfId="30083"/>
    <cellStyle name="常规 5 5 2 2 2 3 5 3" xfId="30084"/>
    <cellStyle name="常规 5 2 4 2 2 2 3 5 3" xfId="30085"/>
    <cellStyle name="常规 5 2 2 3 2 2 2 3 5 3" xfId="30086"/>
    <cellStyle name="常规 5 8 2 3 5 3" xfId="30087"/>
    <cellStyle name="常规 5 2 7 2 3 5 3" xfId="30088"/>
    <cellStyle name="常规 5 2 2 6 2 3 5 3" xfId="30089"/>
    <cellStyle name="常规 5 4 4 2 3 5 3" xfId="30090"/>
    <cellStyle name="常规 5 2 3 4 2 3 5 3" xfId="30091"/>
    <cellStyle name="常规 5 2 2 2 4 2 3 5 3" xfId="30092"/>
    <cellStyle name="常规 5 5 4 2 3 5 3" xfId="30093"/>
    <cellStyle name="常规 5 2 4 4 2 3 5 3" xfId="30094"/>
    <cellStyle name="常规 5 2 2 3 4 2 3 5 3" xfId="30095"/>
    <cellStyle name="常规 5 6 3 2 3 5 3" xfId="30096"/>
    <cellStyle name="常规 5 2 5 3 2 3 5 3" xfId="30097"/>
    <cellStyle name="常规 5 2 2 4 3 2 3 5 3" xfId="30098"/>
    <cellStyle name="常规 5 4 2 3 2 3 5 3" xfId="30099"/>
    <cellStyle name="常规 5 2 3 2 3 2 3 5 3" xfId="30100"/>
    <cellStyle name="常规 5 2 2 2 2 3 2 3 5 3" xfId="30101"/>
    <cellStyle name="常规 5 5 2 3 2 3 5 3" xfId="30102"/>
    <cellStyle name="常规 5 2 4 2 3 2 3 5 3" xfId="30103"/>
    <cellStyle name="常规 5 2 2 3 2 3 2 3 5 3" xfId="30104"/>
    <cellStyle name="常规 5 9 2 3 5 3" xfId="30105"/>
    <cellStyle name="常规 5 2 8 2 3 5 3" xfId="30106"/>
    <cellStyle name="常规 5 2 2 7 2 3 5 3" xfId="30107"/>
    <cellStyle name="常规 5 4 5 2 3 5 3" xfId="30108"/>
    <cellStyle name="常规 5 2 3 5 2 3 5 3" xfId="30109"/>
    <cellStyle name="常规 5 2 2 2 5 2 3 5 3" xfId="30110"/>
    <cellStyle name="常规 5 5 5 2 3 5 3" xfId="30111"/>
    <cellStyle name="常规 5 2 4 5 2 3 5 3" xfId="30112"/>
    <cellStyle name="常规 5 2 2 3 5 2 3 5 3" xfId="30113"/>
    <cellStyle name="常规 5 6 4 2 3 5 3" xfId="30114"/>
    <cellStyle name="常规 5 2 5 4 2 3 5 3" xfId="30115"/>
    <cellStyle name="常规 5 2 2 4 4 2 3 5 3" xfId="30116"/>
    <cellStyle name="常规 5 4 2 4 2 3 5 3" xfId="30117"/>
    <cellStyle name="常规 5 2 3 2 4 2 3 5 3" xfId="30118"/>
    <cellStyle name="常规 5 2 2 2 2 4 2 3 5 3" xfId="30119"/>
    <cellStyle name="常规 5 5 2 4 2 3 5 3" xfId="30120"/>
    <cellStyle name="常规 5 2 4 2 4 2 3 5 3" xfId="30121"/>
    <cellStyle name="常规 5 2 2 3 2 4 2 3 5 3" xfId="30122"/>
    <cellStyle name="常规 5 10 2 3 5 3" xfId="30123"/>
    <cellStyle name="常规 5 2 9 2 3 5 3" xfId="30124"/>
    <cellStyle name="常规 5 2 2 8 2 3 5 3" xfId="30125"/>
    <cellStyle name="常规 5 4 6 2 3 5 3" xfId="30126"/>
    <cellStyle name="常规 5 2 3 6 2 3 5 3" xfId="30127"/>
    <cellStyle name="常规 5 2 2 2 6 2 3 5 3" xfId="30128"/>
    <cellStyle name="常规 5 5 6 2 3 5 3" xfId="30129"/>
    <cellStyle name="常规 5 2 4 6 2 3 5 3" xfId="30130"/>
    <cellStyle name="常规 5 2 2 3 6 2 3 5 3" xfId="30131"/>
    <cellStyle name="常规 5 6 5 2 3 5 3" xfId="30132"/>
    <cellStyle name="常规 5 2 5 5 2 3 5 3" xfId="30133"/>
    <cellStyle name="常规 5 2 2 4 5 2 3 5 3" xfId="30134"/>
    <cellStyle name="常规 5 4 2 5 2 3 5 3" xfId="30135"/>
    <cellStyle name="常规 5 2 3 2 5 2 3 5 3" xfId="30136"/>
    <cellStyle name="常规 5 2 2 2 2 5 2 3 5 3" xfId="30137"/>
    <cellStyle name="常规 5 5 2 5 2 3 5 3" xfId="30138"/>
    <cellStyle name="常规 5 2 4 2 5 2 3 5 3" xfId="30139"/>
    <cellStyle name="常规 5 2 2 3 2 5 2 3 5 3" xfId="30140"/>
    <cellStyle name="常规 5 11 2 3 5 3" xfId="30141"/>
    <cellStyle name="常规 5 2 10 2 3 5 3" xfId="30142"/>
    <cellStyle name="常规 5 2 2 9 2 3 5 3" xfId="30143"/>
    <cellStyle name="常规 5 4 7 2 3 5 3" xfId="30144"/>
    <cellStyle name="常规 5 2 3 7 2 3 5 3" xfId="30145"/>
    <cellStyle name="常规 5 2 2 2 7 2 3 5 3" xfId="30146"/>
    <cellStyle name="常规 5 5 7 2 3 5 3" xfId="30147"/>
    <cellStyle name="常规 5 2 4 7 2 3 5 3" xfId="30148"/>
    <cellStyle name="常规 5 2 2 3 7 2 3 5 3" xfId="30149"/>
    <cellStyle name="常规 5 6 6 2 3 5 3" xfId="30150"/>
    <cellStyle name="常规 5 2 5 6 2 3 5 3" xfId="30151"/>
    <cellStyle name="常规 5 2 2 4 6 2 3 5 3" xfId="30152"/>
    <cellStyle name="常规 5 4 2 6 2 3 5 3" xfId="30153"/>
    <cellStyle name="常规 5 2 3 2 6 2 3 5 3" xfId="30154"/>
    <cellStyle name="常规 5 2 2 2 2 6 2 3 5 3" xfId="30155"/>
    <cellStyle name="常规 5 5 2 6 2 3 5 3" xfId="30156"/>
    <cellStyle name="常规 5 2 4 2 6 2 3 5 3" xfId="30157"/>
    <cellStyle name="常规 5 2 2 3 2 6 2 3 5 3" xfId="30158"/>
    <cellStyle name="常规 5 15 4 3" xfId="30159"/>
    <cellStyle name="常规 5 2 14 4 3" xfId="30160"/>
    <cellStyle name="常规 5 2 2 13 4 3" xfId="30161"/>
    <cellStyle name="常规 5 4 11 4 3" xfId="30162"/>
    <cellStyle name="常规 5 2 3 11 4 3" xfId="30163"/>
    <cellStyle name="常规 5 2 2 2 11 4 3" xfId="30164"/>
    <cellStyle name="常规 5 5 11 4 3" xfId="30165"/>
    <cellStyle name="常规 5 2 4 11 4 3" xfId="30166"/>
    <cellStyle name="常规 5 2 2 3 11 4 3" xfId="30167"/>
    <cellStyle name="常规 5 6 10 4 3" xfId="30168"/>
    <cellStyle name="常规 5 2 5 10 4 3" xfId="30169"/>
    <cellStyle name="常规 5 2 2 4 10 4 3" xfId="30170"/>
    <cellStyle name="常规 5 4 2 10 4 3" xfId="30171"/>
    <cellStyle name="常规 5 2 3 2 10 4 3" xfId="30172"/>
    <cellStyle name="常规 5 2 2 2 2 10 4 3" xfId="30173"/>
    <cellStyle name="常规 5 5 2 10 4 3" xfId="30174"/>
    <cellStyle name="常规 5 2 4 2 10 4 3" xfId="30175"/>
    <cellStyle name="常规 5 2 2 3 2 10 4 3" xfId="30176"/>
    <cellStyle name="常规 5 7 5 4 3" xfId="30177"/>
    <cellStyle name="常规 5 2 6 5 4 3" xfId="30178"/>
    <cellStyle name="常规 5 2 2 5 5 4 3" xfId="30179"/>
    <cellStyle name="常规 5 4 3 5 4 3" xfId="30180"/>
    <cellStyle name="常规 5 2 3 3 5 4 3" xfId="30181"/>
    <cellStyle name="常规 5 2 2 2 3 5 4 3" xfId="30182"/>
    <cellStyle name="常规 5 5 3 5 4 3" xfId="30183"/>
    <cellStyle name="常规 5 2 4 3 5 4 3" xfId="30184"/>
    <cellStyle name="常规 5 2 2 3 3 5 4 3" xfId="30185"/>
    <cellStyle name="常规 5 6 2 5 4 3" xfId="30186"/>
    <cellStyle name="常规 5 2 5 2 5 4 3" xfId="30187"/>
    <cellStyle name="常规 5 2 2 4 2 5 4 3" xfId="30188"/>
    <cellStyle name="常规 5 4 2 2 5 4 3" xfId="30189"/>
    <cellStyle name="常规 5 2 3 2 2 5 4 3" xfId="30190"/>
    <cellStyle name="常规 5 2 2 2 2 2 5 4 3" xfId="30191"/>
    <cellStyle name="常规 5 5 2 2 5 4 3" xfId="30192"/>
    <cellStyle name="常规 5 2 4 2 2 5 4 3" xfId="30193"/>
    <cellStyle name="常规 5 2 2 3 2 2 5 4 3" xfId="30194"/>
    <cellStyle name="常规 5 8 5 4 3" xfId="30195"/>
    <cellStyle name="常规 5 2 7 5 4 3" xfId="30196"/>
    <cellStyle name="常规 5 2 2 6 5 4 3" xfId="30197"/>
    <cellStyle name="常规 5 4 4 5 4 3" xfId="30198"/>
    <cellStyle name="常规 5 2 3 4 5 4 3" xfId="30199"/>
    <cellStyle name="常规 5 2 2 2 4 5 4 3" xfId="30200"/>
    <cellStyle name="常规 5 5 4 5 4 3" xfId="30201"/>
    <cellStyle name="常规 5 2 4 4 5 4 3" xfId="30202"/>
    <cellStyle name="常规 5 2 2 3 4 5 4 3" xfId="30203"/>
    <cellStyle name="常规 5 6 3 5 4 3" xfId="30204"/>
    <cellStyle name="常规 5 2 5 3 5 4 3" xfId="30205"/>
    <cellStyle name="常规 5 2 2 4 3 5 4 3" xfId="30206"/>
    <cellStyle name="常规 5 4 2 3 5 4 3" xfId="30207"/>
    <cellStyle name="常规 5 2 3 2 3 5 4 3" xfId="30208"/>
    <cellStyle name="常规 5 2 2 2 2 3 5 4 3" xfId="30209"/>
    <cellStyle name="常规 5 5 2 3 5 4 3" xfId="30210"/>
    <cellStyle name="常规 5 2 4 2 3 5 4 3" xfId="30211"/>
    <cellStyle name="常规 5 2 2 3 2 3 5 4 3" xfId="30212"/>
    <cellStyle name="常规 5 9 5 4 3" xfId="30213"/>
    <cellStyle name="常规 5 2 8 5 4 3" xfId="30214"/>
    <cellStyle name="常规 5 2 2 7 5 4 3" xfId="30215"/>
    <cellStyle name="常规 5 4 5 5 4 3" xfId="30216"/>
    <cellStyle name="常规 5 2 3 5 5 4 3" xfId="30217"/>
    <cellStyle name="常规 5 2 2 2 5 5 4 3" xfId="30218"/>
    <cellStyle name="常规 5 5 5 5 4 3" xfId="30219"/>
    <cellStyle name="常规 5 2 4 5 5 4 3" xfId="30220"/>
    <cellStyle name="常规 5 2 2 3 5 5 4 3" xfId="30221"/>
    <cellStyle name="常规 5 6 4 5 4 3" xfId="30222"/>
    <cellStyle name="常规 5 2 5 4 5 4 3" xfId="30223"/>
    <cellStyle name="常规 5 2 2 4 4 5 4 3" xfId="30224"/>
    <cellStyle name="常规 5 4 2 4 5 4 3" xfId="30225"/>
    <cellStyle name="常规 5 2 3 2 4 5 4 3" xfId="30226"/>
    <cellStyle name="常规 5 2 2 2 2 4 5 4 3" xfId="30227"/>
    <cellStyle name="常规 5 5 2 4 5 4 3" xfId="30228"/>
    <cellStyle name="常规 5 2 4 2 4 5 4 3" xfId="30229"/>
    <cellStyle name="常规 5 2 2 3 2 4 5 4 3" xfId="30230"/>
    <cellStyle name="常规 5 10 5 4 3" xfId="30231"/>
    <cellStyle name="常规 5 2 9 5 4 3" xfId="30232"/>
    <cellStyle name="常规 5 2 2 8 5 4 3" xfId="30233"/>
    <cellStyle name="常规 5 4 6 5 4 3" xfId="30234"/>
    <cellStyle name="常规 5 2 3 6 5 4 3" xfId="30235"/>
    <cellStyle name="常规 5 2 2 2 6 5 4 3" xfId="30236"/>
    <cellStyle name="常规 5 5 6 5 4 3" xfId="30237"/>
    <cellStyle name="常规 5 2 4 6 5 4 3" xfId="30238"/>
    <cellStyle name="常规 5 2 2 3 6 5 4 3" xfId="30239"/>
    <cellStyle name="常规 5 6 5 5 4 3" xfId="30240"/>
    <cellStyle name="常规 5 2 5 5 5 4 3" xfId="30241"/>
    <cellStyle name="常规 5 2 2 4 5 5 4 3" xfId="30242"/>
    <cellStyle name="常规 5 4 2 5 5 4 3" xfId="30243"/>
    <cellStyle name="常规 5 2 3 2 5 5 4 3" xfId="30244"/>
    <cellStyle name="常规 5 2 2 2 2 5 5 4 3" xfId="30245"/>
    <cellStyle name="常规 5 5 2 5 5 4 3" xfId="30246"/>
    <cellStyle name="常规 5 2 4 2 5 5 4 3" xfId="30247"/>
    <cellStyle name="常规 5 2 2 3 2 5 5 4 3" xfId="30248"/>
    <cellStyle name="常规 5 11 5 4 3" xfId="30249"/>
    <cellStyle name="常规 5 2 10 5 4 3" xfId="30250"/>
    <cellStyle name="常规 5 2 2 9 5 4 3" xfId="30251"/>
    <cellStyle name="常规 5 4 7 5 4 3" xfId="30252"/>
    <cellStyle name="常规 5 2 3 7 5 4 3" xfId="30253"/>
    <cellStyle name="常规 5 2 2 2 7 5 4 3" xfId="30254"/>
    <cellStyle name="常规 5 5 7 5 4 3" xfId="30255"/>
    <cellStyle name="常规 5 2 4 7 5 4 3" xfId="30256"/>
    <cellStyle name="常规 5 2 2 3 7 5 4 3" xfId="30257"/>
    <cellStyle name="常规 5 6 6 5 4 3" xfId="30258"/>
    <cellStyle name="常规 5 2 5 6 5 4 3" xfId="30259"/>
    <cellStyle name="常规 5 2 2 4 6 5 4 3" xfId="30260"/>
    <cellStyle name="常规 5 4 2 6 5 4 3" xfId="30261"/>
    <cellStyle name="常规 5 2 3 2 6 5 4 3" xfId="30262"/>
    <cellStyle name="常规 5 2 2 2 2 6 5 4 3" xfId="30263"/>
    <cellStyle name="常规 5 5 2 6 5 4 3" xfId="30264"/>
    <cellStyle name="常规 5 2 4 2 6 5 4 3" xfId="30265"/>
    <cellStyle name="常规 5 2 2 3 2 6 5 4 3" xfId="30266"/>
    <cellStyle name="常规 5 12 4 4 3" xfId="30267"/>
    <cellStyle name="常规 5 2 11 4 4 3" xfId="30268"/>
    <cellStyle name="常规 5 2 2 10 4 4 3" xfId="30269"/>
    <cellStyle name="常规 5 4 8 4 4 3" xfId="30270"/>
    <cellStyle name="常规 5 2 3 8 4 4 3" xfId="30271"/>
    <cellStyle name="常规 5 2 2 2 8 4 4 3" xfId="30272"/>
    <cellStyle name="常规 5 5 8 4 4 3" xfId="30273"/>
    <cellStyle name="常规 5 2 4 8 4 4 3" xfId="30274"/>
    <cellStyle name="常规 5 2 2 3 8 4 4 3" xfId="30275"/>
    <cellStyle name="常规 5 6 7 4 4 3" xfId="30276"/>
    <cellStyle name="常规 5 2 5 7 4 4 3" xfId="30277"/>
    <cellStyle name="常规 5 2 2 4 7 4 4 3" xfId="30278"/>
    <cellStyle name="常规 5 4 2 7 4 4 3" xfId="30279"/>
    <cellStyle name="常规 5 2 3 2 7 4 4 3" xfId="30280"/>
    <cellStyle name="常规 5 2 2 2 2 7 4 4 3" xfId="30281"/>
    <cellStyle name="常规 5 5 2 7 4 4 3" xfId="30282"/>
    <cellStyle name="常规 5 2 4 2 7 4 4 3" xfId="30283"/>
    <cellStyle name="常规 5 2 2 3 2 7 4 4 3" xfId="30284"/>
    <cellStyle name="常规 5 7 2 4 4 3" xfId="30285"/>
    <cellStyle name="常规 5 2 6 2 4 4 3" xfId="30286"/>
    <cellStyle name="常规 5 2 2 5 2 4 4 3" xfId="30287"/>
    <cellStyle name="常规 5 4 3 2 4 4 3" xfId="30288"/>
    <cellStyle name="常规 5 2 3 3 2 4 4 3" xfId="30289"/>
    <cellStyle name="常规 5 2 2 2 3 2 4 4 3" xfId="30290"/>
    <cellStyle name="常规 5 5 3 2 4 4 3" xfId="30291"/>
    <cellStyle name="常规 5 2 4 3 2 4 4 3" xfId="30292"/>
    <cellStyle name="常规 5 2 2 3 3 2 4 4 3" xfId="30293"/>
    <cellStyle name="常规 5 6 2 2 4 4 3" xfId="30294"/>
    <cellStyle name="常规 5 2 5 2 2 4 4 3" xfId="30295"/>
    <cellStyle name="常规 5 2 2 4 2 2 4 4 3" xfId="30296"/>
    <cellStyle name="常规 5 4 2 2 2 4 4 3" xfId="30297"/>
    <cellStyle name="常规 5 2 3 2 2 2 4 4 3" xfId="30298"/>
    <cellStyle name="常规 5 2 2 2 2 2 2 4 4 3" xfId="30299"/>
    <cellStyle name="常规 5 5 2 2 2 4 4 3" xfId="30300"/>
    <cellStyle name="常规 5 2 4 2 2 2 4 4 3" xfId="30301"/>
    <cellStyle name="常规 5 2 2 3 2 2 2 4 4 3" xfId="30302"/>
    <cellStyle name="常规 5 8 2 4 4 3" xfId="30303"/>
    <cellStyle name="常规 5 2 7 2 4 4 3" xfId="30304"/>
    <cellStyle name="常规 5 2 2 6 2 4 4 3" xfId="30305"/>
    <cellStyle name="常规 5 4 4 2 4 4 3" xfId="30306"/>
    <cellStyle name="常规 5 2 3 4 2 4 4 3" xfId="30307"/>
    <cellStyle name="常规 5 2 2 2 4 2 4 4 3" xfId="30308"/>
    <cellStyle name="常规 5 5 4 2 4 4 3" xfId="30309"/>
    <cellStyle name="常规 5 2 4 4 2 4 4 3" xfId="30310"/>
    <cellStyle name="常规 5 2 2 3 4 2 4 4 3" xfId="30311"/>
    <cellStyle name="常规 5 6 3 2 4 4 3" xfId="30312"/>
    <cellStyle name="常规 5 2 5 3 2 4 4 3" xfId="30313"/>
    <cellStyle name="常规 5 2 2 4 3 2 4 4 3" xfId="30314"/>
    <cellStyle name="常规 5 4 2 3 2 4 4 3" xfId="30315"/>
    <cellStyle name="常规 5 2 3 2 3 2 4 4 3" xfId="30316"/>
    <cellStyle name="常规 5 2 2 2 2 3 2 4 4 3" xfId="30317"/>
    <cellStyle name="常规 5 5 2 3 2 4 4 3" xfId="30318"/>
    <cellStyle name="常规 5 2 4 2 3 2 4 4 3" xfId="30319"/>
    <cellStyle name="常规 5 2 2 3 2 3 2 4 4 3" xfId="30320"/>
    <cellStyle name="常规 5 9 2 4 4 3" xfId="30321"/>
    <cellStyle name="常规 5 2 8 2 4 4 3" xfId="30322"/>
    <cellStyle name="常规 5 2 2 7 2 4 4 3" xfId="30323"/>
    <cellStyle name="常规 5 4 5 2 4 4 3" xfId="30324"/>
    <cellStyle name="常规 5 2 3 5 2 4 4 3" xfId="30325"/>
    <cellStyle name="常规 5 2 2 2 5 2 4 4 3" xfId="30326"/>
    <cellStyle name="常规 5 5 5 2 4 4 3" xfId="30327"/>
    <cellStyle name="常规 5 2 4 5 2 4 4 3" xfId="30328"/>
    <cellStyle name="常规 5 2 2 3 5 2 4 4 3" xfId="30329"/>
    <cellStyle name="常规 5 6 4 2 4 4 3" xfId="30330"/>
    <cellStyle name="常规 5 2 5 4 2 4 4 3" xfId="30331"/>
    <cellStyle name="常规 5 2 2 4 4 2 4 4 3" xfId="30332"/>
    <cellStyle name="常规 5 4 2 4 2 4 4 3" xfId="30333"/>
    <cellStyle name="常规 5 2 3 2 4 2 4 4 3" xfId="30334"/>
    <cellStyle name="常规 5 2 2 2 2 4 2 4 4 3" xfId="30335"/>
    <cellStyle name="常规 5 5 2 4 2 4 4 3" xfId="30336"/>
    <cellStyle name="常规 5 2 4 2 4 2 4 4 3" xfId="30337"/>
    <cellStyle name="常规 5 2 2 3 2 4 2 4 4 3" xfId="30338"/>
    <cellStyle name="常规 5 10 2 4 4 3" xfId="30339"/>
    <cellStyle name="常规 5 2 9 2 4 4 3" xfId="30340"/>
    <cellStyle name="常规 5 2 2 8 2 4 4 3" xfId="30341"/>
    <cellStyle name="常规 5 4 6 2 4 4 3" xfId="30342"/>
    <cellStyle name="常规 5 2 3 6 2 4 4 3" xfId="30343"/>
    <cellStyle name="常规 5 2 2 2 6 2 4 4 3" xfId="30344"/>
    <cellStyle name="常规 5 5 6 2 4 4 3" xfId="30345"/>
    <cellStyle name="常规 5 2 4 6 2 4 4 3" xfId="30346"/>
    <cellStyle name="常规 5 2 2 3 6 2 4 4 3" xfId="30347"/>
    <cellStyle name="常规 5 6 5 2 4 4 3" xfId="30348"/>
    <cellStyle name="常规 5 2 5 5 2 4 4 3" xfId="30349"/>
    <cellStyle name="常规 5 2 2 4 5 2 4 4 3" xfId="30350"/>
    <cellStyle name="常规 5 4 2 5 2 4 4 3" xfId="30351"/>
    <cellStyle name="常规 5 2 3 2 5 2 4 4 3" xfId="30352"/>
    <cellStyle name="常规 5 2 2 2 2 5 2 4 4 3" xfId="30353"/>
    <cellStyle name="常规 5 5 2 5 2 4 4 3" xfId="30354"/>
    <cellStyle name="常规 5 2 4 2 5 2 4 4 3" xfId="30355"/>
    <cellStyle name="常规 5 2 2 3 2 5 2 4 4 3" xfId="30356"/>
    <cellStyle name="常规 5 11 2 4 4 3" xfId="30357"/>
    <cellStyle name="常规 5 2 10 2 4 4 3" xfId="30358"/>
    <cellStyle name="常规 5 2 2 9 2 4 4 3" xfId="30359"/>
    <cellStyle name="常规 5 4 7 2 4 4 3" xfId="30360"/>
    <cellStyle name="常规 5 2 3 7 2 4 4 3" xfId="30361"/>
    <cellStyle name="常规 5 2 2 2 7 2 4 4 3" xfId="30362"/>
    <cellStyle name="常规 5 5 7 2 4 4 3" xfId="30363"/>
    <cellStyle name="常规 5 2 4 7 2 4 4 3" xfId="30364"/>
    <cellStyle name="常规 5 2 2 3 7 2 4 4 3" xfId="30365"/>
    <cellStyle name="常规 5 6 6 2 4 4 3" xfId="30366"/>
    <cellStyle name="常规 5 2 5 6 2 4 4 3" xfId="30367"/>
    <cellStyle name="常规 5 2 2 4 6 2 4 4 3" xfId="30368"/>
    <cellStyle name="常规 5 4 2 6 2 4 4 3" xfId="30369"/>
    <cellStyle name="常规 5 2 3 2 6 2 4 4 3" xfId="30370"/>
    <cellStyle name="常规 5 2 2 2 2 6 2 4 4 3" xfId="30371"/>
    <cellStyle name="常规 5 5 2 6 2 4 4 3" xfId="30372"/>
    <cellStyle name="常规 5 2 4 2 6 2 4 4 3" xfId="30373"/>
    <cellStyle name="常规 5 2 2 3 2 6 2 4 4 3" xfId="30374"/>
    <cellStyle name="常规 5 13 2 4 3" xfId="30375"/>
    <cellStyle name="常规 5 2 12 2 4 3" xfId="30376"/>
    <cellStyle name="常规 5 2 2 11 2 4 3" xfId="30377"/>
    <cellStyle name="常规 5 4 9 2 4 3" xfId="30378"/>
    <cellStyle name="常规 5 2 3 9 2 4 3" xfId="30379"/>
    <cellStyle name="常规 5 2 2 2 9 2 4 3" xfId="30380"/>
    <cellStyle name="常规 5 5 9 2 4 3" xfId="30381"/>
    <cellStyle name="常规 5 2 4 9 2 4 3" xfId="30382"/>
    <cellStyle name="常规 5 2 2 3 9 2 4 3" xfId="30383"/>
    <cellStyle name="常规 5 6 8 2 4 3" xfId="30384"/>
    <cellStyle name="常规 5 2 5 8 2 4 3" xfId="30385"/>
    <cellStyle name="常规 5 2 2 4 8 2 4 3" xfId="30386"/>
    <cellStyle name="常规 5 4 2 8 2 4 3" xfId="30387"/>
    <cellStyle name="常规 5 2 3 2 8 2 4 3" xfId="30388"/>
    <cellStyle name="常规 5 2 2 2 2 8 2 4 3" xfId="30389"/>
    <cellStyle name="常规 5 5 2 8 2 4 3" xfId="30390"/>
    <cellStyle name="常规 5 2 4 2 8 2 4 3" xfId="30391"/>
    <cellStyle name="常规 5 2 2 3 2 8 2 4 3" xfId="30392"/>
    <cellStyle name="常规 5 7 3 2 4 3" xfId="30393"/>
    <cellStyle name="常规 5 2 6 3 2 4 3" xfId="30394"/>
    <cellStyle name="常规 5 2 2 5 3 2 4 3" xfId="30395"/>
    <cellStyle name="常规 5 4 3 3 2 4 3" xfId="30396"/>
    <cellStyle name="常规 5 2 3 3 3 2 4 3" xfId="30397"/>
    <cellStyle name="常规 5 2 2 2 3 3 2 4 3" xfId="30398"/>
    <cellStyle name="常规 5 5 3 3 2 4 3" xfId="30399"/>
    <cellStyle name="常规 5 2 4 3 3 2 4 3" xfId="30400"/>
    <cellStyle name="常规 5 2 2 3 3 3 2 4 3" xfId="30401"/>
    <cellStyle name="常规 5 6 2 3 2 4 3" xfId="30402"/>
    <cellStyle name="常规 5 2 5 2 3 2 4 3" xfId="30403"/>
    <cellStyle name="常规 5 2 2 4 2 3 2 4 3" xfId="30404"/>
    <cellStyle name="常规 5 4 2 2 3 2 4 3" xfId="30405"/>
    <cellStyle name="常规 5 2 3 2 2 3 2 4 3" xfId="30406"/>
    <cellStyle name="常规 5 2 2 2 2 2 3 2 4 3" xfId="30407"/>
    <cellStyle name="常规 5 5 2 2 3 2 4 3" xfId="30408"/>
    <cellStyle name="常规 5 2 4 2 2 3 2 4 3" xfId="30409"/>
    <cellStyle name="常规 5 2 2 3 2 2 3 2 4 3" xfId="30410"/>
    <cellStyle name="常规 5 8 3 2 4 3" xfId="30411"/>
    <cellStyle name="常规 5 2 7 3 2 4 3" xfId="30412"/>
    <cellStyle name="常规 5 2 2 6 3 2 4 3" xfId="30413"/>
    <cellStyle name="常规 5 4 4 3 2 4 3" xfId="30414"/>
    <cellStyle name="常规 5 2 3 4 3 2 4 3" xfId="30415"/>
    <cellStyle name="常规 5 2 2 2 4 3 2 4 3" xfId="30416"/>
    <cellStyle name="常规 5 5 4 3 2 4 3" xfId="30417"/>
    <cellStyle name="常规 5 2 4 4 3 2 4 3" xfId="30418"/>
    <cellStyle name="常规 5 2 2 3 4 3 2 4 3" xfId="30419"/>
    <cellStyle name="常规 5 6 3 3 2 4 3" xfId="30420"/>
    <cellStyle name="常规 5 2 5 3 3 2 4 3" xfId="30421"/>
    <cellStyle name="常规 5 2 2 4 3 3 2 4 3" xfId="30422"/>
    <cellStyle name="常规 5 4 2 3 3 2 4 3" xfId="30423"/>
    <cellStyle name="常规 5 2 3 2 3 3 2 4 3" xfId="30424"/>
    <cellStyle name="常规 5 2 2 2 2 3 3 2 4 3" xfId="30425"/>
    <cellStyle name="常规 5 5 2 3 3 2 4 3" xfId="30426"/>
    <cellStyle name="常规 5 2 4 2 3 3 2 4 3" xfId="30427"/>
    <cellStyle name="常规 5 2 2 3 2 3 3 2 4 3" xfId="30428"/>
    <cellStyle name="常规 5 9 3 2 4 3" xfId="30429"/>
    <cellStyle name="常规 5 2 8 3 2 4 3" xfId="30430"/>
    <cellStyle name="常规 5 2 2 7 3 2 4 3" xfId="30431"/>
    <cellStyle name="常规 5 4 5 3 2 4 3" xfId="30432"/>
    <cellStyle name="常规 5 2 3 5 3 2 4 3" xfId="30433"/>
    <cellStyle name="常规 5 2 2 2 5 3 2 4 3" xfId="30434"/>
    <cellStyle name="常规 5 5 5 3 2 4 3" xfId="30435"/>
    <cellStyle name="常规 5 2 4 5 3 2 4 3" xfId="30436"/>
    <cellStyle name="常规 5 2 2 3 5 3 2 4 3" xfId="30437"/>
    <cellStyle name="常规 5 6 4 3 2 4 3" xfId="30438"/>
    <cellStyle name="常规 5 2 5 4 3 2 4 3" xfId="30439"/>
    <cellStyle name="常规 5 2 2 4 4 3 2 4 3" xfId="30440"/>
    <cellStyle name="常规 5 4 2 4 3 2 4 3" xfId="30441"/>
    <cellStyle name="常规 5 2 3 2 4 3 2 4 3" xfId="30442"/>
    <cellStyle name="常规 5 2 2 2 2 4 3 2 4 3" xfId="30443"/>
    <cellStyle name="常规 5 5 2 4 3 2 4 3" xfId="30444"/>
    <cellStyle name="常规 5 2 4 2 4 3 2 4 3" xfId="30445"/>
    <cellStyle name="常规 5 2 2 3 2 4 3 2 4 3" xfId="30446"/>
    <cellStyle name="常规 5 10 3 2 4 3" xfId="30447"/>
    <cellStyle name="常规 5 2 9 3 2 4 3" xfId="30448"/>
    <cellStyle name="常规 5 2 2 8 3 2 4 3" xfId="30449"/>
    <cellStyle name="常规 5 4 6 3 2 4 3" xfId="30450"/>
    <cellStyle name="常规 5 2 3 6 3 2 4 3" xfId="30451"/>
    <cellStyle name="常规 5 2 2 2 6 3 2 4 3" xfId="30452"/>
    <cellStyle name="常规 5 5 6 3 2 4 3" xfId="30453"/>
    <cellStyle name="常规 5 2 4 6 3 2 4 3" xfId="30454"/>
    <cellStyle name="常规 5 2 2 3 6 3 2 4 3" xfId="30455"/>
    <cellStyle name="常规 5 6 5 3 2 4 3" xfId="30456"/>
    <cellStyle name="常规 5 2 5 5 3 2 4 3" xfId="30457"/>
    <cellStyle name="常规 5 2 2 4 5 3 2 4 3" xfId="30458"/>
    <cellStyle name="常规 5 4 2 5 3 2 4 3" xfId="30459"/>
    <cellStyle name="常规 5 2 3 2 5 3 2 4 3" xfId="30460"/>
    <cellStyle name="常规 5 2 2 2 2 5 3 2 4 3" xfId="30461"/>
    <cellStyle name="常规 5 5 2 5 3 2 4 3" xfId="30462"/>
    <cellStyle name="常规 5 2 4 2 5 3 2 4 3" xfId="30463"/>
    <cellStyle name="常规 5 2 2 3 2 5 3 2 4 3" xfId="30464"/>
    <cellStyle name="常规 5 11 3 2 4 3" xfId="30465"/>
    <cellStyle name="常规 5 2 10 3 2 4 3" xfId="30466"/>
    <cellStyle name="常规 5 2 2 9 3 2 4 3" xfId="30467"/>
    <cellStyle name="常规 5 4 7 3 2 4 3" xfId="30468"/>
    <cellStyle name="常规 5 2 3 7 3 2 4 3" xfId="30469"/>
    <cellStyle name="常规 5 2 2 2 7 3 2 4 3" xfId="30470"/>
    <cellStyle name="常规 5 5 7 3 2 4 3" xfId="30471"/>
    <cellStyle name="常规 5 2 4 7 3 2 4 3" xfId="30472"/>
    <cellStyle name="常规 5 2 2 3 7 3 2 4 3" xfId="30473"/>
    <cellStyle name="常规 5 6 6 3 2 4 3" xfId="30474"/>
    <cellStyle name="常规 5 2 5 6 3 2 4 3" xfId="30475"/>
    <cellStyle name="常规 5 2 2 4 6 3 2 4 3" xfId="30476"/>
    <cellStyle name="常规 5 4 2 6 3 2 4 3" xfId="30477"/>
    <cellStyle name="常规 5 2 3 2 6 3 2 4 3" xfId="30478"/>
    <cellStyle name="常规 5 2 2 2 2 6 3 2 4 3" xfId="30479"/>
    <cellStyle name="常规 5 5 2 6 3 2 4 3" xfId="30480"/>
    <cellStyle name="常规 5 2 4 2 6 3 2 4 3" xfId="30481"/>
    <cellStyle name="常规 5 2 2 3 2 6 3 2 4 3" xfId="30482"/>
    <cellStyle name="常规 5 12 2 2 4 3" xfId="30483"/>
    <cellStyle name="常规 5 2 11 2 2 4 3" xfId="30484"/>
    <cellStyle name="常规 5 2 2 10 2 2 4 3" xfId="30485"/>
    <cellStyle name="常规 5 4 8 2 2 4 3" xfId="30486"/>
    <cellStyle name="常规 5 2 3 8 2 2 4 3" xfId="30487"/>
    <cellStyle name="常规 5 2 2 2 8 2 2 4 3" xfId="30488"/>
    <cellStyle name="常规 5 5 8 2 2 4 3" xfId="30489"/>
    <cellStyle name="常规 5 2 4 8 2 2 4 3" xfId="30490"/>
    <cellStyle name="常规 5 2 2 3 8 2 2 4 3" xfId="30491"/>
    <cellStyle name="常规 5 6 7 2 2 4 3" xfId="30492"/>
    <cellStyle name="常规 5 2 5 7 2 2 4 3" xfId="30493"/>
    <cellStyle name="常规 5 2 2 4 7 2 2 4 3" xfId="30494"/>
    <cellStyle name="常规 5 4 2 7 2 2 4 3" xfId="30495"/>
    <cellStyle name="常规 5 2 3 2 7 2 2 4 3" xfId="30496"/>
    <cellStyle name="常规 5 2 2 2 2 7 2 2 4 3" xfId="30497"/>
    <cellStyle name="常规 5 5 2 7 2 2 4 3" xfId="30498"/>
    <cellStyle name="常规 5 2 4 2 7 2 2 4 3" xfId="30499"/>
    <cellStyle name="常规 5 2 2 3 2 7 2 2 4 3" xfId="30500"/>
    <cellStyle name="常规 5 7 2 2 2 4 3" xfId="30501"/>
    <cellStyle name="常规 5 2 6 2 2 2 4 3" xfId="30502"/>
    <cellStyle name="常规 5 2 2 5 2 2 2 4 3" xfId="30503"/>
    <cellStyle name="常规 5 4 3 2 2 2 4 3" xfId="30504"/>
    <cellStyle name="常规 5 2 3 3 2 2 2 4 3" xfId="30505"/>
    <cellStyle name="常规 5 2 2 2 3 2 2 2 4 3" xfId="30506"/>
    <cellStyle name="常规 5 5 3 2 2 2 4 3" xfId="30507"/>
    <cellStyle name="常规 5 2 4 3 2 2 2 4 3" xfId="30508"/>
    <cellStyle name="常规 5 2 2 3 3 2 2 2 4 3" xfId="30509"/>
    <cellStyle name="常规 5 6 2 2 2 2 4 3" xfId="30510"/>
    <cellStyle name="常规 5 2 5 2 2 2 2 4 3" xfId="30511"/>
    <cellStyle name="常规 5 2 2 4 2 2 2 2 4 3" xfId="30512"/>
    <cellStyle name="常规 5 4 2 2 2 2 2 4 3" xfId="30513"/>
    <cellStyle name="常规 5 2 3 2 2 2 2 2 4 3" xfId="30514"/>
    <cellStyle name="常规 5 2 2 2 2 2 2 2 2 4 3" xfId="30515"/>
    <cellStyle name="常规 5 5 2 2 2 2 2 4 3" xfId="30516"/>
    <cellStyle name="常规 5 2 4 2 2 2 2 2 4 3" xfId="30517"/>
    <cellStyle name="常规 5 2 2 3 2 2 2 2 2 4 3" xfId="30518"/>
    <cellStyle name="常规 5 8 2 2 2 4 3" xfId="30519"/>
    <cellStyle name="常规 5 2 7 2 2 2 4 3" xfId="30520"/>
    <cellStyle name="常规 5 2 2 6 2 2 2 4 3" xfId="30521"/>
    <cellStyle name="常规 5 4 4 2 2 2 4 3" xfId="30522"/>
    <cellStyle name="常规 5 2 3 4 2 2 2 4 3" xfId="30523"/>
    <cellStyle name="常规 5 2 2 2 4 2 2 2 4 3" xfId="30524"/>
    <cellStyle name="常规 5 5 4 2 2 2 4 3" xfId="30525"/>
    <cellStyle name="常规 5 2 4 4 2 2 2 4 3" xfId="30526"/>
    <cellStyle name="常规 5 2 2 3 4 2 2 2 4 3" xfId="30527"/>
    <cellStyle name="常规 5 6 3 2 2 2 4 3" xfId="30528"/>
    <cellStyle name="常规 5 2 5 3 2 2 2 4 3" xfId="30529"/>
    <cellStyle name="常规 5 2 2 4 3 2 2 2 4 3" xfId="30530"/>
    <cellStyle name="常规 5 4 2 3 2 2 2 4 3" xfId="30531"/>
    <cellStyle name="常规 5 2 3 2 3 2 2 2 4 3" xfId="30532"/>
    <cellStyle name="常规 5 2 2 2 2 3 2 2 2 4 3" xfId="30533"/>
    <cellStyle name="常规 5 5 2 3 2 2 2 4 3" xfId="30534"/>
    <cellStyle name="常规 5 2 4 2 3 2 2 2 4 3" xfId="30535"/>
    <cellStyle name="常规 5 2 2 3 2 3 2 2 2 4 3" xfId="30536"/>
    <cellStyle name="常规 5 9 2 2 2 4 3" xfId="30537"/>
    <cellStyle name="常规 5 2 8 2 2 2 4 3" xfId="30538"/>
    <cellStyle name="常规 5 2 2 7 2 2 2 4 3" xfId="30539"/>
    <cellStyle name="常规 5 4 5 2 2 2 4 3" xfId="30540"/>
    <cellStyle name="常规 5 2 3 5 2 2 2 4 3" xfId="30541"/>
    <cellStyle name="常规 5 2 2 2 5 2 2 2 4 3" xfId="30542"/>
    <cellStyle name="常规 5 5 5 2 2 2 4 3" xfId="30543"/>
    <cellStyle name="常规 5 2 4 5 2 2 2 4 3" xfId="30544"/>
    <cellStyle name="常规 5 2 2 3 5 2 2 2 4 3" xfId="30545"/>
    <cellStyle name="常规 5 6 4 2 2 2 4 3" xfId="30546"/>
    <cellStyle name="常规 5 2 5 4 2 2 2 4 3" xfId="30547"/>
    <cellStyle name="常规 5 2 2 4 4 2 2 2 4 3" xfId="30548"/>
    <cellStyle name="常规 5 4 2 4 2 2 2 4 3" xfId="30549"/>
    <cellStyle name="常规 5 2 3 2 4 2 2 2 4 3" xfId="30550"/>
    <cellStyle name="常规 5 2 2 2 2 4 2 2 2 4 3" xfId="30551"/>
    <cellStyle name="常规 5 5 2 4 2 2 2 4 3" xfId="30552"/>
    <cellStyle name="常规 5 2 4 2 4 2 2 2 4 3" xfId="30553"/>
    <cellStyle name="常规 5 2 2 3 2 4 2 2 2 4 3" xfId="30554"/>
    <cellStyle name="常规 5 10 2 2 2 4 3" xfId="30555"/>
    <cellStyle name="常规 5 2 9 2 2 2 4 3" xfId="30556"/>
    <cellStyle name="常规 5 2 2 8 2 2 2 4 3" xfId="30557"/>
    <cellStyle name="常规 5 4 6 2 2 2 4 3" xfId="30558"/>
    <cellStyle name="常规 5 2 3 6 2 2 2 4 3" xfId="30559"/>
    <cellStyle name="常规 5 2 2 2 6 2 2 2 4 3" xfId="30560"/>
    <cellStyle name="常规 5 5 6 2 2 2 4 3" xfId="30561"/>
    <cellStyle name="常规 5 2 4 6 2 2 2 4 3" xfId="30562"/>
    <cellStyle name="常规 5 2 2 3 6 2 2 2 4 3" xfId="30563"/>
    <cellStyle name="常规 5 6 5 2 2 2 4 3" xfId="30564"/>
    <cellStyle name="常规 5 2 5 5 2 2 2 4 3" xfId="30565"/>
    <cellStyle name="常规 5 2 2 4 5 2 2 2 4 3" xfId="30566"/>
    <cellStyle name="常规 5 4 2 5 2 2 2 4 3" xfId="30567"/>
    <cellStyle name="常规 5 2 3 2 5 2 2 2 4 3" xfId="30568"/>
    <cellStyle name="常规 5 2 2 2 2 5 2 2 2 4 3" xfId="30569"/>
    <cellStyle name="常规 5 5 2 5 2 2 2 4 3" xfId="30570"/>
    <cellStyle name="常规 5 2 4 2 5 2 2 2 4 3" xfId="30571"/>
    <cellStyle name="常规 5 2 2 3 2 5 2 2 2 4 3" xfId="30572"/>
    <cellStyle name="常规 5 11 2 2 2 4 3" xfId="30573"/>
    <cellStyle name="常规 5 2 10 2 2 2 4 3" xfId="30574"/>
    <cellStyle name="常规 5 2 2 9 2 2 2 4 3" xfId="30575"/>
    <cellStyle name="常规 5 4 7 2 2 2 4 3" xfId="30576"/>
    <cellStyle name="常规 5 2 3 7 2 2 2 4 3" xfId="30577"/>
    <cellStyle name="常规 5 2 2 2 7 2 2 2 4 3" xfId="30578"/>
    <cellStyle name="常规 5 5 7 2 2 2 4 3" xfId="30579"/>
    <cellStyle name="常规 5 2 4 7 2 2 2 4 3" xfId="30580"/>
    <cellStyle name="常规 5 2 2 3 7 2 2 2 4 3" xfId="30581"/>
    <cellStyle name="常规 5 6 6 2 2 2 4 3" xfId="30582"/>
    <cellStyle name="常规 5 2 5 6 2 2 2 4 3" xfId="30583"/>
    <cellStyle name="常规 5 2 2 4 6 2 2 2 4 3" xfId="30584"/>
    <cellStyle name="常规 5 4 2 6 2 2 2 4 3" xfId="30585"/>
    <cellStyle name="常规 5 2 3 2 6 2 2 2 4 3" xfId="30586"/>
    <cellStyle name="常规 5 2 2 2 2 6 2 2 2 4 3" xfId="30587"/>
    <cellStyle name="常规 5 5 2 6 2 2 2 4 3" xfId="30588"/>
    <cellStyle name="常规 5 2 4 2 6 2 2 2 4 3" xfId="30589"/>
    <cellStyle name="常规 5 2 2 3 2 6 2 2 2 4 3" xfId="30590"/>
    <cellStyle name="常规 5 14 2 4 3" xfId="30591"/>
    <cellStyle name="常规 5 2 13 2 4 3" xfId="30592"/>
    <cellStyle name="常规 5 2 2 12 2 4 3" xfId="30593"/>
    <cellStyle name="常规 5 4 10 2 4 3" xfId="30594"/>
    <cellStyle name="常规 5 2 3 10 2 4 3" xfId="30595"/>
    <cellStyle name="常规 5 2 2 2 10 2 4 3" xfId="30596"/>
    <cellStyle name="常规 5 5 10 2 4 3" xfId="30597"/>
    <cellStyle name="常规 5 2 4 10 2 4 3" xfId="30598"/>
    <cellStyle name="常规 5 2 2 3 10 2 4 3" xfId="30599"/>
    <cellStyle name="常规 5 6 9 2 4 3" xfId="30600"/>
    <cellStyle name="常规 5 2 5 9 2 4 3" xfId="30601"/>
    <cellStyle name="常规 5 2 2 4 9 2 4 3" xfId="30602"/>
    <cellStyle name="常规 5 4 2 9 2 4 3" xfId="30603"/>
    <cellStyle name="常规 5 2 3 2 9 2 4 3" xfId="30604"/>
    <cellStyle name="常规 5 2 2 2 2 9 2 4 3" xfId="30605"/>
    <cellStyle name="常规 5 5 2 9 2 4 3" xfId="30606"/>
    <cellStyle name="常规 5 2 4 2 9 2 4 3" xfId="30607"/>
    <cellStyle name="常规 5 2 2 3 2 9 2 4 3" xfId="30608"/>
    <cellStyle name="常规 5 7 4 2 4 3" xfId="30609"/>
    <cellStyle name="常规 5 2 6 4 2 4 3" xfId="30610"/>
    <cellStyle name="常规 5 2 2 5 4 2 4 3" xfId="30611"/>
    <cellStyle name="常规 5 4 3 4 2 4 3" xfId="30612"/>
    <cellStyle name="常规 5 2 3 3 4 2 4 3" xfId="30613"/>
    <cellStyle name="常规 5 2 2 2 3 4 2 4 3" xfId="30614"/>
    <cellStyle name="常规 5 5 3 4 2 4 3" xfId="30615"/>
    <cellStyle name="常规 5 2 4 3 4 2 4 3" xfId="30616"/>
    <cellStyle name="常规 5 2 2 3 3 4 2 4 3" xfId="30617"/>
    <cellStyle name="常规 5 6 2 4 2 4 3" xfId="30618"/>
    <cellStyle name="常规 5 2 5 2 4 2 4 3" xfId="30619"/>
    <cellStyle name="常规 5 2 2 4 2 4 2 4 3" xfId="30620"/>
    <cellStyle name="常规 5 4 2 2 4 2 4 3" xfId="30621"/>
    <cellStyle name="常规 5 2 3 2 2 4 2 4 3" xfId="30622"/>
    <cellStyle name="常规 5 2 2 2 2 2 4 2 4 3" xfId="30623"/>
    <cellStyle name="常规 5 5 2 2 4 2 4 3" xfId="30624"/>
    <cellStyle name="常规 5 2 4 2 2 4 2 4 3" xfId="30625"/>
    <cellStyle name="常规 5 2 2 3 2 2 4 2 4 3" xfId="30626"/>
    <cellStyle name="常规 5 8 4 2 4 3" xfId="30627"/>
    <cellStyle name="常规 5 2 7 4 2 4 3" xfId="30628"/>
    <cellStyle name="常规 5 2 2 6 4 2 4 3" xfId="30629"/>
    <cellStyle name="常规 5 4 4 4 2 4 3" xfId="30630"/>
    <cellStyle name="常规 5 2 3 4 4 2 4 3" xfId="30631"/>
    <cellStyle name="常规 5 2 2 2 4 4 2 4 3" xfId="30632"/>
    <cellStyle name="常规 5 5 4 4 2 4 3" xfId="30633"/>
    <cellStyle name="常规 5 2 4 4 4 2 4 3" xfId="30634"/>
    <cellStyle name="常规 5 2 2 3 4 4 2 4 3" xfId="30635"/>
    <cellStyle name="常规 5 6 3 4 2 4 3" xfId="30636"/>
    <cellStyle name="常规 5 2 5 3 4 2 4 3" xfId="30637"/>
    <cellStyle name="常规 5 2 2 4 3 4 2 4 3" xfId="30638"/>
    <cellStyle name="常规 5 4 2 3 4 2 4 3" xfId="30639"/>
    <cellStyle name="常规 5 2 3 2 3 4 2 4 3" xfId="30640"/>
    <cellStyle name="常规 5 2 2 2 2 3 4 2 4 3" xfId="30641"/>
    <cellStyle name="常规 5 5 2 3 4 2 4 3" xfId="30642"/>
    <cellStyle name="常规 5 2 4 2 3 4 2 4 3" xfId="30643"/>
    <cellStyle name="常规 5 2 2 3 2 3 4 2 4 3" xfId="30644"/>
    <cellStyle name="常规 5 9 4 2 4 3" xfId="30645"/>
    <cellStyle name="常规 5 2 8 4 2 4 3" xfId="30646"/>
    <cellStyle name="常规 5 2 2 7 4 2 4 3" xfId="30647"/>
    <cellStyle name="常规 5 4 5 4 2 4 3" xfId="30648"/>
    <cellStyle name="常规 5 2 3 5 4 2 4 3" xfId="30649"/>
    <cellStyle name="常规 5 2 2 2 5 4 2 4 3" xfId="30650"/>
    <cellStyle name="常规 5 5 5 4 2 4 3" xfId="30651"/>
    <cellStyle name="常规 5 2 4 5 4 2 4 3" xfId="30652"/>
    <cellStyle name="常规 5 2 2 3 5 4 2 4 3" xfId="30653"/>
    <cellStyle name="常规 5 6 4 4 2 4 3" xfId="30654"/>
    <cellStyle name="常规 5 2 5 4 4 2 4 3" xfId="30655"/>
    <cellStyle name="常规 5 2 2 4 4 4 2 4 3" xfId="30656"/>
    <cellStyle name="常规 5 4 2 4 4 2 4 3" xfId="30657"/>
    <cellStyle name="常规 5 2 3 2 4 4 2 4 3" xfId="30658"/>
    <cellStyle name="常规 5 2 2 2 2 4 4 2 4 3" xfId="30659"/>
    <cellStyle name="常规 5 5 2 4 4 2 4 3" xfId="30660"/>
    <cellStyle name="常规 5 2 4 2 4 4 2 4 3" xfId="30661"/>
    <cellStyle name="常规 5 2 2 3 2 4 4 2 4 3" xfId="30662"/>
    <cellStyle name="常规 5 10 4 2 4 3" xfId="30663"/>
    <cellStyle name="常规 5 2 9 4 2 4 3" xfId="30664"/>
    <cellStyle name="常规 5 2 2 8 4 2 4 3" xfId="30665"/>
    <cellStyle name="常规 5 4 6 4 2 4 3" xfId="30666"/>
    <cellStyle name="常规 5 2 3 6 4 2 4 3" xfId="30667"/>
    <cellStyle name="常规 5 2 2 2 6 4 2 4 3" xfId="30668"/>
    <cellStyle name="常规 5 5 6 4 2 4 3" xfId="30669"/>
    <cellStyle name="常规 5 2 4 6 4 2 4 3" xfId="30670"/>
    <cellStyle name="常规 5 2 2 3 6 4 2 4 3" xfId="30671"/>
    <cellStyle name="常规 5 6 5 4 2 4 3" xfId="30672"/>
    <cellStyle name="常规 5 2 5 5 4 2 4 3" xfId="30673"/>
    <cellStyle name="常规 5 2 2 4 5 4 2 4 3" xfId="30674"/>
    <cellStyle name="常规 5 4 2 5 4 2 4 3" xfId="30675"/>
    <cellStyle name="常规 5 2 3 2 5 4 2 4 3" xfId="30676"/>
    <cellStyle name="常规 5 2 2 2 2 5 4 2 4 3" xfId="30677"/>
    <cellStyle name="常规 5 5 2 5 4 2 4 3" xfId="30678"/>
    <cellStyle name="常规 5 2 4 2 5 4 2 4 3" xfId="30679"/>
    <cellStyle name="常规 5 2 2 3 2 5 4 2 4 3" xfId="30680"/>
    <cellStyle name="常规 5 11 4 2 4 3" xfId="30681"/>
    <cellStyle name="常规 5 2 10 4 2 4 3" xfId="30682"/>
    <cellStyle name="常规 5 2 2 9 4 2 4 3" xfId="30683"/>
    <cellStyle name="常规 5 4 7 4 2 4 3" xfId="30684"/>
    <cellStyle name="常规 5 2 3 7 4 2 4 3" xfId="30685"/>
    <cellStyle name="常规 5 2 2 2 7 4 2 4 3" xfId="30686"/>
    <cellStyle name="常规 5 5 7 4 2 4 3" xfId="30687"/>
    <cellStyle name="常规 5 2 4 7 4 2 4 3" xfId="30688"/>
    <cellStyle name="常规 5 2 2 3 7 4 2 4 3" xfId="30689"/>
    <cellStyle name="常规 5 6 6 4 2 4 3" xfId="30690"/>
    <cellStyle name="常规 5 2 5 6 4 2 4 3" xfId="30691"/>
    <cellStyle name="常规 5 2 2 4 6 4 2 4 3" xfId="30692"/>
    <cellStyle name="常规 5 4 2 6 4 2 4 3" xfId="30693"/>
    <cellStyle name="常规 5 2 3 2 6 4 2 4 3" xfId="30694"/>
    <cellStyle name="常规 5 2 2 2 2 6 4 2 4 3" xfId="30695"/>
    <cellStyle name="常规 5 5 2 6 4 2 4 3" xfId="30696"/>
    <cellStyle name="常规 5 2 4 2 6 4 2 4 3" xfId="30697"/>
    <cellStyle name="常规 5 2 2 3 2 6 4 2 4 3" xfId="30698"/>
    <cellStyle name="常规 5 12 3 2 4 3" xfId="30699"/>
    <cellStyle name="常规 5 2 11 3 2 4 3" xfId="30700"/>
    <cellStyle name="常规 5 2 2 10 3 2 4 3" xfId="30701"/>
    <cellStyle name="常规 5 4 8 3 2 4 3" xfId="30702"/>
    <cellStyle name="常规 5 2 3 8 3 2 4 3" xfId="30703"/>
    <cellStyle name="常规 5 2 2 2 8 3 2 4 3" xfId="30704"/>
    <cellStyle name="常规 5 5 8 3 2 4 3" xfId="30705"/>
    <cellStyle name="常规 5 2 4 8 3 2 4 3" xfId="30706"/>
    <cellStyle name="常规 5 2 2 3 8 3 2 4 3" xfId="30707"/>
    <cellStyle name="常规 5 6 7 3 2 4 3" xfId="30708"/>
    <cellStyle name="常规 5 2 5 7 3 2 4 3" xfId="30709"/>
    <cellStyle name="常规 5 2 2 4 7 3 2 4 3" xfId="30710"/>
    <cellStyle name="常规 5 4 2 7 3 2 4 3" xfId="30711"/>
    <cellStyle name="常规 5 2 3 2 7 3 2 4 3" xfId="30712"/>
    <cellStyle name="常规 5 2 2 2 2 7 3 2 4 3" xfId="30713"/>
    <cellStyle name="常规 5 5 2 7 3 2 4 3" xfId="30714"/>
    <cellStyle name="常规 5 2 4 2 7 3 2 4 3" xfId="30715"/>
    <cellStyle name="常规 5 2 2 3 2 7 3 2 4 3" xfId="30716"/>
    <cellStyle name="常规 5 7 2 3 2 4 3" xfId="30717"/>
    <cellStyle name="常规 5 2 6 2 3 2 4 3" xfId="30718"/>
    <cellStyle name="常规 5 2 2 5 2 3 2 4 3" xfId="30719"/>
    <cellStyle name="常规 5 4 3 2 3 2 4 3" xfId="30720"/>
    <cellStyle name="常规 5 2 3 3 2 3 2 4 3" xfId="30721"/>
    <cellStyle name="常规 5 2 2 2 3 2 3 2 4 3" xfId="30722"/>
    <cellStyle name="常规 5 5 3 2 3 2 4 3" xfId="30723"/>
    <cellStyle name="常规 5 2 4 3 2 3 2 4 3" xfId="30724"/>
    <cellStyle name="常规 5 2 2 3 3 2 3 2 4 3" xfId="30725"/>
    <cellStyle name="常规 5 6 2 2 3 2 4 3" xfId="30726"/>
    <cellStyle name="常规 5 2 5 2 2 3 2 4 3" xfId="30727"/>
    <cellStyle name="常规 5 2 2 4 2 2 3 2 4 3" xfId="30728"/>
    <cellStyle name="常规 5 4 2 2 2 3 2 4 3" xfId="30729"/>
    <cellStyle name="常规 5 2 3 2 2 2 3 2 4 3" xfId="30730"/>
    <cellStyle name="常规 5 2 2 2 2 2 2 3 2 4 3" xfId="30731"/>
    <cellStyle name="常规 5 5 2 2 2 3 2 4 3" xfId="30732"/>
    <cellStyle name="常规 5 2 4 2 2 2 3 2 4 3" xfId="30733"/>
    <cellStyle name="常规 5 2 2 3 2 2 2 3 2 4 3" xfId="30734"/>
    <cellStyle name="常规 5 8 2 3 2 4 3" xfId="30735"/>
    <cellStyle name="常规 5 2 7 2 3 2 4 3" xfId="30736"/>
    <cellStyle name="常规 5 2 2 6 2 3 2 4 3" xfId="30737"/>
    <cellStyle name="常规 5 4 4 2 3 2 4 3" xfId="30738"/>
    <cellStyle name="常规 5 2 3 4 2 3 2 4 3" xfId="30739"/>
    <cellStyle name="常规 5 2 2 2 4 2 3 2 4 3" xfId="30740"/>
    <cellStyle name="常规 5 5 4 2 3 2 4 3" xfId="30741"/>
    <cellStyle name="常规 5 2 4 4 2 3 2 4 3" xfId="30742"/>
    <cellStyle name="常规 5 2 2 3 4 2 3 2 4 3" xfId="30743"/>
    <cellStyle name="常规 5 6 3 2 3 2 4 3" xfId="30744"/>
    <cellStyle name="常规 5 2 5 3 2 3 2 4 3" xfId="30745"/>
    <cellStyle name="常规 5 2 2 4 3 2 3 2 4 3" xfId="30746"/>
    <cellStyle name="常规 5 4 2 3 2 3 2 4 3" xfId="30747"/>
    <cellStyle name="常规 5 2 3 2 3 2 3 2 4 3" xfId="30748"/>
    <cellStyle name="常规 5 2 2 2 2 3 2 3 2 4 3" xfId="30749"/>
    <cellStyle name="常规 5 5 2 3 2 3 2 4 3" xfId="30750"/>
    <cellStyle name="常规 5 2 4 2 3 2 3 2 4 3" xfId="30751"/>
    <cellStyle name="常规 5 2 2 3 2 3 2 3 2 4 3" xfId="30752"/>
    <cellStyle name="常规 5 9 2 3 2 4 3" xfId="30753"/>
    <cellStyle name="常规 5 2 8 2 3 2 4 3" xfId="30754"/>
    <cellStyle name="常规 5 2 2 7 2 3 2 4 3" xfId="30755"/>
    <cellStyle name="常规 5 4 5 2 3 2 4 3" xfId="30756"/>
    <cellStyle name="常规 5 2 3 5 2 3 2 4 3" xfId="30757"/>
    <cellStyle name="常规 5 2 2 2 5 2 3 2 4 3" xfId="30758"/>
    <cellStyle name="常规 5 5 5 2 3 2 4 3" xfId="30759"/>
    <cellStyle name="常规 5 2 4 5 2 3 2 4 3" xfId="30760"/>
    <cellStyle name="常规 5 2 2 3 5 2 3 2 4 3" xfId="30761"/>
    <cellStyle name="常规 5 6 4 2 3 2 4 3" xfId="30762"/>
    <cellStyle name="常规 5 2 5 4 2 3 2 4 3" xfId="30763"/>
    <cellStyle name="常规 5 2 2 4 4 2 3 2 4 3" xfId="30764"/>
    <cellStyle name="常规 5 4 2 4 2 3 2 4 3" xfId="30765"/>
    <cellStyle name="常规 5 2 3 2 4 2 3 2 4 3" xfId="30766"/>
    <cellStyle name="常规 5 2 2 2 2 4 2 3 2 4 3" xfId="30767"/>
    <cellStyle name="常规 5 5 2 4 2 3 2 4 3" xfId="30768"/>
    <cellStyle name="常规 5 2 4 2 4 2 3 2 4 3" xfId="30769"/>
    <cellStyle name="常规 5 2 2 3 2 4 2 3 2 4 3" xfId="30770"/>
    <cellStyle name="常规 5 10 2 3 2 4 3" xfId="30771"/>
    <cellStyle name="常规 5 2 9 2 3 2 4 3" xfId="30772"/>
    <cellStyle name="常规 5 2 2 8 2 3 2 4 3" xfId="30773"/>
    <cellStyle name="常规 5 4 6 2 3 2 4 3" xfId="30774"/>
    <cellStyle name="常规 5 2 3 6 2 3 2 4 3" xfId="30775"/>
    <cellStyle name="常规 5 2 2 2 6 2 3 2 4 3" xfId="30776"/>
    <cellStyle name="常规 5 5 6 2 3 2 4 3" xfId="30777"/>
    <cellStyle name="常规 5 2 4 6 2 3 2 4 3" xfId="30778"/>
    <cellStyle name="常规 5 2 2 3 6 2 3 2 4 3" xfId="30779"/>
    <cellStyle name="常规 5 6 5 2 3 2 4 3" xfId="30780"/>
    <cellStyle name="常规 5 2 5 5 2 3 2 4 3" xfId="30781"/>
    <cellStyle name="常规 5 2 2 4 5 2 3 2 4 3" xfId="30782"/>
    <cellStyle name="常规 5 4 2 5 2 3 2 4 3" xfId="30783"/>
    <cellStyle name="常规 5 2 3 2 5 2 3 2 4 3" xfId="30784"/>
    <cellStyle name="常规 5 2 2 2 2 5 2 3 2 4 3" xfId="30785"/>
    <cellStyle name="常规 5 5 2 5 2 3 2 4 3" xfId="30786"/>
    <cellStyle name="常规 5 2 4 2 5 2 3 2 4 3" xfId="30787"/>
    <cellStyle name="常规 5 2 2 3 2 5 2 3 2 4 3" xfId="30788"/>
    <cellStyle name="常规 5 11 2 3 2 4 3" xfId="30789"/>
    <cellStyle name="常规 5 2 10 2 3 2 4 3" xfId="30790"/>
    <cellStyle name="常规 5 2 2 9 2 3 2 4 3" xfId="30791"/>
    <cellStyle name="常规 5 4 7 2 3 2 4 3" xfId="30792"/>
    <cellStyle name="常规 5 2 3 7 2 3 2 4 3" xfId="30793"/>
    <cellStyle name="常规 5 2 2 2 7 2 3 2 4 3" xfId="30794"/>
    <cellStyle name="常规 5 5 7 2 3 2 4 3" xfId="30795"/>
    <cellStyle name="常规 5 2 4 7 2 3 2 4 3" xfId="30796"/>
    <cellStyle name="常规 5 2 2 3 7 2 3 2 4 3" xfId="30797"/>
    <cellStyle name="常规 5 6 6 2 3 2 4 3" xfId="30798"/>
    <cellStyle name="常规 5 2 5 6 2 3 2 4 3" xfId="30799"/>
    <cellStyle name="常规 5 2 2 4 6 2 3 2 4 3" xfId="30800"/>
    <cellStyle name="常规 5 4 2 6 2 3 2 4 3" xfId="30801"/>
    <cellStyle name="常规 5 2 3 2 6 2 3 2 4 3" xfId="30802"/>
    <cellStyle name="常规 5 2 2 2 2 6 2 3 2 4 3" xfId="30803"/>
    <cellStyle name="常规 5 5 2 6 2 3 2 4 3" xfId="30804"/>
    <cellStyle name="常规 5 2 4 2 6 2 3 2 4 3" xfId="30805"/>
    <cellStyle name="常规 5 2 2 3 2 6 2 3 2 4 3" xfId="30806"/>
    <cellStyle name="常规 5 2 15 3 3" xfId="30807"/>
    <cellStyle name="常规 5 2 2 14 3 3" xfId="30808"/>
    <cellStyle name="常规 15 3 3" xfId="30809"/>
    <cellStyle name="常规 5 16 3 3" xfId="30810"/>
    <cellStyle name="常规 5 2 16 3 3" xfId="30811"/>
    <cellStyle name="常规 5 2 2 15 3 3" xfId="30812"/>
    <cellStyle name="常规 5 4 12 3 3" xfId="30813"/>
    <cellStyle name="常规 5 2 3 12 3 3" xfId="30814"/>
    <cellStyle name="常规 5 2 2 2 12 3 3" xfId="30815"/>
    <cellStyle name="常规 5 5 12 3 3" xfId="30816"/>
    <cellStyle name="常规 5 2 4 12 3 3" xfId="30817"/>
    <cellStyle name="常规 5 2 2 3 12 3 3" xfId="30818"/>
    <cellStyle name="常规 5 6 11 3 3" xfId="30819"/>
    <cellStyle name="常规 5 2 5 11 3 3" xfId="30820"/>
    <cellStyle name="常规 5 2 2 4 11 3 3" xfId="30821"/>
    <cellStyle name="常规 5 4 2 11 3 3" xfId="30822"/>
    <cellStyle name="常规 5 2 3 2 11 3 3" xfId="30823"/>
    <cellStyle name="常规 5 2 2 2 2 11 3 3" xfId="30824"/>
    <cellStyle name="常规 5 5 2 11 3 3" xfId="30825"/>
    <cellStyle name="常规 5 2 4 2 11 3 3" xfId="30826"/>
    <cellStyle name="常规 5 2 2 3 2 11 3 3" xfId="30827"/>
    <cellStyle name="常规 5 7 6 3 3" xfId="30828"/>
    <cellStyle name="常规 5 2 6 6 3 3" xfId="30829"/>
    <cellStyle name="常规 5 2 2 5 6 3 3" xfId="30830"/>
    <cellStyle name="常规 5 4 3 6 3 3" xfId="30831"/>
    <cellStyle name="常规 5 2 3 3 6 3 3" xfId="30832"/>
    <cellStyle name="常规 5 2 2 2 3 6 3 3" xfId="30833"/>
    <cellStyle name="常规 5 5 3 6 3 3" xfId="30834"/>
    <cellStyle name="常规 5 2 4 3 6 3 3" xfId="30835"/>
    <cellStyle name="常规 5 2 2 3 3 6 3 3" xfId="30836"/>
    <cellStyle name="常规 5 6 2 6 3 3" xfId="30837"/>
    <cellStyle name="常规 5 2 5 2 6 3 3" xfId="30838"/>
    <cellStyle name="常规 5 2 2 4 2 6 3 3" xfId="30839"/>
    <cellStyle name="常规 5 4 2 2 6 3 3" xfId="30840"/>
    <cellStyle name="常规 5 2 3 2 2 6 3 3" xfId="30841"/>
    <cellStyle name="常规 5 2 2 2 2 2 6 3 3" xfId="30842"/>
    <cellStyle name="常规 5 5 2 2 6 3 3" xfId="30843"/>
    <cellStyle name="常规 5 2 4 2 2 6 3 3" xfId="30844"/>
    <cellStyle name="常规 5 2 2 3 2 2 6 3 3" xfId="30845"/>
    <cellStyle name="常规 5 8 6 3 3" xfId="30846"/>
    <cellStyle name="常规 5 2 7 6 3 3" xfId="30847"/>
    <cellStyle name="常规 5 2 2 6 6 3 3" xfId="30848"/>
    <cellStyle name="常规 5 4 4 6 3 3" xfId="30849"/>
    <cellStyle name="常规 5 2 3 4 6 3 3" xfId="30850"/>
    <cellStyle name="常规 5 2 2 2 4 6 3 3" xfId="30851"/>
    <cellStyle name="常规 5 5 4 6 3 3" xfId="30852"/>
    <cellStyle name="常规 5 2 4 4 6 3 3" xfId="30853"/>
    <cellStyle name="常规 5 2 2 3 4 6 3 3" xfId="30854"/>
    <cellStyle name="常规 5 6 3 6 3 3" xfId="30855"/>
    <cellStyle name="常规 5 2 5 3 6 3 3" xfId="30856"/>
    <cellStyle name="常规 5 2 2 4 3 6 3 3" xfId="30857"/>
    <cellStyle name="常规 5 4 2 3 6 3 3" xfId="30858"/>
    <cellStyle name="常规 5 2 3 2 3 6 3 3" xfId="30859"/>
    <cellStyle name="常规 5 2 2 2 2 3 6 3 3" xfId="30860"/>
    <cellStyle name="常规 5 5 2 3 6 3 3" xfId="30861"/>
    <cellStyle name="常规 5 2 4 2 3 6 3 3" xfId="30862"/>
    <cellStyle name="常规 5 2 2 3 2 3 6 3 3" xfId="30863"/>
    <cellStyle name="常规 5 9 6 3 3" xfId="30864"/>
    <cellStyle name="常规 5 2 8 6 3 3" xfId="30865"/>
    <cellStyle name="常规 5 2 2 7 6 3 3" xfId="30866"/>
    <cellStyle name="常规 5 4 5 6 3 3" xfId="30867"/>
    <cellStyle name="常规 5 2 3 5 6 3 3" xfId="30868"/>
    <cellStyle name="常规 5 2 2 2 5 6 3 3" xfId="30869"/>
    <cellStyle name="常规 5 5 5 6 3 3" xfId="30870"/>
    <cellStyle name="常规 5 2 4 5 6 3 3" xfId="30871"/>
    <cellStyle name="常规 5 2 2 3 5 6 3 3" xfId="30872"/>
    <cellStyle name="常规 5 6 4 6 3 3" xfId="30873"/>
    <cellStyle name="常规 5 2 5 4 6 3 3" xfId="30874"/>
    <cellStyle name="常规 5 2 2 4 4 6 3 3" xfId="30875"/>
    <cellStyle name="常规 5 4 2 4 6 3 3" xfId="30876"/>
    <cellStyle name="常规 5 2 3 2 4 6 3 3" xfId="30877"/>
    <cellStyle name="常规 5 2 2 2 2 4 6 3 3" xfId="30878"/>
    <cellStyle name="常规 5 5 2 4 6 3 3" xfId="30879"/>
    <cellStyle name="常规 5 2 4 2 4 6 3 3" xfId="30880"/>
    <cellStyle name="常规 5 2 2 3 2 4 6 3 3" xfId="30881"/>
    <cellStyle name="常规 5 10 6 3 3" xfId="30882"/>
    <cellStyle name="常规 5 2 9 6 3 3" xfId="30883"/>
    <cellStyle name="常规 5 2 2 8 6 3 3" xfId="30884"/>
    <cellStyle name="常规 5 4 6 6 3 3" xfId="30885"/>
    <cellStyle name="常规 5 2 3 6 6 3 3" xfId="30886"/>
    <cellStyle name="常规 5 2 2 2 6 6 3 3" xfId="30887"/>
    <cellStyle name="常规 5 5 6 6 3 3" xfId="30888"/>
    <cellStyle name="常规 5 2 4 6 6 3 3" xfId="30889"/>
    <cellStyle name="常规 5 2 2 3 6 6 3 3" xfId="30890"/>
    <cellStyle name="常规 5 6 5 6 3 3" xfId="30891"/>
    <cellStyle name="常规 5 2 5 5 6 3 3" xfId="30892"/>
    <cellStyle name="常规 5 2 2 4 5 6 3 3" xfId="30893"/>
    <cellStyle name="常规 5 4 2 5 6 3 3" xfId="30894"/>
    <cellStyle name="常规 5 2 3 2 5 6 3 3" xfId="30895"/>
    <cellStyle name="常规 5 2 2 2 2 5 6 3 3" xfId="30896"/>
    <cellStyle name="常规 5 5 2 5 6 3 3" xfId="30897"/>
    <cellStyle name="常规 5 2 4 2 5 6 3 3" xfId="30898"/>
    <cellStyle name="常规 5 2 2 3 2 5 6 3 3" xfId="30899"/>
    <cellStyle name="常规 5 11 6 3 3" xfId="30900"/>
    <cellStyle name="常规 5 2 10 6 3 3" xfId="30901"/>
    <cellStyle name="常规 5 2 2 9 6 3 3" xfId="30902"/>
    <cellStyle name="常规 5 4 7 6 3 3" xfId="30903"/>
    <cellStyle name="常规 5 2 3 7 6 3 3" xfId="30904"/>
    <cellStyle name="常规 5 2 2 2 7 6 3 3" xfId="30905"/>
    <cellStyle name="常规 5 5 7 6 3 3" xfId="30906"/>
    <cellStyle name="常规 5 2 4 7 6 3 3" xfId="30907"/>
    <cellStyle name="常规 5 2 2 3 7 6 3 3" xfId="30908"/>
    <cellStyle name="常规 5 6 6 6 3 3" xfId="30909"/>
    <cellStyle name="常规 5 2 5 6 6 3 3" xfId="30910"/>
    <cellStyle name="常规 5 2 2 4 6 6 3 3" xfId="30911"/>
    <cellStyle name="常规 5 4 2 6 6 3 3" xfId="30912"/>
    <cellStyle name="常规 5 2 3 2 6 6 3 3" xfId="30913"/>
    <cellStyle name="常规 5 2 2 2 2 6 6 3 3" xfId="30914"/>
    <cellStyle name="常规 5 5 2 6 6 3 3" xfId="30915"/>
    <cellStyle name="常规 5 2 4 2 6 6 3 3" xfId="30916"/>
    <cellStyle name="常规 5 2 2 3 2 6 6 3 3" xfId="30917"/>
    <cellStyle name="常规 5 12 5 3 3" xfId="30918"/>
    <cellStyle name="常规 5 2 11 5 3 3" xfId="30919"/>
    <cellStyle name="常规 5 2 2 10 5 3 3" xfId="30920"/>
    <cellStyle name="常规 5 4 8 5 3 3" xfId="30921"/>
    <cellStyle name="常规 5 2 3 8 5 3 3" xfId="30922"/>
    <cellStyle name="常规 5 2 2 2 8 5 3 3" xfId="30923"/>
    <cellStyle name="常规 5 5 8 5 3 3" xfId="30924"/>
    <cellStyle name="常规 5 2 4 8 5 3 3" xfId="30925"/>
    <cellStyle name="常规 5 2 2 3 8 5 3 3" xfId="30926"/>
    <cellStyle name="常规 5 6 7 5 3 3" xfId="30927"/>
    <cellStyle name="常规 5 2 5 7 5 3 3" xfId="30928"/>
    <cellStyle name="常规 5 2 2 4 7 5 3 3" xfId="30929"/>
    <cellStyle name="常规 5 4 2 7 5 3 3" xfId="30930"/>
    <cellStyle name="常规 5 2 3 2 7 5 3 3" xfId="30931"/>
    <cellStyle name="常规 5 2 2 2 2 7 5 3 3" xfId="30932"/>
    <cellStyle name="常规 5 5 2 7 5 3 3" xfId="30933"/>
    <cellStyle name="常规 5 2 4 2 7 5 3 3" xfId="30934"/>
    <cellStyle name="常规 5 2 2 3 2 7 5 3 3" xfId="30935"/>
    <cellStyle name="常规 5 7 2 5 3 3" xfId="30936"/>
    <cellStyle name="常规 5 2 6 2 5 3 3" xfId="30937"/>
    <cellStyle name="常规 5 2 2 5 2 5 3 3" xfId="30938"/>
    <cellStyle name="常规 5 4 3 2 5 3 3" xfId="30939"/>
    <cellStyle name="常规 5 2 3 3 2 5 3 3" xfId="30940"/>
    <cellStyle name="常规 5 2 2 2 3 2 5 3 3" xfId="30941"/>
    <cellStyle name="常规 5 5 3 2 5 3 3" xfId="30942"/>
    <cellStyle name="常规 5 2 4 3 2 5 3 3" xfId="30943"/>
    <cellStyle name="常规 5 2 2 3 3 2 5 3 3" xfId="30944"/>
    <cellStyle name="常规 5 6 2 2 5 3 3" xfId="30945"/>
    <cellStyle name="常规 5 2 5 2 2 5 3 3" xfId="30946"/>
    <cellStyle name="常规 5 2 2 4 2 2 5 3 3" xfId="30947"/>
    <cellStyle name="常规 5 4 2 2 2 5 3 3" xfId="30948"/>
    <cellStyle name="常规 5 2 3 2 2 2 5 3 3" xfId="30949"/>
    <cellStyle name="常规 5 2 2 2 2 2 2 5 3 3" xfId="30950"/>
    <cellStyle name="常规 5 5 2 2 2 5 3 3" xfId="30951"/>
    <cellStyle name="常规 5 2 4 2 2 2 5 3 3" xfId="30952"/>
    <cellStyle name="常规 5 2 2 3 2 2 2 5 3 3" xfId="30953"/>
    <cellStyle name="常规 5 8 2 5 3 3" xfId="30954"/>
    <cellStyle name="常规 5 2 7 2 5 3 3" xfId="30955"/>
    <cellStyle name="常规 5 2 2 6 2 5 3 3" xfId="30956"/>
    <cellStyle name="常规 5 4 4 2 5 3 3" xfId="30957"/>
    <cellStyle name="常规 5 2 3 4 2 5 3 3" xfId="30958"/>
    <cellStyle name="常规 5 2 2 2 4 2 5 3 3" xfId="30959"/>
    <cellStyle name="常规 5 5 4 2 5 3 3" xfId="30960"/>
    <cellStyle name="常规 5 2 4 4 2 5 3 3" xfId="30961"/>
    <cellStyle name="常规 5 2 2 3 4 2 5 3 3" xfId="30962"/>
    <cellStyle name="常规 5 6 3 2 5 3 3" xfId="30963"/>
    <cellStyle name="常规 5 2 5 3 2 5 3 3" xfId="30964"/>
    <cellStyle name="常规 5 2 2 4 3 2 5 3 3" xfId="30965"/>
    <cellStyle name="常规 5 4 2 3 2 5 3 3" xfId="30966"/>
    <cellStyle name="常规 5 2 3 2 3 2 5 3 3" xfId="30967"/>
    <cellStyle name="常规 5 2 2 2 2 3 2 5 3 3" xfId="30968"/>
    <cellStyle name="常规 5 5 2 3 2 5 3 3" xfId="30969"/>
    <cellStyle name="常规 5 2 4 2 3 2 5 3 3" xfId="30970"/>
    <cellStyle name="常规 5 2 2 3 2 3 2 5 3 3" xfId="30971"/>
    <cellStyle name="常规 5 9 2 5 3 3" xfId="30972"/>
    <cellStyle name="常规 5 2 8 2 5 3 3" xfId="30973"/>
    <cellStyle name="常规 5 2 2 7 2 5 3 3" xfId="30974"/>
    <cellStyle name="常规 5 4 5 2 5 3 3" xfId="30975"/>
    <cellStyle name="常规 5 2 3 5 2 5 3 3" xfId="30976"/>
    <cellStyle name="常规 5 2 2 2 5 2 5 3 3" xfId="30977"/>
    <cellStyle name="常规 5 5 5 2 5 3 3" xfId="30978"/>
    <cellStyle name="常规 5 2 4 5 2 5 3 3" xfId="30979"/>
    <cellStyle name="常规 5 2 2 3 5 2 5 3 3" xfId="30980"/>
    <cellStyle name="常规 5 6 4 2 5 3 3" xfId="30981"/>
    <cellStyle name="常规 5 2 5 4 2 5 3 3" xfId="30982"/>
    <cellStyle name="常规 5 2 2 4 4 2 5 3 3" xfId="30983"/>
    <cellStyle name="常规 5 4 2 4 2 5 3 3" xfId="30984"/>
    <cellStyle name="常规 5 2 3 2 4 2 5 3 3" xfId="30985"/>
    <cellStyle name="常规 5 2 2 2 2 4 2 5 3 3" xfId="30986"/>
    <cellStyle name="常规 5 5 2 4 2 5 3 3" xfId="30987"/>
    <cellStyle name="常规 5 2 4 2 4 2 5 3 3" xfId="30988"/>
    <cellStyle name="常规 5 2 2 3 2 4 2 5 3 3" xfId="30989"/>
    <cellStyle name="常规 5 10 2 5 3 3" xfId="30990"/>
    <cellStyle name="常规 5 2 9 2 5 3 3" xfId="30991"/>
    <cellStyle name="常规 5 2 2 8 2 5 3 3" xfId="30992"/>
    <cellStyle name="常规 5 4 6 2 5 3 3" xfId="30993"/>
    <cellStyle name="常规 5 2 3 6 2 5 3 3" xfId="30994"/>
    <cellStyle name="常规 5 2 2 2 6 2 5 3 3" xfId="30995"/>
    <cellStyle name="常规 5 5 6 2 5 3 3" xfId="30996"/>
    <cellStyle name="常规 5 2 4 6 2 5 3 3" xfId="30997"/>
    <cellStyle name="常规 5 2 2 3 6 2 5 3 3" xfId="30998"/>
    <cellStyle name="常规 5 6 5 2 5 3 3" xfId="30999"/>
    <cellStyle name="常规 5 2 5 5 2 5 3 3" xfId="31000"/>
    <cellStyle name="常规 5 2 2 4 5 2 5 3 3" xfId="31001"/>
    <cellStyle name="常规 5 4 2 5 2 5 3 3" xfId="31002"/>
    <cellStyle name="常规 5 2 3 2 5 2 5 3 3" xfId="31003"/>
    <cellStyle name="常规 5 2 2 2 2 5 2 5 3 3" xfId="31004"/>
    <cellStyle name="常规 5 5 2 5 2 5 3 3" xfId="31005"/>
    <cellStyle name="常规 5 2 4 2 5 2 5 3 3" xfId="31006"/>
    <cellStyle name="常规 5 2 2 3 2 5 2 5 3 3" xfId="31007"/>
    <cellStyle name="常规 5 11 2 5 3 3" xfId="31008"/>
    <cellStyle name="常规 5 2 10 2 5 3 3" xfId="31009"/>
    <cellStyle name="常规 5 2 2 9 2 5 3 3" xfId="31010"/>
    <cellStyle name="常规 5 4 7 2 5 3 3" xfId="31011"/>
    <cellStyle name="常规 5 2 3 7 2 5 3 3" xfId="31012"/>
    <cellStyle name="常规 5 2 2 2 7 2 5 3 3" xfId="31013"/>
    <cellStyle name="常规 5 5 7 2 5 3 3" xfId="31014"/>
    <cellStyle name="常规 5 2 4 7 2 5 3 3" xfId="31015"/>
    <cellStyle name="常规 5 2 2 3 7 2 5 3 3" xfId="31016"/>
    <cellStyle name="常规 5 6 6 2 5 3 3" xfId="31017"/>
    <cellStyle name="常规 5 2 5 6 2 5 3 3" xfId="31018"/>
    <cellStyle name="常规 5 2 2 4 6 2 5 3 3" xfId="31019"/>
    <cellStyle name="常规 5 4 2 6 2 5 3 3" xfId="31020"/>
    <cellStyle name="常规 5 2 3 2 6 2 5 3 3" xfId="31021"/>
    <cellStyle name="常规 5 2 2 2 2 6 2 5 3 3" xfId="31022"/>
    <cellStyle name="常规 5 5 2 6 2 5 3 3" xfId="31023"/>
    <cellStyle name="常规 5 2 4 2 6 2 5 3 3" xfId="31024"/>
    <cellStyle name="常规 5 2 2 3 2 6 2 5 3 3" xfId="31025"/>
    <cellStyle name="常规 5 13 3 3 3" xfId="31026"/>
    <cellStyle name="常规 5 2 12 3 3 3" xfId="31027"/>
    <cellStyle name="常规 5 2 2 11 3 3 3" xfId="31028"/>
    <cellStyle name="常规 5 4 9 3 3 3" xfId="31029"/>
    <cellStyle name="常规 5 2 3 9 3 3 3" xfId="31030"/>
    <cellStyle name="常规 5 2 2 2 9 3 3 3" xfId="31031"/>
    <cellStyle name="常规 5 5 9 3 3 3" xfId="31032"/>
    <cellStyle name="常规 5 2 4 9 3 3 3" xfId="31033"/>
    <cellStyle name="常规 5 2 2 3 9 3 3 3" xfId="31034"/>
    <cellStyle name="常规 5 6 8 3 3 3" xfId="31035"/>
    <cellStyle name="常规 5 2 5 8 3 3 3" xfId="31036"/>
    <cellStyle name="常规 5 2 2 4 8 3 3 3" xfId="31037"/>
    <cellStyle name="常规 5 4 2 8 3 3 3" xfId="31038"/>
    <cellStyle name="常规 5 2 3 2 8 3 3 3" xfId="31039"/>
    <cellStyle name="常规 5 2 2 2 2 8 3 3 3" xfId="31040"/>
    <cellStyle name="常规 5 5 2 8 3 3 3" xfId="31041"/>
    <cellStyle name="常规 5 2 4 2 8 3 3 3" xfId="31042"/>
    <cellStyle name="常规 5 2 2 3 2 8 3 3 3" xfId="31043"/>
    <cellStyle name="常规 5 7 3 3 3 3" xfId="31044"/>
    <cellStyle name="常规 5 2 6 3 3 3 3" xfId="31045"/>
    <cellStyle name="常规 5 2 2 5 3 3 3 3" xfId="31046"/>
    <cellStyle name="常规 5 4 3 3 3 3 3" xfId="31047"/>
    <cellStyle name="常规 5 2 3 3 3 3 3 3" xfId="31048"/>
    <cellStyle name="常规 5 2 2 2 3 3 3 3 3" xfId="31049"/>
    <cellStyle name="常规 5 5 3 3 3 3 3" xfId="31050"/>
    <cellStyle name="常规 5 2 4 3 3 3 3 3" xfId="31051"/>
    <cellStyle name="常规 5 2 2 3 3 3 3 3 3" xfId="31052"/>
    <cellStyle name="常规 5 6 2 3 3 3 3" xfId="31053"/>
    <cellStyle name="常规 5 2 5 2 3 3 3 3" xfId="31054"/>
    <cellStyle name="常规 5 2 2 4 2 3 3 3 3" xfId="31055"/>
    <cellStyle name="常规 5 4 2 2 3 3 3 3" xfId="31056"/>
    <cellStyle name="常规 5 2 3 2 2 3 3 3 3" xfId="31057"/>
    <cellStyle name="常规 5 2 2 2 2 2 3 3 3 3" xfId="31058"/>
    <cellStyle name="常规 5 5 2 2 3 3 3 3" xfId="31059"/>
    <cellStyle name="常规 5 2 4 2 2 3 3 3 3" xfId="31060"/>
    <cellStyle name="常规 5 2 2 3 2 2 3 3 3 3" xfId="31061"/>
    <cellStyle name="常规 5 8 3 3 3 3" xfId="31062"/>
    <cellStyle name="常规 5 2 7 3 3 3 3" xfId="31063"/>
    <cellStyle name="常规 5 2 2 6 3 3 3 3" xfId="31064"/>
    <cellStyle name="常规 5 4 4 3 3 3 3" xfId="31065"/>
    <cellStyle name="常规 5 2 3 4 3 3 3 3" xfId="31066"/>
    <cellStyle name="常规 5 2 2 2 4 3 3 3 3" xfId="31067"/>
    <cellStyle name="常规 5 5 4 3 3 3 3" xfId="31068"/>
    <cellStyle name="常规 5 2 4 4 3 3 3 3" xfId="31069"/>
    <cellStyle name="常规 5 2 2 3 4 3 3 3 3" xfId="31070"/>
    <cellStyle name="常规 5 6 3 3 3 3 3" xfId="31071"/>
    <cellStyle name="常规 5 2 5 3 3 3 3 3" xfId="31072"/>
    <cellStyle name="常规 5 2 2 4 3 3 3 3 3" xfId="31073"/>
    <cellStyle name="常规 5 4 2 3 3 3 3 3" xfId="31074"/>
    <cellStyle name="常规 5 2 3 2 3 3 3 3 3" xfId="31075"/>
    <cellStyle name="常规 5 2 2 2 2 3 3 3 3 3" xfId="31076"/>
    <cellStyle name="常规 5 5 2 3 3 3 3 3" xfId="31077"/>
    <cellStyle name="常规 5 2 4 2 3 3 3 3 3" xfId="31078"/>
    <cellStyle name="常规 5 2 2 3 2 3 3 3 3 3" xfId="31079"/>
    <cellStyle name="常规 5 9 3 3 3 3" xfId="31080"/>
    <cellStyle name="常规 5 2 8 3 3 3 3" xfId="31081"/>
    <cellStyle name="常规 5 2 2 7 3 3 3 3" xfId="31082"/>
    <cellStyle name="常规 5 4 5 3 3 3 3" xfId="31083"/>
    <cellStyle name="常规 5 2 3 5 3 3 3 3" xfId="31084"/>
    <cellStyle name="常规 5 2 2 2 5 3 3 3 3" xfId="31085"/>
    <cellStyle name="常规 5 5 5 3 3 3 3" xfId="31086"/>
    <cellStyle name="常规 5 2 4 5 3 3 3 3" xfId="31087"/>
    <cellStyle name="常规 5 2 2 3 5 3 3 3 3" xfId="31088"/>
    <cellStyle name="常规 5 6 4 3 3 3 3" xfId="31089"/>
    <cellStyle name="常规 5 2 5 4 3 3 3 3" xfId="31090"/>
    <cellStyle name="常规 5 2 2 4 4 3 3 3 3" xfId="31091"/>
    <cellStyle name="常规 5 4 2 4 3 3 3 3" xfId="31092"/>
    <cellStyle name="常规 5 2 3 2 4 3 3 3 3" xfId="31093"/>
    <cellStyle name="常规 5 2 2 2 2 4 3 3 3 3" xfId="31094"/>
    <cellStyle name="常规 5 5 2 4 3 3 3 3" xfId="31095"/>
    <cellStyle name="常规 5 2 4 2 4 3 3 3 3" xfId="31096"/>
    <cellStyle name="常规 5 2 2 3 2 4 3 3 3 3" xfId="31097"/>
    <cellStyle name="常规 5 10 3 3 3 3" xfId="31098"/>
    <cellStyle name="常规 5 2 9 3 3 3 3" xfId="31099"/>
    <cellStyle name="常规 5 2 2 8 3 3 3 3" xfId="31100"/>
    <cellStyle name="常规 5 4 6 3 3 3 3" xfId="31101"/>
    <cellStyle name="常规 5 2 3 6 3 3 3 3" xfId="31102"/>
    <cellStyle name="常规 5 2 2 2 6 3 3 3 3" xfId="31103"/>
    <cellStyle name="常规 5 5 6 3 3 3 3" xfId="31104"/>
    <cellStyle name="常规 5 2 4 6 3 3 3 3" xfId="31105"/>
    <cellStyle name="常规 5 2 2 3 6 3 3 3 3" xfId="31106"/>
    <cellStyle name="常规 5 6 5 3 3 3 3" xfId="31107"/>
    <cellStyle name="常规 5 2 5 5 3 3 3 3" xfId="31108"/>
    <cellStyle name="常规 5 2 2 4 5 3 3 3 3" xfId="31109"/>
    <cellStyle name="常规 5 4 2 5 3 3 3 3" xfId="31110"/>
    <cellStyle name="常规 5 2 3 2 5 3 3 3 3" xfId="31111"/>
    <cellStyle name="常规 5 2 2 2 2 5 3 3 3 3" xfId="31112"/>
    <cellStyle name="常规 5 5 2 5 3 3 3 3" xfId="31113"/>
    <cellStyle name="常规 5 2 4 2 5 3 3 3 3" xfId="31114"/>
    <cellStyle name="常规 5 2 2 3 2 5 3 3 3 3" xfId="31115"/>
    <cellStyle name="常规 5 11 3 3 3 3" xfId="31116"/>
    <cellStyle name="常规 5 2 10 3 3 3 3" xfId="31117"/>
    <cellStyle name="常规 5 2 2 9 3 3 3 3" xfId="31118"/>
    <cellStyle name="常规 5 4 7 3 3 3 3" xfId="31119"/>
    <cellStyle name="常规 5 2 3 7 3 3 3 3" xfId="31120"/>
    <cellStyle name="常规 5 2 2 2 7 3 3 3 3" xfId="31121"/>
    <cellStyle name="常规 5 5 7 3 3 3 3" xfId="31122"/>
    <cellStyle name="常规 5 2 4 7 3 3 3 3" xfId="31123"/>
    <cellStyle name="常规 5 2 2 3 7 3 3 3 3" xfId="31124"/>
    <cellStyle name="常规 5 6 6 3 3 3 3" xfId="31125"/>
    <cellStyle name="常规 5 2 5 6 3 3 3 3" xfId="31126"/>
    <cellStyle name="常规 5 2 2 4 6 3 3 3 3" xfId="31127"/>
    <cellStyle name="常规 5 4 2 6 3 3 3 3" xfId="31128"/>
    <cellStyle name="常规 5 2 3 2 6 3 3 3 3" xfId="31129"/>
    <cellStyle name="常规 5 2 2 2 2 6 3 3 3 3" xfId="31130"/>
    <cellStyle name="常规 5 5 2 6 3 3 3 3" xfId="31131"/>
    <cellStyle name="常规 5 2 4 2 6 3 3 3 3" xfId="31132"/>
    <cellStyle name="常规 5 2 2 3 2 6 3 3 3 3" xfId="31133"/>
    <cellStyle name="常规 5 12 2 3 3 3" xfId="31134"/>
    <cellStyle name="常规 5 2 11 2 3 3 3" xfId="31135"/>
    <cellStyle name="常规 5 2 2 10 2 3 3 3" xfId="31136"/>
    <cellStyle name="常规 5 4 8 2 3 3 3" xfId="31137"/>
    <cellStyle name="常规 5 2 3 8 2 3 3 3" xfId="31138"/>
    <cellStyle name="常规 5 2 2 2 8 2 3 3 3" xfId="31139"/>
    <cellStyle name="常规 5 5 8 2 3 3 3" xfId="31140"/>
    <cellStyle name="常规 5 2 4 8 2 3 3 3" xfId="31141"/>
    <cellStyle name="常规 5 2 2 3 8 2 3 3 3" xfId="31142"/>
    <cellStyle name="常规 5 6 7 2 3 3 3" xfId="31143"/>
    <cellStyle name="常规 5 2 5 7 2 3 3 3" xfId="31144"/>
    <cellStyle name="常规 5 2 2 4 7 2 3 3 3" xfId="31145"/>
    <cellStyle name="常规 5 4 2 7 2 3 3 3" xfId="31146"/>
    <cellStyle name="常规 5 2 3 2 7 2 3 3 3" xfId="31147"/>
    <cellStyle name="常规 5 2 2 2 2 7 2 3 3 3" xfId="31148"/>
    <cellStyle name="常规 5 5 2 7 2 3 3 3" xfId="31149"/>
    <cellStyle name="常规 5 2 4 2 7 2 3 3 3" xfId="31150"/>
    <cellStyle name="常规 5 2 2 3 2 7 2 3 3 3" xfId="31151"/>
    <cellStyle name="常规 5 7 2 2 3 3 3" xfId="31152"/>
    <cellStyle name="常规 5 2 6 2 2 3 3 3" xfId="31153"/>
    <cellStyle name="常规 5 2 2 5 2 2 3 3 3" xfId="31154"/>
    <cellStyle name="常规 5 4 3 2 2 3 3 3" xfId="31155"/>
    <cellStyle name="常规 5 2 3 3 2 2 3 3 3" xfId="31156"/>
    <cellStyle name="常规 5 2 2 2 3 2 2 3 3 3" xfId="31157"/>
    <cellStyle name="常规 5 5 3 2 2 3 3 3" xfId="31158"/>
    <cellStyle name="常规 5 2 4 3 2 2 3 3 3" xfId="31159"/>
    <cellStyle name="常规 5 2 2 3 3 2 2 3 3 3" xfId="31160"/>
    <cellStyle name="常规 5 6 2 2 2 3 3 3" xfId="31161"/>
    <cellStyle name="常规 5 2 5 2 2 2 3 3 3" xfId="31162"/>
    <cellStyle name="常规 5 2 2 4 2 2 2 3 3 3" xfId="31163"/>
    <cellStyle name="常规 5 4 2 2 2 2 3 3 3" xfId="31164"/>
    <cellStyle name="常规 5 2 3 2 2 2 2 3 3 3" xfId="31165"/>
    <cellStyle name="常规 5 2 2 2 2 2 2 2 3 3 3" xfId="31166"/>
    <cellStyle name="常规 5 5 2 2 2 2 3 3 3" xfId="31167"/>
    <cellStyle name="常规 5 2 4 2 2 2 2 3 3 3" xfId="31168"/>
    <cellStyle name="常规 5 2 2 3 2 2 2 2 3 3 3" xfId="31169"/>
    <cellStyle name="常规 5 8 2 2 3 3 3" xfId="31170"/>
    <cellStyle name="常规 5 2 7 2 2 3 3 3" xfId="31171"/>
    <cellStyle name="常规 5 2 2 6 2 2 3 3 3" xfId="31172"/>
    <cellStyle name="常规 5 4 4 2 2 3 3 3" xfId="31173"/>
    <cellStyle name="常规 5 2 3 4 2 2 3 3 3" xfId="31174"/>
    <cellStyle name="常规 5 2 2 2 4 2 2 3 3 3" xfId="31175"/>
    <cellStyle name="常规 5 5 4 2 2 3 3 3" xfId="31176"/>
    <cellStyle name="常规 5 2 4 4 2 2 3 3 3" xfId="31177"/>
    <cellStyle name="常规 5 2 2 3 4 2 2 3 3 3" xfId="31178"/>
    <cellStyle name="常规 5 6 3 2 2 3 3 3" xfId="31179"/>
    <cellStyle name="常规 5 2 5 3 2 2 3 3 3" xfId="31180"/>
    <cellStyle name="常规 5 2 2 4 3 2 2 3 3 3" xfId="31181"/>
    <cellStyle name="常规 5 4 2 3 2 2 3 3 3" xfId="31182"/>
    <cellStyle name="常规 5 2 3 2 3 2 2 3 3 3" xfId="31183"/>
    <cellStyle name="常规 5 2 2 2 2 3 2 2 3 3 3" xfId="31184"/>
    <cellStyle name="常规 5 5 2 3 2 2 3 3 3" xfId="31185"/>
    <cellStyle name="常规 5 2 4 2 3 2 2 3 3 3" xfId="31186"/>
    <cellStyle name="常规 5 2 2 3 2 3 2 2 3 3 3" xfId="31187"/>
    <cellStyle name="常规 5 9 2 2 3 3 3" xfId="31188"/>
    <cellStyle name="常规 5 2 8 2 2 3 3 3" xfId="31189"/>
    <cellStyle name="常规 5 2 2 7 2 2 3 3 3" xfId="31190"/>
    <cellStyle name="常规 5 4 5 2 2 3 3 3" xfId="31191"/>
    <cellStyle name="常规 5 2 3 5 2 2 3 3 3" xfId="31192"/>
    <cellStyle name="常规 5 2 2 2 5 2 2 3 3 3" xfId="31193"/>
    <cellStyle name="常规 5 5 5 2 2 3 3 3" xfId="31194"/>
    <cellStyle name="常规 5 2 4 5 2 2 3 3 3" xfId="31195"/>
    <cellStyle name="常规 5 2 2 3 5 2 2 3 3 3" xfId="31196"/>
    <cellStyle name="常规 5 6 4 2 2 3 3 3" xfId="31197"/>
    <cellStyle name="常规 5 2 5 4 2 2 3 3 3" xfId="31198"/>
    <cellStyle name="常规 5 2 2 4 4 2 2 3 3 3" xfId="31199"/>
    <cellStyle name="常规 5 4 2 4 2 2 3 3 3" xfId="31200"/>
    <cellStyle name="常规 5 2 3 2 4 2 2 3 3 3" xfId="31201"/>
    <cellStyle name="常规 5 2 2 2 2 4 2 2 3 3 3" xfId="31202"/>
    <cellStyle name="常规 5 5 2 4 2 2 3 3 3" xfId="31203"/>
    <cellStyle name="常规 5 2 4 2 4 2 2 3 3 3" xfId="31204"/>
    <cellStyle name="常规 5 2 2 3 2 4 2 2 3 3 3" xfId="31205"/>
    <cellStyle name="常规 5 10 2 2 3 3 3" xfId="31206"/>
    <cellStyle name="常规 5 2 9 2 2 3 3 3" xfId="31207"/>
    <cellStyle name="常规 5 2 2 8 2 2 3 3 3" xfId="31208"/>
    <cellStyle name="常规 5 4 6 2 2 3 3 3" xfId="31209"/>
    <cellStyle name="常规 5 2 3 6 2 2 3 3 3" xfId="31210"/>
    <cellStyle name="常规 5 2 2 2 6 2 2 3 3 3" xfId="31211"/>
    <cellStyle name="常规 5 5 6 2 2 3 3 3" xfId="31212"/>
    <cellStyle name="常规 5 2 4 6 2 2 3 3 3" xfId="31213"/>
    <cellStyle name="常规 5 2 2 3 6 2 2 3 3 3" xfId="31214"/>
    <cellStyle name="常规 5 6 5 2 2 3 3 3" xfId="31215"/>
    <cellStyle name="常规 5 2 5 5 2 2 3 3 3" xfId="31216"/>
    <cellStyle name="常规 5 2 2 4 5 2 2 3 3 3" xfId="31217"/>
    <cellStyle name="常规 5 4 2 5 2 2 3 3 3" xfId="31218"/>
    <cellStyle name="常规 5 2 3 2 5 2 2 3 3 3" xfId="31219"/>
    <cellStyle name="常规 5 2 2 2 2 5 2 2 3 3 3" xfId="31220"/>
    <cellStyle name="常规 5 5 2 5 2 2 3 3 3" xfId="31221"/>
    <cellStyle name="常规 5 2 4 2 5 2 2 3 3 3" xfId="31222"/>
    <cellStyle name="常规 5 2 2 3 2 5 2 2 3 3 3" xfId="31223"/>
    <cellStyle name="常规 5 11 2 2 3 3 3" xfId="31224"/>
    <cellStyle name="常规 5 2 10 2 2 3 3 3" xfId="31225"/>
    <cellStyle name="常规 5 2 2 9 2 2 3 3 3" xfId="31226"/>
    <cellStyle name="常规 5 4 7 2 2 3 3 3" xfId="31227"/>
    <cellStyle name="常规 5 2 3 7 2 2 3 3 3" xfId="31228"/>
    <cellStyle name="常规 5 2 2 2 7 2 2 3 3 3" xfId="31229"/>
    <cellStyle name="常规 5 5 7 2 2 3 3 3" xfId="31230"/>
    <cellStyle name="常规 5 2 4 7 2 2 3 3 3" xfId="31231"/>
    <cellStyle name="常规 5 2 2 3 7 2 2 3 3 3" xfId="31232"/>
    <cellStyle name="常规 5 6 6 2 2 3 3 3" xfId="31233"/>
    <cellStyle name="常规 5 2 5 6 2 2 3 3 3" xfId="31234"/>
    <cellStyle name="常规 5 2 2 4 6 2 2 3 3 3" xfId="31235"/>
    <cellStyle name="常规 5 4 2 6 2 2 3 3 3" xfId="31236"/>
    <cellStyle name="常规 5 2 3 2 6 2 2 3 3 3" xfId="31237"/>
    <cellStyle name="常规 5 2 2 2 2 6 2 2 3 3 3" xfId="31238"/>
    <cellStyle name="常规 5 5 2 6 2 2 3 3 3" xfId="31239"/>
    <cellStyle name="常规 5 2 4 2 6 2 2 3 3 3" xfId="31240"/>
    <cellStyle name="常规 5 2 2 3 2 6 2 2 3 3 3" xfId="31241"/>
    <cellStyle name="常规 5 14 3 3 3" xfId="31242"/>
    <cellStyle name="常规 5 2 13 3 3 3" xfId="31243"/>
    <cellStyle name="常规 5 2 2 12 3 3 3" xfId="31244"/>
    <cellStyle name="常规 5 4 10 3 3 3" xfId="31245"/>
    <cellStyle name="常规 5 2 3 10 3 3 3" xfId="31246"/>
    <cellStyle name="常规 5 2 2 2 10 3 3 3" xfId="31247"/>
    <cellStyle name="常规 5 5 10 3 3 3" xfId="31248"/>
    <cellStyle name="常规 5 2 4 10 3 3 3" xfId="31249"/>
    <cellStyle name="常规 5 2 2 3 10 3 3 3" xfId="31250"/>
    <cellStyle name="常规 5 6 9 3 3 3" xfId="31251"/>
    <cellStyle name="常规 5 2 5 9 3 3 3" xfId="31252"/>
    <cellStyle name="常规 5 2 2 4 9 3 3 3" xfId="31253"/>
    <cellStyle name="常规 5 4 2 9 3 3 3" xfId="31254"/>
    <cellStyle name="常规 5 2 3 2 9 3 3 3" xfId="31255"/>
    <cellStyle name="常规 5 2 2 2 2 9 3 3 3" xfId="31256"/>
    <cellStyle name="常规 5 5 2 9 3 3 3" xfId="31257"/>
    <cellStyle name="常规 5 2 4 2 9 3 3 3" xfId="31258"/>
    <cellStyle name="常规 5 2 2 3 2 9 3 3 3" xfId="31259"/>
    <cellStyle name="常规 5 7 4 3 3 3" xfId="31260"/>
    <cellStyle name="常规 5 2 6 4 3 3 3" xfId="31261"/>
    <cellStyle name="常规 5 2 2 5 4 3 3 3" xfId="31262"/>
    <cellStyle name="常规 5 4 3 4 3 3 3" xfId="31263"/>
    <cellStyle name="常规 5 2 3 3 4 3 3 3" xfId="31264"/>
    <cellStyle name="常规 5 2 2 2 3 4 3 3 3" xfId="31265"/>
    <cellStyle name="常规 5 5 3 4 3 3 3" xfId="31266"/>
    <cellStyle name="常规 5 2 4 3 4 3 3 3" xfId="31267"/>
    <cellStyle name="常规 5 2 2 3 3 4 3 3 3" xfId="31268"/>
    <cellStyle name="常规 5 6 2 4 3 3 3" xfId="31269"/>
    <cellStyle name="常规 5 2 5 2 4 3 3 3" xfId="31270"/>
    <cellStyle name="常规 5 2 2 4 2 4 3 3 3" xfId="31271"/>
    <cellStyle name="常规 5 4 2 2 4 3 3 3" xfId="31272"/>
    <cellStyle name="常规 5 2 3 2 2 4 3 3 3" xfId="31273"/>
    <cellStyle name="常规 5 2 2 2 2 2 4 3 3 3" xfId="31274"/>
    <cellStyle name="常规 5 5 2 2 4 3 3 3" xfId="31275"/>
    <cellStyle name="常规 5 2 4 2 2 4 3 3 3" xfId="31276"/>
    <cellStyle name="常规 5 2 2 3 2 2 4 3 3 3" xfId="31277"/>
    <cellStyle name="常规 5 8 4 3 3 3" xfId="31278"/>
    <cellStyle name="常规 5 2 7 4 3 3 3" xfId="31279"/>
    <cellStyle name="常规 5 2 2 6 4 3 3 3" xfId="31280"/>
    <cellStyle name="常规 5 4 4 4 3 3 3" xfId="31281"/>
    <cellStyle name="常规 5 2 3 4 4 3 3 3" xfId="31282"/>
    <cellStyle name="常规 5 2 2 2 4 4 3 3 3" xfId="31283"/>
    <cellStyle name="常规 5 5 4 4 3 3 3" xfId="31284"/>
    <cellStyle name="常规 5 2 4 4 4 3 3 3" xfId="31285"/>
    <cellStyle name="常规 5 2 2 3 4 4 3 3 3" xfId="31286"/>
    <cellStyle name="常规 5 6 3 4 3 3 3" xfId="31287"/>
    <cellStyle name="常规 5 2 5 3 4 3 3 3" xfId="31288"/>
    <cellStyle name="常规 5 2 2 4 3 4 3 3 3" xfId="31289"/>
    <cellStyle name="常规 5 4 2 3 4 3 3 3" xfId="31290"/>
    <cellStyle name="常规 5 2 3 2 3 4 3 3 3" xfId="31291"/>
    <cellStyle name="常规 5 2 2 2 2 3 4 3 3 3" xfId="31292"/>
    <cellStyle name="常规 5 5 2 3 4 3 3 3" xfId="31293"/>
    <cellStyle name="常规 5 2 4 2 3 4 3 3 3" xfId="31294"/>
    <cellStyle name="常规 5 2 2 3 2 3 4 3 3 3" xfId="31295"/>
    <cellStyle name="常规 5 9 4 3 3 3" xfId="31296"/>
    <cellStyle name="常规 5 2 8 4 3 3 3" xfId="31297"/>
    <cellStyle name="常规 5 2 2 7 4 3 3 3" xfId="31298"/>
    <cellStyle name="常规 5 4 5 4 3 3 3" xfId="31299"/>
    <cellStyle name="常规 5 2 3 5 4 3 3 3" xfId="31300"/>
    <cellStyle name="常规 5 2 2 2 5 4 3 3 3" xfId="31301"/>
    <cellStyle name="常规 5 5 5 4 3 3 3" xfId="31302"/>
    <cellStyle name="常规 5 2 4 5 4 3 3 3" xfId="31303"/>
    <cellStyle name="常规 5 2 2 3 5 4 3 3 3" xfId="31304"/>
    <cellStyle name="常规 5 6 4 4 3 3 3" xfId="31305"/>
    <cellStyle name="常规 5 2 5 4 4 3 3 3" xfId="31306"/>
    <cellStyle name="常规 5 2 2 4 4 4 3 3 3" xfId="31307"/>
    <cellStyle name="常规 5 4 2 4 4 3 3 3" xfId="31308"/>
    <cellStyle name="常规 5 2 3 2 4 4 3 3 3" xfId="31309"/>
    <cellStyle name="常规 5 2 2 2 2 4 4 3 3 3" xfId="31310"/>
    <cellStyle name="常规 5 5 2 4 4 3 3 3" xfId="31311"/>
    <cellStyle name="常规 5 2 4 2 4 4 3 3 3" xfId="31312"/>
    <cellStyle name="常规 5 2 2 3 2 4 4 3 3 3" xfId="31313"/>
    <cellStyle name="常规 5 10 4 3 3 3" xfId="31314"/>
    <cellStyle name="常规 5 2 9 4 3 3 3" xfId="31315"/>
    <cellStyle name="常规 5 2 2 8 4 3 3 3" xfId="31316"/>
    <cellStyle name="常规 5 4 6 4 3 3 3" xfId="31317"/>
    <cellStyle name="常规 5 2 3 6 4 3 3 3" xfId="31318"/>
    <cellStyle name="常规 5 2 2 2 6 4 3 3 3" xfId="31319"/>
    <cellStyle name="常规 5 5 6 4 3 3 3" xfId="31320"/>
    <cellStyle name="常规 5 2 4 6 4 3 3 3" xfId="31321"/>
    <cellStyle name="常规 5 2 2 3 6 4 3 3 3" xfId="31322"/>
    <cellStyle name="常规 5 6 5 4 3 3 3" xfId="31323"/>
    <cellStyle name="常规 5 2 5 5 4 3 3 3" xfId="31324"/>
    <cellStyle name="常规 5 2 2 4 5 4 3 3 3" xfId="31325"/>
    <cellStyle name="常规 5 4 2 5 4 3 3 3" xfId="31326"/>
    <cellStyle name="常规 5 2 3 2 5 4 3 3 3" xfId="31327"/>
    <cellStyle name="常规 5 2 2 2 2 5 4 3 3 3" xfId="31328"/>
    <cellStyle name="常规 5 5 2 5 4 3 3 3" xfId="31329"/>
    <cellStyle name="常规 5 2 4 2 5 4 3 3 3" xfId="31330"/>
    <cellStyle name="常规 5 2 2 3 2 5 4 3 3 3" xfId="31331"/>
    <cellStyle name="常规 5 11 4 3 3 3" xfId="31332"/>
    <cellStyle name="常规 5 2 10 4 3 3 3" xfId="31333"/>
    <cellStyle name="常规 5 2 2 9 4 3 3 3" xfId="31334"/>
    <cellStyle name="常规 5 4 7 4 3 3 3" xfId="31335"/>
    <cellStyle name="常规 5 2 3 7 4 3 3 3" xfId="31336"/>
    <cellStyle name="常规 5 2 2 2 7 4 3 3 3" xfId="31337"/>
    <cellStyle name="常规 5 5 7 4 3 3 3" xfId="31338"/>
    <cellStyle name="常规 5 2 4 7 4 3 3 3" xfId="31339"/>
    <cellStyle name="常规 5 2 2 3 7 4 3 3 3" xfId="31340"/>
    <cellStyle name="常规 5 6 6 4 3 3 3" xfId="31341"/>
    <cellStyle name="常规 5 2 5 6 4 3 3 3" xfId="31342"/>
    <cellStyle name="常规 5 2 2 4 6 4 3 3 3" xfId="31343"/>
    <cellStyle name="常规 5 4 2 6 4 3 3 3" xfId="31344"/>
    <cellStyle name="常规 5 2 3 2 6 4 3 3 3" xfId="31345"/>
    <cellStyle name="常规 5 2 2 2 2 6 4 3 3 3" xfId="31346"/>
    <cellStyle name="常规 5 5 2 6 4 3 3 3" xfId="31347"/>
    <cellStyle name="常规 5 2 4 2 6 4 3 3 3" xfId="31348"/>
    <cellStyle name="常规 5 2 2 3 2 6 4 3 3 3" xfId="31349"/>
    <cellStyle name="常规 5 12 3 3 3 3" xfId="31350"/>
    <cellStyle name="常规 5 2 11 3 3 3 3" xfId="31351"/>
    <cellStyle name="常规 5 2 2 10 3 3 3 3" xfId="31352"/>
    <cellStyle name="常规 5 4 8 3 3 3 3" xfId="31353"/>
    <cellStyle name="常规 5 2 3 8 3 3 3 3" xfId="31354"/>
    <cellStyle name="常规 5 2 2 2 8 3 3 3 3" xfId="31355"/>
    <cellStyle name="常规 5 5 8 3 3 3 3" xfId="31356"/>
    <cellStyle name="常规 5 2 4 8 3 3 3 3" xfId="31357"/>
    <cellStyle name="常规 5 2 2 3 8 3 3 3 3" xfId="31358"/>
    <cellStyle name="常规 5 6 7 3 3 3 3" xfId="31359"/>
    <cellStyle name="常规 5 2 5 7 3 3 3 3" xfId="31360"/>
    <cellStyle name="常规 5 2 2 4 7 3 3 3 3" xfId="31361"/>
    <cellStyle name="常规 5 4 2 7 3 3 3 3" xfId="31362"/>
    <cellStyle name="常规 5 2 3 2 7 3 3 3 3" xfId="31363"/>
    <cellStyle name="常规 5 2 2 2 2 7 3 3 3 3" xfId="31364"/>
    <cellStyle name="常规 5 5 2 7 3 3 3 3" xfId="31365"/>
    <cellStyle name="常规 5 2 4 2 7 3 3 3 3" xfId="31366"/>
    <cellStyle name="常规 5 2 2 3 2 7 3 3 3 3" xfId="31367"/>
    <cellStyle name="常规 5 7 2 3 3 3 3" xfId="31368"/>
    <cellStyle name="常规 5 2 6 2 3 3 3 3" xfId="31369"/>
    <cellStyle name="常规 5 2 2 5 2 3 3 3 3" xfId="31370"/>
    <cellStyle name="常规 5 4 3 2 3 3 3 3" xfId="31371"/>
    <cellStyle name="常规 5 2 3 3 2 3 3 3 3" xfId="31372"/>
    <cellStyle name="常规 5 2 2 2 3 2 3 3 3 3" xfId="31373"/>
    <cellStyle name="常规 5 5 3 2 3 3 3 3" xfId="31374"/>
    <cellStyle name="常规 5 2 4 3 2 3 3 3 3" xfId="31375"/>
    <cellStyle name="常规 5 2 2 3 3 2 3 3 3 3" xfId="31376"/>
    <cellStyle name="常规 5 6 2 2 3 3 3 3" xfId="31377"/>
    <cellStyle name="常规 5 2 5 2 2 3 3 3 3" xfId="31378"/>
    <cellStyle name="常规 5 2 2 4 2 2 3 3 3 3" xfId="31379"/>
    <cellStyle name="常规 5 4 2 2 2 3 3 3 3" xfId="31380"/>
    <cellStyle name="常规 5 2 3 2 2 2 3 3 3 3" xfId="31381"/>
    <cellStyle name="常规 5 2 2 2 2 2 2 3 3 3 3" xfId="31382"/>
    <cellStyle name="常规 5 5 2 2 2 3 3 3 3" xfId="31383"/>
    <cellStyle name="常规 5 2 4 2 2 2 3 3 3 3" xfId="31384"/>
    <cellStyle name="常规 5 2 2 3 2 2 2 3 3 3 3" xfId="31385"/>
    <cellStyle name="常规 5 8 2 3 3 3 3" xfId="31386"/>
    <cellStyle name="常规 5 2 7 2 3 3 3 3" xfId="31387"/>
    <cellStyle name="常规 5 2 2 6 2 3 3 3 3" xfId="31388"/>
    <cellStyle name="常规 5 4 4 2 3 3 3 3" xfId="31389"/>
    <cellStyle name="常规 5 2 3 4 2 3 3 3 3" xfId="31390"/>
    <cellStyle name="常规 5 2 2 2 4 2 3 3 3 3" xfId="31391"/>
    <cellStyle name="常规 5 5 4 2 3 3 3 3" xfId="31392"/>
    <cellStyle name="常规 5 2 4 4 2 3 3 3 3" xfId="31393"/>
    <cellStyle name="常规 5 2 2 3 4 2 3 3 3 3" xfId="31394"/>
    <cellStyle name="常规 5 6 3 2 3 3 3 3" xfId="31395"/>
    <cellStyle name="常规 5 2 5 3 2 3 3 3 3" xfId="31396"/>
    <cellStyle name="常规 5 2 2 4 3 2 3 3 3 3" xfId="31397"/>
    <cellStyle name="常规 5 4 2 3 2 3 3 3 3" xfId="31398"/>
    <cellStyle name="常规 5 2 3 2 3 2 3 3 3 3" xfId="31399"/>
    <cellStyle name="常规 5 2 2 2 2 3 2 3 3 3 3" xfId="31400"/>
    <cellStyle name="常规 5 5 2 3 2 3 3 3 3" xfId="31401"/>
    <cellStyle name="常规 5 2 4 2 3 2 3 3 3 3" xfId="31402"/>
    <cellStyle name="常规 5 2 2 3 2 3 2 3 3 3 3" xfId="31403"/>
    <cellStyle name="常规 5 9 2 3 3 3 3" xfId="31404"/>
    <cellStyle name="常规 5 2 8 2 3 3 3 3" xfId="31405"/>
    <cellStyle name="常规 5 2 2 7 2 3 3 3 3" xfId="31406"/>
    <cellStyle name="常规 5 4 5 2 3 3 3 3" xfId="31407"/>
    <cellStyle name="常规 5 2 3 5 2 3 3 3 3" xfId="31408"/>
    <cellStyle name="常规 5 2 2 2 5 2 3 3 3 3" xfId="31409"/>
    <cellStyle name="常规 5 5 5 2 3 3 3 3" xfId="31410"/>
    <cellStyle name="常规 5 2 4 5 2 3 3 3 3" xfId="31411"/>
    <cellStyle name="常规 5 2 2 3 5 2 3 3 3 3" xfId="31412"/>
    <cellStyle name="常规 5 6 4 2 3 3 3 3" xfId="31413"/>
    <cellStyle name="常规 5 2 5 4 2 3 3 3 3" xfId="31414"/>
    <cellStyle name="常规 5 2 2 4 4 2 3 3 3 3" xfId="31415"/>
    <cellStyle name="常规 5 4 2 4 2 3 3 3 3" xfId="31416"/>
    <cellStyle name="常规 5 2 3 2 4 2 3 3 3 3" xfId="31417"/>
    <cellStyle name="常规 5 2 2 2 2 4 2 3 3 3 3" xfId="31418"/>
    <cellStyle name="常规 5 5 2 4 2 3 3 3 3" xfId="31419"/>
    <cellStyle name="常规 5 2 4 2 4 2 3 3 3 3" xfId="31420"/>
    <cellStyle name="常规 5 2 2 3 2 4 2 3 3 3 3" xfId="31421"/>
    <cellStyle name="常规 5 10 2 3 3 3 3" xfId="31422"/>
    <cellStyle name="常规 5 2 9 2 3 3 3 3" xfId="31423"/>
    <cellStyle name="常规 5 2 2 8 2 3 3 3 3" xfId="31424"/>
    <cellStyle name="常规 5 4 6 2 3 3 3 3" xfId="31425"/>
    <cellStyle name="常规 5 2 3 6 2 3 3 3 3" xfId="31426"/>
    <cellStyle name="常规 5 2 2 2 6 2 3 3 3 3" xfId="31427"/>
    <cellStyle name="常规 5 5 6 2 3 3 3 3" xfId="31428"/>
    <cellStyle name="常规 5 2 4 6 2 3 3 3 3" xfId="31429"/>
    <cellStyle name="常规 5 2 2 3 6 2 3 3 3 3" xfId="31430"/>
    <cellStyle name="常规 5 6 5 2 3 3 3 3" xfId="31431"/>
    <cellStyle name="常规 5 2 5 5 2 3 3 3 3" xfId="31432"/>
    <cellStyle name="常规 5 2 2 4 5 2 3 3 3 3" xfId="31433"/>
    <cellStyle name="常规 5 4 2 5 2 3 3 3 3" xfId="31434"/>
    <cellStyle name="常规 5 2 3 2 5 2 3 3 3 3" xfId="31435"/>
    <cellStyle name="常规 5 2 2 2 2 5 2 3 3 3 3" xfId="31436"/>
    <cellStyle name="常规 5 5 2 5 2 3 3 3 3" xfId="31437"/>
    <cellStyle name="常规 5 2 4 2 5 2 3 3 3 3" xfId="31438"/>
    <cellStyle name="常规 5 2 2 3 2 5 2 3 3 3 3" xfId="31439"/>
    <cellStyle name="常规 5 11 2 3 3 3 3" xfId="31440"/>
    <cellStyle name="常规 5 2 10 2 3 3 3 3" xfId="31441"/>
    <cellStyle name="常规 5 2 2 9 2 3 3 3 3" xfId="31442"/>
    <cellStyle name="常规 5 4 7 2 3 3 3 3" xfId="31443"/>
    <cellStyle name="常规 5 2 3 7 2 3 3 3 3" xfId="31444"/>
    <cellStyle name="常规 5 2 2 2 7 2 3 3 3 3" xfId="31445"/>
    <cellStyle name="常规 5 5 7 2 3 3 3 3" xfId="31446"/>
    <cellStyle name="常规 5 2 4 7 2 3 3 3 3" xfId="31447"/>
    <cellStyle name="常规 5 2 2 3 7 2 3 3 3 3" xfId="31448"/>
    <cellStyle name="常规 5 6 6 2 3 3 3 3" xfId="31449"/>
    <cellStyle name="常规 5 2 5 6 2 3 3 3 3" xfId="31450"/>
    <cellStyle name="常规 5 2 2 4 6 2 3 3 3 3" xfId="31451"/>
    <cellStyle name="常规 5 4 2 6 2 3 3 3 3" xfId="31452"/>
    <cellStyle name="常规 5 2 3 2 6 2 3 3 3 3" xfId="31453"/>
    <cellStyle name="常规 5 2 2 2 2 6 2 3 3 3 3" xfId="31454"/>
    <cellStyle name="常规 5 5 2 6 2 3 3 3 3" xfId="31455"/>
    <cellStyle name="常规 5 2 4 2 6 2 3 3 3 3" xfId="31456"/>
    <cellStyle name="常规 5 2 2 3 2 6 2 3 3 3 3" xfId="31457"/>
    <cellStyle name="常规 5 15 2 3 3" xfId="31458"/>
    <cellStyle name="常规 5 2 14 2 3 3" xfId="31459"/>
    <cellStyle name="常规 5 2 2 13 2 3 3" xfId="31460"/>
    <cellStyle name="常规 5 4 11 2 3 3" xfId="31461"/>
    <cellStyle name="常规 5 2 3 11 2 3 3" xfId="31462"/>
    <cellStyle name="常规 5 2 2 2 11 2 3 3" xfId="31463"/>
    <cellStyle name="常规 5 5 11 2 3 3" xfId="31464"/>
    <cellStyle name="常规 5 2 4 11 2 3 3" xfId="31465"/>
    <cellStyle name="常规 5 2 2 3 11 2 3 3" xfId="31466"/>
    <cellStyle name="常规 5 6 10 2 3 3" xfId="31467"/>
    <cellStyle name="常规 5 2 5 10 2 3 3" xfId="31468"/>
    <cellStyle name="常规 5 2 2 4 10 2 3 3" xfId="31469"/>
    <cellStyle name="常规 5 4 2 10 2 3 3" xfId="31470"/>
    <cellStyle name="常规 5 2 3 2 10 2 3 3" xfId="31471"/>
    <cellStyle name="常规 5 2 2 2 2 10 2 3 3" xfId="31472"/>
    <cellStyle name="常规 5 5 2 10 2 3 3" xfId="31473"/>
    <cellStyle name="常规 5 2 4 2 10 2 3 3" xfId="31474"/>
    <cellStyle name="常规 5 2 2 3 2 10 2 3 3" xfId="31475"/>
    <cellStyle name="常规 5 7 5 2 3 3" xfId="31476"/>
    <cellStyle name="常规 5 2 6 5 2 3 3" xfId="31477"/>
    <cellStyle name="常规 5 2 2 5 5 2 3 3" xfId="31478"/>
    <cellStyle name="常规 5 4 3 5 2 3 3" xfId="31479"/>
    <cellStyle name="常规 5 2 3 3 5 2 3 3" xfId="31480"/>
    <cellStyle name="常规 5 2 2 2 3 5 2 3 3" xfId="31481"/>
    <cellStyle name="常规 5 5 3 5 2 3 3" xfId="31482"/>
    <cellStyle name="常规 5 2 4 3 5 2 3 3" xfId="31483"/>
    <cellStyle name="常规 5 2 2 3 3 5 2 3 3" xfId="31484"/>
    <cellStyle name="常规 5 6 2 5 2 3 3" xfId="31485"/>
    <cellStyle name="常规 5 2 5 2 5 2 3 3" xfId="31486"/>
    <cellStyle name="常规 5 2 2 4 2 5 2 3 3" xfId="31487"/>
    <cellStyle name="常规 5 4 2 2 5 2 3 3" xfId="31488"/>
    <cellStyle name="常规 5 2 3 2 2 5 2 3 3" xfId="31489"/>
    <cellStyle name="常规 5 2 2 2 2 2 5 2 3 3" xfId="31490"/>
    <cellStyle name="常规 5 5 2 2 5 2 3 3" xfId="31491"/>
    <cellStyle name="常规 5 2 4 2 2 5 2 3 3" xfId="31492"/>
    <cellStyle name="常规 5 2 2 3 2 2 5 2 3 3" xfId="31493"/>
    <cellStyle name="常规 5 8 5 2 3 3" xfId="31494"/>
    <cellStyle name="常规 5 2 7 5 2 3 3" xfId="31495"/>
    <cellStyle name="常规 5 2 2 6 5 2 3 3" xfId="31496"/>
    <cellStyle name="常规 5 4 4 5 2 3 3" xfId="31497"/>
    <cellStyle name="常规 5 2 3 4 5 2 3 3" xfId="31498"/>
    <cellStyle name="常规 5 2 2 2 4 5 2 3 3" xfId="31499"/>
    <cellStyle name="常规 5 5 4 5 2 3 3" xfId="31500"/>
    <cellStyle name="常规 5 2 4 4 5 2 3 3" xfId="31501"/>
    <cellStyle name="常规 5 2 2 3 4 5 2 3 3" xfId="31502"/>
    <cellStyle name="常规 5 6 3 5 2 3 3" xfId="31503"/>
    <cellStyle name="常规 5 2 5 3 5 2 3 3" xfId="31504"/>
    <cellStyle name="常规 5 2 2 4 3 5 2 3 3" xfId="31505"/>
    <cellStyle name="常规 5 4 2 3 5 2 3 3" xfId="31506"/>
    <cellStyle name="常规 5 2 3 2 3 5 2 3 3" xfId="31507"/>
    <cellStyle name="常规 5 2 2 2 2 3 5 2 3 3" xfId="31508"/>
    <cellStyle name="常规 5 5 2 3 5 2 3 3" xfId="31509"/>
    <cellStyle name="常规 5 2 4 2 3 5 2 3 3" xfId="31510"/>
    <cellStyle name="常规 5 2 2 3 2 3 5 2 3 3" xfId="31511"/>
    <cellStyle name="常规 5 9 5 2 3 3" xfId="31512"/>
    <cellStyle name="常规 5 2 8 5 2 3 3" xfId="31513"/>
    <cellStyle name="常规 5 2 2 7 5 2 3 3" xfId="31514"/>
    <cellStyle name="常规 5 4 5 5 2 3 3" xfId="31515"/>
    <cellStyle name="常规 5 2 3 5 5 2 3 3" xfId="31516"/>
    <cellStyle name="常规 5 2 2 2 5 5 2 3 3" xfId="31517"/>
    <cellStyle name="常规 5 5 5 5 2 3 3" xfId="31518"/>
    <cellStyle name="常规 5 2 4 5 5 2 3 3" xfId="31519"/>
    <cellStyle name="常规 5 2 2 3 5 5 2 3 3" xfId="31520"/>
    <cellStyle name="常规 5 6 4 5 2 3 3" xfId="31521"/>
    <cellStyle name="常规 5 2 5 4 5 2 3 3" xfId="31522"/>
    <cellStyle name="常规 5 2 2 4 4 5 2 3 3" xfId="31523"/>
    <cellStyle name="常规 5 4 2 4 5 2 3 3" xfId="31524"/>
    <cellStyle name="常规 5 2 3 2 4 5 2 3 3" xfId="31525"/>
    <cellStyle name="常规 5 2 2 2 2 4 5 2 3 3" xfId="31526"/>
    <cellStyle name="常规 5 5 2 4 5 2 3 3" xfId="31527"/>
    <cellStyle name="常规 5 2 4 2 4 5 2 3 3" xfId="31528"/>
    <cellStyle name="常规 5 2 2 3 2 4 5 2 3 3" xfId="31529"/>
    <cellStyle name="常规 5 10 5 2 3 3" xfId="31530"/>
    <cellStyle name="常规 5 2 9 5 2 3 3" xfId="31531"/>
    <cellStyle name="常规 5 2 2 8 5 2 3 3" xfId="31532"/>
    <cellStyle name="常规 5 4 6 5 2 3 3" xfId="31533"/>
    <cellStyle name="常规 5 2 3 6 5 2 3 3" xfId="31534"/>
    <cellStyle name="常规 5 2 2 2 6 5 2 3 3" xfId="31535"/>
    <cellStyle name="常规 5 5 6 5 2 3 3" xfId="31536"/>
    <cellStyle name="常规 5 2 4 6 5 2 3 3" xfId="31537"/>
    <cellStyle name="常规 5 2 2 3 6 5 2 3 3" xfId="31538"/>
    <cellStyle name="常规 5 6 5 5 2 3 3" xfId="31539"/>
    <cellStyle name="常规 5 2 5 5 5 2 3 3" xfId="31540"/>
    <cellStyle name="常规 5 2 2 4 5 5 2 3 3" xfId="31541"/>
    <cellStyle name="常规 5 4 2 5 5 2 3 3" xfId="31542"/>
    <cellStyle name="常规 5 2 3 2 5 5 2 3 3" xfId="31543"/>
    <cellStyle name="常规 5 2 2 2 2 5 5 2 3 3" xfId="31544"/>
    <cellStyle name="常规 5 5 2 5 5 2 3 3" xfId="31545"/>
    <cellStyle name="常规 5 2 4 2 5 5 2 3 3" xfId="31546"/>
    <cellStyle name="常规 5 2 2 3 2 5 5 2 3 3" xfId="31547"/>
    <cellStyle name="常规 5 11 5 2 3 3" xfId="31548"/>
    <cellStyle name="常规 5 2 10 5 2 3 3" xfId="31549"/>
    <cellStyle name="常规 5 2 2 9 5 2 3 3" xfId="31550"/>
    <cellStyle name="常规 5 4 7 5 2 3 3" xfId="31551"/>
    <cellStyle name="常规 5 2 3 7 5 2 3 3" xfId="31552"/>
    <cellStyle name="常规 5 2 2 2 7 5 2 3 3" xfId="31553"/>
    <cellStyle name="常规 5 5 7 5 2 3 3" xfId="31554"/>
    <cellStyle name="常规 5 2 4 7 5 2 3 3" xfId="31555"/>
    <cellStyle name="常规 5 2 2 3 7 5 2 3 3" xfId="31556"/>
    <cellStyle name="常规 5 6 6 5 2 3 3" xfId="31557"/>
    <cellStyle name="常规 5 2 5 6 5 2 3 3" xfId="31558"/>
    <cellStyle name="常规 5 2 2 4 6 5 2 3 3" xfId="31559"/>
    <cellStyle name="常规 5 4 2 6 5 2 3 3" xfId="31560"/>
    <cellStyle name="常规 5 2 3 2 6 5 2 3 3" xfId="31561"/>
    <cellStyle name="常规 5 2 2 2 2 6 5 2 3 3" xfId="31562"/>
    <cellStyle name="常规 5 5 2 6 5 2 3 3" xfId="31563"/>
    <cellStyle name="常规 5 2 4 2 6 5 2 3 3" xfId="31564"/>
    <cellStyle name="常规 5 2 2 3 2 6 5 2 3 3" xfId="31565"/>
    <cellStyle name="常规 5 12 4 2 3 3" xfId="31566"/>
    <cellStyle name="常规 5 2 11 4 2 3 3" xfId="31567"/>
    <cellStyle name="常规 5 2 2 10 4 2 3 3" xfId="31568"/>
    <cellStyle name="常规 5 4 8 4 2 3 3" xfId="31569"/>
    <cellStyle name="常规 5 2 3 8 4 2 3 3" xfId="31570"/>
    <cellStyle name="常规 5 2 2 2 8 4 2 3 3" xfId="31571"/>
    <cellStyle name="常规 5 5 8 4 2 3 3" xfId="31572"/>
    <cellStyle name="常规 5 2 4 8 4 2 3 3" xfId="31573"/>
    <cellStyle name="常规 5 2 2 3 8 4 2 3 3" xfId="31574"/>
    <cellStyle name="常规 5 6 7 4 2 3 3" xfId="31575"/>
    <cellStyle name="常规 5 2 5 7 4 2 3 3" xfId="31576"/>
    <cellStyle name="常规 5 2 2 4 7 4 2 3 3" xfId="31577"/>
    <cellStyle name="常规 5 4 2 7 4 2 3 3" xfId="31578"/>
    <cellStyle name="常规 5 2 3 2 7 4 2 3 3" xfId="31579"/>
    <cellStyle name="常规 5 2 2 2 2 7 4 2 3 3" xfId="31580"/>
    <cellStyle name="常规 5 5 2 7 4 2 3 3" xfId="31581"/>
    <cellStyle name="常规 5 2 4 2 7 4 2 3 3" xfId="31582"/>
    <cellStyle name="常规 5 2 2 3 2 7 4 2 3 3" xfId="31583"/>
    <cellStyle name="常规 5 7 2 4 2 3 3" xfId="31584"/>
    <cellStyle name="常规 5 2 6 2 4 2 3 3" xfId="31585"/>
    <cellStyle name="常规 5 2 2 5 2 4 2 3 3" xfId="31586"/>
    <cellStyle name="常规 5 4 3 2 4 2 3 3" xfId="31587"/>
    <cellStyle name="常规 5 2 3 3 2 4 2 3 3" xfId="31588"/>
    <cellStyle name="常规 5 2 2 2 3 2 4 2 3 3" xfId="31589"/>
    <cellStyle name="常规 5 5 3 2 4 2 3 3" xfId="31590"/>
    <cellStyle name="常规 5 2 4 3 2 4 2 3 3" xfId="31591"/>
    <cellStyle name="常规 5 2 2 3 3 2 4 2 3 3" xfId="31592"/>
    <cellStyle name="常规 5 6 2 2 4 2 3 3" xfId="31593"/>
    <cellStyle name="常规 5 2 5 2 2 4 2 3 3" xfId="31594"/>
    <cellStyle name="常规 5 2 2 4 2 2 4 2 3 3" xfId="31595"/>
    <cellStyle name="常规 5 4 2 2 2 4 2 3 3" xfId="31596"/>
    <cellStyle name="常规 5 2 3 2 2 2 4 2 3 3" xfId="31597"/>
    <cellStyle name="常规 5 2 2 2 2 2 2 4 2 3 3" xfId="31598"/>
    <cellStyle name="常规 5 5 2 2 2 4 2 3 3" xfId="31599"/>
    <cellStyle name="常规 5 2 4 2 2 2 4 2 3 3" xfId="31600"/>
    <cellStyle name="常规 5 2 2 3 2 2 2 4 2 3 3" xfId="31601"/>
    <cellStyle name="常规 5 8 2 4 2 3 3" xfId="31602"/>
    <cellStyle name="常规 5 2 7 2 4 2 3 3" xfId="31603"/>
    <cellStyle name="常规 5 2 2 6 2 4 2 3 3" xfId="31604"/>
    <cellStyle name="常规 5 4 4 2 4 2 3 3" xfId="31605"/>
    <cellStyle name="常规 5 2 3 4 2 4 2 3 3" xfId="31606"/>
    <cellStyle name="常规 5 2 2 2 4 2 4 2 3 3" xfId="31607"/>
    <cellStyle name="常规 5 5 4 2 4 2 3 3" xfId="31608"/>
    <cellStyle name="常规 5 2 4 4 2 4 2 3 3" xfId="31609"/>
    <cellStyle name="常规 5 2 2 3 4 2 4 2 3 3" xfId="31610"/>
    <cellStyle name="常规 5 6 3 2 4 2 3 3" xfId="31611"/>
    <cellStyle name="常规 5 2 5 3 2 4 2 3 3" xfId="31612"/>
    <cellStyle name="常规 5 2 2 4 3 2 4 2 3 3" xfId="31613"/>
    <cellStyle name="常规 5 4 2 3 2 4 2 3 3" xfId="31614"/>
    <cellStyle name="常规 5 2 3 2 3 2 4 2 3 3" xfId="31615"/>
    <cellStyle name="常规 5 2 2 2 2 3 2 4 2 3 3" xfId="31616"/>
    <cellStyle name="常规 5 5 2 3 2 4 2 3 3" xfId="31617"/>
    <cellStyle name="常规 5 2 4 2 3 2 4 2 3 3" xfId="31618"/>
    <cellStyle name="常规 5 2 2 3 2 3 2 4 2 3 3" xfId="31619"/>
    <cellStyle name="常规 5 9 2 4 2 3 3" xfId="31620"/>
    <cellStyle name="常规 5 2 8 2 4 2 3 3" xfId="31621"/>
    <cellStyle name="常规 5 2 2 7 2 4 2 3 3" xfId="31622"/>
    <cellStyle name="常规 5 4 5 2 4 2 3 3" xfId="31623"/>
    <cellStyle name="常规 5 2 3 5 2 4 2 3 3" xfId="31624"/>
    <cellStyle name="常规 5 2 2 2 5 2 4 2 3 3" xfId="31625"/>
    <cellStyle name="常规 5 5 5 2 4 2 3 3" xfId="31626"/>
    <cellStyle name="常规 5 2 4 5 2 4 2 3 3" xfId="31627"/>
    <cellStyle name="常规 5 2 2 3 5 2 4 2 3 3" xfId="31628"/>
    <cellStyle name="常规 5 6 4 2 4 2 3 3" xfId="31629"/>
    <cellStyle name="常规 5 2 5 4 2 4 2 3 3" xfId="31630"/>
    <cellStyle name="常规 5 2 2 4 4 2 4 2 3 3" xfId="31631"/>
    <cellStyle name="常规 5 4 2 4 2 4 2 3 3" xfId="31632"/>
    <cellStyle name="常规 5 2 3 2 4 2 4 2 3 3" xfId="31633"/>
    <cellStyle name="常规 5 2 2 2 2 4 2 4 2 3 3" xfId="31634"/>
    <cellStyle name="常规 5 5 2 4 2 4 2 3 3" xfId="31635"/>
    <cellStyle name="常规 5 2 4 2 4 2 4 2 3 3" xfId="31636"/>
    <cellStyle name="常规 5 2 2 3 2 4 2 4 2 3 3" xfId="31637"/>
    <cellStyle name="常规 5 10 2 4 2 3 3" xfId="31638"/>
    <cellStyle name="常规 5 2 9 2 4 2 3 3" xfId="31639"/>
    <cellStyle name="常规 5 2 2 8 2 4 2 3 3" xfId="31640"/>
    <cellStyle name="常规 5 4 6 2 4 2 3 3" xfId="31641"/>
    <cellStyle name="常规 5 2 3 6 2 4 2 3 3" xfId="31642"/>
    <cellStyle name="常规 5 2 2 2 6 2 4 2 3 3" xfId="31643"/>
    <cellStyle name="常规 5 5 6 2 4 2 3 3" xfId="31644"/>
    <cellStyle name="常规 5 2 4 6 2 4 2 3 3" xfId="31645"/>
    <cellStyle name="常规 5 2 2 3 6 2 4 2 3 3" xfId="31646"/>
    <cellStyle name="常规 5 6 5 2 4 2 3 3" xfId="31647"/>
    <cellStyle name="常规 5 2 5 5 2 4 2 3 3" xfId="31648"/>
    <cellStyle name="常规 5 2 2 4 5 2 4 2 3 3" xfId="31649"/>
    <cellStyle name="常规 5 4 2 5 2 4 2 3 3" xfId="31650"/>
    <cellStyle name="常规 5 2 3 2 5 2 4 2 3 3" xfId="31651"/>
    <cellStyle name="常规 5 2 2 2 2 5 2 4 2 3 3" xfId="31652"/>
    <cellStyle name="常规 5 5 2 5 2 4 2 3 3" xfId="31653"/>
    <cellStyle name="常规 5 2 4 2 5 2 4 2 3 3" xfId="31654"/>
    <cellStyle name="常规 5 2 2 3 2 5 2 4 2 3 3" xfId="31655"/>
    <cellStyle name="常规 5 11 2 4 2 3 3" xfId="31656"/>
    <cellStyle name="常规 5 2 10 2 4 2 3 3" xfId="31657"/>
    <cellStyle name="常规 5 2 2 9 2 4 2 3 3" xfId="31658"/>
    <cellStyle name="常规 5 4 7 2 4 2 3 3" xfId="31659"/>
    <cellStyle name="常规 5 2 3 7 2 4 2 3 3" xfId="31660"/>
    <cellStyle name="常规 5 2 2 2 7 2 4 2 3 3" xfId="31661"/>
    <cellStyle name="常规 5 5 7 2 4 2 3 3" xfId="31662"/>
    <cellStyle name="常规 5 2 4 7 2 4 2 3 3" xfId="31663"/>
    <cellStyle name="常规 5 2 2 3 7 2 4 2 3 3" xfId="31664"/>
    <cellStyle name="常规 5 6 6 2 4 2 3 3" xfId="31665"/>
    <cellStyle name="常规 5 2 5 6 2 4 2 3 3" xfId="31666"/>
    <cellStyle name="常规 5 2 2 4 6 2 4 2 3 3" xfId="31667"/>
    <cellStyle name="常规 5 4 2 6 2 4 2 3 3" xfId="31668"/>
    <cellStyle name="常规 5 2 3 2 6 2 4 2 3 3" xfId="31669"/>
    <cellStyle name="常规 5 2 2 2 2 6 2 4 2 3 3" xfId="31670"/>
    <cellStyle name="常规 5 5 2 6 2 4 2 3 3" xfId="31671"/>
    <cellStyle name="常规 5 2 4 2 6 2 4 2 3 3" xfId="31672"/>
    <cellStyle name="常规 5 2 2 3 2 6 2 4 2 3 3" xfId="31673"/>
    <cellStyle name="常规 5 13 2 2 3 3" xfId="31674"/>
    <cellStyle name="常规 5 2 12 2 2 3 3" xfId="31675"/>
    <cellStyle name="常规 5 2 2 11 2 2 3 3" xfId="31676"/>
    <cellStyle name="常规 5 4 9 2 2 3 3" xfId="31677"/>
    <cellStyle name="常规 5 2 3 9 2 2 3 3" xfId="31678"/>
    <cellStyle name="常规 5 2 2 2 9 2 2 3 3" xfId="31679"/>
    <cellStyle name="常规 5 5 9 2 2 3 3" xfId="31680"/>
    <cellStyle name="常规 5 2 4 9 2 2 3 3" xfId="31681"/>
    <cellStyle name="常规 5 2 2 3 9 2 2 3 3" xfId="31682"/>
    <cellStyle name="常规 5 6 8 2 2 3 3" xfId="31683"/>
    <cellStyle name="常规 5 2 5 8 2 2 3 3" xfId="31684"/>
    <cellStyle name="常规 5 2 2 4 8 2 2 3 3" xfId="31685"/>
    <cellStyle name="常规 5 4 2 8 2 2 3 3" xfId="31686"/>
    <cellStyle name="常规 5 2 3 2 8 2 2 3 3" xfId="31687"/>
    <cellStyle name="常规 5 2 2 2 2 8 2 2 3 3" xfId="31688"/>
    <cellStyle name="常规 5 5 2 8 2 2 3 3" xfId="31689"/>
    <cellStyle name="常规 5 2 4 2 8 2 2 3 3" xfId="31690"/>
    <cellStyle name="常规 5 2 2 3 2 8 2 2 3 3" xfId="31691"/>
    <cellStyle name="常规 5 7 3 2 2 3 3" xfId="31692"/>
    <cellStyle name="常规 5 2 6 3 2 2 3 3" xfId="31693"/>
    <cellStyle name="常规 5 2 2 5 3 2 2 3 3" xfId="31694"/>
    <cellStyle name="常规 5 4 3 3 2 2 3 3" xfId="31695"/>
    <cellStyle name="常规 5 2 3 3 3 2 2 3 3" xfId="31696"/>
    <cellStyle name="常规 5 2 2 2 3 3 2 2 3 3" xfId="31697"/>
    <cellStyle name="常规 5 5 3 3 2 2 3 3" xfId="31698"/>
    <cellStyle name="常规 5 2 4 3 3 2 2 3 3" xfId="31699"/>
    <cellStyle name="常规 5 2 2 3 3 3 2 2 3 3" xfId="31700"/>
    <cellStyle name="常规 5 6 2 3 2 2 3 3" xfId="31701"/>
    <cellStyle name="常规 5 2 5 2 3 2 2 3 3" xfId="31702"/>
    <cellStyle name="常规 5 2 2 4 2 3 2 2 3 3" xfId="31703"/>
    <cellStyle name="常规 5 4 2 2 3 2 2 3 3" xfId="31704"/>
    <cellStyle name="常规 5 2 3 2 2 3 2 2 3 3" xfId="31705"/>
    <cellStyle name="常规 5 2 2 2 2 2 3 2 2 3 3" xfId="31706"/>
    <cellStyle name="常规 5 5 2 2 3 2 2 3 3" xfId="31707"/>
    <cellStyle name="常规 5 2 4 2 2 3 2 2 3 3" xfId="31708"/>
    <cellStyle name="常规 5 2 2 3 2 2 3 2 2 3 3" xfId="31709"/>
    <cellStyle name="常规 5 8 3 2 2 3 3" xfId="31710"/>
    <cellStyle name="常规 5 2 7 3 2 2 3 3" xfId="31711"/>
    <cellStyle name="常规 5 2 2 6 3 2 2 3 3" xfId="31712"/>
    <cellStyle name="常规 5 4 4 3 2 2 3 3" xfId="31713"/>
    <cellStyle name="常规 5 2 3 4 3 2 2 3 3" xfId="31714"/>
    <cellStyle name="常规 5 2 2 2 4 3 2 2 3 3" xfId="31715"/>
    <cellStyle name="常规 5 5 4 3 2 2 3 3" xfId="31716"/>
    <cellStyle name="常规 5 2 4 4 3 2 2 3 3" xfId="31717"/>
    <cellStyle name="常规 5 2 2 3 4 3 2 2 3 3" xfId="31718"/>
    <cellStyle name="常规 5 6 3 3 2 2 3 3" xfId="31719"/>
    <cellStyle name="常规 5 2 5 3 3 2 2 3 3" xfId="31720"/>
    <cellStyle name="常规 5 2 2 4 3 3 2 2 3 3" xfId="31721"/>
    <cellStyle name="常规 5 4 2 3 3 2 2 3 3" xfId="31722"/>
    <cellStyle name="常规 5 2 3 2 3 3 2 2 3 3" xfId="31723"/>
    <cellStyle name="常规 5 2 2 2 2 3 3 2 2 3 3" xfId="31724"/>
    <cellStyle name="常规 5 5 2 3 3 2 2 3 3" xfId="31725"/>
    <cellStyle name="常规 5 2 4 2 3 3 2 2 3 3" xfId="31726"/>
    <cellStyle name="常规 5 2 2 3 2 3 3 2 2 3 3" xfId="31727"/>
    <cellStyle name="常规 5 9 3 2 2 3 3" xfId="31728"/>
    <cellStyle name="常规 5 2 8 3 2 2 3 3" xfId="31729"/>
    <cellStyle name="常规 5 2 2 7 3 2 2 3 3" xfId="31730"/>
    <cellStyle name="常规 5 4 5 3 2 2 3 3" xfId="31731"/>
    <cellStyle name="常规 5 2 3 5 3 2 2 3 3" xfId="31732"/>
    <cellStyle name="常规 5 2 2 2 5 3 2 2 3 3" xfId="31733"/>
    <cellStyle name="常规 5 5 5 3 2 2 3 3" xfId="31734"/>
    <cellStyle name="常规 5 2 4 5 3 2 2 3 3" xfId="31735"/>
    <cellStyle name="常规 5 2 2 3 5 3 2 2 3 3" xfId="31736"/>
    <cellStyle name="常规 5 6 4 3 2 2 3 3" xfId="31737"/>
    <cellStyle name="常规 5 2 5 4 3 2 2 3 3" xfId="31738"/>
    <cellStyle name="常规 5 2 2 4 4 3 2 2 3 3" xfId="31739"/>
    <cellStyle name="常规 5 4 2 4 3 2 2 3 3" xfId="31740"/>
    <cellStyle name="常规 5 2 3 2 4 3 2 2 3 3" xfId="31741"/>
    <cellStyle name="常规 5 2 2 2 2 4 3 2 2 3 3" xfId="31742"/>
    <cellStyle name="常规 5 5 2 4 3 2 2 3 3" xfId="31743"/>
    <cellStyle name="常规 5 2 4 2 4 3 2 2 3 3" xfId="31744"/>
    <cellStyle name="常规 5 2 2 3 2 4 3 2 2 3 3" xfId="31745"/>
    <cellStyle name="常规 5 10 3 2 2 3 3" xfId="31746"/>
    <cellStyle name="常规 5 2 9 3 2 2 3 3" xfId="31747"/>
    <cellStyle name="常规 5 2 2 8 3 2 2 3 3" xfId="31748"/>
    <cellStyle name="常规 5 4 6 3 2 2 3 3" xfId="31749"/>
    <cellStyle name="常规 5 2 3 6 3 2 2 3 3" xfId="31750"/>
    <cellStyle name="常规 5 2 2 2 6 3 2 2 3 3" xfId="31751"/>
    <cellStyle name="常规 5 5 6 3 2 2 3 3" xfId="31752"/>
    <cellStyle name="常规 5 2 4 6 3 2 2 3 3" xfId="31753"/>
    <cellStyle name="常规 5 2 2 3 6 3 2 2 3 3" xfId="31754"/>
    <cellStyle name="常规 5 6 5 3 2 2 3 3" xfId="31755"/>
    <cellStyle name="常规 5 2 5 5 3 2 2 3 3" xfId="31756"/>
    <cellStyle name="常规 5 2 2 4 5 3 2 2 3 3" xfId="31757"/>
    <cellStyle name="常规 5 4 2 5 3 2 2 3 3" xfId="31758"/>
    <cellStyle name="常规 5 2 3 2 5 3 2 2 3 3" xfId="31759"/>
    <cellStyle name="常规 5 2 2 2 2 5 3 2 2 3 3" xfId="31760"/>
    <cellStyle name="常规 5 5 2 5 3 2 2 3 3" xfId="31761"/>
    <cellStyle name="常规 5 2 4 2 5 3 2 2 3 3" xfId="31762"/>
    <cellStyle name="常规 5 2 2 3 2 5 3 2 2 3 3" xfId="31763"/>
    <cellStyle name="常规 5 11 3 2 2 3 3" xfId="31764"/>
    <cellStyle name="常规 5 2 10 3 2 2 3 3" xfId="31765"/>
    <cellStyle name="常规 5 2 2 9 3 2 2 3 3" xfId="31766"/>
    <cellStyle name="常规 5 4 7 3 2 2 3 3" xfId="31767"/>
    <cellStyle name="常规 5 2 3 7 3 2 2 3 3" xfId="31768"/>
    <cellStyle name="常规 5 2 2 2 7 3 2 2 3 3" xfId="31769"/>
    <cellStyle name="常规 5 5 7 3 2 2 3 3" xfId="31770"/>
    <cellStyle name="常规 5 2 4 7 3 2 2 3 3" xfId="31771"/>
    <cellStyle name="常规 5 2 2 3 7 3 2 2 3 3" xfId="31772"/>
    <cellStyle name="常规 5 6 6 3 2 2 3 3" xfId="31773"/>
    <cellStyle name="常规 5 2 5 6 3 2 2 3 3" xfId="31774"/>
    <cellStyle name="常规 5 2 2 4 6 3 2 2 3 3" xfId="31775"/>
    <cellStyle name="常规 5 4 2 6 3 2 2 3 3" xfId="31776"/>
    <cellStyle name="常规 5 2 3 2 6 3 2 2 3 3" xfId="31777"/>
    <cellStyle name="常规 5 2 2 2 2 6 3 2 2 3 3" xfId="31778"/>
    <cellStyle name="常规 5 5 2 6 3 2 2 3 3" xfId="31779"/>
    <cellStyle name="常规 5 2 4 2 6 3 2 2 3 3" xfId="31780"/>
    <cellStyle name="常规 5 2 2 3 2 6 3 2 2 3 3" xfId="31781"/>
    <cellStyle name="常规 5 12 2 2 2 3 3" xfId="31782"/>
    <cellStyle name="常规 5 2 11 2 2 2 3 3" xfId="31783"/>
    <cellStyle name="常规 5 2 2 10 2 2 2 3 3" xfId="31784"/>
    <cellStyle name="常规 5 4 8 2 2 2 3 3" xfId="31785"/>
    <cellStyle name="常规 5 2 3 8 2 2 2 3 3" xfId="31786"/>
    <cellStyle name="常规 5 2 2 2 8 2 2 2 3 3" xfId="31787"/>
    <cellStyle name="常规 5 5 8 2 2 2 3 3" xfId="31788"/>
    <cellStyle name="常规 5 2 4 8 2 2 2 3 3" xfId="31789"/>
    <cellStyle name="常规 5 2 2 3 8 2 2 2 3 3" xfId="31790"/>
    <cellStyle name="常规 5 6 7 2 2 2 3 3" xfId="31791"/>
    <cellStyle name="常规 5 2 5 7 2 2 2 3 3" xfId="31792"/>
    <cellStyle name="常规 5 2 2 4 7 2 2 2 3 3" xfId="31793"/>
    <cellStyle name="常规 5 4 2 7 2 2 2 3 3" xfId="31794"/>
    <cellStyle name="常规 5 2 3 2 7 2 2 2 3 3" xfId="31795"/>
    <cellStyle name="常规 5 2 2 2 2 7 2 2 2 3 3" xfId="31796"/>
    <cellStyle name="常规 5 5 2 7 2 2 2 3 3" xfId="31797"/>
    <cellStyle name="常规 5 2 4 2 7 2 2 2 3 3" xfId="31798"/>
    <cellStyle name="常规 5 2 2 3 2 7 2 2 2 3 3" xfId="31799"/>
    <cellStyle name="常规 5 7 2 2 2 2 3 3" xfId="31800"/>
    <cellStyle name="常规 5 2 6 2 2 2 2 3 3" xfId="31801"/>
    <cellStyle name="常规 5 2 2 5 2 2 2 2 3 3" xfId="31802"/>
    <cellStyle name="常规 5 4 3 2 2 2 2 3 3" xfId="31803"/>
    <cellStyle name="常规 5 2 3 3 2 2 2 2 3 3" xfId="31804"/>
    <cellStyle name="常规 5 2 2 2 3 2 2 2 2 3 3" xfId="31805"/>
    <cellStyle name="常规 5 5 3 2 2 2 2 3 3" xfId="31806"/>
    <cellStyle name="常规 5 2 4 3 2 2 2 2 3 3" xfId="31807"/>
    <cellStyle name="常规 5 2 2 3 3 2 2 2 2 3 3" xfId="31808"/>
    <cellStyle name="常规 5 6 2 2 2 2 2 3 3" xfId="31809"/>
    <cellStyle name="常规 5 2 5 2 2 2 2 2 3 3" xfId="31810"/>
    <cellStyle name="常规 5 2 2 4 2 2 2 2 2 3 3" xfId="31811"/>
    <cellStyle name="常规 5 4 2 2 2 2 2 2 3 3" xfId="31812"/>
    <cellStyle name="常规 5 2 3 2 2 2 2 2 2 3 3" xfId="31813"/>
    <cellStyle name="常规 5 2 2 2 2 2 2 2 2 2 3 3" xfId="31814"/>
    <cellStyle name="常规 5 5 2 2 2 2 2 2 3 3" xfId="31815"/>
    <cellStyle name="常规 5 2 4 2 2 2 2 2 2 3 3" xfId="31816"/>
    <cellStyle name="常规 5 2 2 3 2 2 2 2 2 2 3 3" xfId="31817"/>
    <cellStyle name="常规 5 8 2 2 2 2 3 3" xfId="31818"/>
    <cellStyle name="常规 5 2 7 2 2 2 2 3 3" xfId="31819"/>
    <cellStyle name="常规 5 2 2 6 2 2 2 2 3 3" xfId="31820"/>
    <cellStyle name="常规 5 4 4 2 2 2 2 3 3" xfId="31821"/>
    <cellStyle name="常规 5 2 3 4 2 2 2 2 3 3" xfId="31822"/>
    <cellStyle name="常规 5 2 2 2 4 2 2 2 2 3 3" xfId="31823"/>
    <cellStyle name="常规 5 5 4 2 2 2 2 3 3" xfId="31824"/>
    <cellStyle name="常规 5 2 4 4 2 2 2 2 3 3" xfId="31825"/>
    <cellStyle name="常规 5 2 2 3 4 2 2 2 2 3 3" xfId="31826"/>
    <cellStyle name="常规 5 6 3 2 2 2 2 3 3" xfId="31827"/>
    <cellStyle name="常规 5 2 5 3 2 2 2 2 3 3" xfId="31828"/>
    <cellStyle name="常规 5 2 2 4 3 2 2 2 2 3 3" xfId="31829"/>
    <cellStyle name="常规 5 4 2 3 2 2 2 2 3 3" xfId="31830"/>
    <cellStyle name="常规 5 2 3 2 3 2 2 2 2 3 3" xfId="31831"/>
    <cellStyle name="常规 5 2 2 2 2 3 2 2 2 2 3 3" xfId="31832"/>
    <cellStyle name="常规 5 5 2 3 2 2 2 2 3 3" xfId="31833"/>
    <cellStyle name="常规 5 2 4 2 3 2 2 2 2 3 3" xfId="31834"/>
    <cellStyle name="常规 5 2 2 3 2 3 2 2 2 2 3 3" xfId="31835"/>
    <cellStyle name="常规 5 9 2 2 2 2 3 3" xfId="31836"/>
    <cellStyle name="常规 5 2 8 2 2 2 2 3 3" xfId="31837"/>
    <cellStyle name="常规 5 2 2 7 2 2 2 2 3 3" xfId="31838"/>
    <cellStyle name="常规 5 4 5 2 2 2 2 3 3" xfId="31839"/>
    <cellStyle name="常规 5 2 3 5 2 2 2 2 3 3" xfId="31840"/>
    <cellStyle name="常规 5 2 2 2 5 2 2 2 2 3 3" xfId="31841"/>
    <cellStyle name="常规 5 5 5 2 2 2 2 3 3" xfId="31842"/>
    <cellStyle name="常规 5 2 4 5 2 2 2 2 3 3" xfId="31843"/>
    <cellStyle name="常规 5 2 2 3 5 2 2 2 2 3 3" xfId="31844"/>
    <cellStyle name="常规 5 6 4 2 2 2 2 3 3" xfId="31845"/>
    <cellStyle name="常规 5 2 5 4 2 2 2 2 3 3" xfId="31846"/>
    <cellStyle name="常规 5 2 2 4 4 2 2 2 2 3 3" xfId="31847"/>
    <cellStyle name="常规 5 4 2 4 2 2 2 2 3 3" xfId="31848"/>
    <cellStyle name="常规 5 2 3 2 4 2 2 2 2 3 3" xfId="31849"/>
    <cellStyle name="常规 5 2 2 2 2 4 2 2 2 2 3 3" xfId="31850"/>
    <cellStyle name="常规 5 5 2 4 2 2 2 2 3 3" xfId="31851"/>
    <cellStyle name="常规 5 2 4 2 4 2 2 2 2 3 3" xfId="31852"/>
    <cellStyle name="常规 5 2 2 3 2 4 2 2 2 2 3 3" xfId="31853"/>
    <cellStyle name="常规 5 10 2 2 2 2 3 3" xfId="31854"/>
    <cellStyle name="常规 5 2 9 2 2 2 2 3 3" xfId="31855"/>
    <cellStyle name="常规 5 2 2 8 2 2 2 2 3 3" xfId="31856"/>
    <cellStyle name="常规 5 4 6 2 2 2 2 3 3" xfId="31857"/>
    <cellStyle name="常规 5 2 3 6 2 2 2 2 3 3" xfId="31858"/>
    <cellStyle name="常规 5 2 2 2 6 2 2 2 2 3 3" xfId="31859"/>
    <cellStyle name="常规 5 5 6 2 2 2 2 3 3" xfId="31860"/>
    <cellStyle name="常规 5 2 4 6 2 2 2 2 3 3" xfId="31861"/>
    <cellStyle name="常规 5 2 2 3 6 2 2 2 2 3 3" xfId="31862"/>
    <cellStyle name="常规 5 6 5 2 2 2 2 3 3" xfId="31863"/>
    <cellStyle name="常规 5 2 5 5 2 2 2 2 3 3" xfId="31864"/>
    <cellStyle name="常规 5 2 2 4 5 2 2 2 2 3 3" xfId="31865"/>
    <cellStyle name="常规 5 4 2 5 2 2 2 2 3 3" xfId="31866"/>
    <cellStyle name="常规 5 2 3 2 5 2 2 2 2 3 3" xfId="31867"/>
    <cellStyle name="常规 5 2 2 2 2 5 2 2 2 2 3 3" xfId="31868"/>
    <cellStyle name="常规 5 5 2 5 2 2 2 2 3 3" xfId="31869"/>
    <cellStyle name="常规 5 2 4 2 5 2 2 2 2 3 3" xfId="31870"/>
    <cellStyle name="常规 5 2 2 3 2 5 2 2 2 2 3 3" xfId="31871"/>
    <cellStyle name="常规 5 11 2 2 2 2 3 3" xfId="31872"/>
    <cellStyle name="常规 5 2 10 2 2 2 2 3 3" xfId="31873"/>
    <cellStyle name="常规 5 2 2 9 2 2 2 2 3 3" xfId="31874"/>
    <cellStyle name="常规 5 4 7 2 2 2 2 3 3" xfId="31875"/>
    <cellStyle name="常规 5 2 3 7 2 2 2 2 3 3" xfId="31876"/>
    <cellStyle name="常规 5 2 2 2 7 2 2 2 2 3 3" xfId="31877"/>
    <cellStyle name="常规 5 5 7 2 2 2 2 3 3" xfId="31878"/>
    <cellStyle name="常规 5 2 4 7 2 2 2 2 3 3" xfId="31879"/>
    <cellStyle name="常规 5 2 2 3 7 2 2 2 2 3 3" xfId="31880"/>
    <cellStyle name="常规 5 6 6 2 2 2 2 3 3" xfId="31881"/>
    <cellStyle name="常规 5 2 5 6 2 2 2 2 3 3" xfId="31882"/>
    <cellStyle name="常规 5 2 2 4 6 2 2 2 2 3 3" xfId="31883"/>
    <cellStyle name="常规 5 4 2 6 2 2 2 2 3 3" xfId="31884"/>
    <cellStyle name="常规 5 2 3 2 6 2 2 2 2 3 3" xfId="31885"/>
    <cellStyle name="常规 5 2 2 2 2 6 2 2 2 2 3 3" xfId="31886"/>
    <cellStyle name="常规 5 5 2 6 2 2 2 2 3 3" xfId="31887"/>
    <cellStyle name="常规 5 2 4 2 6 2 2 2 2 3 3" xfId="31888"/>
    <cellStyle name="常规 5 2 2 3 2 6 2 2 2 2 3 3" xfId="31889"/>
    <cellStyle name="常规 5 14 2 2 3 3" xfId="31890"/>
    <cellStyle name="常规 5 2 13 2 2 3 3" xfId="31891"/>
    <cellStyle name="常规 5 2 2 12 2 2 3 3" xfId="31892"/>
    <cellStyle name="常规 5 4 10 2 2 3 3" xfId="31893"/>
    <cellStyle name="常规 5 2 3 10 2 2 3 3" xfId="31894"/>
    <cellStyle name="常规 5 2 2 2 10 2 2 3 3" xfId="31895"/>
    <cellStyle name="常规 5 5 10 2 2 3 3" xfId="31896"/>
    <cellStyle name="常规 5 2 4 10 2 2 3 3" xfId="31897"/>
    <cellStyle name="常规 5 2 2 3 10 2 2 3 3" xfId="31898"/>
    <cellStyle name="常规 5 6 9 2 2 3 3" xfId="31899"/>
    <cellStyle name="常规 5 2 5 9 2 2 3 3" xfId="31900"/>
    <cellStyle name="常规 5 2 2 4 9 2 2 3 3" xfId="31901"/>
    <cellStyle name="常规 5 4 2 9 2 2 3 3" xfId="31902"/>
    <cellStyle name="常规 5 2 3 2 9 2 2 3 3" xfId="31903"/>
    <cellStyle name="常规 5 2 2 2 2 9 2 2 3 3" xfId="31904"/>
    <cellStyle name="常规 5 5 2 9 2 2 3 3" xfId="31905"/>
    <cellStyle name="常规 5 2 4 2 9 2 2 3 3" xfId="31906"/>
    <cellStyle name="常规 5 2 2 3 2 9 2 2 3 3" xfId="31907"/>
    <cellStyle name="常规 5 7 4 2 2 3 3" xfId="31908"/>
    <cellStyle name="常规 5 2 6 4 2 2 3 3" xfId="31909"/>
    <cellStyle name="常规 5 2 2 5 4 2 2 3 3" xfId="31910"/>
    <cellStyle name="常规 5 4 3 4 2 2 3 3" xfId="31911"/>
    <cellStyle name="常规 5 2 3 3 4 2 2 3 3" xfId="31912"/>
    <cellStyle name="常规 5 2 2 2 3 4 2 2 3 3" xfId="31913"/>
    <cellStyle name="常规 5 5 3 4 2 2 3 3" xfId="31914"/>
    <cellStyle name="常规 5 2 4 3 4 2 2 3 3" xfId="31915"/>
    <cellStyle name="常规 5 2 2 3 3 4 2 2 3 3" xfId="31916"/>
    <cellStyle name="常规 5 6 2 4 2 2 3 3" xfId="31917"/>
    <cellStyle name="常规 5 2 5 2 4 2 2 3 3" xfId="31918"/>
    <cellStyle name="常规 5 2 2 4 2 4 2 2 3 3" xfId="31919"/>
    <cellStyle name="常规 5 4 2 2 4 2 2 3 3" xfId="31920"/>
    <cellStyle name="常规 5 2 3 2 2 4 2 2 3 3" xfId="31921"/>
    <cellStyle name="常规 5 2 2 2 2 2 4 2 2 3 3" xfId="31922"/>
    <cellStyle name="常规 5 5 2 2 4 2 2 3 3" xfId="31923"/>
    <cellStyle name="常规 5 2 4 2 2 4 2 2 3 3" xfId="31924"/>
    <cellStyle name="常规 5 2 2 3 2 2 4 2 2 3 3" xfId="31925"/>
    <cellStyle name="常规 5 8 4 2 2 3 3" xfId="31926"/>
    <cellStyle name="常规 5 2 7 4 2 2 3 3" xfId="31927"/>
    <cellStyle name="常规 5 2 2 6 4 2 2 3 3" xfId="31928"/>
    <cellStyle name="常规 5 4 4 4 2 2 3 3" xfId="31929"/>
    <cellStyle name="常规 5 2 3 4 4 2 2 3 3" xfId="31930"/>
    <cellStyle name="常规 5 2 2 2 4 4 2 2 3 3" xfId="31931"/>
    <cellStyle name="常规 5 5 4 4 2 2 3 3" xfId="31932"/>
    <cellStyle name="常规 5 2 4 4 4 2 2 3 3" xfId="31933"/>
    <cellStyle name="常规 5 2 2 3 4 4 2 2 3 3" xfId="31934"/>
    <cellStyle name="常规 5 6 3 4 2 2 3 3" xfId="31935"/>
    <cellStyle name="常规 5 2 5 3 4 2 2 3 3" xfId="31936"/>
    <cellStyle name="常规 5 2 2 4 3 4 2 2 3 3" xfId="31937"/>
    <cellStyle name="常规 5 4 2 3 4 2 2 3 3" xfId="31938"/>
    <cellStyle name="常规 5 2 3 2 3 4 2 2 3 3" xfId="31939"/>
    <cellStyle name="常规 5 2 2 2 2 3 4 2 2 3 3" xfId="31940"/>
    <cellStyle name="常规 5 5 2 3 4 2 2 3 3" xfId="31941"/>
    <cellStyle name="常规 5 2 4 2 3 4 2 2 3 3" xfId="31942"/>
    <cellStyle name="常规 5 2 2 3 2 3 4 2 2 3 3" xfId="31943"/>
    <cellStyle name="常规 5 9 4 2 2 3 3" xfId="31944"/>
    <cellStyle name="常规 5 2 8 4 2 2 3 3" xfId="31945"/>
    <cellStyle name="常规 5 2 2 7 4 2 2 3 3" xfId="31946"/>
    <cellStyle name="常规 5 4 5 4 2 2 3 3" xfId="31947"/>
    <cellStyle name="常规 5 2 3 5 4 2 2 3 3" xfId="31948"/>
    <cellStyle name="常规 5 2 2 2 5 4 2 2 3 3" xfId="31949"/>
    <cellStyle name="常规 5 5 5 4 2 2 3 3" xfId="31950"/>
    <cellStyle name="常规 5 2 4 5 4 2 2 3 3" xfId="31951"/>
    <cellStyle name="常规 5 2 2 3 5 4 2 2 3 3" xfId="31952"/>
    <cellStyle name="常规 5 6 4 4 2 2 3 3" xfId="31953"/>
    <cellStyle name="常规 5 2 5 4 4 2 2 3 3" xfId="31954"/>
    <cellStyle name="常规 5 2 2 4 4 4 2 2 3 3" xfId="31955"/>
    <cellStyle name="常规 5 4 2 4 4 2 2 3 3" xfId="31956"/>
    <cellStyle name="常规 5 2 3 2 4 4 2 2 3 3" xfId="31957"/>
    <cellStyle name="常规 5 2 2 2 2 4 4 2 2 3 3" xfId="31958"/>
    <cellStyle name="常规 5 5 2 4 4 2 2 3 3" xfId="31959"/>
    <cellStyle name="常规 5 2 4 2 4 4 2 2 3 3" xfId="31960"/>
    <cellStyle name="常规 5 2 2 3 2 4 4 2 2 3 3" xfId="31961"/>
    <cellStyle name="常规 5 10 4 2 2 3 3" xfId="31962"/>
    <cellStyle name="常规 5 2 9 4 2 2 3 3" xfId="31963"/>
    <cellStyle name="常规 5 2 2 8 4 2 2 3 3" xfId="31964"/>
    <cellStyle name="常规 5 4 6 4 2 2 3 3" xfId="31965"/>
    <cellStyle name="常规 5 2 3 6 4 2 2 3 3" xfId="31966"/>
    <cellStyle name="常规 5 2 2 2 6 4 2 2 3 3" xfId="31967"/>
    <cellStyle name="常规 5 5 6 4 2 2 3 3" xfId="31968"/>
    <cellStyle name="常规 5 2 4 6 4 2 2 3 3" xfId="31969"/>
    <cellStyle name="常规 5 2 2 3 6 4 2 2 3 3" xfId="31970"/>
    <cellStyle name="常规 5 6 5 4 2 2 3 3" xfId="31971"/>
    <cellStyle name="常规 5 2 5 5 4 2 2 3 3" xfId="31972"/>
    <cellStyle name="常规 5 2 2 4 5 4 2 2 3 3" xfId="31973"/>
    <cellStyle name="常规 5 4 2 5 4 2 2 3 3" xfId="31974"/>
    <cellStyle name="常规 5 2 3 2 5 4 2 2 3 3" xfId="31975"/>
    <cellStyle name="常规 5 2 2 2 2 5 4 2 2 3 3" xfId="31976"/>
    <cellStyle name="常规 5 5 2 5 4 2 2 3 3" xfId="31977"/>
    <cellStyle name="常规 5 2 4 2 5 4 2 2 3 3" xfId="31978"/>
    <cellStyle name="常规 5 2 2 3 2 5 4 2 2 3 3" xfId="31979"/>
    <cellStyle name="常规 5 11 4 2 2 3 3" xfId="31980"/>
    <cellStyle name="常规 5 2 10 4 2 2 3 3" xfId="31981"/>
    <cellStyle name="常规 5 2 2 9 4 2 2 3 3" xfId="31982"/>
    <cellStyle name="常规 5 4 7 4 2 2 3 3" xfId="31983"/>
    <cellStyle name="常规 5 2 3 7 4 2 2 3 3" xfId="31984"/>
    <cellStyle name="常规 5 2 2 2 7 4 2 2 3 3" xfId="31985"/>
    <cellStyle name="常规 5 5 7 4 2 2 3 3" xfId="31986"/>
    <cellStyle name="常规 5 2 4 7 4 2 2 3 3" xfId="31987"/>
    <cellStyle name="常规 5 2 2 3 7 4 2 2 3 3" xfId="31988"/>
    <cellStyle name="常规 5 6 6 4 2 2 3 3" xfId="31989"/>
    <cellStyle name="常规 5 2 5 6 4 2 2 3 3" xfId="31990"/>
    <cellStyle name="常规 5 2 2 4 6 4 2 2 3 3" xfId="31991"/>
    <cellStyle name="常规 5 4 2 6 4 2 2 3 3" xfId="31992"/>
    <cellStyle name="常规 5 2 3 2 6 4 2 2 3 3" xfId="31993"/>
    <cellStyle name="常规 5 2 2 2 2 6 4 2 2 3 3" xfId="31994"/>
    <cellStyle name="常规 5 5 2 6 4 2 2 3 3" xfId="31995"/>
    <cellStyle name="常规 5 2 4 2 6 4 2 2 3 3" xfId="31996"/>
    <cellStyle name="常规 5 2 2 3 2 6 4 2 2 3 3" xfId="31997"/>
    <cellStyle name="常规 5 12 3 2 2 3 3" xfId="31998"/>
    <cellStyle name="常规 5 2 11 3 2 2 3 3" xfId="31999"/>
    <cellStyle name="常规 5 2 2 10 3 2 2 3 3" xfId="32000"/>
    <cellStyle name="常规 5 4 8 3 2 2 3 3" xfId="32001"/>
    <cellStyle name="常规 5 2 3 8 3 2 2 3 3" xfId="32002"/>
    <cellStyle name="常规 5 2 2 2 8 3 2 2 3 3" xfId="32003"/>
    <cellStyle name="常规 5 5 8 3 2 2 3 3" xfId="32004"/>
    <cellStyle name="常规 5 2 4 8 3 2 2 3 3" xfId="32005"/>
    <cellStyle name="常规 5 2 2 3 8 3 2 2 3 3" xfId="32006"/>
    <cellStyle name="常规 5 6 7 3 2 2 3 3" xfId="32007"/>
    <cellStyle name="常规 5 2 5 7 3 2 2 3 3" xfId="32008"/>
    <cellStyle name="常规 5 2 2 4 7 3 2 2 3 3" xfId="32009"/>
    <cellStyle name="常规 5 4 2 7 3 2 2 3 3" xfId="32010"/>
    <cellStyle name="常规 5 2 3 2 7 3 2 2 3 3" xfId="32011"/>
    <cellStyle name="常规 5 2 2 2 2 7 3 2 2 3 3" xfId="32012"/>
    <cellStyle name="常规 5 5 2 7 3 2 2 3 3" xfId="32013"/>
    <cellStyle name="常规 5 2 4 2 7 3 2 2 3 3" xfId="32014"/>
    <cellStyle name="常规 5 2 2 3 2 7 3 2 2 3 3" xfId="32015"/>
    <cellStyle name="常规 5 7 2 3 2 2 3 3" xfId="32016"/>
    <cellStyle name="常规 5 2 6 2 3 2 2 3 3" xfId="32017"/>
    <cellStyle name="常规 5 2 2 5 2 3 2 2 3 3" xfId="32018"/>
    <cellStyle name="常规 5 4 3 2 3 2 2 3 3" xfId="32019"/>
    <cellStyle name="常规 5 2 3 3 2 3 2 2 3 3" xfId="32020"/>
    <cellStyle name="常规 5 2 2 2 3 2 3 2 2 3 3" xfId="32021"/>
    <cellStyle name="常规 5 5 3 2 3 2 2 3 3" xfId="32022"/>
    <cellStyle name="常规 5 2 4 3 2 3 2 2 3 3" xfId="32023"/>
    <cellStyle name="常规 5 2 2 3 3 2 3 2 2 3 3" xfId="32024"/>
    <cellStyle name="常规 5 6 2 2 3 2 2 3 3" xfId="32025"/>
    <cellStyle name="常规 5 2 5 2 2 3 2 2 3 3" xfId="32026"/>
    <cellStyle name="常规 5 2 2 4 2 2 3 2 2 3 3" xfId="32027"/>
    <cellStyle name="常规 5 4 2 2 2 3 2 2 3 3" xfId="32028"/>
    <cellStyle name="常规 5 2 3 2 2 2 3 2 2 3 3" xfId="32029"/>
    <cellStyle name="常规 5 2 2 2 2 2 2 3 2 2 3 3" xfId="32030"/>
    <cellStyle name="常规 5 5 2 2 2 3 2 2 3 3" xfId="32031"/>
    <cellStyle name="常规 5 2 4 2 2 2 3 2 2 3 3" xfId="32032"/>
    <cellStyle name="常规 5 2 2 3 2 2 2 3 2 2 3 3" xfId="32033"/>
    <cellStyle name="常规 5 8 2 3 2 2 3 3" xfId="32034"/>
    <cellStyle name="常规 5 2 7 2 3 2 2 3 3" xfId="32035"/>
    <cellStyle name="常规 5 2 2 6 2 3 2 2 3 3" xfId="32036"/>
    <cellStyle name="常规 5 4 4 2 3 2 2 3 3" xfId="32037"/>
    <cellStyle name="常规 5 2 3 4 2 3 2 2 3 3" xfId="32038"/>
    <cellStyle name="常规 5 2 2 2 4 2 3 2 2 3 3" xfId="32039"/>
    <cellStyle name="常规 5 5 4 2 3 2 2 3 3" xfId="32040"/>
    <cellStyle name="常规 5 2 4 4 2 3 2 2 3 3" xfId="32041"/>
    <cellStyle name="常规 5 2 2 3 4 2 3 2 2 3 3" xfId="32042"/>
    <cellStyle name="常规 5 6 3 2 3 2 2 3 3" xfId="32043"/>
    <cellStyle name="常规 5 2 5 3 2 3 2 2 3 3" xfId="32044"/>
    <cellStyle name="常规 5 2 2 4 3 2 3 2 2 3 3" xfId="32045"/>
    <cellStyle name="常规 5 4 2 3 2 3 2 2 3 3" xfId="32046"/>
    <cellStyle name="常规 5 2 3 2 3 2 3 2 2 3 3" xfId="32047"/>
    <cellStyle name="常规 5 2 2 2 2 3 2 3 2 2 3 3" xfId="32048"/>
    <cellStyle name="常规 5 5 2 3 2 3 2 2 3 3" xfId="32049"/>
    <cellStyle name="常规 5 2 4 2 3 2 3 2 2 3 3" xfId="32050"/>
    <cellStyle name="常规 5 2 2 3 2 3 2 3 2 2 3 3" xfId="32051"/>
    <cellStyle name="常规 5 9 2 3 2 2 3 3" xfId="32052"/>
    <cellStyle name="常规 5 2 8 2 3 2 2 3 3" xfId="32053"/>
    <cellStyle name="常规 5 2 2 7 2 3 2 2 3 3" xfId="32054"/>
    <cellStyle name="常规 5 4 5 2 3 2 2 3 3" xfId="32055"/>
    <cellStyle name="常规 5 2 3 5 2 3 2 2 3 3" xfId="32056"/>
    <cellStyle name="常规 5 2 2 2 5 2 3 2 2 3 3" xfId="32057"/>
    <cellStyle name="常规 5 5 5 2 3 2 2 3 3" xfId="32058"/>
    <cellStyle name="常规 5 2 4 5 2 3 2 2 3 3" xfId="32059"/>
    <cellStyle name="常规 5 2 2 3 5 2 3 2 2 3 3" xfId="32060"/>
    <cellStyle name="常规 5 6 4 2 3 2 2 3 3" xfId="32061"/>
    <cellStyle name="常规 5 2 5 4 2 3 2 2 3 3" xfId="32062"/>
    <cellStyle name="常规 5 2 2 4 4 2 3 2 2 3 3" xfId="32063"/>
    <cellStyle name="常规 5 4 2 4 2 3 2 2 3 3" xfId="32064"/>
    <cellStyle name="常规 5 2 3 2 4 2 3 2 2 3 3" xfId="32065"/>
    <cellStyle name="常规 5 2 2 2 2 4 2 3 2 2 3 3" xfId="32066"/>
    <cellStyle name="常规 5 5 2 4 2 3 2 2 3 3" xfId="32067"/>
    <cellStyle name="常规 5 2 4 2 4 2 3 2 2 3 3" xfId="32068"/>
    <cellStyle name="常规 5 2 2 3 2 4 2 3 2 2 3 3" xfId="32069"/>
    <cellStyle name="常规 5 10 2 3 2 2 3 3" xfId="32070"/>
    <cellStyle name="常规 5 2 9 2 3 2 2 3 3" xfId="32071"/>
    <cellStyle name="常规 5 2 2 8 2 3 2 2 3 3" xfId="32072"/>
    <cellStyle name="常规 5 4 6 2 3 2 2 3 3" xfId="32073"/>
    <cellStyle name="常规 5 2 3 6 2 3 2 2 3 3" xfId="32074"/>
    <cellStyle name="常规 5 2 2 2 6 2 3 2 2 3 3" xfId="32075"/>
    <cellStyle name="常规 5 5 6 2 3 2 2 3 3" xfId="32076"/>
    <cellStyle name="常规 5 2 4 6 2 3 2 2 3 3" xfId="32077"/>
    <cellStyle name="常规 5 2 2 3 6 2 3 2 2 3 3" xfId="32078"/>
    <cellStyle name="常规 5 6 5 2 3 2 2 3 3" xfId="32079"/>
    <cellStyle name="常规 5 2 5 5 2 3 2 2 3 3" xfId="32080"/>
    <cellStyle name="常规 5 2 2 4 5 2 3 2 2 3 3" xfId="32081"/>
    <cellStyle name="常规 5 4 2 5 2 3 2 2 3 3" xfId="32082"/>
    <cellStyle name="常规 5 2 3 2 5 2 3 2 2 3 3" xfId="32083"/>
    <cellStyle name="常规 5 2 2 2 2 5 2 3 2 2 3 3" xfId="32084"/>
    <cellStyle name="常规 5 5 2 5 2 3 2 2 3 3" xfId="32085"/>
    <cellStyle name="常规 5 2 4 2 5 2 3 2 2 3 3" xfId="32086"/>
    <cellStyle name="常规 5 2 2 3 2 5 2 3 2 2 3 3" xfId="32087"/>
    <cellStyle name="常规 5 11 2 3 2 2 3 3" xfId="32088"/>
    <cellStyle name="常规 5 2 10 2 3 2 2 3 3" xfId="32089"/>
    <cellStyle name="常规 5 2 2 9 2 3 2 2 3 3" xfId="32090"/>
    <cellStyle name="常规 5 4 7 2 3 2 2 3 3" xfId="32091"/>
    <cellStyle name="常规 5 2 3 7 2 3 2 2 3 3" xfId="32092"/>
    <cellStyle name="常规 5 2 2 2 7 2 3 2 2 3 3" xfId="32093"/>
    <cellStyle name="常规 5 5 7 2 3 2 2 3 3" xfId="32094"/>
    <cellStyle name="常规 5 2 4 7 2 3 2 2 3 3" xfId="32095"/>
    <cellStyle name="常规 5 2 2 3 7 2 3 2 2 3 3" xfId="32096"/>
    <cellStyle name="常规 5 6 6 2 3 2 2 3 3" xfId="32097"/>
    <cellStyle name="常规 5 2 5 6 2 3 2 2 3 3" xfId="32098"/>
    <cellStyle name="常规 5 2 2 4 6 2 3 2 2 3 3" xfId="32099"/>
    <cellStyle name="常规 5 4 2 6 2 3 2 2 3 3" xfId="32100"/>
    <cellStyle name="常规 5 2 3 2 6 2 3 2 2 3 3" xfId="32101"/>
    <cellStyle name="常规 5 2 2 2 2 6 2 3 2 2 3 3" xfId="32102"/>
    <cellStyle name="常规 5 5 2 6 2 3 2 2 3 3" xfId="32103"/>
    <cellStyle name="常规 5 2 4 2 6 2 3 2 2 3 3" xfId="32104"/>
    <cellStyle name="常规 5 2 2 3 2 6 2 3 2 2 3 3" xfId="32105"/>
    <cellStyle name="常规 5 19 2" xfId="32106"/>
    <cellStyle name="常规 5 2 19 2" xfId="32107"/>
    <cellStyle name="常规 5 2 2 18 2" xfId="32108"/>
    <cellStyle name="常规 5 4 15 2" xfId="32109"/>
    <cellStyle name="常规 5 2 3 15 2" xfId="32110"/>
    <cellStyle name="常规 5 2 2 2 15 2" xfId="32111"/>
    <cellStyle name="常规 5 5 15 2" xfId="32112"/>
    <cellStyle name="常规 5 2 4 15 2" xfId="32113"/>
    <cellStyle name="常规 5 2 2 3 15 2" xfId="32114"/>
    <cellStyle name="常规 5 6 14 2" xfId="32115"/>
    <cellStyle name="常规 5 2 5 14 2" xfId="32116"/>
    <cellStyle name="常规 5 2 2 4 14 2" xfId="32117"/>
    <cellStyle name="常规 5 4 2 14 2" xfId="32118"/>
    <cellStyle name="常规 5 2 3 2 14 2" xfId="32119"/>
    <cellStyle name="常规 5 2 2 2 2 14 2" xfId="32120"/>
    <cellStyle name="常规 5 5 2 14 2" xfId="32121"/>
    <cellStyle name="常规 5 2 4 2 14 2" xfId="32122"/>
    <cellStyle name="常规 5 2 2 3 2 14 2" xfId="32123"/>
    <cellStyle name="常规 5 7 9 2" xfId="32124"/>
    <cellStyle name="常规 5 2 6 9 2" xfId="32125"/>
    <cellStyle name="常规 5 2 2 5 9 2" xfId="32126"/>
    <cellStyle name="常规 5 4 3 9 2" xfId="32127"/>
    <cellStyle name="常规 5 2 3 3 9 2" xfId="32128"/>
    <cellStyle name="常规 5 2 2 2 3 9 2" xfId="32129"/>
    <cellStyle name="常规 5 5 3 9 2" xfId="32130"/>
    <cellStyle name="常规 5 2 4 3 9 2" xfId="32131"/>
    <cellStyle name="常规 5 2 2 3 3 9 2" xfId="32132"/>
    <cellStyle name="常规 5 6 2 9 2" xfId="32133"/>
    <cellStyle name="常规 5 2 5 2 9 2" xfId="32134"/>
    <cellStyle name="常规 5 2 2 4 2 9 2" xfId="32135"/>
    <cellStyle name="常规 5 4 2 2 9 2" xfId="32136"/>
    <cellStyle name="常规 5 2 3 2 2 9 2" xfId="32137"/>
    <cellStyle name="常规 5 2 2 2 2 2 9 2" xfId="32138"/>
    <cellStyle name="常规 5 5 2 2 9 2" xfId="32139"/>
    <cellStyle name="常规 5 2 4 2 2 9 2" xfId="32140"/>
    <cellStyle name="常规 5 2 2 3 2 2 9 2" xfId="32141"/>
    <cellStyle name="常规 5 8 9 2" xfId="32142"/>
    <cellStyle name="常规 5 2 7 9 2" xfId="32143"/>
    <cellStyle name="常规 5 2 2 6 9 2" xfId="32144"/>
    <cellStyle name="常规 5 4 4 9 2" xfId="32145"/>
    <cellStyle name="常规 5 2 3 4 9 2" xfId="32146"/>
    <cellStyle name="常规 5 2 2 2 4 9 2" xfId="32147"/>
    <cellStyle name="常规 5 5 4 9 2" xfId="32148"/>
    <cellStyle name="常规 5 2 4 4 9 2" xfId="32149"/>
    <cellStyle name="常规 5 2 2 3 4 9 2" xfId="32150"/>
    <cellStyle name="常规 5 6 3 9 2" xfId="32151"/>
    <cellStyle name="常规 5 2 5 3 9 2" xfId="32152"/>
    <cellStyle name="常规 5 2 2 4 3 9 2" xfId="32153"/>
    <cellStyle name="常规 5 4 2 3 9 2" xfId="32154"/>
    <cellStyle name="常规 5 2 3 2 3 9 2" xfId="32155"/>
    <cellStyle name="常规 5 2 2 2 2 3 9 2" xfId="32156"/>
    <cellStyle name="常规 5 5 2 3 9 2" xfId="32157"/>
    <cellStyle name="常规 5 2 4 2 3 9 2" xfId="32158"/>
    <cellStyle name="常规 5 2 2 3 2 3 9 2" xfId="32159"/>
    <cellStyle name="常规 5 9 9 2" xfId="32160"/>
    <cellStyle name="常规 5 2 8 9 2" xfId="32161"/>
    <cellStyle name="常规 5 2 2 7 9 2" xfId="32162"/>
    <cellStyle name="常规 5 4 5 9 2" xfId="32163"/>
    <cellStyle name="常规 5 2 3 5 9 2" xfId="32164"/>
    <cellStyle name="常规 5 2 2 2 5 9 2" xfId="32165"/>
    <cellStyle name="常规 5 5 5 9 2" xfId="32166"/>
    <cellStyle name="常规 5 2 4 5 9 2" xfId="32167"/>
    <cellStyle name="常规 5 2 2 3 5 9 2" xfId="32168"/>
    <cellStyle name="常规 5 6 4 9 2" xfId="32169"/>
    <cellStyle name="常规 5 2 5 4 9 2" xfId="32170"/>
    <cellStyle name="常规 5 2 2 4 4 9 2" xfId="32171"/>
    <cellStyle name="常规 5 4 2 4 9 2" xfId="32172"/>
    <cellStyle name="常规 5 2 3 2 4 9 2" xfId="32173"/>
    <cellStyle name="常规 5 2 2 2 2 4 9 2" xfId="32174"/>
    <cellStyle name="常规 5 5 2 4 9 2" xfId="32175"/>
    <cellStyle name="常规 5 2 4 2 4 9 2" xfId="32176"/>
    <cellStyle name="常规 5 2 2 3 2 4 9 2" xfId="32177"/>
    <cellStyle name="常规 5 10 9 2" xfId="32178"/>
    <cellStyle name="常规 5 2 9 9 2" xfId="32179"/>
    <cellStyle name="常规 5 2 2 8 9 2" xfId="32180"/>
    <cellStyle name="常规 5 4 6 9 2" xfId="32181"/>
    <cellStyle name="常规 5 2 3 6 9 2" xfId="32182"/>
    <cellStyle name="常规 5 2 2 2 6 9 2" xfId="32183"/>
    <cellStyle name="常规 5 5 6 9 2" xfId="32184"/>
    <cellStyle name="常规 5 2 4 6 9 2" xfId="32185"/>
    <cellStyle name="常规 5 2 2 3 6 9 2" xfId="32186"/>
    <cellStyle name="常规 5 6 5 9 2" xfId="32187"/>
    <cellStyle name="常规 5 2 5 5 9 2" xfId="32188"/>
    <cellStyle name="常规 5 2 2 4 5 9 2" xfId="32189"/>
    <cellStyle name="常规 5 4 2 5 9 2" xfId="32190"/>
    <cellStyle name="常规 5 2 3 2 5 9 2" xfId="32191"/>
    <cellStyle name="常规 5 2 2 2 2 5 9 2" xfId="32192"/>
    <cellStyle name="常规 5 5 2 5 9 2" xfId="32193"/>
    <cellStyle name="常规 5 2 4 2 5 9 2" xfId="32194"/>
    <cellStyle name="常规 5 2 2 3 2 5 9 2" xfId="32195"/>
    <cellStyle name="常规 5 11 9 2" xfId="32196"/>
    <cellStyle name="常规 5 2 10 9 2" xfId="32197"/>
    <cellStyle name="常规 5 2 2 9 9 2" xfId="32198"/>
    <cellStyle name="常规 5 4 7 9 2" xfId="32199"/>
    <cellStyle name="常规 5 2 3 7 9 2" xfId="32200"/>
    <cellStyle name="常规 5 2 2 2 7 9 2" xfId="32201"/>
    <cellStyle name="常规 5 5 7 9 2" xfId="32202"/>
    <cellStyle name="常规 5 2 4 7 9 2" xfId="32203"/>
    <cellStyle name="常规 5 2 2 3 7 9 2" xfId="32204"/>
    <cellStyle name="常规 5 6 6 9 2" xfId="32205"/>
    <cellStyle name="常规 5 2 5 6 9 2" xfId="32206"/>
    <cellStyle name="常规 5 2 2 4 6 9 2" xfId="32207"/>
    <cellStyle name="常规 5 4 2 6 9 2" xfId="32208"/>
    <cellStyle name="常规 5 2 3 2 6 9 2" xfId="32209"/>
    <cellStyle name="常规 5 2 2 2 2 6 9 2" xfId="32210"/>
    <cellStyle name="常规 5 5 2 6 9 2" xfId="32211"/>
    <cellStyle name="常规 5 2 4 2 6 9 2" xfId="32212"/>
    <cellStyle name="常规 5 2 2 3 2 6 9 2" xfId="32213"/>
    <cellStyle name="常规 5 12 8 2" xfId="32214"/>
    <cellStyle name="常规 5 2 11 8 2" xfId="32215"/>
    <cellStyle name="常规 5 2 2 10 8 2" xfId="32216"/>
    <cellStyle name="常规 5 4 8 8 2" xfId="32217"/>
    <cellStyle name="常规 5 2 3 8 8 2" xfId="32218"/>
    <cellStyle name="常规 5 2 2 2 8 8 2" xfId="32219"/>
    <cellStyle name="常规 5 5 8 8 2" xfId="32220"/>
    <cellStyle name="常规 5 2 4 8 8 2" xfId="32221"/>
    <cellStyle name="常规 5 2 2 3 8 8 2" xfId="32222"/>
    <cellStyle name="常规 5 6 7 8 2" xfId="32223"/>
    <cellStyle name="常规 5 2 5 7 8 2" xfId="32224"/>
    <cellStyle name="常规 5 2 2 4 7 8 2" xfId="32225"/>
    <cellStyle name="常规 5 4 2 7 8 2" xfId="32226"/>
    <cellStyle name="常规 5 2 3 2 7 8 2" xfId="32227"/>
    <cellStyle name="常规 5 2 2 2 2 7 8 2" xfId="32228"/>
    <cellStyle name="常规 5 5 2 7 8 2" xfId="32229"/>
    <cellStyle name="常规 5 2 4 2 7 8 2" xfId="32230"/>
    <cellStyle name="常规 5 2 2 3 2 7 8 2" xfId="32231"/>
    <cellStyle name="常规 5 7 2 8 2" xfId="32232"/>
    <cellStyle name="常规 5 2 6 2 8 2" xfId="32233"/>
    <cellStyle name="常规 5 2 2 5 2 8 2" xfId="32234"/>
    <cellStyle name="常规 5 4 3 2 8 2" xfId="32235"/>
    <cellStyle name="常规 5 2 3 3 2 8 2" xfId="32236"/>
    <cellStyle name="常规 5 2 2 2 3 2 8 2" xfId="32237"/>
    <cellStyle name="常规 5 5 3 2 8 2" xfId="32238"/>
    <cellStyle name="常规 5 2 4 3 2 8 2" xfId="32239"/>
    <cellStyle name="常规 5 2 2 3 3 2 8 2" xfId="32240"/>
    <cellStyle name="常规 5 6 2 2 8 2" xfId="32241"/>
    <cellStyle name="常规 5 2 5 2 2 8 2" xfId="32242"/>
    <cellStyle name="常规 5 2 2 4 2 2 8 2" xfId="32243"/>
    <cellStyle name="常规 5 4 2 2 2 8 2" xfId="32244"/>
    <cellStyle name="常规 5 2 3 2 2 2 8 2" xfId="32245"/>
    <cellStyle name="常规 5 2 2 2 2 2 2 8 2" xfId="32246"/>
    <cellStyle name="常规 5 5 2 2 2 8 2" xfId="32247"/>
    <cellStyle name="常规 5 2 4 2 2 2 8 2" xfId="32248"/>
    <cellStyle name="常规 5 2 2 3 2 2 2 8 2" xfId="32249"/>
    <cellStyle name="常规 5 8 2 8 2" xfId="32250"/>
    <cellStyle name="常规 5 2 7 2 8 2" xfId="32251"/>
    <cellStyle name="常规 5 2 2 6 2 8 2" xfId="32252"/>
    <cellStyle name="常规 5 4 4 2 8 2" xfId="32253"/>
    <cellStyle name="常规 5 2 3 4 2 8 2" xfId="32254"/>
    <cellStyle name="常规 5 2 2 2 4 2 8 2" xfId="32255"/>
    <cellStyle name="常规 5 5 4 2 8 2" xfId="32256"/>
    <cellStyle name="常规 5 2 4 4 2 8 2" xfId="32257"/>
    <cellStyle name="常规 5 2 2 3 4 2 8 2" xfId="32258"/>
    <cellStyle name="常规 5 6 3 2 8 2" xfId="32259"/>
    <cellStyle name="常规 5 2 5 3 2 8 2" xfId="32260"/>
    <cellStyle name="常规 5 2 2 4 3 2 8 2" xfId="32261"/>
    <cellStyle name="常规 5 4 2 3 2 8 2" xfId="32262"/>
    <cellStyle name="常规 5 2 3 2 3 2 8 2" xfId="32263"/>
    <cellStyle name="常规 5 2 2 2 2 3 2 8 2" xfId="32264"/>
    <cellStyle name="常规 5 5 2 3 2 8 2" xfId="32265"/>
    <cellStyle name="常规 5 2 4 2 3 2 8 2" xfId="32266"/>
    <cellStyle name="常规 5 2 2 3 2 3 2 8 2" xfId="32267"/>
    <cellStyle name="常规 5 9 2 8 2" xfId="32268"/>
    <cellStyle name="常规 5 2 8 2 8 2" xfId="32269"/>
    <cellStyle name="常规 5 2 2 7 2 8 2" xfId="32270"/>
    <cellStyle name="常规 5 4 5 2 8 2" xfId="32271"/>
    <cellStyle name="常规 5 2 3 5 2 8 2" xfId="32272"/>
    <cellStyle name="常规 5 2 2 2 5 2 8 2" xfId="32273"/>
    <cellStyle name="常规 5 5 5 2 8 2" xfId="32274"/>
    <cellStyle name="常规 5 2 4 5 2 8 2" xfId="32275"/>
    <cellStyle name="常规 5 2 2 3 5 2 8 2" xfId="32276"/>
    <cellStyle name="常规 5 6 4 2 8 2" xfId="32277"/>
    <cellStyle name="常规 5 2 5 4 2 8 2" xfId="32278"/>
    <cellStyle name="常规 5 2 2 4 4 2 8 2" xfId="32279"/>
    <cellStyle name="常规 5 4 2 4 2 8 2" xfId="32280"/>
    <cellStyle name="常规 5 2 3 2 4 2 8 2" xfId="32281"/>
    <cellStyle name="常规 5 2 2 2 2 4 2 8 2" xfId="32282"/>
    <cellStyle name="常规 5 5 2 4 2 8 2" xfId="32283"/>
    <cellStyle name="常规 5 2 4 2 4 2 8 2" xfId="32284"/>
    <cellStyle name="常规 5 2 2 3 2 4 2 8 2" xfId="32285"/>
    <cellStyle name="常规 5 10 2 8 2" xfId="32286"/>
    <cellStyle name="常规 5 2 9 2 8 2" xfId="32287"/>
    <cellStyle name="常规 5 2 2 8 2 8 2" xfId="32288"/>
    <cellStyle name="常规 5 4 6 2 8 2" xfId="32289"/>
    <cellStyle name="常规 5 2 3 6 2 8 2" xfId="32290"/>
    <cellStyle name="常规 5 2 2 2 6 2 8 2" xfId="32291"/>
    <cellStyle name="常规 5 5 6 2 8 2" xfId="32292"/>
    <cellStyle name="常规 5 2 4 6 2 8 2" xfId="32293"/>
    <cellStyle name="常规 5 2 2 3 6 2 8 2" xfId="32294"/>
    <cellStyle name="常规 5 6 5 2 8 2" xfId="32295"/>
    <cellStyle name="常规 5 2 5 5 2 8 2" xfId="32296"/>
    <cellStyle name="常规 5 2 2 4 5 2 8 2" xfId="32297"/>
    <cellStyle name="常规 5 4 2 5 2 8 2" xfId="32298"/>
    <cellStyle name="常规 5 2 3 2 5 2 8 2" xfId="32299"/>
    <cellStyle name="常规 5 2 2 2 2 5 2 8 2" xfId="32300"/>
    <cellStyle name="常规 5 5 2 5 2 8 2" xfId="32301"/>
    <cellStyle name="常规 5 2 4 2 5 2 8 2" xfId="32302"/>
    <cellStyle name="常规 5 2 2 3 2 5 2 8 2" xfId="32303"/>
    <cellStyle name="常规 5 11 2 8 2" xfId="32304"/>
    <cellStyle name="常规 5 2 10 2 8 2" xfId="32305"/>
    <cellStyle name="常规 5 2 2 9 2 8 2" xfId="32306"/>
    <cellStyle name="常规 5 4 7 2 8 2" xfId="32307"/>
    <cellStyle name="常规 5 2 3 7 2 8 2" xfId="32308"/>
    <cellStyle name="常规 5 2 2 2 7 2 8 2" xfId="32309"/>
    <cellStyle name="常规 5 5 7 2 8 2" xfId="32310"/>
    <cellStyle name="常规 5 2 4 7 2 8 2" xfId="32311"/>
    <cellStyle name="常规 5 2 2 3 7 2 8 2" xfId="32312"/>
    <cellStyle name="常规 5 6 6 2 8 2" xfId="32313"/>
    <cellStyle name="常规 5 2 5 6 2 8 2" xfId="32314"/>
    <cellStyle name="常规 5 2 2 4 6 2 8 2" xfId="32315"/>
    <cellStyle name="常规 5 4 2 6 2 8 2" xfId="32316"/>
    <cellStyle name="常规 5 2 3 2 6 2 8 2" xfId="32317"/>
    <cellStyle name="常规 5 2 2 2 2 6 2 8 2" xfId="32318"/>
    <cellStyle name="常规 5 5 2 6 2 8 2" xfId="32319"/>
    <cellStyle name="常规 5 2 4 2 6 2 8 2" xfId="32320"/>
    <cellStyle name="常规 5 2 2 3 2 6 2 8 2" xfId="32321"/>
    <cellStyle name="常规 5 13 6 2" xfId="32322"/>
    <cellStyle name="常规 5 2 12 6 2" xfId="32323"/>
    <cellStyle name="常规 5 2 2 11 6 2" xfId="32324"/>
    <cellStyle name="常规 5 4 9 6 2" xfId="32325"/>
    <cellStyle name="常规 5 2 3 9 6 2" xfId="32326"/>
    <cellStyle name="常规 5 2 2 2 9 6 2" xfId="32327"/>
    <cellStyle name="常规 5 5 9 6 2" xfId="32328"/>
    <cellStyle name="常规 5 2 4 9 6 2" xfId="32329"/>
    <cellStyle name="常规 5 2 2 3 9 6 2" xfId="32330"/>
    <cellStyle name="常规 5 6 8 6 2" xfId="32331"/>
    <cellStyle name="常规 5 2 5 8 6 2" xfId="32332"/>
    <cellStyle name="常规 5 2 2 4 8 6 2" xfId="32333"/>
    <cellStyle name="常规 5 4 2 8 6 2" xfId="32334"/>
    <cellStyle name="常规 5 2 3 2 8 6 2" xfId="32335"/>
    <cellStyle name="常规 5 2 2 2 2 8 6 2" xfId="32336"/>
    <cellStyle name="常规 5 5 2 8 6 2" xfId="32337"/>
    <cellStyle name="常规 5 2 4 2 8 6 2" xfId="32338"/>
    <cellStyle name="常规 5 2 2 3 2 8 6 2" xfId="32339"/>
    <cellStyle name="常规 5 7 3 6 2" xfId="32340"/>
    <cellStyle name="常规 5 2 6 3 6 2" xfId="32341"/>
    <cellStyle name="常规 5 2 2 5 3 6 2" xfId="32342"/>
    <cellStyle name="常规 5 4 3 3 6 2" xfId="32343"/>
    <cellStyle name="常规 5 2 3 3 3 6 2" xfId="32344"/>
    <cellStyle name="常规 5 2 2 2 3 3 6 2" xfId="32345"/>
    <cellStyle name="常规 5 5 3 3 6 2" xfId="32346"/>
    <cellStyle name="常规 5 2 4 3 3 6 2" xfId="32347"/>
    <cellStyle name="常规 5 2 2 3 3 3 6 2" xfId="32348"/>
    <cellStyle name="常规 5 6 2 3 6 2" xfId="32349"/>
    <cellStyle name="常规 5 2 5 2 3 6 2" xfId="32350"/>
    <cellStyle name="常规 5 2 2 4 2 3 6 2" xfId="32351"/>
    <cellStyle name="常规 5 4 2 2 3 6 2" xfId="32352"/>
    <cellStyle name="常规 5 2 3 2 2 3 6 2" xfId="32353"/>
    <cellStyle name="常规 5 2 2 2 2 2 3 6 2" xfId="32354"/>
    <cellStyle name="常规 5 5 2 2 3 6 2" xfId="32355"/>
    <cellStyle name="常规 5 2 4 2 2 3 6 2" xfId="32356"/>
    <cellStyle name="常规 5 2 2 3 2 2 3 6 2" xfId="32357"/>
    <cellStyle name="常规 5 8 3 6 2" xfId="32358"/>
    <cellStyle name="常规 5 2 7 3 6 2" xfId="32359"/>
    <cellStyle name="常规 5 2 2 6 3 6 2" xfId="32360"/>
    <cellStyle name="常规 5 4 4 3 6 2" xfId="32361"/>
    <cellStyle name="常规 5 2 3 4 3 6 2" xfId="32362"/>
    <cellStyle name="常规 5 2 2 2 4 3 6 2" xfId="32363"/>
    <cellStyle name="常规 5 5 4 3 6 2" xfId="32364"/>
    <cellStyle name="常规 5 2 4 4 3 6 2" xfId="32365"/>
    <cellStyle name="常规 5 2 2 3 4 3 6 2" xfId="32366"/>
    <cellStyle name="常规 5 6 3 3 6 2" xfId="32367"/>
    <cellStyle name="常规 5 2 5 3 3 6 2" xfId="32368"/>
    <cellStyle name="常规 5 2 2 4 3 3 6 2" xfId="32369"/>
    <cellStyle name="常规 5 4 2 3 3 6 2" xfId="32370"/>
    <cellStyle name="常规 5 2 3 2 3 3 6 2" xfId="32371"/>
    <cellStyle name="常规 5 2 2 2 2 3 3 6 2" xfId="32372"/>
    <cellStyle name="常规 5 5 2 3 3 6 2" xfId="32373"/>
    <cellStyle name="常规 5 2 4 2 3 3 6 2" xfId="32374"/>
    <cellStyle name="常规 5 2 2 3 2 3 3 6 2" xfId="32375"/>
    <cellStyle name="常规 5 9 3 6 2" xfId="32376"/>
    <cellStyle name="常规 5 2 8 3 6 2" xfId="32377"/>
    <cellStyle name="常规 5 2 2 7 3 6 2" xfId="32378"/>
    <cellStyle name="常规 5 4 5 3 6 2" xfId="32379"/>
    <cellStyle name="常规 5 2 3 5 3 6 2" xfId="32380"/>
    <cellStyle name="常规 5 2 2 2 5 3 6 2" xfId="32381"/>
    <cellStyle name="常规 5 5 5 3 6 2" xfId="32382"/>
    <cellStyle name="常规 5 2 4 5 3 6 2" xfId="32383"/>
    <cellStyle name="常规 5 2 2 3 5 3 6 2" xfId="32384"/>
    <cellStyle name="常规 5 6 4 3 6 2" xfId="32385"/>
    <cellStyle name="常规 5 2 5 4 3 6 2" xfId="32386"/>
    <cellStyle name="常规 5 2 2 4 4 3 6 2" xfId="32387"/>
    <cellStyle name="常规 5 4 2 4 3 6 2" xfId="32388"/>
    <cellStyle name="常规 5 2 3 2 4 3 6 2" xfId="32389"/>
    <cellStyle name="常规 5 2 2 2 2 4 3 6 2" xfId="32390"/>
    <cellStyle name="常规 5 5 2 4 3 6 2" xfId="32391"/>
    <cellStyle name="常规 5 2 4 2 4 3 6 2" xfId="32392"/>
    <cellStyle name="常规 5 2 2 3 2 4 3 6 2" xfId="32393"/>
    <cellStyle name="常规 5 10 3 6 2" xfId="32394"/>
    <cellStyle name="常规 5 2 9 3 6 2" xfId="32395"/>
    <cellStyle name="常规 5 2 2 8 3 6 2" xfId="32396"/>
    <cellStyle name="常规 5 4 6 3 6 2" xfId="32397"/>
    <cellStyle name="常规 5 2 3 6 3 6 2" xfId="32398"/>
    <cellStyle name="常规 5 2 2 2 6 3 6 2" xfId="32399"/>
    <cellStyle name="常规 5 5 6 3 6 2" xfId="32400"/>
    <cellStyle name="常规 5 2 4 6 3 6 2" xfId="32401"/>
    <cellStyle name="常规 5 2 2 3 6 3 6 2" xfId="32402"/>
    <cellStyle name="常规 5 6 5 3 6 2" xfId="32403"/>
    <cellStyle name="常规 5 2 5 5 3 6 2" xfId="32404"/>
    <cellStyle name="常规 5 2 2 4 5 3 6 2" xfId="32405"/>
    <cellStyle name="常规 5 4 2 5 3 6 2" xfId="32406"/>
    <cellStyle name="常规 5 2 3 2 5 3 6 2" xfId="32407"/>
    <cellStyle name="常规 5 2 2 2 2 5 3 6 2" xfId="32408"/>
    <cellStyle name="常规 5 5 2 5 3 6 2" xfId="32409"/>
    <cellStyle name="常规 5 2 4 2 5 3 6 2" xfId="32410"/>
    <cellStyle name="常规 5 2 2 3 2 5 3 6 2" xfId="32411"/>
    <cellStyle name="常规 5 11 3 6 2" xfId="32412"/>
    <cellStyle name="常规 5 2 10 3 6 2" xfId="32413"/>
    <cellStyle name="常规 5 2 2 9 3 6 2" xfId="32414"/>
    <cellStyle name="常规 5 4 7 3 6 2" xfId="32415"/>
    <cellStyle name="常规 5 2 3 7 3 6 2" xfId="32416"/>
    <cellStyle name="常规 5 2 2 2 7 3 6 2" xfId="32417"/>
    <cellStyle name="常规 5 5 7 3 6 2" xfId="32418"/>
    <cellStyle name="常规 5 2 4 7 3 6 2" xfId="32419"/>
    <cellStyle name="常规 5 2 2 3 7 3 6 2" xfId="32420"/>
    <cellStyle name="常规 5 6 6 3 6 2" xfId="32421"/>
    <cellStyle name="常规 5 2 5 6 3 6 2" xfId="32422"/>
    <cellStyle name="常规 5 2 2 4 6 3 6 2" xfId="32423"/>
    <cellStyle name="常规 5 4 2 6 3 6 2" xfId="32424"/>
    <cellStyle name="常规 5 2 3 2 6 3 6 2" xfId="32425"/>
    <cellStyle name="常规 5 2 2 2 2 6 3 6 2" xfId="32426"/>
    <cellStyle name="常规 5 5 2 6 3 6 2" xfId="32427"/>
    <cellStyle name="常规 5 2 4 2 6 3 6 2" xfId="32428"/>
    <cellStyle name="常规 5 2 2 3 2 6 3 6 2" xfId="32429"/>
    <cellStyle name="常规 5 12 2 6 2" xfId="32430"/>
    <cellStyle name="常规 5 2 11 2 6 2" xfId="32431"/>
    <cellStyle name="常规 5 2 2 10 2 6 2" xfId="32432"/>
    <cellStyle name="常规 5 4 8 2 6 2" xfId="32433"/>
    <cellStyle name="常规 5 2 3 8 2 6 2" xfId="32434"/>
    <cellStyle name="常规 5 2 2 2 8 2 6 2" xfId="32435"/>
    <cellStyle name="常规 5 5 8 2 6 2" xfId="32436"/>
    <cellStyle name="常规 5 2 4 8 2 6 2" xfId="32437"/>
    <cellStyle name="常规 5 2 2 3 8 2 6 2" xfId="32438"/>
    <cellStyle name="常规 5 6 7 2 6 2" xfId="32439"/>
    <cellStyle name="常规 5 2 5 7 2 6 2" xfId="32440"/>
    <cellStyle name="常规 5 2 2 4 7 2 6 2" xfId="32441"/>
    <cellStyle name="常规 5 4 2 7 2 6 2" xfId="32442"/>
    <cellStyle name="常规 5 2 3 2 7 2 6 2" xfId="32443"/>
    <cellStyle name="常规 5 2 2 2 2 7 2 6 2" xfId="32444"/>
    <cellStyle name="常规 5 5 2 7 2 6 2" xfId="32445"/>
    <cellStyle name="常规 5 2 4 2 7 2 6 2" xfId="32446"/>
    <cellStyle name="常规 5 2 2 3 2 7 2 6 2" xfId="32447"/>
    <cellStyle name="常规 5 7 2 2 6 2" xfId="32448"/>
    <cellStyle name="常规 5 2 6 2 2 6 2" xfId="32449"/>
    <cellStyle name="常规 5 2 2 5 2 2 6 2" xfId="32450"/>
    <cellStyle name="常规 5 4 3 2 2 6 2" xfId="32451"/>
    <cellStyle name="常规 5 2 3 3 2 2 6 2" xfId="32452"/>
    <cellStyle name="常规 5 2 2 2 3 2 2 6 2" xfId="32453"/>
    <cellStyle name="常规 5 5 3 2 2 6 2" xfId="32454"/>
    <cellStyle name="常规 5 2 4 3 2 2 6 2" xfId="32455"/>
    <cellStyle name="常规 5 2 2 3 3 2 2 6 2" xfId="32456"/>
    <cellStyle name="常规 5 6 2 2 2 6 2" xfId="32457"/>
    <cellStyle name="常规 5 2 5 2 2 2 6 2" xfId="32458"/>
    <cellStyle name="常规 5 2 2 4 2 2 2 6 2" xfId="32459"/>
    <cellStyle name="常规 5 4 2 2 2 2 6 2" xfId="32460"/>
    <cellStyle name="常规 5 2 3 2 2 2 2 6 2" xfId="32461"/>
    <cellStyle name="常规 5 2 2 2 2 2 2 2 6 2" xfId="32462"/>
    <cellStyle name="常规 5 5 2 2 2 2 6 2" xfId="32463"/>
    <cellStyle name="常规 5 2 4 2 2 2 2 6 2" xfId="32464"/>
    <cellStyle name="常规 5 2 2 3 2 2 2 2 6 2" xfId="32465"/>
    <cellStyle name="常规 5 8 2 2 6 2" xfId="32466"/>
    <cellStyle name="常规 5 2 7 2 2 6 2" xfId="32467"/>
    <cellStyle name="常规 5 2 2 6 2 2 6 2" xfId="32468"/>
    <cellStyle name="常规 5 4 4 2 2 6 2" xfId="32469"/>
    <cellStyle name="常规 5 2 3 4 2 2 6 2" xfId="32470"/>
    <cellStyle name="常规 5 2 2 2 4 2 2 6 2" xfId="32471"/>
    <cellStyle name="常规 5 5 4 2 2 6 2" xfId="32472"/>
    <cellStyle name="常规 5 2 4 4 2 2 6 2" xfId="32473"/>
    <cellStyle name="常规 5 2 2 3 4 2 2 6 2" xfId="32474"/>
    <cellStyle name="常规 5 6 3 2 2 6 2" xfId="32475"/>
    <cellStyle name="常规 5 2 5 3 2 2 6 2" xfId="32476"/>
    <cellStyle name="常规 5 2 2 4 3 2 2 6 2" xfId="32477"/>
    <cellStyle name="常规 5 4 2 3 2 2 6 2" xfId="32478"/>
    <cellStyle name="常规 5 2 3 2 3 2 2 6 2" xfId="32479"/>
    <cellStyle name="常规 5 2 2 2 2 3 2 2 6 2" xfId="32480"/>
    <cellStyle name="常规 5 5 2 3 2 2 6 2" xfId="32481"/>
    <cellStyle name="常规 5 2 4 2 3 2 2 6 2" xfId="32482"/>
    <cellStyle name="常规 5 2 2 3 2 3 2 2 6 2" xfId="32483"/>
    <cellStyle name="常规 5 9 2 2 6 2" xfId="32484"/>
    <cellStyle name="常规 5 2 8 2 2 6 2" xfId="32485"/>
    <cellStyle name="常规 5 2 2 7 2 2 6 2" xfId="32486"/>
    <cellStyle name="常规 5 4 5 2 2 6 2" xfId="32487"/>
    <cellStyle name="常规 5 2 3 5 2 2 6 2" xfId="32488"/>
    <cellStyle name="常规 5 2 2 2 5 2 2 6 2" xfId="32489"/>
    <cellStyle name="常规 5 5 5 2 2 6 2" xfId="32490"/>
    <cellStyle name="常规 5 2 4 5 2 2 6 2" xfId="32491"/>
    <cellStyle name="常规 5 2 2 3 5 2 2 6 2" xfId="32492"/>
    <cellStyle name="常规 5 6 4 2 2 6 2" xfId="32493"/>
    <cellStyle name="常规 5 2 5 4 2 2 6 2" xfId="32494"/>
    <cellStyle name="常规 5 2 2 4 4 2 2 6 2" xfId="32495"/>
    <cellStyle name="常规 5 4 2 4 2 2 6 2" xfId="32496"/>
    <cellStyle name="常规 5 2 3 2 4 2 2 6 2" xfId="32497"/>
    <cellStyle name="常规 5 2 2 2 2 4 2 2 6 2" xfId="32498"/>
    <cellStyle name="常规 5 5 2 4 2 2 6 2" xfId="32499"/>
    <cellStyle name="常规 5 2 4 2 4 2 2 6 2" xfId="32500"/>
    <cellStyle name="常规 5 2 2 3 2 4 2 2 6 2" xfId="32501"/>
    <cellStyle name="常规 5 10 2 2 6 2" xfId="32502"/>
    <cellStyle name="常规 5 2 9 2 2 6 2" xfId="32503"/>
    <cellStyle name="常规 5 2 2 8 2 2 6 2" xfId="32504"/>
    <cellStyle name="常规 5 4 6 2 2 6 2" xfId="32505"/>
    <cellStyle name="常规 5 2 3 6 2 2 6 2" xfId="32506"/>
    <cellStyle name="常规 5 2 2 2 6 2 2 6 2" xfId="32507"/>
    <cellStyle name="常规 5 5 6 2 2 6 2" xfId="32508"/>
    <cellStyle name="常规 5 2 4 6 2 2 6 2" xfId="32509"/>
    <cellStyle name="常规 5 2 2 3 6 2 2 6 2" xfId="32510"/>
    <cellStyle name="常规 5 6 5 2 2 6 2" xfId="32511"/>
    <cellStyle name="常规 5 2 5 5 2 2 6 2" xfId="32512"/>
    <cellStyle name="常规 5 2 2 4 5 2 2 6 2" xfId="32513"/>
    <cellStyle name="常规 5 4 2 5 2 2 6 2" xfId="32514"/>
    <cellStyle name="常规 5 2 3 2 5 2 2 6 2" xfId="32515"/>
    <cellStyle name="常规 5 2 2 2 2 5 2 2 6 2" xfId="32516"/>
    <cellStyle name="常规 5 5 2 5 2 2 6 2" xfId="32517"/>
    <cellStyle name="常规 5 2 4 2 5 2 2 6 2" xfId="32518"/>
    <cellStyle name="常规 5 2 2 3 2 5 2 2 6 2" xfId="32519"/>
    <cellStyle name="常规 5 11 2 2 6 2" xfId="32520"/>
    <cellStyle name="常规 5 2 10 2 2 6 2" xfId="32521"/>
    <cellStyle name="常规 5 2 2 9 2 2 6 2" xfId="32522"/>
    <cellStyle name="常规 5 4 7 2 2 6 2" xfId="32523"/>
    <cellStyle name="常规 5 2 3 7 2 2 6 2" xfId="32524"/>
    <cellStyle name="常规 5 2 2 2 7 2 2 6 2" xfId="32525"/>
    <cellStyle name="常规 5 5 7 2 2 6 2" xfId="32526"/>
    <cellStyle name="常规 5 2 4 7 2 2 6 2" xfId="32527"/>
    <cellStyle name="常规 5 2 2 3 7 2 2 6 2" xfId="32528"/>
    <cellStyle name="常规 5 6 6 2 2 6 2" xfId="32529"/>
    <cellStyle name="常规 5 2 5 6 2 2 6 2" xfId="32530"/>
    <cellStyle name="常规 5 2 2 4 6 2 2 6 2" xfId="32531"/>
    <cellStyle name="常规 5 4 2 6 2 2 6 2" xfId="32532"/>
    <cellStyle name="常规 5 2 3 2 6 2 2 6 2" xfId="32533"/>
    <cellStyle name="常规 5 2 2 2 2 6 2 2 6 2" xfId="32534"/>
    <cellStyle name="常规 5 5 2 6 2 2 6 2" xfId="32535"/>
    <cellStyle name="常规 5 2 4 2 6 2 2 6 2" xfId="32536"/>
    <cellStyle name="常规 5 2 2 3 2 6 2 2 6 2" xfId="32537"/>
    <cellStyle name="常规 5 14 6 2" xfId="32538"/>
    <cellStyle name="常规 5 2 13 6 2" xfId="32539"/>
    <cellStyle name="常规 5 2 2 12 6 2" xfId="32540"/>
    <cellStyle name="常规 5 4 10 6 2" xfId="32541"/>
    <cellStyle name="常规 5 2 3 10 6 2" xfId="32542"/>
    <cellStyle name="常规 5 2 2 2 10 6 2" xfId="32543"/>
    <cellStyle name="常规 5 5 10 6 2" xfId="32544"/>
    <cellStyle name="常规 5 2 4 10 6 2" xfId="32545"/>
    <cellStyle name="常规 5 2 2 3 10 6 2" xfId="32546"/>
    <cellStyle name="常规 5 6 9 6 2" xfId="32547"/>
    <cellStyle name="常规 5 2 5 9 6 2" xfId="32548"/>
    <cellStyle name="常规 5 2 2 4 9 6 2" xfId="32549"/>
    <cellStyle name="常规 5 4 2 9 6 2" xfId="32550"/>
    <cellStyle name="常规 5 2 3 2 9 6 2" xfId="32551"/>
    <cellStyle name="常规 5 2 2 2 2 9 6 2" xfId="32552"/>
    <cellStyle name="常规 5 5 2 9 6 2" xfId="32553"/>
    <cellStyle name="常规 5 2 4 2 9 6 2" xfId="32554"/>
    <cellStyle name="常规 5 2 2 3 2 9 6 2" xfId="32555"/>
    <cellStyle name="常规 5 7 4 6 2" xfId="32556"/>
    <cellStyle name="常规 5 2 6 4 6 2" xfId="32557"/>
    <cellStyle name="常规 5 2 2 5 4 6 2" xfId="32558"/>
    <cellStyle name="常规 5 4 3 4 6 2" xfId="32559"/>
    <cellStyle name="常规 5 2 3 3 4 6 2" xfId="32560"/>
    <cellStyle name="常规 5 2 2 2 3 4 6 2" xfId="32561"/>
    <cellStyle name="常规 5 5 3 4 6 2" xfId="32562"/>
    <cellStyle name="常规 5 2 4 3 4 6 2" xfId="32563"/>
    <cellStyle name="常规 5 2 2 3 3 4 6 2" xfId="32564"/>
    <cellStyle name="常规 5 6 2 4 6 2" xfId="32565"/>
    <cellStyle name="常规 5 2 5 2 4 6 2" xfId="32566"/>
    <cellStyle name="常规 5 2 2 4 2 4 6 2" xfId="32567"/>
    <cellStyle name="常规 5 4 2 2 4 6 2" xfId="32568"/>
    <cellStyle name="常规 5 2 3 2 2 4 6 2" xfId="32569"/>
    <cellStyle name="常规 5 2 2 2 2 2 4 6 2" xfId="32570"/>
    <cellStyle name="常规 5 5 2 2 4 6 2" xfId="32571"/>
    <cellStyle name="常规 5 2 4 2 2 4 6 2" xfId="32572"/>
    <cellStyle name="常规 5 2 2 3 2 2 4 6 2" xfId="32573"/>
    <cellStyle name="常规 5 8 4 6 2" xfId="32574"/>
    <cellStyle name="常规 5 2 7 4 6 2" xfId="32575"/>
    <cellStyle name="常规 5 2 2 6 4 6 2" xfId="32576"/>
    <cellStyle name="常规 5 4 4 4 6 2" xfId="32577"/>
    <cellStyle name="常规 5 2 3 4 4 6 2" xfId="32578"/>
    <cellStyle name="常规 5 2 2 2 4 4 6 2" xfId="32579"/>
    <cellStyle name="常规 5 5 4 4 6 2" xfId="32580"/>
    <cellStyle name="常规 5 2 4 4 4 6 2" xfId="32581"/>
    <cellStyle name="常规 5 2 2 3 4 4 6 2" xfId="32582"/>
    <cellStyle name="常规 5 6 3 4 6 2" xfId="32583"/>
    <cellStyle name="常规 5 2 5 3 4 6 2" xfId="32584"/>
    <cellStyle name="常规 5 2 2 4 3 4 6 2" xfId="32585"/>
    <cellStyle name="常规 5 4 2 3 4 6 2" xfId="32586"/>
    <cellStyle name="常规 5 2 3 2 3 4 6 2" xfId="32587"/>
    <cellStyle name="常规 5 2 2 2 2 3 4 6 2" xfId="32588"/>
    <cellStyle name="常规 5 5 2 3 4 6 2" xfId="32589"/>
    <cellStyle name="常规 5 2 4 2 3 4 6 2" xfId="32590"/>
    <cellStyle name="常规 5 2 2 3 2 3 4 6 2" xfId="32591"/>
    <cellStyle name="常规 5 9 4 6 2" xfId="32592"/>
    <cellStyle name="常规 5 2 8 4 6 2" xfId="32593"/>
    <cellStyle name="常规 5 2 2 7 4 6 2" xfId="32594"/>
    <cellStyle name="常规 5 4 5 4 6 2" xfId="32595"/>
    <cellStyle name="常规 5 2 3 5 4 6 2" xfId="32596"/>
    <cellStyle name="常规 5 2 2 2 5 4 6 2" xfId="32597"/>
    <cellStyle name="常规 5 5 5 4 6 2" xfId="32598"/>
    <cellStyle name="常规 5 2 4 5 4 6 2" xfId="32599"/>
    <cellStyle name="常规 5 2 2 3 5 4 6 2" xfId="32600"/>
    <cellStyle name="常规 5 6 4 4 6 2" xfId="32601"/>
    <cellStyle name="常规 5 2 5 4 4 6 2" xfId="32602"/>
    <cellStyle name="常规 5 2 2 4 4 4 6 2" xfId="32603"/>
    <cellStyle name="常规 5 4 2 4 4 6 2" xfId="32604"/>
    <cellStyle name="常规 5 2 3 2 4 4 6 2" xfId="32605"/>
    <cellStyle name="常规 5 2 2 2 2 4 4 6 2" xfId="32606"/>
    <cellStyle name="常规 5 5 2 4 4 6 2" xfId="32607"/>
    <cellStyle name="常规 5 2 4 2 4 4 6 2" xfId="32608"/>
    <cellStyle name="常规 5 2 2 3 2 4 4 6 2" xfId="32609"/>
    <cellStyle name="常规 5 10 4 6 2" xfId="32610"/>
    <cellStyle name="常规 5 2 9 4 6 2" xfId="32611"/>
    <cellStyle name="常规 5 2 2 8 4 6 2" xfId="32612"/>
    <cellStyle name="常规 5 4 6 4 6 2" xfId="32613"/>
    <cellStyle name="常规 5 2 3 6 4 6 2" xfId="32614"/>
    <cellStyle name="常规 5 2 2 2 6 4 6 2" xfId="32615"/>
    <cellStyle name="常规 5 5 6 4 6 2" xfId="32616"/>
    <cellStyle name="常规 5 2 4 6 4 6 2" xfId="32617"/>
    <cellStyle name="常规 5 2 2 3 6 4 6 2" xfId="32618"/>
    <cellStyle name="常规 5 6 5 4 6 2" xfId="32619"/>
    <cellStyle name="常规 5 2 5 5 4 6 2" xfId="32620"/>
    <cellStyle name="常规 5 2 2 4 5 4 6 2" xfId="32621"/>
    <cellStyle name="常规 5 4 2 5 4 6 2" xfId="32622"/>
    <cellStyle name="常规 5 2 3 2 5 4 6 2" xfId="32623"/>
    <cellStyle name="常规 5 2 2 2 2 5 4 6 2" xfId="32624"/>
    <cellStyle name="常规 5 5 2 5 4 6 2" xfId="32625"/>
    <cellStyle name="常规 5 2 4 2 5 4 6 2" xfId="32626"/>
    <cellStyle name="常规 5 2 2 3 2 5 4 6 2" xfId="32627"/>
    <cellStyle name="常规 5 11 4 6 2" xfId="32628"/>
    <cellStyle name="常规 5 2 10 4 6 2" xfId="32629"/>
    <cellStyle name="常规 5 2 2 9 4 6 2" xfId="32630"/>
    <cellStyle name="常规 5 4 7 4 6 2" xfId="32631"/>
    <cellStyle name="常规 5 2 3 7 4 6 2" xfId="32632"/>
    <cellStyle name="常规 5 2 2 2 7 4 6 2" xfId="32633"/>
    <cellStyle name="常规 5 5 7 4 6 2" xfId="32634"/>
    <cellStyle name="常规 5 2 4 7 4 6 2" xfId="32635"/>
    <cellStyle name="常规 5 2 2 3 7 4 6 2" xfId="32636"/>
    <cellStyle name="常规 5 6 6 4 6 2" xfId="32637"/>
    <cellStyle name="常规 5 2 5 6 4 6 2" xfId="32638"/>
    <cellStyle name="常规 5 2 2 4 6 4 6 2" xfId="32639"/>
    <cellStyle name="常规 5 4 2 6 4 6 2" xfId="32640"/>
    <cellStyle name="常规 5 2 3 2 6 4 6 2" xfId="32641"/>
    <cellStyle name="常规 5 2 2 2 2 6 4 6 2" xfId="32642"/>
    <cellStyle name="常规 5 5 2 6 4 6 2" xfId="32643"/>
    <cellStyle name="常规 5 2 4 2 6 4 6 2" xfId="32644"/>
    <cellStyle name="常规 5 2 2 3 2 6 4 6 2" xfId="32645"/>
    <cellStyle name="常规 5 12 3 6 2" xfId="32646"/>
    <cellStyle name="常规 5 2 11 3 6 2" xfId="32647"/>
    <cellStyle name="常规 5 2 2 10 3 6 2" xfId="32648"/>
    <cellStyle name="常规 5 4 8 3 6 2" xfId="32649"/>
    <cellStyle name="常规 5 2 3 8 3 6 2" xfId="32650"/>
    <cellStyle name="常规 5 2 2 2 8 3 6 2" xfId="32651"/>
    <cellStyle name="常规 5 5 8 3 6 2" xfId="32652"/>
    <cellStyle name="常规 5 2 4 8 3 6 2" xfId="32653"/>
    <cellStyle name="常规 5 2 2 3 8 3 6 2" xfId="32654"/>
    <cellStyle name="常规 5 6 7 3 6 2" xfId="32655"/>
    <cellStyle name="常规 5 2 5 7 3 6 2" xfId="32656"/>
    <cellStyle name="常规 5 2 2 4 7 3 6 2" xfId="32657"/>
    <cellStyle name="常规 5 4 2 7 3 6 2" xfId="32658"/>
    <cellStyle name="常规 5 2 3 2 7 3 6 2" xfId="32659"/>
    <cellStyle name="常规 5 2 2 2 2 7 3 6 2" xfId="32660"/>
    <cellStyle name="常规 5 5 2 7 3 6 2" xfId="32661"/>
    <cellStyle name="常规 5 2 4 2 7 3 6 2" xfId="32662"/>
    <cellStyle name="常规 5 2 2 3 2 7 3 6 2" xfId="32663"/>
    <cellStyle name="常规 5 7 2 3 6 2" xfId="32664"/>
    <cellStyle name="常规 5 2 6 2 3 6 2" xfId="32665"/>
    <cellStyle name="常规 5 2 2 5 2 3 6 2" xfId="32666"/>
    <cellStyle name="常规 5 4 3 2 3 6 2" xfId="32667"/>
    <cellStyle name="常规 5 2 3 3 2 3 6 2" xfId="32668"/>
    <cellStyle name="常规 5 2 2 2 3 2 3 6 2" xfId="32669"/>
    <cellStyle name="常规 5 5 3 2 3 6 2" xfId="32670"/>
    <cellStyle name="常规 5 2 4 3 2 3 6 2" xfId="32671"/>
    <cellStyle name="常规 5 2 2 3 3 2 3 6 2" xfId="32672"/>
    <cellStyle name="常规 5 6 2 2 3 6 2" xfId="32673"/>
    <cellStyle name="常规 5 2 5 2 2 3 6 2" xfId="32674"/>
    <cellStyle name="常规 5 2 2 4 2 2 3 6 2" xfId="32675"/>
    <cellStyle name="常规 5 4 2 2 2 3 6 2" xfId="32676"/>
    <cellStyle name="常规 5 2 3 2 2 2 3 6 2" xfId="32677"/>
    <cellStyle name="常规 5 2 2 2 2 2 2 3 6 2" xfId="32678"/>
    <cellStyle name="常规 5 5 2 2 2 3 6 2" xfId="32679"/>
    <cellStyle name="常规 5 2 4 2 2 2 3 6 2" xfId="32680"/>
    <cellStyle name="常规 5 2 2 3 2 2 2 3 6 2" xfId="32681"/>
    <cellStyle name="常规 5 8 2 3 6 2" xfId="32682"/>
    <cellStyle name="常规 5 2 7 2 3 6 2" xfId="32683"/>
    <cellStyle name="常规 5 2 2 6 2 3 6 2" xfId="32684"/>
    <cellStyle name="常规 5 4 4 2 3 6 2" xfId="32685"/>
    <cellStyle name="常规 5 2 3 4 2 3 6 2" xfId="32686"/>
    <cellStyle name="常规 5 2 2 2 4 2 3 6 2" xfId="32687"/>
    <cellStyle name="常规 5 5 4 2 3 6 2" xfId="32688"/>
    <cellStyle name="常规 5 2 4 4 2 3 6 2" xfId="32689"/>
    <cellStyle name="常规 5 2 2 3 4 2 3 6 2" xfId="32690"/>
    <cellStyle name="常规 5 6 3 2 3 6 2" xfId="32691"/>
    <cellStyle name="常规 5 2 5 3 2 3 6 2" xfId="32692"/>
    <cellStyle name="常规 5 2 2 4 3 2 3 6 2" xfId="32693"/>
    <cellStyle name="常规 5 4 2 3 2 3 6 2" xfId="32694"/>
    <cellStyle name="常规 5 2 3 2 3 2 3 6 2" xfId="32695"/>
    <cellStyle name="常规 5 2 2 2 2 3 2 3 6 2" xfId="32696"/>
    <cellStyle name="常规 5 5 2 3 2 3 6 2" xfId="32697"/>
    <cellStyle name="常规 5 2 4 2 3 2 3 6 2" xfId="32698"/>
    <cellStyle name="常规 5 2 2 3 2 3 2 3 6 2" xfId="32699"/>
    <cellStyle name="常规 5 9 2 3 6 2" xfId="32700"/>
    <cellStyle name="常规 5 2 8 2 3 6 2" xfId="32701"/>
    <cellStyle name="常规 5 2 2 7 2 3 6 2" xfId="32702"/>
    <cellStyle name="常规 5 4 5 2 3 6 2" xfId="32703"/>
    <cellStyle name="常规 5 2 3 5 2 3 6 2" xfId="32704"/>
    <cellStyle name="常规 5 2 2 2 5 2 3 6 2" xfId="32705"/>
    <cellStyle name="常规 5 5 5 2 3 6 2" xfId="32706"/>
    <cellStyle name="常规 5 2 4 5 2 3 6 2" xfId="32707"/>
    <cellStyle name="常规 5 2 2 3 5 2 3 6 2" xfId="32708"/>
    <cellStyle name="常规 5 6 4 2 3 6 2" xfId="32709"/>
    <cellStyle name="常规 5 2 5 4 2 3 6 2" xfId="32710"/>
    <cellStyle name="常规 5 2 2 4 4 2 3 6 2" xfId="32711"/>
    <cellStyle name="常规 5 4 2 4 2 3 6 2" xfId="32712"/>
    <cellStyle name="常规 5 2 3 2 4 2 3 6 2" xfId="32713"/>
    <cellStyle name="常规 5 2 2 2 2 4 2 3 6 2" xfId="32714"/>
    <cellStyle name="常规 5 5 2 4 2 3 6 2" xfId="32715"/>
    <cellStyle name="常规 5 2 4 2 4 2 3 6 2" xfId="32716"/>
    <cellStyle name="常规 5 2 2 3 2 4 2 3 6 2" xfId="32717"/>
    <cellStyle name="常规 5 10 2 3 6 2" xfId="32718"/>
    <cellStyle name="常规 5 2 9 2 3 6 2" xfId="32719"/>
    <cellStyle name="常规 5 2 2 8 2 3 6 2" xfId="32720"/>
    <cellStyle name="常规 5 4 6 2 3 6 2" xfId="32721"/>
    <cellStyle name="常规 5 2 3 6 2 3 6 2" xfId="32722"/>
    <cellStyle name="常规 5 2 2 2 6 2 3 6 2" xfId="32723"/>
    <cellStyle name="常规 5 5 6 2 3 6 2" xfId="32724"/>
    <cellStyle name="常规 5 2 4 6 2 3 6 2" xfId="32725"/>
    <cellStyle name="常规 5 2 2 3 6 2 3 6 2" xfId="32726"/>
    <cellStyle name="常规 5 6 5 2 3 6 2" xfId="32727"/>
    <cellStyle name="常规 5 2 5 5 2 3 6 2" xfId="32728"/>
    <cellStyle name="常规 5 2 2 4 5 2 3 6 2" xfId="32729"/>
    <cellStyle name="常规 5 4 2 5 2 3 6 2" xfId="32730"/>
    <cellStyle name="常规 5 2 3 2 5 2 3 6 2" xfId="32731"/>
    <cellStyle name="常规 5 2 2 2 2 5 2 3 6 2" xfId="32732"/>
    <cellStyle name="常规 5 5 2 5 2 3 6 2" xfId="32733"/>
    <cellStyle name="常规 5 2 4 2 5 2 3 6 2" xfId="32734"/>
    <cellStyle name="常规 5 2 2 3 2 5 2 3 6 2" xfId="32735"/>
    <cellStyle name="常规 5 11 2 3 6 2" xfId="32736"/>
    <cellStyle name="常规 5 2 10 2 3 6 2" xfId="32737"/>
    <cellStyle name="常规 5 2 2 9 2 3 6 2" xfId="32738"/>
    <cellStyle name="常规 5 4 7 2 3 6 2" xfId="32739"/>
    <cellStyle name="常规 5 2 3 7 2 3 6 2" xfId="32740"/>
    <cellStyle name="常规 5 2 2 2 7 2 3 6 2" xfId="32741"/>
    <cellStyle name="常规 5 5 7 2 3 6 2" xfId="32742"/>
    <cellStyle name="常规 5 2 4 7 2 3 6 2" xfId="32743"/>
    <cellStyle name="常规 5 2 2 3 7 2 3 6 2" xfId="32744"/>
    <cellStyle name="常规 5 6 6 2 3 6 2" xfId="32745"/>
    <cellStyle name="常规 5 2 5 6 2 3 6 2" xfId="32746"/>
    <cellStyle name="常规 5 2 2 4 6 2 3 6 2" xfId="32747"/>
    <cellStyle name="常规 5 4 2 6 2 3 6 2" xfId="32748"/>
    <cellStyle name="常规 5 2 3 2 6 2 3 6 2" xfId="32749"/>
    <cellStyle name="常规 5 2 2 2 2 6 2 3 6 2" xfId="32750"/>
    <cellStyle name="常规 5 5 2 6 2 3 6 2" xfId="32751"/>
    <cellStyle name="常规 5 2 4 2 6 2 3 6 2" xfId="32752"/>
    <cellStyle name="常规 5 2 2 3 2 6 2 3 6 2" xfId="32753"/>
    <cellStyle name="常规 5 15 5 2" xfId="32754"/>
    <cellStyle name="常规 5 2 14 5 2" xfId="32755"/>
    <cellStyle name="常规 5 2 2 13 5 2" xfId="32756"/>
    <cellStyle name="常规 5 4 11 5 2" xfId="32757"/>
    <cellStyle name="常规 5 2 3 11 5 2" xfId="32758"/>
    <cellStyle name="常规 5 2 2 2 11 5 2" xfId="32759"/>
    <cellStyle name="常规 5 5 11 5 2" xfId="32760"/>
    <cellStyle name="常规 5 2 4 11 5 2" xfId="32761"/>
    <cellStyle name="常规 5 2 2 3 11 5 2" xfId="32762"/>
    <cellStyle name="常规 5 6 10 5 2" xfId="32763"/>
    <cellStyle name="常规 5 2 5 10 5 2" xfId="32764"/>
    <cellStyle name="常规 5 2 2 4 10 5 2" xfId="32765"/>
    <cellStyle name="常规 5 4 2 10 5 2" xfId="32766"/>
    <cellStyle name="常规 5 2 3 2 10 5 2" xfId="32767"/>
    <cellStyle name="常规 5 2 2 2 2 10 5 2" xfId="32768"/>
    <cellStyle name="常规 5 5 2 10 5 2" xfId="32769"/>
    <cellStyle name="常规 5 2 4 2 10 5 2" xfId="32770"/>
    <cellStyle name="常规 5 2 2 3 2 10 5 2" xfId="32771"/>
    <cellStyle name="常规 5 7 5 5 2" xfId="32772"/>
    <cellStyle name="常规 5 2 6 5 5 2" xfId="32773"/>
    <cellStyle name="常规 5 2 2 5 5 5 2" xfId="32774"/>
    <cellStyle name="常规 5 4 3 5 5 2" xfId="32775"/>
    <cellStyle name="常规 5 2 3 3 5 5 2" xfId="32776"/>
    <cellStyle name="常规 5 2 2 2 3 5 5 2" xfId="32777"/>
    <cellStyle name="常规 5 5 3 5 5 2" xfId="32778"/>
    <cellStyle name="常规 5 2 4 3 5 5 2" xfId="32779"/>
    <cellStyle name="常规 5 2 2 3 3 5 5 2" xfId="32780"/>
    <cellStyle name="常规 5 6 2 5 5 2" xfId="32781"/>
    <cellStyle name="常规 5 2 5 2 5 5 2" xfId="32782"/>
    <cellStyle name="常规 5 2 2 4 2 5 5 2" xfId="32783"/>
    <cellStyle name="常规 5 4 2 2 5 5 2" xfId="32784"/>
    <cellStyle name="常规 5 2 3 2 2 5 5 2" xfId="32785"/>
    <cellStyle name="常规 5 2 2 2 2 2 5 5 2" xfId="32786"/>
    <cellStyle name="常规 5 5 2 2 5 5 2" xfId="32787"/>
    <cellStyle name="常规 5 2 4 2 2 5 5 2" xfId="32788"/>
    <cellStyle name="常规 5 2 2 3 2 2 5 5 2" xfId="32789"/>
    <cellStyle name="常规 5 8 5 5 2" xfId="32790"/>
    <cellStyle name="常规 5 2 7 5 5 2" xfId="32791"/>
    <cellStyle name="常规 5 2 2 6 5 5 2" xfId="32792"/>
    <cellStyle name="常规 5 4 4 5 5 2" xfId="32793"/>
    <cellStyle name="常规 5 2 3 4 5 5 2" xfId="32794"/>
    <cellStyle name="常规 5 2 2 2 4 5 5 2" xfId="32795"/>
    <cellStyle name="常规 5 5 4 5 5 2" xfId="32796"/>
    <cellStyle name="常规 5 2 4 4 5 5 2" xfId="32797"/>
    <cellStyle name="常规 5 2 2 3 4 5 5 2" xfId="32798"/>
    <cellStyle name="常规 5 6 3 5 5 2" xfId="32799"/>
    <cellStyle name="常规 5 2 5 3 5 5 2" xfId="32800"/>
    <cellStyle name="常规 5 2 2 4 3 5 5 2" xfId="32801"/>
    <cellStyle name="常规 5 4 2 3 5 5 2" xfId="32802"/>
    <cellStyle name="常规 5 2 3 2 3 5 5 2" xfId="32803"/>
    <cellStyle name="常规 5 2 2 2 2 3 5 5 2" xfId="32804"/>
    <cellStyle name="常规 5 5 2 3 5 5 2" xfId="32805"/>
    <cellStyle name="常规 5 2 4 2 3 5 5 2" xfId="32806"/>
    <cellStyle name="常规 5 2 2 3 2 3 5 5 2" xfId="32807"/>
    <cellStyle name="常规 5 9 5 5 2" xfId="32808"/>
    <cellStyle name="常规 5 2 8 5 5 2" xfId="32809"/>
    <cellStyle name="常规 5 2 2 7 5 5 2" xfId="32810"/>
    <cellStyle name="常规 5 4 5 5 5 2" xfId="32811"/>
    <cellStyle name="常规 5 2 3 5 5 5 2" xfId="32812"/>
    <cellStyle name="常规 5 2 2 2 5 5 5 2" xfId="32813"/>
    <cellStyle name="常规 5 5 5 5 5 2" xfId="32814"/>
    <cellStyle name="常规 5 2 4 5 5 5 2" xfId="32815"/>
    <cellStyle name="常规 5 2 2 3 5 5 5 2" xfId="32816"/>
    <cellStyle name="常规 5 6 4 5 5 2" xfId="32817"/>
    <cellStyle name="常规 5 2 5 4 5 5 2" xfId="32818"/>
    <cellStyle name="常规 5 2 2 4 4 5 5 2" xfId="32819"/>
    <cellStyle name="常规 5 4 2 4 5 5 2" xfId="32820"/>
    <cellStyle name="常规 5 2 3 2 4 5 5 2" xfId="32821"/>
    <cellStyle name="常规 5 2 2 2 2 4 5 5 2" xfId="32822"/>
    <cellStyle name="常规 5 5 2 4 5 5 2" xfId="32823"/>
    <cellStyle name="常规 5 2 4 2 4 5 5 2" xfId="32824"/>
    <cellStyle name="常规 5 2 2 3 2 4 5 5 2" xfId="32825"/>
    <cellStyle name="常规 5 10 5 5 2" xfId="32826"/>
    <cellStyle name="常规 5 2 9 5 5 2" xfId="32827"/>
    <cellStyle name="常规 5 2 2 8 5 5 2" xfId="32828"/>
    <cellStyle name="常规 5 4 6 5 5 2" xfId="32829"/>
    <cellStyle name="常规 5 2 3 6 5 5 2" xfId="32830"/>
    <cellStyle name="常规 5 2 2 2 6 5 5 2" xfId="32831"/>
    <cellStyle name="常规 5 5 6 5 5 2" xfId="32832"/>
    <cellStyle name="常规 5 2 4 6 5 5 2" xfId="32833"/>
    <cellStyle name="常规 5 2 2 3 6 5 5 2" xfId="32834"/>
    <cellStyle name="常规 5 6 5 5 5 2" xfId="32835"/>
    <cellStyle name="常规 5 2 5 5 5 5 2" xfId="32836"/>
    <cellStyle name="常规 5 2 2 4 5 5 5 2" xfId="32837"/>
    <cellStyle name="常规 5 4 2 5 5 5 2" xfId="32838"/>
    <cellStyle name="常规 5 2 3 2 5 5 5 2" xfId="32839"/>
    <cellStyle name="常规 5 2 2 2 2 5 5 5 2" xfId="32840"/>
    <cellStyle name="常规 5 5 2 5 5 5 2" xfId="32841"/>
    <cellStyle name="常规 5 2 4 2 5 5 5 2" xfId="32842"/>
    <cellStyle name="常规 5 2 2 3 2 5 5 5 2" xfId="32843"/>
    <cellStyle name="常规 5 11 5 5 2" xfId="32844"/>
    <cellStyle name="常规 5 2 10 5 5 2" xfId="32845"/>
    <cellStyle name="常规 5 2 2 9 5 5 2" xfId="32846"/>
    <cellStyle name="常规 5 4 7 5 5 2" xfId="32847"/>
    <cellStyle name="常规 5 2 3 7 5 5 2" xfId="32848"/>
    <cellStyle name="常规 5 2 2 2 7 5 5 2" xfId="32849"/>
    <cellStyle name="常规 5 5 7 5 5 2" xfId="32850"/>
    <cellStyle name="常规 5 2 4 7 5 5 2" xfId="32851"/>
    <cellStyle name="常规 5 2 2 3 7 5 5 2" xfId="32852"/>
    <cellStyle name="常规 5 6 6 5 5 2" xfId="32853"/>
    <cellStyle name="常规 5 2 5 6 5 5 2" xfId="32854"/>
    <cellStyle name="常规 5 2 2 4 6 5 5 2" xfId="32855"/>
    <cellStyle name="常规 5 4 2 6 5 5 2" xfId="32856"/>
    <cellStyle name="常规 5 2 3 2 6 5 5 2" xfId="32857"/>
    <cellStyle name="常规 5 2 2 2 2 6 5 5 2" xfId="32858"/>
    <cellStyle name="常规 5 5 2 6 5 5 2" xfId="32859"/>
    <cellStyle name="常规 5 2 4 2 6 5 5 2" xfId="32860"/>
    <cellStyle name="常规 5 2 2 3 2 6 5 5 2" xfId="32861"/>
    <cellStyle name="常规 5 12 4 5 2" xfId="32862"/>
    <cellStyle name="常规 5 2 11 4 5 2" xfId="32863"/>
    <cellStyle name="常规 5 2 2 10 4 5 2" xfId="32864"/>
    <cellStyle name="常规 5 4 8 4 5 2" xfId="32865"/>
    <cellStyle name="常规 5 2 3 8 4 5 2" xfId="32866"/>
    <cellStyle name="常规 5 2 2 2 8 4 5 2" xfId="32867"/>
    <cellStyle name="常规 5 5 8 4 5 2" xfId="32868"/>
    <cellStyle name="常规 5 2 4 8 4 5 2" xfId="32869"/>
    <cellStyle name="常规 5 2 2 3 8 4 5 2" xfId="32870"/>
    <cellStyle name="常规 5 6 7 4 5 2" xfId="32871"/>
    <cellStyle name="常规 5 2 5 7 4 5 2" xfId="32872"/>
    <cellStyle name="常规 5 2 2 4 7 4 5 2" xfId="32873"/>
    <cellStyle name="常规 5 4 2 7 4 5 2" xfId="32874"/>
    <cellStyle name="常规 5 2 3 2 7 4 5 2" xfId="32875"/>
    <cellStyle name="常规 5 2 2 2 2 7 4 5 2" xfId="32876"/>
    <cellStyle name="常规 5 5 2 7 4 5 2" xfId="32877"/>
    <cellStyle name="常规 5 2 4 2 7 4 5 2" xfId="32878"/>
    <cellStyle name="常规 5 2 2 3 2 7 4 5 2" xfId="32879"/>
    <cellStyle name="常规 5 7 2 4 5 2" xfId="32880"/>
    <cellStyle name="常规 5 2 6 2 4 5 2" xfId="32881"/>
    <cellStyle name="常规 5 2 2 5 2 4 5 2" xfId="32882"/>
    <cellStyle name="常规 5 4 3 2 4 5 2" xfId="32883"/>
    <cellStyle name="常规 5 2 3 3 2 4 5 2" xfId="32884"/>
    <cellStyle name="常规 5 2 2 2 3 2 4 5 2" xfId="32885"/>
    <cellStyle name="常规 5 5 3 2 4 5 2" xfId="32886"/>
    <cellStyle name="常规 5 2 4 3 2 4 5 2" xfId="32887"/>
    <cellStyle name="常规 5 2 2 3 3 2 4 5 2" xfId="32888"/>
    <cellStyle name="常规 5 6 2 2 4 5 2" xfId="32889"/>
    <cellStyle name="常规 5 2 5 2 2 4 5 2" xfId="32890"/>
    <cellStyle name="常规 5 2 2 4 2 2 4 5 2" xfId="32891"/>
    <cellStyle name="常规 5 4 2 2 2 4 5 2" xfId="32892"/>
    <cellStyle name="常规 5 2 3 2 2 2 4 5 2" xfId="32893"/>
    <cellStyle name="常规 5 2 2 2 2 2 2 4 5 2" xfId="32894"/>
    <cellStyle name="常规 5 5 2 2 2 4 5 2" xfId="32895"/>
    <cellStyle name="常规 5 2 4 2 2 2 4 5 2" xfId="32896"/>
    <cellStyle name="常规 5 2 2 3 2 2 2 4 5 2" xfId="32897"/>
    <cellStyle name="常规 5 8 2 4 5 2" xfId="32898"/>
    <cellStyle name="常规 5 2 7 2 4 5 2" xfId="32899"/>
    <cellStyle name="常规 5 2 2 6 2 4 5 2" xfId="32900"/>
    <cellStyle name="常规 5 4 4 2 4 5 2" xfId="32901"/>
    <cellStyle name="常规 5 2 3 4 2 4 5 2" xfId="32902"/>
    <cellStyle name="常规 5 2 2 2 4 2 4 5 2" xfId="32903"/>
    <cellStyle name="常规 5 5 4 2 4 5 2" xfId="32904"/>
    <cellStyle name="常规 5 2 4 4 2 4 5 2" xfId="32905"/>
    <cellStyle name="常规 5 2 2 3 4 2 4 5 2" xfId="32906"/>
    <cellStyle name="常规 5 6 3 2 4 5 2" xfId="32907"/>
    <cellStyle name="常规 5 2 5 3 2 4 5 2" xfId="32908"/>
    <cellStyle name="常规 5 2 2 4 3 2 4 5 2" xfId="32909"/>
    <cellStyle name="常规 5 4 2 3 2 4 5 2" xfId="32910"/>
    <cellStyle name="常规 5 2 3 2 3 2 4 5 2" xfId="32911"/>
    <cellStyle name="常规 5 2 2 2 2 3 2 4 5 2" xfId="32912"/>
    <cellStyle name="常规 5 5 2 3 2 4 5 2" xfId="32913"/>
    <cellStyle name="常规 5 2 4 2 3 2 4 5 2" xfId="32914"/>
    <cellStyle name="常规 5 2 2 3 2 3 2 4 5 2" xfId="32915"/>
    <cellStyle name="常规 5 9 2 4 5 2" xfId="32916"/>
    <cellStyle name="常规 5 2 8 2 4 5 2" xfId="32917"/>
    <cellStyle name="常规 5 2 2 7 2 4 5 2" xfId="32918"/>
    <cellStyle name="常规 5 4 5 2 4 5 2" xfId="32919"/>
    <cellStyle name="常规 5 2 3 5 2 4 5 2" xfId="32920"/>
    <cellStyle name="常规 5 2 2 2 5 2 4 5 2" xfId="32921"/>
    <cellStyle name="常规 5 5 5 2 4 5 2" xfId="32922"/>
    <cellStyle name="常规 5 2 4 5 2 4 5 2" xfId="32923"/>
    <cellStyle name="常规 5 2 2 3 5 2 4 5 2" xfId="32924"/>
    <cellStyle name="常规 5 6 4 2 4 5 2" xfId="32925"/>
    <cellStyle name="常规 5 2 5 4 2 4 5 2" xfId="32926"/>
    <cellStyle name="常规 5 2 2 4 4 2 4 5 2" xfId="32927"/>
    <cellStyle name="常规 5 4 2 4 2 4 5 2" xfId="32928"/>
    <cellStyle name="常规 5 2 3 2 4 2 4 5 2" xfId="32929"/>
    <cellStyle name="常规 5 2 2 2 2 4 2 4 5 2" xfId="32930"/>
    <cellStyle name="常规 5 5 2 4 2 4 5 2" xfId="32931"/>
    <cellStyle name="常规 5 2 4 2 4 2 4 5 2" xfId="32932"/>
    <cellStyle name="常规 5 2 2 3 2 4 2 4 5 2" xfId="32933"/>
    <cellStyle name="常规 5 10 2 4 5 2" xfId="32934"/>
    <cellStyle name="常规 5 2 9 2 4 5 2" xfId="32935"/>
    <cellStyle name="常规 5 2 2 8 2 4 5 2" xfId="32936"/>
    <cellStyle name="常规 5 4 6 2 4 5 2" xfId="32937"/>
    <cellStyle name="常规 5 2 3 6 2 4 5 2" xfId="32938"/>
    <cellStyle name="常规 5 2 2 2 6 2 4 5 2" xfId="32939"/>
    <cellStyle name="常规 5 5 6 2 4 5 2" xfId="32940"/>
    <cellStyle name="常规 5 2 4 6 2 4 5 2" xfId="32941"/>
    <cellStyle name="常规 5 2 2 3 6 2 4 5 2" xfId="32942"/>
    <cellStyle name="常规 5 6 5 2 4 5 2" xfId="32943"/>
    <cellStyle name="常规 5 2 5 5 2 4 5 2" xfId="32944"/>
    <cellStyle name="常规 5 2 2 4 5 2 4 5 2" xfId="32945"/>
    <cellStyle name="常规 5 4 2 5 2 4 5 2" xfId="32946"/>
    <cellStyle name="常规 5 2 3 2 5 2 4 5 2" xfId="32947"/>
    <cellStyle name="常规 5 2 2 2 2 5 2 4 5 2" xfId="32948"/>
    <cellStyle name="常规 5 5 2 5 2 4 5 2" xfId="32949"/>
    <cellStyle name="常规 5 2 4 2 5 2 4 5 2" xfId="32950"/>
    <cellStyle name="常规 5 2 2 3 2 5 2 4 5 2" xfId="32951"/>
    <cellStyle name="常规 5 11 2 4 5 2" xfId="32952"/>
    <cellStyle name="常规 5 2 10 2 4 5 2" xfId="32953"/>
    <cellStyle name="常规 5 2 2 9 2 4 5 2" xfId="32954"/>
    <cellStyle name="常规 5 4 7 2 4 5 2" xfId="32955"/>
    <cellStyle name="常规 5 2 3 7 2 4 5 2" xfId="32956"/>
    <cellStyle name="常规 5 2 2 2 7 2 4 5 2" xfId="32957"/>
    <cellStyle name="常规 5 5 7 2 4 5 2" xfId="32958"/>
    <cellStyle name="常规 5 2 4 7 2 4 5 2" xfId="32959"/>
    <cellStyle name="常规 5 2 2 3 7 2 4 5 2" xfId="32960"/>
    <cellStyle name="常规 5 6 6 2 4 5 2" xfId="32961"/>
    <cellStyle name="常规 5 2 5 6 2 4 5 2" xfId="32962"/>
    <cellStyle name="常规 5 2 2 4 6 2 4 5 2" xfId="32963"/>
    <cellStyle name="常规 5 4 2 6 2 4 5 2" xfId="32964"/>
    <cellStyle name="常规 5 2 3 2 6 2 4 5 2" xfId="32965"/>
    <cellStyle name="常规 5 2 2 2 2 6 2 4 5 2" xfId="32966"/>
    <cellStyle name="常规 5 5 2 6 2 4 5 2" xfId="32967"/>
    <cellStyle name="常规 5 2 4 2 6 2 4 5 2" xfId="32968"/>
    <cellStyle name="常规 5 2 2 3 2 6 2 4 5 2" xfId="32969"/>
    <cellStyle name="常规 5 13 2 5 2" xfId="32970"/>
    <cellStyle name="常规 5 2 12 2 5 2" xfId="32971"/>
    <cellStyle name="常规 5 2 2 11 2 5 2" xfId="32972"/>
    <cellStyle name="常规 5 4 9 2 5 2" xfId="32973"/>
    <cellStyle name="常规 5 2 3 9 2 5 2" xfId="32974"/>
    <cellStyle name="常规 5 2 2 2 9 2 5 2" xfId="32975"/>
    <cellStyle name="常规 5 5 9 2 5 2" xfId="32976"/>
    <cellStyle name="常规 5 2 4 9 2 5 2" xfId="32977"/>
    <cellStyle name="常规 5 2 2 3 9 2 5 2" xfId="32978"/>
    <cellStyle name="常规 5 6 8 2 5 2" xfId="32979"/>
    <cellStyle name="常规 5 2 5 8 2 5 2" xfId="32980"/>
    <cellStyle name="常规 5 2 2 4 8 2 5 2" xfId="32981"/>
    <cellStyle name="常规 5 4 2 8 2 5 2" xfId="32982"/>
    <cellStyle name="常规 5 2 3 2 8 2 5 2" xfId="32983"/>
    <cellStyle name="常规 5 2 2 2 2 8 2 5 2" xfId="32984"/>
    <cellStyle name="常规 5 5 2 8 2 5 2" xfId="32985"/>
    <cellStyle name="常规 5 2 4 2 8 2 5 2" xfId="32986"/>
    <cellStyle name="常规 5 2 2 3 2 8 2 5 2" xfId="32987"/>
    <cellStyle name="常规 5 7 3 2 5 2" xfId="32988"/>
    <cellStyle name="常规 5 2 6 3 2 5 2" xfId="32989"/>
    <cellStyle name="常规 5 2 2 5 3 2 5 2" xfId="32990"/>
    <cellStyle name="常规 5 4 3 3 2 5 2" xfId="32991"/>
    <cellStyle name="常规 5 2 3 3 3 2 5 2" xfId="32992"/>
    <cellStyle name="常规 5 2 2 2 3 3 2 5 2" xfId="32993"/>
    <cellStyle name="常规 5 5 3 3 2 5 2" xfId="32994"/>
    <cellStyle name="常规 5 2 4 3 3 2 5 2" xfId="32995"/>
    <cellStyle name="常规 5 2 2 3 3 3 2 5 2" xfId="32996"/>
    <cellStyle name="常规 5 6 2 3 2 5 2" xfId="32997"/>
    <cellStyle name="常规 5 2 5 2 3 2 5 2" xfId="32998"/>
    <cellStyle name="常规 5 2 2 4 2 3 2 5 2" xfId="32999"/>
    <cellStyle name="常规 5 4 2 2 3 2 5 2" xfId="33000"/>
    <cellStyle name="常规 5 2 3 2 2 3 2 5 2" xfId="33001"/>
    <cellStyle name="常规 5 2 2 2 2 2 3 2 5 2" xfId="33002"/>
    <cellStyle name="常规 5 5 2 2 3 2 5 2" xfId="33003"/>
    <cellStyle name="常规 5 2 4 2 2 3 2 5 2" xfId="33004"/>
    <cellStyle name="常规 5 2 2 3 2 2 3 2 5 2" xfId="33005"/>
    <cellStyle name="常规 5 8 3 2 5 2" xfId="33006"/>
    <cellStyle name="常规 5 2 7 3 2 5 2" xfId="33007"/>
    <cellStyle name="常规 5 2 2 6 3 2 5 2" xfId="33008"/>
    <cellStyle name="常规 5 4 4 3 2 5 2" xfId="33009"/>
    <cellStyle name="常规 5 2 3 4 3 2 5 2" xfId="33010"/>
    <cellStyle name="常规 5 2 2 2 4 3 2 5 2" xfId="33011"/>
    <cellStyle name="常规 5 5 4 3 2 5 2" xfId="33012"/>
    <cellStyle name="常规 5 2 4 4 3 2 5 2" xfId="33013"/>
    <cellStyle name="常规 5 2 2 3 4 3 2 5 2" xfId="33014"/>
    <cellStyle name="常规 5 6 3 3 2 5 2" xfId="33015"/>
    <cellStyle name="常规 5 2 5 3 3 2 5 2" xfId="33016"/>
    <cellStyle name="常规 5 2 2 4 3 3 2 5 2" xfId="33017"/>
    <cellStyle name="常规 5 4 2 3 3 2 5 2" xfId="33018"/>
    <cellStyle name="常规 5 2 3 2 3 3 2 5 2" xfId="33019"/>
    <cellStyle name="常规 5 2 2 2 2 3 3 2 5 2" xfId="33020"/>
    <cellStyle name="常规 5 5 2 3 3 2 5 2" xfId="33021"/>
    <cellStyle name="常规 5 2 4 2 3 3 2 5 2" xfId="33022"/>
    <cellStyle name="常规 5 2 2 3 2 3 3 2 5 2" xfId="33023"/>
    <cellStyle name="常规 5 9 3 2 5 2" xfId="33024"/>
    <cellStyle name="常规 5 2 8 3 2 5 2" xfId="33025"/>
    <cellStyle name="常规 5 2 2 7 3 2 5 2" xfId="33026"/>
    <cellStyle name="常规 5 4 5 3 2 5 2" xfId="33027"/>
    <cellStyle name="常规 5 2 3 5 3 2 5 2" xfId="33028"/>
    <cellStyle name="常规 5 2 2 2 5 3 2 5 2" xfId="33029"/>
    <cellStyle name="常规 5 5 5 3 2 5 2" xfId="33030"/>
    <cellStyle name="常规 5 2 4 5 3 2 5 2" xfId="33031"/>
    <cellStyle name="常规 5 2 2 3 5 3 2 5 2" xfId="33032"/>
    <cellStyle name="常规 5 6 4 3 2 5 2" xfId="33033"/>
    <cellStyle name="常规 5 2 5 4 3 2 5 2" xfId="33034"/>
    <cellStyle name="常规 5 2 2 4 4 3 2 5 2" xfId="33035"/>
    <cellStyle name="常规 5 4 2 4 3 2 5 2" xfId="33036"/>
    <cellStyle name="常规 5 2 3 2 4 3 2 5 2" xfId="33037"/>
    <cellStyle name="常规 5 2 2 2 2 4 3 2 5 2" xfId="33038"/>
    <cellStyle name="常规 5 5 2 4 3 2 5 2" xfId="33039"/>
    <cellStyle name="常规 5 2 4 2 4 3 2 5 2" xfId="33040"/>
    <cellStyle name="常规 5 2 2 3 2 4 3 2 5 2" xfId="33041"/>
    <cellStyle name="常规 5 10 3 2 5 2" xfId="33042"/>
    <cellStyle name="常规 5 2 9 3 2 5 2" xfId="33043"/>
    <cellStyle name="常规 5 2 2 8 3 2 5 2" xfId="33044"/>
    <cellStyle name="常规 5 4 6 3 2 5 2" xfId="33045"/>
    <cellStyle name="常规 5 2 3 6 3 2 5 2" xfId="33046"/>
    <cellStyle name="常规 5 2 2 2 6 3 2 5 2" xfId="33047"/>
    <cellStyle name="常规 5 5 6 3 2 5 2" xfId="33048"/>
    <cellStyle name="常规 5 2 4 6 3 2 5 2" xfId="33049"/>
    <cellStyle name="常规 5 2 2 3 6 3 2 5 2" xfId="33050"/>
    <cellStyle name="常规 5 6 5 3 2 5 2" xfId="33051"/>
    <cellStyle name="常规 5 2 5 5 3 2 5 2" xfId="33052"/>
    <cellStyle name="常规 5 2 2 4 5 3 2 5 2" xfId="33053"/>
    <cellStyle name="常规 5 4 2 5 3 2 5 2" xfId="33054"/>
    <cellStyle name="常规 5 2 3 2 5 3 2 5 2" xfId="33055"/>
    <cellStyle name="常规 5 2 2 2 2 5 3 2 5 2" xfId="33056"/>
    <cellStyle name="常规 5 5 2 5 3 2 5 2" xfId="33057"/>
    <cellStyle name="常规 5 2 4 2 5 3 2 5 2" xfId="33058"/>
    <cellStyle name="常规 5 2 2 3 2 5 3 2 5 2" xfId="33059"/>
    <cellStyle name="常规 5 11 3 2 5 2" xfId="33060"/>
    <cellStyle name="常规 5 2 10 3 2 5 2" xfId="33061"/>
    <cellStyle name="常规 5 2 2 9 3 2 5 2" xfId="33062"/>
    <cellStyle name="常规 5 4 7 3 2 5 2" xfId="33063"/>
    <cellStyle name="常规 5 2 3 7 3 2 5 2" xfId="33064"/>
    <cellStyle name="常规 5 2 2 2 7 3 2 5 2" xfId="33065"/>
    <cellStyle name="常规 5 5 7 3 2 5 2" xfId="33066"/>
    <cellStyle name="常规 5 2 4 7 3 2 5 2" xfId="33067"/>
    <cellStyle name="常规 5 2 2 3 7 3 2 5 2" xfId="33068"/>
    <cellStyle name="常规 5 6 6 3 2 5 2" xfId="33069"/>
    <cellStyle name="常规 5 2 5 6 3 2 5 2" xfId="33070"/>
    <cellStyle name="常规 5 2 2 4 6 3 2 5 2" xfId="33071"/>
    <cellStyle name="常规 5 4 2 6 3 2 5 2" xfId="33072"/>
    <cellStyle name="常规 5 2 3 2 6 3 2 5 2" xfId="33073"/>
    <cellStyle name="常规 5 2 2 2 2 6 3 2 5 2" xfId="33074"/>
    <cellStyle name="常规 5 5 2 6 3 2 5 2" xfId="33075"/>
    <cellStyle name="常规 5 2 4 2 6 3 2 5 2" xfId="33076"/>
    <cellStyle name="常规 5 2 2 3 2 6 3 2 5 2" xfId="33077"/>
    <cellStyle name="常规 5 12 2 2 5 2" xfId="33078"/>
    <cellStyle name="常规 5 2 11 2 2 5 2" xfId="33079"/>
    <cellStyle name="常规 5 2 2 10 2 2 5 2" xfId="33080"/>
    <cellStyle name="常规 5 4 8 2 2 5 2" xfId="33081"/>
    <cellStyle name="常规 5 2 3 8 2 2 5 2" xfId="33082"/>
    <cellStyle name="常规 5 2 2 2 8 2 2 5 2" xfId="33083"/>
    <cellStyle name="常规 5 5 8 2 2 5 2" xfId="33084"/>
    <cellStyle name="常规 5 2 4 8 2 2 5 2" xfId="33085"/>
    <cellStyle name="常规 5 2 2 3 8 2 2 5 2" xfId="33086"/>
    <cellStyle name="常规 5 6 7 2 2 5 2" xfId="33087"/>
    <cellStyle name="常规 5 2 5 7 2 2 5 2" xfId="33088"/>
    <cellStyle name="常规 5 2 2 4 7 2 2 5 2" xfId="33089"/>
    <cellStyle name="常规 5 4 2 7 2 2 5 2" xfId="33090"/>
    <cellStyle name="常规 5 2 3 2 7 2 2 5 2" xfId="33091"/>
    <cellStyle name="常规 5 2 2 2 2 7 2 2 5 2" xfId="33092"/>
    <cellStyle name="常规 5 5 2 7 2 2 5 2" xfId="33093"/>
    <cellStyle name="常规 5 2 4 2 7 2 2 5 2" xfId="33094"/>
    <cellStyle name="常规 5 2 2 3 2 7 2 2 5 2" xfId="33095"/>
    <cellStyle name="常规 5 7 2 2 2 5 2" xfId="33096"/>
    <cellStyle name="常规 5 2 6 2 2 2 5 2" xfId="33097"/>
    <cellStyle name="常规 5 2 2 5 2 2 2 5 2" xfId="33098"/>
    <cellStyle name="常规 5 4 3 2 2 2 5 2" xfId="33099"/>
    <cellStyle name="常规 5 2 3 3 2 2 2 5 2" xfId="33100"/>
    <cellStyle name="常规 5 2 2 2 3 2 2 2 5 2" xfId="33101"/>
    <cellStyle name="常规 5 5 3 2 2 2 5 2" xfId="33102"/>
    <cellStyle name="常规 5 2 4 3 2 2 2 5 2" xfId="33103"/>
    <cellStyle name="常规 5 2 2 3 3 2 2 2 5 2" xfId="33104"/>
    <cellStyle name="常规 5 6 2 2 2 2 5 2" xfId="33105"/>
    <cellStyle name="常规 5 2 5 2 2 2 2 5 2" xfId="33106"/>
    <cellStyle name="常规 5 2 2 4 2 2 2 2 5 2" xfId="33107"/>
    <cellStyle name="常规 5 4 2 2 2 2 2 5 2" xfId="33108"/>
    <cellStyle name="常规 5 2 3 2 2 2 2 2 5 2" xfId="33109"/>
    <cellStyle name="常规 5 2 2 2 2 2 2 2 2 5 2" xfId="33110"/>
    <cellStyle name="常规 5 5 2 2 2 2 2 5 2" xfId="33111"/>
    <cellStyle name="常规 5 2 4 2 2 2 2 2 5 2" xfId="33112"/>
    <cellStyle name="常规 5 2 2 3 2 2 2 2 2 5 2" xfId="33113"/>
    <cellStyle name="常规 5 8 2 2 2 5 2" xfId="33114"/>
    <cellStyle name="常规 5 2 7 2 2 2 5 2" xfId="33115"/>
    <cellStyle name="常规 5 2 2 6 2 2 2 5 2" xfId="33116"/>
    <cellStyle name="常规 5 4 4 2 2 2 5 2" xfId="33117"/>
    <cellStyle name="常规 5 2 3 4 2 2 2 5 2" xfId="33118"/>
    <cellStyle name="常规 5 2 2 2 4 2 2 2 5 2" xfId="33119"/>
    <cellStyle name="常规 5 5 4 2 2 2 5 2" xfId="33120"/>
    <cellStyle name="常规 5 2 4 4 2 2 2 5 2" xfId="33121"/>
    <cellStyle name="常规 5 2 2 3 4 2 2 2 5 2" xfId="33122"/>
    <cellStyle name="常规 5 6 3 2 2 2 5 2" xfId="33123"/>
    <cellStyle name="常规 5 2 5 3 2 2 2 5 2" xfId="33124"/>
    <cellStyle name="常规 5 2 2 4 3 2 2 2 5 2" xfId="33125"/>
    <cellStyle name="常规 5 4 2 3 2 2 2 5 2" xfId="33126"/>
    <cellStyle name="常规 5 2 3 2 3 2 2 2 5 2" xfId="33127"/>
    <cellStyle name="常规 5 2 2 2 2 3 2 2 2 5 2" xfId="33128"/>
    <cellStyle name="常规 5 5 2 3 2 2 2 5 2" xfId="33129"/>
    <cellStyle name="常规 5 2 4 2 3 2 2 2 5 2" xfId="33130"/>
    <cellStyle name="常规 5 2 2 3 2 3 2 2 2 5 2" xfId="33131"/>
    <cellStyle name="常规 5 9 2 2 2 5 2" xfId="33132"/>
    <cellStyle name="常规 5 2 8 2 2 2 5 2" xfId="33133"/>
    <cellStyle name="常规 5 2 2 7 2 2 2 5 2" xfId="33134"/>
    <cellStyle name="常规 5 4 5 2 2 2 5 2" xfId="33135"/>
    <cellStyle name="常规 5 2 3 5 2 2 2 5 2" xfId="33136"/>
    <cellStyle name="常规 5 2 2 2 5 2 2 2 5 2" xfId="33137"/>
    <cellStyle name="常规 5 5 5 2 2 2 5 2" xfId="33138"/>
    <cellStyle name="常规 5 2 4 5 2 2 2 5 2" xfId="33139"/>
    <cellStyle name="常规 5 2 2 3 5 2 2 2 5 2" xfId="33140"/>
    <cellStyle name="常规 5 6 4 2 2 2 5 2" xfId="33141"/>
    <cellStyle name="常规 5 2 5 4 2 2 2 5 2" xfId="33142"/>
    <cellStyle name="常规 5 2 2 4 4 2 2 2 5 2" xfId="33143"/>
    <cellStyle name="常规 5 4 2 4 2 2 2 5 2" xfId="33144"/>
    <cellStyle name="常规 5 2 3 2 4 2 2 2 5 2" xfId="33145"/>
    <cellStyle name="常规 5 2 2 2 2 4 2 2 2 5 2" xfId="33146"/>
    <cellStyle name="常规 5 5 2 4 2 2 2 5 2" xfId="33147"/>
    <cellStyle name="常规 5 2 4 2 4 2 2 2 5 2" xfId="33148"/>
    <cellStyle name="常规 5 2 2 3 2 4 2 2 2 5 2" xfId="33149"/>
    <cellStyle name="常规 5 10 2 2 2 5 2" xfId="33150"/>
    <cellStyle name="常规 5 2 9 2 2 2 5 2" xfId="33151"/>
    <cellStyle name="常规 5 2 2 8 2 2 2 5 2" xfId="33152"/>
    <cellStyle name="常规 5 4 6 2 2 2 5 2" xfId="33153"/>
    <cellStyle name="常规 5 2 3 6 2 2 2 5 2" xfId="33154"/>
    <cellStyle name="常规 5 2 2 2 6 2 2 2 5 2" xfId="33155"/>
    <cellStyle name="常规 5 5 6 2 2 2 5 2" xfId="33156"/>
    <cellStyle name="常规 5 2 4 6 2 2 2 5 2" xfId="33157"/>
    <cellStyle name="常规 5 2 2 3 6 2 2 2 5 2" xfId="33158"/>
    <cellStyle name="常规 5 6 5 2 2 2 5 2" xfId="33159"/>
    <cellStyle name="常规 5 2 5 5 2 2 2 5 2" xfId="33160"/>
    <cellStyle name="常规 5 2 2 4 5 2 2 2 5 2" xfId="33161"/>
    <cellStyle name="常规 5 4 2 5 2 2 2 5 2" xfId="33162"/>
    <cellStyle name="常规 5 2 3 2 5 2 2 2 5 2" xfId="33163"/>
    <cellStyle name="常规 5 2 2 2 2 5 2 2 2 5 2" xfId="33164"/>
    <cellStyle name="常规 5 5 2 5 2 2 2 5 2" xfId="33165"/>
    <cellStyle name="常规 5 2 4 2 5 2 2 2 5 2" xfId="33166"/>
    <cellStyle name="常规 5 2 2 3 2 5 2 2 2 5 2" xfId="33167"/>
    <cellStyle name="常规 5 11 2 2 2 5 2" xfId="33168"/>
    <cellStyle name="常规 5 2 10 2 2 2 5 2" xfId="33169"/>
    <cellStyle name="常规 5 2 2 9 2 2 2 5 2" xfId="33170"/>
    <cellStyle name="常规 5 4 7 2 2 2 5 2" xfId="33171"/>
    <cellStyle name="常规 5 2 3 7 2 2 2 5 2" xfId="33172"/>
    <cellStyle name="常规 5 2 2 2 7 2 2 2 5 2" xfId="33173"/>
    <cellStyle name="常规 5 5 7 2 2 2 5 2" xfId="33174"/>
    <cellStyle name="常规 5 2 4 7 2 2 2 5 2" xfId="33175"/>
    <cellStyle name="常规 5 2 2 3 7 2 2 2 5 2" xfId="33176"/>
    <cellStyle name="常规 5 6 6 2 2 2 5 2" xfId="33177"/>
    <cellStyle name="常规 5 2 5 6 2 2 2 5 2" xfId="33178"/>
    <cellStyle name="常规 5 2 2 4 6 2 2 2 5 2" xfId="33179"/>
    <cellStyle name="常规 5 4 2 6 2 2 2 5 2" xfId="33180"/>
    <cellStyle name="常规 5 2 3 2 6 2 2 2 5 2" xfId="33181"/>
    <cellStyle name="常规 5 2 2 2 2 6 2 2 2 5 2" xfId="33182"/>
    <cellStyle name="常规 5 5 2 6 2 2 2 5 2" xfId="33183"/>
    <cellStyle name="常规 5 2 4 2 6 2 2 2 5 2" xfId="33184"/>
    <cellStyle name="常规 5 2 2 3 2 6 2 2 2 5 2" xfId="33185"/>
    <cellStyle name="常规 5 14 2 5 2" xfId="33186"/>
    <cellStyle name="常规 5 2 13 2 5 2" xfId="33187"/>
    <cellStyle name="常规 5 2 2 12 2 5 2" xfId="33188"/>
    <cellStyle name="常规 5 4 10 2 5 2" xfId="33189"/>
    <cellStyle name="常规 5 2 3 10 2 5 2" xfId="33190"/>
    <cellStyle name="常规 5 2 2 2 10 2 5 2" xfId="33191"/>
    <cellStyle name="常规 5 5 10 2 5 2" xfId="33192"/>
    <cellStyle name="常规 5 2 4 10 2 5 2" xfId="33193"/>
    <cellStyle name="常规 5 2 2 3 10 2 5 2" xfId="33194"/>
    <cellStyle name="常规 5 6 9 2 5 2" xfId="33195"/>
    <cellStyle name="常规 5 2 5 9 2 5 2" xfId="33196"/>
    <cellStyle name="常规 5 2 2 4 9 2 5 2" xfId="33197"/>
    <cellStyle name="常规 5 4 2 9 2 5 2" xfId="33198"/>
    <cellStyle name="常规 5 2 3 2 9 2 5 2" xfId="33199"/>
    <cellStyle name="常规 5 2 2 2 2 9 2 5 2" xfId="33200"/>
    <cellStyle name="常规 5 5 2 9 2 5 2" xfId="33201"/>
    <cellStyle name="常规 5 2 4 2 9 2 5 2" xfId="33202"/>
    <cellStyle name="常规 5 2 2 3 2 9 2 5 2" xfId="33203"/>
    <cellStyle name="常规 5 7 4 2 5 2" xfId="33204"/>
    <cellStyle name="常规 5 2 6 4 2 5 2" xfId="33205"/>
    <cellStyle name="常规 5 2 2 5 4 2 5 2" xfId="33206"/>
    <cellStyle name="常规 5 4 3 4 2 5 2" xfId="33207"/>
    <cellStyle name="常规 5 2 3 3 4 2 5 2" xfId="33208"/>
    <cellStyle name="常规 5 2 2 2 3 4 2 5 2" xfId="33209"/>
    <cellStyle name="常规 5 5 3 4 2 5 2" xfId="33210"/>
    <cellStyle name="常规 5 2 4 3 4 2 5 2" xfId="33211"/>
    <cellStyle name="常规 5 2 2 3 3 4 2 5 2" xfId="33212"/>
    <cellStyle name="常规 5 6 2 4 2 5 2" xfId="33213"/>
    <cellStyle name="常规 5 2 5 2 4 2 5 2" xfId="33214"/>
    <cellStyle name="常规 5 2 2 4 2 4 2 5 2" xfId="33215"/>
    <cellStyle name="常规 5 4 2 2 4 2 5 2" xfId="33216"/>
    <cellStyle name="常规 5 2 3 2 2 4 2 5 2" xfId="33217"/>
    <cellStyle name="常规 5 2 2 2 2 2 4 2 5 2" xfId="33218"/>
    <cellStyle name="常规 5 5 2 2 4 2 5 2" xfId="33219"/>
    <cellStyle name="常规 5 2 4 2 2 4 2 5 2" xfId="33220"/>
    <cellStyle name="常规 5 2 2 3 2 2 4 2 5 2" xfId="33221"/>
    <cellStyle name="常规 5 8 4 2 5 2" xfId="33222"/>
    <cellStyle name="常规 5 2 7 4 2 5 2" xfId="33223"/>
    <cellStyle name="常规 5 2 2 6 4 2 5 2" xfId="33224"/>
    <cellStyle name="常规 5 4 4 4 2 5 2" xfId="33225"/>
    <cellStyle name="常规 5 2 3 4 4 2 5 2" xfId="33226"/>
    <cellStyle name="常规 5 2 2 2 4 4 2 5 2" xfId="33227"/>
    <cellStyle name="常规 5 5 4 4 2 5 2" xfId="33228"/>
    <cellStyle name="常规 5 2 4 4 4 2 5 2" xfId="33229"/>
    <cellStyle name="常规 5 2 2 3 4 4 2 5 2" xfId="33230"/>
    <cellStyle name="常规 5 6 3 4 2 5 2" xfId="33231"/>
    <cellStyle name="常规 5 2 5 3 4 2 5 2" xfId="33232"/>
    <cellStyle name="常规 5 2 2 4 3 4 2 5 2" xfId="33233"/>
    <cellStyle name="常规 5 4 2 3 4 2 5 2" xfId="33234"/>
    <cellStyle name="常规 5 2 3 2 3 4 2 5 2" xfId="33235"/>
    <cellStyle name="常规 5 2 2 2 2 3 4 2 5 2" xfId="33236"/>
    <cellStyle name="常规 5 5 2 3 4 2 5 2" xfId="33237"/>
    <cellStyle name="常规 5 2 4 2 3 4 2 5 2" xfId="33238"/>
    <cellStyle name="常规 5 2 2 3 2 3 4 2 5 2" xfId="33239"/>
    <cellStyle name="常规 5 9 4 2 5 2" xfId="33240"/>
    <cellStyle name="常规 5 2 8 4 2 5 2" xfId="33241"/>
    <cellStyle name="常规 5 2 2 7 4 2 5 2" xfId="33242"/>
    <cellStyle name="常规 5 4 5 4 2 5 2" xfId="33243"/>
    <cellStyle name="常规 5 2 3 5 4 2 5 2" xfId="33244"/>
    <cellStyle name="常规 5 2 2 2 5 4 2 5 2" xfId="33245"/>
    <cellStyle name="常规 5 5 5 4 2 5 2" xfId="33246"/>
    <cellStyle name="常规 5 2 4 5 4 2 5 2" xfId="33247"/>
    <cellStyle name="常规 5 2 2 3 5 4 2 5 2" xfId="33248"/>
    <cellStyle name="常规 5 6 4 4 2 5 2" xfId="33249"/>
    <cellStyle name="常规 5 2 5 4 4 2 5 2" xfId="33250"/>
    <cellStyle name="常规 5 2 2 4 4 4 2 5 2" xfId="33251"/>
    <cellStyle name="常规 5 4 2 4 4 2 5 2" xfId="33252"/>
    <cellStyle name="常规 5 2 3 2 4 4 2 5 2" xfId="33253"/>
    <cellStyle name="常规 5 2 2 2 2 4 4 2 5 2" xfId="33254"/>
    <cellStyle name="常规 5 5 2 4 4 2 5 2" xfId="33255"/>
    <cellStyle name="常规 5 2 4 2 4 4 2 5 2" xfId="33256"/>
    <cellStyle name="常规 5 2 2 3 2 4 4 2 5 2" xfId="33257"/>
    <cellStyle name="常规 5 10 4 2 5 2" xfId="33258"/>
    <cellStyle name="常规 5 2 9 4 2 5 2" xfId="33259"/>
    <cellStyle name="常规 5 2 2 8 4 2 5 2" xfId="33260"/>
    <cellStyle name="常规 5 4 6 4 2 5 2" xfId="33261"/>
    <cellStyle name="常规 5 2 3 6 4 2 5 2" xfId="33262"/>
    <cellStyle name="常规 5 2 2 2 6 4 2 5 2" xfId="33263"/>
    <cellStyle name="常规 5 5 6 4 2 5 2" xfId="33264"/>
    <cellStyle name="常规 5 2 4 6 4 2 5 2" xfId="33265"/>
    <cellStyle name="常规 5 2 2 3 6 4 2 5 2" xfId="33266"/>
    <cellStyle name="常规 5 6 5 4 2 5 2" xfId="33267"/>
    <cellStyle name="常规 5 2 5 5 4 2 5 2" xfId="33268"/>
    <cellStyle name="常规 5 2 2 4 5 4 2 5 2" xfId="33269"/>
    <cellStyle name="常规 5 4 2 5 4 2 5 2" xfId="33270"/>
    <cellStyle name="常规 5 2 3 2 5 4 2 5 2" xfId="33271"/>
    <cellStyle name="常规 5 2 2 2 2 5 4 2 5 2" xfId="33272"/>
    <cellStyle name="常规 5 5 2 5 4 2 5 2" xfId="33273"/>
    <cellStyle name="常规 5 2 4 2 5 4 2 5 2" xfId="33274"/>
    <cellStyle name="常规 5 2 2 3 2 5 4 2 5 2" xfId="33275"/>
    <cellStyle name="常规 5 11 4 2 5 2" xfId="33276"/>
    <cellStyle name="常规 5 2 10 4 2 5 2" xfId="33277"/>
    <cellStyle name="常规 5 2 2 9 4 2 5 2" xfId="33278"/>
    <cellStyle name="常规 5 4 7 4 2 5 2" xfId="33279"/>
    <cellStyle name="常规 5 2 3 7 4 2 5 2" xfId="33280"/>
    <cellStyle name="常规 5 2 2 2 7 4 2 5 2" xfId="33281"/>
    <cellStyle name="常规 5 5 7 4 2 5 2" xfId="33282"/>
    <cellStyle name="常规 5 2 4 7 4 2 5 2" xfId="33283"/>
    <cellStyle name="常规 5 2 2 3 7 4 2 5 2" xfId="33284"/>
    <cellStyle name="常规 5 6 6 4 2 5 2" xfId="33285"/>
    <cellStyle name="常规 5 2 5 6 4 2 5 2" xfId="33286"/>
    <cellStyle name="常规 5 2 2 4 6 4 2 5 2" xfId="33287"/>
    <cellStyle name="常规 5 4 2 6 4 2 5 2" xfId="33288"/>
    <cellStyle name="常规 5 2 3 2 6 4 2 5 2" xfId="33289"/>
    <cellStyle name="常规 5 2 2 2 2 6 4 2 5 2" xfId="33290"/>
    <cellStyle name="常规 5 5 2 6 4 2 5 2" xfId="33291"/>
    <cellStyle name="常规 5 2 4 2 6 4 2 5 2" xfId="33292"/>
    <cellStyle name="常规 5 2 2 3 2 6 4 2 5 2" xfId="33293"/>
    <cellStyle name="常规 5 12 3 2 5 2" xfId="33294"/>
    <cellStyle name="常规 5 2 11 3 2 5 2" xfId="33295"/>
    <cellStyle name="常规 5 2 2 10 3 2 5 2" xfId="33296"/>
    <cellStyle name="常规 5 4 8 3 2 5 2" xfId="33297"/>
    <cellStyle name="常规 5 2 3 8 3 2 5 2" xfId="33298"/>
    <cellStyle name="常规 5 2 2 2 8 3 2 5 2" xfId="33299"/>
    <cellStyle name="常规 5 5 8 3 2 5 2" xfId="33300"/>
    <cellStyle name="常规 5 2 4 8 3 2 5 2" xfId="33301"/>
    <cellStyle name="常规 5 2 2 3 8 3 2 5 2" xfId="33302"/>
    <cellStyle name="常规 5 6 7 3 2 5 2" xfId="33303"/>
    <cellStyle name="常规 5 2 5 7 3 2 5 2" xfId="33304"/>
    <cellStyle name="常规 5 2 2 4 7 3 2 5 2" xfId="33305"/>
    <cellStyle name="常规 5 4 2 7 3 2 5 2" xfId="33306"/>
    <cellStyle name="常规 5 2 3 2 7 3 2 5 2" xfId="33307"/>
    <cellStyle name="常规 5 2 2 2 2 7 3 2 5 2" xfId="33308"/>
    <cellStyle name="常规 5 5 2 7 3 2 5 2" xfId="33309"/>
    <cellStyle name="常规 5 2 4 2 7 3 2 5 2" xfId="33310"/>
    <cellStyle name="常规 5 2 2 3 2 7 3 2 5 2" xfId="33311"/>
    <cellStyle name="常规 5 7 2 3 2 5 2" xfId="33312"/>
    <cellStyle name="常规 5 2 6 2 3 2 5 2" xfId="33313"/>
    <cellStyle name="常规 5 2 2 5 2 3 2 5 2" xfId="33314"/>
    <cellStyle name="常规 5 4 3 2 3 2 5 2" xfId="33315"/>
    <cellStyle name="常规 5 2 3 3 2 3 2 5 2" xfId="33316"/>
    <cellStyle name="常规 5 2 2 2 3 2 3 2 5 2" xfId="33317"/>
    <cellStyle name="常规 5 5 3 2 3 2 5 2" xfId="33318"/>
    <cellStyle name="常规 5 2 4 3 2 3 2 5 2" xfId="33319"/>
    <cellStyle name="常规 5 2 2 3 3 2 3 2 5 2" xfId="33320"/>
    <cellStyle name="常规 5 6 2 2 3 2 5 2" xfId="33321"/>
    <cellStyle name="常规 5 2 5 2 2 3 2 5 2" xfId="33322"/>
    <cellStyle name="常规 5 2 2 4 2 2 3 2 5 2" xfId="33323"/>
    <cellStyle name="常规 5 4 2 2 2 3 2 5 2" xfId="33324"/>
    <cellStyle name="常规 5 2 3 2 2 2 3 2 5 2" xfId="33325"/>
    <cellStyle name="常规 5 2 2 2 2 2 2 3 2 5 2" xfId="33326"/>
    <cellStyle name="常规 5 5 2 2 2 3 2 5 2" xfId="33327"/>
    <cellStyle name="常规 5 2 4 2 2 2 3 2 5 2" xfId="33328"/>
    <cellStyle name="常规 5 2 2 3 2 2 2 3 2 5 2" xfId="33329"/>
    <cellStyle name="常规 5 8 2 3 2 5 2" xfId="33330"/>
    <cellStyle name="常规 5 2 7 2 3 2 5 2" xfId="33331"/>
    <cellStyle name="常规 5 2 2 6 2 3 2 5 2" xfId="33332"/>
    <cellStyle name="常规 5 4 4 2 3 2 5 2" xfId="33333"/>
    <cellStyle name="常规 5 2 3 4 2 3 2 5 2" xfId="33334"/>
    <cellStyle name="常规 5 2 2 2 4 2 3 2 5 2" xfId="33335"/>
    <cellStyle name="常规 5 5 4 2 3 2 5 2" xfId="33336"/>
    <cellStyle name="常规 5 2 4 4 2 3 2 5 2" xfId="33337"/>
    <cellStyle name="常规 5 2 2 3 4 2 3 2 5 2" xfId="33338"/>
    <cellStyle name="常规 5 6 3 2 3 2 5 2" xfId="33339"/>
    <cellStyle name="常规 5 2 5 3 2 3 2 5 2" xfId="33340"/>
    <cellStyle name="常规 5 2 2 4 3 2 3 2 5 2" xfId="33341"/>
    <cellStyle name="常规 5 4 2 3 2 3 2 5 2" xfId="33342"/>
    <cellStyle name="常规 5 2 3 2 3 2 3 2 5 2" xfId="33343"/>
    <cellStyle name="常规 5 2 2 2 2 3 2 3 2 5 2" xfId="33344"/>
    <cellStyle name="常规 5 5 2 3 2 3 2 5 2" xfId="33345"/>
    <cellStyle name="常规 5 2 4 2 3 2 3 2 5 2" xfId="33346"/>
    <cellStyle name="常规 5 2 2 3 2 3 2 3 2 5 2" xfId="33347"/>
    <cellStyle name="常规 5 9 2 3 2 5 2" xfId="33348"/>
    <cellStyle name="常规 5 2 8 2 3 2 5 2" xfId="33349"/>
    <cellStyle name="常规 5 2 2 7 2 3 2 5 2" xfId="33350"/>
    <cellStyle name="常规 5 4 5 2 3 2 5 2" xfId="33351"/>
    <cellStyle name="常规 5 2 3 5 2 3 2 5 2" xfId="33352"/>
    <cellStyle name="常规 5 2 2 2 5 2 3 2 5 2" xfId="33353"/>
    <cellStyle name="常规 5 5 5 2 3 2 5 2" xfId="33354"/>
    <cellStyle name="常规 5 2 4 5 2 3 2 5 2" xfId="33355"/>
    <cellStyle name="常规 5 2 2 3 5 2 3 2 5 2" xfId="33356"/>
    <cellStyle name="常规 5 6 4 2 3 2 5 2" xfId="33357"/>
    <cellStyle name="常规 5 2 5 4 2 3 2 5 2" xfId="33358"/>
    <cellStyle name="常规 5 2 2 4 4 2 3 2 5 2" xfId="33359"/>
    <cellStyle name="常规 5 4 2 4 2 3 2 5 2" xfId="33360"/>
    <cellStyle name="常规 5 2 3 2 4 2 3 2 5 2" xfId="33361"/>
    <cellStyle name="常规 5 2 2 2 2 4 2 3 2 5 2" xfId="33362"/>
    <cellStyle name="常规 5 5 2 4 2 3 2 5 2" xfId="33363"/>
    <cellStyle name="常规 5 2 4 2 4 2 3 2 5 2" xfId="33364"/>
    <cellStyle name="常规 5 2 2 3 2 4 2 3 2 5 2" xfId="33365"/>
    <cellStyle name="常规 5 10 2 3 2 5 2" xfId="33366"/>
    <cellStyle name="常规 5 2 9 2 3 2 5 2" xfId="33367"/>
    <cellStyle name="常规 5 2 2 8 2 3 2 5 2" xfId="33368"/>
    <cellStyle name="常规 5 4 6 2 3 2 5 2" xfId="33369"/>
    <cellStyle name="常规 5 2 3 6 2 3 2 5 2" xfId="33370"/>
    <cellStyle name="常规 5 2 2 2 6 2 3 2 5 2" xfId="33371"/>
    <cellStyle name="常规 5 5 6 2 3 2 5 2" xfId="33372"/>
    <cellStyle name="常规 5 2 4 6 2 3 2 5 2" xfId="33373"/>
    <cellStyle name="常规 5 2 2 3 6 2 3 2 5 2" xfId="33374"/>
    <cellStyle name="常规 5 6 5 2 3 2 5 2" xfId="33375"/>
    <cellStyle name="常规 5 2 5 5 2 3 2 5 2" xfId="33376"/>
    <cellStyle name="常规 5 2 2 4 5 2 3 2 5 2" xfId="33377"/>
    <cellStyle name="常规 5 4 2 5 2 3 2 5 2" xfId="33378"/>
    <cellStyle name="常规 5 2 3 2 5 2 3 2 5 2" xfId="33379"/>
    <cellStyle name="常规 5 2 2 2 2 5 2 3 2 5 2" xfId="33380"/>
    <cellStyle name="常规 5 5 2 5 2 3 2 5 2" xfId="33381"/>
    <cellStyle name="常规 5 2 4 2 5 2 3 2 5 2" xfId="33382"/>
    <cellStyle name="常规 5 2 2 3 2 5 2 3 2 5 2" xfId="33383"/>
    <cellStyle name="常规 5 11 2 3 2 5 2" xfId="33384"/>
    <cellStyle name="常规 5 2 10 2 3 2 5 2" xfId="33385"/>
    <cellStyle name="常规 5 2 2 9 2 3 2 5 2" xfId="33386"/>
    <cellStyle name="常规 5 4 7 2 3 2 5 2" xfId="33387"/>
    <cellStyle name="常规 5 2 3 7 2 3 2 5 2" xfId="33388"/>
    <cellStyle name="常规 5 2 2 2 7 2 3 2 5 2" xfId="33389"/>
    <cellStyle name="常规 5 5 7 2 3 2 5 2" xfId="33390"/>
    <cellStyle name="常规 5 2 4 7 2 3 2 5 2" xfId="33391"/>
    <cellStyle name="常规 5 2 2 3 7 2 3 2 5 2" xfId="33392"/>
    <cellStyle name="常规 5 6 6 2 3 2 5 2" xfId="33393"/>
    <cellStyle name="常规 5 2 5 6 2 3 2 5 2" xfId="33394"/>
    <cellStyle name="常规 5 2 2 4 6 2 3 2 5 2" xfId="33395"/>
    <cellStyle name="常规 5 4 2 6 2 3 2 5 2" xfId="33396"/>
    <cellStyle name="常规 5 2 3 2 6 2 3 2 5 2" xfId="33397"/>
    <cellStyle name="常规 5 2 2 2 2 6 2 3 2 5 2" xfId="33398"/>
    <cellStyle name="常规 5 5 2 6 2 3 2 5 2" xfId="33399"/>
    <cellStyle name="常规 5 2 4 2 6 2 3 2 5 2" xfId="33400"/>
    <cellStyle name="常规 5 2 2 3 2 6 2 3 2 5 2" xfId="33401"/>
    <cellStyle name="常规 5 2 15 4 2" xfId="33402"/>
    <cellStyle name="常规 5 2 2 14 4 2" xfId="33403"/>
    <cellStyle name="常规 15 4 2" xfId="33404"/>
    <cellStyle name="常规 5 16 4 2" xfId="33405"/>
    <cellStyle name="常规 5 2 16 4 2" xfId="33406"/>
    <cellStyle name="常规 5 2 2 15 4 2" xfId="33407"/>
    <cellStyle name="常规 5 4 12 4 2" xfId="33408"/>
    <cellStyle name="常规 5 2 3 12 4 2" xfId="33409"/>
    <cellStyle name="常规 5 2 2 2 12 4 2" xfId="33410"/>
    <cellStyle name="常规 5 5 12 4 2" xfId="33411"/>
    <cellStyle name="常规 5 2 4 12 4 2" xfId="33412"/>
    <cellStyle name="常规 5 2 2 3 12 4 2" xfId="33413"/>
    <cellStyle name="常规 5 6 11 4 2" xfId="33414"/>
    <cellStyle name="常规 5 2 5 11 4 2" xfId="33415"/>
    <cellStyle name="常规 5 2 2 4 11 4 2" xfId="33416"/>
    <cellStyle name="常规 5 4 2 11 4 2" xfId="33417"/>
    <cellStyle name="常规 5 2 3 2 11 4 2" xfId="33418"/>
    <cellStyle name="常规 5 2 2 2 2 11 4 2" xfId="33419"/>
    <cellStyle name="常规 5 5 2 11 4 2" xfId="33420"/>
    <cellStyle name="常规 5 2 4 2 11 4 2" xfId="33421"/>
    <cellStyle name="常规 5 2 2 3 2 11 4 2" xfId="33422"/>
    <cellStyle name="常规 5 7 6 4 2" xfId="33423"/>
    <cellStyle name="常规 5 2 6 6 4 2" xfId="33424"/>
    <cellStyle name="常规 5 2 2 5 6 4 2" xfId="33425"/>
    <cellStyle name="常规 5 4 3 6 4 2" xfId="33426"/>
    <cellStyle name="常规 5 2 3 3 6 4 2" xfId="33427"/>
    <cellStyle name="常规 5 2 2 2 3 6 4 2" xfId="33428"/>
    <cellStyle name="常规 5 5 3 6 4 2" xfId="33429"/>
    <cellStyle name="常规 5 2 4 3 6 4 2" xfId="33430"/>
    <cellStyle name="常规 5 2 2 3 3 6 4 2" xfId="33431"/>
    <cellStyle name="常规 5 6 2 6 4 2" xfId="33432"/>
    <cellStyle name="常规 5 2 5 2 6 4 2" xfId="33433"/>
    <cellStyle name="常规 5 2 2 4 2 6 4 2" xfId="33434"/>
    <cellStyle name="常规 5 4 2 2 6 4 2" xfId="33435"/>
    <cellStyle name="常规 5 2 3 2 2 6 4 2" xfId="33436"/>
    <cellStyle name="常规 5 2 2 2 2 2 6 4 2" xfId="33437"/>
    <cellStyle name="常规 5 5 2 2 6 4 2" xfId="33438"/>
    <cellStyle name="常规 5 2 4 2 2 6 4 2" xfId="33439"/>
    <cellStyle name="常规 5 2 2 3 2 2 6 4 2" xfId="33440"/>
    <cellStyle name="常规 5 8 6 4 2" xfId="33441"/>
    <cellStyle name="常规 5 2 7 6 4 2" xfId="33442"/>
    <cellStyle name="常规 5 2 2 6 6 4 2" xfId="33443"/>
    <cellStyle name="常规 5 4 4 6 4 2" xfId="33444"/>
    <cellStyle name="常规 5 2 3 4 6 4 2" xfId="33445"/>
    <cellStyle name="常规 5 2 2 2 4 6 4 2" xfId="33446"/>
    <cellStyle name="常规 5 5 4 6 4 2" xfId="33447"/>
    <cellStyle name="常规 5 2 4 4 6 4 2" xfId="33448"/>
    <cellStyle name="常规 5 2 2 3 4 6 4 2" xfId="33449"/>
    <cellStyle name="常规 5 6 3 6 4 2" xfId="33450"/>
    <cellStyle name="常规 5 2 5 3 6 4 2" xfId="33451"/>
    <cellStyle name="常规 5 2 2 4 3 6 4 2" xfId="33452"/>
    <cellStyle name="常规 5 4 2 3 6 4 2" xfId="33453"/>
    <cellStyle name="常规 5 2 3 2 3 6 4 2" xfId="33454"/>
    <cellStyle name="常规 5 2 2 2 2 3 6 4 2" xfId="33455"/>
    <cellStyle name="常规 5 5 2 3 6 4 2" xfId="33456"/>
    <cellStyle name="常规 5 2 4 2 3 6 4 2" xfId="33457"/>
    <cellStyle name="常规 5 2 2 3 2 3 6 4 2" xfId="33458"/>
    <cellStyle name="常规 5 9 6 4 2" xfId="33459"/>
    <cellStyle name="常规 5 2 8 6 4 2" xfId="33460"/>
    <cellStyle name="常规 5 2 2 7 6 4 2" xfId="33461"/>
    <cellStyle name="常规 5 4 5 6 4 2" xfId="33462"/>
    <cellStyle name="常规 5 2 3 5 6 4 2" xfId="33463"/>
    <cellStyle name="常规 5 2 2 2 5 6 4 2" xfId="33464"/>
    <cellStyle name="常规 5 5 5 6 4 2" xfId="33465"/>
    <cellStyle name="常规 5 2 4 5 6 4 2" xfId="33466"/>
    <cellStyle name="常规 5 2 2 3 5 6 4 2" xfId="33467"/>
    <cellStyle name="常规 5 6 4 6 4 2" xfId="33468"/>
    <cellStyle name="常规 5 2 5 4 6 4 2" xfId="33469"/>
    <cellStyle name="常规 5 2 2 4 4 6 4 2" xfId="33470"/>
    <cellStyle name="常规 5 4 2 4 6 4 2" xfId="33471"/>
    <cellStyle name="常规 5 2 3 2 4 6 4 2" xfId="33472"/>
    <cellStyle name="常规 5 2 2 2 2 4 6 4 2" xfId="33473"/>
    <cellStyle name="常规 5 5 2 4 6 4 2" xfId="33474"/>
    <cellStyle name="常规 5 2 4 2 4 6 4 2" xfId="33475"/>
    <cellStyle name="常规 5 2 2 3 2 4 6 4 2" xfId="33476"/>
    <cellStyle name="常规 5 10 6 4 2" xfId="33477"/>
    <cellStyle name="常规 5 2 9 6 4 2" xfId="33478"/>
    <cellStyle name="常规 5 2 2 8 6 4 2" xfId="33479"/>
    <cellStyle name="常规 5 4 6 6 4 2" xfId="33480"/>
    <cellStyle name="常规 5 2 3 6 6 4 2" xfId="33481"/>
    <cellStyle name="常规 5 2 2 2 6 6 4 2" xfId="33482"/>
    <cellStyle name="常规 5 5 6 6 4 2" xfId="33483"/>
    <cellStyle name="常规 5 2 4 6 6 4 2" xfId="33484"/>
    <cellStyle name="常规 5 2 2 3 6 6 4 2" xfId="33485"/>
    <cellStyle name="常规 5 6 5 6 4 2" xfId="33486"/>
    <cellStyle name="常规 5 2 5 5 6 4 2" xfId="33487"/>
    <cellStyle name="常规 5 2 2 4 5 6 4 2" xfId="33488"/>
    <cellStyle name="常规 5 4 2 5 6 4 2" xfId="33489"/>
    <cellStyle name="常规 5 2 3 2 5 6 4 2" xfId="33490"/>
    <cellStyle name="常规 5 2 2 2 2 5 6 4 2" xfId="33491"/>
    <cellStyle name="常规 5 5 2 5 6 4 2" xfId="33492"/>
    <cellStyle name="常规 5 2 4 2 5 6 4 2" xfId="33493"/>
    <cellStyle name="常规 5 2 2 3 2 5 6 4 2" xfId="33494"/>
    <cellStyle name="常规 5 11 6 4 2" xfId="33495"/>
    <cellStyle name="常规 5 2 10 6 4 2" xfId="33496"/>
    <cellStyle name="常规 5 2 2 9 6 4 2" xfId="33497"/>
    <cellStyle name="常规 5 4 7 6 4 2" xfId="33498"/>
    <cellStyle name="常规 5 2 3 7 6 4 2" xfId="33499"/>
    <cellStyle name="常规 5 2 2 2 7 6 4 2" xfId="33500"/>
    <cellStyle name="常规 5 5 7 6 4 2" xfId="33501"/>
    <cellStyle name="常规 5 2 4 7 6 4 2" xfId="33502"/>
    <cellStyle name="常规 5 2 2 3 7 6 4 2" xfId="33503"/>
    <cellStyle name="常规 5 6 6 6 4 2" xfId="33504"/>
    <cellStyle name="常规 5 2 5 6 6 4 2" xfId="33505"/>
    <cellStyle name="常规 5 2 2 4 6 6 4 2" xfId="33506"/>
    <cellStyle name="常规 5 4 2 6 6 4 2" xfId="33507"/>
    <cellStyle name="常规 5 2 3 2 6 6 4 2" xfId="33508"/>
    <cellStyle name="常规 5 2 2 2 2 6 6 4 2" xfId="33509"/>
    <cellStyle name="常规 5 5 2 6 6 4 2" xfId="33510"/>
    <cellStyle name="常规 5 2 4 2 6 6 4 2" xfId="33511"/>
    <cellStyle name="常规 5 2 2 3 2 6 6 4 2" xfId="33512"/>
    <cellStyle name="常规 5 12 5 4 2" xfId="33513"/>
    <cellStyle name="常规 5 2 11 5 4 2" xfId="33514"/>
    <cellStyle name="常规 5 2 2 10 5 4 2" xfId="33515"/>
    <cellStyle name="常规 5 4 8 5 4 2" xfId="33516"/>
    <cellStyle name="常规 5 2 3 8 5 4 2" xfId="33517"/>
    <cellStyle name="常规 5 2 2 2 8 5 4 2" xfId="33518"/>
    <cellStyle name="常规 5 5 8 5 4 2" xfId="33519"/>
    <cellStyle name="常规 5 2 4 8 5 4 2" xfId="33520"/>
    <cellStyle name="常规 5 2 2 3 8 5 4 2" xfId="33521"/>
    <cellStyle name="常规 5 6 7 5 4 2" xfId="33522"/>
    <cellStyle name="常规 5 2 5 7 5 4 2" xfId="33523"/>
    <cellStyle name="常规 5 2 2 4 7 5 4 2" xfId="33524"/>
    <cellStyle name="常规 5 4 2 7 5 4 2" xfId="33525"/>
    <cellStyle name="常规 5 2 3 2 7 5 4 2" xfId="33526"/>
    <cellStyle name="常规 5 2 2 2 2 7 5 4 2" xfId="33527"/>
    <cellStyle name="常规 5 5 2 7 5 4 2" xfId="33528"/>
    <cellStyle name="常规 5 2 4 2 7 5 4 2" xfId="33529"/>
    <cellStyle name="常规 5 2 2 3 2 7 5 4 2" xfId="33530"/>
    <cellStyle name="常规 5 7 2 5 4 2" xfId="33531"/>
    <cellStyle name="常规 5 2 6 2 5 4 2" xfId="33532"/>
    <cellStyle name="常规 5 2 2 5 2 5 4 2" xfId="33533"/>
    <cellStyle name="常规 5 4 3 2 5 4 2" xfId="33534"/>
    <cellStyle name="常规 5 2 3 3 2 5 4 2" xfId="33535"/>
    <cellStyle name="常规 5 2 2 2 3 2 5 4 2" xfId="33536"/>
    <cellStyle name="常规 5 5 3 2 5 4 2" xfId="33537"/>
    <cellStyle name="常规 5 2 4 3 2 5 4 2" xfId="33538"/>
    <cellStyle name="常规 5 2 2 3 3 2 5 4 2" xfId="33539"/>
    <cellStyle name="常规 5 6 2 2 5 4 2" xfId="33540"/>
    <cellStyle name="常规 5 2 5 2 2 5 4 2" xfId="33541"/>
    <cellStyle name="常规 5 2 2 4 2 2 5 4 2" xfId="33542"/>
    <cellStyle name="常规 5 4 2 2 2 5 4 2" xfId="33543"/>
    <cellStyle name="常规 5 2 3 2 2 2 5 4 2" xfId="33544"/>
    <cellStyle name="常规 5 2 2 2 2 2 2 5 4 2" xfId="33545"/>
    <cellStyle name="常规 5 5 2 2 2 5 4 2" xfId="33546"/>
    <cellStyle name="常规 5 2 4 2 2 2 5 4 2" xfId="33547"/>
    <cellStyle name="常规 5 2 2 3 2 2 2 5 4 2" xfId="33548"/>
    <cellStyle name="常规 5 8 2 5 4 2" xfId="33549"/>
    <cellStyle name="常规 5 2 7 2 5 4 2" xfId="33550"/>
    <cellStyle name="常规 5 2 2 6 2 5 4 2" xfId="33551"/>
    <cellStyle name="常规 5 4 4 2 5 4 2" xfId="33552"/>
    <cellStyle name="常规 5 2 3 4 2 5 4 2" xfId="33553"/>
    <cellStyle name="常规 5 2 2 2 4 2 5 4 2" xfId="33554"/>
    <cellStyle name="常规 5 5 4 2 5 4 2" xfId="33555"/>
    <cellStyle name="常规 5 2 4 4 2 5 4 2" xfId="33556"/>
    <cellStyle name="常规 5 2 2 3 4 2 5 4 2" xfId="33557"/>
    <cellStyle name="常规 5 6 3 2 5 4 2" xfId="33558"/>
    <cellStyle name="常规 5 2 5 3 2 5 4 2" xfId="33559"/>
    <cellStyle name="常规 5 2 2 4 3 2 5 4 2" xfId="33560"/>
    <cellStyle name="常规 5 4 2 3 2 5 4 2" xfId="33561"/>
    <cellStyle name="常规 5 2 3 2 3 2 5 4 2" xfId="33562"/>
    <cellStyle name="常规 5 2 2 2 2 3 2 5 4 2" xfId="33563"/>
    <cellStyle name="常规 5 5 2 3 2 5 4 2" xfId="33564"/>
    <cellStyle name="常规 5 2 4 2 3 2 5 4 2" xfId="33565"/>
    <cellStyle name="常规 5 2 2 3 2 3 2 5 4 2" xfId="33566"/>
    <cellStyle name="常规 5 9 2 5 4 2" xfId="33567"/>
    <cellStyle name="常规 5 2 8 2 5 4 2" xfId="33568"/>
    <cellStyle name="常规 5 2 2 7 2 5 4 2" xfId="33569"/>
    <cellStyle name="常规 5 4 5 2 5 4 2" xfId="33570"/>
    <cellStyle name="常规 5 2 3 5 2 5 4 2" xfId="33571"/>
    <cellStyle name="常规 5 2 2 2 5 2 5 4 2" xfId="33572"/>
    <cellStyle name="常规 5 5 5 2 5 4 2" xfId="33573"/>
    <cellStyle name="常规 5 2 4 5 2 5 4 2" xfId="33574"/>
    <cellStyle name="常规 5 2 2 3 5 2 5 4 2" xfId="33575"/>
    <cellStyle name="常规 5 6 4 2 5 4 2" xfId="33576"/>
    <cellStyle name="常规 5 2 5 4 2 5 4 2" xfId="33577"/>
    <cellStyle name="常规 5 2 2 4 4 2 5 4 2" xfId="33578"/>
    <cellStyle name="常规 5 4 2 4 2 5 4 2" xfId="33579"/>
    <cellStyle name="常规 5 2 3 2 4 2 5 4 2" xfId="33580"/>
    <cellStyle name="常规 5 2 2 2 2 4 2 5 4 2" xfId="33581"/>
    <cellStyle name="常规 5 5 2 4 2 5 4 2" xfId="33582"/>
    <cellStyle name="常规 5 2 4 2 4 2 5 4 2" xfId="33583"/>
    <cellStyle name="常规 5 2 2 3 2 4 2 5 4 2" xfId="33584"/>
    <cellStyle name="常规 5 10 2 5 4 2" xfId="33585"/>
    <cellStyle name="常规 5 2 9 2 5 4 2" xfId="33586"/>
    <cellStyle name="常规 5 2 2 8 2 5 4 2" xfId="33587"/>
    <cellStyle name="常规 5 4 6 2 5 4 2" xfId="33588"/>
    <cellStyle name="常规 5 2 3 6 2 5 4 2" xfId="33589"/>
    <cellStyle name="常规 5 2 2 2 6 2 5 4 2" xfId="33590"/>
    <cellStyle name="常规 5 5 6 2 5 4 2" xfId="33591"/>
    <cellStyle name="常规 5 2 4 6 2 5 4 2" xfId="33592"/>
    <cellStyle name="常规 5 2 2 3 6 2 5 4 2" xfId="33593"/>
    <cellStyle name="常规 5 6 5 2 5 4 2" xfId="33594"/>
    <cellStyle name="常规 5 2 5 5 2 5 4 2" xfId="33595"/>
    <cellStyle name="常规 5 2 2 4 5 2 5 4 2" xfId="33596"/>
    <cellStyle name="常规 5 4 2 5 2 5 4 2" xfId="33597"/>
    <cellStyle name="常规 5 2 3 2 5 2 5 4 2" xfId="33598"/>
    <cellStyle name="常规 5 2 2 2 2 5 2 5 4 2" xfId="33599"/>
    <cellStyle name="常规 5 5 2 5 2 5 4 2" xfId="33600"/>
    <cellStyle name="常规 5 2 4 2 5 2 5 4 2" xfId="33601"/>
    <cellStyle name="常规 5 2 2 3 2 5 2 5 4 2" xfId="33602"/>
    <cellStyle name="常规 5 11 2 5 4 2" xfId="33603"/>
    <cellStyle name="常规 5 2 10 2 5 4 2" xfId="33604"/>
    <cellStyle name="常规 5 2 2 9 2 5 4 2" xfId="33605"/>
    <cellStyle name="常规 5 4 7 2 5 4 2" xfId="33606"/>
    <cellStyle name="常规 5 2 3 7 2 5 4 2" xfId="33607"/>
    <cellStyle name="常规 5 2 2 2 7 2 5 4 2" xfId="33608"/>
    <cellStyle name="常规 5 5 7 2 5 4 2" xfId="33609"/>
    <cellStyle name="常规 5 2 4 7 2 5 4 2" xfId="33610"/>
    <cellStyle name="常规 5 2 2 3 7 2 5 4 2" xfId="33611"/>
    <cellStyle name="常规 5 6 6 2 5 4 2" xfId="33612"/>
    <cellStyle name="常规 5 2 5 6 2 5 4 2" xfId="33613"/>
    <cellStyle name="常规 5 2 2 4 6 2 5 4 2" xfId="33614"/>
    <cellStyle name="常规 5 4 2 6 2 5 4 2" xfId="33615"/>
    <cellStyle name="常规 5 2 3 2 6 2 5 4 2" xfId="33616"/>
    <cellStyle name="常规 5 2 2 2 2 6 2 5 4 2" xfId="33617"/>
    <cellStyle name="常规 5 5 2 6 2 5 4 2" xfId="33618"/>
    <cellStyle name="常规 5 2 4 2 6 2 5 4 2" xfId="33619"/>
    <cellStyle name="常规 5 2 2 3 2 6 2 5 4 2" xfId="33620"/>
    <cellStyle name="常规 5 13 3 4 2" xfId="33621"/>
    <cellStyle name="常规 5 2 12 3 4 2" xfId="33622"/>
    <cellStyle name="常规 5 2 2 11 3 4 2" xfId="33623"/>
    <cellStyle name="常规 5 4 9 3 4 2" xfId="33624"/>
    <cellStyle name="常规 5 2 3 9 3 4 2" xfId="33625"/>
    <cellStyle name="常规 5 2 2 2 9 3 4 2" xfId="33626"/>
    <cellStyle name="常规 5 5 9 3 4 2" xfId="33627"/>
    <cellStyle name="常规 5 2 4 9 3 4 2" xfId="33628"/>
    <cellStyle name="常规 5 2 2 3 9 3 4 2" xfId="33629"/>
    <cellStyle name="常规 5 6 8 3 4 2" xfId="33630"/>
    <cellStyle name="常规 5 2 5 8 3 4 2" xfId="33631"/>
    <cellStyle name="常规 5 2 2 4 8 3 4 2" xfId="33632"/>
    <cellStyle name="常规 5 4 2 8 3 4 2" xfId="33633"/>
    <cellStyle name="常规 5 2 3 2 8 3 4 2" xfId="33634"/>
    <cellStyle name="常规 5 2 2 2 2 8 3 4 2" xfId="33635"/>
    <cellStyle name="常规 5 5 2 8 3 4 2" xfId="33636"/>
    <cellStyle name="常规 5 2 4 2 8 3 4 2" xfId="33637"/>
    <cellStyle name="常规 5 2 2 3 2 8 3 4 2" xfId="33638"/>
    <cellStyle name="常规 5 7 3 3 4 2" xfId="33639"/>
    <cellStyle name="常规 5 2 6 3 3 4 2" xfId="33640"/>
    <cellStyle name="常规 5 2 2 5 3 3 4 2" xfId="33641"/>
    <cellStyle name="常规 5 4 3 3 3 4 2" xfId="33642"/>
    <cellStyle name="常规 5 2 3 3 3 3 4 2" xfId="33643"/>
    <cellStyle name="常规 5 2 2 2 3 3 3 4 2" xfId="33644"/>
    <cellStyle name="常规 5 5 3 3 3 4 2" xfId="33645"/>
    <cellStyle name="常规 5 2 4 3 3 3 4 2" xfId="33646"/>
    <cellStyle name="常规 5 2 2 3 3 3 3 4 2" xfId="33647"/>
    <cellStyle name="常规 5 6 2 3 3 4 2" xfId="33648"/>
    <cellStyle name="常规 5 2 5 2 3 3 4 2" xfId="33649"/>
    <cellStyle name="常规 5 2 2 4 2 3 3 4 2" xfId="33650"/>
    <cellStyle name="常规 5 4 2 2 3 3 4 2" xfId="33651"/>
    <cellStyle name="常规 5 2 3 2 2 3 3 4 2" xfId="33652"/>
    <cellStyle name="常规 5 2 2 2 2 2 3 3 4 2" xfId="33653"/>
    <cellStyle name="常规 5 5 2 2 3 3 4 2" xfId="33654"/>
    <cellStyle name="常规 5 2 4 2 2 3 3 4 2" xfId="33655"/>
    <cellStyle name="常规 5 2 2 3 2 2 3 3 4 2" xfId="33656"/>
    <cellStyle name="常规 5 8 3 3 4 2" xfId="33657"/>
    <cellStyle name="常规 5 2 7 3 3 4 2" xfId="33658"/>
    <cellStyle name="常规 5 2 2 6 3 3 4 2" xfId="33659"/>
    <cellStyle name="常规 5 4 4 3 3 4 2" xfId="33660"/>
    <cellStyle name="常规 5 2 3 4 3 3 4 2" xfId="33661"/>
    <cellStyle name="常规 5 2 2 2 4 3 3 4 2" xfId="33662"/>
    <cellStyle name="常规 5 5 4 3 3 4 2" xfId="33663"/>
    <cellStyle name="常规 5 2 4 4 3 3 4 2" xfId="33664"/>
    <cellStyle name="常规 5 2 2 3 4 3 3 4 2" xfId="33665"/>
    <cellStyle name="常规 5 6 3 3 3 4 2" xfId="33666"/>
    <cellStyle name="常规 5 2 5 3 3 3 4 2" xfId="33667"/>
    <cellStyle name="常规 5 2 2 4 3 3 3 4 2" xfId="33668"/>
    <cellStyle name="常规 5 4 2 3 3 3 4 2" xfId="33669"/>
    <cellStyle name="常规 5 2 3 2 3 3 3 4 2" xfId="33670"/>
    <cellStyle name="常规 5 2 2 2 2 3 3 3 4 2" xfId="33671"/>
    <cellStyle name="常规 5 5 2 3 3 3 4 2" xfId="33672"/>
    <cellStyle name="常规 5 2 4 2 3 3 3 4 2" xfId="33673"/>
    <cellStyle name="常规 5 2 2 3 2 3 3 3 4 2" xfId="33674"/>
    <cellStyle name="常规 5 9 3 3 4 2" xfId="33675"/>
    <cellStyle name="常规 5 2 8 3 3 4 2" xfId="33676"/>
    <cellStyle name="常规 5 2 2 7 3 3 4 2" xfId="33677"/>
    <cellStyle name="常规 5 4 5 3 3 4 2" xfId="33678"/>
    <cellStyle name="常规 5 2 3 5 3 3 4 2" xfId="33679"/>
    <cellStyle name="常规 5 2 2 2 5 3 3 4 2" xfId="33680"/>
    <cellStyle name="常规 5 5 5 3 3 4 2" xfId="33681"/>
    <cellStyle name="常规 5 2 4 5 3 3 4 2" xfId="33682"/>
    <cellStyle name="常规 5 2 2 3 5 3 3 4 2" xfId="33683"/>
    <cellStyle name="常规 5 6 4 3 3 4 2" xfId="33684"/>
    <cellStyle name="常规 5 2 5 4 3 3 4 2" xfId="33685"/>
    <cellStyle name="常规 5 2 2 4 4 3 3 4 2" xfId="33686"/>
    <cellStyle name="常规 5 4 2 4 3 3 4 2" xfId="33687"/>
    <cellStyle name="常规 5 2 3 2 4 3 3 4 2" xfId="33688"/>
    <cellStyle name="常规 5 2 2 2 2 4 3 3 4 2" xfId="33689"/>
    <cellStyle name="常规 5 5 2 4 3 3 4 2" xfId="33690"/>
    <cellStyle name="常规 5 2 4 2 4 3 3 4 2" xfId="33691"/>
    <cellStyle name="常规 5 2 2 3 2 4 3 3 4 2" xfId="33692"/>
    <cellStyle name="常规 5 10 3 3 4 2" xfId="33693"/>
    <cellStyle name="常规 5 2 9 3 3 4 2" xfId="33694"/>
    <cellStyle name="常规 5 2 2 8 3 3 4 2" xfId="33695"/>
    <cellStyle name="常规 5 4 6 3 3 4 2" xfId="33696"/>
    <cellStyle name="常规 5 2 3 6 3 3 4 2" xfId="33697"/>
    <cellStyle name="常规 5 2 2 2 6 3 3 4 2" xfId="33698"/>
    <cellStyle name="常规 5 5 6 3 3 4 2" xfId="33699"/>
    <cellStyle name="常规 5 2 4 6 3 3 4 2" xfId="33700"/>
    <cellStyle name="常规 5 2 2 3 6 3 3 4 2" xfId="33701"/>
    <cellStyle name="常规 5 6 5 3 3 4 2" xfId="33702"/>
    <cellStyle name="常规 5 2 5 5 3 3 4 2" xfId="33703"/>
    <cellStyle name="常规 5 2 2 4 5 3 3 4 2" xfId="33704"/>
    <cellStyle name="常规 5 4 2 5 3 3 4 2" xfId="33705"/>
    <cellStyle name="常规 5 2 3 2 5 3 3 4 2" xfId="33706"/>
    <cellStyle name="常规 5 2 2 2 2 5 3 3 4 2" xfId="33707"/>
    <cellStyle name="常规 5 5 2 5 3 3 4 2" xfId="33708"/>
    <cellStyle name="常规 5 2 4 2 5 3 3 4 2" xfId="33709"/>
    <cellStyle name="常规 5 2 2 3 2 5 3 3 4 2" xfId="33710"/>
    <cellStyle name="常规 5 11 3 3 4 2" xfId="33711"/>
    <cellStyle name="常规 5 2 10 3 3 4 2" xfId="33712"/>
    <cellStyle name="常规 5 2 2 9 3 3 4 2" xfId="33713"/>
    <cellStyle name="常规 5 4 7 3 3 4 2" xfId="33714"/>
    <cellStyle name="常规 5 2 3 7 3 3 4 2" xfId="33715"/>
    <cellStyle name="常规 5 2 2 2 7 3 3 4 2" xfId="33716"/>
    <cellStyle name="常规 5 5 7 3 3 4 2" xfId="33717"/>
    <cellStyle name="常规 5 2 4 7 3 3 4 2" xfId="33718"/>
    <cellStyle name="常规 5 2 2 3 7 3 3 4 2" xfId="33719"/>
    <cellStyle name="常规 5 6 6 3 3 4 2" xfId="33720"/>
    <cellStyle name="常规 5 2 5 6 3 3 4 2" xfId="33721"/>
    <cellStyle name="常规 5 2 2 4 6 3 3 4 2" xfId="33722"/>
    <cellStyle name="常规 5 4 2 6 3 3 4 2" xfId="33723"/>
    <cellStyle name="常规 5 2 3 2 6 3 3 4 2" xfId="33724"/>
    <cellStyle name="常规 5 2 2 2 2 6 3 3 4 2" xfId="33725"/>
    <cellStyle name="常规 5 5 2 6 3 3 4 2" xfId="33726"/>
    <cellStyle name="常规 5 2 4 2 6 3 3 4 2" xfId="33727"/>
    <cellStyle name="常规 5 2 2 3 2 6 3 3 4 2" xfId="33728"/>
    <cellStyle name="常规 5 12 2 3 4 2" xfId="33729"/>
    <cellStyle name="常规 5 2 11 2 3 4 2" xfId="33730"/>
    <cellStyle name="常规 5 2 2 10 2 3 4 2" xfId="33731"/>
    <cellStyle name="常规 5 4 8 2 3 4 2" xfId="33732"/>
    <cellStyle name="常规 5 2 3 8 2 3 4 2" xfId="33733"/>
    <cellStyle name="常规 5 2 2 2 8 2 3 4 2" xfId="33734"/>
    <cellStyle name="常规 5 5 8 2 3 4 2" xfId="33735"/>
    <cellStyle name="常规 5 2 4 8 2 3 4 2" xfId="33736"/>
    <cellStyle name="常规 5 2 2 3 8 2 3 4 2" xfId="33737"/>
    <cellStyle name="常规 5 6 7 2 3 4 2" xfId="33738"/>
    <cellStyle name="常规 5 2 5 7 2 3 4 2" xfId="33739"/>
    <cellStyle name="常规 5 2 2 4 7 2 3 4 2" xfId="33740"/>
    <cellStyle name="常规 5 4 2 7 2 3 4 2" xfId="33741"/>
    <cellStyle name="常规 5 2 3 2 7 2 3 4 2" xfId="33742"/>
    <cellStyle name="常规 5 2 2 2 2 7 2 3 4 2" xfId="33743"/>
    <cellStyle name="常规 5 5 2 7 2 3 4 2" xfId="33744"/>
    <cellStyle name="常规 5 2 4 2 7 2 3 4 2" xfId="33745"/>
    <cellStyle name="常规 5 2 2 3 2 7 2 3 4 2" xfId="33746"/>
    <cellStyle name="常规 5 7 2 2 3 4 2" xfId="33747"/>
    <cellStyle name="常规 5 2 6 2 2 3 4 2" xfId="33748"/>
    <cellStyle name="常规 5 2 2 5 2 2 3 4 2" xfId="33749"/>
    <cellStyle name="常规 5 4 3 2 2 3 4 2" xfId="33750"/>
    <cellStyle name="常规 5 2 3 3 2 2 3 4 2" xfId="33751"/>
    <cellStyle name="常规 5 2 2 2 3 2 2 3 4 2" xfId="33752"/>
    <cellStyle name="常规 5 5 3 2 2 3 4 2" xfId="33753"/>
    <cellStyle name="常规 5 2 4 3 2 2 3 4 2" xfId="33754"/>
    <cellStyle name="常规 5 2 2 3 3 2 2 3 4 2" xfId="33755"/>
    <cellStyle name="常规 5 6 2 2 2 3 4 2" xfId="33756"/>
    <cellStyle name="常规 5 2 5 2 2 2 3 4 2" xfId="33757"/>
    <cellStyle name="常规 5 2 2 4 2 2 2 3 4 2" xfId="33758"/>
    <cellStyle name="常规 5 4 2 2 2 2 3 4 2" xfId="33759"/>
    <cellStyle name="常规 5 2 3 2 2 2 2 3 4 2" xfId="33760"/>
    <cellStyle name="常规 5 2 2 2 2 2 2 2 3 4 2" xfId="33761"/>
    <cellStyle name="常规 5 5 2 2 2 2 3 4 2" xfId="33762"/>
    <cellStyle name="常规 5 2 4 2 2 2 2 3 4 2" xfId="33763"/>
    <cellStyle name="常规 5 2 2 3 2 2 2 2 3 4 2" xfId="33764"/>
    <cellStyle name="常规 5 8 2 2 3 4 2" xfId="33765"/>
    <cellStyle name="常规 5 2 7 2 2 3 4 2" xfId="33766"/>
    <cellStyle name="常规 5 2 2 6 2 2 3 4 2" xfId="33767"/>
    <cellStyle name="常规 5 4 4 2 2 3 4 2" xfId="33768"/>
    <cellStyle name="常规 5 2 3 4 2 2 3 4 2" xfId="33769"/>
    <cellStyle name="常规 5 2 2 2 4 2 2 3 4 2" xfId="33770"/>
    <cellStyle name="常规 5 5 4 2 2 3 4 2" xfId="33771"/>
    <cellStyle name="常规 5 2 4 4 2 2 3 4 2" xfId="33772"/>
    <cellStyle name="常规 5 2 2 3 4 2 2 3 4 2" xfId="33773"/>
    <cellStyle name="常规 5 6 3 2 2 3 4 2" xfId="33774"/>
    <cellStyle name="常规 5 2 5 3 2 2 3 4 2" xfId="33775"/>
    <cellStyle name="常规 5 2 2 4 3 2 2 3 4 2" xfId="33776"/>
    <cellStyle name="常规 5 4 2 3 2 2 3 4 2" xfId="33777"/>
    <cellStyle name="常规 5 2 3 2 3 2 2 3 4 2" xfId="33778"/>
    <cellStyle name="常规 5 2 2 2 2 3 2 2 3 4 2" xfId="33779"/>
    <cellStyle name="常规 5 5 2 3 2 2 3 4 2" xfId="33780"/>
    <cellStyle name="常规 5 2 4 2 3 2 2 3 4 2" xfId="33781"/>
    <cellStyle name="常规 5 2 2 3 2 3 2 2 3 4 2" xfId="33782"/>
    <cellStyle name="常规 5 9 2 2 3 4 2" xfId="33783"/>
    <cellStyle name="常规 5 2 8 2 2 3 4 2" xfId="33784"/>
    <cellStyle name="常规 5 2 2 7 2 2 3 4 2" xfId="33785"/>
    <cellStyle name="常规 5 4 5 2 2 3 4 2" xfId="33786"/>
    <cellStyle name="常规 5 2 3 5 2 2 3 4 2" xfId="33787"/>
    <cellStyle name="常规 5 2 2 2 5 2 2 3 4 2" xfId="33788"/>
    <cellStyle name="常规 5 5 5 2 2 3 4 2" xfId="33789"/>
    <cellStyle name="常规 5 2 4 5 2 2 3 4 2" xfId="33790"/>
    <cellStyle name="常规 5 2 2 3 5 2 2 3 4 2" xfId="33791"/>
    <cellStyle name="常规 5 6 4 2 2 3 4 2" xfId="33792"/>
    <cellStyle name="常规 5 2 5 4 2 2 3 4 2" xfId="33793"/>
    <cellStyle name="常规 5 2 2 4 4 2 2 3 4 2" xfId="33794"/>
    <cellStyle name="常规 5 4 2 4 2 2 3 4 2" xfId="33795"/>
    <cellStyle name="常规 5 2 3 2 4 2 2 3 4 2" xfId="33796"/>
    <cellStyle name="常规 5 2 2 2 2 4 2 2 3 4 2" xfId="33797"/>
    <cellStyle name="常规 5 5 2 4 2 2 3 4 2" xfId="33798"/>
    <cellStyle name="常规 5 2 4 2 4 2 2 3 4 2" xfId="33799"/>
    <cellStyle name="常规 5 2 2 3 2 4 2 2 3 4 2" xfId="33800"/>
    <cellStyle name="常规 5 10 2 2 3 4 2" xfId="33801"/>
    <cellStyle name="常规 5 2 9 2 2 3 4 2" xfId="33802"/>
    <cellStyle name="常规 5 2 2 8 2 2 3 4 2" xfId="33803"/>
    <cellStyle name="常规 5 4 6 2 2 3 4 2" xfId="33804"/>
    <cellStyle name="常规 5 2 3 6 2 2 3 4 2" xfId="33805"/>
    <cellStyle name="常规 5 2 2 2 6 2 2 3 4 2" xfId="33806"/>
    <cellStyle name="常规 5 5 6 2 2 3 4 2" xfId="33807"/>
    <cellStyle name="常规 5 2 4 6 2 2 3 4 2" xfId="33808"/>
    <cellStyle name="常规 5 2 2 3 6 2 2 3 4 2" xfId="33809"/>
    <cellStyle name="常规 5 6 5 2 2 3 4 2" xfId="33810"/>
    <cellStyle name="常规 5 2 5 5 2 2 3 4 2" xfId="33811"/>
    <cellStyle name="常规 5 2 2 4 5 2 2 3 4 2" xfId="33812"/>
    <cellStyle name="常规 5 4 2 5 2 2 3 4 2" xfId="33813"/>
    <cellStyle name="常规 5 2 3 2 5 2 2 3 4 2" xfId="33814"/>
    <cellStyle name="常规 5 2 2 2 2 5 2 2 3 4 2" xfId="33815"/>
    <cellStyle name="常规 5 5 2 5 2 2 3 4 2" xfId="33816"/>
    <cellStyle name="常规 5 2 4 2 5 2 2 3 4 2" xfId="33817"/>
    <cellStyle name="常规 5 2 2 3 2 5 2 2 3 4 2" xfId="33818"/>
    <cellStyle name="常规 5 11 2 2 3 4 2" xfId="33819"/>
    <cellStyle name="常规 5 2 10 2 2 3 4 2" xfId="33820"/>
    <cellStyle name="常规 5 2 2 9 2 2 3 4 2" xfId="33821"/>
    <cellStyle name="常规 5 4 7 2 2 3 4 2" xfId="33822"/>
    <cellStyle name="常规 5 2 3 7 2 2 3 4 2" xfId="33823"/>
    <cellStyle name="常规 5 2 2 2 7 2 2 3 4 2" xfId="33824"/>
    <cellStyle name="常规 5 5 7 2 2 3 4 2" xfId="33825"/>
    <cellStyle name="常规 5 2 4 7 2 2 3 4 2" xfId="33826"/>
    <cellStyle name="常规 5 2 2 3 7 2 2 3 4 2" xfId="33827"/>
    <cellStyle name="常规 5 6 6 2 2 3 4 2" xfId="33828"/>
    <cellStyle name="常规 5 2 5 6 2 2 3 4 2" xfId="33829"/>
    <cellStyle name="常规 5 2 2 4 6 2 2 3 4 2" xfId="33830"/>
    <cellStyle name="常规 5 4 2 6 2 2 3 4 2" xfId="33831"/>
    <cellStyle name="常规 5 2 3 2 6 2 2 3 4 2" xfId="33832"/>
    <cellStyle name="常规 5 2 2 2 2 6 2 2 3 4 2" xfId="33833"/>
    <cellStyle name="常规 5 5 2 6 2 2 3 4 2" xfId="33834"/>
    <cellStyle name="常规 5 2 4 2 6 2 2 3 4 2" xfId="33835"/>
    <cellStyle name="常规 5 2 2 3 2 6 2 2 3 4 2" xfId="33836"/>
    <cellStyle name="常规 5 14 3 4 2" xfId="33837"/>
    <cellStyle name="常规 5 2 13 3 4 2" xfId="33838"/>
    <cellStyle name="常规 5 2 2 12 3 4 2" xfId="33839"/>
    <cellStyle name="常规 5 4 10 3 4 2" xfId="33840"/>
    <cellStyle name="常规 5 2 3 10 3 4 2" xfId="33841"/>
    <cellStyle name="常规 5 2 2 2 10 3 4 2" xfId="33842"/>
    <cellStyle name="常规 5 5 10 3 4 2" xfId="33843"/>
    <cellStyle name="常规 5 2 4 10 3 4 2" xfId="33844"/>
    <cellStyle name="常规 5 2 2 3 10 3 4 2" xfId="33845"/>
    <cellStyle name="常规 5 6 9 3 4 2" xfId="33846"/>
    <cellStyle name="常规 5 2 5 9 3 4 2" xfId="33847"/>
    <cellStyle name="常规 5 2 2 4 9 3 4 2" xfId="33848"/>
    <cellStyle name="常规 5 4 2 9 3 4 2" xfId="33849"/>
    <cellStyle name="常规 5 2 3 2 9 3 4 2" xfId="33850"/>
    <cellStyle name="常规 5 2 2 2 2 9 3 4 2" xfId="33851"/>
    <cellStyle name="常规 5 5 2 9 3 4 2" xfId="33852"/>
    <cellStyle name="常规 5 2 4 2 9 3 4 2" xfId="33853"/>
    <cellStyle name="常规 5 2 2 3 2 9 3 4 2" xfId="33854"/>
    <cellStyle name="常规 5 7 4 3 4 2" xfId="33855"/>
    <cellStyle name="常规 5 2 6 4 3 4 2" xfId="33856"/>
    <cellStyle name="常规 5 2 2 5 4 3 4 2" xfId="33857"/>
    <cellStyle name="常规 5 4 3 4 3 4 2" xfId="33858"/>
    <cellStyle name="常规 5 2 3 3 4 3 4 2" xfId="33859"/>
    <cellStyle name="常规 5 2 2 2 3 4 3 4 2" xfId="33860"/>
    <cellStyle name="常规 5 5 3 4 3 4 2" xfId="33861"/>
    <cellStyle name="常规 5 2 4 3 4 3 4 2" xfId="33862"/>
    <cellStyle name="常规 5 2 2 3 3 4 3 4 2" xfId="33863"/>
    <cellStyle name="常规 5 6 2 4 3 4 2" xfId="33864"/>
    <cellStyle name="常规 5 2 5 2 4 3 4 2" xfId="33865"/>
    <cellStyle name="常规 5 2 2 4 2 4 3 4 2" xfId="33866"/>
    <cellStyle name="常规 5 4 2 2 4 3 4 2" xfId="33867"/>
    <cellStyle name="常规 5 2 3 2 2 4 3 4 2" xfId="33868"/>
    <cellStyle name="常规 5 2 2 2 2 2 4 3 4 2" xfId="33869"/>
    <cellStyle name="常规 5 5 2 2 4 3 4 2" xfId="33870"/>
    <cellStyle name="常规 5 2 4 2 2 4 3 4 2" xfId="33871"/>
    <cellStyle name="常规 5 2 2 3 2 2 4 3 4 2" xfId="33872"/>
    <cellStyle name="常规 5 8 4 3 4 2" xfId="33873"/>
    <cellStyle name="常规 5 2 7 4 3 4 2" xfId="33874"/>
    <cellStyle name="常规 5 2 2 6 4 3 4 2" xfId="33875"/>
    <cellStyle name="常规 5 4 4 4 3 4 2" xfId="33876"/>
    <cellStyle name="常规 5 2 3 4 4 3 4 2" xfId="33877"/>
    <cellStyle name="常规 5 2 2 2 4 4 3 4 2" xfId="33878"/>
    <cellStyle name="常规 5 5 4 4 3 4 2" xfId="33879"/>
    <cellStyle name="常规 5 2 4 4 4 3 4 2" xfId="33880"/>
    <cellStyle name="常规 5 2 2 3 4 4 3 4 2" xfId="33881"/>
    <cellStyle name="常规 5 6 3 4 3 4 2" xfId="33882"/>
    <cellStyle name="常规 5 2 5 3 4 3 4 2" xfId="33883"/>
    <cellStyle name="常规 5 2 2 4 3 4 3 4 2" xfId="33884"/>
    <cellStyle name="常规 5 4 2 3 4 3 4 2" xfId="33885"/>
    <cellStyle name="常规 5 2 3 2 3 4 3 4 2" xfId="33886"/>
    <cellStyle name="常规 5 2 2 2 2 3 4 3 4 2" xfId="33887"/>
    <cellStyle name="常规 5 5 2 3 4 3 4 2" xfId="33888"/>
    <cellStyle name="常规 5 2 4 2 3 4 3 4 2" xfId="33889"/>
    <cellStyle name="常规 5 2 2 3 2 3 4 3 4 2" xfId="33890"/>
    <cellStyle name="常规 5 9 4 3 4 2" xfId="33891"/>
    <cellStyle name="常规 5 2 8 4 3 4 2" xfId="33892"/>
    <cellStyle name="常规 5 2 2 7 4 3 4 2" xfId="33893"/>
    <cellStyle name="常规 5 4 5 4 3 4 2" xfId="33894"/>
    <cellStyle name="常规 5 2 3 5 4 3 4 2" xfId="33895"/>
    <cellStyle name="常规 5 2 2 2 5 4 3 4 2" xfId="33896"/>
    <cellStyle name="常规 5 5 5 4 3 4 2" xfId="33897"/>
    <cellStyle name="常规 5 2 4 5 4 3 4 2" xfId="33898"/>
    <cellStyle name="常规 5 2 2 3 5 4 3 4 2" xfId="33899"/>
    <cellStyle name="常规 5 6 4 4 3 4 2" xfId="33900"/>
    <cellStyle name="常规 5 2 5 4 4 3 4 2" xfId="33901"/>
    <cellStyle name="常规 5 2 2 4 4 4 3 4 2" xfId="33902"/>
    <cellStyle name="常规 5 4 2 4 4 3 4 2" xfId="33903"/>
    <cellStyle name="常规 5 2 3 2 4 4 3 4 2" xfId="33904"/>
    <cellStyle name="常规 5 2 2 2 2 4 4 3 4 2" xfId="33905"/>
    <cellStyle name="常规 5 5 2 4 4 3 4 2" xfId="33906"/>
    <cellStyle name="常规 5 2 4 2 4 4 3 4 2" xfId="33907"/>
    <cellStyle name="常规 5 2 2 3 2 4 4 3 4 2" xfId="33908"/>
    <cellStyle name="常规 5 10 4 3 4 2" xfId="33909"/>
    <cellStyle name="常规 5 2 9 4 3 4 2" xfId="33910"/>
    <cellStyle name="常规 5 2 2 8 4 3 4 2" xfId="33911"/>
    <cellStyle name="常规 5 4 6 4 3 4 2" xfId="33912"/>
    <cellStyle name="常规 5 2 3 6 4 3 4 2" xfId="33913"/>
    <cellStyle name="常规 5 2 2 2 6 4 3 4 2" xfId="33914"/>
    <cellStyle name="常规 5 5 6 4 3 4 2" xfId="33915"/>
    <cellStyle name="常规 5 2 4 6 4 3 4 2" xfId="33916"/>
    <cellStyle name="常规 5 2 2 3 6 4 3 4 2" xfId="33917"/>
    <cellStyle name="常规 5 6 5 4 3 4 2" xfId="33918"/>
    <cellStyle name="常规 5 2 5 5 4 3 4 2" xfId="33919"/>
    <cellStyle name="常规 5 2 2 4 5 4 3 4 2" xfId="33920"/>
    <cellStyle name="常规 5 4 2 5 4 3 4 2" xfId="33921"/>
    <cellStyle name="常规 5 2 3 2 5 4 3 4 2" xfId="33922"/>
    <cellStyle name="常规 5 2 2 2 2 5 4 3 4 2" xfId="33923"/>
    <cellStyle name="常规 5 5 2 5 4 3 4 2" xfId="33924"/>
    <cellStyle name="常规 5 2 4 2 5 4 3 4 2" xfId="33925"/>
    <cellStyle name="常规 5 2 2 3 2 5 4 3 4 2" xfId="33926"/>
    <cellStyle name="常规 5 11 4 3 4 2" xfId="33927"/>
    <cellStyle name="常规 5 2 10 4 3 4 2" xfId="33928"/>
    <cellStyle name="常规 5 2 2 9 4 3 4 2" xfId="33929"/>
    <cellStyle name="常规 5 4 7 4 3 4 2" xfId="33930"/>
    <cellStyle name="常规 5 2 3 7 4 3 4 2" xfId="33931"/>
    <cellStyle name="常规 5 2 2 2 7 4 3 4 2" xfId="33932"/>
    <cellStyle name="常规 5 5 7 4 3 4 2" xfId="33933"/>
    <cellStyle name="常规 5 2 4 7 4 3 4 2" xfId="33934"/>
    <cellStyle name="常规 5 2 2 3 7 4 3 4 2" xfId="33935"/>
    <cellStyle name="常规 5 6 6 4 3 4 2" xfId="33936"/>
    <cellStyle name="常规 5 2 5 6 4 3 4 2" xfId="33937"/>
    <cellStyle name="常规 5 2 2 4 6 4 3 4 2" xfId="33938"/>
    <cellStyle name="常规 5 4 2 6 4 3 4 2" xfId="33939"/>
    <cellStyle name="常规 5 2 3 2 6 4 3 4 2" xfId="33940"/>
    <cellStyle name="常规 5 2 2 2 2 6 4 3 4 2" xfId="33941"/>
    <cellStyle name="常规 5 5 2 6 4 3 4 2" xfId="33942"/>
    <cellStyle name="常规 5 2 4 2 6 4 3 4 2" xfId="33943"/>
    <cellStyle name="常规 5 2 2 3 2 6 4 3 4 2" xfId="33944"/>
    <cellStyle name="常规 5 12 3 3 4 2" xfId="33945"/>
    <cellStyle name="常规 5 2 11 3 3 4 2" xfId="33946"/>
    <cellStyle name="常规 5 2 2 10 3 3 4 2" xfId="33947"/>
    <cellStyle name="常规 5 4 8 3 3 4 2" xfId="33948"/>
    <cellStyle name="常规 5 2 3 8 3 3 4 2" xfId="33949"/>
    <cellStyle name="常规 5 2 2 2 8 3 3 4 2" xfId="33950"/>
    <cellStyle name="常规 5 5 8 3 3 4 2" xfId="33951"/>
    <cellStyle name="常规 5 2 4 8 3 3 4 2" xfId="33952"/>
    <cellStyle name="常规 5 2 2 3 8 3 3 4 2" xfId="33953"/>
    <cellStyle name="常规 5 6 7 3 3 4 2" xfId="33954"/>
    <cellStyle name="常规 5 2 5 7 3 3 4 2" xfId="33955"/>
    <cellStyle name="常规 5 2 2 4 7 3 3 4 2" xfId="33956"/>
    <cellStyle name="常规 5 4 2 7 3 3 4 2" xfId="33957"/>
    <cellStyle name="常规 5 2 3 2 7 3 3 4 2" xfId="33958"/>
    <cellStyle name="常规 5 2 2 2 2 7 3 3 4 2" xfId="33959"/>
    <cellStyle name="常规 5 5 2 7 3 3 4 2" xfId="33960"/>
    <cellStyle name="常规 5 2 4 2 7 3 3 4 2" xfId="33961"/>
    <cellStyle name="常规 5 2 2 3 2 7 3 3 4 2" xfId="33962"/>
    <cellStyle name="常规 5 7 2 3 3 4 2" xfId="33963"/>
    <cellStyle name="常规 5 2 6 2 3 3 4 2" xfId="33964"/>
    <cellStyle name="常规 5 2 2 5 2 3 3 4 2" xfId="33965"/>
    <cellStyle name="常规 5 4 3 2 3 3 4 2" xfId="33966"/>
    <cellStyle name="常规 5 2 3 3 2 3 3 4 2" xfId="33967"/>
    <cellStyle name="常规 5 2 2 2 3 2 3 3 4 2" xfId="33968"/>
    <cellStyle name="常规 5 5 3 2 3 3 4 2" xfId="33969"/>
    <cellStyle name="常规 5 2 4 3 2 3 3 4 2" xfId="33970"/>
    <cellStyle name="常规 5 2 2 3 3 2 3 3 4 2" xfId="33971"/>
    <cellStyle name="常规 5 6 2 2 3 3 4 2" xfId="33972"/>
    <cellStyle name="常规 5 2 5 2 2 3 3 4 2" xfId="33973"/>
    <cellStyle name="常规 5 2 2 4 2 2 3 3 4 2" xfId="33974"/>
    <cellStyle name="常规 5 4 2 2 2 3 3 4 2" xfId="33975"/>
    <cellStyle name="常规 5 2 3 2 2 2 3 3 4 2" xfId="33976"/>
    <cellStyle name="常规 5 2 2 2 2 2 2 3 3 4 2" xfId="33977"/>
    <cellStyle name="常规 5 5 2 2 2 3 3 4 2" xfId="33978"/>
    <cellStyle name="常规 5 2 4 2 2 2 3 3 4 2" xfId="33979"/>
    <cellStyle name="常规 5 2 2 3 2 2 2 3 3 4 2" xfId="33980"/>
    <cellStyle name="常规 5 8 2 3 3 4 2" xfId="33981"/>
    <cellStyle name="常规 5 2 7 2 3 3 4 2" xfId="33982"/>
    <cellStyle name="常规 5 2 2 6 2 3 3 4 2" xfId="33983"/>
    <cellStyle name="常规 5 4 4 2 3 3 4 2" xfId="33984"/>
    <cellStyle name="常规 5 2 3 4 2 3 3 4 2" xfId="33985"/>
    <cellStyle name="常规 5 2 2 2 4 2 3 3 4 2" xfId="33986"/>
    <cellStyle name="常规 5 5 4 2 3 3 4 2" xfId="33987"/>
    <cellStyle name="常规 5 2 4 4 2 3 3 4 2" xfId="33988"/>
    <cellStyle name="常规 5 2 2 3 4 2 3 3 4 2" xfId="33989"/>
    <cellStyle name="常规 5 6 3 2 3 3 4 2" xfId="33990"/>
    <cellStyle name="常规 5 2 5 3 2 3 3 4 2" xfId="33991"/>
    <cellStyle name="常规 5 2 2 4 3 2 3 3 4 2" xfId="33992"/>
    <cellStyle name="常规 5 4 2 3 2 3 3 4 2" xfId="33993"/>
    <cellStyle name="常规 5 2 3 2 3 2 3 3 4 2" xfId="33994"/>
    <cellStyle name="常规 5 2 2 2 2 3 2 3 3 4 2" xfId="33995"/>
    <cellStyle name="常规 5 5 2 3 2 3 3 4 2" xfId="33996"/>
    <cellStyle name="常规 5 2 4 2 3 2 3 3 4 2" xfId="33997"/>
    <cellStyle name="常规 5 2 2 3 2 3 2 3 3 4 2" xfId="33998"/>
    <cellStyle name="常规 5 9 2 3 3 4 2" xfId="33999"/>
    <cellStyle name="常规 5 2 8 2 3 3 4 2" xfId="34000"/>
    <cellStyle name="常规 5 2 2 7 2 3 3 4 2" xfId="34001"/>
    <cellStyle name="常规 5 4 5 2 3 3 4 2" xfId="34002"/>
    <cellStyle name="常规 5 2 3 5 2 3 3 4 2" xfId="34003"/>
    <cellStyle name="常规 5 2 2 2 5 2 3 3 4 2" xfId="34004"/>
    <cellStyle name="常规 5 5 5 2 3 3 4 2" xfId="34005"/>
    <cellStyle name="常规 5 2 4 5 2 3 3 4 2" xfId="34006"/>
    <cellStyle name="常规 5 2 2 3 5 2 3 3 4 2" xfId="34007"/>
    <cellStyle name="常规 5 6 4 2 3 3 4 2" xfId="34008"/>
    <cellStyle name="常规 5 2 5 4 2 3 3 4 2" xfId="34009"/>
    <cellStyle name="常规 5 2 2 4 4 2 3 3 4 2" xfId="34010"/>
    <cellStyle name="常规 5 4 2 4 2 3 3 4 2" xfId="34011"/>
    <cellStyle name="常规 5 2 3 2 4 2 3 3 4 2" xfId="34012"/>
    <cellStyle name="常规 5 2 2 2 2 4 2 3 3 4 2" xfId="34013"/>
    <cellStyle name="常规 5 5 2 4 2 3 3 4 2" xfId="34014"/>
    <cellStyle name="常规 5 2 4 2 4 2 3 3 4 2" xfId="34015"/>
    <cellStyle name="常规 5 2 2 3 2 4 2 3 3 4 2" xfId="34016"/>
    <cellStyle name="常规 5 10 2 3 3 4 2" xfId="34017"/>
    <cellStyle name="常规 5 2 9 2 3 3 4 2" xfId="34018"/>
    <cellStyle name="常规 5 2 2 8 2 3 3 4 2" xfId="34019"/>
    <cellStyle name="常规 5 4 6 2 3 3 4 2" xfId="34020"/>
    <cellStyle name="常规 5 2 3 6 2 3 3 4 2" xfId="34021"/>
    <cellStyle name="常规 5 2 2 2 6 2 3 3 4 2" xfId="34022"/>
    <cellStyle name="常规 5 5 6 2 3 3 4 2" xfId="34023"/>
    <cellStyle name="常规 5 2 4 6 2 3 3 4 2" xfId="34024"/>
    <cellStyle name="常规 5 2 2 3 6 2 3 3 4 2" xfId="34025"/>
    <cellStyle name="常规 5 6 5 2 3 3 4 2" xfId="34026"/>
    <cellStyle name="常规 5 2 5 5 2 3 3 4 2" xfId="34027"/>
    <cellStyle name="常规 5 2 2 4 5 2 3 3 4 2" xfId="34028"/>
    <cellStyle name="常规 5 4 2 5 2 3 3 4 2" xfId="34029"/>
    <cellStyle name="常规 5 2 3 2 5 2 3 3 4 2" xfId="34030"/>
    <cellStyle name="常规 5 2 2 2 2 5 2 3 3 4 2" xfId="34031"/>
    <cellStyle name="常规 5 5 2 5 2 3 3 4 2" xfId="34032"/>
    <cellStyle name="常规 5 2 4 2 5 2 3 3 4 2" xfId="34033"/>
    <cellStyle name="常规 5 2 2 3 2 5 2 3 3 4 2" xfId="34034"/>
    <cellStyle name="常规 5 11 2 3 3 4 2" xfId="34035"/>
    <cellStyle name="常规 5 2 10 2 3 3 4 2" xfId="34036"/>
    <cellStyle name="常规 5 2 2 9 2 3 3 4 2" xfId="34037"/>
    <cellStyle name="常规 5 4 7 2 3 3 4 2" xfId="34038"/>
    <cellStyle name="常规 5 2 3 7 2 3 3 4 2" xfId="34039"/>
    <cellStyle name="常规 5 2 2 2 7 2 3 3 4 2" xfId="34040"/>
    <cellStyle name="常规 5 5 7 2 3 3 4 2" xfId="34041"/>
    <cellStyle name="常规 5 2 4 7 2 3 3 4 2" xfId="34042"/>
    <cellStyle name="常规 5 2 2 3 7 2 3 3 4 2" xfId="34043"/>
    <cellStyle name="常规 5 6 6 2 3 3 4 2" xfId="34044"/>
    <cellStyle name="常规 5 2 5 6 2 3 3 4 2" xfId="34045"/>
    <cellStyle name="常规 5 2 2 4 6 2 3 3 4 2" xfId="34046"/>
    <cellStyle name="常规 5 4 2 6 2 3 3 4 2" xfId="34047"/>
    <cellStyle name="常规 5 2 3 2 6 2 3 3 4 2" xfId="34048"/>
    <cellStyle name="常规 5 2 2 2 2 6 2 3 3 4 2" xfId="34049"/>
    <cellStyle name="常规 5 5 2 6 2 3 3 4 2" xfId="34050"/>
    <cellStyle name="常规 5 2 4 2 6 2 3 3 4 2" xfId="34051"/>
    <cellStyle name="常规 5 2 2 3 2 6 2 3 3 4 2" xfId="34052"/>
    <cellStyle name="常规 5 15 2 4 2" xfId="34053"/>
    <cellStyle name="常规 5 2 14 2 4 2" xfId="34054"/>
    <cellStyle name="常规 5 2 2 13 2 4 2" xfId="34055"/>
    <cellStyle name="常规 5 4 11 2 4 2" xfId="34056"/>
    <cellStyle name="常规 5 2 3 11 2 4 2" xfId="34057"/>
    <cellStyle name="常规 5 2 2 2 11 2 4 2" xfId="34058"/>
    <cellStyle name="常规 5 5 11 2 4 2" xfId="34059"/>
    <cellStyle name="常规 5 2 4 11 2 4 2" xfId="34060"/>
    <cellStyle name="常规 5 2 2 3 11 2 4 2" xfId="34061"/>
    <cellStyle name="常规 5 6 10 2 4 2" xfId="34062"/>
    <cellStyle name="常规 5 2 5 10 2 4 2" xfId="34063"/>
    <cellStyle name="常规 5 2 2 4 10 2 4 2" xfId="34064"/>
    <cellStyle name="常规 5 4 2 10 2 4 2" xfId="34065"/>
    <cellStyle name="常规 5 2 3 2 10 2 4 2" xfId="34066"/>
    <cellStyle name="常规 5 2 2 2 2 10 2 4 2" xfId="34067"/>
    <cellStyle name="常规 5 5 2 10 2 4 2" xfId="34068"/>
    <cellStyle name="常规 5 2 4 2 10 2 4 2" xfId="34069"/>
    <cellStyle name="常规 5 2 2 3 2 10 2 4 2" xfId="34070"/>
    <cellStyle name="常规 5 7 5 2 4 2" xfId="34071"/>
    <cellStyle name="常规 5 2 6 5 2 4 2" xfId="34072"/>
    <cellStyle name="常规 5 2 2 5 5 2 4 2" xfId="34073"/>
    <cellStyle name="常规 5 4 3 5 2 4 2" xfId="34074"/>
    <cellStyle name="常规 5 2 3 3 5 2 4 2" xfId="34075"/>
    <cellStyle name="常规 5 2 2 2 3 5 2 4 2" xfId="34076"/>
    <cellStyle name="常规 5 5 3 5 2 4 2" xfId="34077"/>
    <cellStyle name="常规 5 2 4 3 5 2 4 2" xfId="34078"/>
    <cellStyle name="常规 5 2 2 3 3 5 2 4 2" xfId="34079"/>
    <cellStyle name="常规 5 6 2 5 2 4 2" xfId="34080"/>
    <cellStyle name="常规 5 2 5 2 5 2 4 2" xfId="34081"/>
    <cellStyle name="常规 5 2 2 4 2 5 2 4 2" xfId="34082"/>
    <cellStyle name="常规 5 4 2 2 5 2 4 2" xfId="34083"/>
    <cellStyle name="常规 5 2 3 2 2 5 2 4 2" xfId="34084"/>
    <cellStyle name="常规 5 2 2 2 2 2 5 2 4 2" xfId="34085"/>
    <cellStyle name="常规 5 5 2 2 5 2 4 2" xfId="34086"/>
    <cellStyle name="常规 5 2 4 2 2 5 2 4 2" xfId="34087"/>
    <cellStyle name="常规 5 2 2 3 2 2 5 2 4 2" xfId="34088"/>
    <cellStyle name="常规 5 8 5 2 4 2" xfId="34089"/>
    <cellStyle name="常规 5 2 7 5 2 4 2" xfId="34090"/>
    <cellStyle name="常规 5 2 2 6 5 2 4 2" xfId="34091"/>
    <cellStyle name="常规 5 4 4 5 2 4 2" xfId="34092"/>
    <cellStyle name="常规 5 2 3 4 5 2 4 2" xfId="34093"/>
    <cellStyle name="常规 5 2 2 2 4 5 2 4 2" xfId="34094"/>
    <cellStyle name="常规 5 5 4 5 2 4 2" xfId="34095"/>
    <cellStyle name="常规 5 2 4 4 5 2 4 2" xfId="34096"/>
    <cellStyle name="常规 5 2 2 3 4 5 2 4 2" xfId="34097"/>
    <cellStyle name="常规 5 6 3 5 2 4 2" xfId="34098"/>
    <cellStyle name="常规 5 2 5 3 5 2 4 2" xfId="34099"/>
    <cellStyle name="常规 5 2 2 4 3 5 2 4 2" xfId="34100"/>
    <cellStyle name="常规 5 4 2 3 5 2 4 2" xfId="34101"/>
    <cellStyle name="常规 5 2 3 2 3 5 2 4 2" xfId="34102"/>
    <cellStyle name="常规 5 2 2 2 2 3 5 2 4 2" xfId="34103"/>
    <cellStyle name="常规 5 5 2 3 5 2 4 2" xfId="34104"/>
    <cellStyle name="常规 5 2 4 2 3 5 2 4 2" xfId="34105"/>
    <cellStyle name="常规 5 2 2 3 2 3 5 2 4 2" xfId="34106"/>
    <cellStyle name="常规 5 9 5 2 4 2" xfId="34107"/>
    <cellStyle name="常规 5 2 8 5 2 4 2" xfId="34108"/>
    <cellStyle name="常规 5 2 2 7 5 2 4 2" xfId="34109"/>
    <cellStyle name="常规 5 4 5 5 2 4 2" xfId="34110"/>
    <cellStyle name="常规 5 2 3 5 5 2 4 2" xfId="34111"/>
    <cellStyle name="常规 5 2 2 2 5 5 2 4 2" xfId="34112"/>
    <cellStyle name="常规 5 5 5 5 2 4 2" xfId="34113"/>
    <cellStyle name="常规 5 2 4 5 5 2 4 2" xfId="34114"/>
    <cellStyle name="常规 5 2 2 3 5 5 2 4 2" xfId="34115"/>
    <cellStyle name="常规 5 6 4 5 2 4 2" xfId="34116"/>
    <cellStyle name="常规 5 2 5 4 5 2 4 2" xfId="34117"/>
    <cellStyle name="常规 5 2 2 4 4 5 2 4 2" xfId="34118"/>
    <cellStyle name="常规 5 4 2 4 5 2 4 2" xfId="34119"/>
    <cellStyle name="常规 5 2 3 2 4 5 2 4 2" xfId="34120"/>
    <cellStyle name="常规 5 2 2 2 2 4 5 2 4 2" xfId="34121"/>
    <cellStyle name="常规 5 5 2 4 5 2 4 2" xfId="34122"/>
    <cellStyle name="常规 5 2 4 2 4 5 2 4 2" xfId="34123"/>
    <cellStyle name="常规 5 2 2 3 2 4 5 2 4 2" xfId="34124"/>
    <cellStyle name="常规 5 10 5 2 4 2" xfId="34125"/>
    <cellStyle name="常规 5 2 9 5 2 4 2" xfId="34126"/>
    <cellStyle name="常规 5 2 2 8 5 2 4 2" xfId="34127"/>
    <cellStyle name="常规 5 4 6 5 2 4 2" xfId="34128"/>
    <cellStyle name="常规 5 2 3 6 5 2 4 2" xfId="34129"/>
    <cellStyle name="常规 5 2 2 2 6 5 2 4 2" xfId="34130"/>
    <cellStyle name="常规 5 5 6 5 2 4 2" xfId="34131"/>
    <cellStyle name="常规 5 2 4 6 5 2 4 2" xfId="34132"/>
    <cellStyle name="常规 5 2 2 3 6 5 2 4 2" xfId="34133"/>
    <cellStyle name="常规 5 6 5 5 2 4 2" xfId="34134"/>
    <cellStyle name="常规 5 2 5 5 5 2 4 2" xfId="34135"/>
    <cellStyle name="常规 5 2 2 4 5 5 2 4 2" xfId="34136"/>
    <cellStyle name="常规 5 4 2 5 5 2 4 2" xfId="34137"/>
    <cellStyle name="常规 5 2 3 2 5 5 2 4 2" xfId="34138"/>
    <cellStyle name="常规 5 2 2 2 2 5 5 2 4 2" xfId="34139"/>
    <cellStyle name="常规 5 5 2 5 5 2 4 2" xfId="34140"/>
    <cellStyle name="常规 5 2 4 2 5 5 2 4 2" xfId="34141"/>
    <cellStyle name="常规 5 2 2 3 2 5 5 2 4 2" xfId="34142"/>
    <cellStyle name="常规 5 11 5 2 4 2" xfId="34143"/>
    <cellStyle name="常规 5 2 10 5 2 4 2" xfId="34144"/>
    <cellStyle name="常规 5 2 2 9 5 2 4 2" xfId="34145"/>
    <cellStyle name="常规 5 4 7 5 2 4 2" xfId="34146"/>
    <cellStyle name="常规 5 2 3 7 5 2 4 2" xfId="34147"/>
    <cellStyle name="常规 5 2 2 2 7 5 2 4 2" xfId="34148"/>
    <cellStyle name="常规 5 5 7 5 2 4 2" xfId="34149"/>
    <cellStyle name="常规 5 2 4 7 5 2 4 2" xfId="34150"/>
    <cellStyle name="常规 5 2 2 3 7 5 2 4 2" xfId="34151"/>
    <cellStyle name="常规 5 6 6 5 2 4 2" xfId="34152"/>
    <cellStyle name="常规 5 2 5 6 5 2 4 2" xfId="34153"/>
    <cellStyle name="常规 5 2 2 4 6 5 2 4 2" xfId="34154"/>
    <cellStyle name="常规 5 4 2 6 5 2 4 2" xfId="34155"/>
    <cellStyle name="常规 5 2 3 2 6 5 2 4 2" xfId="34156"/>
    <cellStyle name="常规 5 2 2 2 2 6 5 2 4 2" xfId="34157"/>
    <cellStyle name="常规 5 5 2 6 5 2 4 2" xfId="34158"/>
    <cellStyle name="常规 5 2 4 2 6 5 2 4 2" xfId="34159"/>
    <cellStyle name="常规 5 2 2 3 2 6 5 2 4 2" xfId="34160"/>
    <cellStyle name="常规 5 12 4 2 4 2" xfId="34161"/>
    <cellStyle name="常规 5 2 11 4 2 4 2" xfId="34162"/>
    <cellStyle name="常规 5 2 2 10 4 2 4 2" xfId="34163"/>
    <cellStyle name="常规 5 4 8 4 2 4 2" xfId="34164"/>
    <cellStyle name="常规 5 2 3 8 4 2 4 2" xfId="34165"/>
    <cellStyle name="常规 5 2 2 2 8 4 2 4 2" xfId="34166"/>
    <cellStyle name="常规 5 5 8 4 2 4 2" xfId="34167"/>
    <cellStyle name="常规 5 2 4 8 4 2 4 2" xfId="34168"/>
    <cellStyle name="常规 5 2 2 3 8 4 2 4 2" xfId="34169"/>
    <cellStyle name="常规 5 6 7 4 2 4 2" xfId="34170"/>
    <cellStyle name="常规 5 2 5 7 4 2 4 2" xfId="34171"/>
    <cellStyle name="常规 5 2 2 4 7 4 2 4 2" xfId="34172"/>
    <cellStyle name="常规 5 4 2 7 4 2 4 2" xfId="34173"/>
    <cellStyle name="常规 5 2 3 2 7 4 2 4 2" xfId="34174"/>
    <cellStyle name="常规 5 2 2 2 2 7 4 2 4 2" xfId="34175"/>
    <cellStyle name="常规 5 5 2 7 4 2 4 2" xfId="34176"/>
    <cellStyle name="常规 5 2 4 2 7 4 2 4 2" xfId="34177"/>
    <cellStyle name="常规 5 2 2 3 2 7 4 2 4 2" xfId="34178"/>
    <cellStyle name="常规 5 7 2 4 2 4 2" xfId="34179"/>
    <cellStyle name="常规 5 2 6 2 4 2 4 2" xfId="34180"/>
    <cellStyle name="常规 5 2 2 5 2 4 2 4 2" xfId="34181"/>
    <cellStyle name="常规 5 4 3 2 4 2 4 2" xfId="34182"/>
    <cellStyle name="常规 5 2 3 3 2 4 2 4 2" xfId="34183"/>
    <cellStyle name="常规 5 2 2 2 3 2 4 2 4 2" xfId="34184"/>
    <cellStyle name="常规 5 5 3 2 4 2 4 2" xfId="34185"/>
    <cellStyle name="常规 5 2 4 3 2 4 2 4 2" xfId="34186"/>
    <cellStyle name="常规 5 2 2 3 3 2 4 2 4 2" xfId="34187"/>
    <cellStyle name="常规 5 6 2 2 4 2 4 2" xfId="34188"/>
    <cellStyle name="常规 5 2 5 2 2 4 2 4 2" xfId="34189"/>
    <cellStyle name="常规 5 2 2 4 2 2 4 2 4 2" xfId="34190"/>
    <cellStyle name="常规 5 4 2 2 2 4 2 4 2" xfId="34191"/>
    <cellStyle name="常规 5 2 3 2 2 2 4 2 4 2" xfId="34192"/>
    <cellStyle name="常规 5 2 2 2 2 2 2 4 2 4 2" xfId="34193"/>
    <cellStyle name="常规 5 5 2 2 2 4 2 4 2" xfId="34194"/>
    <cellStyle name="常规 5 2 4 2 2 2 4 2 4 2" xfId="34195"/>
    <cellStyle name="常规 5 2 2 3 2 2 2 4 2 4 2" xfId="34196"/>
    <cellStyle name="常规 5 8 2 4 2 4 2" xfId="34197"/>
    <cellStyle name="常规 5 2 7 2 4 2 4 2" xfId="34198"/>
    <cellStyle name="常规 5 2 2 6 2 4 2 4 2" xfId="34199"/>
    <cellStyle name="常规 5 4 4 2 4 2 4 2" xfId="34200"/>
    <cellStyle name="常规 5 2 3 4 2 4 2 4 2" xfId="34201"/>
    <cellStyle name="常规 5 2 2 2 4 2 4 2 4 2" xfId="34202"/>
    <cellStyle name="常规 5 5 4 2 4 2 4 2" xfId="34203"/>
    <cellStyle name="常规 5 2 4 4 2 4 2 4 2" xfId="34204"/>
    <cellStyle name="常规 5 2 2 3 4 2 4 2 4 2" xfId="34205"/>
    <cellStyle name="常规 5 6 3 2 4 2 4 2" xfId="34206"/>
    <cellStyle name="常规 5 2 5 3 2 4 2 4 2" xfId="34207"/>
    <cellStyle name="常规 5 2 2 4 3 2 4 2 4 2" xfId="34208"/>
    <cellStyle name="常规 5 4 2 3 2 4 2 4 2" xfId="34209"/>
    <cellStyle name="常规 5 2 3 2 3 2 4 2 4 2" xfId="34210"/>
    <cellStyle name="常规 5 2 2 2 2 3 2 4 2 4 2" xfId="34211"/>
    <cellStyle name="常规 5 5 2 3 2 4 2 4 2" xfId="34212"/>
    <cellStyle name="常规 5 2 4 2 3 2 4 2 4 2" xfId="34213"/>
    <cellStyle name="常规 5 2 2 3 2 3 2 4 2 4 2" xfId="34214"/>
    <cellStyle name="常规 5 9 2 4 2 4 2" xfId="34215"/>
    <cellStyle name="常规 5 2 8 2 4 2 4 2" xfId="34216"/>
    <cellStyle name="常规 5 2 2 7 2 4 2 4 2" xfId="34217"/>
    <cellStyle name="常规 5 4 5 2 4 2 4 2" xfId="34218"/>
    <cellStyle name="常规 5 2 3 5 2 4 2 4 2" xfId="34219"/>
    <cellStyle name="常规 5 2 2 2 5 2 4 2 4 2" xfId="34220"/>
    <cellStyle name="常规 5 5 5 2 4 2 4 2" xfId="34221"/>
    <cellStyle name="常规 5 2 4 5 2 4 2 4 2" xfId="34222"/>
    <cellStyle name="常规 5 2 2 3 5 2 4 2 4 2" xfId="34223"/>
    <cellStyle name="常规 5 6 4 2 4 2 4 2" xfId="34224"/>
    <cellStyle name="常规 5 2 5 4 2 4 2 4 2" xfId="34225"/>
    <cellStyle name="常规 5 2 2 4 4 2 4 2 4 2" xfId="34226"/>
    <cellStyle name="常规 5 4 2 4 2 4 2 4 2" xfId="34227"/>
    <cellStyle name="常规 5 2 3 2 4 2 4 2 4 2" xfId="34228"/>
    <cellStyle name="常规 5 2 2 2 2 4 2 4 2 4 2" xfId="34229"/>
    <cellStyle name="常规 5 5 2 4 2 4 2 4 2" xfId="34230"/>
    <cellStyle name="常规 5 2 4 2 4 2 4 2 4 2" xfId="34231"/>
    <cellStyle name="常规 5 2 2 3 2 4 2 4 2 4 2" xfId="34232"/>
    <cellStyle name="常规 5 10 2 4 2 4 2" xfId="34233"/>
    <cellStyle name="常规 5 2 9 2 4 2 4 2" xfId="34234"/>
    <cellStyle name="常规 5 2 2 8 2 4 2 4 2" xfId="34235"/>
    <cellStyle name="常规 5 4 6 2 4 2 4 2" xfId="34236"/>
    <cellStyle name="常规 5 2 3 6 2 4 2 4 2" xfId="34237"/>
    <cellStyle name="常规 5 2 2 2 6 2 4 2 4 2" xfId="34238"/>
    <cellStyle name="常规 5 5 6 2 4 2 4 2" xfId="34239"/>
    <cellStyle name="常规 5 2 4 6 2 4 2 4 2" xfId="34240"/>
    <cellStyle name="常规 5 2 2 3 6 2 4 2 4 2" xfId="34241"/>
    <cellStyle name="常规 5 6 5 2 4 2 4 2" xfId="34242"/>
    <cellStyle name="常规 5 2 5 5 2 4 2 4 2" xfId="34243"/>
    <cellStyle name="常规 5 2 2 4 5 2 4 2 4 2" xfId="34244"/>
    <cellStyle name="常规 5 4 2 5 2 4 2 4 2" xfId="34245"/>
    <cellStyle name="常规 5 2 3 2 5 2 4 2 4 2" xfId="34246"/>
    <cellStyle name="常规 5 2 2 2 2 5 2 4 2 4 2" xfId="34247"/>
    <cellStyle name="常规 5 5 2 5 2 4 2 4 2" xfId="34248"/>
    <cellStyle name="常规 5 2 4 2 5 2 4 2 4 2" xfId="34249"/>
    <cellStyle name="常规 5 2 2 3 2 5 2 4 2 4 2" xfId="34250"/>
    <cellStyle name="常规 5 11 2 4 2 4 2" xfId="34251"/>
    <cellStyle name="常规 5 2 10 2 4 2 4 2" xfId="34252"/>
    <cellStyle name="常规 5 2 2 9 2 4 2 4 2" xfId="34253"/>
    <cellStyle name="常规 5 4 7 2 4 2 4 2" xfId="34254"/>
    <cellStyle name="常规 5 2 3 7 2 4 2 4 2" xfId="34255"/>
    <cellStyle name="常规 5 2 2 2 7 2 4 2 4 2" xfId="34256"/>
    <cellStyle name="常规 5 5 7 2 4 2 4 2" xfId="34257"/>
    <cellStyle name="常规 5 2 4 7 2 4 2 4 2" xfId="34258"/>
    <cellStyle name="常规 5 2 2 3 7 2 4 2 4 2" xfId="34259"/>
    <cellStyle name="常规 5 6 6 2 4 2 4 2" xfId="34260"/>
    <cellStyle name="常规 5 2 5 6 2 4 2 4 2" xfId="34261"/>
    <cellStyle name="常规 5 2 2 4 6 2 4 2 4 2" xfId="34262"/>
    <cellStyle name="常规 5 4 2 6 2 4 2 4 2" xfId="34263"/>
    <cellStyle name="常规 5 2 3 2 6 2 4 2 4 2" xfId="34264"/>
    <cellStyle name="常规 5 2 2 2 2 6 2 4 2 4 2" xfId="34265"/>
    <cellStyle name="常规 5 5 2 6 2 4 2 4 2" xfId="34266"/>
    <cellStyle name="常规 5 2 4 2 6 2 4 2 4 2" xfId="34267"/>
    <cellStyle name="常规 5 2 2 3 2 6 2 4 2 4 2" xfId="34268"/>
    <cellStyle name="常规 5 13 2 2 4 2" xfId="34269"/>
    <cellStyle name="常规 5 2 12 2 2 4 2" xfId="34270"/>
    <cellStyle name="常规 5 2 2 11 2 2 4 2" xfId="34271"/>
    <cellStyle name="常规 5 4 9 2 2 4 2" xfId="34272"/>
    <cellStyle name="常规 5 2 3 9 2 2 4 2" xfId="34273"/>
    <cellStyle name="常规 5 2 2 2 9 2 2 4 2" xfId="34274"/>
    <cellStyle name="常规 5 5 9 2 2 4 2" xfId="34275"/>
    <cellStyle name="常规 5 2 4 9 2 2 4 2" xfId="34276"/>
    <cellStyle name="常规 5 2 2 3 9 2 2 4 2" xfId="34277"/>
    <cellStyle name="常规 5 6 8 2 2 4 2" xfId="34278"/>
    <cellStyle name="常规 5 2 5 8 2 2 4 2" xfId="34279"/>
    <cellStyle name="常规 5 2 2 4 8 2 2 4 2" xfId="34280"/>
    <cellStyle name="常规 5 4 2 8 2 2 4 2" xfId="34281"/>
    <cellStyle name="常规 5 2 3 2 8 2 2 4 2" xfId="34282"/>
    <cellStyle name="常规 5 2 2 2 2 8 2 2 4 2" xfId="34283"/>
    <cellStyle name="常规 5 5 2 8 2 2 4 2" xfId="34284"/>
    <cellStyle name="常规 5 2 4 2 8 2 2 4 2" xfId="34285"/>
    <cellStyle name="常规 5 2 2 3 2 8 2 2 4 2" xfId="34286"/>
    <cellStyle name="常规 5 7 3 2 2 4 2" xfId="34287"/>
    <cellStyle name="常规 5 2 6 3 2 2 4 2" xfId="34288"/>
    <cellStyle name="常规 5 2 2 5 3 2 2 4 2" xfId="34289"/>
    <cellStyle name="常规 5 4 3 3 2 2 4 2" xfId="34290"/>
    <cellStyle name="常规 5 2 3 3 3 2 2 4 2" xfId="34291"/>
    <cellStyle name="常规 5 2 2 2 3 3 2 2 4 2" xfId="34292"/>
    <cellStyle name="常规 5 5 3 3 2 2 4 2" xfId="34293"/>
    <cellStyle name="常规 5 2 4 3 3 2 2 4 2" xfId="34294"/>
    <cellStyle name="常规 5 2 2 3 3 3 2 2 4 2" xfId="34295"/>
    <cellStyle name="常规 5 6 2 3 2 2 4 2" xfId="34296"/>
    <cellStyle name="常规 5 2 5 2 3 2 2 4 2" xfId="34297"/>
    <cellStyle name="常规 5 2 2 4 2 3 2 2 4 2" xfId="34298"/>
    <cellStyle name="常规 5 4 2 2 3 2 2 4 2" xfId="34299"/>
    <cellStyle name="常规 5 2 3 2 2 3 2 2 4 2" xfId="34300"/>
    <cellStyle name="常规 5 2 2 2 2 2 3 2 2 4 2" xfId="34301"/>
    <cellStyle name="常规 5 5 2 2 3 2 2 4 2" xfId="34302"/>
    <cellStyle name="常规 5 2 4 2 2 3 2 2 4 2" xfId="34303"/>
    <cellStyle name="常规 5 2 2 3 2 2 3 2 2 4 2" xfId="34304"/>
    <cellStyle name="常规 5 8 3 2 2 4 2" xfId="34305"/>
    <cellStyle name="常规 5 2 7 3 2 2 4 2" xfId="34306"/>
    <cellStyle name="常规 5 2 2 6 3 2 2 4 2" xfId="34307"/>
    <cellStyle name="常规 5 4 4 3 2 2 4 2" xfId="34308"/>
    <cellStyle name="常规 5 2 3 4 3 2 2 4 2" xfId="34309"/>
    <cellStyle name="常规 5 2 2 2 4 3 2 2 4 2" xfId="34310"/>
    <cellStyle name="常规 5 5 4 3 2 2 4 2" xfId="34311"/>
    <cellStyle name="常规 5 2 4 4 3 2 2 4 2" xfId="34312"/>
    <cellStyle name="常规 5 2 2 3 4 3 2 2 4 2" xfId="34313"/>
    <cellStyle name="常规 5 6 3 3 2 2 4 2" xfId="34314"/>
    <cellStyle name="常规 5 2 5 3 3 2 2 4 2" xfId="34315"/>
    <cellStyle name="常规 5 2 2 4 3 3 2 2 4 2" xfId="34316"/>
    <cellStyle name="常规 5 4 2 3 3 2 2 4 2" xfId="34317"/>
    <cellStyle name="常规 5 2 3 2 3 3 2 2 4 2" xfId="34318"/>
    <cellStyle name="常规 5 2 2 2 2 3 3 2 2 4 2" xfId="34319"/>
    <cellStyle name="常规 5 5 2 3 3 2 2 4 2" xfId="34320"/>
    <cellStyle name="常规 5 2 4 2 3 3 2 2 4 2" xfId="34321"/>
    <cellStyle name="常规 5 2 2 3 2 3 3 2 2 4 2" xfId="34322"/>
    <cellStyle name="常规 5 9 3 2 2 4 2" xfId="34323"/>
    <cellStyle name="常规 5 2 8 3 2 2 4 2" xfId="34324"/>
    <cellStyle name="常规 5 2 2 7 3 2 2 4 2" xfId="34325"/>
    <cellStyle name="常规 5 4 5 3 2 2 4 2" xfId="34326"/>
    <cellStyle name="常规 5 2 3 5 3 2 2 4 2" xfId="34327"/>
    <cellStyle name="常规 5 2 2 2 5 3 2 2 4 2" xfId="34328"/>
    <cellStyle name="常规 5 5 5 3 2 2 4 2" xfId="34329"/>
    <cellStyle name="常规 5 2 4 5 3 2 2 4 2" xfId="34330"/>
    <cellStyle name="常规 5 2 2 3 5 3 2 2 4 2" xfId="34331"/>
    <cellStyle name="常规 5 6 4 3 2 2 4 2" xfId="34332"/>
    <cellStyle name="常规 5 2 5 4 3 2 2 4 2" xfId="34333"/>
    <cellStyle name="常规 5 2 2 4 4 3 2 2 4 2" xfId="34334"/>
    <cellStyle name="常规 5 4 2 4 3 2 2 4 2" xfId="34335"/>
    <cellStyle name="常规 5 2 3 2 4 3 2 2 4 2" xfId="34336"/>
    <cellStyle name="常规 5 2 2 2 2 4 3 2 2 4 2" xfId="34337"/>
    <cellStyle name="常规 5 5 2 4 3 2 2 4 2" xfId="34338"/>
    <cellStyle name="常规 5 2 4 2 4 3 2 2 4 2" xfId="34339"/>
    <cellStyle name="常规 5 2 2 3 2 4 3 2 2 4 2" xfId="34340"/>
    <cellStyle name="常规 5 10 3 2 2 4 2" xfId="34341"/>
    <cellStyle name="常规 5 2 9 3 2 2 4 2" xfId="34342"/>
    <cellStyle name="常规 5 2 2 8 3 2 2 4 2" xfId="34343"/>
    <cellStyle name="常规 5 4 6 3 2 2 4 2" xfId="34344"/>
    <cellStyle name="常规 5 2 3 6 3 2 2 4 2" xfId="34345"/>
    <cellStyle name="常规 5 2 2 2 6 3 2 2 4 2" xfId="34346"/>
    <cellStyle name="常规 5 5 6 3 2 2 4 2" xfId="34347"/>
    <cellStyle name="常规 5 2 4 6 3 2 2 4 2" xfId="34348"/>
    <cellStyle name="常规 5 2 2 3 6 3 2 2 4 2" xfId="34349"/>
    <cellStyle name="常规 5 6 5 3 2 2 4 2" xfId="34350"/>
    <cellStyle name="常规 5 2 5 5 3 2 2 4 2" xfId="34351"/>
    <cellStyle name="常规 5 2 2 4 5 3 2 2 4 2" xfId="34352"/>
    <cellStyle name="常规 5 4 2 5 3 2 2 4 2" xfId="34353"/>
    <cellStyle name="常规 5 2 3 2 5 3 2 2 4 2" xfId="34354"/>
    <cellStyle name="常规 5 2 2 2 2 5 3 2 2 4 2" xfId="34355"/>
    <cellStyle name="常规 5 5 2 5 3 2 2 4 2" xfId="34356"/>
    <cellStyle name="常规 5 2 4 2 5 3 2 2 4 2" xfId="34357"/>
    <cellStyle name="常规 5 2 2 3 2 5 3 2 2 4 2" xfId="34358"/>
    <cellStyle name="常规 5 11 3 2 2 4 2" xfId="34359"/>
    <cellStyle name="常规 5 2 10 3 2 2 4 2" xfId="34360"/>
    <cellStyle name="常规 5 2 2 9 3 2 2 4 2" xfId="34361"/>
    <cellStyle name="常规 5 4 7 3 2 2 4 2" xfId="34362"/>
    <cellStyle name="常规 5 2 3 7 3 2 2 4 2" xfId="34363"/>
    <cellStyle name="常规 5 2 2 2 7 3 2 2 4 2" xfId="34364"/>
    <cellStyle name="常规 5 5 7 3 2 2 4 2" xfId="34365"/>
    <cellStyle name="常规 5 2 4 7 3 2 2 4 2" xfId="34366"/>
    <cellStyle name="常规 5 2 2 3 7 3 2 2 4 2" xfId="34367"/>
    <cellStyle name="常规 5 6 6 3 2 2 4 2" xfId="34368"/>
    <cellStyle name="常规 5 2 5 6 3 2 2 4 2" xfId="34369"/>
    <cellStyle name="常规 5 2 2 4 6 3 2 2 4 2" xfId="34370"/>
    <cellStyle name="常规 5 4 2 6 3 2 2 4 2" xfId="34371"/>
    <cellStyle name="常规 5 2 3 2 6 3 2 2 4 2" xfId="34372"/>
    <cellStyle name="常规 5 2 2 2 2 6 3 2 2 4 2" xfId="34373"/>
    <cellStyle name="常规 5 5 2 6 3 2 2 4 2" xfId="34374"/>
    <cellStyle name="常规 5 2 4 2 6 3 2 2 4 2" xfId="34375"/>
    <cellStyle name="常规 5 2 2 3 2 6 3 2 2 4 2" xfId="34376"/>
    <cellStyle name="常规 5 12 2 2 2 4 2" xfId="34377"/>
    <cellStyle name="常规 5 2 11 2 2 2 4 2" xfId="34378"/>
    <cellStyle name="常规 5 2 2 10 2 2 2 4 2" xfId="34379"/>
    <cellStyle name="常规 5 4 8 2 2 2 4 2" xfId="34380"/>
    <cellStyle name="常规 5 2 3 8 2 2 2 4 2" xfId="34381"/>
    <cellStyle name="常规 5 2 2 2 8 2 2 2 4 2" xfId="34382"/>
    <cellStyle name="常规 5 5 8 2 2 2 4 2" xfId="34383"/>
    <cellStyle name="常规 5 2 4 8 2 2 2 4 2" xfId="34384"/>
    <cellStyle name="常规 5 2 2 3 8 2 2 2 4 2" xfId="34385"/>
    <cellStyle name="常规 5 6 7 2 2 2 4 2" xfId="34386"/>
    <cellStyle name="常规 5 2 5 7 2 2 2 4 2" xfId="34387"/>
    <cellStyle name="常规 5 2 2 4 7 2 2 2 4 2" xfId="34388"/>
    <cellStyle name="常规 5 4 2 7 2 2 2 4 2" xfId="34389"/>
    <cellStyle name="常规 5 2 3 2 7 2 2 2 4 2" xfId="34390"/>
    <cellStyle name="常规 5 2 2 2 2 7 2 2 2 4 2" xfId="34391"/>
    <cellStyle name="常规 5 5 2 7 2 2 2 4 2" xfId="34392"/>
    <cellStyle name="常规 5 2 4 2 7 2 2 2 4 2" xfId="34393"/>
    <cellStyle name="常规 5 2 2 3 2 7 2 2 2 4 2" xfId="34394"/>
    <cellStyle name="常规 5 7 2 2 2 2 4 2" xfId="34395"/>
    <cellStyle name="常规 5 2 6 2 2 2 2 4 2" xfId="34396"/>
    <cellStyle name="常规 5 2 2 5 2 2 2 2 4 2" xfId="34397"/>
    <cellStyle name="常规 5 4 3 2 2 2 2 4 2" xfId="34398"/>
    <cellStyle name="常规 5 2 3 3 2 2 2 2 4 2" xfId="34399"/>
    <cellStyle name="常规 5 2 2 2 3 2 2 2 2 4 2" xfId="34400"/>
    <cellStyle name="常规 5 5 3 2 2 2 2 4 2" xfId="34401"/>
    <cellStyle name="常规 5 2 4 3 2 2 2 2 4 2" xfId="34402"/>
    <cellStyle name="常规 5 2 2 3 3 2 2 2 2 4 2" xfId="34403"/>
    <cellStyle name="常规 5 6 2 2 2 2 2 4 2" xfId="34404"/>
    <cellStyle name="常规 5 2 5 2 2 2 2 2 4 2" xfId="34405"/>
    <cellStyle name="常规 5 2 2 4 2 2 2 2 2 4 2" xfId="34406"/>
    <cellStyle name="常规 5 4 2 2 2 2 2 2 4 2" xfId="34407"/>
    <cellStyle name="常规 5 2 3 2 2 2 2 2 2 4 2" xfId="34408"/>
    <cellStyle name="常规 5 2 2 2 2 2 2 2 2 2 4 2" xfId="34409"/>
    <cellStyle name="常规 5 5 2 2 2 2 2 2 4 2" xfId="34410"/>
    <cellStyle name="常规 5 2 4 2 2 2 2 2 2 4 2" xfId="34411"/>
    <cellStyle name="常规 5 2 2 3 2 2 2 2 2 2 4 2" xfId="34412"/>
    <cellStyle name="常规 5 8 2 2 2 2 4 2" xfId="34413"/>
    <cellStyle name="常规 5 2 7 2 2 2 2 4 2" xfId="34414"/>
    <cellStyle name="常规 5 2 2 6 2 2 2 2 4 2" xfId="34415"/>
    <cellStyle name="常规 5 4 4 2 2 2 2 4 2" xfId="34416"/>
    <cellStyle name="常规 5 2 3 4 2 2 2 2 4 2" xfId="34417"/>
    <cellStyle name="常规 5 2 2 2 4 2 2 2 2 4 2" xfId="34418"/>
    <cellStyle name="常规 5 5 4 2 2 2 2 4 2" xfId="34419"/>
    <cellStyle name="常规 5 2 4 4 2 2 2 2 4 2" xfId="34420"/>
    <cellStyle name="常规 5 2 2 3 4 2 2 2 2 4 2" xfId="34421"/>
    <cellStyle name="常规 5 6 3 2 2 2 2 4 2" xfId="34422"/>
    <cellStyle name="常规 5 2 5 3 2 2 2 2 4 2" xfId="34423"/>
    <cellStyle name="常规 5 2 2 4 3 2 2 2 2 4 2" xfId="34424"/>
    <cellStyle name="常规 5 4 2 3 2 2 2 2 4 2" xfId="34425"/>
    <cellStyle name="常规 5 2 3 2 3 2 2 2 2 4 2" xfId="34426"/>
    <cellStyle name="常规 5 2 2 2 2 3 2 2 2 2 4 2" xfId="34427"/>
    <cellStyle name="常规 5 5 2 3 2 2 2 2 4 2" xfId="34428"/>
    <cellStyle name="常规 5 2 4 2 3 2 2 2 2 4 2" xfId="34429"/>
    <cellStyle name="常规 5 2 2 3 2 3 2 2 2 2 4 2" xfId="34430"/>
    <cellStyle name="常规 5 9 2 2 2 2 4 2" xfId="34431"/>
    <cellStyle name="常规 5 2 8 2 2 2 2 4 2" xfId="34432"/>
    <cellStyle name="常规 5 2 2 7 2 2 2 2 4 2" xfId="34433"/>
    <cellStyle name="常规 5 4 5 2 2 2 2 4 2" xfId="34434"/>
    <cellStyle name="常规 5 2 3 5 2 2 2 2 4 2" xfId="34435"/>
    <cellStyle name="常规 5 2 2 2 5 2 2 2 2 4 2" xfId="34436"/>
    <cellStyle name="常规 5 5 5 2 2 2 2 4 2" xfId="34437"/>
    <cellStyle name="常规 5 2 4 5 2 2 2 2 4 2" xfId="34438"/>
    <cellStyle name="常规 5 2 2 3 5 2 2 2 2 4 2" xfId="34439"/>
    <cellStyle name="常规 5 6 4 2 2 2 2 4 2" xfId="34440"/>
    <cellStyle name="常规 5 2 5 4 2 2 2 2 4 2" xfId="34441"/>
    <cellStyle name="常规 5 2 2 4 4 2 2 2 2 4 2" xfId="34442"/>
    <cellStyle name="常规 5 4 2 4 2 2 2 2 4 2" xfId="34443"/>
    <cellStyle name="常规 5 2 3 2 4 2 2 2 2 4 2" xfId="34444"/>
    <cellStyle name="常规 5 2 2 2 2 4 2 2 2 2 4 2" xfId="34445"/>
    <cellStyle name="常规 5 5 2 4 2 2 2 2 4 2" xfId="34446"/>
    <cellStyle name="常规 5 2 4 2 4 2 2 2 2 4 2" xfId="34447"/>
    <cellStyle name="常规 5 2 2 3 2 4 2 2 2 2 4 2" xfId="34448"/>
    <cellStyle name="常规 5 10 2 2 2 2 4 2" xfId="34449"/>
    <cellStyle name="常规 5 2 9 2 2 2 2 4 2" xfId="34450"/>
    <cellStyle name="常规 5 2 2 8 2 2 2 2 4 2" xfId="34451"/>
    <cellStyle name="常规 5 4 6 2 2 2 2 4 2" xfId="34452"/>
    <cellStyle name="常规 5 2 3 6 2 2 2 2 4 2" xfId="34453"/>
    <cellStyle name="常规 5 2 2 2 6 2 2 2 2 4 2" xfId="34454"/>
    <cellStyle name="常规 5 5 6 2 2 2 2 4 2" xfId="34455"/>
    <cellStyle name="常规 5 2 4 6 2 2 2 2 4 2" xfId="34456"/>
    <cellStyle name="常规 5 2 2 3 6 2 2 2 2 4 2" xfId="34457"/>
    <cellStyle name="常规 5 6 5 2 2 2 2 4 2" xfId="34458"/>
    <cellStyle name="常规 5 2 5 5 2 2 2 2 4 2" xfId="34459"/>
    <cellStyle name="常规 5 2 2 4 5 2 2 2 2 4 2" xfId="34460"/>
    <cellStyle name="常规 5 4 2 5 2 2 2 2 4 2" xfId="34461"/>
    <cellStyle name="常规 5 2 3 2 5 2 2 2 2 4 2" xfId="34462"/>
    <cellStyle name="常规 5 2 2 2 2 5 2 2 2 2 4 2" xfId="34463"/>
    <cellStyle name="常规 5 5 2 5 2 2 2 2 4 2" xfId="34464"/>
    <cellStyle name="常规 5 2 4 2 5 2 2 2 2 4 2" xfId="34465"/>
    <cellStyle name="常规 5 2 2 3 2 5 2 2 2 2 4 2" xfId="34466"/>
    <cellStyle name="常规 5 11 2 2 2 2 4 2" xfId="34467"/>
    <cellStyle name="常规 5 2 10 2 2 2 2 4 2" xfId="34468"/>
    <cellStyle name="常规 5 2 2 9 2 2 2 2 4 2" xfId="34469"/>
    <cellStyle name="常规 5 4 7 2 2 2 2 4 2" xfId="34470"/>
    <cellStyle name="常规 5 2 3 7 2 2 2 2 4 2" xfId="34471"/>
    <cellStyle name="常规 5 2 2 2 7 2 2 2 2 4 2" xfId="34472"/>
    <cellStyle name="常规 5 5 7 2 2 2 2 4 2" xfId="34473"/>
    <cellStyle name="常规 5 2 4 7 2 2 2 2 4 2" xfId="34474"/>
    <cellStyle name="常规 5 2 2 3 7 2 2 2 2 4 2" xfId="34475"/>
    <cellStyle name="常规 5 6 6 2 2 2 2 4 2" xfId="34476"/>
    <cellStyle name="常规 5 2 5 6 2 2 2 2 4 2" xfId="34477"/>
    <cellStyle name="常规 5 2 2 4 6 2 2 2 2 4 2" xfId="34478"/>
    <cellStyle name="常规 5 4 2 6 2 2 2 2 4 2" xfId="34479"/>
    <cellStyle name="常规 5 2 3 2 6 2 2 2 2 4 2" xfId="34480"/>
    <cellStyle name="常规 5 2 2 2 2 6 2 2 2 2 4 2" xfId="34481"/>
    <cellStyle name="常规 5 5 2 6 2 2 2 2 4 2" xfId="34482"/>
    <cellStyle name="常规 5 2 4 2 6 2 2 2 2 4 2" xfId="34483"/>
    <cellStyle name="常规 5 2 2 3 2 6 2 2 2 2 4 2" xfId="34484"/>
    <cellStyle name="常规 5 14 2 2 4 2" xfId="34485"/>
    <cellStyle name="常规 5 2 13 2 2 4 2" xfId="34486"/>
    <cellStyle name="常规 5 2 2 12 2 2 4 2" xfId="34487"/>
    <cellStyle name="常规 5 4 10 2 2 4 2" xfId="34488"/>
    <cellStyle name="常规 5 2 3 10 2 2 4 2" xfId="34489"/>
    <cellStyle name="常规 5 2 2 2 10 2 2 4 2" xfId="34490"/>
    <cellStyle name="常规 5 5 10 2 2 4 2" xfId="34491"/>
    <cellStyle name="常规 5 2 4 10 2 2 4 2" xfId="34492"/>
    <cellStyle name="常规 5 2 2 3 10 2 2 4 2" xfId="34493"/>
    <cellStyle name="常规 5 6 9 2 2 4 2" xfId="34494"/>
    <cellStyle name="常规 5 2 5 9 2 2 4 2" xfId="34495"/>
    <cellStyle name="常规 5 2 2 4 9 2 2 4 2" xfId="34496"/>
    <cellStyle name="常规 5 4 2 9 2 2 4 2" xfId="34497"/>
    <cellStyle name="常规 5 2 3 2 9 2 2 4 2" xfId="34498"/>
    <cellStyle name="常规 5 2 2 2 2 9 2 2 4 2" xfId="34499"/>
    <cellStyle name="常规 5 5 2 9 2 2 4 2" xfId="34500"/>
    <cellStyle name="常规 5 2 4 2 9 2 2 4 2" xfId="34501"/>
    <cellStyle name="常规 5 2 2 3 2 9 2 2 4 2" xfId="34502"/>
    <cellStyle name="常规 5 7 4 2 2 4 2" xfId="34503"/>
    <cellStyle name="常规 5 2 6 4 2 2 4 2" xfId="34504"/>
    <cellStyle name="常规 5 2 2 5 4 2 2 4 2" xfId="34505"/>
    <cellStyle name="常规 5 4 3 4 2 2 4 2" xfId="34506"/>
    <cellStyle name="常规 5 2 3 3 4 2 2 4 2" xfId="34507"/>
    <cellStyle name="常规 5 2 2 2 3 4 2 2 4 2" xfId="34508"/>
    <cellStyle name="常规 5 5 3 4 2 2 4 2" xfId="34509"/>
    <cellStyle name="常规 5 2 4 3 4 2 2 4 2" xfId="34510"/>
    <cellStyle name="常规 5 2 2 3 3 4 2 2 4 2" xfId="34511"/>
    <cellStyle name="常规 5 6 2 4 2 2 4 2" xfId="34512"/>
    <cellStyle name="常规 5 2 5 2 4 2 2 4 2" xfId="34513"/>
    <cellStyle name="常规 5 2 2 4 2 4 2 2 4 2" xfId="34514"/>
    <cellStyle name="常规 5 4 2 2 4 2 2 4 2" xfId="34515"/>
    <cellStyle name="常规 5 2 3 2 2 4 2 2 4 2" xfId="34516"/>
    <cellStyle name="常规 5 2 2 2 2 2 4 2 2 4 2" xfId="34517"/>
    <cellStyle name="常规 5 5 2 2 4 2 2 4 2" xfId="34518"/>
    <cellStyle name="常规 5 2 4 2 2 4 2 2 4 2" xfId="34519"/>
    <cellStyle name="常规 5 2 2 3 2 2 4 2 2 4 2" xfId="34520"/>
    <cellStyle name="常规 5 8 4 2 2 4 2" xfId="34521"/>
    <cellStyle name="常规 5 2 7 4 2 2 4 2" xfId="34522"/>
    <cellStyle name="常规 5 2 2 6 4 2 2 4 2" xfId="34523"/>
    <cellStyle name="常规 5 4 4 4 2 2 4 2" xfId="34524"/>
    <cellStyle name="常规 5 2 3 4 4 2 2 4 2" xfId="34525"/>
    <cellStyle name="常规 5 2 2 2 4 4 2 2 4 2" xfId="34526"/>
    <cellStyle name="常规 5 5 4 4 2 2 4 2" xfId="34527"/>
    <cellStyle name="常规 5 2 4 4 4 2 2 4 2" xfId="34528"/>
    <cellStyle name="常规 5 2 2 3 4 4 2 2 4 2" xfId="34529"/>
    <cellStyle name="常规 5 6 3 4 2 2 4 2" xfId="34530"/>
    <cellStyle name="常规 5 2 5 3 4 2 2 4 2" xfId="34531"/>
    <cellStyle name="常规 5 2 2 4 3 4 2 2 4 2" xfId="34532"/>
    <cellStyle name="常规 5 4 2 3 4 2 2 4 2" xfId="34533"/>
    <cellStyle name="常规 5 2 3 2 3 4 2 2 4 2" xfId="34534"/>
    <cellStyle name="常规 5 2 2 2 2 3 4 2 2 4 2" xfId="34535"/>
    <cellStyle name="常规 5 5 2 3 4 2 2 4 2" xfId="34536"/>
    <cellStyle name="常规 5 2 4 2 3 4 2 2 4 2" xfId="34537"/>
    <cellStyle name="常规 5 2 2 3 2 3 4 2 2 4 2" xfId="34538"/>
    <cellStyle name="常规 5 9 4 2 2 4 2" xfId="34539"/>
    <cellStyle name="常规 5 2 8 4 2 2 4 2" xfId="34540"/>
    <cellStyle name="常规 5 2 2 7 4 2 2 4 2" xfId="34541"/>
    <cellStyle name="常规 5 4 5 4 2 2 4 2" xfId="34542"/>
    <cellStyle name="常规 5 2 3 5 4 2 2 4 2" xfId="34543"/>
    <cellStyle name="常规 5 2 2 2 5 4 2 2 4 2" xfId="34544"/>
    <cellStyle name="常规 5 5 5 4 2 2 4 2" xfId="34545"/>
    <cellStyle name="常规 5 2 4 5 4 2 2 4 2" xfId="34546"/>
    <cellStyle name="常规 5 2 2 3 5 4 2 2 4 2" xfId="34547"/>
    <cellStyle name="常规 5 6 4 4 2 2 4 2" xfId="34548"/>
    <cellStyle name="常规 5 2 5 4 4 2 2 4 2" xfId="34549"/>
    <cellStyle name="常规 5 2 2 4 4 4 2 2 4 2" xfId="34550"/>
    <cellStyle name="常规 5 4 2 4 4 2 2 4 2" xfId="34551"/>
    <cellStyle name="常规 5 2 3 2 4 4 2 2 4 2" xfId="34552"/>
    <cellStyle name="常规 5 2 2 2 2 4 4 2 2 4 2" xfId="34553"/>
    <cellStyle name="常规 5 5 2 4 4 2 2 4 2" xfId="34554"/>
    <cellStyle name="常规 5 2 4 2 4 4 2 2 4 2" xfId="34555"/>
    <cellStyle name="常规 5 2 2 3 2 4 4 2 2 4 2" xfId="34556"/>
    <cellStyle name="常规 5 10 4 2 2 4 2" xfId="34557"/>
    <cellStyle name="常规 5 2 9 4 2 2 4 2" xfId="34558"/>
    <cellStyle name="常规 5 2 2 8 4 2 2 4 2" xfId="34559"/>
    <cellStyle name="常规 5 4 6 4 2 2 4 2" xfId="34560"/>
    <cellStyle name="常规 5 2 3 6 4 2 2 4 2" xfId="34561"/>
    <cellStyle name="常规 5 2 2 2 6 4 2 2 4 2" xfId="34562"/>
    <cellStyle name="常规 5 5 6 4 2 2 4 2" xfId="34563"/>
    <cellStyle name="常规 5 2 4 6 4 2 2 4 2" xfId="34564"/>
    <cellStyle name="常规 5 2 2 3 6 4 2 2 4 2" xfId="34565"/>
    <cellStyle name="常规 5 6 5 4 2 2 4 2" xfId="34566"/>
    <cellStyle name="常规 5 2 5 5 4 2 2 4 2" xfId="34567"/>
    <cellStyle name="常规 5 2 2 4 5 4 2 2 4 2" xfId="34568"/>
    <cellStyle name="常规 5 4 2 5 4 2 2 4 2" xfId="34569"/>
    <cellStyle name="常规 5 2 3 2 5 4 2 2 4 2" xfId="34570"/>
    <cellStyle name="常规 5 2 2 2 2 5 4 2 2 4 2" xfId="34571"/>
    <cellStyle name="常规 5 5 2 5 4 2 2 4 2" xfId="34572"/>
    <cellStyle name="常规 5 2 4 2 5 4 2 2 4 2" xfId="34573"/>
    <cellStyle name="常规 5 2 2 3 2 5 4 2 2 4 2" xfId="34574"/>
    <cellStyle name="常规 5 11 4 2 2 4 2" xfId="34575"/>
    <cellStyle name="常规 5 2 10 4 2 2 4 2" xfId="34576"/>
    <cellStyle name="常规 5 2 2 9 4 2 2 4 2" xfId="34577"/>
    <cellStyle name="常规 5 4 7 4 2 2 4 2" xfId="34578"/>
    <cellStyle name="常规 5 2 3 7 4 2 2 4 2" xfId="34579"/>
    <cellStyle name="常规 5 2 2 2 7 4 2 2 4 2" xfId="34580"/>
    <cellStyle name="常规 5 5 7 4 2 2 4 2" xfId="34581"/>
    <cellStyle name="常规 5 2 4 7 4 2 2 4 2" xfId="34582"/>
    <cellStyle name="常规 5 2 2 3 7 4 2 2 4 2" xfId="34583"/>
    <cellStyle name="常规 5 6 6 4 2 2 4 2" xfId="34584"/>
    <cellStyle name="常规 5 2 5 6 4 2 2 4 2" xfId="34585"/>
    <cellStyle name="常规 5 2 2 4 6 4 2 2 4 2" xfId="34586"/>
    <cellStyle name="常规 5 4 2 6 4 2 2 4 2" xfId="34587"/>
    <cellStyle name="常规 5 2 3 2 6 4 2 2 4 2" xfId="34588"/>
    <cellStyle name="常规 5 2 2 2 2 6 4 2 2 4 2" xfId="34589"/>
    <cellStyle name="常规 5 5 2 6 4 2 2 4 2" xfId="34590"/>
    <cellStyle name="常规 5 2 4 2 6 4 2 2 4 2" xfId="34591"/>
    <cellStyle name="常规 5 2 2 3 2 6 4 2 2 4 2" xfId="34592"/>
    <cellStyle name="常规 5 12 3 2 2 4 2" xfId="34593"/>
    <cellStyle name="常规 5 2 11 3 2 2 4 2" xfId="34594"/>
    <cellStyle name="常规 5 2 2 10 3 2 2 4 2" xfId="34595"/>
    <cellStyle name="常规 5 4 8 3 2 2 4 2" xfId="34596"/>
    <cellStyle name="常规 5 2 3 8 3 2 2 4 2" xfId="34597"/>
    <cellStyle name="常规 5 2 2 2 8 3 2 2 4 2" xfId="34598"/>
    <cellStyle name="常规 5 5 8 3 2 2 4 2" xfId="34599"/>
    <cellStyle name="常规 5 2 4 8 3 2 2 4 2" xfId="34600"/>
    <cellStyle name="常规 5 2 2 3 8 3 2 2 4 2" xfId="34601"/>
    <cellStyle name="常规 5 6 7 3 2 2 4 2" xfId="34602"/>
    <cellStyle name="常规 5 2 5 7 3 2 2 4 2" xfId="34603"/>
    <cellStyle name="常规 5 2 2 4 7 3 2 2 4 2" xfId="34604"/>
    <cellStyle name="常规 5 4 2 7 3 2 2 4 2" xfId="34605"/>
    <cellStyle name="常规 5 2 3 2 7 3 2 2 4 2" xfId="34606"/>
    <cellStyle name="常规 5 2 2 2 2 7 3 2 2 4 2" xfId="34607"/>
    <cellStyle name="常规 5 5 2 7 3 2 2 4 2" xfId="34608"/>
    <cellStyle name="常规 5 2 4 2 7 3 2 2 4 2" xfId="34609"/>
    <cellStyle name="常规 5 2 2 3 2 7 3 2 2 4 2" xfId="34610"/>
    <cellStyle name="常规 5 7 2 3 2 2 4 2" xfId="34611"/>
    <cellStyle name="常规 5 2 6 2 3 2 2 4 2" xfId="34612"/>
    <cellStyle name="常规 5 2 2 5 2 3 2 2 4 2" xfId="34613"/>
    <cellStyle name="常规 5 4 3 2 3 2 2 4 2" xfId="34614"/>
    <cellStyle name="常规 5 2 3 3 2 3 2 2 4 2" xfId="34615"/>
    <cellStyle name="常规 5 2 2 2 3 2 3 2 2 4 2" xfId="34616"/>
    <cellStyle name="常规 5 5 3 2 3 2 2 4 2" xfId="34617"/>
    <cellStyle name="常规 5 2 4 3 2 3 2 2 4 2" xfId="34618"/>
    <cellStyle name="常规 5 2 2 3 3 2 3 2 2 4 2" xfId="34619"/>
    <cellStyle name="常规 5 6 2 2 3 2 2 4 2" xfId="34620"/>
    <cellStyle name="常规 5 2 5 2 2 3 2 2 4 2" xfId="34621"/>
    <cellStyle name="常规 5 2 2 4 2 2 3 2 2 4 2" xfId="34622"/>
    <cellStyle name="常规 5 4 2 2 2 3 2 2 4 2" xfId="34623"/>
    <cellStyle name="常规 5 2 3 2 2 2 3 2 2 4 2" xfId="34624"/>
    <cellStyle name="常规 5 2 2 2 2 2 2 3 2 2 4 2" xfId="34625"/>
    <cellStyle name="常规 5 5 2 2 2 3 2 2 4 2" xfId="34626"/>
    <cellStyle name="常规 5 2 4 2 2 2 3 2 2 4 2" xfId="34627"/>
    <cellStyle name="常规 5 2 2 3 2 2 2 3 2 2 4 2" xfId="34628"/>
    <cellStyle name="常规 5 8 2 3 2 2 4 2" xfId="34629"/>
    <cellStyle name="常规 5 2 7 2 3 2 2 4 2" xfId="34630"/>
    <cellStyle name="常规 5 2 2 6 2 3 2 2 4 2" xfId="34631"/>
    <cellStyle name="常规 5 4 4 2 3 2 2 4 2" xfId="34632"/>
    <cellStyle name="常规 5 2 3 4 2 3 2 2 4 2" xfId="34633"/>
    <cellStyle name="常规 5 2 2 2 4 2 3 2 2 4 2" xfId="34634"/>
    <cellStyle name="常规 5 5 4 2 3 2 2 4 2" xfId="34635"/>
    <cellStyle name="常规 5 2 4 4 2 3 2 2 4 2" xfId="34636"/>
    <cellStyle name="常规 5 2 2 3 4 2 3 2 2 4 2" xfId="34637"/>
    <cellStyle name="常规 5 6 3 2 3 2 2 4 2" xfId="34638"/>
    <cellStyle name="常规 5 2 5 3 2 3 2 2 4 2" xfId="34639"/>
    <cellStyle name="常规 5 2 2 4 3 2 3 2 2 4 2" xfId="34640"/>
    <cellStyle name="常规 5 4 2 3 2 3 2 2 4 2" xfId="34641"/>
    <cellStyle name="常规 5 2 3 2 3 2 3 2 2 4 2" xfId="34642"/>
    <cellStyle name="常规 5 2 2 2 2 3 2 3 2 2 4 2" xfId="34643"/>
    <cellStyle name="常规 5 5 2 3 2 3 2 2 4 2" xfId="34644"/>
    <cellStyle name="常规 5 2 4 2 3 2 3 2 2 4 2" xfId="34645"/>
    <cellStyle name="常规 5 2 2 3 2 3 2 3 2 2 4 2" xfId="34646"/>
    <cellStyle name="常规 5 9 2 3 2 2 4 2" xfId="34647"/>
    <cellStyle name="常规 5 2 8 2 3 2 2 4 2" xfId="34648"/>
    <cellStyle name="常规 5 2 2 7 2 3 2 2 4 2" xfId="34649"/>
    <cellStyle name="常规 5 4 5 2 3 2 2 4 2" xfId="34650"/>
    <cellStyle name="常规 5 2 3 5 2 3 2 2 4 2" xfId="34651"/>
    <cellStyle name="常规 5 2 2 2 5 2 3 2 2 4 2" xfId="34652"/>
    <cellStyle name="常规 5 5 5 2 3 2 2 4 2" xfId="34653"/>
    <cellStyle name="常规 5 2 4 5 2 3 2 2 4 2" xfId="34654"/>
    <cellStyle name="常规 5 2 2 3 5 2 3 2 2 4 2" xfId="34655"/>
    <cellStyle name="常规 5 6 4 2 3 2 2 4 2" xfId="34656"/>
    <cellStyle name="常规 5 2 5 4 2 3 2 2 4 2" xfId="34657"/>
    <cellStyle name="常规 5 2 2 4 4 2 3 2 2 4 2" xfId="34658"/>
    <cellStyle name="常规 5 4 2 4 2 3 2 2 4 2" xfId="34659"/>
    <cellStyle name="常规 5 2 3 2 4 2 3 2 2 4 2" xfId="34660"/>
    <cellStyle name="常规 5 2 2 2 2 4 2 3 2 2 4 2" xfId="34661"/>
    <cellStyle name="常规 5 5 2 4 2 3 2 2 4 2" xfId="34662"/>
    <cellStyle name="常规 5 2 4 2 4 2 3 2 2 4 2" xfId="34663"/>
    <cellStyle name="常规 5 2 2 3 2 4 2 3 2 2 4 2" xfId="34664"/>
    <cellStyle name="常规 5 10 2 3 2 2 4 2" xfId="34665"/>
    <cellStyle name="常规 5 2 9 2 3 2 2 4 2" xfId="34666"/>
    <cellStyle name="常规 5 2 2 8 2 3 2 2 4 2" xfId="34667"/>
    <cellStyle name="常规 5 4 6 2 3 2 2 4 2" xfId="34668"/>
    <cellStyle name="常规 5 2 3 6 2 3 2 2 4 2" xfId="34669"/>
    <cellStyle name="常规 5 2 2 2 6 2 3 2 2 4 2" xfId="34670"/>
    <cellStyle name="常规 5 5 6 2 3 2 2 4 2" xfId="34671"/>
    <cellStyle name="常规 5 2 4 6 2 3 2 2 4 2" xfId="34672"/>
    <cellStyle name="常规 5 2 2 3 6 2 3 2 2 4 2" xfId="34673"/>
    <cellStyle name="常规 5 6 5 2 3 2 2 4 2" xfId="34674"/>
    <cellStyle name="常规 5 2 5 5 2 3 2 2 4 2" xfId="34675"/>
    <cellStyle name="常规 5 2 2 4 5 2 3 2 2 4 2" xfId="34676"/>
    <cellStyle name="常规 5 4 2 5 2 3 2 2 4 2" xfId="34677"/>
    <cellStyle name="常规 5 2 3 2 5 2 3 2 2 4 2" xfId="34678"/>
    <cellStyle name="常规 5 2 2 2 2 5 2 3 2 2 4 2" xfId="34679"/>
    <cellStyle name="常规 5 5 2 5 2 3 2 2 4 2" xfId="34680"/>
    <cellStyle name="常规 5 2 4 2 5 2 3 2 2 4 2" xfId="34681"/>
    <cellStyle name="常规 5 2 2 3 2 5 2 3 2 2 4 2" xfId="34682"/>
    <cellStyle name="常规 5 11 2 3 2 2 4 2" xfId="34683"/>
    <cellStyle name="常规 5 2 10 2 3 2 2 4 2" xfId="34684"/>
    <cellStyle name="常规 5 2 2 9 2 3 2 2 4 2" xfId="34685"/>
    <cellStyle name="常规 5 4 7 2 3 2 2 4 2" xfId="34686"/>
    <cellStyle name="常规 5 2 3 7 2 3 2 2 4 2" xfId="34687"/>
    <cellStyle name="常规 5 2 2 2 7 2 3 2 2 4 2" xfId="34688"/>
    <cellStyle name="常规 5 5 7 2 3 2 2 4 2" xfId="34689"/>
    <cellStyle name="常规 5 2 4 7 2 3 2 2 4 2" xfId="34690"/>
    <cellStyle name="常规 5 2 2 3 7 2 3 2 2 4 2" xfId="34691"/>
    <cellStyle name="常规 5 6 6 2 3 2 2 4 2" xfId="34692"/>
    <cellStyle name="常规 5 2 5 6 2 3 2 2 4 2" xfId="34693"/>
    <cellStyle name="常规 5 2 2 4 6 2 3 2 2 4 2" xfId="34694"/>
    <cellStyle name="常规 5 4 2 6 2 3 2 2 4 2" xfId="34695"/>
    <cellStyle name="常规 5 2 3 2 6 2 3 2 2 4 2" xfId="34696"/>
    <cellStyle name="常规 5 2 2 2 2 6 2 3 2 2 4 2" xfId="34697"/>
    <cellStyle name="常规 5 5 2 6 2 3 2 2 4 2" xfId="34698"/>
    <cellStyle name="常规 5 2 4 2 6 2 3 2 2 4 2" xfId="34699"/>
    <cellStyle name="常规 5 2 2 3 2 6 2 3 2 2 4 2" xfId="34700"/>
    <cellStyle name="常规 5 20 2" xfId="34701"/>
    <cellStyle name="常规 5 2 20 2" xfId="34702"/>
    <cellStyle name="常规 5 2 2 19 2" xfId="34703"/>
    <cellStyle name="常规 5 4 16 2" xfId="34704"/>
    <cellStyle name="常规 5 2 3 16 2" xfId="34705"/>
    <cellStyle name="常规 5 2 2 2 16 2" xfId="34706"/>
    <cellStyle name="常规 5 5 16 2" xfId="34707"/>
    <cellStyle name="常规 5 2 4 16 2" xfId="34708"/>
    <cellStyle name="常规 5 2 2 3 16 2" xfId="34709"/>
    <cellStyle name="常规 5 6 15 2" xfId="34710"/>
    <cellStyle name="常规 5 2 5 15 2" xfId="34711"/>
    <cellStyle name="常规 5 2 2 4 15 2" xfId="34712"/>
    <cellStyle name="常规 5 4 2 15 2" xfId="34713"/>
    <cellStyle name="常规 5 2 3 2 15 2" xfId="34714"/>
    <cellStyle name="常规 5 2 2 2 2 15 2" xfId="34715"/>
    <cellStyle name="常规 5 5 2 15 2" xfId="34716"/>
    <cellStyle name="常规 5 2 4 2 15 2" xfId="34717"/>
    <cellStyle name="常规 5 2 2 3 2 15 2" xfId="34718"/>
    <cellStyle name="常规 5 7 10 2" xfId="34719"/>
    <cellStyle name="常规 5 2 6 10 2" xfId="34720"/>
    <cellStyle name="常规 5 2 2 5 10 2" xfId="34721"/>
    <cellStyle name="常规 5 4 3 10 2" xfId="34722"/>
    <cellStyle name="常规 5 2 3 3 10 2" xfId="34723"/>
    <cellStyle name="常规 5 2 2 2 3 10 2" xfId="34724"/>
    <cellStyle name="常规 5 5 3 10 2" xfId="34725"/>
    <cellStyle name="常规 5 2 4 3 10 2" xfId="34726"/>
    <cellStyle name="常规 5 2 2 3 3 10 2" xfId="34727"/>
    <cellStyle name="常规 5 6 2 10 2" xfId="34728"/>
    <cellStyle name="常规 5 2 5 2 10 2" xfId="34729"/>
    <cellStyle name="常规 5 2 2 4 2 10 2" xfId="34730"/>
    <cellStyle name="常规 5 4 2 2 10 2" xfId="34731"/>
    <cellStyle name="常规 5 2 3 2 2 10 2" xfId="34732"/>
    <cellStyle name="常规 5 2 2 2 2 2 10 2" xfId="34733"/>
    <cellStyle name="常规 5 5 2 2 10 2" xfId="34734"/>
    <cellStyle name="常规 5 2 4 2 2 10 2" xfId="34735"/>
    <cellStyle name="常规 5 2 2 3 2 2 10 2" xfId="34736"/>
    <cellStyle name="常规 5 8 10 2" xfId="34737"/>
    <cellStyle name="常规 5 2 7 10 2" xfId="34738"/>
    <cellStyle name="常规 5 2 2 6 10 2" xfId="34739"/>
    <cellStyle name="常规 5 4 4 10 2" xfId="34740"/>
    <cellStyle name="常规 5 2 3 4 10 2" xfId="34741"/>
    <cellStyle name="常规 5 2 2 2 4 10 2" xfId="34742"/>
    <cellStyle name="常规 5 5 4 10 2" xfId="34743"/>
    <cellStyle name="常规 5 2 4 4 10 2" xfId="34744"/>
    <cellStyle name="常规 5 2 2 3 4 10 2" xfId="34745"/>
    <cellStyle name="常规 5 6 3 10 2" xfId="34746"/>
    <cellStyle name="常规 5 2 5 3 10 2" xfId="34747"/>
    <cellStyle name="常规 5 2 2 4 3 10 2" xfId="34748"/>
    <cellStyle name="常规 5 4 2 3 10 2" xfId="34749"/>
    <cellStyle name="常规 5 2 3 2 3 10 2" xfId="34750"/>
    <cellStyle name="常规 5 2 2 2 2 3 10 2" xfId="34751"/>
    <cellStyle name="常规 5 5 2 3 10 2" xfId="34752"/>
    <cellStyle name="常规 5 2 4 2 3 10 2" xfId="34753"/>
    <cellStyle name="常规 5 2 2 3 2 3 10 2" xfId="34754"/>
    <cellStyle name="常规 5 9 10 2" xfId="34755"/>
    <cellStyle name="常规 5 2 8 10 2" xfId="34756"/>
    <cellStyle name="常规 5 2 2 7 10 2" xfId="34757"/>
    <cellStyle name="常规 5 4 5 10 2" xfId="34758"/>
    <cellStyle name="常规 5 2 3 5 10 2" xfId="34759"/>
    <cellStyle name="常规 5 2 2 2 5 10 2" xfId="34760"/>
    <cellStyle name="常规 5 5 5 10 2" xfId="34761"/>
    <cellStyle name="常规 5 2 4 5 10 2" xfId="34762"/>
    <cellStyle name="常规 5 2 2 3 5 10 2" xfId="34763"/>
    <cellStyle name="常规 5 6 4 10 2" xfId="34764"/>
    <cellStyle name="常规 5 2 5 4 10 2" xfId="34765"/>
    <cellStyle name="常规 5 2 2 4 4 10 2" xfId="34766"/>
    <cellStyle name="常规 5 4 2 4 10 2" xfId="34767"/>
    <cellStyle name="常规 5 2 3 2 4 10 2" xfId="34768"/>
    <cellStyle name="常规 5 2 2 2 2 4 10 2" xfId="34769"/>
    <cellStyle name="常规 5 5 2 4 10 2" xfId="34770"/>
    <cellStyle name="常规 5 2 4 2 4 10 2" xfId="34771"/>
    <cellStyle name="常规 5 2 2 3 2 4 10 2" xfId="34772"/>
    <cellStyle name="常规 5 10 10 2" xfId="34773"/>
    <cellStyle name="常规 5 2 9 10 2" xfId="34774"/>
    <cellStyle name="常规 5 2 2 8 10 2" xfId="34775"/>
    <cellStyle name="常规 5 4 6 10 2" xfId="34776"/>
    <cellStyle name="常规 5 2 3 6 10 2" xfId="34777"/>
    <cellStyle name="常规 5 2 2 2 6 10 2" xfId="34778"/>
    <cellStyle name="常规 5 5 6 10 2" xfId="34779"/>
    <cellStyle name="常规 5 2 4 6 10 2" xfId="34780"/>
    <cellStyle name="常规 5 2 2 3 6 10 2" xfId="34781"/>
    <cellStyle name="常规 5 6 5 10 2" xfId="34782"/>
    <cellStyle name="常规 5 2 5 5 10 2" xfId="34783"/>
    <cellStyle name="常规 5 2 2 4 5 10 2" xfId="34784"/>
    <cellStyle name="常规 5 4 2 5 10 2" xfId="34785"/>
    <cellStyle name="常规 5 2 3 2 5 10 2" xfId="34786"/>
    <cellStyle name="常规 5 2 2 2 2 5 10 2" xfId="34787"/>
    <cellStyle name="常规 5 5 2 5 10 2" xfId="34788"/>
    <cellStyle name="常规 5 2 4 2 5 10 2" xfId="34789"/>
    <cellStyle name="常规 5 2 2 3 2 5 10 2" xfId="34790"/>
    <cellStyle name="常规 5 11 10 2" xfId="34791"/>
    <cellStyle name="常规 5 2 10 10 2" xfId="34792"/>
    <cellStyle name="常规 5 2 2 9 10 2" xfId="34793"/>
    <cellStyle name="常规 5 4 7 10 2" xfId="34794"/>
    <cellStyle name="常规 5 2 3 7 10 2" xfId="34795"/>
    <cellStyle name="常规 5 2 2 2 7 10 2" xfId="34796"/>
    <cellStyle name="常规 5 5 7 10 2" xfId="34797"/>
    <cellStyle name="常规 5 2 4 7 10 2" xfId="34798"/>
    <cellStyle name="常规 5 2 2 3 7 10 2" xfId="34799"/>
    <cellStyle name="常规 5 6 6 10 2" xfId="34800"/>
    <cellStyle name="常规 5 2 5 6 10 2" xfId="34801"/>
    <cellStyle name="常规 5 2 2 4 6 10 2" xfId="34802"/>
    <cellStyle name="常规 5 4 2 6 10 2" xfId="34803"/>
    <cellStyle name="常规 5 2 3 2 6 10 2" xfId="34804"/>
    <cellStyle name="常规 5 2 2 2 2 6 10 2" xfId="34805"/>
    <cellStyle name="常规 5 5 2 6 10 2" xfId="34806"/>
    <cellStyle name="常规 5 2 4 2 6 10 2" xfId="34807"/>
    <cellStyle name="常规 5 2 2 3 2 6 10 2" xfId="34808"/>
    <cellStyle name="常规 5 12 9 2" xfId="34809"/>
    <cellStyle name="常规 5 2 11 9 2" xfId="34810"/>
    <cellStyle name="常规 5 2 2 10 9 2" xfId="34811"/>
    <cellStyle name="常规 5 4 8 9 2" xfId="34812"/>
    <cellStyle name="常规 5 2 3 8 9 2" xfId="34813"/>
    <cellStyle name="常规 5 2 2 2 8 9 2" xfId="34814"/>
    <cellStyle name="常规 5 5 8 9 2" xfId="34815"/>
    <cellStyle name="常规 5 2 4 8 9 2" xfId="34816"/>
    <cellStyle name="常规 5 2 2 3 8 9 2" xfId="34817"/>
    <cellStyle name="常规 5 6 7 9 2" xfId="34818"/>
    <cellStyle name="常规 5 2 5 7 9 2" xfId="34819"/>
    <cellStyle name="常规 5 2 2 4 7 9 2" xfId="34820"/>
    <cellStyle name="常规 5 4 2 7 9 2" xfId="34821"/>
    <cellStyle name="常规 5 2 3 2 7 9 2" xfId="34822"/>
    <cellStyle name="常规 5 2 2 2 2 7 9 2" xfId="34823"/>
    <cellStyle name="常规 5 5 2 7 9 2" xfId="34824"/>
    <cellStyle name="常规 5 2 4 2 7 9 2" xfId="34825"/>
    <cellStyle name="常规 5 2 2 3 2 7 9 2" xfId="34826"/>
    <cellStyle name="常规 5 7 2 9 2" xfId="34827"/>
    <cellStyle name="常规 5 2 6 2 9 2" xfId="34828"/>
    <cellStyle name="常规 5 2 2 5 2 9 2" xfId="34829"/>
    <cellStyle name="常规 5 4 3 2 9 2" xfId="34830"/>
    <cellStyle name="常规 5 2 3 3 2 9 2" xfId="34831"/>
    <cellStyle name="常规 5 2 2 2 3 2 9 2" xfId="34832"/>
    <cellStyle name="常规 5 5 3 2 9 2" xfId="34833"/>
    <cellStyle name="常规 5 2 4 3 2 9 2" xfId="34834"/>
    <cellStyle name="常规 5 2 2 3 3 2 9 2" xfId="34835"/>
    <cellStyle name="常规 5 6 2 2 9 2" xfId="34836"/>
    <cellStyle name="常规 5 2 5 2 2 9 2" xfId="34837"/>
    <cellStyle name="常规 5 2 2 4 2 2 9 2" xfId="34838"/>
    <cellStyle name="常规 5 4 2 2 2 9 2" xfId="34839"/>
    <cellStyle name="常规 5 2 3 2 2 2 9 2" xfId="34840"/>
    <cellStyle name="常规 5 2 2 2 2 2 2 9 2" xfId="34841"/>
    <cellStyle name="常规 5 5 2 2 2 9 2" xfId="34842"/>
    <cellStyle name="常规 5 2 4 2 2 2 9 2" xfId="34843"/>
    <cellStyle name="常规 5 2 2 3 2 2 2 9 2" xfId="34844"/>
    <cellStyle name="常规 5 8 2 9 2" xfId="34845"/>
    <cellStyle name="常规 5 2 7 2 9 2" xfId="34846"/>
    <cellStyle name="常规 5 2 2 6 2 9 2" xfId="34847"/>
    <cellStyle name="常规 5 4 4 2 9 2" xfId="34848"/>
    <cellStyle name="常规 5 2 3 4 2 9 2" xfId="34849"/>
    <cellStyle name="常规 5 2 2 2 4 2 9 2" xfId="34850"/>
    <cellStyle name="常规 5 5 4 2 9 2" xfId="34851"/>
    <cellStyle name="常规 5 2 4 4 2 9 2" xfId="34852"/>
    <cellStyle name="常规 5 2 2 3 4 2 9 2" xfId="34853"/>
    <cellStyle name="常规 5 6 3 2 9 2" xfId="34854"/>
    <cellStyle name="常规 5 2 5 3 2 9 2" xfId="34855"/>
    <cellStyle name="常规 5 2 2 4 3 2 9 2" xfId="34856"/>
    <cellStyle name="常规 5 4 2 3 2 9 2" xfId="34857"/>
    <cellStyle name="常规 5 2 3 2 3 2 9 2" xfId="34858"/>
    <cellStyle name="常规 5 2 2 2 2 3 2 9 2" xfId="34859"/>
    <cellStyle name="常规 5 5 2 3 2 9 2" xfId="34860"/>
    <cellStyle name="常规 5 2 4 2 3 2 9 2" xfId="34861"/>
    <cellStyle name="常规 5 2 2 3 2 3 2 9 2" xfId="34862"/>
    <cellStyle name="常规 5 9 2 9 2" xfId="34863"/>
    <cellStyle name="常规 5 2 8 2 9 2" xfId="34864"/>
    <cellStyle name="常规 5 2 2 7 2 9 2" xfId="34865"/>
    <cellStyle name="常规 5 4 5 2 9 2" xfId="34866"/>
    <cellStyle name="常规 5 2 3 5 2 9 2" xfId="34867"/>
    <cellStyle name="常规 5 2 2 2 5 2 9 2" xfId="34868"/>
    <cellStyle name="常规 5 5 5 2 9 2" xfId="34869"/>
    <cellStyle name="常规 5 2 4 5 2 9 2" xfId="34870"/>
    <cellStyle name="常规 5 2 2 3 5 2 9 2" xfId="34871"/>
    <cellStyle name="常规 5 6 4 2 9 2" xfId="34872"/>
    <cellStyle name="常规 5 2 5 4 2 9 2" xfId="34873"/>
    <cellStyle name="常规 5 2 2 4 4 2 9 2" xfId="34874"/>
    <cellStyle name="常规 5 4 2 4 2 9 2" xfId="34875"/>
    <cellStyle name="常规 5 2 3 2 4 2 9 2" xfId="34876"/>
    <cellStyle name="常规 5 2 2 2 2 4 2 9 2" xfId="34877"/>
    <cellStyle name="常规 5 5 2 4 2 9 2" xfId="34878"/>
    <cellStyle name="常规 5 2 4 2 4 2 9 2" xfId="34879"/>
    <cellStyle name="常规 5 2 2 3 2 4 2 9 2" xfId="34880"/>
    <cellStyle name="常规 5 10 2 9 2" xfId="34881"/>
    <cellStyle name="常规 5 2 9 2 9 2" xfId="34882"/>
    <cellStyle name="常规 5 2 2 8 2 9 2" xfId="34883"/>
    <cellStyle name="常规 5 4 6 2 9 2" xfId="34884"/>
    <cellStyle name="常规 5 2 3 6 2 9 2" xfId="34885"/>
    <cellStyle name="常规 5 2 2 2 6 2 9 2" xfId="34886"/>
    <cellStyle name="常规 5 5 6 2 9 2" xfId="34887"/>
    <cellStyle name="常规 5 2 4 6 2 9 2" xfId="34888"/>
    <cellStyle name="常规 5 2 2 3 6 2 9 2" xfId="34889"/>
    <cellStyle name="常规 5 6 5 2 9 2" xfId="34890"/>
    <cellStyle name="常规 5 2 5 5 2 9 2" xfId="34891"/>
    <cellStyle name="常规 5 2 2 4 5 2 9 2" xfId="34892"/>
    <cellStyle name="常规 5 4 2 5 2 9 2" xfId="34893"/>
    <cellStyle name="常规 5 2 3 2 5 2 9 2" xfId="34894"/>
    <cellStyle name="常规 5 2 2 2 2 5 2 9 2" xfId="34895"/>
    <cellStyle name="常规 5 5 2 5 2 9 2" xfId="34896"/>
    <cellStyle name="常规 5 2 4 2 5 2 9 2" xfId="34897"/>
    <cellStyle name="常规 5 2 2 3 2 5 2 9 2" xfId="34898"/>
    <cellStyle name="常规 5 11 2 9 2" xfId="34899"/>
    <cellStyle name="常规 5 2 10 2 9 2" xfId="34900"/>
    <cellStyle name="常规 5 2 2 9 2 9 2" xfId="34901"/>
    <cellStyle name="常规 5 4 7 2 9 2" xfId="34902"/>
    <cellStyle name="常规 5 2 3 7 2 9 2" xfId="34903"/>
    <cellStyle name="常规 5 2 2 2 7 2 9 2" xfId="34904"/>
    <cellStyle name="常规 5 5 7 2 9 2" xfId="34905"/>
    <cellStyle name="常规 5 2 4 7 2 9 2" xfId="34906"/>
    <cellStyle name="常规 5 2 2 3 7 2 9 2" xfId="34907"/>
    <cellStyle name="常规 5 6 6 2 9 2" xfId="34908"/>
    <cellStyle name="常规 5 2 5 6 2 9 2" xfId="34909"/>
    <cellStyle name="常规 5 2 2 4 6 2 9 2" xfId="34910"/>
    <cellStyle name="常规 5 4 2 6 2 9 2" xfId="34911"/>
    <cellStyle name="常规 5 2 3 2 6 2 9 2" xfId="34912"/>
    <cellStyle name="常规 5 2 2 2 2 6 2 9 2" xfId="34913"/>
    <cellStyle name="常规 5 5 2 6 2 9 2" xfId="34914"/>
    <cellStyle name="常规 5 2 4 2 6 2 9 2" xfId="34915"/>
    <cellStyle name="常规 5 2 2 3 2 6 2 9 2" xfId="34916"/>
    <cellStyle name="常规 5 13 7 2" xfId="34917"/>
    <cellStyle name="常规 5 2 12 7 2" xfId="34918"/>
    <cellStyle name="常规 5 2 2 11 7 2" xfId="34919"/>
    <cellStyle name="常规 5 4 9 7 2" xfId="34920"/>
    <cellStyle name="常规 5 2 3 9 7 2" xfId="34921"/>
    <cellStyle name="常规 5 2 2 2 9 7 2" xfId="34922"/>
    <cellStyle name="常规 5 5 9 7 2" xfId="34923"/>
    <cellStyle name="常规 5 2 4 9 7 2" xfId="34924"/>
    <cellStyle name="常规 5 2 2 3 9 7 2" xfId="34925"/>
    <cellStyle name="常规 5 6 8 7 2" xfId="34926"/>
    <cellStyle name="常规 5 2 5 8 7 2" xfId="34927"/>
    <cellStyle name="常规 5 2 2 4 8 7 2" xfId="34928"/>
    <cellStyle name="常规 5 4 2 8 7 2" xfId="34929"/>
    <cellStyle name="常规 5 2 3 2 8 7 2" xfId="34930"/>
    <cellStyle name="常规 5 2 2 2 2 8 7 2" xfId="34931"/>
    <cellStyle name="常规 5 5 2 8 7 2" xfId="34932"/>
    <cellStyle name="常规 5 2 4 2 8 7 2" xfId="34933"/>
    <cellStyle name="常规 5 2 2 3 2 8 7 2" xfId="34934"/>
    <cellStyle name="常规 5 7 3 7 2" xfId="34935"/>
    <cellStyle name="常规 5 2 6 3 7 2" xfId="34936"/>
    <cellStyle name="常规 5 2 2 5 3 7 2" xfId="34937"/>
    <cellStyle name="常规 5 4 3 3 7 2" xfId="34938"/>
    <cellStyle name="常规 5 2 3 3 3 7 2" xfId="34939"/>
    <cellStyle name="常规 5 2 2 2 3 3 7 2" xfId="34940"/>
    <cellStyle name="常规 5 5 3 3 7 2" xfId="34941"/>
    <cellStyle name="常规 5 2 4 3 3 7 2" xfId="34942"/>
    <cellStyle name="常规 5 2 2 3 3 3 7 2" xfId="34943"/>
    <cellStyle name="常规 5 6 2 3 7 2" xfId="34944"/>
    <cellStyle name="常规 5 2 5 2 3 7 2" xfId="34945"/>
    <cellStyle name="常规 5 2 2 4 2 3 7 2" xfId="34946"/>
    <cellStyle name="常规 5 4 2 2 3 7 2" xfId="34947"/>
    <cellStyle name="常规 5 2 3 2 2 3 7 2" xfId="34948"/>
    <cellStyle name="常规 5 2 2 2 2 2 3 7 2" xfId="34949"/>
    <cellStyle name="常规 5 5 2 2 3 7 2" xfId="34950"/>
    <cellStyle name="常规 5 2 4 2 2 3 7 2" xfId="34951"/>
    <cellStyle name="常规 5 2 2 3 2 2 3 7 2" xfId="34952"/>
    <cellStyle name="常规 5 8 3 7 2" xfId="34953"/>
    <cellStyle name="常规 5 2 7 3 7 2" xfId="34954"/>
    <cellStyle name="常规 5 2 2 6 3 7 2" xfId="34955"/>
    <cellStyle name="常规 5 4 4 3 7 2" xfId="34956"/>
    <cellStyle name="常规 5 2 3 4 3 7 2" xfId="34957"/>
    <cellStyle name="常规 5 2 2 2 4 3 7 2" xfId="34958"/>
    <cellStyle name="常规 5 5 4 3 7 2" xfId="34959"/>
    <cellStyle name="常规 5 2 4 4 3 7 2" xfId="34960"/>
    <cellStyle name="常规 5 2 2 3 4 3 7 2" xfId="34961"/>
    <cellStyle name="常规 5 6 3 3 7 2" xfId="34962"/>
    <cellStyle name="常规 5 2 5 3 3 7 2" xfId="34963"/>
    <cellStyle name="常规 5 2 2 4 3 3 7 2" xfId="34964"/>
    <cellStyle name="常规 5 4 2 3 3 7 2" xfId="34965"/>
    <cellStyle name="常规 5 2 3 2 3 3 7 2" xfId="34966"/>
    <cellStyle name="常规 5 2 2 2 2 3 3 7 2" xfId="34967"/>
    <cellStyle name="常规 5 5 2 3 3 7 2" xfId="34968"/>
    <cellStyle name="常规 5 2 4 2 3 3 7 2" xfId="34969"/>
    <cellStyle name="常规 5 2 2 3 2 3 3 7 2" xfId="34970"/>
    <cellStyle name="常规 5 9 3 7 2" xfId="34971"/>
    <cellStyle name="常规 5 2 8 3 7 2" xfId="34972"/>
    <cellStyle name="常规 5 2 2 7 3 7 2" xfId="34973"/>
    <cellStyle name="常规 5 4 5 3 7 2" xfId="34974"/>
    <cellStyle name="常规 5 2 3 5 3 7 2" xfId="34975"/>
    <cellStyle name="常规 5 2 2 2 5 3 7 2" xfId="34976"/>
    <cellStyle name="常规 5 5 5 3 7 2" xfId="34977"/>
    <cellStyle name="常规 5 2 4 5 3 7 2" xfId="34978"/>
    <cellStyle name="常规 5 2 2 3 5 3 7 2" xfId="34979"/>
    <cellStyle name="常规 5 6 4 3 7 2" xfId="34980"/>
    <cellStyle name="常规 5 2 5 4 3 7 2" xfId="34981"/>
    <cellStyle name="常规 5 2 2 4 4 3 7 2" xfId="34982"/>
    <cellStyle name="常规 5 4 2 4 3 7 2" xfId="34983"/>
    <cellStyle name="常规 5 2 3 2 4 3 7 2" xfId="34984"/>
    <cellStyle name="常规 5 2 2 2 2 4 3 7 2" xfId="34985"/>
    <cellStyle name="常规 5 5 2 4 3 7 2" xfId="34986"/>
    <cellStyle name="常规 5 2 4 2 4 3 7 2" xfId="34987"/>
    <cellStyle name="常规 5 2 2 3 2 4 3 7 2" xfId="34988"/>
    <cellStyle name="常规 5 10 3 7 2" xfId="34989"/>
    <cellStyle name="常规 5 2 9 3 7 2" xfId="34990"/>
    <cellStyle name="常规 5 2 2 8 3 7 2" xfId="34991"/>
    <cellStyle name="常规 5 4 6 3 7 2" xfId="34992"/>
    <cellStyle name="常规 5 2 3 6 3 7 2" xfId="34993"/>
    <cellStyle name="常规 5 2 2 2 6 3 7 2" xfId="34994"/>
    <cellStyle name="常规 5 5 6 3 7 2" xfId="34995"/>
    <cellStyle name="常规 5 2 4 6 3 7 2" xfId="34996"/>
    <cellStyle name="常规 5 2 2 3 6 3 7 2" xfId="34997"/>
    <cellStyle name="常规 5 6 5 3 7 2" xfId="34998"/>
    <cellStyle name="常规 5 2 5 5 3 7 2" xfId="34999"/>
    <cellStyle name="常规 5 2 2 4 5 3 7 2" xfId="35000"/>
    <cellStyle name="常规 5 4 2 5 3 7 2" xfId="35001"/>
    <cellStyle name="常规 5 2 3 2 5 3 7 2" xfId="35002"/>
    <cellStyle name="常规 5 2 2 2 2 5 3 7 2" xfId="35003"/>
    <cellStyle name="常规 5 5 2 5 3 7 2" xfId="35004"/>
    <cellStyle name="常规 5 2 4 2 5 3 7 2" xfId="35005"/>
    <cellStyle name="常规 5 2 2 3 2 5 3 7 2" xfId="35006"/>
    <cellStyle name="常规 5 11 3 7 2" xfId="35007"/>
    <cellStyle name="常规 5 2 10 3 7 2" xfId="35008"/>
    <cellStyle name="常规 5 2 2 9 3 7 2" xfId="35009"/>
    <cellStyle name="常规 5 4 7 3 7 2" xfId="35010"/>
    <cellStyle name="常规 5 2 3 7 3 7 2" xfId="35011"/>
    <cellStyle name="常规 5 2 2 2 7 3 7 2" xfId="35012"/>
    <cellStyle name="常规 5 5 7 3 7 2" xfId="35013"/>
    <cellStyle name="常规 5 2 4 7 3 7 2" xfId="35014"/>
    <cellStyle name="常规 5 2 2 3 7 3 7 2" xfId="35015"/>
    <cellStyle name="常规 5 6 6 3 7 2" xfId="35016"/>
    <cellStyle name="常规 5 2 5 6 3 7 2" xfId="35017"/>
    <cellStyle name="常规 5 2 2 4 6 3 7 2" xfId="35018"/>
    <cellStyle name="常规 5 4 2 6 3 7 2" xfId="35019"/>
    <cellStyle name="常规 5 2 3 2 6 3 7 2" xfId="35020"/>
    <cellStyle name="常规 5 2 2 2 2 6 3 7 2" xfId="35021"/>
    <cellStyle name="常规 5 5 2 6 3 7 2" xfId="35022"/>
    <cellStyle name="常规 5 2 4 2 6 3 7 2" xfId="35023"/>
    <cellStyle name="常规 5 2 2 3 2 6 3 7 2" xfId="35024"/>
    <cellStyle name="常规 5 12 2 7 2" xfId="35025"/>
    <cellStyle name="常规 5 2 11 2 7 2" xfId="35026"/>
    <cellStyle name="常规 5 2 2 10 2 7 2" xfId="35027"/>
    <cellStyle name="常规 5 4 8 2 7 2" xfId="35028"/>
    <cellStyle name="常规 5 2 3 8 2 7 2" xfId="35029"/>
    <cellStyle name="常规 5 2 2 2 8 2 7 2" xfId="35030"/>
    <cellStyle name="常规 5 5 8 2 7 2" xfId="35031"/>
    <cellStyle name="常规 5 2 4 8 2 7 2" xfId="35032"/>
    <cellStyle name="常规 5 2 2 3 8 2 7 2" xfId="35033"/>
    <cellStyle name="常规 5 6 7 2 7 2" xfId="35034"/>
    <cellStyle name="常规 5 2 5 7 2 7 2" xfId="35035"/>
    <cellStyle name="常规 5 2 2 4 7 2 7 2" xfId="35036"/>
    <cellStyle name="常规 5 4 2 7 2 7 2" xfId="35037"/>
    <cellStyle name="常规 5 2 3 2 7 2 7 2" xfId="35038"/>
    <cellStyle name="常规 5 2 2 2 2 7 2 7 2" xfId="35039"/>
    <cellStyle name="常规 5 5 2 7 2 7 2" xfId="35040"/>
    <cellStyle name="常规 5 2 4 2 7 2 7 2" xfId="35041"/>
    <cellStyle name="常规 5 2 2 3 2 7 2 7 2" xfId="35042"/>
    <cellStyle name="常规 5 7 2 2 7 2" xfId="35043"/>
    <cellStyle name="常规 5 2 6 2 2 7 2" xfId="35044"/>
    <cellStyle name="常规 5 2 2 5 2 2 7 2" xfId="35045"/>
    <cellStyle name="常规 5 4 3 2 2 7 2" xfId="35046"/>
    <cellStyle name="常规 5 2 3 3 2 2 7 2" xfId="35047"/>
    <cellStyle name="常规 5 2 2 2 3 2 2 7 2" xfId="35048"/>
    <cellStyle name="常规 5 5 3 2 2 7 2" xfId="35049"/>
    <cellStyle name="常规 5 2 4 3 2 2 7 2" xfId="35050"/>
    <cellStyle name="常规 5 2 2 3 3 2 2 7 2" xfId="35051"/>
    <cellStyle name="常规 5 6 2 2 2 7 2" xfId="35052"/>
    <cellStyle name="常规 5 2 5 2 2 2 7 2" xfId="35053"/>
    <cellStyle name="常规 5 2 2 4 2 2 2 7 2" xfId="35054"/>
    <cellStyle name="常规 5 4 2 2 2 2 7 2" xfId="35055"/>
    <cellStyle name="常规 5 2 3 2 2 2 2 7 2" xfId="35056"/>
    <cellStyle name="常规 5 2 2 2 2 2 2 2 7 2" xfId="35057"/>
    <cellStyle name="常规 5 5 2 2 2 2 7 2" xfId="35058"/>
    <cellStyle name="常规 5 2 4 2 2 2 2 7 2" xfId="35059"/>
    <cellStyle name="常规 5 2 2 3 2 2 2 2 7 2" xfId="35060"/>
    <cellStyle name="常规 5 8 2 2 7 2" xfId="35061"/>
    <cellStyle name="常规 5 2 7 2 2 7 2" xfId="35062"/>
    <cellStyle name="常规 5 2 2 6 2 2 7 2" xfId="35063"/>
    <cellStyle name="常规 5 4 4 2 2 7 2" xfId="35064"/>
    <cellStyle name="常规 5 2 3 4 2 2 7 2" xfId="35065"/>
    <cellStyle name="常规 5 2 2 2 4 2 2 7 2" xfId="35066"/>
    <cellStyle name="常规 5 5 4 2 2 7 2" xfId="35067"/>
    <cellStyle name="常规 5 2 4 4 2 2 7 2" xfId="35068"/>
    <cellStyle name="常规 5 2 2 3 4 2 2 7 2" xfId="35069"/>
    <cellStyle name="常规 5 6 3 2 2 7 2" xfId="35070"/>
    <cellStyle name="常规 5 2 5 3 2 2 7 2" xfId="35071"/>
    <cellStyle name="常规 5 2 2 4 3 2 2 7 2" xfId="35072"/>
    <cellStyle name="常规 5 4 2 3 2 2 7 2" xfId="35073"/>
    <cellStyle name="常规 5 2 3 2 3 2 2 7 2" xfId="35074"/>
    <cellStyle name="常规 5 2 2 2 2 3 2 2 7 2" xfId="35075"/>
    <cellStyle name="常规 5 5 2 3 2 2 7 2" xfId="35076"/>
    <cellStyle name="常规 5 2 4 2 3 2 2 7 2" xfId="35077"/>
    <cellStyle name="常规 5 2 2 3 2 3 2 2 7 2" xfId="35078"/>
    <cellStyle name="常规 5 9 2 2 7 2" xfId="35079"/>
    <cellStyle name="常规 5 2 8 2 2 7 2" xfId="35080"/>
    <cellStyle name="常规 5 2 2 7 2 2 7 2" xfId="35081"/>
    <cellStyle name="常规 5 4 5 2 2 7 2" xfId="35082"/>
    <cellStyle name="常规 5 2 3 5 2 2 7 2" xfId="35083"/>
    <cellStyle name="常规 5 2 2 2 5 2 2 7 2" xfId="35084"/>
    <cellStyle name="常规 5 5 5 2 2 7 2" xfId="35085"/>
    <cellStyle name="常规 5 2 4 5 2 2 7 2" xfId="35086"/>
    <cellStyle name="常规 5 2 2 3 5 2 2 7 2" xfId="35087"/>
    <cellStyle name="常规 5 6 4 2 2 7 2" xfId="35088"/>
    <cellStyle name="常规 5 2 5 4 2 2 7 2" xfId="35089"/>
    <cellStyle name="常规 5 2 2 4 4 2 2 7 2" xfId="35090"/>
    <cellStyle name="常规 5 4 2 4 2 2 7 2" xfId="35091"/>
    <cellStyle name="常规 5 2 3 2 4 2 2 7 2" xfId="35092"/>
    <cellStyle name="常规 5 2 2 2 2 4 2 2 7 2" xfId="35093"/>
    <cellStyle name="常规 5 5 2 4 2 2 7 2" xfId="35094"/>
    <cellStyle name="常规 5 2 4 2 4 2 2 7 2" xfId="35095"/>
    <cellStyle name="常规 5 2 2 3 2 4 2 2 7 2" xfId="35096"/>
    <cellStyle name="常规 5 10 2 2 7 2" xfId="35097"/>
    <cellStyle name="常规 5 2 9 2 2 7 2" xfId="35098"/>
    <cellStyle name="常规 5 2 2 8 2 2 7 2" xfId="35099"/>
    <cellStyle name="常规 5 4 6 2 2 7 2" xfId="35100"/>
    <cellStyle name="常规 5 2 3 6 2 2 7 2" xfId="35101"/>
    <cellStyle name="常规 5 2 2 2 6 2 2 7 2" xfId="35102"/>
    <cellStyle name="常规 5 5 6 2 2 7 2" xfId="35103"/>
    <cellStyle name="常规 5 2 4 6 2 2 7 2" xfId="35104"/>
    <cellStyle name="常规 5 2 2 3 6 2 2 7 2" xfId="35105"/>
    <cellStyle name="常规 5 6 5 2 2 7 2" xfId="35106"/>
    <cellStyle name="常规 5 2 5 5 2 2 7 2" xfId="35107"/>
    <cellStyle name="常规 5 2 2 4 5 2 2 7 2" xfId="35108"/>
    <cellStyle name="常规 5 4 2 5 2 2 7 2" xfId="35109"/>
    <cellStyle name="常规 5 2 3 2 5 2 2 7 2" xfId="35110"/>
    <cellStyle name="常规 5 2 2 2 2 5 2 2 7 2" xfId="35111"/>
    <cellStyle name="常规 5 5 2 5 2 2 7 2" xfId="35112"/>
    <cellStyle name="常规 5 2 4 2 5 2 2 7 2" xfId="35113"/>
    <cellStyle name="常规 5 2 2 3 2 5 2 2 7 2" xfId="35114"/>
    <cellStyle name="常规 5 11 2 2 7 2" xfId="35115"/>
    <cellStyle name="常规 5 2 10 2 2 7 2" xfId="35116"/>
    <cellStyle name="常规 5 2 2 9 2 2 7 2" xfId="35117"/>
    <cellStyle name="常规 5 4 7 2 2 7 2" xfId="35118"/>
    <cellStyle name="常规 5 2 3 7 2 2 7 2" xfId="35119"/>
    <cellStyle name="常规 5 2 2 2 7 2 2 7 2" xfId="35120"/>
    <cellStyle name="常规 5 5 7 2 2 7 2" xfId="35121"/>
    <cellStyle name="常规 5 2 4 7 2 2 7 2" xfId="35122"/>
    <cellStyle name="常规 5 2 2 3 7 2 2 7 2" xfId="35123"/>
    <cellStyle name="常规 5 6 6 2 2 7 2" xfId="35124"/>
    <cellStyle name="常规 5 2 5 6 2 2 7 2" xfId="35125"/>
    <cellStyle name="常规 5 2 2 4 6 2 2 7 2" xfId="35126"/>
    <cellStyle name="常规 5 4 2 6 2 2 7 2" xfId="35127"/>
    <cellStyle name="常规 5 2 3 2 6 2 2 7 2" xfId="35128"/>
    <cellStyle name="常规 5 2 2 2 2 6 2 2 7 2" xfId="35129"/>
    <cellStyle name="常规 5 5 2 6 2 2 7 2" xfId="35130"/>
    <cellStyle name="常规 5 2 4 2 6 2 2 7 2" xfId="35131"/>
    <cellStyle name="常规 5 2 2 3 2 6 2 2 7 2" xfId="35132"/>
    <cellStyle name="常规 5 14 7 2" xfId="35133"/>
    <cellStyle name="常规 5 2 13 7 2" xfId="35134"/>
    <cellStyle name="常规 5 2 2 12 7 2" xfId="35135"/>
    <cellStyle name="常规 5 4 10 7 2" xfId="35136"/>
    <cellStyle name="常规 5 2 3 10 7 2" xfId="35137"/>
    <cellStyle name="常规 5 2 2 2 10 7 2" xfId="35138"/>
    <cellStyle name="常规 5 5 10 7 2" xfId="35139"/>
    <cellStyle name="常规 5 2 4 10 7 2" xfId="35140"/>
    <cellStyle name="常规 5 2 2 3 10 7 2" xfId="35141"/>
    <cellStyle name="常规 5 6 9 7 2" xfId="35142"/>
    <cellStyle name="常规 5 2 5 9 7 2" xfId="35143"/>
    <cellStyle name="常规 5 2 2 4 9 7 2" xfId="35144"/>
    <cellStyle name="常规 5 4 2 9 7 2" xfId="35145"/>
    <cellStyle name="常规 5 2 3 2 9 7 2" xfId="35146"/>
    <cellStyle name="常规 5 2 2 2 2 9 7 2" xfId="35147"/>
    <cellStyle name="常规 5 5 2 9 7 2" xfId="35148"/>
    <cellStyle name="常规 5 2 4 2 9 7 2" xfId="35149"/>
    <cellStyle name="常规 5 2 2 3 2 9 7 2" xfId="35150"/>
    <cellStyle name="常规 5 7 4 7 2" xfId="35151"/>
    <cellStyle name="常规 5 2 6 4 7 2" xfId="35152"/>
    <cellStyle name="常规 5 2 2 5 4 7 2" xfId="35153"/>
    <cellStyle name="常规 5 4 3 4 7 2" xfId="35154"/>
    <cellStyle name="常规 5 2 3 3 4 7 2" xfId="35155"/>
    <cellStyle name="常规 5 2 2 2 3 4 7 2" xfId="35156"/>
    <cellStyle name="常规 5 5 3 4 7 2" xfId="35157"/>
    <cellStyle name="常规 5 2 4 3 4 7 2" xfId="35158"/>
    <cellStyle name="常规 5 2 2 3 3 4 7 2" xfId="35159"/>
    <cellStyle name="常规 5 6 2 4 7 2" xfId="35160"/>
    <cellStyle name="常规 5 2 5 2 4 7 2" xfId="35161"/>
    <cellStyle name="常规 5 2 2 4 2 4 7 2" xfId="35162"/>
    <cellStyle name="常规 5 4 2 2 4 7 2" xfId="35163"/>
    <cellStyle name="常规 5 2 3 2 2 4 7 2" xfId="35164"/>
    <cellStyle name="常规 5 2 2 2 2 2 4 7 2" xfId="35165"/>
    <cellStyle name="常规 5 5 2 2 4 7 2" xfId="35166"/>
    <cellStyle name="常规 5 2 4 2 2 4 7 2" xfId="35167"/>
    <cellStyle name="常规 5 2 2 3 2 2 4 7 2" xfId="35168"/>
    <cellStyle name="常规 5 8 4 7 2" xfId="35169"/>
    <cellStyle name="常规 5 2 7 4 7 2" xfId="35170"/>
    <cellStyle name="常规 5 2 2 6 4 7 2" xfId="35171"/>
    <cellStyle name="常规 5 4 4 4 7 2" xfId="35172"/>
    <cellStyle name="常规 5 2 3 4 4 7 2" xfId="35173"/>
    <cellStyle name="常规 5 2 2 2 4 4 7 2" xfId="35174"/>
    <cellStyle name="常规 5 5 4 4 7 2" xfId="35175"/>
    <cellStyle name="常规 5 2 4 4 4 7 2" xfId="35176"/>
    <cellStyle name="常规 5 2 2 3 4 4 7 2" xfId="35177"/>
    <cellStyle name="常规 5 6 3 4 7 2" xfId="35178"/>
    <cellStyle name="常规 5 2 5 3 4 7 2" xfId="35179"/>
    <cellStyle name="常规 5 2 2 4 3 4 7 2" xfId="35180"/>
    <cellStyle name="常规 5 4 2 3 4 7 2" xfId="35181"/>
    <cellStyle name="常规 5 2 3 2 3 4 7 2" xfId="35182"/>
    <cellStyle name="常规 5 2 2 2 2 3 4 7 2" xfId="35183"/>
    <cellStyle name="常规 5 5 2 3 4 7 2" xfId="35184"/>
    <cellStyle name="常规 5 2 4 2 3 4 7 2" xfId="35185"/>
    <cellStyle name="常规 5 2 2 3 2 3 4 7 2" xfId="35186"/>
    <cellStyle name="常规 5 9 4 7 2" xfId="35187"/>
    <cellStyle name="常规 5 2 8 4 7 2" xfId="35188"/>
    <cellStyle name="常规 5 2 2 7 4 7 2" xfId="35189"/>
    <cellStyle name="常规 5 4 5 4 7 2" xfId="35190"/>
    <cellStyle name="常规 5 2 3 5 4 7 2" xfId="35191"/>
    <cellStyle name="常规 5 2 2 2 5 4 7 2" xfId="35192"/>
    <cellStyle name="常规 5 5 5 4 7 2" xfId="35193"/>
    <cellStyle name="常规 5 2 4 5 4 7 2" xfId="35194"/>
    <cellStyle name="常规 5 2 2 3 5 4 7 2" xfId="35195"/>
    <cellStyle name="常规 5 6 4 4 7 2" xfId="35196"/>
    <cellStyle name="常规 5 2 5 4 4 7 2" xfId="35197"/>
    <cellStyle name="常规 5 2 2 4 4 4 7 2" xfId="35198"/>
    <cellStyle name="常规 5 4 2 4 4 7 2" xfId="35199"/>
    <cellStyle name="常规 5 2 3 2 4 4 7 2" xfId="35200"/>
    <cellStyle name="常规 5 2 2 2 2 4 4 7 2" xfId="35201"/>
    <cellStyle name="常规 5 5 2 4 4 7 2" xfId="35202"/>
    <cellStyle name="常规 5 2 4 2 4 4 7 2" xfId="35203"/>
    <cellStyle name="常规 5 2 2 3 2 4 4 7 2" xfId="35204"/>
    <cellStyle name="常规 5 10 4 7 2" xfId="35205"/>
    <cellStyle name="常规 5 2 9 4 7 2" xfId="35206"/>
    <cellStyle name="常规 5 2 2 8 4 7 2" xfId="35207"/>
    <cellStyle name="常规 5 4 6 4 7 2" xfId="35208"/>
    <cellStyle name="常规 5 2 3 6 4 7 2" xfId="35209"/>
    <cellStyle name="常规 5 2 2 2 6 4 7 2" xfId="35210"/>
    <cellStyle name="常规 5 5 6 4 7 2" xfId="35211"/>
    <cellStyle name="常规 5 2 4 6 4 7 2" xfId="35212"/>
    <cellStyle name="常规 5 2 2 3 6 4 7 2" xfId="35213"/>
    <cellStyle name="常规 5 6 5 4 7 2" xfId="35214"/>
    <cellStyle name="常规 5 2 5 5 4 7 2" xfId="35215"/>
    <cellStyle name="常规 5 2 2 4 5 4 7 2" xfId="35216"/>
    <cellStyle name="常规 5 4 2 5 4 7 2" xfId="35217"/>
    <cellStyle name="常规 5 2 3 2 5 4 7 2" xfId="35218"/>
    <cellStyle name="常规 5 2 2 2 2 5 4 7 2" xfId="35219"/>
    <cellStyle name="常规 5 5 2 5 4 7 2" xfId="35220"/>
    <cellStyle name="常规 5 2 4 2 5 4 7 2" xfId="35221"/>
    <cellStyle name="常规 5 2 2 3 2 5 4 7 2" xfId="35222"/>
    <cellStyle name="常规 5 11 4 7 2" xfId="35223"/>
    <cellStyle name="常规 5 2 10 4 7 2" xfId="35224"/>
    <cellStyle name="常规 5 2 2 9 4 7 2" xfId="35225"/>
    <cellStyle name="常规 5 4 7 4 7 2" xfId="35226"/>
    <cellStyle name="常规 5 2 3 7 4 7 2" xfId="35227"/>
    <cellStyle name="常规 5 2 2 2 7 4 7 2" xfId="35228"/>
    <cellStyle name="常规 5 5 7 4 7 2" xfId="35229"/>
    <cellStyle name="常规 5 2 4 7 4 7 2" xfId="35230"/>
    <cellStyle name="常规 5 2 2 3 7 4 7 2" xfId="35231"/>
    <cellStyle name="常规 5 6 6 4 7 2" xfId="35232"/>
    <cellStyle name="常规 5 2 5 6 4 7 2" xfId="35233"/>
    <cellStyle name="常规 5 2 2 4 6 4 7 2" xfId="35234"/>
    <cellStyle name="常规 5 4 2 6 4 7 2" xfId="35235"/>
    <cellStyle name="常规 5 2 3 2 6 4 7 2" xfId="35236"/>
    <cellStyle name="常规 5 2 2 2 2 6 4 7 2" xfId="35237"/>
    <cellStyle name="常规 5 5 2 6 4 7 2" xfId="35238"/>
    <cellStyle name="常规 5 2 4 2 6 4 7 2" xfId="35239"/>
    <cellStyle name="常规 5 2 2 3 2 6 4 7 2" xfId="35240"/>
    <cellStyle name="常规 5 12 3 7 2" xfId="35241"/>
    <cellStyle name="常规 5 2 11 3 7 2" xfId="35242"/>
    <cellStyle name="常规 5 2 2 10 3 7 2" xfId="35243"/>
    <cellStyle name="常规 5 4 8 3 7 2" xfId="35244"/>
    <cellStyle name="常规 5 2 3 8 3 7 2" xfId="35245"/>
    <cellStyle name="常规 5 2 2 2 8 3 7 2" xfId="35246"/>
    <cellStyle name="常规 5 5 8 3 7 2" xfId="35247"/>
    <cellStyle name="常规 5 2 4 8 3 7 2" xfId="35248"/>
    <cellStyle name="常规 5 2 2 3 8 3 7 2" xfId="35249"/>
    <cellStyle name="常规 5 6 7 3 7 2" xfId="35250"/>
    <cellStyle name="常规 5 2 5 7 3 7 2" xfId="35251"/>
    <cellStyle name="常规 5 2 2 4 7 3 7 2" xfId="35252"/>
    <cellStyle name="常规 5 4 2 7 3 7 2" xfId="35253"/>
    <cellStyle name="常规 5 2 3 2 7 3 7 2" xfId="35254"/>
    <cellStyle name="常规 5 2 2 2 2 7 3 7 2" xfId="35255"/>
    <cellStyle name="常规 5 5 2 7 3 7 2" xfId="35256"/>
    <cellStyle name="常规 5 2 4 2 7 3 7 2" xfId="35257"/>
    <cellStyle name="常规 5 2 2 3 2 7 3 7 2" xfId="35258"/>
    <cellStyle name="常规 5 7 2 3 7 2" xfId="35259"/>
    <cellStyle name="常规 5 2 6 2 3 7 2" xfId="35260"/>
    <cellStyle name="常规 5 2 2 5 2 3 7 2" xfId="35261"/>
    <cellStyle name="常规 5 4 3 2 3 7 2" xfId="35262"/>
    <cellStyle name="常规 5 2 3 3 2 3 7 2" xfId="35263"/>
    <cellStyle name="常规 5 2 2 2 3 2 3 7 2" xfId="35264"/>
    <cellStyle name="常规 5 5 3 2 3 7 2" xfId="35265"/>
    <cellStyle name="常规 5 2 4 3 2 3 7 2" xfId="35266"/>
    <cellStyle name="常规 5 2 2 3 3 2 3 7 2" xfId="35267"/>
    <cellStyle name="常规 5 6 2 2 3 7 2" xfId="35268"/>
    <cellStyle name="常规 5 2 5 2 2 3 7 2" xfId="35269"/>
    <cellStyle name="常规 5 2 2 4 2 2 3 7 2" xfId="35270"/>
    <cellStyle name="常规 5 4 2 2 2 3 7 2" xfId="35271"/>
    <cellStyle name="常规 5 2 3 2 2 2 3 7 2" xfId="35272"/>
    <cellStyle name="常规 5 2 2 2 2 2 2 3 7 2" xfId="35273"/>
    <cellStyle name="常规 5 5 2 2 2 3 7 2" xfId="35274"/>
    <cellStyle name="常规 5 2 4 2 2 2 3 7 2" xfId="35275"/>
    <cellStyle name="常规 5 2 2 3 2 2 2 3 7 2" xfId="35276"/>
    <cellStyle name="常规 5 8 2 3 7 2" xfId="35277"/>
    <cellStyle name="常规 5 2 7 2 3 7 2" xfId="35278"/>
    <cellStyle name="常规 5 2 2 6 2 3 7 2" xfId="35279"/>
    <cellStyle name="常规 5 4 4 2 3 7 2" xfId="35280"/>
    <cellStyle name="常规 5 2 3 4 2 3 7 2" xfId="35281"/>
    <cellStyle name="常规 5 2 2 2 4 2 3 7 2" xfId="35282"/>
    <cellStyle name="常规 5 5 4 2 3 7 2" xfId="35283"/>
    <cellStyle name="常规 5 2 4 4 2 3 7 2" xfId="35284"/>
    <cellStyle name="常规 5 2 2 3 4 2 3 7 2" xfId="35285"/>
    <cellStyle name="常规 5 6 3 2 3 7 2" xfId="35286"/>
    <cellStyle name="常规 5 2 5 3 2 3 7 2" xfId="35287"/>
    <cellStyle name="常规 5 2 2 4 3 2 3 7 2" xfId="35288"/>
    <cellStyle name="常规 5 4 2 3 2 3 7 2" xfId="35289"/>
    <cellStyle name="常规 5 2 3 2 3 2 3 7 2" xfId="35290"/>
    <cellStyle name="常规 5 2 2 2 2 3 2 3 7 2" xfId="35291"/>
    <cellStyle name="常规 5 5 2 3 2 3 7 2" xfId="35292"/>
    <cellStyle name="常规 5 2 4 2 3 2 3 7 2" xfId="35293"/>
    <cellStyle name="常规 5 2 2 3 2 3 2 3 7 2" xfId="35294"/>
    <cellStyle name="常规 5 9 2 3 7 2" xfId="35295"/>
    <cellStyle name="常规 5 2 8 2 3 7 2" xfId="35296"/>
    <cellStyle name="常规 5 2 2 7 2 3 7 2" xfId="35297"/>
    <cellStyle name="常规 5 4 5 2 3 7 2" xfId="35298"/>
    <cellStyle name="常规 5 2 3 5 2 3 7 2" xfId="35299"/>
    <cellStyle name="常规 5 2 2 2 5 2 3 7 2" xfId="35300"/>
    <cellStyle name="常规 5 5 5 2 3 7 2" xfId="35301"/>
    <cellStyle name="常规 5 2 4 5 2 3 7 2" xfId="35302"/>
    <cellStyle name="常规 5 2 2 3 5 2 3 7 2" xfId="35303"/>
    <cellStyle name="常规 5 6 4 2 3 7 2" xfId="35304"/>
    <cellStyle name="常规 5 2 5 4 2 3 7 2" xfId="35305"/>
    <cellStyle name="常规 5 2 2 4 4 2 3 7 2" xfId="35306"/>
    <cellStyle name="常规 5 4 2 4 2 3 7 2" xfId="35307"/>
    <cellStyle name="常规 5 2 3 2 4 2 3 7 2" xfId="35308"/>
    <cellStyle name="常规 5 2 2 2 2 4 2 3 7 2" xfId="35309"/>
    <cellStyle name="常规 5 5 2 4 2 3 7 2" xfId="35310"/>
    <cellStyle name="常规 5 2 4 2 4 2 3 7 2" xfId="35311"/>
    <cellStyle name="常规 5 2 2 3 2 4 2 3 7 2" xfId="35312"/>
    <cellStyle name="常规 5 10 2 3 7 2" xfId="35313"/>
    <cellStyle name="常规 5 2 9 2 3 7 2" xfId="35314"/>
    <cellStyle name="常规 5 2 2 8 2 3 7 2" xfId="35315"/>
    <cellStyle name="常规 5 4 6 2 3 7 2" xfId="35316"/>
    <cellStyle name="常规 5 2 3 6 2 3 7 2" xfId="35317"/>
    <cellStyle name="常规 5 2 2 2 6 2 3 7 2" xfId="35318"/>
    <cellStyle name="常规 5 5 6 2 3 7 2" xfId="35319"/>
    <cellStyle name="常规 5 2 4 6 2 3 7 2" xfId="35320"/>
    <cellStyle name="常规 5 2 2 3 6 2 3 7 2" xfId="35321"/>
    <cellStyle name="常规 5 6 5 2 3 7 2" xfId="35322"/>
    <cellStyle name="常规 5 2 5 5 2 3 7 2" xfId="35323"/>
    <cellStyle name="常规 5 2 2 4 5 2 3 7 2" xfId="35324"/>
    <cellStyle name="常规 5 4 2 5 2 3 7 2" xfId="35325"/>
    <cellStyle name="常规 5 2 3 2 5 2 3 7 2" xfId="35326"/>
    <cellStyle name="常规 5 2 2 2 2 5 2 3 7 2" xfId="35327"/>
    <cellStyle name="常规 5 5 2 5 2 3 7 2" xfId="35328"/>
    <cellStyle name="常规 5 2 4 2 5 2 3 7 2" xfId="35329"/>
    <cellStyle name="常规 5 2 2 3 2 5 2 3 7 2" xfId="35330"/>
    <cellStyle name="常规 5 11 2 3 7 2" xfId="35331"/>
    <cellStyle name="常规 5 2 10 2 3 7 2" xfId="35332"/>
    <cellStyle name="常规 5 2 2 9 2 3 7 2" xfId="35333"/>
    <cellStyle name="常规 5 4 7 2 3 7 2" xfId="35334"/>
    <cellStyle name="常规 5 2 3 7 2 3 7 2" xfId="35335"/>
    <cellStyle name="常规 5 2 2 2 7 2 3 7 2" xfId="35336"/>
    <cellStyle name="常规 5 5 7 2 3 7 2" xfId="35337"/>
    <cellStyle name="常规 5 2 4 7 2 3 7 2" xfId="35338"/>
    <cellStyle name="常规 5 2 2 3 7 2 3 7 2" xfId="35339"/>
    <cellStyle name="常规 5 6 6 2 3 7 2" xfId="35340"/>
    <cellStyle name="常规 5 2 5 6 2 3 7 2" xfId="35341"/>
    <cellStyle name="常规 5 2 2 4 6 2 3 7 2" xfId="35342"/>
    <cellStyle name="常规 5 4 2 6 2 3 7 2" xfId="35343"/>
    <cellStyle name="常规 5 2 3 2 6 2 3 7 2" xfId="35344"/>
    <cellStyle name="常规 5 2 2 2 2 6 2 3 7 2" xfId="35345"/>
    <cellStyle name="常规 5 5 2 6 2 3 7 2" xfId="35346"/>
    <cellStyle name="常规 5 2 4 2 6 2 3 7 2" xfId="35347"/>
    <cellStyle name="常规 5 2 2 3 2 6 2 3 7 2" xfId="35348"/>
    <cellStyle name="常规 5 15 6 2" xfId="35349"/>
    <cellStyle name="常规 5 2 14 6 2" xfId="35350"/>
    <cellStyle name="常规 5 2 2 13 6 2" xfId="35351"/>
    <cellStyle name="常规 5 4 11 6 2" xfId="35352"/>
    <cellStyle name="常规 5 2 3 11 6 2" xfId="35353"/>
    <cellStyle name="常规 5 2 2 2 11 6 2" xfId="35354"/>
    <cellStyle name="常规 5 5 11 6 2" xfId="35355"/>
    <cellStyle name="常规 5 2 4 11 6 2" xfId="35356"/>
    <cellStyle name="常规 5 2 2 3 11 6 2" xfId="35357"/>
    <cellStyle name="常规 5 6 10 6 2" xfId="35358"/>
    <cellStyle name="常规 5 2 5 10 6 2" xfId="35359"/>
    <cellStyle name="常规 5 2 2 4 10 6 2" xfId="35360"/>
    <cellStyle name="常规 5 4 2 10 6 2" xfId="35361"/>
    <cellStyle name="常规 5 2 3 2 10 6 2" xfId="35362"/>
    <cellStyle name="常规 5 2 2 2 2 10 6 2" xfId="35363"/>
    <cellStyle name="常规 5 5 2 10 6 2" xfId="35364"/>
    <cellStyle name="常规 5 2 4 2 10 6 2" xfId="35365"/>
    <cellStyle name="常规 5 2 2 3 2 10 6 2" xfId="35366"/>
    <cellStyle name="常规 5 7 5 6 2" xfId="35367"/>
    <cellStyle name="常规 5 2 6 5 6 2" xfId="35368"/>
    <cellStyle name="常规 5 2 2 5 5 6 2" xfId="35369"/>
    <cellStyle name="常规 5 4 3 5 6 2" xfId="35370"/>
    <cellStyle name="常规 5 2 3 3 5 6 2" xfId="35371"/>
    <cellStyle name="常规 5 2 2 2 3 5 6 2" xfId="35372"/>
    <cellStyle name="常规 5 5 3 5 6 2" xfId="35373"/>
    <cellStyle name="常规 5 2 4 3 5 6 2" xfId="35374"/>
    <cellStyle name="常规 5 2 2 3 3 5 6 2" xfId="35375"/>
    <cellStyle name="常规 5 6 2 5 6 2" xfId="35376"/>
    <cellStyle name="常规 5 2 5 2 5 6 2" xfId="35377"/>
    <cellStyle name="常规 5 2 2 4 2 5 6 2" xfId="35378"/>
    <cellStyle name="常规 5 4 2 2 5 6 2" xfId="35379"/>
    <cellStyle name="常规 5 2 3 2 2 5 6 2" xfId="35380"/>
    <cellStyle name="常规 5 2 2 2 2 2 5 6 2" xfId="35381"/>
    <cellStyle name="常规 5 5 2 2 5 6 2" xfId="35382"/>
    <cellStyle name="常规 5 2 4 2 2 5 6 2" xfId="35383"/>
    <cellStyle name="常规 5 2 2 3 2 2 5 6 2" xfId="35384"/>
    <cellStyle name="常规 5 8 5 6 2" xfId="35385"/>
    <cellStyle name="常规 5 2 7 5 6 2" xfId="35386"/>
    <cellStyle name="常规 5 2 2 6 5 6 2" xfId="35387"/>
    <cellStyle name="常规 5 4 4 5 6 2" xfId="35388"/>
    <cellStyle name="常规 5 2 3 4 5 6 2" xfId="35389"/>
    <cellStyle name="常规 5 2 2 2 4 5 6 2" xfId="35390"/>
    <cellStyle name="常规 5 5 4 5 6 2" xfId="35391"/>
    <cellStyle name="常规 5 2 4 4 5 6 2" xfId="35392"/>
    <cellStyle name="常规 5 2 2 3 4 5 6 2" xfId="35393"/>
    <cellStyle name="常规 5 6 3 5 6 2" xfId="35394"/>
    <cellStyle name="常规 5 2 5 3 5 6 2" xfId="35395"/>
    <cellStyle name="常规 5 2 2 4 3 5 6 2" xfId="35396"/>
    <cellStyle name="常规 5 4 2 3 5 6 2" xfId="35397"/>
    <cellStyle name="常规 5 2 3 2 3 5 6 2" xfId="35398"/>
    <cellStyle name="常规 5 2 2 2 2 3 5 6 2" xfId="35399"/>
    <cellStyle name="常规 5 5 2 3 5 6 2" xfId="35400"/>
    <cellStyle name="常规 5 2 4 2 3 5 6 2" xfId="35401"/>
    <cellStyle name="常规 5 2 2 3 2 3 5 6 2" xfId="35402"/>
    <cellStyle name="常规 5 9 5 6 2" xfId="35403"/>
    <cellStyle name="常规 5 2 8 5 6 2" xfId="35404"/>
    <cellStyle name="常规 5 2 2 7 5 6 2" xfId="35405"/>
    <cellStyle name="常规 5 4 5 5 6 2" xfId="35406"/>
    <cellStyle name="常规 5 2 3 5 5 6 2" xfId="35407"/>
    <cellStyle name="常规 5 2 2 2 5 5 6 2" xfId="35408"/>
    <cellStyle name="常规 5 5 5 5 6 2" xfId="35409"/>
    <cellStyle name="常规 5 2 4 5 5 6 2" xfId="35410"/>
    <cellStyle name="常规 5 2 2 3 5 5 6 2" xfId="35411"/>
    <cellStyle name="常规 5 6 4 5 6 2" xfId="35412"/>
    <cellStyle name="常规 5 2 5 4 5 6 2" xfId="35413"/>
    <cellStyle name="常规 5 2 2 4 4 5 6 2" xfId="35414"/>
    <cellStyle name="常规 5 4 2 4 5 6 2" xfId="35415"/>
    <cellStyle name="常规 5 2 3 2 4 5 6 2" xfId="35416"/>
    <cellStyle name="常规 5 2 2 2 2 4 5 6 2" xfId="35417"/>
    <cellStyle name="常规 5 5 2 4 5 6 2" xfId="35418"/>
    <cellStyle name="常规 5 2 4 2 4 5 6 2" xfId="35419"/>
    <cellStyle name="常规 5 2 2 3 2 4 5 6 2" xfId="35420"/>
    <cellStyle name="常规 5 10 5 6 2" xfId="35421"/>
    <cellStyle name="常规 5 2 9 5 6 2" xfId="35422"/>
    <cellStyle name="常规 5 2 2 8 5 6 2" xfId="35423"/>
    <cellStyle name="常规 5 4 6 5 6 2" xfId="35424"/>
    <cellStyle name="常规 5 2 3 6 5 6 2" xfId="35425"/>
    <cellStyle name="常规 5 2 2 2 6 5 6 2" xfId="35426"/>
    <cellStyle name="常规 5 5 6 5 6 2" xfId="35427"/>
    <cellStyle name="常规 5 2 4 6 5 6 2" xfId="35428"/>
    <cellStyle name="常规 5 2 2 3 6 5 6 2" xfId="35429"/>
    <cellStyle name="常规 5 6 5 5 6 2" xfId="35430"/>
    <cellStyle name="常规 5 2 5 5 5 6 2" xfId="35431"/>
    <cellStyle name="常规 5 2 2 4 5 5 6 2" xfId="35432"/>
    <cellStyle name="常规 5 4 2 5 5 6 2" xfId="35433"/>
    <cellStyle name="常规 5 2 3 2 5 5 6 2" xfId="35434"/>
    <cellStyle name="常规 5 2 2 2 2 5 5 6 2" xfId="35435"/>
    <cellStyle name="常规 5 5 2 5 5 6 2" xfId="35436"/>
    <cellStyle name="常规 5 2 4 2 5 5 6 2" xfId="35437"/>
    <cellStyle name="常规 5 2 2 3 2 5 5 6 2" xfId="35438"/>
    <cellStyle name="常规 5 11 5 6 2" xfId="35439"/>
    <cellStyle name="常规 5 2 10 5 6 2" xfId="35440"/>
    <cellStyle name="常规 5 2 2 9 5 6 2" xfId="35441"/>
    <cellStyle name="常规 5 4 7 5 6 2" xfId="35442"/>
    <cellStyle name="常规 5 2 3 7 5 6 2" xfId="35443"/>
    <cellStyle name="常规 5 2 2 2 7 5 6 2" xfId="35444"/>
    <cellStyle name="常规 5 5 7 5 6 2" xfId="35445"/>
    <cellStyle name="常规 5 2 4 7 5 6 2" xfId="35446"/>
    <cellStyle name="常规 5 2 2 3 7 5 6 2" xfId="35447"/>
    <cellStyle name="常规 5 6 6 5 6 2" xfId="35448"/>
    <cellStyle name="常规 5 2 5 6 5 6 2" xfId="35449"/>
    <cellStyle name="常规 5 2 2 4 6 5 6 2" xfId="35450"/>
    <cellStyle name="常规 5 4 2 6 5 6 2" xfId="35451"/>
    <cellStyle name="常规 5 2 3 2 6 5 6 2" xfId="35452"/>
    <cellStyle name="常规 5 2 2 2 2 6 5 6 2" xfId="35453"/>
    <cellStyle name="常规 5 5 2 6 5 6 2" xfId="35454"/>
    <cellStyle name="常规 5 2 4 2 6 5 6 2" xfId="35455"/>
    <cellStyle name="常规 5 2 2 3 2 6 5 6 2" xfId="35456"/>
    <cellStyle name="常规 5 12 4 6 2" xfId="35457"/>
    <cellStyle name="常规 5 2 11 4 6 2" xfId="35458"/>
    <cellStyle name="常规 5 2 2 10 4 6 2" xfId="35459"/>
    <cellStyle name="常规 5 4 8 4 6 2" xfId="35460"/>
    <cellStyle name="常规 5 2 3 8 4 6 2" xfId="35461"/>
    <cellStyle name="常规 5 2 2 2 8 4 6 2" xfId="35462"/>
    <cellStyle name="常规 5 5 8 4 6 2" xfId="35463"/>
    <cellStyle name="常规 5 2 4 8 4 6 2" xfId="35464"/>
    <cellStyle name="常规 5 2 2 3 8 4 6 2" xfId="35465"/>
    <cellStyle name="常规 5 6 7 4 6 2" xfId="35466"/>
    <cellStyle name="常规 5 2 5 7 4 6 2" xfId="35467"/>
    <cellStyle name="常规 5 2 2 4 7 4 6 2" xfId="35468"/>
    <cellStyle name="常规 5 4 2 7 4 6 2" xfId="35469"/>
    <cellStyle name="常规 5 2 3 2 7 4 6 2" xfId="35470"/>
    <cellStyle name="常规 5 2 2 2 2 7 4 6 2" xfId="35471"/>
    <cellStyle name="常规 5 5 2 7 4 6 2" xfId="35472"/>
    <cellStyle name="常规 5 2 4 2 7 4 6 2" xfId="35473"/>
    <cellStyle name="常规 5 2 2 3 2 7 4 6 2" xfId="35474"/>
    <cellStyle name="常规 5 7 2 4 6 2" xfId="35475"/>
    <cellStyle name="常规 5 2 6 2 4 6 2" xfId="35476"/>
    <cellStyle name="常规 5 2 2 5 2 4 6 2" xfId="35477"/>
    <cellStyle name="常规 5 4 3 2 4 6 2" xfId="35478"/>
    <cellStyle name="常规 5 2 3 3 2 4 6 2" xfId="35479"/>
    <cellStyle name="常规 5 2 2 2 3 2 4 6 2" xfId="35480"/>
    <cellStyle name="常规 5 5 3 2 4 6 2" xfId="35481"/>
    <cellStyle name="常规 5 2 4 3 2 4 6 2" xfId="35482"/>
    <cellStyle name="常规 5 2 2 3 3 2 4 6 2" xfId="35483"/>
    <cellStyle name="常规 5 6 2 2 4 6 2" xfId="35484"/>
    <cellStyle name="常规 5 2 5 2 2 4 6 2" xfId="35485"/>
    <cellStyle name="常规 5 2 2 4 2 2 4 6 2" xfId="35486"/>
    <cellStyle name="常规 5 4 2 2 2 4 6 2" xfId="35487"/>
    <cellStyle name="常规 5 2 3 2 2 2 4 6 2" xfId="35488"/>
    <cellStyle name="常规 5 2 2 2 2 2 2 4 6 2" xfId="35489"/>
    <cellStyle name="常规 5 5 2 2 2 4 6 2" xfId="35490"/>
    <cellStyle name="常规 5 2 4 2 2 2 4 6 2" xfId="35491"/>
    <cellStyle name="常规 5 2 2 3 2 2 2 4 6 2" xfId="35492"/>
    <cellStyle name="常规 5 8 2 4 6 2" xfId="35493"/>
    <cellStyle name="常规 5 2 7 2 4 6 2" xfId="35494"/>
    <cellStyle name="常规 5 2 2 6 2 4 6 2" xfId="35495"/>
    <cellStyle name="常规 5 4 4 2 4 6 2" xfId="35496"/>
    <cellStyle name="常规 5 2 3 4 2 4 6 2" xfId="35497"/>
    <cellStyle name="常规 5 2 2 2 4 2 4 6 2" xfId="35498"/>
    <cellStyle name="常规 5 5 4 2 4 6 2" xfId="35499"/>
    <cellStyle name="常规 5 2 4 4 2 4 6 2" xfId="35500"/>
    <cellStyle name="常规 5 2 2 3 4 2 4 6 2" xfId="35501"/>
    <cellStyle name="常规 5 6 3 2 4 6 2" xfId="35502"/>
    <cellStyle name="常规 5 2 5 3 2 4 6 2" xfId="35503"/>
    <cellStyle name="常规 5 2 2 4 3 2 4 6 2" xfId="35504"/>
    <cellStyle name="常规 5 4 2 3 2 4 6 2" xfId="35505"/>
    <cellStyle name="常规 5 2 3 2 3 2 4 6 2" xfId="35506"/>
    <cellStyle name="常规 5 2 2 2 2 3 2 4 6 2" xfId="35507"/>
    <cellStyle name="常规 5 5 2 3 2 4 6 2" xfId="35508"/>
    <cellStyle name="常规 5 2 4 2 3 2 4 6 2" xfId="35509"/>
    <cellStyle name="常规 5 2 2 3 2 3 2 4 6 2" xfId="35510"/>
    <cellStyle name="常规 5 9 2 4 6 2" xfId="35511"/>
    <cellStyle name="常规 5 2 8 2 4 6 2" xfId="35512"/>
    <cellStyle name="常规 5 2 2 7 2 4 6 2" xfId="35513"/>
    <cellStyle name="常规 5 4 5 2 4 6 2" xfId="35514"/>
    <cellStyle name="常规 5 2 3 5 2 4 6 2" xfId="35515"/>
    <cellStyle name="常规 5 2 2 2 5 2 4 6 2" xfId="35516"/>
    <cellStyle name="常规 5 5 5 2 4 6 2" xfId="35517"/>
    <cellStyle name="常规 5 2 4 5 2 4 6 2" xfId="35518"/>
    <cellStyle name="常规 5 2 2 3 5 2 4 6 2" xfId="35519"/>
    <cellStyle name="常规 5 6 4 2 4 6 2" xfId="35520"/>
    <cellStyle name="常规 5 2 5 4 2 4 6 2" xfId="35521"/>
    <cellStyle name="常规 5 2 2 4 4 2 4 6 2" xfId="35522"/>
    <cellStyle name="常规 5 4 2 4 2 4 6 2" xfId="35523"/>
    <cellStyle name="常规 5 2 3 2 4 2 4 6 2" xfId="35524"/>
    <cellStyle name="常规 5 2 2 2 2 4 2 4 6 2" xfId="35525"/>
    <cellStyle name="常规 5 5 2 4 2 4 6 2" xfId="35526"/>
    <cellStyle name="常规 5 2 4 2 4 2 4 6 2" xfId="35527"/>
    <cellStyle name="常规 5 2 2 3 2 4 2 4 6 2" xfId="35528"/>
    <cellStyle name="常规 5 10 2 4 6 2" xfId="35529"/>
    <cellStyle name="常规 5 2 9 2 4 6 2" xfId="35530"/>
    <cellStyle name="常规 5 2 2 8 2 4 6 2" xfId="35531"/>
    <cellStyle name="常规 5 4 6 2 4 6 2" xfId="35532"/>
    <cellStyle name="常规 5 2 3 6 2 4 6 2" xfId="35533"/>
    <cellStyle name="常规 5 2 2 2 6 2 4 6 2" xfId="35534"/>
    <cellStyle name="常规 5 5 6 2 4 6 2" xfId="35535"/>
    <cellStyle name="常规 5 2 4 6 2 4 6 2" xfId="35536"/>
    <cellStyle name="常规 5 2 2 3 6 2 4 6 2" xfId="35537"/>
    <cellStyle name="常规 5 6 5 2 4 6 2" xfId="35538"/>
    <cellStyle name="常规 5 2 5 5 2 4 6 2" xfId="35539"/>
    <cellStyle name="常规 5 2 2 4 5 2 4 6 2" xfId="35540"/>
    <cellStyle name="常规 5 4 2 5 2 4 6 2" xfId="35541"/>
    <cellStyle name="常规 5 2 3 2 5 2 4 6 2" xfId="35542"/>
    <cellStyle name="常规 5 2 2 2 2 5 2 4 6 2" xfId="35543"/>
    <cellStyle name="常规 5 5 2 5 2 4 6 2" xfId="35544"/>
    <cellStyle name="常规 5 2 4 2 5 2 4 6 2" xfId="35545"/>
    <cellStyle name="常规 5 2 2 3 2 5 2 4 6 2" xfId="35546"/>
    <cellStyle name="常规 5 11 2 4 6 2" xfId="35547"/>
    <cellStyle name="常规 5 2 10 2 4 6 2" xfId="35548"/>
    <cellStyle name="常规 5 2 2 9 2 4 6 2" xfId="35549"/>
    <cellStyle name="常规 5 4 7 2 4 6 2" xfId="35550"/>
    <cellStyle name="常规 5 2 3 7 2 4 6 2" xfId="35551"/>
    <cellStyle name="常规 5 2 2 2 7 2 4 6 2" xfId="35552"/>
    <cellStyle name="常规 5 5 7 2 4 6 2" xfId="35553"/>
    <cellStyle name="常规 5 2 4 7 2 4 6 2" xfId="35554"/>
    <cellStyle name="常规 5 2 2 3 7 2 4 6 2" xfId="35555"/>
    <cellStyle name="常规 5 6 6 2 4 6 2" xfId="35556"/>
    <cellStyle name="常规 5 2 5 6 2 4 6 2" xfId="35557"/>
    <cellStyle name="常规 5 2 2 4 6 2 4 6 2" xfId="35558"/>
    <cellStyle name="常规 5 4 2 6 2 4 6 2" xfId="35559"/>
    <cellStyle name="常规 5 2 3 2 6 2 4 6 2" xfId="35560"/>
    <cellStyle name="常规 5 2 2 2 2 6 2 4 6 2" xfId="35561"/>
    <cellStyle name="常规 5 5 2 6 2 4 6 2" xfId="35562"/>
    <cellStyle name="常规 5 2 4 2 6 2 4 6 2" xfId="35563"/>
    <cellStyle name="常规 5 2 2 3 2 6 2 4 6 2" xfId="35564"/>
    <cellStyle name="常规 5 13 2 6 2" xfId="35565"/>
    <cellStyle name="常规 5 2 12 2 6 2" xfId="35566"/>
    <cellStyle name="常规 5 2 2 11 2 6 2" xfId="35567"/>
    <cellStyle name="常规 5 4 9 2 6 2" xfId="35568"/>
    <cellStyle name="常规 5 2 3 9 2 6 2" xfId="35569"/>
    <cellStyle name="常规 5 2 2 2 9 2 6 2" xfId="35570"/>
    <cellStyle name="常规 5 5 9 2 6 2" xfId="35571"/>
    <cellStyle name="常规 5 2 4 9 2 6 2" xfId="35572"/>
    <cellStyle name="常规 5 2 2 3 9 2 6 2" xfId="35573"/>
    <cellStyle name="常规 5 6 8 2 6 2" xfId="35574"/>
    <cellStyle name="常规 5 2 5 8 2 6 2" xfId="35575"/>
    <cellStyle name="常规 5 2 2 4 8 2 6 2" xfId="35576"/>
    <cellStyle name="常规 5 4 2 8 2 6 2" xfId="35577"/>
    <cellStyle name="常规 5 2 3 2 8 2 6 2" xfId="35578"/>
    <cellStyle name="常规 5 2 2 2 2 8 2 6 2" xfId="35579"/>
    <cellStyle name="常规 5 5 2 8 2 6 2" xfId="35580"/>
    <cellStyle name="常规 5 2 4 2 8 2 6 2" xfId="35581"/>
    <cellStyle name="常规 5 2 2 3 2 8 2 6 2" xfId="35582"/>
    <cellStyle name="常规 5 7 3 2 6 2" xfId="35583"/>
    <cellStyle name="常规 5 2 6 3 2 6 2" xfId="35584"/>
    <cellStyle name="常规 5 2 2 5 3 2 6 2" xfId="35585"/>
    <cellStyle name="常规 5 4 3 3 2 6 2" xfId="35586"/>
    <cellStyle name="常规 5 2 3 3 3 2 6 2" xfId="35587"/>
    <cellStyle name="常规 5 2 2 2 3 3 2 6 2" xfId="35588"/>
    <cellStyle name="常规 5 5 3 3 2 6 2" xfId="35589"/>
    <cellStyle name="常规 5 2 4 3 3 2 6 2" xfId="35590"/>
    <cellStyle name="常规 5 2 2 3 3 3 2 6 2" xfId="35591"/>
    <cellStyle name="常规 5 6 2 3 2 6 2" xfId="35592"/>
    <cellStyle name="常规 5 2 5 2 3 2 6 2" xfId="35593"/>
    <cellStyle name="常规 5 2 2 4 2 3 2 6 2" xfId="35594"/>
    <cellStyle name="常规 5 4 2 2 3 2 6 2" xfId="35595"/>
    <cellStyle name="常规 5 2 3 2 2 3 2 6 2" xfId="35596"/>
    <cellStyle name="常规 5 2 2 2 2 2 3 2 6 2" xfId="35597"/>
    <cellStyle name="常规 5 5 2 2 3 2 6 2" xfId="35598"/>
    <cellStyle name="常规 5 2 4 2 2 3 2 6 2" xfId="35599"/>
    <cellStyle name="常规 5 2 2 3 2 2 3 2 6 2" xfId="35600"/>
    <cellStyle name="常规 5 8 3 2 6 2" xfId="35601"/>
    <cellStyle name="常规 5 2 7 3 2 6 2" xfId="35602"/>
    <cellStyle name="常规 5 2 2 6 3 2 6 2" xfId="35603"/>
    <cellStyle name="常规 5 4 4 3 2 6 2" xfId="35604"/>
    <cellStyle name="常规 5 2 3 4 3 2 6 2" xfId="35605"/>
    <cellStyle name="常规 5 2 2 2 4 3 2 6 2" xfId="35606"/>
    <cellStyle name="常规 5 5 4 3 2 6 2" xfId="35607"/>
    <cellStyle name="常规 5 2 4 4 3 2 6 2" xfId="35608"/>
    <cellStyle name="常规 5 2 2 3 4 3 2 6 2" xfId="35609"/>
    <cellStyle name="常规 5 6 3 3 2 6 2" xfId="35610"/>
    <cellStyle name="常规 5 2 5 3 3 2 6 2" xfId="35611"/>
    <cellStyle name="常规 5 2 2 4 3 3 2 6 2" xfId="35612"/>
    <cellStyle name="常规 5 4 2 3 3 2 6 2" xfId="35613"/>
    <cellStyle name="常规 5 2 3 2 3 3 2 6 2" xfId="35614"/>
    <cellStyle name="常规 5 2 2 2 2 3 3 2 6 2" xfId="35615"/>
    <cellStyle name="常规 5 5 2 3 3 2 6 2" xfId="35616"/>
    <cellStyle name="常规 5 2 4 2 3 3 2 6 2" xfId="35617"/>
    <cellStyle name="常规 5 2 2 3 2 3 3 2 6 2" xfId="35618"/>
    <cellStyle name="常规 5 9 3 2 6 2" xfId="35619"/>
    <cellStyle name="常规 5 2 8 3 2 6 2" xfId="35620"/>
    <cellStyle name="常规 5 2 2 7 3 2 6 2" xfId="35621"/>
    <cellStyle name="常规 5 4 5 3 2 6 2" xfId="35622"/>
    <cellStyle name="常规 5 2 3 5 3 2 6 2" xfId="35623"/>
    <cellStyle name="常规 5 2 2 2 5 3 2 6 2" xfId="35624"/>
    <cellStyle name="常规 5 5 5 3 2 6 2" xfId="35625"/>
    <cellStyle name="常规 5 2 4 5 3 2 6 2" xfId="35626"/>
    <cellStyle name="常规 5 2 2 3 5 3 2 6 2" xfId="35627"/>
    <cellStyle name="常规 5 6 4 3 2 6 2" xfId="35628"/>
    <cellStyle name="常规 5 2 5 4 3 2 6 2" xfId="35629"/>
    <cellStyle name="常规 5 2 2 4 4 3 2 6 2" xfId="35630"/>
    <cellStyle name="常规 5 4 2 4 3 2 6 2" xfId="35631"/>
    <cellStyle name="常规 5 2 3 2 4 3 2 6 2" xfId="35632"/>
    <cellStyle name="常规 5 2 2 2 2 4 3 2 6 2" xfId="35633"/>
    <cellStyle name="常规 5 5 2 4 3 2 6 2" xfId="35634"/>
    <cellStyle name="常规 5 2 4 2 4 3 2 6 2" xfId="35635"/>
    <cellStyle name="常规 5 2 2 3 2 4 3 2 6 2" xfId="35636"/>
    <cellStyle name="常规 5 10 3 2 6 2" xfId="35637"/>
    <cellStyle name="常规 5 2 9 3 2 6 2" xfId="35638"/>
    <cellStyle name="常规 5 2 2 8 3 2 6 2" xfId="35639"/>
    <cellStyle name="常规 5 4 6 3 2 6 2" xfId="35640"/>
    <cellStyle name="常规 5 2 3 6 3 2 6 2" xfId="35641"/>
    <cellStyle name="常规 5 2 2 2 6 3 2 6 2" xfId="35642"/>
    <cellStyle name="常规 5 5 6 3 2 6 2" xfId="35643"/>
    <cellStyle name="常规 5 2 4 6 3 2 6 2" xfId="35644"/>
    <cellStyle name="常规 5 2 2 3 6 3 2 6 2" xfId="35645"/>
    <cellStyle name="常规 5 6 5 3 2 6 2" xfId="35646"/>
    <cellStyle name="常规 5 2 5 5 3 2 6 2" xfId="35647"/>
    <cellStyle name="常规 5 2 2 4 5 3 2 6 2" xfId="35648"/>
    <cellStyle name="常规 5 4 2 5 3 2 6 2" xfId="35649"/>
    <cellStyle name="常规 5 2 3 2 5 3 2 6 2" xfId="35650"/>
    <cellStyle name="常规 5 2 2 2 2 5 3 2 6 2" xfId="35651"/>
    <cellStyle name="常规 5 5 2 5 3 2 6 2" xfId="35652"/>
    <cellStyle name="常规 5 2 4 2 5 3 2 6 2" xfId="35653"/>
    <cellStyle name="常规 5 2 2 3 2 5 3 2 6 2" xfId="35654"/>
    <cellStyle name="常规 5 11 3 2 6 2" xfId="35655"/>
    <cellStyle name="常规 5 2 10 3 2 6 2" xfId="35656"/>
    <cellStyle name="常规 5 2 2 9 3 2 6 2" xfId="35657"/>
    <cellStyle name="常规 5 4 7 3 2 6 2" xfId="35658"/>
    <cellStyle name="常规 5 2 3 7 3 2 6 2" xfId="35659"/>
    <cellStyle name="常规 5 2 2 2 7 3 2 6 2" xfId="35660"/>
    <cellStyle name="常规 5 5 7 3 2 6 2" xfId="35661"/>
    <cellStyle name="常规 5 2 4 7 3 2 6 2" xfId="35662"/>
    <cellStyle name="常规 5 2 2 3 7 3 2 6 2" xfId="35663"/>
    <cellStyle name="常规 5 6 6 3 2 6 2" xfId="35664"/>
    <cellStyle name="常规 5 2 5 6 3 2 6 2" xfId="35665"/>
    <cellStyle name="常规 5 2 2 4 6 3 2 6 2" xfId="35666"/>
    <cellStyle name="常规 5 4 2 6 3 2 6 2" xfId="35667"/>
    <cellStyle name="常规 5 2 3 2 6 3 2 6 2" xfId="35668"/>
    <cellStyle name="常规 5 2 2 2 2 6 3 2 6 2" xfId="35669"/>
    <cellStyle name="常规 5 5 2 6 3 2 6 2" xfId="35670"/>
    <cellStyle name="常规 5 2 4 2 6 3 2 6 2" xfId="35671"/>
    <cellStyle name="常规 5 2 2 3 2 6 3 2 6 2" xfId="35672"/>
    <cellStyle name="常规 5 12 2 2 6 2" xfId="35673"/>
    <cellStyle name="常规 5 2 11 2 2 6 2" xfId="35674"/>
    <cellStyle name="常规 5 2 2 10 2 2 6 2" xfId="35675"/>
    <cellStyle name="常规 5 4 8 2 2 6 2" xfId="35676"/>
    <cellStyle name="常规 5 2 3 8 2 2 6 2" xfId="35677"/>
    <cellStyle name="常规 5 2 2 2 8 2 2 6 2" xfId="35678"/>
    <cellStyle name="常规 5 5 8 2 2 6 2" xfId="35679"/>
    <cellStyle name="常规 5 2 4 8 2 2 6 2" xfId="35680"/>
    <cellStyle name="常规 5 2 2 3 8 2 2 6 2" xfId="35681"/>
    <cellStyle name="常规 5 6 7 2 2 6 2" xfId="35682"/>
    <cellStyle name="常规 5 2 5 7 2 2 6 2" xfId="35683"/>
    <cellStyle name="常规 5 2 2 4 7 2 2 6 2" xfId="35684"/>
    <cellStyle name="常规 5 4 2 7 2 2 6 2" xfId="35685"/>
    <cellStyle name="常规 5 2 3 2 7 2 2 6 2" xfId="35686"/>
    <cellStyle name="常规 5 2 2 2 2 7 2 2 6 2" xfId="35687"/>
    <cellStyle name="常规 5 5 2 7 2 2 6 2" xfId="35688"/>
    <cellStyle name="常规 5 2 4 2 7 2 2 6 2" xfId="35689"/>
    <cellStyle name="常规 5 2 2 3 2 7 2 2 6 2" xfId="35690"/>
    <cellStyle name="常规 5 7 2 2 2 6 2" xfId="35691"/>
    <cellStyle name="常规 5 2 6 2 2 2 6 2" xfId="35692"/>
    <cellStyle name="常规 5 2 2 5 2 2 2 6 2" xfId="35693"/>
    <cellStyle name="常规 5 4 3 2 2 2 6 2" xfId="35694"/>
    <cellStyle name="常规 5 2 3 3 2 2 2 6 2" xfId="35695"/>
    <cellStyle name="常规 5 2 2 2 3 2 2 2 6 2" xfId="35696"/>
    <cellStyle name="常规 5 5 3 2 2 2 6 2" xfId="35697"/>
    <cellStyle name="常规 5 2 4 3 2 2 2 6 2" xfId="35698"/>
    <cellStyle name="常规 5 2 2 3 3 2 2 2 6 2" xfId="35699"/>
    <cellStyle name="常规 5 6 2 2 2 2 6 2" xfId="35700"/>
    <cellStyle name="常规 5 2 5 2 2 2 2 6 2" xfId="35701"/>
    <cellStyle name="常规 5 2 2 4 2 2 2 2 6 2" xfId="35702"/>
    <cellStyle name="常规 5 4 2 2 2 2 2 6 2" xfId="35703"/>
    <cellStyle name="常规 5 2 3 2 2 2 2 2 6 2" xfId="35704"/>
    <cellStyle name="常规 5 2 2 2 2 2 2 2 2 6 2" xfId="35705"/>
    <cellStyle name="常规 5 5 2 2 2 2 2 6 2" xfId="35706"/>
    <cellStyle name="常规 5 2 4 2 2 2 2 2 6 2" xfId="35707"/>
    <cellStyle name="常规 5 2 2 3 2 2 2 2 2 6 2" xfId="35708"/>
    <cellStyle name="常规 5 8 2 2 2 6 2" xfId="35709"/>
    <cellStyle name="常规 5 2 7 2 2 2 6 2" xfId="35710"/>
    <cellStyle name="常规 5 2 2 6 2 2 2 6 2" xfId="35711"/>
    <cellStyle name="常规 5 4 4 2 2 2 6 2" xfId="35712"/>
    <cellStyle name="常规 5 2 3 4 2 2 2 6 2" xfId="35713"/>
    <cellStyle name="常规 5 2 2 2 4 2 2 2 6 2" xfId="35714"/>
    <cellStyle name="常规 5 5 4 2 2 2 6 2" xfId="35715"/>
    <cellStyle name="常规 5 2 4 4 2 2 2 6 2" xfId="35716"/>
    <cellStyle name="常规 5 2 2 3 4 2 2 2 6 2" xfId="35717"/>
    <cellStyle name="常规 5 6 3 2 2 2 6 2" xfId="35718"/>
    <cellStyle name="常规 5 2 5 3 2 2 2 6 2" xfId="35719"/>
    <cellStyle name="常规 5 2 2 4 3 2 2 2 6 2" xfId="35720"/>
    <cellStyle name="常规 5 4 2 3 2 2 2 6 2" xfId="35721"/>
    <cellStyle name="常规 5 2 3 2 3 2 2 2 6 2" xfId="35722"/>
    <cellStyle name="常规 5 2 2 2 2 3 2 2 2 6 2" xfId="35723"/>
    <cellStyle name="常规 5 5 2 3 2 2 2 6 2" xfId="35724"/>
    <cellStyle name="常规 5 2 4 2 3 2 2 2 6 2" xfId="35725"/>
    <cellStyle name="常规 5 2 2 3 2 3 2 2 2 6 2" xfId="35726"/>
    <cellStyle name="常规 5 9 2 2 2 6 2" xfId="35727"/>
    <cellStyle name="常规 5 2 8 2 2 2 6 2" xfId="35728"/>
    <cellStyle name="常规 5 2 2 7 2 2 2 6 2" xfId="35729"/>
    <cellStyle name="常规 5 4 5 2 2 2 6 2" xfId="35730"/>
    <cellStyle name="常规 5 2 3 5 2 2 2 6 2" xfId="35731"/>
    <cellStyle name="常规 5 2 2 2 5 2 2 2 6 2" xfId="35732"/>
    <cellStyle name="常规 5 5 5 2 2 2 6 2" xfId="35733"/>
    <cellStyle name="常规 5 2 4 5 2 2 2 6 2" xfId="35734"/>
    <cellStyle name="常规 5 2 2 3 5 2 2 2 6 2" xfId="35735"/>
    <cellStyle name="常规 5 6 4 2 2 2 6 2" xfId="35736"/>
    <cellStyle name="常规 5 2 5 4 2 2 2 6 2" xfId="35737"/>
    <cellStyle name="常规 5 2 2 4 4 2 2 2 6 2" xfId="35738"/>
    <cellStyle name="常规 5 4 2 4 2 2 2 6 2" xfId="35739"/>
    <cellStyle name="常规 5 2 3 2 4 2 2 2 6 2" xfId="35740"/>
    <cellStyle name="常规 5 2 2 2 2 4 2 2 2 6 2" xfId="35741"/>
    <cellStyle name="常规 5 5 2 4 2 2 2 6 2" xfId="35742"/>
    <cellStyle name="常规 5 2 4 2 4 2 2 2 6 2" xfId="35743"/>
    <cellStyle name="常规 5 2 2 3 2 4 2 2 2 6 2" xfId="35744"/>
    <cellStyle name="常规 5 10 2 2 2 6 2" xfId="35745"/>
    <cellStyle name="常规 5 2 9 2 2 2 6 2" xfId="35746"/>
    <cellStyle name="常规 5 2 2 8 2 2 2 6 2" xfId="35747"/>
    <cellStyle name="常规 5 4 6 2 2 2 6 2" xfId="35748"/>
    <cellStyle name="常规 5 2 3 6 2 2 2 6 2" xfId="35749"/>
    <cellStyle name="常规 5 2 2 2 6 2 2 2 6 2" xfId="35750"/>
    <cellStyle name="常规 5 5 6 2 2 2 6 2" xfId="35751"/>
    <cellStyle name="常规 5 2 4 6 2 2 2 6 2" xfId="35752"/>
    <cellStyle name="常规 5 2 2 3 6 2 2 2 6 2" xfId="35753"/>
    <cellStyle name="常规 5 6 5 2 2 2 6 2" xfId="35754"/>
    <cellStyle name="常规 5 2 5 5 2 2 2 6 2" xfId="35755"/>
    <cellStyle name="常规 5 2 2 4 5 2 2 2 6 2" xfId="35756"/>
    <cellStyle name="常规 5 4 2 5 2 2 2 6 2" xfId="35757"/>
    <cellStyle name="常规 5 2 3 2 5 2 2 2 6 2" xfId="35758"/>
    <cellStyle name="常规 5 2 2 2 2 5 2 2 2 6 2" xfId="35759"/>
    <cellStyle name="常规 5 5 2 5 2 2 2 6 2" xfId="35760"/>
    <cellStyle name="常规 5 2 4 2 5 2 2 2 6 2" xfId="35761"/>
    <cellStyle name="常规 5 2 2 3 2 5 2 2 2 6 2" xfId="35762"/>
    <cellStyle name="常规 5 11 2 2 2 6 2" xfId="35763"/>
    <cellStyle name="常规 5 2 10 2 2 2 6 2" xfId="35764"/>
    <cellStyle name="常规 5 2 2 9 2 2 2 6 2" xfId="35765"/>
    <cellStyle name="常规 5 4 7 2 2 2 6 2" xfId="35766"/>
    <cellStyle name="常规 5 2 3 7 2 2 2 6 2" xfId="35767"/>
    <cellStyle name="常规 5 2 2 2 7 2 2 2 6 2" xfId="35768"/>
    <cellStyle name="常规 5 5 7 2 2 2 6 2" xfId="35769"/>
    <cellStyle name="常规 5 2 4 7 2 2 2 6 2" xfId="35770"/>
    <cellStyle name="常规 5 2 2 3 7 2 2 2 6 2" xfId="35771"/>
    <cellStyle name="常规 5 6 6 2 2 2 6 2" xfId="35772"/>
    <cellStyle name="常规 5 2 5 6 2 2 2 6 2" xfId="35773"/>
    <cellStyle name="常规 5 2 2 4 6 2 2 2 6 2" xfId="35774"/>
    <cellStyle name="常规 5 4 2 6 2 2 2 6 2" xfId="35775"/>
    <cellStyle name="常规 5 2 3 2 6 2 2 2 6 2" xfId="35776"/>
    <cellStyle name="常规 5 2 2 2 2 6 2 2 2 6 2" xfId="35777"/>
    <cellStyle name="常规 5 5 2 6 2 2 2 6 2" xfId="35778"/>
    <cellStyle name="常规 5 2 4 2 6 2 2 2 6 2" xfId="35779"/>
    <cellStyle name="常规 5 2 2 3 2 6 2 2 2 6 2" xfId="35780"/>
    <cellStyle name="常规 5 14 2 6 2" xfId="35781"/>
    <cellStyle name="常规 5 2 13 2 6 2" xfId="35782"/>
    <cellStyle name="常规 5 2 2 12 2 6 2" xfId="35783"/>
    <cellStyle name="常规 5 4 10 2 6 2" xfId="35784"/>
    <cellStyle name="常规 5 2 3 10 2 6 2" xfId="35785"/>
    <cellStyle name="常规 5 2 2 2 10 2 6 2" xfId="35786"/>
    <cellStyle name="常规 5 5 10 2 6 2" xfId="35787"/>
    <cellStyle name="常规 5 2 4 10 2 6 2" xfId="35788"/>
    <cellStyle name="常规 5 2 2 3 10 2 6 2" xfId="35789"/>
    <cellStyle name="常规 5 6 9 2 6 2" xfId="35790"/>
    <cellStyle name="常规 5 2 5 9 2 6 2" xfId="35791"/>
    <cellStyle name="常规 5 2 2 4 9 2 6 2" xfId="35792"/>
    <cellStyle name="常规 5 4 2 9 2 6 2" xfId="35793"/>
    <cellStyle name="常规 5 2 3 2 9 2 6 2" xfId="35794"/>
    <cellStyle name="常规 5 2 2 2 2 9 2 6 2" xfId="35795"/>
    <cellStyle name="常规 5 5 2 9 2 6 2" xfId="35796"/>
    <cellStyle name="常规 5 2 4 2 9 2 6 2" xfId="35797"/>
    <cellStyle name="常规 5 2 2 3 2 9 2 6 2" xfId="35798"/>
    <cellStyle name="常规 5 7 4 2 6 2" xfId="35799"/>
    <cellStyle name="常规 5 2 6 4 2 6 2" xfId="35800"/>
    <cellStyle name="常规 5 2 2 5 4 2 6 2" xfId="35801"/>
    <cellStyle name="常规 5 4 3 4 2 6 2" xfId="35802"/>
    <cellStyle name="常规 5 2 3 3 4 2 6 2" xfId="35803"/>
    <cellStyle name="常规 5 2 2 2 3 4 2 6 2" xfId="35804"/>
    <cellStyle name="常规 5 5 3 4 2 6 2" xfId="35805"/>
    <cellStyle name="常规 5 2 4 3 4 2 6 2" xfId="35806"/>
    <cellStyle name="常规 5 2 2 3 3 4 2 6 2" xfId="35807"/>
    <cellStyle name="常规 5 6 2 4 2 6 2" xfId="35808"/>
    <cellStyle name="常规 5 2 5 2 4 2 6 2" xfId="35809"/>
    <cellStyle name="常规 5 2 2 4 2 4 2 6 2" xfId="35810"/>
    <cellStyle name="常规 5 4 2 2 4 2 6 2" xfId="35811"/>
    <cellStyle name="常规 5 2 3 2 2 4 2 6 2" xfId="35812"/>
    <cellStyle name="常规 5 2 2 2 2 2 4 2 6 2" xfId="35813"/>
    <cellStyle name="常规 5 5 2 2 4 2 6 2" xfId="35814"/>
    <cellStyle name="常规 5 2 4 2 2 4 2 6 2" xfId="35815"/>
    <cellStyle name="常规 5 2 2 3 2 2 4 2 6 2" xfId="35816"/>
    <cellStyle name="常规 5 8 4 2 6 2" xfId="35817"/>
    <cellStyle name="常规 5 2 7 4 2 6 2" xfId="35818"/>
    <cellStyle name="常规 5 2 2 6 4 2 6 2" xfId="35819"/>
    <cellStyle name="常规 5 4 4 4 2 6 2" xfId="35820"/>
    <cellStyle name="常规 5 2 3 4 4 2 6 2" xfId="35821"/>
    <cellStyle name="常规 5 2 2 2 4 4 2 6 2" xfId="35822"/>
    <cellStyle name="常规 5 5 4 4 2 6 2" xfId="35823"/>
    <cellStyle name="常规 5 2 4 4 4 2 6 2" xfId="35824"/>
    <cellStyle name="常规 5 2 2 3 4 4 2 6 2" xfId="35825"/>
    <cellStyle name="常规 5 6 3 4 2 6 2" xfId="35826"/>
    <cellStyle name="常规 5 2 5 3 4 2 6 2" xfId="35827"/>
    <cellStyle name="常规 5 2 2 4 3 4 2 6 2" xfId="35828"/>
    <cellStyle name="常规 5 4 2 3 4 2 6 2" xfId="35829"/>
    <cellStyle name="常规 5 2 3 2 3 4 2 6 2" xfId="35830"/>
    <cellStyle name="常规 5 2 2 2 2 3 4 2 6 2" xfId="35831"/>
    <cellStyle name="常规 5 5 2 3 4 2 6 2" xfId="35832"/>
    <cellStyle name="常规 5 2 4 2 3 4 2 6 2" xfId="35833"/>
    <cellStyle name="常规 5 2 2 3 2 3 4 2 6 2" xfId="35834"/>
    <cellStyle name="常规 5 9 4 2 6 2" xfId="35835"/>
    <cellStyle name="常规 5 2 8 4 2 6 2" xfId="35836"/>
    <cellStyle name="常规 5 2 2 7 4 2 6 2" xfId="35837"/>
    <cellStyle name="常规 5 4 5 4 2 6 2" xfId="35838"/>
    <cellStyle name="常规 5 2 3 5 4 2 6 2" xfId="35839"/>
    <cellStyle name="常规 5 2 2 2 5 4 2 6 2" xfId="35840"/>
    <cellStyle name="常规 5 5 5 4 2 6 2" xfId="35841"/>
    <cellStyle name="常规 5 2 4 5 4 2 6 2" xfId="35842"/>
    <cellStyle name="常规 5 2 2 3 5 4 2 6 2" xfId="35843"/>
    <cellStyle name="常规 5 6 4 4 2 6 2" xfId="35844"/>
    <cellStyle name="常规 5 2 5 4 4 2 6 2" xfId="35845"/>
    <cellStyle name="常规 5 2 2 4 4 4 2 6 2" xfId="35846"/>
    <cellStyle name="常规 5 4 2 4 4 2 6 2" xfId="35847"/>
    <cellStyle name="常规 5 2 3 2 4 4 2 6 2" xfId="35848"/>
    <cellStyle name="常规 5 2 2 2 2 4 4 2 6 2" xfId="35849"/>
    <cellStyle name="常规 5 5 2 4 4 2 6 2" xfId="35850"/>
    <cellStyle name="常规 5 2 4 2 4 4 2 6 2" xfId="35851"/>
    <cellStyle name="常规 5 2 2 3 2 4 4 2 6 2" xfId="35852"/>
    <cellStyle name="常规 5 10 4 2 6 2" xfId="35853"/>
    <cellStyle name="常规 5 2 9 4 2 6 2" xfId="35854"/>
    <cellStyle name="常规 5 2 2 8 4 2 6 2" xfId="35855"/>
    <cellStyle name="常规 5 4 6 4 2 6 2" xfId="35856"/>
    <cellStyle name="常规 5 2 3 6 4 2 6 2" xfId="35857"/>
    <cellStyle name="常规 5 2 2 2 6 4 2 6 2" xfId="35858"/>
    <cellStyle name="常规 5 5 6 4 2 6 2" xfId="35859"/>
    <cellStyle name="常规 5 2 4 6 4 2 6 2" xfId="35860"/>
    <cellStyle name="常规 5 2 2 3 6 4 2 6 2" xfId="35861"/>
    <cellStyle name="常规 5 6 5 4 2 6 2" xfId="35862"/>
    <cellStyle name="常规 5 2 5 5 4 2 6 2" xfId="35863"/>
    <cellStyle name="常规 5 2 2 4 5 4 2 6 2" xfId="35864"/>
    <cellStyle name="常规 5 4 2 5 4 2 6 2" xfId="35865"/>
    <cellStyle name="常规 5 2 3 2 5 4 2 6 2" xfId="35866"/>
    <cellStyle name="常规 5 2 2 2 2 5 4 2 6 2" xfId="35867"/>
    <cellStyle name="常规 5 5 2 5 4 2 6 2" xfId="35868"/>
    <cellStyle name="常规 5 2 4 2 5 4 2 6 2" xfId="35869"/>
    <cellStyle name="常规 5 2 2 3 2 5 4 2 6 2" xfId="35870"/>
    <cellStyle name="常规 5 11 4 2 6 2" xfId="35871"/>
    <cellStyle name="常规 5 2 10 4 2 6 2" xfId="35872"/>
    <cellStyle name="常规 5 2 2 9 4 2 6 2" xfId="35873"/>
    <cellStyle name="常规 5 4 7 4 2 6 2" xfId="35874"/>
    <cellStyle name="常规 5 2 3 7 4 2 6 2" xfId="35875"/>
    <cellStyle name="常规 5 2 2 2 7 4 2 6 2" xfId="35876"/>
    <cellStyle name="常规 5 5 7 4 2 6 2" xfId="35877"/>
    <cellStyle name="常规 5 2 4 7 4 2 6 2" xfId="35878"/>
    <cellStyle name="常规 5 2 2 3 7 4 2 6 2" xfId="35879"/>
    <cellStyle name="常规 5 6 6 4 2 6 2" xfId="35880"/>
    <cellStyle name="常规 5 2 5 6 4 2 6 2" xfId="35881"/>
    <cellStyle name="常规 5 2 2 4 6 4 2 6 2" xfId="35882"/>
    <cellStyle name="常规 5 4 2 6 4 2 6 2" xfId="35883"/>
    <cellStyle name="常规 5 2 3 2 6 4 2 6 2" xfId="35884"/>
    <cellStyle name="常规 5 2 2 2 2 6 4 2 6 2" xfId="35885"/>
    <cellStyle name="常规 5 5 2 6 4 2 6 2" xfId="35886"/>
    <cellStyle name="常规 5 2 4 2 6 4 2 6 2" xfId="35887"/>
    <cellStyle name="常规 5 2 2 3 2 6 4 2 6 2" xfId="35888"/>
    <cellStyle name="常规 5 12 3 2 6 2" xfId="35889"/>
    <cellStyle name="常规 5 2 11 3 2 6 2" xfId="35890"/>
    <cellStyle name="常规 5 2 2 10 3 2 6 2" xfId="35891"/>
    <cellStyle name="常规 5 4 8 3 2 6 2" xfId="35892"/>
    <cellStyle name="常规 5 2 3 8 3 2 6 2" xfId="35893"/>
    <cellStyle name="常规 5 2 2 2 8 3 2 6 2" xfId="35894"/>
    <cellStyle name="常规 5 5 8 3 2 6 2" xfId="35895"/>
    <cellStyle name="常规 5 2 4 8 3 2 6 2" xfId="35896"/>
    <cellStyle name="常规 5 2 2 3 8 3 2 6 2" xfId="35897"/>
    <cellStyle name="常规 5 6 7 3 2 6 2" xfId="35898"/>
    <cellStyle name="常规 5 2 5 7 3 2 6 2" xfId="35899"/>
    <cellStyle name="常规 5 2 2 4 7 3 2 6 2" xfId="35900"/>
    <cellStyle name="常规 5 4 2 7 3 2 6 2" xfId="35901"/>
    <cellStyle name="常规 5 2 3 2 7 3 2 6 2" xfId="35902"/>
    <cellStyle name="常规 5 2 2 2 2 7 3 2 6 2" xfId="35903"/>
    <cellStyle name="常规 5 5 2 7 3 2 6 2" xfId="35904"/>
    <cellStyle name="常规 5 2 4 2 7 3 2 6 2" xfId="35905"/>
    <cellStyle name="常规 5 2 2 3 2 7 3 2 6 2" xfId="35906"/>
    <cellStyle name="常规 5 7 2 3 2 6 2" xfId="35907"/>
    <cellStyle name="常规 5 2 6 2 3 2 6 2" xfId="35908"/>
    <cellStyle name="常规 5 2 2 5 2 3 2 6 2" xfId="35909"/>
    <cellStyle name="常规 5 4 3 2 3 2 6 2" xfId="35910"/>
    <cellStyle name="常规 5 2 3 3 2 3 2 6 2" xfId="35911"/>
    <cellStyle name="常规 5 2 2 2 3 2 3 2 6 2" xfId="35912"/>
    <cellStyle name="常规 5 5 3 2 3 2 6 2" xfId="35913"/>
    <cellStyle name="常规 5 2 4 3 2 3 2 6 2" xfId="35914"/>
    <cellStyle name="常规 5 2 2 3 3 2 3 2 6 2" xfId="35915"/>
    <cellStyle name="常规 5 6 2 2 3 2 6 2" xfId="35916"/>
    <cellStyle name="常规 5 2 5 2 2 3 2 6 2" xfId="35917"/>
    <cellStyle name="常规 5 2 2 4 2 2 3 2 6 2" xfId="35918"/>
    <cellStyle name="常规 5 4 2 2 2 3 2 6 2" xfId="35919"/>
    <cellStyle name="常规 5 2 3 2 2 2 3 2 6 2" xfId="35920"/>
    <cellStyle name="常规 5 2 2 2 2 2 2 3 2 6 2" xfId="35921"/>
    <cellStyle name="常规 5 5 2 2 2 3 2 6 2" xfId="35922"/>
    <cellStyle name="常规 5 2 4 2 2 2 3 2 6 2" xfId="35923"/>
    <cellStyle name="常规 5 2 2 3 2 2 2 3 2 6 2" xfId="35924"/>
    <cellStyle name="常规 5 8 2 3 2 6 2" xfId="35925"/>
    <cellStyle name="常规 5 2 7 2 3 2 6 2" xfId="35926"/>
    <cellStyle name="常规 5 2 2 6 2 3 2 6 2" xfId="35927"/>
    <cellStyle name="常规 5 4 4 2 3 2 6 2" xfId="35928"/>
    <cellStyle name="常规 5 2 3 4 2 3 2 6 2" xfId="35929"/>
    <cellStyle name="常规 5 2 2 2 4 2 3 2 6 2" xfId="35930"/>
    <cellStyle name="常规 5 5 4 2 3 2 6 2" xfId="35931"/>
    <cellStyle name="常规 5 2 4 4 2 3 2 6 2" xfId="35932"/>
    <cellStyle name="常规 5 2 2 3 4 2 3 2 6 2" xfId="35933"/>
    <cellStyle name="常规 5 6 3 2 3 2 6 2" xfId="35934"/>
    <cellStyle name="常规 5 2 5 3 2 3 2 6 2" xfId="35935"/>
    <cellStyle name="常规 5 2 2 4 3 2 3 2 6 2" xfId="35936"/>
    <cellStyle name="常规 5 4 2 3 2 3 2 6 2" xfId="35937"/>
    <cellStyle name="常规 5 2 3 2 3 2 3 2 6 2" xfId="35938"/>
    <cellStyle name="常规 5 2 2 2 2 3 2 3 2 6 2" xfId="35939"/>
    <cellStyle name="常规 5 5 2 3 2 3 2 6 2" xfId="35940"/>
    <cellStyle name="常规 5 2 4 2 3 2 3 2 6 2" xfId="35941"/>
    <cellStyle name="常规 5 2 2 3 2 3 2 3 2 6 2" xfId="35942"/>
    <cellStyle name="常规 5 9 2 3 2 6 2" xfId="35943"/>
    <cellStyle name="常规 5 2 8 2 3 2 6 2" xfId="35944"/>
    <cellStyle name="常规 5 2 2 7 2 3 2 6 2" xfId="35945"/>
    <cellStyle name="常规 5 4 5 2 3 2 6 2" xfId="35946"/>
    <cellStyle name="常规 5 2 3 5 2 3 2 6 2" xfId="35947"/>
    <cellStyle name="常规 5 2 2 2 5 2 3 2 6 2" xfId="35948"/>
    <cellStyle name="常规 5 5 5 2 3 2 6 2" xfId="35949"/>
    <cellStyle name="常规 5 2 4 5 2 3 2 6 2" xfId="35950"/>
    <cellStyle name="常规 5 2 2 3 5 2 3 2 6 2" xfId="35951"/>
    <cellStyle name="常规 5 6 4 2 3 2 6 2" xfId="35952"/>
    <cellStyle name="常规 5 2 5 4 2 3 2 6 2" xfId="35953"/>
    <cellStyle name="常规 5 2 2 4 4 2 3 2 6 2" xfId="35954"/>
    <cellStyle name="常规 5 4 2 4 2 3 2 6 2" xfId="35955"/>
    <cellStyle name="常规 5 2 3 2 4 2 3 2 6 2" xfId="35956"/>
    <cellStyle name="常规 5 2 2 2 2 4 2 3 2 6 2" xfId="35957"/>
    <cellStyle name="常规 5 5 2 4 2 3 2 6 2" xfId="35958"/>
    <cellStyle name="常规 5 2 4 2 4 2 3 2 6 2" xfId="35959"/>
    <cellStyle name="常规 5 2 2 3 2 4 2 3 2 6 2" xfId="35960"/>
    <cellStyle name="常规 5 10 2 3 2 6 2" xfId="35961"/>
    <cellStyle name="常规 5 2 9 2 3 2 6 2" xfId="35962"/>
    <cellStyle name="常规 5 2 2 8 2 3 2 6 2" xfId="35963"/>
    <cellStyle name="常规 5 4 6 2 3 2 6 2" xfId="35964"/>
    <cellStyle name="常规 5 2 3 6 2 3 2 6 2" xfId="35965"/>
    <cellStyle name="常规 5 2 2 2 6 2 3 2 6 2" xfId="35966"/>
    <cellStyle name="常规 5 5 6 2 3 2 6 2" xfId="35967"/>
    <cellStyle name="常规 5 2 4 6 2 3 2 6 2" xfId="35968"/>
    <cellStyle name="常规 5 2 2 3 6 2 3 2 6 2" xfId="35969"/>
    <cellStyle name="常规 5 6 5 2 3 2 6 2" xfId="35970"/>
    <cellStyle name="常规 5 2 5 5 2 3 2 6 2" xfId="35971"/>
    <cellStyle name="常规 5 2 2 4 5 2 3 2 6 2" xfId="35972"/>
    <cellStyle name="常规 5 4 2 5 2 3 2 6 2" xfId="35973"/>
    <cellStyle name="常规 5 2 3 2 5 2 3 2 6 2" xfId="35974"/>
    <cellStyle name="常规 5 2 2 2 2 5 2 3 2 6 2" xfId="35975"/>
    <cellStyle name="常规 5 5 2 5 2 3 2 6 2" xfId="35976"/>
    <cellStyle name="常规 5 2 4 2 5 2 3 2 6 2" xfId="35977"/>
    <cellStyle name="常规 5 2 2 3 2 5 2 3 2 6 2" xfId="35978"/>
    <cellStyle name="常规 5 11 2 3 2 6 2" xfId="35979"/>
    <cellStyle name="常规 5 2 10 2 3 2 6 2" xfId="35980"/>
    <cellStyle name="常规 5 2 2 9 2 3 2 6 2" xfId="35981"/>
    <cellStyle name="常规 5 4 7 2 3 2 6 2" xfId="35982"/>
    <cellStyle name="常规 5 2 3 7 2 3 2 6 2" xfId="35983"/>
    <cellStyle name="常规 5 2 2 2 7 2 3 2 6 2" xfId="35984"/>
    <cellStyle name="常规 5 5 7 2 3 2 6 2" xfId="35985"/>
    <cellStyle name="常规 5 2 4 7 2 3 2 6 2" xfId="35986"/>
    <cellStyle name="常规 5 2 2 3 7 2 3 2 6 2" xfId="35987"/>
    <cellStyle name="常规 5 6 6 2 3 2 6 2" xfId="35988"/>
    <cellStyle name="常规 5 2 5 6 2 3 2 6 2" xfId="35989"/>
    <cellStyle name="常规 5 2 2 4 6 2 3 2 6 2" xfId="35990"/>
    <cellStyle name="常规 5 4 2 6 2 3 2 6 2" xfId="35991"/>
    <cellStyle name="常规 5 2 3 2 6 2 3 2 6 2" xfId="35992"/>
    <cellStyle name="常规 5 2 2 2 2 6 2 3 2 6 2" xfId="35993"/>
    <cellStyle name="常规 5 5 2 6 2 3 2 6 2" xfId="35994"/>
    <cellStyle name="常规 5 2 4 2 6 2 3 2 6 2" xfId="35995"/>
    <cellStyle name="常规 5 2 2 3 2 6 2 3 2 6 2" xfId="35996"/>
    <cellStyle name="常规 5 2 15 5 2" xfId="35997"/>
    <cellStyle name="常规 5 2 2 14 5 2" xfId="35998"/>
    <cellStyle name="常规 15 5 2" xfId="35999"/>
    <cellStyle name="常规 5 16 5 2" xfId="36000"/>
    <cellStyle name="常规 5 2 16 5 2" xfId="36001"/>
    <cellStyle name="常规 5 2 2 15 5 2" xfId="36002"/>
    <cellStyle name="常规 5 4 12 5 2" xfId="36003"/>
    <cellStyle name="常规 5 2 3 12 5 2" xfId="36004"/>
    <cellStyle name="常规 5 2 2 2 12 5 2" xfId="36005"/>
    <cellStyle name="常规 5 5 12 5 2" xfId="36006"/>
    <cellStyle name="常规 5 2 4 12 5 2" xfId="36007"/>
    <cellStyle name="常规 5 2 2 3 12 5 2" xfId="36008"/>
    <cellStyle name="常规 5 6 11 5 2" xfId="36009"/>
    <cellStyle name="常规 5 2 5 11 5 2" xfId="36010"/>
    <cellStyle name="常规 5 2 2 4 11 5 2" xfId="36011"/>
    <cellStyle name="常规 5 4 2 11 5 2" xfId="36012"/>
    <cellStyle name="常规 5 2 3 2 11 5 2" xfId="36013"/>
    <cellStyle name="常规 5 2 2 2 2 11 5 2" xfId="36014"/>
    <cellStyle name="常规 5 5 2 11 5 2" xfId="36015"/>
    <cellStyle name="常规 5 2 4 2 11 5 2" xfId="36016"/>
    <cellStyle name="常规 5 2 2 3 2 11 5 2" xfId="36017"/>
    <cellStyle name="常规 5 7 6 5 2" xfId="36018"/>
    <cellStyle name="常规 5 2 6 6 5 2" xfId="36019"/>
    <cellStyle name="常规 5 2 2 5 6 5 2" xfId="36020"/>
    <cellStyle name="常规 5 4 3 6 5 2" xfId="36021"/>
    <cellStyle name="常规 5 2 3 3 6 5 2" xfId="36022"/>
    <cellStyle name="常规 5 2 2 2 3 6 5 2" xfId="36023"/>
    <cellStyle name="常规 5 5 3 6 5 2" xfId="36024"/>
    <cellStyle name="常规 5 2 4 3 6 5 2" xfId="36025"/>
    <cellStyle name="常规 5 2 2 3 3 6 5 2" xfId="36026"/>
    <cellStyle name="常规 5 6 2 6 5 2" xfId="36027"/>
    <cellStyle name="常规 5 2 5 2 6 5 2" xfId="36028"/>
    <cellStyle name="常规 5 2 2 4 2 6 5 2" xfId="36029"/>
    <cellStyle name="常规 5 4 2 2 6 5 2" xfId="36030"/>
    <cellStyle name="常规 5 2 3 2 2 6 5 2" xfId="36031"/>
    <cellStyle name="常规 5 2 2 2 2 2 6 5 2" xfId="36032"/>
    <cellStyle name="常规 5 5 2 2 6 5 2" xfId="36033"/>
    <cellStyle name="常规 5 2 4 2 2 6 5 2" xfId="36034"/>
    <cellStyle name="常规 5 2 2 3 2 2 6 5 2" xfId="36035"/>
    <cellStyle name="常规 5 8 6 5 2" xfId="36036"/>
    <cellStyle name="常规 5 2 7 6 5 2" xfId="36037"/>
    <cellStyle name="常规 5 2 2 6 6 5 2" xfId="36038"/>
    <cellStyle name="常规 5 4 4 6 5 2" xfId="36039"/>
    <cellStyle name="常规 5 2 3 4 6 5 2" xfId="36040"/>
    <cellStyle name="常规 5 2 2 2 4 6 5 2" xfId="36041"/>
    <cellStyle name="常规 5 5 4 6 5 2" xfId="36042"/>
    <cellStyle name="常规 5 2 4 4 6 5 2" xfId="36043"/>
    <cellStyle name="常规 5 2 2 3 4 6 5 2" xfId="36044"/>
    <cellStyle name="常规 5 6 3 6 5 2" xfId="36045"/>
    <cellStyle name="常规 5 2 5 3 6 5 2" xfId="36046"/>
    <cellStyle name="常规 5 2 2 4 3 6 5 2" xfId="36047"/>
    <cellStyle name="常规 5 4 2 3 6 5 2" xfId="36048"/>
    <cellStyle name="常规 5 2 3 2 3 6 5 2" xfId="36049"/>
    <cellStyle name="常规 5 2 2 2 2 3 6 5 2" xfId="36050"/>
    <cellStyle name="常规 5 5 2 3 6 5 2" xfId="36051"/>
    <cellStyle name="常规 5 2 4 2 3 6 5 2" xfId="36052"/>
    <cellStyle name="常规 5 2 2 3 2 3 6 5 2" xfId="36053"/>
    <cellStyle name="常规 5 9 6 5 2" xfId="36054"/>
    <cellStyle name="常规 5 2 8 6 5 2" xfId="36055"/>
    <cellStyle name="常规 5 2 2 7 6 5 2" xfId="36056"/>
    <cellStyle name="常规 5 4 5 6 5 2" xfId="36057"/>
    <cellStyle name="常规 5 2 3 5 6 5 2" xfId="36058"/>
    <cellStyle name="常规 5 2 2 2 5 6 5 2" xfId="36059"/>
    <cellStyle name="常规 5 5 5 6 5 2" xfId="36060"/>
    <cellStyle name="常规 5 2 4 5 6 5 2" xfId="36061"/>
    <cellStyle name="常规 5 2 2 3 5 6 5 2" xfId="36062"/>
    <cellStyle name="常规 5 6 4 6 5 2" xfId="36063"/>
    <cellStyle name="常规 5 2 5 4 6 5 2" xfId="36064"/>
    <cellStyle name="常规 5 2 2 4 4 6 5 2" xfId="36065"/>
    <cellStyle name="常规 5 4 2 4 6 5 2" xfId="36066"/>
    <cellStyle name="常规 5 2 3 2 4 6 5 2" xfId="36067"/>
    <cellStyle name="常规 5 2 2 2 2 4 6 5 2" xfId="36068"/>
    <cellStyle name="常规 5 5 2 4 6 5 2" xfId="36069"/>
    <cellStyle name="常规 5 2 4 2 4 6 5 2" xfId="36070"/>
    <cellStyle name="常规 5 2 2 3 2 4 6 5 2" xfId="36071"/>
    <cellStyle name="常规 5 10 6 5 2" xfId="36072"/>
    <cellStyle name="常规 5 2 9 6 5 2" xfId="36073"/>
    <cellStyle name="常规 5 2 2 8 6 5 2" xfId="36074"/>
    <cellStyle name="常规 5 4 6 6 5 2" xfId="36075"/>
    <cellStyle name="常规 5 2 3 6 6 5 2" xfId="36076"/>
    <cellStyle name="常规 5 2 2 2 6 6 5 2" xfId="36077"/>
    <cellStyle name="常规 5 5 6 6 5 2" xfId="36078"/>
    <cellStyle name="常规 5 2 4 6 6 5 2" xfId="36079"/>
    <cellStyle name="常规 5 2 2 3 6 6 5 2" xfId="36080"/>
    <cellStyle name="常规 5 6 5 6 5 2" xfId="36081"/>
    <cellStyle name="常规 5 2 5 5 6 5 2" xfId="36082"/>
    <cellStyle name="常规 5 2 2 4 5 6 5 2" xfId="36083"/>
    <cellStyle name="常规 5 4 2 5 6 5 2" xfId="36084"/>
    <cellStyle name="常规 5 2 3 2 5 6 5 2" xfId="36085"/>
    <cellStyle name="常规 5 2 2 2 2 5 6 5 2" xfId="36086"/>
    <cellStyle name="常规 5 5 2 5 6 5 2" xfId="36087"/>
    <cellStyle name="常规 5 2 4 2 5 6 5 2" xfId="36088"/>
    <cellStyle name="常规 5 2 2 3 2 5 6 5 2" xfId="36089"/>
    <cellStyle name="常规 5 11 6 5 2" xfId="36090"/>
    <cellStyle name="常规 5 2 10 6 5 2" xfId="36091"/>
    <cellStyle name="常规 5 2 2 9 6 5 2" xfId="36092"/>
    <cellStyle name="常规 5 4 7 6 5 2" xfId="36093"/>
    <cellStyle name="常规 5 2 3 7 6 5 2" xfId="36094"/>
    <cellStyle name="常规 5 2 2 2 7 6 5 2" xfId="36095"/>
    <cellStyle name="常规 5 5 7 6 5 2" xfId="36096"/>
    <cellStyle name="常规 5 2 4 7 6 5 2" xfId="36097"/>
    <cellStyle name="常规 5 2 2 3 7 6 5 2" xfId="36098"/>
    <cellStyle name="常规 5 6 6 6 5 2" xfId="36099"/>
    <cellStyle name="常规 5 2 5 6 6 5 2" xfId="36100"/>
    <cellStyle name="常规 5 2 2 4 6 6 5 2" xfId="36101"/>
    <cellStyle name="常规 5 4 2 6 6 5 2" xfId="36102"/>
    <cellStyle name="常规 5 2 3 2 6 6 5 2" xfId="36103"/>
    <cellStyle name="常规 5 2 2 2 2 6 6 5 2" xfId="36104"/>
    <cellStyle name="常规 5 5 2 6 6 5 2" xfId="36105"/>
    <cellStyle name="常规 5 2 4 2 6 6 5 2" xfId="36106"/>
    <cellStyle name="常规 5 2 2 3 2 6 6 5 2" xfId="36107"/>
    <cellStyle name="常规 5 12 5 5 2" xfId="36108"/>
    <cellStyle name="常规 5 2 11 5 5 2" xfId="36109"/>
    <cellStyle name="常规 5 2 2 10 5 5 2" xfId="36110"/>
    <cellStyle name="常规 5 4 8 5 5 2" xfId="36111"/>
    <cellStyle name="常规 5 2 3 8 5 5 2" xfId="36112"/>
    <cellStyle name="常规 5 2 2 2 8 5 5 2" xfId="36113"/>
    <cellStyle name="常规 5 5 8 5 5 2" xfId="36114"/>
    <cellStyle name="常规 5 2 4 8 5 5 2" xfId="36115"/>
    <cellStyle name="常规 5 2 2 3 8 5 5 2" xfId="36116"/>
    <cellStyle name="常规 5 6 7 5 5 2" xfId="36117"/>
    <cellStyle name="常规 5 2 5 7 5 5 2" xfId="36118"/>
    <cellStyle name="常规 5 2 2 4 7 5 5 2" xfId="36119"/>
    <cellStyle name="常规 5 4 2 7 5 5 2" xfId="36120"/>
    <cellStyle name="常规 5 2 3 2 7 5 5 2" xfId="36121"/>
    <cellStyle name="常规 5 2 2 2 2 7 5 5 2" xfId="36122"/>
    <cellStyle name="常规 5 5 2 7 5 5 2" xfId="36123"/>
    <cellStyle name="常规 5 2 4 2 7 5 5 2" xfId="36124"/>
    <cellStyle name="常规 5 2 2 3 2 7 5 5 2" xfId="36125"/>
    <cellStyle name="常规 5 7 2 5 5 2" xfId="36126"/>
    <cellStyle name="常规 5 2 6 2 5 5 2" xfId="36127"/>
    <cellStyle name="常规 5 2 2 5 2 5 5 2" xfId="36128"/>
    <cellStyle name="常规 5 4 3 2 5 5 2" xfId="36129"/>
    <cellStyle name="常规 5 2 3 3 2 5 5 2" xfId="36130"/>
    <cellStyle name="常规 5 2 2 2 3 2 5 5 2" xfId="36131"/>
    <cellStyle name="常规 5 5 3 2 5 5 2" xfId="36132"/>
    <cellStyle name="常规 5 2 4 3 2 5 5 2" xfId="36133"/>
    <cellStyle name="常规 5 2 2 3 3 2 5 5 2" xfId="36134"/>
    <cellStyle name="常规 5 6 2 2 5 5 2" xfId="36135"/>
    <cellStyle name="常规 5 2 5 2 2 5 5 2" xfId="36136"/>
    <cellStyle name="常规 5 2 2 4 2 2 5 5 2" xfId="36137"/>
    <cellStyle name="常规 5 4 2 2 2 5 5 2" xfId="36138"/>
    <cellStyle name="常规 5 2 3 2 2 2 5 5 2" xfId="36139"/>
    <cellStyle name="常规 5 2 2 2 2 2 2 5 5 2" xfId="36140"/>
    <cellStyle name="常规 5 5 2 2 2 5 5 2" xfId="36141"/>
    <cellStyle name="常规 5 2 4 2 2 2 5 5 2" xfId="36142"/>
    <cellStyle name="常规 5 2 2 3 2 2 2 5 5 2" xfId="36143"/>
    <cellStyle name="常规 5 8 2 5 5 2" xfId="36144"/>
    <cellStyle name="常规 5 2 7 2 5 5 2" xfId="36145"/>
    <cellStyle name="常规 5 2 2 6 2 5 5 2" xfId="36146"/>
    <cellStyle name="常规 5 4 4 2 5 5 2" xfId="36147"/>
    <cellStyle name="常规 5 2 3 4 2 5 5 2" xfId="36148"/>
    <cellStyle name="常规 5 2 2 2 4 2 5 5 2" xfId="36149"/>
    <cellStyle name="常规 5 5 4 2 5 5 2" xfId="36150"/>
    <cellStyle name="常规 5 2 4 4 2 5 5 2" xfId="36151"/>
    <cellStyle name="常规 5 2 2 3 4 2 5 5 2" xfId="36152"/>
    <cellStyle name="常规 5 6 3 2 5 5 2" xfId="36153"/>
    <cellStyle name="常规 5 2 5 3 2 5 5 2" xfId="36154"/>
    <cellStyle name="常规 5 2 2 4 3 2 5 5 2" xfId="36155"/>
    <cellStyle name="常规 5 4 2 3 2 5 5 2" xfId="36156"/>
    <cellStyle name="常规 5 2 3 2 3 2 5 5 2" xfId="36157"/>
    <cellStyle name="常规 5 2 2 2 2 3 2 5 5 2" xfId="36158"/>
    <cellStyle name="常规 5 5 2 3 2 5 5 2" xfId="36159"/>
    <cellStyle name="常规 5 2 4 2 3 2 5 5 2" xfId="36160"/>
    <cellStyle name="常规 5 2 2 3 2 3 2 5 5 2" xfId="36161"/>
    <cellStyle name="常规 5 9 2 5 5 2" xfId="36162"/>
    <cellStyle name="常规 5 2 8 2 5 5 2" xfId="36163"/>
    <cellStyle name="常规 5 2 2 7 2 5 5 2" xfId="36164"/>
    <cellStyle name="常规 5 4 5 2 5 5 2" xfId="36165"/>
    <cellStyle name="常规 5 2 3 5 2 5 5 2" xfId="36166"/>
    <cellStyle name="常规 5 2 2 2 5 2 5 5 2" xfId="36167"/>
    <cellStyle name="常规 5 5 5 2 5 5 2" xfId="36168"/>
    <cellStyle name="常规 5 2 4 5 2 5 5 2" xfId="36169"/>
    <cellStyle name="常规 5 2 2 3 5 2 5 5 2" xfId="36170"/>
    <cellStyle name="常规 5 6 4 2 5 5 2" xfId="36171"/>
    <cellStyle name="常规 5 2 5 4 2 5 5 2" xfId="36172"/>
    <cellStyle name="常规 5 2 2 4 4 2 5 5 2" xfId="36173"/>
    <cellStyle name="常规 5 4 2 4 2 5 5 2" xfId="36174"/>
    <cellStyle name="常规 5 2 3 2 4 2 5 5 2" xfId="36175"/>
    <cellStyle name="常规 5 2 2 2 2 4 2 5 5 2" xfId="36176"/>
    <cellStyle name="常规 5 5 2 4 2 5 5 2" xfId="36177"/>
    <cellStyle name="常规 5 2 4 2 4 2 5 5 2" xfId="36178"/>
    <cellStyle name="常规 5 2 2 3 2 4 2 5 5 2" xfId="36179"/>
    <cellStyle name="常规 5 10 2 5 5 2" xfId="36180"/>
    <cellStyle name="常规 5 2 9 2 5 5 2" xfId="36181"/>
    <cellStyle name="常规 5 2 2 8 2 5 5 2" xfId="36182"/>
    <cellStyle name="常规 5 4 6 2 5 5 2" xfId="36183"/>
    <cellStyle name="常规 5 2 3 6 2 5 5 2" xfId="36184"/>
    <cellStyle name="常规 5 2 2 2 6 2 5 5 2" xfId="36185"/>
    <cellStyle name="常规 5 5 6 2 5 5 2" xfId="36186"/>
    <cellStyle name="常规 5 2 4 6 2 5 5 2" xfId="36187"/>
    <cellStyle name="常规 5 2 2 3 6 2 5 5 2" xfId="36188"/>
    <cellStyle name="常规 5 6 5 2 5 5 2" xfId="36189"/>
    <cellStyle name="常规 5 2 5 5 2 5 5 2" xfId="36190"/>
    <cellStyle name="常规 5 2 2 4 5 2 5 5 2" xfId="36191"/>
    <cellStyle name="常规 5 4 2 5 2 5 5 2" xfId="36192"/>
    <cellStyle name="常规 5 2 3 2 5 2 5 5 2" xfId="36193"/>
    <cellStyle name="常规 5 2 2 2 2 5 2 5 5 2" xfId="36194"/>
    <cellStyle name="常规 5 5 2 5 2 5 5 2" xfId="36195"/>
    <cellStyle name="常规 5 2 4 2 5 2 5 5 2" xfId="36196"/>
    <cellStyle name="常规 5 2 2 3 2 5 2 5 5 2" xfId="36197"/>
    <cellStyle name="常规 5 11 2 5 5 2" xfId="36198"/>
    <cellStyle name="常规 5 2 10 2 5 5 2" xfId="36199"/>
    <cellStyle name="常规 5 2 2 9 2 5 5 2" xfId="36200"/>
    <cellStyle name="常规 5 4 7 2 5 5 2" xfId="36201"/>
    <cellStyle name="常规 5 2 3 7 2 5 5 2" xfId="36202"/>
    <cellStyle name="常规 5 2 2 2 7 2 5 5 2" xfId="36203"/>
    <cellStyle name="常规 5 5 7 2 5 5 2" xfId="36204"/>
    <cellStyle name="常规 5 2 4 7 2 5 5 2" xfId="36205"/>
    <cellStyle name="常规 5 2 2 3 7 2 5 5 2" xfId="36206"/>
    <cellStyle name="常规 5 6 6 2 5 5 2" xfId="36207"/>
    <cellStyle name="常规 5 2 5 6 2 5 5 2" xfId="36208"/>
    <cellStyle name="常规 5 2 2 4 6 2 5 5 2" xfId="36209"/>
    <cellStyle name="常规 5 4 2 6 2 5 5 2" xfId="36210"/>
    <cellStyle name="常规 5 2 3 2 6 2 5 5 2" xfId="36211"/>
    <cellStyle name="常规 5 2 2 2 2 6 2 5 5 2" xfId="36212"/>
    <cellStyle name="常规 5 5 2 6 2 5 5 2" xfId="36213"/>
    <cellStyle name="常规 5 2 4 2 6 2 5 5 2" xfId="36214"/>
    <cellStyle name="常规 5 2 2 3 2 6 2 5 5 2" xfId="36215"/>
    <cellStyle name="常规 5 13 3 5 2" xfId="36216"/>
    <cellStyle name="常规 5 2 12 3 5 2" xfId="36217"/>
    <cellStyle name="常规 5 2 2 11 3 5 2" xfId="36218"/>
    <cellStyle name="常规 5 4 9 3 5 2" xfId="36219"/>
    <cellStyle name="常规 5 2 3 9 3 5 2" xfId="36220"/>
    <cellStyle name="常规 5 2 2 2 9 3 5 2" xfId="36221"/>
    <cellStyle name="常规 5 5 9 3 5 2" xfId="36222"/>
    <cellStyle name="常规 5 2 4 9 3 5 2" xfId="36223"/>
    <cellStyle name="常规 5 2 2 3 9 3 5 2" xfId="36224"/>
    <cellStyle name="常规 5 6 8 3 5 2" xfId="36225"/>
    <cellStyle name="常规 5 2 5 8 3 5 2" xfId="36226"/>
    <cellStyle name="常规 5 2 2 4 8 3 5 2" xfId="36227"/>
    <cellStyle name="常规 5 4 2 8 3 5 2" xfId="36228"/>
    <cellStyle name="常规 5 2 3 2 8 3 5 2" xfId="36229"/>
    <cellStyle name="常规 5 2 2 2 2 8 3 5 2" xfId="36230"/>
    <cellStyle name="常规 5 5 2 8 3 5 2" xfId="36231"/>
    <cellStyle name="常规 5 2 4 2 8 3 5 2" xfId="36232"/>
    <cellStyle name="常规 5 2 2 3 2 8 3 5 2" xfId="36233"/>
    <cellStyle name="常规 5 7 3 3 5 2" xfId="36234"/>
    <cellStyle name="常规 5 2 6 3 3 5 2" xfId="36235"/>
    <cellStyle name="常规 5 2 2 5 3 3 5 2" xfId="36236"/>
    <cellStyle name="常规 5 4 3 3 3 5 2" xfId="36237"/>
    <cellStyle name="常规 5 2 3 3 3 3 5 2" xfId="36238"/>
    <cellStyle name="常规 5 2 2 2 3 3 3 5 2" xfId="36239"/>
    <cellStyle name="常规 5 5 3 3 3 5 2" xfId="36240"/>
    <cellStyle name="常规 5 2 4 3 3 3 5 2" xfId="36241"/>
    <cellStyle name="常规 5 2 2 3 3 3 3 5 2" xfId="36242"/>
    <cellStyle name="常规 5 6 2 3 3 5 2" xfId="36243"/>
    <cellStyle name="常规 5 2 5 2 3 3 5 2" xfId="36244"/>
    <cellStyle name="常规 5 2 2 4 2 3 3 5 2" xfId="36245"/>
    <cellStyle name="常规 5 4 2 2 3 3 5 2" xfId="36246"/>
    <cellStyle name="常规 5 2 3 2 2 3 3 5 2" xfId="36247"/>
    <cellStyle name="常规 5 2 2 2 2 2 3 3 5 2" xfId="36248"/>
    <cellStyle name="常规 5 5 2 2 3 3 5 2" xfId="36249"/>
    <cellStyle name="常规 5 2 4 2 2 3 3 5 2" xfId="36250"/>
    <cellStyle name="常规 5 2 2 3 2 2 3 3 5 2" xfId="36251"/>
    <cellStyle name="常规 5 8 3 3 5 2" xfId="36252"/>
    <cellStyle name="常规 5 2 7 3 3 5 2" xfId="36253"/>
    <cellStyle name="常规 5 2 2 6 3 3 5 2" xfId="36254"/>
    <cellStyle name="常规 5 4 4 3 3 5 2" xfId="36255"/>
    <cellStyle name="常规 5 2 3 4 3 3 5 2" xfId="36256"/>
    <cellStyle name="常规 5 2 2 2 4 3 3 5 2" xfId="36257"/>
    <cellStyle name="常规 5 5 4 3 3 5 2" xfId="36258"/>
    <cellStyle name="常规 5 2 4 4 3 3 5 2" xfId="36259"/>
    <cellStyle name="常规 5 2 2 3 4 3 3 5 2" xfId="36260"/>
    <cellStyle name="常规 5 6 3 3 3 5 2" xfId="36261"/>
    <cellStyle name="常规 5 2 5 3 3 3 5 2" xfId="36262"/>
    <cellStyle name="常规 5 2 2 4 3 3 3 5 2" xfId="36263"/>
    <cellStyle name="常规 5 4 2 3 3 3 5 2" xfId="36264"/>
    <cellStyle name="常规 5 2 3 2 3 3 3 5 2" xfId="36265"/>
    <cellStyle name="常规 5 2 2 2 2 3 3 3 5 2" xfId="36266"/>
    <cellStyle name="常规 5 5 2 3 3 3 5 2" xfId="36267"/>
    <cellStyle name="常规 5 2 4 2 3 3 3 5 2" xfId="36268"/>
    <cellStyle name="常规 5 2 2 3 2 3 3 3 5 2" xfId="36269"/>
    <cellStyle name="常规 5 9 3 3 5 2" xfId="36270"/>
    <cellStyle name="常规 5 2 8 3 3 5 2" xfId="36271"/>
    <cellStyle name="常规 5 2 2 7 3 3 5 2" xfId="36272"/>
    <cellStyle name="常规 5 4 5 3 3 5 2" xfId="36273"/>
    <cellStyle name="常规 5 2 3 5 3 3 5 2" xfId="36274"/>
    <cellStyle name="常规 5 2 2 2 5 3 3 5 2" xfId="36275"/>
    <cellStyle name="常规 5 5 5 3 3 5 2" xfId="36276"/>
    <cellStyle name="常规 5 2 4 5 3 3 5 2" xfId="36277"/>
    <cellStyle name="常规 5 2 2 3 5 3 3 5 2" xfId="36278"/>
    <cellStyle name="常规 5 6 4 3 3 5 2" xfId="36279"/>
    <cellStyle name="常规 5 2 5 4 3 3 5 2" xfId="36280"/>
    <cellStyle name="常规 5 2 2 4 4 3 3 5 2" xfId="36281"/>
    <cellStyle name="常规 5 4 2 4 3 3 5 2" xfId="36282"/>
    <cellStyle name="常规 5 2 3 2 4 3 3 5 2" xfId="36283"/>
    <cellStyle name="常规 5 2 2 2 2 4 3 3 5 2" xfId="36284"/>
    <cellStyle name="常规 5 5 2 4 3 3 5 2" xfId="36285"/>
    <cellStyle name="常规 5 2 4 2 4 3 3 5 2" xfId="36286"/>
    <cellStyle name="常规 5 2 2 3 2 4 3 3 5 2" xfId="36287"/>
    <cellStyle name="常规 5 10 3 3 5 2" xfId="36288"/>
    <cellStyle name="常规 5 2 9 3 3 5 2" xfId="36289"/>
    <cellStyle name="常规 5 2 2 8 3 3 5 2" xfId="36290"/>
    <cellStyle name="常规 5 4 6 3 3 5 2" xfId="36291"/>
    <cellStyle name="常规 5 2 3 6 3 3 5 2" xfId="36292"/>
    <cellStyle name="常规 5 2 2 2 6 3 3 5 2" xfId="36293"/>
    <cellStyle name="常规 5 5 6 3 3 5 2" xfId="36294"/>
    <cellStyle name="常规 5 2 4 6 3 3 5 2" xfId="36295"/>
    <cellStyle name="常规 5 2 2 3 6 3 3 5 2" xfId="36296"/>
    <cellStyle name="常规 5 6 5 3 3 5 2" xfId="36297"/>
    <cellStyle name="常规 5 2 5 5 3 3 5 2" xfId="36298"/>
    <cellStyle name="常规 5 2 2 4 5 3 3 5 2" xfId="36299"/>
    <cellStyle name="常规 5 4 2 5 3 3 5 2" xfId="36300"/>
    <cellStyle name="常规 5 2 3 2 5 3 3 5 2" xfId="36301"/>
    <cellStyle name="常规 5 2 2 2 2 5 3 3 5 2" xfId="36302"/>
    <cellStyle name="常规 5 5 2 5 3 3 5 2" xfId="36303"/>
    <cellStyle name="常规 5 2 4 2 5 3 3 5 2" xfId="36304"/>
    <cellStyle name="常规 5 2 2 3 2 5 3 3 5 2" xfId="36305"/>
    <cellStyle name="常规 5 11 3 3 5 2" xfId="36306"/>
    <cellStyle name="常规 5 2 10 3 3 5 2" xfId="36307"/>
    <cellStyle name="常规 5 2 2 9 3 3 5 2" xfId="36308"/>
    <cellStyle name="常规 5 4 7 3 3 5 2" xfId="36309"/>
    <cellStyle name="常规 5 2 3 7 3 3 5 2" xfId="36310"/>
    <cellStyle name="常规 5 2 2 2 7 3 3 5 2" xfId="36311"/>
    <cellStyle name="常规 5 5 7 3 3 5 2" xfId="36312"/>
    <cellStyle name="常规 5 2 4 7 3 3 5 2" xfId="36313"/>
    <cellStyle name="常规 5 2 2 3 7 3 3 5 2" xfId="36314"/>
    <cellStyle name="常规 5 6 6 3 3 5 2" xfId="36315"/>
    <cellStyle name="常规 5 2 5 6 3 3 5 2" xfId="36316"/>
    <cellStyle name="常规 5 2 2 4 6 3 3 5 2" xfId="36317"/>
    <cellStyle name="常规 5 4 2 6 3 3 5 2" xfId="36318"/>
    <cellStyle name="常规 5 2 3 2 6 3 3 5 2" xfId="36319"/>
    <cellStyle name="常规 5 2 2 2 2 6 3 3 5 2" xfId="36320"/>
    <cellStyle name="常规 5 5 2 6 3 3 5 2" xfId="36321"/>
    <cellStyle name="常规 5 2 4 2 6 3 3 5 2" xfId="36322"/>
    <cellStyle name="常规 5 2 2 3 2 6 3 3 5 2" xfId="36323"/>
    <cellStyle name="常规 5 12 2 3 5 2" xfId="36324"/>
    <cellStyle name="常规 5 2 11 2 3 5 2" xfId="36325"/>
    <cellStyle name="常规 5 2 2 10 2 3 5 2" xfId="36326"/>
    <cellStyle name="常规 5 4 8 2 3 5 2" xfId="36327"/>
    <cellStyle name="常规 5 2 3 8 2 3 5 2" xfId="36328"/>
    <cellStyle name="常规 5 2 2 2 8 2 3 5 2" xfId="36329"/>
    <cellStyle name="常规 5 5 8 2 3 5 2" xfId="36330"/>
    <cellStyle name="常规 5 2 4 8 2 3 5 2" xfId="36331"/>
    <cellStyle name="常规 5 2 2 3 8 2 3 5 2" xfId="36332"/>
    <cellStyle name="常规 5 6 7 2 3 5 2" xfId="36333"/>
    <cellStyle name="常规 5 2 5 7 2 3 5 2" xfId="36334"/>
    <cellStyle name="常规 5 2 2 4 7 2 3 5 2" xfId="36335"/>
    <cellStyle name="常规 5 4 2 7 2 3 5 2" xfId="36336"/>
    <cellStyle name="常规 5 2 3 2 7 2 3 5 2" xfId="36337"/>
    <cellStyle name="常规 5 2 2 2 2 7 2 3 5 2" xfId="36338"/>
    <cellStyle name="常规 5 5 2 7 2 3 5 2" xfId="36339"/>
    <cellStyle name="常规 5 2 4 2 7 2 3 5 2" xfId="36340"/>
    <cellStyle name="常规 5 2 2 3 2 7 2 3 5 2" xfId="36341"/>
    <cellStyle name="常规 5 7 2 2 3 5 2" xfId="36342"/>
    <cellStyle name="常规 5 2 6 2 2 3 5 2" xfId="36343"/>
    <cellStyle name="常规 5 2 2 5 2 2 3 5 2" xfId="36344"/>
    <cellStyle name="常规 5 4 3 2 2 3 5 2" xfId="36345"/>
    <cellStyle name="常规 5 2 3 3 2 2 3 5 2" xfId="36346"/>
    <cellStyle name="常规 5 2 2 2 3 2 2 3 5 2" xfId="36347"/>
    <cellStyle name="常规 5 5 3 2 2 3 5 2" xfId="36348"/>
    <cellStyle name="常规 5 2 4 3 2 2 3 5 2" xfId="36349"/>
    <cellStyle name="常规 5 2 2 3 3 2 2 3 5 2" xfId="36350"/>
    <cellStyle name="常规 5 6 2 2 2 3 5 2" xfId="36351"/>
    <cellStyle name="常规 5 2 5 2 2 2 3 5 2" xfId="36352"/>
    <cellStyle name="常规 5 2 2 4 2 2 2 3 5 2" xfId="36353"/>
    <cellStyle name="常规 5 4 2 2 2 2 3 5 2" xfId="36354"/>
    <cellStyle name="常规 5 2 3 2 2 2 2 3 5 2" xfId="36355"/>
    <cellStyle name="常规 5 2 2 2 2 2 2 2 3 5 2" xfId="36356"/>
    <cellStyle name="常规 5 5 2 2 2 2 3 5 2" xfId="36357"/>
    <cellStyle name="常规 5 2 4 2 2 2 2 3 5 2" xfId="36358"/>
    <cellStyle name="常规 5 2 2 3 2 2 2 2 3 5 2" xfId="36359"/>
    <cellStyle name="常规 5 8 2 2 3 5 2" xfId="36360"/>
    <cellStyle name="常规 5 2 7 2 2 3 5 2" xfId="36361"/>
    <cellStyle name="常规 5 2 2 6 2 2 3 5 2" xfId="36362"/>
    <cellStyle name="常规 5 4 4 2 2 3 5 2" xfId="36363"/>
    <cellStyle name="常规 5 2 3 4 2 2 3 5 2" xfId="36364"/>
    <cellStyle name="常规 5 2 2 2 4 2 2 3 5 2" xfId="36365"/>
    <cellStyle name="常规 5 5 4 2 2 3 5 2" xfId="36366"/>
    <cellStyle name="常规 5 2 4 4 2 2 3 5 2" xfId="36367"/>
    <cellStyle name="常规 5 2 2 3 4 2 2 3 5 2" xfId="36368"/>
    <cellStyle name="常规 5 6 3 2 2 3 5 2" xfId="36369"/>
    <cellStyle name="常规 5 2 5 3 2 2 3 5 2" xfId="36370"/>
    <cellStyle name="常规 5 2 2 4 3 2 2 3 5 2" xfId="36371"/>
    <cellStyle name="常规 5 4 2 3 2 2 3 5 2" xfId="36372"/>
    <cellStyle name="常规 5 2 3 2 3 2 2 3 5 2" xfId="36373"/>
    <cellStyle name="常规 5 2 2 2 2 3 2 2 3 5 2" xfId="36374"/>
    <cellStyle name="常规 5 5 2 3 2 2 3 5 2" xfId="36375"/>
    <cellStyle name="常规 5 2 4 2 3 2 2 3 5 2" xfId="36376"/>
    <cellStyle name="常规 5 2 2 3 2 3 2 2 3 5 2" xfId="36377"/>
    <cellStyle name="常规 5 9 2 2 3 5 2" xfId="36378"/>
    <cellStyle name="常规 5 2 8 2 2 3 5 2" xfId="36379"/>
    <cellStyle name="常规 5 2 2 7 2 2 3 5 2" xfId="36380"/>
    <cellStyle name="常规 5 4 5 2 2 3 5 2" xfId="36381"/>
    <cellStyle name="常规 5 2 3 5 2 2 3 5 2" xfId="36382"/>
    <cellStyle name="常规 5 2 2 2 5 2 2 3 5 2" xfId="36383"/>
    <cellStyle name="常规 5 5 5 2 2 3 5 2" xfId="36384"/>
    <cellStyle name="常规 5 2 4 5 2 2 3 5 2" xfId="36385"/>
    <cellStyle name="常规 5 2 2 3 5 2 2 3 5 2" xfId="36386"/>
    <cellStyle name="常规 5 6 4 2 2 3 5 2" xfId="36387"/>
    <cellStyle name="常规 5 2 5 4 2 2 3 5 2" xfId="36388"/>
    <cellStyle name="常规 5 2 2 4 4 2 2 3 5 2" xfId="36389"/>
    <cellStyle name="常规 5 4 2 4 2 2 3 5 2" xfId="36390"/>
    <cellStyle name="常规 5 2 3 2 4 2 2 3 5 2" xfId="36391"/>
    <cellStyle name="常规 5 2 2 2 2 4 2 2 3 5 2" xfId="36392"/>
    <cellStyle name="常规 5 5 2 4 2 2 3 5 2" xfId="36393"/>
    <cellStyle name="常规 5 2 4 2 4 2 2 3 5 2" xfId="36394"/>
    <cellStyle name="常规 5 2 2 3 2 4 2 2 3 5 2" xfId="36395"/>
    <cellStyle name="常规 5 10 2 2 3 5 2" xfId="36396"/>
    <cellStyle name="常规 5 2 9 2 2 3 5 2" xfId="36397"/>
    <cellStyle name="常规 5 2 2 8 2 2 3 5 2" xfId="36398"/>
    <cellStyle name="常规 5 4 6 2 2 3 5 2" xfId="36399"/>
    <cellStyle name="常规 5 2 3 6 2 2 3 5 2" xfId="36400"/>
    <cellStyle name="常规 5 2 2 2 6 2 2 3 5 2" xfId="36401"/>
    <cellStyle name="常规 5 5 6 2 2 3 5 2" xfId="36402"/>
    <cellStyle name="常规 5 2 4 6 2 2 3 5 2" xfId="36403"/>
    <cellStyle name="常规 5 2 2 3 6 2 2 3 5 2" xfId="36404"/>
    <cellStyle name="常规 5 6 5 2 2 3 5 2" xfId="36405"/>
    <cellStyle name="常规 5 2 5 5 2 2 3 5 2" xfId="36406"/>
    <cellStyle name="常规 5 2 2 4 5 2 2 3 5 2" xfId="36407"/>
    <cellStyle name="常规 5 4 2 5 2 2 3 5 2" xfId="36408"/>
    <cellStyle name="常规 5 2 3 2 5 2 2 3 5 2" xfId="36409"/>
    <cellStyle name="常规 5 2 2 2 2 5 2 2 3 5 2" xfId="36410"/>
    <cellStyle name="常规 5 5 2 5 2 2 3 5 2" xfId="36411"/>
    <cellStyle name="常规 5 2 4 2 5 2 2 3 5 2" xfId="36412"/>
    <cellStyle name="常规 5 2 2 3 2 5 2 2 3 5 2" xfId="36413"/>
    <cellStyle name="常规 5 11 2 2 3 5 2" xfId="36414"/>
    <cellStyle name="常规 5 2 10 2 2 3 5 2" xfId="36415"/>
    <cellStyle name="常规 5 2 2 9 2 2 3 5 2" xfId="36416"/>
    <cellStyle name="常规 5 4 7 2 2 3 5 2" xfId="36417"/>
    <cellStyle name="常规 5 2 3 7 2 2 3 5 2" xfId="36418"/>
    <cellStyle name="常规 5 2 2 2 7 2 2 3 5 2" xfId="36419"/>
    <cellStyle name="常规 5 5 7 2 2 3 5 2" xfId="36420"/>
    <cellStyle name="常规 5 2 4 7 2 2 3 5 2" xfId="36421"/>
    <cellStyle name="常规 5 2 2 3 7 2 2 3 5 2" xfId="36422"/>
    <cellStyle name="常规 5 6 6 2 2 3 5 2" xfId="36423"/>
    <cellStyle name="常规 5 2 5 6 2 2 3 5 2" xfId="36424"/>
    <cellStyle name="常规 5 2 2 4 6 2 2 3 5 2" xfId="36425"/>
    <cellStyle name="常规 5 4 2 6 2 2 3 5 2" xfId="36426"/>
    <cellStyle name="常规 5 2 3 2 6 2 2 3 5 2" xfId="36427"/>
    <cellStyle name="常规 5 2 2 2 2 6 2 2 3 5 2" xfId="36428"/>
    <cellStyle name="常规 5 5 2 6 2 2 3 5 2" xfId="36429"/>
    <cellStyle name="常规 5 2 4 2 6 2 2 3 5 2" xfId="36430"/>
    <cellStyle name="常规 5 2 2 3 2 6 2 2 3 5 2" xfId="36431"/>
    <cellStyle name="常规 5 14 3 5 2" xfId="36432"/>
    <cellStyle name="常规 5 2 13 3 5 2" xfId="36433"/>
    <cellStyle name="常规 5 2 2 12 3 5 2" xfId="36434"/>
    <cellStyle name="常规 5 4 10 3 5 2" xfId="36435"/>
    <cellStyle name="常规 5 2 3 10 3 5 2" xfId="36436"/>
    <cellStyle name="常规 5 2 2 2 10 3 5 2" xfId="36437"/>
    <cellStyle name="常规 5 5 10 3 5 2" xfId="36438"/>
    <cellStyle name="常规 5 2 4 10 3 5 2" xfId="36439"/>
    <cellStyle name="常规 5 2 2 3 10 3 5 2" xfId="36440"/>
    <cellStyle name="常规 5 6 9 3 5 2" xfId="36441"/>
    <cellStyle name="常规 5 2 5 9 3 5 2" xfId="36442"/>
    <cellStyle name="常规 5 2 2 4 9 3 5 2" xfId="36443"/>
    <cellStyle name="常规 5 4 2 9 3 5 2" xfId="36444"/>
    <cellStyle name="常规 5 2 3 2 9 3 5 2" xfId="36445"/>
    <cellStyle name="常规 5 2 2 2 2 9 3 5 2" xfId="36446"/>
    <cellStyle name="常规 5 5 2 9 3 5 2" xfId="36447"/>
    <cellStyle name="常规 5 2 4 2 9 3 5 2" xfId="36448"/>
    <cellStyle name="常规 5 2 2 3 2 9 3 5 2" xfId="36449"/>
    <cellStyle name="常规 5 7 4 3 5 2" xfId="36450"/>
    <cellStyle name="常规 5 2 6 4 3 5 2" xfId="36451"/>
    <cellStyle name="常规 5 2 2 5 4 3 5 2" xfId="36452"/>
    <cellStyle name="常规 5 4 3 4 3 5 2" xfId="36453"/>
    <cellStyle name="常规 5 2 3 3 4 3 5 2" xfId="36454"/>
    <cellStyle name="常规 5 2 2 2 3 4 3 5 2" xfId="36455"/>
    <cellStyle name="常规 5 5 3 4 3 5 2" xfId="36456"/>
    <cellStyle name="常规 5 2 4 3 4 3 5 2" xfId="36457"/>
    <cellStyle name="常规 5 2 2 3 3 4 3 5 2" xfId="36458"/>
    <cellStyle name="常规 5 6 2 4 3 5 2" xfId="36459"/>
    <cellStyle name="常规 5 2 5 2 4 3 5 2" xfId="36460"/>
    <cellStyle name="常规 5 2 2 4 2 4 3 5 2" xfId="36461"/>
    <cellStyle name="常规 5 4 2 2 4 3 5 2" xfId="36462"/>
    <cellStyle name="常规 5 2 3 2 2 4 3 5 2" xfId="36463"/>
    <cellStyle name="常规 5 2 2 2 2 2 4 3 5 2" xfId="36464"/>
    <cellStyle name="常规 5 5 2 2 4 3 5 2" xfId="36465"/>
    <cellStyle name="常规 5 2 4 2 2 4 3 5 2" xfId="36466"/>
    <cellStyle name="常规 5 2 2 3 2 2 4 3 5 2" xfId="36467"/>
    <cellStyle name="常规 5 8 4 3 5 2" xfId="36468"/>
    <cellStyle name="常规 5 2 7 4 3 5 2" xfId="36469"/>
    <cellStyle name="常规 5 2 2 6 4 3 5 2" xfId="36470"/>
    <cellStyle name="常规 5 4 4 4 3 5 2" xfId="36471"/>
    <cellStyle name="常规 5 2 3 4 4 3 5 2" xfId="36472"/>
    <cellStyle name="常规 5 2 2 2 4 4 3 5 2" xfId="36473"/>
    <cellStyle name="常规 5 5 4 4 3 5 2" xfId="36474"/>
    <cellStyle name="常规 5 2 4 4 4 3 5 2" xfId="36475"/>
    <cellStyle name="常规 5 2 2 3 4 4 3 5 2" xfId="36476"/>
    <cellStyle name="常规 5 6 3 4 3 5 2" xfId="36477"/>
    <cellStyle name="常规 5 2 5 3 4 3 5 2" xfId="36478"/>
    <cellStyle name="常规 5 2 2 4 3 4 3 5 2" xfId="36479"/>
    <cellStyle name="常规 5 4 2 3 4 3 5 2" xfId="36480"/>
    <cellStyle name="常规 5 2 3 2 3 4 3 5 2" xfId="36481"/>
    <cellStyle name="常规 5 2 2 2 2 3 4 3 5 2" xfId="36482"/>
    <cellStyle name="常规 5 5 2 3 4 3 5 2" xfId="36483"/>
    <cellStyle name="常规 5 2 4 2 3 4 3 5 2" xfId="36484"/>
    <cellStyle name="常规 5 2 2 3 2 3 4 3 5 2" xfId="36485"/>
    <cellStyle name="常规 5 9 4 3 5 2" xfId="36486"/>
    <cellStyle name="常规 5 2 8 4 3 5 2" xfId="36487"/>
    <cellStyle name="常规 5 2 2 7 4 3 5 2" xfId="36488"/>
    <cellStyle name="常规 5 4 5 4 3 5 2" xfId="36489"/>
    <cellStyle name="常规 5 2 3 5 4 3 5 2" xfId="36490"/>
    <cellStyle name="常规 5 2 2 2 5 4 3 5 2" xfId="36491"/>
    <cellStyle name="常规 5 5 5 4 3 5 2" xfId="36492"/>
    <cellStyle name="常规 5 2 4 5 4 3 5 2" xfId="36493"/>
    <cellStyle name="常规 5 2 2 3 5 4 3 5 2" xfId="36494"/>
    <cellStyle name="常规 5 6 4 4 3 5 2" xfId="36495"/>
    <cellStyle name="常规 5 2 5 4 4 3 5 2" xfId="36496"/>
    <cellStyle name="常规 5 2 2 4 4 4 3 5 2" xfId="36497"/>
    <cellStyle name="常规 5 4 2 4 4 3 5 2" xfId="36498"/>
    <cellStyle name="常规 5 2 3 2 4 4 3 5 2" xfId="36499"/>
    <cellStyle name="常规 5 2 2 2 2 4 4 3 5 2" xfId="36500"/>
    <cellStyle name="常规 5 5 2 4 4 3 5 2" xfId="36501"/>
    <cellStyle name="常规 5 2 4 2 4 4 3 5 2" xfId="36502"/>
    <cellStyle name="常规 5 2 2 3 2 4 4 3 5 2" xfId="36503"/>
    <cellStyle name="常规 5 10 4 3 5 2" xfId="36504"/>
    <cellStyle name="常规 5 2 9 4 3 5 2" xfId="36505"/>
    <cellStyle name="常规 5 2 2 8 4 3 5 2" xfId="36506"/>
    <cellStyle name="常规 5 4 6 4 3 5 2" xfId="36507"/>
    <cellStyle name="常规 5 2 3 6 4 3 5 2" xfId="36508"/>
    <cellStyle name="常规 5 2 2 2 6 4 3 5 2" xfId="36509"/>
    <cellStyle name="常规 5 5 6 4 3 5 2" xfId="36510"/>
    <cellStyle name="常规 5 2 4 6 4 3 5 2" xfId="36511"/>
    <cellStyle name="常规 5 2 2 3 6 4 3 5 2" xfId="36512"/>
    <cellStyle name="常规 5 6 5 4 3 5 2" xfId="36513"/>
    <cellStyle name="常规 5 2 5 5 4 3 5 2" xfId="36514"/>
    <cellStyle name="常规 5 2 2 4 5 4 3 5 2" xfId="36515"/>
    <cellStyle name="常规 5 4 2 5 4 3 5 2" xfId="36516"/>
    <cellStyle name="常规 5 2 3 2 5 4 3 5 2" xfId="36517"/>
    <cellStyle name="常规 5 2 2 2 2 5 4 3 5 2" xfId="36518"/>
    <cellStyle name="常规 5 5 2 5 4 3 5 2" xfId="36519"/>
    <cellStyle name="常规 5 2 4 2 5 4 3 5 2" xfId="36520"/>
    <cellStyle name="常规 5 2 2 3 2 5 4 3 5 2" xfId="36521"/>
    <cellStyle name="常规 5 11 4 3 5 2" xfId="36522"/>
    <cellStyle name="常规 5 2 10 4 3 5 2" xfId="36523"/>
    <cellStyle name="常规 5 2 2 9 4 3 5 2" xfId="36524"/>
    <cellStyle name="常规 5 4 7 4 3 5 2" xfId="36525"/>
    <cellStyle name="常规 5 2 3 7 4 3 5 2" xfId="36526"/>
    <cellStyle name="常规 5 2 2 2 7 4 3 5 2" xfId="36527"/>
    <cellStyle name="常规 5 5 7 4 3 5 2" xfId="36528"/>
    <cellStyle name="常规 5 2 4 7 4 3 5 2" xfId="36529"/>
    <cellStyle name="常规 5 2 2 3 7 4 3 5 2" xfId="36530"/>
    <cellStyle name="常规 5 6 6 4 3 5 2" xfId="36531"/>
    <cellStyle name="常规 5 2 5 6 4 3 5 2" xfId="36532"/>
    <cellStyle name="常规 5 2 2 4 6 4 3 5 2" xfId="36533"/>
    <cellStyle name="常规 5 4 2 6 4 3 5 2" xfId="36534"/>
    <cellStyle name="常规 5 2 3 2 6 4 3 5 2" xfId="36535"/>
    <cellStyle name="常规 5 2 2 2 2 6 4 3 5 2" xfId="36536"/>
    <cellStyle name="常规 5 5 2 6 4 3 5 2" xfId="36537"/>
    <cellStyle name="常规 5 2 4 2 6 4 3 5 2" xfId="36538"/>
    <cellStyle name="常规 5 2 2 3 2 6 4 3 5 2" xfId="36539"/>
    <cellStyle name="常规 5 12 3 3 5 2" xfId="36540"/>
    <cellStyle name="常规 5 2 11 3 3 5 2" xfId="36541"/>
    <cellStyle name="常规 5 2 2 10 3 3 5 2" xfId="36542"/>
    <cellStyle name="常规 5 4 8 3 3 5 2" xfId="36543"/>
    <cellStyle name="常规 5 2 3 8 3 3 5 2" xfId="36544"/>
    <cellStyle name="常规 5 2 2 2 8 3 3 5 2" xfId="36545"/>
    <cellStyle name="常规 5 5 8 3 3 5 2" xfId="36546"/>
    <cellStyle name="常规 5 2 4 8 3 3 5 2" xfId="36547"/>
    <cellStyle name="常规 5 2 2 3 8 3 3 5 2" xfId="36548"/>
    <cellStyle name="常规 5 6 7 3 3 5 2" xfId="36549"/>
    <cellStyle name="常规 5 2 5 7 3 3 5 2" xfId="36550"/>
    <cellStyle name="常规 5 2 2 4 7 3 3 5 2" xfId="36551"/>
    <cellStyle name="常规 5 4 2 7 3 3 5 2" xfId="36552"/>
    <cellStyle name="常规 5 2 3 2 7 3 3 5 2" xfId="36553"/>
    <cellStyle name="常规 5 2 2 2 2 7 3 3 5 2" xfId="36554"/>
    <cellStyle name="常规 5 5 2 7 3 3 5 2" xfId="36555"/>
    <cellStyle name="常规 5 2 4 2 7 3 3 5 2" xfId="36556"/>
    <cellStyle name="常规 5 2 2 3 2 7 3 3 5 2" xfId="36557"/>
    <cellStyle name="常规 5 7 2 3 3 5 2" xfId="36558"/>
    <cellStyle name="常规 5 2 6 2 3 3 5 2" xfId="36559"/>
    <cellStyle name="常规 5 2 2 5 2 3 3 5 2" xfId="36560"/>
    <cellStyle name="常规 5 4 3 2 3 3 5 2" xfId="36561"/>
    <cellStyle name="常规 5 2 3 3 2 3 3 5 2" xfId="36562"/>
    <cellStyle name="常规 5 2 2 2 3 2 3 3 5 2" xfId="36563"/>
    <cellStyle name="常规 5 5 3 2 3 3 5 2" xfId="36564"/>
    <cellStyle name="常规 5 2 4 3 2 3 3 5 2" xfId="36565"/>
    <cellStyle name="常规 5 2 2 3 3 2 3 3 5 2" xfId="36566"/>
    <cellStyle name="常规 5 6 2 2 3 3 5 2" xfId="36567"/>
    <cellStyle name="常规 5 2 5 2 2 3 3 5 2" xfId="36568"/>
    <cellStyle name="常规 5 2 2 4 2 2 3 3 5 2" xfId="36569"/>
    <cellStyle name="常规 5 4 2 2 2 3 3 5 2" xfId="36570"/>
    <cellStyle name="常规 5 2 3 2 2 2 3 3 5 2" xfId="36571"/>
    <cellStyle name="常规 5 2 2 2 2 2 2 3 3 5 2" xfId="36572"/>
    <cellStyle name="常规 5 5 2 2 2 3 3 5 2" xfId="36573"/>
    <cellStyle name="常规 5 2 4 2 2 2 3 3 5 2" xfId="36574"/>
    <cellStyle name="常规 5 2 2 3 2 2 2 3 3 5 2" xfId="36575"/>
    <cellStyle name="常规 5 8 2 3 3 5 2" xfId="36576"/>
    <cellStyle name="常规 5 2 7 2 3 3 5 2" xfId="36577"/>
    <cellStyle name="常规 5 2 2 6 2 3 3 5 2" xfId="36578"/>
    <cellStyle name="常规 5 4 4 2 3 3 5 2" xfId="36579"/>
    <cellStyle name="常规 5 2 3 4 2 3 3 5 2" xfId="36580"/>
    <cellStyle name="常规 5 2 2 2 4 2 3 3 5 2" xfId="36581"/>
    <cellStyle name="常规 5 5 4 2 3 3 5 2" xfId="36582"/>
    <cellStyle name="常规 5 2 4 4 2 3 3 5 2" xfId="36583"/>
    <cellStyle name="常规 5 2 2 3 4 2 3 3 5 2" xfId="36584"/>
    <cellStyle name="常规 5 6 3 2 3 3 5 2" xfId="36585"/>
    <cellStyle name="常规 5 2 5 3 2 3 3 5 2" xfId="36586"/>
    <cellStyle name="常规 5 2 2 4 3 2 3 3 5 2" xfId="36587"/>
    <cellStyle name="常规 5 4 2 3 2 3 3 5 2" xfId="36588"/>
    <cellStyle name="常规 5 2 3 2 3 2 3 3 5 2" xfId="36589"/>
    <cellStyle name="常规 5 2 2 2 2 3 2 3 3 5 2" xfId="36590"/>
    <cellStyle name="常规 5 5 2 3 2 3 3 5 2" xfId="36591"/>
    <cellStyle name="常规 5 2 4 2 3 2 3 3 5 2" xfId="36592"/>
    <cellStyle name="常规 5 2 2 3 2 3 2 3 3 5 2" xfId="36593"/>
    <cellStyle name="常规 5 9 2 3 3 5 2" xfId="36594"/>
    <cellStyle name="常规 5 2 8 2 3 3 5 2" xfId="36595"/>
    <cellStyle name="常规 5 2 2 7 2 3 3 5 2" xfId="36596"/>
    <cellStyle name="常规 5 4 5 2 3 3 5 2" xfId="36597"/>
    <cellStyle name="常规 5 2 3 5 2 3 3 5 2" xfId="36598"/>
    <cellStyle name="常规 5 2 2 2 5 2 3 3 5 2" xfId="36599"/>
    <cellStyle name="常规 5 5 5 2 3 3 5 2" xfId="36600"/>
    <cellStyle name="常规 5 2 4 5 2 3 3 5 2" xfId="36601"/>
    <cellStyle name="常规 5 2 2 3 5 2 3 3 5 2" xfId="36602"/>
    <cellStyle name="常规 5 6 4 2 3 3 5 2" xfId="36603"/>
    <cellStyle name="常规 5 2 5 4 2 3 3 5 2" xfId="36604"/>
    <cellStyle name="常规 5 2 2 4 4 2 3 3 5 2" xfId="36605"/>
    <cellStyle name="常规 5 4 2 4 2 3 3 5 2" xfId="36606"/>
    <cellStyle name="常规 5 2 3 2 4 2 3 3 5 2" xfId="36607"/>
    <cellStyle name="常规 5 2 2 2 2 4 2 3 3 5 2" xfId="36608"/>
    <cellStyle name="常规 5 5 2 4 2 3 3 5 2" xfId="36609"/>
    <cellStyle name="常规 5 2 4 2 4 2 3 3 5 2" xfId="36610"/>
    <cellStyle name="常规 5 2 2 3 2 4 2 3 3 5 2" xfId="36611"/>
    <cellStyle name="常规 5 10 2 3 3 5 2" xfId="36612"/>
    <cellStyle name="常规 5 2 9 2 3 3 5 2" xfId="36613"/>
    <cellStyle name="常规 5 2 2 8 2 3 3 5 2" xfId="36614"/>
    <cellStyle name="常规 5 4 6 2 3 3 5 2" xfId="36615"/>
    <cellStyle name="常规 5 2 3 6 2 3 3 5 2" xfId="36616"/>
    <cellStyle name="常规 5 2 2 2 6 2 3 3 5 2" xfId="36617"/>
    <cellStyle name="常规 5 5 6 2 3 3 5 2" xfId="36618"/>
    <cellStyle name="常规 5 2 4 6 2 3 3 5 2" xfId="36619"/>
    <cellStyle name="常规 5 2 2 3 6 2 3 3 5 2" xfId="36620"/>
    <cellStyle name="常规 5 6 5 2 3 3 5 2" xfId="36621"/>
    <cellStyle name="常规 5 2 5 5 2 3 3 5 2" xfId="36622"/>
    <cellStyle name="常规 5 2 2 4 5 2 3 3 5 2" xfId="36623"/>
    <cellStyle name="常规 5 4 2 5 2 3 3 5 2" xfId="36624"/>
    <cellStyle name="常规 5 2 3 2 5 2 3 3 5 2" xfId="36625"/>
    <cellStyle name="常规 5 2 2 2 2 5 2 3 3 5 2" xfId="36626"/>
    <cellStyle name="常规 5 5 2 5 2 3 3 5 2" xfId="36627"/>
    <cellStyle name="常规 5 2 4 2 5 2 3 3 5 2" xfId="36628"/>
    <cellStyle name="常规 5 2 2 3 2 5 2 3 3 5 2" xfId="36629"/>
    <cellStyle name="常规 5 11 2 3 3 5 2" xfId="36630"/>
    <cellStyle name="常规 5 2 10 2 3 3 5 2" xfId="36631"/>
    <cellStyle name="常规 5 2 2 9 2 3 3 5 2" xfId="36632"/>
    <cellStyle name="常规 5 4 7 2 3 3 5 2" xfId="36633"/>
    <cellStyle name="常规 5 2 3 7 2 3 3 5 2" xfId="36634"/>
    <cellStyle name="常规 5 2 2 2 7 2 3 3 5 2" xfId="36635"/>
    <cellStyle name="常规 5 5 7 2 3 3 5 2" xfId="36636"/>
    <cellStyle name="常规 5 2 4 7 2 3 3 5 2" xfId="36637"/>
    <cellStyle name="常规 5 2 2 3 7 2 3 3 5 2" xfId="36638"/>
    <cellStyle name="常规 5 6 6 2 3 3 5 2" xfId="36639"/>
    <cellStyle name="常规 5 2 5 6 2 3 3 5 2" xfId="36640"/>
    <cellStyle name="常规 5 2 2 4 6 2 3 3 5 2" xfId="36641"/>
    <cellStyle name="常规 5 4 2 6 2 3 3 5 2" xfId="36642"/>
    <cellStyle name="常规 5 2 3 2 6 2 3 3 5 2" xfId="36643"/>
    <cellStyle name="常规 5 2 2 2 2 6 2 3 3 5 2" xfId="36644"/>
    <cellStyle name="常规 5 5 2 6 2 3 3 5 2" xfId="36645"/>
    <cellStyle name="常规 5 2 4 2 6 2 3 3 5 2" xfId="36646"/>
    <cellStyle name="常规 5 2 2 3 2 6 2 3 3 5 2" xfId="36647"/>
    <cellStyle name="常规 5 15 2 5 2" xfId="36648"/>
    <cellStyle name="常规 5 2 14 2 5 2" xfId="36649"/>
    <cellStyle name="常规 5 2 2 13 2 5 2" xfId="36650"/>
    <cellStyle name="常规 5 4 11 2 5 2" xfId="36651"/>
    <cellStyle name="常规 5 2 3 11 2 5 2" xfId="36652"/>
    <cellStyle name="常规 5 2 2 2 11 2 5 2" xfId="36653"/>
    <cellStyle name="常规 5 5 11 2 5 2" xfId="36654"/>
    <cellStyle name="常规 5 2 4 11 2 5 2" xfId="36655"/>
    <cellStyle name="常规 5 2 2 3 11 2 5 2" xfId="36656"/>
    <cellStyle name="常规 5 6 10 2 5 2" xfId="36657"/>
    <cellStyle name="常规 5 2 5 10 2 5 2" xfId="36658"/>
    <cellStyle name="常规 5 2 2 4 10 2 5 2" xfId="36659"/>
    <cellStyle name="常规 5 4 2 10 2 5 2" xfId="36660"/>
    <cellStyle name="常规 5 2 3 2 10 2 5 2" xfId="36661"/>
    <cellStyle name="常规 5 2 2 2 2 10 2 5 2" xfId="36662"/>
    <cellStyle name="常规 5 5 2 10 2 5 2" xfId="36663"/>
    <cellStyle name="常规 5 2 4 2 10 2 5 2" xfId="36664"/>
    <cellStyle name="常规 5 2 2 3 2 10 2 5 2" xfId="36665"/>
    <cellStyle name="常规 5 7 5 2 5 2" xfId="36666"/>
    <cellStyle name="常规 5 2 6 5 2 5 2" xfId="36667"/>
    <cellStyle name="常规 5 2 2 5 5 2 5 2" xfId="36668"/>
    <cellStyle name="常规 5 4 3 5 2 5 2" xfId="36669"/>
    <cellStyle name="常规 5 2 3 3 5 2 5 2" xfId="36670"/>
    <cellStyle name="常规 5 2 2 2 3 5 2 5 2" xfId="36671"/>
    <cellStyle name="常规 5 5 3 5 2 5 2" xfId="36672"/>
    <cellStyle name="常规 5 2 4 3 5 2 5 2" xfId="36673"/>
    <cellStyle name="常规 5 2 2 3 3 5 2 5 2" xfId="36674"/>
    <cellStyle name="常规 5 6 2 5 2 5 2" xfId="36675"/>
    <cellStyle name="常规 5 2 5 2 5 2 5 2" xfId="36676"/>
    <cellStyle name="常规 5 2 2 4 2 5 2 5 2" xfId="36677"/>
    <cellStyle name="常规 5 4 2 2 5 2 5 2" xfId="36678"/>
    <cellStyle name="常规 5 2 3 2 2 5 2 5 2" xfId="36679"/>
    <cellStyle name="常规 5 2 2 2 2 2 5 2 5 2" xfId="36680"/>
    <cellStyle name="常规 5 5 2 2 5 2 5 2" xfId="36681"/>
    <cellStyle name="常规 5 2 4 2 2 5 2 5 2" xfId="36682"/>
    <cellStyle name="常规 5 2 2 3 2 2 5 2 5 2" xfId="36683"/>
    <cellStyle name="常规 5 8 5 2 5 2" xfId="36684"/>
    <cellStyle name="常规 5 2 7 5 2 5 2" xfId="36685"/>
    <cellStyle name="常规 5 2 2 6 5 2 5 2" xfId="36686"/>
    <cellStyle name="常规 5 4 4 5 2 5 2" xfId="36687"/>
    <cellStyle name="常规 5 2 3 4 5 2 5 2" xfId="36688"/>
    <cellStyle name="常规 5 2 2 2 4 5 2 5 2" xfId="36689"/>
    <cellStyle name="常规 5 5 4 5 2 5 2" xfId="36690"/>
    <cellStyle name="常规 5 2 4 4 5 2 5 2" xfId="36691"/>
    <cellStyle name="常规 5 2 2 3 4 5 2 5 2" xfId="36692"/>
    <cellStyle name="常规 5 6 3 5 2 5 2" xfId="36693"/>
    <cellStyle name="常规 5 2 5 3 5 2 5 2" xfId="36694"/>
    <cellStyle name="常规 5 2 2 4 3 5 2 5 2" xfId="36695"/>
    <cellStyle name="常规 5 4 2 3 5 2 5 2" xfId="36696"/>
    <cellStyle name="常规 5 2 3 2 3 5 2 5 2" xfId="36697"/>
    <cellStyle name="常规 5 2 2 2 2 3 5 2 5 2" xfId="36698"/>
    <cellStyle name="常规 5 5 2 3 5 2 5 2" xfId="36699"/>
    <cellStyle name="常规 5 2 4 2 3 5 2 5 2" xfId="36700"/>
    <cellStyle name="常规 5 2 2 3 2 3 5 2 5 2" xfId="36701"/>
    <cellStyle name="常规 5 9 5 2 5 2" xfId="36702"/>
    <cellStyle name="常规 5 2 8 5 2 5 2" xfId="36703"/>
    <cellStyle name="常规 5 2 2 7 5 2 5 2" xfId="36704"/>
    <cellStyle name="常规 5 4 5 5 2 5 2" xfId="36705"/>
    <cellStyle name="常规 5 2 3 5 5 2 5 2" xfId="36706"/>
    <cellStyle name="常规 5 2 2 2 5 5 2 5 2" xfId="36707"/>
    <cellStyle name="常规 5 5 5 5 2 5 2" xfId="36708"/>
    <cellStyle name="常规 5 2 4 5 5 2 5 2" xfId="36709"/>
    <cellStyle name="常规 5 2 2 3 5 5 2 5 2" xfId="36710"/>
    <cellStyle name="常规 5 6 4 5 2 5 2" xfId="36711"/>
    <cellStyle name="常规 5 2 5 4 5 2 5 2" xfId="36712"/>
    <cellStyle name="常规 5 2 2 4 4 5 2 5 2" xfId="36713"/>
    <cellStyle name="常规 5 4 2 4 5 2 5 2" xfId="36714"/>
    <cellStyle name="常规 5 2 3 2 4 5 2 5 2" xfId="36715"/>
    <cellStyle name="常规 5 2 2 2 2 4 5 2 5 2" xfId="36716"/>
    <cellStyle name="常规 5 5 2 4 5 2 5 2" xfId="36717"/>
    <cellStyle name="常规 5 2 4 2 4 5 2 5 2" xfId="36718"/>
    <cellStyle name="常规 5 2 2 3 2 4 5 2 5 2" xfId="36719"/>
    <cellStyle name="常规 5 10 5 2 5 2" xfId="36720"/>
    <cellStyle name="常规 5 2 9 5 2 5 2" xfId="36721"/>
    <cellStyle name="常规 5 2 2 8 5 2 5 2" xfId="36722"/>
    <cellStyle name="常规 5 4 6 5 2 5 2" xfId="36723"/>
    <cellStyle name="常规 5 2 3 6 5 2 5 2" xfId="36724"/>
    <cellStyle name="常规 5 2 2 2 6 5 2 5 2" xfId="36725"/>
    <cellStyle name="常规 5 5 6 5 2 5 2" xfId="36726"/>
    <cellStyle name="常规 5 2 4 6 5 2 5 2" xfId="36727"/>
    <cellStyle name="常规 5 2 2 3 6 5 2 5 2" xfId="36728"/>
    <cellStyle name="常规 5 6 5 5 2 5 2" xfId="36729"/>
    <cellStyle name="常规 5 2 5 5 5 2 5 2" xfId="36730"/>
    <cellStyle name="常规 5 2 2 4 5 5 2 5 2" xfId="36731"/>
    <cellStyle name="常规 5 4 2 5 5 2 5 2" xfId="36732"/>
    <cellStyle name="常规 5 2 3 2 5 5 2 5 2" xfId="36733"/>
    <cellStyle name="常规 5 2 2 2 2 5 5 2 5 2" xfId="36734"/>
    <cellStyle name="常规 5 5 2 5 5 2 5 2" xfId="36735"/>
    <cellStyle name="常规 5 2 4 2 5 5 2 5 2" xfId="36736"/>
    <cellStyle name="常规 5 2 2 3 2 5 5 2 5 2" xfId="36737"/>
    <cellStyle name="常规 5 11 5 2 5 2" xfId="36738"/>
    <cellStyle name="常规 5 2 10 5 2 5 2" xfId="36739"/>
    <cellStyle name="常规 5 2 2 9 5 2 5 2" xfId="36740"/>
    <cellStyle name="常规 5 4 7 5 2 5 2" xfId="36741"/>
    <cellStyle name="常规 5 2 3 7 5 2 5 2" xfId="36742"/>
    <cellStyle name="常规 5 2 2 2 7 5 2 5 2" xfId="36743"/>
    <cellStyle name="常规 5 5 7 5 2 5 2" xfId="36744"/>
    <cellStyle name="常规 5 2 4 7 5 2 5 2" xfId="36745"/>
    <cellStyle name="常规 5 2 2 3 7 5 2 5 2" xfId="36746"/>
    <cellStyle name="常规 5 6 6 5 2 5 2" xfId="36747"/>
    <cellStyle name="常规 5 2 5 6 5 2 5 2" xfId="36748"/>
    <cellStyle name="常规 5 2 2 4 6 5 2 5 2" xfId="36749"/>
    <cellStyle name="常规 5 4 2 6 5 2 5 2" xfId="36750"/>
    <cellStyle name="常规 5 2 3 2 6 5 2 5 2" xfId="36751"/>
    <cellStyle name="常规 5 2 2 2 2 6 5 2 5 2" xfId="36752"/>
    <cellStyle name="常规 5 5 2 6 5 2 5 2" xfId="36753"/>
    <cellStyle name="常规 5 2 4 2 6 5 2 5 2" xfId="36754"/>
    <cellStyle name="常规 5 2 2 3 2 6 5 2 5 2" xfId="36755"/>
    <cellStyle name="常规 5 12 4 2 5 2" xfId="36756"/>
    <cellStyle name="常规 5 2 11 4 2 5 2" xfId="36757"/>
    <cellStyle name="常规 5 2 2 10 4 2 5 2" xfId="36758"/>
    <cellStyle name="常规 5 4 8 4 2 5 2" xfId="36759"/>
    <cellStyle name="常规 5 2 3 8 4 2 5 2" xfId="36760"/>
    <cellStyle name="常规 5 2 2 2 8 4 2 5 2" xfId="36761"/>
    <cellStyle name="常规 5 5 8 4 2 5 2" xfId="36762"/>
    <cellStyle name="常规 5 2 4 8 4 2 5 2" xfId="36763"/>
    <cellStyle name="常规 5 2 2 3 8 4 2 5 2" xfId="36764"/>
    <cellStyle name="常规 5 6 7 4 2 5 2" xfId="36765"/>
    <cellStyle name="常规 5 2 5 7 4 2 5 2" xfId="36766"/>
    <cellStyle name="常规 5 2 2 4 7 4 2 5 2" xfId="36767"/>
    <cellStyle name="常规 5 4 2 7 4 2 5 2" xfId="36768"/>
    <cellStyle name="常规 5 2 3 2 7 4 2 5 2" xfId="36769"/>
    <cellStyle name="常规 5 2 2 2 2 7 4 2 5 2" xfId="36770"/>
    <cellStyle name="常规 5 5 2 7 4 2 5 2" xfId="36771"/>
    <cellStyle name="常规 5 2 4 2 7 4 2 5 2" xfId="36772"/>
    <cellStyle name="常规 5 2 2 3 2 7 4 2 5 2" xfId="36773"/>
    <cellStyle name="常规 5 7 2 4 2 5 2" xfId="36774"/>
    <cellStyle name="常规 5 2 6 2 4 2 5 2" xfId="36775"/>
    <cellStyle name="常规 5 2 2 5 2 4 2 5 2" xfId="36776"/>
    <cellStyle name="常规 5 4 3 2 4 2 5 2" xfId="36777"/>
    <cellStyle name="常规 5 2 3 3 2 4 2 5 2" xfId="36778"/>
    <cellStyle name="常规 5 2 2 2 3 2 4 2 5 2" xfId="36779"/>
    <cellStyle name="常规 5 5 3 2 4 2 5 2" xfId="36780"/>
    <cellStyle name="常规 5 2 4 3 2 4 2 5 2" xfId="36781"/>
    <cellStyle name="常规 5 2 2 3 3 2 4 2 5 2" xfId="36782"/>
    <cellStyle name="常规 5 6 2 2 4 2 5 2" xfId="36783"/>
    <cellStyle name="常规 5 2 5 2 2 4 2 5 2" xfId="36784"/>
    <cellStyle name="常规 5 2 2 4 2 2 4 2 5 2" xfId="36785"/>
    <cellStyle name="常规 5 4 2 2 2 4 2 5 2" xfId="36786"/>
    <cellStyle name="常规 5 2 3 2 2 2 4 2 5 2" xfId="36787"/>
    <cellStyle name="常规 5 2 2 2 2 2 2 4 2 5 2" xfId="36788"/>
    <cellStyle name="常规 5 5 2 2 2 4 2 5 2" xfId="36789"/>
    <cellStyle name="常规 5 2 4 2 2 2 4 2 5 2" xfId="36790"/>
    <cellStyle name="常规 5 2 2 3 2 2 2 4 2 5 2" xfId="36791"/>
    <cellStyle name="常规 5 8 2 4 2 5 2" xfId="36792"/>
    <cellStyle name="常规 5 2 7 2 4 2 5 2" xfId="36793"/>
    <cellStyle name="常规 5 2 2 6 2 4 2 5 2" xfId="36794"/>
    <cellStyle name="常规 5 4 4 2 4 2 5 2" xfId="36795"/>
    <cellStyle name="常规 5 2 3 4 2 4 2 5 2" xfId="36796"/>
    <cellStyle name="常规 5 2 2 2 4 2 4 2 5 2" xfId="36797"/>
    <cellStyle name="常规 5 5 4 2 4 2 5 2" xfId="36798"/>
    <cellStyle name="常规 5 2 4 4 2 4 2 5 2" xfId="36799"/>
    <cellStyle name="常规 5 2 2 3 4 2 4 2 5 2" xfId="36800"/>
    <cellStyle name="常规 5 6 3 2 4 2 5 2" xfId="36801"/>
    <cellStyle name="常规 5 2 5 3 2 4 2 5 2" xfId="36802"/>
    <cellStyle name="常规 5 2 2 4 3 2 4 2 5 2" xfId="36803"/>
    <cellStyle name="常规 5 4 2 3 2 4 2 5 2" xfId="36804"/>
    <cellStyle name="常规 5 2 3 2 3 2 4 2 5 2" xfId="36805"/>
    <cellStyle name="常规 5 2 2 2 2 3 2 4 2 5 2" xfId="36806"/>
    <cellStyle name="常规 5 5 2 3 2 4 2 5 2" xfId="36807"/>
    <cellStyle name="常规 5 2 4 2 3 2 4 2 5 2" xfId="36808"/>
    <cellStyle name="常规 5 2 2 3 2 3 2 4 2 5 2" xfId="36809"/>
    <cellStyle name="常规 5 9 2 4 2 5 2" xfId="36810"/>
    <cellStyle name="常规 5 2 8 2 4 2 5 2" xfId="36811"/>
    <cellStyle name="常规 5 2 2 7 2 4 2 5 2" xfId="36812"/>
    <cellStyle name="常规 5 4 5 2 4 2 5 2" xfId="36813"/>
    <cellStyle name="常规 5 2 3 5 2 4 2 5 2" xfId="36814"/>
    <cellStyle name="常规 5 2 2 2 5 2 4 2 5 2" xfId="36815"/>
    <cellStyle name="常规 5 5 5 2 4 2 5 2" xfId="36816"/>
    <cellStyle name="常规 5 2 4 5 2 4 2 5 2" xfId="36817"/>
    <cellStyle name="常规 5 2 2 3 5 2 4 2 5 2" xfId="36818"/>
    <cellStyle name="常规 5 6 4 2 4 2 5 2" xfId="36819"/>
    <cellStyle name="常规 5 2 5 4 2 4 2 5 2" xfId="36820"/>
    <cellStyle name="常规 5 2 2 4 4 2 4 2 5 2" xfId="36821"/>
    <cellStyle name="常规 5 4 2 4 2 4 2 5 2" xfId="36822"/>
    <cellStyle name="常规 5 2 3 2 4 2 4 2 5 2" xfId="36823"/>
    <cellStyle name="常规 5 2 2 2 2 4 2 4 2 5 2" xfId="36824"/>
    <cellStyle name="常规 5 5 2 4 2 4 2 5 2" xfId="36825"/>
    <cellStyle name="常规 5 2 4 2 4 2 4 2 5 2" xfId="36826"/>
    <cellStyle name="常规 5 2 2 3 2 4 2 4 2 5 2" xfId="36827"/>
    <cellStyle name="常规 5 10 2 4 2 5 2" xfId="36828"/>
    <cellStyle name="常规 5 2 9 2 4 2 5 2" xfId="36829"/>
    <cellStyle name="常规 5 2 2 8 2 4 2 5 2" xfId="36830"/>
    <cellStyle name="常规 5 4 6 2 4 2 5 2" xfId="36831"/>
    <cellStyle name="常规 5 2 3 6 2 4 2 5 2" xfId="36832"/>
    <cellStyle name="常规 5 2 2 2 6 2 4 2 5 2" xfId="36833"/>
    <cellStyle name="常规 5 5 6 2 4 2 5 2" xfId="36834"/>
    <cellStyle name="常规 5 2 4 6 2 4 2 5 2" xfId="36835"/>
    <cellStyle name="常规 5 2 2 3 6 2 4 2 5 2" xfId="36836"/>
    <cellStyle name="常规 5 6 5 2 4 2 5 2" xfId="36837"/>
    <cellStyle name="常规 5 2 5 5 2 4 2 5 2" xfId="36838"/>
    <cellStyle name="常规 5 2 2 4 5 2 4 2 5 2" xfId="36839"/>
    <cellStyle name="常规 5 4 2 5 2 4 2 5 2" xfId="36840"/>
    <cellStyle name="常规 5 2 3 2 5 2 4 2 5 2" xfId="36841"/>
    <cellStyle name="常规 5 2 2 2 2 5 2 4 2 5 2" xfId="36842"/>
    <cellStyle name="常规 5 5 2 5 2 4 2 5 2" xfId="36843"/>
    <cellStyle name="常规 5 2 4 2 5 2 4 2 5 2" xfId="36844"/>
    <cellStyle name="常规 5 2 2 3 2 5 2 4 2 5 2" xfId="36845"/>
    <cellStyle name="常规 5 11 2 4 2 5 2" xfId="36846"/>
    <cellStyle name="常规 5 2 10 2 4 2 5 2" xfId="36847"/>
    <cellStyle name="常规 5 2 2 9 2 4 2 5 2" xfId="36848"/>
    <cellStyle name="常规 5 4 7 2 4 2 5 2" xfId="36849"/>
    <cellStyle name="常规 5 2 3 7 2 4 2 5 2" xfId="36850"/>
    <cellStyle name="常规 5 2 2 2 7 2 4 2 5 2" xfId="36851"/>
    <cellStyle name="常规 5 5 7 2 4 2 5 2" xfId="36852"/>
    <cellStyle name="常规 5 2 4 7 2 4 2 5 2" xfId="36853"/>
    <cellStyle name="常规 5 2 2 3 7 2 4 2 5 2" xfId="36854"/>
    <cellStyle name="常规 5 6 6 2 4 2 5 2" xfId="36855"/>
    <cellStyle name="常规 5 2 5 6 2 4 2 5 2" xfId="36856"/>
    <cellStyle name="常规 5 2 2 4 6 2 4 2 5 2" xfId="36857"/>
    <cellStyle name="常规 5 4 2 6 2 4 2 5 2" xfId="36858"/>
    <cellStyle name="常规 5 2 3 2 6 2 4 2 5 2" xfId="36859"/>
    <cellStyle name="常规 5 2 2 2 2 6 2 4 2 5 2" xfId="36860"/>
    <cellStyle name="常规 5 5 2 6 2 4 2 5 2" xfId="36861"/>
    <cellStyle name="常规 5 2 4 2 6 2 4 2 5 2" xfId="36862"/>
    <cellStyle name="常规 5 2 2 3 2 6 2 4 2 5 2" xfId="36863"/>
    <cellStyle name="常规 5 13 2 2 5 2" xfId="36864"/>
    <cellStyle name="常规 5 2 12 2 2 5 2" xfId="36865"/>
    <cellStyle name="常规 5 2 2 11 2 2 5 2" xfId="36866"/>
    <cellStyle name="常规 5 4 9 2 2 5 2" xfId="36867"/>
    <cellStyle name="常规 5 2 3 9 2 2 5 2" xfId="36868"/>
    <cellStyle name="常规 5 2 2 2 9 2 2 5 2" xfId="36869"/>
    <cellStyle name="常规 5 5 9 2 2 5 2" xfId="36870"/>
    <cellStyle name="常规 5 2 4 9 2 2 5 2" xfId="36871"/>
    <cellStyle name="常规 5 2 2 3 9 2 2 5 2" xfId="36872"/>
    <cellStyle name="常规 5 6 8 2 2 5 2" xfId="36873"/>
    <cellStyle name="常规 5 2 5 8 2 2 5 2" xfId="36874"/>
    <cellStyle name="常规 5 2 2 4 8 2 2 5 2" xfId="36875"/>
    <cellStyle name="常规 5 4 2 8 2 2 5 2" xfId="36876"/>
    <cellStyle name="常规 5 2 3 2 8 2 2 5 2" xfId="36877"/>
    <cellStyle name="常规 5 2 2 2 2 8 2 2 5 2" xfId="36878"/>
    <cellStyle name="常规 5 5 2 8 2 2 5 2" xfId="36879"/>
    <cellStyle name="常规 5 2 4 2 8 2 2 5 2" xfId="36880"/>
    <cellStyle name="常规 5 2 2 3 2 8 2 2 5 2" xfId="36881"/>
    <cellStyle name="常规 5 7 3 2 2 5 2" xfId="36882"/>
    <cellStyle name="常规 5 2 6 3 2 2 5 2" xfId="36883"/>
    <cellStyle name="常规 5 2 2 5 3 2 2 5 2" xfId="36884"/>
    <cellStyle name="常规 5 4 3 3 2 2 5 2" xfId="36885"/>
    <cellStyle name="常规 5 2 3 3 3 2 2 5 2" xfId="36886"/>
    <cellStyle name="常规 5 2 2 2 3 3 2 2 5 2" xfId="36887"/>
    <cellStyle name="常规 5 5 3 3 2 2 5 2" xfId="36888"/>
    <cellStyle name="常规 5 2 4 3 3 2 2 5 2" xfId="36889"/>
    <cellStyle name="常规 5 2 2 3 3 3 2 2 5 2" xfId="36890"/>
    <cellStyle name="常规 5 6 2 3 2 2 5 2" xfId="36891"/>
    <cellStyle name="常规 5 2 5 2 3 2 2 5 2" xfId="36892"/>
    <cellStyle name="常规 5 2 2 4 2 3 2 2 5 2" xfId="36893"/>
    <cellStyle name="常规 5 4 2 2 3 2 2 5 2" xfId="36894"/>
    <cellStyle name="常规 5 2 3 2 2 3 2 2 5 2" xfId="36895"/>
    <cellStyle name="常规 5 2 2 2 2 2 3 2 2 5 2" xfId="36896"/>
    <cellStyle name="常规 5 5 2 2 3 2 2 5 2" xfId="36897"/>
    <cellStyle name="常规 5 2 4 2 2 3 2 2 5 2" xfId="36898"/>
    <cellStyle name="常规 5 2 2 3 2 2 3 2 2 5 2" xfId="36899"/>
    <cellStyle name="常规 5 8 3 2 2 5 2" xfId="36900"/>
    <cellStyle name="常规 5 2 7 3 2 2 5 2" xfId="36901"/>
    <cellStyle name="常规 5 2 2 6 3 2 2 5 2" xfId="36902"/>
    <cellStyle name="常规 5 4 4 3 2 2 5 2" xfId="36903"/>
    <cellStyle name="常规 5 2 3 4 3 2 2 5 2" xfId="36904"/>
    <cellStyle name="常规 5 2 2 2 4 3 2 2 5 2" xfId="36905"/>
    <cellStyle name="常规 5 5 4 3 2 2 5 2" xfId="36906"/>
    <cellStyle name="常规 5 2 4 4 3 2 2 5 2" xfId="36907"/>
    <cellStyle name="常规 5 2 2 3 4 3 2 2 5 2" xfId="36908"/>
    <cellStyle name="常规 5 6 3 3 2 2 5 2" xfId="36909"/>
    <cellStyle name="常规 5 2 5 3 3 2 2 5 2" xfId="36910"/>
    <cellStyle name="常规 5 2 2 4 3 3 2 2 5 2" xfId="36911"/>
    <cellStyle name="常规 5 4 2 3 3 2 2 5 2" xfId="36912"/>
    <cellStyle name="常规 5 2 3 2 3 3 2 2 5 2" xfId="36913"/>
    <cellStyle name="常规 5 2 2 2 2 3 3 2 2 5 2" xfId="36914"/>
    <cellStyle name="常规 5 5 2 3 3 2 2 5 2" xfId="36915"/>
    <cellStyle name="常规 5 2 4 2 3 3 2 2 5 2" xfId="36916"/>
    <cellStyle name="常规 5 2 2 3 2 3 3 2 2 5 2" xfId="36917"/>
    <cellStyle name="常规 5 9 3 2 2 5 2" xfId="36918"/>
    <cellStyle name="常规 5 2 8 3 2 2 5 2" xfId="36919"/>
    <cellStyle name="常规 5 2 2 7 3 2 2 5 2" xfId="36920"/>
    <cellStyle name="常规 5 4 5 3 2 2 5 2" xfId="36921"/>
    <cellStyle name="常规 5 2 3 5 3 2 2 5 2" xfId="36922"/>
    <cellStyle name="常规 5 2 2 2 5 3 2 2 5 2" xfId="36923"/>
    <cellStyle name="常规 5 5 5 3 2 2 5 2" xfId="36924"/>
    <cellStyle name="常规 5 2 4 5 3 2 2 5 2" xfId="36925"/>
    <cellStyle name="常规 5 2 2 3 5 3 2 2 5 2" xfId="36926"/>
    <cellStyle name="常规 5 6 4 3 2 2 5 2" xfId="36927"/>
    <cellStyle name="常规 5 2 5 4 3 2 2 5 2" xfId="36928"/>
    <cellStyle name="常规 5 2 2 4 4 3 2 2 5 2" xfId="36929"/>
    <cellStyle name="常规 5 4 2 4 3 2 2 5 2" xfId="36930"/>
    <cellStyle name="常规 5 2 3 2 4 3 2 2 5 2" xfId="36931"/>
    <cellStyle name="常规 5 2 2 2 2 4 3 2 2 5 2" xfId="36932"/>
    <cellStyle name="常规 5 5 2 4 3 2 2 5 2" xfId="36933"/>
    <cellStyle name="常规 5 2 4 2 4 3 2 2 5 2" xfId="36934"/>
    <cellStyle name="常规 5 2 2 3 2 4 3 2 2 5 2" xfId="36935"/>
    <cellStyle name="常规 5 10 3 2 2 5 2" xfId="36936"/>
    <cellStyle name="常规 5 2 9 3 2 2 5 2" xfId="36937"/>
    <cellStyle name="常规 5 2 2 8 3 2 2 5 2" xfId="36938"/>
    <cellStyle name="常规 5 4 6 3 2 2 5 2" xfId="36939"/>
    <cellStyle name="常规 5 2 3 6 3 2 2 5 2" xfId="36940"/>
    <cellStyle name="常规 5 2 2 2 6 3 2 2 5 2" xfId="36941"/>
    <cellStyle name="常规 5 5 6 3 2 2 5 2" xfId="36942"/>
    <cellStyle name="常规 5 2 4 6 3 2 2 5 2" xfId="36943"/>
    <cellStyle name="常规 5 2 2 3 6 3 2 2 5 2" xfId="36944"/>
    <cellStyle name="常规 5 6 5 3 2 2 5 2" xfId="36945"/>
    <cellStyle name="常规 5 2 5 5 3 2 2 5 2" xfId="36946"/>
    <cellStyle name="常规 5 2 2 4 5 3 2 2 5 2" xfId="36947"/>
    <cellStyle name="常规 5 4 2 5 3 2 2 5 2" xfId="36948"/>
    <cellStyle name="常规 5 2 3 2 5 3 2 2 5 2" xfId="36949"/>
    <cellStyle name="常规 5 2 2 2 2 5 3 2 2 5 2" xfId="36950"/>
    <cellStyle name="常规 5 5 2 5 3 2 2 5 2" xfId="36951"/>
    <cellStyle name="常规 5 2 4 2 5 3 2 2 5 2" xfId="36952"/>
    <cellStyle name="常规 5 2 2 3 2 5 3 2 2 5 2" xfId="36953"/>
    <cellStyle name="常规 5 11 3 2 2 5 2" xfId="36954"/>
    <cellStyle name="常规 5 2 10 3 2 2 5 2" xfId="36955"/>
    <cellStyle name="常规 5 2 2 9 3 2 2 5 2" xfId="36956"/>
    <cellStyle name="常规 5 4 7 3 2 2 5 2" xfId="36957"/>
    <cellStyle name="常规 5 2 3 7 3 2 2 5 2" xfId="36958"/>
    <cellStyle name="常规 5 2 2 2 7 3 2 2 5 2" xfId="36959"/>
    <cellStyle name="常规 5 5 7 3 2 2 5 2" xfId="36960"/>
    <cellStyle name="常规 5 2 4 7 3 2 2 5 2" xfId="36961"/>
    <cellStyle name="常规 5 2 2 3 7 3 2 2 5 2" xfId="36962"/>
    <cellStyle name="常规 5 6 6 3 2 2 5 2" xfId="36963"/>
    <cellStyle name="常规 5 2 5 6 3 2 2 5 2" xfId="36964"/>
    <cellStyle name="常规 5 2 2 4 6 3 2 2 5 2" xfId="36965"/>
    <cellStyle name="常规 5 4 2 6 3 2 2 5 2" xfId="36966"/>
    <cellStyle name="常规 5 2 3 2 6 3 2 2 5 2" xfId="36967"/>
    <cellStyle name="常规 5 2 2 2 2 6 3 2 2 5 2" xfId="36968"/>
    <cellStyle name="常规 5 5 2 6 3 2 2 5 2" xfId="36969"/>
    <cellStyle name="常规 5 2 4 2 6 3 2 2 5 2" xfId="36970"/>
    <cellStyle name="常规 5 2 2 3 2 6 3 2 2 5 2" xfId="36971"/>
    <cellStyle name="常规 5 12 2 2 2 5 2" xfId="36972"/>
    <cellStyle name="常规 5 2 11 2 2 2 5 2" xfId="36973"/>
    <cellStyle name="常规 5 2 2 10 2 2 2 5 2" xfId="36974"/>
    <cellStyle name="常规 5 4 8 2 2 2 5 2" xfId="36975"/>
    <cellStyle name="常规 5 2 3 8 2 2 2 5 2" xfId="36976"/>
    <cellStyle name="常规 5 2 2 2 8 2 2 2 5 2" xfId="36977"/>
    <cellStyle name="常规 5 5 8 2 2 2 5 2" xfId="36978"/>
    <cellStyle name="常规 5 2 4 8 2 2 2 5 2" xfId="36979"/>
    <cellStyle name="常规 5 2 2 3 8 2 2 2 5 2" xfId="36980"/>
    <cellStyle name="常规 5 6 7 2 2 2 5 2" xfId="36981"/>
    <cellStyle name="常规 5 2 5 7 2 2 2 5 2" xfId="36982"/>
    <cellStyle name="常规 5 2 2 4 7 2 2 2 5 2" xfId="36983"/>
    <cellStyle name="常规 5 4 2 7 2 2 2 5 2" xfId="36984"/>
    <cellStyle name="常规 5 2 3 2 7 2 2 2 5 2" xfId="36985"/>
    <cellStyle name="常规 5 2 2 2 2 7 2 2 2 5 2" xfId="36986"/>
    <cellStyle name="常规 5 5 2 7 2 2 2 5 2" xfId="36987"/>
    <cellStyle name="常规 5 2 4 2 7 2 2 2 5 2" xfId="36988"/>
    <cellStyle name="常规 5 2 2 3 2 7 2 2 2 5 2" xfId="36989"/>
    <cellStyle name="常规 5 7 2 2 2 2 5 2" xfId="36990"/>
    <cellStyle name="常规 5 2 6 2 2 2 2 5 2" xfId="36991"/>
    <cellStyle name="常规 5 2 2 5 2 2 2 2 5 2" xfId="36992"/>
    <cellStyle name="常规 5 4 3 2 2 2 2 5 2" xfId="36993"/>
    <cellStyle name="常规 5 2 3 3 2 2 2 2 5 2" xfId="36994"/>
    <cellStyle name="常规 5 2 2 2 3 2 2 2 2 5 2" xfId="36995"/>
    <cellStyle name="常规 5 5 3 2 2 2 2 5 2" xfId="36996"/>
    <cellStyle name="常规 5 2 4 3 2 2 2 2 5 2" xfId="36997"/>
    <cellStyle name="常规 5 2 2 3 3 2 2 2 2 5 2" xfId="36998"/>
    <cellStyle name="常规 5 6 2 2 2 2 2 5 2" xfId="36999"/>
    <cellStyle name="常规 5 2 5 2 2 2 2 2 5 2" xfId="37000"/>
    <cellStyle name="常规 5 2 2 4 2 2 2 2 2 5 2" xfId="37001"/>
    <cellStyle name="常规 5 4 2 2 2 2 2 2 5 2" xfId="37002"/>
    <cellStyle name="常规 5 2 3 2 2 2 2 2 2 5 2" xfId="37003"/>
    <cellStyle name="常规 5 2 2 2 2 2 2 2 2 2 5 2" xfId="37004"/>
    <cellStyle name="常规 5 5 2 2 2 2 2 2 5 2" xfId="37005"/>
    <cellStyle name="常规 5 2 4 2 2 2 2 2 2 5 2" xfId="37006"/>
    <cellStyle name="常规 5 2 2 3 2 2 2 2 2 2 5 2" xfId="37007"/>
    <cellStyle name="常规 5 8 2 2 2 2 5 2" xfId="37008"/>
    <cellStyle name="常规 5 2 7 2 2 2 2 5 2" xfId="37009"/>
    <cellStyle name="常规 5 2 2 6 2 2 2 2 5 2" xfId="37010"/>
    <cellStyle name="常规 5 4 4 2 2 2 2 5 2" xfId="37011"/>
    <cellStyle name="常规 5 2 3 4 2 2 2 2 5 2" xfId="37012"/>
    <cellStyle name="常规 5 2 2 2 4 2 2 2 2 5 2" xfId="37013"/>
    <cellStyle name="常规 5 5 4 2 2 2 2 5 2" xfId="37014"/>
    <cellStyle name="常规 5 2 4 4 2 2 2 2 5 2" xfId="37015"/>
    <cellStyle name="常规 5 2 2 3 4 2 2 2 2 5 2" xfId="37016"/>
    <cellStyle name="常规 5 6 3 2 2 2 2 5 2" xfId="37017"/>
    <cellStyle name="常规 5 2 5 3 2 2 2 2 5 2" xfId="37018"/>
    <cellStyle name="常规 5 2 2 4 3 2 2 2 2 5 2" xfId="37019"/>
    <cellStyle name="常规 5 4 2 3 2 2 2 2 5 2" xfId="37020"/>
    <cellStyle name="常规 5 2 3 2 3 2 2 2 2 5 2" xfId="37021"/>
    <cellStyle name="常规 5 2 2 2 2 3 2 2 2 2 5 2" xfId="37022"/>
    <cellStyle name="常规 5 5 2 3 2 2 2 2 5 2" xfId="37023"/>
    <cellStyle name="常规 5 2 4 2 3 2 2 2 2 5 2" xfId="37024"/>
    <cellStyle name="常规 5 2 2 3 2 3 2 2 2 2 5 2" xfId="37025"/>
    <cellStyle name="常规 5 9 2 2 2 2 5 2" xfId="37026"/>
    <cellStyle name="常规 5 2 8 2 2 2 2 5 2" xfId="37027"/>
    <cellStyle name="常规 5 2 2 7 2 2 2 2 5 2" xfId="37028"/>
    <cellStyle name="常规 5 4 5 2 2 2 2 5 2" xfId="37029"/>
    <cellStyle name="常规 5 2 3 5 2 2 2 2 5 2" xfId="37030"/>
    <cellStyle name="常规 5 2 2 2 5 2 2 2 2 5 2" xfId="37031"/>
    <cellStyle name="常规 5 5 5 2 2 2 2 5 2" xfId="37032"/>
    <cellStyle name="常规 5 2 4 5 2 2 2 2 5 2" xfId="37033"/>
    <cellStyle name="常规 5 2 2 3 5 2 2 2 2 5 2" xfId="37034"/>
    <cellStyle name="常规 5 6 4 2 2 2 2 5 2" xfId="37035"/>
    <cellStyle name="常规 5 2 5 4 2 2 2 2 5 2" xfId="37036"/>
    <cellStyle name="常规 5 2 2 4 4 2 2 2 2 5 2" xfId="37037"/>
    <cellStyle name="常规 5 4 2 4 2 2 2 2 5 2" xfId="37038"/>
    <cellStyle name="常规 5 2 3 2 4 2 2 2 2 5 2" xfId="37039"/>
    <cellStyle name="常规 5 2 2 2 2 4 2 2 2 2 5 2" xfId="37040"/>
    <cellStyle name="常规 5 5 2 4 2 2 2 2 5 2" xfId="37041"/>
    <cellStyle name="常规 5 2 4 2 4 2 2 2 2 5 2" xfId="37042"/>
    <cellStyle name="常规 5 2 2 3 2 4 2 2 2 2 5 2" xfId="37043"/>
    <cellStyle name="常规 5 10 2 2 2 2 5 2" xfId="37044"/>
    <cellStyle name="常规 5 2 9 2 2 2 2 5 2" xfId="37045"/>
    <cellStyle name="常规 5 2 2 8 2 2 2 2 5 2" xfId="37046"/>
    <cellStyle name="常规 5 4 6 2 2 2 2 5 2" xfId="37047"/>
    <cellStyle name="常规 5 2 3 6 2 2 2 2 5 2" xfId="37048"/>
    <cellStyle name="常规 5 2 2 2 6 2 2 2 2 5 2" xfId="37049"/>
    <cellStyle name="常规 5 5 6 2 2 2 2 5 2" xfId="37050"/>
    <cellStyle name="常规 5 2 4 6 2 2 2 2 5 2" xfId="37051"/>
    <cellStyle name="常规 5 2 2 3 6 2 2 2 2 5 2" xfId="37052"/>
    <cellStyle name="常规 5 6 5 2 2 2 2 5 2" xfId="37053"/>
    <cellStyle name="常规 5 2 5 5 2 2 2 2 5 2" xfId="37054"/>
    <cellStyle name="常规 5 2 2 4 5 2 2 2 2 5 2" xfId="37055"/>
    <cellStyle name="常规 5 4 2 5 2 2 2 2 5 2" xfId="37056"/>
    <cellStyle name="常规 5 2 3 2 5 2 2 2 2 5 2" xfId="37057"/>
    <cellStyle name="常规 5 2 2 2 2 5 2 2 2 2 5 2" xfId="37058"/>
    <cellStyle name="常规 5 5 2 5 2 2 2 2 5 2" xfId="37059"/>
    <cellStyle name="常规 5 2 4 2 5 2 2 2 2 5 2" xfId="37060"/>
    <cellStyle name="常规 5 2 2 3 2 5 2 2 2 2 5 2" xfId="37061"/>
    <cellStyle name="常规 5 11 2 2 2 2 5 2" xfId="37062"/>
    <cellStyle name="常规 5 2 10 2 2 2 2 5 2" xfId="37063"/>
    <cellStyle name="常规 5 2 2 9 2 2 2 2 5 2" xfId="37064"/>
    <cellStyle name="常规 5 4 7 2 2 2 2 5 2" xfId="37065"/>
    <cellStyle name="常规 5 2 3 7 2 2 2 2 5 2" xfId="37066"/>
    <cellStyle name="常规 5 2 2 2 7 2 2 2 2 5 2" xfId="37067"/>
    <cellStyle name="常规 5 5 7 2 2 2 2 5 2" xfId="37068"/>
    <cellStyle name="常规 5 2 4 7 2 2 2 2 5 2" xfId="37069"/>
    <cellStyle name="常规 5 2 2 3 7 2 2 2 2 5 2" xfId="37070"/>
    <cellStyle name="常规 5 6 6 2 2 2 2 5 2" xfId="37071"/>
    <cellStyle name="常规 5 2 5 6 2 2 2 2 5 2" xfId="37072"/>
    <cellStyle name="常规 5 2 2 4 6 2 2 2 2 5 2" xfId="37073"/>
    <cellStyle name="常规 5 4 2 6 2 2 2 2 5 2" xfId="37074"/>
    <cellStyle name="常规 5 2 3 2 6 2 2 2 2 5 2" xfId="37075"/>
    <cellStyle name="常规 5 2 2 2 2 6 2 2 2 2 5 2" xfId="37076"/>
    <cellStyle name="常规 5 5 2 6 2 2 2 2 5 2" xfId="37077"/>
    <cellStyle name="常规 5 2 4 2 6 2 2 2 2 5 2" xfId="37078"/>
    <cellStyle name="常规 5 2 2 3 2 6 2 2 2 2 5 2" xfId="37079"/>
    <cellStyle name="常规 5 14 2 2 5 2" xfId="37080"/>
    <cellStyle name="常规 5 2 13 2 2 5 2" xfId="37081"/>
    <cellStyle name="常规 5 2 2 12 2 2 5 2" xfId="37082"/>
    <cellStyle name="常规 5 4 10 2 2 5 2" xfId="37083"/>
    <cellStyle name="常规 5 2 3 10 2 2 5 2" xfId="37084"/>
    <cellStyle name="常规 5 2 2 2 10 2 2 5 2" xfId="37085"/>
    <cellStyle name="常规 5 5 10 2 2 5 2" xfId="37086"/>
    <cellStyle name="常规 5 2 4 10 2 2 5 2" xfId="37087"/>
    <cellStyle name="常规 5 2 2 3 10 2 2 5 2" xfId="37088"/>
    <cellStyle name="常规 5 6 9 2 2 5 2" xfId="37089"/>
    <cellStyle name="常规 5 2 5 9 2 2 5 2" xfId="37090"/>
    <cellStyle name="常规 5 2 2 4 9 2 2 5 2" xfId="37091"/>
    <cellStyle name="常规 5 4 2 9 2 2 5 2" xfId="37092"/>
    <cellStyle name="常规 5 2 3 2 9 2 2 5 2" xfId="37093"/>
    <cellStyle name="常规 5 2 2 2 2 9 2 2 5 2" xfId="37094"/>
    <cellStyle name="常规 5 5 2 9 2 2 5 2" xfId="37095"/>
    <cellStyle name="常规 5 2 4 2 9 2 2 5 2" xfId="37096"/>
    <cellStyle name="常规 5 2 2 3 2 9 2 2 5 2" xfId="37097"/>
    <cellStyle name="常规 5 7 4 2 2 5 2" xfId="37098"/>
    <cellStyle name="常规 5 2 6 4 2 2 5 2" xfId="37099"/>
    <cellStyle name="常规 5 2 2 5 4 2 2 5 2" xfId="37100"/>
    <cellStyle name="常规 5 4 3 4 2 2 5 2" xfId="37101"/>
    <cellStyle name="常规 5 2 3 3 4 2 2 5 2" xfId="37102"/>
    <cellStyle name="常规 5 2 2 2 3 4 2 2 5 2" xfId="37103"/>
    <cellStyle name="常规 5 5 3 4 2 2 5 2" xfId="37104"/>
    <cellStyle name="常规 5 2 4 3 4 2 2 5 2" xfId="37105"/>
    <cellStyle name="常规 5 2 2 3 3 4 2 2 5 2" xfId="37106"/>
    <cellStyle name="常规 5 6 2 4 2 2 5 2" xfId="37107"/>
    <cellStyle name="常规 5 2 5 2 4 2 2 5 2" xfId="37108"/>
    <cellStyle name="常规 5 2 2 4 2 4 2 2 5 2" xfId="37109"/>
    <cellStyle name="常规 5 4 2 2 4 2 2 5 2" xfId="37110"/>
    <cellStyle name="常规 5 2 3 2 2 4 2 2 5 2" xfId="37111"/>
    <cellStyle name="常规 5 2 2 2 2 2 4 2 2 5 2" xfId="37112"/>
    <cellStyle name="常规 5 5 2 2 4 2 2 5 2" xfId="37113"/>
    <cellStyle name="常规 5 2 4 2 2 4 2 2 5 2" xfId="37114"/>
    <cellStyle name="常规 5 2 2 3 2 2 4 2 2 5 2" xfId="37115"/>
    <cellStyle name="常规 5 8 4 2 2 5 2" xfId="37116"/>
    <cellStyle name="常规 5 2 7 4 2 2 5 2" xfId="37117"/>
    <cellStyle name="常规 5 2 2 6 4 2 2 5 2" xfId="37118"/>
    <cellStyle name="常规 5 4 4 4 2 2 5 2" xfId="37119"/>
    <cellStyle name="常规 5 2 3 4 4 2 2 5 2" xfId="37120"/>
    <cellStyle name="常规 5 2 2 2 4 4 2 2 5 2" xfId="37121"/>
    <cellStyle name="常规 5 5 4 4 2 2 5 2" xfId="37122"/>
    <cellStyle name="常规 5 2 4 4 4 2 2 5 2" xfId="37123"/>
    <cellStyle name="常规 5 2 2 3 4 4 2 2 5 2" xfId="37124"/>
    <cellStyle name="常规 5 6 3 4 2 2 5 2" xfId="37125"/>
    <cellStyle name="常规 5 2 5 3 4 2 2 5 2" xfId="37126"/>
    <cellStyle name="常规 5 2 2 4 3 4 2 2 5 2" xfId="37127"/>
    <cellStyle name="常规 5 4 2 3 4 2 2 5 2" xfId="37128"/>
    <cellStyle name="常规 5 2 3 2 3 4 2 2 5 2" xfId="37129"/>
    <cellStyle name="常规 5 2 2 2 2 3 4 2 2 5 2" xfId="37130"/>
    <cellStyle name="常规 5 5 2 3 4 2 2 5 2" xfId="37131"/>
    <cellStyle name="常规 5 2 4 2 3 4 2 2 5 2" xfId="37132"/>
    <cellStyle name="常规 5 2 2 3 2 3 4 2 2 5 2" xfId="37133"/>
    <cellStyle name="常规 5 9 4 2 2 5 2" xfId="37134"/>
    <cellStyle name="常规 5 2 8 4 2 2 5 2" xfId="37135"/>
    <cellStyle name="常规 5 2 2 7 4 2 2 5 2" xfId="37136"/>
    <cellStyle name="常规 5 4 5 4 2 2 5 2" xfId="37137"/>
    <cellStyle name="常规 5 2 3 5 4 2 2 5 2" xfId="37138"/>
    <cellStyle name="常规 5 2 2 2 5 4 2 2 5 2" xfId="37139"/>
    <cellStyle name="常规 5 5 5 4 2 2 5 2" xfId="37140"/>
    <cellStyle name="常规 5 2 4 5 4 2 2 5 2" xfId="37141"/>
    <cellStyle name="常规 5 2 2 3 5 4 2 2 5 2" xfId="37142"/>
    <cellStyle name="常规 5 6 4 4 2 2 5 2" xfId="37143"/>
    <cellStyle name="常规 5 2 5 4 4 2 2 5 2" xfId="37144"/>
    <cellStyle name="常规 5 2 2 4 4 4 2 2 5 2" xfId="37145"/>
    <cellStyle name="常规 5 4 2 4 4 2 2 5 2" xfId="37146"/>
    <cellStyle name="常规 5 2 3 2 4 4 2 2 5 2" xfId="37147"/>
    <cellStyle name="常规 5 2 2 2 2 4 4 2 2 5 2" xfId="37148"/>
    <cellStyle name="常规 5 5 2 4 4 2 2 5 2" xfId="37149"/>
    <cellStyle name="常规 5 2 4 2 4 4 2 2 5 2" xfId="37150"/>
    <cellStyle name="常规 5 2 2 3 2 4 4 2 2 5 2" xfId="37151"/>
    <cellStyle name="常规 5 10 4 2 2 5 2" xfId="37152"/>
    <cellStyle name="常规 5 2 9 4 2 2 5 2" xfId="37153"/>
    <cellStyle name="常规 5 2 2 8 4 2 2 5 2" xfId="37154"/>
    <cellStyle name="常规 5 4 6 4 2 2 5 2" xfId="37155"/>
    <cellStyle name="常规 5 2 3 6 4 2 2 5 2" xfId="37156"/>
    <cellStyle name="常规 5 2 2 2 6 4 2 2 5 2" xfId="37157"/>
    <cellStyle name="常规 5 5 6 4 2 2 5 2" xfId="37158"/>
    <cellStyle name="常规 5 2 4 6 4 2 2 5 2" xfId="37159"/>
    <cellStyle name="常规 5 2 2 3 6 4 2 2 5 2" xfId="37160"/>
    <cellStyle name="常规 5 6 5 4 2 2 5 2" xfId="37161"/>
    <cellStyle name="常规 5 2 5 5 4 2 2 5 2" xfId="37162"/>
    <cellStyle name="常规 5 2 2 4 5 4 2 2 5 2" xfId="37163"/>
    <cellStyle name="常规 5 4 2 5 4 2 2 5 2" xfId="37164"/>
    <cellStyle name="常规 5 2 3 2 5 4 2 2 5 2" xfId="37165"/>
    <cellStyle name="常规 5 2 2 2 2 5 4 2 2 5 2" xfId="37166"/>
    <cellStyle name="常规 5 5 2 5 4 2 2 5 2" xfId="37167"/>
    <cellStyle name="常规 5 2 4 2 5 4 2 2 5 2" xfId="37168"/>
    <cellStyle name="常规 5 2 2 3 2 5 4 2 2 5 2" xfId="37169"/>
    <cellStyle name="常规 5 11 4 2 2 5 2" xfId="37170"/>
    <cellStyle name="常规 5 2 10 4 2 2 5 2" xfId="37171"/>
    <cellStyle name="常规 5 2 2 9 4 2 2 5 2" xfId="37172"/>
    <cellStyle name="常规 5 4 7 4 2 2 5 2" xfId="37173"/>
    <cellStyle name="常规 5 2 3 7 4 2 2 5 2" xfId="37174"/>
    <cellStyle name="常规 5 2 2 2 7 4 2 2 5 2" xfId="37175"/>
    <cellStyle name="常规 5 5 7 4 2 2 5 2" xfId="37176"/>
    <cellStyle name="常规 5 2 4 7 4 2 2 5 2" xfId="37177"/>
    <cellStyle name="常规 5 2 2 3 7 4 2 2 5 2" xfId="37178"/>
    <cellStyle name="常规 5 6 6 4 2 2 5 2" xfId="37179"/>
    <cellStyle name="常规 5 2 5 6 4 2 2 5 2" xfId="37180"/>
    <cellStyle name="常规 5 2 2 4 6 4 2 2 5 2" xfId="37181"/>
    <cellStyle name="常规 5 4 2 6 4 2 2 5 2" xfId="37182"/>
    <cellStyle name="常规 5 2 3 2 6 4 2 2 5 2" xfId="37183"/>
    <cellStyle name="常规 5 2 2 2 2 6 4 2 2 5 2" xfId="37184"/>
    <cellStyle name="常规 5 5 2 6 4 2 2 5 2" xfId="37185"/>
    <cellStyle name="常规 5 2 4 2 6 4 2 2 5 2" xfId="37186"/>
    <cellStyle name="常规 5 2 2 3 2 6 4 2 2 5 2" xfId="37187"/>
    <cellStyle name="常规 5 12 3 2 2 5 2" xfId="37188"/>
    <cellStyle name="常规 5 2 11 3 2 2 5 2" xfId="37189"/>
    <cellStyle name="常规 5 2 2 10 3 2 2 5 2" xfId="37190"/>
    <cellStyle name="常规 5 4 8 3 2 2 5 2" xfId="37191"/>
    <cellStyle name="常规 5 2 3 8 3 2 2 5 2" xfId="37192"/>
    <cellStyle name="常规 5 2 2 2 8 3 2 2 5 2" xfId="37193"/>
    <cellStyle name="常规 5 5 8 3 2 2 5 2" xfId="37194"/>
    <cellStyle name="常规 5 2 4 8 3 2 2 5 2" xfId="37195"/>
    <cellStyle name="常规 5 2 2 3 8 3 2 2 5 2" xfId="37196"/>
    <cellStyle name="常规 5 6 7 3 2 2 5 2" xfId="37197"/>
    <cellStyle name="常规 5 2 5 7 3 2 2 5 2" xfId="37198"/>
    <cellStyle name="常规 5 2 2 4 7 3 2 2 5 2" xfId="37199"/>
    <cellStyle name="常规 5 4 2 7 3 2 2 5 2" xfId="37200"/>
    <cellStyle name="常规 5 2 3 2 7 3 2 2 5 2" xfId="37201"/>
    <cellStyle name="常规 5 2 2 2 2 7 3 2 2 5 2" xfId="37202"/>
    <cellStyle name="常规 5 5 2 7 3 2 2 5 2" xfId="37203"/>
    <cellStyle name="常规 5 2 4 2 7 3 2 2 5 2" xfId="37204"/>
    <cellStyle name="常规 5 2 2 3 2 7 3 2 2 5 2" xfId="37205"/>
    <cellStyle name="常规 5 7 2 3 2 2 5 2" xfId="37206"/>
    <cellStyle name="常规 5 2 6 2 3 2 2 5 2" xfId="37207"/>
    <cellStyle name="常规 5 2 2 5 2 3 2 2 5 2" xfId="37208"/>
    <cellStyle name="常规 5 4 3 2 3 2 2 5 2" xfId="37209"/>
    <cellStyle name="常规 5 2 3 3 2 3 2 2 5 2" xfId="37210"/>
    <cellStyle name="常规 5 2 2 2 3 2 3 2 2 5 2" xfId="37211"/>
    <cellStyle name="常规 5 5 3 2 3 2 2 5 2" xfId="37212"/>
    <cellStyle name="常规 5 2 4 3 2 3 2 2 5 2" xfId="37213"/>
    <cellStyle name="常规 5 2 2 3 3 2 3 2 2 5 2" xfId="37214"/>
    <cellStyle name="常规 5 6 2 2 3 2 2 5 2" xfId="37215"/>
    <cellStyle name="常规 5 2 5 2 2 3 2 2 5 2" xfId="37216"/>
    <cellStyle name="常规 5 2 2 4 2 2 3 2 2 5 2" xfId="37217"/>
    <cellStyle name="常规 5 4 2 2 2 3 2 2 5 2" xfId="37218"/>
    <cellStyle name="常规 5 2 3 2 2 2 3 2 2 5 2" xfId="37219"/>
    <cellStyle name="常规 5 2 2 2 2 2 2 3 2 2 5 2" xfId="37220"/>
    <cellStyle name="常规 5 5 2 2 2 3 2 2 5 2" xfId="37221"/>
    <cellStyle name="常规 5 2 4 2 2 2 3 2 2 5 2" xfId="37222"/>
    <cellStyle name="常规 5 2 2 3 2 2 2 3 2 2 5 2" xfId="37223"/>
    <cellStyle name="常规 5 8 2 3 2 2 5 2" xfId="37224"/>
    <cellStyle name="常规 5 2 7 2 3 2 2 5 2" xfId="37225"/>
    <cellStyle name="常规 5 2 2 6 2 3 2 2 5 2" xfId="37226"/>
    <cellStyle name="常规 5 4 4 2 3 2 2 5 2" xfId="37227"/>
    <cellStyle name="常规 5 2 3 4 2 3 2 2 5 2" xfId="37228"/>
    <cellStyle name="常规 5 2 2 2 4 2 3 2 2 5 2" xfId="37229"/>
    <cellStyle name="常规 5 5 4 2 3 2 2 5 2" xfId="37230"/>
    <cellStyle name="常规 5 2 4 4 2 3 2 2 5 2" xfId="37231"/>
    <cellStyle name="常规 5 2 2 3 4 2 3 2 2 5 2" xfId="37232"/>
    <cellStyle name="常规 5 6 3 2 3 2 2 5 2" xfId="37233"/>
    <cellStyle name="常规 5 2 5 3 2 3 2 2 5 2" xfId="37234"/>
    <cellStyle name="常规 5 2 2 4 3 2 3 2 2 5 2" xfId="37235"/>
    <cellStyle name="常规 5 4 2 3 2 3 2 2 5 2" xfId="37236"/>
    <cellStyle name="常规 5 2 3 2 3 2 3 2 2 5 2" xfId="37237"/>
    <cellStyle name="常规 5 2 2 2 2 3 2 3 2 2 5 2" xfId="37238"/>
    <cellStyle name="常规 5 5 2 3 2 3 2 2 5 2" xfId="37239"/>
    <cellStyle name="常规 5 2 4 2 3 2 3 2 2 5 2" xfId="37240"/>
    <cellStyle name="常规 5 2 2 3 2 3 2 3 2 2 5 2" xfId="37241"/>
    <cellStyle name="常规 5 9 2 3 2 2 5 2" xfId="37242"/>
    <cellStyle name="常规 5 2 8 2 3 2 2 5 2" xfId="37243"/>
    <cellStyle name="常规 5 2 2 7 2 3 2 2 5 2" xfId="37244"/>
    <cellStyle name="常规 5 4 5 2 3 2 2 5 2" xfId="37245"/>
    <cellStyle name="常规 5 2 3 5 2 3 2 2 5 2" xfId="37246"/>
    <cellStyle name="常规 5 2 2 2 5 2 3 2 2 5 2" xfId="37247"/>
    <cellStyle name="常规 5 5 5 2 3 2 2 5 2" xfId="37248"/>
    <cellStyle name="常规 5 2 4 5 2 3 2 2 5 2" xfId="37249"/>
    <cellStyle name="常规 5 2 2 3 5 2 3 2 2 5 2" xfId="37250"/>
    <cellStyle name="常规 5 6 4 2 3 2 2 5 2" xfId="37251"/>
    <cellStyle name="常规 5 2 5 4 2 3 2 2 5 2" xfId="37252"/>
    <cellStyle name="常规 5 2 2 4 4 2 3 2 2 5 2" xfId="37253"/>
    <cellStyle name="常规 5 4 2 4 2 3 2 2 5 2" xfId="37254"/>
    <cellStyle name="常规 5 2 3 2 4 2 3 2 2 5 2" xfId="37255"/>
    <cellStyle name="常规 5 2 2 2 2 4 2 3 2 2 5 2" xfId="37256"/>
    <cellStyle name="常规 5 5 2 4 2 3 2 2 5 2" xfId="37257"/>
    <cellStyle name="常规 5 2 4 2 4 2 3 2 2 5 2" xfId="37258"/>
    <cellStyle name="常规 5 2 2 3 2 4 2 3 2 2 5 2" xfId="37259"/>
    <cellStyle name="常规 5 10 2 3 2 2 5 2" xfId="37260"/>
    <cellStyle name="常规 5 2 9 2 3 2 2 5 2" xfId="37261"/>
    <cellStyle name="常规 5 2 2 8 2 3 2 2 5 2" xfId="37262"/>
    <cellStyle name="常规 5 4 6 2 3 2 2 5 2" xfId="37263"/>
    <cellStyle name="常规 5 2 3 6 2 3 2 2 5 2" xfId="37264"/>
    <cellStyle name="常规 5 2 2 2 6 2 3 2 2 5 2" xfId="37265"/>
    <cellStyle name="常规 5 5 6 2 3 2 2 5 2" xfId="37266"/>
    <cellStyle name="常规 5 2 4 6 2 3 2 2 5 2" xfId="37267"/>
    <cellStyle name="常规 5 2 2 3 6 2 3 2 2 5 2" xfId="37268"/>
    <cellStyle name="常规 5 6 5 2 3 2 2 5 2" xfId="37269"/>
    <cellStyle name="常规 5 2 5 5 2 3 2 2 5 2" xfId="37270"/>
    <cellStyle name="常规 5 2 2 4 5 2 3 2 2 5 2" xfId="37271"/>
    <cellStyle name="常规 5 4 2 5 2 3 2 2 5 2" xfId="37272"/>
    <cellStyle name="常规 5 2 3 2 5 2 3 2 2 5 2" xfId="37273"/>
    <cellStyle name="常规 5 2 2 2 2 5 2 3 2 2 5 2" xfId="37274"/>
    <cellStyle name="常规 5 5 2 5 2 3 2 2 5 2" xfId="37275"/>
    <cellStyle name="常规 5 2 4 2 5 2 3 2 2 5 2" xfId="37276"/>
    <cellStyle name="常规 5 2 2 3 2 5 2 3 2 2 5 2" xfId="37277"/>
    <cellStyle name="常规 5 11 2 3 2 2 5 2" xfId="37278"/>
    <cellStyle name="常规 5 2 10 2 3 2 2 5 2" xfId="37279"/>
    <cellStyle name="常规 5 2 2 9 2 3 2 2 5 2" xfId="37280"/>
    <cellStyle name="常规 5 4 7 2 3 2 2 5 2" xfId="37281"/>
    <cellStyle name="常规 5 2 3 7 2 3 2 2 5 2" xfId="37282"/>
    <cellStyle name="常规 5 2 2 2 7 2 3 2 2 5 2" xfId="37283"/>
    <cellStyle name="常规 5 5 7 2 3 2 2 5 2" xfId="37284"/>
    <cellStyle name="常规 5 2 4 7 2 3 2 2 5 2" xfId="37285"/>
    <cellStyle name="常规 5 2 2 3 7 2 3 2 2 5 2" xfId="37286"/>
    <cellStyle name="常规 5 6 6 2 3 2 2 5 2" xfId="37287"/>
    <cellStyle name="常规 5 2 5 6 2 3 2 2 5 2" xfId="37288"/>
    <cellStyle name="常规 5 2 2 4 6 2 3 2 2 5 2" xfId="37289"/>
    <cellStyle name="常规 5 4 2 6 2 3 2 2 5 2" xfId="37290"/>
    <cellStyle name="常规 5 2 3 2 6 2 3 2 2 5 2" xfId="37291"/>
    <cellStyle name="常规 5 2 2 2 2 6 2 3 2 2 5 2" xfId="37292"/>
    <cellStyle name="常规 5 5 2 6 2 3 2 2 5 2" xfId="37293"/>
    <cellStyle name="常规 5 2 4 2 6 2 3 2 2 5 2" xfId="37294"/>
    <cellStyle name="常规 5 2 2 3 2 6 2 3 2 2 5 2" xfId="37295"/>
    <cellStyle name="常规 16 2 2" xfId="37296"/>
    <cellStyle name="常规 5 17 2 2" xfId="37297"/>
    <cellStyle name="常规 5 2 17 2 2" xfId="37298"/>
    <cellStyle name="常规 5 2 2 16 2 2" xfId="37299"/>
    <cellStyle name="常规 5 4 13 2 2" xfId="37300"/>
    <cellStyle name="常规 5 2 3 13 2 2" xfId="37301"/>
    <cellStyle name="常规 5 2 2 2 13 2 2" xfId="37302"/>
    <cellStyle name="常规 5 5 13 2 2" xfId="37303"/>
    <cellStyle name="常规 5 2 4 13 2 2" xfId="37304"/>
    <cellStyle name="常规 5 2 2 3 13 2 2" xfId="37305"/>
    <cellStyle name="常规 5 6 12 2 2" xfId="37306"/>
    <cellStyle name="常规 5 2 5 12 2 2" xfId="37307"/>
    <cellStyle name="常规 5 2 2 4 12 2 2" xfId="37308"/>
    <cellStyle name="常规 5 4 2 12 2 2" xfId="37309"/>
    <cellStyle name="常规 5 2 3 2 12 2 2" xfId="37310"/>
    <cellStyle name="常规 5 2 2 2 2 12 2 2" xfId="37311"/>
    <cellStyle name="常规 5 5 2 12 2 2" xfId="37312"/>
    <cellStyle name="常规 5 2 4 2 12 2 2" xfId="37313"/>
    <cellStyle name="常规 5 2 2 3 2 12 2 2" xfId="37314"/>
    <cellStyle name="常规 5 7 7 2 2" xfId="37315"/>
    <cellStyle name="常规 5 2 6 7 2 2" xfId="37316"/>
    <cellStyle name="常规 5 2 2 5 7 2 2" xfId="37317"/>
    <cellStyle name="常规 5 4 3 7 2 2" xfId="37318"/>
    <cellStyle name="常规 5 2 3 3 7 2 2" xfId="37319"/>
    <cellStyle name="常规 5 2 2 2 3 7 2 2" xfId="37320"/>
    <cellStyle name="常规 5 5 3 7 2 2" xfId="37321"/>
    <cellStyle name="常规 5 2 4 3 7 2 2" xfId="37322"/>
    <cellStyle name="常规 5 2 2 3 3 7 2 2" xfId="37323"/>
    <cellStyle name="常规 5 6 2 7 2 2" xfId="37324"/>
    <cellStyle name="常规 5 2 5 2 7 2 2" xfId="37325"/>
    <cellStyle name="常规 5 2 2 4 2 7 2 2" xfId="37326"/>
    <cellStyle name="常规 5 4 2 2 7 2 2" xfId="37327"/>
    <cellStyle name="常规 5 2 3 2 2 7 2 2" xfId="37328"/>
    <cellStyle name="常规 5 2 2 2 2 2 7 2 2" xfId="37329"/>
    <cellStyle name="常规 5 5 2 2 7 2 2" xfId="37330"/>
    <cellStyle name="常规 5 2 4 2 2 7 2 2" xfId="37331"/>
    <cellStyle name="常规 5 2 2 3 2 2 7 2 2" xfId="37332"/>
    <cellStyle name="常规 5 8 7 2 2" xfId="37333"/>
    <cellStyle name="常规 5 2 7 7 2 2" xfId="37334"/>
    <cellStyle name="常规 5 2 2 6 7 2 2" xfId="37335"/>
    <cellStyle name="常规 5 4 4 7 2 2" xfId="37336"/>
    <cellStyle name="常规 5 2 3 4 7 2 2" xfId="37337"/>
    <cellStyle name="常规 5 2 2 2 4 7 2 2" xfId="37338"/>
    <cellStyle name="常规 5 5 4 7 2 2" xfId="37339"/>
    <cellStyle name="常规 5 2 4 4 7 2 2" xfId="37340"/>
    <cellStyle name="常规 5 2 2 3 4 7 2 2" xfId="37341"/>
    <cellStyle name="常规 5 6 3 7 2 2" xfId="37342"/>
    <cellStyle name="常规 5 2 5 3 7 2 2" xfId="37343"/>
    <cellStyle name="常规 5 2 2 4 3 7 2 2" xfId="37344"/>
    <cellStyle name="常规 5 4 2 3 7 2 2" xfId="37345"/>
    <cellStyle name="常规 5 2 3 2 3 7 2 2" xfId="37346"/>
    <cellStyle name="常规 5 2 2 2 2 3 7 2 2" xfId="37347"/>
    <cellStyle name="常规 5 5 2 3 7 2 2" xfId="37348"/>
    <cellStyle name="常规 5 2 4 2 3 7 2 2" xfId="37349"/>
    <cellStyle name="常规 5 2 2 3 2 3 7 2 2" xfId="37350"/>
    <cellStyle name="常规 5 9 7 2 2" xfId="37351"/>
    <cellStyle name="常规 5 2 8 7 2 2" xfId="37352"/>
    <cellStyle name="常规 5 2 2 7 7 2 2" xfId="37353"/>
    <cellStyle name="常规 5 4 5 7 2 2" xfId="37354"/>
    <cellStyle name="常规 5 2 3 5 7 2 2" xfId="37355"/>
    <cellStyle name="常规 5 2 2 2 5 7 2 2" xfId="37356"/>
    <cellStyle name="常规 5 5 5 7 2 2" xfId="37357"/>
    <cellStyle name="常规 5 2 4 5 7 2 2" xfId="37358"/>
    <cellStyle name="常规 5 2 2 3 5 7 2 2" xfId="37359"/>
    <cellStyle name="常规 5 6 4 7 2 2" xfId="37360"/>
    <cellStyle name="常规 5 2 5 4 7 2 2" xfId="37361"/>
    <cellStyle name="常规 5 2 2 4 4 7 2 2" xfId="37362"/>
    <cellStyle name="常规 5 4 2 4 7 2 2" xfId="37363"/>
    <cellStyle name="常规 5 2 3 2 4 7 2 2" xfId="37364"/>
    <cellStyle name="常规 5 2 2 2 2 4 7 2 2" xfId="37365"/>
    <cellStyle name="常规 5 5 2 4 7 2 2" xfId="37366"/>
    <cellStyle name="常规 5 2 4 2 4 7 2 2" xfId="37367"/>
    <cellStyle name="常规 5 2 2 3 2 4 7 2 2" xfId="37368"/>
    <cellStyle name="常规 5 10 7 2 2" xfId="37369"/>
    <cellStyle name="常规 5 2 9 7 2 2" xfId="37370"/>
    <cellStyle name="常规 5 2 2 8 7 2 2" xfId="37371"/>
    <cellStyle name="常规 5 4 6 7 2 2" xfId="37372"/>
    <cellStyle name="常规 5 2 3 6 7 2 2" xfId="37373"/>
    <cellStyle name="常规 5 2 2 2 6 7 2 2" xfId="37374"/>
    <cellStyle name="常规 5 5 6 7 2 2" xfId="37375"/>
    <cellStyle name="常规 5 2 4 6 7 2 2" xfId="37376"/>
    <cellStyle name="常规 5 2 2 3 6 7 2 2" xfId="37377"/>
    <cellStyle name="常规 5 6 5 7 2 2" xfId="37378"/>
    <cellStyle name="常规 5 2 5 5 7 2 2" xfId="37379"/>
    <cellStyle name="常规 5 2 2 4 5 7 2 2" xfId="37380"/>
    <cellStyle name="常规 5 4 2 5 7 2 2" xfId="37381"/>
    <cellStyle name="常规 5 2 3 2 5 7 2 2" xfId="37382"/>
    <cellStyle name="常规 5 2 2 2 2 5 7 2 2" xfId="37383"/>
    <cellStyle name="常规 5 5 2 5 7 2 2" xfId="37384"/>
    <cellStyle name="常规 5 2 4 2 5 7 2 2" xfId="37385"/>
    <cellStyle name="常规 5 2 2 3 2 5 7 2 2" xfId="37386"/>
    <cellStyle name="常规 5 11 7 2 2" xfId="37387"/>
    <cellStyle name="常规 5 2 10 7 2 2" xfId="37388"/>
    <cellStyle name="常规 5 2 2 9 7 2 2" xfId="37389"/>
    <cellStyle name="常规 5 4 7 7 2 2" xfId="37390"/>
    <cellStyle name="常规 5 2 3 7 7 2 2" xfId="37391"/>
    <cellStyle name="常规 5 2 2 2 7 7 2 2" xfId="37392"/>
    <cellStyle name="常规 5 5 7 7 2 2" xfId="37393"/>
    <cellStyle name="常规 5 2 4 7 7 2 2" xfId="37394"/>
    <cellStyle name="常规 5 2 2 3 7 7 2 2" xfId="37395"/>
    <cellStyle name="常规 5 6 6 7 2 2" xfId="37396"/>
    <cellStyle name="常规 5 2 5 6 7 2 2" xfId="37397"/>
    <cellStyle name="常规 5 2 2 4 6 7 2 2" xfId="37398"/>
    <cellStyle name="常规 5 4 2 6 7 2 2" xfId="37399"/>
    <cellStyle name="常规 5 2 3 2 6 7 2 2" xfId="37400"/>
    <cellStyle name="常规 5 2 2 2 2 6 7 2 2" xfId="37401"/>
    <cellStyle name="常规 5 5 2 6 7 2 2" xfId="37402"/>
    <cellStyle name="常规 5 2 4 2 6 7 2 2" xfId="37403"/>
    <cellStyle name="常规 5 2 2 3 2 6 7 2 2" xfId="37404"/>
    <cellStyle name="常规 5 12 6 2 2" xfId="37405"/>
    <cellStyle name="常规 5 2 11 6 2 2" xfId="37406"/>
    <cellStyle name="常规 5 2 2 10 6 2 2" xfId="37407"/>
    <cellStyle name="常规 5 4 8 6 2 2" xfId="37408"/>
    <cellStyle name="常规 5 2 3 8 6 2 2" xfId="37409"/>
    <cellStyle name="常规 5 2 2 2 8 6 2 2" xfId="37410"/>
    <cellStyle name="常规 5 5 8 6 2 2" xfId="37411"/>
    <cellStyle name="常规 5 2 4 8 6 2 2" xfId="37412"/>
    <cellStyle name="常规 5 2 2 3 8 6 2 2" xfId="37413"/>
    <cellStyle name="常规 5 6 7 6 2 2" xfId="37414"/>
    <cellStyle name="常规 5 2 5 7 6 2 2" xfId="37415"/>
    <cellStyle name="常规 5 2 2 4 7 6 2 2" xfId="37416"/>
    <cellStyle name="常规 5 4 2 7 6 2 2" xfId="37417"/>
    <cellStyle name="常规 5 2 3 2 7 6 2 2" xfId="37418"/>
    <cellStyle name="常规 5 2 2 2 2 7 6 2 2" xfId="37419"/>
    <cellStyle name="常规 5 5 2 7 6 2 2" xfId="37420"/>
    <cellStyle name="常规 5 2 4 2 7 6 2 2" xfId="37421"/>
    <cellStyle name="常规 5 2 2 3 2 7 6 2 2" xfId="37422"/>
    <cellStyle name="常规 5 7 2 6 2 2" xfId="37423"/>
    <cellStyle name="常规 5 2 6 2 6 2 2" xfId="37424"/>
    <cellStyle name="常规 5 2 2 5 2 6 2 2" xfId="37425"/>
    <cellStyle name="常规 5 4 3 2 6 2 2" xfId="37426"/>
    <cellStyle name="常规 5 2 3 3 2 6 2 2" xfId="37427"/>
    <cellStyle name="常规 5 2 2 2 3 2 6 2 2" xfId="37428"/>
    <cellStyle name="常规 5 5 3 2 6 2 2" xfId="37429"/>
    <cellStyle name="常规 5 2 4 3 2 6 2 2" xfId="37430"/>
    <cellStyle name="常规 5 2 2 3 3 2 6 2 2" xfId="37431"/>
    <cellStyle name="常规 5 6 2 2 6 2 2" xfId="37432"/>
    <cellStyle name="常规 5 2 5 2 2 6 2 2" xfId="37433"/>
    <cellStyle name="常规 5 2 2 4 2 2 6 2 2" xfId="37434"/>
    <cellStyle name="常规 5 4 2 2 2 6 2 2" xfId="37435"/>
    <cellStyle name="常规 5 2 3 2 2 2 6 2 2" xfId="37436"/>
    <cellStyle name="常规 5 2 2 2 2 2 2 6 2 2" xfId="37437"/>
    <cellStyle name="常规 5 5 2 2 2 6 2 2" xfId="37438"/>
    <cellStyle name="常规 5 2 4 2 2 2 6 2 2" xfId="37439"/>
    <cellStyle name="常规 5 2 2 3 2 2 2 6 2 2" xfId="37440"/>
    <cellStyle name="常规 5 8 2 6 2 2" xfId="37441"/>
    <cellStyle name="常规 5 2 7 2 6 2 2" xfId="37442"/>
    <cellStyle name="常规 5 2 2 6 2 6 2 2" xfId="37443"/>
    <cellStyle name="常规 5 4 4 2 6 2 2" xfId="37444"/>
    <cellStyle name="常规 5 2 3 4 2 6 2 2" xfId="37445"/>
    <cellStyle name="常规 5 2 2 2 4 2 6 2 2" xfId="37446"/>
    <cellStyle name="常规 5 5 4 2 6 2 2" xfId="37447"/>
    <cellStyle name="常规 5 2 4 4 2 6 2 2" xfId="37448"/>
    <cellStyle name="常规 5 2 2 3 4 2 6 2 2" xfId="37449"/>
    <cellStyle name="常规 5 6 3 2 6 2 2" xfId="37450"/>
    <cellStyle name="常规 5 2 5 3 2 6 2 2" xfId="37451"/>
    <cellStyle name="常规 5 2 2 4 3 2 6 2 2" xfId="37452"/>
    <cellStyle name="常规 5 4 2 3 2 6 2 2" xfId="37453"/>
    <cellStyle name="常规 5 2 3 2 3 2 6 2 2" xfId="37454"/>
    <cellStyle name="常规 5 2 2 2 2 3 2 6 2 2" xfId="37455"/>
    <cellStyle name="常规 5 5 2 3 2 6 2 2" xfId="37456"/>
    <cellStyle name="常规 5 2 4 2 3 2 6 2 2" xfId="37457"/>
    <cellStyle name="常规 5 2 2 3 2 3 2 6 2 2" xfId="37458"/>
    <cellStyle name="常规 5 9 2 6 2 2" xfId="37459"/>
    <cellStyle name="常规 5 2 8 2 6 2 2" xfId="37460"/>
    <cellStyle name="常规 5 2 2 7 2 6 2 2" xfId="37461"/>
    <cellStyle name="常规 5 4 5 2 6 2 2" xfId="37462"/>
    <cellStyle name="常规 5 2 3 5 2 6 2 2" xfId="37463"/>
    <cellStyle name="常规 5 2 2 2 5 2 6 2 2" xfId="37464"/>
    <cellStyle name="常规 5 5 5 2 6 2 2" xfId="37465"/>
    <cellStyle name="常规 5 2 4 5 2 6 2 2" xfId="37466"/>
    <cellStyle name="常规 5 2 2 3 5 2 6 2 2" xfId="37467"/>
    <cellStyle name="常规 5 6 4 2 6 2 2" xfId="37468"/>
    <cellStyle name="常规 5 2 5 4 2 6 2 2" xfId="37469"/>
    <cellStyle name="常规 5 2 2 4 4 2 6 2 2" xfId="37470"/>
    <cellStyle name="常规 5 4 2 4 2 6 2 2" xfId="37471"/>
    <cellStyle name="常规 5 2 3 2 4 2 6 2 2" xfId="37472"/>
    <cellStyle name="常规 5 2 2 2 2 4 2 6 2 2" xfId="37473"/>
    <cellStyle name="常规 5 5 2 4 2 6 2 2" xfId="37474"/>
    <cellStyle name="常规 5 2 4 2 4 2 6 2 2" xfId="37475"/>
    <cellStyle name="常规 5 2 2 3 2 4 2 6 2 2" xfId="37476"/>
    <cellStyle name="常规 5 10 2 6 2 2" xfId="37477"/>
    <cellStyle name="常规 5 2 9 2 6 2 2" xfId="37478"/>
    <cellStyle name="常规 5 2 2 8 2 6 2 2" xfId="37479"/>
    <cellStyle name="常规 5 4 6 2 6 2 2" xfId="37480"/>
    <cellStyle name="常规 5 2 3 6 2 6 2 2" xfId="37481"/>
    <cellStyle name="常规 5 2 2 2 6 2 6 2 2" xfId="37482"/>
    <cellStyle name="常规 5 5 6 2 6 2 2" xfId="37483"/>
    <cellStyle name="常规 5 2 4 6 2 6 2 2" xfId="37484"/>
    <cellStyle name="常规 5 2 2 3 6 2 6 2 2" xfId="37485"/>
    <cellStyle name="常规 5 6 5 2 6 2 2" xfId="37486"/>
    <cellStyle name="常规 5 2 5 5 2 6 2 2" xfId="37487"/>
    <cellStyle name="常规 5 2 2 4 5 2 6 2 2" xfId="37488"/>
    <cellStyle name="常规 5 4 2 5 2 6 2 2" xfId="37489"/>
    <cellStyle name="常规 5 2 3 2 5 2 6 2 2" xfId="37490"/>
    <cellStyle name="常规 5 2 2 2 2 5 2 6 2 2" xfId="37491"/>
    <cellStyle name="常规 5 5 2 5 2 6 2 2" xfId="37492"/>
    <cellStyle name="常规 5 2 4 2 5 2 6 2 2" xfId="37493"/>
    <cellStyle name="常规 5 2 2 3 2 5 2 6 2 2" xfId="37494"/>
    <cellStyle name="常规 5 11 2 6 2 2" xfId="37495"/>
    <cellStyle name="常规 5 2 10 2 6 2 2" xfId="37496"/>
    <cellStyle name="常规 5 2 2 9 2 6 2 2" xfId="37497"/>
    <cellStyle name="常规 5 4 7 2 6 2 2" xfId="37498"/>
    <cellStyle name="常规 5 2 3 7 2 6 2 2" xfId="37499"/>
    <cellStyle name="常规 5 2 2 2 7 2 6 2 2" xfId="37500"/>
    <cellStyle name="常规 5 5 7 2 6 2 2" xfId="37501"/>
    <cellStyle name="常规 5 2 4 7 2 6 2 2" xfId="37502"/>
    <cellStyle name="常规 5 2 2 3 7 2 6 2 2" xfId="37503"/>
    <cellStyle name="常规 5 6 6 2 6 2 2" xfId="37504"/>
    <cellStyle name="常规 5 2 5 6 2 6 2 2" xfId="37505"/>
    <cellStyle name="常规 5 2 2 4 6 2 6 2 2" xfId="37506"/>
    <cellStyle name="常规 5 4 2 6 2 6 2 2" xfId="37507"/>
    <cellStyle name="常规 5 2 3 2 6 2 6 2 2" xfId="37508"/>
    <cellStyle name="常规 5 2 2 2 2 6 2 6 2 2" xfId="37509"/>
    <cellStyle name="常规 5 5 2 6 2 6 2 2" xfId="37510"/>
    <cellStyle name="常规 5 2 4 2 6 2 6 2 2" xfId="37511"/>
    <cellStyle name="常规 5 2 2 3 2 6 2 6 2 2" xfId="37512"/>
    <cellStyle name="常规 5 13 4 2 2" xfId="37513"/>
    <cellStyle name="常规 5 2 12 4 2 2" xfId="37514"/>
    <cellStyle name="常规 5 2 2 11 4 2 2" xfId="37515"/>
    <cellStyle name="常规 5 4 9 4 2 2" xfId="37516"/>
    <cellStyle name="常规 5 2 3 9 4 2 2" xfId="37517"/>
    <cellStyle name="常规 5 2 2 2 9 4 2 2" xfId="37518"/>
    <cellStyle name="常规 5 5 9 4 2 2" xfId="37519"/>
    <cellStyle name="常规 5 2 4 9 4 2 2" xfId="37520"/>
    <cellStyle name="常规 5 2 2 3 9 4 2 2" xfId="37521"/>
    <cellStyle name="常规 5 6 8 4 2 2" xfId="37522"/>
    <cellStyle name="常规 5 2 5 8 4 2 2" xfId="37523"/>
    <cellStyle name="常规 5 2 2 4 8 4 2 2" xfId="37524"/>
    <cellStyle name="常规 5 4 2 8 4 2 2" xfId="37525"/>
    <cellStyle name="常规 5 2 3 2 8 4 2 2" xfId="37526"/>
    <cellStyle name="常规 5 2 2 2 2 8 4 2 2" xfId="37527"/>
    <cellStyle name="常规 5 5 2 8 4 2 2" xfId="37528"/>
    <cellStyle name="常规 5 2 4 2 8 4 2 2" xfId="37529"/>
    <cellStyle name="常规 5 2 2 3 2 8 4 2 2" xfId="37530"/>
    <cellStyle name="常规 5 7 3 4 2 2" xfId="37531"/>
    <cellStyle name="常规 5 2 6 3 4 2 2" xfId="37532"/>
    <cellStyle name="常规 5 2 2 5 3 4 2 2" xfId="37533"/>
    <cellStyle name="常规 5 4 3 3 4 2 2" xfId="37534"/>
    <cellStyle name="常规 5 2 3 3 3 4 2 2" xfId="37535"/>
    <cellStyle name="常规 5 2 2 2 3 3 4 2 2" xfId="37536"/>
    <cellStyle name="常规 5 5 3 3 4 2 2" xfId="37537"/>
    <cellStyle name="常规 5 2 4 3 3 4 2 2" xfId="37538"/>
    <cellStyle name="常规 5 2 2 3 3 3 4 2 2" xfId="37539"/>
    <cellStyle name="常规 5 6 2 3 4 2 2" xfId="37540"/>
    <cellStyle name="常规 5 2 5 2 3 4 2 2" xfId="37541"/>
    <cellStyle name="常规 5 2 2 4 2 3 4 2 2" xfId="37542"/>
    <cellStyle name="常规 5 4 2 2 3 4 2 2" xfId="37543"/>
    <cellStyle name="常规 5 2 3 2 2 3 4 2 2" xfId="37544"/>
    <cellStyle name="常规 5 2 2 2 2 2 3 4 2 2" xfId="37545"/>
    <cellStyle name="常规 5 5 2 2 3 4 2 2" xfId="37546"/>
    <cellStyle name="常规 5 2 4 2 2 3 4 2 2" xfId="37547"/>
    <cellStyle name="常规 5 2 2 3 2 2 3 4 2 2" xfId="37548"/>
    <cellStyle name="常规 5 8 3 4 2 2" xfId="37549"/>
    <cellStyle name="常规 5 2 7 3 4 2 2" xfId="37550"/>
    <cellStyle name="常规 5 2 2 6 3 4 2 2" xfId="37551"/>
    <cellStyle name="常规 5 4 4 3 4 2 2" xfId="37552"/>
    <cellStyle name="常规 5 2 3 4 3 4 2 2" xfId="37553"/>
    <cellStyle name="常规 5 2 2 2 4 3 4 2 2" xfId="37554"/>
    <cellStyle name="常规 5 5 4 3 4 2 2" xfId="37555"/>
    <cellStyle name="常规 5 2 4 4 3 4 2 2" xfId="37556"/>
    <cellStyle name="常规 5 2 2 3 4 3 4 2 2" xfId="37557"/>
    <cellStyle name="常规 5 6 3 3 4 2 2" xfId="37558"/>
    <cellStyle name="常规 5 2 5 3 3 4 2 2" xfId="37559"/>
    <cellStyle name="常规 5 2 2 4 3 3 4 2 2" xfId="37560"/>
    <cellStyle name="常规 5 4 2 3 3 4 2 2" xfId="37561"/>
    <cellStyle name="常规 5 2 3 2 3 3 4 2 2" xfId="37562"/>
    <cellStyle name="常规 5 2 2 2 2 3 3 4 2 2" xfId="37563"/>
    <cellStyle name="常规 5 5 2 3 3 4 2 2" xfId="37564"/>
    <cellStyle name="常规 5 2 4 2 3 3 4 2 2" xfId="37565"/>
    <cellStyle name="常规 5 2 2 3 2 3 3 4 2 2" xfId="37566"/>
    <cellStyle name="常规 5 9 3 4 2 2" xfId="37567"/>
    <cellStyle name="常规 5 2 8 3 4 2 2" xfId="37568"/>
    <cellStyle name="常规 5 2 2 7 3 4 2 2" xfId="37569"/>
    <cellStyle name="常规 5 4 5 3 4 2 2" xfId="37570"/>
    <cellStyle name="常规 5 2 3 5 3 4 2 2" xfId="37571"/>
    <cellStyle name="常规 5 2 2 2 5 3 4 2 2" xfId="37572"/>
    <cellStyle name="常规 5 5 5 3 4 2 2" xfId="37573"/>
    <cellStyle name="常规 5 2 4 5 3 4 2 2" xfId="37574"/>
    <cellStyle name="常规 5 2 2 3 5 3 4 2 2" xfId="37575"/>
    <cellStyle name="常规 5 6 4 3 4 2 2" xfId="37576"/>
    <cellStyle name="常规 5 2 5 4 3 4 2 2" xfId="37577"/>
    <cellStyle name="常规 5 2 2 4 4 3 4 2 2" xfId="37578"/>
    <cellStyle name="常规 5 4 2 4 3 4 2 2" xfId="37579"/>
    <cellStyle name="常规 5 2 3 2 4 3 4 2 2" xfId="37580"/>
    <cellStyle name="常规 5 2 2 2 2 4 3 4 2 2" xfId="37581"/>
    <cellStyle name="常规 5 5 2 4 3 4 2 2" xfId="37582"/>
    <cellStyle name="常规 5 2 4 2 4 3 4 2 2" xfId="37583"/>
    <cellStyle name="常规 5 2 2 3 2 4 3 4 2 2" xfId="37584"/>
    <cellStyle name="常规 5 10 3 4 2 2" xfId="37585"/>
    <cellStyle name="常规 5 2 9 3 4 2 2" xfId="37586"/>
    <cellStyle name="常规 5 2 2 8 3 4 2 2" xfId="37587"/>
    <cellStyle name="常规 5 4 6 3 4 2 2" xfId="37588"/>
    <cellStyle name="常规 5 2 3 6 3 4 2 2" xfId="37589"/>
    <cellStyle name="常规 5 2 2 2 6 3 4 2 2" xfId="37590"/>
    <cellStyle name="常规 5 5 6 3 4 2 2" xfId="37591"/>
    <cellStyle name="常规 5 2 4 6 3 4 2 2" xfId="37592"/>
    <cellStyle name="常规 5 2 2 3 6 3 4 2 2" xfId="37593"/>
    <cellStyle name="常规 5 6 5 3 4 2 2" xfId="37594"/>
    <cellStyle name="常规 5 2 5 5 3 4 2 2" xfId="37595"/>
    <cellStyle name="常规 5 2 2 4 5 3 4 2 2" xfId="37596"/>
    <cellStyle name="常规 5 4 2 5 3 4 2 2" xfId="37597"/>
    <cellStyle name="常规 5 2 3 2 5 3 4 2 2" xfId="37598"/>
    <cellStyle name="常规 5 2 2 2 2 5 3 4 2 2" xfId="37599"/>
    <cellStyle name="常规 5 5 2 5 3 4 2 2" xfId="37600"/>
    <cellStyle name="常规 5 2 4 2 5 3 4 2 2" xfId="37601"/>
    <cellStyle name="常规 5 2 2 3 2 5 3 4 2 2" xfId="37602"/>
    <cellStyle name="常规 5 11 3 4 2 2" xfId="37603"/>
    <cellStyle name="常规 5 2 10 3 4 2 2" xfId="37604"/>
    <cellStyle name="常规 5 2 2 9 3 4 2 2" xfId="37605"/>
    <cellStyle name="常规 5 4 7 3 4 2 2" xfId="37606"/>
    <cellStyle name="常规 5 2 3 7 3 4 2 2" xfId="37607"/>
    <cellStyle name="常规 5 2 2 2 7 3 4 2 2" xfId="37608"/>
    <cellStyle name="常规 5 5 7 3 4 2 2" xfId="37609"/>
    <cellStyle name="常规 5 2 4 7 3 4 2 2" xfId="37610"/>
    <cellStyle name="常规 5 2 2 3 7 3 4 2 2" xfId="37611"/>
    <cellStyle name="常规 5 6 6 3 4 2 2" xfId="37612"/>
    <cellStyle name="常规 5 2 5 6 3 4 2 2" xfId="37613"/>
    <cellStyle name="常规 5 2 2 4 6 3 4 2 2" xfId="37614"/>
    <cellStyle name="常规 5 4 2 6 3 4 2 2" xfId="37615"/>
    <cellStyle name="常规 5 2 3 2 6 3 4 2 2" xfId="37616"/>
    <cellStyle name="常规 5 2 2 2 2 6 3 4 2 2" xfId="37617"/>
    <cellStyle name="常规 5 5 2 6 3 4 2 2" xfId="37618"/>
    <cellStyle name="常规 5 2 4 2 6 3 4 2 2" xfId="37619"/>
    <cellStyle name="常规 5 2 2 3 2 6 3 4 2 2" xfId="37620"/>
    <cellStyle name="常规 5 12 2 4 2 2" xfId="37621"/>
    <cellStyle name="常规 5 2 11 2 4 2 2" xfId="37622"/>
    <cellStyle name="常规 5 2 2 10 2 4 2 2" xfId="37623"/>
    <cellStyle name="常规 5 4 8 2 4 2 2" xfId="37624"/>
    <cellStyle name="常规 5 2 3 8 2 4 2 2" xfId="37625"/>
    <cellStyle name="常规 5 2 2 2 8 2 4 2 2" xfId="37626"/>
    <cellStyle name="常规 5 5 8 2 4 2 2" xfId="37627"/>
    <cellStyle name="常规 5 2 4 8 2 4 2 2" xfId="37628"/>
    <cellStyle name="常规 5 2 2 3 8 2 4 2 2" xfId="37629"/>
    <cellStyle name="常规 5 6 7 2 4 2 2" xfId="37630"/>
    <cellStyle name="常规 5 2 5 7 2 4 2 2" xfId="37631"/>
    <cellStyle name="常规 5 2 2 4 7 2 4 2 2" xfId="37632"/>
    <cellStyle name="常规 5 4 2 7 2 4 2 2" xfId="37633"/>
    <cellStyle name="常规 5 2 3 2 7 2 4 2 2" xfId="37634"/>
    <cellStyle name="常规 5 2 2 2 2 7 2 4 2 2" xfId="37635"/>
    <cellStyle name="常规 5 5 2 7 2 4 2 2" xfId="37636"/>
    <cellStyle name="常规 5 2 4 2 7 2 4 2 2" xfId="37637"/>
    <cellStyle name="常规 5 2 2 3 2 7 2 4 2 2" xfId="37638"/>
    <cellStyle name="常规 5 7 2 2 4 2 2" xfId="37639"/>
    <cellStyle name="常规 5 2 6 2 2 4 2 2" xfId="37640"/>
    <cellStyle name="常规 5 2 2 5 2 2 4 2 2" xfId="37641"/>
    <cellStyle name="常规 5 4 3 2 2 4 2 2" xfId="37642"/>
    <cellStyle name="常规 5 2 3 3 2 2 4 2 2" xfId="37643"/>
    <cellStyle name="常规 5 2 2 2 3 2 2 4 2 2" xfId="37644"/>
    <cellStyle name="常规 5 5 3 2 2 4 2 2" xfId="37645"/>
    <cellStyle name="常规 5 2 4 3 2 2 4 2 2" xfId="37646"/>
    <cellStyle name="常规 5 2 2 3 3 2 2 4 2 2" xfId="37647"/>
    <cellStyle name="常规 5 6 2 2 2 4 2 2" xfId="37648"/>
    <cellStyle name="常规 5 2 5 2 2 2 4 2 2" xfId="37649"/>
    <cellStyle name="常规 5 2 2 4 2 2 2 4 2 2" xfId="37650"/>
    <cellStyle name="常规 5 4 2 2 2 2 4 2 2" xfId="37651"/>
    <cellStyle name="常规 5 2 3 2 2 2 2 4 2 2" xfId="37652"/>
    <cellStyle name="常规 5 2 2 2 2 2 2 2 4 2 2" xfId="37653"/>
    <cellStyle name="常规 5 5 2 2 2 2 4 2 2" xfId="37654"/>
    <cellStyle name="常规 5 2 4 2 2 2 2 4 2 2" xfId="37655"/>
    <cellStyle name="常规 5 2 2 3 2 2 2 2 4 2 2" xfId="37656"/>
    <cellStyle name="常规 5 8 2 2 4 2 2" xfId="37657"/>
    <cellStyle name="常规 5 2 7 2 2 4 2 2" xfId="37658"/>
    <cellStyle name="常规 5 2 2 6 2 2 4 2 2" xfId="37659"/>
    <cellStyle name="常规 5 4 4 2 2 4 2 2" xfId="37660"/>
    <cellStyle name="常规 5 2 3 4 2 2 4 2 2" xfId="37661"/>
    <cellStyle name="常规 5 2 2 2 4 2 2 4 2 2" xfId="37662"/>
    <cellStyle name="常规 5 5 4 2 2 4 2 2" xfId="37663"/>
    <cellStyle name="常规 5 2 4 4 2 2 4 2 2" xfId="37664"/>
    <cellStyle name="常规 5 2 2 3 4 2 2 4 2 2" xfId="37665"/>
    <cellStyle name="常规 5 6 3 2 2 4 2 2" xfId="37666"/>
    <cellStyle name="常规 5 2 5 3 2 2 4 2 2" xfId="37667"/>
    <cellStyle name="常规 5 2 2 4 3 2 2 4 2 2" xfId="37668"/>
    <cellStyle name="常规 5 4 2 3 2 2 4 2 2" xfId="37669"/>
    <cellStyle name="常规 5 2 3 2 3 2 2 4 2 2" xfId="37670"/>
    <cellStyle name="常规 5 2 2 2 2 3 2 2 4 2 2" xfId="37671"/>
    <cellStyle name="常规 5 5 2 3 2 2 4 2 2" xfId="37672"/>
    <cellStyle name="常规 5 2 4 2 3 2 2 4 2 2" xfId="37673"/>
    <cellStyle name="常规 5 2 2 3 2 3 2 2 4 2 2" xfId="37674"/>
    <cellStyle name="常规 5 9 2 2 4 2 2" xfId="37675"/>
    <cellStyle name="常规 5 2 8 2 2 4 2 2" xfId="37676"/>
    <cellStyle name="常规 5 2 2 7 2 2 4 2 2" xfId="37677"/>
    <cellStyle name="常规 5 4 5 2 2 4 2 2" xfId="37678"/>
    <cellStyle name="常规 5 2 3 5 2 2 4 2 2" xfId="37679"/>
    <cellStyle name="常规 5 2 2 2 5 2 2 4 2 2" xfId="37680"/>
    <cellStyle name="常规 5 5 5 2 2 4 2 2" xfId="37681"/>
    <cellStyle name="常规 5 2 4 5 2 2 4 2 2" xfId="37682"/>
    <cellStyle name="常规 5 2 2 3 5 2 2 4 2 2" xfId="37683"/>
    <cellStyle name="常规 5 6 4 2 2 4 2 2" xfId="37684"/>
    <cellStyle name="常规 5 2 5 4 2 2 4 2 2" xfId="37685"/>
    <cellStyle name="常规 5 2 2 4 4 2 2 4 2 2" xfId="37686"/>
    <cellStyle name="常规 5 4 2 4 2 2 4 2 2" xfId="37687"/>
    <cellStyle name="常规 5 2 3 2 4 2 2 4 2 2" xfId="37688"/>
    <cellStyle name="常规 5 2 2 2 2 4 2 2 4 2 2" xfId="37689"/>
    <cellStyle name="常规 5 5 2 4 2 2 4 2 2" xfId="37690"/>
    <cellStyle name="常规 5 2 4 2 4 2 2 4 2 2" xfId="37691"/>
    <cellStyle name="常规 5 2 2 3 2 4 2 2 4 2 2" xfId="37692"/>
    <cellStyle name="常规 5 10 2 2 4 2 2" xfId="37693"/>
    <cellStyle name="常规 5 2 9 2 2 4 2 2" xfId="37694"/>
    <cellStyle name="常规 5 2 2 8 2 2 4 2 2" xfId="37695"/>
    <cellStyle name="常规 5 4 6 2 2 4 2 2" xfId="37696"/>
    <cellStyle name="常规 5 2 3 6 2 2 4 2 2" xfId="37697"/>
    <cellStyle name="常规 5 2 2 2 6 2 2 4 2 2" xfId="37698"/>
    <cellStyle name="常规 5 5 6 2 2 4 2 2" xfId="37699"/>
    <cellStyle name="常规 5 2 4 6 2 2 4 2 2" xfId="37700"/>
    <cellStyle name="常规 5 2 2 3 6 2 2 4 2 2" xfId="37701"/>
    <cellStyle name="常规 5 6 5 2 2 4 2 2" xfId="37702"/>
    <cellStyle name="常规 5 2 5 5 2 2 4 2 2" xfId="37703"/>
    <cellStyle name="常规 5 2 2 4 5 2 2 4 2 2" xfId="37704"/>
    <cellStyle name="常规 5 4 2 5 2 2 4 2 2" xfId="37705"/>
    <cellStyle name="常规 5 2 3 2 5 2 2 4 2 2" xfId="37706"/>
    <cellStyle name="常规 5 2 2 2 2 5 2 2 4 2 2" xfId="37707"/>
    <cellStyle name="常规 5 5 2 5 2 2 4 2 2" xfId="37708"/>
    <cellStyle name="常规 5 2 4 2 5 2 2 4 2 2" xfId="37709"/>
    <cellStyle name="常规 5 2 2 3 2 5 2 2 4 2 2" xfId="37710"/>
    <cellStyle name="常规 5 11 2 2 4 2 2" xfId="37711"/>
    <cellStyle name="常规 5 2 10 2 2 4 2 2" xfId="37712"/>
    <cellStyle name="常规 5 2 2 9 2 2 4 2 2" xfId="37713"/>
    <cellStyle name="常规 5 4 7 2 2 4 2 2" xfId="37714"/>
    <cellStyle name="常规 5 2 3 7 2 2 4 2 2" xfId="37715"/>
    <cellStyle name="常规 5 2 2 2 7 2 2 4 2 2" xfId="37716"/>
    <cellStyle name="常规 5 5 7 2 2 4 2 2" xfId="37717"/>
    <cellStyle name="常规 5 2 4 7 2 2 4 2 2" xfId="37718"/>
    <cellStyle name="常规 5 2 2 3 7 2 2 4 2 2" xfId="37719"/>
    <cellStyle name="常规 5 6 6 2 2 4 2 2" xfId="37720"/>
    <cellStyle name="常规 5 2 5 6 2 2 4 2 2" xfId="37721"/>
    <cellStyle name="常规 5 2 2 4 6 2 2 4 2 2" xfId="37722"/>
    <cellStyle name="常规 5 4 2 6 2 2 4 2 2" xfId="37723"/>
    <cellStyle name="常规 5 2 3 2 6 2 2 4 2 2" xfId="37724"/>
    <cellStyle name="常规 5 2 2 2 2 6 2 2 4 2 2" xfId="37725"/>
    <cellStyle name="常规 5 5 2 6 2 2 4 2 2" xfId="37726"/>
    <cellStyle name="常规 5 2 4 2 6 2 2 4 2 2" xfId="37727"/>
    <cellStyle name="常规 5 2 2 3 2 6 2 2 4 2 2" xfId="37728"/>
    <cellStyle name="常规 5 14 4 2 2" xfId="37729"/>
    <cellStyle name="常规 5 2 13 4 2 2" xfId="37730"/>
    <cellStyle name="常规 5 2 2 12 4 2 2" xfId="37731"/>
    <cellStyle name="常规 5 4 10 4 2 2" xfId="37732"/>
    <cellStyle name="常规 5 2 3 10 4 2 2" xfId="37733"/>
    <cellStyle name="常规 5 2 2 2 10 4 2 2" xfId="37734"/>
    <cellStyle name="常规 5 5 10 4 2 2" xfId="37735"/>
    <cellStyle name="常规 5 2 4 10 4 2 2" xfId="37736"/>
    <cellStyle name="常规 5 2 2 3 10 4 2 2" xfId="37737"/>
    <cellStyle name="常规 5 6 9 4 2 2" xfId="37738"/>
    <cellStyle name="常规 5 2 5 9 4 2 2" xfId="37739"/>
    <cellStyle name="常规 5 2 2 4 9 4 2 2" xfId="37740"/>
    <cellStyle name="常规 5 4 2 9 4 2 2" xfId="37741"/>
    <cellStyle name="常规 5 2 3 2 9 4 2 2" xfId="37742"/>
    <cellStyle name="常规 5 2 2 2 2 9 4 2 2" xfId="37743"/>
    <cellStyle name="常规 5 5 2 9 4 2 2" xfId="37744"/>
    <cellStyle name="常规 5 2 4 2 9 4 2 2" xfId="37745"/>
    <cellStyle name="常规 5 2 2 3 2 9 4 2 2" xfId="37746"/>
    <cellStyle name="常规 5 7 4 4 2 2" xfId="37747"/>
    <cellStyle name="常规 5 2 6 4 4 2 2" xfId="37748"/>
    <cellStyle name="常规 5 2 2 5 4 4 2 2" xfId="37749"/>
    <cellStyle name="常规 5 4 3 4 4 2 2" xfId="37750"/>
    <cellStyle name="常规 5 2 3 3 4 4 2 2" xfId="37751"/>
    <cellStyle name="常规 5 2 2 2 3 4 4 2 2" xfId="37752"/>
    <cellStyle name="常规 5 5 3 4 4 2 2" xfId="37753"/>
    <cellStyle name="常规 5 2 4 3 4 4 2 2" xfId="37754"/>
    <cellStyle name="常规 5 2 2 3 3 4 4 2 2" xfId="37755"/>
    <cellStyle name="常规 5 6 2 4 4 2 2" xfId="37756"/>
    <cellStyle name="常规 5 2 5 2 4 4 2 2" xfId="37757"/>
    <cellStyle name="常规 5 2 2 4 2 4 4 2 2" xfId="37758"/>
    <cellStyle name="常规 5 4 2 2 4 4 2 2" xfId="37759"/>
    <cellStyle name="常规 5 2 3 2 2 4 4 2 2" xfId="37760"/>
    <cellStyle name="常规 5 2 2 2 2 2 4 4 2 2" xfId="37761"/>
    <cellStyle name="常规 5 5 2 2 4 4 2 2" xfId="37762"/>
    <cellStyle name="常规 5 2 4 2 2 4 4 2 2" xfId="37763"/>
    <cellStyle name="常规 5 2 2 3 2 2 4 4 2 2" xfId="37764"/>
    <cellStyle name="常规 5 8 4 4 2 2" xfId="37765"/>
    <cellStyle name="常规 5 2 7 4 4 2 2" xfId="37766"/>
    <cellStyle name="常规 5 2 2 6 4 4 2 2" xfId="37767"/>
    <cellStyle name="常规 5 4 4 4 4 2 2" xfId="37768"/>
    <cellStyle name="常规 5 2 3 4 4 4 2 2" xfId="37769"/>
    <cellStyle name="常规 5 2 2 2 4 4 4 2 2" xfId="37770"/>
    <cellStyle name="常规 5 5 4 4 4 2 2" xfId="37771"/>
    <cellStyle name="常规 5 2 4 4 4 4 2 2" xfId="37772"/>
    <cellStyle name="常规 5 2 2 3 4 4 4 2 2" xfId="37773"/>
    <cellStyle name="常规 5 6 3 4 4 2 2" xfId="37774"/>
    <cellStyle name="常规 5 2 5 3 4 4 2 2" xfId="37775"/>
    <cellStyle name="常规 5 2 2 4 3 4 4 2 2" xfId="37776"/>
    <cellStyle name="常规 5 4 2 3 4 4 2 2" xfId="37777"/>
    <cellStyle name="常规 5 2 3 2 3 4 4 2 2" xfId="37778"/>
    <cellStyle name="常规 5 2 2 2 2 3 4 4 2 2" xfId="37779"/>
    <cellStyle name="常规 5 5 2 3 4 4 2 2" xfId="37780"/>
    <cellStyle name="常规 5 2 4 2 3 4 4 2 2" xfId="37781"/>
    <cellStyle name="常规 5 2 2 3 2 3 4 4 2 2" xfId="37782"/>
    <cellStyle name="常规 5 9 4 4 2 2" xfId="37783"/>
    <cellStyle name="常规 5 2 8 4 4 2 2" xfId="37784"/>
    <cellStyle name="常规 5 2 2 7 4 4 2 2" xfId="37785"/>
    <cellStyle name="常规 5 4 5 4 4 2 2" xfId="37786"/>
    <cellStyle name="常规 5 2 3 5 4 4 2 2" xfId="37787"/>
    <cellStyle name="常规 5 2 2 2 5 4 4 2 2" xfId="37788"/>
    <cellStyle name="常规 5 5 5 4 4 2 2" xfId="37789"/>
    <cellStyle name="常规 5 2 4 5 4 4 2 2" xfId="37790"/>
    <cellStyle name="常规 5 2 2 3 5 4 4 2 2" xfId="37791"/>
    <cellStyle name="常规 5 6 4 4 4 2 2" xfId="37792"/>
    <cellStyle name="常规 5 2 5 4 4 4 2 2" xfId="37793"/>
    <cellStyle name="常规 5 2 2 4 4 4 4 2 2" xfId="37794"/>
    <cellStyle name="常规 5 4 2 4 4 4 2 2" xfId="37795"/>
    <cellStyle name="常规 5 2 3 2 4 4 4 2 2" xfId="37796"/>
    <cellStyle name="常规 5 2 2 2 2 4 4 4 2 2" xfId="37797"/>
    <cellStyle name="常规 5 5 2 4 4 4 2 2" xfId="37798"/>
    <cellStyle name="常规 5 2 4 2 4 4 4 2 2" xfId="37799"/>
    <cellStyle name="常规 5 2 2 3 2 4 4 4 2 2" xfId="37800"/>
    <cellStyle name="常规 5 10 4 4 2 2" xfId="37801"/>
    <cellStyle name="常规 5 2 9 4 4 2 2" xfId="37802"/>
    <cellStyle name="常规 5 2 2 8 4 4 2 2" xfId="37803"/>
    <cellStyle name="常规 5 4 6 4 4 2 2" xfId="37804"/>
    <cellStyle name="常规 5 2 3 6 4 4 2 2" xfId="37805"/>
    <cellStyle name="常规 5 2 2 2 6 4 4 2 2" xfId="37806"/>
    <cellStyle name="常规 5 5 6 4 4 2 2" xfId="37807"/>
    <cellStyle name="常规 5 2 4 6 4 4 2 2" xfId="37808"/>
    <cellStyle name="常规 5 2 2 3 6 4 4 2 2" xfId="37809"/>
    <cellStyle name="常规 5 6 5 4 4 2 2" xfId="37810"/>
    <cellStyle name="常规 5 2 5 5 4 4 2 2" xfId="37811"/>
    <cellStyle name="常规 5 2 2 4 5 4 4 2 2" xfId="37812"/>
    <cellStyle name="常规 5 4 2 5 4 4 2 2" xfId="37813"/>
    <cellStyle name="常规 5 2 3 2 5 4 4 2 2" xfId="37814"/>
    <cellStyle name="常规 5 2 2 2 2 5 4 4 2 2" xfId="37815"/>
    <cellStyle name="常规 5 5 2 5 4 4 2 2" xfId="37816"/>
    <cellStyle name="常规 5 2 4 2 5 4 4 2 2" xfId="37817"/>
    <cellStyle name="常规 5 2 2 3 2 5 4 4 2 2" xfId="37818"/>
    <cellStyle name="常规 5 11 4 4 2 2" xfId="37819"/>
    <cellStyle name="常规 5 2 10 4 4 2 2" xfId="37820"/>
    <cellStyle name="常规 5 2 2 9 4 4 2 2" xfId="37821"/>
    <cellStyle name="常规 5 4 7 4 4 2 2" xfId="37822"/>
    <cellStyle name="常规 5 2 3 7 4 4 2 2" xfId="37823"/>
    <cellStyle name="常规 5 2 2 2 7 4 4 2 2" xfId="37824"/>
    <cellStyle name="常规 5 5 7 4 4 2 2" xfId="37825"/>
    <cellStyle name="常规 5 2 4 7 4 4 2 2" xfId="37826"/>
    <cellStyle name="常规 5 2 2 3 7 4 4 2 2" xfId="37827"/>
    <cellStyle name="常规 5 6 6 4 4 2 2" xfId="37828"/>
    <cellStyle name="常规 5 2 5 6 4 4 2 2" xfId="37829"/>
    <cellStyle name="常规 5 2 2 4 6 4 4 2 2" xfId="37830"/>
    <cellStyle name="常规 5 4 2 6 4 4 2 2" xfId="37831"/>
    <cellStyle name="常规 5 2 3 2 6 4 4 2 2" xfId="37832"/>
    <cellStyle name="常规 5 2 2 2 2 6 4 4 2 2" xfId="37833"/>
    <cellStyle name="常规 5 5 2 6 4 4 2 2" xfId="37834"/>
    <cellStyle name="常规 5 2 4 2 6 4 4 2 2" xfId="37835"/>
    <cellStyle name="常规 5 2 2 3 2 6 4 4 2 2" xfId="37836"/>
    <cellStyle name="常规 5 12 3 4 2 2" xfId="37837"/>
    <cellStyle name="常规 5 2 11 3 4 2 2" xfId="37838"/>
    <cellStyle name="常规 5 2 2 10 3 4 2 2" xfId="37839"/>
    <cellStyle name="常规 5 4 8 3 4 2 2" xfId="37840"/>
    <cellStyle name="常规 5 2 3 8 3 4 2 2" xfId="37841"/>
    <cellStyle name="常规 5 2 2 2 8 3 4 2 2" xfId="37842"/>
    <cellStyle name="常规 5 5 8 3 4 2 2" xfId="37843"/>
    <cellStyle name="常规 5 2 4 8 3 4 2 2" xfId="37844"/>
    <cellStyle name="常规 5 2 2 3 8 3 4 2 2" xfId="37845"/>
    <cellStyle name="常规 5 6 7 3 4 2 2" xfId="37846"/>
    <cellStyle name="常规 5 2 5 7 3 4 2 2" xfId="37847"/>
    <cellStyle name="常规 5 2 2 4 7 3 4 2 2" xfId="37848"/>
    <cellStyle name="常规 5 4 2 7 3 4 2 2" xfId="37849"/>
    <cellStyle name="常规 5 2 3 2 7 3 4 2 2" xfId="37850"/>
    <cellStyle name="常规 5 2 2 2 2 7 3 4 2 2" xfId="37851"/>
    <cellStyle name="常规 5 5 2 7 3 4 2 2" xfId="37852"/>
    <cellStyle name="常规 5 2 4 2 7 3 4 2 2" xfId="37853"/>
    <cellStyle name="常规 5 2 2 3 2 7 3 4 2 2" xfId="37854"/>
    <cellStyle name="常规 5 7 2 3 4 2 2" xfId="37855"/>
    <cellStyle name="常规 5 2 6 2 3 4 2 2" xfId="37856"/>
    <cellStyle name="常规 5 2 2 5 2 3 4 2 2" xfId="37857"/>
    <cellStyle name="常规 5 4 3 2 3 4 2 2" xfId="37858"/>
    <cellStyle name="常规 5 2 3 3 2 3 4 2 2" xfId="37859"/>
    <cellStyle name="常规 5 2 2 2 3 2 3 4 2 2" xfId="37860"/>
    <cellStyle name="常规 5 5 3 2 3 4 2 2" xfId="37861"/>
    <cellStyle name="常规 5 2 4 3 2 3 4 2 2" xfId="37862"/>
    <cellStyle name="常规 5 2 2 3 3 2 3 4 2 2" xfId="37863"/>
    <cellStyle name="常规 5 6 2 2 3 4 2 2" xfId="37864"/>
    <cellStyle name="常规 5 2 5 2 2 3 4 2 2" xfId="37865"/>
    <cellStyle name="常规 5 2 2 4 2 2 3 4 2 2" xfId="37866"/>
    <cellStyle name="常规 5 4 2 2 2 3 4 2 2" xfId="37867"/>
    <cellStyle name="常规 5 2 3 2 2 2 3 4 2 2" xfId="37868"/>
    <cellStyle name="常规 5 2 2 2 2 2 2 3 4 2 2" xfId="37869"/>
    <cellStyle name="常规 5 5 2 2 2 3 4 2 2" xfId="37870"/>
    <cellStyle name="常规 5 2 4 2 2 2 3 4 2 2" xfId="37871"/>
    <cellStyle name="常规 5 2 2 3 2 2 2 3 4 2 2" xfId="37872"/>
    <cellStyle name="常规 5 8 2 3 4 2 2" xfId="37873"/>
    <cellStyle name="常规 5 2 7 2 3 4 2 2" xfId="37874"/>
    <cellStyle name="常规 5 2 2 6 2 3 4 2 2" xfId="37875"/>
    <cellStyle name="常规 5 4 4 2 3 4 2 2" xfId="37876"/>
    <cellStyle name="常规 5 2 3 4 2 3 4 2 2" xfId="37877"/>
    <cellStyle name="常规 5 2 2 2 4 2 3 4 2 2" xfId="37878"/>
    <cellStyle name="常规 5 5 4 2 3 4 2 2" xfId="37879"/>
    <cellStyle name="常规 5 2 4 4 2 3 4 2 2" xfId="37880"/>
    <cellStyle name="常规 5 2 2 3 4 2 3 4 2 2" xfId="37881"/>
    <cellStyle name="常规 5 6 3 2 3 4 2 2" xfId="37882"/>
    <cellStyle name="常规 5 2 5 3 2 3 4 2 2" xfId="37883"/>
    <cellStyle name="常规 5 2 2 4 3 2 3 4 2 2" xfId="37884"/>
    <cellStyle name="常规 5 4 2 3 2 3 4 2 2" xfId="37885"/>
    <cellStyle name="常规 5 2 3 2 3 2 3 4 2 2" xfId="37886"/>
    <cellStyle name="常规 5 2 2 2 2 3 2 3 4 2 2" xfId="37887"/>
    <cellStyle name="常规 5 5 2 3 2 3 4 2 2" xfId="37888"/>
    <cellStyle name="常规 5 2 4 2 3 2 3 4 2 2" xfId="37889"/>
    <cellStyle name="常规 5 2 2 3 2 3 2 3 4 2 2" xfId="37890"/>
    <cellStyle name="常规 5 9 2 3 4 2 2" xfId="37891"/>
    <cellStyle name="常规 5 2 8 2 3 4 2 2" xfId="37892"/>
    <cellStyle name="常规 5 2 2 7 2 3 4 2 2" xfId="37893"/>
    <cellStyle name="常规 5 4 5 2 3 4 2 2" xfId="37894"/>
    <cellStyle name="常规 5 2 3 5 2 3 4 2 2" xfId="37895"/>
    <cellStyle name="常规 5 2 2 2 5 2 3 4 2 2" xfId="37896"/>
    <cellStyle name="常规 5 5 5 2 3 4 2 2" xfId="37897"/>
    <cellStyle name="常规 5 2 4 5 2 3 4 2 2" xfId="37898"/>
    <cellStyle name="常规 5 2 2 3 5 2 3 4 2 2" xfId="37899"/>
    <cellStyle name="常规 5 6 4 2 3 4 2 2" xfId="37900"/>
    <cellStyle name="常规 5 2 5 4 2 3 4 2 2" xfId="37901"/>
    <cellStyle name="常规 5 2 2 4 4 2 3 4 2 2" xfId="37902"/>
    <cellStyle name="常规 5 4 2 4 2 3 4 2 2" xfId="37903"/>
    <cellStyle name="常规 5 2 3 2 4 2 3 4 2 2" xfId="37904"/>
    <cellStyle name="常规 5 2 2 2 2 4 2 3 4 2 2" xfId="37905"/>
    <cellStyle name="常规 5 5 2 4 2 3 4 2 2" xfId="37906"/>
    <cellStyle name="常规 5 2 4 2 4 2 3 4 2 2" xfId="37907"/>
    <cellStyle name="常规 5 2 2 3 2 4 2 3 4 2 2" xfId="37908"/>
    <cellStyle name="常规 5 10 2 3 4 2 2" xfId="37909"/>
    <cellStyle name="常规 5 2 9 2 3 4 2 2" xfId="37910"/>
    <cellStyle name="常规 5 2 2 8 2 3 4 2 2" xfId="37911"/>
    <cellStyle name="常规 5 4 6 2 3 4 2 2" xfId="37912"/>
    <cellStyle name="常规 5 2 3 6 2 3 4 2 2" xfId="37913"/>
    <cellStyle name="常规 5 2 2 2 6 2 3 4 2 2" xfId="37914"/>
    <cellStyle name="常规 5 5 6 2 3 4 2 2" xfId="37915"/>
    <cellStyle name="常规 5 2 4 6 2 3 4 2 2" xfId="37916"/>
    <cellStyle name="常规 5 2 2 3 6 2 3 4 2 2" xfId="37917"/>
    <cellStyle name="常规 5 6 5 2 3 4 2 2" xfId="37918"/>
    <cellStyle name="常规 5 2 5 5 2 3 4 2 2" xfId="37919"/>
    <cellStyle name="常规 5 2 2 4 5 2 3 4 2 2" xfId="37920"/>
    <cellStyle name="常规 5 4 2 5 2 3 4 2 2" xfId="37921"/>
    <cellStyle name="常规 5 2 3 2 5 2 3 4 2 2" xfId="37922"/>
    <cellStyle name="常规 5 2 2 2 2 5 2 3 4 2 2" xfId="37923"/>
    <cellStyle name="常规 5 5 2 5 2 3 4 2 2" xfId="37924"/>
    <cellStyle name="常规 5 2 4 2 5 2 3 4 2 2" xfId="37925"/>
    <cellStyle name="常规 5 2 2 3 2 5 2 3 4 2 2" xfId="37926"/>
    <cellStyle name="常规 5 11 2 3 4 2 2" xfId="37927"/>
    <cellStyle name="常规 5 2 10 2 3 4 2 2" xfId="37928"/>
    <cellStyle name="常规 5 2 2 9 2 3 4 2 2" xfId="37929"/>
    <cellStyle name="常规 5 4 7 2 3 4 2 2" xfId="37930"/>
    <cellStyle name="常规 5 2 3 7 2 3 4 2 2" xfId="37931"/>
    <cellStyle name="常规 5 2 2 2 7 2 3 4 2 2" xfId="37932"/>
    <cellStyle name="常规 5 5 7 2 3 4 2 2" xfId="37933"/>
    <cellStyle name="常规 5 2 4 7 2 3 4 2 2" xfId="37934"/>
    <cellStyle name="常规 5 2 2 3 7 2 3 4 2 2" xfId="37935"/>
    <cellStyle name="常规 5 6 6 2 3 4 2 2" xfId="37936"/>
    <cellStyle name="常规 5 2 5 6 2 3 4 2 2" xfId="37937"/>
    <cellStyle name="常规 5 2 2 4 6 2 3 4 2 2" xfId="37938"/>
    <cellStyle name="常规 5 4 2 6 2 3 4 2 2" xfId="37939"/>
    <cellStyle name="常规 5 2 3 2 6 2 3 4 2 2" xfId="37940"/>
    <cellStyle name="常规 5 2 2 2 2 6 2 3 4 2 2" xfId="37941"/>
    <cellStyle name="常规 5 5 2 6 2 3 4 2 2" xfId="37942"/>
    <cellStyle name="常规 5 2 4 2 6 2 3 4 2 2" xfId="37943"/>
    <cellStyle name="常规 5 2 2 3 2 6 2 3 4 2 2" xfId="37944"/>
    <cellStyle name="常规 5 15 3 2 2" xfId="37945"/>
    <cellStyle name="常规 5 2 14 3 2 2" xfId="37946"/>
    <cellStyle name="常规 5 2 2 13 3 2 2" xfId="37947"/>
    <cellStyle name="常规 5 4 11 3 2 2" xfId="37948"/>
    <cellStyle name="常规 5 2 3 11 3 2 2" xfId="37949"/>
    <cellStyle name="常规 5 2 2 2 11 3 2 2" xfId="37950"/>
    <cellStyle name="常规 5 5 11 3 2 2" xfId="37951"/>
    <cellStyle name="常规 5 2 4 11 3 2 2" xfId="37952"/>
    <cellStyle name="常规 5 2 2 3 11 3 2 2" xfId="37953"/>
    <cellStyle name="常规 5 6 10 3 2 2" xfId="37954"/>
    <cellStyle name="常规 5 2 5 10 3 2 2" xfId="37955"/>
    <cellStyle name="常规 5 2 2 4 10 3 2 2" xfId="37956"/>
    <cellStyle name="常规 5 4 2 10 3 2 2" xfId="37957"/>
    <cellStyle name="常规 5 2 3 2 10 3 2 2" xfId="37958"/>
    <cellStyle name="常规 5 2 2 2 2 10 3 2 2" xfId="37959"/>
    <cellStyle name="常规 5 5 2 10 3 2 2" xfId="37960"/>
    <cellStyle name="常规 5 2 4 2 10 3 2 2" xfId="37961"/>
    <cellStyle name="常规 5 2 2 3 2 10 3 2 2" xfId="37962"/>
    <cellStyle name="常规 5 7 5 3 2 2" xfId="37963"/>
    <cellStyle name="常规 5 2 6 5 3 2 2" xfId="37964"/>
    <cellStyle name="常规 5 2 2 5 5 3 2 2" xfId="37965"/>
    <cellStyle name="常规 5 4 3 5 3 2 2" xfId="37966"/>
    <cellStyle name="常规 5 2 3 3 5 3 2 2" xfId="37967"/>
    <cellStyle name="常规 5 2 2 2 3 5 3 2 2" xfId="37968"/>
    <cellStyle name="常规 5 5 3 5 3 2 2" xfId="37969"/>
    <cellStyle name="常规 5 2 4 3 5 3 2 2" xfId="37970"/>
    <cellStyle name="常规 5 2 2 3 3 5 3 2 2" xfId="37971"/>
    <cellStyle name="常规 5 6 2 5 3 2 2" xfId="37972"/>
    <cellStyle name="常规 5 2 5 2 5 3 2 2" xfId="37973"/>
    <cellStyle name="常规 5 2 2 4 2 5 3 2 2" xfId="37974"/>
    <cellStyle name="常规 5 4 2 2 5 3 2 2" xfId="37975"/>
    <cellStyle name="常规 5 2 3 2 2 5 3 2 2" xfId="37976"/>
    <cellStyle name="常规 5 2 2 2 2 2 5 3 2 2" xfId="37977"/>
    <cellStyle name="常规 5 5 2 2 5 3 2 2" xfId="37978"/>
    <cellStyle name="常规 5 2 4 2 2 5 3 2 2" xfId="37979"/>
    <cellStyle name="常规 5 2 2 3 2 2 5 3 2 2" xfId="37980"/>
    <cellStyle name="常规 5 8 5 3 2 2" xfId="37981"/>
    <cellStyle name="常规 5 2 7 5 3 2 2" xfId="37982"/>
    <cellStyle name="常规 5 2 2 6 5 3 2 2" xfId="37983"/>
    <cellStyle name="常规 5 4 4 5 3 2 2" xfId="37984"/>
    <cellStyle name="常规 5 2 3 4 5 3 2 2" xfId="37985"/>
    <cellStyle name="常规 5 2 2 2 4 5 3 2 2" xfId="37986"/>
    <cellStyle name="常规 5 5 4 5 3 2 2" xfId="37987"/>
    <cellStyle name="常规 5 2 4 4 5 3 2 2" xfId="37988"/>
    <cellStyle name="常规 5 2 2 3 4 5 3 2 2" xfId="37989"/>
    <cellStyle name="常规 5 6 3 5 3 2 2" xfId="37990"/>
    <cellStyle name="常规 5 2 5 3 5 3 2 2" xfId="37991"/>
    <cellStyle name="常规 5 2 2 4 3 5 3 2 2" xfId="37992"/>
    <cellStyle name="常规 5 4 2 3 5 3 2 2" xfId="37993"/>
    <cellStyle name="常规 5 2 3 2 3 5 3 2 2" xfId="37994"/>
    <cellStyle name="常规 5 2 2 2 2 3 5 3 2 2" xfId="37995"/>
    <cellStyle name="常规 5 5 2 3 5 3 2 2" xfId="37996"/>
    <cellStyle name="常规 5 2 4 2 3 5 3 2 2" xfId="37997"/>
    <cellStyle name="常规 5 2 2 3 2 3 5 3 2 2" xfId="37998"/>
    <cellStyle name="常规 5 9 5 3 2 2" xfId="37999"/>
    <cellStyle name="常规 5 2 8 5 3 2 2" xfId="38000"/>
    <cellStyle name="常规 5 2 2 7 5 3 2 2" xfId="38001"/>
    <cellStyle name="常规 5 4 5 5 3 2 2" xfId="38002"/>
    <cellStyle name="常规 5 2 3 5 5 3 2 2" xfId="38003"/>
    <cellStyle name="常规 5 2 2 2 5 5 3 2 2" xfId="38004"/>
    <cellStyle name="常规 5 5 5 5 3 2 2" xfId="38005"/>
    <cellStyle name="常规 5 2 4 5 5 3 2 2" xfId="38006"/>
    <cellStyle name="常规 5 2 2 3 5 5 3 2 2" xfId="38007"/>
    <cellStyle name="常规 5 6 4 5 3 2 2" xfId="38008"/>
    <cellStyle name="常规 5 2 5 4 5 3 2 2" xfId="38009"/>
    <cellStyle name="常规 5 2 2 4 4 5 3 2 2" xfId="38010"/>
    <cellStyle name="常规 5 4 2 4 5 3 2 2" xfId="38011"/>
    <cellStyle name="常规 5 2 3 2 4 5 3 2 2" xfId="38012"/>
    <cellStyle name="常规 5 2 2 2 2 4 5 3 2 2" xfId="38013"/>
    <cellStyle name="常规 5 5 2 4 5 3 2 2" xfId="38014"/>
    <cellStyle name="常规 5 2 4 2 4 5 3 2 2" xfId="38015"/>
    <cellStyle name="常规 5 2 2 3 2 4 5 3 2 2" xfId="38016"/>
    <cellStyle name="常规 5 10 5 3 2 2" xfId="38017"/>
    <cellStyle name="常规 5 2 9 5 3 2 2" xfId="38018"/>
    <cellStyle name="常规 5 2 2 8 5 3 2 2" xfId="38019"/>
    <cellStyle name="常规 5 4 6 5 3 2 2" xfId="38020"/>
    <cellStyle name="常规 5 2 3 6 5 3 2 2" xfId="38021"/>
    <cellStyle name="常规 5 2 2 2 6 5 3 2 2" xfId="38022"/>
    <cellStyle name="常规 5 5 6 5 3 2 2" xfId="38023"/>
    <cellStyle name="常规 5 2 4 6 5 3 2 2" xfId="38024"/>
    <cellStyle name="常规 5 2 2 3 6 5 3 2 2" xfId="38025"/>
    <cellStyle name="常规 5 6 5 5 3 2 2" xfId="38026"/>
    <cellStyle name="常规 5 2 5 5 5 3 2 2" xfId="38027"/>
    <cellStyle name="常规 5 2 2 4 5 5 3 2 2" xfId="38028"/>
    <cellStyle name="常规 5 4 2 5 5 3 2 2" xfId="38029"/>
    <cellStyle name="常规 5 2 3 2 5 5 3 2 2" xfId="38030"/>
    <cellStyle name="常规 5 2 2 2 2 5 5 3 2 2" xfId="38031"/>
    <cellStyle name="常规 5 5 2 5 5 3 2 2" xfId="38032"/>
    <cellStyle name="常规 5 2 4 2 5 5 3 2 2" xfId="38033"/>
    <cellStyle name="常规 5 2 2 3 2 5 5 3 2 2" xfId="38034"/>
    <cellStyle name="常规 5 11 5 3 2 2" xfId="38035"/>
    <cellStyle name="常规 5 2 10 5 3 2 2" xfId="38036"/>
    <cellStyle name="常规 5 2 2 9 5 3 2 2" xfId="38037"/>
    <cellStyle name="常规 5 4 7 5 3 2 2" xfId="38038"/>
    <cellStyle name="常规 5 2 3 7 5 3 2 2" xfId="38039"/>
    <cellStyle name="常规 5 2 2 2 7 5 3 2 2" xfId="38040"/>
    <cellStyle name="常规 5 5 7 5 3 2 2" xfId="38041"/>
    <cellStyle name="常规 5 2 4 7 5 3 2 2" xfId="38042"/>
    <cellStyle name="常规 5 2 2 3 7 5 3 2 2" xfId="38043"/>
    <cellStyle name="常规 5 6 6 5 3 2 2" xfId="38044"/>
    <cellStyle name="常规 5 2 5 6 5 3 2 2" xfId="38045"/>
    <cellStyle name="常规 5 2 2 4 6 5 3 2 2" xfId="38046"/>
    <cellStyle name="常规 5 4 2 6 5 3 2 2" xfId="38047"/>
    <cellStyle name="常规 5 2 3 2 6 5 3 2 2" xfId="38048"/>
    <cellStyle name="常规 5 2 2 2 2 6 5 3 2 2" xfId="38049"/>
    <cellStyle name="常规 5 5 2 6 5 3 2 2" xfId="38050"/>
    <cellStyle name="常规 5 2 4 2 6 5 3 2 2" xfId="38051"/>
    <cellStyle name="常规 5 2 2 3 2 6 5 3 2 2" xfId="38052"/>
    <cellStyle name="常规 5 12 4 3 2 2" xfId="38053"/>
    <cellStyle name="常规 5 2 11 4 3 2 2" xfId="38054"/>
    <cellStyle name="常规 5 2 2 10 4 3 2 2" xfId="38055"/>
    <cellStyle name="常规 5 4 8 4 3 2 2" xfId="38056"/>
    <cellStyle name="常规 5 2 3 8 4 3 2 2" xfId="38057"/>
    <cellStyle name="常规 5 2 2 2 8 4 3 2 2" xfId="38058"/>
    <cellStyle name="常规 5 5 8 4 3 2 2" xfId="38059"/>
    <cellStyle name="常规 5 2 4 8 4 3 2 2" xfId="38060"/>
    <cellStyle name="常规 5 2 2 3 8 4 3 2 2" xfId="38061"/>
    <cellStyle name="常规 5 6 7 4 3 2 2" xfId="38062"/>
    <cellStyle name="常规 5 2 5 7 4 3 2 2" xfId="38063"/>
    <cellStyle name="常规 5 2 2 4 7 4 3 2 2" xfId="38064"/>
    <cellStyle name="常规 5 4 2 7 4 3 2 2" xfId="38065"/>
    <cellStyle name="常规 5 2 3 2 7 4 3 2 2" xfId="38066"/>
    <cellStyle name="常规 5 2 2 2 2 7 4 3 2 2" xfId="38067"/>
    <cellStyle name="常规 5 5 2 7 4 3 2 2" xfId="38068"/>
    <cellStyle name="常规 5 2 4 2 7 4 3 2 2" xfId="38069"/>
    <cellStyle name="常规 5 2 2 3 2 7 4 3 2 2" xfId="38070"/>
    <cellStyle name="常规 5 7 2 4 3 2 2" xfId="38071"/>
    <cellStyle name="常规 5 2 6 2 4 3 2 2" xfId="38072"/>
    <cellStyle name="常规 5 2 2 5 2 4 3 2 2" xfId="38073"/>
    <cellStyle name="常规 5 4 3 2 4 3 2 2" xfId="38074"/>
    <cellStyle name="常规 5 2 3 3 2 4 3 2 2" xfId="38075"/>
    <cellStyle name="常规 5 2 2 2 3 2 4 3 2 2" xfId="38076"/>
    <cellStyle name="常规 5 5 3 2 4 3 2 2" xfId="38077"/>
    <cellStyle name="常规 5 2 4 3 2 4 3 2 2" xfId="38078"/>
    <cellStyle name="常规 5 2 2 3 3 2 4 3 2 2" xfId="38079"/>
    <cellStyle name="常规 5 6 2 2 4 3 2 2" xfId="38080"/>
    <cellStyle name="常规 5 2 5 2 2 4 3 2 2" xfId="38081"/>
    <cellStyle name="常规 5 2 2 4 2 2 4 3 2 2" xfId="38082"/>
    <cellStyle name="常规 5 4 2 2 2 4 3 2 2" xfId="38083"/>
    <cellStyle name="常规 5 2 3 2 2 2 4 3 2 2" xfId="38084"/>
    <cellStyle name="常规 5 2 2 2 2 2 2 4 3 2 2" xfId="38085"/>
    <cellStyle name="常规 5 5 2 2 2 4 3 2 2" xfId="38086"/>
    <cellStyle name="常规 5 2 4 2 2 2 4 3 2 2" xfId="38087"/>
    <cellStyle name="常规 5 2 2 3 2 2 2 4 3 2 2" xfId="38088"/>
    <cellStyle name="常规 5 8 2 4 3 2 2" xfId="38089"/>
    <cellStyle name="常规 5 2 7 2 4 3 2 2" xfId="38090"/>
    <cellStyle name="常规 5 2 2 6 2 4 3 2 2" xfId="38091"/>
    <cellStyle name="常规 5 4 4 2 4 3 2 2" xfId="38092"/>
    <cellStyle name="常规 5 2 3 4 2 4 3 2 2" xfId="38093"/>
    <cellStyle name="常规 5 2 2 2 4 2 4 3 2 2" xfId="38094"/>
    <cellStyle name="常规 5 5 4 2 4 3 2 2" xfId="38095"/>
    <cellStyle name="常规 5 2 4 4 2 4 3 2 2" xfId="38096"/>
    <cellStyle name="常规 5 2 2 3 4 2 4 3 2 2" xfId="38097"/>
    <cellStyle name="常规 5 6 3 2 4 3 2 2" xfId="38098"/>
    <cellStyle name="常规 5 2 5 3 2 4 3 2 2" xfId="38099"/>
    <cellStyle name="常规 5 2 2 4 3 2 4 3 2 2" xfId="38100"/>
    <cellStyle name="常规 5 4 2 3 2 4 3 2 2" xfId="38101"/>
    <cellStyle name="常规 5 2 3 2 3 2 4 3 2 2" xfId="38102"/>
    <cellStyle name="常规 5 2 2 2 2 3 2 4 3 2 2" xfId="38103"/>
    <cellStyle name="常规 5 5 2 3 2 4 3 2 2" xfId="38104"/>
    <cellStyle name="常规 5 2 4 2 3 2 4 3 2 2" xfId="38105"/>
    <cellStyle name="常规 5 2 2 3 2 3 2 4 3 2 2" xfId="38106"/>
    <cellStyle name="常规 5 9 2 4 3 2 2" xfId="38107"/>
    <cellStyle name="常规 5 2 8 2 4 3 2 2" xfId="38108"/>
    <cellStyle name="常规 5 2 2 7 2 4 3 2 2" xfId="38109"/>
    <cellStyle name="常规 5 4 5 2 4 3 2 2" xfId="38110"/>
    <cellStyle name="常规 5 2 3 5 2 4 3 2 2" xfId="38111"/>
    <cellStyle name="常规 5 2 2 2 5 2 4 3 2 2" xfId="38112"/>
    <cellStyle name="常规 5 5 5 2 4 3 2 2" xfId="38113"/>
    <cellStyle name="常规 5 2 4 5 2 4 3 2 2" xfId="38114"/>
    <cellStyle name="常规 5 2 2 3 5 2 4 3 2 2" xfId="38115"/>
    <cellStyle name="常规 5 6 4 2 4 3 2 2" xfId="38116"/>
    <cellStyle name="常规 5 2 5 4 2 4 3 2 2" xfId="38117"/>
    <cellStyle name="常规 5 2 2 4 4 2 4 3 2 2" xfId="38118"/>
    <cellStyle name="常规 5 4 2 4 2 4 3 2 2" xfId="38119"/>
    <cellStyle name="常规 5 2 3 2 4 2 4 3 2 2" xfId="38120"/>
    <cellStyle name="常规 5 2 2 2 2 4 2 4 3 2 2" xfId="38121"/>
    <cellStyle name="常规 5 5 2 4 2 4 3 2 2" xfId="38122"/>
    <cellStyle name="常规 5 2 4 2 4 2 4 3 2 2" xfId="38123"/>
    <cellStyle name="常规 5 2 2 3 2 4 2 4 3 2 2" xfId="38124"/>
    <cellStyle name="常规 5 10 2 4 3 2 2" xfId="38125"/>
    <cellStyle name="常规 5 2 9 2 4 3 2 2" xfId="38126"/>
    <cellStyle name="常规 5 2 2 8 2 4 3 2 2" xfId="38127"/>
    <cellStyle name="常规 5 4 6 2 4 3 2 2" xfId="38128"/>
    <cellStyle name="常规 5 2 3 6 2 4 3 2 2" xfId="38129"/>
    <cellStyle name="常规 5 2 2 2 6 2 4 3 2 2" xfId="38130"/>
    <cellStyle name="常规 5 5 6 2 4 3 2 2" xfId="38131"/>
    <cellStyle name="常规 5 2 4 6 2 4 3 2 2" xfId="38132"/>
    <cellStyle name="常规 5 2 2 3 6 2 4 3 2 2" xfId="38133"/>
    <cellStyle name="常规 5 6 5 2 4 3 2 2" xfId="38134"/>
    <cellStyle name="常规 5 2 5 5 2 4 3 2 2" xfId="38135"/>
    <cellStyle name="常规 5 2 2 4 5 2 4 3 2 2" xfId="38136"/>
    <cellStyle name="常规 5 4 2 5 2 4 3 2 2" xfId="38137"/>
    <cellStyle name="常规 5 2 3 2 5 2 4 3 2 2" xfId="38138"/>
    <cellStyle name="常规 5 2 2 2 2 5 2 4 3 2 2" xfId="38139"/>
    <cellStyle name="常规 5 5 2 5 2 4 3 2 2" xfId="38140"/>
    <cellStyle name="常规 5 2 4 2 5 2 4 3 2 2" xfId="38141"/>
    <cellStyle name="常规 5 2 2 3 2 5 2 4 3 2 2" xfId="38142"/>
    <cellStyle name="常规 5 11 2 4 3 2 2" xfId="38143"/>
    <cellStyle name="常规 5 2 10 2 4 3 2 2" xfId="38144"/>
    <cellStyle name="常规 5 2 2 9 2 4 3 2 2" xfId="38145"/>
    <cellStyle name="常规 5 4 7 2 4 3 2 2" xfId="38146"/>
    <cellStyle name="常规 5 2 3 7 2 4 3 2 2" xfId="38147"/>
    <cellStyle name="常规 5 2 2 2 7 2 4 3 2 2" xfId="38148"/>
    <cellStyle name="常规 5 5 7 2 4 3 2 2" xfId="38149"/>
    <cellStyle name="常规 5 2 4 7 2 4 3 2 2" xfId="38150"/>
    <cellStyle name="常规 5 2 2 3 7 2 4 3 2 2" xfId="38151"/>
    <cellStyle name="常规 5 6 6 2 4 3 2 2" xfId="38152"/>
    <cellStyle name="常规 5 2 5 6 2 4 3 2 2" xfId="38153"/>
    <cellStyle name="常规 5 2 2 4 6 2 4 3 2 2" xfId="38154"/>
    <cellStyle name="常规 5 4 2 6 2 4 3 2 2" xfId="38155"/>
    <cellStyle name="常规 5 2 3 2 6 2 4 3 2 2" xfId="38156"/>
    <cellStyle name="常规 5 2 2 2 2 6 2 4 3 2 2" xfId="38157"/>
    <cellStyle name="常规 5 5 2 6 2 4 3 2 2" xfId="38158"/>
    <cellStyle name="常规 5 2 4 2 6 2 4 3 2 2" xfId="38159"/>
    <cellStyle name="常规 5 2 2 3 2 6 2 4 3 2 2" xfId="38160"/>
    <cellStyle name="常规 5 13 2 3 2 2" xfId="38161"/>
    <cellStyle name="常规 5 2 12 2 3 2 2" xfId="38162"/>
    <cellStyle name="常规 5 2 2 11 2 3 2 2" xfId="38163"/>
    <cellStyle name="常规 5 4 9 2 3 2 2" xfId="38164"/>
    <cellStyle name="常规 5 2 3 9 2 3 2 2" xfId="38165"/>
    <cellStyle name="常规 5 2 2 2 9 2 3 2 2" xfId="38166"/>
    <cellStyle name="常规 5 5 9 2 3 2 2" xfId="38167"/>
    <cellStyle name="常规 5 2 4 9 2 3 2 2" xfId="38168"/>
    <cellStyle name="常规 5 2 2 3 9 2 3 2 2" xfId="38169"/>
    <cellStyle name="常规 5 6 8 2 3 2 2" xfId="38170"/>
    <cellStyle name="常规 5 2 5 8 2 3 2 2" xfId="38171"/>
    <cellStyle name="常规 5 2 2 4 8 2 3 2 2" xfId="38172"/>
    <cellStyle name="常规 5 4 2 8 2 3 2 2" xfId="38173"/>
    <cellStyle name="常规 5 2 3 2 8 2 3 2 2" xfId="38174"/>
    <cellStyle name="常规 5 2 2 2 2 8 2 3 2 2" xfId="38175"/>
    <cellStyle name="常规 5 5 2 8 2 3 2 2" xfId="38176"/>
    <cellStyle name="常规 5 2 4 2 8 2 3 2 2" xfId="38177"/>
    <cellStyle name="常规 5 2 2 3 2 8 2 3 2 2" xfId="38178"/>
    <cellStyle name="常规 5 7 3 2 3 2 2" xfId="38179"/>
    <cellStyle name="常规 5 2 6 3 2 3 2 2" xfId="38180"/>
    <cellStyle name="常规 5 2 2 5 3 2 3 2 2" xfId="38181"/>
    <cellStyle name="常规 5 4 3 3 2 3 2 2" xfId="38182"/>
    <cellStyle name="常规 5 2 3 3 3 2 3 2 2" xfId="38183"/>
    <cellStyle name="常规 5 2 2 2 3 3 2 3 2 2" xfId="38184"/>
    <cellStyle name="常规 5 5 3 3 2 3 2 2" xfId="38185"/>
    <cellStyle name="常规 5 2 4 3 3 2 3 2 2" xfId="38186"/>
    <cellStyle name="常规 5 2 2 3 3 3 2 3 2 2" xfId="38187"/>
    <cellStyle name="常规 5 6 2 3 2 3 2 2" xfId="38188"/>
    <cellStyle name="常规 5 2 5 2 3 2 3 2 2" xfId="38189"/>
    <cellStyle name="常规 5 2 2 4 2 3 2 3 2 2" xfId="38190"/>
    <cellStyle name="常规 5 4 2 2 3 2 3 2 2" xfId="38191"/>
    <cellStyle name="常规 5 2 3 2 2 3 2 3 2 2" xfId="38192"/>
    <cellStyle name="常规 5 2 2 2 2 2 3 2 3 2 2" xfId="38193"/>
    <cellStyle name="常规 5 5 2 2 3 2 3 2 2" xfId="38194"/>
    <cellStyle name="常规 5 2 4 2 2 3 2 3 2 2" xfId="38195"/>
    <cellStyle name="常规 5 2 2 3 2 2 3 2 3 2 2" xfId="38196"/>
    <cellStyle name="常规 5 8 3 2 3 2 2" xfId="38197"/>
    <cellStyle name="常规 5 2 7 3 2 3 2 2" xfId="38198"/>
    <cellStyle name="常规 5 2 2 6 3 2 3 2 2" xfId="38199"/>
    <cellStyle name="常规 5 4 4 3 2 3 2 2" xfId="38200"/>
    <cellStyle name="常规 5 2 3 4 3 2 3 2 2" xfId="38201"/>
    <cellStyle name="常规 5 2 2 2 4 3 2 3 2 2" xfId="38202"/>
    <cellStyle name="常规 5 5 4 3 2 3 2 2" xfId="38203"/>
    <cellStyle name="常规 5 2 4 4 3 2 3 2 2" xfId="38204"/>
    <cellStyle name="常规 5 2 2 3 4 3 2 3 2 2" xfId="38205"/>
    <cellStyle name="常规 5 6 3 3 2 3 2 2" xfId="38206"/>
    <cellStyle name="常规 5 2 5 3 3 2 3 2 2" xfId="38207"/>
    <cellStyle name="常规 5 2 2 4 3 3 2 3 2 2" xfId="38208"/>
    <cellStyle name="常规 5 4 2 3 3 2 3 2 2" xfId="38209"/>
    <cellStyle name="常规 5 2 3 2 3 3 2 3 2 2" xfId="38210"/>
    <cellStyle name="常规 5 2 2 2 2 3 3 2 3 2 2" xfId="38211"/>
    <cellStyle name="常规 5 5 2 3 3 2 3 2 2" xfId="38212"/>
    <cellStyle name="常规 5 2 4 2 3 3 2 3 2 2" xfId="38213"/>
    <cellStyle name="常规 5 2 2 3 2 3 3 2 3 2 2" xfId="38214"/>
    <cellStyle name="常规 5 9 3 2 3 2 2" xfId="38215"/>
    <cellStyle name="常规 5 2 8 3 2 3 2 2" xfId="38216"/>
    <cellStyle name="常规 5 2 2 7 3 2 3 2 2" xfId="38217"/>
    <cellStyle name="常规 5 4 5 3 2 3 2 2" xfId="38218"/>
    <cellStyle name="常规 5 2 3 5 3 2 3 2 2" xfId="38219"/>
    <cellStyle name="常规 5 2 2 2 5 3 2 3 2 2" xfId="38220"/>
    <cellStyle name="常规 5 5 5 3 2 3 2 2" xfId="38221"/>
    <cellStyle name="常规 5 2 4 5 3 2 3 2 2" xfId="38222"/>
    <cellStyle name="常规 5 2 2 3 5 3 2 3 2 2" xfId="38223"/>
    <cellStyle name="常规 5 6 4 3 2 3 2 2" xfId="38224"/>
    <cellStyle name="常规 5 2 5 4 3 2 3 2 2" xfId="38225"/>
    <cellStyle name="常规 5 2 2 4 4 3 2 3 2 2" xfId="38226"/>
    <cellStyle name="常规 5 4 2 4 3 2 3 2 2" xfId="38227"/>
    <cellStyle name="常规 5 2 3 2 4 3 2 3 2 2" xfId="38228"/>
    <cellStyle name="常规 5 2 2 2 2 4 3 2 3 2 2" xfId="38229"/>
    <cellStyle name="常规 5 5 2 4 3 2 3 2 2" xfId="38230"/>
    <cellStyle name="常规 5 2 4 2 4 3 2 3 2 2" xfId="38231"/>
    <cellStyle name="常规 5 2 2 3 2 4 3 2 3 2 2" xfId="38232"/>
    <cellStyle name="常规 5 10 3 2 3 2 2" xfId="38233"/>
    <cellStyle name="常规 5 2 9 3 2 3 2 2" xfId="38234"/>
    <cellStyle name="常规 5 2 2 8 3 2 3 2 2" xfId="38235"/>
    <cellStyle name="常规 5 4 6 3 2 3 2 2" xfId="38236"/>
    <cellStyle name="常规 5 2 3 6 3 2 3 2 2" xfId="38237"/>
    <cellStyle name="常规 5 2 2 2 6 3 2 3 2 2" xfId="38238"/>
    <cellStyle name="常规 5 5 6 3 2 3 2 2" xfId="38239"/>
    <cellStyle name="常规 5 2 4 6 3 2 3 2 2" xfId="38240"/>
    <cellStyle name="常规 5 2 2 3 6 3 2 3 2 2" xfId="38241"/>
    <cellStyle name="常规 5 6 5 3 2 3 2 2" xfId="38242"/>
    <cellStyle name="常规 5 2 5 5 3 2 3 2 2" xfId="38243"/>
    <cellStyle name="常规 5 2 2 4 5 3 2 3 2 2" xfId="38244"/>
    <cellStyle name="常规 5 4 2 5 3 2 3 2 2" xfId="38245"/>
    <cellStyle name="常规 5 2 3 2 5 3 2 3 2 2" xfId="38246"/>
    <cellStyle name="常规 5 2 2 2 2 5 3 2 3 2 2" xfId="38247"/>
    <cellStyle name="常规 5 5 2 5 3 2 3 2 2" xfId="38248"/>
    <cellStyle name="常规 5 2 4 2 5 3 2 3 2 2" xfId="38249"/>
    <cellStyle name="常规 5 2 2 3 2 5 3 2 3 2 2" xfId="38250"/>
    <cellStyle name="常规 5 11 3 2 3 2 2" xfId="38251"/>
    <cellStyle name="常规 5 2 10 3 2 3 2 2" xfId="38252"/>
    <cellStyle name="常规 5 2 2 9 3 2 3 2 2" xfId="38253"/>
    <cellStyle name="常规 5 4 7 3 2 3 2 2" xfId="38254"/>
    <cellStyle name="常规 5 2 3 7 3 2 3 2 2" xfId="38255"/>
    <cellStyle name="常规 5 2 2 2 7 3 2 3 2 2" xfId="38256"/>
    <cellStyle name="常规 5 5 7 3 2 3 2 2" xfId="38257"/>
    <cellStyle name="常规 5 2 4 7 3 2 3 2 2" xfId="38258"/>
    <cellStyle name="常规 5 2 2 3 7 3 2 3 2 2" xfId="38259"/>
    <cellStyle name="常规 5 6 6 3 2 3 2 2" xfId="38260"/>
    <cellStyle name="常规 5 2 5 6 3 2 3 2 2" xfId="38261"/>
    <cellStyle name="常规 5 2 2 4 6 3 2 3 2 2" xfId="38262"/>
    <cellStyle name="常规 5 4 2 6 3 2 3 2 2" xfId="38263"/>
    <cellStyle name="常规 5 2 3 2 6 3 2 3 2 2" xfId="38264"/>
    <cellStyle name="常规 5 2 2 2 2 6 3 2 3 2 2" xfId="38265"/>
    <cellStyle name="常规 5 5 2 6 3 2 3 2 2" xfId="38266"/>
    <cellStyle name="常规 5 2 4 2 6 3 2 3 2 2" xfId="38267"/>
    <cellStyle name="常规 5 2 2 3 2 6 3 2 3 2 2" xfId="38268"/>
    <cellStyle name="常规 5 12 2 2 3 2 2" xfId="38269"/>
    <cellStyle name="常规 5 2 11 2 2 3 2 2" xfId="38270"/>
    <cellStyle name="常规 5 2 2 10 2 2 3 2 2" xfId="38271"/>
    <cellStyle name="常规 5 4 8 2 2 3 2 2" xfId="38272"/>
    <cellStyle name="常规 5 2 3 8 2 2 3 2 2" xfId="38273"/>
    <cellStyle name="常规 5 2 2 2 8 2 2 3 2 2" xfId="38274"/>
    <cellStyle name="常规 5 5 8 2 2 3 2 2" xfId="38275"/>
    <cellStyle name="常规 5 2 4 8 2 2 3 2 2" xfId="38276"/>
    <cellStyle name="常规 5 2 2 3 8 2 2 3 2 2" xfId="38277"/>
    <cellStyle name="常规 5 6 7 2 2 3 2 2" xfId="38278"/>
    <cellStyle name="常规 5 2 5 7 2 2 3 2 2" xfId="38279"/>
    <cellStyle name="常规 5 2 2 4 7 2 2 3 2 2" xfId="38280"/>
    <cellStyle name="常规 5 4 2 7 2 2 3 2 2" xfId="38281"/>
    <cellStyle name="常规 5 2 3 2 7 2 2 3 2 2" xfId="38282"/>
    <cellStyle name="常规 5 2 2 2 2 7 2 2 3 2 2" xfId="38283"/>
    <cellStyle name="常规 5 5 2 7 2 2 3 2 2" xfId="38284"/>
    <cellStyle name="常规 5 2 4 2 7 2 2 3 2 2" xfId="38285"/>
    <cellStyle name="常规 5 2 2 3 2 7 2 2 3 2 2" xfId="38286"/>
    <cellStyle name="常规 5 7 2 2 2 3 2 2" xfId="38287"/>
    <cellStyle name="常规 5 2 6 2 2 2 3 2 2" xfId="38288"/>
    <cellStyle name="常规 5 2 2 5 2 2 2 3 2 2" xfId="38289"/>
    <cellStyle name="常规 5 4 3 2 2 2 3 2 2" xfId="38290"/>
    <cellStyle name="常规 5 2 3 3 2 2 2 3 2 2" xfId="38291"/>
    <cellStyle name="常规 5 2 2 2 3 2 2 2 3 2 2" xfId="38292"/>
    <cellStyle name="常规 5 5 3 2 2 2 3 2 2" xfId="38293"/>
    <cellStyle name="常规 5 2 4 3 2 2 2 3 2 2" xfId="38294"/>
    <cellStyle name="常规 5 2 2 3 3 2 2 2 3 2 2" xfId="38295"/>
    <cellStyle name="常规 5 6 2 2 2 2 3 2 2" xfId="38296"/>
    <cellStyle name="常规 5 2 5 2 2 2 2 3 2 2" xfId="38297"/>
    <cellStyle name="常规 5 2 2 4 2 2 2 2 3 2 2" xfId="38298"/>
    <cellStyle name="常规 5 4 2 2 2 2 2 3 2 2" xfId="38299"/>
    <cellStyle name="常规 5 2 3 2 2 2 2 2 3 2 2" xfId="38300"/>
    <cellStyle name="常规 5 2 2 2 2 2 2 2 2 3 2 2" xfId="38301"/>
    <cellStyle name="常规 5 5 2 2 2 2 2 3 2 2" xfId="38302"/>
    <cellStyle name="常规 5 2 4 2 2 2 2 2 3 2 2" xfId="38303"/>
    <cellStyle name="常规 5 2 2 3 2 2 2 2 2 3 2 2" xfId="38304"/>
    <cellStyle name="常规 5 8 2 2 2 3 2 2" xfId="38305"/>
    <cellStyle name="常规 5 2 7 2 2 2 3 2 2" xfId="38306"/>
    <cellStyle name="常规 5 2 2 6 2 2 2 3 2 2" xfId="38307"/>
    <cellStyle name="常规 5 4 4 2 2 2 3 2 2" xfId="38308"/>
    <cellStyle name="常规 5 2 3 4 2 2 2 3 2 2" xfId="38309"/>
    <cellStyle name="常规 5 2 2 2 4 2 2 2 3 2 2" xfId="38310"/>
    <cellStyle name="常规 5 5 4 2 2 2 3 2 2" xfId="38311"/>
    <cellStyle name="常规 5 2 4 4 2 2 2 3 2 2" xfId="38312"/>
    <cellStyle name="常规 5 2 2 3 4 2 2 2 3 2 2" xfId="38313"/>
    <cellStyle name="常规 5 6 3 2 2 2 3 2 2" xfId="38314"/>
    <cellStyle name="常规 5 2 5 3 2 2 2 3 2 2" xfId="38315"/>
    <cellStyle name="常规 5 2 2 4 3 2 2 2 3 2 2" xfId="38316"/>
    <cellStyle name="常规 5 4 2 3 2 2 2 3 2 2" xfId="38317"/>
    <cellStyle name="常规 5 2 3 2 3 2 2 2 3 2 2" xfId="38318"/>
    <cellStyle name="常规 5 2 2 2 2 3 2 2 2 3 2 2" xfId="38319"/>
    <cellStyle name="常规 5 5 2 3 2 2 2 3 2 2" xfId="38320"/>
    <cellStyle name="常规 5 2 4 2 3 2 2 2 3 2 2" xfId="38321"/>
    <cellStyle name="常规 5 2 2 3 2 3 2 2 2 3 2 2" xfId="38322"/>
    <cellStyle name="常规 5 9 2 2 2 3 2 2" xfId="38323"/>
    <cellStyle name="常规 5 2 8 2 2 2 3 2 2" xfId="38324"/>
    <cellStyle name="常规 5 2 2 7 2 2 2 3 2 2" xfId="38325"/>
    <cellStyle name="常规 5 4 5 2 2 2 3 2 2" xfId="38326"/>
    <cellStyle name="常规 5 2 3 5 2 2 2 3 2 2" xfId="38327"/>
    <cellStyle name="常规 5 2 2 2 5 2 2 2 3 2 2" xfId="38328"/>
    <cellStyle name="常规 5 5 5 2 2 2 3 2 2" xfId="38329"/>
    <cellStyle name="常规 5 2 4 5 2 2 2 3 2 2" xfId="38330"/>
    <cellStyle name="常规 5 2 2 3 5 2 2 2 3 2 2" xfId="38331"/>
    <cellStyle name="常规 5 6 4 2 2 2 3 2 2" xfId="38332"/>
    <cellStyle name="常规 5 2 5 4 2 2 2 3 2 2" xfId="38333"/>
    <cellStyle name="常规 5 2 2 4 4 2 2 2 3 2 2" xfId="38334"/>
    <cellStyle name="常规 5 4 2 4 2 2 2 3 2 2" xfId="38335"/>
    <cellStyle name="常规 5 2 3 2 4 2 2 2 3 2 2" xfId="38336"/>
    <cellStyle name="常规 5 2 2 2 2 4 2 2 2 3 2 2" xfId="38337"/>
    <cellStyle name="常规 5 5 2 4 2 2 2 3 2 2" xfId="38338"/>
    <cellStyle name="常规 5 2 4 2 4 2 2 2 3 2 2" xfId="38339"/>
    <cellStyle name="常规 5 2 2 3 2 4 2 2 2 3 2 2" xfId="38340"/>
    <cellStyle name="常规 5 10 2 2 2 3 2 2" xfId="38341"/>
    <cellStyle name="常规 5 2 9 2 2 2 3 2 2" xfId="38342"/>
    <cellStyle name="常规 5 2 2 8 2 2 2 3 2 2" xfId="38343"/>
    <cellStyle name="常规 5 4 6 2 2 2 3 2 2" xfId="38344"/>
    <cellStyle name="常规 5 2 3 6 2 2 2 3 2 2" xfId="38345"/>
    <cellStyle name="常规 5 2 2 2 6 2 2 2 3 2 2" xfId="38346"/>
    <cellStyle name="常规 5 5 6 2 2 2 3 2 2" xfId="38347"/>
    <cellStyle name="常规 5 2 4 6 2 2 2 3 2 2" xfId="38348"/>
    <cellStyle name="常规 5 2 2 3 6 2 2 2 3 2 2" xfId="38349"/>
    <cellStyle name="常规 5 6 5 2 2 2 3 2 2" xfId="38350"/>
    <cellStyle name="常规 5 2 5 5 2 2 2 3 2 2" xfId="38351"/>
    <cellStyle name="常规 5 2 2 4 5 2 2 2 3 2 2" xfId="38352"/>
    <cellStyle name="常规 5 4 2 5 2 2 2 3 2 2" xfId="38353"/>
    <cellStyle name="常规 5 2 3 2 5 2 2 2 3 2 2" xfId="38354"/>
    <cellStyle name="常规 5 2 2 2 2 5 2 2 2 3 2 2" xfId="38355"/>
    <cellStyle name="常规 5 5 2 5 2 2 2 3 2 2" xfId="38356"/>
    <cellStyle name="常规 5 2 4 2 5 2 2 2 3 2 2" xfId="38357"/>
    <cellStyle name="常规 5 2 2 3 2 5 2 2 2 3 2 2" xfId="38358"/>
    <cellStyle name="常规 5 11 2 2 2 3 2 2" xfId="38359"/>
    <cellStyle name="常规 5 2 10 2 2 2 3 2 2" xfId="38360"/>
    <cellStyle name="常规 5 2 2 9 2 2 2 3 2 2" xfId="38361"/>
    <cellStyle name="常规 5 4 7 2 2 2 3 2 2" xfId="38362"/>
    <cellStyle name="常规 5 2 3 7 2 2 2 3 2 2" xfId="38363"/>
    <cellStyle name="常规 5 2 2 2 7 2 2 2 3 2 2" xfId="38364"/>
    <cellStyle name="常规 5 5 7 2 2 2 3 2 2" xfId="38365"/>
    <cellStyle name="常规 5 2 4 7 2 2 2 3 2 2" xfId="38366"/>
    <cellStyle name="常规 5 2 2 3 7 2 2 2 3 2 2" xfId="38367"/>
    <cellStyle name="常规 5 6 6 2 2 2 3 2 2" xfId="38368"/>
    <cellStyle name="常规 5 2 5 6 2 2 2 3 2 2" xfId="38369"/>
    <cellStyle name="常规 5 2 2 4 6 2 2 2 3 2 2" xfId="38370"/>
    <cellStyle name="常规 5 4 2 6 2 2 2 3 2 2" xfId="38371"/>
    <cellStyle name="常规 5 2 3 2 6 2 2 2 3 2 2" xfId="38372"/>
    <cellStyle name="常规 5 2 2 2 2 6 2 2 2 3 2 2" xfId="38373"/>
    <cellStyle name="常规 5 5 2 6 2 2 2 3 2 2" xfId="38374"/>
    <cellStyle name="常规 5 2 4 2 6 2 2 2 3 2 2" xfId="38375"/>
    <cellStyle name="常规 5 2 2 3 2 6 2 2 2 3 2 2" xfId="38376"/>
    <cellStyle name="常规 5 14 2 3 2 2" xfId="38377"/>
    <cellStyle name="常规 5 2 13 2 3 2 2" xfId="38378"/>
    <cellStyle name="常规 5 2 2 12 2 3 2 2" xfId="38379"/>
    <cellStyle name="常规 5 4 10 2 3 2 2" xfId="38380"/>
    <cellStyle name="常规 5 2 3 10 2 3 2 2" xfId="38381"/>
    <cellStyle name="常规 5 2 2 2 10 2 3 2 2" xfId="38382"/>
    <cellStyle name="常规 5 5 10 2 3 2 2" xfId="38383"/>
    <cellStyle name="常规 5 2 4 10 2 3 2 2" xfId="38384"/>
    <cellStyle name="常规 5 2 2 3 10 2 3 2 2" xfId="38385"/>
    <cellStyle name="常规 5 6 9 2 3 2 2" xfId="38386"/>
    <cellStyle name="常规 5 2 5 9 2 3 2 2" xfId="38387"/>
    <cellStyle name="常规 5 2 2 4 9 2 3 2 2" xfId="38388"/>
    <cellStyle name="常规 5 4 2 9 2 3 2 2" xfId="38389"/>
    <cellStyle name="常规 5 2 3 2 9 2 3 2 2" xfId="38390"/>
    <cellStyle name="常规 5 2 2 2 2 9 2 3 2 2" xfId="38391"/>
    <cellStyle name="常规 5 5 2 9 2 3 2 2" xfId="38392"/>
    <cellStyle name="常规 5 2 4 2 9 2 3 2 2" xfId="38393"/>
    <cellStyle name="常规 5 2 2 3 2 9 2 3 2 2" xfId="38394"/>
    <cellStyle name="常规 5 7 4 2 3 2 2" xfId="38395"/>
    <cellStyle name="常规 5 2 6 4 2 3 2 2" xfId="38396"/>
    <cellStyle name="常规 5 2 2 5 4 2 3 2 2" xfId="38397"/>
    <cellStyle name="常规 5 4 3 4 2 3 2 2" xfId="38398"/>
    <cellStyle name="常规 5 2 3 3 4 2 3 2 2" xfId="38399"/>
    <cellStyle name="常规 5 2 2 2 3 4 2 3 2 2" xfId="38400"/>
    <cellStyle name="常规 5 5 3 4 2 3 2 2" xfId="38401"/>
    <cellStyle name="常规 5 2 4 3 4 2 3 2 2" xfId="38402"/>
    <cellStyle name="常规 5 2 2 3 3 4 2 3 2 2" xfId="38403"/>
    <cellStyle name="常规 5 6 2 4 2 3 2 2" xfId="38404"/>
    <cellStyle name="常规 5 2 5 2 4 2 3 2 2" xfId="38405"/>
    <cellStyle name="常规 5 2 2 4 2 4 2 3 2 2" xfId="38406"/>
    <cellStyle name="常规 5 4 2 2 4 2 3 2 2" xfId="38407"/>
    <cellStyle name="常规 5 2 3 2 2 4 2 3 2 2" xfId="38408"/>
    <cellStyle name="常规 5 2 2 2 2 2 4 2 3 2 2" xfId="38409"/>
    <cellStyle name="常规 5 5 2 2 4 2 3 2 2" xfId="38410"/>
    <cellStyle name="常规 5 2 4 2 2 4 2 3 2 2" xfId="38411"/>
    <cellStyle name="常规 5 2 2 3 2 2 4 2 3 2 2" xfId="38412"/>
    <cellStyle name="常规 5 8 4 2 3 2 2" xfId="38413"/>
    <cellStyle name="常规 5 2 7 4 2 3 2 2" xfId="38414"/>
    <cellStyle name="常规 5 2 2 6 4 2 3 2 2" xfId="38415"/>
    <cellStyle name="常规 5 4 4 4 2 3 2 2" xfId="38416"/>
    <cellStyle name="常规 5 2 3 4 4 2 3 2 2" xfId="38417"/>
    <cellStyle name="常规 5 2 2 2 4 4 2 3 2 2" xfId="38418"/>
    <cellStyle name="常规 5 5 4 4 2 3 2 2" xfId="38419"/>
    <cellStyle name="常规 5 2 4 4 4 2 3 2 2" xfId="38420"/>
    <cellStyle name="常规 5 2 2 3 4 4 2 3 2 2" xfId="38421"/>
    <cellStyle name="常规 5 6 3 4 2 3 2 2" xfId="38422"/>
    <cellStyle name="常规 5 2 5 3 4 2 3 2 2" xfId="38423"/>
    <cellStyle name="常规 5 2 2 4 3 4 2 3 2 2" xfId="38424"/>
    <cellStyle name="常规 5 4 2 3 4 2 3 2 2" xfId="38425"/>
    <cellStyle name="常规 5 2 3 2 3 4 2 3 2 2" xfId="38426"/>
    <cellStyle name="常规 5 2 2 2 2 3 4 2 3 2 2" xfId="38427"/>
    <cellStyle name="常规 5 5 2 3 4 2 3 2 2" xfId="38428"/>
    <cellStyle name="常规 5 2 4 2 3 4 2 3 2 2" xfId="38429"/>
    <cellStyle name="常规 5 2 2 3 2 3 4 2 3 2 2" xfId="38430"/>
    <cellStyle name="常规 5 9 4 2 3 2 2" xfId="38431"/>
    <cellStyle name="常规 5 2 8 4 2 3 2 2" xfId="38432"/>
    <cellStyle name="常规 5 2 2 7 4 2 3 2 2" xfId="38433"/>
    <cellStyle name="常规 5 4 5 4 2 3 2 2" xfId="38434"/>
    <cellStyle name="常规 5 2 3 5 4 2 3 2 2" xfId="38435"/>
    <cellStyle name="常规 5 2 2 2 5 4 2 3 2 2" xfId="38436"/>
    <cellStyle name="常规 5 5 5 4 2 3 2 2" xfId="38437"/>
    <cellStyle name="常规 5 2 4 5 4 2 3 2 2" xfId="38438"/>
    <cellStyle name="常规 5 2 2 3 5 4 2 3 2 2" xfId="38439"/>
    <cellStyle name="常规 5 6 4 4 2 3 2 2" xfId="38440"/>
    <cellStyle name="常规 5 2 5 4 4 2 3 2 2" xfId="38441"/>
    <cellStyle name="常规 5 2 2 4 4 4 2 3 2 2" xfId="38442"/>
    <cellStyle name="常规 5 4 2 4 4 2 3 2 2" xfId="38443"/>
    <cellStyle name="常规 5 2 3 2 4 4 2 3 2 2" xfId="38444"/>
    <cellStyle name="常规 5 2 2 2 2 4 4 2 3 2 2" xfId="38445"/>
    <cellStyle name="常规 5 5 2 4 4 2 3 2 2" xfId="38446"/>
    <cellStyle name="常规 5 2 4 2 4 4 2 3 2 2" xfId="38447"/>
    <cellStyle name="常规 5 2 2 3 2 4 4 2 3 2 2" xfId="38448"/>
    <cellStyle name="常规 5 10 4 2 3 2 2" xfId="38449"/>
    <cellStyle name="常规 5 2 9 4 2 3 2 2" xfId="38450"/>
    <cellStyle name="常规 5 2 2 8 4 2 3 2 2" xfId="38451"/>
    <cellStyle name="常规 5 4 6 4 2 3 2 2" xfId="38452"/>
    <cellStyle name="常规 5 2 3 6 4 2 3 2 2" xfId="38453"/>
    <cellStyle name="常规 5 2 2 2 6 4 2 3 2 2" xfId="38454"/>
    <cellStyle name="常规 5 5 6 4 2 3 2 2" xfId="38455"/>
    <cellStyle name="常规 5 2 4 6 4 2 3 2 2" xfId="38456"/>
    <cellStyle name="常规 5 2 2 3 6 4 2 3 2 2" xfId="38457"/>
    <cellStyle name="常规 5 6 5 4 2 3 2 2" xfId="38458"/>
    <cellStyle name="常规 5 2 5 5 4 2 3 2 2" xfId="38459"/>
    <cellStyle name="常规 5 2 2 4 5 4 2 3 2 2" xfId="38460"/>
    <cellStyle name="常规 5 4 2 5 4 2 3 2 2" xfId="38461"/>
    <cellStyle name="常规 5 2 3 2 5 4 2 3 2 2" xfId="38462"/>
    <cellStyle name="常规 5 2 2 2 2 5 4 2 3 2 2" xfId="38463"/>
    <cellStyle name="常规 5 5 2 5 4 2 3 2 2" xfId="38464"/>
    <cellStyle name="常规 5 2 4 2 5 4 2 3 2 2" xfId="38465"/>
    <cellStyle name="常规 5 2 2 3 2 5 4 2 3 2 2" xfId="38466"/>
    <cellStyle name="常规 5 11 4 2 3 2 2" xfId="38467"/>
    <cellStyle name="常规 5 2 10 4 2 3 2 2" xfId="38468"/>
    <cellStyle name="常规 5 2 2 9 4 2 3 2 2" xfId="38469"/>
    <cellStyle name="常规 5 4 7 4 2 3 2 2" xfId="38470"/>
    <cellStyle name="常规 5 2 3 7 4 2 3 2 2" xfId="38471"/>
    <cellStyle name="常规 5 2 2 2 7 4 2 3 2 2" xfId="38472"/>
    <cellStyle name="常规 5 5 7 4 2 3 2 2" xfId="38473"/>
    <cellStyle name="常规 5 2 4 7 4 2 3 2 2" xfId="38474"/>
    <cellStyle name="常规 5 2 2 3 7 4 2 3 2 2" xfId="38475"/>
    <cellStyle name="常规 5 6 6 4 2 3 2 2" xfId="38476"/>
    <cellStyle name="常规 5 2 5 6 4 2 3 2 2" xfId="38477"/>
    <cellStyle name="常规 5 2 2 4 6 4 2 3 2 2" xfId="38478"/>
    <cellStyle name="常规 5 4 2 6 4 2 3 2 2" xfId="38479"/>
    <cellStyle name="常规 5 2 3 2 6 4 2 3 2 2" xfId="38480"/>
    <cellStyle name="常规 5 2 2 2 2 6 4 2 3 2 2" xfId="38481"/>
    <cellStyle name="常规 5 5 2 6 4 2 3 2 2" xfId="38482"/>
    <cellStyle name="常规 5 2 4 2 6 4 2 3 2 2" xfId="38483"/>
    <cellStyle name="常规 5 2 2 3 2 6 4 2 3 2 2" xfId="38484"/>
    <cellStyle name="常规 5 12 3 2 3 2 2" xfId="38485"/>
    <cellStyle name="常规 5 2 11 3 2 3 2 2" xfId="38486"/>
    <cellStyle name="常规 5 2 2 10 3 2 3 2 2" xfId="38487"/>
    <cellStyle name="常规 5 4 8 3 2 3 2 2" xfId="38488"/>
    <cellStyle name="常规 5 2 3 8 3 2 3 2 2" xfId="38489"/>
    <cellStyle name="常规 5 2 2 2 8 3 2 3 2 2" xfId="38490"/>
    <cellStyle name="常规 5 5 8 3 2 3 2 2" xfId="38491"/>
    <cellStyle name="常规 5 2 4 8 3 2 3 2 2" xfId="38492"/>
    <cellStyle name="常规 5 2 2 3 8 3 2 3 2 2" xfId="38493"/>
    <cellStyle name="常规 5 6 7 3 2 3 2 2" xfId="38494"/>
    <cellStyle name="常规 5 2 5 7 3 2 3 2 2" xfId="38495"/>
    <cellStyle name="常规 5 2 2 4 7 3 2 3 2 2" xfId="38496"/>
    <cellStyle name="常规 5 4 2 7 3 2 3 2 2" xfId="38497"/>
    <cellStyle name="常规 5 2 3 2 7 3 2 3 2 2" xfId="38498"/>
    <cellStyle name="常规 5 2 2 2 2 7 3 2 3 2 2" xfId="38499"/>
    <cellStyle name="常规 5 5 2 7 3 2 3 2 2" xfId="38500"/>
    <cellStyle name="常规 5 2 4 2 7 3 2 3 2 2" xfId="38501"/>
    <cellStyle name="常规 5 2 2 3 2 7 3 2 3 2 2" xfId="38502"/>
    <cellStyle name="常规 5 7 2 3 2 3 2 2" xfId="38503"/>
    <cellStyle name="常规 5 2 6 2 3 2 3 2 2" xfId="38504"/>
    <cellStyle name="常规 5 2 2 5 2 3 2 3 2 2" xfId="38505"/>
    <cellStyle name="常规 5 4 3 2 3 2 3 2 2" xfId="38506"/>
    <cellStyle name="常规 5 2 3 3 2 3 2 3 2 2" xfId="38507"/>
    <cellStyle name="常规 5 2 2 2 3 2 3 2 3 2 2" xfId="38508"/>
    <cellStyle name="常规 5 5 3 2 3 2 3 2 2" xfId="38509"/>
    <cellStyle name="常规 5 2 4 3 2 3 2 3 2 2" xfId="38510"/>
    <cellStyle name="常规 5 2 2 3 3 2 3 2 3 2 2" xfId="38511"/>
    <cellStyle name="常规 5 6 2 2 3 2 3 2 2" xfId="38512"/>
    <cellStyle name="常规 5 2 5 2 2 3 2 3 2 2" xfId="38513"/>
    <cellStyle name="常规 5 2 2 4 2 2 3 2 3 2 2" xfId="38514"/>
    <cellStyle name="常规 5 4 2 2 2 3 2 3 2 2" xfId="38515"/>
    <cellStyle name="常规 5 2 3 2 2 2 3 2 3 2 2" xfId="38516"/>
    <cellStyle name="常规 5 2 2 2 2 2 2 3 2 3 2 2" xfId="38517"/>
    <cellStyle name="常规 5 5 2 2 2 3 2 3 2 2" xfId="38518"/>
    <cellStyle name="常规 5 2 4 2 2 2 3 2 3 2 2" xfId="38519"/>
    <cellStyle name="常规 5 2 2 3 2 2 2 3 2 3 2 2" xfId="38520"/>
    <cellStyle name="常规 5 8 2 3 2 3 2 2" xfId="38521"/>
    <cellStyle name="常规 5 2 7 2 3 2 3 2 2" xfId="38522"/>
    <cellStyle name="常规 5 2 2 6 2 3 2 3 2 2" xfId="38523"/>
    <cellStyle name="常规 5 4 4 2 3 2 3 2 2" xfId="38524"/>
    <cellStyle name="常规 5 2 3 4 2 3 2 3 2 2" xfId="38525"/>
    <cellStyle name="常规 5 2 2 2 4 2 3 2 3 2 2" xfId="38526"/>
    <cellStyle name="常规 5 5 4 2 3 2 3 2 2" xfId="38527"/>
    <cellStyle name="常规 5 2 4 4 2 3 2 3 2 2" xfId="38528"/>
    <cellStyle name="常规 5 2 2 3 4 2 3 2 3 2 2" xfId="38529"/>
    <cellStyle name="常规 5 6 3 2 3 2 3 2 2" xfId="38530"/>
    <cellStyle name="常规 5 2 5 3 2 3 2 3 2 2" xfId="38531"/>
    <cellStyle name="常规 5 2 2 4 3 2 3 2 3 2 2" xfId="38532"/>
    <cellStyle name="常规 5 4 2 3 2 3 2 3 2 2" xfId="38533"/>
    <cellStyle name="常规 5 2 3 2 3 2 3 2 3 2 2" xfId="38534"/>
    <cellStyle name="常规 5 2 2 2 2 3 2 3 2 3 2 2" xfId="38535"/>
    <cellStyle name="常规 5 5 2 3 2 3 2 3 2 2" xfId="38536"/>
    <cellStyle name="常规 5 2 4 2 3 2 3 2 3 2 2" xfId="38537"/>
    <cellStyle name="常规 5 2 2 3 2 3 2 3 2 3 2 2" xfId="38538"/>
    <cellStyle name="常规 5 9 2 3 2 3 2 2" xfId="38539"/>
    <cellStyle name="常规 5 2 8 2 3 2 3 2 2" xfId="38540"/>
    <cellStyle name="常规 5 2 2 7 2 3 2 3 2 2" xfId="38541"/>
    <cellStyle name="常规 5 4 5 2 3 2 3 2 2" xfId="38542"/>
    <cellStyle name="常规 5 2 3 5 2 3 2 3 2 2" xfId="38543"/>
    <cellStyle name="常规 5 2 2 2 5 2 3 2 3 2 2" xfId="38544"/>
    <cellStyle name="常规 5 5 5 2 3 2 3 2 2" xfId="38545"/>
    <cellStyle name="常规 5 2 4 5 2 3 2 3 2 2" xfId="38546"/>
    <cellStyle name="常规 5 2 2 3 5 2 3 2 3 2 2" xfId="38547"/>
    <cellStyle name="常规 5 6 4 2 3 2 3 2 2" xfId="38548"/>
    <cellStyle name="常规 5 2 5 4 2 3 2 3 2 2" xfId="38549"/>
    <cellStyle name="常规 5 2 2 4 4 2 3 2 3 2 2" xfId="38550"/>
    <cellStyle name="常规 5 4 2 4 2 3 2 3 2 2" xfId="38551"/>
    <cellStyle name="常规 5 2 3 2 4 2 3 2 3 2 2" xfId="38552"/>
    <cellStyle name="常规 5 2 2 2 2 4 2 3 2 3 2 2" xfId="38553"/>
    <cellStyle name="常规 5 5 2 4 2 3 2 3 2 2" xfId="38554"/>
    <cellStyle name="常规 5 2 4 2 4 2 3 2 3 2 2" xfId="38555"/>
    <cellStyle name="常规 5 2 2 3 2 4 2 3 2 3 2 2" xfId="38556"/>
    <cellStyle name="常规 5 10 2 3 2 3 2 2" xfId="38557"/>
    <cellStyle name="常规 5 2 9 2 3 2 3 2 2" xfId="38558"/>
    <cellStyle name="常规 5 2 2 8 2 3 2 3 2 2" xfId="38559"/>
    <cellStyle name="常规 5 4 6 2 3 2 3 2 2" xfId="38560"/>
    <cellStyle name="常规 5 2 3 6 2 3 2 3 2 2" xfId="38561"/>
    <cellStyle name="常规 5 2 2 2 6 2 3 2 3 2 2" xfId="38562"/>
    <cellStyle name="常规 5 5 6 2 3 2 3 2 2" xfId="38563"/>
    <cellStyle name="常规 5 2 4 6 2 3 2 3 2 2" xfId="38564"/>
    <cellStyle name="常规 5 2 2 3 6 2 3 2 3 2 2" xfId="38565"/>
    <cellStyle name="常规 5 6 5 2 3 2 3 2 2" xfId="38566"/>
    <cellStyle name="常规 5 2 5 5 2 3 2 3 2 2" xfId="38567"/>
    <cellStyle name="常规 5 2 2 4 5 2 3 2 3 2 2" xfId="38568"/>
    <cellStyle name="常规 5 4 2 5 2 3 2 3 2 2" xfId="38569"/>
    <cellStyle name="常规 5 2 3 2 5 2 3 2 3 2 2" xfId="38570"/>
    <cellStyle name="常规 5 2 2 2 2 5 2 3 2 3 2 2" xfId="38571"/>
    <cellStyle name="常规 5 5 2 5 2 3 2 3 2 2" xfId="38572"/>
    <cellStyle name="常规 5 2 4 2 5 2 3 2 3 2 2" xfId="38573"/>
    <cellStyle name="常规 5 2 2 3 2 5 2 3 2 3 2 2" xfId="38574"/>
    <cellStyle name="常规 5 11 2 3 2 3 2 2" xfId="38575"/>
    <cellStyle name="常规 5 2 10 2 3 2 3 2 2" xfId="38576"/>
    <cellStyle name="常规 5 2 2 9 2 3 2 3 2 2" xfId="38577"/>
    <cellStyle name="常规 5 4 7 2 3 2 3 2 2" xfId="38578"/>
    <cellStyle name="常规 5 2 3 7 2 3 2 3 2 2" xfId="38579"/>
    <cellStyle name="常规 5 2 2 2 7 2 3 2 3 2 2" xfId="38580"/>
    <cellStyle name="常规 5 5 7 2 3 2 3 2 2" xfId="38581"/>
    <cellStyle name="常规 5 2 4 7 2 3 2 3 2 2" xfId="38582"/>
    <cellStyle name="常规 5 2 2 3 7 2 3 2 3 2 2" xfId="38583"/>
    <cellStyle name="常规 5 6 6 2 3 2 3 2 2" xfId="38584"/>
    <cellStyle name="常规 5 2 5 6 2 3 2 3 2 2" xfId="38585"/>
    <cellStyle name="常规 5 2 2 4 6 2 3 2 3 2 2" xfId="38586"/>
    <cellStyle name="常规 5 4 2 6 2 3 2 3 2 2" xfId="38587"/>
    <cellStyle name="常规 5 2 3 2 6 2 3 2 3 2 2" xfId="38588"/>
    <cellStyle name="常规 5 2 2 2 2 6 2 3 2 3 2 2" xfId="38589"/>
    <cellStyle name="常规 5 5 2 6 2 3 2 3 2 2" xfId="38590"/>
    <cellStyle name="常规 5 2 4 2 6 2 3 2 3 2 2" xfId="38591"/>
    <cellStyle name="常规 5 2 2 3 2 6 2 3 2 3 2 2" xfId="38592"/>
    <cellStyle name="常规 5 2 15 2 2 2" xfId="38593"/>
    <cellStyle name="常规 5 2 2 14 2 2 2" xfId="38594"/>
    <cellStyle name="常规 15 2 2 2" xfId="38595"/>
    <cellStyle name="常规 5 16 2 2 2" xfId="38596"/>
    <cellStyle name="常规 5 2 16 2 2 2" xfId="38597"/>
    <cellStyle name="常规 5 2 2 15 2 2 2" xfId="38598"/>
    <cellStyle name="常规 5 4 12 2 2 2" xfId="38599"/>
    <cellStyle name="常规 5 2 3 12 2 2 2" xfId="38600"/>
    <cellStyle name="常规 5 2 2 2 12 2 2 2" xfId="38601"/>
    <cellStyle name="常规 5 5 12 2 2 2" xfId="38602"/>
    <cellStyle name="常规 5 2 4 12 2 2 2" xfId="38603"/>
    <cellStyle name="常规 5 2 2 3 12 2 2 2" xfId="38604"/>
    <cellStyle name="常规 5 6 11 2 2 2" xfId="38605"/>
    <cellStyle name="常规 5 2 5 11 2 2 2" xfId="38606"/>
    <cellStyle name="常规 5 2 2 4 11 2 2 2" xfId="38607"/>
    <cellStyle name="常规 5 4 2 11 2 2 2" xfId="38608"/>
    <cellStyle name="常规 5 2 3 2 11 2 2 2" xfId="38609"/>
    <cellStyle name="常规 5 2 2 2 2 11 2 2 2" xfId="38610"/>
    <cellStyle name="常规 5 5 2 11 2 2 2" xfId="38611"/>
    <cellStyle name="常规 5 2 4 2 11 2 2 2" xfId="38612"/>
    <cellStyle name="常规 5 2 2 3 2 11 2 2 2" xfId="38613"/>
    <cellStyle name="常规 5 7 6 2 2 2" xfId="38614"/>
    <cellStyle name="常规 5 2 6 6 2 2 2" xfId="38615"/>
    <cellStyle name="常规 5 2 2 5 6 2 2 2" xfId="38616"/>
    <cellStyle name="常规 5 4 3 6 2 2 2" xfId="38617"/>
    <cellStyle name="常规 5 2 3 3 6 2 2 2" xfId="38618"/>
    <cellStyle name="常规 5 2 2 2 3 6 2 2 2" xfId="38619"/>
    <cellStyle name="常规 5 5 3 6 2 2 2" xfId="38620"/>
    <cellStyle name="常规 5 2 4 3 6 2 2 2" xfId="38621"/>
    <cellStyle name="常规 5 2 2 3 3 6 2 2 2" xfId="38622"/>
    <cellStyle name="常规 5 6 2 6 2 2 2" xfId="38623"/>
    <cellStyle name="常规 5 2 5 2 6 2 2 2" xfId="38624"/>
    <cellStyle name="常规 5 2 2 4 2 6 2 2 2" xfId="38625"/>
    <cellStyle name="常规 5 4 2 2 6 2 2 2" xfId="38626"/>
    <cellStyle name="常规 5 2 3 2 2 6 2 2 2" xfId="38627"/>
    <cellStyle name="常规 5 2 2 2 2 2 6 2 2 2" xfId="38628"/>
    <cellStyle name="常规 5 5 2 2 6 2 2 2" xfId="38629"/>
    <cellStyle name="常规 5 2 4 2 2 6 2 2 2" xfId="38630"/>
    <cellStyle name="常规 5 2 2 3 2 2 6 2 2 2" xfId="38631"/>
    <cellStyle name="常规 5 8 6 2 2 2" xfId="38632"/>
    <cellStyle name="常规 5 2 7 6 2 2 2" xfId="38633"/>
    <cellStyle name="常规 5 2 2 6 6 2 2 2" xfId="38634"/>
    <cellStyle name="常规 5 4 4 6 2 2 2" xfId="38635"/>
    <cellStyle name="常规 5 2 3 4 6 2 2 2" xfId="38636"/>
    <cellStyle name="常规 5 2 2 2 4 6 2 2 2" xfId="38637"/>
    <cellStyle name="常规 5 5 4 6 2 2 2" xfId="38638"/>
    <cellStyle name="常规 5 2 4 4 6 2 2 2" xfId="38639"/>
    <cellStyle name="常规 5 2 2 3 4 6 2 2 2" xfId="38640"/>
    <cellStyle name="常规 5 6 3 6 2 2 2" xfId="38641"/>
    <cellStyle name="常规 5 2 5 3 6 2 2 2" xfId="38642"/>
    <cellStyle name="常规 5 2 2 4 3 6 2 2 2" xfId="38643"/>
    <cellStyle name="常规 5 4 2 3 6 2 2 2" xfId="38644"/>
    <cellStyle name="常规 5 2 3 2 3 6 2 2 2" xfId="38645"/>
    <cellStyle name="常规 5 2 2 2 2 3 6 2 2 2" xfId="38646"/>
    <cellStyle name="常规 5 5 2 3 6 2 2 2" xfId="38647"/>
    <cellStyle name="常规 5 2 4 2 3 6 2 2 2" xfId="38648"/>
    <cellStyle name="常规 5 2 2 3 2 3 6 2 2 2" xfId="38649"/>
    <cellStyle name="常规 5 9 6 2 2 2" xfId="38650"/>
    <cellStyle name="常规 5 2 8 6 2 2 2" xfId="38651"/>
    <cellStyle name="常规 5 2 2 7 6 2 2 2" xfId="38652"/>
    <cellStyle name="常规 5 4 5 6 2 2 2" xfId="38653"/>
    <cellStyle name="常规 5 2 3 5 6 2 2 2" xfId="38654"/>
    <cellStyle name="常规 5 2 2 2 5 6 2 2 2" xfId="38655"/>
    <cellStyle name="常规 5 5 5 6 2 2 2" xfId="38656"/>
    <cellStyle name="常规 5 2 4 5 6 2 2 2" xfId="38657"/>
    <cellStyle name="常规 5 2 2 3 5 6 2 2 2" xfId="38658"/>
    <cellStyle name="常规 5 6 4 6 2 2 2" xfId="38659"/>
    <cellStyle name="常规 5 2 5 4 6 2 2 2" xfId="38660"/>
    <cellStyle name="常规 5 2 2 4 4 6 2 2 2" xfId="38661"/>
    <cellStyle name="常规 5 4 2 4 6 2 2 2" xfId="38662"/>
    <cellStyle name="常规 5 2 3 2 4 6 2 2 2" xfId="38663"/>
    <cellStyle name="常规 5 2 2 2 2 4 6 2 2 2" xfId="38664"/>
    <cellStyle name="常规 5 5 2 4 6 2 2 2" xfId="38665"/>
    <cellStyle name="常规 5 2 4 2 4 6 2 2 2" xfId="38666"/>
    <cellStyle name="常规 5 2 2 3 2 4 6 2 2 2" xfId="38667"/>
    <cellStyle name="常规 5 10 6 2 2 2" xfId="38668"/>
    <cellStyle name="常规 5 2 9 6 2 2 2" xfId="38669"/>
    <cellStyle name="常规 5 2 2 8 6 2 2 2" xfId="38670"/>
    <cellStyle name="常规 5 4 6 6 2 2 2" xfId="38671"/>
    <cellStyle name="常规 5 2 3 6 6 2 2 2" xfId="38672"/>
    <cellStyle name="常规 5 2 2 2 6 6 2 2 2" xfId="38673"/>
    <cellStyle name="常规 5 5 6 6 2 2 2" xfId="38674"/>
    <cellStyle name="常规 5 2 4 6 6 2 2 2" xfId="38675"/>
    <cellStyle name="常规 5 2 2 3 6 6 2 2 2" xfId="38676"/>
    <cellStyle name="常规 5 6 5 6 2 2 2" xfId="38677"/>
    <cellStyle name="常规 5 2 5 5 6 2 2 2" xfId="38678"/>
    <cellStyle name="常规 5 2 2 4 5 6 2 2 2" xfId="38679"/>
    <cellStyle name="常规 5 4 2 5 6 2 2 2" xfId="38680"/>
    <cellStyle name="常规 5 2 3 2 5 6 2 2 2" xfId="38681"/>
    <cellStyle name="常规 5 2 2 2 2 5 6 2 2 2" xfId="38682"/>
    <cellStyle name="常规 5 5 2 5 6 2 2 2" xfId="38683"/>
    <cellStyle name="常规 5 2 4 2 5 6 2 2 2" xfId="38684"/>
    <cellStyle name="常规 5 2 2 3 2 5 6 2 2 2" xfId="38685"/>
    <cellStyle name="常规 5 11 6 2 2 2" xfId="38686"/>
    <cellStyle name="常规 5 2 10 6 2 2 2" xfId="38687"/>
    <cellStyle name="常规 5 2 2 9 6 2 2 2" xfId="38688"/>
    <cellStyle name="常规 5 4 7 6 2 2 2" xfId="38689"/>
    <cellStyle name="常规 5 2 3 7 6 2 2 2" xfId="38690"/>
    <cellStyle name="常规 5 2 2 2 7 6 2 2 2" xfId="38691"/>
    <cellStyle name="常规 5 5 7 6 2 2 2" xfId="38692"/>
    <cellStyle name="常规 5 2 4 7 6 2 2 2" xfId="38693"/>
    <cellStyle name="常规 5 2 2 3 7 6 2 2 2" xfId="38694"/>
    <cellStyle name="常规 5 6 6 6 2 2 2" xfId="38695"/>
    <cellStyle name="常规 5 2 5 6 6 2 2 2" xfId="38696"/>
    <cellStyle name="常规 5 2 2 4 6 6 2 2 2" xfId="38697"/>
    <cellStyle name="常规 5 4 2 6 6 2 2 2" xfId="38698"/>
    <cellStyle name="常规 5 2 3 2 6 6 2 2 2" xfId="38699"/>
    <cellStyle name="常规 5 2 2 2 2 6 6 2 2 2" xfId="38700"/>
    <cellStyle name="常规 5 5 2 6 6 2 2 2" xfId="38701"/>
    <cellStyle name="常规 5 2 4 2 6 6 2 2 2" xfId="38702"/>
    <cellStyle name="常规 5 2 2 3 2 6 6 2 2 2" xfId="38703"/>
    <cellStyle name="常规 5 12 5 2 2 2" xfId="38704"/>
    <cellStyle name="常规 5 2 11 5 2 2 2" xfId="38705"/>
    <cellStyle name="常规 5 2 2 10 5 2 2 2" xfId="38706"/>
    <cellStyle name="常规 5 4 8 5 2 2 2" xfId="38707"/>
    <cellStyle name="常规 5 2 3 8 5 2 2 2" xfId="38708"/>
    <cellStyle name="常规 5 2 2 2 8 5 2 2 2" xfId="38709"/>
    <cellStyle name="常规 5 5 8 5 2 2 2" xfId="38710"/>
    <cellStyle name="常规 5 2 4 8 5 2 2 2" xfId="38711"/>
    <cellStyle name="常规 5 2 2 3 8 5 2 2 2" xfId="38712"/>
    <cellStyle name="常规 5 6 7 5 2 2 2" xfId="38713"/>
    <cellStyle name="常规 5 2 5 7 5 2 2 2" xfId="38714"/>
    <cellStyle name="常规 5 2 2 4 7 5 2 2 2" xfId="38715"/>
    <cellStyle name="常规 5 4 2 7 5 2 2 2" xfId="38716"/>
    <cellStyle name="常规 5 2 3 2 7 5 2 2 2" xfId="38717"/>
    <cellStyle name="常规 5 2 2 2 2 7 5 2 2 2" xfId="38718"/>
    <cellStyle name="常规 5 5 2 7 5 2 2 2" xfId="38719"/>
    <cellStyle name="常规 5 2 4 2 7 5 2 2 2" xfId="38720"/>
    <cellStyle name="常规 5 2 2 3 2 7 5 2 2 2" xfId="38721"/>
    <cellStyle name="常规 5 7 2 5 2 2 2" xfId="38722"/>
    <cellStyle name="常规 5 2 6 2 5 2 2 2" xfId="38723"/>
    <cellStyle name="常规 5 2 2 5 2 5 2 2 2" xfId="38724"/>
    <cellStyle name="常规 5 4 3 2 5 2 2 2" xfId="38725"/>
    <cellStyle name="常规 5 2 3 3 2 5 2 2 2" xfId="38726"/>
    <cellStyle name="常规 5 2 2 2 3 2 5 2 2 2" xfId="38727"/>
    <cellStyle name="常规 5 5 3 2 5 2 2 2" xfId="38728"/>
    <cellStyle name="常规 5 2 4 3 2 5 2 2 2" xfId="38729"/>
    <cellStyle name="常规 5 2 2 3 3 2 5 2 2 2" xfId="38730"/>
    <cellStyle name="常规 5 6 2 2 5 2 2 2" xfId="38731"/>
    <cellStyle name="常规 5 2 5 2 2 5 2 2 2" xfId="38732"/>
    <cellStyle name="常规 5 2 2 4 2 2 5 2 2 2" xfId="38733"/>
    <cellStyle name="常规 5 4 2 2 2 5 2 2 2" xfId="38734"/>
    <cellStyle name="常规 5 2 3 2 2 2 5 2 2 2" xfId="38735"/>
    <cellStyle name="常规 5 2 2 2 2 2 2 5 2 2 2" xfId="38736"/>
    <cellStyle name="常规 5 5 2 2 2 5 2 2 2" xfId="38737"/>
    <cellStyle name="常规 5 2 4 2 2 2 5 2 2 2" xfId="38738"/>
    <cellStyle name="常规 5 2 2 3 2 2 2 5 2 2 2" xfId="38739"/>
    <cellStyle name="常规 5 8 2 5 2 2 2" xfId="38740"/>
    <cellStyle name="常规 5 2 7 2 5 2 2 2" xfId="38741"/>
    <cellStyle name="常规 5 2 2 6 2 5 2 2 2" xfId="38742"/>
    <cellStyle name="常规 5 4 4 2 5 2 2 2" xfId="38743"/>
    <cellStyle name="常规 5 2 3 4 2 5 2 2 2" xfId="38744"/>
    <cellStyle name="常规 5 2 2 2 4 2 5 2 2 2" xfId="38745"/>
    <cellStyle name="常规 5 5 4 2 5 2 2 2" xfId="38746"/>
    <cellStyle name="常规 5 2 4 4 2 5 2 2 2" xfId="38747"/>
    <cellStyle name="常规 5 2 2 3 4 2 5 2 2 2" xfId="38748"/>
    <cellStyle name="常规 5 6 3 2 5 2 2 2" xfId="38749"/>
    <cellStyle name="常规 5 2 5 3 2 5 2 2 2" xfId="38750"/>
    <cellStyle name="常规 5 2 2 4 3 2 5 2 2 2" xfId="38751"/>
    <cellStyle name="常规 5 4 2 3 2 5 2 2 2" xfId="38752"/>
    <cellStyle name="常规 5 2 3 2 3 2 5 2 2 2" xfId="38753"/>
    <cellStyle name="常规 5 2 2 2 2 3 2 5 2 2 2" xfId="38754"/>
    <cellStyle name="常规 5 5 2 3 2 5 2 2 2" xfId="38755"/>
    <cellStyle name="常规 5 2 4 2 3 2 5 2 2 2" xfId="38756"/>
    <cellStyle name="常规 5 2 2 3 2 3 2 5 2 2 2" xfId="38757"/>
    <cellStyle name="常规 5 9 2 5 2 2 2" xfId="38758"/>
    <cellStyle name="常规 5 2 8 2 5 2 2 2" xfId="38759"/>
    <cellStyle name="常规 5 2 2 7 2 5 2 2 2" xfId="38760"/>
    <cellStyle name="常规 5 4 5 2 5 2 2 2" xfId="38761"/>
    <cellStyle name="常规 5 2 3 5 2 5 2 2 2" xfId="38762"/>
    <cellStyle name="常规 5 2 2 2 5 2 5 2 2 2" xfId="38763"/>
    <cellStyle name="常规 5 5 5 2 5 2 2 2" xfId="38764"/>
    <cellStyle name="常规 5 2 4 5 2 5 2 2 2" xfId="38765"/>
    <cellStyle name="常规 5 2 2 3 5 2 5 2 2 2" xfId="38766"/>
    <cellStyle name="常规 5 6 4 2 5 2 2 2" xfId="38767"/>
    <cellStyle name="常规 5 2 5 4 2 5 2 2 2" xfId="38768"/>
    <cellStyle name="常规 5 2 2 4 4 2 5 2 2 2" xfId="38769"/>
    <cellStyle name="常规 5 4 2 4 2 5 2 2 2" xfId="38770"/>
    <cellStyle name="常规 5 2 3 2 4 2 5 2 2 2" xfId="38771"/>
    <cellStyle name="常规 5 2 2 2 2 4 2 5 2 2 2" xfId="38772"/>
    <cellStyle name="常规 5 5 2 4 2 5 2 2 2" xfId="38773"/>
    <cellStyle name="常规 5 2 4 2 4 2 5 2 2 2" xfId="38774"/>
    <cellStyle name="常规 5 2 2 3 2 4 2 5 2 2 2" xfId="38775"/>
    <cellStyle name="常规 5 10 2 5 2 2 2" xfId="38776"/>
    <cellStyle name="常规 5 2 9 2 5 2 2 2" xfId="38777"/>
    <cellStyle name="常规 5 2 2 8 2 5 2 2 2" xfId="38778"/>
    <cellStyle name="常规 5 4 6 2 5 2 2 2" xfId="38779"/>
    <cellStyle name="常规 5 2 3 6 2 5 2 2 2" xfId="38780"/>
    <cellStyle name="常规 5 2 2 2 6 2 5 2 2 2" xfId="38781"/>
    <cellStyle name="常规 5 5 6 2 5 2 2 2" xfId="38782"/>
    <cellStyle name="常规 5 2 4 6 2 5 2 2 2" xfId="38783"/>
    <cellStyle name="常规 5 2 2 3 6 2 5 2 2 2" xfId="38784"/>
    <cellStyle name="常规 5 6 5 2 5 2 2 2" xfId="38785"/>
    <cellStyle name="常规 5 2 5 5 2 5 2 2 2" xfId="38786"/>
    <cellStyle name="常规 5 2 2 4 5 2 5 2 2 2" xfId="38787"/>
    <cellStyle name="常规 5 4 2 5 2 5 2 2 2" xfId="38788"/>
    <cellStyle name="常规 5 2 3 2 5 2 5 2 2 2" xfId="38789"/>
    <cellStyle name="常规 5 2 2 2 2 5 2 5 2 2 2" xfId="38790"/>
    <cellStyle name="常规 5 5 2 5 2 5 2 2 2" xfId="38791"/>
    <cellStyle name="常规 5 2 4 2 5 2 5 2 2 2" xfId="38792"/>
    <cellStyle name="常规 5 2 2 3 2 5 2 5 2 2 2" xfId="38793"/>
    <cellStyle name="常规 5 11 2 5 2 2 2" xfId="38794"/>
    <cellStyle name="常规 5 2 10 2 5 2 2 2" xfId="38795"/>
    <cellStyle name="常规 5 2 2 9 2 5 2 2 2" xfId="38796"/>
    <cellStyle name="常规 5 4 7 2 5 2 2 2" xfId="38797"/>
    <cellStyle name="常规 5 2 3 7 2 5 2 2 2" xfId="38798"/>
    <cellStyle name="常规 5 2 2 2 7 2 5 2 2 2" xfId="38799"/>
    <cellStyle name="常规 5 5 7 2 5 2 2 2" xfId="38800"/>
    <cellStyle name="常规 5 2 4 7 2 5 2 2 2" xfId="38801"/>
    <cellStyle name="常规 5 2 2 3 7 2 5 2 2 2" xfId="38802"/>
    <cellStyle name="常规 5 6 6 2 5 2 2 2" xfId="38803"/>
    <cellStyle name="常规 5 2 5 6 2 5 2 2 2" xfId="38804"/>
    <cellStyle name="常规 5 2 2 4 6 2 5 2 2 2" xfId="38805"/>
    <cellStyle name="常规 5 4 2 6 2 5 2 2 2" xfId="38806"/>
    <cellStyle name="常规 5 2 3 2 6 2 5 2 2 2" xfId="38807"/>
    <cellStyle name="常规 5 2 2 2 2 6 2 5 2 2 2" xfId="38808"/>
    <cellStyle name="常规 5 5 2 6 2 5 2 2 2" xfId="38809"/>
    <cellStyle name="常规 5 2 4 2 6 2 5 2 2 2" xfId="38810"/>
    <cellStyle name="常规 5 2 2 3 2 6 2 5 2 2 2" xfId="38811"/>
    <cellStyle name="常规 5 13 3 2 2 2" xfId="38812"/>
    <cellStyle name="常规 5 2 12 3 2 2 2" xfId="38813"/>
    <cellStyle name="常规 5 2 2 11 3 2 2 2" xfId="38814"/>
    <cellStyle name="常规 5 4 9 3 2 2 2" xfId="38815"/>
    <cellStyle name="常规 5 2 3 9 3 2 2 2" xfId="38816"/>
    <cellStyle name="常规 5 2 2 2 9 3 2 2 2" xfId="38817"/>
    <cellStyle name="常规 5 5 9 3 2 2 2" xfId="38818"/>
    <cellStyle name="常规 5 2 4 9 3 2 2 2" xfId="38819"/>
    <cellStyle name="常规 5 2 2 3 9 3 2 2 2" xfId="38820"/>
    <cellStyle name="常规 5 6 8 3 2 2 2" xfId="38821"/>
    <cellStyle name="常规 5 2 5 8 3 2 2 2" xfId="38822"/>
    <cellStyle name="常规 5 2 2 4 8 3 2 2 2" xfId="38823"/>
    <cellStyle name="常规 5 4 2 8 3 2 2 2" xfId="38824"/>
    <cellStyle name="常规 5 2 3 2 8 3 2 2 2" xfId="38825"/>
    <cellStyle name="常规 5 2 2 2 2 8 3 2 2 2" xfId="38826"/>
    <cellStyle name="常规 5 5 2 8 3 2 2 2" xfId="38827"/>
    <cellStyle name="常规 5 2 4 2 8 3 2 2 2" xfId="38828"/>
    <cellStyle name="常规 5 2 2 3 2 8 3 2 2 2" xfId="38829"/>
    <cellStyle name="常规 5 7 3 3 2 2 2" xfId="38830"/>
    <cellStyle name="常规 5 2 6 3 3 2 2 2" xfId="38831"/>
    <cellStyle name="常规 5 2 2 5 3 3 2 2 2" xfId="38832"/>
    <cellStyle name="常规 5 4 3 3 3 2 2 2" xfId="38833"/>
    <cellStyle name="常规 5 2 3 3 3 3 2 2 2" xfId="38834"/>
    <cellStyle name="常规 5 2 2 2 3 3 3 2 2 2" xfId="38835"/>
    <cellStyle name="常规 5 5 3 3 3 2 2 2" xfId="38836"/>
    <cellStyle name="常规 5 2 4 3 3 3 2 2 2" xfId="38837"/>
    <cellStyle name="常规 5 2 2 3 3 3 3 2 2 2" xfId="38838"/>
    <cellStyle name="常规 5 6 2 3 3 2 2 2" xfId="38839"/>
    <cellStyle name="常规 5 2 5 2 3 3 2 2 2" xfId="38840"/>
    <cellStyle name="常规 5 2 2 4 2 3 3 2 2 2" xfId="38841"/>
    <cellStyle name="常规 5 4 2 2 3 3 2 2 2" xfId="38842"/>
    <cellStyle name="常规 5 2 3 2 2 3 3 2 2 2" xfId="38843"/>
    <cellStyle name="常规 5 2 2 2 2 2 3 3 2 2 2" xfId="38844"/>
    <cellStyle name="常规 5 5 2 2 3 3 2 2 2" xfId="38845"/>
    <cellStyle name="常规 5 2 4 2 2 3 3 2 2 2" xfId="38846"/>
    <cellStyle name="常规 5 2 2 3 2 2 3 3 2 2 2" xfId="38847"/>
    <cellStyle name="常规 5 8 3 3 2 2 2" xfId="38848"/>
    <cellStyle name="常规 5 2 7 3 3 2 2 2" xfId="38849"/>
    <cellStyle name="常规 5 2 2 6 3 3 2 2 2" xfId="38850"/>
    <cellStyle name="常规 5 4 4 3 3 2 2 2" xfId="38851"/>
    <cellStyle name="常规 5 2 3 4 3 3 2 2 2" xfId="38852"/>
    <cellStyle name="常规 5 2 2 2 4 3 3 2 2 2" xfId="38853"/>
    <cellStyle name="常规 5 5 4 3 3 2 2 2" xfId="38854"/>
    <cellStyle name="常规 5 2 4 4 3 3 2 2 2" xfId="38855"/>
    <cellStyle name="常规 5 2 2 3 4 3 3 2 2 2" xfId="38856"/>
    <cellStyle name="常规 5 6 3 3 3 2 2 2" xfId="38857"/>
    <cellStyle name="常规 5 2 5 3 3 3 2 2 2" xfId="38858"/>
    <cellStyle name="常规 5 2 2 4 3 3 3 2 2 2" xfId="38859"/>
    <cellStyle name="常规 5 4 2 3 3 3 2 2 2" xfId="38860"/>
    <cellStyle name="常规 5 2 3 2 3 3 3 2 2 2" xfId="38861"/>
    <cellStyle name="常规 5 2 2 2 2 3 3 3 2 2 2" xfId="38862"/>
    <cellStyle name="常规 5 5 2 3 3 3 2 2 2" xfId="38863"/>
    <cellStyle name="常规 5 2 4 2 3 3 3 2 2 2" xfId="38864"/>
    <cellStyle name="常规 5 2 2 3 2 3 3 3 2 2 2" xfId="38865"/>
    <cellStyle name="常规 5 9 3 3 2 2 2" xfId="38866"/>
    <cellStyle name="常规 5 2 8 3 3 2 2 2" xfId="38867"/>
    <cellStyle name="常规 5 2 2 7 3 3 2 2 2" xfId="38868"/>
    <cellStyle name="常规 5 4 5 3 3 2 2 2" xfId="38869"/>
    <cellStyle name="常规 5 2 3 5 3 3 2 2 2" xfId="38870"/>
    <cellStyle name="常规 5 2 2 2 5 3 3 2 2 2" xfId="38871"/>
    <cellStyle name="常规 5 5 5 3 3 2 2 2" xfId="38872"/>
    <cellStyle name="常规 5 2 4 5 3 3 2 2 2" xfId="38873"/>
    <cellStyle name="常规 5 2 2 3 5 3 3 2 2 2" xfId="38874"/>
    <cellStyle name="常规 5 6 4 3 3 2 2 2" xfId="38875"/>
    <cellStyle name="常规 5 2 5 4 3 3 2 2 2" xfId="38876"/>
    <cellStyle name="常规 5 2 2 4 4 3 3 2 2 2" xfId="38877"/>
    <cellStyle name="常规 5 4 2 4 3 3 2 2 2" xfId="38878"/>
    <cellStyle name="常规 5 2 3 2 4 3 3 2 2 2" xfId="38879"/>
    <cellStyle name="常规 5 2 2 2 2 4 3 3 2 2 2" xfId="38880"/>
    <cellStyle name="常规 5 5 2 4 3 3 2 2 2" xfId="38881"/>
    <cellStyle name="常规 5 2 4 2 4 3 3 2 2 2" xfId="38882"/>
    <cellStyle name="常规 5 2 2 3 2 4 3 3 2 2 2" xfId="38883"/>
    <cellStyle name="常规 5 10 3 3 2 2 2" xfId="38884"/>
    <cellStyle name="常规 5 2 9 3 3 2 2 2" xfId="38885"/>
    <cellStyle name="常规 5 2 2 8 3 3 2 2 2" xfId="38886"/>
    <cellStyle name="常规 5 4 6 3 3 2 2 2" xfId="38887"/>
    <cellStyle name="常规 5 2 3 6 3 3 2 2 2" xfId="38888"/>
    <cellStyle name="常规 5 2 2 2 6 3 3 2 2 2" xfId="38889"/>
    <cellStyle name="常规 5 5 6 3 3 2 2 2" xfId="38890"/>
    <cellStyle name="常规 5 2 4 6 3 3 2 2 2" xfId="38891"/>
    <cellStyle name="常规 5 2 2 3 6 3 3 2 2 2" xfId="38892"/>
    <cellStyle name="常规 5 6 5 3 3 2 2 2" xfId="38893"/>
    <cellStyle name="常规 5 2 5 5 3 3 2 2 2" xfId="38894"/>
    <cellStyle name="常规 5 2 2 4 5 3 3 2 2 2" xfId="38895"/>
    <cellStyle name="常规 5 4 2 5 3 3 2 2 2" xfId="38896"/>
    <cellStyle name="常规 5 2 3 2 5 3 3 2 2 2" xfId="38897"/>
    <cellStyle name="常规 5 2 2 2 2 5 3 3 2 2 2" xfId="38898"/>
    <cellStyle name="常规 5 5 2 5 3 3 2 2 2" xfId="38899"/>
    <cellStyle name="常规 5 2 4 2 5 3 3 2 2 2" xfId="38900"/>
    <cellStyle name="常规 5 2 2 3 2 5 3 3 2 2 2" xfId="38901"/>
    <cellStyle name="常规 5 11 3 3 2 2 2" xfId="38902"/>
    <cellStyle name="常规 5 2 10 3 3 2 2 2" xfId="38903"/>
    <cellStyle name="常规 5 2 2 9 3 3 2 2 2" xfId="38904"/>
    <cellStyle name="常规 5 4 7 3 3 2 2 2" xfId="38905"/>
    <cellStyle name="常规 5 2 3 7 3 3 2 2 2" xfId="38906"/>
    <cellStyle name="常规 5 2 2 2 7 3 3 2 2 2" xfId="38907"/>
    <cellStyle name="常规 5 5 7 3 3 2 2 2" xfId="38908"/>
    <cellStyle name="常规 5 2 4 7 3 3 2 2 2" xfId="38909"/>
    <cellStyle name="常规 5 2 2 3 7 3 3 2 2 2" xfId="38910"/>
    <cellStyle name="常规 5 6 6 3 3 2 2 2" xfId="38911"/>
    <cellStyle name="常规 5 2 5 6 3 3 2 2 2" xfId="38912"/>
    <cellStyle name="常规 5 2 2 4 6 3 3 2 2 2" xfId="38913"/>
    <cellStyle name="常规 5 4 2 6 3 3 2 2 2" xfId="38914"/>
    <cellStyle name="常规 5 2 3 2 6 3 3 2 2 2" xfId="38915"/>
    <cellStyle name="常规 5 2 2 2 2 6 3 3 2 2 2" xfId="38916"/>
    <cellStyle name="常规 5 5 2 6 3 3 2 2 2" xfId="38917"/>
    <cellStyle name="常规 5 2 4 2 6 3 3 2 2 2" xfId="38918"/>
    <cellStyle name="常规 5 2 2 3 2 6 3 3 2 2 2" xfId="38919"/>
    <cellStyle name="常规 5 12 2 3 2 2 2" xfId="38920"/>
    <cellStyle name="常规 5 2 11 2 3 2 2 2" xfId="38921"/>
    <cellStyle name="常规 5 2 2 10 2 3 2 2 2" xfId="38922"/>
    <cellStyle name="常规 5 4 8 2 3 2 2 2" xfId="38923"/>
    <cellStyle name="常规 5 2 3 8 2 3 2 2 2" xfId="38924"/>
    <cellStyle name="常规 5 2 2 2 8 2 3 2 2 2" xfId="38925"/>
    <cellStyle name="常规 5 5 8 2 3 2 2 2" xfId="38926"/>
    <cellStyle name="常规 5 2 4 8 2 3 2 2 2" xfId="38927"/>
    <cellStyle name="常规 5 2 2 3 8 2 3 2 2 2" xfId="38928"/>
    <cellStyle name="常规 5 6 7 2 3 2 2 2" xfId="38929"/>
    <cellStyle name="常规 5 2 5 7 2 3 2 2 2" xfId="38930"/>
    <cellStyle name="常规 5 2 2 4 7 2 3 2 2 2" xfId="38931"/>
    <cellStyle name="常规 5 4 2 7 2 3 2 2 2" xfId="38932"/>
    <cellStyle name="常规 5 2 3 2 7 2 3 2 2 2" xfId="38933"/>
    <cellStyle name="常规 5 2 2 2 2 7 2 3 2 2 2" xfId="38934"/>
    <cellStyle name="常规 5 5 2 7 2 3 2 2 2" xfId="38935"/>
    <cellStyle name="常规 5 2 4 2 7 2 3 2 2 2" xfId="38936"/>
    <cellStyle name="常规 5 2 2 3 2 7 2 3 2 2 2" xfId="38937"/>
    <cellStyle name="常规 5 7 2 2 3 2 2 2" xfId="38938"/>
    <cellStyle name="常规 5 2 6 2 2 3 2 2 2" xfId="38939"/>
    <cellStyle name="常规 5 2 2 5 2 2 3 2 2 2" xfId="38940"/>
    <cellStyle name="常规 5 4 3 2 2 3 2 2 2" xfId="38941"/>
    <cellStyle name="常规 5 2 3 3 2 2 3 2 2 2" xfId="38942"/>
    <cellStyle name="常规 5 2 2 2 3 2 2 3 2 2 2" xfId="38943"/>
    <cellStyle name="常规 5 5 3 2 2 3 2 2 2" xfId="38944"/>
    <cellStyle name="常规 5 2 4 3 2 2 3 2 2 2" xfId="38945"/>
    <cellStyle name="常规 5 2 2 3 3 2 2 3 2 2 2" xfId="38946"/>
    <cellStyle name="常规 5 6 2 2 2 3 2 2 2" xfId="38947"/>
    <cellStyle name="常规 5 2 5 2 2 2 3 2 2 2" xfId="38948"/>
    <cellStyle name="常规 5 2 2 4 2 2 2 3 2 2 2" xfId="38949"/>
    <cellStyle name="常规 5 4 2 2 2 2 3 2 2 2" xfId="38950"/>
    <cellStyle name="常规 5 2 3 2 2 2 2 3 2 2 2" xfId="38951"/>
    <cellStyle name="常规 5 2 2 2 2 2 2 2 3 2 2 2" xfId="38952"/>
    <cellStyle name="常规 5 5 2 2 2 2 3 2 2 2" xfId="38953"/>
    <cellStyle name="常规 5 2 4 2 2 2 2 3 2 2 2" xfId="38954"/>
    <cellStyle name="常规 5 2 2 3 2 2 2 2 3 2 2 2" xfId="38955"/>
    <cellStyle name="常规 5 8 2 2 3 2 2 2" xfId="38956"/>
    <cellStyle name="常规 5 2 7 2 2 3 2 2 2" xfId="38957"/>
    <cellStyle name="常规 5 2 2 6 2 2 3 2 2 2" xfId="38958"/>
    <cellStyle name="常规 5 4 4 2 2 3 2 2 2" xfId="38959"/>
    <cellStyle name="常规 5 2 3 4 2 2 3 2 2 2" xfId="38960"/>
    <cellStyle name="常规 5 2 2 2 4 2 2 3 2 2 2" xfId="38961"/>
    <cellStyle name="常规 5 5 4 2 2 3 2 2 2" xfId="38962"/>
    <cellStyle name="常规 5 2 4 4 2 2 3 2 2 2" xfId="38963"/>
    <cellStyle name="常规 5 2 2 3 4 2 2 3 2 2 2" xfId="38964"/>
    <cellStyle name="常规 5 6 3 2 2 3 2 2 2" xfId="38965"/>
    <cellStyle name="常规 5 2 5 3 2 2 3 2 2 2" xfId="38966"/>
    <cellStyle name="常规 5 2 2 4 3 2 2 3 2 2 2" xfId="38967"/>
    <cellStyle name="常规 5 4 2 3 2 2 3 2 2 2" xfId="38968"/>
    <cellStyle name="常规 5 2 3 2 3 2 2 3 2 2 2" xfId="38969"/>
    <cellStyle name="常规 5 2 2 2 2 3 2 2 3 2 2 2" xfId="38970"/>
    <cellStyle name="常规 5 5 2 3 2 2 3 2 2 2" xfId="38971"/>
    <cellStyle name="常规 5 2 4 2 3 2 2 3 2 2 2" xfId="38972"/>
    <cellStyle name="常规 5 2 2 3 2 3 2 2 3 2 2 2" xfId="38973"/>
    <cellStyle name="常规 5 9 2 2 3 2 2 2" xfId="38974"/>
    <cellStyle name="常规 5 2 8 2 2 3 2 2 2" xfId="38975"/>
    <cellStyle name="常规 5 2 2 7 2 2 3 2 2 2" xfId="38976"/>
    <cellStyle name="常规 5 4 5 2 2 3 2 2 2" xfId="38977"/>
    <cellStyle name="常规 5 2 3 5 2 2 3 2 2 2" xfId="38978"/>
    <cellStyle name="常规 5 2 2 2 5 2 2 3 2 2 2" xfId="38979"/>
    <cellStyle name="常规 5 5 5 2 2 3 2 2 2" xfId="38980"/>
    <cellStyle name="常规 5 2 4 5 2 2 3 2 2 2" xfId="38981"/>
    <cellStyle name="常规 5 2 2 3 5 2 2 3 2 2 2" xfId="38982"/>
    <cellStyle name="常规 5 6 4 2 2 3 2 2 2" xfId="38983"/>
    <cellStyle name="常规 5 2 5 4 2 2 3 2 2 2" xfId="38984"/>
    <cellStyle name="常规 5 2 2 4 4 2 2 3 2 2 2" xfId="38985"/>
    <cellStyle name="常规 5 4 2 4 2 2 3 2 2 2" xfId="38986"/>
    <cellStyle name="常规 5 2 3 2 4 2 2 3 2 2 2" xfId="38987"/>
    <cellStyle name="常规 5 2 2 2 2 4 2 2 3 2 2 2" xfId="38988"/>
    <cellStyle name="常规 5 5 2 4 2 2 3 2 2 2" xfId="38989"/>
    <cellStyle name="常规 5 2 4 2 4 2 2 3 2 2 2" xfId="38990"/>
    <cellStyle name="常规 5 2 2 3 2 4 2 2 3 2 2 2" xfId="38991"/>
    <cellStyle name="常规 5 10 2 2 3 2 2 2" xfId="38992"/>
    <cellStyle name="常规 5 2 9 2 2 3 2 2 2" xfId="38993"/>
    <cellStyle name="常规 5 2 2 8 2 2 3 2 2 2" xfId="38994"/>
    <cellStyle name="常规 5 4 6 2 2 3 2 2 2" xfId="38995"/>
    <cellStyle name="常规 5 2 3 6 2 2 3 2 2 2" xfId="38996"/>
    <cellStyle name="常规 5 2 2 2 6 2 2 3 2 2 2" xfId="38997"/>
    <cellStyle name="常规 5 5 6 2 2 3 2 2 2" xfId="38998"/>
    <cellStyle name="常规 5 2 4 6 2 2 3 2 2 2" xfId="38999"/>
    <cellStyle name="常规 5 2 2 3 6 2 2 3 2 2 2" xfId="39000"/>
    <cellStyle name="常规 5 6 5 2 2 3 2 2 2" xfId="39001"/>
    <cellStyle name="常规 5 2 5 5 2 2 3 2 2 2" xfId="39002"/>
    <cellStyle name="常规 5 2 2 4 5 2 2 3 2 2 2" xfId="39003"/>
    <cellStyle name="常规 5 4 2 5 2 2 3 2 2 2" xfId="39004"/>
    <cellStyle name="常规 5 2 3 2 5 2 2 3 2 2 2" xfId="39005"/>
    <cellStyle name="常规 5 2 2 2 2 5 2 2 3 2 2 2" xfId="39006"/>
    <cellStyle name="常规 5 5 2 5 2 2 3 2 2 2" xfId="39007"/>
    <cellStyle name="常规 5 2 4 2 5 2 2 3 2 2 2" xfId="39008"/>
    <cellStyle name="常规 5 2 2 3 2 5 2 2 3 2 2 2" xfId="39009"/>
    <cellStyle name="常规 5 11 2 2 3 2 2 2" xfId="39010"/>
    <cellStyle name="常规 5 2 10 2 2 3 2 2 2" xfId="39011"/>
    <cellStyle name="常规 5 2 2 9 2 2 3 2 2 2" xfId="39012"/>
    <cellStyle name="常规 5 4 7 2 2 3 2 2 2" xfId="39013"/>
    <cellStyle name="常规 5 2 3 7 2 2 3 2 2 2" xfId="39014"/>
    <cellStyle name="常规 5 2 2 2 7 2 2 3 2 2 2" xfId="39015"/>
    <cellStyle name="常规 5 5 7 2 2 3 2 2 2" xfId="39016"/>
    <cellStyle name="常规 5 2 4 7 2 2 3 2 2 2" xfId="39017"/>
    <cellStyle name="常规 5 2 2 3 7 2 2 3 2 2 2" xfId="39018"/>
    <cellStyle name="常规 5 6 6 2 2 3 2 2 2" xfId="39019"/>
    <cellStyle name="常规 5 2 5 6 2 2 3 2 2 2" xfId="39020"/>
    <cellStyle name="常规 5 2 2 4 6 2 2 3 2 2 2" xfId="39021"/>
    <cellStyle name="常规 5 4 2 6 2 2 3 2 2 2" xfId="39022"/>
    <cellStyle name="常规 5 2 3 2 6 2 2 3 2 2 2" xfId="39023"/>
    <cellStyle name="常规 5 2 2 2 2 6 2 2 3 2 2 2" xfId="39024"/>
    <cellStyle name="常规 5 5 2 6 2 2 3 2 2 2" xfId="39025"/>
    <cellStyle name="常规 5 2 4 2 6 2 2 3 2 2 2" xfId="39026"/>
    <cellStyle name="常规 5 2 2 3 2 6 2 2 3 2 2 2" xfId="39027"/>
    <cellStyle name="常规 5 14 3 2 2 2" xfId="39028"/>
    <cellStyle name="常规 5 2 13 3 2 2 2" xfId="39029"/>
    <cellStyle name="常规 5 2 2 12 3 2 2 2" xfId="39030"/>
    <cellStyle name="常规 5 4 10 3 2 2 2" xfId="39031"/>
    <cellStyle name="常规 5 2 3 10 3 2 2 2" xfId="39032"/>
    <cellStyle name="常规 5 2 2 2 10 3 2 2 2" xfId="39033"/>
    <cellStyle name="常规 5 5 10 3 2 2 2" xfId="39034"/>
    <cellStyle name="常规 5 2 4 10 3 2 2 2" xfId="39035"/>
    <cellStyle name="常规 5 2 2 3 10 3 2 2 2" xfId="39036"/>
    <cellStyle name="常规 5 6 9 3 2 2 2" xfId="39037"/>
    <cellStyle name="常规 5 2 5 9 3 2 2 2" xfId="39038"/>
    <cellStyle name="常规 5 2 2 4 9 3 2 2 2" xfId="39039"/>
    <cellStyle name="常规 5 4 2 9 3 2 2 2" xfId="39040"/>
    <cellStyle name="常规 5 2 3 2 9 3 2 2 2" xfId="39041"/>
    <cellStyle name="常规 5 2 2 2 2 9 3 2 2 2" xfId="39042"/>
    <cellStyle name="常规 5 5 2 9 3 2 2 2" xfId="39043"/>
    <cellStyle name="常规 5 2 4 2 9 3 2 2 2" xfId="39044"/>
    <cellStyle name="常规 5 2 2 3 2 9 3 2 2 2" xfId="39045"/>
    <cellStyle name="常规 5 7 4 3 2 2 2" xfId="39046"/>
    <cellStyle name="常规 5 2 6 4 3 2 2 2" xfId="39047"/>
    <cellStyle name="常规 5 2 2 5 4 3 2 2 2" xfId="39048"/>
    <cellStyle name="常规 5 4 3 4 3 2 2 2" xfId="39049"/>
    <cellStyle name="常规 5 2 3 3 4 3 2 2 2" xfId="39050"/>
    <cellStyle name="常规 5 2 2 2 3 4 3 2 2 2" xfId="39051"/>
    <cellStyle name="常规 5 5 3 4 3 2 2 2" xfId="39052"/>
    <cellStyle name="常规 5 2 4 3 4 3 2 2 2" xfId="39053"/>
    <cellStyle name="常规 5 2 2 3 3 4 3 2 2 2" xfId="39054"/>
    <cellStyle name="常规 5 6 2 4 3 2 2 2" xfId="39055"/>
    <cellStyle name="常规 5 2 5 2 4 3 2 2 2" xfId="39056"/>
    <cellStyle name="常规 5 2 2 4 2 4 3 2 2 2" xfId="39057"/>
    <cellStyle name="常规 5 4 2 2 4 3 2 2 2" xfId="39058"/>
    <cellStyle name="常规 5 2 3 2 2 4 3 2 2 2" xfId="39059"/>
    <cellStyle name="常规 5 2 2 2 2 2 4 3 2 2 2" xfId="39060"/>
    <cellStyle name="常规 5 5 2 2 4 3 2 2 2" xfId="39061"/>
    <cellStyle name="常规 5 2 4 2 2 4 3 2 2 2" xfId="39062"/>
    <cellStyle name="常规 5 2 2 3 2 2 4 3 2 2 2" xfId="39063"/>
    <cellStyle name="常规 5 8 4 3 2 2 2" xfId="39064"/>
    <cellStyle name="常规 5 2 7 4 3 2 2 2" xfId="39065"/>
    <cellStyle name="常规 5 2 2 6 4 3 2 2 2" xfId="39066"/>
    <cellStyle name="常规 5 4 4 4 3 2 2 2" xfId="39067"/>
    <cellStyle name="常规 5 2 3 4 4 3 2 2 2" xfId="39068"/>
    <cellStyle name="常规 5 2 2 2 4 4 3 2 2 2" xfId="39069"/>
    <cellStyle name="常规 5 5 4 4 3 2 2 2" xfId="39070"/>
    <cellStyle name="常规 5 2 4 4 4 3 2 2 2" xfId="39071"/>
    <cellStyle name="常规 5 2 2 3 4 4 3 2 2 2" xfId="39072"/>
    <cellStyle name="常规 5 6 3 4 3 2 2 2" xfId="39073"/>
    <cellStyle name="常规 5 2 5 3 4 3 2 2 2" xfId="39074"/>
    <cellStyle name="常规 5 2 2 4 3 4 3 2 2 2" xfId="39075"/>
    <cellStyle name="常规 5 4 2 3 4 3 2 2 2" xfId="39076"/>
    <cellStyle name="常规 5 2 3 2 3 4 3 2 2 2" xfId="39077"/>
    <cellStyle name="常规 5 2 2 2 2 3 4 3 2 2 2" xfId="39078"/>
    <cellStyle name="常规 5 5 2 3 4 3 2 2 2" xfId="39079"/>
    <cellStyle name="常规 5 2 4 2 3 4 3 2 2 2" xfId="39080"/>
    <cellStyle name="常规 5 2 2 3 2 3 4 3 2 2 2" xfId="39081"/>
    <cellStyle name="常规 5 9 4 3 2 2 2" xfId="39082"/>
    <cellStyle name="常规 5 2 8 4 3 2 2 2" xfId="39083"/>
    <cellStyle name="常规 5 2 2 7 4 3 2 2 2" xfId="39084"/>
    <cellStyle name="常规 5 4 5 4 3 2 2 2" xfId="39085"/>
    <cellStyle name="常规 5 2 3 5 4 3 2 2 2" xfId="39086"/>
    <cellStyle name="常规 5 2 2 2 5 4 3 2 2 2" xfId="39087"/>
    <cellStyle name="常规 5 5 5 4 3 2 2 2" xfId="39088"/>
    <cellStyle name="常规 5 2 4 5 4 3 2 2 2" xfId="39089"/>
    <cellStyle name="常规 5 2 2 3 5 4 3 2 2 2" xfId="39090"/>
    <cellStyle name="常规 5 6 4 4 3 2 2 2" xfId="39091"/>
    <cellStyle name="常规 5 2 5 4 4 3 2 2 2" xfId="39092"/>
    <cellStyle name="常规 5 2 2 4 4 4 3 2 2 2" xfId="39093"/>
    <cellStyle name="常规 5 4 2 4 4 3 2 2 2" xfId="39094"/>
    <cellStyle name="常规 5 2 3 2 4 4 3 2 2 2" xfId="39095"/>
    <cellStyle name="常规 5 2 2 2 2 4 4 3 2 2 2" xfId="39096"/>
    <cellStyle name="常规 5 5 2 4 4 3 2 2 2" xfId="39097"/>
    <cellStyle name="常规 5 2 4 2 4 4 3 2 2 2" xfId="39098"/>
    <cellStyle name="常规 5 2 2 3 2 4 4 3 2 2 2" xfId="39099"/>
    <cellStyle name="常规 5 10 4 3 2 2 2" xfId="39100"/>
    <cellStyle name="常规 5 2 9 4 3 2 2 2" xfId="39101"/>
    <cellStyle name="常规 5 2 2 8 4 3 2 2 2" xfId="39102"/>
    <cellStyle name="常规 5 4 6 4 3 2 2 2" xfId="39103"/>
    <cellStyle name="常规 5 2 3 6 4 3 2 2 2" xfId="39104"/>
    <cellStyle name="常规 5 2 2 2 6 4 3 2 2 2" xfId="39105"/>
    <cellStyle name="常规 5 5 6 4 3 2 2 2" xfId="39106"/>
    <cellStyle name="常规 5 2 4 6 4 3 2 2 2" xfId="39107"/>
    <cellStyle name="常规 5 2 2 3 6 4 3 2 2 2" xfId="39108"/>
    <cellStyle name="常规 5 6 5 4 3 2 2 2" xfId="39109"/>
    <cellStyle name="常规 5 2 5 5 4 3 2 2 2" xfId="39110"/>
    <cellStyle name="常规 5 2 2 4 5 4 3 2 2 2" xfId="39111"/>
    <cellStyle name="常规 5 4 2 5 4 3 2 2 2" xfId="39112"/>
    <cellStyle name="常规 5 2 3 2 5 4 3 2 2 2" xfId="39113"/>
    <cellStyle name="常规 5 2 2 2 2 5 4 3 2 2 2" xfId="39114"/>
    <cellStyle name="常规 5 5 2 5 4 3 2 2 2" xfId="39115"/>
    <cellStyle name="常规 5 2 4 2 5 4 3 2 2 2" xfId="39116"/>
    <cellStyle name="常规 5 2 2 3 2 5 4 3 2 2 2" xfId="39117"/>
    <cellStyle name="常规 5 11 4 3 2 2 2" xfId="39118"/>
    <cellStyle name="常规 5 2 10 4 3 2 2 2" xfId="39119"/>
    <cellStyle name="常规 5 2 2 9 4 3 2 2 2" xfId="39120"/>
    <cellStyle name="常规 5 4 7 4 3 2 2 2" xfId="39121"/>
    <cellStyle name="常规 5 2 3 7 4 3 2 2 2" xfId="39122"/>
    <cellStyle name="常规 5 2 2 2 7 4 3 2 2 2" xfId="39123"/>
    <cellStyle name="常规 5 5 7 4 3 2 2 2" xfId="39124"/>
    <cellStyle name="常规 5 2 4 7 4 3 2 2 2" xfId="39125"/>
    <cellStyle name="常规 5 2 2 3 7 4 3 2 2 2" xfId="39126"/>
    <cellStyle name="常规 5 6 6 4 3 2 2 2" xfId="39127"/>
    <cellStyle name="常规 5 2 5 6 4 3 2 2 2" xfId="39128"/>
    <cellStyle name="常规 5 2 2 4 6 4 3 2 2 2" xfId="39129"/>
    <cellStyle name="常规 5 4 2 6 4 3 2 2 2" xfId="39130"/>
    <cellStyle name="常规 5 2 3 2 6 4 3 2 2 2" xfId="39131"/>
    <cellStyle name="常规 5 2 2 2 2 6 4 3 2 2 2" xfId="39132"/>
    <cellStyle name="常规 5 5 2 6 4 3 2 2 2" xfId="39133"/>
    <cellStyle name="常规 5 2 4 2 6 4 3 2 2 2" xfId="39134"/>
    <cellStyle name="常规 5 2 2 3 2 6 4 3 2 2 2" xfId="39135"/>
    <cellStyle name="常规 5 12 3 3 2 2 2" xfId="39136"/>
    <cellStyle name="常规 5 2 11 3 3 2 2 2" xfId="39137"/>
    <cellStyle name="常规 5 2 2 10 3 3 2 2 2" xfId="39138"/>
    <cellStyle name="常规 5 4 8 3 3 2 2 2" xfId="39139"/>
    <cellStyle name="常规 5 2 3 8 3 3 2 2 2" xfId="39140"/>
    <cellStyle name="常规 5 2 2 2 8 3 3 2 2 2" xfId="39141"/>
    <cellStyle name="常规 5 5 8 3 3 2 2 2" xfId="39142"/>
    <cellStyle name="常规 5 2 4 8 3 3 2 2 2" xfId="39143"/>
    <cellStyle name="常规 5 2 2 3 8 3 3 2 2 2" xfId="39144"/>
    <cellStyle name="常规 5 6 7 3 3 2 2 2" xfId="39145"/>
    <cellStyle name="常规 5 2 5 7 3 3 2 2 2" xfId="39146"/>
    <cellStyle name="常规 5 2 2 4 7 3 3 2 2 2" xfId="39147"/>
    <cellStyle name="常规 5 4 2 7 3 3 2 2 2" xfId="39148"/>
    <cellStyle name="常规 5 2 3 2 7 3 3 2 2 2" xfId="39149"/>
    <cellStyle name="常规 5 2 2 2 2 7 3 3 2 2 2" xfId="39150"/>
    <cellStyle name="常规 5 5 2 7 3 3 2 2 2" xfId="39151"/>
    <cellStyle name="常规 5 2 4 2 7 3 3 2 2 2" xfId="39152"/>
    <cellStyle name="常规 5 2 2 3 2 7 3 3 2 2 2" xfId="39153"/>
    <cellStyle name="常规 5 7 2 3 3 2 2 2" xfId="39154"/>
    <cellStyle name="常规 5 2 6 2 3 3 2 2 2" xfId="39155"/>
    <cellStyle name="常规 5 2 2 5 2 3 3 2 2 2" xfId="39156"/>
    <cellStyle name="常规 5 4 3 2 3 3 2 2 2" xfId="39157"/>
    <cellStyle name="常规 5 2 3 3 2 3 3 2 2 2" xfId="39158"/>
    <cellStyle name="常规 5 2 2 2 3 2 3 3 2 2 2" xfId="39159"/>
    <cellStyle name="常规 5 5 3 2 3 3 2 2 2" xfId="39160"/>
    <cellStyle name="常规 5 2 4 3 2 3 3 2 2 2" xfId="39161"/>
    <cellStyle name="常规 5 2 2 3 3 2 3 3 2 2 2" xfId="39162"/>
    <cellStyle name="常规 5 6 2 2 3 3 2 2 2" xfId="39163"/>
    <cellStyle name="常规 5 2 5 2 2 3 3 2 2 2" xfId="39164"/>
    <cellStyle name="常规 5 2 2 4 2 2 3 3 2 2 2" xfId="39165"/>
    <cellStyle name="常规 5 4 2 2 2 3 3 2 2 2" xfId="39166"/>
    <cellStyle name="常规 5 2 3 2 2 2 3 3 2 2 2" xfId="39167"/>
    <cellStyle name="常规 5 2 2 2 2 2 2 3 3 2 2 2" xfId="39168"/>
    <cellStyle name="常规 5 5 2 2 2 3 3 2 2 2" xfId="39169"/>
    <cellStyle name="常规 5 2 4 2 2 2 3 3 2 2 2" xfId="39170"/>
    <cellStyle name="常规 5 2 2 3 2 2 2 3 3 2 2 2" xfId="39171"/>
    <cellStyle name="常规 5 8 2 3 3 2 2 2" xfId="39172"/>
    <cellStyle name="常规 5 2 7 2 3 3 2 2 2" xfId="39173"/>
    <cellStyle name="常规 5 2 2 6 2 3 3 2 2 2" xfId="39174"/>
    <cellStyle name="常规 5 4 4 2 3 3 2 2 2" xfId="39175"/>
    <cellStyle name="常规 5 2 3 4 2 3 3 2 2 2" xfId="39176"/>
    <cellStyle name="常规 5 2 2 2 4 2 3 3 2 2 2" xfId="39177"/>
    <cellStyle name="常规 5 5 4 2 3 3 2 2 2" xfId="39178"/>
    <cellStyle name="常规 5 2 4 4 2 3 3 2 2 2" xfId="39179"/>
    <cellStyle name="常规 5 2 2 3 4 2 3 3 2 2 2" xfId="39180"/>
    <cellStyle name="常规 5 6 3 2 3 3 2 2 2" xfId="39181"/>
    <cellStyle name="常规 5 2 5 3 2 3 3 2 2 2" xfId="39182"/>
    <cellStyle name="常规 5 2 2 4 3 2 3 3 2 2 2" xfId="39183"/>
    <cellStyle name="常规 5 4 2 3 2 3 3 2 2 2" xfId="39184"/>
    <cellStyle name="常规 5 2 3 2 3 2 3 3 2 2 2" xfId="39185"/>
    <cellStyle name="常规 5 2 2 2 2 3 2 3 3 2 2 2" xfId="39186"/>
    <cellStyle name="常规 5 5 2 3 2 3 3 2 2 2" xfId="39187"/>
    <cellStyle name="常规 5 2 4 2 3 2 3 3 2 2 2" xfId="39188"/>
    <cellStyle name="常规 5 2 2 3 2 3 2 3 3 2 2 2" xfId="39189"/>
    <cellStyle name="常规 5 9 2 3 3 2 2 2" xfId="39190"/>
    <cellStyle name="常规 5 2 8 2 3 3 2 2 2" xfId="39191"/>
    <cellStyle name="常规 5 2 2 7 2 3 3 2 2 2" xfId="39192"/>
    <cellStyle name="常规 5 4 5 2 3 3 2 2 2" xfId="39193"/>
    <cellStyle name="常规 5 2 3 5 2 3 3 2 2 2" xfId="39194"/>
    <cellStyle name="常规 5 2 2 2 5 2 3 3 2 2 2" xfId="39195"/>
    <cellStyle name="常规 5 5 5 2 3 3 2 2 2" xfId="39196"/>
    <cellStyle name="常规 5 2 4 5 2 3 3 2 2 2" xfId="39197"/>
    <cellStyle name="常规 5 2 2 3 5 2 3 3 2 2 2" xfId="39198"/>
    <cellStyle name="常规 5 6 4 2 3 3 2 2 2" xfId="39199"/>
    <cellStyle name="常规 5 2 5 4 2 3 3 2 2 2" xfId="39200"/>
    <cellStyle name="常规 5 2 2 4 4 2 3 3 2 2 2" xfId="39201"/>
    <cellStyle name="常规 5 4 2 4 2 3 3 2 2 2" xfId="39202"/>
    <cellStyle name="常规 5 2 3 2 4 2 3 3 2 2 2" xfId="39203"/>
    <cellStyle name="常规 5 2 2 2 2 4 2 3 3 2 2 2" xfId="39204"/>
    <cellStyle name="常规 5 5 2 4 2 3 3 2 2 2" xfId="39205"/>
    <cellStyle name="常规 5 2 4 2 4 2 3 3 2 2 2" xfId="39206"/>
    <cellStyle name="常规 5 2 2 3 2 4 2 3 3 2 2 2" xfId="39207"/>
    <cellStyle name="常规 5 10 2 3 3 2 2 2" xfId="39208"/>
    <cellStyle name="常规 5 2 9 2 3 3 2 2 2" xfId="39209"/>
    <cellStyle name="常规 5 2 2 8 2 3 3 2 2 2" xfId="39210"/>
    <cellStyle name="常规 5 4 6 2 3 3 2 2 2" xfId="39211"/>
    <cellStyle name="常规 5 2 3 6 2 3 3 2 2 2" xfId="39212"/>
    <cellStyle name="常规 5 2 2 2 6 2 3 3 2 2 2" xfId="39213"/>
    <cellStyle name="常规 5 5 6 2 3 3 2 2 2" xfId="39214"/>
    <cellStyle name="常规 5 2 4 6 2 3 3 2 2 2" xfId="39215"/>
    <cellStyle name="常规 5 2 2 3 6 2 3 3 2 2 2" xfId="39216"/>
    <cellStyle name="常规 5 6 5 2 3 3 2 2 2" xfId="39217"/>
    <cellStyle name="常规 5 2 5 5 2 3 3 2 2 2" xfId="39218"/>
    <cellStyle name="常规 5 2 2 4 5 2 3 3 2 2 2" xfId="39219"/>
    <cellStyle name="常规 5 4 2 5 2 3 3 2 2 2" xfId="39220"/>
    <cellStyle name="常规 5 2 3 2 5 2 3 3 2 2 2" xfId="39221"/>
    <cellStyle name="常规 5 2 2 2 2 5 2 3 3 2 2 2" xfId="39222"/>
    <cellStyle name="常规 5 5 2 5 2 3 3 2 2 2" xfId="39223"/>
    <cellStyle name="常规 5 2 4 2 5 2 3 3 2 2 2" xfId="39224"/>
    <cellStyle name="常规 5 2 2 3 2 5 2 3 3 2 2 2" xfId="39225"/>
    <cellStyle name="常规 5 11 2 3 3 2 2 2" xfId="39226"/>
    <cellStyle name="常规 5 2 10 2 3 3 2 2 2" xfId="39227"/>
    <cellStyle name="常规 5 2 2 9 2 3 3 2 2 2" xfId="39228"/>
    <cellStyle name="常规 5 4 7 2 3 3 2 2 2" xfId="39229"/>
    <cellStyle name="常规 5 2 3 7 2 3 3 2 2 2" xfId="39230"/>
    <cellStyle name="常规 5 2 2 2 7 2 3 3 2 2 2" xfId="39231"/>
    <cellStyle name="常规 5 5 7 2 3 3 2 2 2" xfId="39232"/>
    <cellStyle name="常规 5 2 4 7 2 3 3 2 2 2" xfId="39233"/>
    <cellStyle name="常规 5 2 2 3 7 2 3 3 2 2 2" xfId="39234"/>
    <cellStyle name="常规 5 6 6 2 3 3 2 2 2" xfId="39235"/>
    <cellStyle name="常规 5 2 5 6 2 3 3 2 2 2" xfId="39236"/>
    <cellStyle name="常规 5 2 2 4 6 2 3 3 2 2 2" xfId="39237"/>
    <cellStyle name="常规 5 4 2 6 2 3 3 2 2 2" xfId="39238"/>
    <cellStyle name="常规 5 2 3 2 6 2 3 3 2 2 2" xfId="39239"/>
    <cellStyle name="常规 5 2 2 2 2 6 2 3 3 2 2 2" xfId="39240"/>
    <cellStyle name="常规 5 5 2 6 2 3 3 2 2 2" xfId="39241"/>
    <cellStyle name="常规 5 2 4 2 6 2 3 3 2 2 2" xfId="39242"/>
    <cellStyle name="常规 5 2 2 3 2 6 2 3 3 2 2 2" xfId="39243"/>
    <cellStyle name="常规 5 15 2 2 2 2" xfId="39244"/>
    <cellStyle name="常规 5 2 14 2 2 2 2" xfId="39245"/>
    <cellStyle name="常规 5 2 2 13 2 2 2 2" xfId="39246"/>
    <cellStyle name="常规 5 4 11 2 2 2 2" xfId="39247"/>
    <cellStyle name="常规 5 2 3 11 2 2 2 2" xfId="39248"/>
    <cellStyle name="常规 5 2 2 2 11 2 2 2 2" xfId="39249"/>
    <cellStyle name="常规 5 5 11 2 2 2 2" xfId="39250"/>
    <cellStyle name="常规 5 2 4 11 2 2 2 2" xfId="39251"/>
    <cellStyle name="常规 5 2 2 3 11 2 2 2 2" xfId="39252"/>
    <cellStyle name="常规 5 6 10 2 2 2 2" xfId="39253"/>
    <cellStyle name="常规 5 2 5 10 2 2 2 2" xfId="39254"/>
    <cellStyle name="常规 5 2 2 4 10 2 2 2 2" xfId="39255"/>
    <cellStyle name="常规 5 4 2 10 2 2 2 2" xfId="39256"/>
    <cellStyle name="常规 5 2 3 2 10 2 2 2 2" xfId="39257"/>
    <cellStyle name="常规 5 2 2 2 2 10 2 2 2 2" xfId="39258"/>
    <cellStyle name="常规 5 5 2 10 2 2 2 2" xfId="39259"/>
    <cellStyle name="常规 5 2 4 2 10 2 2 2 2" xfId="39260"/>
    <cellStyle name="常规 5 2 2 3 2 10 2 2 2 2" xfId="39261"/>
    <cellStyle name="常规 5 7 5 2 2 2 2" xfId="39262"/>
    <cellStyle name="常规 5 2 6 5 2 2 2 2" xfId="39263"/>
    <cellStyle name="常规 5 2 2 5 5 2 2 2 2" xfId="39264"/>
    <cellStyle name="常规 5 4 3 5 2 2 2 2" xfId="39265"/>
    <cellStyle name="常规 5 2 3 3 5 2 2 2 2" xfId="39266"/>
    <cellStyle name="常规 5 2 2 2 3 5 2 2 2 2" xfId="39267"/>
    <cellStyle name="常规 5 5 3 5 2 2 2 2" xfId="39268"/>
    <cellStyle name="常规 5 2 4 3 5 2 2 2 2" xfId="39269"/>
    <cellStyle name="常规 5 2 2 3 3 5 2 2 2 2" xfId="39270"/>
    <cellStyle name="常规 5 6 2 5 2 2 2 2" xfId="39271"/>
    <cellStyle name="常规 5 2 5 2 5 2 2 2 2" xfId="39272"/>
    <cellStyle name="常规 5 2 2 4 2 5 2 2 2 2" xfId="39273"/>
    <cellStyle name="常规 5 4 2 2 5 2 2 2 2" xfId="39274"/>
    <cellStyle name="常规 5 2 3 2 2 5 2 2 2 2" xfId="39275"/>
    <cellStyle name="常规 5 2 2 2 2 2 5 2 2 2 2" xfId="39276"/>
    <cellStyle name="常规 5 5 2 2 5 2 2 2 2" xfId="39277"/>
    <cellStyle name="常规 5 2 4 2 2 5 2 2 2 2" xfId="39278"/>
    <cellStyle name="常规 5 2 2 3 2 2 5 2 2 2 2" xfId="39279"/>
    <cellStyle name="常规 5 8 5 2 2 2 2" xfId="39280"/>
    <cellStyle name="常规 5 2 7 5 2 2 2 2" xfId="39281"/>
    <cellStyle name="常规 5 2 2 6 5 2 2 2 2" xfId="39282"/>
    <cellStyle name="常规 5 4 4 5 2 2 2 2" xfId="39283"/>
    <cellStyle name="常规 5 2 3 4 5 2 2 2 2" xfId="39284"/>
    <cellStyle name="常规 5 2 2 2 4 5 2 2 2 2" xfId="39285"/>
    <cellStyle name="常规 5 5 4 5 2 2 2 2" xfId="39286"/>
    <cellStyle name="常规 5 2 4 4 5 2 2 2 2" xfId="39287"/>
    <cellStyle name="常规 5 2 2 3 4 5 2 2 2 2" xfId="39288"/>
    <cellStyle name="常规 5 6 3 5 2 2 2 2" xfId="39289"/>
    <cellStyle name="常规 5 2 5 3 5 2 2 2 2" xfId="39290"/>
    <cellStyle name="常规 5 2 2 4 3 5 2 2 2 2" xfId="39291"/>
    <cellStyle name="常规 5 4 2 3 5 2 2 2 2" xfId="39292"/>
    <cellStyle name="常规 5 2 3 2 3 5 2 2 2 2" xfId="39293"/>
    <cellStyle name="常规 5 2 2 2 2 3 5 2 2 2 2" xfId="39294"/>
    <cellStyle name="常规 5 5 2 3 5 2 2 2 2" xfId="39295"/>
    <cellStyle name="常规 5 2 4 2 3 5 2 2 2 2" xfId="39296"/>
    <cellStyle name="常规 5 2 2 3 2 3 5 2 2 2 2" xfId="39297"/>
    <cellStyle name="常规 5 9 5 2 2 2 2" xfId="39298"/>
    <cellStyle name="常规 5 2 8 5 2 2 2 2" xfId="39299"/>
    <cellStyle name="常规 5 2 2 7 5 2 2 2 2" xfId="39300"/>
    <cellStyle name="常规 5 4 5 5 2 2 2 2" xfId="39301"/>
    <cellStyle name="常规 5 2 3 5 5 2 2 2 2" xfId="39302"/>
    <cellStyle name="常规 5 2 2 2 5 5 2 2 2 2" xfId="39303"/>
    <cellStyle name="常规 5 5 5 5 2 2 2 2" xfId="39304"/>
    <cellStyle name="常规 5 2 4 5 5 2 2 2 2" xfId="39305"/>
    <cellStyle name="常规 5 2 2 3 5 5 2 2 2 2" xfId="39306"/>
    <cellStyle name="常规 5 6 4 5 2 2 2 2" xfId="39307"/>
    <cellStyle name="常规 5 2 5 4 5 2 2 2 2" xfId="39308"/>
    <cellStyle name="常规 5 2 2 4 4 5 2 2 2 2" xfId="39309"/>
    <cellStyle name="常规 5 4 2 4 5 2 2 2 2" xfId="39310"/>
    <cellStyle name="常规 5 2 3 2 4 5 2 2 2 2" xfId="39311"/>
    <cellStyle name="常规 5 2 2 2 2 4 5 2 2 2 2" xfId="39312"/>
    <cellStyle name="常规 5 5 2 4 5 2 2 2 2" xfId="39313"/>
    <cellStyle name="常规 5 2 4 2 4 5 2 2 2 2" xfId="39314"/>
    <cellStyle name="常规 5 2 2 3 2 4 5 2 2 2 2" xfId="39315"/>
    <cellStyle name="常规 5 10 5 2 2 2 2" xfId="39316"/>
    <cellStyle name="常规 5 2 9 5 2 2 2 2" xfId="39317"/>
    <cellStyle name="常规 5 2 2 8 5 2 2 2 2" xfId="39318"/>
    <cellStyle name="常规 5 4 6 5 2 2 2 2" xfId="39319"/>
    <cellStyle name="常规 5 2 3 6 5 2 2 2 2" xfId="39320"/>
    <cellStyle name="常规 5 2 2 2 6 5 2 2 2 2" xfId="39321"/>
    <cellStyle name="常规 5 5 6 5 2 2 2 2" xfId="39322"/>
    <cellStyle name="常规 5 2 4 6 5 2 2 2 2" xfId="39323"/>
    <cellStyle name="常规 5 2 2 3 6 5 2 2 2 2" xfId="39324"/>
    <cellStyle name="常规 5 6 5 5 2 2 2 2" xfId="39325"/>
    <cellStyle name="常规 5 2 5 5 5 2 2 2 2" xfId="39326"/>
    <cellStyle name="常规 5 2 2 4 5 5 2 2 2 2" xfId="39327"/>
    <cellStyle name="常规 5 4 2 5 5 2 2 2 2" xfId="39328"/>
    <cellStyle name="常规 5 2 3 2 5 5 2 2 2 2" xfId="39329"/>
    <cellStyle name="常规 5 2 2 2 2 5 5 2 2 2 2" xfId="39330"/>
    <cellStyle name="常规 5 5 2 5 5 2 2 2 2" xfId="39331"/>
    <cellStyle name="常规 5 2 4 2 5 5 2 2 2 2" xfId="39332"/>
    <cellStyle name="常规 5 2 2 3 2 5 5 2 2 2 2" xfId="39333"/>
    <cellStyle name="常规 5 11 5 2 2 2 2" xfId="39334"/>
    <cellStyle name="常规 5 2 10 5 2 2 2 2" xfId="39335"/>
    <cellStyle name="常规 5 2 2 9 5 2 2 2 2" xfId="39336"/>
    <cellStyle name="常规 5 4 7 5 2 2 2 2" xfId="39337"/>
    <cellStyle name="常规 5 2 3 7 5 2 2 2 2" xfId="39338"/>
    <cellStyle name="常规 5 2 2 2 7 5 2 2 2 2" xfId="39339"/>
    <cellStyle name="常规 5 5 7 5 2 2 2 2" xfId="39340"/>
    <cellStyle name="常规 5 2 4 7 5 2 2 2 2" xfId="39341"/>
    <cellStyle name="常规 5 2 2 3 7 5 2 2 2 2" xfId="39342"/>
    <cellStyle name="常规 5 6 6 5 2 2 2 2" xfId="39343"/>
    <cellStyle name="常规 5 2 5 6 5 2 2 2 2" xfId="39344"/>
    <cellStyle name="常规 5 2 2 4 6 5 2 2 2 2" xfId="39345"/>
    <cellStyle name="常规 5 4 2 6 5 2 2 2 2" xfId="39346"/>
    <cellStyle name="常规 5 2 3 2 6 5 2 2 2 2" xfId="39347"/>
    <cellStyle name="常规 5 2 2 2 2 6 5 2 2 2 2" xfId="39348"/>
    <cellStyle name="常规 5 5 2 6 5 2 2 2 2" xfId="39349"/>
    <cellStyle name="常规 5 2 4 2 6 5 2 2 2 2" xfId="39350"/>
    <cellStyle name="常规 5 2 2 3 2 6 5 2 2 2 2" xfId="39351"/>
    <cellStyle name="常规 5 12 4 2 2 2 2" xfId="39352"/>
    <cellStyle name="常规 5 2 11 4 2 2 2 2" xfId="39353"/>
    <cellStyle name="常规 5 2 2 10 4 2 2 2 2" xfId="39354"/>
    <cellStyle name="常规 5 4 8 4 2 2 2 2" xfId="39355"/>
    <cellStyle name="常规 5 2 3 8 4 2 2 2 2" xfId="39356"/>
    <cellStyle name="常规 5 2 2 2 8 4 2 2 2 2" xfId="39357"/>
    <cellStyle name="常规 5 5 8 4 2 2 2 2" xfId="39358"/>
    <cellStyle name="常规 5 2 4 8 4 2 2 2 2" xfId="39359"/>
    <cellStyle name="常规 5 2 2 3 8 4 2 2 2 2" xfId="39360"/>
    <cellStyle name="常规 5 6 7 4 2 2 2 2" xfId="39361"/>
    <cellStyle name="常规 5 2 5 7 4 2 2 2 2" xfId="39362"/>
    <cellStyle name="常规 5 2 2 4 7 4 2 2 2 2" xfId="39363"/>
    <cellStyle name="常规 5 4 2 7 4 2 2 2 2" xfId="39364"/>
    <cellStyle name="常规 5 2 3 2 7 4 2 2 2 2" xfId="39365"/>
    <cellStyle name="常规 5 2 2 2 2 7 4 2 2 2 2" xfId="39366"/>
    <cellStyle name="常规 5 5 2 7 4 2 2 2 2" xfId="39367"/>
    <cellStyle name="常规 5 2 4 2 7 4 2 2 2 2" xfId="39368"/>
    <cellStyle name="常规 5 2 2 3 2 7 4 2 2 2 2" xfId="39369"/>
    <cellStyle name="常规 5 7 2 4 2 2 2 2" xfId="39370"/>
    <cellStyle name="常规 5 2 6 2 4 2 2 2 2" xfId="39371"/>
    <cellStyle name="常规 5 2 2 5 2 4 2 2 2 2" xfId="39372"/>
    <cellStyle name="常规 5 4 3 2 4 2 2 2 2" xfId="39373"/>
    <cellStyle name="常规 5 2 3 3 2 4 2 2 2 2" xfId="39374"/>
    <cellStyle name="常规 5 2 2 2 3 2 4 2 2 2 2" xfId="39375"/>
    <cellStyle name="常规 5 5 3 2 4 2 2 2 2" xfId="39376"/>
    <cellStyle name="常规 5 2 4 3 2 4 2 2 2 2" xfId="39377"/>
    <cellStyle name="常规 5 2 2 3 3 2 4 2 2 2 2" xfId="39378"/>
    <cellStyle name="常规 5 6 2 2 4 2 2 2 2" xfId="39379"/>
    <cellStyle name="常规 5 2 5 2 2 4 2 2 2 2" xfId="39380"/>
    <cellStyle name="常规 5 2 2 4 2 2 4 2 2 2 2" xfId="39381"/>
    <cellStyle name="常规 5 4 2 2 2 4 2 2 2 2" xfId="39382"/>
    <cellStyle name="常规 5 2 3 2 2 2 4 2 2 2 2" xfId="39383"/>
    <cellStyle name="常规 5 2 2 2 2 2 2 4 2 2 2 2" xfId="39384"/>
    <cellStyle name="常规 5 5 2 2 2 4 2 2 2 2" xfId="39385"/>
    <cellStyle name="常规 5 2 4 2 2 2 4 2 2 2 2" xfId="39386"/>
    <cellStyle name="常规 5 2 2 3 2 2 2 4 2 2 2 2" xfId="39387"/>
    <cellStyle name="常规 5 8 2 4 2 2 2 2" xfId="39388"/>
    <cellStyle name="常规 5 2 7 2 4 2 2 2 2" xfId="39389"/>
    <cellStyle name="常规 5 2 2 6 2 4 2 2 2 2" xfId="39390"/>
    <cellStyle name="常规 5 4 4 2 4 2 2 2 2" xfId="39391"/>
    <cellStyle name="常规 5 2 3 4 2 4 2 2 2 2" xfId="39392"/>
    <cellStyle name="常规 5 2 2 2 4 2 4 2 2 2 2" xfId="39393"/>
    <cellStyle name="常规 5 5 4 2 4 2 2 2 2" xfId="39394"/>
    <cellStyle name="常规 5 2 4 4 2 4 2 2 2 2" xfId="39395"/>
    <cellStyle name="常规 5 2 2 3 4 2 4 2 2 2 2" xfId="39396"/>
    <cellStyle name="常规 5 6 3 2 4 2 2 2 2" xfId="39397"/>
    <cellStyle name="常规 5 2 5 3 2 4 2 2 2 2" xfId="39398"/>
    <cellStyle name="常规 5 2 2 4 3 2 4 2 2 2 2" xfId="39399"/>
    <cellStyle name="常规 5 4 2 3 2 4 2 2 2 2" xfId="39400"/>
    <cellStyle name="常规 5 2 3 2 3 2 4 2 2 2 2" xfId="39401"/>
    <cellStyle name="常规 5 2 2 2 2 3 2 4 2 2 2 2" xfId="39402"/>
    <cellStyle name="常规 5 5 2 3 2 4 2 2 2 2" xfId="39403"/>
    <cellStyle name="常规 5 2 4 2 3 2 4 2 2 2 2" xfId="39404"/>
    <cellStyle name="常规 5 2 2 3 2 3 2 4 2 2 2 2" xfId="39405"/>
    <cellStyle name="常规 5 9 2 4 2 2 2 2" xfId="39406"/>
    <cellStyle name="常规 5 2 8 2 4 2 2 2 2" xfId="39407"/>
    <cellStyle name="常规 5 2 2 7 2 4 2 2 2 2" xfId="39408"/>
    <cellStyle name="常规 5 4 5 2 4 2 2 2 2" xfId="39409"/>
    <cellStyle name="常规 5 2 3 5 2 4 2 2 2 2" xfId="39410"/>
    <cellStyle name="常规 5 2 2 2 5 2 4 2 2 2 2" xfId="39411"/>
    <cellStyle name="常规 5 5 5 2 4 2 2 2 2" xfId="39412"/>
    <cellStyle name="常规 5 2 4 5 2 4 2 2 2 2" xfId="39413"/>
    <cellStyle name="常规 5 2 2 3 5 2 4 2 2 2 2" xfId="39414"/>
    <cellStyle name="常规 5 6 4 2 4 2 2 2 2" xfId="39415"/>
    <cellStyle name="常规 5 2 5 4 2 4 2 2 2 2" xfId="39416"/>
    <cellStyle name="常规 5 2 2 4 4 2 4 2 2 2 2" xfId="39417"/>
    <cellStyle name="常规 5 4 2 4 2 4 2 2 2 2" xfId="39418"/>
    <cellStyle name="常规 5 2 3 2 4 2 4 2 2 2 2" xfId="39419"/>
    <cellStyle name="常规 5 2 2 2 2 4 2 4 2 2 2 2" xfId="39420"/>
    <cellStyle name="常规 5 5 2 4 2 4 2 2 2 2" xfId="39421"/>
    <cellStyle name="常规 5 2 4 2 4 2 4 2 2 2 2" xfId="39422"/>
    <cellStyle name="常规 5 2 2 3 2 4 2 4 2 2 2 2" xfId="39423"/>
    <cellStyle name="常规 5 10 2 4 2 2 2 2" xfId="39424"/>
    <cellStyle name="常规 5 2 9 2 4 2 2 2 2" xfId="39425"/>
    <cellStyle name="常规 5 2 2 8 2 4 2 2 2 2" xfId="39426"/>
    <cellStyle name="常规 5 4 6 2 4 2 2 2 2" xfId="39427"/>
    <cellStyle name="常规 5 2 3 6 2 4 2 2 2 2" xfId="39428"/>
    <cellStyle name="常规 5 2 2 2 6 2 4 2 2 2 2" xfId="39429"/>
    <cellStyle name="常规 5 5 6 2 4 2 2 2 2" xfId="39430"/>
    <cellStyle name="常规 5 2 4 6 2 4 2 2 2 2" xfId="39431"/>
    <cellStyle name="常规 5 2 2 3 6 2 4 2 2 2 2" xfId="39432"/>
    <cellStyle name="常规 5 6 5 2 4 2 2 2 2" xfId="39433"/>
    <cellStyle name="常规 5 2 5 5 2 4 2 2 2 2" xfId="39434"/>
    <cellStyle name="常规 5 2 2 4 5 2 4 2 2 2 2" xfId="39435"/>
    <cellStyle name="常规 5 4 2 5 2 4 2 2 2 2" xfId="39436"/>
    <cellStyle name="常规 5 2 3 2 5 2 4 2 2 2 2" xfId="39437"/>
    <cellStyle name="常规 5 2 2 2 2 5 2 4 2 2 2 2" xfId="39438"/>
    <cellStyle name="常规 5 5 2 5 2 4 2 2 2 2" xfId="39439"/>
    <cellStyle name="常规 5 2 4 2 5 2 4 2 2 2 2" xfId="39440"/>
    <cellStyle name="常规 5 2 2 3 2 5 2 4 2 2 2 2" xfId="39441"/>
    <cellStyle name="常规 5 11 2 4 2 2 2 2" xfId="39442"/>
    <cellStyle name="常规 5 2 10 2 4 2 2 2 2" xfId="39443"/>
    <cellStyle name="常规 5 2 2 9 2 4 2 2 2 2" xfId="39444"/>
    <cellStyle name="常规 5 4 7 2 4 2 2 2 2" xfId="39445"/>
    <cellStyle name="常规 5 2 3 7 2 4 2 2 2 2" xfId="39446"/>
    <cellStyle name="常规 5 2 2 2 7 2 4 2 2 2 2" xfId="39447"/>
    <cellStyle name="常规 5 5 7 2 4 2 2 2 2" xfId="39448"/>
    <cellStyle name="常规 5 2 4 7 2 4 2 2 2 2" xfId="39449"/>
    <cellStyle name="常规 5 2 2 3 7 2 4 2 2 2 2" xfId="39450"/>
    <cellStyle name="常规 5 6 6 2 4 2 2 2 2" xfId="39451"/>
    <cellStyle name="常规 5 2 5 6 2 4 2 2 2 2" xfId="39452"/>
    <cellStyle name="常规 5 2 2 4 6 2 4 2 2 2 2" xfId="39453"/>
    <cellStyle name="常规 5 4 2 6 2 4 2 2 2 2" xfId="39454"/>
    <cellStyle name="常规 5 2 3 2 6 2 4 2 2 2 2" xfId="39455"/>
    <cellStyle name="常规 5 2 2 2 2 6 2 4 2 2 2 2" xfId="39456"/>
    <cellStyle name="常规 5 5 2 6 2 4 2 2 2 2" xfId="39457"/>
    <cellStyle name="常规 5 2 4 2 6 2 4 2 2 2 2" xfId="39458"/>
    <cellStyle name="常规 5 2 2 3 2 6 2 4 2 2 2 2" xfId="39459"/>
    <cellStyle name="常规 5 13 2 2 2 2 2" xfId="39460"/>
    <cellStyle name="常规 5 2 12 2 2 2 2 2" xfId="39461"/>
    <cellStyle name="常规 5 2 2 11 2 2 2 2 2" xfId="39462"/>
    <cellStyle name="常规 5 4 9 2 2 2 2 2" xfId="39463"/>
    <cellStyle name="常规 5 2 3 9 2 2 2 2 2" xfId="39464"/>
    <cellStyle name="常规 5 2 2 2 9 2 2 2 2 2" xfId="39465"/>
    <cellStyle name="常规 5 5 9 2 2 2 2 2" xfId="39466"/>
    <cellStyle name="常规 5 2 4 9 2 2 2 2 2" xfId="39467"/>
    <cellStyle name="常规 5 2 2 3 9 2 2 2 2 2" xfId="39468"/>
    <cellStyle name="常规 5 6 8 2 2 2 2 2" xfId="39469"/>
    <cellStyle name="常规 5 2 5 8 2 2 2 2 2" xfId="39470"/>
    <cellStyle name="常规 5 2 2 4 8 2 2 2 2 2" xfId="39471"/>
    <cellStyle name="常规 5 4 2 8 2 2 2 2 2" xfId="39472"/>
    <cellStyle name="常规 5 2 3 2 8 2 2 2 2 2" xfId="39473"/>
    <cellStyle name="常规 5 2 2 2 2 8 2 2 2 2 2" xfId="39474"/>
    <cellStyle name="常规 5 5 2 8 2 2 2 2 2" xfId="39475"/>
    <cellStyle name="常规 5 2 4 2 8 2 2 2 2 2" xfId="39476"/>
    <cellStyle name="常规 5 2 2 3 2 8 2 2 2 2 2" xfId="39477"/>
    <cellStyle name="常规 5 7 3 2 2 2 2 2" xfId="39478"/>
    <cellStyle name="常规 5 2 6 3 2 2 2 2 2" xfId="39479"/>
    <cellStyle name="常规 5 2 2 5 3 2 2 2 2 2" xfId="39480"/>
    <cellStyle name="常规 5 4 3 3 2 2 2 2 2" xfId="39481"/>
    <cellStyle name="常规 5 2 3 3 3 2 2 2 2 2" xfId="39482"/>
    <cellStyle name="常规 5 2 2 2 3 3 2 2 2 2 2" xfId="39483"/>
    <cellStyle name="常规 5 5 3 3 2 2 2 2 2" xfId="39484"/>
    <cellStyle name="常规 5 2 4 3 3 2 2 2 2 2" xfId="39485"/>
    <cellStyle name="常规 5 2 2 3 3 3 2 2 2 2 2" xfId="39486"/>
    <cellStyle name="常规 5 6 2 3 2 2 2 2 2" xfId="39487"/>
    <cellStyle name="常规 5 2 5 2 3 2 2 2 2 2" xfId="39488"/>
    <cellStyle name="常规 5 2 2 4 2 3 2 2 2 2 2" xfId="39489"/>
    <cellStyle name="常规 5 4 2 2 3 2 2 2 2 2" xfId="39490"/>
    <cellStyle name="常规 5 2 3 2 2 3 2 2 2 2 2" xfId="39491"/>
    <cellStyle name="常规 5 2 2 2 2 2 3 2 2 2 2 2" xfId="39492"/>
    <cellStyle name="常规 5 5 2 2 3 2 2 2 2 2" xfId="39493"/>
    <cellStyle name="常规 5 2 4 2 2 3 2 2 2 2 2" xfId="39494"/>
    <cellStyle name="常规 5 2 2 3 2 2 3 2 2 2 2 2" xfId="39495"/>
    <cellStyle name="常规 5 8 3 2 2 2 2 2" xfId="39496"/>
    <cellStyle name="常规 5 2 7 3 2 2 2 2 2" xfId="39497"/>
    <cellStyle name="常规 5 2 2 6 3 2 2 2 2 2" xfId="39498"/>
    <cellStyle name="常规 5 4 4 3 2 2 2 2 2" xfId="39499"/>
    <cellStyle name="常规 5 2 3 4 3 2 2 2 2 2" xfId="39500"/>
    <cellStyle name="常规 5 2 2 2 4 3 2 2 2 2 2" xfId="39501"/>
    <cellStyle name="常规 5 5 4 3 2 2 2 2 2" xfId="39502"/>
    <cellStyle name="常规 5 2 4 4 3 2 2 2 2 2" xfId="39503"/>
    <cellStyle name="常规 5 2 2 3 4 3 2 2 2 2 2" xfId="39504"/>
    <cellStyle name="常规 5 6 3 3 2 2 2 2 2" xfId="39505"/>
    <cellStyle name="常规 5 2 5 3 3 2 2 2 2 2" xfId="39506"/>
    <cellStyle name="常规 5 2 2 4 3 3 2 2 2 2 2" xfId="39507"/>
    <cellStyle name="常规 5 4 2 3 3 2 2 2 2 2" xfId="39508"/>
    <cellStyle name="常规 5 2 3 2 3 3 2 2 2 2 2" xfId="39509"/>
    <cellStyle name="常规 5 2 2 2 2 3 3 2 2 2 2 2" xfId="39510"/>
    <cellStyle name="常规 5 5 2 3 3 2 2 2 2 2" xfId="39511"/>
    <cellStyle name="常规 5 2 4 2 3 3 2 2 2 2 2" xfId="39512"/>
    <cellStyle name="常规 5 2 2 3 2 3 3 2 2 2 2 2" xfId="39513"/>
    <cellStyle name="常规 5 9 3 2 2 2 2 2" xfId="39514"/>
    <cellStyle name="常规 5 2 8 3 2 2 2 2 2" xfId="39515"/>
    <cellStyle name="常规 5 2 2 7 3 2 2 2 2 2" xfId="39516"/>
    <cellStyle name="常规 5 4 5 3 2 2 2 2 2" xfId="39517"/>
    <cellStyle name="常规 5 2 3 5 3 2 2 2 2 2" xfId="39518"/>
    <cellStyle name="常规 5 2 2 2 5 3 2 2 2 2 2" xfId="39519"/>
    <cellStyle name="常规 5 5 5 3 2 2 2 2 2" xfId="39520"/>
    <cellStyle name="常规 5 2 4 5 3 2 2 2 2 2" xfId="39521"/>
    <cellStyle name="常规 5 2 2 3 5 3 2 2 2 2 2" xfId="39522"/>
    <cellStyle name="常规 5 6 4 3 2 2 2 2 2" xfId="39523"/>
    <cellStyle name="常规 5 2 5 4 3 2 2 2 2 2" xfId="39524"/>
    <cellStyle name="常规 5 2 2 4 4 3 2 2 2 2 2" xfId="39525"/>
    <cellStyle name="常规 5 4 2 4 3 2 2 2 2 2" xfId="39526"/>
    <cellStyle name="常规 5 2 3 2 4 3 2 2 2 2 2" xfId="39527"/>
    <cellStyle name="常规 5 2 2 2 2 4 3 2 2 2 2 2" xfId="39528"/>
    <cellStyle name="常规 5 5 2 4 3 2 2 2 2 2" xfId="39529"/>
    <cellStyle name="常规 5 2 4 2 4 3 2 2 2 2 2" xfId="39530"/>
    <cellStyle name="常规 5 2 2 3 2 4 3 2 2 2 2 2" xfId="39531"/>
    <cellStyle name="常规 5 10 3 2 2 2 2 2" xfId="39532"/>
    <cellStyle name="常规 5 2 9 3 2 2 2 2 2" xfId="39533"/>
    <cellStyle name="常规 5 2 2 8 3 2 2 2 2 2" xfId="39534"/>
    <cellStyle name="常规 5 4 6 3 2 2 2 2 2" xfId="39535"/>
    <cellStyle name="常规 5 2 3 6 3 2 2 2 2 2" xfId="39536"/>
    <cellStyle name="常规 5 2 2 2 6 3 2 2 2 2 2" xfId="39537"/>
    <cellStyle name="常规 5 5 6 3 2 2 2 2 2" xfId="39538"/>
    <cellStyle name="常规 5 2 4 6 3 2 2 2 2 2" xfId="39539"/>
    <cellStyle name="常规 5 2 2 3 6 3 2 2 2 2 2" xfId="39540"/>
    <cellStyle name="常规 5 6 5 3 2 2 2 2 2" xfId="39541"/>
    <cellStyle name="常规 5 2 5 5 3 2 2 2 2 2" xfId="39542"/>
    <cellStyle name="常规 5 2 2 4 5 3 2 2 2 2 2" xfId="39543"/>
    <cellStyle name="常规 5 4 2 5 3 2 2 2 2 2" xfId="39544"/>
    <cellStyle name="常规 5 2 3 2 5 3 2 2 2 2 2" xfId="39545"/>
    <cellStyle name="常规 5 2 2 2 2 5 3 2 2 2 2 2" xfId="39546"/>
    <cellStyle name="常规 5 5 2 5 3 2 2 2 2 2" xfId="39547"/>
    <cellStyle name="常规 5 2 4 2 5 3 2 2 2 2 2" xfId="39548"/>
    <cellStyle name="常规 5 2 2 3 2 5 3 2 2 2 2 2" xfId="39549"/>
    <cellStyle name="常规 5 11 3 2 2 2 2 2" xfId="39550"/>
    <cellStyle name="常规 5 2 10 3 2 2 2 2 2" xfId="39551"/>
    <cellStyle name="常规 5 2 2 9 3 2 2 2 2 2" xfId="39552"/>
    <cellStyle name="常规 5 4 7 3 2 2 2 2 2" xfId="39553"/>
    <cellStyle name="常规 5 2 3 7 3 2 2 2 2 2" xfId="39554"/>
    <cellStyle name="常规 5 2 2 2 7 3 2 2 2 2 2" xfId="39555"/>
    <cellStyle name="常规 5 5 7 3 2 2 2 2 2" xfId="39556"/>
    <cellStyle name="常规 5 2 4 7 3 2 2 2 2 2" xfId="39557"/>
    <cellStyle name="常规 5 2 2 3 7 3 2 2 2 2 2" xfId="39558"/>
    <cellStyle name="常规 5 6 6 3 2 2 2 2 2" xfId="39559"/>
    <cellStyle name="常规 5 2 5 6 3 2 2 2 2 2" xfId="39560"/>
    <cellStyle name="常规 5 2 2 4 6 3 2 2 2 2 2" xfId="39561"/>
    <cellStyle name="常规 5 4 2 6 3 2 2 2 2 2" xfId="39562"/>
    <cellStyle name="常规 5 2 3 2 6 3 2 2 2 2 2" xfId="39563"/>
    <cellStyle name="常规 5 2 2 2 2 6 3 2 2 2 2 2" xfId="39564"/>
    <cellStyle name="常规 5 5 2 6 3 2 2 2 2 2" xfId="39565"/>
    <cellStyle name="常规 5 2 4 2 6 3 2 2 2 2 2" xfId="39566"/>
    <cellStyle name="常规 5 2 2 3 2 6 3 2 2 2 2 2" xfId="39567"/>
    <cellStyle name="常规 5 12 2 2 2 2 2 2" xfId="39568"/>
    <cellStyle name="常规 5 2 11 2 2 2 2 2 2" xfId="39569"/>
    <cellStyle name="常规 5 2 2 10 2 2 2 2 2 2" xfId="39570"/>
    <cellStyle name="常规 5 4 8 2 2 2 2 2 2" xfId="39571"/>
    <cellStyle name="常规 5 2 3 8 2 2 2 2 2 2" xfId="39572"/>
    <cellStyle name="常规 5 2 2 2 8 2 2 2 2 2 2" xfId="39573"/>
    <cellStyle name="常规 5 5 8 2 2 2 2 2 2" xfId="39574"/>
    <cellStyle name="常规 5 2 4 8 2 2 2 2 2 2" xfId="39575"/>
    <cellStyle name="常规 5 2 2 3 8 2 2 2 2 2 2" xfId="39576"/>
    <cellStyle name="常规 5 6 7 2 2 2 2 2 2" xfId="39577"/>
    <cellStyle name="常规 5 2 5 7 2 2 2 2 2 2" xfId="39578"/>
    <cellStyle name="常规 5 2 2 4 7 2 2 2 2 2 2" xfId="39579"/>
    <cellStyle name="常规 5 4 2 7 2 2 2 2 2 2" xfId="39580"/>
    <cellStyle name="常规 5 2 3 2 7 2 2 2 2 2 2" xfId="39581"/>
    <cellStyle name="常规 5 2 2 2 2 7 2 2 2 2 2 2" xfId="39582"/>
    <cellStyle name="常规 5 5 2 7 2 2 2 2 2 2" xfId="39583"/>
    <cellStyle name="常规 5 2 4 2 7 2 2 2 2 2 2" xfId="39584"/>
    <cellStyle name="常规 5 2 2 3 2 7 2 2 2 2 2 2" xfId="39585"/>
    <cellStyle name="常规 5 7 2 2 2 2 2 2 2" xfId="39586"/>
    <cellStyle name="常规 5 2 6 2 2 2 2 2 2 2" xfId="39587"/>
    <cellStyle name="常规 5 2 2 5 2 2 2 2 2 2 2" xfId="39588"/>
    <cellStyle name="常规 5 4 3 2 2 2 2 2 2 2" xfId="39589"/>
    <cellStyle name="常规 5 2 3 3 2 2 2 2 2 2 2" xfId="39590"/>
    <cellStyle name="常规 5 2 2 2 3 2 2 2 2 2 2 2" xfId="39591"/>
    <cellStyle name="常规 5 5 3 2 2 2 2 2 2 2" xfId="39592"/>
    <cellStyle name="常规 5 2 4 3 2 2 2 2 2 2 2" xfId="39593"/>
    <cellStyle name="常规 5 2 2 3 3 2 2 2 2 2 2 2" xfId="39594"/>
    <cellStyle name="常规 5 6 2 2 2 2 2 2 2 2" xfId="39595"/>
    <cellStyle name="常规 5 2 5 2 2 2 2 2 2 2 2" xfId="39596"/>
    <cellStyle name="常规 5 2 2 4 2 2 2 2 2 2 2 2" xfId="39597"/>
    <cellStyle name="常规 5 4 2 2 2 2 2 2 2 2 2" xfId="39598"/>
    <cellStyle name="常规 5 2 3 2 2 2 2 2 2 2 2 2" xfId="39599"/>
    <cellStyle name="常规 5 2 2 2 2 2 2 2 2 2 2 2 2" xfId="39600"/>
    <cellStyle name="常规 5 5 2 2 2 2 2 2 2 2 2" xfId="39601"/>
    <cellStyle name="常规 5 2 4 2 2 2 2 2 2 2 2 2" xfId="39602"/>
    <cellStyle name="常规 5 2 2 3 2 2 2 2 2 2 2 2 2" xfId="39603"/>
    <cellStyle name="常规 5 8 2 2 2 2 2 2 2" xfId="39604"/>
    <cellStyle name="常规 5 2 7 2 2 2 2 2 2 2" xfId="39605"/>
    <cellStyle name="常规 5 2 2 6 2 2 2 2 2 2 2" xfId="39606"/>
    <cellStyle name="常规 5 4 4 2 2 2 2 2 2 2" xfId="39607"/>
    <cellStyle name="常规 5 2 3 4 2 2 2 2 2 2 2" xfId="39608"/>
    <cellStyle name="常规 5 2 2 2 4 2 2 2 2 2 2 2" xfId="39609"/>
    <cellStyle name="常规 5 5 4 2 2 2 2 2 2 2" xfId="39610"/>
    <cellStyle name="常规 5 2 4 4 2 2 2 2 2 2 2" xfId="39611"/>
    <cellStyle name="常规 5 2 2 3 4 2 2 2 2 2 2 2" xfId="39612"/>
    <cellStyle name="常规 5 6 3 2 2 2 2 2 2 2" xfId="39613"/>
    <cellStyle name="常规 5 2 5 3 2 2 2 2 2 2 2" xfId="39614"/>
    <cellStyle name="常规 5 2 2 4 3 2 2 2 2 2 2 2" xfId="39615"/>
    <cellStyle name="常规 5 4 2 3 2 2 2 2 2 2 2" xfId="39616"/>
    <cellStyle name="常规 5 2 3 2 3 2 2 2 2 2 2 2" xfId="39617"/>
    <cellStyle name="常规 5 2 2 2 2 3 2 2 2 2 2 2 2" xfId="39618"/>
    <cellStyle name="常规 5 5 2 3 2 2 2 2 2 2 2" xfId="39619"/>
    <cellStyle name="常规 5 2 4 2 3 2 2 2 2 2 2 2" xfId="39620"/>
    <cellStyle name="常规 5 2 2 3 2 3 2 2 2 2 2 2 2" xfId="39621"/>
    <cellStyle name="常规 5 9 2 2 2 2 2 2 2" xfId="39622"/>
    <cellStyle name="常规 5 2 8 2 2 2 2 2 2 2" xfId="39623"/>
    <cellStyle name="常规 5 2 2 7 2 2 2 2 2 2 2" xfId="39624"/>
    <cellStyle name="常规 5 4 5 2 2 2 2 2 2 2" xfId="39625"/>
    <cellStyle name="常规 5 2 3 5 2 2 2 2 2 2 2" xfId="39626"/>
    <cellStyle name="常规 5 2 2 2 5 2 2 2 2 2 2 2" xfId="39627"/>
    <cellStyle name="常规 5 5 5 2 2 2 2 2 2 2" xfId="39628"/>
    <cellStyle name="常规 5 2 4 5 2 2 2 2 2 2 2" xfId="39629"/>
    <cellStyle name="常规 5 2 2 3 5 2 2 2 2 2 2 2" xfId="39630"/>
    <cellStyle name="常规 5 6 4 2 2 2 2 2 2 2" xfId="39631"/>
    <cellStyle name="常规 5 2 5 4 2 2 2 2 2 2 2" xfId="39632"/>
    <cellStyle name="常规 5 2 2 4 4 2 2 2 2 2 2 2" xfId="39633"/>
    <cellStyle name="常规 5 4 2 4 2 2 2 2 2 2 2" xfId="39634"/>
    <cellStyle name="常规 5 2 3 2 4 2 2 2 2 2 2 2" xfId="39635"/>
    <cellStyle name="常规 5 2 2 2 2 4 2 2 2 2 2 2 2" xfId="39636"/>
    <cellStyle name="常规 5 5 2 4 2 2 2 2 2 2 2" xfId="39637"/>
    <cellStyle name="常规 5 2 4 2 4 2 2 2 2 2 2 2" xfId="39638"/>
    <cellStyle name="常规 5 2 2 3 2 4 2 2 2 2 2 2 2" xfId="39639"/>
    <cellStyle name="常规 5 10 2 2 2 2 2 2 2" xfId="39640"/>
    <cellStyle name="常规 5 2 9 2 2 2 2 2 2 2" xfId="39641"/>
    <cellStyle name="常规 5 2 2 8 2 2 2 2 2 2 2" xfId="39642"/>
    <cellStyle name="常规 5 4 6 2 2 2 2 2 2 2" xfId="39643"/>
    <cellStyle name="常规 5 2 3 6 2 2 2 2 2 2 2" xfId="39644"/>
    <cellStyle name="常规 5 2 2 2 6 2 2 2 2 2 2 2" xfId="39645"/>
    <cellStyle name="常规 5 5 6 2 2 2 2 2 2 2" xfId="39646"/>
    <cellStyle name="常规 5 2 4 6 2 2 2 2 2 2 2" xfId="39647"/>
    <cellStyle name="常规 5 2 2 3 6 2 2 2 2 2 2 2" xfId="39648"/>
    <cellStyle name="常规 5 6 5 2 2 2 2 2 2 2" xfId="39649"/>
    <cellStyle name="常规 5 2 5 5 2 2 2 2 2 2 2" xfId="39650"/>
    <cellStyle name="常规 5 2 2 4 5 2 2 2 2 2 2 2" xfId="39651"/>
    <cellStyle name="常规 5 4 2 5 2 2 2 2 2 2 2" xfId="39652"/>
    <cellStyle name="常规 5 2 3 2 5 2 2 2 2 2 2 2" xfId="39653"/>
    <cellStyle name="常规 5 2 2 2 2 5 2 2 2 2 2 2 2" xfId="39654"/>
    <cellStyle name="常规 5 5 2 5 2 2 2 2 2 2 2" xfId="39655"/>
    <cellStyle name="常规 5 2 4 2 5 2 2 2 2 2 2 2" xfId="39656"/>
    <cellStyle name="常规 5 2 2 3 2 5 2 2 2 2 2 2 2" xfId="39657"/>
    <cellStyle name="常规 5 11 2 2 2 2 2 2 2" xfId="39658"/>
    <cellStyle name="常规 5 2 10 2 2 2 2 2 2 2" xfId="39659"/>
    <cellStyle name="常规 5 2 2 9 2 2 2 2 2 2 2" xfId="39660"/>
    <cellStyle name="常规 5 4 7 2 2 2 2 2 2 2" xfId="39661"/>
    <cellStyle name="常规 5 2 3 7 2 2 2 2 2 2 2" xfId="39662"/>
    <cellStyle name="常规 5 2 2 2 7 2 2 2 2 2 2 2" xfId="39663"/>
    <cellStyle name="常规 5 5 7 2 2 2 2 2 2 2" xfId="39664"/>
    <cellStyle name="常规 5 2 4 7 2 2 2 2 2 2 2" xfId="39665"/>
    <cellStyle name="常规 5 2 2 3 7 2 2 2 2 2 2 2" xfId="39666"/>
    <cellStyle name="常规 5 6 6 2 2 2 2 2 2 2" xfId="39667"/>
    <cellStyle name="常规 5 2 5 6 2 2 2 2 2 2 2" xfId="39668"/>
    <cellStyle name="常规 5 2 2 4 6 2 2 2 2 2 2 2" xfId="39669"/>
    <cellStyle name="常规 5 4 2 6 2 2 2 2 2 2 2" xfId="39670"/>
    <cellStyle name="常规 5 2 3 2 6 2 2 2 2 2 2 2" xfId="39671"/>
    <cellStyle name="常规 5 2 2 2 2 6 2 2 2 2 2 2 2" xfId="39672"/>
    <cellStyle name="常规 5 5 2 6 2 2 2 2 2 2 2" xfId="39673"/>
    <cellStyle name="常规 5 2 4 2 6 2 2 2 2 2 2 2" xfId="39674"/>
    <cellStyle name="常规 5 2 2 3 2 6 2 2 2 2 2 2 2" xfId="39675"/>
    <cellStyle name="常规 5 14 2 2 2 2 2" xfId="39676"/>
    <cellStyle name="常规 5 2 13 2 2 2 2 2" xfId="39677"/>
    <cellStyle name="常规 5 2 2 12 2 2 2 2 2" xfId="39678"/>
    <cellStyle name="常规 5 4 10 2 2 2 2 2" xfId="39679"/>
    <cellStyle name="常规 5 2 3 10 2 2 2 2 2" xfId="39680"/>
    <cellStyle name="常规 5 2 2 2 10 2 2 2 2 2" xfId="39681"/>
    <cellStyle name="常规 5 5 10 2 2 2 2 2" xfId="39682"/>
    <cellStyle name="常规 5 2 4 10 2 2 2 2 2" xfId="39683"/>
    <cellStyle name="常规 5 2 2 3 10 2 2 2 2 2" xfId="39684"/>
    <cellStyle name="常规 5 6 9 2 2 2 2 2" xfId="39685"/>
    <cellStyle name="常规 5 2 5 9 2 2 2 2 2" xfId="39686"/>
    <cellStyle name="常规 5 2 2 4 9 2 2 2 2 2" xfId="39687"/>
    <cellStyle name="常规 5 4 2 9 2 2 2 2 2" xfId="39688"/>
    <cellStyle name="常规 5 2 3 2 9 2 2 2 2 2" xfId="39689"/>
    <cellStyle name="常规 5 2 2 2 2 9 2 2 2 2 2" xfId="39690"/>
    <cellStyle name="常规 5 5 2 9 2 2 2 2 2" xfId="39691"/>
    <cellStyle name="常规 5 2 4 2 9 2 2 2 2 2" xfId="39692"/>
    <cellStyle name="常规 5 2 2 3 2 9 2 2 2 2 2" xfId="39693"/>
    <cellStyle name="常规 5 7 4 2 2 2 2 2" xfId="39694"/>
    <cellStyle name="常规 5 2 6 4 2 2 2 2 2" xfId="39695"/>
    <cellStyle name="常规 5 2 2 5 4 2 2 2 2 2" xfId="39696"/>
    <cellStyle name="常规 5 4 3 4 2 2 2 2 2" xfId="39697"/>
    <cellStyle name="常规 5 2 3 3 4 2 2 2 2 2" xfId="39698"/>
    <cellStyle name="常规 5 2 2 2 3 4 2 2 2 2 2" xfId="39699"/>
    <cellStyle name="常规 5 5 3 4 2 2 2 2 2" xfId="39700"/>
    <cellStyle name="常规 5 2 4 3 4 2 2 2 2 2" xfId="39701"/>
    <cellStyle name="常规 5 2 2 3 3 4 2 2 2 2 2" xfId="39702"/>
    <cellStyle name="常规 5 6 2 4 2 2 2 2 2" xfId="39703"/>
    <cellStyle name="常规 5 2 5 2 4 2 2 2 2 2" xfId="39704"/>
    <cellStyle name="常规 5 2 2 4 2 4 2 2 2 2 2" xfId="39705"/>
    <cellStyle name="常规 5 4 2 2 4 2 2 2 2 2" xfId="39706"/>
    <cellStyle name="常规 5 2 3 2 2 4 2 2 2 2 2" xfId="39707"/>
    <cellStyle name="常规 5 2 2 2 2 2 4 2 2 2 2 2" xfId="39708"/>
    <cellStyle name="常规 5 5 2 2 4 2 2 2 2 2" xfId="39709"/>
    <cellStyle name="常规 5 2 4 2 2 4 2 2 2 2 2" xfId="39710"/>
    <cellStyle name="常规 5 2 2 3 2 2 4 2 2 2 2 2" xfId="39711"/>
    <cellStyle name="常规 5 8 4 2 2 2 2 2" xfId="39712"/>
    <cellStyle name="常规 5 2 7 4 2 2 2 2 2" xfId="39713"/>
    <cellStyle name="常规 5 2 2 6 4 2 2 2 2 2" xfId="39714"/>
    <cellStyle name="常规 5 4 4 4 2 2 2 2 2" xfId="39715"/>
    <cellStyle name="常规 5 2 3 4 4 2 2 2 2 2" xfId="39716"/>
    <cellStyle name="常规 5 2 2 2 4 4 2 2 2 2 2" xfId="39717"/>
    <cellStyle name="常规 5 5 4 4 2 2 2 2 2" xfId="39718"/>
    <cellStyle name="常规 5 2 4 4 4 2 2 2 2 2" xfId="39719"/>
    <cellStyle name="常规 5 2 2 3 4 4 2 2 2 2 2" xfId="39720"/>
    <cellStyle name="常规 5 6 3 4 2 2 2 2 2" xfId="39721"/>
    <cellStyle name="常规 5 2 5 3 4 2 2 2 2 2" xfId="39722"/>
    <cellStyle name="常规 5 2 2 4 3 4 2 2 2 2 2" xfId="39723"/>
    <cellStyle name="常规 5 4 2 3 4 2 2 2 2 2" xfId="39724"/>
    <cellStyle name="常规 5 2 3 2 3 4 2 2 2 2 2" xfId="39725"/>
    <cellStyle name="常规 5 2 2 2 2 3 4 2 2 2 2 2" xfId="39726"/>
    <cellStyle name="常规 5 5 2 3 4 2 2 2 2 2" xfId="39727"/>
    <cellStyle name="常规 5 2 4 2 3 4 2 2 2 2 2" xfId="39728"/>
    <cellStyle name="常规 5 2 2 3 2 3 4 2 2 2 2 2" xfId="39729"/>
    <cellStyle name="常规 5 9 4 2 2 2 2 2" xfId="39730"/>
    <cellStyle name="常规 5 2 8 4 2 2 2 2 2" xfId="39731"/>
    <cellStyle name="常规 5 2 2 7 4 2 2 2 2 2" xfId="39732"/>
    <cellStyle name="常规 5 4 5 4 2 2 2 2 2" xfId="39733"/>
    <cellStyle name="常规 5 2 3 5 4 2 2 2 2 2" xfId="39734"/>
    <cellStyle name="常规 5 2 2 2 5 4 2 2 2 2 2" xfId="39735"/>
    <cellStyle name="常规 5 5 5 4 2 2 2 2 2" xfId="39736"/>
    <cellStyle name="常规 5 2 4 5 4 2 2 2 2 2" xfId="39737"/>
    <cellStyle name="常规 5 2 2 3 5 4 2 2 2 2 2" xfId="39738"/>
    <cellStyle name="常规 5 6 4 4 2 2 2 2 2" xfId="39739"/>
    <cellStyle name="常规 5 2 5 4 4 2 2 2 2 2" xfId="39740"/>
    <cellStyle name="常规 5 2 2 4 4 4 2 2 2 2 2" xfId="39741"/>
    <cellStyle name="常规 5 4 2 4 4 2 2 2 2 2" xfId="39742"/>
    <cellStyle name="常规 5 2 3 2 4 4 2 2 2 2 2" xfId="39743"/>
    <cellStyle name="常规 5 2 2 2 2 4 4 2 2 2 2 2" xfId="39744"/>
    <cellStyle name="常规 5 5 2 4 4 2 2 2 2 2" xfId="39745"/>
    <cellStyle name="常规 5 2 4 2 4 4 2 2 2 2 2" xfId="39746"/>
    <cellStyle name="常规 5 2 2 3 2 4 4 2 2 2 2 2" xfId="39747"/>
    <cellStyle name="常规 5 10 4 2 2 2 2 2" xfId="39748"/>
    <cellStyle name="常规 5 2 9 4 2 2 2 2 2" xfId="39749"/>
    <cellStyle name="常规 5 2 2 8 4 2 2 2 2 2" xfId="39750"/>
    <cellStyle name="常规 5 4 6 4 2 2 2 2 2" xfId="39751"/>
    <cellStyle name="常规 5 2 3 6 4 2 2 2 2 2" xfId="39752"/>
    <cellStyle name="常规 5 2 2 2 6 4 2 2 2 2 2" xfId="39753"/>
    <cellStyle name="常规 5 5 6 4 2 2 2 2 2" xfId="39754"/>
    <cellStyle name="常规 5 2 4 6 4 2 2 2 2 2" xfId="39755"/>
    <cellStyle name="常规 5 2 2 3 6 4 2 2 2 2 2" xfId="39756"/>
    <cellStyle name="常规 5 6 5 4 2 2 2 2 2" xfId="39757"/>
    <cellStyle name="常规 5 2 5 5 4 2 2 2 2 2" xfId="39758"/>
    <cellStyle name="常规 5 2 2 4 5 4 2 2 2 2 2" xfId="39759"/>
    <cellStyle name="常规 5 4 2 5 4 2 2 2 2 2" xfId="39760"/>
    <cellStyle name="常规 5 2 3 2 5 4 2 2 2 2 2" xfId="39761"/>
    <cellStyle name="常规 5 2 2 2 2 5 4 2 2 2 2 2" xfId="39762"/>
    <cellStyle name="常规 5 5 2 5 4 2 2 2 2 2" xfId="39763"/>
    <cellStyle name="常规 5 2 4 2 5 4 2 2 2 2 2" xfId="39764"/>
    <cellStyle name="常规 5 2 2 3 2 5 4 2 2 2 2 2" xfId="39765"/>
    <cellStyle name="常规 5 11 4 2 2 2 2 2" xfId="39766"/>
    <cellStyle name="常规 5 2 10 4 2 2 2 2 2" xfId="39767"/>
    <cellStyle name="常规 5 2 2 9 4 2 2 2 2 2" xfId="39768"/>
    <cellStyle name="常规 5 4 7 4 2 2 2 2 2" xfId="39769"/>
    <cellStyle name="常规 5 2 3 7 4 2 2 2 2 2" xfId="39770"/>
    <cellStyle name="常规 5 2 2 2 7 4 2 2 2 2 2" xfId="39771"/>
    <cellStyle name="常规 5 5 7 4 2 2 2 2 2" xfId="39772"/>
    <cellStyle name="常规 5 2 4 7 4 2 2 2 2 2" xfId="39773"/>
    <cellStyle name="常规 5 2 2 3 7 4 2 2 2 2 2" xfId="39774"/>
    <cellStyle name="常规 5 6 6 4 2 2 2 2 2" xfId="39775"/>
    <cellStyle name="常规 5 2 5 6 4 2 2 2 2 2" xfId="39776"/>
    <cellStyle name="常规 5 2 2 4 6 4 2 2 2 2 2" xfId="39777"/>
    <cellStyle name="常规 5 4 2 6 4 2 2 2 2 2" xfId="39778"/>
    <cellStyle name="常规 5 2 3 2 6 4 2 2 2 2 2" xfId="39779"/>
    <cellStyle name="常规 5 2 2 2 2 6 4 2 2 2 2 2" xfId="39780"/>
    <cellStyle name="常规 5 5 2 6 4 2 2 2 2 2" xfId="39781"/>
    <cellStyle name="常规 5 2 4 2 6 4 2 2 2 2 2" xfId="39782"/>
    <cellStyle name="常规 5 2 2 3 2 6 4 2 2 2 2 2" xfId="39783"/>
    <cellStyle name="常规 5 12 3 2 2 2 2 2" xfId="39784"/>
    <cellStyle name="常规 5 2 11 3 2 2 2 2 2" xfId="39785"/>
    <cellStyle name="常规 5 2 2 10 3 2 2 2 2 2" xfId="39786"/>
    <cellStyle name="常规 5 4 8 3 2 2 2 2 2" xfId="39787"/>
    <cellStyle name="常规 5 2 3 8 3 2 2 2 2 2" xfId="39788"/>
    <cellStyle name="常规 5 2 2 2 8 3 2 2 2 2 2" xfId="39789"/>
    <cellStyle name="常规 5 5 8 3 2 2 2 2 2" xfId="39790"/>
    <cellStyle name="常规 5 2 4 8 3 2 2 2 2 2" xfId="39791"/>
    <cellStyle name="常规 5 2 2 3 8 3 2 2 2 2 2" xfId="39792"/>
    <cellStyle name="常规 5 6 7 3 2 2 2 2 2" xfId="39793"/>
    <cellStyle name="常规 5 2 5 7 3 2 2 2 2 2" xfId="39794"/>
    <cellStyle name="常规 5 2 2 4 7 3 2 2 2 2 2" xfId="39795"/>
    <cellStyle name="常规 5 4 2 7 3 2 2 2 2 2" xfId="39796"/>
    <cellStyle name="常规 5 2 3 2 7 3 2 2 2 2 2" xfId="39797"/>
    <cellStyle name="常规 5 2 2 2 2 7 3 2 2 2 2 2" xfId="39798"/>
    <cellStyle name="常规 5 5 2 7 3 2 2 2 2 2" xfId="39799"/>
    <cellStyle name="常规 5 2 4 2 7 3 2 2 2 2 2" xfId="39800"/>
    <cellStyle name="常规 5 2 2 3 2 7 3 2 2 2 2 2" xfId="39801"/>
    <cellStyle name="常规 5 7 2 3 2 2 2 2 2" xfId="39802"/>
    <cellStyle name="常规 5 2 6 2 3 2 2 2 2 2" xfId="39803"/>
    <cellStyle name="常规 5 2 2 5 2 3 2 2 2 2 2" xfId="39804"/>
    <cellStyle name="常规 5 4 3 2 3 2 2 2 2 2" xfId="39805"/>
    <cellStyle name="常规 5 2 3 3 2 3 2 2 2 2 2" xfId="39806"/>
    <cellStyle name="常规 5 2 2 2 3 2 3 2 2 2 2 2" xfId="39807"/>
    <cellStyle name="常规 5 5 3 2 3 2 2 2 2 2" xfId="39808"/>
    <cellStyle name="常规 5 2 4 3 2 3 2 2 2 2 2" xfId="39809"/>
    <cellStyle name="常规 5 2 2 3 3 2 3 2 2 2 2 2" xfId="39810"/>
    <cellStyle name="常规 5 6 2 2 3 2 2 2 2 2" xfId="39811"/>
    <cellStyle name="常规 5 2 5 2 2 3 2 2 2 2 2" xfId="39812"/>
    <cellStyle name="常规 5 2 2 4 2 2 3 2 2 2 2 2" xfId="39813"/>
    <cellStyle name="常规 5 4 2 2 2 3 2 2 2 2 2" xfId="39814"/>
    <cellStyle name="常规 5 2 3 2 2 2 3 2 2 2 2 2" xfId="39815"/>
    <cellStyle name="常规 5 2 2 2 2 2 2 3 2 2 2 2 2" xfId="39816"/>
    <cellStyle name="常规 5 5 2 2 2 3 2 2 2 2 2" xfId="39817"/>
    <cellStyle name="常规 5 2 4 2 2 2 3 2 2 2 2 2" xfId="39818"/>
    <cellStyle name="常规 5 2 2 3 2 2 2 3 2 2 2 2 2" xfId="39819"/>
    <cellStyle name="常规 5 8 2 3 2 2 2 2 2" xfId="39820"/>
    <cellStyle name="常规 5 2 7 2 3 2 2 2 2 2" xfId="39821"/>
    <cellStyle name="常规 5 2 2 6 2 3 2 2 2 2 2" xfId="39822"/>
    <cellStyle name="常规 5 4 4 2 3 2 2 2 2 2" xfId="39823"/>
    <cellStyle name="常规 5 2 3 4 2 3 2 2 2 2 2" xfId="39824"/>
    <cellStyle name="常规 5 2 2 2 4 2 3 2 2 2 2 2" xfId="39825"/>
    <cellStyle name="常规 5 5 4 2 3 2 2 2 2 2" xfId="39826"/>
    <cellStyle name="常规 5 2 4 4 2 3 2 2 2 2 2" xfId="39827"/>
    <cellStyle name="常规 5 2 2 3 4 2 3 2 2 2 2 2" xfId="39828"/>
    <cellStyle name="常规 5 6 3 2 3 2 2 2 2 2" xfId="39829"/>
    <cellStyle name="常规 5 2 5 3 2 3 2 2 2 2 2" xfId="39830"/>
    <cellStyle name="常规 5 2 2 4 3 2 3 2 2 2 2 2" xfId="39831"/>
    <cellStyle name="常规 5 4 2 3 2 3 2 2 2 2 2" xfId="39832"/>
    <cellStyle name="常规 5 2 3 2 3 2 3 2 2 2 2 2" xfId="39833"/>
    <cellStyle name="常规 5 2 2 2 2 3 2 3 2 2 2 2 2" xfId="39834"/>
    <cellStyle name="常规 5 5 2 3 2 3 2 2 2 2 2" xfId="39835"/>
    <cellStyle name="常规 5 2 4 2 3 2 3 2 2 2 2 2" xfId="39836"/>
    <cellStyle name="常规 5 2 2 3 2 3 2 3 2 2 2 2 2" xfId="39837"/>
    <cellStyle name="常规 5 9 2 3 2 2 2 2 2" xfId="39838"/>
    <cellStyle name="常规 5 2 8 2 3 2 2 2 2 2" xfId="39839"/>
    <cellStyle name="常规 5 2 2 7 2 3 2 2 2 2 2" xfId="39840"/>
    <cellStyle name="常规 5 4 5 2 3 2 2 2 2 2" xfId="39841"/>
    <cellStyle name="常规 5 2 3 5 2 3 2 2 2 2 2" xfId="39842"/>
    <cellStyle name="常规 5 2 2 2 5 2 3 2 2 2 2 2" xfId="39843"/>
    <cellStyle name="常规 5 5 5 2 3 2 2 2 2 2" xfId="39844"/>
    <cellStyle name="常规 5 2 4 5 2 3 2 2 2 2 2" xfId="39845"/>
    <cellStyle name="常规 5 2 2 3 5 2 3 2 2 2 2 2" xfId="39846"/>
    <cellStyle name="常规 5 6 4 2 3 2 2 2 2 2" xfId="39847"/>
    <cellStyle name="常规 5 2 5 4 2 3 2 2 2 2 2" xfId="39848"/>
    <cellStyle name="常规 5 2 2 4 4 2 3 2 2 2 2 2" xfId="39849"/>
    <cellStyle name="常规 5 4 2 4 2 3 2 2 2 2 2" xfId="39850"/>
    <cellStyle name="常规 5 2 3 2 4 2 3 2 2 2 2 2" xfId="39851"/>
    <cellStyle name="常规 5 2 2 2 2 4 2 3 2 2 2 2 2" xfId="39852"/>
    <cellStyle name="常规 5 5 2 4 2 3 2 2 2 2 2" xfId="39853"/>
    <cellStyle name="常规 5 2 4 2 4 2 3 2 2 2 2 2" xfId="39854"/>
    <cellStyle name="常规 5 2 2 3 2 4 2 3 2 2 2 2 2" xfId="39855"/>
    <cellStyle name="常规 5 10 2 3 2 2 2 2 2" xfId="39856"/>
    <cellStyle name="常规 5 2 9 2 3 2 2 2 2 2" xfId="39857"/>
    <cellStyle name="常规 5 2 2 8 2 3 2 2 2 2 2" xfId="39858"/>
    <cellStyle name="常规 5 4 6 2 3 2 2 2 2 2" xfId="39859"/>
    <cellStyle name="常规 5 2 3 6 2 3 2 2 2 2 2" xfId="39860"/>
    <cellStyle name="常规 5 2 2 2 6 2 3 2 2 2 2 2" xfId="39861"/>
    <cellStyle name="常规 5 5 6 2 3 2 2 2 2 2" xfId="39862"/>
    <cellStyle name="常规 5 2 4 6 2 3 2 2 2 2 2" xfId="39863"/>
    <cellStyle name="常规 5 2 2 3 6 2 3 2 2 2 2 2" xfId="39864"/>
    <cellStyle name="常规 5 6 5 2 3 2 2 2 2 2" xfId="39865"/>
    <cellStyle name="常规 5 2 5 5 2 3 2 2 2 2 2" xfId="39866"/>
    <cellStyle name="常规 5 2 2 4 5 2 3 2 2 2 2 2" xfId="39867"/>
    <cellStyle name="常规 5 4 2 5 2 3 2 2 2 2 2" xfId="39868"/>
    <cellStyle name="常规 5 2 3 2 5 2 3 2 2 2 2 2" xfId="39869"/>
    <cellStyle name="常规 5 2 2 2 2 5 2 3 2 2 2 2 2" xfId="39870"/>
    <cellStyle name="常规 5 5 2 5 2 3 2 2 2 2 2" xfId="39871"/>
    <cellStyle name="常规 5 2 4 2 5 2 3 2 2 2 2 2" xfId="39872"/>
    <cellStyle name="常规 5 2 2 3 2 5 2 3 2 2 2 2 2" xfId="39873"/>
    <cellStyle name="常规 5 11 2 3 2 2 2 2 2" xfId="39874"/>
    <cellStyle name="常规 5 2 10 2 3 2 2 2 2 2" xfId="39875"/>
    <cellStyle name="常规 5 2 2 9 2 3 2 2 2 2 2" xfId="39876"/>
    <cellStyle name="常规 5 4 7 2 3 2 2 2 2 2" xfId="39877"/>
    <cellStyle name="常规 5 2 3 7 2 3 2 2 2 2 2" xfId="39878"/>
    <cellStyle name="常规 5 2 2 2 7 2 3 2 2 2 2 2" xfId="39879"/>
    <cellStyle name="常规 5 5 7 2 3 2 2 2 2 2" xfId="39880"/>
    <cellStyle name="常规 5 2 4 7 2 3 2 2 2 2 2" xfId="39881"/>
    <cellStyle name="常规 5 2 2 3 7 2 3 2 2 2 2 2" xfId="39882"/>
    <cellStyle name="常规 5 6 6 2 3 2 2 2 2 2" xfId="39883"/>
    <cellStyle name="常规 5 2 5 6 2 3 2 2 2 2 2" xfId="39884"/>
    <cellStyle name="常规 5 2 2 4 6 2 3 2 2 2 2 2" xfId="39885"/>
    <cellStyle name="常规 5 4 2 6 2 3 2 2 2 2 2" xfId="39886"/>
    <cellStyle name="常规 5 2 3 2 6 2 3 2 2 2 2 2" xfId="39887"/>
    <cellStyle name="常规 5 2 2 2 2 6 2 3 2 2 2 2 2" xfId="39888"/>
    <cellStyle name="常规 5 5 2 6 2 3 2 2 2 2 2" xfId="39889"/>
    <cellStyle name="常规 5 2 4 2 6 2 3 2 2 2 2 2" xfId="39890"/>
    <cellStyle name="常规 5 2 2 3 2 6 2 3 2 2 2 2 2" xfId="39891"/>
    <cellStyle name="常规 5 18 2 2" xfId="39892"/>
    <cellStyle name="常规 5 2 18 2 2" xfId="39893"/>
    <cellStyle name="常规 5 2 2 17 2 2" xfId="39894"/>
    <cellStyle name="常规 5 4 14 2 2" xfId="39895"/>
    <cellStyle name="常规 5 2 3 14 2 2" xfId="39896"/>
    <cellStyle name="常规 5 2 2 2 14 2 2" xfId="39897"/>
    <cellStyle name="常规 5 5 14 2 2" xfId="39898"/>
    <cellStyle name="常规 5 2 4 14 2 2" xfId="39899"/>
    <cellStyle name="常规 5 2 2 3 14 2 2" xfId="39900"/>
    <cellStyle name="常规 5 6 13 2 2" xfId="39901"/>
    <cellStyle name="常规 5 2 5 13 2 2" xfId="39902"/>
    <cellStyle name="常规 5 2 2 4 13 2 2" xfId="39903"/>
    <cellStyle name="常规 5 4 2 13 2 2" xfId="39904"/>
    <cellStyle name="常规 5 2 3 2 13 2 2" xfId="39905"/>
    <cellStyle name="常规 5 2 2 2 2 13 2 2" xfId="39906"/>
    <cellStyle name="常规 5 5 2 13 2 2" xfId="39907"/>
    <cellStyle name="常规 5 2 4 2 13 2 2" xfId="39908"/>
    <cellStyle name="常规 5 2 2 3 2 13 2 2" xfId="39909"/>
    <cellStyle name="常规 5 7 8 2 2" xfId="39910"/>
    <cellStyle name="常规 5 2 6 8 2 2" xfId="39911"/>
    <cellStyle name="常规 5 2 2 5 8 2 2" xfId="39912"/>
    <cellStyle name="常规 5 4 3 8 2 2" xfId="39913"/>
    <cellStyle name="常规 5 2 3 3 8 2 2" xfId="39914"/>
    <cellStyle name="常规 5 2 2 2 3 8 2 2" xfId="39915"/>
    <cellStyle name="常规 5 5 3 8 2 2" xfId="39916"/>
    <cellStyle name="常规 5 2 4 3 8 2 2" xfId="39917"/>
    <cellStyle name="常规 5 2 2 3 3 8 2 2" xfId="39918"/>
    <cellStyle name="常规 5 6 2 8 2 2" xfId="39919"/>
    <cellStyle name="常规 5 2 5 2 8 2 2" xfId="39920"/>
    <cellStyle name="常规 5 2 2 4 2 8 2 2" xfId="39921"/>
    <cellStyle name="常规 5 4 2 2 8 2 2" xfId="39922"/>
    <cellStyle name="常规 5 2 3 2 2 8 2 2" xfId="39923"/>
    <cellStyle name="常规 5 2 2 2 2 2 8 2 2" xfId="39924"/>
    <cellStyle name="常规 5 5 2 2 8 2 2" xfId="39925"/>
    <cellStyle name="常规 5 2 4 2 2 8 2 2" xfId="39926"/>
    <cellStyle name="常规 5 2 2 3 2 2 8 2 2" xfId="39927"/>
    <cellStyle name="常规 5 8 8 2 2" xfId="39928"/>
    <cellStyle name="常规 5 2 7 8 2 2" xfId="39929"/>
    <cellStyle name="常规 5 2 2 6 8 2 2" xfId="39930"/>
    <cellStyle name="常规 5 4 4 8 2 2" xfId="39931"/>
    <cellStyle name="常规 5 2 3 4 8 2 2" xfId="39932"/>
    <cellStyle name="常规 5 2 2 2 4 8 2 2" xfId="39933"/>
    <cellStyle name="常规 5 5 4 8 2 2" xfId="39934"/>
    <cellStyle name="常规 5 2 4 4 8 2 2" xfId="39935"/>
    <cellStyle name="常规 5 2 2 3 4 8 2 2" xfId="39936"/>
    <cellStyle name="常规 5 6 3 8 2 2" xfId="39937"/>
    <cellStyle name="常规 5 2 5 3 8 2 2" xfId="39938"/>
    <cellStyle name="常规 5 2 2 4 3 8 2 2" xfId="39939"/>
    <cellStyle name="常规 5 4 2 3 8 2 2" xfId="39940"/>
    <cellStyle name="常规 5 2 3 2 3 8 2 2" xfId="39941"/>
    <cellStyle name="常规 5 2 2 2 2 3 8 2 2" xfId="39942"/>
    <cellStyle name="常规 5 5 2 3 8 2 2" xfId="39943"/>
    <cellStyle name="常规 5 2 4 2 3 8 2 2" xfId="39944"/>
    <cellStyle name="常规 5 2 2 3 2 3 8 2 2" xfId="39945"/>
    <cellStyle name="常规 5 9 8 2 2" xfId="39946"/>
    <cellStyle name="常规 5 2 8 8 2 2" xfId="39947"/>
    <cellStyle name="常规 5 2 2 7 8 2 2" xfId="39948"/>
    <cellStyle name="常规 5 4 5 8 2 2" xfId="39949"/>
    <cellStyle name="常规 5 2 3 5 8 2 2" xfId="39950"/>
    <cellStyle name="常规 5 2 2 2 5 8 2 2" xfId="39951"/>
    <cellStyle name="常规 5 5 5 8 2 2" xfId="39952"/>
    <cellStyle name="常规 5 2 4 5 8 2 2" xfId="39953"/>
    <cellStyle name="常规 5 2 2 3 5 8 2 2" xfId="39954"/>
    <cellStyle name="常规 5 6 4 8 2 2" xfId="39955"/>
    <cellStyle name="常规 5 2 5 4 8 2 2" xfId="39956"/>
    <cellStyle name="常规 5 2 2 4 4 8 2 2" xfId="39957"/>
    <cellStyle name="常规 5 4 2 4 8 2 2" xfId="39958"/>
    <cellStyle name="常规 5 2 3 2 4 8 2 2" xfId="39959"/>
    <cellStyle name="常规 5 2 2 2 2 4 8 2 2" xfId="39960"/>
    <cellStyle name="常规 5 5 2 4 8 2 2" xfId="39961"/>
    <cellStyle name="常规 5 2 4 2 4 8 2 2" xfId="39962"/>
    <cellStyle name="常规 5 2 2 3 2 4 8 2 2" xfId="39963"/>
    <cellStyle name="常规 5 10 8 2 2" xfId="39964"/>
    <cellStyle name="常规 5 2 9 8 2 2" xfId="39965"/>
    <cellStyle name="常规 5 2 2 8 8 2 2" xfId="39966"/>
    <cellStyle name="常规 5 4 6 8 2 2" xfId="39967"/>
    <cellStyle name="常规 5 2 3 6 8 2 2" xfId="39968"/>
    <cellStyle name="常规 5 2 2 2 6 8 2 2" xfId="39969"/>
    <cellStyle name="常规 5 5 6 8 2 2" xfId="39970"/>
    <cellStyle name="常规 5 2 4 6 8 2 2" xfId="39971"/>
    <cellStyle name="常规 5 2 2 3 6 8 2 2" xfId="39972"/>
    <cellStyle name="常规 5 6 5 8 2 2" xfId="39973"/>
    <cellStyle name="常规 5 2 5 5 8 2 2" xfId="39974"/>
    <cellStyle name="常规 5 2 2 4 5 8 2 2" xfId="39975"/>
    <cellStyle name="常规 5 4 2 5 8 2 2" xfId="39976"/>
    <cellStyle name="常规 5 2 3 2 5 8 2 2" xfId="39977"/>
    <cellStyle name="常规 5 2 2 2 2 5 8 2 2" xfId="39978"/>
    <cellStyle name="常规 5 5 2 5 8 2 2" xfId="39979"/>
    <cellStyle name="常规 5 2 4 2 5 8 2 2" xfId="39980"/>
    <cellStyle name="常规 5 2 2 3 2 5 8 2 2" xfId="39981"/>
    <cellStyle name="常规 5 11 8 2 2" xfId="39982"/>
    <cellStyle name="常规 5 2 10 8 2 2" xfId="39983"/>
    <cellStyle name="常规 5 2 2 9 8 2 2" xfId="39984"/>
    <cellStyle name="常规 5 4 7 8 2 2" xfId="39985"/>
    <cellStyle name="常规 5 2 3 7 8 2 2" xfId="39986"/>
    <cellStyle name="常规 5 2 2 2 7 8 2 2" xfId="39987"/>
    <cellStyle name="常规 5 5 7 8 2 2" xfId="39988"/>
    <cellStyle name="常规 5 2 4 7 8 2 2" xfId="39989"/>
    <cellStyle name="常规 5 2 2 3 7 8 2 2" xfId="39990"/>
    <cellStyle name="常规 5 6 6 8 2 2" xfId="39991"/>
    <cellStyle name="常规 5 2 5 6 8 2 2" xfId="39992"/>
    <cellStyle name="常规 5 2 2 4 6 8 2 2" xfId="39993"/>
    <cellStyle name="常规 5 4 2 6 8 2 2" xfId="39994"/>
    <cellStyle name="常规 5 2 3 2 6 8 2 2" xfId="39995"/>
    <cellStyle name="常规 5 2 2 2 2 6 8 2 2" xfId="39996"/>
    <cellStyle name="常规 5 5 2 6 8 2 2" xfId="39997"/>
    <cellStyle name="常规 5 2 4 2 6 8 2 2" xfId="39998"/>
    <cellStyle name="常规 5 2 2 3 2 6 8 2 2" xfId="39999"/>
    <cellStyle name="常规 5 12 7 2 2" xfId="40000"/>
    <cellStyle name="常规 5 2 11 7 2 2" xfId="40001"/>
    <cellStyle name="常规 5 2 2 10 7 2 2" xfId="40002"/>
    <cellStyle name="常规 5 4 8 7 2 2" xfId="40003"/>
    <cellStyle name="常规 5 2 3 8 7 2 2" xfId="40004"/>
    <cellStyle name="常规 5 2 2 2 8 7 2 2" xfId="40005"/>
    <cellStyle name="常规 5 5 8 7 2 2" xfId="40006"/>
    <cellStyle name="常规 5 2 4 8 7 2 2" xfId="40007"/>
    <cellStyle name="常规 5 2 2 3 8 7 2 2" xfId="40008"/>
    <cellStyle name="常规 5 6 7 7 2 2" xfId="40009"/>
    <cellStyle name="常规 5 2 5 7 7 2 2" xfId="40010"/>
    <cellStyle name="常规 5 2 2 4 7 7 2 2" xfId="40011"/>
    <cellStyle name="常规 5 4 2 7 7 2 2" xfId="40012"/>
    <cellStyle name="常规 5 2 3 2 7 7 2 2" xfId="40013"/>
    <cellStyle name="常规 5 2 2 2 2 7 7 2 2" xfId="40014"/>
    <cellStyle name="常规 5 5 2 7 7 2 2" xfId="40015"/>
    <cellStyle name="常规 5 2 4 2 7 7 2 2" xfId="40016"/>
    <cellStyle name="常规 5 2 2 3 2 7 7 2 2" xfId="40017"/>
    <cellStyle name="常规 5 7 2 7 2 2" xfId="40018"/>
    <cellStyle name="常规 5 2 6 2 7 2 2" xfId="40019"/>
    <cellStyle name="常规 5 2 2 5 2 7 2 2" xfId="40020"/>
    <cellStyle name="常规 5 4 3 2 7 2 2" xfId="40021"/>
    <cellStyle name="常规 5 2 3 3 2 7 2 2" xfId="40022"/>
    <cellStyle name="常规 5 2 2 2 3 2 7 2 2" xfId="40023"/>
    <cellStyle name="常规 5 5 3 2 7 2 2" xfId="40024"/>
    <cellStyle name="常规 5 2 4 3 2 7 2 2" xfId="40025"/>
    <cellStyle name="常规 5 2 2 3 3 2 7 2 2" xfId="40026"/>
    <cellStyle name="常规 5 6 2 2 7 2 2" xfId="40027"/>
    <cellStyle name="常规 5 2 5 2 2 7 2 2" xfId="40028"/>
    <cellStyle name="常规 5 2 2 4 2 2 7 2 2" xfId="40029"/>
    <cellStyle name="常规 5 4 2 2 2 7 2 2" xfId="40030"/>
    <cellStyle name="常规 5 2 3 2 2 2 7 2 2" xfId="40031"/>
    <cellStyle name="常规 5 2 2 2 2 2 2 7 2 2" xfId="40032"/>
    <cellStyle name="常规 5 5 2 2 2 7 2 2" xfId="40033"/>
    <cellStyle name="常规 5 2 4 2 2 2 7 2 2" xfId="40034"/>
    <cellStyle name="常规 5 2 2 3 2 2 2 7 2 2" xfId="40035"/>
    <cellStyle name="常规 5 8 2 7 2 2" xfId="40036"/>
    <cellStyle name="常规 5 2 7 2 7 2 2" xfId="40037"/>
    <cellStyle name="常规 5 2 2 6 2 7 2 2" xfId="40038"/>
    <cellStyle name="常规 5 4 4 2 7 2 2" xfId="40039"/>
    <cellStyle name="常规 5 2 3 4 2 7 2 2" xfId="40040"/>
    <cellStyle name="常规 5 2 2 2 4 2 7 2 2" xfId="40041"/>
    <cellStyle name="常规 5 5 4 2 7 2 2" xfId="40042"/>
    <cellStyle name="常规 5 2 4 4 2 7 2 2" xfId="40043"/>
    <cellStyle name="常规 5 2 2 3 4 2 7 2 2" xfId="40044"/>
    <cellStyle name="常规 5 6 3 2 7 2 2" xfId="40045"/>
    <cellStyle name="常规 5 2 5 3 2 7 2 2" xfId="40046"/>
    <cellStyle name="常规 5 2 2 4 3 2 7 2 2" xfId="40047"/>
    <cellStyle name="常规 5 4 2 3 2 7 2 2" xfId="40048"/>
    <cellStyle name="常规 5 2 3 2 3 2 7 2 2" xfId="40049"/>
    <cellStyle name="常规 5 2 2 2 2 3 2 7 2 2" xfId="40050"/>
    <cellStyle name="常规 5 5 2 3 2 7 2 2" xfId="40051"/>
    <cellStyle name="常规 5 2 4 2 3 2 7 2 2" xfId="40052"/>
    <cellStyle name="常规 5 2 2 3 2 3 2 7 2 2" xfId="40053"/>
    <cellStyle name="常规 5 9 2 7 2 2" xfId="40054"/>
    <cellStyle name="常规 5 2 8 2 7 2 2" xfId="40055"/>
    <cellStyle name="常规 5 2 2 7 2 7 2 2" xfId="40056"/>
    <cellStyle name="常规 5 4 5 2 7 2 2" xfId="40057"/>
    <cellStyle name="常规 5 2 3 5 2 7 2 2" xfId="40058"/>
    <cellStyle name="常规 5 2 2 2 5 2 7 2 2" xfId="40059"/>
    <cellStyle name="常规 5 5 5 2 7 2 2" xfId="40060"/>
    <cellStyle name="常规 5 2 4 5 2 7 2 2" xfId="40061"/>
    <cellStyle name="常规 5 2 2 3 5 2 7 2 2" xfId="40062"/>
    <cellStyle name="常规 5 6 4 2 7 2 2" xfId="40063"/>
    <cellStyle name="常规 5 2 5 4 2 7 2 2" xfId="40064"/>
    <cellStyle name="常规 5 2 2 4 4 2 7 2 2" xfId="40065"/>
    <cellStyle name="常规 5 4 2 4 2 7 2 2" xfId="40066"/>
    <cellStyle name="常规 5 2 3 2 4 2 7 2 2" xfId="40067"/>
    <cellStyle name="常规 5 2 2 2 2 4 2 7 2 2" xfId="40068"/>
    <cellStyle name="常规 5 5 2 4 2 7 2 2" xfId="40069"/>
    <cellStyle name="常规 5 2 4 2 4 2 7 2 2" xfId="40070"/>
    <cellStyle name="常规 5 2 2 3 2 4 2 7 2 2" xfId="40071"/>
    <cellStyle name="常规 5 10 2 7 2 2" xfId="40072"/>
    <cellStyle name="常规 5 2 9 2 7 2 2" xfId="40073"/>
    <cellStyle name="常规 5 2 2 8 2 7 2 2" xfId="40074"/>
    <cellStyle name="常规 5 4 6 2 7 2 2" xfId="40075"/>
    <cellStyle name="常规 5 2 3 6 2 7 2 2" xfId="40076"/>
    <cellStyle name="常规 5 2 2 2 6 2 7 2 2" xfId="40077"/>
    <cellStyle name="常规 5 5 6 2 7 2 2" xfId="40078"/>
    <cellStyle name="常规 5 2 4 6 2 7 2 2" xfId="40079"/>
    <cellStyle name="常规 5 2 2 3 6 2 7 2 2" xfId="40080"/>
    <cellStyle name="常规 5 6 5 2 7 2 2" xfId="40081"/>
    <cellStyle name="常规 5 2 5 5 2 7 2 2" xfId="40082"/>
    <cellStyle name="常规 5 2 2 4 5 2 7 2 2" xfId="40083"/>
    <cellStyle name="常规 5 4 2 5 2 7 2 2" xfId="40084"/>
    <cellStyle name="常规 5 2 3 2 5 2 7 2 2" xfId="40085"/>
    <cellStyle name="常规 5 2 2 2 2 5 2 7 2 2" xfId="40086"/>
    <cellStyle name="常规 5 5 2 5 2 7 2 2" xfId="40087"/>
    <cellStyle name="常规 5 2 4 2 5 2 7 2 2" xfId="40088"/>
    <cellStyle name="常规 5 2 2 3 2 5 2 7 2 2" xfId="40089"/>
    <cellStyle name="常规 5 11 2 7 2 2" xfId="40090"/>
    <cellStyle name="常规 5 2 10 2 7 2 2" xfId="40091"/>
    <cellStyle name="常规 5 2 2 9 2 7 2 2" xfId="40092"/>
    <cellStyle name="常规 5 4 7 2 7 2 2" xfId="40093"/>
    <cellStyle name="常规 5 2 3 7 2 7 2 2" xfId="40094"/>
    <cellStyle name="常规 5 2 2 2 7 2 7 2 2" xfId="40095"/>
    <cellStyle name="常规 5 5 7 2 7 2 2" xfId="40096"/>
    <cellStyle name="常规 5 2 4 7 2 7 2 2" xfId="40097"/>
    <cellStyle name="常规 5 2 2 3 7 2 7 2 2" xfId="40098"/>
    <cellStyle name="常规 5 6 6 2 7 2 2" xfId="40099"/>
    <cellStyle name="常规 5 2 5 6 2 7 2 2" xfId="40100"/>
    <cellStyle name="常规 5 2 2 4 6 2 7 2 2" xfId="40101"/>
    <cellStyle name="常规 5 4 2 6 2 7 2 2" xfId="40102"/>
    <cellStyle name="常规 5 2 3 2 6 2 7 2 2" xfId="40103"/>
    <cellStyle name="常规 5 2 2 2 2 6 2 7 2 2" xfId="40104"/>
    <cellStyle name="常规 5 5 2 6 2 7 2 2" xfId="40105"/>
    <cellStyle name="常规 5 2 4 2 6 2 7 2 2" xfId="40106"/>
    <cellStyle name="常规 5 2 2 3 2 6 2 7 2 2" xfId="40107"/>
    <cellStyle name="常规 5 13 5 2 2" xfId="40108"/>
    <cellStyle name="常规 5 2 12 5 2 2" xfId="40109"/>
    <cellStyle name="常规 5 2 2 11 5 2 2" xfId="40110"/>
    <cellStyle name="常规 5 4 9 5 2 2" xfId="40111"/>
    <cellStyle name="常规 5 2 3 9 5 2 2" xfId="40112"/>
    <cellStyle name="常规 5 2 2 2 9 5 2 2" xfId="40113"/>
    <cellStyle name="常规 5 5 9 5 2 2" xfId="40114"/>
    <cellStyle name="常规 5 2 4 9 5 2 2" xfId="40115"/>
    <cellStyle name="常规 5 2 2 3 9 5 2 2" xfId="40116"/>
    <cellStyle name="常规 5 6 8 5 2 2" xfId="40117"/>
    <cellStyle name="常规 5 2 5 8 5 2 2" xfId="40118"/>
    <cellStyle name="常规 5 2 2 4 8 5 2 2" xfId="40119"/>
    <cellStyle name="常规 5 4 2 8 5 2 2" xfId="40120"/>
    <cellStyle name="常规 5 2 3 2 8 5 2 2" xfId="40121"/>
    <cellStyle name="常规 5 2 2 2 2 8 5 2 2" xfId="40122"/>
    <cellStyle name="常规 5 5 2 8 5 2 2" xfId="40123"/>
    <cellStyle name="常规 5 2 4 2 8 5 2 2" xfId="40124"/>
    <cellStyle name="常规 5 2 2 3 2 8 5 2 2" xfId="40125"/>
    <cellStyle name="常规 5 7 3 5 2 2" xfId="40126"/>
    <cellStyle name="常规 5 2 6 3 5 2 2" xfId="40127"/>
    <cellStyle name="常规 5 2 2 5 3 5 2 2" xfId="40128"/>
    <cellStyle name="常规 5 4 3 3 5 2 2" xfId="40129"/>
    <cellStyle name="常规 5 2 3 3 3 5 2 2" xfId="40130"/>
    <cellStyle name="常规 5 2 2 2 3 3 5 2 2" xfId="40131"/>
    <cellStyle name="常规 5 5 3 3 5 2 2" xfId="40132"/>
    <cellStyle name="常规 5 2 4 3 3 5 2 2" xfId="40133"/>
    <cellStyle name="常规 5 2 2 3 3 3 5 2 2" xfId="40134"/>
    <cellStyle name="常规 5 6 2 3 5 2 2" xfId="40135"/>
    <cellStyle name="常规 5 2 5 2 3 5 2 2" xfId="40136"/>
    <cellStyle name="常规 5 2 2 4 2 3 5 2 2" xfId="40137"/>
    <cellStyle name="常规 5 4 2 2 3 5 2 2" xfId="40138"/>
    <cellStyle name="常规 5 2 3 2 2 3 5 2 2" xfId="40139"/>
    <cellStyle name="常规 5 2 2 2 2 2 3 5 2 2" xfId="40140"/>
    <cellStyle name="常规 5 5 2 2 3 5 2 2" xfId="40141"/>
    <cellStyle name="常规 5 2 4 2 2 3 5 2 2" xfId="40142"/>
    <cellStyle name="常规 5 2 2 3 2 2 3 5 2 2" xfId="40143"/>
    <cellStyle name="常规 5 8 3 5 2 2" xfId="40144"/>
    <cellStyle name="常规 5 2 7 3 5 2 2" xfId="40145"/>
    <cellStyle name="常规 5 2 2 6 3 5 2 2" xfId="40146"/>
    <cellStyle name="常规 5 4 4 3 5 2 2" xfId="40147"/>
    <cellStyle name="常规 5 2 3 4 3 5 2 2" xfId="40148"/>
    <cellStyle name="常规 5 2 2 2 4 3 5 2 2" xfId="40149"/>
    <cellStyle name="常规 5 5 4 3 5 2 2" xfId="40150"/>
    <cellStyle name="常规 5 2 4 4 3 5 2 2" xfId="40151"/>
    <cellStyle name="常规 5 2 2 3 4 3 5 2 2" xfId="40152"/>
    <cellStyle name="常规 5 6 3 3 5 2 2" xfId="40153"/>
    <cellStyle name="常规 5 2 5 3 3 5 2 2" xfId="40154"/>
    <cellStyle name="常规 5 2 2 4 3 3 5 2 2" xfId="40155"/>
    <cellStyle name="常规 5 4 2 3 3 5 2 2" xfId="40156"/>
    <cellStyle name="常规 5 2 3 2 3 3 5 2 2" xfId="40157"/>
    <cellStyle name="常规 5 2 2 2 2 3 3 5 2 2" xfId="40158"/>
    <cellStyle name="常规 5 5 2 3 3 5 2 2" xfId="40159"/>
    <cellStyle name="常规 5 2 4 2 3 3 5 2 2" xfId="40160"/>
    <cellStyle name="常规 5 2 2 3 2 3 3 5 2 2" xfId="40161"/>
    <cellStyle name="常规 5 9 3 5 2 2" xfId="40162"/>
    <cellStyle name="常规 5 2 8 3 5 2 2" xfId="40163"/>
    <cellStyle name="常规 5 2 2 7 3 5 2 2" xfId="40164"/>
    <cellStyle name="常规 5 4 5 3 5 2 2" xfId="40165"/>
    <cellStyle name="常规 5 2 3 5 3 5 2 2" xfId="40166"/>
    <cellStyle name="常规 5 2 2 2 5 3 5 2 2" xfId="40167"/>
    <cellStyle name="常规 5 5 5 3 5 2 2" xfId="40168"/>
    <cellStyle name="常规 5 2 4 5 3 5 2 2" xfId="40169"/>
    <cellStyle name="常规 5 2 2 3 5 3 5 2 2" xfId="40170"/>
    <cellStyle name="常规 5 6 4 3 5 2 2" xfId="40171"/>
    <cellStyle name="常规 5 2 5 4 3 5 2 2" xfId="40172"/>
    <cellStyle name="常规 5 2 2 4 4 3 5 2 2" xfId="40173"/>
    <cellStyle name="常规 5 4 2 4 3 5 2 2" xfId="40174"/>
    <cellStyle name="常规 5 2 3 2 4 3 5 2 2" xfId="40175"/>
    <cellStyle name="常规 5 2 2 2 2 4 3 5 2 2" xfId="40176"/>
    <cellStyle name="常规 5 5 2 4 3 5 2 2" xfId="40177"/>
    <cellStyle name="常规 5 2 4 2 4 3 5 2 2" xfId="40178"/>
    <cellStyle name="常规 5 2 2 3 2 4 3 5 2 2" xfId="40179"/>
    <cellStyle name="常规 5 10 3 5 2 2" xfId="40180"/>
    <cellStyle name="常规 5 2 9 3 5 2 2" xfId="40181"/>
    <cellStyle name="常规 5 2 2 8 3 5 2 2" xfId="40182"/>
    <cellStyle name="常规 5 4 6 3 5 2 2" xfId="40183"/>
    <cellStyle name="常规 5 2 3 6 3 5 2 2" xfId="40184"/>
    <cellStyle name="常规 5 2 2 2 6 3 5 2 2" xfId="40185"/>
    <cellStyle name="常规 5 5 6 3 5 2 2" xfId="40186"/>
    <cellStyle name="常规 5 2 4 6 3 5 2 2" xfId="40187"/>
    <cellStyle name="常规 5 2 2 3 6 3 5 2 2" xfId="40188"/>
    <cellStyle name="常规 5 6 5 3 5 2 2" xfId="40189"/>
    <cellStyle name="常规 5 2 5 5 3 5 2 2" xfId="40190"/>
    <cellStyle name="常规 5 2 2 4 5 3 5 2 2" xfId="40191"/>
    <cellStyle name="常规 5 4 2 5 3 5 2 2" xfId="40192"/>
    <cellStyle name="常规 5 2 3 2 5 3 5 2 2" xfId="40193"/>
    <cellStyle name="常规 5 2 2 2 2 5 3 5 2 2" xfId="40194"/>
    <cellStyle name="常规 5 5 2 5 3 5 2 2" xfId="40195"/>
    <cellStyle name="常规 5 2 4 2 5 3 5 2 2" xfId="40196"/>
    <cellStyle name="常规 5 2 2 3 2 5 3 5 2 2" xfId="40197"/>
    <cellStyle name="常规 5 11 3 5 2 2" xfId="40198"/>
    <cellStyle name="常规 5 2 10 3 5 2 2" xfId="40199"/>
    <cellStyle name="常规 5 2 2 9 3 5 2 2" xfId="40200"/>
    <cellStyle name="常规 5 4 7 3 5 2 2" xfId="40201"/>
    <cellStyle name="常规 5 2 3 7 3 5 2 2" xfId="40202"/>
    <cellStyle name="常规 5 2 2 2 7 3 5 2 2" xfId="40203"/>
    <cellStyle name="常规 5 5 7 3 5 2 2" xfId="40204"/>
    <cellStyle name="常规 5 2 4 7 3 5 2 2" xfId="40205"/>
    <cellStyle name="常规 5 2 2 3 7 3 5 2 2" xfId="40206"/>
    <cellStyle name="常规 5 6 6 3 5 2 2" xfId="40207"/>
    <cellStyle name="常规 5 2 5 6 3 5 2 2" xfId="40208"/>
    <cellStyle name="常规 5 2 2 4 6 3 5 2 2" xfId="40209"/>
    <cellStyle name="常规 5 4 2 6 3 5 2 2" xfId="40210"/>
    <cellStyle name="常规 5 2 3 2 6 3 5 2 2" xfId="40211"/>
    <cellStyle name="常规 5 2 2 2 2 6 3 5 2 2" xfId="40212"/>
    <cellStyle name="常规 5 5 2 6 3 5 2 2" xfId="40213"/>
    <cellStyle name="常规 5 2 4 2 6 3 5 2 2" xfId="40214"/>
    <cellStyle name="常规 5 2 2 3 2 6 3 5 2 2" xfId="40215"/>
    <cellStyle name="常规 5 12 2 5 2 2" xfId="40216"/>
    <cellStyle name="常规 5 2 11 2 5 2 2" xfId="40217"/>
    <cellStyle name="常规 5 2 2 10 2 5 2 2" xfId="40218"/>
    <cellStyle name="常规 5 4 8 2 5 2 2" xfId="40219"/>
    <cellStyle name="常规 5 2 3 8 2 5 2 2" xfId="40220"/>
    <cellStyle name="常规 5 2 2 2 8 2 5 2 2" xfId="40221"/>
    <cellStyle name="常规 5 5 8 2 5 2 2" xfId="40222"/>
    <cellStyle name="常规 5 2 4 8 2 5 2 2" xfId="40223"/>
    <cellStyle name="常规 5 2 2 3 8 2 5 2 2" xfId="40224"/>
    <cellStyle name="常规 5 6 7 2 5 2 2" xfId="40225"/>
    <cellStyle name="常规 5 2 5 7 2 5 2 2" xfId="40226"/>
    <cellStyle name="常规 5 2 2 4 7 2 5 2 2" xfId="40227"/>
    <cellStyle name="常规 5 4 2 7 2 5 2 2" xfId="40228"/>
    <cellStyle name="常规 5 2 3 2 7 2 5 2 2" xfId="40229"/>
    <cellStyle name="常规 5 2 2 2 2 7 2 5 2 2" xfId="40230"/>
    <cellStyle name="常规 5 5 2 7 2 5 2 2" xfId="40231"/>
    <cellStyle name="常规 5 2 4 2 7 2 5 2 2" xfId="40232"/>
    <cellStyle name="常规 5 2 2 3 2 7 2 5 2 2" xfId="40233"/>
    <cellStyle name="常规 5 7 2 2 5 2 2" xfId="40234"/>
    <cellStyle name="常规 5 2 6 2 2 5 2 2" xfId="40235"/>
    <cellStyle name="常规 5 2 2 5 2 2 5 2 2" xfId="40236"/>
    <cellStyle name="常规 5 4 3 2 2 5 2 2" xfId="40237"/>
    <cellStyle name="常规 5 2 3 3 2 2 5 2 2" xfId="40238"/>
    <cellStyle name="常规 5 2 2 2 3 2 2 5 2 2" xfId="40239"/>
    <cellStyle name="常规 5 5 3 2 2 5 2 2" xfId="40240"/>
    <cellStyle name="常规 5 2 4 3 2 2 5 2 2" xfId="40241"/>
    <cellStyle name="常规 5 2 2 3 3 2 2 5 2 2" xfId="40242"/>
    <cellStyle name="常规 5 6 2 2 2 5 2 2" xfId="40243"/>
    <cellStyle name="常规 5 2 5 2 2 2 5 2 2" xfId="40244"/>
    <cellStyle name="常规 5 2 2 4 2 2 2 5 2 2" xfId="40245"/>
    <cellStyle name="常规 5 4 2 2 2 2 5 2 2" xfId="40246"/>
    <cellStyle name="常规 5 2 3 2 2 2 2 5 2 2" xfId="40247"/>
    <cellStyle name="常规 5 2 2 2 2 2 2 2 5 2 2" xfId="40248"/>
    <cellStyle name="常规 5 5 2 2 2 2 5 2 2" xfId="40249"/>
    <cellStyle name="常规 5 2 4 2 2 2 2 5 2 2" xfId="40250"/>
    <cellStyle name="常规 5 2 2 3 2 2 2 2 5 2 2" xfId="40251"/>
    <cellStyle name="常规 5 8 2 2 5 2 2" xfId="40252"/>
    <cellStyle name="常规 5 2 7 2 2 5 2 2" xfId="40253"/>
    <cellStyle name="常规 5 2 2 6 2 2 5 2 2" xfId="40254"/>
    <cellStyle name="常规 5 4 4 2 2 5 2 2" xfId="40255"/>
    <cellStyle name="常规 5 2 3 4 2 2 5 2 2" xfId="40256"/>
    <cellStyle name="常规 5 2 2 2 4 2 2 5 2 2" xfId="40257"/>
    <cellStyle name="常规 5 5 4 2 2 5 2 2" xfId="40258"/>
    <cellStyle name="常规 5 2 4 4 2 2 5 2 2" xfId="40259"/>
    <cellStyle name="常规 5 2 2 3 4 2 2 5 2 2" xfId="40260"/>
    <cellStyle name="常规 5 6 3 2 2 5 2 2" xfId="40261"/>
    <cellStyle name="常规 5 2 5 3 2 2 5 2 2" xfId="40262"/>
    <cellStyle name="常规 5 2 2 4 3 2 2 5 2 2" xfId="40263"/>
    <cellStyle name="常规 5 4 2 3 2 2 5 2 2" xfId="40264"/>
    <cellStyle name="常规 5 2 3 2 3 2 2 5 2 2" xfId="40265"/>
    <cellStyle name="常规 5 2 2 2 2 3 2 2 5 2 2" xfId="40266"/>
    <cellStyle name="常规 5 5 2 3 2 2 5 2 2" xfId="40267"/>
    <cellStyle name="常规 5 2 4 2 3 2 2 5 2 2" xfId="40268"/>
    <cellStyle name="常规 5 2 2 3 2 3 2 2 5 2 2" xfId="40269"/>
    <cellStyle name="常规 5 9 2 2 5 2 2" xfId="40270"/>
    <cellStyle name="常规 5 2 8 2 2 5 2 2" xfId="40271"/>
    <cellStyle name="常规 5 2 2 7 2 2 5 2 2" xfId="40272"/>
    <cellStyle name="常规 5 4 5 2 2 5 2 2" xfId="40273"/>
    <cellStyle name="常规 5 2 3 5 2 2 5 2 2" xfId="40274"/>
    <cellStyle name="常规 5 2 2 2 5 2 2 5 2 2" xfId="40275"/>
    <cellStyle name="常规 5 5 5 2 2 5 2 2" xfId="40276"/>
    <cellStyle name="常规 5 2 4 5 2 2 5 2 2" xfId="40277"/>
    <cellStyle name="常规 5 2 2 3 5 2 2 5 2 2" xfId="40278"/>
    <cellStyle name="常规 5 6 4 2 2 5 2 2" xfId="40279"/>
    <cellStyle name="常规 5 2 5 4 2 2 5 2 2" xfId="40280"/>
    <cellStyle name="常规 5 2 2 4 4 2 2 5 2 2" xfId="40281"/>
    <cellStyle name="常规 5 4 2 4 2 2 5 2 2" xfId="40282"/>
    <cellStyle name="常规 5 2 3 2 4 2 2 5 2 2" xfId="40283"/>
    <cellStyle name="常规 5 2 2 2 2 4 2 2 5 2 2" xfId="40284"/>
    <cellStyle name="常规 5 5 2 4 2 2 5 2 2" xfId="40285"/>
    <cellStyle name="常规 5 2 4 2 4 2 2 5 2 2" xfId="40286"/>
    <cellStyle name="常规 5 2 2 3 2 4 2 2 5 2 2" xfId="40287"/>
    <cellStyle name="常规 5 10 2 2 5 2 2" xfId="40288"/>
    <cellStyle name="常规 5 2 9 2 2 5 2 2" xfId="40289"/>
    <cellStyle name="常规 5 2 2 8 2 2 5 2 2" xfId="40290"/>
    <cellStyle name="常规 5 4 6 2 2 5 2 2" xfId="40291"/>
    <cellStyle name="常规 5 2 3 6 2 2 5 2 2" xfId="40292"/>
    <cellStyle name="常规 5 2 2 2 6 2 2 5 2 2" xfId="40293"/>
    <cellStyle name="常规 5 5 6 2 2 5 2 2" xfId="40294"/>
    <cellStyle name="常规 5 2 4 6 2 2 5 2 2" xfId="40295"/>
    <cellStyle name="常规 5 2 2 3 6 2 2 5 2 2" xfId="40296"/>
    <cellStyle name="常规 5 6 5 2 2 5 2 2" xfId="40297"/>
    <cellStyle name="常规 5 2 5 5 2 2 5 2 2" xfId="40298"/>
    <cellStyle name="常规 5 2 2 4 5 2 2 5 2 2" xfId="40299"/>
    <cellStyle name="常规 5 4 2 5 2 2 5 2 2" xfId="40300"/>
    <cellStyle name="常规 5 2 3 2 5 2 2 5 2 2" xfId="40301"/>
    <cellStyle name="常规 5 2 2 2 2 5 2 2 5 2 2" xfId="40302"/>
    <cellStyle name="常规 5 5 2 5 2 2 5 2 2" xfId="40303"/>
    <cellStyle name="常规 5 2 4 2 5 2 2 5 2 2" xfId="40304"/>
    <cellStyle name="常规 5 2 2 3 2 5 2 2 5 2 2" xfId="40305"/>
    <cellStyle name="常规 5 11 2 2 5 2 2" xfId="40306"/>
    <cellStyle name="常规 5 2 10 2 2 5 2 2" xfId="40307"/>
    <cellStyle name="常规 5 2 2 9 2 2 5 2 2" xfId="40308"/>
    <cellStyle name="常规 5 4 7 2 2 5 2 2" xfId="40309"/>
    <cellStyle name="常规 5 2 3 7 2 2 5 2 2" xfId="40310"/>
    <cellStyle name="常规 5 2 2 2 7 2 2 5 2 2" xfId="40311"/>
    <cellStyle name="常规 5 5 7 2 2 5 2 2" xfId="40312"/>
    <cellStyle name="常规 5 2 4 7 2 2 5 2 2" xfId="40313"/>
    <cellStyle name="常规 5 2 2 3 7 2 2 5 2 2" xfId="40314"/>
    <cellStyle name="常规 5 6 6 2 2 5 2 2" xfId="40315"/>
    <cellStyle name="常规 5 2 5 6 2 2 5 2 2" xfId="40316"/>
    <cellStyle name="常规 5 2 2 4 6 2 2 5 2 2" xfId="40317"/>
    <cellStyle name="常规 5 4 2 6 2 2 5 2 2" xfId="40318"/>
    <cellStyle name="常规 5 2 3 2 6 2 2 5 2 2" xfId="40319"/>
    <cellStyle name="常规 5 2 2 2 2 6 2 2 5 2 2" xfId="40320"/>
    <cellStyle name="常规 5 5 2 6 2 2 5 2 2" xfId="40321"/>
    <cellStyle name="常规 5 2 4 2 6 2 2 5 2 2" xfId="40322"/>
    <cellStyle name="常规 5 2 2 3 2 6 2 2 5 2 2" xfId="40323"/>
    <cellStyle name="常规 5 14 5 2 2" xfId="40324"/>
    <cellStyle name="常规 5 2 13 5 2 2" xfId="40325"/>
    <cellStyle name="常规 5 2 2 12 5 2 2" xfId="40326"/>
    <cellStyle name="常规 5 4 10 5 2 2" xfId="40327"/>
    <cellStyle name="常规 5 2 3 10 5 2 2" xfId="40328"/>
    <cellStyle name="常规 5 2 2 2 10 5 2 2" xfId="40329"/>
    <cellStyle name="常规 5 5 10 5 2 2" xfId="40330"/>
    <cellStyle name="常规 5 2 4 10 5 2 2" xfId="40331"/>
    <cellStyle name="常规 5 2 2 3 10 5 2 2" xfId="40332"/>
    <cellStyle name="常规 5 6 9 5 2 2" xfId="40333"/>
    <cellStyle name="常规 5 2 5 9 5 2 2" xfId="40334"/>
    <cellStyle name="常规 5 2 2 4 9 5 2 2" xfId="40335"/>
    <cellStyle name="常规 5 4 2 9 5 2 2" xfId="40336"/>
    <cellStyle name="常规 5 2 3 2 9 5 2 2" xfId="40337"/>
    <cellStyle name="常规 5 2 2 2 2 9 5 2 2" xfId="40338"/>
    <cellStyle name="常规 5 5 2 9 5 2 2" xfId="40339"/>
    <cellStyle name="常规 5 2 4 2 9 5 2 2" xfId="40340"/>
    <cellStyle name="常规 5 2 2 3 2 9 5 2 2" xfId="40341"/>
    <cellStyle name="常规 5 7 4 5 2 2" xfId="40342"/>
    <cellStyle name="常规 5 2 6 4 5 2 2" xfId="40343"/>
    <cellStyle name="常规 5 2 2 5 4 5 2 2" xfId="40344"/>
    <cellStyle name="常规 5 4 3 4 5 2 2" xfId="40345"/>
    <cellStyle name="常规 5 2 3 3 4 5 2 2" xfId="40346"/>
    <cellStyle name="常规 5 2 2 2 3 4 5 2 2" xfId="40347"/>
    <cellStyle name="常规 5 5 3 4 5 2 2" xfId="40348"/>
    <cellStyle name="常规 5 2 4 3 4 5 2 2" xfId="40349"/>
    <cellStyle name="常规 5 2 2 3 3 4 5 2 2" xfId="40350"/>
    <cellStyle name="常规 5 6 2 4 5 2 2" xfId="40351"/>
    <cellStyle name="常规 5 2 5 2 4 5 2 2" xfId="40352"/>
    <cellStyle name="常规 5 2 2 4 2 4 5 2 2" xfId="40353"/>
    <cellStyle name="常规 5 4 2 2 4 5 2 2" xfId="40354"/>
    <cellStyle name="常规 5 2 3 2 2 4 5 2 2" xfId="40355"/>
    <cellStyle name="常规 5 2 2 2 2 2 4 5 2 2" xfId="40356"/>
    <cellStyle name="常规 5 5 2 2 4 5 2 2" xfId="40357"/>
    <cellStyle name="常规 5 2 4 2 2 4 5 2 2" xfId="40358"/>
    <cellStyle name="常规 5 2 2 3 2 2 4 5 2 2" xfId="40359"/>
    <cellStyle name="常规 5 8 4 5 2 2" xfId="40360"/>
    <cellStyle name="常规 5 2 7 4 5 2 2" xfId="40361"/>
    <cellStyle name="常规 5 2 2 6 4 5 2 2" xfId="40362"/>
    <cellStyle name="常规 5 4 4 4 5 2 2" xfId="40363"/>
    <cellStyle name="常规 5 2 3 4 4 5 2 2" xfId="40364"/>
    <cellStyle name="常规 5 2 2 2 4 4 5 2 2" xfId="40365"/>
    <cellStyle name="常规 5 5 4 4 5 2 2" xfId="40366"/>
    <cellStyle name="常规 5 2 4 4 4 5 2 2" xfId="40367"/>
    <cellStyle name="常规 5 2 2 3 4 4 5 2 2" xfId="40368"/>
    <cellStyle name="常规 5 6 3 4 5 2 2" xfId="40369"/>
    <cellStyle name="常规 5 2 5 3 4 5 2 2" xfId="40370"/>
    <cellStyle name="常规 5 2 2 4 3 4 5 2 2" xfId="40371"/>
    <cellStyle name="常规 5 4 2 3 4 5 2 2" xfId="40372"/>
    <cellStyle name="常规 5 2 3 2 3 4 5 2 2" xfId="40373"/>
    <cellStyle name="常规 5 2 2 2 2 3 4 5 2 2" xfId="40374"/>
    <cellStyle name="常规 5 5 2 3 4 5 2 2" xfId="40375"/>
    <cellStyle name="常规 5 2 4 2 3 4 5 2 2" xfId="40376"/>
    <cellStyle name="常规 5 2 2 3 2 3 4 5 2 2" xfId="40377"/>
    <cellStyle name="常规 5 9 4 5 2 2" xfId="40378"/>
    <cellStyle name="常规 5 2 8 4 5 2 2" xfId="40379"/>
    <cellStyle name="常规 5 2 2 7 4 5 2 2" xfId="40380"/>
    <cellStyle name="常规 5 4 5 4 5 2 2" xfId="40381"/>
    <cellStyle name="常规 5 2 3 5 4 5 2 2" xfId="40382"/>
    <cellStyle name="常规 5 2 2 2 5 4 5 2 2" xfId="40383"/>
    <cellStyle name="常规 5 5 5 4 5 2 2" xfId="40384"/>
    <cellStyle name="常规 5 2 4 5 4 5 2 2" xfId="40385"/>
    <cellStyle name="常规 5 2 2 3 5 4 5 2 2" xfId="40386"/>
    <cellStyle name="常规 5 6 4 4 5 2 2" xfId="40387"/>
    <cellStyle name="常规 5 2 5 4 4 5 2 2" xfId="40388"/>
    <cellStyle name="常规 5 2 2 4 4 4 5 2 2" xfId="40389"/>
    <cellStyle name="常规 5 4 2 4 4 5 2 2" xfId="40390"/>
    <cellStyle name="常规 5 2 3 2 4 4 5 2 2" xfId="40391"/>
    <cellStyle name="常规 5 2 2 2 2 4 4 5 2 2" xfId="40392"/>
    <cellStyle name="常规 5 5 2 4 4 5 2 2" xfId="40393"/>
    <cellStyle name="常规 5 2 4 2 4 4 5 2 2" xfId="40394"/>
    <cellStyle name="常规 5 2 2 3 2 4 4 5 2 2" xfId="40395"/>
    <cellStyle name="常规 5 10 4 5 2 2" xfId="40396"/>
    <cellStyle name="常规 5 2 9 4 5 2 2" xfId="40397"/>
    <cellStyle name="常规 5 2 2 8 4 5 2 2" xfId="40398"/>
    <cellStyle name="常规 5 4 6 4 5 2 2" xfId="40399"/>
    <cellStyle name="常规 5 2 3 6 4 5 2 2" xfId="40400"/>
    <cellStyle name="常规 5 2 2 2 6 4 5 2 2" xfId="40401"/>
    <cellStyle name="常规 5 5 6 4 5 2 2" xfId="40402"/>
    <cellStyle name="常规 5 2 4 6 4 5 2 2" xfId="40403"/>
    <cellStyle name="常规 5 2 2 3 6 4 5 2 2" xfId="40404"/>
    <cellStyle name="常规 5 6 5 4 5 2 2" xfId="40405"/>
    <cellStyle name="常规 5 2 5 5 4 5 2 2" xfId="40406"/>
    <cellStyle name="常规 5 2 2 4 5 4 5 2 2" xfId="40407"/>
    <cellStyle name="常规 5 4 2 5 4 5 2 2" xfId="40408"/>
    <cellStyle name="常规 5 2 3 2 5 4 5 2 2" xfId="40409"/>
    <cellStyle name="常规 5 2 2 2 2 5 4 5 2 2" xfId="40410"/>
    <cellStyle name="常规 5 5 2 5 4 5 2 2" xfId="40411"/>
    <cellStyle name="常规 5 2 4 2 5 4 5 2 2" xfId="40412"/>
    <cellStyle name="常规 5 2 2 3 2 5 4 5 2 2" xfId="40413"/>
    <cellStyle name="常规 5 11 4 5 2 2" xfId="40414"/>
    <cellStyle name="常规 5 2 10 4 5 2 2" xfId="40415"/>
    <cellStyle name="常规 5 2 2 9 4 5 2 2" xfId="40416"/>
    <cellStyle name="常规 5 4 7 4 5 2 2" xfId="40417"/>
    <cellStyle name="常规 5 2 3 7 4 5 2 2" xfId="40418"/>
    <cellStyle name="常规 5 2 2 2 7 4 5 2 2" xfId="40419"/>
    <cellStyle name="常规 5 5 7 4 5 2 2" xfId="40420"/>
    <cellStyle name="常规 5 2 4 7 4 5 2 2" xfId="40421"/>
    <cellStyle name="常规 5 2 2 3 7 4 5 2 2" xfId="40422"/>
    <cellStyle name="常规 5 6 6 4 5 2 2" xfId="40423"/>
    <cellStyle name="常规 5 2 5 6 4 5 2 2" xfId="40424"/>
    <cellStyle name="常规 5 2 2 4 6 4 5 2 2" xfId="40425"/>
    <cellStyle name="常规 5 4 2 6 4 5 2 2" xfId="40426"/>
    <cellStyle name="常规 5 2 3 2 6 4 5 2 2" xfId="40427"/>
    <cellStyle name="常规 5 2 2 2 2 6 4 5 2 2" xfId="40428"/>
    <cellStyle name="常规 5 5 2 6 4 5 2 2" xfId="40429"/>
    <cellStyle name="常规 5 2 4 2 6 4 5 2 2" xfId="40430"/>
    <cellStyle name="常规 5 2 2 3 2 6 4 5 2 2" xfId="40431"/>
    <cellStyle name="常规 5 12 3 5 2 2" xfId="40432"/>
    <cellStyle name="常规 5 2 11 3 5 2 2" xfId="40433"/>
    <cellStyle name="常规 5 2 2 10 3 5 2 2" xfId="40434"/>
    <cellStyle name="常规 5 4 8 3 5 2 2" xfId="40435"/>
    <cellStyle name="常规 5 2 3 8 3 5 2 2" xfId="40436"/>
    <cellStyle name="常规 5 2 2 2 8 3 5 2 2" xfId="40437"/>
    <cellStyle name="常规 5 5 8 3 5 2 2" xfId="40438"/>
    <cellStyle name="常规 5 2 4 8 3 5 2 2" xfId="40439"/>
    <cellStyle name="常规 5 2 2 3 8 3 5 2 2" xfId="40440"/>
    <cellStyle name="常规 5 6 7 3 5 2 2" xfId="40441"/>
    <cellStyle name="常规 5 2 5 7 3 5 2 2" xfId="40442"/>
    <cellStyle name="常规 5 2 2 4 7 3 5 2 2" xfId="40443"/>
    <cellStyle name="常规 5 4 2 7 3 5 2 2" xfId="40444"/>
    <cellStyle name="常规 5 2 3 2 7 3 5 2 2" xfId="40445"/>
    <cellStyle name="常规 5 2 2 2 2 7 3 5 2 2" xfId="40446"/>
    <cellStyle name="常规 5 5 2 7 3 5 2 2" xfId="40447"/>
    <cellStyle name="常规 5 2 4 2 7 3 5 2 2" xfId="40448"/>
    <cellStyle name="常规 5 2 2 3 2 7 3 5 2 2" xfId="40449"/>
    <cellStyle name="常规 5 7 2 3 5 2 2" xfId="40450"/>
    <cellStyle name="常规 5 2 6 2 3 5 2 2" xfId="40451"/>
    <cellStyle name="常规 5 2 2 5 2 3 5 2 2" xfId="40452"/>
    <cellStyle name="常规 5 4 3 2 3 5 2 2" xfId="40453"/>
    <cellStyle name="常规 5 2 3 3 2 3 5 2 2" xfId="40454"/>
    <cellStyle name="常规 5 2 2 2 3 2 3 5 2 2" xfId="40455"/>
    <cellStyle name="常规 5 5 3 2 3 5 2 2" xfId="40456"/>
    <cellStyle name="常规 5 2 4 3 2 3 5 2 2" xfId="40457"/>
    <cellStyle name="常规 5 2 2 3 3 2 3 5 2 2" xfId="40458"/>
    <cellStyle name="常规 5 6 2 2 3 5 2 2" xfId="40459"/>
    <cellStyle name="常规 5 2 5 2 2 3 5 2 2" xfId="40460"/>
    <cellStyle name="常规 5 2 2 4 2 2 3 5 2 2" xfId="40461"/>
    <cellStyle name="常规 5 4 2 2 2 3 5 2 2" xfId="40462"/>
    <cellStyle name="常规 5 2 3 2 2 2 3 5 2 2" xfId="40463"/>
    <cellStyle name="常规 5 2 2 2 2 2 2 3 5 2 2" xfId="40464"/>
    <cellStyle name="常规 5 5 2 2 2 3 5 2 2" xfId="40465"/>
    <cellStyle name="常规 5 2 4 2 2 2 3 5 2 2" xfId="40466"/>
    <cellStyle name="常规 5 2 2 3 2 2 2 3 5 2 2" xfId="40467"/>
    <cellStyle name="常规 5 8 2 3 5 2 2" xfId="40468"/>
    <cellStyle name="常规 5 2 7 2 3 5 2 2" xfId="40469"/>
    <cellStyle name="常规 5 2 2 6 2 3 5 2 2" xfId="40470"/>
    <cellStyle name="常规 5 4 4 2 3 5 2 2" xfId="40471"/>
    <cellStyle name="常规 5 2 3 4 2 3 5 2 2" xfId="40472"/>
    <cellStyle name="常规 5 2 2 2 4 2 3 5 2 2" xfId="40473"/>
    <cellStyle name="常规 5 5 4 2 3 5 2 2" xfId="40474"/>
    <cellStyle name="常规 5 2 4 4 2 3 5 2 2" xfId="40475"/>
    <cellStyle name="常规 5 2 2 3 4 2 3 5 2 2" xfId="40476"/>
    <cellStyle name="常规 5 6 3 2 3 5 2 2" xfId="40477"/>
    <cellStyle name="常规 5 2 5 3 2 3 5 2 2" xfId="40478"/>
    <cellStyle name="常规 5 2 2 4 3 2 3 5 2 2" xfId="40479"/>
    <cellStyle name="常规 5 4 2 3 2 3 5 2 2" xfId="40480"/>
    <cellStyle name="常规 5 2 3 2 3 2 3 5 2 2" xfId="40481"/>
    <cellStyle name="常规 5 2 2 2 2 3 2 3 5 2 2" xfId="40482"/>
    <cellStyle name="常规 5 5 2 3 2 3 5 2 2" xfId="40483"/>
    <cellStyle name="常规 5 2 4 2 3 2 3 5 2 2" xfId="40484"/>
    <cellStyle name="常规 5 2 2 3 2 3 2 3 5 2 2" xfId="40485"/>
    <cellStyle name="常规 5 9 2 3 5 2 2" xfId="40486"/>
    <cellStyle name="常规 5 2 8 2 3 5 2 2" xfId="40487"/>
    <cellStyle name="常规 5 2 2 7 2 3 5 2 2" xfId="40488"/>
    <cellStyle name="常规 5 4 5 2 3 5 2 2" xfId="40489"/>
    <cellStyle name="常规 5 2 3 5 2 3 5 2 2" xfId="40490"/>
    <cellStyle name="常规 5 2 2 2 5 2 3 5 2 2" xfId="40491"/>
    <cellStyle name="常规 5 5 5 2 3 5 2 2" xfId="40492"/>
    <cellStyle name="常规 5 2 4 5 2 3 5 2 2" xfId="40493"/>
    <cellStyle name="常规 5 2 2 3 5 2 3 5 2 2" xfId="40494"/>
    <cellStyle name="常规 5 6 4 2 3 5 2 2" xfId="40495"/>
    <cellStyle name="常规 5 2 5 4 2 3 5 2 2" xfId="40496"/>
    <cellStyle name="常规 5 2 2 4 4 2 3 5 2 2" xfId="40497"/>
    <cellStyle name="常规 5 4 2 4 2 3 5 2 2" xfId="40498"/>
    <cellStyle name="常规 5 2 3 2 4 2 3 5 2 2" xfId="40499"/>
    <cellStyle name="常规 5 2 2 2 2 4 2 3 5 2 2" xfId="40500"/>
    <cellStyle name="常规 5 5 2 4 2 3 5 2 2" xfId="40501"/>
    <cellStyle name="常规 5 2 4 2 4 2 3 5 2 2" xfId="40502"/>
    <cellStyle name="常规 5 2 2 3 2 4 2 3 5 2 2" xfId="40503"/>
    <cellStyle name="常规 5 10 2 3 5 2 2" xfId="40504"/>
    <cellStyle name="常规 5 2 9 2 3 5 2 2" xfId="40505"/>
    <cellStyle name="常规 5 2 2 8 2 3 5 2 2" xfId="40506"/>
    <cellStyle name="常规 5 4 6 2 3 5 2 2" xfId="40507"/>
    <cellStyle name="常规 5 2 3 6 2 3 5 2 2" xfId="40508"/>
    <cellStyle name="常规 5 2 2 2 6 2 3 5 2 2" xfId="40509"/>
    <cellStyle name="常规 5 5 6 2 3 5 2 2" xfId="40510"/>
    <cellStyle name="常规 5 2 4 6 2 3 5 2 2" xfId="40511"/>
    <cellStyle name="常规 5 2 2 3 6 2 3 5 2 2" xfId="40512"/>
    <cellStyle name="常规 5 6 5 2 3 5 2 2" xfId="40513"/>
    <cellStyle name="常规 5 2 5 5 2 3 5 2 2" xfId="40514"/>
    <cellStyle name="常规 5 2 2 4 5 2 3 5 2 2" xfId="40515"/>
    <cellStyle name="常规 5 4 2 5 2 3 5 2 2" xfId="40516"/>
    <cellStyle name="常规 5 2 3 2 5 2 3 5 2 2" xfId="40517"/>
    <cellStyle name="常规 5 2 2 2 2 5 2 3 5 2 2" xfId="40518"/>
    <cellStyle name="常规 5 5 2 5 2 3 5 2 2" xfId="40519"/>
    <cellStyle name="常规 5 2 4 2 5 2 3 5 2 2" xfId="40520"/>
    <cellStyle name="常规 5 2 2 3 2 5 2 3 5 2 2" xfId="40521"/>
    <cellStyle name="常规 5 11 2 3 5 2 2" xfId="40522"/>
    <cellStyle name="常规 5 2 10 2 3 5 2 2" xfId="40523"/>
    <cellStyle name="常规 5 2 2 9 2 3 5 2 2" xfId="40524"/>
    <cellStyle name="常规 5 4 7 2 3 5 2 2" xfId="40525"/>
    <cellStyle name="常规 5 2 3 7 2 3 5 2 2" xfId="40526"/>
    <cellStyle name="常规 5 2 2 2 7 2 3 5 2 2" xfId="40527"/>
    <cellStyle name="常规 5 5 7 2 3 5 2 2" xfId="40528"/>
    <cellStyle name="常规 5 2 4 7 2 3 5 2 2" xfId="40529"/>
    <cellStyle name="常规 5 2 2 3 7 2 3 5 2 2" xfId="40530"/>
    <cellStyle name="常规 5 6 6 2 3 5 2 2" xfId="40531"/>
    <cellStyle name="常规 5 2 5 6 2 3 5 2 2" xfId="40532"/>
    <cellStyle name="常规 5 2 2 4 6 2 3 5 2 2" xfId="40533"/>
    <cellStyle name="常规 5 4 2 6 2 3 5 2 2" xfId="40534"/>
    <cellStyle name="常规 5 2 3 2 6 2 3 5 2 2" xfId="40535"/>
    <cellStyle name="常规 5 2 2 2 2 6 2 3 5 2 2" xfId="40536"/>
    <cellStyle name="常规 5 5 2 6 2 3 5 2 2" xfId="40537"/>
    <cellStyle name="常规 5 2 4 2 6 2 3 5 2 2" xfId="40538"/>
    <cellStyle name="常规 5 2 2 3 2 6 2 3 5 2 2" xfId="40539"/>
    <cellStyle name="常规 5 15 4 2 2" xfId="40540"/>
    <cellStyle name="常规 5 2 14 4 2 2" xfId="40541"/>
    <cellStyle name="常规 5 2 2 13 4 2 2" xfId="40542"/>
    <cellStyle name="常规 5 4 11 4 2 2" xfId="40543"/>
    <cellStyle name="常规 5 2 3 11 4 2 2" xfId="40544"/>
    <cellStyle name="常规 5 2 2 2 11 4 2 2" xfId="40545"/>
    <cellStyle name="常规 5 5 11 4 2 2" xfId="40546"/>
    <cellStyle name="常规 5 2 4 11 4 2 2" xfId="40547"/>
    <cellStyle name="常规 5 2 2 3 11 4 2 2" xfId="40548"/>
    <cellStyle name="常规 5 6 10 4 2 2" xfId="40549"/>
    <cellStyle name="常规 5 2 5 10 4 2 2" xfId="40550"/>
    <cellStyle name="常规 5 2 2 4 10 4 2 2" xfId="40551"/>
    <cellStyle name="常规 5 4 2 10 4 2 2" xfId="40552"/>
    <cellStyle name="常规 5 2 3 2 10 4 2 2" xfId="40553"/>
    <cellStyle name="常规 5 2 2 2 2 10 4 2 2" xfId="40554"/>
    <cellStyle name="常规 5 5 2 10 4 2 2" xfId="40555"/>
    <cellStyle name="常规 5 2 4 2 10 4 2 2" xfId="40556"/>
    <cellStyle name="常规 5 2 2 3 2 10 4 2 2" xfId="40557"/>
    <cellStyle name="常规 5 7 5 4 2 2" xfId="40558"/>
    <cellStyle name="常规 5 2 6 5 4 2 2" xfId="40559"/>
    <cellStyle name="常规 5 2 2 5 5 4 2 2" xfId="40560"/>
    <cellStyle name="常规 5 4 3 5 4 2 2" xfId="40561"/>
    <cellStyle name="常规 5 2 3 3 5 4 2 2" xfId="40562"/>
    <cellStyle name="常规 5 2 2 2 3 5 4 2 2" xfId="40563"/>
    <cellStyle name="常规 5 5 3 5 4 2 2" xfId="40564"/>
    <cellStyle name="常规 5 2 4 3 5 4 2 2" xfId="40565"/>
    <cellStyle name="常规 5 2 2 3 3 5 4 2 2" xfId="40566"/>
    <cellStyle name="常规 5 6 2 5 4 2 2" xfId="40567"/>
    <cellStyle name="常规 5 2 5 2 5 4 2 2" xfId="40568"/>
    <cellStyle name="常规 5 2 2 4 2 5 4 2 2" xfId="40569"/>
    <cellStyle name="常规 5 4 2 2 5 4 2 2" xfId="40570"/>
    <cellStyle name="常规 5 2 3 2 2 5 4 2 2" xfId="40571"/>
    <cellStyle name="常规 5 2 2 2 2 2 5 4 2 2" xfId="40572"/>
    <cellStyle name="常规 5 5 2 2 5 4 2 2" xfId="40573"/>
    <cellStyle name="常规 5 2 4 2 2 5 4 2 2" xfId="40574"/>
    <cellStyle name="常规 5 2 2 3 2 2 5 4 2 2" xfId="40575"/>
    <cellStyle name="常规 5 8 5 4 2 2" xfId="40576"/>
    <cellStyle name="常规 5 2 7 5 4 2 2" xfId="40577"/>
    <cellStyle name="常规 5 2 2 6 5 4 2 2" xfId="40578"/>
    <cellStyle name="常规 5 4 4 5 4 2 2" xfId="40579"/>
    <cellStyle name="常规 5 2 3 4 5 4 2 2" xfId="40580"/>
    <cellStyle name="常规 5 2 2 2 4 5 4 2 2" xfId="40581"/>
    <cellStyle name="常规 5 5 4 5 4 2 2" xfId="40582"/>
    <cellStyle name="常规 5 2 4 4 5 4 2 2" xfId="40583"/>
    <cellStyle name="常规 5 2 2 3 4 5 4 2 2" xfId="40584"/>
    <cellStyle name="常规 5 6 3 5 4 2 2" xfId="40585"/>
    <cellStyle name="常规 5 2 5 3 5 4 2 2" xfId="40586"/>
    <cellStyle name="常规 5 2 2 4 3 5 4 2 2" xfId="40587"/>
    <cellStyle name="常规 5 4 2 3 5 4 2 2" xfId="40588"/>
    <cellStyle name="常规 5 2 3 2 3 5 4 2 2" xfId="40589"/>
    <cellStyle name="常规 5 2 2 2 2 3 5 4 2 2" xfId="40590"/>
    <cellStyle name="常规 5 5 2 3 5 4 2 2" xfId="40591"/>
    <cellStyle name="常规 5 2 4 2 3 5 4 2 2" xfId="40592"/>
    <cellStyle name="常规 5 2 2 3 2 3 5 4 2 2" xfId="40593"/>
    <cellStyle name="常规 5 9 5 4 2 2" xfId="40594"/>
    <cellStyle name="常规 5 2 8 5 4 2 2" xfId="40595"/>
    <cellStyle name="常规 5 2 2 7 5 4 2 2" xfId="40596"/>
    <cellStyle name="常规 5 4 5 5 4 2 2" xfId="40597"/>
    <cellStyle name="常规 5 2 3 5 5 4 2 2" xfId="40598"/>
    <cellStyle name="常规 5 2 2 2 5 5 4 2 2" xfId="40599"/>
    <cellStyle name="常规 5 5 5 5 4 2 2" xfId="40600"/>
    <cellStyle name="常规 5 2 4 5 5 4 2 2" xfId="40601"/>
    <cellStyle name="常规 5 2 2 3 5 5 4 2 2" xfId="40602"/>
    <cellStyle name="常规 5 6 4 5 4 2 2" xfId="40603"/>
    <cellStyle name="常规 5 2 5 4 5 4 2 2" xfId="40604"/>
    <cellStyle name="常规 5 2 2 4 4 5 4 2 2" xfId="40605"/>
    <cellStyle name="常规 5 4 2 4 5 4 2 2" xfId="40606"/>
    <cellStyle name="常规 5 2 3 2 4 5 4 2 2" xfId="40607"/>
    <cellStyle name="常规 5 2 2 2 2 4 5 4 2 2" xfId="40608"/>
    <cellStyle name="常规 5 5 2 4 5 4 2 2" xfId="40609"/>
    <cellStyle name="常规 5 2 4 2 4 5 4 2 2" xfId="40610"/>
    <cellStyle name="常规 5 2 2 3 2 4 5 4 2 2" xfId="40611"/>
    <cellStyle name="常规 5 10 5 4 2 2" xfId="40612"/>
    <cellStyle name="常规 5 2 9 5 4 2 2" xfId="40613"/>
    <cellStyle name="常规 5 2 2 8 5 4 2 2" xfId="40614"/>
    <cellStyle name="常规 5 4 6 5 4 2 2" xfId="40615"/>
    <cellStyle name="常规 5 2 3 6 5 4 2 2" xfId="40616"/>
    <cellStyle name="常规 5 2 2 2 6 5 4 2 2" xfId="40617"/>
    <cellStyle name="常规 5 5 6 5 4 2 2" xfId="40618"/>
    <cellStyle name="常规 5 2 4 6 5 4 2 2" xfId="40619"/>
    <cellStyle name="常规 5 2 2 3 6 5 4 2 2" xfId="40620"/>
    <cellStyle name="常规 5 6 5 5 4 2 2" xfId="40621"/>
    <cellStyle name="常规 5 2 5 5 5 4 2 2" xfId="40622"/>
    <cellStyle name="常规 5 2 2 4 5 5 4 2 2" xfId="40623"/>
    <cellStyle name="常规 5 4 2 5 5 4 2 2" xfId="40624"/>
    <cellStyle name="常规 5 2 3 2 5 5 4 2 2" xfId="40625"/>
    <cellStyle name="常规 5 2 2 2 2 5 5 4 2 2" xfId="40626"/>
    <cellStyle name="常规 5 5 2 5 5 4 2 2" xfId="40627"/>
    <cellStyle name="常规 5 2 4 2 5 5 4 2 2" xfId="40628"/>
    <cellStyle name="常规 5 2 2 3 2 5 5 4 2 2" xfId="40629"/>
    <cellStyle name="常规 5 11 5 4 2 2" xfId="40630"/>
    <cellStyle name="常规 5 2 10 5 4 2 2" xfId="40631"/>
    <cellStyle name="常规 5 2 2 9 5 4 2 2" xfId="40632"/>
    <cellStyle name="常规 5 4 7 5 4 2 2" xfId="40633"/>
    <cellStyle name="常规 5 2 3 7 5 4 2 2" xfId="40634"/>
    <cellStyle name="常规 5 2 2 2 7 5 4 2 2" xfId="40635"/>
    <cellStyle name="常规 5 5 7 5 4 2 2" xfId="40636"/>
    <cellStyle name="常规 5 2 4 7 5 4 2 2" xfId="40637"/>
    <cellStyle name="常规 5 2 2 3 7 5 4 2 2" xfId="40638"/>
    <cellStyle name="常规 5 6 6 5 4 2 2" xfId="40639"/>
    <cellStyle name="常规 5 2 5 6 5 4 2 2" xfId="40640"/>
    <cellStyle name="常规 5 2 2 4 6 5 4 2 2" xfId="40641"/>
    <cellStyle name="常规 5 4 2 6 5 4 2 2" xfId="40642"/>
    <cellStyle name="常规 5 2 3 2 6 5 4 2 2" xfId="40643"/>
    <cellStyle name="常规 5 2 2 2 2 6 5 4 2 2" xfId="40644"/>
    <cellStyle name="常规 5 5 2 6 5 4 2 2" xfId="40645"/>
    <cellStyle name="常规 5 2 4 2 6 5 4 2 2" xfId="40646"/>
    <cellStyle name="常规 5 2 2 3 2 6 5 4 2 2" xfId="40647"/>
    <cellStyle name="常规 5 12 4 4 2 2" xfId="40648"/>
    <cellStyle name="常规 5 2 11 4 4 2 2" xfId="40649"/>
    <cellStyle name="常规 5 2 2 10 4 4 2 2" xfId="40650"/>
    <cellStyle name="常规 5 4 8 4 4 2 2" xfId="40651"/>
    <cellStyle name="常规 5 2 3 8 4 4 2 2" xfId="40652"/>
    <cellStyle name="常规 5 2 2 2 8 4 4 2 2" xfId="40653"/>
    <cellStyle name="常规 5 5 8 4 4 2 2" xfId="40654"/>
    <cellStyle name="常规 5 2 4 8 4 4 2 2" xfId="40655"/>
    <cellStyle name="常规 5 2 2 3 8 4 4 2 2" xfId="40656"/>
    <cellStyle name="常规 5 6 7 4 4 2 2" xfId="40657"/>
    <cellStyle name="常规 5 2 5 7 4 4 2 2" xfId="40658"/>
    <cellStyle name="常规 5 2 2 4 7 4 4 2 2" xfId="40659"/>
    <cellStyle name="常规 5 4 2 7 4 4 2 2" xfId="40660"/>
    <cellStyle name="常规 5 2 3 2 7 4 4 2 2" xfId="40661"/>
    <cellStyle name="常规 5 2 2 2 2 7 4 4 2 2" xfId="40662"/>
    <cellStyle name="常规 5 5 2 7 4 4 2 2" xfId="40663"/>
    <cellStyle name="常规 5 2 4 2 7 4 4 2 2" xfId="40664"/>
    <cellStyle name="常规 5 2 2 3 2 7 4 4 2 2" xfId="40665"/>
    <cellStyle name="常规 5 7 2 4 4 2 2" xfId="40666"/>
    <cellStyle name="常规 5 2 6 2 4 4 2 2" xfId="40667"/>
    <cellStyle name="常规 5 2 2 5 2 4 4 2 2" xfId="40668"/>
    <cellStyle name="常规 5 4 3 2 4 4 2 2" xfId="40669"/>
    <cellStyle name="常规 5 2 3 3 2 4 4 2 2" xfId="40670"/>
    <cellStyle name="常规 5 2 2 2 3 2 4 4 2 2" xfId="40671"/>
    <cellStyle name="常规 5 5 3 2 4 4 2 2" xfId="40672"/>
    <cellStyle name="常规 5 2 4 3 2 4 4 2 2" xfId="40673"/>
    <cellStyle name="常规 5 2 2 3 3 2 4 4 2 2" xfId="40674"/>
    <cellStyle name="常规 5 6 2 2 4 4 2 2" xfId="40675"/>
    <cellStyle name="常规 5 2 5 2 2 4 4 2 2" xfId="40676"/>
    <cellStyle name="常规 5 2 2 4 2 2 4 4 2 2" xfId="40677"/>
    <cellStyle name="常规 5 4 2 2 2 4 4 2 2" xfId="40678"/>
    <cellStyle name="常规 5 2 3 2 2 2 4 4 2 2" xfId="40679"/>
    <cellStyle name="常规 5 2 2 2 2 2 2 4 4 2 2" xfId="40680"/>
    <cellStyle name="常规 5 5 2 2 2 4 4 2 2" xfId="40681"/>
    <cellStyle name="常规 5 2 4 2 2 2 4 4 2 2" xfId="40682"/>
    <cellStyle name="常规 5 2 2 3 2 2 2 4 4 2 2" xfId="40683"/>
    <cellStyle name="常规 5 8 2 4 4 2 2" xfId="40684"/>
    <cellStyle name="常规 5 2 7 2 4 4 2 2" xfId="40685"/>
    <cellStyle name="常规 5 2 2 6 2 4 4 2 2" xfId="40686"/>
    <cellStyle name="常规 5 4 4 2 4 4 2 2" xfId="40687"/>
    <cellStyle name="常规 5 2 3 4 2 4 4 2 2" xfId="40688"/>
    <cellStyle name="常规 5 2 2 2 4 2 4 4 2 2" xfId="40689"/>
    <cellStyle name="常规 5 5 4 2 4 4 2 2" xfId="40690"/>
    <cellStyle name="常规 5 2 4 4 2 4 4 2 2" xfId="40691"/>
    <cellStyle name="常规 5 2 2 3 4 2 4 4 2 2" xfId="40692"/>
    <cellStyle name="常规 5 6 3 2 4 4 2 2" xfId="40693"/>
    <cellStyle name="常规 5 2 5 3 2 4 4 2 2" xfId="40694"/>
    <cellStyle name="常规 5 2 2 4 3 2 4 4 2 2" xfId="40695"/>
    <cellStyle name="常规 5 4 2 3 2 4 4 2 2" xfId="40696"/>
    <cellStyle name="常规 5 2 3 2 3 2 4 4 2 2" xfId="40697"/>
    <cellStyle name="常规 5 2 2 2 2 3 2 4 4 2 2" xfId="40698"/>
    <cellStyle name="常规 5 5 2 3 2 4 4 2 2" xfId="40699"/>
    <cellStyle name="常规 5 2 4 2 3 2 4 4 2 2" xfId="40700"/>
    <cellStyle name="常规 5 2 2 3 2 3 2 4 4 2 2" xfId="40701"/>
    <cellStyle name="常规 5 9 2 4 4 2 2" xfId="40702"/>
    <cellStyle name="常规 5 2 8 2 4 4 2 2" xfId="40703"/>
    <cellStyle name="常规 5 2 2 7 2 4 4 2 2" xfId="40704"/>
    <cellStyle name="常规 5 4 5 2 4 4 2 2" xfId="40705"/>
    <cellStyle name="常规 5 2 3 5 2 4 4 2 2" xfId="40706"/>
    <cellStyle name="常规 5 2 2 2 5 2 4 4 2 2" xfId="40707"/>
    <cellStyle name="常规 5 5 5 2 4 4 2 2" xfId="40708"/>
    <cellStyle name="常规 5 2 4 5 2 4 4 2 2" xfId="40709"/>
    <cellStyle name="常规 5 2 2 3 5 2 4 4 2 2" xfId="40710"/>
    <cellStyle name="常规 5 6 4 2 4 4 2 2" xfId="40711"/>
    <cellStyle name="常规 5 2 5 4 2 4 4 2 2" xfId="40712"/>
    <cellStyle name="常规 5 2 2 4 4 2 4 4 2 2" xfId="40713"/>
    <cellStyle name="常规 5 4 2 4 2 4 4 2 2" xfId="40714"/>
    <cellStyle name="常规 5 2 3 2 4 2 4 4 2 2" xfId="40715"/>
    <cellStyle name="常规 5 2 2 2 2 4 2 4 4 2 2" xfId="40716"/>
    <cellStyle name="常规 5 5 2 4 2 4 4 2 2" xfId="40717"/>
    <cellStyle name="常规 5 2 4 2 4 2 4 4 2 2" xfId="40718"/>
    <cellStyle name="常规 5 2 2 3 2 4 2 4 4 2 2" xfId="40719"/>
    <cellStyle name="常规 5 10 2 4 4 2 2" xfId="40720"/>
    <cellStyle name="常规 5 2 9 2 4 4 2 2" xfId="40721"/>
    <cellStyle name="常规 5 2 2 8 2 4 4 2 2" xfId="40722"/>
    <cellStyle name="常规 5 4 6 2 4 4 2 2" xfId="40723"/>
    <cellStyle name="常规 5 2 3 6 2 4 4 2 2" xfId="40724"/>
    <cellStyle name="常规 5 2 2 2 6 2 4 4 2 2" xfId="40725"/>
    <cellStyle name="常规 5 5 6 2 4 4 2 2" xfId="40726"/>
    <cellStyle name="常规 5 2 4 6 2 4 4 2 2" xfId="40727"/>
    <cellStyle name="常规 5 2 2 3 6 2 4 4 2 2" xfId="40728"/>
    <cellStyle name="常规 5 6 5 2 4 4 2 2" xfId="40729"/>
    <cellStyle name="常规 5 2 5 5 2 4 4 2 2" xfId="40730"/>
    <cellStyle name="常规 5 2 2 4 5 2 4 4 2 2" xfId="40731"/>
    <cellStyle name="常规 5 4 2 5 2 4 4 2 2" xfId="40732"/>
    <cellStyle name="常规 5 2 3 2 5 2 4 4 2 2" xfId="40733"/>
    <cellStyle name="常规 5 2 2 2 2 5 2 4 4 2 2" xfId="40734"/>
    <cellStyle name="常规 5 5 2 5 2 4 4 2 2" xfId="40735"/>
    <cellStyle name="常规 5 2 4 2 5 2 4 4 2 2" xfId="40736"/>
    <cellStyle name="常规 5 2 2 3 2 5 2 4 4 2 2" xfId="40737"/>
    <cellStyle name="常规 5 11 2 4 4 2 2" xfId="40738"/>
    <cellStyle name="常规 5 2 10 2 4 4 2 2" xfId="40739"/>
    <cellStyle name="常规 5 2 2 9 2 4 4 2 2" xfId="40740"/>
    <cellStyle name="常规 5 4 7 2 4 4 2 2" xfId="40741"/>
    <cellStyle name="常规 5 2 3 7 2 4 4 2 2" xfId="40742"/>
    <cellStyle name="常规 5 2 2 2 7 2 4 4 2 2" xfId="40743"/>
    <cellStyle name="常规 5 5 7 2 4 4 2 2" xfId="40744"/>
    <cellStyle name="常规 5 2 4 7 2 4 4 2 2" xfId="40745"/>
    <cellStyle name="常规 5 2 2 3 7 2 4 4 2 2" xfId="40746"/>
    <cellStyle name="常规 5 6 6 2 4 4 2 2" xfId="40747"/>
    <cellStyle name="常规 5 2 5 6 2 4 4 2 2" xfId="40748"/>
    <cellStyle name="常规 5 2 2 4 6 2 4 4 2 2" xfId="40749"/>
    <cellStyle name="常规 5 4 2 6 2 4 4 2 2" xfId="40750"/>
    <cellStyle name="常规 5 2 3 2 6 2 4 4 2 2" xfId="40751"/>
    <cellStyle name="常规 5 2 2 2 2 6 2 4 4 2 2" xfId="40752"/>
    <cellStyle name="常规 5 5 2 6 2 4 4 2 2" xfId="40753"/>
    <cellStyle name="常规 5 2 4 2 6 2 4 4 2 2" xfId="40754"/>
    <cellStyle name="常规 5 2 2 3 2 6 2 4 4 2 2" xfId="40755"/>
    <cellStyle name="常规 5 13 2 4 2 2" xfId="40756"/>
    <cellStyle name="常规 5 2 12 2 4 2 2" xfId="40757"/>
    <cellStyle name="常规 5 2 2 11 2 4 2 2" xfId="40758"/>
    <cellStyle name="常规 5 4 9 2 4 2 2" xfId="40759"/>
    <cellStyle name="常规 5 2 3 9 2 4 2 2" xfId="40760"/>
    <cellStyle name="常规 5 2 2 2 9 2 4 2 2" xfId="40761"/>
    <cellStyle name="常规 5 5 9 2 4 2 2" xfId="40762"/>
    <cellStyle name="常规 5 2 4 9 2 4 2 2" xfId="40763"/>
    <cellStyle name="常规 5 2 2 3 9 2 4 2 2" xfId="40764"/>
    <cellStyle name="常规 5 6 8 2 4 2 2" xfId="40765"/>
    <cellStyle name="常规 5 2 5 8 2 4 2 2" xfId="40766"/>
    <cellStyle name="常规 5 2 2 4 8 2 4 2 2" xfId="40767"/>
    <cellStyle name="常规 5 4 2 8 2 4 2 2" xfId="40768"/>
    <cellStyle name="常规 5 2 3 2 8 2 4 2 2" xfId="40769"/>
    <cellStyle name="常规 5 2 2 2 2 8 2 4 2 2" xfId="40770"/>
    <cellStyle name="常规 5 5 2 8 2 4 2 2" xfId="40771"/>
    <cellStyle name="常规 5 2 4 2 8 2 4 2 2" xfId="40772"/>
    <cellStyle name="常规 5 2 2 3 2 8 2 4 2 2" xfId="40773"/>
    <cellStyle name="常规 5 7 3 2 4 2 2" xfId="40774"/>
    <cellStyle name="常规 5 2 6 3 2 4 2 2" xfId="40775"/>
    <cellStyle name="常规 5 2 2 5 3 2 4 2 2" xfId="40776"/>
    <cellStyle name="常规 5 4 3 3 2 4 2 2" xfId="40777"/>
    <cellStyle name="常规 5 2 3 3 3 2 4 2 2" xfId="40778"/>
    <cellStyle name="常规 5 2 2 2 3 3 2 4 2 2" xfId="40779"/>
    <cellStyle name="常规 5 5 3 3 2 4 2 2" xfId="40780"/>
    <cellStyle name="常规 5 2 4 3 3 2 4 2 2" xfId="40781"/>
    <cellStyle name="常规 5 2 2 3 3 3 2 4 2 2" xfId="40782"/>
    <cellStyle name="常规 5 6 2 3 2 4 2 2" xfId="40783"/>
    <cellStyle name="常规 5 2 5 2 3 2 4 2 2" xfId="40784"/>
    <cellStyle name="常规 5 2 2 4 2 3 2 4 2 2" xfId="40785"/>
    <cellStyle name="常规 5 4 2 2 3 2 4 2 2" xfId="40786"/>
    <cellStyle name="常规 5 2 3 2 2 3 2 4 2 2" xfId="40787"/>
    <cellStyle name="常规 5 2 2 2 2 2 3 2 4 2 2" xfId="40788"/>
    <cellStyle name="常规 5 5 2 2 3 2 4 2 2" xfId="40789"/>
    <cellStyle name="常规 5 2 4 2 2 3 2 4 2 2" xfId="40790"/>
    <cellStyle name="常规 5 2 2 3 2 2 3 2 4 2 2" xfId="40791"/>
    <cellStyle name="常规 5 8 3 2 4 2 2" xfId="40792"/>
    <cellStyle name="常规 5 2 7 3 2 4 2 2" xfId="40793"/>
    <cellStyle name="常规 5 2 2 6 3 2 4 2 2" xfId="40794"/>
    <cellStyle name="常规 5 4 4 3 2 4 2 2" xfId="40795"/>
    <cellStyle name="常规 5 2 3 4 3 2 4 2 2" xfId="40796"/>
    <cellStyle name="常规 5 2 2 2 4 3 2 4 2 2" xfId="40797"/>
    <cellStyle name="常规 5 5 4 3 2 4 2 2" xfId="40798"/>
    <cellStyle name="常规 5 2 4 4 3 2 4 2 2" xfId="40799"/>
    <cellStyle name="常规 5 2 2 3 4 3 2 4 2 2" xfId="40800"/>
    <cellStyle name="常规 5 6 3 3 2 4 2 2" xfId="40801"/>
    <cellStyle name="常规 5 2 5 3 3 2 4 2 2" xfId="40802"/>
    <cellStyle name="常规 5 2 2 4 3 3 2 4 2 2" xfId="40803"/>
    <cellStyle name="常规 5 4 2 3 3 2 4 2 2" xfId="40804"/>
    <cellStyle name="常规 5 2 3 2 3 3 2 4 2 2" xfId="40805"/>
    <cellStyle name="常规 5 2 2 2 2 3 3 2 4 2 2" xfId="40806"/>
    <cellStyle name="常规 5 5 2 3 3 2 4 2 2" xfId="40807"/>
    <cellStyle name="常规 5 2 4 2 3 3 2 4 2 2" xfId="40808"/>
    <cellStyle name="常规 5 2 2 3 2 3 3 2 4 2 2" xfId="40809"/>
    <cellStyle name="常规 5 9 3 2 4 2 2" xfId="40810"/>
    <cellStyle name="常规 5 2 8 3 2 4 2 2" xfId="40811"/>
    <cellStyle name="常规 5 2 2 7 3 2 4 2 2" xfId="40812"/>
    <cellStyle name="常规 5 4 5 3 2 4 2 2" xfId="40813"/>
    <cellStyle name="常规 5 2 3 5 3 2 4 2 2" xfId="40814"/>
    <cellStyle name="常规 5 2 2 2 5 3 2 4 2 2" xfId="40815"/>
    <cellStyle name="常规 5 5 5 3 2 4 2 2" xfId="40816"/>
    <cellStyle name="常规 5 2 4 5 3 2 4 2 2" xfId="40817"/>
    <cellStyle name="常规 5 2 2 3 5 3 2 4 2 2" xfId="40818"/>
    <cellStyle name="常规 5 6 4 3 2 4 2 2" xfId="40819"/>
    <cellStyle name="常规 5 2 5 4 3 2 4 2 2" xfId="40820"/>
    <cellStyle name="常规 5 2 2 4 4 3 2 4 2 2" xfId="40821"/>
    <cellStyle name="常规 5 4 2 4 3 2 4 2 2" xfId="40822"/>
    <cellStyle name="常规 5 2 3 2 4 3 2 4 2 2" xfId="40823"/>
    <cellStyle name="常规 5 2 2 2 2 4 3 2 4 2 2" xfId="40824"/>
    <cellStyle name="常规 5 5 2 4 3 2 4 2 2" xfId="40825"/>
    <cellStyle name="常规 5 2 4 2 4 3 2 4 2 2" xfId="40826"/>
    <cellStyle name="常规 5 2 2 3 2 4 3 2 4 2 2" xfId="40827"/>
    <cellStyle name="常规 5 10 3 2 4 2 2" xfId="40828"/>
    <cellStyle name="常规 5 2 9 3 2 4 2 2" xfId="40829"/>
    <cellStyle name="常规 5 2 2 8 3 2 4 2 2" xfId="40830"/>
    <cellStyle name="常规 5 4 6 3 2 4 2 2" xfId="40831"/>
    <cellStyle name="常规 5 2 3 6 3 2 4 2 2" xfId="40832"/>
    <cellStyle name="常规 5 2 2 2 6 3 2 4 2 2" xfId="40833"/>
    <cellStyle name="常规 5 5 6 3 2 4 2 2" xfId="40834"/>
    <cellStyle name="常规 5 2 4 6 3 2 4 2 2" xfId="40835"/>
    <cellStyle name="常规 5 2 2 3 6 3 2 4 2 2" xfId="40836"/>
    <cellStyle name="常规 5 6 5 3 2 4 2 2" xfId="40837"/>
    <cellStyle name="常规 5 2 5 5 3 2 4 2 2" xfId="40838"/>
    <cellStyle name="常规 5 2 2 4 5 3 2 4 2 2" xfId="40839"/>
    <cellStyle name="常规 5 4 2 5 3 2 4 2 2" xfId="40840"/>
    <cellStyle name="常规 5 2 3 2 5 3 2 4 2 2" xfId="40841"/>
    <cellStyle name="常规 5 2 2 2 2 5 3 2 4 2 2" xfId="40842"/>
    <cellStyle name="常规 5 5 2 5 3 2 4 2 2" xfId="40843"/>
    <cellStyle name="常规 5 2 4 2 5 3 2 4 2 2" xfId="40844"/>
    <cellStyle name="常规 5 2 2 3 2 5 3 2 4 2 2" xfId="40845"/>
    <cellStyle name="常规 5 11 3 2 4 2 2" xfId="40846"/>
    <cellStyle name="常规 5 2 10 3 2 4 2 2" xfId="40847"/>
    <cellStyle name="常规 5 2 2 9 3 2 4 2 2" xfId="40848"/>
    <cellStyle name="常规 5 4 7 3 2 4 2 2" xfId="40849"/>
    <cellStyle name="常规 5 2 3 7 3 2 4 2 2" xfId="40850"/>
    <cellStyle name="常规 5 2 2 2 7 3 2 4 2 2" xfId="40851"/>
    <cellStyle name="常规 5 5 7 3 2 4 2 2" xfId="40852"/>
    <cellStyle name="常规 5 2 4 7 3 2 4 2 2" xfId="40853"/>
    <cellStyle name="常规 5 2 2 3 7 3 2 4 2 2" xfId="40854"/>
    <cellStyle name="常规 5 6 6 3 2 4 2 2" xfId="40855"/>
    <cellStyle name="常规 5 2 5 6 3 2 4 2 2" xfId="40856"/>
    <cellStyle name="常规 5 2 2 4 6 3 2 4 2 2" xfId="40857"/>
    <cellStyle name="常规 5 4 2 6 3 2 4 2 2" xfId="40858"/>
    <cellStyle name="常规 5 2 3 2 6 3 2 4 2 2" xfId="40859"/>
    <cellStyle name="常规 5 2 2 2 2 6 3 2 4 2 2" xfId="40860"/>
    <cellStyle name="常规 5 5 2 6 3 2 4 2 2" xfId="40861"/>
    <cellStyle name="常规 5 2 4 2 6 3 2 4 2 2" xfId="40862"/>
    <cellStyle name="常规 5 2 2 3 2 6 3 2 4 2 2" xfId="40863"/>
    <cellStyle name="常规 5 12 2 2 4 2 2" xfId="40864"/>
    <cellStyle name="常规 5 2 11 2 2 4 2 2" xfId="40865"/>
    <cellStyle name="常规 5 2 2 10 2 2 4 2 2" xfId="40866"/>
    <cellStyle name="常规 5 4 8 2 2 4 2 2" xfId="40867"/>
    <cellStyle name="常规 5 2 3 8 2 2 4 2 2" xfId="40868"/>
    <cellStyle name="常规 5 2 2 2 8 2 2 4 2 2" xfId="40869"/>
    <cellStyle name="常规 5 5 8 2 2 4 2 2" xfId="40870"/>
    <cellStyle name="常规 5 2 4 8 2 2 4 2 2" xfId="40871"/>
    <cellStyle name="常规 5 2 2 3 8 2 2 4 2 2" xfId="40872"/>
    <cellStyle name="常规 5 6 7 2 2 4 2 2" xfId="40873"/>
    <cellStyle name="常规 5 2 5 7 2 2 4 2 2" xfId="40874"/>
    <cellStyle name="常规 5 2 2 4 7 2 2 4 2 2" xfId="40875"/>
    <cellStyle name="常规 5 4 2 7 2 2 4 2 2" xfId="40876"/>
    <cellStyle name="常规 5 2 3 2 7 2 2 4 2 2" xfId="40877"/>
    <cellStyle name="常规 5 2 2 2 2 7 2 2 4 2 2" xfId="40878"/>
    <cellStyle name="常规 5 5 2 7 2 2 4 2 2" xfId="40879"/>
    <cellStyle name="常规 5 2 4 2 7 2 2 4 2 2" xfId="40880"/>
    <cellStyle name="常规 5 2 2 3 2 7 2 2 4 2 2" xfId="40881"/>
    <cellStyle name="常规 5 7 2 2 2 4 2 2" xfId="40882"/>
    <cellStyle name="常规 5 2 6 2 2 2 4 2 2" xfId="40883"/>
    <cellStyle name="常规 5 2 2 5 2 2 2 4 2 2" xfId="40884"/>
    <cellStyle name="常规 5 4 3 2 2 2 4 2 2" xfId="40885"/>
    <cellStyle name="常规 5 2 3 3 2 2 2 4 2 2" xfId="40886"/>
    <cellStyle name="常规 5 2 2 2 3 2 2 2 4 2 2" xfId="40887"/>
    <cellStyle name="常规 5 5 3 2 2 2 4 2 2" xfId="40888"/>
    <cellStyle name="常规 5 2 4 3 2 2 2 4 2 2" xfId="40889"/>
    <cellStyle name="常规 5 2 2 3 3 2 2 2 4 2 2" xfId="40890"/>
    <cellStyle name="常规 5 6 2 2 2 2 4 2 2" xfId="40891"/>
    <cellStyle name="常规 5 2 5 2 2 2 2 4 2 2" xfId="40892"/>
    <cellStyle name="常规 5 2 2 4 2 2 2 2 4 2 2" xfId="40893"/>
    <cellStyle name="常规 5 4 2 2 2 2 2 4 2 2" xfId="40894"/>
    <cellStyle name="常规 5 2 3 2 2 2 2 2 4 2 2" xfId="40895"/>
    <cellStyle name="常规 5 2 2 2 2 2 2 2 2 4 2 2" xfId="40896"/>
    <cellStyle name="常规 5 5 2 2 2 2 2 4 2 2" xfId="40897"/>
    <cellStyle name="常规 5 2 4 2 2 2 2 2 4 2 2" xfId="40898"/>
    <cellStyle name="常规 5 2 2 3 2 2 2 2 2 4 2 2" xfId="40899"/>
    <cellStyle name="常规 5 8 2 2 2 4 2 2" xfId="40900"/>
    <cellStyle name="常规 5 2 7 2 2 2 4 2 2" xfId="40901"/>
    <cellStyle name="常规 5 2 2 6 2 2 2 4 2 2" xfId="40902"/>
    <cellStyle name="常规 5 4 4 2 2 2 4 2 2" xfId="40903"/>
    <cellStyle name="常规 5 2 3 4 2 2 2 4 2 2" xfId="40904"/>
    <cellStyle name="常规 5 2 2 2 4 2 2 2 4 2 2" xfId="40905"/>
    <cellStyle name="常规 5 5 4 2 2 2 4 2 2" xfId="40906"/>
    <cellStyle name="常规 5 2 4 4 2 2 2 4 2 2" xfId="40907"/>
    <cellStyle name="常规 5 2 2 3 4 2 2 2 4 2 2" xfId="40908"/>
    <cellStyle name="常规 5 6 3 2 2 2 4 2 2" xfId="40909"/>
    <cellStyle name="常规 5 2 5 3 2 2 2 4 2 2" xfId="40910"/>
    <cellStyle name="常规 5 2 2 4 3 2 2 2 4 2 2" xfId="40911"/>
    <cellStyle name="常规 5 4 2 3 2 2 2 4 2 2" xfId="40912"/>
    <cellStyle name="常规 5 2 3 2 3 2 2 2 4 2 2" xfId="40913"/>
    <cellStyle name="常规 5 2 2 2 2 3 2 2 2 4 2 2" xfId="40914"/>
    <cellStyle name="常规 5 5 2 3 2 2 2 4 2 2" xfId="40915"/>
    <cellStyle name="常规 5 2 4 2 3 2 2 2 4 2 2" xfId="40916"/>
    <cellStyle name="常规 5 2 2 3 2 3 2 2 2 4 2 2" xfId="40917"/>
    <cellStyle name="常规 5 9 2 2 2 4 2 2" xfId="40918"/>
    <cellStyle name="常规 5 2 8 2 2 2 4 2 2" xfId="40919"/>
    <cellStyle name="常规 5 2 2 7 2 2 2 4 2 2" xfId="40920"/>
    <cellStyle name="常规 5 4 5 2 2 2 4 2 2" xfId="40921"/>
    <cellStyle name="常规 5 2 3 5 2 2 2 4 2 2" xfId="40922"/>
    <cellStyle name="常规 5 2 2 2 5 2 2 2 4 2 2" xfId="40923"/>
    <cellStyle name="常规 5 5 5 2 2 2 4 2 2" xfId="40924"/>
    <cellStyle name="常规 5 2 4 5 2 2 2 4 2 2" xfId="40925"/>
    <cellStyle name="常规 5 2 2 3 5 2 2 2 4 2 2" xfId="40926"/>
    <cellStyle name="常规 5 6 4 2 2 2 4 2 2" xfId="40927"/>
    <cellStyle name="常规 5 2 5 4 2 2 2 4 2 2" xfId="40928"/>
    <cellStyle name="常规 5 2 2 4 4 2 2 2 4 2 2" xfId="40929"/>
    <cellStyle name="常规 5 4 2 4 2 2 2 4 2 2" xfId="40930"/>
    <cellStyle name="常规 5 2 3 2 4 2 2 2 4 2 2" xfId="40931"/>
    <cellStyle name="常规 5 2 2 2 2 4 2 2 2 4 2 2" xfId="40932"/>
    <cellStyle name="常规 5 5 2 4 2 2 2 4 2 2" xfId="40933"/>
    <cellStyle name="常规 5 2 4 2 4 2 2 2 4 2 2" xfId="40934"/>
    <cellStyle name="常规 5 2 2 3 2 4 2 2 2 4 2 2" xfId="40935"/>
    <cellStyle name="常规 5 10 2 2 2 4 2 2" xfId="40936"/>
    <cellStyle name="常规 5 2 9 2 2 2 4 2 2" xfId="40937"/>
    <cellStyle name="常规 5 2 2 8 2 2 2 4 2 2" xfId="40938"/>
    <cellStyle name="常规 5 4 6 2 2 2 4 2 2" xfId="40939"/>
    <cellStyle name="常规 5 2 3 6 2 2 2 4 2 2" xfId="40940"/>
    <cellStyle name="常规 5 2 2 2 6 2 2 2 4 2 2" xfId="40941"/>
    <cellStyle name="常规 5 5 6 2 2 2 4 2 2" xfId="40942"/>
    <cellStyle name="常规 5 2 4 6 2 2 2 4 2 2" xfId="40943"/>
    <cellStyle name="常规 5 2 2 3 6 2 2 2 4 2 2" xfId="40944"/>
    <cellStyle name="常规 5 6 5 2 2 2 4 2 2" xfId="40945"/>
    <cellStyle name="常规 5 2 5 5 2 2 2 4 2 2" xfId="40946"/>
    <cellStyle name="常规 5 2 2 4 5 2 2 2 4 2 2" xfId="40947"/>
    <cellStyle name="常规 5 4 2 5 2 2 2 4 2 2" xfId="40948"/>
    <cellStyle name="常规 5 2 3 2 5 2 2 2 4 2 2" xfId="40949"/>
    <cellStyle name="常规 5 2 2 2 2 5 2 2 2 4 2 2" xfId="40950"/>
    <cellStyle name="常规 5 5 2 5 2 2 2 4 2 2" xfId="40951"/>
    <cellStyle name="常规 5 2 4 2 5 2 2 2 4 2 2" xfId="40952"/>
    <cellStyle name="常规 5 2 2 3 2 5 2 2 2 4 2 2" xfId="40953"/>
    <cellStyle name="常规 5 11 2 2 2 4 2 2" xfId="40954"/>
    <cellStyle name="常规 5 2 10 2 2 2 4 2 2" xfId="40955"/>
    <cellStyle name="常规 5 2 2 9 2 2 2 4 2 2" xfId="40956"/>
    <cellStyle name="常规 5 4 7 2 2 2 4 2 2" xfId="40957"/>
    <cellStyle name="常规 5 2 3 7 2 2 2 4 2 2" xfId="40958"/>
    <cellStyle name="常规 5 2 2 2 7 2 2 2 4 2 2" xfId="40959"/>
    <cellStyle name="常规 5 5 7 2 2 2 4 2 2" xfId="40960"/>
    <cellStyle name="常规 5 2 4 7 2 2 2 4 2 2" xfId="40961"/>
    <cellStyle name="常规 5 2 2 3 7 2 2 2 4 2 2" xfId="40962"/>
    <cellStyle name="常规 5 6 6 2 2 2 4 2 2" xfId="40963"/>
    <cellStyle name="常规 5 2 5 6 2 2 2 4 2 2" xfId="40964"/>
    <cellStyle name="常规 5 2 2 4 6 2 2 2 4 2 2" xfId="40965"/>
    <cellStyle name="常规 5 4 2 6 2 2 2 4 2 2" xfId="40966"/>
    <cellStyle name="常规 5 2 3 2 6 2 2 2 4 2 2" xfId="40967"/>
    <cellStyle name="常规 5 2 2 2 2 6 2 2 2 4 2 2" xfId="40968"/>
    <cellStyle name="常规 5 5 2 6 2 2 2 4 2 2" xfId="40969"/>
    <cellStyle name="常规 5 2 4 2 6 2 2 2 4 2 2" xfId="40970"/>
    <cellStyle name="常规 5 2 2 3 2 6 2 2 2 4 2 2" xfId="40971"/>
    <cellStyle name="常规 5 14 2 4 2 2" xfId="40972"/>
    <cellStyle name="常规 5 2 13 2 4 2 2" xfId="40973"/>
    <cellStyle name="常规 5 2 2 12 2 4 2 2" xfId="40974"/>
    <cellStyle name="常规 5 4 10 2 4 2 2" xfId="40975"/>
    <cellStyle name="常规 5 2 3 10 2 4 2 2" xfId="40976"/>
    <cellStyle name="常规 5 2 2 2 10 2 4 2 2" xfId="40977"/>
    <cellStyle name="常规 5 5 10 2 4 2 2" xfId="40978"/>
    <cellStyle name="常规 5 2 4 10 2 4 2 2" xfId="40979"/>
    <cellStyle name="常规 5 2 2 3 10 2 4 2 2" xfId="40980"/>
    <cellStyle name="常规 5 6 9 2 4 2 2" xfId="40981"/>
    <cellStyle name="常规 5 2 5 9 2 4 2 2" xfId="40982"/>
    <cellStyle name="常规 5 2 2 4 9 2 4 2 2" xfId="40983"/>
    <cellStyle name="常规 5 4 2 9 2 4 2 2" xfId="40984"/>
    <cellStyle name="常规 5 2 3 2 9 2 4 2 2" xfId="40985"/>
    <cellStyle name="常规 5 2 2 2 2 9 2 4 2 2" xfId="40986"/>
    <cellStyle name="常规 5 5 2 9 2 4 2 2" xfId="40987"/>
    <cellStyle name="常规 5 2 4 2 9 2 4 2 2" xfId="40988"/>
    <cellStyle name="常规 5 2 2 3 2 9 2 4 2 2" xfId="40989"/>
    <cellStyle name="常规 5 7 4 2 4 2 2" xfId="40990"/>
    <cellStyle name="常规 5 2 6 4 2 4 2 2" xfId="40991"/>
    <cellStyle name="常规 5 2 2 5 4 2 4 2 2" xfId="40992"/>
    <cellStyle name="常规 5 4 3 4 2 4 2 2" xfId="40993"/>
    <cellStyle name="常规 5 2 3 3 4 2 4 2 2" xfId="40994"/>
    <cellStyle name="常规 5 2 2 2 3 4 2 4 2 2" xfId="40995"/>
    <cellStyle name="常规 5 5 3 4 2 4 2 2" xfId="40996"/>
    <cellStyle name="常规 5 2 4 3 4 2 4 2 2" xfId="40997"/>
    <cellStyle name="常规 5 2 2 3 3 4 2 4 2 2" xfId="40998"/>
    <cellStyle name="常规 5 6 2 4 2 4 2 2" xfId="40999"/>
    <cellStyle name="常规 5 2 5 2 4 2 4 2 2" xfId="41000"/>
    <cellStyle name="常规 5 2 2 4 2 4 2 4 2 2" xfId="41001"/>
    <cellStyle name="常规 5 4 2 2 4 2 4 2 2" xfId="41002"/>
    <cellStyle name="常规 5 2 3 2 2 4 2 4 2 2" xfId="41003"/>
    <cellStyle name="常规 5 2 2 2 2 2 4 2 4 2 2" xfId="41004"/>
    <cellStyle name="常规 5 5 2 2 4 2 4 2 2" xfId="41005"/>
    <cellStyle name="常规 5 2 4 2 2 4 2 4 2 2" xfId="41006"/>
    <cellStyle name="常规 5 2 2 3 2 2 4 2 4 2 2" xfId="41007"/>
    <cellStyle name="常规 5 8 4 2 4 2 2" xfId="41008"/>
    <cellStyle name="常规 5 2 7 4 2 4 2 2" xfId="41009"/>
    <cellStyle name="常规 5 2 2 6 4 2 4 2 2" xfId="41010"/>
    <cellStyle name="常规 5 4 4 4 2 4 2 2" xfId="41011"/>
    <cellStyle name="常规 5 2 3 4 4 2 4 2 2" xfId="41012"/>
    <cellStyle name="常规 5 2 2 2 4 4 2 4 2 2" xfId="41013"/>
    <cellStyle name="常规 5 5 4 4 2 4 2 2" xfId="41014"/>
    <cellStyle name="常规 5 2 4 4 4 2 4 2 2" xfId="41015"/>
    <cellStyle name="常规 5 2 2 3 4 4 2 4 2 2" xfId="41016"/>
    <cellStyle name="常规 5 6 3 4 2 4 2 2" xfId="41017"/>
    <cellStyle name="常规 5 2 5 3 4 2 4 2 2" xfId="41018"/>
    <cellStyle name="常规 5 2 2 4 3 4 2 4 2 2" xfId="41019"/>
    <cellStyle name="常规 5 4 2 3 4 2 4 2 2" xfId="41020"/>
    <cellStyle name="常规 5 2 3 2 3 4 2 4 2 2" xfId="41021"/>
    <cellStyle name="常规 5 2 2 2 2 3 4 2 4 2 2" xfId="41022"/>
    <cellStyle name="常规 5 5 2 3 4 2 4 2 2" xfId="41023"/>
    <cellStyle name="常规 5 2 4 2 3 4 2 4 2 2" xfId="41024"/>
    <cellStyle name="常规 5 2 2 3 2 3 4 2 4 2 2" xfId="41025"/>
    <cellStyle name="常规 5 9 4 2 4 2 2" xfId="41026"/>
    <cellStyle name="常规 5 2 8 4 2 4 2 2" xfId="41027"/>
    <cellStyle name="常规 5 2 2 7 4 2 4 2 2" xfId="41028"/>
    <cellStyle name="常规 5 4 5 4 2 4 2 2" xfId="41029"/>
    <cellStyle name="常规 5 2 3 5 4 2 4 2 2" xfId="41030"/>
    <cellStyle name="常规 5 2 2 2 5 4 2 4 2 2" xfId="41031"/>
    <cellStyle name="常规 5 5 5 4 2 4 2 2" xfId="41032"/>
    <cellStyle name="常规 5 2 4 5 4 2 4 2 2" xfId="41033"/>
    <cellStyle name="常规 5 2 2 3 5 4 2 4 2 2" xfId="41034"/>
    <cellStyle name="常规 5 6 4 4 2 4 2 2" xfId="41035"/>
    <cellStyle name="常规 5 2 5 4 4 2 4 2 2" xfId="41036"/>
    <cellStyle name="常规 5 2 2 4 4 4 2 4 2 2" xfId="41037"/>
    <cellStyle name="常规 5 4 2 4 4 2 4 2 2" xfId="41038"/>
    <cellStyle name="常规 5 2 3 2 4 4 2 4 2 2" xfId="41039"/>
    <cellStyle name="常规 5 2 2 2 2 4 4 2 4 2 2" xfId="41040"/>
    <cellStyle name="常规 5 5 2 4 4 2 4 2 2" xfId="41041"/>
    <cellStyle name="常规 5 2 4 2 4 4 2 4 2 2" xfId="41042"/>
    <cellStyle name="常规 5 2 2 3 2 4 4 2 4 2 2" xfId="41043"/>
    <cellStyle name="常规 5 10 4 2 4 2 2" xfId="41044"/>
    <cellStyle name="常规 5 2 9 4 2 4 2 2" xfId="41045"/>
    <cellStyle name="常规 5 2 2 8 4 2 4 2 2" xfId="41046"/>
    <cellStyle name="常规 5 4 6 4 2 4 2 2" xfId="41047"/>
    <cellStyle name="常规 5 2 3 6 4 2 4 2 2" xfId="41048"/>
    <cellStyle name="常规 5 2 2 2 6 4 2 4 2 2" xfId="41049"/>
    <cellStyle name="常规 5 5 6 4 2 4 2 2" xfId="41050"/>
    <cellStyle name="常规 5 2 4 6 4 2 4 2 2" xfId="41051"/>
    <cellStyle name="常规 5 2 2 3 6 4 2 4 2 2" xfId="41052"/>
    <cellStyle name="常规 5 6 5 4 2 4 2 2" xfId="41053"/>
    <cellStyle name="常规 5 2 5 5 4 2 4 2 2" xfId="41054"/>
    <cellStyle name="常规 5 2 2 4 5 4 2 4 2 2" xfId="41055"/>
    <cellStyle name="常规 5 4 2 5 4 2 4 2 2" xfId="41056"/>
    <cellStyle name="常规 5 2 3 2 5 4 2 4 2 2" xfId="41057"/>
    <cellStyle name="常规 5 2 2 2 2 5 4 2 4 2 2" xfId="41058"/>
    <cellStyle name="常规 5 5 2 5 4 2 4 2 2" xfId="41059"/>
    <cellStyle name="常规 5 2 4 2 5 4 2 4 2 2" xfId="41060"/>
    <cellStyle name="常规 5 2 2 3 2 5 4 2 4 2 2" xfId="41061"/>
    <cellStyle name="常规 5 11 4 2 4 2 2" xfId="41062"/>
    <cellStyle name="常规 5 2 10 4 2 4 2 2" xfId="41063"/>
    <cellStyle name="常规 5 2 2 9 4 2 4 2 2" xfId="41064"/>
    <cellStyle name="常规 5 4 7 4 2 4 2 2" xfId="41065"/>
    <cellStyle name="常规 5 2 3 7 4 2 4 2 2" xfId="41066"/>
    <cellStyle name="常规 5 2 2 2 7 4 2 4 2 2" xfId="41067"/>
    <cellStyle name="常规 5 5 7 4 2 4 2 2" xfId="41068"/>
    <cellStyle name="常规 5 2 4 7 4 2 4 2 2" xfId="41069"/>
    <cellStyle name="常规 5 2 2 3 7 4 2 4 2 2" xfId="41070"/>
    <cellStyle name="常规 5 6 6 4 2 4 2 2" xfId="41071"/>
    <cellStyle name="常规 5 2 5 6 4 2 4 2 2" xfId="41072"/>
    <cellStyle name="常规 5 2 2 4 6 4 2 4 2 2" xfId="41073"/>
    <cellStyle name="常规 5 4 2 6 4 2 4 2 2" xfId="41074"/>
    <cellStyle name="常规 5 2 3 2 6 4 2 4 2 2" xfId="41075"/>
    <cellStyle name="常规 5 2 2 2 2 6 4 2 4 2 2" xfId="41076"/>
    <cellStyle name="常规 5 5 2 6 4 2 4 2 2" xfId="41077"/>
    <cellStyle name="常规 5 2 4 2 6 4 2 4 2 2" xfId="41078"/>
    <cellStyle name="常规 5 2 2 3 2 6 4 2 4 2 2" xfId="41079"/>
    <cellStyle name="常规 5 12 3 2 4 2 2" xfId="41080"/>
    <cellStyle name="常规 5 2 11 3 2 4 2 2" xfId="41081"/>
    <cellStyle name="常规 5 2 2 10 3 2 4 2 2" xfId="41082"/>
    <cellStyle name="常规 5 4 8 3 2 4 2 2" xfId="41083"/>
    <cellStyle name="常规 5 2 3 8 3 2 4 2 2" xfId="41084"/>
    <cellStyle name="常规 5 2 2 2 8 3 2 4 2 2" xfId="41085"/>
    <cellStyle name="常规 5 5 8 3 2 4 2 2" xfId="41086"/>
    <cellStyle name="常规 5 2 4 8 3 2 4 2 2" xfId="41087"/>
    <cellStyle name="常规 5 2 2 3 8 3 2 4 2 2" xfId="41088"/>
    <cellStyle name="常规 5 6 7 3 2 4 2 2" xfId="41089"/>
    <cellStyle name="常规 5 2 5 7 3 2 4 2 2" xfId="41090"/>
    <cellStyle name="常规 5 2 2 4 7 3 2 4 2 2" xfId="41091"/>
    <cellStyle name="常规 5 4 2 7 3 2 4 2 2" xfId="41092"/>
    <cellStyle name="常规 5 2 3 2 7 3 2 4 2 2" xfId="41093"/>
    <cellStyle name="常规 5 2 2 2 2 7 3 2 4 2 2" xfId="41094"/>
    <cellStyle name="常规 5 5 2 7 3 2 4 2 2" xfId="41095"/>
    <cellStyle name="常规 5 2 4 2 7 3 2 4 2 2" xfId="41096"/>
    <cellStyle name="常规 5 2 2 3 2 7 3 2 4 2 2" xfId="41097"/>
    <cellStyle name="常规 5 7 2 3 2 4 2 2" xfId="41098"/>
    <cellStyle name="常规 5 2 6 2 3 2 4 2 2" xfId="41099"/>
    <cellStyle name="常规 5 2 2 5 2 3 2 4 2 2" xfId="41100"/>
    <cellStyle name="常规 5 4 3 2 3 2 4 2 2" xfId="41101"/>
    <cellStyle name="常规 5 2 3 3 2 3 2 4 2 2" xfId="41102"/>
    <cellStyle name="常规 5 2 2 2 3 2 3 2 4 2 2" xfId="41103"/>
    <cellStyle name="常规 5 5 3 2 3 2 4 2 2" xfId="41104"/>
    <cellStyle name="常规 5 2 4 3 2 3 2 4 2 2" xfId="41105"/>
    <cellStyle name="常规 5 2 2 3 3 2 3 2 4 2 2" xfId="41106"/>
    <cellStyle name="常规 5 6 2 2 3 2 4 2 2" xfId="41107"/>
    <cellStyle name="常规 5 2 5 2 2 3 2 4 2 2" xfId="41108"/>
    <cellStyle name="常规 5 2 2 4 2 2 3 2 4 2 2" xfId="41109"/>
    <cellStyle name="常规 5 4 2 2 2 3 2 4 2 2" xfId="41110"/>
    <cellStyle name="常规 5 2 3 2 2 2 3 2 4 2 2" xfId="41111"/>
    <cellStyle name="常规 5 2 2 2 2 2 2 3 2 4 2 2" xfId="41112"/>
    <cellStyle name="常规 5 5 2 2 2 3 2 4 2 2" xfId="41113"/>
    <cellStyle name="常规 5 2 4 2 2 2 3 2 4 2 2" xfId="41114"/>
    <cellStyle name="常规 5 2 2 3 2 2 2 3 2 4 2 2" xfId="41115"/>
    <cellStyle name="常规 5 8 2 3 2 4 2 2" xfId="41116"/>
    <cellStyle name="常规 5 2 7 2 3 2 4 2 2" xfId="41117"/>
    <cellStyle name="常规 5 2 2 6 2 3 2 4 2 2" xfId="41118"/>
    <cellStyle name="常规 5 4 4 2 3 2 4 2 2" xfId="41119"/>
    <cellStyle name="常规 5 2 3 4 2 3 2 4 2 2" xfId="41120"/>
    <cellStyle name="常规 5 2 2 2 4 2 3 2 4 2 2" xfId="41121"/>
    <cellStyle name="常规 5 5 4 2 3 2 4 2 2" xfId="41122"/>
    <cellStyle name="常规 5 2 4 4 2 3 2 4 2 2" xfId="41123"/>
    <cellStyle name="常规 5 2 2 3 4 2 3 2 4 2 2" xfId="41124"/>
    <cellStyle name="常规 5 6 3 2 3 2 4 2 2" xfId="41125"/>
    <cellStyle name="常规 5 2 5 3 2 3 2 4 2 2" xfId="41126"/>
    <cellStyle name="常规 5 2 2 4 3 2 3 2 4 2 2" xfId="41127"/>
    <cellStyle name="常规 5 4 2 3 2 3 2 4 2 2" xfId="41128"/>
    <cellStyle name="常规 5 2 3 2 3 2 3 2 4 2 2" xfId="41129"/>
    <cellStyle name="常规 5 2 2 2 2 3 2 3 2 4 2 2" xfId="41130"/>
    <cellStyle name="常规 5 5 2 3 2 3 2 4 2 2" xfId="41131"/>
    <cellStyle name="常规 5 2 4 2 3 2 3 2 4 2 2" xfId="41132"/>
    <cellStyle name="常规 5 2 2 3 2 3 2 3 2 4 2 2" xfId="41133"/>
    <cellStyle name="常规 5 9 2 3 2 4 2 2" xfId="41134"/>
    <cellStyle name="常规 5 2 8 2 3 2 4 2 2" xfId="41135"/>
    <cellStyle name="常规 5 2 2 7 2 3 2 4 2 2" xfId="41136"/>
    <cellStyle name="常规 5 4 5 2 3 2 4 2 2" xfId="41137"/>
    <cellStyle name="常规 5 2 3 5 2 3 2 4 2 2" xfId="41138"/>
    <cellStyle name="常规 5 2 2 2 5 2 3 2 4 2 2" xfId="41139"/>
    <cellStyle name="常规 5 5 5 2 3 2 4 2 2" xfId="41140"/>
    <cellStyle name="常规 5 2 4 5 2 3 2 4 2 2" xfId="41141"/>
    <cellStyle name="常规 5 2 2 3 5 2 3 2 4 2 2" xfId="41142"/>
    <cellStyle name="常规 5 6 4 2 3 2 4 2 2" xfId="41143"/>
    <cellStyle name="常规 5 2 5 4 2 3 2 4 2 2" xfId="41144"/>
    <cellStyle name="常规 5 2 2 4 4 2 3 2 4 2 2" xfId="41145"/>
    <cellStyle name="常规 5 4 2 4 2 3 2 4 2 2" xfId="41146"/>
    <cellStyle name="常规 5 2 3 2 4 2 3 2 4 2 2" xfId="41147"/>
    <cellStyle name="常规 5 2 2 2 2 4 2 3 2 4 2 2" xfId="41148"/>
    <cellStyle name="常规 5 5 2 4 2 3 2 4 2 2" xfId="41149"/>
    <cellStyle name="常规 5 2 4 2 4 2 3 2 4 2 2" xfId="41150"/>
    <cellStyle name="常规 5 2 2 3 2 4 2 3 2 4 2 2" xfId="41151"/>
    <cellStyle name="常规 5 10 2 3 2 4 2 2" xfId="41152"/>
    <cellStyle name="常规 5 2 9 2 3 2 4 2 2" xfId="41153"/>
    <cellStyle name="常规 5 2 2 8 2 3 2 4 2 2" xfId="41154"/>
    <cellStyle name="常规 5 4 6 2 3 2 4 2 2" xfId="41155"/>
    <cellStyle name="常规 5 2 3 6 2 3 2 4 2 2" xfId="41156"/>
    <cellStyle name="常规 5 2 2 2 6 2 3 2 4 2 2" xfId="41157"/>
    <cellStyle name="常规 5 5 6 2 3 2 4 2 2" xfId="41158"/>
    <cellStyle name="常规 5 2 4 6 2 3 2 4 2 2" xfId="41159"/>
    <cellStyle name="常规 5 2 2 3 6 2 3 2 4 2 2" xfId="41160"/>
    <cellStyle name="常规 5 6 5 2 3 2 4 2 2" xfId="41161"/>
    <cellStyle name="常规 5 2 5 5 2 3 2 4 2 2" xfId="41162"/>
    <cellStyle name="常规 5 2 2 4 5 2 3 2 4 2 2" xfId="41163"/>
    <cellStyle name="常规 5 4 2 5 2 3 2 4 2 2" xfId="41164"/>
    <cellStyle name="常规 5 2 3 2 5 2 3 2 4 2 2" xfId="41165"/>
    <cellStyle name="常规 5 2 2 2 2 5 2 3 2 4 2 2" xfId="41166"/>
    <cellStyle name="常规 5 5 2 5 2 3 2 4 2 2" xfId="41167"/>
    <cellStyle name="常规 5 2 4 2 5 2 3 2 4 2 2" xfId="41168"/>
    <cellStyle name="常规 5 2 2 3 2 5 2 3 2 4 2 2" xfId="41169"/>
    <cellStyle name="常规 5 11 2 3 2 4 2 2" xfId="41170"/>
    <cellStyle name="常规 5 2 10 2 3 2 4 2 2" xfId="41171"/>
    <cellStyle name="常规 5 2 2 9 2 3 2 4 2 2" xfId="41172"/>
    <cellStyle name="常规 5 4 7 2 3 2 4 2 2" xfId="41173"/>
    <cellStyle name="常规 5 2 3 7 2 3 2 4 2 2" xfId="41174"/>
    <cellStyle name="常规 5 2 2 2 7 2 3 2 4 2 2" xfId="41175"/>
    <cellStyle name="常规 5 5 7 2 3 2 4 2 2" xfId="41176"/>
    <cellStyle name="常规 5 2 4 7 2 3 2 4 2 2" xfId="41177"/>
    <cellStyle name="常规 5 2 2 3 7 2 3 2 4 2 2" xfId="41178"/>
    <cellStyle name="常规 5 6 6 2 3 2 4 2 2" xfId="41179"/>
    <cellStyle name="常规 5 2 5 6 2 3 2 4 2 2" xfId="41180"/>
    <cellStyle name="常规 5 2 2 4 6 2 3 2 4 2 2" xfId="41181"/>
    <cellStyle name="常规 5 4 2 6 2 3 2 4 2 2" xfId="41182"/>
    <cellStyle name="常规 5 2 3 2 6 2 3 2 4 2 2" xfId="41183"/>
    <cellStyle name="常规 5 2 2 2 2 6 2 3 2 4 2 2" xfId="41184"/>
    <cellStyle name="常规 5 5 2 6 2 3 2 4 2 2" xfId="41185"/>
    <cellStyle name="常规 5 2 4 2 6 2 3 2 4 2 2" xfId="41186"/>
    <cellStyle name="常规 5 2 2 3 2 6 2 3 2 4 2 2" xfId="41187"/>
    <cellStyle name="常规 5 2 15 3 2 2" xfId="41188"/>
    <cellStyle name="常规 5 2 2 14 3 2 2" xfId="41189"/>
    <cellStyle name="常规 15 3 2 2" xfId="41190"/>
    <cellStyle name="常规 5 16 3 2 2" xfId="41191"/>
    <cellStyle name="常规 5 2 16 3 2 2" xfId="41192"/>
    <cellStyle name="常规 5 2 2 15 3 2 2" xfId="41193"/>
    <cellStyle name="常规 5 4 12 3 2 2" xfId="41194"/>
    <cellStyle name="常规 5 2 3 12 3 2 2" xfId="41195"/>
    <cellStyle name="常规 5 2 2 2 12 3 2 2" xfId="41196"/>
    <cellStyle name="常规 5 5 12 3 2 2" xfId="41197"/>
    <cellStyle name="常规 5 2 4 12 3 2 2" xfId="41198"/>
    <cellStyle name="常规 5 2 2 3 12 3 2 2" xfId="41199"/>
    <cellStyle name="常规 5 6 11 3 2 2" xfId="41200"/>
    <cellStyle name="常规 5 2 5 11 3 2 2" xfId="41201"/>
    <cellStyle name="常规 5 2 2 4 11 3 2 2" xfId="41202"/>
    <cellStyle name="常规 5 4 2 11 3 2 2" xfId="41203"/>
    <cellStyle name="常规 5 2 3 2 11 3 2 2" xfId="41204"/>
    <cellStyle name="常规 5 2 2 2 2 11 3 2 2" xfId="41205"/>
    <cellStyle name="常规 5 5 2 11 3 2 2" xfId="41206"/>
    <cellStyle name="常规 5 2 4 2 11 3 2 2" xfId="41207"/>
    <cellStyle name="常规 5 2 2 3 2 11 3 2 2" xfId="41208"/>
    <cellStyle name="常规 5 7 6 3 2 2" xfId="41209"/>
    <cellStyle name="常规 5 2 6 6 3 2 2" xfId="41210"/>
    <cellStyle name="常规 5 2 2 5 6 3 2 2" xfId="41211"/>
    <cellStyle name="常规 5 4 3 6 3 2 2" xfId="41212"/>
    <cellStyle name="常规 5 2 3 3 6 3 2 2" xfId="41213"/>
    <cellStyle name="常规 5 2 2 2 3 6 3 2 2" xfId="41214"/>
    <cellStyle name="常规 5 5 3 6 3 2 2" xfId="41215"/>
    <cellStyle name="常规 5 2 4 3 6 3 2 2" xfId="41216"/>
    <cellStyle name="常规 5 2 2 3 3 6 3 2 2" xfId="41217"/>
    <cellStyle name="常规 5 6 2 6 3 2 2" xfId="41218"/>
    <cellStyle name="常规 5 2 5 2 6 3 2 2" xfId="41219"/>
    <cellStyle name="常规 5 2 2 4 2 6 3 2 2" xfId="41220"/>
    <cellStyle name="常规 5 4 2 2 6 3 2 2" xfId="41221"/>
    <cellStyle name="常规 5 2 3 2 2 6 3 2 2" xfId="41222"/>
    <cellStyle name="常规 5 2 2 2 2 2 6 3 2 2" xfId="41223"/>
    <cellStyle name="常规 5 5 2 2 6 3 2 2" xfId="41224"/>
    <cellStyle name="常规 5 2 4 2 2 6 3 2 2" xfId="41225"/>
    <cellStyle name="常规 5 2 2 3 2 2 6 3 2 2" xfId="41226"/>
    <cellStyle name="常规 5 8 6 3 2 2" xfId="41227"/>
    <cellStyle name="常规 5 2 7 6 3 2 2" xfId="41228"/>
    <cellStyle name="常规 5 2 2 6 6 3 2 2" xfId="41229"/>
    <cellStyle name="常规 5 4 4 6 3 2 2" xfId="41230"/>
    <cellStyle name="常规 5 2 3 4 6 3 2 2" xfId="41231"/>
    <cellStyle name="常规 5 2 2 2 4 6 3 2 2" xfId="41232"/>
    <cellStyle name="常规 5 5 4 6 3 2 2" xfId="41233"/>
    <cellStyle name="常规 5 2 4 4 6 3 2 2" xfId="41234"/>
    <cellStyle name="常规 5 2 2 3 4 6 3 2 2" xfId="41235"/>
    <cellStyle name="常规 5 6 3 6 3 2 2" xfId="41236"/>
    <cellStyle name="常规 5 2 5 3 6 3 2 2" xfId="41237"/>
    <cellStyle name="常规 5 2 2 4 3 6 3 2 2" xfId="41238"/>
    <cellStyle name="常规 5 4 2 3 6 3 2 2" xfId="41239"/>
    <cellStyle name="常规 5 2 3 2 3 6 3 2 2" xfId="41240"/>
    <cellStyle name="常规 5 2 2 2 2 3 6 3 2 2" xfId="41241"/>
    <cellStyle name="常规 5 5 2 3 6 3 2 2" xfId="41242"/>
    <cellStyle name="常规 5 2 4 2 3 6 3 2 2" xfId="41243"/>
    <cellStyle name="常规 5 2 2 3 2 3 6 3 2 2" xfId="41244"/>
    <cellStyle name="常规 5 9 6 3 2 2" xfId="41245"/>
    <cellStyle name="常规 5 2 8 6 3 2 2" xfId="41246"/>
    <cellStyle name="常规 5 2 2 7 6 3 2 2" xfId="41247"/>
    <cellStyle name="常规 5 4 5 6 3 2 2" xfId="41248"/>
    <cellStyle name="常规 5 2 3 5 6 3 2 2" xfId="41249"/>
    <cellStyle name="常规 5 2 2 2 5 6 3 2 2" xfId="41250"/>
    <cellStyle name="常规 5 5 5 6 3 2 2" xfId="41251"/>
    <cellStyle name="常规 5 2 4 5 6 3 2 2" xfId="41252"/>
    <cellStyle name="常规 5 2 2 3 5 6 3 2 2" xfId="41253"/>
    <cellStyle name="常规 5 6 4 6 3 2 2" xfId="41254"/>
    <cellStyle name="常规 5 2 5 4 6 3 2 2" xfId="41255"/>
    <cellStyle name="常规 5 2 2 4 4 6 3 2 2" xfId="41256"/>
    <cellStyle name="常规 5 4 2 4 6 3 2 2" xfId="41257"/>
    <cellStyle name="常规 5 2 3 2 4 6 3 2 2" xfId="41258"/>
    <cellStyle name="常规 5 2 2 2 2 4 6 3 2 2" xfId="41259"/>
    <cellStyle name="常规 5 5 2 4 6 3 2 2" xfId="41260"/>
    <cellStyle name="常规 5 2 4 2 4 6 3 2 2" xfId="41261"/>
    <cellStyle name="常规 5 2 2 3 2 4 6 3 2 2" xfId="41262"/>
    <cellStyle name="常规 5 10 6 3 2 2" xfId="41263"/>
    <cellStyle name="常规 5 2 9 6 3 2 2" xfId="41264"/>
    <cellStyle name="常规 5 2 2 8 6 3 2 2" xfId="41265"/>
    <cellStyle name="常规 5 4 6 6 3 2 2" xfId="41266"/>
    <cellStyle name="常规 5 2 3 6 6 3 2 2" xfId="41267"/>
    <cellStyle name="常规 5 2 2 2 6 6 3 2 2" xfId="41268"/>
    <cellStyle name="常规 5 5 6 6 3 2 2" xfId="41269"/>
    <cellStyle name="常规 5 2 4 6 6 3 2 2" xfId="41270"/>
    <cellStyle name="常规 5 2 2 3 6 6 3 2 2" xfId="41271"/>
    <cellStyle name="常规 5 6 5 6 3 2 2" xfId="41272"/>
    <cellStyle name="常规 5 2 5 5 6 3 2 2" xfId="41273"/>
    <cellStyle name="常规 5 2 2 4 5 6 3 2 2" xfId="41274"/>
    <cellStyle name="常规 5 4 2 5 6 3 2 2" xfId="41275"/>
    <cellStyle name="常规 5 2 3 2 5 6 3 2 2" xfId="41276"/>
    <cellStyle name="常规 5 2 2 2 2 5 6 3 2 2" xfId="41277"/>
    <cellStyle name="常规 5 5 2 5 6 3 2 2" xfId="41278"/>
    <cellStyle name="常规 5 2 4 2 5 6 3 2 2" xfId="41279"/>
    <cellStyle name="常规 5 2 2 3 2 5 6 3 2 2" xfId="41280"/>
    <cellStyle name="常规 5 11 6 3 2 2" xfId="41281"/>
    <cellStyle name="常规 5 2 10 6 3 2 2" xfId="41282"/>
    <cellStyle name="常规 5 2 2 9 6 3 2 2" xfId="41283"/>
    <cellStyle name="常规 5 4 7 6 3 2 2" xfId="41284"/>
    <cellStyle name="常规 5 2 3 7 6 3 2 2" xfId="41285"/>
    <cellStyle name="常规 5 2 2 2 7 6 3 2 2" xfId="41286"/>
    <cellStyle name="常规 5 5 7 6 3 2 2" xfId="41287"/>
    <cellStyle name="常规 5 2 4 7 6 3 2 2" xfId="41288"/>
    <cellStyle name="常规 5 2 2 3 7 6 3 2 2" xfId="41289"/>
    <cellStyle name="常规 5 6 6 6 3 2 2" xfId="41290"/>
    <cellStyle name="常规 5 2 5 6 6 3 2 2" xfId="41291"/>
    <cellStyle name="常规 5 2 2 4 6 6 3 2 2" xfId="41292"/>
    <cellStyle name="常规 5 4 2 6 6 3 2 2" xfId="41293"/>
    <cellStyle name="常规 5 2 3 2 6 6 3 2 2" xfId="41294"/>
    <cellStyle name="常规 5 2 2 2 2 6 6 3 2 2" xfId="41295"/>
    <cellStyle name="常规 5 5 2 6 6 3 2 2" xfId="41296"/>
    <cellStyle name="常规 5 2 4 2 6 6 3 2 2" xfId="41297"/>
    <cellStyle name="常规 5 2 2 3 2 6 6 3 2 2" xfId="41298"/>
    <cellStyle name="常规 5 12 5 3 2 2" xfId="41299"/>
    <cellStyle name="常规 5 2 11 5 3 2 2" xfId="41300"/>
    <cellStyle name="常规 5 2 2 10 5 3 2 2" xfId="41301"/>
    <cellStyle name="常规 5 4 8 5 3 2 2" xfId="41302"/>
    <cellStyle name="常规 5 2 3 8 5 3 2 2" xfId="41303"/>
    <cellStyle name="常规 5 2 2 2 8 5 3 2 2" xfId="41304"/>
    <cellStyle name="常规 5 5 8 5 3 2 2" xfId="41305"/>
    <cellStyle name="常规 5 2 4 8 5 3 2 2" xfId="41306"/>
    <cellStyle name="常规 5 2 2 3 8 5 3 2 2" xfId="41307"/>
    <cellStyle name="常规 5 6 7 5 3 2 2" xfId="41308"/>
    <cellStyle name="常规 5 2 5 7 5 3 2 2" xfId="41309"/>
    <cellStyle name="常规 5 2 2 4 7 5 3 2 2" xfId="41310"/>
    <cellStyle name="常规 5 4 2 7 5 3 2 2" xfId="41311"/>
    <cellStyle name="常规 5 2 3 2 7 5 3 2 2" xfId="41312"/>
    <cellStyle name="常规 5 2 2 2 2 7 5 3 2 2" xfId="41313"/>
    <cellStyle name="常规 5 5 2 7 5 3 2 2" xfId="41314"/>
    <cellStyle name="常规 5 2 4 2 7 5 3 2 2" xfId="41315"/>
    <cellStyle name="常规 5 2 2 3 2 7 5 3 2 2" xfId="41316"/>
    <cellStyle name="常规 5 7 2 5 3 2 2" xfId="41317"/>
    <cellStyle name="常规 5 2 6 2 5 3 2 2" xfId="41318"/>
    <cellStyle name="常规 5 2 2 5 2 5 3 2 2" xfId="41319"/>
    <cellStyle name="常规 5 4 3 2 5 3 2 2" xfId="41320"/>
    <cellStyle name="常规 5 2 3 3 2 5 3 2 2" xfId="41321"/>
    <cellStyle name="常规 5 2 2 2 3 2 5 3 2 2" xfId="41322"/>
    <cellStyle name="常规 5 5 3 2 5 3 2 2" xfId="41323"/>
    <cellStyle name="常规 5 2 4 3 2 5 3 2 2" xfId="41324"/>
    <cellStyle name="常规 5 2 2 3 3 2 5 3 2 2" xfId="41325"/>
    <cellStyle name="常规 5 6 2 2 5 3 2 2" xfId="41326"/>
    <cellStyle name="常规 5 2 5 2 2 5 3 2 2" xfId="41327"/>
    <cellStyle name="常规 5 2 2 4 2 2 5 3 2 2" xfId="41328"/>
    <cellStyle name="常规 5 4 2 2 2 5 3 2 2" xfId="41329"/>
    <cellStyle name="常规 5 2 3 2 2 2 5 3 2 2" xfId="41330"/>
    <cellStyle name="常规 5 2 2 2 2 2 2 5 3 2 2" xfId="41331"/>
    <cellStyle name="常规 5 5 2 2 2 5 3 2 2" xfId="41332"/>
    <cellStyle name="常规 5 2 4 2 2 2 5 3 2 2" xfId="41333"/>
    <cellStyle name="常规 5 2 2 3 2 2 2 5 3 2 2" xfId="41334"/>
    <cellStyle name="常规 5 8 2 5 3 2 2" xfId="41335"/>
    <cellStyle name="常规 5 2 7 2 5 3 2 2" xfId="41336"/>
    <cellStyle name="常规 5 2 2 6 2 5 3 2 2" xfId="41337"/>
    <cellStyle name="常规 5 4 4 2 5 3 2 2" xfId="41338"/>
    <cellStyle name="常规 5 2 3 4 2 5 3 2 2" xfId="41339"/>
    <cellStyle name="常规 5 2 2 2 4 2 5 3 2 2" xfId="41340"/>
    <cellStyle name="常规 5 5 4 2 5 3 2 2" xfId="41341"/>
    <cellStyle name="常规 5 2 4 4 2 5 3 2 2" xfId="41342"/>
    <cellStyle name="常规 5 2 2 3 4 2 5 3 2 2" xfId="41343"/>
    <cellStyle name="常规 5 6 3 2 5 3 2 2" xfId="41344"/>
    <cellStyle name="常规 5 2 5 3 2 5 3 2 2" xfId="41345"/>
    <cellStyle name="常规 5 2 2 4 3 2 5 3 2 2" xfId="41346"/>
    <cellStyle name="常规 5 4 2 3 2 5 3 2 2" xfId="41347"/>
    <cellStyle name="常规 5 2 3 2 3 2 5 3 2 2" xfId="41348"/>
    <cellStyle name="常规 5 2 2 2 2 3 2 5 3 2 2" xfId="41349"/>
    <cellStyle name="常规 5 5 2 3 2 5 3 2 2" xfId="41350"/>
    <cellStyle name="常规 5 2 4 2 3 2 5 3 2 2" xfId="41351"/>
    <cellStyle name="常规 5 2 2 3 2 3 2 5 3 2 2" xfId="41352"/>
    <cellStyle name="常规 5 9 2 5 3 2 2" xfId="41353"/>
    <cellStyle name="常规 5 2 8 2 5 3 2 2" xfId="41354"/>
    <cellStyle name="常规 5 2 2 7 2 5 3 2 2" xfId="41355"/>
    <cellStyle name="常规 5 4 5 2 5 3 2 2" xfId="41356"/>
    <cellStyle name="常规 5 2 3 5 2 5 3 2 2" xfId="41357"/>
    <cellStyle name="常规 5 2 2 2 5 2 5 3 2 2" xfId="41358"/>
    <cellStyle name="常规 5 5 5 2 5 3 2 2" xfId="41359"/>
    <cellStyle name="常规 5 2 4 5 2 5 3 2 2" xfId="41360"/>
    <cellStyle name="常规 5 2 2 3 5 2 5 3 2 2" xfId="41361"/>
    <cellStyle name="常规 5 6 4 2 5 3 2 2" xfId="41362"/>
    <cellStyle name="常规 5 2 5 4 2 5 3 2 2" xfId="41363"/>
    <cellStyle name="常规 5 2 2 4 4 2 5 3 2 2" xfId="41364"/>
    <cellStyle name="常规 5 4 2 4 2 5 3 2 2" xfId="41365"/>
    <cellStyle name="常规 5 2 3 2 4 2 5 3 2 2" xfId="41366"/>
    <cellStyle name="常规 5 2 2 2 2 4 2 5 3 2 2" xfId="41367"/>
    <cellStyle name="常规 5 5 2 4 2 5 3 2 2" xfId="41368"/>
    <cellStyle name="常规 5 2 4 2 4 2 5 3 2 2" xfId="41369"/>
    <cellStyle name="常规 5 2 2 3 2 4 2 5 3 2 2" xfId="41370"/>
    <cellStyle name="常规 5 10 2 5 3 2 2" xfId="41371"/>
    <cellStyle name="常规 5 2 9 2 5 3 2 2" xfId="41372"/>
    <cellStyle name="常规 5 2 2 8 2 5 3 2 2" xfId="41373"/>
    <cellStyle name="常规 5 4 6 2 5 3 2 2" xfId="41374"/>
    <cellStyle name="常规 5 2 3 6 2 5 3 2 2" xfId="41375"/>
    <cellStyle name="常规 5 2 2 2 6 2 5 3 2 2" xfId="41376"/>
    <cellStyle name="常规 5 5 6 2 5 3 2 2" xfId="41377"/>
    <cellStyle name="常规 5 2 4 6 2 5 3 2 2" xfId="41378"/>
    <cellStyle name="常规 5 2 2 3 6 2 5 3 2 2" xfId="41379"/>
    <cellStyle name="常规 5 6 5 2 5 3 2 2" xfId="41380"/>
    <cellStyle name="常规 5 2 5 5 2 5 3 2 2" xfId="41381"/>
    <cellStyle name="常规 5 2 2 4 5 2 5 3 2 2" xfId="41382"/>
    <cellStyle name="常规 5 4 2 5 2 5 3 2 2" xfId="41383"/>
    <cellStyle name="常规 5 2 3 2 5 2 5 3 2 2" xfId="41384"/>
    <cellStyle name="常规 5 2 2 2 2 5 2 5 3 2 2" xfId="41385"/>
    <cellStyle name="常规 5 5 2 5 2 5 3 2 2" xfId="41386"/>
    <cellStyle name="常规 5 2 4 2 5 2 5 3 2 2" xfId="41387"/>
    <cellStyle name="常规 5 2 2 3 2 5 2 5 3 2 2" xfId="41388"/>
    <cellStyle name="常规 5 11 2 5 3 2 2" xfId="41389"/>
    <cellStyle name="常规 5 2 10 2 5 3 2 2" xfId="41390"/>
    <cellStyle name="常规 5 2 2 9 2 5 3 2 2" xfId="41391"/>
    <cellStyle name="常规 5 4 7 2 5 3 2 2" xfId="41392"/>
    <cellStyle name="常规 5 2 3 7 2 5 3 2 2" xfId="41393"/>
    <cellStyle name="常规 5 2 2 2 7 2 5 3 2 2" xfId="41394"/>
    <cellStyle name="常规 5 5 7 2 5 3 2 2" xfId="41395"/>
    <cellStyle name="常规 5 2 4 7 2 5 3 2 2" xfId="41396"/>
    <cellStyle name="常规 5 2 2 3 7 2 5 3 2 2" xfId="41397"/>
    <cellStyle name="常规 5 6 6 2 5 3 2 2" xfId="41398"/>
    <cellStyle name="常规 5 2 5 6 2 5 3 2 2" xfId="41399"/>
    <cellStyle name="常规 5 2 2 4 6 2 5 3 2 2" xfId="41400"/>
    <cellStyle name="常规 5 4 2 6 2 5 3 2 2" xfId="41401"/>
    <cellStyle name="常规 5 2 3 2 6 2 5 3 2 2" xfId="41402"/>
    <cellStyle name="常规 5 2 2 2 2 6 2 5 3 2 2" xfId="41403"/>
    <cellStyle name="常规 5 5 2 6 2 5 3 2 2" xfId="41404"/>
    <cellStyle name="常规 5 2 4 2 6 2 5 3 2 2" xfId="41405"/>
    <cellStyle name="常规 5 2 2 3 2 6 2 5 3 2 2" xfId="41406"/>
    <cellStyle name="常规 5 13 3 3 2 2" xfId="41407"/>
    <cellStyle name="常规 5 2 12 3 3 2 2" xfId="41408"/>
    <cellStyle name="常规 5 2 2 11 3 3 2 2" xfId="41409"/>
    <cellStyle name="常规 5 4 9 3 3 2 2" xfId="41410"/>
    <cellStyle name="常规 5 2 3 9 3 3 2 2" xfId="41411"/>
    <cellStyle name="常规 5 2 2 2 9 3 3 2 2" xfId="41412"/>
    <cellStyle name="常规 5 5 9 3 3 2 2" xfId="41413"/>
    <cellStyle name="常规 5 2 4 9 3 3 2 2" xfId="41414"/>
    <cellStyle name="常规 5 2 2 3 9 3 3 2 2" xfId="41415"/>
    <cellStyle name="常规 5 6 8 3 3 2 2" xfId="41416"/>
    <cellStyle name="常规 5 2 5 8 3 3 2 2" xfId="41417"/>
    <cellStyle name="常规 5 2 2 4 8 3 3 2 2" xfId="41418"/>
    <cellStyle name="常规 5 4 2 8 3 3 2 2" xfId="41419"/>
    <cellStyle name="常规 5 2 3 2 8 3 3 2 2" xfId="41420"/>
    <cellStyle name="常规 5 2 2 2 2 8 3 3 2 2" xfId="41421"/>
    <cellStyle name="常规 5 5 2 8 3 3 2 2" xfId="41422"/>
    <cellStyle name="常规 5 2 4 2 8 3 3 2 2" xfId="41423"/>
    <cellStyle name="常规 5 2 2 3 2 8 3 3 2 2" xfId="41424"/>
    <cellStyle name="常规 5 7 3 3 3 2 2" xfId="41425"/>
    <cellStyle name="常规 5 2 6 3 3 3 2 2" xfId="41426"/>
    <cellStyle name="常规 5 2 2 5 3 3 3 2 2" xfId="41427"/>
    <cellStyle name="常规 5 4 3 3 3 3 2 2" xfId="41428"/>
    <cellStyle name="常规 5 2 3 3 3 3 3 2 2" xfId="41429"/>
    <cellStyle name="常规 5 2 2 2 3 3 3 3 2 2" xfId="41430"/>
    <cellStyle name="常规 5 5 3 3 3 3 2 2" xfId="41431"/>
    <cellStyle name="常规 5 2 4 3 3 3 3 2 2" xfId="41432"/>
    <cellStyle name="常规 5 2 2 3 3 3 3 3 2 2" xfId="41433"/>
    <cellStyle name="常规 5 6 2 3 3 3 2 2" xfId="41434"/>
    <cellStyle name="常规 5 2 5 2 3 3 3 2 2" xfId="41435"/>
    <cellStyle name="常规 5 2 2 4 2 3 3 3 2 2" xfId="41436"/>
    <cellStyle name="常规 5 4 2 2 3 3 3 2 2" xfId="41437"/>
    <cellStyle name="常规 5 2 3 2 2 3 3 3 2 2" xfId="41438"/>
    <cellStyle name="常规 5 2 2 2 2 2 3 3 3 2 2" xfId="41439"/>
    <cellStyle name="常规 5 5 2 2 3 3 3 2 2" xfId="41440"/>
    <cellStyle name="常规 5 2 4 2 2 3 3 3 2 2" xfId="41441"/>
    <cellStyle name="常规 5 2 2 3 2 2 3 3 3 2 2" xfId="41442"/>
    <cellStyle name="常规 5 8 3 3 3 2 2" xfId="41443"/>
    <cellStyle name="常规 5 2 7 3 3 3 2 2" xfId="41444"/>
    <cellStyle name="常规 5 2 2 6 3 3 3 2 2" xfId="41445"/>
    <cellStyle name="常规 5 4 4 3 3 3 2 2" xfId="41446"/>
    <cellStyle name="常规 5 2 3 4 3 3 3 2 2" xfId="41447"/>
    <cellStyle name="常规 5 2 2 2 4 3 3 3 2 2" xfId="41448"/>
    <cellStyle name="常规 5 5 4 3 3 3 2 2" xfId="41449"/>
    <cellStyle name="常规 5 2 4 4 3 3 3 2 2" xfId="41450"/>
    <cellStyle name="常规 5 2 2 3 4 3 3 3 2 2" xfId="41451"/>
    <cellStyle name="常规 5 6 3 3 3 3 2 2" xfId="41452"/>
    <cellStyle name="常规 5 2 5 3 3 3 3 2 2" xfId="41453"/>
    <cellStyle name="常规 5 2 2 4 3 3 3 3 2 2" xfId="41454"/>
    <cellStyle name="常规 5 4 2 3 3 3 3 2 2" xfId="41455"/>
    <cellStyle name="常规 5 2 3 2 3 3 3 3 2 2" xfId="41456"/>
    <cellStyle name="常规 5 2 2 2 2 3 3 3 3 2 2" xfId="41457"/>
    <cellStyle name="常规 5 5 2 3 3 3 3 2 2" xfId="41458"/>
    <cellStyle name="常规 5 2 4 2 3 3 3 3 2 2" xfId="41459"/>
    <cellStyle name="常规 5 2 2 3 2 3 3 3 3 2 2" xfId="41460"/>
    <cellStyle name="常规 5 9 3 3 3 2 2" xfId="41461"/>
    <cellStyle name="常规 5 2 8 3 3 3 2 2" xfId="41462"/>
    <cellStyle name="常规 5 2 2 7 3 3 3 2 2" xfId="41463"/>
    <cellStyle name="常规 5 4 5 3 3 3 2 2" xfId="41464"/>
    <cellStyle name="常规 5 2 3 5 3 3 3 2 2" xfId="41465"/>
    <cellStyle name="常规 5 2 2 2 5 3 3 3 2 2" xfId="41466"/>
    <cellStyle name="常规 5 5 5 3 3 3 2 2" xfId="41467"/>
    <cellStyle name="常规 5 2 4 5 3 3 3 2 2" xfId="41468"/>
    <cellStyle name="常规 5 2 2 3 5 3 3 3 2 2" xfId="41469"/>
    <cellStyle name="常规 5 6 4 3 3 3 2 2" xfId="41470"/>
    <cellStyle name="常规 5 2 5 4 3 3 3 2 2" xfId="41471"/>
    <cellStyle name="常规 5 2 2 4 4 3 3 3 2 2" xfId="41472"/>
    <cellStyle name="常规 5 4 2 4 3 3 3 2 2" xfId="41473"/>
    <cellStyle name="常规 5 2 3 2 4 3 3 3 2 2" xfId="41474"/>
    <cellStyle name="常规 5 2 2 2 2 4 3 3 3 2 2" xfId="41475"/>
    <cellStyle name="常规 5 5 2 4 3 3 3 2 2" xfId="41476"/>
    <cellStyle name="常规 5 2 4 2 4 3 3 3 2 2" xfId="41477"/>
    <cellStyle name="常规 5 2 2 3 2 4 3 3 3 2 2" xfId="41478"/>
    <cellStyle name="常规 5 10 3 3 3 2 2" xfId="41479"/>
    <cellStyle name="常规 5 2 9 3 3 3 2 2" xfId="41480"/>
    <cellStyle name="常规 5 2 2 8 3 3 3 2 2" xfId="41481"/>
    <cellStyle name="常规 5 4 6 3 3 3 2 2" xfId="41482"/>
    <cellStyle name="常规 5 2 3 6 3 3 3 2 2" xfId="41483"/>
    <cellStyle name="常规 5 2 2 2 6 3 3 3 2 2" xfId="41484"/>
    <cellStyle name="常规 5 5 6 3 3 3 2 2" xfId="41485"/>
    <cellStyle name="常规 5 2 4 6 3 3 3 2 2" xfId="41486"/>
    <cellStyle name="常规 5 2 2 3 6 3 3 3 2 2" xfId="41487"/>
    <cellStyle name="常规 5 6 5 3 3 3 2 2" xfId="41488"/>
    <cellStyle name="常规 5 2 5 5 3 3 3 2 2" xfId="41489"/>
    <cellStyle name="常规 5 2 2 4 5 3 3 3 2 2" xfId="41490"/>
    <cellStyle name="常规 5 4 2 5 3 3 3 2 2" xfId="41491"/>
    <cellStyle name="常规 5 2 3 2 5 3 3 3 2 2" xfId="41492"/>
    <cellStyle name="常规 5 2 2 2 2 5 3 3 3 2 2" xfId="41493"/>
    <cellStyle name="常规 5 5 2 5 3 3 3 2 2" xfId="41494"/>
    <cellStyle name="常规 5 2 4 2 5 3 3 3 2 2" xfId="41495"/>
    <cellStyle name="常规 5 2 2 3 2 5 3 3 3 2 2" xfId="41496"/>
    <cellStyle name="常规 5 11 3 3 3 2 2" xfId="41497"/>
    <cellStyle name="常规 5 2 10 3 3 3 2 2" xfId="41498"/>
    <cellStyle name="常规 5 2 2 9 3 3 3 2 2" xfId="41499"/>
    <cellStyle name="常规 5 4 7 3 3 3 2 2" xfId="41500"/>
    <cellStyle name="常规 5 2 3 7 3 3 3 2 2" xfId="41501"/>
    <cellStyle name="常规 5 2 2 2 7 3 3 3 2 2" xfId="41502"/>
    <cellStyle name="常规 5 5 7 3 3 3 2 2" xfId="41503"/>
    <cellStyle name="常规 5 2 4 7 3 3 3 2 2" xfId="41504"/>
    <cellStyle name="常规 5 2 2 3 7 3 3 3 2 2" xfId="41505"/>
    <cellStyle name="常规 5 6 6 3 3 3 2 2" xfId="41506"/>
    <cellStyle name="常规 5 2 5 6 3 3 3 2 2" xfId="41507"/>
    <cellStyle name="常规 5 2 2 4 6 3 3 3 2 2" xfId="41508"/>
    <cellStyle name="常规 5 4 2 6 3 3 3 2 2" xfId="41509"/>
    <cellStyle name="常规 5 2 3 2 6 3 3 3 2 2" xfId="41510"/>
    <cellStyle name="常规 5 2 2 2 2 6 3 3 3 2 2" xfId="41511"/>
    <cellStyle name="常规 5 5 2 6 3 3 3 2 2" xfId="41512"/>
    <cellStyle name="常规 5 2 4 2 6 3 3 3 2 2" xfId="41513"/>
    <cellStyle name="常规 5 2 2 3 2 6 3 3 3 2 2" xfId="41514"/>
    <cellStyle name="常规 5 12 2 3 3 2 2" xfId="41515"/>
    <cellStyle name="常规 5 2 11 2 3 3 2 2" xfId="41516"/>
    <cellStyle name="常规 5 2 2 10 2 3 3 2 2" xfId="41517"/>
    <cellStyle name="常规 5 4 8 2 3 3 2 2" xfId="41518"/>
    <cellStyle name="常规 5 2 3 8 2 3 3 2 2" xfId="41519"/>
    <cellStyle name="常规 5 2 2 2 8 2 3 3 2 2" xfId="41520"/>
    <cellStyle name="常规 5 5 8 2 3 3 2 2" xfId="41521"/>
    <cellStyle name="常规 5 2 4 8 2 3 3 2 2" xfId="41522"/>
    <cellStyle name="常规 5 2 2 3 8 2 3 3 2 2" xfId="41523"/>
    <cellStyle name="常规 5 6 7 2 3 3 2 2" xfId="41524"/>
    <cellStyle name="常规 5 2 5 7 2 3 3 2 2" xfId="41525"/>
    <cellStyle name="常规 5 2 2 4 7 2 3 3 2 2" xfId="41526"/>
    <cellStyle name="常规 5 4 2 7 2 3 3 2 2" xfId="41527"/>
    <cellStyle name="常规 5 2 3 2 7 2 3 3 2 2" xfId="41528"/>
    <cellStyle name="常规 5 2 2 2 2 7 2 3 3 2 2" xfId="41529"/>
    <cellStyle name="常规 5 5 2 7 2 3 3 2 2" xfId="41530"/>
    <cellStyle name="常规 5 2 4 2 7 2 3 3 2 2" xfId="41531"/>
    <cellStyle name="常规 5 2 2 3 2 7 2 3 3 2 2" xfId="41532"/>
    <cellStyle name="常规 5 7 2 2 3 3 2 2" xfId="41533"/>
    <cellStyle name="常规 5 2 6 2 2 3 3 2 2" xfId="41534"/>
    <cellStyle name="常规 5 2 2 5 2 2 3 3 2 2" xfId="41535"/>
    <cellStyle name="常规 5 4 3 2 2 3 3 2 2" xfId="41536"/>
    <cellStyle name="常规 5 2 3 3 2 2 3 3 2 2" xfId="41537"/>
    <cellStyle name="常规 5 2 2 2 3 2 2 3 3 2 2" xfId="41538"/>
    <cellStyle name="常规 5 5 3 2 2 3 3 2 2" xfId="41539"/>
    <cellStyle name="常规 5 2 4 3 2 2 3 3 2 2" xfId="41540"/>
    <cellStyle name="常规 5 2 2 3 3 2 2 3 3 2 2" xfId="41541"/>
    <cellStyle name="常规 5 6 2 2 2 3 3 2 2" xfId="41542"/>
    <cellStyle name="常规 5 2 5 2 2 2 3 3 2 2" xfId="41543"/>
    <cellStyle name="常规 5 2 2 4 2 2 2 3 3 2 2" xfId="41544"/>
    <cellStyle name="常规 5 4 2 2 2 2 3 3 2 2" xfId="41545"/>
    <cellStyle name="常规 5 2 3 2 2 2 2 3 3 2 2" xfId="41546"/>
    <cellStyle name="常规 5 2 2 2 2 2 2 2 3 3 2 2" xfId="41547"/>
    <cellStyle name="常规 5 5 2 2 2 2 3 3 2 2" xfId="41548"/>
    <cellStyle name="常规 5 2 4 2 2 2 2 3 3 2 2" xfId="41549"/>
    <cellStyle name="常规 5 2 2 3 2 2 2 2 3 3 2 2" xfId="41550"/>
    <cellStyle name="常规 5 8 2 2 3 3 2 2" xfId="41551"/>
    <cellStyle name="常规 5 2 7 2 2 3 3 2 2" xfId="41552"/>
    <cellStyle name="常规 5 2 2 6 2 2 3 3 2 2" xfId="41553"/>
    <cellStyle name="常规 5 4 4 2 2 3 3 2 2" xfId="41554"/>
    <cellStyle name="常规 5 2 3 4 2 2 3 3 2 2" xfId="41555"/>
    <cellStyle name="常规 5 2 2 2 4 2 2 3 3 2 2" xfId="41556"/>
    <cellStyle name="常规 5 5 4 2 2 3 3 2 2" xfId="41557"/>
    <cellStyle name="常规 5 2 4 4 2 2 3 3 2 2" xfId="41558"/>
    <cellStyle name="常规 5 2 2 3 4 2 2 3 3 2 2" xfId="41559"/>
    <cellStyle name="常规 5 6 3 2 2 3 3 2 2" xfId="41560"/>
    <cellStyle name="常规 5 2 5 3 2 2 3 3 2 2" xfId="41561"/>
    <cellStyle name="常规 5 2 2 4 3 2 2 3 3 2 2" xfId="41562"/>
    <cellStyle name="常规 5 4 2 3 2 2 3 3 2 2" xfId="41563"/>
    <cellStyle name="常规 5 2 3 2 3 2 2 3 3 2 2" xfId="41564"/>
    <cellStyle name="常规 5 2 2 2 2 3 2 2 3 3 2 2" xfId="41565"/>
    <cellStyle name="常规 5 5 2 3 2 2 3 3 2 2" xfId="41566"/>
    <cellStyle name="常规 5 2 4 2 3 2 2 3 3 2 2" xfId="41567"/>
    <cellStyle name="常规 5 2 2 3 2 3 2 2 3 3 2 2" xfId="41568"/>
    <cellStyle name="常规 5 9 2 2 3 3 2 2" xfId="41569"/>
    <cellStyle name="常规 5 2 8 2 2 3 3 2 2" xfId="41570"/>
    <cellStyle name="常规 5 2 2 7 2 2 3 3 2 2" xfId="41571"/>
    <cellStyle name="常规 5 4 5 2 2 3 3 2 2" xfId="41572"/>
    <cellStyle name="常规 5 2 3 5 2 2 3 3 2 2" xfId="41573"/>
    <cellStyle name="常规 5 2 2 2 5 2 2 3 3 2 2" xfId="41574"/>
    <cellStyle name="常规 5 5 5 2 2 3 3 2 2" xfId="41575"/>
    <cellStyle name="常规 5 2 4 5 2 2 3 3 2 2" xfId="41576"/>
    <cellStyle name="常规 5 2 2 3 5 2 2 3 3 2 2" xfId="41577"/>
    <cellStyle name="常规 5 6 4 2 2 3 3 2 2" xfId="41578"/>
    <cellStyle name="常规 5 2 5 4 2 2 3 3 2 2" xfId="41579"/>
    <cellStyle name="常规 5 2 2 4 4 2 2 3 3 2 2" xfId="41580"/>
    <cellStyle name="常规 5 4 2 4 2 2 3 3 2 2" xfId="41581"/>
    <cellStyle name="常规 5 2 3 2 4 2 2 3 3 2 2" xfId="41582"/>
    <cellStyle name="常规 5 2 2 2 2 4 2 2 3 3 2 2" xfId="41583"/>
    <cellStyle name="常规 5 5 2 4 2 2 3 3 2 2" xfId="41584"/>
    <cellStyle name="常规 5 2 4 2 4 2 2 3 3 2 2" xfId="41585"/>
    <cellStyle name="常规 5 2 2 3 2 4 2 2 3 3 2 2" xfId="41586"/>
    <cellStyle name="常规 5 10 2 2 3 3 2 2" xfId="41587"/>
    <cellStyle name="常规 5 2 9 2 2 3 3 2 2" xfId="41588"/>
    <cellStyle name="常规 5 2 2 8 2 2 3 3 2 2" xfId="41589"/>
    <cellStyle name="常规 5 4 6 2 2 3 3 2 2" xfId="41590"/>
    <cellStyle name="常规 5 2 3 6 2 2 3 3 2 2" xfId="41591"/>
    <cellStyle name="常规 5 2 2 2 6 2 2 3 3 2 2" xfId="41592"/>
    <cellStyle name="常规 5 5 6 2 2 3 3 2 2" xfId="41593"/>
    <cellStyle name="常规 5 2 4 6 2 2 3 3 2 2" xfId="41594"/>
    <cellStyle name="常规 5 2 2 3 6 2 2 3 3 2 2" xfId="41595"/>
    <cellStyle name="常规 5 6 5 2 2 3 3 2 2" xfId="41596"/>
    <cellStyle name="常规 5 2 5 5 2 2 3 3 2 2" xfId="41597"/>
    <cellStyle name="常规 5 2 2 4 5 2 2 3 3 2 2" xfId="41598"/>
    <cellStyle name="常规 5 4 2 5 2 2 3 3 2 2" xfId="41599"/>
    <cellStyle name="常规 5 2 3 2 5 2 2 3 3 2 2" xfId="41600"/>
    <cellStyle name="常规 5 2 2 2 2 5 2 2 3 3 2 2" xfId="41601"/>
    <cellStyle name="常规 5 5 2 5 2 2 3 3 2 2" xfId="41602"/>
    <cellStyle name="常规 5 2 4 2 5 2 2 3 3 2 2" xfId="41603"/>
    <cellStyle name="常规 5 2 2 3 2 5 2 2 3 3 2 2" xfId="41604"/>
    <cellStyle name="常规 5 11 2 2 3 3 2 2" xfId="41605"/>
    <cellStyle name="常规 5 2 10 2 2 3 3 2 2" xfId="41606"/>
    <cellStyle name="常规 5 2 2 9 2 2 3 3 2 2" xfId="41607"/>
    <cellStyle name="常规 5 4 7 2 2 3 3 2 2" xfId="41608"/>
    <cellStyle name="常规 5 2 3 7 2 2 3 3 2 2" xfId="41609"/>
    <cellStyle name="常规 5 2 2 2 7 2 2 3 3 2 2" xfId="41610"/>
    <cellStyle name="常规 5 5 7 2 2 3 3 2 2" xfId="41611"/>
    <cellStyle name="常规 5 2 4 7 2 2 3 3 2 2" xfId="41612"/>
    <cellStyle name="常规 5 2 2 3 7 2 2 3 3 2 2" xfId="41613"/>
    <cellStyle name="常规 5 6 6 2 2 3 3 2 2" xfId="41614"/>
    <cellStyle name="常规 5 2 5 6 2 2 3 3 2 2" xfId="41615"/>
    <cellStyle name="常规 5 2 2 4 6 2 2 3 3 2 2" xfId="41616"/>
    <cellStyle name="常规 5 4 2 6 2 2 3 3 2 2" xfId="41617"/>
    <cellStyle name="常规 5 2 3 2 6 2 2 3 3 2 2" xfId="41618"/>
    <cellStyle name="常规 5 2 2 2 2 6 2 2 3 3 2 2" xfId="41619"/>
    <cellStyle name="常规 5 5 2 6 2 2 3 3 2 2" xfId="41620"/>
    <cellStyle name="常规 5 2 4 2 6 2 2 3 3 2 2" xfId="41621"/>
    <cellStyle name="常规 5 2 2 3 2 6 2 2 3 3 2 2" xfId="41622"/>
    <cellStyle name="常规 5 14 3 3 2 2" xfId="41623"/>
    <cellStyle name="常规 5 2 13 3 3 2 2" xfId="41624"/>
    <cellStyle name="常规 5 2 2 12 3 3 2 2" xfId="41625"/>
    <cellStyle name="常规 5 4 10 3 3 2 2" xfId="41626"/>
    <cellStyle name="常规 5 2 3 10 3 3 2 2" xfId="41627"/>
    <cellStyle name="常规 5 2 2 2 10 3 3 2 2" xfId="41628"/>
    <cellStyle name="常规 5 5 10 3 3 2 2" xfId="41629"/>
    <cellStyle name="常规 5 2 4 10 3 3 2 2" xfId="41630"/>
    <cellStyle name="常规 5 2 2 3 10 3 3 2 2" xfId="41631"/>
    <cellStyle name="常规 5 6 9 3 3 2 2" xfId="41632"/>
    <cellStyle name="常规 5 2 5 9 3 3 2 2" xfId="41633"/>
    <cellStyle name="常规 5 2 2 4 9 3 3 2 2" xfId="41634"/>
    <cellStyle name="常规 5 4 2 9 3 3 2 2" xfId="41635"/>
    <cellStyle name="常规 5 2 3 2 9 3 3 2 2" xfId="41636"/>
    <cellStyle name="常规 5 2 2 2 2 9 3 3 2 2" xfId="41637"/>
    <cellStyle name="常规 5 5 2 9 3 3 2 2" xfId="41638"/>
    <cellStyle name="常规 5 2 4 2 9 3 3 2 2" xfId="41639"/>
    <cellStyle name="常规 5 2 2 3 2 9 3 3 2 2" xfId="41640"/>
    <cellStyle name="常规 5 7 4 3 3 2 2" xfId="41641"/>
    <cellStyle name="常规 5 2 6 4 3 3 2 2" xfId="41642"/>
    <cellStyle name="常规 5 2 2 5 4 3 3 2 2" xfId="41643"/>
    <cellStyle name="常规 5 4 3 4 3 3 2 2" xfId="41644"/>
    <cellStyle name="常规 5 2 3 3 4 3 3 2 2" xfId="41645"/>
    <cellStyle name="常规 5 2 2 2 3 4 3 3 2 2" xfId="41646"/>
    <cellStyle name="常规 5 5 3 4 3 3 2 2" xfId="41647"/>
    <cellStyle name="常规 5 2 4 3 4 3 3 2 2" xfId="41648"/>
    <cellStyle name="常规 5 2 2 3 3 4 3 3 2 2" xfId="41649"/>
    <cellStyle name="常规 5 6 2 4 3 3 2 2" xfId="41650"/>
    <cellStyle name="常规 5 2 5 2 4 3 3 2 2" xfId="41651"/>
    <cellStyle name="常规 5 2 2 4 2 4 3 3 2 2" xfId="41652"/>
    <cellStyle name="常规 5 4 2 2 4 3 3 2 2" xfId="41653"/>
    <cellStyle name="常规 5 2 3 2 2 4 3 3 2 2" xfId="41654"/>
    <cellStyle name="常规 5 2 2 2 2 2 4 3 3 2 2" xfId="41655"/>
    <cellStyle name="常规 5 5 2 2 4 3 3 2 2" xfId="41656"/>
    <cellStyle name="常规 5 2 4 2 2 4 3 3 2 2" xfId="41657"/>
    <cellStyle name="常规 5 2 2 3 2 2 4 3 3 2 2" xfId="41658"/>
    <cellStyle name="常规 5 8 4 3 3 2 2" xfId="41659"/>
    <cellStyle name="常规 5 2 7 4 3 3 2 2" xfId="41660"/>
    <cellStyle name="常规 5 2 2 6 4 3 3 2 2" xfId="41661"/>
    <cellStyle name="常规 5 4 4 4 3 3 2 2" xfId="41662"/>
    <cellStyle name="常规 5 2 3 4 4 3 3 2 2" xfId="41663"/>
    <cellStyle name="常规 5 2 2 2 4 4 3 3 2 2" xfId="41664"/>
    <cellStyle name="常规 5 5 4 4 3 3 2 2" xfId="41665"/>
    <cellStyle name="常规 5 2 4 4 4 3 3 2 2" xfId="41666"/>
    <cellStyle name="常规 5 2 2 3 4 4 3 3 2 2" xfId="41667"/>
    <cellStyle name="常规 5 6 3 4 3 3 2 2" xfId="41668"/>
    <cellStyle name="常规 5 2 5 3 4 3 3 2 2" xfId="41669"/>
    <cellStyle name="常规 5 2 2 4 3 4 3 3 2 2" xfId="41670"/>
    <cellStyle name="常规 5 4 2 3 4 3 3 2 2" xfId="41671"/>
    <cellStyle name="常规 5 2 3 2 3 4 3 3 2 2" xfId="41672"/>
    <cellStyle name="常规 5 2 2 2 2 3 4 3 3 2 2" xfId="41673"/>
    <cellStyle name="常规 5 5 2 3 4 3 3 2 2" xfId="41674"/>
    <cellStyle name="常规 5 2 4 2 3 4 3 3 2 2" xfId="41675"/>
    <cellStyle name="常规 5 2 2 3 2 3 4 3 3 2 2" xfId="41676"/>
    <cellStyle name="常规 5 9 4 3 3 2 2" xfId="41677"/>
    <cellStyle name="常规 5 2 8 4 3 3 2 2" xfId="41678"/>
    <cellStyle name="常规 5 2 2 7 4 3 3 2 2" xfId="41679"/>
    <cellStyle name="常规 5 4 5 4 3 3 2 2" xfId="41680"/>
    <cellStyle name="常规 5 2 3 5 4 3 3 2 2" xfId="41681"/>
    <cellStyle name="常规 5 2 2 2 5 4 3 3 2 2" xfId="41682"/>
    <cellStyle name="常规 5 5 5 4 3 3 2 2" xfId="41683"/>
    <cellStyle name="常规 5 2 4 5 4 3 3 2 2" xfId="41684"/>
    <cellStyle name="常规 5 2 2 3 5 4 3 3 2 2" xfId="41685"/>
    <cellStyle name="常规 5 6 4 4 3 3 2 2" xfId="41686"/>
    <cellStyle name="常规 5 2 5 4 4 3 3 2 2" xfId="41687"/>
    <cellStyle name="常规 5 2 2 4 4 4 3 3 2 2" xfId="41688"/>
    <cellStyle name="常规 5 4 2 4 4 3 3 2 2" xfId="41689"/>
    <cellStyle name="常规 5 2 3 2 4 4 3 3 2 2" xfId="41690"/>
    <cellStyle name="常规 5 2 2 2 2 4 4 3 3 2 2" xfId="41691"/>
    <cellStyle name="常规 5 5 2 4 4 3 3 2 2" xfId="41692"/>
    <cellStyle name="常规 5 2 4 2 4 4 3 3 2 2" xfId="41693"/>
    <cellStyle name="常规 5 2 2 3 2 4 4 3 3 2 2" xfId="41694"/>
    <cellStyle name="常规 5 10 4 3 3 2 2" xfId="41695"/>
    <cellStyle name="常规 5 2 9 4 3 3 2 2" xfId="41696"/>
    <cellStyle name="常规 5 2 2 8 4 3 3 2 2" xfId="41697"/>
    <cellStyle name="常规 5 4 6 4 3 3 2 2" xfId="41698"/>
    <cellStyle name="常规 5 2 3 6 4 3 3 2 2" xfId="41699"/>
    <cellStyle name="常规 5 2 2 2 6 4 3 3 2 2" xfId="41700"/>
    <cellStyle name="常规 5 5 6 4 3 3 2 2" xfId="41701"/>
    <cellStyle name="常规 5 2 4 6 4 3 3 2 2" xfId="41702"/>
    <cellStyle name="常规 5 2 2 3 6 4 3 3 2 2" xfId="41703"/>
    <cellStyle name="常规 5 6 5 4 3 3 2 2" xfId="41704"/>
    <cellStyle name="常规 5 2 5 5 4 3 3 2 2" xfId="41705"/>
    <cellStyle name="常规 5 2 2 4 5 4 3 3 2 2" xfId="41706"/>
    <cellStyle name="常规 5 4 2 5 4 3 3 2 2" xfId="41707"/>
    <cellStyle name="常规 5 2 3 2 5 4 3 3 2 2" xfId="41708"/>
    <cellStyle name="常规 5 2 2 2 2 5 4 3 3 2 2" xfId="41709"/>
    <cellStyle name="常规 5 5 2 5 4 3 3 2 2" xfId="41710"/>
    <cellStyle name="常规 5 2 4 2 5 4 3 3 2 2" xfId="41711"/>
    <cellStyle name="常规 5 2 2 3 2 5 4 3 3 2 2" xfId="41712"/>
    <cellStyle name="常规 5 11 4 3 3 2 2" xfId="41713"/>
    <cellStyle name="常规 5 2 10 4 3 3 2 2" xfId="41714"/>
    <cellStyle name="常规 5 2 2 9 4 3 3 2 2" xfId="41715"/>
    <cellStyle name="常规 5 4 7 4 3 3 2 2" xfId="41716"/>
    <cellStyle name="常规 5 2 3 7 4 3 3 2 2" xfId="41717"/>
    <cellStyle name="常规 5 2 2 2 7 4 3 3 2 2" xfId="41718"/>
    <cellStyle name="常规 5 5 7 4 3 3 2 2" xfId="41719"/>
    <cellStyle name="常规 5 2 4 7 4 3 3 2 2" xfId="41720"/>
    <cellStyle name="常规 5 2 2 3 7 4 3 3 2 2" xfId="41721"/>
    <cellStyle name="常规 5 6 6 4 3 3 2 2" xfId="41722"/>
    <cellStyle name="常规 5 2 5 6 4 3 3 2 2" xfId="41723"/>
    <cellStyle name="常规 5 2 2 4 6 4 3 3 2 2" xfId="41724"/>
    <cellStyle name="常规 5 4 2 6 4 3 3 2 2" xfId="41725"/>
    <cellStyle name="常规 5 2 3 2 6 4 3 3 2 2" xfId="41726"/>
    <cellStyle name="常规 5 2 2 2 2 6 4 3 3 2 2" xfId="41727"/>
    <cellStyle name="常规 5 5 2 6 4 3 3 2 2" xfId="41728"/>
    <cellStyle name="常规 5 2 4 2 6 4 3 3 2 2" xfId="41729"/>
    <cellStyle name="常规 5 2 2 3 2 6 4 3 3 2 2" xfId="41730"/>
    <cellStyle name="常规 5 12 3 3 3 2 2" xfId="41731"/>
    <cellStyle name="常规 5 2 11 3 3 3 2 2" xfId="41732"/>
    <cellStyle name="常规 5 2 2 10 3 3 3 2 2" xfId="41733"/>
    <cellStyle name="常规 5 4 8 3 3 3 2 2" xfId="41734"/>
    <cellStyle name="常规 5 2 3 8 3 3 3 2 2" xfId="41735"/>
    <cellStyle name="常规 5 2 2 2 8 3 3 3 2 2" xfId="41736"/>
    <cellStyle name="常规 5 5 8 3 3 3 2 2" xfId="41737"/>
    <cellStyle name="常规 5 2 4 8 3 3 3 2 2" xfId="41738"/>
    <cellStyle name="常规 5 2 2 3 8 3 3 3 2 2" xfId="41739"/>
    <cellStyle name="常规 5 6 7 3 3 3 2 2" xfId="41740"/>
    <cellStyle name="常规 5 2 5 7 3 3 3 2 2" xfId="41741"/>
    <cellStyle name="常规 5 2 2 4 7 3 3 3 2 2" xfId="41742"/>
    <cellStyle name="常规 5 4 2 7 3 3 3 2 2" xfId="41743"/>
    <cellStyle name="常规 5 2 3 2 7 3 3 3 2 2" xfId="41744"/>
    <cellStyle name="常规 5 2 2 2 2 7 3 3 3 2 2" xfId="41745"/>
    <cellStyle name="常规 5 5 2 7 3 3 3 2 2" xfId="41746"/>
    <cellStyle name="常规 5 2 4 2 7 3 3 3 2 2" xfId="41747"/>
    <cellStyle name="常规 5 2 2 3 2 7 3 3 3 2 2" xfId="41748"/>
    <cellStyle name="常规 5 7 2 3 3 3 2 2" xfId="41749"/>
    <cellStyle name="常规 5 2 6 2 3 3 3 2 2" xfId="41750"/>
    <cellStyle name="常规 5 2 2 5 2 3 3 3 2 2" xfId="41751"/>
    <cellStyle name="常规 5 4 3 2 3 3 3 2 2" xfId="41752"/>
    <cellStyle name="常规 5 2 3 3 2 3 3 3 2 2" xfId="41753"/>
    <cellStyle name="常规 5 2 2 2 3 2 3 3 3 2 2" xfId="41754"/>
    <cellStyle name="常规 5 5 3 2 3 3 3 2 2" xfId="41755"/>
    <cellStyle name="常规 5 2 4 3 2 3 3 3 2 2" xfId="41756"/>
    <cellStyle name="常规 5 2 2 3 3 2 3 3 3 2 2" xfId="41757"/>
    <cellStyle name="常规 5 6 2 2 3 3 3 2 2" xfId="41758"/>
    <cellStyle name="常规 5 2 5 2 2 3 3 3 2 2" xfId="41759"/>
    <cellStyle name="常规 5 2 2 4 2 2 3 3 3 2 2" xfId="41760"/>
    <cellStyle name="常规 5 4 2 2 2 3 3 3 2 2" xfId="41761"/>
    <cellStyle name="常规 5 2 3 2 2 2 3 3 3 2 2" xfId="41762"/>
    <cellStyle name="常规 5 2 2 2 2 2 2 3 3 3 2 2" xfId="41763"/>
    <cellStyle name="常规 5 5 2 2 2 3 3 3 2 2" xfId="41764"/>
    <cellStyle name="常规 5 2 4 2 2 2 3 3 3 2 2" xfId="41765"/>
    <cellStyle name="常规 5 2 2 3 2 2 2 3 3 3 2 2" xfId="41766"/>
    <cellStyle name="常规 5 8 2 3 3 3 2 2" xfId="41767"/>
    <cellStyle name="常规 5 2 7 2 3 3 3 2 2" xfId="41768"/>
    <cellStyle name="常规 5 2 2 6 2 3 3 3 2 2" xfId="41769"/>
    <cellStyle name="常规 5 4 4 2 3 3 3 2 2" xfId="41770"/>
    <cellStyle name="常规 5 2 3 4 2 3 3 3 2 2" xfId="41771"/>
    <cellStyle name="常规 5 2 2 2 4 2 3 3 3 2 2" xfId="41772"/>
    <cellStyle name="常规 5 5 4 2 3 3 3 2 2" xfId="41773"/>
    <cellStyle name="常规 5 2 4 4 2 3 3 3 2 2" xfId="41774"/>
    <cellStyle name="常规 5 2 2 3 4 2 3 3 3 2 2" xfId="41775"/>
    <cellStyle name="常规 5 6 3 2 3 3 3 2 2" xfId="41776"/>
    <cellStyle name="常规 5 2 5 3 2 3 3 3 2 2" xfId="41777"/>
    <cellStyle name="常规 5 2 2 4 3 2 3 3 3 2 2" xfId="41778"/>
    <cellStyle name="常规 5 4 2 3 2 3 3 3 2 2" xfId="41779"/>
    <cellStyle name="常规 5 2 3 2 3 2 3 3 3 2 2" xfId="41780"/>
    <cellStyle name="常规 5 2 2 2 2 3 2 3 3 3 2 2" xfId="41781"/>
    <cellStyle name="常规 5 5 2 3 2 3 3 3 2 2" xfId="41782"/>
    <cellStyle name="常规 5 2 4 2 3 2 3 3 3 2 2" xfId="41783"/>
    <cellStyle name="常规 5 2 2 3 2 3 2 3 3 3 2 2" xfId="41784"/>
    <cellStyle name="常规 5 9 2 3 3 3 2 2" xfId="41785"/>
    <cellStyle name="常规 5 2 8 2 3 3 3 2 2" xfId="41786"/>
    <cellStyle name="常规 5 2 2 7 2 3 3 3 2 2" xfId="41787"/>
    <cellStyle name="常规 5 4 5 2 3 3 3 2 2" xfId="41788"/>
    <cellStyle name="常规 5 2 3 5 2 3 3 3 2 2" xfId="41789"/>
    <cellStyle name="常规 5 2 2 2 5 2 3 3 3 2 2" xfId="41790"/>
    <cellStyle name="常规 5 5 5 2 3 3 3 2 2" xfId="41791"/>
    <cellStyle name="常规 5 2 4 5 2 3 3 3 2 2" xfId="41792"/>
    <cellStyle name="常规 5 2 2 3 5 2 3 3 3 2 2" xfId="41793"/>
    <cellStyle name="常规 5 6 4 2 3 3 3 2 2" xfId="41794"/>
    <cellStyle name="常规 5 2 5 4 2 3 3 3 2 2" xfId="41795"/>
    <cellStyle name="常规 5 2 2 4 4 2 3 3 3 2 2" xfId="41796"/>
    <cellStyle name="常规 5 4 2 4 2 3 3 3 2 2" xfId="41797"/>
    <cellStyle name="常规 5 2 3 2 4 2 3 3 3 2 2" xfId="41798"/>
    <cellStyle name="常规 5 2 2 2 2 4 2 3 3 3 2 2" xfId="41799"/>
    <cellStyle name="常规 5 5 2 4 2 3 3 3 2 2" xfId="41800"/>
    <cellStyle name="常规 5 2 4 2 4 2 3 3 3 2 2" xfId="41801"/>
    <cellStyle name="常规 5 2 2 3 2 4 2 3 3 3 2 2" xfId="41802"/>
    <cellStyle name="常规 5 10 2 3 3 3 2 2" xfId="41803"/>
    <cellStyle name="常规 5 2 9 2 3 3 3 2 2" xfId="41804"/>
    <cellStyle name="常规 5 2 2 8 2 3 3 3 2 2" xfId="41805"/>
    <cellStyle name="常规 5 4 6 2 3 3 3 2 2" xfId="41806"/>
    <cellStyle name="常规 5 2 3 6 2 3 3 3 2 2" xfId="41807"/>
    <cellStyle name="常规 5 2 2 2 6 2 3 3 3 2 2" xfId="41808"/>
    <cellStyle name="常规 5 5 6 2 3 3 3 2 2" xfId="41809"/>
    <cellStyle name="常规 5 2 4 6 2 3 3 3 2 2" xfId="41810"/>
    <cellStyle name="常规 5 2 2 3 6 2 3 3 3 2 2" xfId="41811"/>
    <cellStyle name="常规 5 6 5 2 3 3 3 2 2" xfId="41812"/>
    <cellStyle name="常规 5 2 5 5 2 3 3 3 2 2" xfId="41813"/>
    <cellStyle name="常规 5 2 2 4 5 2 3 3 3 2 2" xfId="41814"/>
    <cellStyle name="常规 5 4 2 5 2 3 3 3 2 2" xfId="41815"/>
    <cellStyle name="常规 5 2 3 2 5 2 3 3 3 2 2" xfId="41816"/>
    <cellStyle name="常规 5 2 2 2 2 5 2 3 3 3 2 2" xfId="41817"/>
    <cellStyle name="常规 5 5 2 5 2 3 3 3 2 2" xfId="41818"/>
    <cellStyle name="常规 5 2 4 2 5 2 3 3 3 2 2" xfId="41819"/>
    <cellStyle name="常规 5 2 2 3 2 5 2 3 3 3 2 2" xfId="41820"/>
    <cellStyle name="常规 5 11 2 3 3 3 2 2" xfId="41821"/>
    <cellStyle name="常规 5 2 10 2 3 3 3 2 2" xfId="41822"/>
    <cellStyle name="常规 5 2 2 9 2 3 3 3 2 2" xfId="41823"/>
    <cellStyle name="常规 5 4 7 2 3 3 3 2 2" xfId="41824"/>
    <cellStyle name="常规 5 2 3 7 2 3 3 3 2 2" xfId="41825"/>
    <cellStyle name="常规 5 2 2 2 7 2 3 3 3 2 2" xfId="41826"/>
    <cellStyle name="常规 5 5 7 2 3 3 3 2 2" xfId="41827"/>
    <cellStyle name="常规 5 2 4 7 2 3 3 3 2 2" xfId="41828"/>
    <cellStyle name="常规 5 2 2 3 7 2 3 3 3 2 2" xfId="41829"/>
    <cellStyle name="常规 5 6 6 2 3 3 3 2 2" xfId="41830"/>
    <cellStyle name="常规 5 2 5 6 2 3 3 3 2 2" xfId="41831"/>
    <cellStyle name="常规 5 2 2 4 6 2 3 3 3 2 2" xfId="41832"/>
    <cellStyle name="常规 5 4 2 6 2 3 3 3 2 2" xfId="41833"/>
    <cellStyle name="常规 5 2 3 2 6 2 3 3 3 2 2" xfId="41834"/>
    <cellStyle name="常规 5 2 2 2 2 6 2 3 3 3 2 2" xfId="41835"/>
    <cellStyle name="常规 5 5 2 6 2 3 3 3 2 2" xfId="41836"/>
    <cellStyle name="常规 5 2 4 2 6 2 3 3 3 2 2" xfId="41837"/>
    <cellStyle name="常规 5 2 2 3 2 6 2 3 3 3 2 2" xfId="41838"/>
    <cellStyle name="常规 5 15 2 3 2 2" xfId="41839"/>
    <cellStyle name="常规 5 2 14 2 3 2 2" xfId="41840"/>
    <cellStyle name="常规 5 2 2 13 2 3 2 2" xfId="41841"/>
    <cellStyle name="常规 5 4 11 2 3 2 2" xfId="41842"/>
    <cellStyle name="常规 5 2 3 11 2 3 2 2" xfId="41843"/>
    <cellStyle name="常规 5 2 2 2 11 2 3 2 2" xfId="41844"/>
    <cellStyle name="常规 5 5 11 2 3 2 2" xfId="41845"/>
    <cellStyle name="常规 5 2 4 11 2 3 2 2" xfId="41846"/>
    <cellStyle name="常规 5 2 2 3 11 2 3 2 2" xfId="41847"/>
    <cellStyle name="常规 5 6 10 2 3 2 2" xfId="41848"/>
    <cellStyle name="常规 5 2 5 10 2 3 2 2" xfId="41849"/>
    <cellStyle name="常规 5 2 2 4 10 2 3 2 2" xfId="41850"/>
    <cellStyle name="常规 5 4 2 10 2 3 2 2" xfId="41851"/>
    <cellStyle name="常规 5 2 3 2 10 2 3 2 2" xfId="41852"/>
    <cellStyle name="常规 5 2 2 2 2 10 2 3 2 2" xfId="41853"/>
    <cellStyle name="常规 5 5 2 10 2 3 2 2" xfId="41854"/>
    <cellStyle name="常规 5 2 4 2 10 2 3 2 2" xfId="41855"/>
    <cellStyle name="常规 5 2 2 3 2 10 2 3 2 2" xfId="41856"/>
    <cellStyle name="常规 5 7 5 2 3 2 2" xfId="41857"/>
    <cellStyle name="常规 5 2 6 5 2 3 2 2" xfId="41858"/>
    <cellStyle name="常规 5 2 2 5 5 2 3 2 2" xfId="41859"/>
    <cellStyle name="常规 5 4 3 5 2 3 2 2" xfId="41860"/>
    <cellStyle name="常规 5 2 3 3 5 2 3 2 2" xfId="41861"/>
    <cellStyle name="常规 5 2 2 2 3 5 2 3 2 2" xfId="41862"/>
    <cellStyle name="常规 5 5 3 5 2 3 2 2" xfId="41863"/>
    <cellStyle name="常规 5 2 4 3 5 2 3 2 2" xfId="41864"/>
    <cellStyle name="常规 5 2 2 3 3 5 2 3 2 2" xfId="41865"/>
    <cellStyle name="常规 5 6 2 5 2 3 2 2" xfId="41866"/>
    <cellStyle name="常规 5 2 5 2 5 2 3 2 2" xfId="41867"/>
    <cellStyle name="常规 5 2 2 4 2 5 2 3 2 2" xfId="41868"/>
    <cellStyle name="常规 5 4 2 2 5 2 3 2 2" xfId="41869"/>
    <cellStyle name="常规 5 2 3 2 2 5 2 3 2 2" xfId="41870"/>
    <cellStyle name="常规 5 2 2 2 2 2 5 2 3 2 2" xfId="41871"/>
    <cellStyle name="常规 5 5 2 2 5 2 3 2 2" xfId="41872"/>
    <cellStyle name="常规 5 2 4 2 2 5 2 3 2 2" xfId="41873"/>
    <cellStyle name="常规 5 2 2 3 2 2 5 2 3 2 2" xfId="41874"/>
    <cellStyle name="常规 5 8 5 2 3 2 2" xfId="41875"/>
    <cellStyle name="常规 5 2 7 5 2 3 2 2" xfId="41876"/>
    <cellStyle name="常规 5 2 2 6 5 2 3 2 2" xfId="41877"/>
    <cellStyle name="常规 5 4 4 5 2 3 2 2" xfId="41878"/>
    <cellStyle name="常规 5 2 3 4 5 2 3 2 2" xfId="41879"/>
    <cellStyle name="常规 5 2 2 2 4 5 2 3 2 2" xfId="41880"/>
    <cellStyle name="常规 5 5 4 5 2 3 2 2" xfId="41881"/>
    <cellStyle name="常规 5 2 4 4 5 2 3 2 2" xfId="41882"/>
    <cellStyle name="常规 5 2 2 3 4 5 2 3 2 2" xfId="41883"/>
    <cellStyle name="常规 5 6 3 5 2 3 2 2" xfId="41884"/>
    <cellStyle name="常规 5 2 5 3 5 2 3 2 2" xfId="41885"/>
    <cellStyle name="常规 5 2 2 4 3 5 2 3 2 2" xfId="41886"/>
    <cellStyle name="常规 5 4 2 3 5 2 3 2 2" xfId="41887"/>
    <cellStyle name="常规 5 2 3 2 3 5 2 3 2 2" xfId="41888"/>
    <cellStyle name="常规 5 2 2 2 2 3 5 2 3 2 2" xfId="41889"/>
    <cellStyle name="常规 5 5 2 3 5 2 3 2 2" xfId="41890"/>
    <cellStyle name="常规 5 2 4 2 3 5 2 3 2 2" xfId="41891"/>
    <cellStyle name="常规 5 2 2 3 2 3 5 2 3 2 2" xfId="41892"/>
    <cellStyle name="常规 5 9 5 2 3 2 2" xfId="41893"/>
    <cellStyle name="常规 5 2 8 5 2 3 2 2" xfId="41894"/>
    <cellStyle name="常规 5 2 2 7 5 2 3 2 2" xfId="41895"/>
    <cellStyle name="常规 5 4 5 5 2 3 2 2" xfId="41896"/>
    <cellStyle name="常规 5 2 3 5 5 2 3 2 2" xfId="41897"/>
    <cellStyle name="常规 5 2 2 2 5 5 2 3 2 2" xfId="41898"/>
    <cellStyle name="常规 5 5 5 5 2 3 2 2" xfId="41899"/>
    <cellStyle name="常规 5 2 4 5 5 2 3 2 2" xfId="41900"/>
    <cellStyle name="常规 5 2 2 3 5 5 2 3 2 2" xfId="41901"/>
    <cellStyle name="常规 5 6 4 5 2 3 2 2" xfId="41902"/>
    <cellStyle name="常规 5 2 5 4 5 2 3 2 2" xfId="41903"/>
    <cellStyle name="常规 5 2 2 4 4 5 2 3 2 2" xfId="41904"/>
    <cellStyle name="常规 5 4 2 4 5 2 3 2 2" xfId="41905"/>
    <cellStyle name="常规 5 2 3 2 4 5 2 3 2 2" xfId="41906"/>
    <cellStyle name="常规 5 2 2 2 2 4 5 2 3 2 2" xfId="41907"/>
    <cellStyle name="常规 5 5 2 4 5 2 3 2 2" xfId="41908"/>
    <cellStyle name="常规 5 2 4 2 4 5 2 3 2 2" xfId="41909"/>
    <cellStyle name="常规 5 2 2 3 2 4 5 2 3 2 2" xfId="41910"/>
    <cellStyle name="常规 5 10 5 2 3 2 2" xfId="41911"/>
    <cellStyle name="常规 5 2 9 5 2 3 2 2" xfId="41912"/>
    <cellStyle name="常规 5 2 2 8 5 2 3 2 2" xfId="41913"/>
    <cellStyle name="常规 5 4 6 5 2 3 2 2" xfId="41914"/>
    <cellStyle name="常规 5 2 3 6 5 2 3 2 2" xfId="41915"/>
    <cellStyle name="常规 5 2 2 2 6 5 2 3 2 2" xfId="41916"/>
    <cellStyle name="常规 5 5 6 5 2 3 2 2" xfId="41917"/>
    <cellStyle name="常规 5 2 4 6 5 2 3 2 2" xfId="41918"/>
    <cellStyle name="常规 5 2 2 3 6 5 2 3 2 2" xfId="41919"/>
    <cellStyle name="常规 5 6 5 5 2 3 2 2" xfId="41920"/>
    <cellStyle name="常规 5 2 5 5 5 2 3 2 2" xfId="41921"/>
    <cellStyle name="常规 5 2 2 4 5 5 2 3 2 2" xfId="41922"/>
    <cellStyle name="常规 5 4 2 5 5 2 3 2 2" xfId="41923"/>
    <cellStyle name="常规 5 2 3 2 5 5 2 3 2 2" xfId="41924"/>
    <cellStyle name="常规 5 2 2 2 2 5 5 2 3 2 2" xfId="41925"/>
    <cellStyle name="常规 5 5 2 5 5 2 3 2 2" xfId="41926"/>
    <cellStyle name="常规 5 2 4 2 5 5 2 3 2 2" xfId="41927"/>
    <cellStyle name="常规 5 2 2 3 2 5 5 2 3 2 2" xfId="41928"/>
    <cellStyle name="常规 5 11 5 2 3 2 2" xfId="41929"/>
    <cellStyle name="常规 5 2 10 5 2 3 2 2" xfId="41930"/>
    <cellStyle name="常规 5 2 2 9 5 2 3 2 2" xfId="41931"/>
    <cellStyle name="常规 5 4 7 5 2 3 2 2" xfId="41932"/>
    <cellStyle name="常规 5 2 3 7 5 2 3 2 2" xfId="41933"/>
    <cellStyle name="常规 5 2 2 2 7 5 2 3 2 2" xfId="41934"/>
    <cellStyle name="常规 5 5 7 5 2 3 2 2" xfId="41935"/>
    <cellStyle name="常规 5 2 4 7 5 2 3 2 2" xfId="41936"/>
    <cellStyle name="常规 5 2 2 3 7 5 2 3 2 2" xfId="41937"/>
    <cellStyle name="常规 5 6 6 5 2 3 2 2" xfId="41938"/>
    <cellStyle name="常规 5 2 5 6 5 2 3 2 2" xfId="41939"/>
    <cellStyle name="常规 5 2 2 4 6 5 2 3 2 2" xfId="41940"/>
    <cellStyle name="常规 5 4 2 6 5 2 3 2 2" xfId="41941"/>
    <cellStyle name="常规 5 2 3 2 6 5 2 3 2 2" xfId="41942"/>
    <cellStyle name="常规 5 2 2 2 2 6 5 2 3 2 2" xfId="41943"/>
    <cellStyle name="常规 5 5 2 6 5 2 3 2 2" xfId="41944"/>
    <cellStyle name="常规 5 2 4 2 6 5 2 3 2 2" xfId="41945"/>
    <cellStyle name="常规 5 2 2 3 2 6 5 2 3 2 2" xfId="41946"/>
    <cellStyle name="常规 5 12 4 2 3 2 2" xfId="41947"/>
    <cellStyle name="常规 5 2 11 4 2 3 2 2" xfId="41948"/>
    <cellStyle name="常规 5 2 2 10 4 2 3 2 2" xfId="41949"/>
    <cellStyle name="常规 5 4 8 4 2 3 2 2" xfId="41950"/>
    <cellStyle name="常规 5 2 3 8 4 2 3 2 2" xfId="41951"/>
    <cellStyle name="常规 5 2 2 2 8 4 2 3 2 2" xfId="41952"/>
    <cellStyle name="常规 5 5 8 4 2 3 2 2" xfId="41953"/>
    <cellStyle name="常规 5 2 4 8 4 2 3 2 2" xfId="41954"/>
    <cellStyle name="常规 5 2 2 3 8 4 2 3 2 2" xfId="41955"/>
    <cellStyle name="常规 5 6 7 4 2 3 2 2" xfId="41956"/>
    <cellStyle name="常规 5 2 5 7 4 2 3 2 2" xfId="41957"/>
    <cellStyle name="常规 5 2 2 4 7 4 2 3 2 2" xfId="41958"/>
    <cellStyle name="常规 5 4 2 7 4 2 3 2 2" xfId="41959"/>
    <cellStyle name="常规 5 2 3 2 7 4 2 3 2 2" xfId="41960"/>
    <cellStyle name="常规 5 2 2 2 2 7 4 2 3 2 2" xfId="41961"/>
    <cellStyle name="常规 5 5 2 7 4 2 3 2 2" xfId="41962"/>
    <cellStyle name="常规 5 2 4 2 7 4 2 3 2 2" xfId="41963"/>
    <cellStyle name="常规 5 2 2 3 2 7 4 2 3 2 2" xfId="41964"/>
    <cellStyle name="常规 5 7 2 4 2 3 2 2" xfId="41965"/>
    <cellStyle name="常规 5 2 6 2 4 2 3 2 2" xfId="41966"/>
    <cellStyle name="常规 5 2 2 5 2 4 2 3 2 2" xfId="41967"/>
    <cellStyle name="常规 5 4 3 2 4 2 3 2 2" xfId="41968"/>
    <cellStyle name="常规 5 2 3 3 2 4 2 3 2 2" xfId="41969"/>
    <cellStyle name="常规 5 2 2 2 3 2 4 2 3 2 2" xfId="41970"/>
    <cellStyle name="常规 5 5 3 2 4 2 3 2 2" xfId="41971"/>
    <cellStyle name="常规 5 2 4 3 2 4 2 3 2 2" xfId="41972"/>
    <cellStyle name="常规 5 2 2 3 3 2 4 2 3 2 2" xfId="41973"/>
    <cellStyle name="常规 5 6 2 2 4 2 3 2 2" xfId="41974"/>
    <cellStyle name="常规 5 2 5 2 2 4 2 3 2 2" xfId="41975"/>
    <cellStyle name="常规 5 2 2 4 2 2 4 2 3 2 2" xfId="41976"/>
    <cellStyle name="常规 5 4 2 2 2 4 2 3 2 2" xfId="41977"/>
    <cellStyle name="常规 5 2 3 2 2 2 4 2 3 2 2" xfId="41978"/>
    <cellStyle name="常规 5 2 2 2 2 2 2 4 2 3 2 2" xfId="41979"/>
    <cellStyle name="常规 5 5 2 2 2 4 2 3 2 2" xfId="41980"/>
    <cellStyle name="常规 5 2 4 2 2 2 4 2 3 2 2" xfId="41981"/>
    <cellStyle name="常规 5 2 2 3 2 2 2 4 2 3 2 2" xfId="41982"/>
    <cellStyle name="常规 5 8 2 4 2 3 2 2" xfId="41983"/>
    <cellStyle name="常规 5 2 7 2 4 2 3 2 2" xfId="41984"/>
    <cellStyle name="常规 5 2 2 6 2 4 2 3 2 2" xfId="41985"/>
    <cellStyle name="常规 5 4 4 2 4 2 3 2 2" xfId="41986"/>
    <cellStyle name="常规 5 2 3 4 2 4 2 3 2 2" xfId="41987"/>
    <cellStyle name="常规 5 2 2 2 4 2 4 2 3 2 2" xfId="41988"/>
    <cellStyle name="常规 5 5 4 2 4 2 3 2 2" xfId="41989"/>
    <cellStyle name="常规 5 2 4 4 2 4 2 3 2 2" xfId="41990"/>
    <cellStyle name="常规 5 2 2 3 4 2 4 2 3 2 2" xfId="41991"/>
    <cellStyle name="常规 5 6 3 2 4 2 3 2 2" xfId="41992"/>
    <cellStyle name="常规 5 2 5 3 2 4 2 3 2 2" xfId="41993"/>
    <cellStyle name="常规 5 2 2 4 3 2 4 2 3 2 2" xfId="41994"/>
    <cellStyle name="常规 5 4 2 3 2 4 2 3 2 2" xfId="41995"/>
    <cellStyle name="常规 5 2 3 2 3 2 4 2 3 2 2" xfId="41996"/>
    <cellStyle name="常规 5 2 2 2 2 3 2 4 2 3 2 2" xfId="41997"/>
    <cellStyle name="常规 5 5 2 3 2 4 2 3 2 2" xfId="41998"/>
    <cellStyle name="常规 5 2 4 2 3 2 4 2 3 2 2" xfId="41999"/>
    <cellStyle name="常规 5 2 2 3 2 3 2 4 2 3 2 2" xfId="42000"/>
    <cellStyle name="常规 5 9 2 4 2 3 2 2" xfId="42001"/>
    <cellStyle name="常规 5 2 8 2 4 2 3 2 2" xfId="42002"/>
    <cellStyle name="常规 5 2 2 7 2 4 2 3 2 2" xfId="42003"/>
    <cellStyle name="常规 5 4 5 2 4 2 3 2 2" xfId="42004"/>
    <cellStyle name="常规 5 2 3 5 2 4 2 3 2 2" xfId="42005"/>
    <cellStyle name="常规 5 2 2 2 5 2 4 2 3 2 2" xfId="42006"/>
    <cellStyle name="常规 5 5 5 2 4 2 3 2 2" xfId="42007"/>
    <cellStyle name="常规 5 2 4 5 2 4 2 3 2 2" xfId="42008"/>
    <cellStyle name="常规 5 2 2 3 5 2 4 2 3 2 2" xfId="42009"/>
    <cellStyle name="常规 5 6 4 2 4 2 3 2 2" xfId="42010"/>
    <cellStyle name="常规 5 2 5 4 2 4 2 3 2 2" xfId="42011"/>
    <cellStyle name="常规 5 2 2 4 4 2 4 2 3 2 2" xfId="42012"/>
    <cellStyle name="常规 5 4 2 4 2 4 2 3 2 2" xfId="42013"/>
    <cellStyle name="常规 5 2 3 2 4 2 4 2 3 2 2" xfId="42014"/>
    <cellStyle name="常规 5 2 2 2 2 4 2 4 2 3 2 2" xfId="42015"/>
    <cellStyle name="常规 5 5 2 4 2 4 2 3 2 2" xfId="42016"/>
    <cellStyle name="常规 5 2 4 2 4 2 4 2 3 2 2" xfId="42017"/>
    <cellStyle name="常规 5 2 2 3 2 4 2 4 2 3 2 2" xfId="42018"/>
    <cellStyle name="常规 5 10 2 4 2 3 2 2" xfId="42019"/>
    <cellStyle name="常规 5 2 9 2 4 2 3 2 2" xfId="42020"/>
    <cellStyle name="常规 5 2 2 8 2 4 2 3 2 2" xfId="42021"/>
    <cellStyle name="常规 5 4 6 2 4 2 3 2 2" xfId="42022"/>
    <cellStyle name="常规 5 2 3 6 2 4 2 3 2 2" xfId="42023"/>
    <cellStyle name="常规 5 2 2 2 6 2 4 2 3 2 2" xfId="42024"/>
    <cellStyle name="常规 5 5 6 2 4 2 3 2 2" xfId="42025"/>
    <cellStyle name="常规 5 2 4 6 2 4 2 3 2 2" xfId="42026"/>
    <cellStyle name="常规 5 2 2 3 6 2 4 2 3 2 2" xfId="42027"/>
    <cellStyle name="常规 5 6 5 2 4 2 3 2 2" xfId="42028"/>
    <cellStyle name="常规 5 2 5 5 2 4 2 3 2 2" xfId="42029"/>
    <cellStyle name="常规 5 2 2 4 5 2 4 2 3 2 2" xfId="42030"/>
    <cellStyle name="常规 5 4 2 5 2 4 2 3 2 2" xfId="42031"/>
    <cellStyle name="常规 5 2 3 2 5 2 4 2 3 2 2" xfId="42032"/>
    <cellStyle name="常规 5 2 2 2 2 5 2 4 2 3 2 2" xfId="42033"/>
    <cellStyle name="常规 5 5 2 5 2 4 2 3 2 2" xfId="42034"/>
    <cellStyle name="常规 5 2 4 2 5 2 4 2 3 2 2" xfId="42035"/>
    <cellStyle name="常规 5 2 2 3 2 5 2 4 2 3 2 2" xfId="42036"/>
    <cellStyle name="常规 5 11 2 4 2 3 2 2" xfId="42037"/>
    <cellStyle name="常规 5 2 10 2 4 2 3 2 2" xfId="42038"/>
    <cellStyle name="常规 5 2 2 9 2 4 2 3 2 2" xfId="42039"/>
    <cellStyle name="常规 5 4 7 2 4 2 3 2 2" xfId="42040"/>
    <cellStyle name="常规 5 2 3 7 2 4 2 3 2 2" xfId="42041"/>
    <cellStyle name="常规 5 2 2 2 7 2 4 2 3 2 2" xfId="42042"/>
    <cellStyle name="常规 5 5 7 2 4 2 3 2 2" xfId="42043"/>
    <cellStyle name="常规 5 2 4 7 2 4 2 3 2 2" xfId="42044"/>
    <cellStyle name="常规 5 2 2 3 7 2 4 2 3 2 2" xfId="42045"/>
    <cellStyle name="常规 5 6 6 2 4 2 3 2 2" xfId="42046"/>
    <cellStyle name="常规 5 2 5 6 2 4 2 3 2 2" xfId="42047"/>
    <cellStyle name="常规 5 2 2 4 6 2 4 2 3 2 2" xfId="42048"/>
    <cellStyle name="常规 5 4 2 6 2 4 2 3 2 2" xfId="42049"/>
    <cellStyle name="常规 5 2 3 2 6 2 4 2 3 2 2" xfId="42050"/>
    <cellStyle name="常规 5 2 2 2 2 6 2 4 2 3 2 2" xfId="42051"/>
    <cellStyle name="常规 5 5 2 6 2 4 2 3 2 2" xfId="42052"/>
    <cellStyle name="常规 5 2 4 2 6 2 4 2 3 2 2" xfId="42053"/>
    <cellStyle name="常规 5 2 2 3 2 6 2 4 2 3 2 2" xfId="42054"/>
    <cellStyle name="常规 5 13 2 2 3 2 2" xfId="42055"/>
    <cellStyle name="常规 5 2 12 2 2 3 2 2" xfId="42056"/>
    <cellStyle name="常规 5 2 2 11 2 2 3 2 2" xfId="42057"/>
    <cellStyle name="常规 5 4 9 2 2 3 2 2" xfId="42058"/>
    <cellStyle name="常规 5 2 3 9 2 2 3 2 2" xfId="42059"/>
    <cellStyle name="常规 5 2 2 2 9 2 2 3 2 2" xfId="42060"/>
    <cellStyle name="常规 5 5 9 2 2 3 2 2" xfId="42061"/>
    <cellStyle name="常规 5 2 4 9 2 2 3 2 2" xfId="42062"/>
    <cellStyle name="常规 5 2 2 3 9 2 2 3 2 2" xfId="42063"/>
    <cellStyle name="常规 5 6 8 2 2 3 2 2" xfId="42064"/>
    <cellStyle name="常规 5 2 5 8 2 2 3 2 2" xfId="42065"/>
    <cellStyle name="常规 5 2 2 4 8 2 2 3 2 2" xfId="42066"/>
    <cellStyle name="常规 5 4 2 8 2 2 3 2 2" xfId="42067"/>
    <cellStyle name="常规 5 2 3 2 8 2 2 3 2 2" xfId="42068"/>
    <cellStyle name="常规 5 2 2 2 2 8 2 2 3 2 2" xfId="42069"/>
    <cellStyle name="常规 5 5 2 8 2 2 3 2 2" xfId="42070"/>
    <cellStyle name="常规 5 2 4 2 8 2 2 3 2 2" xfId="42071"/>
    <cellStyle name="常规 5 2 2 3 2 8 2 2 3 2 2" xfId="42072"/>
    <cellStyle name="常规 5 7 3 2 2 3 2 2" xfId="42073"/>
    <cellStyle name="常规 5 2 6 3 2 2 3 2 2" xfId="42074"/>
    <cellStyle name="常规 5 2 2 5 3 2 2 3 2 2" xfId="42075"/>
    <cellStyle name="常规 5 4 3 3 2 2 3 2 2" xfId="42076"/>
    <cellStyle name="常规 5 2 3 3 3 2 2 3 2 2" xfId="42077"/>
    <cellStyle name="常规 5 2 2 2 3 3 2 2 3 2 2" xfId="42078"/>
    <cellStyle name="常规 5 5 3 3 2 2 3 2 2" xfId="42079"/>
    <cellStyle name="常规 5 2 4 3 3 2 2 3 2 2" xfId="42080"/>
    <cellStyle name="常规 5 2 2 3 3 3 2 2 3 2 2" xfId="42081"/>
    <cellStyle name="常规 5 6 2 3 2 2 3 2 2" xfId="42082"/>
    <cellStyle name="常规 5 2 5 2 3 2 2 3 2 2" xfId="42083"/>
    <cellStyle name="常规 5 2 2 4 2 3 2 2 3 2 2" xfId="42084"/>
    <cellStyle name="常规 5 4 2 2 3 2 2 3 2 2" xfId="42085"/>
    <cellStyle name="常规 5 2 3 2 2 3 2 2 3 2 2" xfId="42086"/>
    <cellStyle name="常规 5 2 2 2 2 2 3 2 2 3 2 2" xfId="42087"/>
    <cellStyle name="常规 5 5 2 2 3 2 2 3 2 2" xfId="42088"/>
    <cellStyle name="常规 5 2 4 2 2 3 2 2 3 2 2" xfId="42089"/>
    <cellStyle name="常规 5 2 2 3 2 2 3 2 2 3 2 2" xfId="42090"/>
    <cellStyle name="常规 5 8 3 2 2 3 2 2" xfId="42091"/>
    <cellStyle name="常规 5 2 7 3 2 2 3 2 2" xfId="42092"/>
    <cellStyle name="常规 5 2 2 6 3 2 2 3 2 2" xfId="42093"/>
    <cellStyle name="常规 5 4 4 3 2 2 3 2 2" xfId="42094"/>
    <cellStyle name="常规 5 2 3 4 3 2 2 3 2 2" xfId="42095"/>
    <cellStyle name="常规 5 2 2 2 4 3 2 2 3 2 2" xfId="42096"/>
    <cellStyle name="常规 5 5 4 3 2 2 3 2 2" xfId="42097"/>
    <cellStyle name="常规 5 2 4 4 3 2 2 3 2 2" xfId="42098"/>
    <cellStyle name="常规 5 2 2 3 4 3 2 2 3 2 2" xfId="42099"/>
    <cellStyle name="常规 5 6 3 3 2 2 3 2 2" xfId="42100"/>
    <cellStyle name="常规 5 2 5 3 3 2 2 3 2 2" xfId="42101"/>
    <cellStyle name="常规 5 2 2 4 3 3 2 2 3 2 2" xfId="42102"/>
    <cellStyle name="常规 5 4 2 3 3 2 2 3 2 2" xfId="42103"/>
    <cellStyle name="常规 5 2 3 2 3 3 2 2 3 2 2" xfId="42104"/>
    <cellStyle name="常规 5 2 2 2 2 3 3 2 2 3 2 2" xfId="42105"/>
    <cellStyle name="常规 5 5 2 3 3 2 2 3 2 2" xfId="42106"/>
    <cellStyle name="常规 5 2 4 2 3 3 2 2 3 2 2" xfId="42107"/>
    <cellStyle name="常规 5 2 2 3 2 3 3 2 2 3 2 2" xfId="42108"/>
    <cellStyle name="常规 5 9 3 2 2 3 2 2" xfId="42109"/>
    <cellStyle name="常规 5 2 8 3 2 2 3 2 2" xfId="42110"/>
    <cellStyle name="常规 5 2 2 7 3 2 2 3 2 2" xfId="42111"/>
    <cellStyle name="常规 5 4 5 3 2 2 3 2 2" xfId="42112"/>
    <cellStyle name="常规 5 2 3 5 3 2 2 3 2 2" xfId="42113"/>
    <cellStyle name="常规 5 2 2 2 5 3 2 2 3 2 2" xfId="42114"/>
    <cellStyle name="常规 5 5 5 3 2 2 3 2 2" xfId="42115"/>
    <cellStyle name="常规 5 2 4 5 3 2 2 3 2 2" xfId="42116"/>
    <cellStyle name="常规 5 2 2 3 5 3 2 2 3 2 2" xfId="42117"/>
    <cellStyle name="常规 5 6 4 3 2 2 3 2 2" xfId="42118"/>
    <cellStyle name="常规 5 2 5 4 3 2 2 3 2 2" xfId="42119"/>
    <cellStyle name="常规 5 2 2 4 4 3 2 2 3 2 2" xfId="42120"/>
    <cellStyle name="常规 5 4 2 4 3 2 2 3 2 2" xfId="42121"/>
    <cellStyle name="常规 5 2 3 2 4 3 2 2 3 2 2" xfId="42122"/>
    <cellStyle name="常规 5 2 2 2 2 4 3 2 2 3 2 2" xfId="42123"/>
    <cellStyle name="常规 5 5 2 4 3 2 2 3 2 2" xfId="42124"/>
    <cellStyle name="常规 5 2 4 2 4 3 2 2 3 2 2" xfId="42125"/>
    <cellStyle name="常规 5 2 2 3 2 4 3 2 2 3 2 2" xfId="42126"/>
    <cellStyle name="常规 5 10 3 2 2 3 2 2" xfId="42127"/>
    <cellStyle name="常规 5 2 9 3 2 2 3 2 2" xfId="42128"/>
    <cellStyle name="常规 5 2 2 8 3 2 2 3 2 2" xfId="42129"/>
    <cellStyle name="常规 5 4 6 3 2 2 3 2 2" xfId="42130"/>
    <cellStyle name="常规 5 2 3 6 3 2 2 3 2 2" xfId="42131"/>
    <cellStyle name="常规 5 2 2 2 6 3 2 2 3 2 2" xfId="42132"/>
    <cellStyle name="常规 5 5 6 3 2 2 3 2 2" xfId="42133"/>
    <cellStyle name="常规 5 2 4 6 3 2 2 3 2 2" xfId="42134"/>
    <cellStyle name="常规 5 2 2 3 6 3 2 2 3 2 2" xfId="42135"/>
    <cellStyle name="常规 5 6 5 3 2 2 3 2 2" xfId="42136"/>
    <cellStyle name="常规 5 2 5 5 3 2 2 3 2 2" xfId="42137"/>
    <cellStyle name="常规 5 2 2 4 5 3 2 2 3 2 2" xfId="42138"/>
    <cellStyle name="常规 5 4 2 5 3 2 2 3 2 2" xfId="42139"/>
    <cellStyle name="常规 5 2 3 2 5 3 2 2 3 2 2" xfId="42140"/>
    <cellStyle name="常规 5 2 2 2 2 5 3 2 2 3 2 2" xfId="42141"/>
    <cellStyle name="常规 5 5 2 5 3 2 2 3 2 2" xfId="42142"/>
    <cellStyle name="常规 5 2 4 2 5 3 2 2 3 2 2" xfId="42143"/>
    <cellStyle name="常规 5 2 2 3 2 5 3 2 2 3 2 2" xfId="42144"/>
    <cellStyle name="常规 5 11 3 2 2 3 2 2" xfId="42145"/>
    <cellStyle name="常规 5 2 10 3 2 2 3 2 2" xfId="42146"/>
    <cellStyle name="常规 5 2 2 9 3 2 2 3 2 2" xfId="42147"/>
    <cellStyle name="常规 5 4 7 3 2 2 3 2 2" xfId="42148"/>
    <cellStyle name="常规 5 2 3 7 3 2 2 3 2 2" xfId="42149"/>
    <cellStyle name="常规 5 2 2 2 7 3 2 2 3 2 2" xfId="42150"/>
    <cellStyle name="常规 5 5 7 3 2 2 3 2 2" xfId="42151"/>
    <cellStyle name="常规 5 2 4 7 3 2 2 3 2 2" xfId="42152"/>
    <cellStyle name="常规 5 2 2 3 7 3 2 2 3 2 2" xfId="42153"/>
    <cellStyle name="常规 5 6 6 3 2 2 3 2 2" xfId="42154"/>
    <cellStyle name="常规 5 2 5 6 3 2 2 3 2 2" xfId="42155"/>
    <cellStyle name="常规 5 2 2 4 6 3 2 2 3 2 2" xfId="42156"/>
    <cellStyle name="常规 5 4 2 6 3 2 2 3 2 2" xfId="42157"/>
    <cellStyle name="常规 5 2 3 2 6 3 2 2 3 2 2" xfId="42158"/>
    <cellStyle name="常规 5 2 2 2 2 6 3 2 2 3 2 2" xfId="42159"/>
    <cellStyle name="常规 5 5 2 6 3 2 2 3 2 2" xfId="42160"/>
    <cellStyle name="常规 5 2 4 2 6 3 2 2 3 2 2" xfId="42161"/>
    <cellStyle name="常规 5 2 2 3 2 6 3 2 2 3 2 2" xfId="42162"/>
    <cellStyle name="常规 5 12 2 2 2 3 2 2" xfId="42163"/>
    <cellStyle name="常规 5 2 11 2 2 2 3 2 2" xfId="42164"/>
    <cellStyle name="常规 5 2 2 10 2 2 2 3 2 2" xfId="42165"/>
    <cellStyle name="常规 5 4 8 2 2 2 3 2 2" xfId="42166"/>
    <cellStyle name="常规 5 2 3 8 2 2 2 3 2 2" xfId="42167"/>
    <cellStyle name="常规 5 2 2 2 8 2 2 2 3 2 2" xfId="42168"/>
    <cellStyle name="常规 5 5 8 2 2 2 3 2 2" xfId="42169"/>
    <cellStyle name="常规 5 2 4 8 2 2 2 3 2 2" xfId="42170"/>
    <cellStyle name="常规 5 2 2 3 8 2 2 2 3 2 2" xfId="42171"/>
    <cellStyle name="常规 5 6 7 2 2 2 3 2 2" xfId="42172"/>
    <cellStyle name="常规 5 2 5 7 2 2 2 3 2 2" xfId="42173"/>
    <cellStyle name="常规 5 2 2 4 7 2 2 2 3 2 2" xfId="42174"/>
    <cellStyle name="常规 5 4 2 7 2 2 2 3 2 2" xfId="42175"/>
    <cellStyle name="常规 5 2 3 2 7 2 2 2 3 2 2" xfId="42176"/>
    <cellStyle name="常规 5 2 2 2 2 7 2 2 2 3 2 2" xfId="42177"/>
    <cellStyle name="常规 5 5 2 7 2 2 2 3 2 2" xfId="42178"/>
    <cellStyle name="常规 5 2 4 2 7 2 2 2 3 2 2" xfId="42179"/>
    <cellStyle name="常规 5 2 2 3 2 7 2 2 2 3 2 2" xfId="42180"/>
    <cellStyle name="常规 5 7 2 2 2 2 3 2 2" xfId="42181"/>
    <cellStyle name="常规 5 2 6 2 2 2 2 3 2 2" xfId="42182"/>
    <cellStyle name="常规 5 2 2 5 2 2 2 2 3 2 2" xfId="42183"/>
    <cellStyle name="常规 5 4 3 2 2 2 2 3 2 2" xfId="42184"/>
    <cellStyle name="常规 5 2 3 3 2 2 2 2 3 2 2" xfId="42185"/>
    <cellStyle name="常规 5 2 2 2 3 2 2 2 2 3 2 2" xfId="42186"/>
    <cellStyle name="常规 5 5 3 2 2 2 2 3 2 2" xfId="42187"/>
    <cellStyle name="常规 5 2 4 3 2 2 2 2 3 2 2" xfId="42188"/>
    <cellStyle name="常规 5 2 2 3 3 2 2 2 2 3 2 2" xfId="42189"/>
    <cellStyle name="常规 5 6 2 2 2 2 2 3 2 2" xfId="42190"/>
    <cellStyle name="常规 5 2 5 2 2 2 2 2 3 2 2" xfId="42191"/>
    <cellStyle name="常规 5 2 2 4 2 2 2 2 2 3 2 2" xfId="42192"/>
    <cellStyle name="常规 5 4 2 2 2 2 2 2 3 2 2" xfId="42193"/>
    <cellStyle name="常规 5 2 3 2 2 2 2 2 2 3 2 2" xfId="42194"/>
    <cellStyle name="常规 5 2 2 2 2 2 2 2 2 2 3 2 2" xfId="42195"/>
    <cellStyle name="常规 5 5 2 2 2 2 2 2 3 2 2" xfId="42196"/>
    <cellStyle name="常规 5 2 4 2 2 2 2 2 2 3 2 2" xfId="42197"/>
    <cellStyle name="常规 5 2 2 3 2 2 2 2 2 2 3 2 2" xfId="42198"/>
    <cellStyle name="常规 5 8 2 2 2 2 3 2 2" xfId="42199"/>
    <cellStyle name="常规 5 2 7 2 2 2 2 3 2 2" xfId="42200"/>
    <cellStyle name="常规 5 2 2 6 2 2 2 2 3 2 2" xfId="42201"/>
    <cellStyle name="常规 5 4 4 2 2 2 2 3 2 2" xfId="42202"/>
    <cellStyle name="常规 5 2 3 4 2 2 2 2 3 2 2" xfId="42203"/>
    <cellStyle name="常规 5 2 2 2 4 2 2 2 2 3 2 2" xfId="42204"/>
    <cellStyle name="常规 5 5 4 2 2 2 2 3 2 2" xfId="42205"/>
    <cellStyle name="常规 5 2 4 4 2 2 2 2 3 2 2" xfId="42206"/>
    <cellStyle name="常规 5 2 2 3 4 2 2 2 2 3 2 2" xfId="42207"/>
    <cellStyle name="常规 5 6 3 2 2 2 2 3 2 2" xfId="42208"/>
    <cellStyle name="常规 5 2 5 3 2 2 2 2 3 2 2" xfId="42209"/>
    <cellStyle name="常规 5 2 2 4 3 2 2 2 2 3 2 2" xfId="42210"/>
    <cellStyle name="常规 5 4 2 3 2 2 2 2 3 2 2" xfId="42211"/>
    <cellStyle name="常规 5 2 3 2 3 2 2 2 2 3 2 2" xfId="42212"/>
    <cellStyle name="常规 5 2 2 2 2 3 2 2 2 2 3 2 2" xfId="42213"/>
    <cellStyle name="常规 5 5 2 3 2 2 2 2 3 2 2" xfId="42214"/>
    <cellStyle name="常规 5 2 4 2 3 2 2 2 2 3 2 2" xfId="42215"/>
    <cellStyle name="常规 5 2 2 3 2 3 2 2 2 2 3 2 2" xfId="42216"/>
    <cellStyle name="常规 5 9 2 2 2 2 3 2 2" xfId="42217"/>
    <cellStyle name="常规 5 2 8 2 2 2 2 3 2 2" xfId="42218"/>
    <cellStyle name="常规 5 2 2 7 2 2 2 2 3 2 2" xfId="42219"/>
    <cellStyle name="常规 5 4 5 2 2 2 2 3 2 2" xfId="42220"/>
    <cellStyle name="常规 5 2 3 5 2 2 2 2 3 2 2" xfId="42221"/>
    <cellStyle name="常规 5 2 2 2 5 2 2 2 2 3 2 2" xfId="42222"/>
    <cellStyle name="常规 5 5 5 2 2 2 2 3 2 2" xfId="42223"/>
    <cellStyle name="常规 5 2 4 5 2 2 2 2 3 2 2" xfId="42224"/>
    <cellStyle name="常规 5 2 2 3 5 2 2 2 2 3 2 2" xfId="42225"/>
    <cellStyle name="常规 5 6 4 2 2 2 2 3 2 2" xfId="42226"/>
    <cellStyle name="常规 5 2 5 4 2 2 2 2 3 2 2" xfId="42227"/>
    <cellStyle name="常规 5 2 2 4 4 2 2 2 2 3 2 2" xfId="42228"/>
    <cellStyle name="常规 5 4 2 4 2 2 2 2 3 2 2" xfId="42229"/>
    <cellStyle name="常规 5 2 3 2 4 2 2 2 2 3 2 2" xfId="42230"/>
    <cellStyle name="常规 5 2 2 2 2 4 2 2 2 2 3 2 2" xfId="42231"/>
    <cellStyle name="常规 5 5 2 4 2 2 2 2 3 2 2" xfId="42232"/>
    <cellStyle name="常规 5 2 4 2 4 2 2 2 2 3 2 2" xfId="42233"/>
    <cellStyle name="常规 5 2 2 3 2 4 2 2 2 2 3 2 2" xfId="42234"/>
    <cellStyle name="常规 5 10 2 2 2 2 3 2 2" xfId="42235"/>
    <cellStyle name="常规 5 2 9 2 2 2 2 3 2 2" xfId="42236"/>
    <cellStyle name="常规 5 2 2 8 2 2 2 2 3 2 2" xfId="42237"/>
    <cellStyle name="常规 5 4 6 2 2 2 2 3 2 2" xfId="42238"/>
    <cellStyle name="常规 5 2 3 6 2 2 2 2 3 2 2" xfId="42239"/>
    <cellStyle name="常规 5 2 2 2 6 2 2 2 2 3 2 2" xfId="42240"/>
    <cellStyle name="常规 5 5 6 2 2 2 2 3 2 2" xfId="42241"/>
    <cellStyle name="常规 5 2 4 6 2 2 2 2 3 2 2" xfId="42242"/>
    <cellStyle name="常规 5 2 2 3 6 2 2 2 2 3 2 2" xfId="42243"/>
    <cellStyle name="常规 5 6 5 2 2 2 2 3 2 2" xfId="42244"/>
    <cellStyle name="常规 5 2 5 5 2 2 2 2 3 2 2" xfId="42245"/>
    <cellStyle name="常规 5 2 2 4 5 2 2 2 2 3 2 2" xfId="42246"/>
    <cellStyle name="常规 5 4 2 5 2 2 2 2 3 2 2" xfId="42247"/>
    <cellStyle name="常规 5 2 3 2 5 2 2 2 2 3 2 2" xfId="42248"/>
    <cellStyle name="常规 5 2 2 2 2 5 2 2 2 2 3 2 2" xfId="42249"/>
    <cellStyle name="常规 5 5 2 5 2 2 2 2 3 2 2" xfId="42250"/>
    <cellStyle name="常规 5 2 4 2 5 2 2 2 2 3 2 2" xfId="42251"/>
    <cellStyle name="常规 5 2 2 3 2 5 2 2 2 2 3 2 2" xfId="42252"/>
    <cellStyle name="常规 5 11 2 2 2 2 3 2 2" xfId="42253"/>
    <cellStyle name="常规 5 2 10 2 2 2 2 3 2 2" xfId="42254"/>
    <cellStyle name="常规 5 2 2 9 2 2 2 2 3 2 2" xfId="42255"/>
    <cellStyle name="常规 5 4 7 2 2 2 2 3 2 2" xfId="42256"/>
    <cellStyle name="常规 5 2 3 7 2 2 2 2 3 2 2" xfId="42257"/>
    <cellStyle name="常规 5 2 2 2 7 2 2 2 2 3 2 2" xfId="42258"/>
    <cellStyle name="常规 5 5 7 2 2 2 2 3 2 2" xfId="42259"/>
    <cellStyle name="常规 5 2 4 7 2 2 2 2 3 2 2" xfId="42260"/>
    <cellStyle name="常规 5 2 2 3 7 2 2 2 2 3 2 2" xfId="42261"/>
    <cellStyle name="常规 5 6 6 2 2 2 2 3 2 2" xfId="42262"/>
    <cellStyle name="常规 5 2 5 6 2 2 2 2 3 2 2" xfId="42263"/>
    <cellStyle name="常规 5 2 2 4 6 2 2 2 2 3 2 2" xfId="42264"/>
    <cellStyle name="常规 5 4 2 6 2 2 2 2 3 2 2" xfId="42265"/>
    <cellStyle name="常规 5 2 3 2 6 2 2 2 2 3 2 2" xfId="42266"/>
    <cellStyle name="常规 5 2 2 2 2 6 2 2 2 2 3 2 2" xfId="42267"/>
    <cellStyle name="常规 5 5 2 6 2 2 2 2 3 2 2" xfId="42268"/>
    <cellStyle name="常规 5 2 4 2 6 2 2 2 2 3 2 2" xfId="42269"/>
    <cellStyle name="常规 5 2 2 3 2 6 2 2 2 2 3 2 2" xfId="42270"/>
    <cellStyle name="常规 5 14 2 2 3 2 2" xfId="42271"/>
    <cellStyle name="常规 5 2 13 2 2 3 2 2" xfId="42272"/>
    <cellStyle name="常规 5 2 2 12 2 2 3 2 2" xfId="42273"/>
    <cellStyle name="常规 5 4 10 2 2 3 2 2" xfId="42274"/>
    <cellStyle name="常规 5 2 3 10 2 2 3 2 2" xfId="42275"/>
    <cellStyle name="常规 5 2 2 2 10 2 2 3 2 2" xfId="42276"/>
    <cellStyle name="常规 5 5 10 2 2 3 2 2" xfId="42277"/>
    <cellStyle name="常规 5 2 4 10 2 2 3 2 2" xfId="42278"/>
    <cellStyle name="常规 5 2 2 3 10 2 2 3 2 2" xfId="42279"/>
    <cellStyle name="常规 5 6 9 2 2 3 2 2" xfId="42280"/>
    <cellStyle name="常规 5 2 5 9 2 2 3 2 2" xfId="42281"/>
    <cellStyle name="常规 5 2 2 4 9 2 2 3 2 2" xfId="42282"/>
    <cellStyle name="常规 5 4 2 9 2 2 3 2 2" xfId="42283"/>
    <cellStyle name="常规 5 2 3 2 9 2 2 3 2 2" xfId="42284"/>
    <cellStyle name="常规 5 2 2 2 2 9 2 2 3 2 2" xfId="42285"/>
    <cellStyle name="常规 5 5 2 9 2 2 3 2 2" xfId="42286"/>
    <cellStyle name="常规 5 2 4 2 9 2 2 3 2 2" xfId="42287"/>
    <cellStyle name="常规 5 2 2 3 2 9 2 2 3 2 2" xfId="42288"/>
    <cellStyle name="常规 5 7 4 2 2 3 2 2" xfId="42289"/>
    <cellStyle name="常规 5 2 6 4 2 2 3 2 2" xfId="42290"/>
    <cellStyle name="常规 5 2 2 5 4 2 2 3 2 2" xfId="42291"/>
    <cellStyle name="常规 5 4 3 4 2 2 3 2 2" xfId="42292"/>
    <cellStyle name="常规 5 2 3 3 4 2 2 3 2 2" xfId="42293"/>
    <cellStyle name="常规 5 2 2 2 3 4 2 2 3 2 2" xfId="42294"/>
    <cellStyle name="常规 5 5 3 4 2 2 3 2 2" xfId="42295"/>
    <cellStyle name="常规 5 2 4 3 4 2 2 3 2 2" xfId="42296"/>
    <cellStyle name="常规 5 2 2 3 3 4 2 2 3 2 2" xfId="42297"/>
    <cellStyle name="常规 5 6 2 4 2 2 3 2 2" xfId="42298"/>
    <cellStyle name="常规 5 2 5 2 4 2 2 3 2 2" xfId="42299"/>
    <cellStyle name="常规 5 2 2 4 2 4 2 2 3 2 2" xfId="42300"/>
    <cellStyle name="常规 5 4 2 2 4 2 2 3 2 2" xfId="42301"/>
    <cellStyle name="常规 5 2 3 2 2 4 2 2 3 2 2" xfId="42302"/>
    <cellStyle name="常规 5 2 2 2 2 2 4 2 2 3 2 2" xfId="42303"/>
    <cellStyle name="常规 5 5 2 2 4 2 2 3 2 2" xfId="42304"/>
    <cellStyle name="常规 5 2 4 2 2 4 2 2 3 2 2" xfId="42305"/>
    <cellStyle name="常规 5 2 2 3 2 2 4 2 2 3 2 2" xfId="42306"/>
    <cellStyle name="常规 5 8 4 2 2 3 2 2" xfId="42307"/>
    <cellStyle name="常规 5 2 7 4 2 2 3 2 2" xfId="42308"/>
    <cellStyle name="常规 5 2 2 6 4 2 2 3 2 2" xfId="42309"/>
    <cellStyle name="常规 5 4 4 4 2 2 3 2 2" xfId="42310"/>
    <cellStyle name="常规 5 2 3 4 4 2 2 3 2 2" xfId="42311"/>
    <cellStyle name="常规 5 2 2 2 4 4 2 2 3 2 2" xfId="42312"/>
    <cellStyle name="常规 5 5 4 4 2 2 3 2 2" xfId="42313"/>
    <cellStyle name="常规 5 2 4 4 4 2 2 3 2 2" xfId="42314"/>
    <cellStyle name="常规 5 2 2 3 4 4 2 2 3 2 2" xfId="42315"/>
    <cellStyle name="常规 5 6 3 4 2 2 3 2 2" xfId="42316"/>
    <cellStyle name="常规 5 2 5 3 4 2 2 3 2 2" xfId="42317"/>
    <cellStyle name="常规 5 2 2 4 3 4 2 2 3 2 2" xfId="42318"/>
    <cellStyle name="常规 5 4 2 3 4 2 2 3 2 2" xfId="42319"/>
    <cellStyle name="常规 5 2 3 2 3 4 2 2 3 2 2" xfId="42320"/>
    <cellStyle name="常规 5 2 2 2 2 3 4 2 2 3 2 2" xfId="42321"/>
    <cellStyle name="常规 5 5 2 3 4 2 2 3 2 2" xfId="42322"/>
    <cellStyle name="常规 5 2 4 2 3 4 2 2 3 2 2" xfId="42323"/>
    <cellStyle name="常规 5 2 2 3 2 3 4 2 2 3 2 2" xfId="42324"/>
    <cellStyle name="常规 5 9 4 2 2 3 2 2" xfId="42325"/>
    <cellStyle name="常规 5 2 8 4 2 2 3 2 2" xfId="42326"/>
    <cellStyle name="常规 5 2 2 7 4 2 2 3 2 2" xfId="42327"/>
    <cellStyle name="常规 5 4 5 4 2 2 3 2 2" xfId="42328"/>
    <cellStyle name="常规 5 2 3 5 4 2 2 3 2 2" xfId="42329"/>
    <cellStyle name="常规 5 2 2 2 5 4 2 2 3 2 2" xfId="42330"/>
    <cellStyle name="常规 5 5 5 4 2 2 3 2 2" xfId="42331"/>
    <cellStyle name="常规 5 2 4 5 4 2 2 3 2 2" xfId="42332"/>
    <cellStyle name="常规 5 2 2 3 5 4 2 2 3 2 2" xfId="42333"/>
    <cellStyle name="常规 5 6 4 4 2 2 3 2 2" xfId="42334"/>
    <cellStyle name="常规 5 2 5 4 4 2 2 3 2 2" xfId="42335"/>
    <cellStyle name="常规 5 2 2 4 4 4 2 2 3 2 2" xfId="42336"/>
    <cellStyle name="常规 5 4 2 4 4 2 2 3 2 2" xfId="42337"/>
    <cellStyle name="常规 5 2 3 2 4 4 2 2 3 2 2" xfId="42338"/>
    <cellStyle name="常规 5 2 2 2 2 4 4 2 2 3 2 2" xfId="42339"/>
    <cellStyle name="常规 5 5 2 4 4 2 2 3 2 2" xfId="42340"/>
    <cellStyle name="常规 5 2 4 2 4 4 2 2 3 2 2" xfId="42341"/>
    <cellStyle name="常规 5 2 2 3 2 4 4 2 2 3 2 2" xfId="42342"/>
    <cellStyle name="常规 5 10 4 2 2 3 2 2" xfId="42343"/>
    <cellStyle name="常规 5 2 9 4 2 2 3 2 2" xfId="42344"/>
    <cellStyle name="常规 5 2 2 8 4 2 2 3 2 2" xfId="42345"/>
    <cellStyle name="常规 5 4 6 4 2 2 3 2 2" xfId="42346"/>
    <cellStyle name="常规 5 2 3 6 4 2 2 3 2 2" xfId="42347"/>
    <cellStyle name="常规 5 2 2 2 6 4 2 2 3 2 2" xfId="42348"/>
    <cellStyle name="常规 5 5 6 4 2 2 3 2 2" xfId="42349"/>
    <cellStyle name="常规 5 2 4 6 4 2 2 3 2 2" xfId="42350"/>
    <cellStyle name="常规 5 2 2 3 6 4 2 2 3 2 2" xfId="42351"/>
    <cellStyle name="常规 5 6 5 4 2 2 3 2 2" xfId="42352"/>
    <cellStyle name="常规 5 2 5 5 4 2 2 3 2 2" xfId="42353"/>
    <cellStyle name="常规 5 2 2 4 5 4 2 2 3 2 2" xfId="42354"/>
    <cellStyle name="常规 5 4 2 5 4 2 2 3 2 2" xfId="42355"/>
    <cellStyle name="常规 5 2 3 2 5 4 2 2 3 2 2" xfId="42356"/>
    <cellStyle name="常规 5 2 2 2 2 5 4 2 2 3 2 2" xfId="42357"/>
    <cellStyle name="常规 5 5 2 5 4 2 2 3 2 2" xfId="42358"/>
    <cellStyle name="常规 5 2 4 2 5 4 2 2 3 2 2" xfId="42359"/>
    <cellStyle name="常规 5 2 2 3 2 5 4 2 2 3 2 2" xfId="42360"/>
    <cellStyle name="常规 5 11 4 2 2 3 2 2" xfId="42361"/>
    <cellStyle name="常规 5 2 10 4 2 2 3 2 2" xfId="42362"/>
    <cellStyle name="常规 5 2 2 9 4 2 2 3 2 2" xfId="42363"/>
    <cellStyle name="常规 5 4 7 4 2 2 3 2 2" xfId="42364"/>
    <cellStyle name="常规 5 2 3 7 4 2 2 3 2 2" xfId="42365"/>
    <cellStyle name="常规 5 2 2 2 7 4 2 2 3 2 2" xfId="42366"/>
    <cellStyle name="常规 5 5 7 4 2 2 3 2 2" xfId="42367"/>
    <cellStyle name="常规 5 2 4 7 4 2 2 3 2 2" xfId="42368"/>
    <cellStyle name="常规 5 2 2 3 7 4 2 2 3 2 2" xfId="42369"/>
    <cellStyle name="常规 5 6 6 4 2 2 3 2 2" xfId="42370"/>
    <cellStyle name="常规 5 2 5 6 4 2 2 3 2 2" xfId="42371"/>
    <cellStyle name="常规 5 2 2 4 6 4 2 2 3 2 2" xfId="42372"/>
    <cellStyle name="常规 5 4 2 6 4 2 2 3 2 2" xfId="42373"/>
    <cellStyle name="常规 5 2 3 2 6 4 2 2 3 2 2" xfId="42374"/>
    <cellStyle name="常规 5 2 2 2 2 6 4 2 2 3 2 2" xfId="42375"/>
    <cellStyle name="常规 5 5 2 6 4 2 2 3 2 2" xfId="42376"/>
    <cellStyle name="常规 5 2 4 2 6 4 2 2 3 2 2" xfId="42377"/>
    <cellStyle name="常规 5 2 2 3 2 6 4 2 2 3 2 2" xfId="42378"/>
    <cellStyle name="常规 5 12 3 2 2 3 2 2" xfId="42379"/>
    <cellStyle name="常规 5 2 11 3 2 2 3 2 2" xfId="42380"/>
    <cellStyle name="常规 5 2 2 10 3 2 2 3 2 2" xfId="42381"/>
    <cellStyle name="常规 5 4 8 3 2 2 3 2 2" xfId="42382"/>
    <cellStyle name="常规 5 2 3 8 3 2 2 3 2 2" xfId="42383"/>
    <cellStyle name="常规 5 2 2 2 8 3 2 2 3 2 2" xfId="42384"/>
    <cellStyle name="常规 5 5 8 3 2 2 3 2 2" xfId="42385"/>
    <cellStyle name="常规 5 2 4 8 3 2 2 3 2 2" xfId="42386"/>
    <cellStyle name="常规 5 2 2 3 8 3 2 2 3 2 2" xfId="42387"/>
    <cellStyle name="常规 5 6 7 3 2 2 3 2 2" xfId="42388"/>
    <cellStyle name="常规 5 2 5 7 3 2 2 3 2 2" xfId="42389"/>
    <cellStyle name="常规 5 2 2 4 7 3 2 2 3 2 2" xfId="42390"/>
    <cellStyle name="常规 5 4 2 7 3 2 2 3 2 2" xfId="42391"/>
    <cellStyle name="常规 5 2 3 2 7 3 2 2 3 2 2" xfId="42392"/>
    <cellStyle name="常规 5 2 2 2 2 7 3 2 2 3 2 2" xfId="42393"/>
    <cellStyle name="常规 5 5 2 7 3 2 2 3 2 2" xfId="42394"/>
    <cellStyle name="常规 5 2 4 2 7 3 2 2 3 2 2" xfId="42395"/>
    <cellStyle name="常规 5 2 2 3 2 7 3 2 2 3 2 2" xfId="42396"/>
    <cellStyle name="常规 5 7 2 3 2 2 3 2 2" xfId="42397"/>
    <cellStyle name="常规 5 2 6 2 3 2 2 3 2 2" xfId="42398"/>
    <cellStyle name="常规 5 2 2 5 2 3 2 2 3 2 2" xfId="42399"/>
    <cellStyle name="常规 5 4 3 2 3 2 2 3 2 2" xfId="42400"/>
    <cellStyle name="常规 5 2 3 3 2 3 2 2 3 2 2" xfId="42401"/>
    <cellStyle name="常规 5 2 2 2 3 2 3 2 2 3 2 2" xfId="42402"/>
    <cellStyle name="常规 5 5 3 2 3 2 2 3 2 2" xfId="42403"/>
    <cellStyle name="常规 5 2 4 3 2 3 2 2 3 2 2" xfId="42404"/>
    <cellStyle name="常规 5 2 2 3 3 2 3 2 2 3 2 2" xfId="42405"/>
    <cellStyle name="常规 5 6 2 2 3 2 2 3 2 2" xfId="42406"/>
    <cellStyle name="常规 5 2 5 2 2 3 2 2 3 2 2" xfId="42407"/>
    <cellStyle name="常规 5 2 2 4 2 2 3 2 2 3 2 2" xfId="42408"/>
    <cellStyle name="常规 5 4 2 2 2 3 2 2 3 2 2" xfId="42409"/>
    <cellStyle name="常规 5 2 3 2 2 2 3 2 2 3 2 2" xfId="42410"/>
    <cellStyle name="常规 5 2 2 2 2 2 2 3 2 2 3 2 2" xfId="42411"/>
    <cellStyle name="常规 5 5 2 2 2 3 2 2 3 2 2" xfId="42412"/>
    <cellStyle name="常规 5 2 4 2 2 2 3 2 2 3 2 2" xfId="42413"/>
    <cellStyle name="常规 5 2 2 3 2 2 2 3 2 2 3 2 2" xfId="42414"/>
    <cellStyle name="常规 5 8 2 3 2 2 3 2 2" xfId="42415"/>
    <cellStyle name="常规 5 2 7 2 3 2 2 3 2 2" xfId="42416"/>
    <cellStyle name="常规 5 2 2 6 2 3 2 2 3 2 2" xfId="42417"/>
    <cellStyle name="常规 5 4 4 2 3 2 2 3 2 2" xfId="42418"/>
    <cellStyle name="常规 5 2 3 4 2 3 2 2 3 2 2" xfId="42419"/>
    <cellStyle name="常规 5 2 2 2 4 2 3 2 2 3 2 2" xfId="42420"/>
    <cellStyle name="常规 5 5 4 2 3 2 2 3 2 2" xfId="42421"/>
    <cellStyle name="常规 5 2 4 4 2 3 2 2 3 2 2" xfId="42422"/>
    <cellStyle name="常规 5 2 2 3 4 2 3 2 2 3 2 2" xfId="42423"/>
    <cellStyle name="常规 5 6 3 2 3 2 2 3 2 2" xfId="42424"/>
    <cellStyle name="常规 5 2 5 3 2 3 2 2 3 2 2" xfId="42425"/>
    <cellStyle name="常规 5 2 2 4 3 2 3 2 2 3 2 2" xfId="42426"/>
    <cellStyle name="常规 5 4 2 3 2 3 2 2 3 2 2" xfId="42427"/>
    <cellStyle name="常规 5 2 3 2 3 2 3 2 2 3 2 2" xfId="42428"/>
    <cellStyle name="常规 5 2 2 2 2 3 2 3 2 2 3 2 2" xfId="42429"/>
    <cellStyle name="常规 5 5 2 3 2 3 2 2 3 2 2" xfId="42430"/>
    <cellStyle name="常规 5 2 4 2 3 2 3 2 2 3 2 2" xfId="42431"/>
    <cellStyle name="常规 5 2 2 3 2 3 2 3 2 2 3 2 2" xfId="42432"/>
    <cellStyle name="常规 5 9 2 3 2 2 3 2 2" xfId="42433"/>
    <cellStyle name="常规 5 2 8 2 3 2 2 3 2 2" xfId="42434"/>
    <cellStyle name="常规 5 2 2 7 2 3 2 2 3 2 2" xfId="42435"/>
    <cellStyle name="常规 5 4 5 2 3 2 2 3 2 2" xfId="42436"/>
    <cellStyle name="常规 5 2 3 5 2 3 2 2 3 2 2" xfId="42437"/>
    <cellStyle name="常规 5 2 2 2 5 2 3 2 2 3 2 2" xfId="42438"/>
    <cellStyle name="常规 5 5 5 2 3 2 2 3 2 2" xfId="42439"/>
    <cellStyle name="常规 5 2 4 5 2 3 2 2 3 2 2" xfId="42440"/>
    <cellStyle name="常规 5 2 2 3 5 2 3 2 2 3 2 2" xfId="42441"/>
    <cellStyle name="常规 5 6 4 2 3 2 2 3 2 2" xfId="42442"/>
    <cellStyle name="常规 5 2 5 4 2 3 2 2 3 2 2" xfId="42443"/>
    <cellStyle name="常规 5 2 2 4 4 2 3 2 2 3 2 2" xfId="42444"/>
    <cellStyle name="常规 5 4 2 4 2 3 2 2 3 2 2" xfId="42445"/>
    <cellStyle name="常规 5 2 3 2 4 2 3 2 2 3 2 2" xfId="42446"/>
    <cellStyle name="常规 5 2 2 2 2 4 2 3 2 2 3 2 2" xfId="42447"/>
    <cellStyle name="常规 5 5 2 4 2 3 2 2 3 2 2" xfId="42448"/>
    <cellStyle name="常规 5 2 4 2 4 2 3 2 2 3 2 2" xfId="42449"/>
    <cellStyle name="常规 5 2 2 3 2 4 2 3 2 2 3 2 2" xfId="42450"/>
    <cellStyle name="常规 5 10 2 3 2 2 3 2 2" xfId="42451"/>
    <cellStyle name="常规 5 2 9 2 3 2 2 3 2 2" xfId="42452"/>
    <cellStyle name="常规 5 2 2 8 2 3 2 2 3 2 2" xfId="42453"/>
    <cellStyle name="常规 5 4 6 2 3 2 2 3 2 2" xfId="42454"/>
    <cellStyle name="常规 5 2 3 6 2 3 2 2 3 2 2" xfId="42455"/>
    <cellStyle name="常规 5 2 2 2 6 2 3 2 2 3 2 2" xfId="42456"/>
    <cellStyle name="常规 5 5 6 2 3 2 2 3 2 2" xfId="42457"/>
    <cellStyle name="常规 5 2 4 6 2 3 2 2 3 2 2" xfId="42458"/>
    <cellStyle name="常规 5 2 2 3 6 2 3 2 2 3 2 2" xfId="42459"/>
    <cellStyle name="常规 5 6 5 2 3 2 2 3 2 2" xfId="42460"/>
    <cellStyle name="常规 5 2 5 5 2 3 2 2 3 2 2" xfId="42461"/>
    <cellStyle name="常规 5 2 2 4 5 2 3 2 2 3 2 2" xfId="42462"/>
    <cellStyle name="常规 5 4 2 5 2 3 2 2 3 2 2" xfId="42463"/>
    <cellStyle name="常规 5 2 3 2 5 2 3 2 2 3 2 2" xfId="42464"/>
    <cellStyle name="常规 5 2 2 2 2 5 2 3 2 2 3 2 2" xfId="42465"/>
    <cellStyle name="常规 5 5 2 5 2 3 2 2 3 2 2" xfId="42466"/>
    <cellStyle name="常规 5 2 4 2 5 2 3 2 2 3 2 2" xfId="42467"/>
    <cellStyle name="常规 5 2 2 3 2 5 2 3 2 2 3 2 2" xfId="42468"/>
    <cellStyle name="常规 5 11 2 3 2 2 3 2 2" xfId="42469"/>
    <cellStyle name="常规 5 2 10 2 3 2 2 3 2 2" xfId="42470"/>
    <cellStyle name="常规 5 2 2 9 2 3 2 2 3 2 2" xfId="42471"/>
    <cellStyle name="常规 5 4 7 2 3 2 2 3 2 2" xfId="42472"/>
    <cellStyle name="常规 5 2 3 7 2 3 2 2 3 2 2" xfId="42473"/>
    <cellStyle name="常规 5 2 2 2 7 2 3 2 2 3 2 2" xfId="42474"/>
    <cellStyle name="常规 5 5 7 2 3 2 2 3 2 2" xfId="42475"/>
    <cellStyle name="常规 5 2 4 7 2 3 2 2 3 2 2" xfId="42476"/>
    <cellStyle name="常规 5 2 2 3 7 2 3 2 2 3 2 2" xfId="42477"/>
    <cellStyle name="常规 5 6 6 2 3 2 2 3 2 2" xfId="42478"/>
    <cellStyle name="常规 5 2 5 6 2 3 2 2 3 2 2" xfId="42479"/>
    <cellStyle name="常规 5 2 2 4 6 2 3 2 2 3 2 2" xfId="42480"/>
    <cellStyle name="常规 5 4 2 6 2 3 2 2 3 2 2" xfId="42481"/>
    <cellStyle name="常规 5 2 3 2 6 2 3 2 2 3 2 2" xfId="42482"/>
    <cellStyle name="常规 5 2 2 2 2 6 2 3 2 2 3 2 2" xfId="42483"/>
    <cellStyle name="常规 5 5 2 6 2 3 2 2 3 2 2" xfId="42484"/>
    <cellStyle name="常规 5 2 4 2 6 2 3 2 2 3 2 2" xfId="42485"/>
    <cellStyle name="常规 5 2 2 3 2 6 2 3 2 2 3 2 2" xfId="42486"/>
    <cellStyle name="常规 5 22" xfId="42487"/>
    <cellStyle name="常规 5 2 22" xfId="42488"/>
    <cellStyle name="常规 5 2 2 21" xfId="42489"/>
    <cellStyle name="常规 5 4 18" xfId="42490"/>
    <cellStyle name="常规 5 2 3 18" xfId="42491"/>
    <cellStyle name="常规 5 2 2 2 18" xfId="42492"/>
    <cellStyle name="常规 5 5 18" xfId="42493"/>
    <cellStyle name="常规 5 2 4 18" xfId="42494"/>
    <cellStyle name="常规 5 2 2 3 18" xfId="42495"/>
    <cellStyle name="常规 5 6 17" xfId="42496"/>
    <cellStyle name="常规 5 2 5 17" xfId="42497"/>
    <cellStyle name="常规 5 2 2 4 17" xfId="42498"/>
    <cellStyle name="常规 5 4 2 17" xfId="42499"/>
    <cellStyle name="常规 5 2 3 2 17" xfId="42500"/>
    <cellStyle name="常规 5 2 2 2 2 17" xfId="42501"/>
    <cellStyle name="常规 5 5 2 17" xfId="42502"/>
    <cellStyle name="常规 5 2 4 2 17" xfId="42503"/>
    <cellStyle name="常规 5 2 2 3 2 17" xfId="42504"/>
    <cellStyle name="常规 5 7 12" xfId="42505"/>
    <cellStyle name="常规 5 2 6 12" xfId="42506"/>
    <cellStyle name="常规 5 2 2 5 12" xfId="42507"/>
    <cellStyle name="常规 5 4 3 12" xfId="42508"/>
    <cellStyle name="常规 5 2 3 3 12" xfId="42509"/>
    <cellStyle name="常规 5 2 2 2 3 12" xfId="42510"/>
    <cellStyle name="常规 5 5 3 12" xfId="42511"/>
    <cellStyle name="常规 5 2 4 3 12" xfId="42512"/>
    <cellStyle name="常规 5 2 2 3 3 12" xfId="42513"/>
    <cellStyle name="常规 5 6 2 12" xfId="42514"/>
    <cellStyle name="常规 5 2 5 2 12" xfId="42515"/>
    <cellStyle name="常规 5 2 2 4 2 12" xfId="42516"/>
    <cellStyle name="常规 5 4 2 2 12" xfId="42517"/>
    <cellStyle name="常规 5 2 3 2 2 12" xfId="42518"/>
    <cellStyle name="常规 5 2 2 2 2 2 12" xfId="42519"/>
    <cellStyle name="常规 5 5 2 2 12" xfId="42520"/>
    <cellStyle name="常规 5 2 4 2 2 12" xfId="42521"/>
    <cellStyle name="常规 5 2 2 3 2 2 12" xfId="42522"/>
    <cellStyle name="常规 5 8 12" xfId="42523"/>
    <cellStyle name="常规 5 2 7 12" xfId="42524"/>
    <cellStyle name="常规 5 2 2 6 12" xfId="42525"/>
    <cellStyle name="常规 5 4 4 12" xfId="42526"/>
    <cellStyle name="常规 5 2 3 4 12" xfId="42527"/>
    <cellStyle name="常规 5 2 2 2 4 12" xfId="42528"/>
    <cellStyle name="常规 5 5 4 12" xfId="42529"/>
    <cellStyle name="常规 5 2 4 4 12" xfId="42530"/>
    <cellStyle name="常规 5 2 2 3 4 12" xfId="42531"/>
    <cellStyle name="常规 5 6 3 12" xfId="42532"/>
    <cellStyle name="常规 5 2 5 3 12" xfId="42533"/>
    <cellStyle name="常规 5 2 2 4 3 12" xfId="42534"/>
    <cellStyle name="常规 5 4 2 3 12" xfId="42535"/>
    <cellStyle name="常规 5 2 3 2 3 12" xfId="42536"/>
    <cellStyle name="常规 5 2 2 2 2 3 12" xfId="42537"/>
    <cellStyle name="常规 5 5 2 3 12" xfId="42538"/>
    <cellStyle name="常规 5 2 4 2 3 12" xfId="42539"/>
    <cellStyle name="常规 5 2 2 3 2 3 12" xfId="42540"/>
    <cellStyle name="常规 5 9 12" xfId="42541"/>
    <cellStyle name="常规 5 2 8 12" xfId="42542"/>
    <cellStyle name="常规 5 2 2 7 12" xfId="42543"/>
    <cellStyle name="常规 5 4 5 12" xfId="42544"/>
    <cellStyle name="常规 5 2 3 5 12" xfId="42545"/>
    <cellStyle name="常规 5 2 2 2 5 12" xfId="42546"/>
    <cellStyle name="常规 5 5 5 12" xfId="42547"/>
    <cellStyle name="常规 5 2 4 5 12" xfId="42548"/>
    <cellStyle name="常规 5 2 2 3 5 12" xfId="42549"/>
    <cellStyle name="常规 5 6 4 12" xfId="42550"/>
    <cellStyle name="常规 5 2 5 4 12" xfId="42551"/>
    <cellStyle name="常规 5 2 2 4 4 12" xfId="42552"/>
    <cellStyle name="常规 5 4 2 4 12" xfId="42553"/>
    <cellStyle name="常规 5 2 3 2 4 12" xfId="42554"/>
    <cellStyle name="常规 5 2 2 2 2 4 12" xfId="42555"/>
    <cellStyle name="常规 5 5 2 4 12" xfId="42556"/>
    <cellStyle name="常规 5 2 4 2 4 12" xfId="42557"/>
    <cellStyle name="常规 5 2 2 3 2 4 12" xfId="42558"/>
    <cellStyle name="常规 5 10 12" xfId="42559"/>
    <cellStyle name="常规 5 2 9 12" xfId="42560"/>
    <cellStyle name="常规 5 2 2 8 12" xfId="42561"/>
    <cellStyle name="常规 5 4 6 12" xfId="42562"/>
    <cellStyle name="常规 5 2 3 6 12" xfId="42563"/>
    <cellStyle name="常规 5 2 2 2 6 12" xfId="42564"/>
    <cellStyle name="常规 5 5 6 12" xfId="42565"/>
    <cellStyle name="常规 5 2 4 6 12" xfId="42566"/>
    <cellStyle name="常规 5 2 2 3 6 12" xfId="42567"/>
    <cellStyle name="常规 5 6 5 12" xfId="42568"/>
    <cellStyle name="常规 5 2 5 5 12" xfId="42569"/>
    <cellStyle name="常规 5 2 2 4 5 12" xfId="42570"/>
    <cellStyle name="常规 5 4 2 5 12" xfId="42571"/>
    <cellStyle name="常规 5 2 3 2 5 12" xfId="42572"/>
    <cellStyle name="常规 5 2 2 2 2 5 12" xfId="42573"/>
    <cellStyle name="常规 5 5 2 5 12" xfId="42574"/>
    <cellStyle name="常规 5 2 4 2 5 12" xfId="42575"/>
    <cellStyle name="常规 5 2 2 3 2 5 12" xfId="42576"/>
    <cellStyle name="常规 5 11 12" xfId="42577"/>
    <cellStyle name="常规 5 2 10 12" xfId="42578"/>
    <cellStyle name="常规 5 2 2 9 12" xfId="42579"/>
    <cellStyle name="常规 5 4 7 12" xfId="42580"/>
    <cellStyle name="常规 5 2 3 7 12" xfId="42581"/>
    <cellStyle name="常规 5 2 2 2 7 12" xfId="42582"/>
    <cellStyle name="常规 5 5 7 12" xfId="42583"/>
    <cellStyle name="常规 5 2 4 7 12" xfId="42584"/>
    <cellStyle name="常规 5 2 2 3 7 12" xfId="42585"/>
    <cellStyle name="常规 5 6 6 12" xfId="42586"/>
    <cellStyle name="常规 5 2 5 6 12" xfId="42587"/>
    <cellStyle name="常规 5 2 2 4 6 12" xfId="42588"/>
    <cellStyle name="常规 5 4 2 6 12" xfId="42589"/>
    <cellStyle name="常规 5 2 3 2 6 12" xfId="42590"/>
    <cellStyle name="常规 5 2 2 2 2 6 12" xfId="42591"/>
    <cellStyle name="常规 5 5 2 6 12" xfId="42592"/>
    <cellStyle name="常规 5 2 4 2 6 12" xfId="42593"/>
    <cellStyle name="常规 5 2 2 3 2 6 12" xfId="42594"/>
    <cellStyle name="常规 5 12 11" xfId="42595"/>
    <cellStyle name="常规 5 2 11 11" xfId="42596"/>
    <cellStyle name="常规 5 2 2 10 11" xfId="42597"/>
    <cellStyle name="常规 5 4 8 11" xfId="42598"/>
    <cellStyle name="常规 5 2 3 8 11" xfId="42599"/>
    <cellStyle name="常规 5 2 2 2 8 11" xfId="42600"/>
    <cellStyle name="常规 5 5 8 11" xfId="42601"/>
    <cellStyle name="常规 5 2 4 8 11" xfId="42602"/>
    <cellStyle name="常规 5 2 2 3 8 11" xfId="42603"/>
    <cellStyle name="常规 5 6 7 11" xfId="42604"/>
    <cellStyle name="常规 5 2 5 7 11" xfId="42605"/>
    <cellStyle name="常规 5 2 2 4 7 11" xfId="42606"/>
    <cellStyle name="常规 5 4 2 7 11" xfId="42607"/>
    <cellStyle name="常规 5 2 3 2 7 11" xfId="42608"/>
    <cellStyle name="常规 5 2 2 2 2 7 11" xfId="42609"/>
    <cellStyle name="常规 5 5 2 7 11" xfId="42610"/>
    <cellStyle name="常规 5 2 4 2 7 11" xfId="42611"/>
    <cellStyle name="常规 5 2 2 3 2 7 11" xfId="42612"/>
    <cellStyle name="常规 5 7 2 11" xfId="42613"/>
    <cellStyle name="常规 5 2 6 2 11" xfId="42614"/>
    <cellStyle name="常规 5 2 2 5 2 11" xfId="42615"/>
    <cellStyle name="常规 5 4 3 2 11" xfId="42616"/>
    <cellStyle name="常规 5 2 3 3 2 11" xfId="42617"/>
    <cellStyle name="常规 5 2 2 2 3 2 11" xfId="42618"/>
    <cellStyle name="常规 5 5 3 2 11" xfId="42619"/>
    <cellStyle name="常规 5 2 4 3 2 11" xfId="42620"/>
    <cellStyle name="常规 5 2 2 3 3 2 11" xfId="42621"/>
    <cellStyle name="常规 5 6 2 2 11" xfId="42622"/>
    <cellStyle name="常规 5 2 5 2 2 11" xfId="42623"/>
    <cellStyle name="常规 5 2 2 4 2 2 11" xfId="42624"/>
    <cellStyle name="常规 5 4 2 2 2 11" xfId="42625"/>
    <cellStyle name="常规 5 2 3 2 2 2 11" xfId="42626"/>
    <cellStyle name="常规 5 2 2 2 2 2 2 11" xfId="42627"/>
    <cellStyle name="常规 5 5 2 2 2 11" xfId="42628"/>
    <cellStyle name="常规 5 2 4 2 2 2 11" xfId="42629"/>
    <cellStyle name="常规 5 2 2 3 2 2 2 11" xfId="42630"/>
    <cellStyle name="常规 5 8 2 11" xfId="42631"/>
    <cellStyle name="常规 5 2 7 2 11" xfId="42632"/>
    <cellStyle name="常规 5 2 2 6 2 11" xfId="42633"/>
    <cellStyle name="常规 5 4 4 2 11" xfId="42634"/>
    <cellStyle name="常规 5 2 3 4 2 11" xfId="42635"/>
    <cellStyle name="常规 5 2 2 2 4 2 11" xfId="42636"/>
    <cellStyle name="常规 5 5 4 2 11" xfId="42637"/>
    <cellStyle name="常规 5 2 4 4 2 11" xfId="42638"/>
    <cellStyle name="常规 5 2 2 3 4 2 11" xfId="42639"/>
    <cellStyle name="常规 5 6 3 2 11" xfId="42640"/>
    <cellStyle name="常规 5 2 5 3 2 11" xfId="42641"/>
    <cellStyle name="常规 5 2 2 4 3 2 11" xfId="42642"/>
    <cellStyle name="常规 5 4 2 3 2 11" xfId="42643"/>
    <cellStyle name="常规 5 2 3 2 3 2 11" xfId="42644"/>
    <cellStyle name="常规 5 2 2 2 2 3 2 11" xfId="42645"/>
    <cellStyle name="常规 5 5 2 3 2 11" xfId="42646"/>
    <cellStyle name="常规 5 2 4 2 3 2 11" xfId="42647"/>
    <cellStyle name="常规 5 2 2 3 2 3 2 11" xfId="42648"/>
    <cellStyle name="常规 5 9 2 11" xfId="42649"/>
    <cellStyle name="常规 5 2 8 2 11" xfId="42650"/>
    <cellStyle name="常规 5 2 2 7 2 11" xfId="42651"/>
    <cellStyle name="常规 5 4 5 2 11" xfId="42652"/>
    <cellStyle name="常规 5 2 3 5 2 11" xfId="42653"/>
    <cellStyle name="常规 5 2 2 2 5 2 11" xfId="42654"/>
    <cellStyle name="常规 5 5 5 2 11" xfId="42655"/>
    <cellStyle name="常规 5 2 4 5 2 11" xfId="42656"/>
    <cellStyle name="常规 5 2 2 3 5 2 11" xfId="42657"/>
    <cellStyle name="常规 5 6 4 2 11" xfId="42658"/>
    <cellStyle name="常规 5 2 5 4 2 11" xfId="42659"/>
    <cellStyle name="常规 5 2 2 4 4 2 11" xfId="42660"/>
    <cellStyle name="常规 5 4 2 4 2 11" xfId="42661"/>
    <cellStyle name="常规 5 2 3 2 4 2 11" xfId="42662"/>
    <cellStyle name="常规 5 2 2 2 2 4 2 11" xfId="42663"/>
    <cellStyle name="常规 5 5 2 4 2 11" xfId="42664"/>
    <cellStyle name="常规 5 2 4 2 4 2 11" xfId="42665"/>
    <cellStyle name="常规 5 2 2 3 2 4 2 11" xfId="42666"/>
    <cellStyle name="常规 5 10 2 11" xfId="42667"/>
    <cellStyle name="常规 5 2 9 2 11" xfId="42668"/>
    <cellStyle name="常规 5 2 2 8 2 11" xfId="42669"/>
    <cellStyle name="常规 5 4 6 2 11" xfId="42670"/>
    <cellStyle name="常规 5 2 3 6 2 11" xfId="42671"/>
    <cellStyle name="常规 5 2 2 2 6 2 11" xfId="42672"/>
    <cellStyle name="常规 5 5 6 2 11" xfId="42673"/>
    <cellStyle name="常规 5 2 4 6 2 11" xfId="42674"/>
    <cellStyle name="常规 5 2 2 3 6 2 11" xfId="42675"/>
    <cellStyle name="常规 5 6 5 2 11" xfId="42676"/>
    <cellStyle name="常规 5 2 5 5 2 11" xfId="42677"/>
    <cellStyle name="常规 5 2 2 4 5 2 11" xfId="42678"/>
    <cellStyle name="常规 5 4 2 5 2 11" xfId="42679"/>
    <cellStyle name="常规 5 2 3 2 5 2 11" xfId="42680"/>
    <cellStyle name="常规 5 2 2 2 2 5 2 11" xfId="42681"/>
    <cellStyle name="常规 5 5 2 5 2 11" xfId="42682"/>
    <cellStyle name="常规 5 2 4 2 5 2 11" xfId="42683"/>
    <cellStyle name="常规 5 2 2 3 2 5 2 11" xfId="42684"/>
    <cellStyle name="常规 5 11 2 11" xfId="42685"/>
    <cellStyle name="常规 5 2 10 2 11" xfId="42686"/>
    <cellStyle name="常规 5 2 2 9 2 11" xfId="42687"/>
    <cellStyle name="常规 5 4 7 2 11" xfId="42688"/>
    <cellStyle name="常规 5 2 3 7 2 11" xfId="42689"/>
    <cellStyle name="常规 5 2 2 2 7 2 11" xfId="42690"/>
    <cellStyle name="常规 5 5 7 2 11" xfId="42691"/>
    <cellStyle name="常规 5 2 4 7 2 11" xfId="42692"/>
    <cellStyle name="常规 5 2 2 3 7 2 11" xfId="42693"/>
    <cellStyle name="常规 5 6 6 2 11" xfId="42694"/>
    <cellStyle name="常规 5 2 5 6 2 11" xfId="42695"/>
    <cellStyle name="常规 5 2 2 4 6 2 11" xfId="42696"/>
    <cellStyle name="常规 5 4 2 6 2 11" xfId="42697"/>
    <cellStyle name="常规 5 2 3 2 6 2 11" xfId="42698"/>
    <cellStyle name="常规 5 2 2 2 2 6 2 11" xfId="42699"/>
    <cellStyle name="常规 5 5 2 6 2 11" xfId="42700"/>
    <cellStyle name="常规 5 2 4 2 6 2 11" xfId="42701"/>
    <cellStyle name="常规 5 2 2 3 2 6 2 11" xfId="42702"/>
    <cellStyle name="常规 5 13 9" xfId="42703"/>
    <cellStyle name="常规 5 2 12 9" xfId="42704"/>
    <cellStyle name="常规 5 2 2 11 9" xfId="42705"/>
    <cellStyle name="常规 5 4 9 9" xfId="42706"/>
    <cellStyle name="常规 5 2 3 9 9" xfId="42707"/>
    <cellStyle name="常规 5 2 2 2 9 9" xfId="42708"/>
    <cellStyle name="常规 5 5 9 9" xfId="42709"/>
    <cellStyle name="常规 5 2 4 9 9" xfId="42710"/>
    <cellStyle name="常规 5 2 2 3 9 9" xfId="42711"/>
    <cellStyle name="常规 5 6 8 9" xfId="42712"/>
    <cellStyle name="常规 5 2 5 8 9" xfId="42713"/>
    <cellStyle name="常规 5 2 2 4 8 9" xfId="42714"/>
    <cellStyle name="常规 5 4 2 8 9" xfId="42715"/>
    <cellStyle name="常规 5 2 3 2 8 9" xfId="42716"/>
    <cellStyle name="常规 5 2 2 2 2 8 9" xfId="42717"/>
    <cellStyle name="常规 5 5 2 8 9" xfId="42718"/>
    <cellStyle name="常规 5 2 4 2 8 9" xfId="42719"/>
    <cellStyle name="常规 5 2 2 3 2 8 9" xfId="42720"/>
    <cellStyle name="常规 5 7 3 9" xfId="42721"/>
    <cellStyle name="常规 5 2 6 3 9" xfId="42722"/>
    <cellStyle name="常规 5 2 2 5 3 9" xfId="42723"/>
    <cellStyle name="常规 5 4 3 3 9" xfId="42724"/>
    <cellStyle name="常规 5 2 3 3 3 9" xfId="42725"/>
    <cellStyle name="常规 5 2 2 2 3 3 9" xfId="42726"/>
    <cellStyle name="常规 5 5 3 3 9" xfId="42727"/>
    <cellStyle name="常规 5 2 4 3 3 9" xfId="42728"/>
    <cellStyle name="常规 5 2 2 3 3 3 9" xfId="42729"/>
    <cellStyle name="常规 5 6 2 3 9" xfId="42730"/>
    <cellStyle name="常规 5 2 5 2 3 9" xfId="42731"/>
    <cellStyle name="常规 5 2 2 4 2 3 9" xfId="42732"/>
    <cellStyle name="常规 5 4 2 2 3 9" xfId="42733"/>
    <cellStyle name="常规 5 2 3 2 2 3 9" xfId="42734"/>
    <cellStyle name="常规 5 2 2 2 2 2 3 9" xfId="42735"/>
    <cellStyle name="常规 5 5 2 2 3 9" xfId="42736"/>
    <cellStyle name="常规 5 2 4 2 2 3 9" xfId="42737"/>
    <cellStyle name="常规 5 2 2 3 2 2 3 9" xfId="42738"/>
    <cellStyle name="常规 5 8 3 9" xfId="42739"/>
    <cellStyle name="常规 5 2 7 3 9" xfId="42740"/>
    <cellStyle name="常规 5 2 2 6 3 9" xfId="42741"/>
    <cellStyle name="常规 5 4 4 3 9" xfId="42742"/>
    <cellStyle name="常规 5 2 3 4 3 9" xfId="42743"/>
    <cellStyle name="常规 5 2 2 2 4 3 9" xfId="42744"/>
    <cellStyle name="常规 5 5 4 3 9" xfId="42745"/>
    <cellStyle name="常规 5 2 4 4 3 9" xfId="42746"/>
    <cellStyle name="常规 5 2 2 3 4 3 9" xfId="42747"/>
    <cellStyle name="常规 5 6 3 3 9" xfId="42748"/>
    <cellStyle name="常规 5 2 5 3 3 9" xfId="42749"/>
    <cellStyle name="常规 5 2 2 4 3 3 9" xfId="42750"/>
    <cellStyle name="常规 5 4 2 3 3 9" xfId="42751"/>
    <cellStyle name="常规 5 2 3 2 3 3 9" xfId="42752"/>
    <cellStyle name="常规 5 2 2 2 2 3 3 9" xfId="42753"/>
    <cellStyle name="常规 5 5 2 3 3 9" xfId="42754"/>
    <cellStyle name="常规 5 2 4 2 3 3 9" xfId="42755"/>
    <cellStyle name="常规 5 2 2 3 2 3 3 9" xfId="42756"/>
    <cellStyle name="常规 5 9 3 9" xfId="42757"/>
    <cellStyle name="常规 5 2 8 3 9" xfId="42758"/>
    <cellStyle name="常规 5 2 2 7 3 9" xfId="42759"/>
    <cellStyle name="常规 5 4 5 3 9" xfId="42760"/>
    <cellStyle name="常规 5 2 3 5 3 9" xfId="42761"/>
    <cellStyle name="常规 5 2 2 2 5 3 9" xfId="42762"/>
    <cellStyle name="常规 5 5 5 3 9" xfId="42763"/>
    <cellStyle name="常规 5 2 4 5 3 9" xfId="42764"/>
    <cellStyle name="常规 5 2 2 3 5 3 9" xfId="42765"/>
    <cellStyle name="常规 5 6 4 3 9" xfId="42766"/>
    <cellStyle name="常规 5 2 5 4 3 9" xfId="42767"/>
    <cellStyle name="常规 5 2 2 4 4 3 9" xfId="42768"/>
    <cellStyle name="常规 5 4 2 4 3 9" xfId="42769"/>
    <cellStyle name="常规 5 2 3 2 4 3 9" xfId="42770"/>
    <cellStyle name="常规 5 2 2 2 2 4 3 9" xfId="42771"/>
    <cellStyle name="常规 5 5 2 4 3 9" xfId="42772"/>
    <cellStyle name="常规 5 2 4 2 4 3 9" xfId="42773"/>
    <cellStyle name="常规 5 2 2 3 2 4 3 9" xfId="42774"/>
    <cellStyle name="常规 5 10 3 9" xfId="42775"/>
    <cellStyle name="常规 5 2 9 3 9" xfId="42776"/>
    <cellStyle name="常规 5 2 2 8 3 9" xfId="42777"/>
    <cellStyle name="常规 5 4 6 3 9" xfId="42778"/>
    <cellStyle name="常规 5 2 3 6 3 9" xfId="42779"/>
    <cellStyle name="常规 5 2 2 2 6 3 9" xfId="42780"/>
    <cellStyle name="常规 5 5 6 3 9" xfId="42781"/>
    <cellStyle name="常规 5 2 4 6 3 9" xfId="42782"/>
    <cellStyle name="常规 5 2 2 3 6 3 9" xfId="42783"/>
    <cellStyle name="常规 5 6 5 3 9" xfId="42784"/>
    <cellStyle name="常规 5 2 5 5 3 9" xfId="42785"/>
    <cellStyle name="常规 5 2 2 4 5 3 9" xfId="42786"/>
    <cellStyle name="常规 5 4 2 5 3 9" xfId="42787"/>
    <cellStyle name="常规 5 2 3 2 5 3 9" xfId="42788"/>
    <cellStyle name="常规 5 2 2 2 2 5 3 9" xfId="42789"/>
    <cellStyle name="常规 5 5 2 5 3 9" xfId="42790"/>
    <cellStyle name="常规 5 2 4 2 5 3 9" xfId="42791"/>
    <cellStyle name="常规 5 2 2 3 2 5 3 9" xfId="42792"/>
    <cellStyle name="常规 5 11 3 9" xfId="42793"/>
    <cellStyle name="常规 5 2 10 3 9" xfId="42794"/>
    <cellStyle name="常规 5 2 2 9 3 9" xfId="42795"/>
    <cellStyle name="常规 5 4 7 3 9" xfId="42796"/>
    <cellStyle name="常规 5 2 3 7 3 9" xfId="42797"/>
    <cellStyle name="常规 5 2 2 2 7 3 9" xfId="42798"/>
    <cellStyle name="常规 5 5 7 3 9" xfId="42799"/>
    <cellStyle name="常规 5 2 4 7 3 9" xfId="42800"/>
    <cellStyle name="常规 5 2 2 3 7 3 9" xfId="42801"/>
    <cellStyle name="常规 5 6 6 3 9" xfId="42802"/>
    <cellStyle name="常规 5 2 5 6 3 9" xfId="42803"/>
    <cellStyle name="常规 5 2 2 4 6 3 9" xfId="42804"/>
    <cellStyle name="常规 5 4 2 6 3 9" xfId="42805"/>
    <cellStyle name="常规 5 2 3 2 6 3 9" xfId="42806"/>
    <cellStyle name="常规 5 2 2 2 2 6 3 9" xfId="42807"/>
    <cellStyle name="常规 5 5 2 6 3 9" xfId="42808"/>
    <cellStyle name="常规 5 2 4 2 6 3 9" xfId="42809"/>
    <cellStyle name="常规 5 2 2 3 2 6 3 9" xfId="42810"/>
    <cellStyle name="常规 5 12 2 9" xfId="42811"/>
    <cellStyle name="常规 5 2 11 2 9" xfId="42812"/>
    <cellStyle name="常规 5 2 2 10 2 9" xfId="42813"/>
    <cellStyle name="常规 5 4 8 2 9" xfId="42814"/>
    <cellStyle name="常规 5 2 3 8 2 9" xfId="42815"/>
    <cellStyle name="常规 5 2 2 2 8 2 9" xfId="42816"/>
    <cellStyle name="常规 5 5 8 2 9" xfId="42817"/>
    <cellStyle name="常规 5 2 4 8 2 9" xfId="42818"/>
    <cellStyle name="常规 5 2 2 3 8 2 9" xfId="42819"/>
    <cellStyle name="常规 5 6 7 2 9" xfId="42820"/>
    <cellStyle name="常规 5 2 5 7 2 9" xfId="42821"/>
    <cellStyle name="常规 5 2 2 4 7 2 9" xfId="42822"/>
    <cellStyle name="常规 5 4 2 7 2 9" xfId="42823"/>
    <cellStyle name="常规 5 2 3 2 7 2 9" xfId="42824"/>
    <cellStyle name="常规 5 2 2 2 2 7 2 9" xfId="42825"/>
    <cellStyle name="常规 5 5 2 7 2 9" xfId="42826"/>
    <cellStyle name="常规 5 2 4 2 7 2 9" xfId="42827"/>
    <cellStyle name="常规 5 2 2 3 2 7 2 9" xfId="42828"/>
    <cellStyle name="常规 5 7 2 2 9" xfId="42829"/>
    <cellStyle name="常规 5 2 6 2 2 9" xfId="42830"/>
    <cellStyle name="常规 5 2 2 5 2 2 9" xfId="42831"/>
    <cellStyle name="常规 5 4 3 2 2 9" xfId="42832"/>
    <cellStyle name="常规 5 2 3 3 2 2 9" xfId="42833"/>
    <cellStyle name="常规 5 2 2 2 3 2 2 9" xfId="42834"/>
    <cellStyle name="常规 5 5 3 2 2 9" xfId="42835"/>
    <cellStyle name="常规 5 2 4 3 2 2 9" xfId="42836"/>
    <cellStyle name="常规 5 2 2 3 3 2 2 9" xfId="42837"/>
    <cellStyle name="常规 5 6 2 2 2 9" xfId="42838"/>
    <cellStyle name="常规 5 2 5 2 2 2 9" xfId="42839"/>
    <cellStyle name="常规 5 2 2 4 2 2 2 9" xfId="42840"/>
    <cellStyle name="常规 5 4 2 2 2 2 9" xfId="42841"/>
    <cellStyle name="常规 5 2 3 2 2 2 2 9" xfId="42842"/>
    <cellStyle name="常规 5 2 2 2 2 2 2 2 9" xfId="42843"/>
    <cellStyle name="常规 5 5 2 2 2 2 9" xfId="42844"/>
    <cellStyle name="常规 5 2 4 2 2 2 2 9" xfId="42845"/>
    <cellStyle name="常规 5 2 2 3 2 2 2 2 9" xfId="42846"/>
    <cellStyle name="常规 5 8 2 2 9" xfId="42847"/>
    <cellStyle name="常规 5 2 7 2 2 9" xfId="42848"/>
    <cellStyle name="常规 5 2 2 6 2 2 9" xfId="42849"/>
    <cellStyle name="常规 5 4 4 2 2 9" xfId="42850"/>
    <cellStyle name="常规 5 2 3 4 2 2 9" xfId="42851"/>
    <cellStyle name="常规 5 2 2 2 4 2 2 9" xfId="42852"/>
    <cellStyle name="常规 5 5 4 2 2 9" xfId="42853"/>
    <cellStyle name="常规 5 2 4 4 2 2 9" xfId="42854"/>
    <cellStyle name="常规 5 2 2 3 4 2 2 9" xfId="42855"/>
    <cellStyle name="常规 5 6 3 2 2 9" xfId="42856"/>
    <cellStyle name="常规 5 2 5 3 2 2 9" xfId="42857"/>
    <cellStyle name="常规 5 2 2 4 3 2 2 9" xfId="42858"/>
    <cellStyle name="常规 5 4 2 3 2 2 9" xfId="42859"/>
    <cellStyle name="常规 5 2 3 2 3 2 2 9" xfId="42860"/>
    <cellStyle name="常规 5 2 2 2 2 3 2 2 9" xfId="42861"/>
    <cellStyle name="常规 5 5 2 3 2 2 9" xfId="42862"/>
    <cellStyle name="常规 5 2 4 2 3 2 2 9" xfId="42863"/>
    <cellStyle name="常规 5 2 2 3 2 3 2 2 9" xfId="42864"/>
    <cellStyle name="常规 5 9 2 2 9" xfId="42865"/>
    <cellStyle name="常规 5 2 8 2 2 9" xfId="42866"/>
    <cellStyle name="常规 5 2 2 7 2 2 9" xfId="42867"/>
    <cellStyle name="常规 5 4 5 2 2 9" xfId="42868"/>
    <cellStyle name="常规 5 2 3 5 2 2 9" xfId="42869"/>
    <cellStyle name="常规 5 2 2 2 5 2 2 9" xfId="42870"/>
    <cellStyle name="常规 5 5 5 2 2 9" xfId="42871"/>
    <cellStyle name="常规 5 2 4 5 2 2 9" xfId="42872"/>
    <cellStyle name="常规 5 2 2 3 5 2 2 9" xfId="42873"/>
    <cellStyle name="常规 5 6 4 2 2 9" xfId="42874"/>
    <cellStyle name="常规 5 2 5 4 2 2 9" xfId="42875"/>
    <cellStyle name="常规 5 2 2 4 4 2 2 9" xfId="42876"/>
    <cellStyle name="常规 5 4 2 4 2 2 9" xfId="42877"/>
    <cellStyle name="常规 5 2 3 2 4 2 2 9" xfId="42878"/>
    <cellStyle name="常规 5 2 2 2 2 4 2 2 9" xfId="42879"/>
    <cellStyle name="常规 5 5 2 4 2 2 9" xfId="42880"/>
    <cellStyle name="常规 5 2 4 2 4 2 2 9" xfId="42881"/>
    <cellStyle name="常规 5 2 2 3 2 4 2 2 9" xfId="42882"/>
    <cellStyle name="常规 5 10 2 2 9" xfId="42883"/>
    <cellStyle name="常规 5 2 9 2 2 9" xfId="42884"/>
    <cellStyle name="常规 5 2 2 8 2 2 9" xfId="42885"/>
    <cellStyle name="常规 5 4 6 2 2 9" xfId="42886"/>
    <cellStyle name="常规 5 2 3 6 2 2 9" xfId="42887"/>
    <cellStyle name="常规 5 2 2 2 6 2 2 9" xfId="42888"/>
    <cellStyle name="常规 5 5 6 2 2 9" xfId="42889"/>
    <cellStyle name="常规 5 2 4 6 2 2 9" xfId="42890"/>
    <cellStyle name="常规 5 2 2 3 6 2 2 9" xfId="42891"/>
    <cellStyle name="常规 5 6 5 2 2 9" xfId="42892"/>
    <cellStyle name="常规 5 2 5 5 2 2 9" xfId="42893"/>
    <cellStyle name="常规 5 2 2 4 5 2 2 9" xfId="42894"/>
    <cellStyle name="常规 5 4 2 5 2 2 9" xfId="42895"/>
    <cellStyle name="常规 5 2 3 2 5 2 2 9" xfId="42896"/>
    <cellStyle name="常规 5 2 2 2 2 5 2 2 9" xfId="42897"/>
    <cellStyle name="常规 5 5 2 5 2 2 9" xfId="42898"/>
    <cellStyle name="常规 5 2 4 2 5 2 2 9" xfId="42899"/>
    <cellStyle name="常规 5 2 2 3 2 5 2 2 9" xfId="42900"/>
    <cellStyle name="常规 5 11 2 2 9" xfId="42901"/>
    <cellStyle name="常规 5 2 10 2 2 9" xfId="42902"/>
    <cellStyle name="常规 5 2 2 9 2 2 9" xfId="42903"/>
    <cellStyle name="常规 5 4 7 2 2 9" xfId="42904"/>
    <cellStyle name="常规 5 2 3 7 2 2 9" xfId="42905"/>
    <cellStyle name="常规 5 2 2 2 7 2 2 9" xfId="42906"/>
    <cellStyle name="常规 5 5 7 2 2 9" xfId="42907"/>
    <cellStyle name="常规 5 2 4 7 2 2 9" xfId="42908"/>
    <cellStyle name="常规 5 2 2 3 7 2 2 9" xfId="42909"/>
    <cellStyle name="常规 5 6 6 2 2 9" xfId="42910"/>
    <cellStyle name="常规 5 2 5 6 2 2 9" xfId="42911"/>
    <cellStyle name="常规 5 2 2 4 6 2 2 9" xfId="42912"/>
    <cellStyle name="常规 5 4 2 6 2 2 9" xfId="42913"/>
    <cellStyle name="常规 5 2 3 2 6 2 2 9" xfId="42914"/>
    <cellStyle name="常规 5 2 2 2 2 6 2 2 9" xfId="42915"/>
    <cellStyle name="常规 5 5 2 6 2 2 9" xfId="42916"/>
    <cellStyle name="常规 5 2 4 2 6 2 2 9" xfId="42917"/>
    <cellStyle name="常规 5 2 2 3 2 6 2 2 9" xfId="42918"/>
    <cellStyle name="常规 5 14 9" xfId="42919"/>
    <cellStyle name="常规 5 2 13 9" xfId="42920"/>
    <cellStyle name="常规 5 2 2 12 9" xfId="42921"/>
    <cellStyle name="常规 5 4 10 9" xfId="42922"/>
    <cellStyle name="常规 5 2 3 10 9" xfId="42923"/>
    <cellStyle name="常规 5 2 2 2 10 9" xfId="42924"/>
    <cellStyle name="常规 5 5 10 9" xfId="42925"/>
    <cellStyle name="常规 5 2 4 10 9" xfId="42926"/>
    <cellStyle name="常规 5 2 2 3 10 9" xfId="42927"/>
    <cellStyle name="常规 5 6 9 9" xfId="42928"/>
    <cellStyle name="常规 5 2 5 9 9" xfId="42929"/>
    <cellStyle name="常规 5 2 2 4 9 9" xfId="42930"/>
    <cellStyle name="常规 5 4 2 9 9" xfId="42931"/>
    <cellStyle name="常规 5 2 3 2 9 9" xfId="42932"/>
    <cellStyle name="常规 5 2 2 2 2 9 9" xfId="42933"/>
    <cellStyle name="常规 5 5 2 9 9" xfId="42934"/>
    <cellStyle name="常规 5 2 4 2 9 9" xfId="42935"/>
    <cellStyle name="常规 5 2 2 3 2 9 9" xfId="42936"/>
    <cellStyle name="常规 5 7 4 9" xfId="42937"/>
    <cellStyle name="常规 5 2 6 4 9" xfId="42938"/>
    <cellStyle name="常规 5 2 2 5 4 9" xfId="42939"/>
    <cellStyle name="常规 5 4 3 4 9" xfId="42940"/>
    <cellStyle name="常规 5 2 3 3 4 9" xfId="42941"/>
    <cellStyle name="常规 5 2 2 2 3 4 9" xfId="42942"/>
    <cellStyle name="常规 5 5 3 4 9" xfId="42943"/>
    <cellStyle name="常规 5 2 4 3 4 9" xfId="42944"/>
    <cellStyle name="常规 5 2 2 3 3 4 9" xfId="42945"/>
    <cellStyle name="常规 5 6 2 4 9" xfId="42946"/>
    <cellStyle name="常规 5 2 5 2 4 9" xfId="42947"/>
    <cellStyle name="常规 5 2 2 4 2 4 9" xfId="42948"/>
    <cellStyle name="常规 5 4 2 2 4 9" xfId="42949"/>
    <cellStyle name="常规 5 2 3 2 2 4 9" xfId="42950"/>
    <cellStyle name="常规 5 2 2 2 2 2 4 9" xfId="42951"/>
    <cellStyle name="常规 5 5 2 2 4 9" xfId="42952"/>
    <cellStyle name="常规 5 2 4 2 2 4 9" xfId="42953"/>
    <cellStyle name="常规 5 2 2 3 2 2 4 9" xfId="42954"/>
    <cellStyle name="常规 5 8 4 9" xfId="42955"/>
    <cellStyle name="常规 5 2 7 4 9" xfId="42956"/>
    <cellStyle name="常规 5 2 2 6 4 9" xfId="42957"/>
    <cellStyle name="常规 5 4 4 4 9" xfId="42958"/>
    <cellStyle name="常规 5 2 3 4 4 9" xfId="42959"/>
    <cellStyle name="常规 5 2 2 2 4 4 9" xfId="42960"/>
    <cellStyle name="常规 5 5 4 4 9" xfId="42961"/>
    <cellStyle name="常规 5 2 4 4 4 9" xfId="42962"/>
    <cellStyle name="常规 5 2 2 3 4 4 9" xfId="42963"/>
    <cellStyle name="常规 5 6 3 4 9" xfId="42964"/>
    <cellStyle name="常规 5 2 5 3 4 9" xfId="42965"/>
    <cellStyle name="常规 5 2 2 4 3 4 9" xfId="42966"/>
    <cellStyle name="常规 5 4 2 3 4 9" xfId="42967"/>
    <cellStyle name="常规 5 2 3 2 3 4 9" xfId="42968"/>
    <cellStyle name="常规 5 2 2 2 2 3 4 9" xfId="42969"/>
    <cellStyle name="常规 5 5 2 3 4 9" xfId="42970"/>
    <cellStyle name="常规 5 2 4 2 3 4 9" xfId="42971"/>
    <cellStyle name="常规 5 2 2 3 2 3 4 9" xfId="42972"/>
    <cellStyle name="常规 5 9 4 9" xfId="42973"/>
    <cellStyle name="常规 5 2 8 4 9" xfId="42974"/>
    <cellStyle name="常规 5 2 2 7 4 9" xfId="42975"/>
    <cellStyle name="常规 5 4 5 4 9" xfId="42976"/>
    <cellStyle name="常规 5 2 3 5 4 9" xfId="42977"/>
    <cellStyle name="常规 5 2 2 2 5 4 9" xfId="42978"/>
    <cellStyle name="常规 5 5 5 4 9" xfId="42979"/>
    <cellStyle name="常规 5 2 4 5 4 9" xfId="42980"/>
    <cellStyle name="常规 5 2 2 3 5 4 9" xfId="42981"/>
    <cellStyle name="常规 5 6 4 4 9" xfId="42982"/>
    <cellStyle name="常规 5 2 5 4 4 9" xfId="42983"/>
    <cellStyle name="常规 5 2 2 4 4 4 9" xfId="42984"/>
    <cellStyle name="常规 5 4 2 4 4 9" xfId="42985"/>
    <cellStyle name="常规 5 2 3 2 4 4 9" xfId="42986"/>
    <cellStyle name="常规 5 2 2 2 2 4 4 9" xfId="42987"/>
    <cellStyle name="常规 5 5 2 4 4 9" xfId="42988"/>
    <cellStyle name="常规 5 2 4 2 4 4 9" xfId="42989"/>
    <cellStyle name="常规 5 2 2 3 2 4 4 9" xfId="42990"/>
    <cellStyle name="常规 5 10 4 9" xfId="42991"/>
    <cellStyle name="常规 5 2 9 4 9" xfId="42992"/>
    <cellStyle name="常规 5 2 2 8 4 9" xfId="42993"/>
    <cellStyle name="常规 5 4 6 4 9" xfId="42994"/>
    <cellStyle name="常规 5 2 3 6 4 9" xfId="42995"/>
    <cellStyle name="常规 5 2 2 2 6 4 9" xfId="42996"/>
    <cellStyle name="常规 5 5 6 4 9" xfId="42997"/>
    <cellStyle name="常规 5 2 4 6 4 9" xfId="42998"/>
    <cellStyle name="常规 5 2 2 3 6 4 9" xfId="42999"/>
    <cellStyle name="常规 5 6 5 4 9" xfId="43000"/>
    <cellStyle name="常规 5 2 5 5 4 9" xfId="43001"/>
    <cellStyle name="常规 5 2 2 4 5 4 9" xfId="43002"/>
    <cellStyle name="常规 5 4 2 5 4 9" xfId="43003"/>
    <cellStyle name="常规 5 2 3 2 5 4 9" xfId="43004"/>
    <cellStyle name="常规 5 2 2 2 2 5 4 9" xfId="43005"/>
    <cellStyle name="常规 5 5 2 5 4 9" xfId="43006"/>
    <cellStyle name="常规 5 2 4 2 5 4 9" xfId="43007"/>
    <cellStyle name="常规 5 2 2 3 2 5 4 9" xfId="43008"/>
    <cellStyle name="常规 5 11 4 9" xfId="43009"/>
    <cellStyle name="常规 5 2 10 4 9" xfId="43010"/>
    <cellStyle name="常规 5 2 2 9 4 9" xfId="43011"/>
    <cellStyle name="常规 5 4 7 4 9" xfId="43012"/>
    <cellStyle name="常规 5 2 3 7 4 9" xfId="43013"/>
    <cellStyle name="常规 5 2 2 2 7 4 9" xfId="43014"/>
    <cellStyle name="常规 5 5 7 4 9" xfId="43015"/>
    <cellStyle name="常规 5 2 4 7 4 9" xfId="43016"/>
    <cellStyle name="常规 5 2 2 3 7 4 9" xfId="43017"/>
    <cellStyle name="常规 5 6 6 4 9" xfId="43018"/>
    <cellStyle name="常规 5 2 5 6 4 9" xfId="43019"/>
    <cellStyle name="常规 5 2 2 4 6 4 9" xfId="43020"/>
    <cellStyle name="常规 5 4 2 6 4 9" xfId="43021"/>
    <cellStyle name="常规 5 2 3 2 6 4 9" xfId="43022"/>
    <cellStyle name="常规 5 2 2 2 2 6 4 9" xfId="43023"/>
    <cellStyle name="常规 5 5 2 6 4 9" xfId="43024"/>
    <cellStyle name="常规 5 2 4 2 6 4 9" xfId="43025"/>
    <cellStyle name="常规 5 2 2 3 2 6 4 9" xfId="43026"/>
    <cellStyle name="常规 5 12 3 9" xfId="43027"/>
    <cellStyle name="常规 5 2 11 3 9" xfId="43028"/>
    <cellStyle name="常规 5 2 2 10 3 9" xfId="43029"/>
    <cellStyle name="常规 5 4 8 3 9" xfId="43030"/>
    <cellStyle name="常规 5 2 3 8 3 9" xfId="43031"/>
    <cellStyle name="常规 5 2 2 2 8 3 9" xfId="43032"/>
    <cellStyle name="常规 5 5 8 3 9" xfId="43033"/>
    <cellStyle name="常规 5 2 4 8 3 9" xfId="43034"/>
    <cellStyle name="常规 5 2 2 3 8 3 9" xfId="43035"/>
    <cellStyle name="常规 5 6 7 3 9" xfId="43036"/>
    <cellStyle name="常规 5 2 5 7 3 9" xfId="43037"/>
    <cellStyle name="常规 5 2 2 4 7 3 9" xfId="43038"/>
    <cellStyle name="常规 5 4 2 7 3 9" xfId="43039"/>
    <cellStyle name="常规 5 2 3 2 7 3 9" xfId="43040"/>
    <cellStyle name="常规 5 2 2 2 2 7 3 9" xfId="43041"/>
    <cellStyle name="常规 5 5 2 7 3 9" xfId="43042"/>
    <cellStyle name="常规 5 2 4 2 7 3 9" xfId="43043"/>
    <cellStyle name="常规 5 2 2 3 2 7 3 9" xfId="43044"/>
    <cellStyle name="常规 5 7 2 3 9" xfId="43045"/>
    <cellStyle name="常规 5 2 6 2 3 9" xfId="43046"/>
    <cellStyle name="常规 5 2 2 5 2 3 9" xfId="43047"/>
    <cellStyle name="常规 5 4 3 2 3 9" xfId="43048"/>
    <cellStyle name="常规 5 2 3 3 2 3 9" xfId="43049"/>
    <cellStyle name="常规 5 2 2 2 3 2 3 9" xfId="43050"/>
    <cellStyle name="常规 5 5 3 2 3 9" xfId="43051"/>
    <cellStyle name="常规 5 2 4 3 2 3 9" xfId="43052"/>
    <cellStyle name="常规 5 2 2 3 3 2 3 9" xfId="43053"/>
    <cellStyle name="常规 5 6 2 2 3 9" xfId="43054"/>
    <cellStyle name="常规 5 2 5 2 2 3 9" xfId="43055"/>
    <cellStyle name="常规 5 2 2 4 2 2 3 9" xfId="43056"/>
    <cellStyle name="常规 5 4 2 2 2 3 9" xfId="43057"/>
    <cellStyle name="常规 5 2 3 2 2 2 3 9" xfId="43058"/>
    <cellStyle name="常规 5 2 2 2 2 2 2 3 9" xfId="43059"/>
    <cellStyle name="常规 5 5 2 2 2 3 9" xfId="43060"/>
    <cellStyle name="常规 5 2 4 2 2 2 3 9" xfId="43061"/>
    <cellStyle name="常规 5 2 2 3 2 2 2 3 9" xfId="43062"/>
    <cellStyle name="常规 5 8 2 3 9" xfId="43063"/>
    <cellStyle name="常规 5 2 7 2 3 9" xfId="43064"/>
    <cellStyle name="常规 5 2 2 6 2 3 9" xfId="43065"/>
    <cellStyle name="常规 5 4 4 2 3 9" xfId="43066"/>
    <cellStyle name="常规 5 2 3 4 2 3 9" xfId="43067"/>
    <cellStyle name="常规 5 2 2 2 4 2 3 9" xfId="43068"/>
    <cellStyle name="常规 5 5 4 2 3 9" xfId="43069"/>
    <cellStyle name="常规 5 2 4 4 2 3 9" xfId="43070"/>
    <cellStyle name="常规 5 2 2 3 4 2 3 9" xfId="43071"/>
    <cellStyle name="常规 5 6 3 2 3 9" xfId="43072"/>
    <cellStyle name="常规 5 2 5 3 2 3 9" xfId="43073"/>
    <cellStyle name="常规 5 2 2 4 3 2 3 9" xfId="43074"/>
    <cellStyle name="常规 5 4 2 3 2 3 9" xfId="43075"/>
    <cellStyle name="常规 5 2 3 2 3 2 3 9" xfId="43076"/>
    <cellStyle name="常规 5 2 2 2 2 3 2 3 9" xfId="43077"/>
    <cellStyle name="常规 5 5 2 3 2 3 9" xfId="43078"/>
    <cellStyle name="常规 5 2 4 2 3 2 3 9" xfId="43079"/>
    <cellStyle name="常规 5 2 2 3 2 3 2 3 9" xfId="43080"/>
    <cellStyle name="常规 5 9 2 3 9" xfId="43081"/>
    <cellStyle name="常规 5 2 8 2 3 9" xfId="43082"/>
    <cellStyle name="常规 5 2 2 7 2 3 9" xfId="43083"/>
    <cellStyle name="常规 5 4 5 2 3 9" xfId="43084"/>
    <cellStyle name="常规 5 2 3 5 2 3 9" xfId="43085"/>
    <cellStyle name="常规 5 2 2 2 5 2 3 9" xfId="43086"/>
    <cellStyle name="常规 5 5 5 2 3 9" xfId="43087"/>
    <cellStyle name="常规 5 2 4 5 2 3 9" xfId="43088"/>
    <cellStyle name="常规 5 2 2 3 5 2 3 9" xfId="43089"/>
    <cellStyle name="常规 5 6 4 2 3 9" xfId="43090"/>
    <cellStyle name="常规 5 2 5 4 2 3 9" xfId="43091"/>
    <cellStyle name="常规 5 2 2 4 4 2 3 9" xfId="43092"/>
    <cellStyle name="常规 5 4 2 4 2 3 9" xfId="43093"/>
    <cellStyle name="常规 5 2 3 2 4 2 3 9" xfId="43094"/>
    <cellStyle name="常规 5 2 2 2 2 4 2 3 9" xfId="43095"/>
    <cellStyle name="常规 5 5 2 4 2 3 9" xfId="43096"/>
    <cellStyle name="常规 5 2 4 2 4 2 3 9" xfId="43097"/>
    <cellStyle name="常规 5 2 2 3 2 4 2 3 9" xfId="43098"/>
    <cellStyle name="常规 5 10 2 3 9" xfId="43099"/>
    <cellStyle name="常规 5 2 9 2 3 9" xfId="43100"/>
    <cellStyle name="常规 5 2 2 8 2 3 9" xfId="43101"/>
    <cellStyle name="常规 5 4 6 2 3 9" xfId="43102"/>
    <cellStyle name="常规 5 2 3 6 2 3 9" xfId="43103"/>
    <cellStyle name="常规 5 2 2 2 6 2 3 9" xfId="43104"/>
    <cellStyle name="常规 5 5 6 2 3 9" xfId="43105"/>
    <cellStyle name="常规 5 2 4 6 2 3 9" xfId="43106"/>
    <cellStyle name="常规 5 2 2 3 6 2 3 9" xfId="43107"/>
    <cellStyle name="常规 5 6 5 2 3 9" xfId="43108"/>
    <cellStyle name="常规 5 2 5 5 2 3 9" xfId="43109"/>
    <cellStyle name="常规 5 2 2 4 5 2 3 9" xfId="43110"/>
    <cellStyle name="常规 5 4 2 5 2 3 9" xfId="43111"/>
    <cellStyle name="常规 5 2 3 2 5 2 3 9" xfId="43112"/>
    <cellStyle name="常规 5 2 2 2 2 5 2 3 9" xfId="43113"/>
    <cellStyle name="常规 5 5 2 5 2 3 9" xfId="43114"/>
    <cellStyle name="常规 5 2 4 2 5 2 3 9" xfId="43115"/>
    <cellStyle name="常规 5 2 2 3 2 5 2 3 9" xfId="43116"/>
    <cellStyle name="常规 5 11 2 3 9" xfId="43117"/>
    <cellStyle name="常规 5 2 10 2 3 9" xfId="43118"/>
    <cellStyle name="常规 5 2 2 9 2 3 9" xfId="43119"/>
    <cellStyle name="常规 5 4 7 2 3 9" xfId="43120"/>
    <cellStyle name="常规 5 2 3 7 2 3 9" xfId="43121"/>
    <cellStyle name="常规 5 2 2 2 7 2 3 9" xfId="43122"/>
    <cellStyle name="常规 5 5 7 2 3 9" xfId="43123"/>
    <cellStyle name="常规 5 2 4 7 2 3 9" xfId="43124"/>
    <cellStyle name="常规 5 2 2 3 7 2 3 9" xfId="43125"/>
    <cellStyle name="常规 5 6 6 2 3 9" xfId="43126"/>
    <cellStyle name="常规 5 2 5 6 2 3 9" xfId="43127"/>
    <cellStyle name="常规 5 2 2 4 6 2 3 9" xfId="43128"/>
    <cellStyle name="常规 5 4 2 6 2 3 9" xfId="43129"/>
    <cellStyle name="常规 5 2 3 2 6 2 3 9" xfId="43130"/>
    <cellStyle name="常规 5 2 2 2 2 6 2 3 9" xfId="43131"/>
    <cellStyle name="常规 5 5 2 6 2 3 9" xfId="43132"/>
    <cellStyle name="常规 5 2 4 2 6 2 3 9" xfId="43133"/>
    <cellStyle name="常规 5 2 2 3 2 6 2 3 9" xfId="43134"/>
    <cellStyle name="常规 5 15 8" xfId="43135"/>
    <cellStyle name="常规 5 2 14 8" xfId="43136"/>
    <cellStyle name="常规 5 2 2 13 8" xfId="43137"/>
    <cellStyle name="常规 5 4 11 8" xfId="43138"/>
    <cellStyle name="常规 5 2 3 11 8" xfId="43139"/>
    <cellStyle name="常规 5 2 2 2 11 8" xfId="43140"/>
    <cellStyle name="常规 5 5 11 8" xfId="43141"/>
    <cellStyle name="常规 5 2 4 11 8" xfId="43142"/>
    <cellStyle name="常规 5 2 2 3 11 8" xfId="43143"/>
    <cellStyle name="常规 5 6 10 8" xfId="43144"/>
    <cellStyle name="常规 5 2 5 10 8" xfId="43145"/>
    <cellStyle name="常规 5 2 2 4 10 8" xfId="43146"/>
    <cellStyle name="常规 5 4 2 10 8" xfId="43147"/>
    <cellStyle name="常规 5 2 3 2 10 8" xfId="43148"/>
    <cellStyle name="常规 5 2 2 2 2 10 8" xfId="43149"/>
    <cellStyle name="常规 5 5 2 10 8" xfId="43150"/>
    <cellStyle name="常规 5 2 4 2 10 8" xfId="43151"/>
    <cellStyle name="常规 5 2 2 3 2 10 8" xfId="43152"/>
    <cellStyle name="常规 5 7 5 8" xfId="43153"/>
    <cellStyle name="常规 5 2 6 5 8" xfId="43154"/>
    <cellStyle name="常规 5 2 2 5 5 8" xfId="43155"/>
    <cellStyle name="常规 5 4 3 5 8" xfId="43156"/>
    <cellStyle name="常规 5 2 3 3 5 8" xfId="43157"/>
    <cellStyle name="常规 5 2 2 2 3 5 8" xfId="43158"/>
    <cellStyle name="常规 5 5 3 5 8" xfId="43159"/>
    <cellStyle name="常规 5 2 4 3 5 8" xfId="43160"/>
    <cellStyle name="常规 5 2 2 3 3 5 8" xfId="43161"/>
    <cellStyle name="常规 5 6 2 5 8" xfId="43162"/>
    <cellStyle name="常规 5 2 5 2 5 8" xfId="43163"/>
    <cellStyle name="常规 5 2 2 4 2 5 8" xfId="43164"/>
    <cellStyle name="常规 5 4 2 2 5 8" xfId="43165"/>
    <cellStyle name="常规 5 2 3 2 2 5 8" xfId="43166"/>
    <cellStyle name="常规 5 2 2 2 2 2 5 8" xfId="43167"/>
    <cellStyle name="常规 5 5 2 2 5 8" xfId="43168"/>
    <cellStyle name="常规 5 2 4 2 2 5 8" xfId="43169"/>
    <cellStyle name="常规 5 2 2 3 2 2 5 8" xfId="43170"/>
    <cellStyle name="常规 5 8 5 8" xfId="43171"/>
    <cellStyle name="常规 5 2 7 5 8" xfId="43172"/>
    <cellStyle name="常规 5 2 2 6 5 8" xfId="43173"/>
    <cellStyle name="常规 5 4 4 5 8" xfId="43174"/>
    <cellStyle name="常规 5 2 3 4 5 8" xfId="43175"/>
    <cellStyle name="常规 5 2 2 2 4 5 8" xfId="43176"/>
    <cellStyle name="常规 5 5 4 5 8" xfId="43177"/>
    <cellStyle name="常规 5 2 4 4 5 8" xfId="43178"/>
    <cellStyle name="常规 5 2 2 3 4 5 8" xfId="43179"/>
    <cellStyle name="常规 5 6 3 5 8" xfId="43180"/>
    <cellStyle name="常规 5 2 5 3 5 8" xfId="43181"/>
    <cellStyle name="常规 5 2 2 4 3 5 8" xfId="43182"/>
    <cellStyle name="常规 5 4 2 3 5 8" xfId="43183"/>
    <cellStyle name="常规 5 2 3 2 3 5 8" xfId="43184"/>
    <cellStyle name="常规 5 2 2 2 2 3 5 8" xfId="43185"/>
    <cellStyle name="常规 5 5 2 3 5 8" xfId="43186"/>
    <cellStyle name="常规 5 2 4 2 3 5 8" xfId="43187"/>
    <cellStyle name="常规 5 2 2 3 2 3 5 8" xfId="43188"/>
    <cellStyle name="常规 5 9 5 8" xfId="43189"/>
    <cellStyle name="常规 5 2 8 5 8" xfId="43190"/>
    <cellStyle name="常规 5 2 2 7 5 8" xfId="43191"/>
    <cellStyle name="常规 5 4 5 5 8" xfId="43192"/>
    <cellStyle name="常规 5 2 3 5 5 8" xfId="43193"/>
    <cellStyle name="常规 5 2 2 2 5 5 8" xfId="43194"/>
    <cellStyle name="常规 5 5 5 5 8" xfId="43195"/>
    <cellStyle name="常规 5 2 4 5 5 8" xfId="43196"/>
    <cellStyle name="常规 5 2 2 3 5 5 8" xfId="43197"/>
    <cellStyle name="常规 5 6 4 5 8" xfId="43198"/>
    <cellStyle name="常规 5 2 5 4 5 8" xfId="43199"/>
    <cellStyle name="常规 5 2 2 4 4 5 8" xfId="43200"/>
    <cellStyle name="常规 5 4 2 4 5 8" xfId="43201"/>
    <cellStyle name="常规 5 2 3 2 4 5 8" xfId="43202"/>
    <cellStyle name="常规 5 2 2 2 2 4 5 8" xfId="43203"/>
    <cellStyle name="常规 5 5 2 4 5 8" xfId="43204"/>
    <cellStyle name="常规 5 2 4 2 4 5 8" xfId="43205"/>
    <cellStyle name="常规 5 2 2 3 2 4 5 8" xfId="43206"/>
    <cellStyle name="常规 5 10 5 8" xfId="43207"/>
    <cellStyle name="常规 5 2 9 5 8" xfId="43208"/>
    <cellStyle name="常规 5 2 2 8 5 8" xfId="43209"/>
    <cellStyle name="常规 5 4 6 5 8" xfId="43210"/>
    <cellStyle name="常规 5 2 3 6 5 8" xfId="43211"/>
    <cellStyle name="常规 5 2 2 2 6 5 8" xfId="43212"/>
    <cellStyle name="常规 5 5 6 5 8" xfId="43213"/>
    <cellStyle name="常规 5 2 4 6 5 8" xfId="43214"/>
    <cellStyle name="常规 5 2 2 3 6 5 8" xfId="43215"/>
    <cellStyle name="常规 5 6 5 5 8" xfId="43216"/>
    <cellStyle name="常规 5 2 5 5 5 8" xfId="43217"/>
    <cellStyle name="常规 5 2 2 4 5 5 8" xfId="43218"/>
    <cellStyle name="常规 5 4 2 5 5 8" xfId="43219"/>
    <cellStyle name="常规 5 2 3 2 5 5 8" xfId="43220"/>
    <cellStyle name="常规 5 2 2 2 2 5 5 8" xfId="43221"/>
    <cellStyle name="常规 5 5 2 5 5 8" xfId="43222"/>
    <cellStyle name="常规 5 2 4 2 5 5 8" xfId="43223"/>
    <cellStyle name="常规 5 2 2 3 2 5 5 8" xfId="43224"/>
    <cellStyle name="常规 5 11 5 8" xfId="43225"/>
    <cellStyle name="常规 5 2 10 5 8" xfId="43226"/>
    <cellStyle name="常规 5 2 2 9 5 8" xfId="43227"/>
    <cellStyle name="常规 5 4 7 5 8" xfId="43228"/>
    <cellStyle name="常规 5 2 3 7 5 8" xfId="43229"/>
    <cellStyle name="常规 5 2 2 2 7 5 8" xfId="43230"/>
    <cellStyle name="常规 5 5 7 5 8" xfId="43231"/>
    <cellStyle name="常规 5 2 4 7 5 8" xfId="43232"/>
    <cellStyle name="常规 5 2 2 3 7 5 8" xfId="43233"/>
    <cellStyle name="常规 5 6 6 5 8" xfId="43234"/>
    <cellStyle name="常规 5 2 5 6 5 8" xfId="43235"/>
    <cellStyle name="常规 5 2 2 4 6 5 8" xfId="43236"/>
    <cellStyle name="常规 5 4 2 6 5 8" xfId="43237"/>
    <cellStyle name="常规 5 2 3 2 6 5 8" xfId="43238"/>
    <cellStyle name="常规 5 2 2 2 2 6 5 8" xfId="43239"/>
    <cellStyle name="常规 5 5 2 6 5 8" xfId="43240"/>
    <cellStyle name="常规 5 2 4 2 6 5 8" xfId="43241"/>
    <cellStyle name="常规 5 2 2 3 2 6 5 8" xfId="43242"/>
    <cellStyle name="常规 5 12 4 8" xfId="43243"/>
    <cellStyle name="常规 5 2 11 4 8" xfId="43244"/>
    <cellStyle name="常规 5 2 2 10 4 8" xfId="43245"/>
    <cellStyle name="常规 5 4 8 4 8" xfId="43246"/>
    <cellStyle name="常规 5 2 3 8 4 8" xfId="43247"/>
    <cellStyle name="常规 5 2 2 2 8 4 8" xfId="43248"/>
    <cellStyle name="常规 5 5 8 4 8" xfId="43249"/>
    <cellStyle name="常规 5 2 4 8 4 8" xfId="43250"/>
    <cellStyle name="常规 5 2 2 3 8 4 8" xfId="43251"/>
    <cellStyle name="常规 5 6 7 4 8" xfId="43252"/>
    <cellStyle name="常规 5 2 5 7 4 8" xfId="43253"/>
    <cellStyle name="常规 5 2 2 4 7 4 8" xfId="43254"/>
    <cellStyle name="常规 5 4 2 7 4 8" xfId="43255"/>
    <cellStyle name="常规 5 2 3 2 7 4 8" xfId="43256"/>
    <cellStyle name="常规 5 2 2 2 2 7 4 8" xfId="43257"/>
    <cellStyle name="常规 5 5 2 7 4 8" xfId="43258"/>
    <cellStyle name="常规 5 2 4 2 7 4 8" xfId="43259"/>
    <cellStyle name="常规 5 2 2 3 2 7 4 8" xfId="43260"/>
    <cellStyle name="常规 5 7 2 4 8" xfId="43261"/>
    <cellStyle name="常规 5 2 6 2 4 8" xfId="43262"/>
    <cellStyle name="常规 5 2 2 5 2 4 8" xfId="43263"/>
    <cellStyle name="常规 5 4 3 2 4 8" xfId="43264"/>
    <cellStyle name="常规 5 2 3 3 2 4 8" xfId="43265"/>
    <cellStyle name="常规 5 2 2 2 3 2 4 8" xfId="43266"/>
    <cellStyle name="常规 5 5 3 2 4 8" xfId="43267"/>
    <cellStyle name="常规 5 2 4 3 2 4 8" xfId="43268"/>
    <cellStyle name="常规 5 2 2 3 3 2 4 8" xfId="43269"/>
    <cellStyle name="常规 5 6 2 2 4 8" xfId="43270"/>
    <cellStyle name="常规 5 2 5 2 2 4 8" xfId="43271"/>
    <cellStyle name="常规 5 2 2 4 2 2 4 8" xfId="43272"/>
    <cellStyle name="常规 5 4 2 2 2 4 8" xfId="43273"/>
    <cellStyle name="常规 5 2 3 2 2 2 4 8" xfId="43274"/>
    <cellStyle name="常规 5 2 2 2 2 2 2 4 8" xfId="43275"/>
    <cellStyle name="常规 5 5 2 2 2 4 8" xfId="43276"/>
    <cellStyle name="常规 5 2 4 2 2 2 4 8" xfId="43277"/>
    <cellStyle name="常规 5 2 2 3 2 2 2 4 8" xfId="43278"/>
    <cellStyle name="常规 5 8 2 4 8" xfId="43279"/>
    <cellStyle name="常规 5 2 7 2 4 8" xfId="43280"/>
    <cellStyle name="常规 5 2 2 6 2 4 8" xfId="43281"/>
    <cellStyle name="常规 5 4 4 2 4 8" xfId="43282"/>
    <cellStyle name="常规 5 2 3 4 2 4 8" xfId="43283"/>
    <cellStyle name="常规 5 2 2 2 4 2 4 8" xfId="43284"/>
    <cellStyle name="常规 5 5 4 2 4 8" xfId="43285"/>
    <cellStyle name="常规 5 2 4 4 2 4 8" xfId="43286"/>
    <cellStyle name="常规 5 2 2 3 4 2 4 8" xfId="43287"/>
    <cellStyle name="常规 5 6 3 2 4 8" xfId="43288"/>
    <cellStyle name="常规 5 2 5 3 2 4 8" xfId="43289"/>
    <cellStyle name="常规 5 2 2 4 3 2 4 8" xfId="43290"/>
    <cellStyle name="常规 5 4 2 3 2 4 8" xfId="43291"/>
    <cellStyle name="常规 5 2 3 2 3 2 4 8" xfId="43292"/>
    <cellStyle name="常规 5 2 2 2 2 3 2 4 8" xfId="43293"/>
    <cellStyle name="常规 5 5 2 3 2 4 8" xfId="43294"/>
    <cellStyle name="常规 5 2 4 2 3 2 4 8" xfId="43295"/>
    <cellStyle name="常规 5 2 2 3 2 3 2 4 8" xfId="43296"/>
    <cellStyle name="常规 5 9 2 4 8" xfId="43297"/>
    <cellStyle name="常规 5 2 8 2 4 8" xfId="43298"/>
    <cellStyle name="常规 5 2 2 7 2 4 8" xfId="43299"/>
    <cellStyle name="常规 5 4 5 2 4 8" xfId="43300"/>
    <cellStyle name="常规 5 2 3 5 2 4 8" xfId="43301"/>
    <cellStyle name="常规 5 2 2 2 5 2 4 8" xfId="43302"/>
    <cellStyle name="常规 5 5 5 2 4 8" xfId="43303"/>
    <cellStyle name="常规 5 2 4 5 2 4 8" xfId="43304"/>
    <cellStyle name="常规 5 2 2 3 5 2 4 8" xfId="43305"/>
    <cellStyle name="常规 5 6 4 2 4 8" xfId="43306"/>
    <cellStyle name="常规 5 2 5 4 2 4 8" xfId="43307"/>
    <cellStyle name="常规 5 2 2 4 4 2 4 8" xfId="43308"/>
    <cellStyle name="常规 5 4 2 4 2 4 8" xfId="43309"/>
    <cellStyle name="常规 5 2 3 2 4 2 4 8" xfId="43310"/>
    <cellStyle name="常规 5 2 2 2 2 4 2 4 8" xfId="43311"/>
    <cellStyle name="常规 5 5 2 4 2 4 8" xfId="43312"/>
    <cellStyle name="常规 5 2 4 2 4 2 4 8" xfId="43313"/>
    <cellStyle name="常规 5 2 2 3 2 4 2 4 8" xfId="43314"/>
    <cellStyle name="常规 5 10 2 4 8" xfId="43315"/>
    <cellStyle name="常规 5 2 9 2 4 8" xfId="43316"/>
    <cellStyle name="常规 5 2 2 8 2 4 8" xfId="43317"/>
    <cellStyle name="常规 5 4 6 2 4 8" xfId="43318"/>
    <cellStyle name="常规 5 2 3 6 2 4 8" xfId="43319"/>
    <cellStyle name="常规 5 2 2 2 6 2 4 8" xfId="43320"/>
    <cellStyle name="常规 5 5 6 2 4 8" xfId="43321"/>
    <cellStyle name="常规 5 2 4 6 2 4 8" xfId="43322"/>
    <cellStyle name="常规 5 2 2 3 6 2 4 8" xfId="43323"/>
    <cellStyle name="常规 5 6 5 2 4 8" xfId="43324"/>
    <cellStyle name="常规 5 2 5 5 2 4 8" xfId="43325"/>
    <cellStyle name="常规 5 2 2 4 5 2 4 8" xfId="43326"/>
    <cellStyle name="常规 5 4 2 5 2 4 8" xfId="43327"/>
    <cellStyle name="常规 5 2 3 2 5 2 4 8" xfId="43328"/>
    <cellStyle name="常规 5 2 2 2 2 5 2 4 8" xfId="43329"/>
    <cellStyle name="常规 5 5 2 5 2 4 8" xfId="43330"/>
    <cellStyle name="常规 5 2 4 2 5 2 4 8" xfId="43331"/>
    <cellStyle name="常规 5 2 2 3 2 5 2 4 8" xfId="43332"/>
    <cellStyle name="常规 5 11 2 4 8" xfId="43333"/>
    <cellStyle name="常规 5 2 10 2 4 8" xfId="43334"/>
    <cellStyle name="常规 5 2 2 9 2 4 8" xfId="43335"/>
    <cellStyle name="常规 5 4 7 2 4 8" xfId="43336"/>
    <cellStyle name="常规 5 2 3 7 2 4 8" xfId="43337"/>
    <cellStyle name="常规 5 2 2 2 7 2 4 8" xfId="43338"/>
    <cellStyle name="常规 5 5 7 2 4 8" xfId="43339"/>
    <cellStyle name="常规 5 2 4 7 2 4 8" xfId="43340"/>
    <cellStyle name="常规 5 2 2 3 7 2 4 8" xfId="43341"/>
    <cellStyle name="常规 5 6 6 2 4 8" xfId="43342"/>
    <cellStyle name="常规 5 2 5 6 2 4 8" xfId="43343"/>
    <cellStyle name="常规 5 2 2 4 6 2 4 8" xfId="43344"/>
    <cellStyle name="常规 5 4 2 6 2 4 8" xfId="43345"/>
    <cellStyle name="常规 5 2 3 2 6 2 4 8" xfId="43346"/>
    <cellStyle name="常规 5 2 2 2 2 6 2 4 8" xfId="43347"/>
    <cellStyle name="常规 5 5 2 6 2 4 8" xfId="43348"/>
    <cellStyle name="常规 5 2 4 2 6 2 4 8" xfId="43349"/>
    <cellStyle name="常规 5 2 2 3 2 6 2 4 8" xfId="43350"/>
    <cellStyle name="常规 5 13 2 8" xfId="43351"/>
    <cellStyle name="常规 5 2 12 2 8" xfId="43352"/>
    <cellStyle name="常规 5 2 2 11 2 8" xfId="43353"/>
    <cellStyle name="常规 5 4 9 2 8" xfId="43354"/>
    <cellStyle name="常规 5 2 3 9 2 8" xfId="43355"/>
    <cellStyle name="常规 5 2 2 2 9 2 8" xfId="43356"/>
    <cellStyle name="常规 5 5 9 2 8" xfId="43357"/>
    <cellStyle name="常规 5 2 4 9 2 8" xfId="43358"/>
    <cellStyle name="常规 5 2 2 3 9 2 8" xfId="43359"/>
    <cellStyle name="常规 5 6 8 2 8" xfId="43360"/>
    <cellStyle name="常规 5 2 5 8 2 8" xfId="43361"/>
    <cellStyle name="常规 5 2 2 4 8 2 8" xfId="43362"/>
    <cellStyle name="常规 5 4 2 8 2 8" xfId="43363"/>
    <cellStyle name="常规 5 2 3 2 8 2 8" xfId="43364"/>
    <cellStyle name="常规 5 2 2 2 2 8 2 8" xfId="43365"/>
    <cellStyle name="常规 5 5 2 8 2 8" xfId="43366"/>
    <cellStyle name="常规 5 2 4 2 8 2 8" xfId="43367"/>
    <cellStyle name="常规 5 2 2 3 2 8 2 8" xfId="43368"/>
    <cellStyle name="常规 5 7 3 2 8" xfId="43369"/>
    <cellStyle name="常规 5 2 6 3 2 8" xfId="43370"/>
    <cellStyle name="常规 5 2 2 5 3 2 8" xfId="43371"/>
    <cellStyle name="常规 5 4 3 3 2 8" xfId="43372"/>
    <cellStyle name="常规 5 2 3 3 3 2 8" xfId="43373"/>
    <cellStyle name="常规 5 2 2 2 3 3 2 8" xfId="43374"/>
    <cellStyle name="常规 5 5 3 3 2 8" xfId="43375"/>
    <cellStyle name="常规 5 2 4 3 3 2 8" xfId="43376"/>
    <cellStyle name="常规 5 2 2 3 3 3 2 8" xfId="43377"/>
    <cellStyle name="常规 5 6 2 3 2 8" xfId="43378"/>
    <cellStyle name="常规 5 2 5 2 3 2 8" xfId="43379"/>
    <cellStyle name="常规 5 2 2 4 2 3 2 8" xfId="43380"/>
    <cellStyle name="常规 5 4 2 2 3 2 8" xfId="43381"/>
    <cellStyle name="常规 5 2 3 2 2 3 2 8" xfId="43382"/>
    <cellStyle name="常规 5 2 2 2 2 2 3 2 8" xfId="43383"/>
    <cellStyle name="常规 5 5 2 2 3 2 8" xfId="43384"/>
    <cellStyle name="常规 5 2 4 2 2 3 2 8" xfId="43385"/>
    <cellStyle name="常规 5 2 2 3 2 2 3 2 8" xfId="43386"/>
    <cellStyle name="常规 5 8 3 2 8" xfId="43387"/>
    <cellStyle name="常规 5 2 7 3 2 8" xfId="43388"/>
    <cellStyle name="常规 5 2 2 6 3 2 8" xfId="43389"/>
    <cellStyle name="常规 5 4 4 3 2 8" xfId="43390"/>
    <cellStyle name="常规 5 2 3 4 3 2 8" xfId="43391"/>
    <cellStyle name="常规 5 2 2 2 4 3 2 8" xfId="43392"/>
    <cellStyle name="常规 5 5 4 3 2 8" xfId="43393"/>
    <cellStyle name="常规 5 2 4 4 3 2 8" xfId="43394"/>
    <cellStyle name="常规 5 2 2 3 4 3 2 8" xfId="43395"/>
    <cellStyle name="常规 5 6 3 3 2 8" xfId="43396"/>
    <cellStyle name="常规 5 2 5 3 3 2 8" xfId="43397"/>
    <cellStyle name="常规 5 2 2 4 3 3 2 8" xfId="43398"/>
    <cellStyle name="常规 5 4 2 3 3 2 8" xfId="43399"/>
    <cellStyle name="常规 5 2 3 2 3 3 2 8" xfId="43400"/>
    <cellStyle name="常规 5 2 2 2 2 3 3 2 8" xfId="43401"/>
    <cellStyle name="常规 5 5 2 3 3 2 8" xfId="43402"/>
    <cellStyle name="常规 5 2 4 2 3 3 2 8" xfId="43403"/>
    <cellStyle name="常规 5 2 2 3 2 3 3 2 8" xfId="43404"/>
    <cellStyle name="常规 5 9 3 2 8" xfId="43405"/>
    <cellStyle name="常规 5 2 8 3 2 8" xfId="43406"/>
    <cellStyle name="常规 5 2 2 7 3 2 8" xfId="43407"/>
    <cellStyle name="常规 5 4 5 3 2 8" xfId="43408"/>
    <cellStyle name="常规 5 2 3 5 3 2 8" xfId="43409"/>
    <cellStyle name="常规 5 2 2 2 5 3 2 8" xfId="43410"/>
    <cellStyle name="常规 5 5 5 3 2 8" xfId="43411"/>
    <cellStyle name="常规 5 2 4 5 3 2 8" xfId="43412"/>
    <cellStyle name="常规 5 2 2 3 5 3 2 8" xfId="43413"/>
    <cellStyle name="常规 5 6 4 3 2 8" xfId="43414"/>
    <cellStyle name="常规 5 2 5 4 3 2 8" xfId="43415"/>
    <cellStyle name="常规 5 2 2 4 4 3 2 8" xfId="43416"/>
    <cellStyle name="常规 5 4 2 4 3 2 8" xfId="43417"/>
    <cellStyle name="常规 5 2 3 2 4 3 2 8" xfId="43418"/>
    <cellStyle name="常规 5 2 2 2 2 4 3 2 8" xfId="43419"/>
    <cellStyle name="常规 5 5 2 4 3 2 8" xfId="43420"/>
    <cellStyle name="常规 5 2 4 2 4 3 2 8" xfId="43421"/>
    <cellStyle name="常规 5 2 2 3 2 4 3 2 8" xfId="43422"/>
    <cellStyle name="常规 5 10 3 2 8" xfId="43423"/>
    <cellStyle name="常规 5 2 9 3 2 8" xfId="43424"/>
    <cellStyle name="常规 5 2 2 8 3 2 8" xfId="43425"/>
    <cellStyle name="常规 5 4 6 3 2 8" xfId="43426"/>
    <cellStyle name="常规 5 2 3 6 3 2 8" xfId="43427"/>
    <cellStyle name="常规 5 2 2 2 6 3 2 8" xfId="43428"/>
    <cellStyle name="常规 5 5 6 3 2 8" xfId="43429"/>
    <cellStyle name="常规 5 2 4 6 3 2 8" xfId="43430"/>
    <cellStyle name="常规 5 2 2 3 6 3 2 8" xfId="43431"/>
    <cellStyle name="常规 5 6 5 3 2 8" xfId="43432"/>
    <cellStyle name="常规 5 2 5 5 3 2 8" xfId="43433"/>
    <cellStyle name="常规 5 2 2 4 5 3 2 8" xfId="43434"/>
    <cellStyle name="常规 5 4 2 5 3 2 8" xfId="43435"/>
    <cellStyle name="常规 5 2 3 2 5 3 2 8" xfId="43436"/>
    <cellStyle name="常规 5 2 2 2 2 5 3 2 8" xfId="43437"/>
    <cellStyle name="常规 5 5 2 5 3 2 8" xfId="43438"/>
    <cellStyle name="常规 5 2 4 2 5 3 2 8" xfId="43439"/>
    <cellStyle name="常规 5 2 2 3 2 5 3 2 8" xfId="43440"/>
    <cellStyle name="常规 5 11 3 2 8" xfId="43441"/>
    <cellStyle name="常规 5 2 10 3 2 8" xfId="43442"/>
    <cellStyle name="常规 5 2 2 9 3 2 8" xfId="43443"/>
    <cellStyle name="常规 5 4 7 3 2 8" xfId="43444"/>
    <cellStyle name="常规 5 2 3 7 3 2 8" xfId="43445"/>
    <cellStyle name="常规 5 2 2 2 7 3 2 8" xfId="43446"/>
    <cellStyle name="常规 5 5 7 3 2 8" xfId="43447"/>
    <cellStyle name="常规 5 2 4 7 3 2 8" xfId="43448"/>
    <cellStyle name="常规 5 2 2 3 7 3 2 8" xfId="43449"/>
    <cellStyle name="常规 5 6 6 3 2 8" xfId="43450"/>
    <cellStyle name="常规 5 2 5 6 3 2 8" xfId="43451"/>
    <cellStyle name="常规 5 2 2 4 6 3 2 8" xfId="43452"/>
    <cellStyle name="常规 5 4 2 6 3 2 8" xfId="43453"/>
    <cellStyle name="常规 5 2 3 2 6 3 2 8" xfId="43454"/>
    <cellStyle name="常规 5 2 2 2 2 6 3 2 8" xfId="43455"/>
    <cellStyle name="常规 5 5 2 6 3 2 8" xfId="43456"/>
    <cellStyle name="常规 5 2 4 2 6 3 2 8" xfId="43457"/>
    <cellStyle name="常规 5 2 2 3 2 6 3 2 8" xfId="43458"/>
    <cellStyle name="常规 5 12 2 2 8" xfId="43459"/>
    <cellStyle name="常规 5 2 11 2 2 8" xfId="43460"/>
    <cellStyle name="常规 5 2 2 10 2 2 8" xfId="43461"/>
    <cellStyle name="常规 5 4 8 2 2 8" xfId="43462"/>
    <cellStyle name="常规 5 2 3 8 2 2 8" xfId="43463"/>
    <cellStyle name="常规 5 2 2 2 8 2 2 8" xfId="43464"/>
    <cellStyle name="常规 5 5 8 2 2 8" xfId="43465"/>
    <cellStyle name="常规 5 2 4 8 2 2 8" xfId="43466"/>
    <cellStyle name="常规 5 2 2 3 8 2 2 8" xfId="43467"/>
    <cellStyle name="常规 5 6 7 2 2 8" xfId="43468"/>
    <cellStyle name="常规 5 2 5 7 2 2 8" xfId="43469"/>
    <cellStyle name="常规 5 2 2 4 7 2 2 8" xfId="43470"/>
    <cellStyle name="常规 5 4 2 7 2 2 8" xfId="43471"/>
    <cellStyle name="常规 5 2 3 2 7 2 2 8" xfId="43472"/>
    <cellStyle name="常规 5 2 2 2 2 7 2 2 8" xfId="43473"/>
    <cellStyle name="常规 5 5 2 7 2 2 8" xfId="43474"/>
    <cellStyle name="常规 5 2 4 2 7 2 2 8" xfId="43475"/>
    <cellStyle name="常规 5 2 2 3 2 7 2 2 8" xfId="43476"/>
    <cellStyle name="常规 5 7 2 2 2 8" xfId="43477"/>
    <cellStyle name="常规 5 2 6 2 2 2 8" xfId="43478"/>
    <cellStyle name="常规 5 2 2 5 2 2 2 8" xfId="43479"/>
    <cellStyle name="常规 5 4 3 2 2 2 8" xfId="43480"/>
    <cellStyle name="常规 5 2 3 3 2 2 2 8" xfId="43481"/>
    <cellStyle name="常规 5 2 2 2 3 2 2 2 8" xfId="43482"/>
    <cellStyle name="常规 5 5 3 2 2 2 8" xfId="43483"/>
    <cellStyle name="常规 5 2 4 3 2 2 2 8" xfId="43484"/>
    <cellStyle name="常规 5 2 2 3 3 2 2 2 8" xfId="43485"/>
    <cellStyle name="常规 5 6 2 2 2 2 8" xfId="43486"/>
    <cellStyle name="常规 5 2 5 2 2 2 2 8" xfId="43487"/>
    <cellStyle name="常规 5 2 2 4 2 2 2 2 8" xfId="43488"/>
    <cellStyle name="常规 5 4 2 2 2 2 2 8" xfId="43489"/>
    <cellStyle name="常规 5 2 3 2 2 2 2 2 8" xfId="43490"/>
    <cellStyle name="常规 5 2 2 2 2 2 2 2 2 8" xfId="43491"/>
    <cellStyle name="常规 5 5 2 2 2 2 2 8" xfId="43492"/>
    <cellStyle name="常规 5 2 4 2 2 2 2 2 8" xfId="43493"/>
    <cellStyle name="常规 5 2 2 3 2 2 2 2 2 8" xfId="43494"/>
    <cellStyle name="常规 5 8 2 2 2 8" xfId="43495"/>
    <cellStyle name="常规 5 2 7 2 2 2 8" xfId="43496"/>
    <cellStyle name="常规 5 2 2 6 2 2 2 8" xfId="43497"/>
    <cellStyle name="常规 5 4 4 2 2 2 8" xfId="43498"/>
    <cellStyle name="常规 5 2 3 4 2 2 2 8" xfId="43499"/>
    <cellStyle name="常规 5 2 2 2 4 2 2 2 8" xfId="43500"/>
    <cellStyle name="常规 5 5 4 2 2 2 8" xfId="43501"/>
    <cellStyle name="常规 5 2 4 4 2 2 2 8" xfId="43502"/>
    <cellStyle name="常规 5 2 2 3 4 2 2 2 8" xfId="43503"/>
    <cellStyle name="常规 5 6 3 2 2 2 8" xfId="43504"/>
    <cellStyle name="常规 5 2 5 3 2 2 2 8" xfId="43505"/>
    <cellStyle name="常规 5 2 2 4 3 2 2 2 8" xfId="43506"/>
    <cellStyle name="常规 5 4 2 3 2 2 2 8" xfId="43507"/>
    <cellStyle name="常规 5 2 3 2 3 2 2 2 8" xfId="43508"/>
    <cellStyle name="常规 5 2 2 2 2 3 2 2 2 8" xfId="43509"/>
    <cellStyle name="常规 5 5 2 3 2 2 2 8" xfId="43510"/>
    <cellStyle name="常规 5 2 4 2 3 2 2 2 8" xfId="43511"/>
    <cellStyle name="常规 5 2 2 3 2 3 2 2 2 8" xfId="43512"/>
    <cellStyle name="常规 5 9 2 2 2 8" xfId="43513"/>
    <cellStyle name="常规 5 2 8 2 2 2 8" xfId="43514"/>
    <cellStyle name="常规 5 2 2 7 2 2 2 8" xfId="43515"/>
    <cellStyle name="常规 5 4 5 2 2 2 8" xfId="43516"/>
    <cellStyle name="常规 5 2 3 5 2 2 2 8" xfId="43517"/>
    <cellStyle name="常规 5 2 2 2 5 2 2 2 8" xfId="43518"/>
    <cellStyle name="常规 5 5 5 2 2 2 8" xfId="43519"/>
    <cellStyle name="常规 5 2 4 5 2 2 2 8" xfId="43520"/>
    <cellStyle name="常规 5 2 2 3 5 2 2 2 8" xfId="43521"/>
    <cellStyle name="常规 5 6 4 2 2 2 8" xfId="43522"/>
    <cellStyle name="常规 5 2 5 4 2 2 2 8" xfId="43523"/>
    <cellStyle name="常规 5 2 2 4 4 2 2 2 8" xfId="43524"/>
    <cellStyle name="常规 5 4 2 4 2 2 2 8" xfId="43525"/>
    <cellStyle name="常规 5 2 3 2 4 2 2 2 8" xfId="43526"/>
    <cellStyle name="常规 5 2 2 2 2 4 2 2 2 8" xfId="43527"/>
    <cellStyle name="常规 5 5 2 4 2 2 2 8" xfId="43528"/>
    <cellStyle name="常规 5 2 4 2 4 2 2 2 8" xfId="43529"/>
    <cellStyle name="常规 5 2 2 3 2 4 2 2 2 8" xfId="43530"/>
    <cellStyle name="常规 5 10 2 2 2 8" xfId="43531"/>
    <cellStyle name="常规 5 2 9 2 2 2 8" xfId="43532"/>
    <cellStyle name="常规 5 2 2 8 2 2 2 8" xfId="43533"/>
    <cellStyle name="常规 5 4 6 2 2 2 8" xfId="43534"/>
    <cellStyle name="常规 5 2 3 6 2 2 2 8" xfId="43535"/>
    <cellStyle name="常规 5 2 2 2 6 2 2 2 8" xfId="43536"/>
    <cellStyle name="常规 5 5 6 2 2 2 8" xfId="43537"/>
    <cellStyle name="常规 5 2 4 6 2 2 2 8" xfId="43538"/>
    <cellStyle name="常规 5 2 2 3 6 2 2 2 8" xfId="43539"/>
    <cellStyle name="常规 5 6 5 2 2 2 8" xfId="43540"/>
    <cellStyle name="常规 5 2 5 5 2 2 2 8" xfId="43541"/>
    <cellStyle name="常规 5 2 2 4 5 2 2 2 8" xfId="43542"/>
    <cellStyle name="常规 5 4 2 5 2 2 2 8" xfId="43543"/>
    <cellStyle name="常规 5 2 3 2 5 2 2 2 8" xfId="43544"/>
    <cellStyle name="常规 5 2 2 2 2 5 2 2 2 8" xfId="43545"/>
    <cellStyle name="常规 5 5 2 5 2 2 2 8" xfId="43546"/>
    <cellStyle name="常规 5 2 4 2 5 2 2 2 8" xfId="43547"/>
    <cellStyle name="常规 5 2 2 3 2 5 2 2 2 8" xfId="43548"/>
    <cellStyle name="常规 5 11 2 2 2 8" xfId="43549"/>
    <cellStyle name="常规 5 2 10 2 2 2 8" xfId="43550"/>
    <cellStyle name="常规 5 2 2 9 2 2 2 8" xfId="43551"/>
    <cellStyle name="常规 5 4 7 2 2 2 8" xfId="43552"/>
    <cellStyle name="常规 5 2 3 7 2 2 2 8" xfId="43553"/>
    <cellStyle name="常规 5 2 2 2 7 2 2 2 8" xfId="43554"/>
    <cellStyle name="常规 5 5 7 2 2 2 8" xfId="43555"/>
    <cellStyle name="常规 5 2 4 7 2 2 2 8" xfId="43556"/>
    <cellStyle name="常规 5 2 2 3 7 2 2 2 8" xfId="43557"/>
    <cellStyle name="常规 5 6 6 2 2 2 8" xfId="43558"/>
    <cellStyle name="常规 5 2 5 6 2 2 2 8" xfId="43559"/>
    <cellStyle name="常规 5 2 2 4 6 2 2 2 8" xfId="43560"/>
    <cellStyle name="常规 5 4 2 6 2 2 2 8" xfId="43561"/>
    <cellStyle name="常规 5 2 3 2 6 2 2 2 8" xfId="43562"/>
    <cellStyle name="常规 5 2 2 2 2 6 2 2 2 8" xfId="43563"/>
    <cellStyle name="常规 5 5 2 6 2 2 2 8" xfId="43564"/>
    <cellStyle name="常规 5 2 4 2 6 2 2 2 8" xfId="43565"/>
    <cellStyle name="常规 5 2 2 3 2 6 2 2 2 8" xfId="43566"/>
    <cellStyle name="常规 5 14 2 8" xfId="43567"/>
    <cellStyle name="常规 5 2 13 2 8" xfId="43568"/>
    <cellStyle name="常规 5 2 2 12 2 8" xfId="43569"/>
    <cellStyle name="常规 5 4 10 2 8" xfId="43570"/>
    <cellStyle name="常规 5 2 3 10 2 8" xfId="43571"/>
    <cellStyle name="常规 5 2 2 2 10 2 8" xfId="43572"/>
    <cellStyle name="常规 5 5 10 2 8" xfId="43573"/>
    <cellStyle name="常规 5 2 4 10 2 8" xfId="43574"/>
    <cellStyle name="常规 5 2 2 3 10 2 8" xfId="43575"/>
    <cellStyle name="常规 5 6 9 2 8" xfId="43576"/>
    <cellStyle name="常规 5 2 5 9 2 8" xfId="43577"/>
    <cellStyle name="常规 5 2 2 4 9 2 8" xfId="43578"/>
    <cellStyle name="常规 5 4 2 9 2 8" xfId="43579"/>
    <cellStyle name="常规 5 2 3 2 9 2 8" xfId="43580"/>
    <cellStyle name="常规 5 2 2 2 2 9 2 8" xfId="43581"/>
    <cellStyle name="常规 5 5 2 9 2 8" xfId="43582"/>
    <cellStyle name="常规 5 2 4 2 9 2 8" xfId="43583"/>
    <cellStyle name="常规 5 2 2 3 2 9 2 8" xfId="43584"/>
    <cellStyle name="常规 5 7 4 2 8" xfId="43585"/>
    <cellStyle name="常规 5 2 6 4 2 8" xfId="43586"/>
    <cellStyle name="常规 5 2 2 5 4 2 8" xfId="43587"/>
    <cellStyle name="常规 5 4 3 4 2 8" xfId="43588"/>
    <cellStyle name="常规 5 2 3 3 4 2 8" xfId="43589"/>
    <cellStyle name="常规 5 2 2 2 3 4 2 8" xfId="43590"/>
    <cellStyle name="常规 5 5 3 4 2 8" xfId="43591"/>
    <cellStyle name="常规 5 2 4 3 4 2 8" xfId="43592"/>
    <cellStyle name="常规 5 2 2 3 3 4 2 8" xfId="43593"/>
    <cellStyle name="常规 5 6 2 4 2 8" xfId="43594"/>
    <cellStyle name="常规 5 2 5 2 4 2 8" xfId="43595"/>
    <cellStyle name="常规 5 2 2 4 2 4 2 8" xfId="43596"/>
    <cellStyle name="常规 5 4 2 2 4 2 8" xfId="43597"/>
    <cellStyle name="常规 5 2 3 2 2 4 2 8" xfId="43598"/>
    <cellStyle name="常规 5 2 2 2 2 2 4 2 8" xfId="43599"/>
    <cellStyle name="常规 5 5 2 2 4 2 8" xfId="43600"/>
    <cellStyle name="常规 5 2 4 2 2 4 2 8" xfId="43601"/>
    <cellStyle name="常规 5 2 2 3 2 2 4 2 8" xfId="43602"/>
    <cellStyle name="常规 5 8 4 2 8" xfId="43603"/>
    <cellStyle name="常规 5 2 7 4 2 8" xfId="43604"/>
    <cellStyle name="常规 5 2 2 6 4 2 8" xfId="43605"/>
    <cellStyle name="常规 5 4 4 4 2 8" xfId="43606"/>
    <cellStyle name="常规 5 2 3 4 4 2 8" xfId="43607"/>
    <cellStyle name="常规 5 2 2 2 4 4 2 8" xfId="43608"/>
    <cellStyle name="常规 5 5 4 4 2 8" xfId="43609"/>
    <cellStyle name="常规 5 2 4 4 4 2 8" xfId="43610"/>
    <cellStyle name="常规 5 2 2 3 4 4 2 8" xfId="43611"/>
    <cellStyle name="常规 5 6 3 4 2 8" xfId="43612"/>
    <cellStyle name="常规 5 2 5 3 4 2 8" xfId="43613"/>
    <cellStyle name="常规 5 2 2 4 3 4 2 8" xfId="43614"/>
    <cellStyle name="常规 5 4 2 3 4 2 8" xfId="43615"/>
    <cellStyle name="常规 5 2 3 2 3 4 2 8" xfId="43616"/>
    <cellStyle name="常规 5 2 2 2 2 3 4 2 8" xfId="43617"/>
    <cellStyle name="常规 5 5 2 3 4 2 8" xfId="43618"/>
    <cellStyle name="常规 5 2 4 2 3 4 2 8" xfId="43619"/>
    <cellStyle name="常规 5 2 2 3 2 3 4 2 8" xfId="43620"/>
    <cellStyle name="常规 5 9 4 2 8" xfId="43621"/>
    <cellStyle name="常规 5 2 8 4 2 8" xfId="43622"/>
    <cellStyle name="常规 5 2 2 7 4 2 8" xfId="43623"/>
    <cellStyle name="常规 5 4 5 4 2 8" xfId="43624"/>
    <cellStyle name="常规 5 2 3 5 4 2 8" xfId="43625"/>
    <cellStyle name="常规 5 2 2 2 5 4 2 8" xfId="43626"/>
    <cellStyle name="常规 5 5 5 4 2 8" xfId="43627"/>
    <cellStyle name="常规 5 2 4 5 4 2 8" xfId="43628"/>
    <cellStyle name="常规 5 2 2 3 5 4 2 8" xfId="43629"/>
    <cellStyle name="常规 5 6 4 4 2 8" xfId="43630"/>
    <cellStyle name="常规 5 2 5 4 4 2 8" xfId="43631"/>
    <cellStyle name="常规 5 2 2 4 4 4 2 8" xfId="43632"/>
    <cellStyle name="常规 5 4 2 4 4 2 8" xfId="43633"/>
    <cellStyle name="常规 5 2 3 2 4 4 2 8" xfId="43634"/>
    <cellStyle name="常规 5 2 2 2 2 4 4 2 8" xfId="43635"/>
    <cellStyle name="常规 5 5 2 4 4 2 8" xfId="43636"/>
    <cellStyle name="常规 5 2 4 2 4 4 2 8" xfId="43637"/>
    <cellStyle name="常规 5 2 2 3 2 4 4 2 8" xfId="43638"/>
    <cellStyle name="常规 5 10 4 2 8" xfId="43639"/>
    <cellStyle name="常规 5 2 9 4 2 8" xfId="43640"/>
    <cellStyle name="常规 5 2 2 8 4 2 8" xfId="43641"/>
    <cellStyle name="常规 5 4 6 4 2 8" xfId="43642"/>
    <cellStyle name="常规 5 2 3 6 4 2 8" xfId="43643"/>
    <cellStyle name="常规 5 2 2 2 6 4 2 8" xfId="43644"/>
    <cellStyle name="常规 5 5 6 4 2 8" xfId="43645"/>
    <cellStyle name="常规 5 2 4 6 4 2 8" xfId="43646"/>
    <cellStyle name="常规 5 2 2 3 6 4 2 8" xfId="43647"/>
    <cellStyle name="常规 5 6 5 4 2 8" xfId="43648"/>
    <cellStyle name="常规 5 2 5 5 4 2 8" xfId="43649"/>
    <cellStyle name="常规 5 2 2 4 5 4 2 8" xfId="43650"/>
    <cellStyle name="常规 5 4 2 5 4 2 8" xfId="43651"/>
    <cellStyle name="常规 5 2 3 2 5 4 2 8" xfId="43652"/>
    <cellStyle name="常规 5 2 2 2 2 5 4 2 8" xfId="43653"/>
    <cellStyle name="常规 5 5 2 5 4 2 8" xfId="43654"/>
    <cellStyle name="常规 5 2 4 2 5 4 2 8" xfId="43655"/>
    <cellStyle name="常规 5 2 2 3 2 5 4 2 8" xfId="43656"/>
    <cellStyle name="常规 5 11 4 2 8" xfId="43657"/>
    <cellStyle name="常规 5 2 10 4 2 8" xfId="43658"/>
    <cellStyle name="常规 5 2 2 9 4 2 8" xfId="43659"/>
    <cellStyle name="常规 5 4 7 4 2 8" xfId="43660"/>
    <cellStyle name="常规 5 2 3 7 4 2 8" xfId="43661"/>
    <cellStyle name="常规 5 2 2 2 7 4 2 8" xfId="43662"/>
    <cellStyle name="常规 5 5 7 4 2 8" xfId="43663"/>
    <cellStyle name="常规 5 2 4 7 4 2 8" xfId="43664"/>
    <cellStyle name="常规 5 2 2 3 7 4 2 8" xfId="43665"/>
    <cellStyle name="常规 5 6 6 4 2 8" xfId="43666"/>
    <cellStyle name="常规 5 2 5 6 4 2 8" xfId="43667"/>
    <cellStyle name="常规 5 2 2 4 6 4 2 8" xfId="43668"/>
    <cellStyle name="常规 5 4 2 6 4 2 8" xfId="43669"/>
    <cellStyle name="常规 5 2 3 2 6 4 2 8" xfId="43670"/>
    <cellStyle name="常规 5 2 2 2 2 6 4 2 8" xfId="43671"/>
    <cellStyle name="常规 5 5 2 6 4 2 8" xfId="43672"/>
    <cellStyle name="常规 5 2 4 2 6 4 2 8" xfId="43673"/>
    <cellStyle name="常规 5 2 2 3 2 6 4 2 8" xfId="43674"/>
    <cellStyle name="常规 5 12 3 2 8" xfId="43675"/>
    <cellStyle name="常规 5 2 11 3 2 8" xfId="43676"/>
    <cellStyle name="常规 5 2 2 10 3 2 8" xfId="43677"/>
    <cellStyle name="常规 5 4 8 3 2 8" xfId="43678"/>
    <cellStyle name="常规 5 2 3 8 3 2 8" xfId="43679"/>
    <cellStyle name="常规 5 2 2 2 8 3 2 8" xfId="43680"/>
    <cellStyle name="常规 5 5 8 3 2 8" xfId="43681"/>
    <cellStyle name="常规 5 2 4 8 3 2 8" xfId="43682"/>
    <cellStyle name="常规 5 2 2 3 8 3 2 8" xfId="43683"/>
    <cellStyle name="常规 5 6 7 3 2 8" xfId="43684"/>
    <cellStyle name="常规 5 2 5 7 3 2 8" xfId="43685"/>
    <cellStyle name="常规 5 2 2 4 7 3 2 8" xfId="43686"/>
    <cellStyle name="常规 5 4 2 7 3 2 8" xfId="43687"/>
    <cellStyle name="常规 5 2 3 2 7 3 2 8" xfId="43688"/>
    <cellStyle name="常规 5 2 2 2 2 7 3 2 8" xfId="43689"/>
    <cellStyle name="常规 5 5 2 7 3 2 8" xfId="43690"/>
    <cellStyle name="常规 5 2 4 2 7 3 2 8" xfId="43691"/>
    <cellStyle name="常规 5 2 2 3 2 7 3 2 8" xfId="43692"/>
    <cellStyle name="常规 5 7 2 3 2 8" xfId="43693"/>
    <cellStyle name="常规 5 2 6 2 3 2 8" xfId="43694"/>
    <cellStyle name="常规 5 2 2 5 2 3 2 8" xfId="43695"/>
    <cellStyle name="常规 5 4 3 2 3 2 8" xfId="43696"/>
    <cellStyle name="常规 5 2 3 3 2 3 2 8" xfId="43697"/>
    <cellStyle name="常规 5 2 2 2 3 2 3 2 8" xfId="43698"/>
    <cellStyle name="常规 5 5 3 2 3 2 8" xfId="43699"/>
    <cellStyle name="常规 5 2 4 3 2 3 2 8" xfId="43700"/>
    <cellStyle name="常规 5 2 2 3 3 2 3 2 8" xfId="43701"/>
    <cellStyle name="常规 5 6 2 2 3 2 8" xfId="43702"/>
    <cellStyle name="常规 5 2 5 2 2 3 2 8" xfId="43703"/>
    <cellStyle name="常规 5 2 2 4 2 2 3 2 8" xfId="43704"/>
    <cellStyle name="常规 5 4 2 2 2 3 2 8" xfId="43705"/>
    <cellStyle name="常规 5 2 3 2 2 2 3 2 8" xfId="43706"/>
    <cellStyle name="常规 5 2 2 2 2 2 2 3 2 8" xfId="43707"/>
    <cellStyle name="常规 5 5 2 2 2 3 2 8" xfId="43708"/>
    <cellStyle name="常规 5 2 4 2 2 2 3 2 8" xfId="43709"/>
    <cellStyle name="常规 5 2 2 3 2 2 2 3 2 8" xfId="43710"/>
    <cellStyle name="常规 5 8 2 3 2 8" xfId="43711"/>
    <cellStyle name="常规 5 2 7 2 3 2 8" xfId="43712"/>
    <cellStyle name="常规 5 2 2 6 2 3 2 8" xfId="43713"/>
    <cellStyle name="常规 5 4 4 2 3 2 8" xfId="43714"/>
    <cellStyle name="常规 5 2 3 4 2 3 2 8" xfId="43715"/>
    <cellStyle name="常规 5 2 2 2 4 2 3 2 8" xfId="43716"/>
    <cellStyle name="常规 5 5 4 2 3 2 8" xfId="43717"/>
    <cellStyle name="常规 5 2 4 4 2 3 2 8" xfId="43718"/>
    <cellStyle name="常规 5 2 2 3 4 2 3 2 8" xfId="43719"/>
    <cellStyle name="常规 5 6 3 2 3 2 8" xfId="43720"/>
    <cellStyle name="常规 5 2 5 3 2 3 2 8" xfId="43721"/>
    <cellStyle name="常规 5 2 2 4 3 2 3 2 8" xfId="43722"/>
    <cellStyle name="常规 5 4 2 3 2 3 2 8" xfId="43723"/>
    <cellStyle name="常规 5 2 3 2 3 2 3 2 8" xfId="43724"/>
    <cellStyle name="常规 5 2 2 2 2 3 2 3 2 8" xfId="43725"/>
    <cellStyle name="常规 5 5 2 3 2 3 2 8" xfId="43726"/>
    <cellStyle name="常规 5 2 4 2 3 2 3 2 8" xfId="43727"/>
    <cellStyle name="常规 5 2 2 3 2 3 2 3 2 8" xfId="43728"/>
    <cellStyle name="常规 5 9 2 3 2 8" xfId="43729"/>
    <cellStyle name="常规 5 2 8 2 3 2 8" xfId="43730"/>
    <cellStyle name="常规 5 2 2 7 2 3 2 8" xfId="43731"/>
    <cellStyle name="常规 5 4 5 2 3 2 8" xfId="43732"/>
    <cellStyle name="常规 5 2 3 5 2 3 2 8" xfId="43733"/>
    <cellStyle name="常规 5 2 2 2 5 2 3 2 8" xfId="43734"/>
    <cellStyle name="常规 5 5 5 2 3 2 8" xfId="43735"/>
    <cellStyle name="常规 5 2 4 5 2 3 2 8" xfId="43736"/>
    <cellStyle name="常规 5 2 2 3 5 2 3 2 8" xfId="43737"/>
    <cellStyle name="常规 5 6 4 2 3 2 8" xfId="43738"/>
    <cellStyle name="常规 5 2 5 4 2 3 2 8" xfId="43739"/>
    <cellStyle name="常规 5 2 2 4 4 2 3 2 8" xfId="43740"/>
    <cellStyle name="常规 5 4 2 4 2 3 2 8" xfId="43741"/>
    <cellStyle name="常规 5 2 3 2 4 2 3 2 8" xfId="43742"/>
    <cellStyle name="常规 5 2 2 2 2 4 2 3 2 8" xfId="43743"/>
    <cellStyle name="常规 5 5 2 4 2 3 2 8" xfId="43744"/>
    <cellStyle name="常规 5 2 4 2 4 2 3 2 8" xfId="43745"/>
    <cellStyle name="常规 5 2 2 3 2 4 2 3 2 8" xfId="43746"/>
    <cellStyle name="常规 5 10 2 3 2 8" xfId="43747"/>
    <cellStyle name="常规 5 2 9 2 3 2 8" xfId="43748"/>
    <cellStyle name="常规 5 2 2 8 2 3 2 8" xfId="43749"/>
    <cellStyle name="常规 5 4 6 2 3 2 8" xfId="43750"/>
    <cellStyle name="常规 5 2 3 6 2 3 2 8" xfId="43751"/>
    <cellStyle name="常规 5 2 2 2 6 2 3 2 8" xfId="43752"/>
    <cellStyle name="常规 5 5 6 2 3 2 8" xfId="43753"/>
    <cellStyle name="常规 5 2 4 6 2 3 2 8" xfId="43754"/>
    <cellStyle name="常规 5 2 2 3 6 2 3 2 8" xfId="43755"/>
    <cellStyle name="常规 5 6 5 2 3 2 8" xfId="43756"/>
    <cellStyle name="常规 5 2 5 5 2 3 2 8" xfId="43757"/>
    <cellStyle name="常规 5 2 2 4 5 2 3 2 8" xfId="43758"/>
    <cellStyle name="常规 5 4 2 5 2 3 2 8" xfId="43759"/>
    <cellStyle name="常规 5 2 3 2 5 2 3 2 8" xfId="43760"/>
    <cellStyle name="常规 5 2 2 2 2 5 2 3 2 8" xfId="43761"/>
    <cellStyle name="常规 5 5 2 5 2 3 2 8" xfId="43762"/>
    <cellStyle name="常规 5 2 4 2 5 2 3 2 8" xfId="43763"/>
    <cellStyle name="常规 5 2 2 3 2 5 2 3 2 8" xfId="43764"/>
    <cellStyle name="常规 5 11 2 3 2 8" xfId="43765"/>
    <cellStyle name="常规 5 2 10 2 3 2 8" xfId="43766"/>
    <cellStyle name="常规 5 2 2 9 2 3 2 8" xfId="43767"/>
    <cellStyle name="常规 5 4 7 2 3 2 8" xfId="43768"/>
    <cellStyle name="常规 5 2 3 7 2 3 2 8" xfId="43769"/>
    <cellStyle name="常规 5 2 2 2 7 2 3 2 8" xfId="43770"/>
    <cellStyle name="常规 5 5 7 2 3 2 8" xfId="43771"/>
    <cellStyle name="常规 5 2 4 7 2 3 2 8" xfId="43772"/>
    <cellStyle name="常规 5 2 2 3 7 2 3 2 8" xfId="43773"/>
    <cellStyle name="常规 5 6 6 2 3 2 8" xfId="43774"/>
    <cellStyle name="常规 5 2 5 6 2 3 2 8" xfId="43775"/>
    <cellStyle name="常规 5 2 2 4 6 2 3 2 8" xfId="43776"/>
    <cellStyle name="常规 5 4 2 6 2 3 2 8" xfId="43777"/>
    <cellStyle name="常规 5 2 3 2 6 2 3 2 8" xfId="43778"/>
    <cellStyle name="常规 5 2 2 2 2 6 2 3 2 8" xfId="43779"/>
    <cellStyle name="常规 5 5 2 6 2 3 2 8" xfId="43780"/>
    <cellStyle name="常规 5 2 4 2 6 2 3 2 8" xfId="43781"/>
    <cellStyle name="常规 5 2 2 3 2 6 2 3 2 8" xfId="43782"/>
    <cellStyle name="常规 5 2 15 7" xfId="43783"/>
    <cellStyle name="常规 5 2 2 14 7" xfId="43784"/>
    <cellStyle name="常规 15 7" xfId="43785"/>
    <cellStyle name="常规 5 16 7" xfId="43786"/>
    <cellStyle name="常规 5 2 16 7" xfId="43787"/>
    <cellStyle name="常规 5 2 2 15 7" xfId="43788"/>
    <cellStyle name="常规 5 4 12 7" xfId="43789"/>
    <cellStyle name="常规 5 2 3 12 7" xfId="43790"/>
    <cellStyle name="常规 5 2 2 2 12 7" xfId="43791"/>
    <cellStyle name="常规 5 5 12 7" xfId="43792"/>
    <cellStyle name="常规 5 2 4 12 7" xfId="43793"/>
    <cellStyle name="常规 5 2 2 3 12 7" xfId="43794"/>
    <cellStyle name="常规 5 6 11 7" xfId="43795"/>
    <cellStyle name="常规 5 2 5 11 7" xfId="43796"/>
    <cellStyle name="常规 5 2 2 4 11 7" xfId="43797"/>
    <cellStyle name="常规 5 4 2 11 7" xfId="43798"/>
    <cellStyle name="常规 5 2 3 2 11 7" xfId="43799"/>
    <cellStyle name="常规 5 2 2 2 2 11 7" xfId="43800"/>
    <cellStyle name="常规 5 5 2 11 7" xfId="43801"/>
    <cellStyle name="常规 5 2 4 2 11 7" xfId="43802"/>
    <cellStyle name="常规 5 2 2 3 2 11 7" xfId="43803"/>
    <cellStyle name="常规 5 7 6 7" xfId="43804"/>
    <cellStyle name="常规 5 2 6 6 7" xfId="43805"/>
    <cellStyle name="常规 5 2 2 5 6 7" xfId="43806"/>
    <cellStyle name="常规 5 4 3 6 7" xfId="43807"/>
    <cellStyle name="常规 5 2 3 3 6 7" xfId="43808"/>
    <cellStyle name="常规 5 2 2 2 3 6 7" xfId="43809"/>
    <cellStyle name="常规 5 5 3 6 7" xfId="43810"/>
    <cellStyle name="常规 5 2 4 3 6 7" xfId="43811"/>
    <cellStyle name="常规 5 2 2 3 3 6 7" xfId="43812"/>
    <cellStyle name="常规 5 6 2 6 7" xfId="43813"/>
    <cellStyle name="常规 5 2 5 2 6 7" xfId="43814"/>
    <cellStyle name="常规 5 2 2 4 2 6 7" xfId="43815"/>
    <cellStyle name="常规 5 4 2 2 6 7" xfId="43816"/>
    <cellStyle name="常规 5 2 3 2 2 6 7" xfId="43817"/>
    <cellStyle name="常规 5 2 2 2 2 2 6 7" xfId="43818"/>
    <cellStyle name="常规 5 5 2 2 6 7" xfId="43819"/>
    <cellStyle name="常规 5 2 4 2 2 6 7" xfId="43820"/>
    <cellStyle name="常规 5 2 2 3 2 2 6 7" xfId="43821"/>
    <cellStyle name="常规 5 8 6 7" xfId="43822"/>
    <cellStyle name="常规 5 2 7 6 7" xfId="43823"/>
    <cellStyle name="常规 5 2 2 6 6 7" xfId="43824"/>
    <cellStyle name="常规 5 4 4 6 7" xfId="43825"/>
    <cellStyle name="常规 5 2 3 4 6 7" xfId="43826"/>
    <cellStyle name="常规 5 2 2 2 4 6 7" xfId="43827"/>
    <cellStyle name="常规 5 5 4 6 7" xfId="43828"/>
    <cellStyle name="常规 5 2 4 4 6 7" xfId="43829"/>
    <cellStyle name="常规 5 2 2 3 4 6 7" xfId="43830"/>
    <cellStyle name="常规 5 6 3 6 7" xfId="43831"/>
    <cellStyle name="常规 5 2 5 3 6 7" xfId="43832"/>
    <cellStyle name="常规 5 2 2 4 3 6 7" xfId="43833"/>
    <cellStyle name="常规 5 4 2 3 6 7" xfId="43834"/>
    <cellStyle name="常规 5 2 3 2 3 6 7" xfId="43835"/>
    <cellStyle name="常规 5 2 2 2 2 3 6 7" xfId="43836"/>
    <cellStyle name="常规 5 5 2 3 6 7" xfId="43837"/>
    <cellStyle name="常规 5 2 4 2 3 6 7" xfId="43838"/>
    <cellStyle name="常规 5 2 2 3 2 3 6 7" xfId="43839"/>
    <cellStyle name="常规 5 9 6 7" xfId="43840"/>
    <cellStyle name="常规 5 2 8 6 7" xfId="43841"/>
    <cellStyle name="常规 5 2 2 7 6 7" xfId="43842"/>
    <cellStyle name="常规 5 4 5 6 7" xfId="43843"/>
    <cellStyle name="常规 5 2 3 5 6 7" xfId="43844"/>
    <cellStyle name="常规 5 2 2 2 5 6 7" xfId="43845"/>
    <cellStyle name="常规 5 5 5 6 7" xfId="43846"/>
    <cellStyle name="常规 5 2 4 5 6 7" xfId="43847"/>
    <cellStyle name="常规 5 2 2 3 5 6 7" xfId="43848"/>
    <cellStyle name="常规 5 6 4 6 7" xfId="43849"/>
    <cellStyle name="常规 5 2 5 4 6 7" xfId="43850"/>
    <cellStyle name="常规 5 2 2 4 4 6 7" xfId="43851"/>
    <cellStyle name="常规 5 4 2 4 6 7" xfId="43852"/>
    <cellStyle name="常规 5 2 3 2 4 6 7" xfId="43853"/>
    <cellStyle name="常规 5 2 2 2 2 4 6 7" xfId="43854"/>
    <cellStyle name="常规 5 5 2 4 6 7" xfId="43855"/>
    <cellStyle name="常规 5 2 4 2 4 6 7" xfId="43856"/>
    <cellStyle name="常规 5 2 2 3 2 4 6 7" xfId="43857"/>
    <cellStyle name="常规 5 10 6 7" xfId="43858"/>
    <cellStyle name="常规 5 2 9 6 7" xfId="43859"/>
    <cellStyle name="常规 5 2 2 8 6 7" xfId="43860"/>
    <cellStyle name="常规 5 4 6 6 7" xfId="43861"/>
    <cellStyle name="常规 5 2 3 6 6 7" xfId="43862"/>
    <cellStyle name="常规 5 2 2 2 6 6 7" xfId="43863"/>
    <cellStyle name="常规 5 5 6 6 7" xfId="43864"/>
    <cellStyle name="常规 5 2 4 6 6 7" xfId="43865"/>
    <cellStyle name="常规 5 2 2 3 6 6 7" xfId="43866"/>
    <cellStyle name="常规 5 6 5 6 7" xfId="43867"/>
    <cellStyle name="常规 5 2 5 5 6 7" xfId="43868"/>
    <cellStyle name="常规 5 2 2 4 5 6 7" xfId="43869"/>
    <cellStyle name="常规 5 4 2 5 6 7" xfId="43870"/>
    <cellStyle name="常规 5 2 3 2 5 6 7" xfId="43871"/>
    <cellStyle name="常规 5 2 2 2 2 5 6 7" xfId="43872"/>
    <cellStyle name="常规 5 5 2 5 6 7" xfId="43873"/>
    <cellStyle name="常规 5 2 4 2 5 6 7" xfId="43874"/>
    <cellStyle name="常规 5 2 2 3 2 5 6 7" xfId="43875"/>
    <cellStyle name="常规 5 11 6 7" xfId="43876"/>
    <cellStyle name="常规 5 2 10 6 7" xfId="43877"/>
    <cellStyle name="常规 5 2 2 9 6 7" xfId="43878"/>
    <cellStyle name="常规 5 4 7 6 7" xfId="43879"/>
    <cellStyle name="常规 5 2 3 7 6 7" xfId="43880"/>
    <cellStyle name="常规 5 2 2 2 7 6 7" xfId="43881"/>
    <cellStyle name="常规 5 5 7 6 7" xfId="43882"/>
    <cellStyle name="常规 5 2 4 7 6 7" xfId="43883"/>
    <cellStyle name="常规 5 2 2 3 7 6 7" xfId="43884"/>
    <cellStyle name="常规 5 6 6 6 7" xfId="43885"/>
    <cellStyle name="常规 5 2 5 6 6 7" xfId="43886"/>
    <cellStyle name="常规 5 2 2 4 6 6 7" xfId="43887"/>
    <cellStyle name="常规 5 4 2 6 6 7" xfId="43888"/>
    <cellStyle name="常规 5 2 3 2 6 6 7" xfId="43889"/>
    <cellStyle name="常规 5 2 2 2 2 6 6 7" xfId="43890"/>
    <cellStyle name="常规 5 5 2 6 6 7" xfId="43891"/>
    <cellStyle name="常规 5 2 4 2 6 6 7" xfId="43892"/>
    <cellStyle name="常规 5 2 2 3 2 6 6 7" xfId="43893"/>
    <cellStyle name="常规 5 12 5 7" xfId="43894"/>
    <cellStyle name="常规 5 2 11 5 7" xfId="43895"/>
    <cellStyle name="常规 5 2 2 10 5 7" xfId="43896"/>
    <cellStyle name="常规 5 4 8 5 7" xfId="43897"/>
    <cellStyle name="常规 5 2 3 8 5 7" xfId="43898"/>
    <cellStyle name="常规 5 2 2 2 8 5 7" xfId="43899"/>
    <cellStyle name="常规 5 5 8 5 7" xfId="43900"/>
    <cellStyle name="常规 5 2 4 8 5 7" xfId="43901"/>
    <cellStyle name="常规 5 2 2 3 8 5 7" xfId="43902"/>
    <cellStyle name="常规 5 6 7 5 7" xfId="43903"/>
    <cellStyle name="常规 5 2 5 7 5 7" xfId="43904"/>
    <cellStyle name="常规 5 2 2 4 7 5 7" xfId="43905"/>
    <cellStyle name="常规 5 4 2 7 5 7" xfId="43906"/>
    <cellStyle name="常规 5 2 3 2 7 5 7" xfId="43907"/>
    <cellStyle name="常规 5 2 2 2 2 7 5 7" xfId="43908"/>
    <cellStyle name="常规 5 5 2 7 5 7" xfId="43909"/>
    <cellStyle name="常规 5 2 4 2 7 5 7" xfId="43910"/>
    <cellStyle name="常规 5 2 2 3 2 7 5 7" xfId="43911"/>
    <cellStyle name="常规 5 7 2 5 7" xfId="43912"/>
    <cellStyle name="常规 5 2 6 2 5 7" xfId="43913"/>
    <cellStyle name="常规 5 2 2 5 2 5 7" xfId="43914"/>
    <cellStyle name="常规 5 4 3 2 5 7" xfId="43915"/>
    <cellStyle name="常规 5 2 3 3 2 5 7" xfId="43916"/>
    <cellStyle name="常规 5 2 2 2 3 2 5 7" xfId="43917"/>
    <cellStyle name="常规 5 5 3 2 5 7" xfId="43918"/>
    <cellStyle name="常规 5 2 4 3 2 5 7" xfId="43919"/>
    <cellStyle name="常规 5 2 2 3 3 2 5 7" xfId="43920"/>
    <cellStyle name="常规 5 6 2 2 5 7" xfId="43921"/>
    <cellStyle name="常规 5 2 5 2 2 5 7" xfId="43922"/>
    <cellStyle name="常规 5 2 2 4 2 2 5 7" xfId="43923"/>
    <cellStyle name="常规 5 4 2 2 2 5 7" xfId="43924"/>
    <cellStyle name="常规 5 2 3 2 2 2 5 7" xfId="43925"/>
    <cellStyle name="常规 5 2 2 2 2 2 2 5 7" xfId="43926"/>
    <cellStyle name="常规 5 5 2 2 2 5 7" xfId="43927"/>
    <cellStyle name="常规 5 2 4 2 2 2 5 7" xfId="43928"/>
    <cellStyle name="常规 5 2 2 3 2 2 2 5 7" xfId="43929"/>
    <cellStyle name="常规 5 8 2 5 7" xfId="43930"/>
    <cellStyle name="常规 5 2 7 2 5 7" xfId="43931"/>
    <cellStyle name="常规 5 2 2 6 2 5 7" xfId="43932"/>
    <cellStyle name="常规 5 4 4 2 5 7" xfId="43933"/>
    <cellStyle name="常规 5 2 3 4 2 5 7" xfId="43934"/>
    <cellStyle name="常规 5 2 2 2 4 2 5 7" xfId="43935"/>
    <cellStyle name="常规 5 5 4 2 5 7" xfId="43936"/>
    <cellStyle name="常规 5 2 4 4 2 5 7" xfId="43937"/>
    <cellStyle name="常规 5 2 2 3 4 2 5 7" xfId="43938"/>
    <cellStyle name="常规 5 6 3 2 5 7" xfId="43939"/>
    <cellStyle name="常规 5 2 5 3 2 5 7" xfId="43940"/>
    <cellStyle name="常规 5 2 2 4 3 2 5 7" xfId="43941"/>
    <cellStyle name="常规 5 4 2 3 2 5 7" xfId="43942"/>
    <cellStyle name="常规 5 2 3 2 3 2 5 7" xfId="43943"/>
    <cellStyle name="常规 5 2 2 2 2 3 2 5 7" xfId="43944"/>
    <cellStyle name="常规 5 5 2 3 2 5 7" xfId="43945"/>
    <cellStyle name="常规 5 2 4 2 3 2 5 7" xfId="43946"/>
    <cellStyle name="常规 5 2 2 3 2 3 2 5 7" xfId="43947"/>
    <cellStyle name="常规 5 9 2 5 7" xfId="43948"/>
    <cellStyle name="常规 5 2 8 2 5 7" xfId="43949"/>
    <cellStyle name="常规 5 2 2 7 2 5 7" xfId="43950"/>
    <cellStyle name="常规 5 4 5 2 5 7" xfId="43951"/>
    <cellStyle name="常规 5 2 3 5 2 5 7" xfId="43952"/>
    <cellStyle name="常规 5 2 2 2 5 2 5 7" xfId="43953"/>
    <cellStyle name="常规 5 5 5 2 5 7" xfId="43954"/>
    <cellStyle name="常规 5 2 4 5 2 5 7" xfId="43955"/>
    <cellStyle name="常规 5 2 2 3 5 2 5 7" xfId="43956"/>
    <cellStyle name="常规 5 6 4 2 5 7" xfId="43957"/>
    <cellStyle name="常规 5 2 5 4 2 5 7" xfId="43958"/>
    <cellStyle name="常规 5 2 2 4 4 2 5 7" xfId="43959"/>
    <cellStyle name="常规 5 4 2 4 2 5 7" xfId="43960"/>
    <cellStyle name="常规 5 2 3 2 4 2 5 7" xfId="43961"/>
    <cellStyle name="常规 5 2 2 2 2 4 2 5 7" xfId="43962"/>
    <cellStyle name="常规 5 5 2 4 2 5 7" xfId="43963"/>
    <cellStyle name="常规 5 2 4 2 4 2 5 7" xfId="43964"/>
    <cellStyle name="常规 5 2 2 3 2 4 2 5 7" xfId="43965"/>
    <cellStyle name="常规 5 10 2 5 7" xfId="43966"/>
    <cellStyle name="常规 5 2 9 2 5 7" xfId="43967"/>
    <cellStyle name="常规 5 2 2 8 2 5 7" xfId="43968"/>
    <cellStyle name="常规 5 4 6 2 5 7" xfId="43969"/>
    <cellStyle name="常规 5 2 3 6 2 5 7" xfId="43970"/>
    <cellStyle name="常规 5 2 2 2 6 2 5 7" xfId="43971"/>
    <cellStyle name="常规 5 5 6 2 5 7" xfId="43972"/>
    <cellStyle name="常规 5 2 4 6 2 5 7" xfId="43973"/>
    <cellStyle name="常规 5 2 2 3 6 2 5 7" xfId="43974"/>
    <cellStyle name="常规 5 6 5 2 5 7" xfId="43975"/>
    <cellStyle name="常规 5 2 5 5 2 5 7" xfId="43976"/>
    <cellStyle name="常规 5 2 2 4 5 2 5 7" xfId="43977"/>
    <cellStyle name="常规 5 4 2 5 2 5 7" xfId="43978"/>
    <cellStyle name="常规 5 2 3 2 5 2 5 7" xfId="43979"/>
    <cellStyle name="常规 5 2 2 2 2 5 2 5 7" xfId="43980"/>
    <cellStyle name="常规 5 5 2 5 2 5 7" xfId="43981"/>
    <cellStyle name="常规 5 2 4 2 5 2 5 7" xfId="43982"/>
    <cellStyle name="常规 5 2 2 3 2 5 2 5 7" xfId="43983"/>
    <cellStyle name="常规 5 11 2 5 7" xfId="43984"/>
    <cellStyle name="常规 5 2 10 2 5 7" xfId="43985"/>
    <cellStyle name="常规 5 2 2 9 2 5 7" xfId="43986"/>
    <cellStyle name="常规 5 4 7 2 5 7" xfId="43987"/>
    <cellStyle name="常规 5 2 3 7 2 5 7" xfId="43988"/>
    <cellStyle name="常规 5 2 2 2 7 2 5 7" xfId="43989"/>
    <cellStyle name="常规 5 5 7 2 5 7" xfId="43990"/>
    <cellStyle name="常规 5 2 4 7 2 5 7" xfId="43991"/>
    <cellStyle name="常规 5 2 2 3 7 2 5 7" xfId="43992"/>
    <cellStyle name="常规 5 6 6 2 5 7" xfId="43993"/>
    <cellStyle name="常规 5 2 5 6 2 5 7" xfId="43994"/>
    <cellStyle name="常规 5 2 2 4 6 2 5 7" xfId="43995"/>
    <cellStyle name="常规 5 4 2 6 2 5 7" xfId="43996"/>
    <cellStyle name="常规 5 2 3 2 6 2 5 7" xfId="43997"/>
    <cellStyle name="常规 5 2 2 2 2 6 2 5 7" xfId="43998"/>
    <cellStyle name="常规 5 5 2 6 2 5 7" xfId="43999"/>
    <cellStyle name="常规 5 2 4 2 6 2 5 7" xfId="44000"/>
    <cellStyle name="常规 5 2 2 3 2 6 2 5 7" xfId="44001"/>
    <cellStyle name="常规 5 13 3 7" xfId="44002"/>
    <cellStyle name="常规 5 2 12 3 7" xfId="44003"/>
    <cellStyle name="常规 5 2 2 11 3 7" xfId="44004"/>
    <cellStyle name="常规 5 4 9 3 7" xfId="44005"/>
    <cellStyle name="常规 5 2 3 9 3 7" xfId="44006"/>
    <cellStyle name="常规 5 2 2 2 9 3 7" xfId="44007"/>
    <cellStyle name="常规 5 5 9 3 7" xfId="44008"/>
    <cellStyle name="常规 5 2 4 9 3 7" xfId="44009"/>
    <cellStyle name="常规 5 2 2 3 9 3 7" xfId="44010"/>
    <cellStyle name="常规 5 6 8 3 7" xfId="44011"/>
    <cellStyle name="常规 5 2 5 8 3 7" xfId="44012"/>
    <cellStyle name="常规 5 2 2 4 8 3 7" xfId="44013"/>
    <cellStyle name="常规 5 4 2 8 3 7" xfId="44014"/>
    <cellStyle name="常规 5 2 3 2 8 3 7" xfId="44015"/>
    <cellStyle name="常规 5 2 2 2 2 8 3 7" xfId="44016"/>
    <cellStyle name="常规 5 5 2 8 3 7" xfId="44017"/>
    <cellStyle name="常规 5 2 4 2 8 3 7" xfId="44018"/>
    <cellStyle name="常规 5 2 2 3 2 8 3 7" xfId="44019"/>
    <cellStyle name="常规 5 7 3 3 7" xfId="44020"/>
    <cellStyle name="常规 5 2 6 3 3 7" xfId="44021"/>
    <cellStyle name="常规 5 2 2 5 3 3 7" xfId="44022"/>
    <cellStyle name="常规 5 4 3 3 3 7" xfId="44023"/>
    <cellStyle name="常规 5 2 3 3 3 3 7" xfId="44024"/>
    <cellStyle name="常规 5 2 2 2 3 3 3 7" xfId="44025"/>
    <cellStyle name="常规 5 5 3 3 3 7" xfId="44026"/>
    <cellStyle name="常规 5 2 4 3 3 3 7" xfId="44027"/>
    <cellStyle name="常规 5 2 2 3 3 3 3 7" xfId="44028"/>
    <cellStyle name="常规 5 6 2 3 3 7" xfId="44029"/>
    <cellStyle name="常规 5 2 5 2 3 3 7" xfId="44030"/>
    <cellStyle name="常规 5 2 2 4 2 3 3 7" xfId="44031"/>
    <cellStyle name="常规 5 4 2 2 3 3 7" xfId="44032"/>
    <cellStyle name="常规 5 2 3 2 2 3 3 7" xfId="44033"/>
    <cellStyle name="常规 5 2 2 2 2 2 3 3 7" xfId="44034"/>
    <cellStyle name="常规 5 5 2 2 3 3 7" xfId="44035"/>
    <cellStyle name="常规 5 2 4 2 2 3 3 7" xfId="44036"/>
    <cellStyle name="常规 5 2 2 3 2 2 3 3 7" xfId="44037"/>
    <cellStyle name="常规 5 8 3 3 7" xfId="44038"/>
    <cellStyle name="常规 5 2 7 3 3 7" xfId="44039"/>
    <cellStyle name="常规 5 2 2 6 3 3 7" xfId="44040"/>
    <cellStyle name="常规 5 4 4 3 3 7" xfId="44041"/>
    <cellStyle name="常规 5 2 3 4 3 3 7" xfId="44042"/>
    <cellStyle name="常规 5 2 2 2 4 3 3 7" xfId="44043"/>
    <cellStyle name="常规 5 5 4 3 3 7" xfId="44044"/>
    <cellStyle name="常规 5 2 4 4 3 3 7" xfId="44045"/>
    <cellStyle name="常规 5 2 2 3 4 3 3 7" xfId="44046"/>
    <cellStyle name="常规 5 6 3 3 3 7" xfId="44047"/>
    <cellStyle name="常规 5 2 5 3 3 3 7" xfId="44048"/>
    <cellStyle name="常规 5 2 2 4 3 3 3 7" xfId="44049"/>
    <cellStyle name="常规 5 4 2 3 3 3 7" xfId="44050"/>
    <cellStyle name="常规 5 2 3 2 3 3 3 7" xfId="44051"/>
    <cellStyle name="常规 5 2 2 2 2 3 3 3 7" xfId="44052"/>
    <cellStyle name="常规 5 5 2 3 3 3 7" xfId="44053"/>
    <cellStyle name="常规 5 2 4 2 3 3 3 7" xfId="44054"/>
    <cellStyle name="常规 5 2 2 3 2 3 3 3 7" xfId="44055"/>
    <cellStyle name="常规 5 9 3 3 7" xfId="44056"/>
    <cellStyle name="常规 5 2 8 3 3 7" xfId="44057"/>
    <cellStyle name="常规 5 2 2 7 3 3 7" xfId="44058"/>
    <cellStyle name="常规 5 4 5 3 3 7" xfId="44059"/>
    <cellStyle name="常规 5 2 3 5 3 3 7" xfId="44060"/>
    <cellStyle name="常规 5 2 2 2 5 3 3 7" xfId="44061"/>
    <cellStyle name="常规 5 5 5 3 3 7" xfId="44062"/>
    <cellStyle name="常规 5 2 4 5 3 3 7" xfId="44063"/>
    <cellStyle name="常规 5 2 2 3 5 3 3 7" xfId="44064"/>
    <cellStyle name="常规 5 6 4 3 3 7" xfId="44065"/>
    <cellStyle name="常规 5 2 5 4 3 3 7" xfId="44066"/>
    <cellStyle name="常规 5 2 2 4 4 3 3 7" xfId="44067"/>
    <cellStyle name="常规 5 4 2 4 3 3 7" xfId="44068"/>
    <cellStyle name="常规 5 2 3 2 4 3 3 7" xfId="44069"/>
    <cellStyle name="常规 5 2 2 2 2 4 3 3 7" xfId="44070"/>
    <cellStyle name="常规 5 5 2 4 3 3 7" xfId="44071"/>
    <cellStyle name="常规 5 2 4 2 4 3 3 7" xfId="44072"/>
    <cellStyle name="常规 5 2 2 3 2 4 3 3 7" xfId="44073"/>
    <cellStyle name="常规 5 10 3 3 7" xfId="44074"/>
    <cellStyle name="常规 5 2 9 3 3 7" xfId="44075"/>
    <cellStyle name="常规 5 2 2 8 3 3 7" xfId="44076"/>
    <cellStyle name="常规 5 4 6 3 3 7" xfId="44077"/>
    <cellStyle name="常规 5 2 3 6 3 3 7" xfId="44078"/>
    <cellStyle name="常规 5 2 2 2 6 3 3 7" xfId="44079"/>
    <cellStyle name="常规 5 5 6 3 3 7" xfId="44080"/>
    <cellStyle name="常规 5 2 4 6 3 3 7" xfId="44081"/>
    <cellStyle name="常规 5 2 2 3 6 3 3 7" xfId="44082"/>
    <cellStyle name="常规 5 6 5 3 3 7" xfId="44083"/>
    <cellStyle name="常规 5 2 5 5 3 3 7" xfId="44084"/>
    <cellStyle name="常规 5 2 2 4 5 3 3 7" xfId="44085"/>
    <cellStyle name="常规 5 4 2 5 3 3 7" xfId="44086"/>
    <cellStyle name="常规 5 2 3 2 5 3 3 7" xfId="44087"/>
    <cellStyle name="常规 5 2 2 2 2 5 3 3 7" xfId="44088"/>
    <cellStyle name="常规 5 5 2 5 3 3 7" xfId="44089"/>
    <cellStyle name="常规 5 2 4 2 5 3 3 7" xfId="44090"/>
    <cellStyle name="常规 5 2 2 3 2 5 3 3 7" xfId="44091"/>
    <cellStyle name="常规 5 11 3 3 7" xfId="44092"/>
    <cellStyle name="常规 5 2 10 3 3 7" xfId="44093"/>
    <cellStyle name="常规 5 2 2 9 3 3 7" xfId="44094"/>
    <cellStyle name="常规 5 4 7 3 3 7" xfId="44095"/>
    <cellStyle name="常规 5 2 3 7 3 3 7" xfId="44096"/>
    <cellStyle name="常规 5 2 2 2 7 3 3 7" xfId="44097"/>
    <cellStyle name="常规 5 5 7 3 3 7" xfId="44098"/>
    <cellStyle name="常规 5 2 4 7 3 3 7" xfId="44099"/>
    <cellStyle name="常规 5 2 2 3 7 3 3 7" xfId="44100"/>
    <cellStyle name="常规 5 6 6 3 3 7" xfId="44101"/>
    <cellStyle name="常规 5 2 5 6 3 3 7" xfId="44102"/>
    <cellStyle name="常规 5 2 2 4 6 3 3 7" xfId="44103"/>
    <cellStyle name="常规 5 4 2 6 3 3 7" xfId="44104"/>
    <cellStyle name="常规 5 2 3 2 6 3 3 7" xfId="44105"/>
    <cellStyle name="常规 5 2 2 2 2 6 3 3 7" xfId="44106"/>
    <cellStyle name="常规 5 5 2 6 3 3 7" xfId="44107"/>
    <cellStyle name="常规 5 2 4 2 6 3 3 7" xfId="44108"/>
    <cellStyle name="常规 5 2 2 3 2 6 3 3 7" xfId="44109"/>
    <cellStyle name="常规 5 12 2 3 7" xfId="44110"/>
    <cellStyle name="常规 5 2 11 2 3 7" xfId="44111"/>
    <cellStyle name="常规 5 2 2 10 2 3 7" xfId="44112"/>
    <cellStyle name="常规 5 4 8 2 3 7" xfId="44113"/>
    <cellStyle name="常规 5 2 3 8 2 3 7" xfId="44114"/>
    <cellStyle name="常规 5 2 2 2 8 2 3 7" xfId="44115"/>
    <cellStyle name="常规 5 5 8 2 3 7" xfId="44116"/>
    <cellStyle name="常规 5 2 4 8 2 3 7" xfId="44117"/>
    <cellStyle name="常规 5 2 2 3 8 2 3 7" xfId="44118"/>
    <cellStyle name="常规 5 6 7 2 3 7" xfId="44119"/>
    <cellStyle name="常规 5 2 5 7 2 3 7" xfId="44120"/>
    <cellStyle name="常规 5 2 2 4 7 2 3 7" xfId="44121"/>
    <cellStyle name="常规 5 4 2 7 2 3 7" xfId="44122"/>
    <cellStyle name="常规 5 2 3 2 7 2 3 7" xfId="44123"/>
    <cellStyle name="常规 5 2 2 2 2 7 2 3 7" xfId="44124"/>
    <cellStyle name="常规 5 5 2 7 2 3 7" xfId="44125"/>
    <cellStyle name="常规 5 2 4 2 7 2 3 7" xfId="44126"/>
    <cellStyle name="常规 5 2 2 3 2 7 2 3 7" xfId="44127"/>
    <cellStyle name="常规 5 7 2 2 3 7" xfId="44128"/>
    <cellStyle name="常规 5 2 6 2 2 3 7" xfId="44129"/>
    <cellStyle name="常规 5 2 2 5 2 2 3 7" xfId="44130"/>
    <cellStyle name="常规 5 4 3 2 2 3 7" xfId="44131"/>
    <cellStyle name="常规 5 2 3 3 2 2 3 7" xfId="44132"/>
    <cellStyle name="常规 5 2 2 2 3 2 2 3 7" xfId="44133"/>
    <cellStyle name="常规 5 5 3 2 2 3 7" xfId="44134"/>
    <cellStyle name="常规 5 2 4 3 2 2 3 7" xfId="44135"/>
    <cellStyle name="常规 5 2 2 3 3 2 2 3 7" xfId="44136"/>
    <cellStyle name="常规 5 6 2 2 2 3 7" xfId="44137"/>
    <cellStyle name="常规 5 2 5 2 2 2 3 7" xfId="44138"/>
    <cellStyle name="常规 5 2 2 4 2 2 2 3 7" xfId="44139"/>
    <cellStyle name="常规 5 4 2 2 2 2 3 7" xfId="44140"/>
    <cellStyle name="常规 5 2 3 2 2 2 2 3 7" xfId="44141"/>
    <cellStyle name="常规 5 2 2 2 2 2 2 2 3 7" xfId="44142"/>
    <cellStyle name="常规 5 5 2 2 2 2 3 7" xfId="44143"/>
    <cellStyle name="常规 5 2 4 2 2 2 2 3 7" xfId="44144"/>
    <cellStyle name="常规 5 2 2 3 2 2 2 2 3 7" xfId="44145"/>
    <cellStyle name="常规 5 8 2 2 3 7" xfId="44146"/>
    <cellStyle name="常规 5 2 7 2 2 3 7" xfId="44147"/>
    <cellStyle name="常规 5 2 2 6 2 2 3 7" xfId="44148"/>
    <cellStyle name="常规 5 4 4 2 2 3 7" xfId="44149"/>
    <cellStyle name="常规 5 2 3 4 2 2 3 7" xfId="44150"/>
    <cellStyle name="常规 5 2 2 2 4 2 2 3 7" xfId="44151"/>
    <cellStyle name="常规 5 5 4 2 2 3 7" xfId="44152"/>
    <cellStyle name="常规 5 2 4 4 2 2 3 7" xfId="44153"/>
    <cellStyle name="常规 5 2 2 3 4 2 2 3 7" xfId="44154"/>
    <cellStyle name="常规 5 6 3 2 2 3 7" xfId="44155"/>
    <cellStyle name="常规 5 2 5 3 2 2 3 7" xfId="44156"/>
    <cellStyle name="常规 5 2 2 4 3 2 2 3 7" xfId="44157"/>
    <cellStyle name="常规 5 4 2 3 2 2 3 7" xfId="44158"/>
    <cellStyle name="常规 5 2 3 2 3 2 2 3 7" xfId="44159"/>
    <cellStyle name="常规 5 2 2 2 2 3 2 2 3 7" xfId="44160"/>
    <cellStyle name="常规 5 5 2 3 2 2 3 7" xfId="44161"/>
    <cellStyle name="常规 5 2 4 2 3 2 2 3 7" xfId="44162"/>
    <cellStyle name="常规 5 2 2 3 2 3 2 2 3 7" xfId="44163"/>
    <cellStyle name="常规 5 9 2 2 3 7" xfId="44164"/>
    <cellStyle name="常规 5 2 8 2 2 3 7" xfId="44165"/>
    <cellStyle name="常规 5 2 2 7 2 2 3 7" xfId="44166"/>
    <cellStyle name="常规 5 4 5 2 2 3 7" xfId="44167"/>
    <cellStyle name="常规 5 2 3 5 2 2 3 7" xfId="44168"/>
    <cellStyle name="常规 5 2 2 2 5 2 2 3 7" xfId="44169"/>
    <cellStyle name="常规 5 5 5 2 2 3 7" xfId="44170"/>
    <cellStyle name="常规 5 2 4 5 2 2 3 7" xfId="44171"/>
    <cellStyle name="常规 5 2 2 3 5 2 2 3 7" xfId="44172"/>
    <cellStyle name="常规 5 6 4 2 2 3 7" xfId="44173"/>
    <cellStyle name="常规 5 2 5 4 2 2 3 7" xfId="44174"/>
    <cellStyle name="常规 5 2 2 4 4 2 2 3 7" xfId="44175"/>
    <cellStyle name="常规 5 4 2 4 2 2 3 7" xfId="44176"/>
    <cellStyle name="常规 5 2 3 2 4 2 2 3 7" xfId="44177"/>
    <cellStyle name="常规 5 2 2 2 2 4 2 2 3 7" xfId="44178"/>
    <cellStyle name="常规 5 5 2 4 2 2 3 7" xfId="44179"/>
    <cellStyle name="常规 5 2 4 2 4 2 2 3 7" xfId="44180"/>
    <cellStyle name="常规 5 2 2 3 2 4 2 2 3 7" xfId="44181"/>
    <cellStyle name="常规 5 10 2 2 3 7" xfId="44182"/>
    <cellStyle name="常规 5 2 9 2 2 3 7" xfId="44183"/>
    <cellStyle name="常规 5 2 2 8 2 2 3 7" xfId="44184"/>
    <cellStyle name="常规 5 4 6 2 2 3 7" xfId="44185"/>
    <cellStyle name="常规 5 2 3 6 2 2 3 7" xfId="44186"/>
    <cellStyle name="常规 5 2 2 2 6 2 2 3 7" xfId="44187"/>
    <cellStyle name="常规 5 5 6 2 2 3 7" xfId="44188"/>
    <cellStyle name="常规 5 2 4 6 2 2 3 7" xfId="44189"/>
    <cellStyle name="常规 5 2 2 3 6 2 2 3 7" xfId="44190"/>
    <cellStyle name="常规 5 6 5 2 2 3 7" xfId="44191"/>
    <cellStyle name="常规 5 2 5 5 2 2 3 7" xfId="44192"/>
    <cellStyle name="常规 5 2 2 4 5 2 2 3 7" xfId="44193"/>
    <cellStyle name="常规 5 4 2 5 2 2 3 7" xfId="44194"/>
    <cellStyle name="常规 5 2 3 2 5 2 2 3 7" xfId="44195"/>
    <cellStyle name="常规 5 2 2 2 2 5 2 2 3 7" xfId="44196"/>
    <cellStyle name="常规 5 5 2 5 2 2 3 7" xfId="44197"/>
    <cellStyle name="常规 5 2 4 2 5 2 2 3 7" xfId="44198"/>
    <cellStyle name="常规 5 2 2 3 2 5 2 2 3 7" xfId="44199"/>
    <cellStyle name="常规 5 11 2 2 3 7" xfId="44200"/>
    <cellStyle name="常规 5 2 10 2 2 3 7" xfId="44201"/>
    <cellStyle name="常规 5 2 2 9 2 2 3 7" xfId="44202"/>
    <cellStyle name="常规 5 4 7 2 2 3 7" xfId="44203"/>
    <cellStyle name="常规 5 2 3 7 2 2 3 7" xfId="44204"/>
    <cellStyle name="常规 5 2 2 2 7 2 2 3 7" xfId="44205"/>
    <cellStyle name="常规 5 5 7 2 2 3 7" xfId="44206"/>
    <cellStyle name="常规 5 2 4 7 2 2 3 7" xfId="44207"/>
    <cellStyle name="常规 5 2 2 3 7 2 2 3 7" xfId="44208"/>
    <cellStyle name="常规 5 6 6 2 2 3 7" xfId="44209"/>
    <cellStyle name="常规 5 2 5 6 2 2 3 7" xfId="44210"/>
    <cellStyle name="常规 5 2 2 4 6 2 2 3 7" xfId="44211"/>
    <cellStyle name="常规 5 4 2 6 2 2 3 7" xfId="44212"/>
    <cellStyle name="常规 5 2 3 2 6 2 2 3 7" xfId="44213"/>
    <cellStyle name="常规 5 2 2 2 2 6 2 2 3 7" xfId="44214"/>
    <cellStyle name="常规 5 5 2 6 2 2 3 7" xfId="44215"/>
    <cellStyle name="常规 5 2 4 2 6 2 2 3 7" xfId="44216"/>
    <cellStyle name="常规 5 2 2 3 2 6 2 2 3 7" xfId="44217"/>
    <cellStyle name="常规 5 14 3 7" xfId="44218"/>
    <cellStyle name="常规 5 2 13 3 7" xfId="44219"/>
    <cellStyle name="常规 5 2 2 12 3 7" xfId="44220"/>
    <cellStyle name="常规 5 4 10 3 7" xfId="44221"/>
    <cellStyle name="常规 5 2 3 10 3 7" xfId="44222"/>
    <cellStyle name="常规 5 2 2 2 10 3 7" xfId="44223"/>
    <cellStyle name="常规 5 5 10 3 7" xfId="44224"/>
    <cellStyle name="常规 5 2 4 10 3 7" xfId="44225"/>
    <cellStyle name="常规 5 2 2 3 10 3 7" xfId="44226"/>
    <cellStyle name="常规 5 6 9 3 7" xfId="44227"/>
    <cellStyle name="常规 5 2 5 9 3 7" xfId="44228"/>
    <cellStyle name="常规 5 2 2 4 9 3 7" xfId="44229"/>
    <cellStyle name="常规 5 4 2 9 3 7" xfId="44230"/>
    <cellStyle name="常规 5 2 3 2 9 3 7" xfId="44231"/>
    <cellStyle name="常规 5 2 2 2 2 9 3 7" xfId="44232"/>
    <cellStyle name="常规 5 5 2 9 3 7" xfId="44233"/>
    <cellStyle name="常规 5 2 4 2 9 3 7" xfId="44234"/>
    <cellStyle name="常规 5 2 2 3 2 9 3 7" xfId="44235"/>
    <cellStyle name="常规 5 7 4 3 7" xfId="44236"/>
    <cellStyle name="常规 5 2 6 4 3 7" xfId="44237"/>
    <cellStyle name="常规 5 2 2 5 4 3 7" xfId="44238"/>
    <cellStyle name="常规 5 4 3 4 3 7" xfId="44239"/>
    <cellStyle name="常规 5 2 3 3 4 3 7" xfId="44240"/>
    <cellStyle name="常规 5 2 2 2 3 4 3 7" xfId="44241"/>
    <cellStyle name="常规 5 5 3 4 3 7" xfId="44242"/>
    <cellStyle name="常规 5 2 4 3 4 3 7" xfId="44243"/>
    <cellStyle name="常规 5 2 2 3 3 4 3 7" xfId="44244"/>
    <cellStyle name="常规 5 6 2 4 3 7" xfId="44245"/>
    <cellStyle name="常规 5 2 5 2 4 3 7" xfId="44246"/>
    <cellStyle name="常规 5 2 2 4 2 4 3 7" xfId="44247"/>
    <cellStyle name="常规 5 4 2 2 4 3 7" xfId="44248"/>
    <cellStyle name="常规 5 2 3 2 2 4 3 7" xfId="44249"/>
    <cellStyle name="常规 5 2 2 2 2 2 4 3 7" xfId="44250"/>
    <cellStyle name="常规 5 5 2 2 4 3 7" xfId="44251"/>
    <cellStyle name="常规 5 2 4 2 2 4 3 7" xfId="44252"/>
    <cellStyle name="常规 5 2 2 3 2 2 4 3 7" xfId="44253"/>
    <cellStyle name="常规 5 8 4 3 7" xfId="44254"/>
    <cellStyle name="常规 5 2 7 4 3 7" xfId="44255"/>
    <cellStyle name="常规 5 2 2 6 4 3 7" xfId="44256"/>
    <cellStyle name="常规 5 4 4 4 3 7" xfId="44257"/>
    <cellStyle name="常规 5 2 3 4 4 3 7" xfId="44258"/>
    <cellStyle name="常规 5 2 2 2 4 4 3 7" xfId="44259"/>
    <cellStyle name="常规 5 5 4 4 3 7" xfId="44260"/>
    <cellStyle name="常规 5 2 4 4 4 3 7" xfId="44261"/>
    <cellStyle name="常规 5 2 2 3 4 4 3 7" xfId="44262"/>
    <cellStyle name="常规 5 6 3 4 3 7" xfId="44263"/>
    <cellStyle name="常规 5 2 5 3 4 3 7" xfId="44264"/>
    <cellStyle name="常规 5 2 2 4 3 4 3 7" xfId="44265"/>
    <cellStyle name="常规 5 4 2 3 4 3 7" xfId="44266"/>
    <cellStyle name="常规 5 2 3 2 3 4 3 7" xfId="44267"/>
    <cellStyle name="常规 5 2 2 2 2 3 4 3 7" xfId="44268"/>
    <cellStyle name="常规 5 5 2 3 4 3 7" xfId="44269"/>
    <cellStyle name="常规 5 2 4 2 3 4 3 7" xfId="44270"/>
    <cellStyle name="常规 5 2 2 3 2 3 4 3 7" xfId="44271"/>
    <cellStyle name="常规 5 9 4 3 7" xfId="44272"/>
    <cellStyle name="常规 5 2 8 4 3 7" xfId="44273"/>
    <cellStyle name="常规 5 2 2 7 4 3 7" xfId="44274"/>
    <cellStyle name="常规 5 4 5 4 3 7" xfId="44275"/>
    <cellStyle name="常规 5 2 3 5 4 3 7" xfId="44276"/>
    <cellStyle name="常规 5 2 2 2 5 4 3 7" xfId="44277"/>
    <cellStyle name="常规 5 5 5 4 3 7" xfId="44278"/>
    <cellStyle name="常规 5 2 4 5 4 3 7" xfId="44279"/>
    <cellStyle name="常规 5 2 2 3 5 4 3 7" xfId="44280"/>
    <cellStyle name="常规 5 6 4 4 3 7" xfId="44281"/>
    <cellStyle name="常规 5 2 5 4 4 3 7" xfId="44282"/>
    <cellStyle name="常规 5 2 2 4 4 4 3 7" xfId="44283"/>
    <cellStyle name="常规 5 4 2 4 4 3 7" xfId="44284"/>
    <cellStyle name="常规 5 2 3 2 4 4 3 7" xfId="44285"/>
    <cellStyle name="常规 5 2 2 2 2 4 4 3 7" xfId="44286"/>
    <cellStyle name="常规 5 5 2 4 4 3 7" xfId="44287"/>
    <cellStyle name="常规 5 2 4 2 4 4 3 7" xfId="44288"/>
    <cellStyle name="常规 5 2 2 3 2 4 4 3 7" xfId="44289"/>
    <cellStyle name="常规 5 10 4 3 7" xfId="44290"/>
    <cellStyle name="常规 5 2 9 4 3 7" xfId="44291"/>
    <cellStyle name="常规 5 2 2 8 4 3 7" xfId="44292"/>
    <cellStyle name="常规 5 4 6 4 3 7" xfId="44293"/>
    <cellStyle name="常规 5 2 3 6 4 3 7" xfId="44294"/>
    <cellStyle name="常规 5 2 2 2 6 4 3 7" xfId="44295"/>
    <cellStyle name="常规 5 5 6 4 3 7" xfId="44296"/>
    <cellStyle name="常规 5 2 4 6 4 3 7" xfId="44297"/>
    <cellStyle name="常规 5 2 2 3 6 4 3 7" xfId="44298"/>
    <cellStyle name="常规 5 6 5 4 3 7" xfId="44299"/>
    <cellStyle name="常规 5 2 5 5 4 3 7" xfId="44300"/>
    <cellStyle name="常规 5 2 2 4 5 4 3 7" xfId="44301"/>
    <cellStyle name="常规 5 4 2 5 4 3 7" xfId="44302"/>
    <cellStyle name="常规 5 2 3 2 5 4 3 7" xfId="44303"/>
    <cellStyle name="常规 5 2 2 2 2 5 4 3 7" xfId="44304"/>
    <cellStyle name="常规 5 5 2 5 4 3 7" xfId="44305"/>
    <cellStyle name="常规 5 2 4 2 5 4 3 7" xfId="44306"/>
    <cellStyle name="常规 5 2 2 3 2 5 4 3 7" xfId="44307"/>
    <cellStyle name="常规 5 11 4 3 7" xfId="44308"/>
    <cellStyle name="常规 5 2 10 4 3 7" xfId="44309"/>
    <cellStyle name="常规 5 2 2 9 4 3 7" xfId="44310"/>
    <cellStyle name="常规 5 4 7 4 3 7" xfId="44311"/>
    <cellStyle name="常规 5 2 3 7 4 3 7" xfId="44312"/>
    <cellStyle name="常规 5 2 2 2 7 4 3 7" xfId="44313"/>
    <cellStyle name="常规 5 5 7 4 3 7" xfId="44314"/>
    <cellStyle name="常规 5 2 4 7 4 3 7" xfId="44315"/>
    <cellStyle name="常规 5 2 2 3 7 4 3 7" xfId="44316"/>
    <cellStyle name="常规 5 6 6 4 3 7" xfId="44317"/>
    <cellStyle name="常规 5 2 5 6 4 3 7" xfId="44318"/>
    <cellStyle name="常规 5 2 2 4 6 4 3 7" xfId="44319"/>
    <cellStyle name="常规 5 4 2 6 4 3 7" xfId="44320"/>
    <cellStyle name="常规 5 2 3 2 6 4 3 7" xfId="44321"/>
    <cellStyle name="常规 5 2 2 2 2 6 4 3 7" xfId="44322"/>
    <cellStyle name="常规 5 5 2 6 4 3 7" xfId="44323"/>
    <cellStyle name="常规 5 2 4 2 6 4 3 7" xfId="44324"/>
    <cellStyle name="常规 5 2 2 3 2 6 4 3 7" xfId="44325"/>
    <cellStyle name="常规 5 12 3 3 7" xfId="44326"/>
    <cellStyle name="常规 5 2 11 3 3 7" xfId="44327"/>
    <cellStyle name="常规 5 2 2 10 3 3 7" xfId="44328"/>
    <cellStyle name="常规 5 4 8 3 3 7" xfId="44329"/>
    <cellStyle name="常规 5 2 3 8 3 3 7" xfId="44330"/>
    <cellStyle name="常规 5 2 2 2 8 3 3 7" xfId="44331"/>
    <cellStyle name="常规 5 5 8 3 3 7" xfId="44332"/>
    <cellStyle name="常规 5 2 4 8 3 3 7" xfId="44333"/>
    <cellStyle name="常规 5 2 2 3 8 3 3 7" xfId="44334"/>
    <cellStyle name="常规 5 6 7 3 3 7" xfId="44335"/>
    <cellStyle name="常规 5 2 5 7 3 3 7" xfId="44336"/>
    <cellStyle name="常规 5 2 2 4 7 3 3 7" xfId="44337"/>
    <cellStyle name="常规 5 4 2 7 3 3 7" xfId="44338"/>
    <cellStyle name="常规 5 2 3 2 7 3 3 7" xfId="44339"/>
    <cellStyle name="常规 5 2 2 2 2 7 3 3 7" xfId="44340"/>
    <cellStyle name="常规 5 5 2 7 3 3 7" xfId="44341"/>
    <cellStyle name="常规 5 2 4 2 7 3 3 7" xfId="44342"/>
    <cellStyle name="常规 5 2 2 3 2 7 3 3 7" xfId="44343"/>
    <cellStyle name="常规 5 7 2 3 3 7" xfId="44344"/>
    <cellStyle name="常规 5 2 6 2 3 3 7" xfId="44345"/>
    <cellStyle name="常规 5 2 2 5 2 3 3 7" xfId="44346"/>
    <cellStyle name="常规 5 4 3 2 3 3 7" xfId="44347"/>
    <cellStyle name="常规 5 2 3 3 2 3 3 7" xfId="44348"/>
    <cellStyle name="常规 5 2 2 2 3 2 3 3 7" xfId="44349"/>
    <cellStyle name="常规 5 5 3 2 3 3 7" xfId="44350"/>
    <cellStyle name="常规 5 2 4 3 2 3 3 7" xfId="44351"/>
    <cellStyle name="常规 5 2 2 3 3 2 3 3 7" xfId="44352"/>
    <cellStyle name="常规 5 6 2 2 3 3 7" xfId="44353"/>
    <cellStyle name="常规 5 2 5 2 2 3 3 7" xfId="44354"/>
    <cellStyle name="常规 5 2 2 4 2 2 3 3 7" xfId="44355"/>
    <cellStyle name="常规 5 4 2 2 2 3 3 7" xfId="44356"/>
    <cellStyle name="常规 5 2 3 2 2 2 3 3 7" xfId="44357"/>
    <cellStyle name="常规 5 2 2 2 2 2 2 3 3 7" xfId="44358"/>
    <cellStyle name="常规 5 5 2 2 2 3 3 7" xfId="44359"/>
    <cellStyle name="常规 5 2 4 2 2 2 3 3 7" xfId="44360"/>
    <cellStyle name="常规 5 2 2 3 2 2 2 3 3 7" xfId="44361"/>
    <cellStyle name="常规 5 8 2 3 3 7" xfId="44362"/>
    <cellStyle name="常规 5 2 7 2 3 3 7" xfId="44363"/>
    <cellStyle name="常规 5 2 2 6 2 3 3 7" xfId="44364"/>
    <cellStyle name="常规 5 4 4 2 3 3 7" xfId="44365"/>
    <cellStyle name="常规 5 2 3 4 2 3 3 7" xfId="44366"/>
    <cellStyle name="常规 5 2 2 2 4 2 3 3 7" xfId="44367"/>
    <cellStyle name="常规 5 5 4 2 3 3 7" xfId="44368"/>
    <cellStyle name="常规 5 2 4 4 2 3 3 7" xfId="44369"/>
    <cellStyle name="常规 5 2 2 3 4 2 3 3 7" xfId="44370"/>
    <cellStyle name="常规 5 6 3 2 3 3 7" xfId="44371"/>
    <cellStyle name="常规 5 2 5 3 2 3 3 7" xfId="44372"/>
    <cellStyle name="常规 5 2 2 4 3 2 3 3 7" xfId="44373"/>
    <cellStyle name="常规 5 4 2 3 2 3 3 7" xfId="44374"/>
    <cellStyle name="常规 5 2 3 2 3 2 3 3 7" xfId="44375"/>
    <cellStyle name="常规 5 2 2 2 2 3 2 3 3 7" xfId="44376"/>
    <cellStyle name="常规 5 5 2 3 2 3 3 7" xfId="44377"/>
    <cellStyle name="常规 5 2 4 2 3 2 3 3 7" xfId="44378"/>
    <cellStyle name="常规 5 2 2 3 2 3 2 3 3 7" xfId="44379"/>
    <cellStyle name="常规 5 9 2 3 3 7" xfId="44380"/>
    <cellStyle name="常规 5 2 8 2 3 3 7" xfId="44381"/>
    <cellStyle name="常规 5 2 2 7 2 3 3 7" xfId="44382"/>
    <cellStyle name="常规 5 4 5 2 3 3 7" xfId="44383"/>
    <cellStyle name="常规 5 2 3 5 2 3 3 7" xfId="44384"/>
    <cellStyle name="常规 5 2 2 2 5 2 3 3 7" xfId="44385"/>
    <cellStyle name="常规 5 5 5 2 3 3 7" xfId="44386"/>
    <cellStyle name="常规 5 2 4 5 2 3 3 7" xfId="44387"/>
    <cellStyle name="常规 5 2 2 3 5 2 3 3 7" xfId="44388"/>
    <cellStyle name="常规 5 6 4 2 3 3 7" xfId="44389"/>
    <cellStyle name="常规 5 2 5 4 2 3 3 7" xfId="44390"/>
    <cellStyle name="常规 5 2 2 4 4 2 3 3 7" xfId="44391"/>
    <cellStyle name="常规 5 4 2 4 2 3 3 7" xfId="44392"/>
    <cellStyle name="常规 5 2 3 2 4 2 3 3 7" xfId="44393"/>
    <cellStyle name="常规 5 2 2 2 2 4 2 3 3 7" xfId="44394"/>
    <cellStyle name="常规 5 5 2 4 2 3 3 7" xfId="44395"/>
    <cellStyle name="常规 5 2 4 2 4 2 3 3 7" xfId="44396"/>
    <cellStyle name="常规 5 2 2 3 2 4 2 3 3 7" xfId="44397"/>
    <cellStyle name="常规 5 10 2 3 3 7" xfId="44398"/>
    <cellStyle name="常规 5 2 9 2 3 3 7" xfId="44399"/>
    <cellStyle name="常规 5 2 2 8 2 3 3 7" xfId="44400"/>
    <cellStyle name="常规 5 4 6 2 3 3 7" xfId="44401"/>
    <cellStyle name="常规 5 2 3 6 2 3 3 7" xfId="44402"/>
    <cellStyle name="常规 5 2 2 2 6 2 3 3 7" xfId="44403"/>
    <cellStyle name="常规 5 5 6 2 3 3 7" xfId="44404"/>
    <cellStyle name="常规 5 2 4 6 2 3 3 7" xfId="44405"/>
    <cellStyle name="常规 5 2 2 3 6 2 3 3 7" xfId="44406"/>
    <cellStyle name="常规 5 6 5 2 3 3 7" xfId="44407"/>
    <cellStyle name="常规 5 2 5 5 2 3 3 7" xfId="44408"/>
    <cellStyle name="常规 5 2 2 4 5 2 3 3 7" xfId="44409"/>
    <cellStyle name="常规 5 4 2 5 2 3 3 7" xfId="44410"/>
    <cellStyle name="常规 5 2 3 2 5 2 3 3 7" xfId="44411"/>
    <cellStyle name="常规 5 2 2 2 2 5 2 3 3 7" xfId="44412"/>
    <cellStyle name="常规 5 5 2 5 2 3 3 7" xfId="44413"/>
    <cellStyle name="常规 5 2 4 2 5 2 3 3 7" xfId="44414"/>
    <cellStyle name="常规 5 2 2 3 2 5 2 3 3 7" xfId="44415"/>
    <cellStyle name="常规 5 11 2 3 3 7" xfId="44416"/>
    <cellStyle name="常规 5 2 10 2 3 3 7" xfId="44417"/>
    <cellStyle name="常规 5 2 2 9 2 3 3 7" xfId="44418"/>
    <cellStyle name="常规 5 4 7 2 3 3 7" xfId="44419"/>
    <cellStyle name="常规 5 2 3 7 2 3 3 7" xfId="44420"/>
    <cellStyle name="常规 5 2 2 2 7 2 3 3 7" xfId="44421"/>
    <cellStyle name="常规 5 5 7 2 3 3 7" xfId="44422"/>
    <cellStyle name="常规 5 2 4 7 2 3 3 7" xfId="44423"/>
    <cellStyle name="常规 5 2 2 3 7 2 3 3 7" xfId="44424"/>
    <cellStyle name="常规 5 6 6 2 3 3 7" xfId="44425"/>
    <cellStyle name="常规 5 2 5 6 2 3 3 7" xfId="44426"/>
    <cellStyle name="常规 5 2 2 4 6 2 3 3 7" xfId="44427"/>
    <cellStyle name="常规 5 4 2 6 2 3 3 7" xfId="44428"/>
    <cellStyle name="常规 5 2 3 2 6 2 3 3 7" xfId="44429"/>
    <cellStyle name="常规 5 2 2 2 2 6 2 3 3 7" xfId="44430"/>
    <cellStyle name="常规 5 5 2 6 2 3 3 7" xfId="44431"/>
    <cellStyle name="常规 5 2 4 2 6 2 3 3 7" xfId="44432"/>
    <cellStyle name="常规 5 2 2 3 2 6 2 3 3 7" xfId="44433"/>
    <cellStyle name="常规 5 15 2 7" xfId="44434"/>
    <cellStyle name="常规 5 2 14 2 7" xfId="44435"/>
    <cellStyle name="常规 5 2 2 13 2 7" xfId="44436"/>
    <cellStyle name="常规 5 4 11 2 7" xfId="44437"/>
    <cellStyle name="常规 5 2 3 11 2 7" xfId="44438"/>
    <cellStyle name="常规 5 2 2 2 11 2 7" xfId="44439"/>
    <cellStyle name="常规 5 5 11 2 7" xfId="44440"/>
    <cellStyle name="常规 5 2 4 11 2 7" xfId="44441"/>
    <cellStyle name="常规 5 2 2 3 11 2 7" xfId="44442"/>
    <cellStyle name="常规 5 6 10 2 7" xfId="44443"/>
    <cellStyle name="常规 5 2 5 10 2 7" xfId="44444"/>
    <cellStyle name="常规 5 2 2 4 10 2 7" xfId="44445"/>
    <cellStyle name="常规 5 4 2 10 2 7" xfId="44446"/>
    <cellStyle name="常规 5 2 3 2 10 2 7" xfId="44447"/>
    <cellStyle name="常规 5 2 2 2 2 10 2 7" xfId="44448"/>
    <cellStyle name="常规 5 5 2 10 2 7" xfId="44449"/>
    <cellStyle name="常规 5 2 4 2 10 2 7" xfId="44450"/>
    <cellStyle name="常规 5 2 2 3 2 10 2 7" xfId="44451"/>
    <cellStyle name="常规 5 7 5 2 7" xfId="44452"/>
    <cellStyle name="常规 5 2 6 5 2 7" xfId="44453"/>
    <cellStyle name="常规 5 2 2 5 5 2 7" xfId="44454"/>
    <cellStyle name="常规 5 4 3 5 2 7" xfId="44455"/>
    <cellStyle name="常规 5 2 3 3 5 2 7" xfId="44456"/>
    <cellStyle name="常规 5 2 2 2 3 5 2 7" xfId="44457"/>
    <cellStyle name="常规 5 5 3 5 2 7" xfId="44458"/>
    <cellStyle name="常规 5 2 4 3 5 2 7" xfId="44459"/>
    <cellStyle name="常规 5 2 2 3 3 5 2 7" xfId="44460"/>
    <cellStyle name="常规 5 6 2 5 2 7" xfId="44461"/>
    <cellStyle name="常规 5 2 5 2 5 2 7" xfId="44462"/>
    <cellStyle name="常规 5 2 2 4 2 5 2 7" xfId="44463"/>
    <cellStyle name="常规 5 4 2 2 5 2 7" xfId="44464"/>
    <cellStyle name="常规 5 2 3 2 2 5 2 7" xfId="44465"/>
    <cellStyle name="常规 5 2 2 2 2 2 5 2 7" xfId="44466"/>
    <cellStyle name="常规 5 5 2 2 5 2 7" xfId="44467"/>
    <cellStyle name="常规 5 2 4 2 2 5 2 7" xfId="44468"/>
    <cellStyle name="常规 5 2 2 3 2 2 5 2 7" xfId="44469"/>
    <cellStyle name="常规 5 8 5 2 7" xfId="44470"/>
    <cellStyle name="常规 5 2 7 5 2 7" xfId="44471"/>
    <cellStyle name="常规 5 2 2 6 5 2 7" xfId="44472"/>
    <cellStyle name="常规 5 4 4 5 2 7" xfId="44473"/>
    <cellStyle name="常规 5 2 3 4 5 2 7" xfId="44474"/>
    <cellStyle name="常规 5 2 2 2 4 5 2 7" xfId="44475"/>
    <cellStyle name="常规 5 5 4 5 2 7" xfId="44476"/>
    <cellStyle name="常规 5 2 4 4 5 2 7" xfId="44477"/>
    <cellStyle name="常规 5 2 2 3 4 5 2 7" xfId="44478"/>
    <cellStyle name="常规 5 6 3 5 2 7" xfId="44479"/>
    <cellStyle name="常规 5 2 5 3 5 2 7" xfId="44480"/>
    <cellStyle name="常规 5 2 2 4 3 5 2 7" xfId="44481"/>
    <cellStyle name="常规 5 4 2 3 5 2 7" xfId="44482"/>
    <cellStyle name="常规 5 2 3 2 3 5 2 7" xfId="44483"/>
    <cellStyle name="常规 5 2 2 2 2 3 5 2 7" xfId="44484"/>
    <cellStyle name="常规 5 5 2 3 5 2 7" xfId="44485"/>
    <cellStyle name="常规 5 2 4 2 3 5 2 7" xfId="44486"/>
    <cellStyle name="常规 5 2 2 3 2 3 5 2 7" xfId="44487"/>
    <cellStyle name="常规 5 9 5 2 7" xfId="44488"/>
    <cellStyle name="常规 5 2 8 5 2 7" xfId="44489"/>
    <cellStyle name="常规 5 2 2 7 5 2 7" xfId="44490"/>
    <cellStyle name="常规 5 4 5 5 2 7" xfId="44491"/>
    <cellStyle name="常规 5 2 3 5 5 2 7" xfId="44492"/>
    <cellStyle name="常规 5 2 2 2 5 5 2 7" xfId="44493"/>
    <cellStyle name="常规 5 5 5 5 2 7" xfId="44494"/>
    <cellStyle name="常规 5 2 4 5 5 2 7" xfId="44495"/>
    <cellStyle name="常规 5 2 2 3 5 5 2 7" xfId="44496"/>
    <cellStyle name="常规 5 6 4 5 2 7" xfId="44497"/>
    <cellStyle name="常规 5 2 5 4 5 2 7" xfId="44498"/>
    <cellStyle name="常规 5 2 2 4 4 5 2 7" xfId="44499"/>
    <cellStyle name="常规 5 4 2 4 5 2 7" xfId="44500"/>
    <cellStyle name="常规 5 2 3 2 4 5 2 7" xfId="44501"/>
    <cellStyle name="常规 5 2 2 2 2 4 5 2 7" xfId="44502"/>
    <cellStyle name="常规 5 5 2 4 5 2 7" xfId="44503"/>
    <cellStyle name="常规 5 2 4 2 4 5 2 7" xfId="44504"/>
    <cellStyle name="常规 5 2 2 3 2 4 5 2 7" xfId="44505"/>
    <cellStyle name="常规 5 10 5 2 7" xfId="44506"/>
    <cellStyle name="常规 5 2 9 5 2 7" xfId="44507"/>
    <cellStyle name="常规 5 2 2 8 5 2 7" xfId="44508"/>
    <cellStyle name="常规 5 4 6 5 2 7" xfId="44509"/>
    <cellStyle name="常规 5 2 3 6 5 2 7" xfId="44510"/>
    <cellStyle name="常规 5 2 2 2 6 5 2 7" xfId="44511"/>
    <cellStyle name="常规 5 5 6 5 2 7" xfId="44512"/>
    <cellStyle name="常规 5 2 4 6 5 2 7" xfId="44513"/>
    <cellStyle name="常规 5 2 2 3 6 5 2 7" xfId="44514"/>
    <cellStyle name="常规 5 6 5 5 2 7" xfId="44515"/>
    <cellStyle name="常规 5 2 5 5 5 2 7" xfId="44516"/>
    <cellStyle name="常规 5 2 2 4 5 5 2 7" xfId="44517"/>
    <cellStyle name="常规 5 4 2 5 5 2 7" xfId="44518"/>
    <cellStyle name="常规 5 2 3 2 5 5 2 7" xfId="44519"/>
    <cellStyle name="常规 5 2 2 2 2 5 5 2 7" xfId="44520"/>
    <cellStyle name="常规 5 5 2 5 5 2 7" xfId="44521"/>
    <cellStyle name="常规 5 2 4 2 5 5 2 7" xfId="44522"/>
    <cellStyle name="常规 5 2 2 3 2 5 5 2 7" xfId="44523"/>
    <cellStyle name="常规 5 11 5 2 7" xfId="44524"/>
    <cellStyle name="常规 5 2 10 5 2 7" xfId="44525"/>
    <cellStyle name="常规 5 2 2 9 5 2 7" xfId="44526"/>
    <cellStyle name="常规 5 4 7 5 2 7" xfId="44527"/>
    <cellStyle name="常规 5 2 3 7 5 2 7" xfId="44528"/>
    <cellStyle name="常规 5 2 2 2 7 5 2 7" xfId="44529"/>
    <cellStyle name="常规 5 5 7 5 2 7" xfId="44530"/>
    <cellStyle name="常规 5 2 4 7 5 2 7" xfId="44531"/>
    <cellStyle name="常规 5 2 2 3 7 5 2 7" xfId="44532"/>
    <cellStyle name="常规 5 6 6 5 2 7" xfId="44533"/>
    <cellStyle name="常规 5 2 5 6 5 2 7" xfId="44534"/>
    <cellStyle name="常规 5 2 2 4 6 5 2 7" xfId="44535"/>
    <cellStyle name="常规 5 4 2 6 5 2 7" xfId="44536"/>
    <cellStyle name="常规 5 2 3 2 6 5 2 7" xfId="44537"/>
    <cellStyle name="常规 5 2 2 2 2 6 5 2 7" xfId="44538"/>
    <cellStyle name="常规 5 5 2 6 5 2 7" xfId="44539"/>
    <cellStyle name="常规 5 2 4 2 6 5 2 7" xfId="44540"/>
    <cellStyle name="常规 5 2 2 3 2 6 5 2 7" xfId="44541"/>
    <cellStyle name="常规 5 12 4 2 7" xfId="44542"/>
    <cellStyle name="常规 5 2 11 4 2 7" xfId="44543"/>
    <cellStyle name="常规 5 2 2 10 4 2 7" xfId="44544"/>
    <cellStyle name="常规 5 4 8 4 2 7" xfId="44545"/>
    <cellStyle name="常规 5 2 3 8 4 2 7" xfId="44546"/>
    <cellStyle name="常规 5 2 2 2 8 4 2 7" xfId="44547"/>
    <cellStyle name="常规 5 5 8 4 2 7" xfId="44548"/>
    <cellStyle name="常规 5 2 4 8 4 2 7" xfId="44549"/>
    <cellStyle name="常规 5 2 2 3 8 4 2 7" xfId="44550"/>
    <cellStyle name="常规 5 6 7 4 2 7" xfId="44551"/>
    <cellStyle name="常规 5 2 5 7 4 2 7" xfId="44552"/>
    <cellStyle name="常规 5 2 2 4 7 4 2 7" xfId="44553"/>
    <cellStyle name="常规 5 4 2 7 4 2 7" xfId="44554"/>
    <cellStyle name="常规 5 2 3 2 7 4 2 7" xfId="44555"/>
    <cellStyle name="常规 5 2 2 2 2 7 4 2 7" xfId="44556"/>
    <cellStyle name="常规 5 5 2 7 4 2 7" xfId="44557"/>
    <cellStyle name="常规 5 2 4 2 7 4 2 7" xfId="44558"/>
    <cellStyle name="常规 5 2 2 3 2 7 4 2 7" xfId="44559"/>
    <cellStyle name="常规 5 7 2 4 2 7" xfId="44560"/>
    <cellStyle name="常规 5 2 6 2 4 2 7" xfId="44561"/>
    <cellStyle name="常规 5 2 2 5 2 4 2 7" xfId="44562"/>
    <cellStyle name="常规 5 4 3 2 4 2 7" xfId="44563"/>
    <cellStyle name="常规 5 2 3 3 2 4 2 7" xfId="44564"/>
    <cellStyle name="常规 5 2 2 2 3 2 4 2 7" xfId="44565"/>
    <cellStyle name="常规 5 5 3 2 4 2 7" xfId="44566"/>
    <cellStyle name="常规 5 2 4 3 2 4 2 7" xfId="44567"/>
    <cellStyle name="常规 5 2 2 3 3 2 4 2 7" xfId="44568"/>
    <cellStyle name="常规 5 6 2 2 4 2 7" xfId="44569"/>
    <cellStyle name="常规 5 2 5 2 2 4 2 7" xfId="44570"/>
    <cellStyle name="常规 5 2 2 4 2 2 4 2 7" xfId="44571"/>
    <cellStyle name="常规 5 4 2 2 2 4 2 7" xfId="44572"/>
    <cellStyle name="常规 5 2 3 2 2 2 4 2 7" xfId="44573"/>
    <cellStyle name="常规 5 2 2 2 2 2 2 4 2 7" xfId="44574"/>
    <cellStyle name="常规 5 5 2 2 2 4 2 7" xfId="44575"/>
    <cellStyle name="常规 5 2 4 2 2 2 4 2 7" xfId="44576"/>
    <cellStyle name="常规 5 2 2 3 2 2 2 4 2 7" xfId="44577"/>
    <cellStyle name="常规 5 8 2 4 2 7" xfId="44578"/>
    <cellStyle name="常规 5 2 7 2 4 2 7" xfId="44579"/>
    <cellStyle name="常规 5 2 2 6 2 4 2 7" xfId="44580"/>
    <cellStyle name="常规 5 4 4 2 4 2 7" xfId="44581"/>
    <cellStyle name="常规 5 2 3 4 2 4 2 7" xfId="44582"/>
    <cellStyle name="常规 5 2 2 2 4 2 4 2 7" xfId="44583"/>
    <cellStyle name="常规 5 5 4 2 4 2 7" xfId="44584"/>
    <cellStyle name="常规 5 2 4 4 2 4 2 7" xfId="44585"/>
    <cellStyle name="常规 5 2 2 3 4 2 4 2 7" xfId="44586"/>
    <cellStyle name="常规 5 6 3 2 4 2 7" xfId="44587"/>
    <cellStyle name="常规 5 2 5 3 2 4 2 7" xfId="44588"/>
    <cellStyle name="常规 5 2 2 4 3 2 4 2 7" xfId="44589"/>
    <cellStyle name="常规 5 4 2 3 2 4 2 7" xfId="44590"/>
    <cellStyle name="常规 5 2 3 2 3 2 4 2 7" xfId="44591"/>
    <cellStyle name="常规 5 2 2 2 2 3 2 4 2 7" xfId="44592"/>
    <cellStyle name="常规 5 5 2 3 2 4 2 7" xfId="44593"/>
    <cellStyle name="常规 5 2 4 2 3 2 4 2 7" xfId="44594"/>
    <cellStyle name="常规 5 2 2 3 2 3 2 4 2 7" xfId="44595"/>
    <cellStyle name="常规 5 9 2 4 2 7" xfId="44596"/>
    <cellStyle name="常规 5 2 8 2 4 2 7" xfId="44597"/>
    <cellStyle name="常规 5 2 2 7 2 4 2 7" xfId="44598"/>
    <cellStyle name="常规 5 4 5 2 4 2 7" xfId="44599"/>
    <cellStyle name="常规 5 2 3 5 2 4 2 7" xfId="44600"/>
    <cellStyle name="常规 5 2 2 2 5 2 4 2 7" xfId="44601"/>
    <cellStyle name="常规 5 5 5 2 4 2 7" xfId="44602"/>
    <cellStyle name="常规 5 2 4 5 2 4 2 7" xfId="44603"/>
    <cellStyle name="常规 5 2 2 3 5 2 4 2 7" xfId="44604"/>
    <cellStyle name="常规 5 6 4 2 4 2 7" xfId="44605"/>
    <cellStyle name="常规 5 2 5 4 2 4 2 7" xfId="44606"/>
    <cellStyle name="常规 5 2 2 4 4 2 4 2 7" xfId="44607"/>
    <cellStyle name="常规 5 4 2 4 2 4 2 7" xfId="44608"/>
    <cellStyle name="常规 5 2 3 2 4 2 4 2 7" xfId="44609"/>
    <cellStyle name="常规 5 2 2 2 2 4 2 4 2 7" xfId="44610"/>
    <cellStyle name="常规 5 5 2 4 2 4 2 7" xfId="44611"/>
    <cellStyle name="常规 5 2 4 2 4 2 4 2 7" xfId="44612"/>
    <cellStyle name="常规 5 2 2 3 2 4 2 4 2 7" xfId="44613"/>
    <cellStyle name="常规 5 10 2 4 2 7" xfId="44614"/>
    <cellStyle name="常规 5 2 9 2 4 2 7" xfId="44615"/>
    <cellStyle name="常规 5 2 2 8 2 4 2 7" xfId="44616"/>
    <cellStyle name="常规 5 4 6 2 4 2 7" xfId="44617"/>
    <cellStyle name="常规 5 2 3 6 2 4 2 7" xfId="44618"/>
    <cellStyle name="常规 5 2 2 2 6 2 4 2 7" xfId="44619"/>
    <cellStyle name="常规 5 5 6 2 4 2 7" xfId="44620"/>
    <cellStyle name="常规 5 2 4 6 2 4 2 7" xfId="44621"/>
    <cellStyle name="常规 5 2 2 3 6 2 4 2 7" xfId="44622"/>
    <cellStyle name="常规 5 6 5 2 4 2 7" xfId="44623"/>
    <cellStyle name="常规 5 2 5 5 2 4 2 7" xfId="44624"/>
    <cellStyle name="常规 5 2 2 4 5 2 4 2 7" xfId="44625"/>
    <cellStyle name="常规 5 4 2 5 2 4 2 7" xfId="44626"/>
    <cellStyle name="常规 5 2 3 2 5 2 4 2 7" xfId="44627"/>
    <cellStyle name="常规 5 2 2 2 2 5 2 4 2 7" xfId="44628"/>
    <cellStyle name="常规 5 5 2 5 2 4 2 7" xfId="44629"/>
    <cellStyle name="常规 5 2 4 2 5 2 4 2 7" xfId="44630"/>
    <cellStyle name="常规 5 2 2 3 2 5 2 4 2 7" xfId="44631"/>
    <cellStyle name="常规 5 11 2 4 2 7" xfId="44632"/>
    <cellStyle name="常规 5 2 10 2 4 2 7" xfId="44633"/>
    <cellStyle name="常规 5 2 2 9 2 4 2 7" xfId="44634"/>
    <cellStyle name="常规 5 4 7 2 4 2 7" xfId="44635"/>
    <cellStyle name="常规 5 2 3 7 2 4 2 7" xfId="44636"/>
    <cellStyle name="常规 5 2 2 2 7 2 4 2 7" xfId="44637"/>
    <cellStyle name="常规 5 5 7 2 4 2 7" xfId="44638"/>
    <cellStyle name="常规 5 2 4 7 2 4 2 7" xfId="44639"/>
    <cellStyle name="常规 5 2 2 3 7 2 4 2 7" xfId="44640"/>
    <cellStyle name="常规 5 6 6 2 4 2 7" xfId="44641"/>
    <cellStyle name="常规 5 2 5 6 2 4 2 7" xfId="44642"/>
    <cellStyle name="常规 5 2 2 4 6 2 4 2 7" xfId="44643"/>
    <cellStyle name="常规 5 4 2 6 2 4 2 7" xfId="44644"/>
    <cellStyle name="常规 5 2 3 2 6 2 4 2 7" xfId="44645"/>
    <cellStyle name="常规 5 2 2 2 2 6 2 4 2 7" xfId="44646"/>
    <cellStyle name="常规 5 5 2 6 2 4 2 7" xfId="44647"/>
    <cellStyle name="常规 5 2 4 2 6 2 4 2 7" xfId="44648"/>
    <cellStyle name="常规 5 2 2 3 2 6 2 4 2 7" xfId="44649"/>
    <cellStyle name="常规 5 13 2 2 7" xfId="44650"/>
    <cellStyle name="常规 5 2 12 2 2 7" xfId="44651"/>
    <cellStyle name="常规 5 2 2 11 2 2 7" xfId="44652"/>
    <cellStyle name="常规 5 4 9 2 2 7" xfId="44653"/>
    <cellStyle name="常规 5 2 3 9 2 2 7" xfId="44654"/>
    <cellStyle name="常规 5 2 2 2 9 2 2 7" xfId="44655"/>
    <cellStyle name="常规 5 5 9 2 2 7" xfId="44656"/>
    <cellStyle name="常规 5 2 4 9 2 2 7" xfId="44657"/>
    <cellStyle name="常规 5 2 2 3 9 2 2 7" xfId="44658"/>
    <cellStyle name="常规 5 6 8 2 2 7" xfId="44659"/>
    <cellStyle name="常规 5 2 5 8 2 2 7" xfId="44660"/>
    <cellStyle name="常规 5 2 2 4 8 2 2 7" xfId="44661"/>
    <cellStyle name="常规 5 4 2 8 2 2 7" xfId="44662"/>
    <cellStyle name="常规 5 2 3 2 8 2 2 7" xfId="44663"/>
    <cellStyle name="常规 5 2 2 2 2 8 2 2 7" xfId="44664"/>
    <cellStyle name="常规 5 5 2 8 2 2 7" xfId="44665"/>
    <cellStyle name="常规 5 2 4 2 8 2 2 7" xfId="44666"/>
    <cellStyle name="常规 5 2 2 3 2 8 2 2 7" xfId="44667"/>
    <cellStyle name="常规 5 7 3 2 2 7" xfId="44668"/>
    <cellStyle name="常规 5 2 6 3 2 2 7" xfId="44669"/>
    <cellStyle name="常规 5 2 2 5 3 2 2 7" xfId="44670"/>
    <cellStyle name="常规 5 4 3 3 2 2 7" xfId="44671"/>
    <cellStyle name="常规 5 2 3 3 3 2 2 7" xfId="44672"/>
    <cellStyle name="常规 5 2 2 2 3 3 2 2 7" xfId="44673"/>
    <cellStyle name="常规 5 5 3 3 2 2 7" xfId="44674"/>
    <cellStyle name="常规 5 2 4 3 3 2 2 7" xfId="44675"/>
    <cellStyle name="常规 5 2 2 3 3 3 2 2 7" xfId="44676"/>
    <cellStyle name="常规 5 6 2 3 2 2 7" xfId="44677"/>
    <cellStyle name="常规 5 2 5 2 3 2 2 7" xfId="44678"/>
    <cellStyle name="常规 5 2 2 4 2 3 2 2 7" xfId="44679"/>
    <cellStyle name="常规 5 4 2 2 3 2 2 7" xfId="44680"/>
    <cellStyle name="常规 5 2 3 2 2 3 2 2 7" xfId="44681"/>
    <cellStyle name="常规 5 2 2 2 2 2 3 2 2 7" xfId="44682"/>
    <cellStyle name="常规 5 5 2 2 3 2 2 7" xfId="44683"/>
    <cellStyle name="常规 5 2 4 2 2 3 2 2 7" xfId="44684"/>
    <cellStyle name="常规 5 2 2 3 2 2 3 2 2 7" xfId="44685"/>
    <cellStyle name="常规 5 8 3 2 2 7" xfId="44686"/>
    <cellStyle name="常规 5 2 7 3 2 2 7" xfId="44687"/>
    <cellStyle name="常规 5 2 2 6 3 2 2 7" xfId="44688"/>
    <cellStyle name="常规 5 4 4 3 2 2 7" xfId="44689"/>
    <cellStyle name="常规 5 2 3 4 3 2 2 7" xfId="44690"/>
    <cellStyle name="常规 5 2 2 2 4 3 2 2 7" xfId="44691"/>
    <cellStyle name="常规 5 5 4 3 2 2 7" xfId="44692"/>
    <cellStyle name="常规 5 2 4 4 3 2 2 7" xfId="44693"/>
    <cellStyle name="常规 5 2 2 3 4 3 2 2 7" xfId="44694"/>
    <cellStyle name="常规 5 6 3 3 2 2 7" xfId="44695"/>
    <cellStyle name="常规 5 2 5 3 3 2 2 7" xfId="44696"/>
    <cellStyle name="常规 5 2 2 4 3 3 2 2 7" xfId="44697"/>
    <cellStyle name="常规 5 4 2 3 3 2 2 7" xfId="44698"/>
    <cellStyle name="常规 5 2 3 2 3 3 2 2 7" xfId="44699"/>
    <cellStyle name="常规 5 2 2 2 2 3 3 2 2 7" xfId="44700"/>
    <cellStyle name="常规 5 5 2 3 3 2 2 7" xfId="44701"/>
    <cellStyle name="常规 5 2 4 2 3 3 2 2 7" xfId="44702"/>
    <cellStyle name="常规 5 2 2 3 2 3 3 2 2 7" xfId="44703"/>
    <cellStyle name="常规 5 9 3 2 2 7" xfId="44704"/>
    <cellStyle name="常规 5 2 8 3 2 2 7" xfId="44705"/>
    <cellStyle name="常规 5 2 2 7 3 2 2 7" xfId="44706"/>
    <cellStyle name="常规 5 4 5 3 2 2 7" xfId="44707"/>
    <cellStyle name="常规 5 2 3 5 3 2 2 7" xfId="44708"/>
    <cellStyle name="常规 5 2 2 2 5 3 2 2 7" xfId="44709"/>
    <cellStyle name="常规 5 5 5 3 2 2 7" xfId="44710"/>
    <cellStyle name="常规 5 2 4 5 3 2 2 7" xfId="44711"/>
    <cellStyle name="常规 5 2 2 3 5 3 2 2 7" xfId="44712"/>
    <cellStyle name="常规 5 6 4 3 2 2 7" xfId="44713"/>
    <cellStyle name="常规 5 2 5 4 3 2 2 7" xfId="44714"/>
    <cellStyle name="常规 5 2 2 4 4 3 2 2 7" xfId="44715"/>
    <cellStyle name="常规 5 4 2 4 3 2 2 7" xfId="44716"/>
    <cellStyle name="常规 5 2 3 2 4 3 2 2 7" xfId="44717"/>
    <cellStyle name="常规 5 2 2 2 2 4 3 2 2 7" xfId="44718"/>
    <cellStyle name="常规 5 5 2 4 3 2 2 7" xfId="44719"/>
    <cellStyle name="常规 5 2 4 2 4 3 2 2 7" xfId="44720"/>
    <cellStyle name="常规 5 2 2 3 2 4 3 2 2 7" xfId="44721"/>
    <cellStyle name="常规 5 10 3 2 2 7" xfId="44722"/>
    <cellStyle name="常规 5 2 9 3 2 2 7" xfId="44723"/>
    <cellStyle name="常规 5 2 2 8 3 2 2 7" xfId="44724"/>
    <cellStyle name="常规 5 4 6 3 2 2 7" xfId="44725"/>
    <cellStyle name="常规 5 2 3 6 3 2 2 7" xfId="44726"/>
    <cellStyle name="常规 5 2 2 2 6 3 2 2 7" xfId="44727"/>
    <cellStyle name="常规 5 5 6 3 2 2 7" xfId="44728"/>
    <cellStyle name="常规 5 2 4 6 3 2 2 7" xfId="44729"/>
    <cellStyle name="常规 5 2 2 3 6 3 2 2 7" xfId="44730"/>
    <cellStyle name="常规 5 6 5 3 2 2 7" xfId="44731"/>
    <cellStyle name="常规 5 2 5 5 3 2 2 7" xfId="44732"/>
    <cellStyle name="常规 5 2 2 4 5 3 2 2 7" xfId="44733"/>
    <cellStyle name="常规 5 4 2 5 3 2 2 7" xfId="44734"/>
    <cellStyle name="常规 5 2 3 2 5 3 2 2 7" xfId="44735"/>
    <cellStyle name="常规 5 2 2 2 2 5 3 2 2 7" xfId="44736"/>
    <cellStyle name="常规 5 5 2 5 3 2 2 7" xfId="44737"/>
    <cellStyle name="常规 5 2 4 2 5 3 2 2 7" xfId="44738"/>
    <cellStyle name="常规 5 2 2 3 2 5 3 2 2 7" xfId="44739"/>
    <cellStyle name="常规 5 11 3 2 2 7" xfId="44740"/>
    <cellStyle name="常规 5 2 10 3 2 2 7" xfId="44741"/>
    <cellStyle name="常规 5 2 2 9 3 2 2 7" xfId="44742"/>
    <cellStyle name="常规 5 4 7 3 2 2 7" xfId="44743"/>
    <cellStyle name="常规 5 2 3 7 3 2 2 7" xfId="44744"/>
    <cellStyle name="常规 5 2 2 2 7 3 2 2 7" xfId="44745"/>
    <cellStyle name="常规 5 5 7 3 2 2 7" xfId="44746"/>
    <cellStyle name="常规 5 2 4 7 3 2 2 7" xfId="44747"/>
    <cellStyle name="常规 5 2 2 3 7 3 2 2 7" xfId="44748"/>
    <cellStyle name="常规 5 6 6 3 2 2 7" xfId="44749"/>
    <cellStyle name="常规 5 2 5 6 3 2 2 7" xfId="44750"/>
    <cellStyle name="常规 5 2 2 4 6 3 2 2 7" xfId="44751"/>
    <cellStyle name="常规 5 4 2 6 3 2 2 7" xfId="44752"/>
    <cellStyle name="常规 5 2 3 2 6 3 2 2 7" xfId="44753"/>
    <cellStyle name="常规 5 2 2 2 2 6 3 2 2 7" xfId="44754"/>
    <cellStyle name="常规 5 5 2 6 3 2 2 7" xfId="44755"/>
    <cellStyle name="常规 5 2 4 2 6 3 2 2 7" xfId="44756"/>
    <cellStyle name="常规 5 2 2 3 2 6 3 2 2 7" xfId="44757"/>
    <cellStyle name="常规 5 12 2 2 2 7" xfId="44758"/>
    <cellStyle name="常规 5 2 11 2 2 2 7" xfId="44759"/>
    <cellStyle name="常规 5 2 2 10 2 2 2 7" xfId="44760"/>
    <cellStyle name="常规 5 4 8 2 2 2 7" xfId="44761"/>
    <cellStyle name="常规 5 2 3 8 2 2 2 7" xfId="44762"/>
    <cellStyle name="常规 5 2 2 2 8 2 2 2 7" xfId="44763"/>
    <cellStyle name="常规 5 5 8 2 2 2 7" xfId="44764"/>
    <cellStyle name="常规 5 2 4 8 2 2 2 7" xfId="44765"/>
    <cellStyle name="常规 5 2 2 3 8 2 2 2 7" xfId="44766"/>
    <cellStyle name="常规 5 6 7 2 2 2 7" xfId="44767"/>
    <cellStyle name="常规 5 2 5 7 2 2 2 7" xfId="44768"/>
    <cellStyle name="常规 5 2 2 4 7 2 2 2 7" xfId="44769"/>
    <cellStyle name="常规 5 4 2 7 2 2 2 7" xfId="44770"/>
    <cellStyle name="常规 5 2 3 2 7 2 2 2 7" xfId="44771"/>
    <cellStyle name="常规 5 2 2 2 2 7 2 2 2 7" xfId="44772"/>
    <cellStyle name="常规 5 5 2 7 2 2 2 7" xfId="44773"/>
    <cellStyle name="常规 5 2 4 2 7 2 2 2 7" xfId="44774"/>
    <cellStyle name="常规 5 2 2 3 2 7 2 2 2 7" xfId="44775"/>
    <cellStyle name="常规 5 7 2 2 2 2 7" xfId="44776"/>
    <cellStyle name="常规 5 2 6 2 2 2 2 7" xfId="44777"/>
    <cellStyle name="常规 5 2 2 5 2 2 2 2 7" xfId="44778"/>
    <cellStyle name="常规 5 4 3 2 2 2 2 7" xfId="44779"/>
    <cellStyle name="常规 5 2 3 3 2 2 2 2 7" xfId="44780"/>
    <cellStyle name="常规 5 2 2 2 3 2 2 2 2 7" xfId="44781"/>
    <cellStyle name="常规 5 5 3 2 2 2 2 7" xfId="44782"/>
    <cellStyle name="常规 5 2 4 3 2 2 2 2 7" xfId="44783"/>
    <cellStyle name="常规 5 2 2 3 3 2 2 2 2 7" xfId="44784"/>
    <cellStyle name="常规 5 6 2 2 2 2 2 7" xfId="44785"/>
    <cellStyle name="常规 5 2 5 2 2 2 2 2 7" xfId="44786"/>
    <cellStyle name="常规 5 2 2 4 2 2 2 2 2 7" xfId="44787"/>
    <cellStyle name="常规 5 4 2 2 2 2 2 2 7" xfId="44788"/>
    <cellStyle name="常规 5 2 3 2 2 2 2 2 2 7" xfId="44789"/>
    <cellStyle name="常规 5 2 2 2 2 2 2 2 2 2 7" xfId="44790"/>
    <cellStyle name="常规 5 5 2 2 2 2 2 2 7" xfId="44791"/>
    <cellStyle name="常规 5 2 4 2 2 2 2 2 2 7" xfId="44792"/>
    <cellStyle name="常规 5 2 2 3 2 2 2 2 2 2 7" xfId="44793"/>
    <cellStyle name="常规 5 8 2 2 2 2 7" xfId="44794"/>
    <cellStyle name="常规 5 2 7 2 2 2 2 7" xfId="44795"/>
    <cellStyle name="常规 5 2 2 6 2 2 2 2 7" xfId="44796"/>
    <cellStyle name="常规 5 4 4 2 2 2 2 7" xfId="44797"/>
    <cellStyle name="常规 5 2 3 4 2 2 2 2 7" xfId="44798"/>
    <cellStyle name="常规 5 2 2 2 4 2 2 2 2 7" xfId="44799"/>
    <cellStyle name="常规 5 5 4 2 2 2 2 7" xfId="44800"/>
    <cellStyle name="常规 5 2 4 4 2 2 2 2 7" xfId="44801"/>
    <cellStyle name="常规 5 2 2 3 4 2 2 2 2 7" xfId="44802"/>
    <cellStyle name="常规 5 6 3 2 2 2 2 7" xfId="44803"/>
    <cellStyle name="常规 5 2 5 3 2 2 2 2 7" xfId="44804"/>
    <cellStyle name="常规 5 2 2 4 3 2 2 2 2 7" xfId="44805"/>
    <cellStyle name="常规 5 4 2 3 2 2 2 2 7" xfId="44806"/>
    <cellStyle name="常规 5 2 3 2 3 2 2 2 2 7" xfId="44807"/>
    <cellStyle name="常规 5 2 2 2 2 3 2 2 2 2 7" xfId="44808"/>
    <cellStyle name="常规 5 5 2 3 2 2 2 2 7" xfId="44809"/>
    <cellStyle name="常规 5 2 4 2 3 2 2 2 2 7" xfId="44810"/>
    <cellStyle name="常规 5 2 2 3 2 3 2 2 2 2 7" xfId="44811"/>
    <cellStyle name="常规 5 9 2 2 2 2 7" xfId="44812"/>
    <cellStyle name="常规 5 2 8 2 2 2 2 7" xfId="44813"/>
    <cellStyle name="常规 5 2 2 7 2 2 2 2 7" xfId="44814"/>
    <cellStyle name="常规 5 4 5 2 2 2 2 7" xfId="44815"/>
    <cellStyle name="常规 5 2 3 5 2 2 2 2 7" xfId="44816"/>
    <cellStyle name="常规 5 2 2 2 5 2 2 2 2 7" xfId="44817"/>
    <cellStyle name="常规 5 5 5 2 2 2 2 7" xfId="44818"/>
    <cellStyle name="常规 5 2 4 5 2 2 2 2 7" xfId="44819"/>
    <cellStyle name="常规 5 2 2 3 5 2 2 2 2 7" xfId="44820"/>
    <cellStyle name="常规 5 6 4 2 2 2 2 7" xfId="44821"/>
    <cellStyle name="常规 5 2 5 4 2 2 2 2 7" xfId="44822"/>
    <cellStyle name="常规 5 2 2 4 4 2 2 2 2 7" xfId="44823"/>
    <cellStyle name="常规 5 4 2 4 2 2 2 2 7" xfId="44824"/>
    <cellStyle name="常规 5 2 3 2 4 2 2 2 2 7" xfId="44825"/>
    <cellStyle name="常规 5 2 2 2 2 4 2 2 2 2 7" xfId="44826"/>
    <cellStyle name="常规 5 5 2 4 2 2 2 2 7" xfId="44827"/>
    <cellStyle name="常规 5 2 4 2 4 2 2 2 2 7" xfId="44828"/>
    <cellStyle name="常规 5 2 2 3 2 4 2 2 2 2 7" xfId="44829"/>
    <cellStyle name="常规 5 10 2 2 2 2 7" xfId="44830"/>
    <cellStyle name="常规 5 2 9 2 2 2 2 7" xfId="44831"/>
    <cellStyle name="常规 5 2 2 8 2 2 2 2 7" xfId="44832"/>
    <cellStyle name="常规 5 4 6 2 2 2 2 7" xfId="44833"/>
    <cellStyle name="常规 5 2 3 6 2 2 2 2 7" xfId="44834"/>
    <cellStyle name="常规 5 2 2 2 6 2 2 2 2 7" xfId="44835"/>
    <cellStyle name="常规 5 5 6 2 2 2 2 7" xfId="44836"/>
    <cellStyle name="常规 5 2 4 6 2 2 2 2 7" xfId="44837"/>
    <cellStyle name="常规 5 2 2 3 6 2 2 2 2 7" xfId="44838"/>
    <cellStyle name="常规 5 6 5 2 2 2 2 7" xfId="44839"/>
    <cellStyle name="常规 5 2 5 5 2 2 2 2 7" xfId="44840"/>
    <cellStyle name="常规 5 2 2 4 5 2 2 2 2 7" xfId="44841"/>
    <cellStyle name="常规 5 4 2 5 2 2 2 2 7" xfId="44842"/>
    <cellStyle name="常规 5 2 3 2 5 2 2 2 2 7" xfId="44843"/>
    <cellStyle name="常规 5 2 2 2 2 5 2 2 2 2 7" xfId="44844"/>
    <cellStyle name="常规 5 5 2 5 2 2 2 2 7" xfId="44845"/>
    <cellStyle name="常规 5 2 4 2 5 2 2 2 2 7" xfId="44846"/>
    <cellStyle name="常规 5 2 2 3 2 5 2 2 2 2 7" xfId="44847"/>
    <cellStyle name="常规 5 11 2 2 2 2 7" xfId="44848"/>
    <cellStyle name="常规 5 2 10 2 2 2 2 7" xfId="44849"/>
    <cellStyle name="常规 5 2 2 9 2 2 2 2 7" xfId="44850"/>
    <cellStyle name="常规 5 4 7 2 2 2 2 7" xfId="44851"/>
    <cellStyle name="常规 5 2 3 7 2 2 2 2 7" xfId="44852"/>
    <cellStyle name="常规 5 2 2 2 7 2 2 2 2 7" xfId="44853"/>
    <cellStyle name="常规 5 5 7 2 2 2 2 7" xfId="44854"/>
    <cellStyle name="常规 5 2 4 7 2 2 2 2 7" xfId="44855"/>
    <cellStyle name="常规 5 2 2 3 7 2 2 2 2 7" xfId="44856"/>
    <cellStyle name="常规 5 6 6 2 2 2 2 7" xfId="44857"/>
    <cellStyle name="常规 5 2 5 6 2 2 2 2 7" xfId="44858"/>
    <cellStyle name="常规 5 2 2 4 6 2 2 2 2 7" xfId="44859"/>
    <cellStyle name="常规 5 4 2 6 2 2 2 2 7" xfId="44860"/>
    <cellStyle name="常规 5 2 3 2 6 2 2 2 2 7" xfId="44861"/>
    <cellStyle name="常规 5 2 2 2 2 6 2 2 2 2 7" xfId="44862"/>
    <cellStyle name="常规 5 5 2 6 2 2 2 2 7" xfId="44863"/>
    <cellStyle name="常规 5 2 4 2 6 2 2 2 2 7" xfId="44864"/>
    <cellStyle name="常规 5 2 2 3 2 6 2 2 2 2 7" xfId="44865"/>
    <cellStyle name="常规 5 14 2 2 7" xfId="44866"/>
    <cellStyle name="常规 5 2 13 2 2 7" xfId="44867"/>
    <cellStyle name="常规 5 2 2 12 2 2 7" xfId="44868"/>
    <cellStyle name="常规 5 4 10 2 2 7" xfId="44869"/>
    <cellStyle name="常规 5 2 3 10 2 2 7" xfId="44870"/>
    <cellStyle name="常规 5 2 2 2 10 2 2 7" xfId="44871"/>
    <cellStyle name="常规 5 5 10 2 2 7" xfId="44872"/>
    <cellStyle name="常规 5 2 4 10 2 2 7" xfId="44873"/>
    <cellStyle name="常规 5 2 2 3 10 2 2 7" xfId="44874"/>
    <cellStyle name="常规 5 6 9 2 2 7" xfId="44875"/>
    <cellStyle name="常规 5 2 5 9 2 2 7" xfId="44876"/>
    <cellStyle name="常规 5 2 2 4 9 2 2 7" xfId="44877"/>
    <cellStyle name="常规 5 4 2 9 2 2 7" xfId="44878"/>
    <cellStyle name="常规 5 2 3 2 9 2 2 7" xfId="44879"/>
    <cellStyle name="常规 5 2 2 2 2 9 2 2 7" xfId="44880"/>
    <cellStyle name="常规 5 5 2 9 2 2 7" xfId="44881"/>
    <cellStyle name="常规 5 2 4 2 9 2 2 7" xfId="44882"/>
    <cellStyle name="常规 5 2 2 3 2 9 2 2 7" xfId="44883"/>
    <cellStyle name="常规 5 7 4 2 2 7" xfId="44884"/>
    <cellStyle name="常规 5 2 6 4 2 2 7" xfId="44885"/>
    <cellStyle name="常规 5 2 2 5 4 2 2 7" xfId="44886"/>
    <cellStyle name="常规 5 4 3 4 2 2 7" xfId="44887"/>
    <cellStyle name="常规 5 2 3 3 4 2 2 7" xfId="44888"/>
    <cellStyle name="常规 5 2 2 2 3 4 2 2 7" xfId="44889"/>
    <cellStyle name="常规 5 5 3 4 2 2 7" xfId="44890"/>
    <cellStyle name="常规 5 2 4 3 4 2 2 7" xfId="44891"/>
    <cellStyle name="常规 5 2 2 3 3 4 2 2 7" xfId="44892"/>
    <cellStyle name="常规 5 6 2 4 2 2 7" xfId="44893"/>
    <cellStyle name="常规 5 2 5 2 4 2 2 7" xfId="44894"/>
    <cellStyle name="常规 5 2 2 4 2 4 2 2 7" xfId="44895"/>
    <cellStyle name="常规 5 4 2 2 4 2 2 7" xfId="44896"/>
    <cellStyle name="常规 5 2 3 2 2 4 2 2 7" xfId="44897"/>
    <cellStyle name="常规 5 2 2 2 2 2 4 2 2 7" xfId="44898"/>
    <cellStyle name="常规 5 5 2 2 4 2 2 7" xfId="44899"/>
    <cellStyle name="常规 5 2 4 2 2 4 2 2 7" xfId="44900"/>
    <cellStyle name="常规 5 2 2 3 2 2 4 2 2 7" xfId="44901"/>
    <cellStyle name="常规 5 8 4 2 2 7" xfId="44902"/>
    <cellStyle name="常规 5 2 7 4 2 2 7" xfId="44903"/>
    <cellStyle name="常规 5 2 2 6 4 2 2 7" xfId="44904"/>
    <cellStyle name="常规 5 4 4 4 2 2 7" xfId="44905"/>
    <cellStyle name="常规 5 2 3 4 4 2 2 7" xfId="44906"/>
    <cellStyle name="常规 5 2 2 2 4 4 2 2 7" xfId="44907"/>
    <cellStyle name="常规 5 5 4 4 2 2 7" xfId="44908"/>
    <cellStyle name="常规 5 2 4 4 4 2 2 7" xfId="44909"/>
    <cellStyle name="常规 5 2 2 3 4 4 2 2 7" xfId="44910"/>
    <cellStyle name="常规 5 6 3 4 2 2 7" xfId="44911"/>
    <cellStyle name="常规 5 2 5 3 4 2 2 7" xfId="44912"/>
    <cellStyle name="常规 5 2 2 4 3 4 2 2 7" xfId="44913"/>
    <cellStyle name="常规 5 4 2 3 4 2 2 7" xfId="44914"/>
    <cellStyle name="常规 5 2 3 2 3 4 2 2 7" xfId="44915"/>
    <cellStyle name="常规 5 2 2 2 2 3 4 2 2 7" xfId="44916"/>
    <cellStyle name="常规 5 5 2 3 4 2 2 7" xfId="44917"/>
    <cellStyle name="常规 5 2 4 2 3 4 2 2 7" xfId="44918"/>
    <cellStyle name="常规 5 2 2 3 2 3 4 2 2 7" xfId="44919"/>
    <cellStyle name="常规 5 9 4 2 2 7" xfId="44920"/>
    <cellStyle name="常规 5 2 8 4 2 2 7" xfId="44921"/>
    <cellStyle name="常规 5 2 2 7 4 2 2 7" xfId="44922"/>
    <cellStyle name="常规 5 4 5 4 2 2 7" xfId="44923"/>
    <cellStyle name="常规 5 2 3 5 4 2 2 7" xfId="44924"/>
    <cellStyle name="常规 5 2 2 2 5 4 2 2 7" xfId="44925"/>
    <cellStyle name="常规 5 5 5 4 2 2 7" xfId="44926"/>
    <cellStyle name="常规 5 2 4 5 4 2 2 7" xfId="44927"/>
    <cellStyle name="常规 5 2 2 3 5 4 2 2 7" xfId="44928"/>
    <cellStyle name="常规 5 6 4 4 2 2 7" xfId="44929"/>
    <cellStyle name="常规 5 2 5 4 4 2 2 7" xfId="44930"/>
    <cellStyle name="常规 5 2 2 4 4 4 2 2 7" xfId="44931"/>
    <cellStyle name="常规 5 4 2 4 4 2 2 7" xfId="44932"/>
    <cellStyle name="常规 5 2 3 2 4 4 2 2 7" xfId="44933"/>
    <cellStyle name="常规 5 2 2 2 2 4 4 2 2 7" xfId="44934"/>
    <cellStyle name="常规 5 5 2 4 4 2 2 7" xfId="44935"/>
    <cellStyle name="常规 5 2 4 2 4 4 2 2 7" xfId="44936"/>
    <cellStyle name="常规 5 2 2 3 2 4 4 2 2 7" xfId="44937"/>
    <cellStyle name="常规 5 10 4 2 2 7" xfId="44938"/>
    <cellStyle name="常规 5 2 9 4 2 2 7" xfId="44939"/>
    <cellStyle name="常规 5 2 2 8 4 2 2 7" xfId="44940"/>
    <cellStyle name="常规 5 4 6 4 2 2 7" xfId="44941"/>
    <cellStyle name="常规 5 2 3 6 4 2 2 7" xfId="44942"/>
    <cellStyle name="常规 5 2 2 2 6 4 2 2 7" xfId="44943"/>
    <cellStyle name="常规 5 5 6 4 2 2 7" xfId="44944"/>
    <cellStyle name="常规 5 2 4 6 4 2 2 7" xfId="44945"/>
    <cellStyle name="常规 5 2 2 3 6 4 2 2 7" xfId="44946"/>
    <cellStyle name="常规 5 6 5 4 2 2 7" xfId="44947"/>
    <cellStyle name="常规 5 2 5 5 4 2 2 7" xfId="44948"/>
    <cellStyle name="常规 5 2 2 4 5 4 2 2 7" xfId="44949"/>
    <cellStyle name="常规 5 4 2 5 4 2 2 7" xfId="44950"/>
    <cellStyle name="常规 5 2 3 2 5 4 2 2 7" xfId="44951"/>
    <cellStyle name="常规 5 2 2 2 2 5 4 2 2 7" xfId="44952"/>
    <cellStyle name="常规 5 5 2 5 4 2 2 7" xfId="44953"/>
    <cellStyle name="常规 5 2 4 2 5 4 2 2 7" xfId="44954"/>
    <cellStyle name="常规 5 2 2 3 2 5 4 2 2 7" xfId="44955"/>
    <cellStyle name="常规 5 11 4 2 2 7" xfId="44956"/>
    <cellStyle name="常规 5 2 10 4 2 2 7" xfId="44957"/>
    <cellStyle name="常规 5 2 2 9 4 2 2 7" xfId="44958"/>
    <cellStyle name="常规 5 4 7 4 2 2 7" xfId="44959"/>
    <cellStyle name="常规 5 2 3 7 4 2 2 7" xfId="44960"/>
    <cellStyle name="常规 5 2 2 2 7 4 2 2 7" xfId="44961"/>
    <cellStyle name="常规 5 5 7 4 2 2 7" xfId="44962"/>
    <cellStyle name="常规 5 2 4 7 4 2 2 7" xfId="44963"/>
    <cellStyle name="常规 5 2 2 3 7 4 2 2 7" xfId="44964"/>
    <cellStyle name="常规 5 6 6 4 2 2 7" xfId="44965"/>
    <cellStyle name="常规 5 2 5 6 4 2 2 7" xfId="44966"/>
    <cellStyle name="常规 5 2 2 4 6 4 2 2 7" xfId="44967"/>
    <cellStyle name="常规 5 4 2 6 4 2 2 7" xfId="44968"/>
    <cellStyle name="常规 5 2 3 2 6 4 2 2 7" xfId="44969"/>
    <cellStyle name="常规 5 2 2 2 2 6 4 2 2 7" xfId="44970"/>
    <cellStyle name="常规 5 5 2 6 4 2 2 7" xfId="44971"/>
    <cellStyle name="常规 5 2 4 2 6 4 2 2 7" xfId="44972"/>
    <cellStyle name="常规 5 2 2 3 2 6 4 2 2 7" xfId="44973"/>
    <cellStyle name="常规 5 12 3 2 2 7" xfId="44974"/>
    <cellStyle name="常规 5 2 11 3 2 2 7" xfId="44975"/>
    <cellStyle name="常规 5 2 2 10 3 2 2 7" xfId="44976"/>
    <cellStyle name="常规 5 4 8 3 2 2 7" xfId="44977"/>
    <cellStyle name="常规 5 2 3 8 3 2 2 7" xfId="44978"/>
    <cellStyle name="常规 5 2 2 2 8 3 2 2 7" xfId="44979"/>
    <cellStyle name="常规 5 5 8 3 2 2 7" xfId="44980"/>
    <cellStyle name="常规 5 2 4 8 3 2 2 7" xfId="44981"/>
    <cellStyle name="常规 5 2 2 3 8 3 2 2 7" xfId="44982"/>
    <cellStyle name="常规 5 6 7 3 2 2 7" xfId="44983"/>
    <cellStyle name="常规 5 2 5 7 3 2 2 7" xfId="44984"/>
    <cellStyle name="常规 5 2 2 4 7 3 2 2 7" xfId="44985"/>
    <cellStyle name="常规 5 4 2 7 3 2 2 7" xfId="44986"/>
    <cellStyle name="常规 5 2 3 2 7 3 2 2 7" xfId="44987"/>
    <cellStyle name="常规 5 2 2 2 2 7 3 2 2 7" xfId="44988"/>
    <cellStyle name="常规 5 5 2 7 3 2 2 7" xfId="44989"/>
    <cellStyle name="常规 5 2 4 2 7 3 2 2 7" xfId="44990"/>
    <cellStyle name="常规 5 2 2 3 2 7 3 2 2 7" xfId="44991"/>
    <cellStyle name="常规 5 7 2 3 2 2 7" xfId="44992"/>
    <cellStyle name="常规 5 2 6 2 3 2 2 7" xfId="44993"/>
    <cellStyle name="常规 5 2 2 5 2 3 2 2 7" xfId="44994"/>
    <cellStyle name="常规 5 4 3 2 3 2 2 7" xfId="44995"/>
    <cellStyle name="常规 5 2 3 3 2 3 2 2 7" xfId="44996"/>
    <cellStyle name="常规 5 2 2 2 3 2 3 2 2 7" xfId="44997"/>
    <cellStyle name="常规 5 5 3 2 3 2 2 7" xfId="44998"/>
    <cellStyle name="常规 5 2 4 3 2 3 2 2 7" xfId="44999"/>
    <cellStyle name="常规 5 2 2 3 3 2 3 2 2 7" xfId="45000"/>
    <cellStyle name="常规 5 6 2 2 3 2 2 7" xfId="45001"/>
    <cellStyle name="常规 5 2 5 2 2 3 2 2 7" xfId="45002"/>
    <cellStyle name="常规 5 2 2 4 2 2 3 2 2 7" xfId="45003"/>
    <cellStyle name="常规 5 4 2 2 2 3 2 2 7" xfId="45004"/>
    <cellStyle name="常规 5 2 3 2 2 2 3 2 2 7" xfId="45005"/>
    <cellStyle name="常规 5 2 2 2 2 2 2 3 2 2 7" xfId="45006"/>
    <cellStyle name="常规 5 5 2 2 2 3 2 2 7" xfId="45007"/>
    <cellStyle name="常规 5 2 4 2 2 2 3 2 2 7" xfId="45008"/>
    <cellStyle name="常规 5 2 2 3 2 2 2 3 2 2 7" xfId="45009"/>
    <cellStyle name="常规 5 8 2 3 2 2 7" xfId="45010"/>
    <cellStyle name="常规 5 2 7 2 3 2 2 7" xfId="45011"/>
    <cellStyle name="常规 5 2 2 6 2 3 2 2 7" xfId="45012"/>
    <cellStyle name="常规 5 4 4 2 3 2 2 7" xfId="45013"/>
    <cellStyle name="常规 5 2 3 4 2 3 2 2 7" xfId="45014"/>
    <cellStyle name="常规 5 2 2 2 4 2 3 2 2 7" xfId="45015"/>
    <cellStyle name="常规 5 5 4 2 3 2 2 7" xfId="45016"/>
    <cellStyle name="常规 5 2 4 4 2 3 2 2 7" xfId="45017"/>
    <cellStyle name="常规 5 2 2 3 4 2 3 2 2 7" xfId="45018"/>
    <cellStyle name="常规 5 6 3 2 3 2 2 7" xfId="45019"/>
    <cellStyle name="常规 5 2 5 3 2 3 2 2 7" xfId="45020"/>
    <cellStyle name="常规 5 2 2 4 3 2 3 2 2 7" xfId="45021"/>
    <cellStyle name="常规 5 4 2 3 2 3 2 2 7" xfId="45022"/>
    <cellStyle name="常规 5 2 3 2 3 2 3 2 2 7" xfId="45023"/>
    <cellStyle name="常规 5 2 2 2 2 3 2 3 2 2 7" xfId="45024"/>
    <cellStyle name="常规 5 5 2 3 2 3 2 2 7" xfId="45025"/>
    <cellStyle name="常规 5 2 4 2 3 2 3 2 2 7" xfId="45026"/>
    <cellStyle name="常规 5 2 2 3 2 3 2 3 2 2 7" xfId="45027"/>
    <cellStyle name="常规 5 9 2 3 2 2 7" xfId="45028"/>
    <cellStyle name="常规 5 2 8 2 3 2 2 7" xfId="45029"/>
    <cellStyle name="常规 5 2 2 7 2 3 2 2 7" xfId="45030"/>
    <cellStyle name="常规 5 4 5 2 3 2 2 7" xfId="45031"/>
    <cellStyle name="常规 5 2 3 5 2 3 2 2 7" xfId="45032"/>
    <cellStyle name="常规 5 2 2 2 5 2 3 2 2 7" xfId="45033"/>
    <cellStyle name="常规 5 5 5 2 3 2 2 7" xfId="45034"/>
    <cellStyle name="常规 5 2 4 5 2 3 2 2 7" xfId="45035"/>
    <cellStyle name="常规 5 2 2 3 5 2 3 2 2 7" xfId="45036"/>
    <cellStyle name="常规 5 6 4 2 3 2 2 7" xfId="45037"/>
    <cellStyle name="常规 5 2 5 4 2 3 2 2 7" xfId="45038"/>
    <cellStyle name="常规 5 2 2 4 4 2 3 2 2 7" xfId="45039"/>
    <cellStyle name="常规 5 4 2 4 2 3 2 2 7" xfId="45040"/>
    <cellStyle name="常规 5 2 3 2 4 2 3 2 2 7" xfId="45041"/>
    <cellStyle name="常规 5 2 2 2 2 4 2 3 2 2 7" xfId="45042"/>
    <cellStyle name="常规 5 5 2 4 2 3 2 2 7" xfId="45043"/>
    <cellStyle name="常规 5 2 4 2 4 2 3 2 2 7" xfId="45044"/>
    <cellStyle name="常规 5 2 2 3 2 4 2 3 2 2 7" xfId="45045"/>
    <cellStyle name="常规 5 10 2 3 2 2 7" xfId="45046"/>
    <cellStyle name="常规 5 2 9 2 3 2 2 7" xfId="45047"/>
    <cellStyle name="常规 5 2 2 8 2 3 2 2 7" xfId="45048"/>
    <cellStyle name="常规 5 4 6 2 3 2 2 7" xfId="45049"/>
    <cellStyle name="常规 5 2 3 6 2 3 2 2 7" xfId="45050"/>
    <cellStyle name="常规 5 2 2 2 6 2 3 2 2 7" xfId="45051"/>
    <cellStyle name="常规 5 5 6 2 3 2 2 7" xfId="45052"/>
    <cellStyle name="常规 5 2 4 6 2 3 2 2 7" xfId="45053"/>
    <cellStyle name="常规 5 2 2 3 6 2 3 2 2 7" xfId="45054"/>
    <cellStyle name="常规 5 6 5 2 3 2 2 7" xfId="45055"/>
    <cellStyle name="常规 5 2 5 5 2 3 2 2 7" xfId="45056"/>
    <cellStyle name="常规 5 2 2 4 5 2 3 2 2 7" xfId="45057"/>
    <cellStyle name="常规 5 4 2 5 2 3 2 2 7" xfId="45058"/>
    <cellStyle name="常规 5 2 3 2 5 2 3 2 2 7" xfId="45059"/>
    <cellStyle name="常规 5 2 2 2 2 5 2 3 2 2 7" xfId="45060"/>
    <cellStyle name="常规 5 5 2 5 2 3 2 2 7" xfId="45061"/>
    <cellStyle name="常规 5 2 4 2 5 2 3 2 2 7" xfId="45062"/>
    <cellStyle name="常规 5 2 2 3 2 5 2 3 2 2 7" xfId="45063"/>
    <cellStyle name="常规 5 11 2 3 2 2 7" xfId="45064"/>
    <cellStyle name="常规 5 2 10 2 3 2 2 7" xfId="45065"/>
    <cellStyle name="常规 5 2 2 9 2 3 2 2 7" xfId="45066"/>
    <cellStyle name="常规 5 4 7 2 3 2 2 7" xfId="45067"/>
    <cellStyle name="常规 5 2 3 7 2 3 2 2 7" xfId="45068"/>
    <cellStyle name="常规 5 2 2 2 7 2 3 2 2 7" xfId="45069"/>
    <cellStyle name="常规 5 5 7 2 3 2 2 7" xfId="45070"/>
    <cellStyle name="常规 5 2 4 7 2 3 2 2 7" xfId="45071"/>
    <cellStyle name="常规 5 2 2 3 7 2 3 2 2 7" xfId="45072"/>
    <cellStyle name="常规 5 6 6 2 3 2 2 7" xfId="45073"/>
    <cellStyle name="常规 5 2 5 6 2 3 2 2 7" xfId="45074"/>
    <cellStyle name="常规 5 2 2 4 6 2 3 2 2 7" xfId="45075"/>
    <cellStyle name="常规 5 4 2 6 2 3 2 2 7" xfId="45076"/>
    <cellStyle name="常规 5 2 3 2 6 2 3 2 2 7" xfId="45077"/>
    <cellStyle name="常规 5 2 2 2 2 6 2 3 2 2 7" xfId="45078"/>
    <cellStyle name="常规 5 5 2 6 2 3 2 2 7" xfId="45079"/>
    <cellStyle name="常规 5 2 4 2 6 2 3 2 2 7" xfId="45080"/>
    <cellStyle name="常规 5 2 2 3 2 6 2 3 2 2 7" xfId="45081"/>
    <cellStyle name="常规 16 4" xfId="45082"/>
    <cellStyle name="常规 5 17 4" xfId="45083"/>
    <cellStyle name="常规 5 2 17 4" xfId="45084"/>
    <cellStyle name="常规 5 2 2 16 4" xfId="45085"/>
    <cellStyle name="常规 5 4 13 4" xfId="45086"/>
    <cellStyle name="常规 5 2 3 13 4" xfId="45087"/>
    <cellStyle name="常规 5 2 2 2 13 4" xfId="45088"/>
    <cellStyle name="常规 5 5 13 4" xfId="45089"/>
    <cellStyle name="常规 5 2 4 13 4" xfId="45090"/>
    <cellStyle name="常规 5 2 2 3 13 4" xfId="45091"/>
    <cellStyle name="常规 5 6 12 4" xfId="45092"/>
    <cellStyle name="常规 5 2 5 12 4" xfId="45093"/>
    <cellStyle name="常规 5 2 2 4 12 4" xfId="45094"/>
    <cellStyle name="常规 5 4 2 12 4" xfId="45095"/>
    <cellStyle name="常规 5 2 3 2 12 4" xfId="45096"/>
    <cellStyle name="常规 5 2 2 2 2 12 4" xfId="45097"/>
    <cellStyle name="常规 5 5 2 12 4" xfId="45098"/>
    <cellStyle name="常规 5 2 4 2 12 4" xfId="45099"/>
    <cellStyle name="常规 5 2 2 3 2 12 4" xfId="45100"/>
    <cellStyle name="常规 5 7 7 4" xfId="45101"/>
    <cellStyle name="常规 5 2 6 7 4" xfId="45102"/>
    <cellStyle name="常规 5 2 2 5 7 4" xfId="45103"/>
    <cellStyle name="常规 5 4 3 7 4" xfId="45104"/>
    <cellStyle name="常规 5 2 3 3 7 4" xfId="45105"/>
    <cellStyle name="常规 5 2 2 2 3 7 4" xfId="45106"/>
    <cellStyle name="常规 5 5 3 7 4" xfId="45107"/>
    <cellStyle name="常规 5 2 4 3 7 4" xfId="45108"/>
    <cellStyle name="常规 5 2 2 3 3 7 4" xfId="45109"/>
    <cellStyle name="常规 5 6 2 7 4" xfId="45110"/>
    <cellStyle name="常规 5 2 5 2 7 4" xfId="45111"/>
    <cellStyle name="常规 5 2 2 4 2 7 4" xfId="45112"/>
    <cellStyle name="常规 5 4 2 2 7 4" xfId="45113"/>
    <cellStyle name="常规 5 2 3 2 2 7 4" xfId="45114"/>
    <cellStyle name="常规 5 2 2 2 2 2 7 4" xfId="45115"/>
    <cellStyle name="常规 5 5 2 2 7 4" xfId="45116"/>
    <cellStyle name="常规 5 2 4 2 2 7 4" xfId="45117"/>
    <cellStyle name="常规 5 2 2 3 2 2 7 4" xfId="45118"/>
    <cellStyle name="常规 5 8 7 4" xfId="45119"/>
    <cellStyle name="常规 5 2 7 7 4" xfId="45120"/>
    <cellStyle name="常规 5 2 2 6 7 4" xfId="45121"/>
    <cellStyle name="常规 5 4 4 7 4" xfId="45122"/>
    <cellStyle name="常规 5 2 3 4 7 4" xfId="45123"/>
    <cellStyle name="常规 5 2 2 2 4 7 4" xfId="45124"/>
    <cellStyle name="常规 5 5 4 7 4" xfId="45125"/>
    <cellStyle name="常规 5 2 4 4 7 4" xfId="45126"/>
    <cellStyle name="常规 5 2 2 3 4 7 4" xfId="45127"/>
    <cellStyle name="常规 5 6 3 7 4" xfId="45128"/>
    <cellStyle name="常规 5 2 5 3 7 4" xfId="45129"/>
    <cellStyle name="常规 5 2 2 4 3 7 4" xfId="45130"/>
    <cellStyle name="常规 5 4 2 3 7 4" xfId="45131"/>
    <cellStyle name="常规 5 2 3 2 3 7 4" xfId="45132"/>
    <cellStyle name="常规 5 2 2 2 2 3 7 4" xfId="45133"/>
    <cellStyle name="常规 5 5 2 3 7 4" xfId="45134"/>
    <cellStyle name="常规 5 2 4 2 3 7 4" xfId="45135"/>
    <cellStyle name="常规 5 2 2 3 2 3 7 4" xfId="45136"/>
    <cellStyle name="常规 5 9 7 4" xfId="45137"/>
    <cellStyle name="常规 5 2 8 7 4" xfId="45138"/>
    <cellStyle name="常规 5 2 2 7 7 4" xfId="45139"/>
    <cellStyle name="常规 5 4 5 7 4" xfId="45140"/>
    <cellStyle name="常规 5 2 3 5 7 4" xfId="45141"/>
    <cellStyle name="常规 5 2 2 2 5 7 4" xfId="45142"/>
    <cellStyle name="常规 5 5 5 7 4" xfId="45143"/>
    <cellStyle name="常规 5 2 4 5 7 4" xfId="45144"/>
    <cellStyle name="常规 5 2 2 3 5 7 4" xfId="45145"/>
    <cellStyle name="常规 5 6 4 7 4" xfId="45146"/>
    <cellStyle name="常规 5 2 5 4 7 4" xfId="45147"/>
    <cellStyle name="常规 5 2 2 4 4 7 4" xfId="45148"/>
    <cellStyle name="常规 5 4 2 4 7 4" xfId="45149"/>
    <cellStyle name="常规 5 2 3 2 4 7 4" xfId="45150"/>
    <cellStyle name="常规 5 2 2 2 2 4 7 4" xfId="45151"/>
    <cellStyle name="常规 5 5 2 4 7 4" xfId="45152"/>
    <cellStyle name="常规 5 2 4 2 4 7 4" xfId="45153"/>
    <cellStyle name="常规 5 2 2 3 2 4 7 4" xfId="45154"/>
    <cellStyle name="常规 5 10 7 4" xfId="45155"/>
    <cellStyle name="常规 5 2 9 7 4" xfId="45156"/>
    <cellStyle name="常规 5 2 2 8 7 4" xfId="45157"/>
    <cellStyle name="常规 5 4 6 7 4" xfId="45158"/>
    <cellStyle name="常规 5 2 3 6 7 4" xfId="45159"/>
    <cellStyle name="常规 5 2 2 2 6 7 4" xfId="45160"/>
    <cellStyle name="常规 5 5 6 7 4" xfId="45161"/>
    <cellStyle name="常规 5 2 4 6 7 4" xfId="45162"/>
    <cellStyle name="常规 5 2 2 3 6 7 4" xfId="45163"/>
    <cellStyle name="常规 5 6 5 7 4" xfId="45164"/>
    <cellStyle name="常规 5 2 5 5 7 4" xfId="45165"/>
    <cellStyle name="常规 5 2 2 4 5 7 4" xfId="45166"/>
    <cellStyle name="常规 5 4 2 5 7 4" xfId="45167"/>
    <cellStyle name="常规 5 2 3 2 5 7 4" xfId="45168"/>
    <cellStyle name="常规 5 2 2 2 2 5 7 4" xfId="45169"/>
    <cellStyle name="常规 5 5 2 5 7 4" xfId="45170"/>
    <cellStyle name="常规 5 2 4 2 5 7 4" xfId="45171"/>
    <cellStyle name="常规 5 2 2 3 2 5 7 4" xfId="45172"/>
    <cellStyle name="常规 5 11 7 4" xfId="45173"/>
    <cellStyle name="常规 5 2 10 7 4" xfId="45174"/>
    <cellStyle name="常规 5 2 2 9 7 4" xfId="45175"/>
    <cellStyle name="常规 5 4 7 7 4" xfId="45176"/>
    <cellStyle name="常规 5 2 3 7 7 4" xfId="45177"/>
    <cellStyle name="常规 5 2 2 2 7 7 4" xfId="45178"/>
    <cellStyle name="常规 5 5 7 7 4" xfId="45179"/>
    <cellStyle name="常规 5 2 4 7 7 4" xfId="45180"/>
    <cellStyle name="常规 5 2 2 3 7 7 4" xfId="45181"/>
    <cellStyle name="常规 5 6 6 7 4" xfId="45182"/>
    <cellStyle name="常规 5 2 5 6 7 4" xfId="45183"/>
    <cellStyle name="常规 5 2 2 4 6 7 4" xfId="45184"/>
    <cellStyle name="常规 5 4 2 6 7 4" xfId="45185"/>
    <cellStyle name="常规 5 2 3 2 6 7 4" xfId="45186"/>
    <cellStyle name="常规 5 2 2 2 2 6 7 4" xfId="45187"/>
    <cellStyle name="常规 5 5 2 6 7 4" xfId="45188"/>
    <cellStyle name="常规 5 2 4 2 6 7 4" xfId="45189"/>
    <cellStyle name="常规 5 2 2 3 2 6 7 4" xfId="45190"/>
    <cellStyle name="常规 5 12 6 4" xfId="45191"/>
    <cellStyle name="常规 5 2 11 6 4" xfId="45192"/>
    <cellStyle name="常规 5 2 2 10 6 4" xfId="45193"/>
    <cellStyle name="常规 5 4 8 6 4" xfId="45194"/>
    <cellStyle name="常规 5 2 3 8 6 4" xfId="45195"/>
    <cellStyle name="常规 5 2 2 2 8 6 4" xfId="45196"/>
    <cellStyle name="常规 5 5 8 6 4" xfId="45197"/>
    <cellStyle name="常规 5 2 4 8 6 4" xfId="45198"/>
    <cellStyle name="常规 5 2 2 3 8 6 4" xfId="45199"/>
    <cellStyle name="常规 5 6 7 6 4" xfId="45200"/>
    <cellStyle name="常规 5 2 5 7 6 4" xfId="45201"/>
    <cellStyle name="常规 5 2 2 4 7 6 4" xfId="45202"/>
    <cellStyle name="常规 5 4 2 7 6 4" xfId="45203"/>
    <cellStyle name="常规 5 2 3 2 7 6 4" xfId="45204"/>
    <cellStyle name="常规 5 2 2 2 2 7 6 4" xfId="45205"/>
    <cellStyle name="常规 5 5 2 7 6 4" xfId="45206"/>
    <cellStyle name="常规 5 2 4 2 7 6 4" xfId="45207"/>
    <cellStyle name="常规 5 2 2 3 2 7 6 4" xfId="45208"/>
    <cellStyle name="常规 5 7 2 6 4" xfId="45209"/>
    <cellStyle name="常规 5 2 6 2 6 4" xfId="45210"/>
    <cellStyle name="常规 5 2 2 5 2 6 4" xfId="45211"/>
    <cellStyle name="常规 5 4 3 2 6 4" xfId="45212"/>
    <cellStyle name="常规 5 2 3 3 2 6 4" xfId="45213"/>
    <cellStyle name="常规 5 2 2 2 3 2 6 4" xfId="45214"/>
    <cellStyle name="常规 5 5 3 2 6 4" xfId="45215"/>
    <cellStyle name="常规 5 2 4 3 2 6 4" xfId="45216"/>
    <cellStyle name="常规 5 2 2 3 3 2 6 4" xfId="45217"/>
    <cellStyle name="常规 5 6 2 2 6 4" xfId="45218"/>
    <cellStyle name="常规 5 2 5 2 2 6 4" xfId="45219"/>
    <cellStyle name="常规 5 2 2 4 2 2 6 4" xfId="45220"/>
    <cellStyle name="常规 5 4 2 2 2 6 4" xfId="45221"/>
    <cellStyle name="常规 5 2 3 2 2 2 6 4" xfId="45222"/>
    <cellStyle name="常规 5 2 2 2 2 2 2 6 4" xfId="45223"/>
    <cellStyle name="常规 5 5 2 2 2 6 4" xfId="45224"/>
    <cellStyle name="常规 5 2 4 2 2 2 6 4" xfId="45225"/>
    <cellStyle name="常规 5 2 2 3 2 2 2 6 4" xfId="45226"/>
    <cellStyle name="常规 5 8 2 6 4" xfId="45227"/>
    <cellStyle name="常规 5 2 7 2 6 4" xfId="45228"/>
    <cellStyle name="常规 5 2 2 6 2 6 4" xfId="45229"/>
    <cellStyle name="常规 5 4 4 2 6 4" xfId="45230"/>
    <cellStyle name="常规 5 2 3 4 2 6 4" xfId="45231"/>
    <cellStyle name="常规 5 2 2 2 4 2 6 4" xfId="45232"/>
    <cellStyle name="常规 5 5 4 2 6 4" xfId="45233"/>
    <cellStyle name="常规 5 2 4 4 2 6 4" xfId="45234"/>
    <cellStyle name="常规 5 2 2 3 4 2 6 4" xfId="45235"/>
    <cellStyle name="常规 5 6 3 2 6 4" xfId="45236"/>
    <cellStyle name="常规 5 2 5 3 2 6 4" xfId="45237"/>
    <cellStyle name="常规 5 2 2 4 3 2 6 4" xfId="45238"/>
    <cellStyle name="常规 5 4 2 3 2 6 4" xfId="45239"/>
    <cellStyle name="常规 5 2 3 2 3 2 6 4" xfId="45240"/>
    <cellStyle name="常规 5 2 2 2 2 3 2 6 4" xfId="45241"/>
    <cellStyle name="常规 5 5 2 3 2 6 4" xfId="45242"/>
    <cellStyle name="常规 5 2 4 2 3 2 6 4" xfId="45243"/>
    <cellStyle name="常规 5 2 2 3 2 3 2 6 4" xfId="45244"/>
    <cellStyle name="常规 5 9 2 6 4" xfId="45245"/>
    <cellStyle name="常规 5 2 8 2 6 4" xfId="45246"/>
    <cellStyle name="常规 5 2 2 7 2 6 4" xfId="45247"/>
    <cellStyle name="常规 5 4 5 2 6 4" xfId="45248"/>
    <cellStyle name="常规 5 2 3 5 2 6 4" xfId="45249"/>
    <cellStyle name="常规 5 2 2 2 5 2 6 4" xfId="45250"/>
    <cellStyle name="常规 5 5 5 2 6 4" xfId="45251"/>
    <cellStyle name="常规 5 2 4 5 2 6 4" xfId="45252"/>
    <cellStyle name="常规 5 2 2 3 5 2 6 4" xfId="45253"/>
    <cellStyle name="常规 5 6 4 2 6 4" xfId="45254"/>
    <cellStyle name="常规 5 2 5 4 2 6 4" xfId="45255"/>
    <cellStyle name="常规 5 2 2 4 4 2 6 4" xfId="45256"/>
    <cellStyle name="常规 5 4 2 4 2 6 4" xfId="45257"/>
    <cellStyle name="常规 5 2 3 2 4 2 6 4" xfId="45258"/>
    <cellStyle name="常规 5 2 2 2 2 4 2 6 4" xfId="45259"/>
    <cellStyle name="常规 5 5 2 4 2 6 4" xfId="45260"/>
    <cellStyle name="常规 5 2 4 2 4 2 6 4" xfId="45261"/>
    <cellStyle name="常规 5 2 2 3 2 4 2 6 4" xfId="45262"/>
    <cellStyle name="常规 5 10 2 6 4" xfId="45263"/>
    <cellStyle name="常规 5 2 9 2 6 4" xfId="45264"/>
    <cellStyle name="常规 5 2 2 8 2 6 4" xfId="45265"/>
    <cellStyle name="常规 5 4 6 2 6 4" xfId="45266"/>
    <cellStyle name="常规 5 2 3 6 2 6 4" xfId="45267"/>
    <cellStyle name="常规 5 2 2 2 6 2 6 4" xfId="45268"/>
    <cellStyle name="常规 5 5 6 2 6 4" xfId="45269"/>
    <cellStyle name="常规 5 2 4 6 2 6 4" xfId="45270"/>
    <cellStyle name="常规 5 2 2 3 6 2 6 4" xfId="45271"/>
    <cellStyle name="常规 5 6 5 2 6 4" xfId="45272"/>
    <cellStyle name="常规 5 2 5 5 2 6 4" xfId="45273"/>
    <cellStyle name="常规 5 2 2 4 5 2 6 4" xfId="45274"/>
    <cellStyle name="常规 5 4 2 5 2 6 4" xfId="45275"/>
    <cellStyle name="常规 5 2 3 2 5 2 6 4" xfId="45276"/>
    <cellStyle name="常规 5 2 2 2 2 5 2 6 4" xfId="45277"/>
    <cellStyle name="常规 5 5 2 5 2 6 4" xfId="45278"/>
    <cellStyle name="常规 5 2 4 2 5 2 6 4" xfId="45279"/>
    <cellStyle name="常规 5 2 2 3 2 5 2 6 4" xfId="45280"/>
    <cellStyle name="常规 5 11 2 6 4" xfId="45281"/>
    <cellStyle name="常规 5 2 10 2 6 4" xfId="45282"/>
    <cellStyle name="常规 5 2 2 9 2 6 4" xfId="45283"/>
    <cellStyle name="常规 5 4 7 2 6 4" xfId="45284"/>
    <cellStyle name="常规 5 2 3 7 2 6 4" xfId="45285"/>
    <cellStyle name="常规 5 2 2 2 7 2 6 4" xfId="45286"/>
    <cellStyle name="常规 5 5 7 2 6 4" xfId="45287"/>
    <cellStyle name="常规 5 2 4 7 2 6 4" xfId="45288"/>
    <cellStyle name="常规 5 2 2 3 7 2 6 4" xfId="45289"/>
    <cellStyle name="常规 5 6 6 2 6 4" xfId="45290"/>
    <cellStyle name="常规 5 2 5 6 2 6 4" xfId="45291"/>
    <cellStyle name="常规 5 2 2 4 6 2 6 4" xfId="45292"/>
    <cellStyle name="常规 5 4 2 6 2 6 4" xfId="45293"/>
    <cellStyle name="常规 5 2 3 2 6 2 6 4" xfId="45294"/>
    <cellStyle name="常规 5 2 2 2 2 6 2 6 4" xfId="45295"/>
    <cellStyle name="常规 5 5 2 6 2 6 4" xfId="45296"/>
    <cellStyle name="常规 5 2 4 2 6 2 6 4" xfId="45297"/>
    <cellStyle name="常规 5 2 2 3 2 6 2 6 4" xfId="45298"/>
    <cellStyle name="常规 5 13 4 4" xfId="45299"/>
    <cellStyle name="常规 5 2 12 4 4" xfId="45300"/>
    <cellStyle name="常规 5 2 2 11 4 4" xfId="45301"/>
    <cellStyle name="常规 5 4 9 4 4" xfId="45302"/>
    <cellStyle name="常规 5 2 3 9 4 4" xfId="45303"/>
    <cellStyle name="常规 5 2 2 2 9 4 4" xfId="45304"/>
    <cellStyle name="常规 5 5 9 4 4" xfId="45305"/>
    <cellStyle name="常规 5 2 4 9 4 4" xfId="45306"/>
    <cellStyle name="常规 5 2 2 3 9 4 4" xfId="45307"/>
    <cellStyle name="常规 5 6 8 4 4" xfId="45308"/>
    <cellStyle name="常规 5 2 5 8 4 4" xfId="45309"/>
    <cellStyle name="常规 5 2 2 4 8 4 4" xfId="45310"/>
    <cellStyle name="常规 5 4 2 8 4 4" xfId="45311"/>
    <cellStyle name="常规 5 2 3 2 8 4 4" xfId="45312"/>
    <cellStyle name="常规 5 2 2 2 2 8 4 4" xfId="45313"/>
    <cellStyle name="常规 5 5 2 8 4 4" xfId="45314"/>
    <cellStyle name="常规 5 2 4 2 8 4 4" xfId="45315"/>
    <cellStyle name="常规 5 2 2 3 2 8 4 4" xfId="45316"/>
    <cellStyle name="常规 5 7 3 4 4" xfId="45317"/>
    <cellStyle name="常规 5 2 6 3 4 4" xfId="45318"/>
    <cellStyle name="常规 5 2 2 5 3 4 4" xfId="45319"/>
    <cellStyle name="常规 5 4 3 3 4 4" xfId="45320"/>
    <cellStyle name="常规 5 2 3 3 3 4 4" xfId="45321"/>
    <cellStyle name="常规 5 2 2 2 3 3 4 4" xfId="45322"/>
    <cellStyle name="常规 5 5 3 3 4 4" xfId="45323"/>
    <cellStyle name="常规 5 2 4 3 3 4 4" xfId="45324"/>
    <cellStyle name="常规 5 2 2 3 3 3 4 4" xfId="45325"/>
    <cellStyle name="常规 5 6 2 3 4 4" xfId="45326"/>
    <cellStyle name="常规 5 2 5 2 3 4 4" xfId="45327"/>
    <cellStyle name="常规 5 2 2 4 2 3 4 4" xfId="45328"/>
    <cellStyle name="常规 5 4 2 2 3 4 4" xfId="45329"/>
    <cellStyle name="常规 5 2 3 2 2 3 4 4" xfId="45330"/>
    <cellStyle name="常规 5 2 2 2 2 2 3 4 4" xfId="45331"/>
    <cellStyle name="常规 5 5 2 2 3 4 4" xfId="45332"/>
    <cellStyle name="常规 5 2 4 2 2 3 4 4" xfId="45333"/>
    <cellStyle name="常规 5 2 2 3 2 2 3 4 4" xfId="45334"/>
    <cellStyle name="常规 5 8 3 4 4" xfId="45335"/>
    <cellStyle name="常规 5 2 7 3 4 4" xfId="45336"/>
    <cellStyle name="常规 5 2 2 6 3 4 4" xfId="45337"/>
    <cellStyle name="常规 5 4 4 3 4 4" xfId="45338"/>
    <cellStyle name="常规 5 2 3 4 3 4 4" xfId="45339"/>
    <cellStyle name="常规 5 2 2 2 4 3 4 4" xfId="45340"/>
    <cellStyle name="常规 5 5 4 3 4 4" xfId="45341"/>
    <cellStyle name="常规 5 2 4 4 3 4 4" xfId="45342"/>
    <cellStyle name="常规 5 2 2 3 4 3 4 4" xfId="45343"/>
    <cellStyle name="常规 5 6 3 3 4 4" xfId="45344"/>
    <cellStyle name="常规 5 2 5 3 3 4 4" xfId="45345"/>
    <cellStyle name="常规 5 2 2 4 3 3 4 4" xfId="45346"/>
    <cellStyle name="常规 5 4 2 3 3 4 4" xfId="45347"/>
    <cellStyle name="常规 5 2 3 2 3 3 4 4" xfId="45348"/>
    <cellStyle name="常规 5 2 2 2 2 3 3 4 4" xfId="45349"/>
    <cellStyle name="常规 5 5 2 3 3 4 4" xfId="45350"/>
    <cellStyle name="常规 5 2 4 2 3 3 4 4" xfId="45351"/>
    <cellStyle name="常规 5 2 2 3 2 3 3 4 4" xfId="45352"/>
    <cellStyle name="常规 5 9 3 4 4" xfId="45353"/>
    <cellStyle name="常规 5 2 8 3 4 4" xfId="45354"/>
    <cellStyle name="常规 5 2 2 7 3 4 4" xfId="45355"/>
    <cellStyle name="常规 5 4 5 3 4 4" xfId="45356"/>
    <cellStyle name="常规 5 2 3 5 3 4 4" xfId="45357"/>
    <cellStyle name="常规 5 2 2 2 5 3 4 4" xfId="45358"/>
    <cellStyle name="常规 5 5 5 3 4 4" xfId="45359"/>
    <cellStyle name="常规 5 2 4 5 3 4 4" xfId="45360"/>
    <cellStyle name="常规 5 2 2 3 5 3 4 4" xfId="45361"/>
    <cellStyle name="常规 5 6 4 3 4 4" xfId="45362"/>
    <cellStyle name="常规 5 2 5 4 3 4 4" xfId="45363"/>
    <cellStyle name="常规 5 2 2 4 4 3 4 4" xfId="45364"/>
    <cellStyle name="常规 5 4 2 4 3 4 4" xfId="45365"/>
    <cellStyle name="常规 5 2 3 2 4 3 4 4" xfId="45366"/>
    <cellStyle name="常规 5 2 2 2 2 4 3 4 4" xfId="45367"/>
    <cellStyle name="常规 5 5 2 4 3 4 4" xfId="45368"/>
    <cellStyle name="常规 5 2 4 2 4 3 4 4" xfId="45369"/>
    <cellStyle name="常规 5 2 2 3 2 4 3 4 4" xfId="45370"/>
    <cellStyle name="常规 5 10 3 4 4" xfId="45371"/>
    <cellStyle name="常规 5 2 9 3 4 4" xfId="45372"/>
    <cellStyle name="常规 5 2 2 8 3 4 4" xfId="45373"/>
    <cellStyle name="常规 5 4 6 3 4 4" xfId="45374"/>
    <cellStyle name="常规 5 2 3 6 3 4 4" xfId="45375"/>
    <cellStyle name="常规 5 2 2 2 6 3 4 4" xfId="45376"/>
    <cellStyle name="常规 5 5 6 3 4 4" xfId="45377"/>
    <cellStyle name="常规 5 2 4 6 3 4 4" xfId="45378"/>
    <cellStyle name="常规 5 2 2 3 6 3 4 4" xfId="45379"/>
    <cellStyle name="常规 5 6 5 3 4 4" xfId="45380"/>
    <cellStyle name="常规 5 2 5 5 3 4 4" xfId="45381"/>
    <cellStyle name="常规 5 2 2 4 5 3 4 4" xfId="45382"/>
    <cellStyle name="常规 5 4 2 5 3 4 4" xfId="45383"/>
    <cellStyle name="常规 5 2 3 2 5 3 4 4" xfId="45384"/>
    <cellStyle name="常规 5 2 2 2 2 5 3 4 4" xfId="45385"/>
    <cellStyle name="常规 5 5 2 5 3 4 4" xfId="45386"/>
    <cellStyle name="常规 5 2 4 2 5 3 4 4" xfId="45387"/>
    <cellStyle name="常规 5 2 2 3 2 5 3 4 4" xfId="45388"/>
    <cellStyle name="常规 5 11 3 4 4" xfId="45389"/>
    <cellStyle name="常规 5 2 10 3 4 4" xfId="45390"/>
    <cellStyle name="常规 5 2 2 9 3 4 4" xfId="45391"/>
    <cellStyle name="常规 5 4 7 3 4 4" xfId="45392"/>
    <cellStyle name="常规 5 2 3 7 3 4 4" xfId="45393"/>
    <cellStyle name="常规 5 2 2 2 7 3 4 4" xfId="45394"/>
    <cellStyle name="常规 5 5 7 3 4 4" xfId="45395"/>
    <cellStyle name="常规 5 2 4 7 3 4 4" xfId="45396"/>
    <cellStyle name="常规 5 2 2 3 7 3 4 4" xfId="45397"/>
    <cellStyle name="常规 5 6 6 3 4 4" xfId="45398"/>
    <cellStyle name="常规 5 2 5 6 3 4 4" xfId="45399"/>
    <cellStyle name="常规 5 2 2 4 6 3 4 4" xfId="45400"/>
    <cellStyle name="常规 5 4 2 6 3 4 4" xfId="45401"/>
    <cellStyle name="常规 5 2 3 2 6 3 4 4" xfId="45402"/>
    <cellStyle name="常规 5 2 2 2 2 6 3 4 4" xfId="45403"/>
    <cellStyle name="常规 5 5 2 6 3 4 4" xfId="45404"/>
    <cellStyle name="常规 5 2 4 2 6 3 4 4" xfId="45405"/>
    <cellStyle name="常规 5 2 2 3 2 6 3 4 4" xfId="45406"/>
    <cellStyle name="常规 5 12 2 4 4" xfId="45407"/>
    <cellStyle name="常规 5 2 11 2 4 4" xfId="45408"/>
    <cellStyle name="常规 5 2 2 10 2 4 4" xfId="45409"/>
    <cellStyle name="常规 5 4 8 2 4 4" xfId="45410"/>
    <cellStyle name="常规 5 2 3 8 2 4 4" xfId="45411"/>
    <cellStyle name="常规 5 2 2 2 8 2 4 4" xfId="45412"/>
    <cellStyle name="常规 5 5 8 2 4 4" xfId="45413"/>
    <cellStyle name="常规 5 2 4 8 2 4 4" xfId="45414"/>
    <cellStyle name="常规 5 2 2 3 8 2 4 4" xfId="45415"/>
    <cellStyle name="常规 5 6 7 2 4 4" xfId="45416"/>
    <cellStyle name="常规 5 2 5 7 2 4 4" xfId="45417"/>
    <cellStyle name="常规 5 2 2 4 7 2 4 4" xfId="45418"/>
    <cellStyle name="常规 5 4 2 7 2 4 4" xfId="45419"/>
    <cellStyle name="常规 5 2 3 2 7 2 4 4" xfId="45420"/>
    <cellStyle name="常规 5 2 2 2 2 7 2 4 4" xfId="45421"/>
    <cellStyle name="常规 5 5 2 7 2 4 4" xfId="45422"/>
    <cellStyle name="常规 5 2 4 2 7 2 4 4" xfId="45423"/>
    <cellStyle name="常规 5 2 2 3 2 7 2 4 4" xfId="45424"/>
    <cellStyle name="常规 5 7 2 2 4 4" xfId="45425"/>
    <cellStyle name="常规 5 2 6 2 2 4 4" xfId="45426"/>
    <cellStyle name="常规 5 2 2 5 2 2 4 4" xfId="45427"/>
    <cellStyle name="常规 5 4 3 2 2 4 4" xfId="45428"/>
    <cellStyle name="常规 5 2 3 3 2 2 4 4" xfId="45429"/>
    <cellStyle name="常规 5 2 2 2 3 2 2 4 4" xfId="45430"/>
    <cellStyle name="常规 5 5 3 2 2 4 4" xfId="45431"/>
    <cellStyle name="常规 5 2 4 3 2 2 4 4" xfId="45432"/>
    <cellStyle name="常规 5 2 2 3 3 2 2 4 4" xfId="45433"/>
    <cellStyle name="常规 5 6 2 2 2 4 4" xfId="45434"/>
    <cellStyle name="常规 5 2 5 2 2 2 4 4" xfId="45435"/>
    <cellStyle name="常规 5 2 2 4 2 2 2 4 4" xfId="45436"/>
    <cellStyle name="常规 5 4 2 2 2 2 4 4" xfId="45437"/>
    <cellStyle name="常规 5 2 3 2 2 2 2 4 4" xfId="45438"/>
    <cellStyle name="常规 5 2 2 2 2 2 2 2 4 4" xfId="45439"/>
    <cellStyle name="常规 5 5 2 2 2 2 4 4" xfId="45440"/>
    <cellStyle name="常规 5 2 4 2 2 2 2 4 4" xfId="45441"/>
    <cellStyle name="常规 5 2 2 3 2 2 2 2 4 4" xfId="45442"/>
    <cellStyle name="常规 5 8 2 2 4 4" xfId="45443"/>
    <cellStyle name="常规 5 2 7 2 2 4 4" xfId="45444"/>
    <cellStyle name="常规 5 2 2 6 2 2 4 4" xfId="45445"/>
    <cellStyle name="常规 5 4 4 2 2 4 4" xfId="45446"/>
    <cellStyle name="常规 5 2 3 4 2 2 4 4" xfId="45447"/>
    <cellStyle name="常规 5 2 2 2 4 2 2 4 4" xfId="45448"/>
    <cellStyle name="常规 5 5 4 2 2 4 4" xfId="45449"/>
    <cellStyle name="常规 5 2 4 4 2 2 4 4" xfId="45450"/>
    <cellStyle name="常规 5 2 2 3 4 2 2 4 4" xfId="45451"/>
    <cellStyle name="常规 5 6 3 2 2 4 4" xfId="45452"/>
    <cellStyle name="常规 5 2 5 3 2 2 4 4" xfId="45453"/>
    <cellStyle name="常规 5 2 2 4 3 2 2 4 4" xfId="45454"/>
    <cellStyle name="常规 5 4 2 3 2 2 4 4" xfId="45455"/>
    <cellStyle name="常规 5 2 3 2 3 2 2 4 4" xfId="45456"/>
    <cellStyle name="常规 5 2 2 2 2 3 2 2 4 4" xfId="45457"/>
    <cellStyle name="常规 5 5 2 3 2 2 4 4" xfId="45458"/>
    <cellStyle name="常规 5 2 4 2 3 2 2 4 4" xfId="45459"/>
    <cellStyle name="常规 5 2 2 3 2 3 2 2 4 4" xfId="45460"/>
    <cellStyle name="常规 5 9 2 2 4 4" xfId="45461"/>
    <cellStyle name="常规 5 2 8 2 2 4 4" xfId="45462"/>
    <cellStyle name="常规 5 2 2 7 2 2 4 4" xfId="45463"/>
    <cellStyle name="常规 5 4 5 2 2 4 4" xfId="45464"/>
    <cellStyle name="常规 5 2 3 5 2 2 4 4" xfId="45465"/>
    <cellStyle name="常规 5 2 2 2 5 2 2 4 4" xfId="45466"/>
    <cellStyle name="常规 5 5 5 2 2 4 4" xfId="45467"/>
    <cellStyle name="常规 5 2 4 5 2 2 4 4" xfId="45468"/>
    <cellStyle name="常规 5 2 2 3 5 2 2 4 4" xfId="45469"/>
    <cellStyle name="常规 5 6 4 2 2 4 4" xfId="45470"/>
    <cellStyle name="常规 5 2 5 4 2 2 4 4" xfId="45471"/>
    <cellStyle name="常规 5 2 2 4 4 2 2 4 4" xfId="45472"/>
    <cellStyle name="常规 5 4 2 4 2 2 4 4" xfId="45473"/>
    <cellStyle name="常规 5 2 3 2 4 2 2 4 4" xfId="45474"/>
    <cellStyle name="常规 5 2 2 2 2 4 2 2 4 4" xfId="45475"/>
    <cellStyle name="常规 5 5 2 4 2 2 4 4" xfId="45476"/>
    <cellStyle name="常规 5 2 4 2 4 2 2 4 4" xfId="45477"/>
    <cellStyle name="常规 5 2 2 3 2 4 2 2 4 4" xfId="45478"/>
    <cellStyle name="常规 5 10 2 2 4 4" xfId="45479"/>
    <cellStyle name="常规 5 2 9 2 2 4 4" xfId="45480"/>
    <cellStyle name="常规 5 2 2 8 2 2 4 4" xfId="45481"/>
    <cellStyle name="常规 5 4 6 2 2 4 4" xfId="45482"/>
    <cellStyle name="常规 5 2 3 6 2 2 4 4" xfId="45483"/>
    <cellStyle name="常规 5 2 2 2 6 2 2 4 4" xfId="45484"/>
    <cellStyle name="常规 5 5 6 2 2 4 4" xfId="45485"/>
    <cellStyle name="常规 5 2 4 6 2 2 4 4" xfId="45486"/>
    <cellStyle name="常规 5 2 2 3 6 2 2 4 4" xfId="45487"/>
    <cellStyle name="常规 5 6 5 2 2 4 4" xfId="45488"/>
    <cellStyle name="常规 5 2 5 5 2 2 4 4" xfId="45489"/>
    <cellStyle name="常规 5 2 2 4 5 2 2 4 4" xfId="45490"/>
    <cellStyle name="常规 5 4 2 5 2 2 4 4" xfId="45491"/>
    <cellStyle name="常规 5 2 3 2 5 2 2 4 4" xfId="45492"/>
    <cellStyle name="常规 5 2 2 2 2 5 2 2 4 4" xfId="45493"/>
    <cellStyle name="常规 5 5 2 5 2 2 4 4" xfId="45494"/>
    <cellStyle name="常规 5 2 4 2 5 2 2 4 4" xfId="45495"/>
    <cellStyle name="常规 5 2 2 3 2 5 2 2 4 4" xfId="45496"/>
    <cellStyle name="常规 5 11 2 2 4 4" xfId="45497"/>
    <cellStyle name="常规 5 2 10 2 2 4 4" xfId="45498"/>
    <cellStyle name="常规 5 2 2 9 2 2 4 4" xfId="45499"/>
    <cellStyle name="常规 5 4 7 2 2 4 4" xfId="45500"/>
    <cellStyle name="常规 5 2 3 7 2 2 4 4" xfId="45501"/>
    <cellStyle name="常规 5 2 2 2 7 2 2 4 4" xfId="45502"/>
    <cellStyle name="常规 5 5 7 2 2 4 4" xfId="45503"/>
    <cellStyle name="常规 5 2 4 7 2 2 4 4" xfId="45504"/>
    <cellStyle name="常规 5 2 2 3 7 2 2 4 4" xfId="45505"/>
    <cellStyle name="常规 5 6 6 2 2 4 4" xfId="45506"/>
    <cellStyle name="常规 5 2 5 6 2 2 4 4" xfId="45507"/>
    <cellStyle name="常规 5 2 2 4 6 2 2 4 4" xfId="45508"/>
    <cellStyle name="常规 5 4 2 6 2 2 4 4" xfId="45509"/>
    <cellStyle name="常规 5 2 3 2 6 2 2 4 4" xfId="45510"/>
    <cellStyle name="常规 5 2 2 2 2 6 2 2 4 4" xfId="45511"/>
    <cellStyle name="常规 5 5 2 6 2 2 4 4" xfId="45512"/>
    <cellStyle name="常规 5 2 4 2 6 2 2 4 4" xfId="45513"/>
    <cellStyle name="常规 5 2 2 3 2 6 2 2 4 4" xfId="45514"/>
    <cellStyle name="常规 5 14 4 4" xfId="45515"/>
    <cellStyle name="常规 5 2 13 4 4" xfId="45516"/>
    <cellStyle name="常规 5 2 2 12 4 4" xfId="45517"/>
    <cellStyle name="常规 5 4 10 4 4" xfId="45518"/>
    <cellStyle name="常规 5 2 3 10 4 4" xfId="45519"/>
    <cellStyle name="常规 5 2 2 2 10 4 4" xfId="45520"/>
    <cellStyle name="常规 5 5 10 4 4" xfId="45521"/>
    <cellStyle name="常规 5 2 4 10 4 4" xfId="45522"/>
    <cellStyle name="常规 5 2 2 3 10 4 4" xfId="45523"/>
    <cellStyle name="常规 5 6 9 4 4" xfId="45524"/>
    <cellStyle name="常规 5 2 5 9 4 4" xfId="45525"/>
    <cellStyle name="常规 5 2 2 4 9 4 4" xfId="45526"/>
    <cellStyle name="常规 5 4 2 9 4 4" xfId="45527"/>
    <cellStyle name="常规 5 2 3 2 9 4 4" xfId="45528"/>
    <cellStyle name="常规 5 2 2 2 2 9 4 4" xfId="45529"/>
    <cellStyle name="常规 5 5 2 9 4 4" xfId="45530"/>
    <cellStyle name="常规 5 2 4 2 9 4 4" xfId="45531"/>
    <cellStyle name="常规 5 2 2 3 2 9 4 4" xfId="45532"/>
    <cellStyle name="常规 5 7 4 4 4" xfId="45533"/>
    <cellStyle name="常规 5 2 6 4 4 4" xfId="45534"/>
    <cellStyle name="常规 5 2 2 5 4 4 4" xfId="45535"/>
    <cellStyle name="常规 5 4 3 4 4 4" xfId="45536"/>
    <cellStyle name="常规 5 2 3 3 4 4 4" xfId="45537"/>
    <cellStyle name="常规 5 2 2 2 3 4 4 4" xfId="45538"/>
    <cellStyle name="常规 5 5 3 4 4 4" xfId="45539"/>
    <cellStyle name="常规 5 2 4 3 4 4 4" xfId="45540"/>
    <cellStyle name="常规 5 2 2 3 3 4 4 4" xfId="45541"/>
    <cellStyle name="常规 5 6 2 4 4 4" xfId="45542"/>
    <cellStyle name="常规 5 2 5 2 4 4 4" xfId="45543"/>
    <cellStyle name="常规 5 2 2 4 2 4 4 4" xfId="45544"/>
    <cellStyle name="常规 5 4 2 2 4 4 4" xfId="45545"/>
    <cellStyle name="常规 5 2 3 2 2 4 4 4" xfId="45546"/>
    <cellStyle name="常规 5 2 2 2 2 2 4 4 4" xfId="45547"/>
    <cellStyle name="常规 5 5 2 2 4 4 4" xfId="45548"/>
    <cellStyle name="常规 5 2 4 2 2 4 4 4" xfId="45549"/>
    <cellStyle name="常规 5 2 2 3 2 2 4 4 4" xfId="45550"/>
    <cellStyle name="常规 5 8 4 4 4" xfId="45551"/>
    <cellStyle name="常规 5 2 7 4 4 4" xfId="45552"/>
    <cellStyle name="常规 5 2 2 6 4 4 4" xfId="45553"/>
    <cellStyle name="常规 5 4 4 4 4 4" xfId="45554"/>
    <cellStyle name="常规 5 2 3 4 4 4 4" xfId="45555"/>
    <cellStyle name="常规 5 2 2 2 4 4 4 4" xfId="45556"/>
    <cellStyle name="常规 5 5 4 4 4 4" xfId="45557"/>
    <cellStyle name="常规 5 2 4 4 4 4 4" xfId="45558"/>
    <cellStyle name="常规 5 2 2 3 4 4 4 4" xfId="45559"/>
    <cellStyle name="常规 5 6 3 4 4 4" xfId="45560"/>
    <cellStyle name="常规 5 2 5 3 4 4 4" xfId="45561"/>
    <cellStyle name="常规 5 2 2 4 3 4 4 4" xfId="45562"/>
    <cellStyle name="常规 5 4 2 3 4 4 4" xfId="45563"/>
    <cellStyle name="常规 5 2 3 2 3 4 4 4" xfId="45564"/>
    <cellStyle name="常规 5 2 2 2 2 3 4 4 4" xfId="45565"/>
    <cellStyle name="常规 5 5 2 3 4 4 4" xfId="45566"/>
    <cellStyle name="常规 5 2 4 2 3 4 4 4" xfId="45567"/>
    <cellStyle name="常规 5 2 2 3 2 3 4 4 4" xfId="45568"/>
    <cellStyle name="常规 5 9 4 4 4" xfId="45569"/>
    <cellStyle name="常规 5 2 8 4 4 4" xfId="45570"/>
    <cellStyle name="常规 5 2 2 7 4 4 4" xfId="45571"/>
    <cellStyle name="常规 5 4 5 4 4 4" xfId="45572"/>
    <cellStyle name="常规 5 2 3 5 4 4 4" xfId="45573"/>
    <cellStyle name="常规 5 2 2 2 5 4 4 4" xfId="45574"/>
    <cellStyle name="常规 5 5 5 4 4 4" xfId="45575"/>
    <cellStyle name="常规 5 2 4 5 4 4 4" xfId="45576"/>
    <cellStyle name="常规 5 2 2 3 5 4 4 4" xfId="45577"/>
    <cellStyle name="常规 5 6 4 4 4 4" xfId="45578"/>
    <cellStyle name="常规 5 2 5 4 4 4 4" xfId="45579"/>
    <cellStyle name="常规 5 2 2 4 4 4 4 4" xfId="45580"/>
    <cellStyle name="常规 5 4 2 4 4 4 4" xfId="45581"/>
    <cellStyle name="常规 5 2 3 2 4 4 4 4" xfId="45582"/>
    <cellStyle name="常规 5 2 2 2 2 4 4 4 4" xfId="45583"/>
    <cellStyle name="常规 5 5 2 4 4 4 4" xfId="45584"/>
    <cellStyle name="常规 5 2 4 2 4 4 4 4" xfId="45585"/>
    <cellStyle name="常规 5 2 2 3 2 4 4 4 4" xfId="45586"/>
    <cellStyle name="常规 5 10 4 4 4" xfId="45587"/>
    <cellStyle name="常规 5 2 9 4 4 4" xfId="45588"/>
    <cellStyle name="常规 5 2 2 8 4 4 4" xfId="45589"/>
    <cellStyle name="常规 5 4 6 4 4 4" xfId="45590"/>
    <cellStyle name="常规 5 2 3 6 4 4 4" xfId="45591"/>
    <cellStyle name="常规 5 2 2 2 6 4 4 4" xfId="45592"/>
    <cellStyle name="常规 5 5 6 4 4 4" xfId="45593"/>
    <cellStyle name="常规 5 2 4 6 4 4 4" xfId="45594"/>
    <cellStyle name="常规 5 2 2 3 6 4 4 4" xfId="45595"/>
    <cellStyle name="常规 5 6 5 4 4 4" xfId="45596"/>
    <cellStyle name="常规 5 2 5 5 4 4 4" xfId="45597"/>
    <cellStyle name="常规 5 2 2 4 5 4 4 4" xfId="45598"/>
    <cellStyle name="常规 5 4 2 5 4 4 4" xfId="45599"/>
    <cellStyle name="常规 5 2 3 2 5 4 4 4" xfId="45600"/>
    <cellStyle name="常规 5 2 2 2 2 5 4 4 4" xfId="45601"/>
    <cellStyle name="常规 5 5 2 5 4 4 4" xfId="45602"/>
    <cellStyle name="常规 5 2 4 2 5 4 4 4" xfId="45603"/>
    <cellStyle name="常规 5 2 2 3 2 5 4 4 4" xfId="45604"/>
    <cellStyle name="常规 5 11 4 4 4" xfId="45605"/>
    <cellStyle name="常规 5 2 10 4 4 4" xfId="45606"/>
    <cellStyle name="常规 5 2 2 9 4 4 4" xfId="45607"/>
    <cellStyle name="常规 5 4 7 4 4 4" xfId="45608"/>
    <cellStyle name="常规 5 2 3 7 4 4 4" xfId="45609"/>
    <cellStyle name="常规 5 2 2 2 7 4 4 4" xfId="45610"/>
    <cellStyle name="常规 5 5 7 4 4 4" xfId="45611"/>
    <cellStyle name="常规 5 2 4 7 4 4 4" xfId="45612"/>
    <cellStyle name="常规 5 2 2 3 7 4 4 4" xfId="45613"/>
    <cellStyle name="常规 5 6 6 4 4 4" xfId="45614"/>
    <cellStyle name="常规 5 2 5 6 4 4 4" xfId="45615"/>
    <cellStyle name="常规 5 2 2 4 6 4 4 4" xfId="45616"/>
    <cellStyle name="常规 5 4 2 6 4 4 4" xfId="45617"/>
    <cellStyle name="常规 5 2 3 2 6 4 4 4" xfId="45618"/>
    <cellStyle name="常规 5 2 2 2 2 6 4 4 4" xfId="45619"/>
    <cellStyle name="常规 5 5 2 6 4 4 4" xfId="45620"/>
    <cellStyle name="常规 5 2 4 2 6 4 4 4" xfId="45621"/>
    <cellStyle name="常规 5 2 2 3 2 6 4 4 4" xfId="45622"/>
    <cellStyle name="常规 5 12 3 4 4" xfId="45623"/>
    <cellStyle name="常规 5 2 11 3 4 4" xfId="45624"/>
    <cellStyle name="常规 5 2 2 10 3 4 4" xfId="45625"/>
    <cellStyle name="常规 5 4 8 3 4 4" xfId="45626"/>
    <cellStyle name="常规 5 2 3 8 3 4 4" xfId="45627"/>
    <cellStyle name="常规 5 2 2 2 8 3 4 4" xfId="45628"/>
    <cellStyle name="常规 5 5 8 3 4 4" xfId="45629"/>
    <cellStyle name="常规 5 2 4 8 3 4 4" xfId="45630"/>
    <cellStyle name="常规 5 2 2 3 8 3 4 4" xfId="45631"/>
    <cellStyle name="常规 5 6 7 3 4 4" xfId="45632"/>
    <cellStyle name="常规 5 2 5 7 3 4 4" xfId="45633"/>
    <cellStyle name="常规 5 2 2 4 7 3 4 4" xfId="45634"/>
    <cellStyle name="常规 5 4 2 7 3 4 4" xfId="45635"/>
    <cellStyle name="常规 5 2 3 2 7 3 4 4" xfId="45636"/>
    <cellStyle name="常规 5 2 2 2 2 7 3 4 4" xfId="45637"/>
    <cellStyle name="常规 5 5 2 7 3 4 4" xfId="45638"/>
    <cellStyle name="常规 5 2 4 2 7 3 4 4" xfId="45639"/>
    <cellStyle name="常规 5 2 2 3 2 7 3 4 4" xfId="45640"/>
    <cellStyle name="常规 5 7 2 3 4 4" xfId="45641"/>
    <cellStyle name="常规 5 2 6 2 3 4 4" xfId="45642"/>
    <cellStyle name="常规 5 2 2 5 2 3 4 4" xfId="45643"/>
    <cellStyle name="常规 5 4 3 2 3 4 4" xfId="45644"/>
    <cellStyle name="常规 5 2 3 3 2 3 4 4" xfId="45645"/>
    <cellStyle name="常规 5 2 2 2 3 2 3 4 4" xfId="45646"/>
    <cellStyle name="常规 5 5 3 2 3 4 4" xfId="45647"/>
    <cellStyle name="常规 5 2 4 3 2 3 4 4" xfId="45648"/>
    <cellStyle name="常规 5 2 2 3 3 2 3 4 4" xfId="45649"/>
    <cellStyle name="常规 5 6 2 2 3 4 4" xfId="45650"/>
    <cellStyle name="常规 5 2 5 2 2 3 4 4" xfId="45651"/>
    <cellStyle name="常规 5 2 2 4 2 2 3 4 4" xfId="45652"/>
    <cellStyle name="常规 5 4 2 2 2 3 4 4" xfId="45653"/>
    <cellStyle name="常规 5 2 3 2 2 2 3 4 4" xfId="45654"/>
    <cellStyle name="常规 5 2 2 2 2 2 2 3 4 4" xfId="45655"/>
    <cellStyle name="常规 5 5 2 2 2 3 4 4" xfId="45656"/>
    <cellStyle name="常规 5 2 4 2 2 2 3 4 4" xfId="45657"/>
    <cellStyle name="常规 5 2 2 3 2 2 2 3 4 4" xfId="45658"/>
    <cellStyle name="常规 5 8 2 3 4 4" xfId="45659"/>
    <cellStyle name="常规 5 2 7 2 3 4 4" xfId="45660"/>
    <cellStyle name="常规 5 2 2 6 2 3 4 4" xfId="45661"/>
    <cellStyle name="常规 5 4 4 2 3 4 4" xfId="45662"/>
    <cellStyle name="常规 5 2 3 4 2 3 4 4" xfId="45663"/>
    <cellStyle name="常规 5 2 2 2 4 2 3 4 4" xfId="45664"/>
    <cellStyle name="常规 5 5 4 2 3 4 4" xfId="45665"/>
    <cellStyle name="常规 5 2 4 4 2 3 4 4" xfId="45666"/>
    <cellStyle name="常规 5 2 2 3 4 2 3 4 4" xfId="45667"/>
    <cellStyle name="常规 5 6 3 2 3 4 4" xfId="45668"/>
    <cellStyle name="常规 5 2 5 3 2 3 4 4" xfId="45669"/>
    <cellStyle name="常规 5 2 2 4 3 2 3 4 4" xfId="45670"/>
    <cellStyle name="常规 5 4 2 3 2 3 4 4" xfId="45671"/>
    <cellStyle name="常规 5 2 3 2 3 2 3 4 4" xfId="45672"/>
    <cellStyle name="常规 5 2 2 2 2 3 2 3 4 4" xfId="45673"/>
    <cellStyle name="常规 5 5 2 3 2 3 4 4" xfId="45674"/>
    <cellStyle name="常规 5 2 4 2 3 2 3 4 4" xfId="45675"/>
    <cellStyle name="常规 5 2 2 3 2 3 2 3 4 4" xfId="45676"/>
    <cellStyle name="常规 5 9 2 3 4 4" xfId="45677"/>
    <cellStyle name="常规 5 2 8 2 3 4 4" xfId="45678"/>
    <cellStyle name="常规 5 2 2 7 2 3 4 4" xfId="45679"/>
    <cellStyle name="常规 5 4 5 2 3 4 4" xfId="45680"/>
    <cellStyle name="常规 5 2 3 5 2 3 4 4" xfId="45681"/>
    <cellStyle name="常规 5 2 2 2 5 2 3 4 4" xfId="45682"/>
    <cellStyle name="常规 5 5 5 2 3 4 4" xfId="45683"/>
    <cellStyle name="常规 5 2 4 5 2 3 4 4" xfId="45684"/>
    <cellStyle name="常规 5 2 2 3 5 2 3 4 4" xfId="45685"/>
    <cellStyle name="常规 5 6 4 2 3 4 4" xfId="45686"/>
    <cellStyle name="常规 5 2 5 4 2 3 4 4" xfId="45687"/>
    <cellStyle name="常规 5 2 2 4 4 2 3 4 4" xfId="45688"/>
    <cellStyle name="常规 5 4 2 4 2 3 4 4" xfId="45689"/>
    <cellStyle name="常规 5 2 3 2 4 2 3 4 4" xfId="45690"/>
    <cellStyle name="常规 5 2 2 2 2 4 2 3 4 4" xfId="45691"/>
    <cellStyle name="常规 5 5 2 4 2 3 4 4" xfId="45692"/>
    <cellStyle name="常规 5 2 4 2 4 2 3 4 4" xfId="45693"/>
    <cellStyle name="常规 5 2 2 3 2 4 2 3 4 4" xfId="45694"/>
    <cellStyle name="常规 5 10 2 3 4 4" xfId="45695"/>
    <cellStyle name="常规 5 2 9 2 3 4 4" xfId="45696"/>
    <cellStyle name="常规 5 2 2 8 2 3 4 4" xfId="45697"/>
    <cellStyle name="常规 5 4 6 2 3 4 4" xfId="45698"/>
    <cellStyle name="常规 5 2 3 6 2 3 4 4" xfId="45699"/>
    <cellStyle name="常规 5 2 2 2 6 2 3 4 4" xfId="45700"/>
    <cellStyle name="常规 5 5 6 2 3 4 4" xfId="45701"/>
    <cellStyle name="常规 5 2 4 6 2 3 4 4" xfId="45702"/>
    <cellStyle name="常规 5 2 2 3 6 2 3 4 4" xfId="45703"/>
    <cellStyle name="常规 5 6 5 2 3 4 4" xfId="45704"/>
    <cellStyle name="常规 5 2 5 5 2 3 4 4" xfId="45705"/>
    <cellStyle name="常规 5 2 2 4 5 2 3 4 4" xfId="45706"/>
    <cellStyle name="常规 5 4 2 5 2 3 4 4" xfId="45707"/>
    <cellStyle name="常规 5 2 3 2 5 2 3 4 4" xfId="45708"/>
    <cellStyle name="常规 5 2 2 2 2 5 2 3 4 4" xfId="45709"/>
    <cellStyle name="常规 5 5 2 5 2 3 4 4" xfId="45710"/>
    <cellStyle name="常规 5 2 4 2 5 2 3 4 4" xfId="45711"/>
    <cellStyle name="常规 5 2 2 3 2 5 2 3 4 4" xfId="45712"/>
    <cellStyle name="常规 5 11 2 3 4 4" xfId="45713"/>
    <cellStyle name="常规 5 2 10 2 3 4 4" xfId="45714"/>
    <cellStyle name="常规 5 2 2 9 2 3 4 4" xfId="45715"/>
    <cellStyle name="常规 5 4 7 2 3 4 4" xfId="45716"/>
    <cellStyle name="常规 5 2 3 7 2 3 4 4" xfId="45717"/>
    <cellStyle name="常规 5 2 2 2 7 2 3 4 4" xfId="45718"/>
    <cellStyle name="常规 5 5 7 2 3 4 4" xfId="45719"/>
    <cellStyle name="常规 5 2 4 7 2 3 4 4" xfId="45720"/>
    <cellStyle name="常规 5 2 2 3 7 2 3 4 4" xfId="45721"/>
    <cellStyle name="常规 5 6 6 2 3 4 4" xfId="45722"/>
    <cellStyle name="常规 5 2 5 6 2 3 4 4" xfId="45723"/>
    <cellStyle name="常规 5 2 2 4 6 2 3 4 4" xfId="45724"/>
    <cellStyle name="常规 5 4 2 6 2 3 4 4" xfId="45725"/>
    <cellStyle name="常规 5 2 3 2 6 2 3 4 4" xfId="45726"/>
    <cellStyle name="常规 5 2 2 2 2 6 2 3 4 4" xfId="45727"/>
    <cellStyle name="常规 5 5 2 6 2 3 4 4" xfId="45728"/>
    <cellStyle name="常规 5 2 4 2 6 2 3 4 4" xfId="45729"/>
    <cellStyle name="常规 5 2 2 3 2 6 2 3 4 4" xfId="45730"/>
    <cellStyle name="常规 5 15 3 4" xfId="45731"/>
    <cellStyle name="常规 5 2 14 3 4" xfId="45732"/>
    <cellStyle name="常规 5 2 2 13 3 4" xfId="45733"/>
    <cellStyle name="常规 5 4 11 3 4" xfId="45734"/>
    <cellStyle name="常规 5 2 3 11 3 4" xfId="45735"/>
    <cellStyle name="常规 5 2 2 2 11 3 4" xfId="45736"/>
    <cellStyle name="常规 5 5 11 3 4" xfId="45737"/>
    <cellStyle name="常规 5 2 4 11 3 4" xfId="45738"/>
    <cellStyle name="常规 5 2 2 3 11 3 4" xfId="45739"/>
    <cellStyle name="常规 5 6 10 3 4" xfId="45740"/>
    <cellStyle name="常规 5 2 5 10 3 4" xfId="45741"/>
    <cellStyle name="常规 5 2 2 4 10 3 4" xfId="45742"/>
    <cellStyle name="常规 5 4 2 10 3 4" xfId="45743"/>
    <cellStyle name="常规 5 2 3 2 10 3 4" xfId="45744"/>
    <cellStyle name="常规 5 2 2 2 2 10 3 4" xfId="45745"/>
    <cellStyle name="常规 5 5 2 10 3 4" xfId="45746"/>
    <cellStyle name="常规 5 2 4 2 10 3 4" xfId="45747"/>
    <cellStyle name="常规 5 2 2 3 2 10 3 4" xfId="45748"/>
    <cellStyle name="常规 5 7 5 3 4" xfId="45749"/>
    <cellStyle name="常规 5 2 6 5 3 4" xfId="45750"/>
    <cellStyle name="常规 5 2 2 5 5 3 4" xfId="45751"/>
    <cellStyle name="常规 5 4 3 5 3 4" xfId="45752"/>
    <cellStyle name="常规 5 2 3 3 5 3 4" xfId="45753"/>
    <cellStyle name="常规 5 2 2 2 3 5 3 4" xfId="45754"/>
    <cellStyle name="常规 5 5 3 5 3 4" xfId="45755"/>
    <cellStyle name="常规 5 2 4 3 5 3 4" xfId="45756"/>
    <cellStyle name="常规 5 2 2 3 3 5 3 4" xfId="45757"/>
    <cellStyle name="常规 5 6 2 5 3 4" xfId="45758"/>
    <cellStyle name="常规 5 2 5 2 5 3 4" xfId="45759"/>
    <cellStyle name="常规 5 2 2 4 2 5 3 4" xfId="45760"/>
    <cellStyle name="常规 5 4 2 2 5 3 4" xfId="45761"/>
    <cellStyle name="常规 5 2 3 2 2 5 3 4" xfId="45762"/>
    <cellStyle name="常规 5 2 2 2 2 2 5 3 4" xfId="45763"/>
    <cellStyle name="常规 5 5 2 2 5 3 4" xfId="45764"/>
    <cellStyle name="常规 5 2 4 2 2 5 3 4" xfId="45765"/>
    <cellStyle name="常规 5 2 2 3 2 2 5 3 4" xfId="45766"/>
    <cellStyle name="常规 5 8 5 3 4" xfId="45767"/>
    <cellStyle name="常规 5 2 7 5 3 4" xfId="45768"/>
    <cellStyle name="常规 5 2 2 6 5 3 4" xfId="45769"/>
    <cellStyle name="常规 5 4 4 5 3 4" xfId="45770"/>
    <cellStyle name="常规 5 2 3 4 5 3 4" xfId="45771"/>
    <cellStyle name="常规 5 2 2 2 4 5 3 4" xfId="45772"/>
    <cellStyle name="常规 5 5 4 5 3 4" xfId="45773"/>
    <cellStyle name="常规 5 2 4 4 5 3 4" xfId="45774"/>
    <cellStyle name="常规 5 2 2 3 4 5 3 4" xfId="45775"/>
    <cellStyle name="常规 5 6 3 5 3 4" xfId="45776"/>
    <cellStyle name="常规 5 2 5 3 5 3 4" xfId="45777"/>
    <cellStyle name="常规 5 2 2 4 3 5 3 4" xfId="45778"/>
    <cellStyle name="常规 5 4 2 3 5 3 4" xfId="45779"/>
    <cellStyle name="常规 5 2 3 2 3 5 3 4" xfId="45780"/>
    <cellStyle name="常规 5 2 2 2 2 3 5 3 4" xfId="45781"/>
    <cellStyle name="常规 5 5 2 3 5 3 4" xfId="45782"/>
    <cellStyle name="常规 5 2 4 2 3 5 3 4" xfId="45783"/>
    <cellStyle name="常规 5 2 2 3 2 3 5 3 4" xfId="45784"/>
    <cellStyle name="常规 5 9 5 3 4" xfId="45785"/>
    <cellStyle name="常规 5 2 8 5 3 4" xfId="45786"/>
    <cellStyle name="常规 5 2 2 7 5 3 4" xfId="45787"/>
    <cellStyle name="常规 5 4 5 5 3 4" xfId="45788"/>
    <cellStyle name="常规 5 2 3 5 5 3 4" xfId="45789"/>
    <cellStyle name="常规 5 2 2 2 5 5 3 4" xfId="45790"/>
    <cellStyle name="常规 5 5 5 5 3 4" xfId="45791"/>
    <cellStyle name="常规 5 2 4 5 5 3 4" xfId="45792"/>
    <cellStyle name="常规 5 2 2 3 5 5 3 4" xfId="45793"/>
    <cellStyle name="常规 5 6 4 5 3 4" xfId="45794"/>
    <cellStyle name="常规 5 2 5 4 5 3 4" xfId="45795"/>
    <cellStyle name="常规 5 2 2 4 4 5 3 4" xfId="45796"/>
    <cellStyle name="常规 5 4 2 4 5 3 4" xfId="45797"/>
    <cellStyle name="常规 5 2 3 2 4 5 3 4" xfId="45798"/>
    <cellStyle name="常规 5 2 2 2 2 4 5 3 4" xfId="45799"/>
    <cellStyle name="常规 5 5 2 4 5 3 4" xfId="45800"/>
    <cellStyle name="常规 5 2 4 2 4 5 3 4" xfId="45801"/>
    <cellStyle name="常规 5 2 2 3 2 4 5 3 4" xfId="45802"/>
    <cellStyle name="常规 5 10 5 3 4" xfId="45803"/>
    <cellStyle name="常规 5 2 9 5 3 4" xfId="45804"/>
    <cellStyle name="常规 5 2 2 8 5 3 4" xfId="45805"/>
    <cellStyle name="常规 5 4 6 5 3 4" xfId="45806"/>
    <cellStyle name="常规 5 2 3 6 5 3 4" xfId="45807"/>
    <cellStyle name="常规 5 2 2 2 6 5 3 4" xfId="45808"/>
    <cellStyle name="常规 5 5 6 5 3 4" xfId="45809"/>
    <cellStyle name="常规 5 2 4 6 5 3 4" xfId="45810"/>
    <cellStyle name="常规 5 2 2 3 6 5 3 4" xfId="45811"/>
    <cellStyle name="常规 5 6 5 5 3 4" xfId="45812"/>
    <cellStyle name="常规 5 2 5 5 5 3 4" xfId="45813"/>
    <cellStyle name="常规 5 2 2 4 5 5 3 4" xfId="45814"/>
    <cellStyle name="常规 5 4 2 5 5 3 4" xfId="45815"/>
    <cellStyle name="常规 5 2 3 2 5 5 3 4" xfId="45816"/>
    <cellStyle name="常规 5 2 2 2 2 5 5 3 4" xfId="45817"/>
    <cellStyle name="常规 5 5 2 5 5 3 4" xfId="45818"/>
    <cellStyle name="常规 5 2 4 2 5 5 3 4" xfId="45819"/>
    <cellStyle name="常规 5 2 2 3 2 5 5 3 4" xfId="45820"/>
    <cellStyle name="常规 5 11 5 3 4" xfId="45821"/>
    <cellStyle name="常规 5 2 10 5 3 4" xfId="45822"/>
    <cellStyle name="常规 5 2 2 9 5 3 4" xfId="45823"/>
    <cellStyle name="常规 5 4 7 5 3 4" xfId="45824"/>
    <cellStyle name="常规 5 2 3 7 5 3 4" xfId="45825"/>
    <cellStyle name="常规 5 2 2 2 7 5 3 4" xfId="45826"/>
    <cellStyle name="常规 5 5 7 5 3 4" xfId="45827"/>
    <cellStyle name="常规 5 2 4 7 5 3 4" xfId="45828"/>
    <cellStyle name="常规 5 2 2 3 7 5 3 4" xfId="45829"/>
    <cellStyle name="常规 5 6 6 5 3 4" xfId="45830"/>
    <cellStyle name="常规 5 2 5 6 5 3 4" xfId="45831"/>
    <cellStyle name="常规 5 2 2 4 6 5 3 4" xfId="45832"/>
    <cellStyle name="常规 5 4 2 6 5 3 4" xfId="45833"/>
    <cellStyle name="常规 5 2 3 2 6 5 3 4" xfId="45834"/>
    <cellStyle name="常规 5 2 2 2 2 6 5 3 4" xfId="45835"/>
    <cellStyle name="常规 5 5 2 6 5 3 4" xfId="45836"/>
    <cellStyle name="常规 5 2 4 2 6 5 3 4" xfId="45837"/>
    <cellStyle name="常规 5 2 2 3 2 6 5 3 4" xfId="45838"/>
    <cellStyle name="常规 5 12 4 3 4" xfId="45839"/>
    <cellStyle name="常规 5 2 11 4 3 4" xfId="45840"/>
    <cellStyle name="常规 5 2 2 10 4 3 4" xfId="45841"/>
    <cellStyle name="常规 5 4 8 4 3 4" xfId="45842"/>
    <cellStyle name="常规 5 2 3 8 4 3 4" xfId="45843"/>
    <cellStyle name="常规 5 2 2 2 8 4 3 4" xfId="45844"/>
    <cellStyle name="常规 5 5 8 4 3 4" xfId="45845"/>
    <cellStyle name="常规 5 2 4 8 4 3 4" xfId="45846"/>
    <cellStyle name="常规 5 2 2 3 8 4 3 4" xfId="45847"/>
    <cellStyle name="常规 5 6 7 4 3 4" xfId="45848"/>
    <cellStyle name="常规 5 2 5 7 4 3 4" xfId="45849"/>
    <cellStyle name="常规 5 2 2 4 7 4 3 4" xfId="45850"/>
    <cellStyle name="常规 5 4 2 7 4 3 4" xfId="45851"/>
    <cellStyle name="常规 5 2 3 2 7 4 3 4" xfId="45852"/>
    <cellStyle name="常规 5 2 2 2 2 7 4 3 4" xfId="45853"/>
    <cellStyle name="常规 5 5 2 7 4 3 4" xfId="45854"/>
    <cellStyle name="常规 5 2 4 2 7 4 3 4" xfId="45855"/>
    <cellStyle name="常规 5 2 2 3 2 7 4 3 4" xfId="45856"/>
    <cellStyle name="常规 5 7 2 4 3 4" xfId="45857"/>
    <cellStyle name="常规 5 2 6 2 4 3 4" xfId="45858"/>
    <cellStyle name="常规 5 2 2 5 2 4 3 4" xfId="45859"/>
    <cellStyle name="常规 5 4 3 2 4 3 4" xfId="45860"/>
    <cellStyle name="常规 5 2 3 3 2 4 3 4" xfId="45861"/>
    <cellStyle name="常规 5 2 2 2 3 2 4 3 4" xfId="45862"/>
    <cellStyle name="常规 5 5 3 2 4 3 4" xfId="45863"/>
    <cellStyle name="常规 5 2 4 3 2 4 3 4" xfId="45864"/>
    <cellStyle name="常规 5 2 2 3 3 2 4 3 4" xfId="45865"/>
    <cellStyle name="常规 5 6 2 2 4 3 4" xfId="45866"/>
    <cellStyle name="常规 5 2 5 2 2 4 3 4" xfId="45867"/>
    <cellStyle name="常规 5 2 2 4 2 2 4 3 4" xfId="45868"/>
    <cellStyle name="常规 5 4 2 2 2 4 3 4" xfId="45869"/>
    <cellStyle name="常规 5 2 3 2 2 2 4 3 4" xfId="45870"/>
    <cellStyle name="常规 5 2 2 2 2 2 2 4 3 4" xfId="45871"/>
    <cellStyle name="常规 5 5 2 2 2 4 3 4" xfId="45872"/>
    <cellStyle name="常规 5 2 4 2 2 2 4 3 4" xfId="45873"/>
    <cellStyle name="常规 5 2 2 3 2 2 2 4 3 4" xfId="45874"/>
    <cellStyle name="常规 5 8 2 4 3 4" xfId="45875"/>
    <cellStyle name="常规 5 2 7 2 4 3 4" xfId="45876"/>
    <cellStyle name="常规 5 2 2 6 2 4 3 4" xfId="45877"/>
    <cellStyle name="常规 5 4 4 2 4 3 4" xfId="45878"/>
    <cellStyle name="常规 5 2 3 4 2 4 3 4" xfId="45879"/>
    <cellStyle name="常规 5 2 2 2 4 2 4 3 4" xfId="45880"/>
    <cellStyle name="常规 5 5 4 2 4 3 4" xfId="45881"/>
    <cellStyle name="常规 5 2 4 4 2 4 3 4" xfId="45882"/>
    <cellStyle name="常规 5 2 2 3 4 2 4 3 4" xfId="45883"/>
    <cellStyle name="常规 5 6 3 2 4 3 4" xfId="45884"/>
    <cellStyle name="常规 5 2 5 3 2 4 3 4" xfId="45885"/>
    <cellStyle name="常规 5 2 2 4 3 2 4 3 4" xfId="45886"/>
    <cellStyle name="常规 5 4 2 3 2 4 3 4" xfId="45887"/>
    <cellStyle name="常规 5 2 3 2 3 2 4 3 4" xfId="45888"/>
    <cellStyle name="常规 5 2 2 2 2 3 2 4 3 4" xfId="45889"/>
    <cellStyle name="常规 5 5 2 3 2 4 3 4" xfId="45890"/>
    <cellStyle name="常规 5 2 4 2 3 2 4 3 4" xfId="45891"/>
    <cellStyle name="常规 5 2 2 3 2 3 2 4 3 4" xfId="45892"/>
    <cellStyle name="常规 5 9 2 4 3 4" xfId="45893"/>
    <cellStyle name="常规 5 2 8 2 4 3 4" xfId="45894"/>
    <cellStyle name="常规 5 2 2 7 2 4 3 4" xfId="45895"/>
    <cellStyle name="常规 5 4 5 2 4 3 4" xfId="45896"/>
    <cellStyle name="常规 5 2 3 5 2 4 3 4" xfId="45897"/>
    <cellStyle name="常规 5 2 2 2 5 2 4 3 4" xfId="45898"/>
    <cellStyle name="常规 5 5 5 2 4 3 4" xfId="45899"/>
    <cellStyle name="常规 5 2 4 5 2 4 3 4" xfId="45900"/>
    <cellStyle name="常规 5 2 2 3 5 2 4 3 4" xfId="45901"/>
    <cellStyle name="常规 5 6 4 2 4 3 4" xfId="45902"/>
    <cellStyle name="常规 5 2 5 4 2 4 3 4" xfId="45903"/>
    <cellStyle name="常规 5 2 2 4 4 2 4 3 4" xfId="45904"/>
    <cellStyle name="常规 5 4 2 4 2 4 3 4" xfId="45905"/>
    <cellStyle name="常规 5 2 3 2 4 2 4 3 4" xfId="45906"/>
    <cellStyle name="常规 5 2 2 2 2 4 2 4 3 4" xfId="45907"/>
    <cellStyle name="常规 5 5 2 4 2 4 3 4" xfId="45908"/>
    <cellStyle name="常规 5 2 4 2 4 2 4 3 4" xfId="45909"/>
    <cellStyle name="常规 5 2 2 3 2 4 2 4 3 4" xfId="45910"/>
    <cellStyle name="常规 5 10 2 4 3 4" xfId="45911"/>
    <cellStyle name="常规 5 2 9 2 4 3 4" xfId="45912"/>
    <cellStyle name="常规 5 2 2 8 2 4 3 4" xfId="45913"/>
    <cellStyle name="常规 5 4 6 2 4 3 4" xfId="45914"/>
    <cellStyle name="常规 5 2 3 6 2 4 3 4" xfId="45915"/>
    <cellStyle name="常规 5 2 2 2 6 2 4 3 4" xfId="45916"/>
    <cellStyle name="常规 5 5 6 2 4 3 4" xfId="45917"/>
    <cellStyle name="常规 5 2 4 6 2 4 3 4" xfId="45918"/>
    <cellStyle name="常规 5 2 2 3 6 2 4 3 4" xfId="45919"/>
    <cellStyle name="常规 5 6 5 2 4 3 4" xfId="45920"/>
    <cellStyle name="常规 5 2 5 5 2 4 3 4" xfId="45921"/>
    <cellStyle name="常规 5 2 2 4 5 2 4 3 4" xfId="45922"/>
    <cellStyle name="常规 5 4 2 5 2 4 3 4" xfId="45923"/>
    <cellStyle name="常规 5 2 3 2 5 2 4 3 4" xfId="45924"/>
    <cellStyle name="常规 5 2 2 2 2 5 2 4 3 4" xfId="45925"/>
    <cellStyle name="常规 5 5 2 5 2 4 3 4" xfId="45926"/>
    <cellStyle name="常规 5 2 4 2 5 2 4 3 4" xfId="45927"/>
    <cellStyle name="常规 5 2 2 3 2 5 2 4 3 4" xfId="45928"/>
    <cellStyle name="常规 5 11 2 4 3 4" xfId="45929"/>
    <cellStyle name="常规 5 2 10 2 4 3 4" xfId="45930"/>
    <cellStyle name="常规 5 2 2 9 2 4 3 4" xfId="45931"/>
    <cellStyle name="常规 5 4 7 2 4 3 4" xfId="45932"/>
    <cellStyle name="常规 5 2 3 7 2 4 3 4" xfId="45933"/>
    <cellStyle name="常规 5 2 2 2 7 2 4 3 4" xfId="45934"/>
    <cellStyle name="常规 5 5 7 2 4 3 4" xfId="45935"/>
    <cellStyle name="常规 5 2 4 7 2 4 3 4" xfId="45936"/>
    <cellStyle name="常规 5 2 2 3 7 2 4 3 4" xfId="45937"/>
    <cellStyle name="常规 5 6 6 2 4 3 4" xfId="45938"/>
    <cellStyle name="常规 5 2 5 6 2 4 3 4" xfId="45939"/>
    <cellStyle name="常规 5 2 2 4 6 2 4 3 4" xfId="45940"/>
    <cellStyle name="常规 5 4 2 6 2 4 3 4" xfId="45941"/>
    <cellStyle name="常规 5 2 3 2 6 2 4 3 4" xfId="45942"/>
    <cellStyle name="常规 5 2 2 2 2 6 2 4 3 4" xfId="45943"/>
    <cellStyle name="常规 5 5 2 6 2 4 3 4" xfId="45944"/>
    <cellStyle name="常规 5 2 4 2 6 2 4 3 4" xfId="45945"/>
    <cellStyle name="常规 5 2 2 3 2 6 2 4 3 4" xfId="45946"/>
    <cellStyle name="常规 5 13 2 3 4" xfId="45947"/>
    <cellStyle name="常规 5 2 12 2 3 4" xfId="45948"/>
    <cellStyle name="常规 5 2 2 11 2 3 4" xfId="45949"/>
    <cellStyle name="常规 5 4 9 2 3 4" xfId="45950"/>
    <cellStyle name="常规 5 2 3 9 2 3 4" xfId="45951"/>
    <cellStyle name="常规 5 2 2 2 9 2 3 4" xfId="45952"/>
    <cellStyle name="常规 5 5 9 2 3 4" xfId="45953"/>
    <cellStyle name="常规 5 2 4 9 2 3 4" xfId="45954"/>
    <cellStyle name="常规 5 2 2 3 9 2 3 4" xfId="45955"/>
    <cellStyle name="常规 5 6 8 2 3 4" xfId="45956"/>
    <cellStyle name="常规 5 2 5 8 2 3 4" xfId="45957"/>
    <cellStyle name="常规 5 2 2 4 8 2 3 4" xfId="45958"/>
    <cellStyle name="常规 5 4 2 8 2 3 4" xfId="45959"/>
    <cellStyle name="常规 5 2 3 2 8 2 3 4" xfId="45960"/>
    <cellStyle name="常规 5 2 2 2 2 8 2 3 4" xfId="45961"/>
    <cellStyle name="常规 5 5 2 8 2 3 4" xfId="45962"/>
    <cellStyle name="常规 5 2 4 2 8 2 3 4" xfId="45963"/>
    <cellStyle name="常规 5 2 2 3 2 8 2 3 4" xfId="45964"/>
    <cellStyle name="常规 5 7 3 2 3 4" xfId="45965"/>
    <cellStyle name="常规 5 2 6 3 2 3 4" xfId="45966"/>
    <cellStyle name="常规 5 2 2 5 3 2 3 4" xfId="45967"/>
    <cellStyle name="常规 5 4 3 3 2 3 4" xfId="45968"/>
    <cellStyle name="常规 5 2 3 3 3 2 3 4" xfId="45969"/>
    <cellStyle name="常规 5 2 2 2 3 3 2 3 4" xfId="45970"/>
    <cellStyle name="常规 5 5 3 3 2 3 4" xfId="45971"/>
    <cellStyle name="常规 5 2 4 3 3 2 3 4" xfId="45972"/>
    <cellStyle name="常规 5 2 2 3 3 3 2 3 4" xfId="45973"/>
    <cellStyle name="常规 5 6 2 3 2 3 4" xfId="45974"/>
    <cellStyle name="常规 5 2 5 2 3 2 3 4" xfId="45975"/>
    <cellStyle name="常规 5 2 2 4 2 3 2 3 4" xfId="45976"/>
    <cellStyle name="常规 5 4 2 2 3 2 3 4" xfId="45977"/>
    <cellStyle name="常规 5 2 3 2 2 3 2 3 4" xfId="45978"/>
    <cellStyle name="常规 5 2 2 2 2 2 3 2 3 4" xfId="45979"/>
    <cellStyle name="常规 5 5 2 2 3 2 3 4" xfId="45980"/>
    <cellStyle name="常规 5 2 4 2 2 3 2 3 4" xfId="45981"/>
    <cellStyle name="常规 5 2 2 3 2 2 3 2 3 4" xfId="45982"/>
    <cellStyle name="常规 5 8 3 2 3 4" xfId="45983"/>
    <cellStyle name="常规 5 2 7 3 2 3 4" xfId="45984"/>
    <cellStyle name="常规 5 2 2 6 3 2 3 4" xfId="45985"/>
    <cellStyle name="常规 5 4 4 3 2 3 4" xfId="45986"/>
    <cellStyle name="常规 5 2 3 4 3 2 3 4" xfId="45987"/>
    <cellStyle name="常规 5 2 2 2 4 3 2 3 4" xfId="45988"/>
    <cellStyle name="常规 5 5 4 3 2 3 4" xfId="45989"/>
    <cellStyle name="常规 5 2 4 4 3 2 3 4" xfId="45990"/>
    <cellStyle name="常规 5 2 2 3 4 3 2 3 4" xfId="45991"/>
    <cellStyle name="常规 5 6 3 3 2 3 4" xfId="45992"/>
    <cellStyle name="常规 5 2 5 3 3 2 3 4" xfId="45993"/>
    <cellStyle name="常规 5 2 2 4 3 3 2 3 4" xfId="45994"/>
    <cellStyle name="常规 5 4 2 3 3 2 3 4" xfId="45995"/>
    <cellStyle name="常规 5 2 3 2 3 3 2 3 4" xfId="45996"/>
    <cellStyle name="常规 5 2 2 2 2 3 3 2 3 4" xfId="45997"/>
    <cellStyle name="常规 5 5 2 3 3 2 3 4" xfId="45998"/>
    <cellStyle name="常规 5 2 4 2 3 3 2 3 4" xfId="45999"/>
    <cellStyle name="常规 5 2 2 3 2 3 3 2 3 4" xfId="46000"/>
    <cellStyle name="常规 5 9 3 2 3 4" xfId="46001"/>
    <cellStyle name="常规 5 2 8 3 2 3 4" xfId="46002"/>
    <cellStyle name="常规 5 2 2 7 3 2 3 4" xfId="46003"/>
    <cellStyle name="常规 5 4 5 3 2 3 4" xfId="46004"/>
    <cellStyle name="常规 5 2 3 5 3 2 3 4" xfId="46005"/>
    <cellStyle name="常规 5 2 2 2 5 3 2 3 4" xfId="46006"/>
    <cellStyle name="常规 5 5 5 3 2 3 4" xfId="46007"/>
    <cellStyle name="常规 5 2 4 5 3 2 3 4" xfId="46008"/>
    <cellStyle name="常规 5 2 2 3 5 3 2 3 4" xfId="46009"/>
    <cellStyle name="常规 5 6 4 3 2 3 4" xfId="46010"/>
    <cellStyle name="常规 5 2 5 4 3 2 3 4" xfId="46011"/>
    <cellStyle name="常规 5 2 2 4 4 3 2 3 4" xfId="46012"/>
    <cellStyle name="常规 5 4 2 4 3 2 3 4" xfId="46013"/>
    <cellStyle name="常规 5 2 3 2 4 3 2 3 4" xfId="46014"/>
    <cellStyle name="常规 5 2 2 2 2 4 3 2 3 4" xfId="46015"/>
    <cellStyle name="常规 5 5 2 4 3 2 3 4" xfId="46016"/>
    <cellStyle name="常规 5 2 4 2 4 3 2 3 4" xfId="46017"/>
    <cellStyle name="常规 5 2 2 3 2 4 3 2 3 4" xfId="46018"/>
    <cellStyle name="常规 5 10 3 2 3 4" xfId="46019"/>
    <cellStyle name="常规 5 2 9 3 2 3 4" xfId="46020"/>
    <cellStyle name="常规 5 2 2 8 3 2 3 4" xfId="46021"/>
    <cellStyle name="常规 5 4 6 3 2 3 4" xfId="46022"/>
    <cellStyle name="常规 5 2 3 6 3 2 3 4" xfId="46023"/>
    <cellStyle name="常规 5 2 2 2 6 3 2 3 4" xfId="46024"/>
    <cellStyle name="常规 5 5 6 3 2 3 4" xfId="46025"/>
    <cellStyle name="常规 5 2 4 6 3 2 3 4" xfId="46026"/>
    <cellStyle name="常规 5 2 2 3 6 3 2 3 4" xfId="46027"/>
    <cellStyle name="常规 5 6 5 3 2 3 4" xfId="46028"/>
    <cellStyle name="常规 5 2 5 5 3 2 3 4" xfId="46029"/>
    <cellStyle name="常规 5 2 2 4 5 3 2 3 4" xfId="46030"/>
    <cellStyle name="常规 5 4 2 5 3 2 3 4" xfId="46031"/>
    <cellStyle name="常规 5 2 3 2 5 3 2 3 4" xfId="46032"/>
    <cellStyle name="常规 5 2 2 2 2 5 3 2 3 4" xfId="46033"/>
    <cellStyle name="常规 5 5 2 5 3 2 3 4" xfId="46034"/>
    <cellStyle name="常规 5 2 4 2 5 3 2 3 4" xfId="46035"/>
    <cellStyle name="常规 5 2 2 3 2 5 3 2 3 4" xfId="46036"/>
    <cellStyle name="常规 5 11 3 2 3 4" xfId="46037"/>
    <cellStyle name="常规 5 2 10 3 2 3 4" xfId="46038"/>
    <cellStyle name="常规 5 2 2 9 3 2 3 4" xfId="46039"/>
    <cellStyle name="常规 5 4 7 3 2 3 4" xfId="46040"/>
    <cellStyle name="常规 5 2 3 7 3 2 3 4" xfId="46041"/>
    <cellStyle name="常规 5 2 2 2 7 3 2 3 4" xfId="46042"/>
    <cellStyle name="常规 5 5 7 3 2 3 4" xfId="46043"/>
    <cellStyle name="常规 5 2 4 7 3 2 3 4" xfId="46044"/>
    <cellStyle name="常规 5 2 2 3 7 3 2 3 4" xfId="46045"/>
    <cellStyle name="常规 5 6 6 3 2 3 4" xfId="46046"/>
    <cellStyle name="常规 5 2 5 6 3 2 3 4" xfId="46047"/>
    <cellStyle name="常规 5 2 2 4 6 3 2 3 4" xfId="46048"/>
    <cellStyle name="常规 5 4 2 6 3 2 3 4" xfId="46049"/>
    <cellStyle name="常规 5 2 3 2 6 3 2 3 4" xfId="46050"/>
    <cellStyle name="常规 5 2 2 2 2 6 3 2 3 4" xfId="46051"/>
    <cellStyle name="常规 5 5 2 6 3 2 3 4" xfId="46052"/>
    <cellStyle name="常规 5 2 4 2 6 3 2 3 4" xfId="46053"/>
    <cellStyle name="常规 5 2 2 3 2 6 3 2 3 4" xfId="46054"/>
    <cellStyle name="常规 5 12 2 2 3 4" xfId="46055"/>
    <cellStyle name="常规 5 2 11 2 2 3 4" xfId="46056"/>
    <cellStyle name="常规 5 2 2 10 2 2 3 4" xfId="46057"/>
    <cellStyle name="常规 5 4 8 2 2 3 4" xfId="46058"/>
    <cellStyle name="常规 5 2 3 8 2 2 3 4" xfId="46059"/>
    <cellStyle name="常规 5 2 2 2 8 2 2 3 4" xfId="46060"/>
    <cellStyle name="常规 5 5 8 2 2 3 4" xfId="46061"/>
    <cellStyle name="常规 5 2 4 8 2 2 3 4" xfId="46062"/>
    <cellStyle name="常规 5 2 2 3 8 2 2 3 4" xfId="46063"/>
    <cellStyle name="常规 5 6 7 2 2 3 4" xfId="46064"/>
    <cellStyle name="常规 5 2 5 7 2 2 3 4" xfId="46065"/>
    <cellStyle name="常规 5 2 2 4 7 2 2 3 4" xfId="46066"/>
    <cellStyle name="常规 5 4 2 7 2 2 3 4" xfId="46067"/>
    <cellStyle name="常规 5 2 3 2 7 2 2 3 4" xfId="46068"/>
    <cellStyle name="常规 5 2 2 2 2 7 2 2 3 4" xfId="46069"/>
    <cellStyle name="常规 5 5 2 7 2 2 3 4" xfId="46070"/>
    <cellStyle name="常规 5 2 4 2 7 2 2 3 4" xfId="46071"/>
    <cellStyle name="常规 5 2 2 3 2 7 2 2 3 4" xfId="46072"/>
    <cellStyle name="常规 5 7 2 2 2 3 4" xfId="46073"/>
    <cellStyle name="常规 5 2 6 2 2 2 3 4" xfId="46074"/>
    <cellStyle name="常规 5 2 2 5 2 2 2 3 4" xfId="46075"/>
    <cellStyle name="常规 5 4 3 2 2 2 3 4" xfId="46076"/>
    <cellStyle name="常规 5 2 3 3 2 2 2 3 4" xfId="46077"/>
    <cellStyle name="常规 5 2 2 2 3 2 2 2 3 4" xfId="46078"/>
    <cellStyle name="常规 5 5 3 2 2 2 3 4" xfId="46079"/>
    <cellStyle name="常规 5 2 4 3 2 2 2 3 4" xfId="46080"/>
    <cellStyle name="常规 5 2 2 3 3 2 2 2 3 4" xfId="46081"/>
    <cellStyle name="常规 5 6 2 2 2 2 3 4" xfId="46082"/>
    <cellStyle name="常规 5 2 5 2 2 2 2 3 4" xfId="46083"/>
    <cellStyle name="常规 5 2 2 4 2 2 2 2 3 4" xfId="46084"/>
    <cellStyle name="常规 5 4 2 2 2 2 2 3 4" xfId="46085"/>
    <cellStyle name="常规 5 2 3 2 2 2 2 2 3 4" xfId="46086"/>
    <cellStyle name="常规 5 2 2 2 2 2 2 2 2 3 4" xfId="46087"/>
    <cellStyle name="常规 5 5 2 2 2 2 2 3 4" xfId="46088"/>
    <cellStyle name="常规 5 2 4 2 2 2 2 2 3 4" xfId="46089"/>
    <cellStyle name="常规 5 2 2 3 2 2 2 2 2 3 4" xfId="46090"/>
    <cellStyle name="常规 5 8 2 2 2 3 4" xfId="46091"/>
    <cellStyle name="常规 5 2 7 2 2 2 3 4" xfId="46092"/>
    <cellStyle name="常规 5 2 2 6 2 2 2 3 4" xfId="46093"/>
    <cellStyle name="常规 5 4 4 2 2 2 3 4" xfId="46094"/>
    <cellStyle name="常规 5 2 3 4 2 2 2 3 4" xfId="46095"/>
    <cellStyle name="常规 5 2 2 2 4 2 2 2 3 4" xfId="46096"/>
    <cellStyle name="常规 5 5 4 2 2 2 3 4" xfId="46097"/>
    <cellStyle name="常规 5 2 4 4 2 2 2 3 4" xfId="46098"/>
    <cellStyle name="常规 5 2 2 3 4 2 2 2 3 4" xfId="46099"/>
    <cellStyle name="常规 5 6 3 2 2 2 3 4" xfId="46100"/>
    <cellStyle name="常规 5 2 5 3 2 2 2 3 4" xfId="46101"/>
    <cellStyle name="常规 5 2 2 4 3 2 2 2 3 4" xfId="46102"/>
    <cellStyle name="常规 5 4 2 3 2 2 2 3 4" xfId="46103"/>
    <cellStyle name="常规 5 2 3 2 3 2 2 2 3 4" xfId="46104"/>
    <cellStyle name="常规 5 2 2 2 2 3 2 2 2 3 4" xfId="46105"/>
    <cellStyle name="常规 5 5 2 3 2 2 2 3 4" xfId="46106"/>
    <cellStyle name="常规 5 2 4 2 3 2 2 2 3 4" xfId="46107"/>
    <cellStyle name="常规 5 2 2 3 2 3 2 2 2 3 4" xfId="46108"/>
    <cellStyle name="常规 5 9 2 2 2 3 4" xfId="46109"/>
    <cellStyle name="常规 5 2 8 2 2 2 3 4" xfId="46110"/>
    <cellStyle name="常规 5 2 2 7 2 2 2 3 4" xfId="46111"/>
    <cellStyle name="常规 5 4 5 2 2 2 3 4" xfId="46112"/>
    <cellStyle name="常规 5 2 3 5 2 2 2 3 4" xfId="46113"/>
    <cellStyle name="常规 5 2 2 2 5 2 2 2 3 4" xfId="46114"/>
    <cellStyle name="常规 5 5 5 2 2 2 3 4" xfId="46115"/>
    <cellStyle name="常规 5 2 4 5 2 2 2 3 4" xfId="46116"/>
    <cellStyle name="常规 5 2 2 3 5 2 2 2 3 4" xfId="46117"/>
    <cellStyle name="常规 5 6 4 2 2 2 3 4" xfId="46118"/>
    <cellStyle name="常规 5 2 5 4 2 2 2 3 4" xfId="46119"/>
    <cellStyle name="常规 5 2 2 4 4 2 2 2 3 4" xfId="46120"/>
    <cellStyle name="常规 5 4 2 4 2 2 2 3 4" xfId="46121"/>
    <cellStyle name="常规 5 2 3 2 4 2 2 2 3 4" xfId="46122"/>
    <cellStyle name="常规 5 2 2 2 2 4 2 2 2 3 4" xfId="46123"/>
    <cellStyle name="常规 5 5 2 4 2 2 2 3 4" xfId="46124"/>
    <cellStyle name="常规 5 2 4 2 4 2 2 2 3 4" xfId="46125"/>
    <cellStyle name="常规 5 2 2 3 2 4 2 2 2 3 4" xfId="46126"/>
    <cellStyle name="常规 5 10 2 2 2 3 4" xfId="46127"/>
    <cellStyle name="常规 5 2 9 2 2 2 3 4" xfId="46128"/>
    <cellStyle name="常规 5 2 2 8 2 2 2 3 4" xfId="46129"/>
    <cellStyle name="常规 5 4 6 2 2 2 3 4" xfId="46130"/>
    <cellStyle name="常规 5 2 3 6 2 2 2 3 4" xfId="46131"/>
    <cellStyle name="常规 5 2 2 2 6 2 2 2 3 4" xfId="46132"/>
    <cellStyle name="常规 5 5 6 2 2 2 3 4" xfId="46133"/>
    <cellStyle name="常规 5 2 4 6 2 2 2 3 4" xfId="46134"/>
    <cellStyle name="常规 5 2 2 3 6 2 2 2 3 4" xfId="46135"/>
    <cellStyle name="常规 5 6 5 2 2 2 3 4" xfId="46136"/>
    <cellStyle name="常规 5 2 5 5 2 2 2 3 4" xfId="46137"/>
    <cellStyle name="常规 5 2 2 4 5 2 2 2 3 4" xfId="46138"/>
    <cellStyle name="常规 5 4 2 5 2 2 2 3 4" xfId="46139"/>
    <cellStyle name="常规 5 2 3 2 5 2 2 2 3 4" xfId="46140"/>
    <cellStyle name="常规 5 2 2 2 2 5 2 2 2 3 4" xfId="46141"/>
    <cellStyle name="常规 5 5 2 5 2 2 2 3 4" xfId="46142"/>
    <cellStyle name="常规 5 2 4 2 5 2 2 2 3 4" xfId="46143"/>
    <cellStyle name="常规 5 2 2 3 2 5 2 2 2 3 4" xfId="46144"/>
    <cellStyle name="常规 5 11 2 2 2 3 4" xfId="46145"/>
    <cellStyle name="常规 5 2 10 2 2 2 3 4" xfId="46146"/>
    <cellStyle name="常规 5 2 2 9 2 2 2 3 4" xfId="46147"/>
    <cellStyle name="常规 5 4 7 2 2 2 3 4" xfId="46148"/>
    <cellStyle name="常规 5 2 3 7 2 2 2 3 4" xfId="46149"/>
    <cellStyle name="常规 5 2 2 2 7 2 2 2 3 4" xfId="46150"/>
    <cellStyle name="常规 5 5 7 2 2 2 3 4" xfId="46151"/>
    <cellStyle name="常规 5 2 4 7 2 2 2 3 4" xfId="46152"/>
    <cellStyle name="常规 5 2 2 3 7 2 2 2 3 4" xfId="46153"/>
    <cellStyle name="常规 5 6 6 2 2 2 3 4" xfId="46154"/>
    <cellStyle name="常规 5 2 5 6 2 2 2 3 4" xfId="46155"/>
    <cellStyle name="常规 5 2 2 4 6 2 2 2 3 4" xfId="46156"/>
    <cellStyle name="常规 5 4 2 6 2 2 2 3 4" xfId="46157"/>
    <cellStyle name="常规 5 2 3 2 6 2 2 2 3 4" xfId="46158"/>
    <cellStyle name="常规 5 2 2 2 2 6 2 2 2 3 4" xfId="46159"/>
    <cellStyle name="常规 5 5 2 6 2 2 2 3 4" xfId="46160"/>
    <cellStyle name="常规 5 2 4 2 6 2 2 2 3 4" xfId="46161"/>
    <cellStyle name="常规 5 2 2 3 2 6 2 2 2 3 4" xfId="46162"/>
    <cellStyle name="常规 5 14 2 3 4" xfId="46163"/>
    <cellStyle name="常规 5 2 13 2 3 4" xfId="46164"/>
    <cellStyle name="常规 5 2 2 12 2 3 4" xfId="46165"/>
    <cellStyle name="常规 5 4 10 2 3 4" xfId="46166"/>
    <cellStyle name="常规 5 2 3 10 2 3 4" xfId="46167"/>
    <cellStyle name="常规 5 2 2 2 10 2 3 4" xfId="46168"/>
    <cellStyle name="常规 5 5 10 2 3 4" xfId="46169"/>
    <cellStyle name="常规 5 2 4 10 2 3 4" xfId="46170"/>
    <cellStyle name="常规 5 2 2 3 10 2 3 4" xfId="46171"/>
    <cellStyle name="常规 5 6 9 2 3 4" xfId="46172"/>
    <cellStyle name="常规 5 2 5 9 2 3 4" xfId="46173"/>
    <cellStyle name="常规 5 2 2 4 9 2 3 4" xfId="46174"/>
    <cellStyle name="常规 5 4 2 9 2 3 4" xfId="46175"/>
    <cellStyle name="常规 5 2 3 2 9 2 3 4" xfId="46176"/>
    <cellStyle name="常规 5 2 2 2 2 9 2 3 4" xfId="46177"/>
    <cellStyle name="常规 5 5 2 9 2 3 4" xfId="46178"/>
    <cellStyle name="常规 5 2 4 2 9 2 3 4" xfId="46179"/>
    <cellStyle name="常规 5 2 2 3 2 9 2 3 4" xfId="46180"/>
    <cellStyle name="常规 5 7 4 2 3 4" xfId="46181"/>
    <cellStyle name="常规 5 2 6 4 2 3 4" xfId="46182"/>
    <cellStyle name="常规 5 2 2 5 4 2 3 4" xfId="46183"/>
    <cellStyle name="常规 5 4 3 4 2 3 4" xfId="46184"/>
    <cellStyle name="常规 5 2 3 3 4 2 3 4" xfId="46185"/>
    <cellStyle name="常规 5 2 2 2 3 4 2 3 4" xfId="46186"/>
    <cellStyle name="常规 5 5 3 4 2 3 4" xfId="46187"/>
    <cellStyle name="常规 5 2 4 3 4 2 3 4" xfId="46188"/>
    <cellStyle name="常规 5 2 2 3 3 4 2 3 4" xfId="46189"/>
    <cellStyle name="常规 5 6 2 4 2 3 4" xfId="46190"/>
    <cellStyle name="常规 5 2 5 2 4 2 3 4" xfId="46191"/>
    <cellStyle name="常规 5 2 2 4 2 4 2 3 4" xfId="46192"/>
    <cellStyle name="常规 5 4 2 2 4 2 3 4" xfId="46193"/>
    <cellStyle name="常规 5 2 3 2 2 4 2 3 4" xfId="46194"/>
    <cellStyle name="常规 5 2 2 2 2 2 4 2 3 4" xfId="46195"/>
    <cellStyle name="常规 5 5 2 2 4 2 3 4" xfId="46196"/>
    <cellStyle name="常规 5 2 4 2 2 4 2 3 4" xfId="46197"/>
    <cellStyle name="常规 5 2 2 3 2 2 4 2 3 4" xfId="46198"/>
    <cellStyle name="常规 5 8 4 2 3 4" xfId="46199"/>
    <cellStyle name="常规 5 2 7 4 2 3 4" xfId="46200"/>
    <cellStyle name="常规 5 2 2 6 4 2 3 4" xfId="46201"/>
    <cellStyle name="常规 5 4 4 4 2 3 4" xfId="46202"/>
    <cellStyle name="常规 5 2 3 4 4 2 3 4" xfId="46203"/>
    <cellStyle name="常规 5 2 2 2 4 4 2 3 4" xfId="46204"/>
    <cellStyle name="常规 5 5 4 4 2 3 4" xfId="46205"/>
    <cellStyle name="常规 5 2 4 4 4 2 3 4" xfId="46206"/>
    <cellStyle name="常规 5 2 2 3 4 4 2 3 4" xfId="46207"/>
    <cellStyle name="常规 5 6 3 4 2 3 4" xfId="46208"/>
    <cellStyle name="常规 5 2 5 3 4 2 3 4" xfId="46209"/>
    <cellStyle name="常规 5 2 2 4 3 4 2 3 4" xfId="46210"/>
    <cellStyle name="常规 5 4 2 3 4 2 3 4" xfId="46211"/>
    <cellStyle name="常规 5 2 3 2 3 4 2 3 4" xfId="46212"/>
    <cellStyle name="常规 5 2 2 2 2 3 4 2 3 4" xfId="46213"/>
    <cellStyle name="常规 5 5 2 3 4 2 3 4" xfId="46214"/>
    <cellStyle name="常规 5 2 4 2 3 4 2 3 4" xfId="46215"/>
    <cellStyle name="常规 5 2 2 3 2 3 4 2 3 4" xfId="46216"/>
    <cellStyle name="常规 5 9 4 2 3 4" xfId="46217"/>
    <cellStyle name="常规 5 2 8 4 2 3 4" xfId="46218"/>
    <cellStyle name="常规 5 2 2 7 4 2 3 4" xfId="46219"/>
    <cellStyle name="常规 5 4 5 4 2 3 4" xfId="46220"/>
    <cellStyle name="常规 5 2 3 5 4 2 3 4" xfId="46221"/>
    <cellStyle name="常规 5 2 2 2 5 4 2 3 4" xfId="46222"/>
    <cellStyle name="常规 5 5 5 4 2 3 4" xfId="46223"/>
    <cellStyle name="常规 5 2 4 5 4 2 3 4" xfId="46224"/>
    <cellStyle name="常规 5 2 2 3 5 4 2 3 4" xfId="46225"/>
    <cellStyle name="常规 5 6 4 4 2 3 4" xfId="46226"/>
    <cellStyle name="常规 5 2 5 4 4 2 3 4" xfId="46227"/>
    <cellStyle name="常规 5 2 2 4 4 4 2 3 4" xfId="46228"/>
    <cellStyle name="常规 5 4 2 4 4 2 3 4" xfId="46229"/>
    <cellStyle name="常规 5 2 3 2 4 4 2 3 4" xfId="46230"/>
    <cellStyle name="常规 5 2 2 2 2 4 4 2 3 4" xfId="46231"/>
    <cellStyle name="常规 5 5 2 4 4 2 3 4" xfId="46232"/>
    <cellStyle name="常规 5 2 4 2 4 4 2 3 4" xfId="46233"/>
    <cellStyle name="常规 5 2 2 3 2 4 4 2 3 4" xfId="46234"/>
    <cellStyle name="常规 5 10 4 2 3 4" xfId="46235"/>
    <cellStyle name="常规 5 2 9 4 2 3 4" xfId="46236"/>
    <cellStyle name="常规 5 2 2 8 4 2 3 4" xfId="46237"/>
    <cellStyle name="常规 5 4 6 4 2 3 4" xfId="46238"/>
    <cellStyle name="常规 5 2 3 6 4 2 3 4" xfId="46239"/>
    <cellStyle name="常规 5 2 2 2 6 4 2 3 4" xfId="46240"/>
    <cellStyle name="常规 5 5 6 4 2 3 4" xfId="46241"/>
    <cellStyle name="常规 5 2 4 6 4 2 3 4" xfId="46242"/>
    <cellStyle name="常规 5 2 2 3 6 4 2 3 4" xfId="46243"/>
    <cellStyle name="常规 5 6 5 4 2 3 4" xfId="46244"/>
    <cellStyle name="常规 5 2 5 5 4 2 3 4" xfId="46245"/>
    <cellStyle name="常规 5 2 2 4 5 4 2 3 4" xfId="46246"/>
    <cellStyle name="常规 5 4 2 5 4 2 3 4" xfId="46247"/>
    <cellStyle name="常规 5 2 3 2 5 4 2 3 4" xfId="46248"/>
    <cellStyle name="常规 5 2 2 2 2 5 4 2 3 4" xfId="46249"/>
    <cellStyle name="常规 5 5 2 5 4 2 3 4" xfId="46250"/>
    <cellStyle name="常规 5 2 4 2 5 4 2 3 4" xfId="46251"/>
    <cellStyle name="常规 5 2 2 3 2 5 4 2 3 4" xfId="46252"/>
    <cellStyle name="常规 5 11 4 2 3 4" xfId="46253"/>
    <cellStyle name="常规 5 2 10 4 2 3 4" xfId="46254"/>
    <cellStyle name="常规 5 2 2 9 4 2 3 4" xfId="46255"/>
    <cellStyle name="常规 5 4 7 4 2 3 4" xfId="46256"/>
    <cellStyle name="常规 5 2 3 7 4 2 3 4" xfId="46257"/>
    <cellStyle name="常规 5 2 2 2 7 4 2 3 4" xfId="46258"/>
    <cellStyle name="常规 5 5 7 4 2 3 4" xfId="46259"/>
    <cellStyle name="常规 5 2 4 7 4 2 3 4" xfId="46260"/>
    <cellStyle name="常规 5 2 2 3 7 4 2 3 4" xfId="46261"/>
    <cellStyle name="常规 5 6 6 4 2 3 4" xfId="46262"/>
    <cellStyle name="常规 5 2 5 6 4 2 3 4" xfId="46263"/>
    <cellStyle name="常规 5 2 2 4 6 4 2 3 4" xfId="46264"/>
    <cellStyle name="常规 5 4 2 6 4 2 3 4" xfId="46265"/>
    <cellStyle name="常规 5 2 3 2 6 4 2 3 4" xfId="46266"/>
    <cellStyle name="常规 5 2 2 2 2 6 4 2 3 4" xfId="46267"/>
    <cellStyle name="常规 5 5 2 6 4 2 3 4" xfId="46268"/>
    <cellStyle name="常规 5 2 4 2 6 4 2 3 4" xfId="46269"/>
    <cellStyle name="常规 5 2 2 3 2 6 4 2 3 4" xfId="46270"/>
    <cellStyle name="常规 5 12 3 2 3 4" xfId="46271"/>
    <cellStyle name="常规 5 2 11 3 2 3 4" xfId="46272"/>
    <cellStyle name="常规 5 2 2 10 3 2 3 4" xfId="46273"/>
    <cellStyle name="常规 5 4 8 3 2 3 4" xfId="46274"/>
    <cellStyle name="常规 5 2 3 8 3 2 3 4" xfId="46275"/>
    <cellStyle name="常规 5 2 2 2 8 3 2 3 4" xfId="46276"/>
    <cellStyle name="常规 5 5 8 3 2 3 4" xfId="46277"/>
    <cellStyle name="常规 5 2 4 8 3 2 3 4" xfId="46278"/>
    <cellStyle name="常规 5 2 2 3 8 3 2 3 4" xfId="46279"/>
    <cellStyle name="常规 5 6 7 3 2 3 4" xfId="46280"/>
    <cellStyle name="常规 5 2 5 7 3 2 3 4" xfId="46281"/>
    <cellStyle name="常规 5 2 2 4 7 3 2 3 4" xfId="46282"/>
    <cellStyle name="常规 5 4 2 7 3 2 3 4" xfId="46283"/>
    <cellStyle name="常规 5 2 3 2 7 3 2 3 4" xfId="46284"/>
    <cellStyle name="常规 5 2 2 2 2 7 3 2 3 4" xfId="46285"/>
    <cellStyle name="常规 5 5 2 7 3 2 3 4" xfId="46286"/>
    <cellStyle name="常规 5 2 4 2 7 3 2 3 4" xfId="46287"/>
    <cellStyle name="常规 5 2 2 3 2 7 3 2 3 4" xfId="46288"/>
    <cellStyle name="常规 5 7 2 3 2 3 4" xfId="46289"/>
    <cellStyle name="常规 5 2 6 2 3 2 3 4" xfId="46290"/>
    <cellStyle name="常规 5 2 2 5 2 3 2 3 4" xfId="46291"/>
    <cellStyle name="常规 5 4 3 2 3 2 3 4" xfId="46292"/>
    <cellStyle name="常规 5 2 3 3 2 3 2 3 4" xfId="46293"/>
    <cellStyle name="常规 5 2 2 2 3 2 3 2 3 4" xfId="46294"/>
    <cellStyle name="常规 5 5 3 2 3 2 3 4" xfId="46295"/>
    <cellStyle name="常规 5 2 4 3 2 3 2 3 4" xfId="46296"/>
    <cellStyle name="常规 5 2 2 3 3 2 3 2 3 4" xfId="46297"/>
    <cellStyle name="常规 5 6 2 2 3 2 3 4" xfId="46298"/>
    <cellStyle name="常规 5 2 5 2 2 3 2 3 4" xfId="46299"/>
    <cellStyle name="常规 5 2 2 4 2 2 3 2 3 4" xfId="46300"/>
    <cellStyle name="常规 5 4 2 2 2 3 2 3 4" xfId="46301"/>
    <cellStyle name="常规 5 2 3 2 2 2 3 2 3 4" xfId="46302"/>
    <cellStyle name="常规 5 2 2 2 2 2 2 3 2 3 4" xfId="46303"/>
    <cellStyle name="常规 5 5 2 2 2 3 2 3 4" xfId="46304"/>
    <cellStyle name="常规 5 2 4 2 2 2 3 2 3 4" xfId="46305"/>
    <cellStyle name="常规 5 2 2 3 2 2 2 3 2 3 4" xfId="46306"/>
    <cellStyle name="常规 5 8 2 3 2 3 4" xfId="46307"/>
    <cellStyle name="常规 5 2 7 2 3 2 3 4" xfId="46308"/>
    <cellStyle name="常规 5 2 2 6 2 3 2 3 4" xfId="46309"/>
    <cellStyle name="常规 5 4 4 2 3 2 3 4" xfId="46310"/>
    <cellStyle name="常规 5 2 3 4 2 3 2 3 4" xfId="46311"/>
    <cellStyle name="常规 5 2 2 2 4 2 3 2 3 4" xfId="46312"/>
    <cellStyle name="常规 5 5 4 2 3 2 3 4" xfId="46313"/>
    <cellStyle name="常规 5 2 4 4 2 3 2 3 4" xfId="46314"/>
    <cellStyle name="常规 5 2 2 3 4 2 3 2 3 4" xfId="46315"/>
    <cellStyle name="常规 5 6 3 2 3 2 3 4" xfId="46316"/>
    <cellStyle name="常规 5 2 5 3 2 3 2 3 4" xfId="46317"/>
    <cellStyle name="常规 5 2 2 4 3 2 3 2 3 4" xfId="46318"/>
    <cellStyle name="常规 5 4 2 3 2 3 2 3 4" xfId="46319"/>
    <cellStyle name="常规 5 2 3 2 3 2 3 2 3 4" xfId="46320"/>
    <cellStyle name="常规 5 2 2 2 2 3 2 3 2 3 4" xfId="46321"/>
    <cellStyle name="常规 5 5 2 3 2 3 2 3 4" xfId="46322"/>
    <cellStyle name="常规 5 2 4 2 3 2 3 2 3 4" xfId="46323"/>
    <cellStyle name="常规 5 2 2 3 2 3 2 3 2 3 4" xfId="46324"/>
    <cellStyle name="常规 5 9 2 3 2 3 4" xfId="46325"/>
    <cellStyle name="常规 5 2 8 2 3 2 3 4" xfId="46326"/>
    <cellStyle name="常规 5 2 2 7 2 3 2 3 4" xfId="46327"/>
    <cellStyle name="常规 5 4 5 2 3 2 3 4" xfId="46328"/>
    <cellStyle name="常规 5 2 3 5 2 3 2 3 4" xfId="46329"/>
    <cellStyle name="常规 5 2 2 2 5 2 3 2 3 4" xfId="46330"/>
    <cellStyle name="常规 5 5 5 2 3 2 3 4" xfId="46331"/>
    <cellStyle name="常规 5 2 4 5 2 3 2 3 4" xfId="46332"/>
    <cellStyle name="常规 5 2 2 3 5 2 3 2 3 4" xfId="46333"/>
    <cellStyle name="常规 5 6 4 2 3 2 3 4" xfId="46334"/>
    <cellStyle name="常规 5 2 5 4 2 3 2 3 4" xfId="46335"/>
    <cellStyle name="常规 5 2 2 4 4 2 3 2 3 4" xfId="46336"/>
    <cellStyle name="常规 5 4 2 4 2 3 2 3 4" xfId="46337"/>
    <cellStyle name="常规 5 2 3 2 4 2 3 2 3 4" xfId="46338"/>
    <cellStyle name="常规 5 2 2 2 2 4 2 3 2 3 4" xfId="46339"/>
    <cellStyle name="常规 5 5 2 4 2 3 2 3 4" xfId="46340"/>
    <cellStyle name="常规 5 2 4 2 4 2 3 2 3 4" xfId="46341"/>
    <cellStyle name="常规 5 2 2 3 2 4 2 3 2 3 4" xfId="46342"/>
    <cellStyle name="常规 5 10 2 3 2 3 4" xfId="46343"/>
    <cellStyle name="常规 5 2 9 2 3 2 3 4" xfId="46344"/>
    <cellStyle name="常规 5 2 2 8 2 3 2 3 4" xfId="46345"/>
    <cellStyle name="常规 5 4 6 2 3 2 3 4" xfId="46346"/>
    <cellStyle name="常规 5 2 3 6 2 3 2 3 4" xfId="46347"/>
    <cellStyle name="常规 5 2 2 2 6 2 3 2 3 4" xfId="46348"/>
    <cellStyle name="常规 5 5 6 2 3 2 3 4" xfId="46349"/>
    <cellStyle name="常规 5 2 4 6 2 3 2 3 4" xfId="46350"/>
    <cellStyle name="常规 5 2 2 3 6 2 3 2 3 4" xfId="46351"/>
    <cellStyle name="常规 5 6 5 2 3 2 3 4" xfId="46352"/>
    <cellStyle name="常规 5 2 5 5 2 3 2 3 4" xfId="46353"/>
    <cellStyle name="常规 5 2 2 4 5 2 3 2 3 4" xfId="46354"/>
    <cellStyle name="常规 5 4 2 5 2 3 2 3 4" xfId="46355"/>
    <cellStyle name="常规 5 2 3 2 5 2 3 2 3 4" xfId="46356"/>
    <cellStyle name="常规 5 2 2 2 2 5 2 3 2 3 4" xfId="46357"/>
    <cellStyle name="常规 5 5 2 5 2 3 2 3 4" xfId="46358"/>
    <cellStyle name="常规 5 2 4 2 5 2 3 2 3 4" xfId="46359"/>
    <cellStyle name="常规 5 2 2 3 2 5 2 3 2 3 4" xfId="46360"/>
    <cellStyle name="常规 5 11 2 3 2 3 4" xfId="46361"/>
    <cellStyle name="常规 5 2 10 2 3 2 3 4" xfId="46362"/>
    <cellStyle name="常规 5 2 2 9 2 3 2 3 4" xfId="46363"/>
    <cellStyle name="常规 5 4 7 2 3 2 3 4" xfId="46364"/>
    <cellStyle name="常规 5 2 3 7 2 3 2 3 4" xfId="46365"/>
    <cellStyle name="常规 5 2 2 2 7 2 3 2 3 4" xfId="46366"/>
    <cellStyle name="常规 5 5 7 2 3 2 3 4" xfId="46367"/>
    <cellStyle name="常规 5 2 4 7 2 3 2 3 4" xfId="46368"/>
    <cellStyle name="常规 5 2 2 3 7 2 3 2 3 4" xfId="46369"/>
    <cellStyle name="常规 5 6 6 2 3 2 3 4" xfId="46370"/>
    <cellStyle name="常规 5 2 5 6 2 3 2 3 4" xfId="46371"/>
    <cellStyle name="常规 5 2 2 4 6 2 3 2 3 4" xfId="46372"/>
    <cellStyle name="常规 5 4 2 6 2 3 2 3 4" xfId="46373"/>
    <cellStyle name="常规 5 2 3 2 6 2 3 2 3 4" xfId="46374"/>
    <cellStyle name="常规 5 2 2 2 2 6 2 3 2 3 4" xfId="46375"/>
    <cellStyle name="常规 5 5 2 6 2 3 2 3 4" xfId="46376"/>
    <cellStyle name="常规 5 2 4 2 6 2 3 2 3 4" xfId="46377"/>
    <cellStyle name="常规 5 2 2 3 2 6 2 3 2 3 4" xfId="46378"/>
    <cellStyle name="常规 5 2 15 2 4" xfId="46379"/>
    <cellStyle name="常规 5 2 2 14 2 4" xfId="46380"/>
    <cellStyle name="常规 15 2 4" xfId="46381"/>
    <cellStyle name="常规 5 16 2 4" xfId="46382"/>
    <cellStyle name="常规 5 2 16 2 4" xfId="46383"/>
    <cellStyle name="常规 5 2 2 15 2 4" xfId="46384"/>
    <cellStyle name="常规 5 4 12 2 4" xfId="46385"/>
    <cellStyle name="常规 5 2 3 12 2 4" xfId="46386"/>
    <cellStyle name="常规 5 2 2 2 12 2 4" xfId="46387"/>
    <cellStyle name="常规 5 5 12 2 4" xfId="46388"/>
    <cellStyle name="常规 5 2 4 12 2 4" xfId="46389"/>
    <cellStyle name="常规 5 2 2 3 12 2 4" xfId="46390"/>
    <cellStyle name="常规 5 6 11 2 4" xfId="46391"/>
    <cellStyle name="常规 5 2 5 11 2 4" xfId="46392"/>
    <cellStyle name="常规 5 2 2 4 11 2 4" xfId="46393"/>
    <cellStyle name="常规 5 4 2 11 2 4" xfId="46394"/>
    <cellStyle name="常规 5 2 3 2 11 2 4" xfId="46395"/>
    <cellStyle name="常规 5 2 2 2 2 11 2 4" xfId="46396"/>
    <cellStyle name="常规 5 5 2 11 2 4" xfId="46397"/>
    <cellStyle name="常规 5 2 4 2 11 2 4" xfId="46398"/>
    <cellStyle name="常规 5 2 2 3 2 11 2 4" xfId="46399"/>
    <cellStyle name="常规 5 7 6 2 4" xfId="46400"/>
    <cellStyle name="常规 5 2 6 6 2 4" xfId="46401"/>
    <cellStyle name="常规 5 2 2 5 6 2 4" xfId="46402"/>
    <cellStyle name="常规 5 4 3 6 2 4" xfId="46403"/>
    <cellStyle name="常规 5 2 3 3 6 2 4" xfId="46404"/>
    <cellStyle name="常规 5 2 2 2 3 6 2 4" xfId="46405"/>
    <cellStyle name="常规 5 5 3 6 2 4" xfId="46406"/>
    <cellStyle name="常规 5 2 4 3 6 2 4" xfId="46407"/>
    <cellStyle name="常规 5 2 2 3 3 6 2 4" xfId="46408"/>
    <cellStyle name="常规 5 6 2 6 2 4" xfId="46409"/>
    <cellStyle name="常规 5 2 5 2 6 2 4" xfId="46410"/>
    <cellStyle name="常规 5 2 2 4 2 6 2 4" xfId="46411"/>
    <cellStyle name="常规 5 4 2 2 6 2 4" xfId="46412"/>
    <cellStyle name="常规 5 2 3 2 2 6 2 4" xfId="46413"/>
    <cellStyle name="常规 5 2 2 2 2 2 6 2 4" xfId="46414"/>
    <cellStyle name="常规 5 5 2 2 6 2 4" xfId="46415"/>
    <cellStyle name="常规 5 2 4 2 2 6 2 4" xfId="46416"/>
    <cellStyle name="常规 5 2 2 3 2 2 6 2 4" xfId="46417"/>
    <cellStyle name="常规 5 8 6 2 4" xfId="46418"/>
    <cellStyle name="常规 5 2 7 6 2 4" xfId="46419"/>
    <cellStyle name="常规 5 2 2 6 6 2 4" xfId="46420"/>
    <cellStyle name="常规 5 4 4 6 2 4" xfId="46421"/>
    <cellStyle name="常规 5 2 3 4 6 2 4" xfId="46422"/>
    <cellStyle name="常规 5 2 2 2 4 6 2 4" xfId="46423"/>
    <cellStyle name="常规 5 5 4 6 2 4" xfId="46424"/>
    <cellStyle name="常规 5 2 4 4 6 2 4" xfId="46425"/>
    <cellStyle name="常规 5 2 2 3 4 6 2 4" xfId="46426"/>
    <cellStyle name="常规 5 6 3 6 2 4" xfId="46427"/>
    <cellStyle name="常规 5 2 5 3 6 2 4" xfId="46428"/>
    <cellStyle name="常规 5 2 2 4 3 6 2 4" xfId="46429"/>
    <cellStyle name="常规 5 4 2 3 6 2 4" xfId="46430"/>
    <cellStyle name="常规 5 2 3 2 3 6 2 4" xfId="46431"/>
    <cellStyle name="常规 5 2 2 2 2 3 6 2 4" xfId="46432"/>
    <cellStyle name="常规 5 5 2 3 6 2 4" xfId="46433"/>
    <cellStyle name="常规 5 2 4 2 3 6 2 4" xfId="46434"/>
    <cellStyle name="常规 5 2 2 3 2 3 6 2 4" xfId="46435"/>
    <cellStyle name="常规 5 9 6 2 4" xfId="46436"/>
    <cellStyle name="常规 5 2 8 6 2 4" xfId="46437"/>
    <cellStyle name="常规 5 2 2 7 6 2 4" xfId="46438"/>
    <cellStyle name="常规 5 4 5 6 2 4" xfId="46439"/>
    <cellStyle name="常规 5 2 3 5 6 2 4" xfId="46440"/>
    <cellStyle name="常规 5 2 2 2 5 6 2 4" xfId="46441"/>
    <cellStyle name="常规 5 5 5 6 2 4" xfId="46442"/>
    <cellStyle name="常规 5 2 4 5 6 2 4" xfId="46443"/>
    <cellStyle name="常规 5 2 2 3 5 6 2 4" xfId="46444"/>
    <cellStyle name="常规 5 6 4 6 2 4" xfId="46445"/>
    <cellStyle name="常规 5 2 5 4 6 2 4" xfId="46446"/>
    <cellStyle name="常规 5 2 2 4 4 6 2 4" xfId="46447"/>
    <cellStyle name="常规 5 4 2 4 6 2 4" xfId="46448"/>
    <cellStyle name="常规 5 2 3 2 4 6 2 4" xfId="46449"/>
    <cellStyle name="常规 5 2 2 2 2 4 6 2 4" xfId="46450"/>
    <cellStyle name="常规 5 5 2 4 6 2 4" xfId="46451"/>
    <cellStyle name="常规 5 2 4 2 4 6 2 4" xfId="46452"/>
    <cellStyle name="常规 5 2 2 3 2 4 6 2 4" xfId="46453"/>
    <cellStyle name="常规 5 10 6 2 4" xfId="46454"/>
    <cellStyle name="常规 5 2 9 6 2 4" xfId="46455"/>
    <cellStyle name="常规 5 2 2 8 6 2 4" xfId="46456"/>
    <cellStyle name="常规 5 4 6 6 2 4" xfId="46457"/>
    <cellStyle name="常规 5 2 3 6 6 2 4" xfId="46458"/>
    <cellStyle name="常规 5 2 2 2 6 6 2 4" xfId="46459"/>
    <cellStyle name="常规 5 5 6 6 2 4" xfId="46460"/>
    <cellStyle name="常规 5 2 4 6 6 2 4" xfId="46461"/>
    <cellStyle name="常规 5 2 2 3 6 6 2 4" xfId="46462"/>
    <cellStyle name="常规 5 6 5 6 2 4" xfId="46463"/>
    <cellStyle name="常规 5 2 5 5 6 2 4" xfId="46464"/>
    <cellStyle name="常规 5 2 2 4 5 6 2 4" xfId="46465"/>
    <cellStyle name="常规 5 4 2 5 6 2 4" xfId="46466"/>
    <cellStyle name="常规 5 2 3 2 5 6 2 4" xfId="46467"/>
    <cellStyle name="常规 5 2 2 2 2 5 6 2 4" xfId="46468"/>
    <cellStyle name="常规 5 5 2 5 6 2 4" xfId="46469"/>
    <cellStyle name="常规 5 2 4 2 5 6 2 4" xfId="46470"/>
    <cellStyle name="常规 5 2 2 3 2 5 6 2 4" xfId="46471"/>
    <cellStyle name="常规 5 11 6 2 4" xfId="46472"/>
    <cellStyle name="常规 5 2 10 6 2 4" xfId="46473"/>
    <cellStyle name="常规 5 2 2 9 6 2 4" xfId="46474"/>
    <cellStyle name="常规 5 4 7 6 2 4" xfId="46475"/>
    <cellStyle name="常规 5 2 3 7 6 2 4" xfId="46476"/>
    <cellStyle name="常规 5 2 2 2 7 6 2 4" xfId="46477"/>
    <cellStyle name="常规 5 5 7 6 2 4" xfId="46478"/>
    <cellStyle name="常规 5 2 4 7 6 2 4" xfId="46479"/>
    <cellStyle name="常规 5 2 2 3 7 6 2 4" xfId="46480"/>
    <cellStyle name="常规 5 6 6 6 2 4" xfId="46481"/>
    <cellStyle name="常规 5 2 5 6 6 2 4" xfId="46482"/>
    <cellStyle name="常规 5 2 2 4 6 6 2 4" xfId="46483"/>
    <cellStyle name="常规 5 4 2 6 6 2 4" xfId="46484"/>
    <cellStyle name="常规 5 2 3 2 6 6 2 4" xfId="46485"/>
    <cellStyle name="常规 5 2 2 2 2 6 6 2 4" xfId="46486"/>
    <cellStyle name="常规 5 5 2 6 6 2 4" xfId="46487"/>
    <cellStyle name="常规 5 2 4 2 6 6 2 4" xfId="46488"/>
    <cellStyle name="常规 5 2 2 3 2 6 6 2 4" xfId="46489"/>
    <cellStyle name="常规 5 12 5 2 4" xfId="46490"/>
    <cellStyle name="常规 5 2 11 5 2 4" xfId="46491"/>
    <cellStyle name="常规 5 2 2 10 5 2 4" xfId="46492"/>
    <cellStyle name="常规 5 4 8 5 2 4" xfId="46493"/>
    <cellStyle name="常规 5 2 3 8 5 2 4" xfId="46494"/>
    <cellStyle name="常规 5 2 2 2 8 5 2 4" xfId="46495"/>
    <cellStyle name="常规 5 5 8 5 2 4" xfId="46496"/>
    <cellStyle name="常规 5 2 4 8 5 2 4" xfId="46497"/>
    <cellStyle name="常规 5 2 2 3 8 5 2 4" xfId="46498"/>
    <cellStyle name="常规 5 6 7 5 2 4" xfId="46499"/>
    <cellStyle name="常规 5 2 5 7 5 2 4" xfId="46500"/>
    <cellStyle name="常规 5 2 2 4 7 5 2 4" xfId="46501"/>
    <cellStyle name="常规 5 4 2 7 5 2 4" xfId="46502"/>
    <cellStyle name="常规 5 2 3 2 7 5 2 4" xfId="46503"/>
    <cellStyle name="常规 5 2 2 2 2 7 5 2 4" xfId="46504"/>
    <cellStyle name="常规 5 5 2 7 5 2 4" xfId="46505"/>
    <cellStyle name="常规 5 2 4 2 7 5 2 4" xfId="46506"/>
    <cellStyle name="常规 5 2 2 3 2 7 5 2 4" xfId="46507"/>
    <cellStyle name="常规 5 7 2 5 2 4" xfId="46508"/>
    <cellStyle name="常规 5 2 6 2 5 2 4" xfId="46509"/>
    <cellStyle name="常规 5 2 2 5 2 5 2 4" xfId="46510"/>
    <cellStyle name="常规 5 4 3 2 5 2 4" xfId="46511"/>
    <cellStyle name="常规 5 2 3 3 2 5 2 4" xfId="46512"/>
    <cellStyle name="常规 5 2 2 2 3 2 5 2 4" xfId="46513"/>
    <cellStyle name="常规 5 5 3 2 5 2 4" xfId="46514"/>
    <cellStyle name="常规 5 2 4 3 2 5 2 4" xfId="46515"/>
    <cellStyle name="常规 5 2 2 3 3 2 5 2 4" xfId="46516"/>
    <cellStyle name="常规 5 6 2 2 5 2 4" xfId="46517"/>
    <cellStyle name="常规 5 2 5 2 2 5 2 4" xfId="46518"/>
    <cellStyle name="常规 5 2 2 4 2 2 5 2 4" xfId="46519"/>
    <cellStyle name="常规 5 4 2 2 2 5 2 4" xfId="46520"/>
    <cellStyle name="常规 5 2 3 2 2 2 5 2 4" xfId="46521"/>
    <cellStyle name="常规 5 2 2 2 2 2 2 5 2 4" xfId="46522"/>
    <cellStyle name="常规 5 5 2 2 2 5 2 4" xfId="46523"/>
    <cellStyle name="常规 5 2 4 2 2 2 5 2 4" xfId="46524"/>
    <cellStyle name="常规 5 2 2 3 2 2 2 5 2 4" xfId="46525"/>
    <cellStyle name="常规 5 8 2 5 2 4" xfId="46526"/>
    <cellStyle name="常规 5 2 7 2 5 2 4" xfId="46527"/>
    <cellStyle name="常规 5 2 2 6 2 5 2 4" xfId="46528"/>
    <cellStyle name="常规 5 4 4 2 5 2 4" xfId="46529"/>
    <cellStyle name="常规 5 2 3 4 2 5 2 4" xfId="46530"/>
    <cellStyle name="常规 5 2 2 2 4 2 5 2 4" xfId="46531"/>
    <cellStyle name="常规 5 5 4 2 5 2 4" xfId="46532"/>
    <cellStyle name="常规 5 2 4 4 2 5 2 4" xfId="46533"/>
    <cellStyle name="常规 5 2 2 3 4 2 5 2 4" xfId="46534"/>
    <cellStyle name="常规 5 6 3 2 5 2 4" xfId="46535"/>
    <cellStyle name="常规 5 2 5 3 2 5 2 4" xfId="46536"/>
    <cellStyle name="常规 5 2 2 4 3 2 5 2 4" xfId="46537"/>
    <cellStyle name="常规 5 4 2 3 2 5 2 4" xfId="46538"/>
    <cellStyle name="常规 5 2 3 2 3 2 5 2 4" xfId="46539"/>
    <cellStyle name="常规 5 2 2 2 2 3 2 5 2 4" xfId="46540"/>
    <cellStyle name="常规 5 5 2 3 2 5 2 4" xfId="46541"/>
    <cellStyle name="常规 5 2 4 2 3 2 5 2 4" xfId="46542"/>
    <cellStyle name="常规 5 2 2 3 2 3 2 5 2 4" xfId="46543"/>
    <cellStyle name="常规 5 9 2 5 2 4" xfId="46544"/>
    <cellStyle name="常规 5 2 8 2 5 2 4" xfId="46545"/>
    <cellStyle name="常规 5 2 2 7 2 5 2 4" xfId="46546"/>
    <cellStyle name="常规 5 4 5 2 5 2 4" xfId="46547"/>
    <cellStyle name="常规 5 2 3 5 2 5 2 4" xfId="46548"/>
    <cellStyle name="常规 5 2 2 2 5 2 5 2 4" xfId="46549"/>
    <cellStyle name="常规 5 5 5 2 5 2 4" xfId="46550"/>
    <cellStyle name="常规 5 2 4 5 2 5 2 4" xfId="46551"/>
    <cellStyle name="常规 5 2 2 3 5 2 5 2 4" xfId="46552"/>
    <cellStyle name="常规 5 6 4 2 5 2 4" xfId="46553"/>
    <cellStyle name="常规 5 2 5 4 2 5 2 4" xfId="46554"/>
    <cellStyle name="常规 5 2 2 4 4 2 5 2 4" xfId="46555"/>
    <cellStyle name="常规 5 4 2 4 2 5 2 4" xfId="46556"/>
    <cellStyle name="常规 5 2 3 2 4 2 5 2 4" xfId="46557"/>
    <cellStyle name="常规 5 2 2 2 2 4 2 5 2 4" xfId="46558"/>
    <cellStyle name="常规 5 5 2 4 2 5 2 4" xfId="46559"/>
    <cellStyle name="常规 5 2 4 2 4 2 5 2 4" xfId="46560"/>
    <cellStyle name="常规 5 2 2 3 2 4 2 5 2 4" xfId="46561"/>
    <cellStyle name="常规 5 10 2 5 2 4" xfId="46562"/>
    <cellStyle name="常规 5 2 9 2 5 2 4" xfId="46563"/>
    <cellStyle name="常规 5 2 2 8 2 5 2 4" xfId="46564"/>
    <cellStyle name="常规 5 4 6 2 5 2 4" xfId="46565"/>
    <cellStyle name="常规 5 2 3 6 2 5 2 4" xfId="46566"/>
    <cellStyle name="常规 5 2 2 2 6 2 5 2 4" xfId="46567"/>
    <cellStyle name="常规 5 5 6 2 5 2 4" xfId="46568"/>
    <cellStyle name="常规 5 2 4 6 2 5 2 4" xfId="46569"/>
    <cellStyle name="常规 5 2 2 3 6 2 5 2 4" xfId="46570"/>
    <cellStyle name="常规 5 6 5 2 5 2 4" xfId="46571"/>
    <cellStyle name="常规 5 2 5 5 2 5 2 4" xfId="46572"/>
    <cellStyle name="常规 5 2 2 4 5 2 5 2 4" xfId="46573"/>
    <cellStyle name="常规 5 4 2 5 2 5 2 4" xfId="46574"/>
    <cellStyle name="常规 5 2 3 2 5 2 5 2 4" xfId="46575"/>
    <cellStyle name="常规 5 2 2 2 2 5 2 5 2 4" xfId="46576"/>
    <cellStyle name="常规 5 5 2 5 2 5 2 4" xfId="46577"/>
    <cellStyle name="常规 5 2 4 2 5 2 5 2 4" xfId="46578"/>
    <cellStyle name="常规 5 2 2 3 2 5 2 5 2 4" xfId="46579"/>
    <cellStyle name="常规 5 11 2 5 2 4" xfId="46580"/>
    <cellStyle name="常规 5 2 10 2 5 2 4" xfId="46581"/>
    <cellStyle name="常规 5 2 2 9 2 5 2 4" xfId="46582"/>
    <cellStyle name="常规 5 4 7 2 5 2 4" xfId="46583"/>
    <cellStyle name="常规 5 2 3 7 2 5 2 4" xfId="46584"/>
    <cellStyle name="常规 5 2 2 2 7 2 5 2 4" xfId="46585"/>
    <cellStyle name="常规 5 5 7 2 5 2 4" xfId="46586"/>
    <cellStyle name="常规 5 2 4 7 2 5 2 4" xfId="46587"/>
    <cellStyle name="常规 5 2 2 3 7 2 5 2 4" xfId="46588"/>
    <cellStyle name="常规 5 6 6 2 5 2 4" xfId="46589"/>
    <cellStyle name="常规 5 2 5 6 2 5 2 4" xfId="46590"/>
    <cellStyle name="常规 5 2 2 4 6 2 5 2 4" xfId="46591"/>
    <cellStyle name="常规 5 4 2 6 2 5 2 4" xfId="46592"/>
    <cellStyle name="常规 5 2 3 2 6 2 5 2 4" xfId="46593"/>
    <cellStyle name="常规 5 2 2 2 2 6 2 5 2 4" xfId="46594"/>
    <cellStyle name="常规 5 5 2 6 2 5 2 4" xfId="46595"/>
    <cellStyle name="常规 5 2 4 2 6 2 5 2 4" xfId="46596"/>
    <cellStyle name="常规 5 2 2 3 2 6 2 5 2 4" xfId="46597"/>
    <cellStyle name="常规 5 13 3 2 4" xfId="46598"/>
    <cellStyle name="常规 5 2 12 3 2 4" xfId="46599"/>
    <cellStyle name="常规 5 2 2 11 3 2 4" xfId="46600"/>
    <cellStyle name="常规 5 4 9 3 2 4" xfId="46601"/>
    <cellStyle name="常规 5 2 3 9 3 2 4" xfId="46602"/>
    <cellStyle name="常规 5 2 2 2 9 3 2 4" xfId="46603"/>
    <cellStyle name="常规 5 5 9 3 2 4" xfId="46604"/>
    <cellStyle name="常规 5 2 4 9 3 2 4" xfId="46605"/>
    <cellStyle name="常规 5 2 2 3 9 3 2 4" xfId="46606"/>
    <cellStyle name="常规 5 6 8 3 2 4" xfId="46607"/>
    <cellStyle name="常规 5 2 5 8 3 2 4" xfId="46608"/>
    <cellStyle name="常规 5 2 2 4 8 3 2 4" xfId="46609"/>
    <cellStyle name="常规 5 4 2 8 3 2 4" xfId="46610"/>
    <cellStyle name="常规 5 2 3 2 8 3 2 4" xfId="46611"/>
    <cellStyle name="常规 5 2 2 2 2 8 3 2 4" xfId="46612"/>
    <cellStyle name="常规 5 5 2 8 3 2 4" xfId="46613"/>
    <cellStyle name="常规 5 2 4 2 8 3 2 4" xfId="46614"/>
    <cellStyle name="常规 5 2 2 3 2 8 3 2 4" xfId="46615"/>
    <cellStyle name="常规 5 7 3 3 2 4" xfId="46616"/>
    <cellStyle name="常规 5 2 6 3 3 2 4" xfId="46617"/>
    <cellStyle name="常规 5 2 2 5 3 3 2 4" xfId="46618"/>
    <cellStyle name="常规 5 4 3 3 3 2 4" xfId="46619"/>
    <cellStyle name="常规 5 2 3 3 3 3 2 4" xfId="46620"/>
    <cellStyle name="常规 5 2 2 2 3 3 3 2 4" xfId="46621"/>
    <cellStyle name="常规 5 5 3 3 3 2 4" xfId="46622"/>
    <cellStyle name="常规 5 2 4 3 3 3 2 4" xfId="46623"/>
    <cellStyle name="常规 5 2 2 3 3 3 3 2 4" xfId="46624"/>
    <cellStyle name="常规 5 6 2 3 3 2 4" xfId="46625"/>
    <cellStyle name="常规 5 2 5 2 3 3 2 4" xfId="46626"/>
    <cellStyle name="常规 5 2 2 4 2 3 3 2 4" xfId="46627"/>
    <cellStyle name="常规 5 4 2 2 3 3 2 4" xfId="46628"/>
    <cellStyle name="常规 5 2 3 2 2 3 3 2 4" xfId="46629"/>
    <cellStyle name="常规 5 2 2 2 2 2 3 3 2 4" xfId="46630"/>
    <cellStyle name="常规 5 5 2 2 3 3 2 4" xfId="46631"/>
    <cellStyle name="常规 5 2 4 2 2 3 3 2 4" xfId="46632"/>
    <cellStyle name="常规 5 2 2 3 2 2 3 3 2 4" xfId="46633"/>
    <cellStyle name="常规 5 8 3 3 2 4" xfId="46634"/>
    <cellStyle name="常规 5 2 7 3 3 2 4" xfId="46635"/>
    <cellStyle name="常规 5 2 2 6 3 3 2 4" xfId="46636"/>
    <cellStyle name="常规 5 4 4 3 3 2 4" xfId="46637"/>
    <cellStyle name="常规 5 2 3 4 3 3 2 4" xfId="46638"/>
    <cellStyle name="常规 5 2 2 2 4 3 3 2 4" xfId="46639"/>
    <cellStyle name="常规 5 5 4 3 3 2 4" xfId="46640"/>
    <cellStyle name="常规 5 2 4 4 3 3 2 4" xfId="46641"/>
    <cellStyle name="常规 5 2 2 3 4 3 3 2 4" xfId="46642"/>
    <cellStyle name="常规 5 6 3 3 3 2 4" xfId="46643"/>
    <cellStyle name="常规 5 2 5 3 3 3 2 4" xfId="46644"/>
    <cellStyle name="常规 5 2 2 4 3 3 3 2 4" xfId="46645"/>
    <cellStyle name="常规 5 4 2 3 3 3 2 4" xfId="46646"/>
    <cellStyle name="常规 5 2 3 2 3 3 3 2 4" xfId="46647"/>
    <cellStyle name="常规 5 2 2 2 2 3 3 3 2 4" xfId="46648"/>
    <cellStyle name="常规 5 5 2 3 3 3 2 4" xfId="46649"/>
    <cellStyle name="常规 5 2 4 2 3 3 3 2 4" xfId="46650"/>
    <cellStyle name="常规 5 2 2 3 2 3 3 3 2 4" xfId="46651"/>
    <cellStyle name="常规 5 9 3 3 2 4" xfId="46652"/>
    <cellStyle name="常规 5 2 8 3 3 2 4" xfId="46653"/>
    <cellStyle name="常规 5 2 2 7 3 3 2 4" xfId="46654"/>
    <cellStyle name="常规 5 4 5 3 3 2 4" xfId="46655"/>
    <cellStyle name="常规 5 2 3 5 3 3 2 4" xfId="46656"/>
    <cellStyle name="常规 5 2 2 2 5 3 3 2 4" xfId="46657"/>
    <cellStyle name="常规 5 5 5 3 3 2 4" xfId="46658"/>
    <cellStyle name="常规 5 2 4 5 3 3 2 4" xfId="46659"/>
    <cellStyle name="常规 5 2 2 3 5 3 3 2 4" xfId="46660"/>
    <cellStyle name="常规 5 6 4 3 3 2 4" xfId="46661"/>
    <cellStyle name="常规 5 2 5 4 3 3 2 4" xfId="46662"/>
    <cellStyle name="常规 5 2 2 4 4 3 3 2 4" xfId="46663"/>
    <cellStyle name="常规 5 4 2 4 3 3 2 4" xfId="46664"/>
    <cellStyle name="常规 5 2 3 2 4 3 3 2 4" xfId="46665"/>
    <cellStyle name="常规 5 2 2 2 2 4 3 3 2 4" xfId="46666"/>
    <cellStyle name="常规 5 5 2 4 3 3 2 4" xfId="46667"/>
    <cellStyle name="常规 5 2 4 2 4 3 3 2 4" xfId="46668"/>
    <cellStyle name="常规 5 2 2 3 2 4 3 3 2 4" xfId="46669"/>
    <cellStyle name="常规 5 10 3 3 2 4" xfId="46670"/>
    <cellStyle name="常规 5 2 9 3 3 2 4" xfId="46671"/>
    <cellStyle name="常规 5 2 2 8 3 3 2 4" xfId="46672"/>
    <cellStyle name="常规 5 4 6 3 3 2 4" xfId="46673"/>
    <cellStyle name="常规 5 2 3 6 3 3 2 4" xfId="46674"/>
    <cellStyle name="常规 5 2 2 2 6 3 3 2 4" xfId="46675"/>
    <cellStyle name="常规 5 5 6 3 3 2 4" xfId="46676"/>
    <cellStyle name="常规 5 2 4 6 3 3 2 4" xfId="46677"/>
    <cellStyle name="常规 5 2 2 3 6 3 3 2 4" xfId="46678"/>
    <cellStyle name="常规 5 6 5 3 3 2 4" xfId="46679"/>
    <cellStyle name="常规 5 2 5 5 3 3 2 4" xfId="46680"/>
    <cellStyle name="常规 5 2 2 4 5 3 3 2 4" xfId="46681"/>
    <cellStyle name="常规 5 4 2 5 3 3 2 4" xfId="46682"/>
    <cellStyle name="常规 5 2 3 2 5 3 3 2 4" xfId="46683"/>
    <cellStyle name="常规 5 2 2 2 2 5 3 3 2 4" xfId="46684"/>
    <cellStyle name="常规 5 5 2 5 3 3 2 4" xfId="46685"/>
    <cellStyle name="常规 5 2 4 2 5 3 3 2 4" xfId="46686"/>
    <cellStyle name="常规 5 2 2 3 2 5 3 3 2 4" xfId="46687"/>
    <cellStyle name="常规 5 11 3 3 2 4" xfId="46688"/>
    <cellStyle name="常规 5 2 10 3 3 2 4" xfId="46689"/>
    <cellStyle name="常规 5 2 2 9 3 3 2 4" xfId="46690"/>
    <cellStyle name="常规 5 4 7 3 3 2 4" xfId="46691"/>
    <cellStyle name="常规 5 2 3 7 3 3 2 4" xfId="46692"/>
    <cellStyle name="常规 5 2 2 2 7 3 3 2 4" xfId="46693"/>
    <cellStyle name="常规 5 5 7 3 3 2 4" xfId="46694"/>
    <cellStyle name="常规 5 2 4 7 3 3 2 4" xfId="46695"/>
    <cellStyle name="常规 5 2 2 3 7 3 3 2 4" xfId="46696"/>
    <cellStyle name="常规 5 6 6 3 3 2 4" xfId="46697"/>
    <cellStyle name="常规 5 2 5 6 3 3 2 4" xfId="46698"/>
    <cellStyle name="常规 5 2 2 4 6 3 3 2 4" xfId="46699"/>
    <cellStyle name="常规 5 4 2 6 3 3 2 4" xfId="46700"/>
    <cellStyle name="常规 5 2 3 2 6 3 3 2 4" xfId="46701"/>
    <cellStyle name="常规 5 2 2 2 2 6 3 3 2 4" xfId="46702"/>
    <cellStyle name="常规 5 5 2 6 3 3 2 4" xfId="46703"/>
    <cellStyle name="常规 5 2 4 2 6 3 3 2 4" xfId="46704"/>
    <cellStyle name="常规 5 2 2 3 2 6 3 3 2 4" xfId="46705"/>
    <cellStyle name="常规 5 12 2 3 2 4" xfId="46706"/>
    <cellStyle name="常规 5 2 11 2 3 2 4" xfId="46707"/>
    <cellStyle name="常规 5 2 2 10 2 3 2 4" xfId="46708"/>
    <cellStyle name="常规 5 4 8 2 3 2 4" xfId="46709"/>
    <cellStyle name="常规 5 2 3 8 2 3 2 4" xfId="46710"/>
    <cellStyle name="常规 5 2 2 2 8 2 3 2 4" xfId="46711"/>
    <cellStyle name="常规 5 5 8 2 3 2 4" xfId="46712"/>
    <cellStyle name="常规 5 2 4 8 2 3 2 4" xfId="46713"/>
    <cellStyle name="常规 5 2 2 3 8 2 3 2 4" xfId="46714"/>
    <cellStyle name="常规 5 6 7 2 3 2 4" xfId="46715"/>
    <cellStyle name="常规 5 2 5 7 2 3 2 4" xfId="46716"/>
    <cellStyle name="常规 5 2 2 4 7 2 3 2 4" xfId="46717"/>
    <cellStyle name="常规 5 4 2 7 2 3 2 4" xfId="46718"/>
    <cellStyle name="常规 5 2 3 2 7 2 3 2 4" xfId="46719"/>
    <cellStyle name="常规 5 2 2 2 2 7 2 3 2 4" xfId="46720"/>
    <cellStyle name="常规 5 5 2 7 2 3 2 4" xfId="46721"/>
    <cellStyle name="常规 5 2 4 2 7 2 3 2 4" xfId="46722"/>
    <cellStyle name="常规 5 2 2 3 2 7 2 3 2 4" xfId="46723"/>
    <cellStyle name="常规 5 7 2 2 3 2 4" xfId="46724"/>
    <cellStyle name="常规 5 2 6 2 2 3 2 4" xfId="46725"/>
    <cellStyle name="常规 5 2 2 5 2 2 3 2 4" xfId="46726"/>
    <cellStyle name="常规 5 4 3 2 2 3 2 4" xfId="46727"/>
    <cellStyle name="常规 5 2 3 3 2 2 3 2 4" xfId="46728"/>
    <cellStyle name="常规 5 2 2 2 3 2 2 3 2 4" xfId="46729"/>
    <cellStyle name="常规 5 5 3 2 2 3 2 4" xfId="46730"/>
    <cellStyle name="常规 5 2 4 3 2 2 3 2 4" xfId="46731"/>
    <cellStyle name="常规 5 2 2 3 3 2 2 3 2 4" xfId="46732"/>
    <cellStyle name="常规 5 6 2 2 2 3 2 4" xfId="46733"/>
    <cellStyle name="常规 5 2 5 2 2 2 3 2 4" xfId="46734"/>
    <cellStyle name="常规 5 2 2 4 2 2 2 3 2 4" xfId="46735"/>
    <cellStyle name="常规 5 4 2 2 2 2 3 2 4" xfId="46736"/>
    <cellStyle name="常规 5 2 3 2 2 2 2 3 2 4" xfId="46737"/>
    <cellStyle name="常规 5 2 2 2 2 2 2 2 3 2 4" xfId="46738"/>
    <cellStyle name="常规 5 5 2 2 2 2 3 2 4" xfId="46739"/>
    <cellStyle name="常规 5 2 4 2 2 2 2 3 2 4" xfId="46740"/>
    <cellStyle name="常规 5 2 2 3 2 2 2 2 3 2 4" xfId="46741"/>
    <cellStyle name="常规 5 8 2 2 3 2 4" xfId="46742"/>
    <cellStyle name="常规 5 2 7 2 2 3 2 4" xfId="46743"/>
    <cellStyle name="常规 5 2 2 6 2 2 3 2 4" xfId="46744"/>
    <cellStyle name="常规 5 4 4 2 2 3 2 4" xfId="46745"/>
    <cellStyle name="常规 5 2 3 4 2 2 3 2 4" xfId="46746"/>
    <cellStyle name="常规 5 2 2 2 4 2 2 3 2 4" xfId="46747"/>
    <cellStyle name="常规 5 5 4 2 2 3 2 4" xfId="46748"/>
    <cellStyle name="常规 5 2 4 4 2 2 3 2 4" xfId="46749"/>
    <cellStyle name="常规 5 2 2 3 4 2 2 3 2 4" xfId="46750"/>
    <cellStyle name="常规 5 6 3 2 2 3 2 4" xfId="46751"/>
    <cellStyle name="常规 5 2 5 3 2 2 3 2 4" xfId="46752"/>
    <cellStyle name="常规 5 2 2 4 3 2 2 3 2 4" xfId="46753"/>
    <cellStyle name="常规 5 4 2 3 2 2 3 2 4" xfId="46754"/>
    <cellStyle name="常规 5 2 3 2 3 2 2 3 2 4" xfId="46755"/>
    <cellStyle name="常规 5 2 2 2 2 3 2 2 3 2 4" xfId="46756"/>
    <cellStyle name="常规 5 5 2 3 2 2 3 2 4" xfId="46757"/>
    <cellStyle name="常规 5 2 4 2 3 2 2 3 2 4" xfId="46758"/>
    <cellStyle name="常规 5 2 2 3 2 3 2 2 3 2 4" xfId="46759"/>
    <cellStyle name="常规 5 9 2 2 3 2 4" xfId="46760"/>
    <cellStyle name="常规 5 2 8 2 2 3 2 4" xfId="46761"/>
    <cellStyle name="常规 5 2 2 7 2 2 3 2 4" xfId="46762"/>
    <cellStyle name="常规 5 4 5 2 2 3 2 4" xfId="46763"/>
    <cellStyle name="常规 5 2 3 5 2 2 3 2 4" xfId="46764"/>
    <cellStyle name="常规 5 2 2 2 5 2 2 3 2 4" xfId="46765"/>
    <cellStyle name="常规 5 5 5 2 2 3 2 4" xfId="46766"/>
    <cellStyle name="常规 5 2 4 5 2 2 3 2 4" xfId="46767"/>
    <cellStyle name="常规 5 2 2 3 5 2 2 3 2 4" xfId="46768"/>
    <cellStyle name="常规 5 6 4 2 2 3 2 4" xfId="46769"/>
    <cellStyle name="常规 5 2 5 4 2 2 3 2 4" xfId="46770"/>
    <cellStyle name="常规 5 2 2 4 4 2 2 3 2 4" xfId="46771"/>
    <cellStyle name="常规 5 4 2 4 2 2 3 2 4" xfId="46772"/>
    <cellStyle name="常规 5 2 3 2 4 2 2 3 2 4" xfId="46773"/>
    <cellStyle name="常规 5 2 2 2 2 4 2 2 3 2 4" xfId="46774"/>
    <cellStyle name="常规 5 5 2 4 2 2 3 2 4" xfId="46775"/>
    <cellStyle name="常规 5 2 4 2 4 2 2 3 2 4" xfId="46776"/>
    <cellStyle name="常规 5 2 2 3 2 4 2 2 3 2 4" xfId="46777"/>
    <cellStyle name="常规 5 10 2 2 3 2 4" xfId="46778"/>
    <cellStyle name="常规 5 2 9 2 2 3 2 4" xfId="46779"/>
    <cellStyle name="常规 5 2 2 8 2 2 3 2 4" xfId="46780"/>
    <cellStyle name="常规 5 4 6 2 2 3 2 4" xfId="46781"/>
    <cellStyle name="常规 5 2 3 6 2 2 3 2 4" xfId="46782"/>
    <cellStyle name="常规 5 2 2 2 6 2 2 3 2 4" xfId="46783"/>
    <cellStyle name="常规 5 5 6 2 2 3 2 4" xfId="46784"/>
    <cellStyle name="常规 5 2 4 6 2 2 3 2 4" xfId="46785"/>
    <cellStyle name="常规 5 2 2 3 6 2 2 3 2 4" xfId="46786"/>
    <cellStyle name="常规 5 6 5 2 2 3 2 4" xfId="46787"/>
    <cellStyle name="常规 5 2 5 5 2 2 3 2 4" xfId="46788"/>
    <cellStyle name="常规 5 2 2 4 5 2 2 3 2 4" xfId="46789"/>
    <cellStyle name="常规 5 4 2 5 2 2 3 2 4" xfId="46790"/>
    <cellStyle name="常规 5 2 3 2 5 2 2 3 2 4" xfId="46791"/>
    <cellStyle name="常规 5 2 2 2 2 5 2 2 3 2 4" xfId="46792"/>
    <cellStyle name="常规 5 5 2 5 2 2 3 2 4" xfId="46793"/>
    <cellStyle name="常规 5 2 4 2 5 2 2 3 2 4" xfId="46794"/>
    <cellStyle name="常规 5 2 2 3 2 5 2 2 3 2 4" xfId="46795"/>
    <cellStyle name="常规 5 11 2 2 3 2 4" xfId="46796"/>
    <cellStyle name="常规 5 2 10 2 2 3 2 4" xfId="46797"/>
    <cellStyle name="常规 5 2 2 9 2 2 3 2 4" xfId="46798"/>
    <cellStyle name="常规 5 4 7 2 2 3 2 4" xfId="46799"/>
    <cellStyle name="常规 5 2 3 7 2 2 3 2 4" xfId="46800"/>
    <cellStyle name="常规 5 2 2 2 7 2 2 3 2 4" xfId="46801"/>
    <cellStyle name="常规 5 5 7 2 2 3 2 4" xfId="46802"/>
    <cellStyle name="常规 5 2 4 7 2 2 3 2 4" xfId="46803"/>
    <cellStyle name="常规 5 2 2 3 7 2 2 3 2 4" xfId="46804"/>
    <cellStyle name="常规 5 6 6 2 2 3 2 4" xfId="46805"/>
    <cellStyle name="常规 5 2 5 6 2 2 3 2 4" xfId="46806"/>
    <cellStyle name="常规 5 2 2 4 6 2 2 3 2 4" xfId="46807"/>
    <cellStyle name="常规 5 4 2 6 2 2 3 2 4" xfId="46808"/>
    <cellStyle name="常规 5 2 3 2 6 2 2 3 2 4" xfId="46809"/>
    <cellStyle name="常规 5 2 2 2 2 6 2 2 3 2 4" xfId="46810"/>
    <cellStyle name="常规 5 5 2 6 2 2 3 2 4" xfId="46811"/>
    <cellStyle name="常规 5 2 4 2 6 2 2 3 2 4" xfId="46812"/>
    <cellStyle name="常规 5 2 2 3 2 6 2 2 3 2 4" xfId="46813"/>
    <cellStyle name="常规 5 14 3 2 4" xfId="46814"/>
    <cellStyle name="常规 5 2 13 3 2 4" xfId="46815"/>
    <cellStyle name="常规 5 2 2 12 3 2 4" xfId="46816"/>
    <cellStyle name="常规 5 4 10 3 2 4" xfId="46817"/>
    <cellStyle name="常规 5 2 3 10 3 2 4" xfId="46818"/>
    <cellStyle name="常规 5 2 2 2 10 3 2 4" xfId="46819"/>
    <cellStyle name="常规 5 5 10 3 2 4" xfId="46820"/>
    <cellStyle name="常规 5 2 4 10 3 2 4" xfId="46821"/>
    <cellStyle name="常规 5 2 2 3 10 3 2 4" xfId="46822"/>
    <cellStyle name="常规 5 6 9 3 2 4" xfId="46823"/>
    <cellStyle name="常规 5 2 5 9 3 2 4" xfId="46824"/>
    <cellStyle name="常规 5 2 2 4 9 3 2 4" xfId="46825"/>
    <cellStyle name="常规 5 4 2 9 3 2 4" xfId="46826"/>
    <cellStyle name="常规 5 2 3 2 9 3 2 4" xfId="46827"/>
    <cellStyle name="常规 5 2 2 2 2 9 3 2 4" xfId="46828"/>
    <cellStyle name="常规 5 5 2 9 3 2 4" xfId="46829"/>
    <cellStyle name="常规 5 2 4 2 9 3 2 4" xfId="46830"/>
    <cellStyle name="常规 5 2 2 3 2 9 3 2 4" xfId="46831"/>
    <cellStyle name="常规 5 7 4 3 2 4" xfId="46832"/>
    <cellStyle name="常规 5 2 6 4 3 2 4" xfId="46833"/>
    <cellStyle name="常规 5 2 2 5 4 3 2 4" xfId="46834"/>
    <cellStyle name="常规 5 4 3 4 3 2 4" xfId="46835"/>
    <cellStyle name="常规 5 2 3 3 4 3 2 4" xfId="46836"/>
    <cellStyle name="常规 5 2 2 2 3 4 3 2 4" xfId="46837"/>
    <cellStyle name="常规 5 5 3 4 3 2 4" xfId="46838"/>
    <cellStyle name="常规 5 2 4 3 4 3 2 4" xfId="46839"/>
    <cellStyle name="常规 5 2 2 3 3 4 3 2 4" xfId="46840"/>
    <cellStyle name="常规 5 6 2 4 3 2 4" xfId="46841"/>
    <cellStyle name="常规 5 2 5 2 4 3 2 4" xfId="46842"/>
    <cellStyle name="常规 5 2 2 4 2 4 3 2 4" xfId="46843"/>
    <cellStyle name="常规 5 4 2 2 4 3 2 4" xfId="46844"/>
    <cellStyle name="常规 5 2 3 2 2 4 3 2 4" xfId="46845"/>
    <cellStyle name="常规 5 2 2 2 2 2 4 3 2 4" xfId="46846"/>
    <cellStyle name="常规 5 5 2 2 4 3 2 4" xfId="46847"/>
    <cellStyle name="常规 5 2 4 2 2 4 3 2 4" xfId="46848"/>
    <cellStyle name="常规 5 2 2 3 2 2 4 3 2 4" xfId="46849"/>
    <cellStyle name="常规 5 8 4 3 2 4" xfId="46850"/>
    <cellStyle name="常规 5 2 7 4 3 2 4" xfId="46851"/>
    <cellStyle name="常规 5 2 2 6 4 3 2 4" xfId="46852"/>
    <cellStyle name="常规 5 4 4 4 3 2 4" xfId="46853"/>
    <cellStyle name="常规 5 2 3 4 4 3 2 4" xfId="46854"/>
    <cellStyle name="常规 5 2 2 2 4 4 3 2 4" xfId="46855"/>
    <cellStyle name="常规 5 5 4 4 3 2 4" xfId="46856"/>
    <cellStyle name="常规 5 2 4 4 4 3 2 4" xfId="46857"/>
    <cellStyle name="常规 5 2 2 3 4 4 3 2 4" xfId="46858"/>
    <cellStyle name="常规 5 6 3 4 3 2 4" xfId="46859"/>
    <cellStyle name="常规 5 2 5 3 4 3 2 4" xfId="46860"/>
    <cellStyle name="常规 5 2 2 4 3 4 3 2 4" xfId="46861"/>
    <cellStyle name="常规 5 4 2 3 4 3 2 4" xfId="46862"/>
    <cellStyle name="常规 5 2 3 2 3 4 3 2 4" xfId="46863"/>
    <cellStyle name="常规 5 2 2 2 2 3 4 3 2 4" xfId="46864"/>
    <cellStyle name="常规 5 5 2 3 4 3 2 4" xfId="46865"/>
    <cellStyle name="常规 5 2 4 2 3 4 3 2 4" xfId="46866"/>
    <cellStyle name="常规 5 2 2 3 2 3 4 3 2 4" xfId="46867"/>
    <cellStyle name="常规 5 9 4 3 2 4" xfId="46868"/>
    <cellStyle name="常规 5 2 8 4 3 2 4" xfId="46869"/>
    <cellStyle name="常规 5 2 2 7 4 3 2 4" xfId="46870"/>
    <cellStyle name="常规 5 4 5 4 3 2 4" xfId="46871"/>
    <cellStyle name="常规 5 2 3 5 4 3 2 4" xfId="46872"/>
    <cellStyle name="常规 5 2 2 2 5 4 3 2 4" xfId="46873"/>
    <cellStyle name="常规 5 5 5 4 3 2 4" xfId="46874"/>
    <cellStyle name="常规 5 2 4 5 4 3 2 4" xfId="46875"/>
    <cellStyle name="常规 5 2 2 3 5 4 3 2 4" xfId="46876"/>
    <cellStyle name="常规 5 6 4 4 3 2 4" xfId="46877"/>
    <cellStyle name="常规 5 2 5 4 4 3 2 4" xfId="46878"/>
    <cellStyle name="常规 5 2 2 4 4 4 3 2 4" xfId="46879"/>
    <cellStyle name="常规 5 4 2 4 4 3 2 4" xfId="46880"/>
    <cellStyle name="常规 5 2 3 2 4 4 3 2 4" xfId="46881"/>
    <cellStyle name="常规 5 2 2 2 2 4 4 3 2 4" xfId="46882"/>
    <cellStyle name="常规 5 5 2 4 4 3 2 4" xfId="46883"/>
    <cellStyle name="常规 5 2 4 2 4 4 3 2 4" xfId="46884"/>
    <cellStyle name="常规 5 2 2 3 2 4 4 3 2 4" xfId="46885"/>
    <cellStyle name="常规 5 10 4 3 2 4" xfId="46886"/>
    <cellStyle name="常规 5 2 9 4 3 2 4" xfId="46887"/>
    <cellStyle name="常规 5 2 2 8 4 3 2 4" xfId="46888"/>
    <cellStyle name="常规 5 4 6 4 3 2 4" xfId="46889"/>
    <cellStyle name="常规 5 2 3 6 4 3 2 4" xfId="46890"/>
    <cellStyle name="常规 5 2 2 2 6 4 3 2 4" xfId="46891"/>
    <cellStyle name="常规 5 5 6 4 3 2 4" xfId="46892"/>
    <cellStyle name="常规 5 2 4 6 4 3 2 4" xfId="46893"/>
    <cellStyle name="常规 5 2 2 3 6 4 3 2 4" xfId="46894"/>
    <cellStyle name="常规 5 6 5 4 3 2 4" xfId="46895"/>
    <cellStyle name="常规 5 2 5 5 4 3 2 4" xfId="46896"/>
    <cellStyle name="常规 5 2 2 4 5 4 3 2 4" xfId="46897"/>
    <cellStyle name="常规 5 4 2 5 4 3 2 4" xfId="46898"/>
    <cellStyle name="常规 5 2 3 2 5 4 3 2 4" xfId="46899"/>
    <cellStyle name="常规 5 2 2 2 2 5 4 3 2 4" xfId="46900"/>
    <cellStyle name="常规 5 5 2 5 4 3 2 4" xfId="46901"/>
    <cellStyle name="常规 5 2 4 2 5 4 3 2 4" xfId="46902"/>
    <cellStyle name="常规 5 2 2 3 2 5 4 3 2 4" xfId="46903"/>
    <cellStyle name="常规 5 11 4 3 2 4" xfId="46904"/>
    <cellStyle name="常规 5 2 10 4 3 2 4" xfId="46905"/>
    <cellStyle name="常规 5 2 2 9 4 3 2 4" xfId="46906"/>
    <cellStyle name="常规 5 4 7 4 3 2 4" xfId="46907"/>
    <cellStyle name="常规 5 2 3 7 4 3 2 4" xfId="46908"/>
    <cellStyle name="常规 5 2 2 2 7 4 3 2 4" xfId="46909"/>
    <cellStyle name="常规 5 5 7 4 3 2 4" xfId="46910"/>
    <cellStyle name="常规 5 2 4 7 4 3 2 4" xfId="46911"/>
    <cellStyle name="常规 5 2 2 3 7 4 3 2 4" xfId="46912"/>
    <cellStyle name="常规 5 6 6 4 3 2 4" xfId="46913"/>
    <cellStyle name="常规 5 2 5 6 4 3 2 4" xfId="46914"/>
    <cellStyle name="常规 5 2 2 4 6 4 3 2 4" xfId="46915"/>
    <cellStyle name="常规 5 4 2 6 4 3 2 4" xfId="46916"/>
    <cellStyle name="常规 5 2 3 2 6 4 3 2 4" xfId="46917"/>
    <cellStyle name="常规 5 2 2 2 2 6 4 3 2 4" xfId="46918"/>
    <cellStyle name="常规 5 5 2 6 4 3 2 4" xfId="46919"/>
    <cellStyle name="常规 5 2 4 2 6 4 3 2 4" xfId="46920"/>
    <cellStyle name="常规 5 2 2 3 2 6 4 3 2 4" xfId="46921"/>
    <cellStyle name="常规 5 12 3 3 2 4" xfId="46922"/>
    <cellStyle name="常规 5 2 11 3 3 2 4" xfId="46923"/>
    <cellStyle name="常规 5 2 2 10 3 3 2 4" xfId="46924"/>
    <cellStyle name="常规 5 4 8 3 3 2 4" xfId="46925"/>
    <cellStyle name="常规 5 2 3 8 3 3 2 4" xfId="46926"/>
    <cellStyle name="常规 5 2 2 2 8 3 3 2 4" xfId="46927"/>
    <cellStyle name="常规 5 5 8 3 3 2 4" xfId="46928"/>
    <cellStyle name="常规 5 2 4 8 3 3 2 4" xfId="46929"/>
    <cellStyle name="常规 5 2 2 3 8 3 3 2 4" xfId="46930"/>
    <cellStyle name="常规 5 6 7 3 3 2 4" xfId="46931"/>
    <cellStyle name="常规 5 2 5 7 3 3 2 4" xfId="46932"/>
    <cellStyle name="常规 5 2 2 4 7 3 3 2 4" xfId="46933"/>
    <cellStyle name="常规 5 4 2 7 3 3 2 4" xfId="46934"/>
    <cellStyle name="常规 5 2 3 2 7 3 3 2 4" xfId="46935"/>
    <cellStyle name="常规 5 2 2 2 2 7 3 3 2 4" xfId="46936"/>
    <cellStyle name="常规 5 5 2 7 3 3 2 4" xfId="46937"/>
    <cellStyle name="常规 5 2 4 2 7 3 3 2 4" xfId="46938"/>
    <cellStyle name="常规 5 2 2 3 2 7 3 3 2 4" xfId="46939"/>
    <cellStyle name="常规 5 7 2 3 3 2 4" xfId="46940"/>
    <cellStyle name="常规 5 2 6 2 3 3 2 4" xfId="46941"/>
    <cellStyle name="常规 5 2 2 5 2 3 3 2 4" xfId="46942"/>
    <cellStyle name="常规 5 4 3 2 3 3 2 4" xfId="46943"/>
    <cellStyle name="常规 5 2 3 3 2 3 3 2 4" xfId="46944"/>
    <cellStyle name="常规 5 2 2 2 3 2 3 3 2 4" xfId="46945"/>
    <cellStyle name="常规 5 5 3 2 3 3 2 4" xfId="46946"/>
    <cellStyle name="常规 5 2 4 3 2 3 3 2 4" xfId="46947"/>
    <cellStyle name="常规 5 2 2 3 3 2 3 3 2 4" xfId="46948"/>
    <cellStyle name="常规 5 6 2 2 3 3 2 4" xfId="46949"/>
    <cellStyle name="常规 5 2 5 2 2 3 3 2 4" xfId="46950"/>
    <cellStyle name="常规 5 2 2 4 2 2 3 3 2 4" xfId="46951"/>
    <cellStyle name="常规 5 4 2 2 2 3 3 2 4" xfId="46952"/>
    <cellStyle name="常规 5 2 3 2 2 2 3 3 2 4" xfId="46953"/>
    <cellStyle name="常规 5 2 2 2 2 2 2 3 3 2 4" xfId="46954"/>
    <cellStyle name="常规 5 5 2 2 2 3 3 2 4" xfId="46955"/>
    <cellStyle name="常规 5 2 4 2 2 2 3 3 2 4" xfId="46956"/>
    <cellStyle name="常规 5 2 2 3 2 2 2 3 3 2 4" xfId="46957"/>
    <cellStyle name="常规 5 8 2 3 3 2 4" xfId="46958"/>
    <cellStyle name="常规 5 2 7 2 3 3 2 4" xfId="46959"/>
    <cellStyle name="常规 5 2 2 6 2 3 3 2 4" xfId="46960"/>
    <cellStyle name="常规 5 4 4 2 3 3 2 4" xfId="46961"/>
    <cellStyle name="常规 5 2 3 4 2 3 3 2 4" xfId="46962"/>
    <cellStyle name="常规 5 2 2 2 4 2 3 3 2 4" xfId="46963"/>
    <cellStyle name="常规 5 5 4 2 3 3 2 4" xfId="46964"/>
    <cellStyle name="常规 5 2 4 4 2 3 3 2 4" xfId="46965"/>
    <cellStyle name="常规 5 2 2 3 4 2 3 3 2 4" xfId="46966"/>
    <cellStyle name="常规 5 6 3 2 3 3 2 4" xfId="46967"/>
    <cellStyle name="常规 5 2 5 3 2 3 3 2 4" xfId="46968"/>
    <cellStyle name="常规 5 2 2 4 3 2 3 3 2 4" xfId="46969"/>
    <cellStyle name="常规 5 4 2 3 2 3 3 2 4" xfId="46970"/>
    <cellStyle name="常规 5 2 3 2 3 2 3 3 2 4" xfId="46971"/>
    <cellStyle name="常规 5 2 2 2 2 3 2 3 3 2 4" xfId="46972"/>
    <cellStyle name="常规 5 5 2 3 2 3 3 2 4" xfId="46973"/>
    <cellStyle name="常规 5 2 4 2 3 2 3 3 2 4" xfId="46974"/>
    <cellStyle name="常规 5 2 2 3 2 3 2 3 3 2 4" xfId="46975"/>
    <cellStyle name="常规 5 9 2 3 3 2 4" xfId="46976"/>
    <cellStyle name="常规 5 2 8 2 3 3 2 4" xfId="46977"/>
    <cellStyle name="常规 5 2 2 7 2 3 3 2 4" xfId="46978"/>
    <cellStyle name="常规 5 4 5 2 3 3 2 4" xfId="46979"/>
    <cellStyle name="常规 5 2 3 5 2 3 3 2 4" xfId="46980"/>
    <cellStyle name="常规 5 2 2 2 5 2 3 3 2 4" xfId="46981"/>
    <cellStyle name="常规 5 5 5 2 3 3 2 4" xfId="46982"/>
    <cellStyle name="常规 5 2 4 5 2 3 3 2 4" xfId="46983"/>
    <cellStyle name="常规 5 2 2 3 5 2 3 3 2 4" xfId="46984"/>
    <cellStyle name="常规 5 6 4 2 3 3 2 4" xfId="46985"/>
    <cellStyle name="常规 5 2 5 4 2 3 3 2 4" xfId="46986"/>
    <cellStyle name="常规 5 2 2 4 4 2 3 3 2 4" xfId="46987"/>
    <cellStyle name="常规 5 4 2 4 2 3 3 2 4" xfId="46988"/>
    <cellStyle name="常规 5 2 3 2 4 2 3 3 2 4" xfId="46989"/>
    <cellStyle name="常规 5 2 2 2 2 4 2 3 3 2 4" xfId="46990"/>
    <cellStyle name="常规 5 5 2 4 2 3 3 2 4" xfId="46991"/>
    <cellStyle name="常规 5 2 4 2 4 2 3 3 2 4" xfId="46992"/>
    <cellStyle name="常规 5 2 2 3 2 4 2 3 3 2 4" xfId="46993"/>
    <cellStyle name="常规 5 10 2 3 3 2 4" xfId="46994"/>
    <cellStyle name="常规 5 2 9 2 3 3 2 4" xfId="46995"/>
    <cellStyle name="常规 5 2 2 8 2 3 3 2 4" xfId="46996"/>
    <cellStyle name="常规 5 4 6 2 3 3 2 4" xfId="46997"/>
    <cellStyle name="常规 5 2 3 6 2 3 3 2 4" xfId="46998"/>
    <cellStyle name="常规 5 2 2 2 6 2 3 3 2 4" xfId="46999"/>
    <cellStyle name="常规 5 5 6 2 3 3 2 4" xfId="47000"/>
    <cellStyle name="常规 5 2 4 6 2 3 3 2 4" xfId="47001"/>
    <cellStyle name="常规 5 2 2 3 6 2 3 3 2 4" xfId="47002"/>
    <cellStyle name="常规 5 6 5 2 3 3 2 4" xfId="47003"/>
    <cellStyle name="常规 5 2 5 5 2 3 3 2 4" xfId="47004"/>
    <cellStyle name="常规 5 2 2 4 5 2 3 3 2 4" xfId="47005"/>
    <cellStyle name="常规 5 4 2 5 2 3 3 2 4" xfId="47006"/>
    <cellStyle name="常规 5 2 3 2 5 2 3 3 2 4" xfId="47007"/>
    <cellStyle name="常规 5 2 2 2 2 5 2 3 3 2 4" xfId="47008"/>
    <cellStyle name="常规 5 5 2 5 2 3 3 2 4" xfId="47009"/>
    <cellStyle name="常规 5 2 4 2 5 2 3 3 2 4" xfId="47010"/>
    <cellStyle name="常规 5 2 2 3 2 5 2 3 3 2 4" xfId="47011"/>
    <cellStyle name="常规 5 11 2 3 3 2 4" xfId="47012"/>
    <cellStyle name="常规 5 2 10 2 3 3 2 4" xfId="47013"/>
    <cellStyle name="常规 5 2 2 9 2 3 3 2 4" xfId="47014"/>
    <cellStyle name="常规 5 4 7 2 3 3 2 4" xfId="47015"/>
    <cellStyle name="常规 5 2 3 7 2 3 3 2 4" xfId="47016"/>
    <cellStyle name="常规 5 2 2 2 7 2 3 3 2 4" xfId="47017"/>
    <cellStyle name="常规 5 5 7 2 3 3 2 4" xfId="47018"/>
    <cellStyle name="常规 5 2 4 7 2 3 3 2 4" xfId="47019"/>
    <cellStyle name="常规 5 2 2 3 7 2 3 3 2 4" xfId="47020"/>
    <cellStyle name="常规 5 6 6 2 3 3 2 4" xfId="47021"/>
    <cellStyle name="常规 5 2 5 6 2 3 3 2 4" xfId="47022"/>
    <cellStyle name="常规 5 2 2 4 6 2 3 3 2 4" xfId="47023"/>
    <cellStyle name="常规 5 4 2 6 2 3 3 2 4" xfId="47024"/>
    <cellStyle name="常规 5 2 3 2 6 2 3 3 2 4" xfId="47025"/>
    <cellStyle name="常规 5 2 2 2 2 6 2 3 3 2 4" xfId="47026"/>
    <cellStyle name="常规 5 5 2 6 2 3 3 2 4" xfId="47027"/>
    <cellStyle name="常规 5 2 4 2 6 2 3 3 2 4" xfId="47028"/>
    <cellStyle name="常规 5 2 2 3 2 6 2 3 3 2 4" xfId="47029"/>
    <cellStyle name="常规 5 15 2 2 4" xfId="47030"/>
    <cellStyle name="常规 5 2 14 2 2 4" xfId="47031"/>
    <cellStyle name="常规 5 2 2 13 2 2 4" xfId="47032"/>
    <cellStyle name="常规 5 4 11 2 2 4" xfId="47033"/>
    <cellStyle name="常规 5 2 3 11 2 2 4" xfId="47034"/>
    <cellStyle name="常规 5 2 2 2 11 2 2 4" xfId="47035"/>
    <cellStyle name="常规 5 5 11 2 2 4" xfId="47036"/>
    <cellStyle name="常规 5 2 4 11 2 2 4" xfId="47037"/>
    <cellStyle name="常规 5 2 2 3 11 2 2 4" xfId="47038"/>
    <cellStyle name="常规 5 6 10 2 2 4" xfId="47039"/>
    <cellStyle name="常规 5 2 5 10 2 2 4" xfId="47040"/>
    <cellStyle name="常规 5 2 2 4 10 2 2 4" xfId="47041"/>
    <cellStyle name="常规 5 4 2 10 2 2 4" xfId="47042"/>
    <cellStyle name="常规 5 2 3 2 10 2 2 4" xfId="47043"/>
    <cellStyle name="常规 5 2 2 2 2 10 2 2 4" xfId="47044"/>
    <cellStyle name="常规 5 5 2 10 2 2 4" xfId="47045"/>
    <cellStyle name="常规 5 2 4 2 10 2 2 4" xfId="47046"/>
    <cellStyle name="常规 5 2 2 3 2 10 2 2 4" xfId="47047"/>
    <cellStyle name="常规 5 7 5 2 2 4" xfId="47048"/>
    <cellStyle name="常规 5 2 6 5 2 2 4" xfId="47049"/>
    <cellStyle name="常规 5 2 2 5 5 2 2 4" xfId="47050"/>
    <cellStyle name="常规 5 4 3 5 2 2 4" xfId="47051"/>
    <cellStyle name="常规 5 2 3 3 5 2 2 4" xfId="47052"/>
    <cellStyle name="常规 5 2 2 2 3 5 2 2 4" xfId="47053"/>
    <cellStyle name="常规 5 5 3 5 2 2 4" xfId="47054"/>
    <cellStyle name="常规 5 2 4 3 5 2 2 4" xfId="47055"/>
    <cellStyle name="常规 5 2 2 3 3 5 2 2 4" xfId="47056"/>
    <cellStyle name="常规 5 6 2 5 2 2 4" xfId="47057"/>
    <cellStyle name="常规 5 2 5 2 5 2 2 4" xfId="47058"/>
    <cellStyle name="常规 5 2 2 4 2 5 2 2 4" xfId="47059"/>
    <cellStyle name="常规 5 4 2 2 5 2 2 4" xfId="47060"/>
    <cellStyle name="常规 5 2 3 2 2 5 2 2 4" xfId="47061"/>
    <cellStyle name="常规 5 2 2 2 2 2 5 2 2 4" xfId="47062"/>
    <cellStyle name="常规 5 5 2 2 5 2 2 4" xfId="47063"/>
    <cellStyle name="常规 5 2 4 2 2 5 2 2 4" xfId="47064"/>
    <cellStyle name="常规 5 2 2 3 2 2 5 2 2 4" xfId="47065"/>
    <cellStyle name="常规 5 8 5 2 2 4" xfId="47066"/>
    <cellStyle name="常规 5 2 7 5 2 2 4" xfId="47067"/>
    <cellStyle name="常规 5 2 2 6 5 2 2 4" xfId="47068"/>
    <cellStyle name="常规 5 4 4 5 2 2 4" xfId="47069"/>
    <cellStyle name="常规 5 2 3 4 5 2 2 4" xfId="47070"/>
    <cellStyle name="常规 5 2 2 2 4 5 2 2 4" xfId="47071"/>
    <cellStyle name="常规 5 5 4 5 2 2 4" xfId="47072"/>
    <cellStyle name="常规 5 2 4 4 5 2 2 4" xfId="47073"/>
    <cellStyle name="常规 5 2 2 3 4 5 2 2 4" xfId="47074"/>
    <cellStyle name="常规 5 6 3 5 2 2 4" xfId="47075"/>
    <cellStyle name="常规 5 2 5 3 5 2 2 4" xfId="47076"/>
    <cellStyle name="常规 5 2 2 4 3 5 2 2 4" xfId="47077"/>
    <cellStyle name="常规 5 4 2 3 5 2 2 4" xfId="47078"/>
    <cellStyle name="常规 5 2 3 2 3 5 2 2 4" xfId="47079"/>
    <cellStyle name="常规 5 2 2 2 2 3 5 2 2 4" xfId="47080"/>
    <cellStyle name="常规 5 5 2 3 5 2 2 4" xfId="47081"/>
    <cellStyle name="常规 5 2 4 2 3 5 2 2 4" xfId="47082"/>
    <cellStyle name="常规 5 2 2 3 2 3 5 2 2 4" xfId="47083"/>
    <cellStyle name="常规 5 9 5 2 2 4" xfId="47084"/>
    <cellStyle name="常规 5 2 8 5 2 2 4" xfId="47085"/>
    <cellStyle name="常规 5 2 2 7 5 2 2 4" xfId="47086"/>
    <cellStyle name="常规 5 4 5 5 2 2 4" xfId="47087"/>
    <cellStyle name="常规 5 2 3 5 5 2 2 4" xfId="47088"/>
    <cellStyle name="常规 5 2 2 2 5 5 2 2 4" xfId="47089"/>
    <cellStyle name="常规 5 5 5 5 2 2 4" xfId="47090"/>
    <cellStyle name="常规 5 2 4 5 5 2 2 4" xfId="47091"/>
    <cellStyle name="常规 5 2 2 3 5 5 2 2 4" xfId="47092"/>
    <cellStyle name="常规 5 6 4 5 2 2 4" xfId="47093"/>
    <cellStyle name="常规 5 2 5 4 5 2 2 4" xfId="47094"/>
    <cellStyle name="常规 5 2 2 4 4 5 2 2 4" xfId="47095"/>
    <cellStyle name="常规 5 4 2 4 5 2 2 4" xfId="47096"/>
    <cellStyle name="常规 5 2 3 2 4 5 2 2 4" xfId="47097"/>
    <cellStyle name="常规 5 2 2 2 2 4 5 2 2 4" xfId="47098"/>
    <cellStyle name="常规 5 5 2 4 5 2 2 4" xfId="47099"/>
    <cellStyle name="常规 5 2 4 2 4 5 2 2 4" xfId="47100"/>
    <cellStyle name="常规 5 2 2 3 2 4 5 2 2 4" xfId="47101"/>
    <cellStyle name="常规 5 10 5 2 2 4" xfId="47102"/>
    <cellStyle name="常规 5 2 9 5 2 2 4" xfId="47103"/>
    <cellStyle name="常规 5 2 2 8 5 2 2 4" xfId="47104"/>
    <cellStyle name="常规 5 4 6 5 2 2 4" xfId="47105"/>
    <cellStyle name="常规 5 2 3 6 5 2 2 4" xfId="47106"/>
    <cellStyle name="常规 5 2 2 2 6 5 2 2 4" xfId="47107"/>
    <cellStyle name="常规 5 5 6 5 2 2 4" xfId="47108"/>
    <cellStyle name="常规 5 2 4 6 5 2 2 4" xfId="47109"/>
    <cellStyle name="常规 5 2 2 3 6 5 2 2 4" xfId="47110"/>
    <cellStyle name="常规 5 6 5 5 2 2 4" xfId="47111"/>
    <cellStyle name="常规 5 2 5 5 5 2 2 4" xfId="47112"/>
    <cellStyle name="常规 5 2 2 4 5 5 2 2 4" xfId="47113"/>
    <cellStyle name="常规 5 4 2 5 5 2 2 4" xfId="47114"/>
    <cellStyle name="常规 5 2 3 2 5 5 2 2 4" xfId="47115"/>
    <cellStyle name="常规 5 2 2 2 2 5 5 2 2 4" xfId="47116"/>
    <cellStyle name="常规 5 5 2 5 5 2 2 4" xfId="47117"/>
    <cellStyle name="常规 5 2 4 2 5 5 2 2 4" xfId="47118"/>
    <cellStyle name="常规 5 2 2 3 2 5 5 2 2 4" xfId="47119"/>
    <cellStyle name="常规 5 11 5 2 2 4" xfId="47120"/>
    <cellStyle name="常规 5 2 10 5 2 2 4" xfId="47121"/>
    <cellStyle name="常规 5 2 2 9 5 2 2 4" xfId="47122"/>
    <cellStyle name="常规 5 4 7 5 2 2 4" xfId="47123"/>
    <cellStyle name="常规 5 2 3 7 5 2 2 4" xfId="47124"/>
    <cellStyle name="常规 5 2 2 2 7 5 2 2 4" xfId="47125"/>
    <cellStyle name="常规 5 5 7 5 2 2 4" xfId="47126"/>
    <cellStyle name="常规 5 2 4 7 5 2 2 4" xfId="47127"/>
    <cellStyle name="常规 5 2 2 3 7 5 2 2 4" xfId="47128"/>
    <cellStyle name="常规 5 6 6 5 2 2 4" xfId="47129"/>
    <cellStyle name="常规 5 2 5 6 5 2 2 4" xfId="47130"/>
    <cellStyle name="常规 5 2 2 4 6 5 2 2 4" xfId="47131"/>
    <cellStyle name="常规 5 4 2 6 5 2 2 4" xfId="47132"/>
    <cellStyle name="常规 5 2 3 2 6 5 2 2 4" xfId="47133"/>
    <cellStyle name="常规 5 2 2 2 2 6 5 2 2 4" xfId="47134"/>
    <cellStyle name="常规 5 5 2 6 5 2 2 4" xfId="47135"/>
    <cellStyle name="常规 5 2 4 2 6 5 2 2 4" xfId="47136"/>
    <cellStyle name="常规 5 2 2 3 2 6 5 2 2 4" xfId="47137"/>
    <cellStyle name="常规 5 12 4 2 2 4" xfId="47138"/>
    <cellStyle name="常规 5 2 11 4 2 2 4" xfId="47139"/>
    <cellStyle name="常规 5 2 2 10 4 2 2 4" xfId="47140"/>
    <cellStyle name="常规 5 4 8 4 2 2 4" xfId="47141"/>
    <cellStyle name="常规 5 2 3 8 4 2 2 4" xfId="47142"/>
    <cellStyle name="常规 5 2 2 2 8 4 2 2 4" xfId="47143"/>
    <cellStyle name="常规 5 5 8 4 2 2 4" xfId="47144"/>
    <cellStyle name="常规 5 2 4 8 4 2 2 4" xfId="47145"/>
    <cellStyle name="常规 5 2 2 3 8 4 2 2 4" xfId="47146"/>
    <cellStyle name="常规 5 6 7 4 2 2 4" xfId="47147"/>
    <cellStyle name="常规 5 2 5 7 4 2 2 4" xfId="47148"/>
    <cellStyle name="常规 5 2 2 4 7 4 2 2 4" xfId="47149"/>
    <cellStyle name="常规 5 4 2 7 4 2 2 4" xfId="47150"/>
    <cellStyle name="常规 5 2 3 2 7 4 2 2 4" xfId="47151"/>
    <cellStyle name="常规 5 2 2 2 2 7 4 2 2 4" xfId="47152"/>
    <cellStyle name="常规 5 5 2 7 4 2 2 4" xfId="47153"/>
    <cellStyle name="常规 5 2 4 2 7 4 2 2 4" xfId="47154"/>
    <cellStyle name="常规 5 2 2 3 2 7 4 2 2 4" xfId="47155"/>
    <cellStyle name="常规 5 7 2 4 2 2 4" xfId="47156"/>
    <cellStyle name="常规 5 2 6 2 4 2 2 4" xfId="47157"/>
    <cellStyle name="常规 5 2 2 5 2 4 2 2 4" xfId="47158"/>
    <cellStyle name="常规 5 4 3 2 4 2 2 4" xfId="47159"/>
    <cellStyle name="常规 5 2 3 3 2 4 2 2 4" xfId="47160"/>
    <cellStyle name="常规 5 2 2 2 3 2 4 2 2 4" xfId="47161"/>
    <cellStyle name="常规 5 5 3 2 4 2 2 4" xfId="47162"/>
    <cellStyle name="常规 5 2 4 3 2 4 2 2 4" xfId="47163"/>
    <cellStyle name="常规 5 2 2 3 3 2 4 2 2 4" xfId="47164"/>
    <cellStyle name="常规 5 6 2 2 4 2 2 4" xfId="47165"/>
    <cellStyle name="常规 5 2 5 2 2 4 2 2 4" xfId="47166"/>
    <cellStyle name="常规 5 2 2 4 2 2 4 2 2 4" xfId="47167"/>
    <cellStyle name="常规 5 4 2 2 2 4 2 2 4" xfId="47168"/>
    <cellStyle name="常规 5 2 3 2 2 2 4 2 2 4" xfId="47169"/>
    <cellStyle name="常规 5 2 2 2 2 2 2 4 2 2 4" xfId="47170"/>
    <cellStyle name="常规 5 5 2 2 2 4 2 2 4" xfId="47171"/>
    <cellStyle name="常规 5 2 4 2 2 2 4 2 2 4" xfId="47172"/>
    <cellStyle name="常规 5 2 2 3 2 2 2 4 2 2 4" xfId="47173"/>
    <cellStyle name="常规 5 8 2 4 2 2 4" xfId="47174"/>
    <cellStyle name="常规 5 2 7 2 4 2 2 4" xfId="47175"/>
    <cellStyle name="常规 5 2 2 6 2 4 2 2 4" xfId="47176"/>
    <cellStyle name="常规 5 4 4 2 4 2 2 4" xfId="47177"/>
    <cellStyle name="常规 5 2 3 4 2 4 2 2 4" xfId="47178"/>
    <cellStyle name="常规 5 2 2 2 4 2 4 2 2 4" xfId="47179"/>
    <cellStyle name="常规 5 5 4 2 4 2 2 4" xfId="47180"/>
    <cellStyle name="常规 5 2 4 4 2 4 2 2 4" xfId="47181"/>
    <cellStyle name="常规 5 2 2 3 4 2 4 2 2 4" xfId="47182"/>
    <cellStyle name="常规 5 6 3 2 4 2 2 4" xfId="47183"/>
    <cellStyle name="常规 5 2 5 3 2 4 2 2 4" xfId="47184"/>
    <cellStyle name="常规 5 2 2 4 3 2 4 2 2 4" xfId="47185"/>
    <cellStyle name="常规 5 4 2 3 2 4 2 2 4" xfId="47186"/>
    <cellStyle name="常规 5 2 3 2 3 2 4 2 2 4" xfId="47187"/>
    <cellStyle name="常规 5 2 2 2 2 3 2 4 2 2 4" xfId="47188"/>
    <cellStyle name="常规 5 5 2 3 2 4 2 2 4" xfId="47189"/>
    <cellStyle name="常规 5 2 4 2 3 2 4 2 2 4" xfId="47190"/>
    <cellStyle name="常规 5 2 2 3 2 3 2 4 2 2 4" xfId="47191"/>
    <cellStyle name="常规 5 9 2 4 2 2 4" xfId="47192"/>
    <cellStyle name="常规 5 2 8 2 4 2 2 4" xfId="47193"/>
    <cellStyle name="常规 5 2 2 7 2 4 2 2 4" xfId="47194"/>
    <cellStyle name="常规 5 4 5 2 4 2 2 4" xfId="47195"/>
    <cellStyle name="常规 5 2 3 5 2 4 2 2 4" xfId="47196"/>
    <cellStyle name="常规 5 2 2 2 5 2 4 2 2 4" xfId="47197"/>
    <cellStyle name="常规 5 5 5 2 4 2 2 4" xfId="47198"/>
    <cellStyle name="常规 5 2 4 5 2 4 2 2 4" xfId="47199"/>
    <cellStyle name="常规 5 2 2 3 5 2 4 2 2 4" xfId="47200"/>
    <cellStyle name="常规 5 6 4 2 4 2 2 4" xfId="47201"/>
    <cellStyle name="常规 5 2 5 4 2 4 2 2 4" xfId="47202"/>
    <cellStyle name="常规 5 2 2 4 4 2 4 2 2 4" xfId="47203"/>
    <cellStyle name="常规 5 4 2 4 2 4 2 2 4" xfId="47204"/>
    <cellStyle name="常规 5 2 3 2 4 2 4 2 2 4" xfId="47205"/>
    <cellStyle name="常规 5 2 2 2 2 4 2 4 2 2 4" xfId="47206"/>
    <cellStyle name="常规 5 5 2 4 2 4 2 2 4" xfId="47207"/>
    <cellStyle name="常规 5 2 4 2 4 2 4 2 2 4" xfId="47208"/>
    <cellStyle name="常规 5 2 2 3 2 4 2 4 2 2 4" xfId="47209"/>
    <cellStyle name="常规 5 10 2 4 2 2 4" xfId="47210"/>
    <cellStyle name="常规 5 2 9 2 4 2 2 4" xfId="47211"/>
    <cellStyle name="常规 5 2 2 8 2 4 2 2 4" xfId="47212"/>
    <cellStyle name="常规 5 4 6 2 4 2 2 4" xfId="47213"/>
    <cellStyle name="常规 5 2 3 6 2 4 2 2 4" xfId="47214"/>
    <cellStyle name="常规 5 2 2 2 6 2 4 2 2 4" xfId="47215"/>
    <cellStyle name="常规 5 5 6 2 4 2 2 4" xfId="47216"/>
    <cellStyle name="常规 5 2 4 6 2 4 2 2 4" xfId="47217"/>
    <cellStyle name="常规 5 2 2 3 6 2 4 2 2 4" xfId="47218"/>
    <cellStyle name="常规 5 6 5 2 4 2 2 4" xfId="47219"/>
    <cellStyle name="常规 5 2 5 5 2 4 2 2 4" xfId="47220"/>
    <cellStyle name="常规 5 2 2 4 5 2 4 2 2 4" xfId="47221"/>
    <cellStyle name="常规 5 4 2 5 2 4 2 2 4" xfId="47222"/>
    <cellStyle name="常规 5 2 3 2 5 2 4 2 2 4" xfId="47223"/>
    <cellStyle name="常规 5 2 2 2 2 5 2 4 2 2 4" xfId="47224"/>
    <cellStyle name="常规 5 5 2 5 2 4 2 2 4" xfId="47225"/>
    <cellStyle name="常规 5 2 4 2 5 2 4 2 2 4" xfId="47226"/>
    <cellStyle name="常规 5 2 2 3 2 5 2 4 2 2 4" xfId="47227"/>
    <cellStyle name="常规 5 11 2 4 2 2 4" xfId="47228"/>
    <cellStyle name="常规 5 2 10 2 4 2 2 4" xfId="47229"/>
    <cellStyle name="常规 5 2 2 9 2 4 2 2 4" xfId="47230"/>
    <cellStyle name="常规 5 4 7 2 4 2 2 4" xfId="47231"/>
    <cellStyle name="常规 5 2 3 7 2 4 2 2 4" xfId="47232"/>
    <cellStyle name="常规 5 2 2 2 7 2 4 2 2 4" xfId="47233"/>
    <cellStyle name="常规 5 5 7 2 4 2 2 4" xfId="47234"/>
    <cellStyle name="常规 5 2 4 7 2 4 2 2 4" xfId="47235"/>
    <cellStyle name="常规 5 2 2 3 7 2 4 2 2 4" xfId="47236"/>
    <cellStyle name="常规 5 6 6 2 4 2 2 4" xfId="47237"/>
    <cellStyle name="常规 5 2 5 6 2 4 2 2 4" xfId="47238"/>
    <cellStyle name="常规 5 2 2 4 6 2 4 2 2 4" xfId="47239"/>
    <cellStyle name="常规 5 4 2 6 2 4 2 2 4" xfId="47240"/>
    <cellStyle name="常规 5 2 3 2 6 2 4 2 2 4" xfId="47241"/>
    <cellStyle name="常规 5 2 2 2 2 6 2 4 2 2 4" xfId="47242"/>
    <cellStyle name="常规 5 5 2 6 2 4 2 2 4" xfId="47243"/>
    <cellStyle name="常规 5 2 4 2 6 2 4 2 2 4" xfId="47244"/>
    <cellStyle name="常规 5 2 2 3 2 6 2 4 2 2 4" xfId="47245"/>
    <cellStyle name="常规 5 13 2 2 2 4" xfId="47246"/>
    <cellStyle name="常规 5 2 12 2 2 2 4" xfId="47247"/>
    <cellStyle name="常规 5 2 2 11 2 2 2 4" xfId="47248"/>
    <cellStyle name="常规 5 4 9 2 2 2 4" xfId="47249"/>
    <cellStyle name="常规 5 2 3 9 2 2 2 4" xfId="47250"/>
    <cellStyle name="常规 5 2 2 2 9 2 2 2 4" xfId="47251"/>
    <cellStyle name="常规 5 5 9 2 2 2 4" xfId="47252"/>
    <cellStyle name="常规 5 2 4 9 2 2 2 4" xfId="47253"/>
    <cellStyle name="常规 5 2 2 3 9 2 2 2 4" xfId="47254"/>
    <cellStyle name="常规 5 6 8 2 2 2 4" xfId="47255"/>
    <cellStyle name="常规 5 2 5 8 2 2 2 4" xfId="47256"/>
    <cellStyle name="常规 5 2 2 4 8 2 2 2 4" xfId="47257"/>
    <cellStyle name="常规 5 4 2 8 2 2 2 4" xfId="47258"/>
    <cellStyle name="常规 5 2 3 2 8 2 2 2 4" xfId="47259"/>
    <cellStyle name="常规 5 2 2 2 2 8 2 2 2 4" xfId="47260"/>
    <cellStyle name="常规 5 5 2 8 2 2 2 4" xfId="47261"/>
    <cellStyle name="常规 5 2 4 2 8 2 2 2 4" xfId="47262"/>
    <cellStyle name="常规 5 2 2 3 2 8 2 2 2 4" xfId="47263"/>
    <cellStyle name="常规 5 7 3 2 2 2 4" xfId="47264"/>
    <cellStyle name="常规 5 2 6 3 2 2 2 4" xfId="47265"/>
    <cellStyle name="常规 5 2 2 5 3 2 2 2 4" xfId="47266"/>
    <cellStyle name="常规 5 4 3 3 2 2 2 4" xfId="47267"/>
    <cellStyle name="常规 5 2 3 3 3 2 2 2 4" xfId="47268"/>
    <cellStyle name="常规 5 2 2 2 3 3 2 2 2 4" xfId="47269"/>
    <cellStyle name="常规 5 5 3 3 2 2 2 4" xfId="47270"/>
    <cellStyle name="常规 5 2 4 3 3 2 2 2 4" xfId="47271"/>
    <cellStyle name="常规 5 2 2 3 3 3 2 2 2 4" xfId="47272"/>
    <cellStyle name="常规 5 6 2 3 2 2 2 4" xfId="47273"/>
    <cellStyle name="常规 5 2 5 2 3 2 2 2 4" xfId="47274"/>
    <cellStyle name="常规 5 2 2 4 2 3 2 2 2 4" xfId="47275"/>
    <cellStyle name="常规 5 4 2 2 3 2 2 2 4" xfId="47276"/>
    <cellStyle name="常规 5 2 3 2 2 3 2 2 2 4" xfId="47277"/>
    <cellStyle name="常规 5 2 2 2 2 2 3 2 2 2 4" xfId="47278"/>
    <cellStyle name="常规 5 5 2 2 3 2 2 2 4" xfId="47279"/>
    <cellStyle name="常规 5 2 4 2 2 3 2 2 2 4" xfId="47280"/>
    <cellStyle name="常规 5 2 2 3 2 2 3 2 2 2 4" xfId="47281"/>
    <cellStyle name="常规 5 8 3 2 2 2 4" xfId="47282"/>
    <cellStyle name="常规 5 2 7 3 2 2 2 4" xfId="47283"/>
    <cellStyle name="常规 5 2 2 6 3 2 2 2 4" xfId="47284"/>
    <cellStyle name="常规 5 4 4 3 2 2 2 4" xfId="47285"/>
    <cellStyle name="常规 5 2 3 4 3 2 2 2 4" xfId="47286"/>
    <cellStyle name="常规 5 2 2 2 4 3 2 2 2 4" xfId="47287"/>
    <cellStyle name="常规 5 5 4 3 2 2 2 4" xfId="47288"/>
    <cellStyle name="常规 5 2 4 4 3 2 2 2 4" xfId="47289"/>
    <cellStyle name="常规 5 2 2 3 4 3 2 2 2 4" xfId="47290"/>
    <cellStyle name="常规 5 6 3 3 2 2 2 4" xfId="47291"/>
    <cellStyle name="常规 5 2 5 3 3 2 2 2 4" xfId="47292"/>
    <cellStyle name="常规 5 2 2 4 3 3 2 2 2 4" xfId="47293"/>
    <cellStyle name="常规 5 4 2 3 3 2 2 2 4" xfId="47294"/>
    <cellStyle name="常规 5 2 3 2 3 3 2 2 2 4" xfId="47295"/>
    <cellStyle name="常规 5 2 2 2 2 3 3 2 2 2 4" xfId="47296"/>
    <cellStyle name="常规 5 5 2 3 3 2 2 2 4" xfId="47297"/>
    <cellStyle name="常规 5 2 4 2 3 3 2 2 2 4" xfId="47298"/>
    <cellStyle name="常规 5 2 2 3 2 3 3 2 2 2 4" xfId="47299"/>
    <cellStyle name="常规 5 9 3 2 2 2 4" xfId="47300"/>
    <cellStyle name="常规 5 2 8 3 2 2 2 4" xfId="47301"/>
    <cellStyle name="常规 5 2 2 7 3 2 2 2 4" xfId="47302"/>
    <cellStyle name="常规 5 4 5 3 2 2 2 4" xfId="47303"/>
    <cellStyle name="常规 5 2 3 5 3 2 2 2 4" xfId="47304"/>
    <cellStyle name="常规 5 2 2 2 5 3 2 2 2 4" xfId="47305"/>
    <cellStyle name="常规 5 5 5 3 2 2 2 4" xfId="47306"/>
    <cellStyle name="常规 5 2 4 5 3 2 2 2 4" xfId="47307"/>
    <cellStyle name="常规 5 2 2 3 5 3 2 2 2 4" xfId="47308"/>
    <cellStyle name="常规 5 6 4 3 2 2 2 4" xfId="47309"/>
    <cellStyle name="常规 5 2 5 4 3 2 2 2 4" xfId="47310"/>
    <cellStyle name="常规 5 2 2 4 4 3 2 2 2 4" xfId="47311"/>
    <cellStyle name="常规 5 4 2 4 3 2 2 2 4" xfId="47312"/>
    <cellStyle name="常规 5 2 3 2 4 3 2 2 2 4" xfId="47313"/>
    <cellStyle name="常规 5 2 2 2 2 4 3 2 2 2 4" xfId="47314"/>
    <cellStyle name="常规 5 5 2 4 3 2 2 2 4" xfId="47315"/>
    <cellStyle name="常规 5 2 4 2 4 3 2 2 2 4" xfId="47316"/>
    <cellStyle name="常规 5 2 2 3 2 4 3 2 2 2 4" xfId="47317"/>
    <cellStyle name="常规 5 10 3 2 2 2 4" xfId="47318"/>
    <cellStyle name="常规 5 2 9 3 2 2 2 4" xfId="47319"/>
    <cellStyle name="常规 5 2 2 8 3 2 2 2 4" xfId="47320"/>
    <cellStyle name="常规 5 4 6 3 2 2 2 4" xfId="47321"/>
    <cellStyle name="常规 5 2 3 6 3 2 2 2 4" xfId="47322"/>
    <cellStyle name="常规 5 2 2 2 6 3 2 2 2 4" xfId="47323"/>
    <cellStyle name="常规 5 5 6 3 2 2 2 4" xfId="47324"/>
    <cellStyle name="常规 5 2 4 6 3 2 2 2 4" xfId="47325"/>
    <cellStyle name="常规 5 2 2 3 6 3 2 2 2 4" xfId="47326"/>
    <cellStyle name="常规 5 6 5 3 2 2 2 4" xfId="47327"/>
    <cellStyle name="常规 5 2 5 5 3 2 2 2 4" xfId="47328"/>
    <cellStyle name="常规 5 2 2 4 5 3 2 2 2 4" xfId="47329"/>
    <cellStyle name="常规 5 4 2 5 3 2 2 2 4" xfId="47330"/>
    <cellStyle name="常规 5 2 3 2 5 3 2 2 2 4" xfId="47331"/>
    <cellStyle name="常规 5 2 2 2 2 5 3 2 2 2 4" xfId="47332"/>
    <cellStyle name="常规 5 5 2 5 3 2 2 2 4" xfId="47333"/>
    <cellStyle name="常规 5 2 4 2 5 3 2 2 2 4" xfId="47334"/>
    <cellStyle name="常规 5 2 2 3 2 5 3 2 2 2 4" xfId="47335"/>
    <cellStyle name="常规 5 11 3 2 2 2 4" xfId="47336"/>
    <cellStyle name="常规 5 2 10 3 2 2 2 4" xfId="47337"/>
    <cellStyle name="常规 5 2 2 9 3 2 2 2 4" xfId="47338"/>
    <cellStyle name="常规 5 4 7 3 2 2 2 4" xfId="47339"/>
    <cellStyle name="常规 5 2 3 7 3 2 2 2 4" xfId="47340"/>
    <cellStyle name="常规 5 2 2 2 7 3 2 2 2 4" xfId="47341"/>
    <cellStyle name="常规 5 5 7 3 2 2 2 4" xfId="47342"/>
    <cellStyle name="常规 5 2 4 7 3 2 2 2 4" xfId="47343"/>
    <cellStyle name="常规 5 2 2 3 7 3 2 2 2 4" xfId="47344"/>
    <cellStyle name="常规 5 6 6 3 2 2 2 4" xfId="47345"/>
    <cellStyle name="常规 5 2 5 6 3 2 2 2 4" xfId="47346"/>
    <cellStyle name="常规 5 2 2 4 6 3 2 2 2 4" xfId="47347"/>
    <cellStyle name="常规 5 4 2 6 3 2 2 2 4" xfId="47348"/>
    <cellStyle name="常规 5 2 3 2 6 3 2 2 2 4" xfId="47349"/>
    <cellStyle name="常规 5 2 2 2 2 6 3 2 2 2 4" xfId="47350"/>
    <cellStyle name="常规 5 5 2 6 3 2 2 2 4" xfId="47351"/>
    <cellStyle name="常规 5 2 4 2 6 3 2 2 2 4" xfId="47352"/>
    <cellStyle name="常规 5 2 2 3 2 6 3 2 2 2 4" xfId="47353"/>
    <cellStyle name="常规 5 12 2 2 2 2 4" xfId="47354"/>
    <cellStyle name="常规 5 2 11 2 2 2 2 4" xfId="47355"/>
    <cellStyle name="常规 5 2 2 10 2 2 2 2 4" xfId="47356"/>
    <cellStyle name="常规 5 4 8 2 2 2 2 4" xfId="47357"/>
    <cellStyle name="常规 5 2 3 8 2 2 2 2 4" xfId="47358"/>
    <cellStyle name="常规 5 2 2 2 8 2 2 2 2 4" xfId="47359"/>
    <cellStyle name="常规 5 5 8 2 2 2 2 4" xfId="47360"/>
    <cellStyle name="常规 5 2 4 8 2 2 2 2 4" xfId="47361"/>
    <cellStyle name="常规 5 2 2 3 8 2 2 2 2 4" xfId="47362"/>
    <cellStyle name="常规 5 6 7 2 2 2 2 4" xfId="47363"/>
    <cellStyle name="常规 5 2 5 7 2 2 2 2 4" xfId="47364"/>
    <cellStyle name="常规 5 2 2 4 7 2 2 2 2 4" xfId="47365"/>
    <cellStyle name="常规 5 4 2 7 2 2 2 2 4" xfId="47366"/>
    <cellStyle name="常规 5 2 3 2 7 2 2 2 2 4" xfId="47367"/>
    <cellStyle name="常规 5 2 2 2 2 7 2 2 2 2 4" xfId="47368"/>
    <cellStyle name="常规 5 5 2 7 2 2 2 2 4" xfId="47369"/>
    <cellStyle name="常规 5 2 4 2 7 2 2 2 2 4" xfId="47370"/>
    <cellStyle name="常规 5 2 2 3 2 7 2 2 2 2 4" xfId="47371"/>
    <cellStyle name="常规 5 7 2 2 2 2 2 4" xfId="47372"/>
    <cellStyle name="常规 5 2 6 2 2 2 2 2 4" xfId="47373"/>
    <cellStyle name="常规 5 2 2 5 2 2 2 2 2 4" xfId="47374"/>
    <cellStyle name="常规 5 4 3 2 2 2 2 2 4" xfId="47375"/>
    <cellStyle name="常规 5 2 3 3 2 2 2 2 2 4" xfId="47376"/>
    <cellStyle name="常规 5 2 2 2 3 2 2 2 2 2 4" xfId="47377"/>
    <cellStyle name="常规 5 5 3 2 2 2 2 2 4" xfId="47378"/>
    <cellStyle name="常规 5 2 4 3 2 2 2 2 2 4" xfId="47379"/>
    <cellStyle name="常规 5 2 2 3 3 2 2 2 2 2 4" xfId="47380"/>
    <cellStyle name="常规 5 6 2 2 2 2 2 2 4" xfId="47381"/>
    <cellStyle name="常规 5 2 5 2 2 2 2 2 2 4" xfId="47382"/>
    <cellStyle name="常规 5 2 2 4 2 2 2 2 2 2 4" xfId="47383"/>
    <cellStyle name="常规 5 4 2 2 2 2 2 2 2 4" xfId="47384"/>
    <cellStyle name="常规 5 2 3 2 2 2 2 2 2 2 4" xfId="47385"/>
    <cellStyle name="常规 5 2 2 2 2 2 2 2 2 2 2 4" xfId="47386"/>
    <cellStyle name="常规 5 5 2 2 2 2 2 2 2 4" xfId="47387"/>
    <cellStyle name="常规 5 2 4 2 2 2 2 2 2 2 4" xfId="47388"/>
    <cellStyle name="常规 5 2 2 3 2 2 2 2 2 2 2 4" xfId="47389"/>
    <cellStyle name="常规 5 8 2 2 2 2 2 4" xfId="47390"/>
    <cellStyle name="常规 5 2 7 2 2 2 2 2 4" xfId="47391"/>
    <cellStyle name="常规 5 2 2 6 2 2 2 2 2 4" xfId="47392"/>
    <cellStyle name="常规 5 4 4 2 2 2 2 2 4" xfId="47393"/>
    <cellStyle name="常规 5 2 3 4 2 2 2 2 2 4" xfId="47394"/>
    <cellStyle name="常规 5 2 2 2 4 2 2 2 2 2 4" xfId="47395"/>
    <cellStyle name="常规 5 5 4 2 2 2 2 2 4" xfId="47396"/>
    <cellStyle name="常规 5 2 4 4 2 2 2 2 2 4" xfId="47397"/>
    <cellStyle name="常规 5 2 2 3 4 2 2 2 2 2 4" xfId="47398"/>
    <cellStyle name="常规 5 6 3 2 2 2 2 2 4" xfId="47399"/>
    <cellStyle name="常规 5 2 5 3 2 2 2 2 2 4" xfId="47400"/>
    <cellStyle name="常规 5 2 2 4 3 2 2 2 2 2 4" xfId="47401"/>
    <cellStyle name="常规 5 4 2 3 2 2 2 2 2 4" xfId="47402"/>
    <cellStyle name="常规 5 2 3 2 3 2 2 2 2 2 4" xfId="47403"/>
    <cellStyle name="常规 5 2 2 2 2 3 2 2 2 2 2 4" xfId="47404"/>
    <cellStyle name="常规 5 5 2 3 2 2 2 2 2 4" xfId="47405"/>
    <cellStyle name="常规 5 2 4 2 3 2 2 2 2 2 4" xfId="47406"/>
    <cellStyle name="常规 5 2 2 3 2 3 2 2 2 2 2 4" xfId="47407"/>
    <cellStyle name="常规 5 9 2 2 2 2 2 4" xfId="47408"/>
    <cellStyle name="常规 5 2 8 2 2 2 2 2 4" xfId="47409"/>
    <cellStyle name="常规 5 2 2 7 2 2 2 2 2 4" xfId="47410"/>
    <cellStyle name="常规 5 4 5 2 2 2 2 2 4" xfId="47411"/>
    <cellStyle name="常规 5 2 3 5 2 2 2 2 2 4" xfId="47412"/>
    <cellStyle name="常规 5 2 2 2 5 2 2 2 2 2 4" xfId="47413"/>
    <cellStyle name="常规 5 5 5 2 2 2 2 2 4" xfId="47414"/>
    <cellStyle name="常规 5 2 4 5 2 2 2 2 2 4" xfId="47415"/>
    <cellStyle name="常规 5 2 2 3 5 2 2 2 2 2 4" xfId="47416"/>
    <cellStyle name="常规 5 6 4 2 2 2 2 2 4" xfId="47417"/>
    <cellStyle name="常规 5 2 5 4 2 2 2 2 2 4" xfId="47418"/>
    <cellStyle name="常规 5 2 2 4 4 2 2 2 2 2 4" xfId="47419"/>
    <cellStyle name="常规 5 4 2 4 2 2 2 2 2 4" xfId="47420"/>
    <cellStyle name="常规 5 2 3 2 4 2 2 2 2 2 4" xfId="47421"/>
    <cellStyle name="常规 5 2 2 2 2 4 2 2 2 2 2 4" xfId="47422"/>
    <cellStyle name="常规 5 5 2 4 2 2 2 2 2 4" xfId="47423"/>
    <cellStyle name="常规 5 2 4 2 4 2 2 2 2 2 4" xfId="47424"/>
    <cellStyle name="常规 5 2 2 3 2 4 2 2 2 2 2 4" xfId="47425"/>
    <cellStyle name="常规 5 10 2 2 2 2 2 4" xfId="47426"/>
    <cellStyle name="常规 5 2 9 2 2 2 2 2 4" xfId="47427"/>
    <cellStyle name="常规 5 2 2 8 2 2 2 2 2 4" xfId="47428"/>
    <cellStyle name="常规 5 4 6 2 2 2 2 2 4" xfId="47429"/>
    <cellStyle name="常规 5 2 3 6 2 2 2 2 2 4" xfId="47430"/>
    <cellStyle name="常规 5 2 2 2 6 2 2 2 2 2 4" xfId="47431"/>
    <cellStyle name="常规 5 5 6 2 2 2 2 2 4" xfId="47432"/>
    <cellStyle name="常规 5 2 4 6 2 2 2 2 2 4" xfId="47433"/>
    <cellStyle name="常规 5 2 2 3 6 2 2 2 2 2 4" xfId="47434"/>
    <cellStyle name="常规 5 6 5 2 2 2 2 2 4" xfId="47435"/>
    <cellStyle name="常规 5 2 5 5 2 2 2 2 2 4" xfId="47436"/>
    <cellStyle name="常规 5 2 2 4 5 2 2 2 2 2 4" xfId="47437"/>
    <cellStyle name="常规 5 4 2 5 2 2 2 2 2 4" xfId="47438"/>
    <cellStyle name="常规 5 2 3 2 5 2 2 2 2 2 4" xfId="47439"/>
    <cellStyle name="常规 5 2 2 2 2 5 2 2 2 2 2 4" xfId="47440"/>
    <cellStyle name="常规 5 5 2 5 2 2 2 2 2 4" xfId="47441"/>
    <cellStyle name="常规 5 2 4 2 5 2 2 2 2 2 4" xfId="47442"/>
    <cellStyle name="常规 5 2 2 3 2 5 2 2 2 2 2 4" xfId="47443"/>
    <cellStyle name="常规 5 11 2 2 2 2 2 4" xfId="47444"/>
    <cellStyle name="常规 5 2 10 2 2 2 2 2 4" xfId="47445"/>
    <cellStyle name="常规 5 2 2 9 2 2 2 2 2 4" xfId="47446"/>
    <cellStyle name="常规 5 4 7 2 2 2 2 2 4" xfId="47447"/>
    <cellStyle name="常规 5 2 3 7 2 2 2 2 2 4" xfId="47448"/>
    <cellStyle name="常规 5 2 2 2 7 2 2 2 2 2 4" xfId="47449"/>
    <cellStyle name="常规 5 5 7 2 2 2 2 2 4" xfId="47450"/>
    <cellStyle name="常规 5 2 4 7 2 2 2 2 2 4" xfId="47451"/>
    <cellStyle name="常规 5 2 2 3 7 2 2 2 2 2 4" xfId="47452"/>
    <cellStyle name="常规 5 6 6 2 2 2 2 2 4" xfId="47453"/>
    <cellStyle name="常规 5 2 5 6 2 2 2 2 2 4" xfId="47454"/>
    <cellStyle name="常规 5 2 2 4 6 2 2 2 2 2 4" xfId="47455"/>
    <cellStyle name="常规 5 4 2 6 2 2 2 2 2 4" xfId="47456"/>
    <cellStyle name="常规 5 2 3 2 6 2 2 2 2 2 4" xfId="47457"/>
    <cellStyle name="常规 5 2 2 2 2 6 2 2 2 2 2 4" xfId="47458"/>
    <cellStyle name="常规 5 5 2 6 2 2 2 2 2 4" xfId="47459"/>
    <cellStyle name="常规 5 2 4 2 6 2 2 2 2 2 4" xfId="47460"/>
    <cellStyle name="常规 5 2 2 3 2 6 2 2 2 2 2 4" xfId="47461"/>
    <cellStyle name="常规 5 14 2 2 2 4" xfId="47462"/>
    <cellStyle name="常规 5 2 13 2 2 2 4" xfId="47463"/>
    <cellStyle name="常规 5 2 2 12 2 2 2 4" xfId="47464"/>
    <cellStyle name="常规 5 4 10 2 2 2 4" xfId="47465"/>
    <cellStyle name="常规 5 2 3 10 2 2 2 4" xfId="47466"/>
    <cellStyle name="常规 5 2 2 2 10 2 2 2 4" xfId="47467"/>
    <cellStyle name="常规 5 5 10 2 2 2 4" xfId="47468"/>
    <cellStyle name="常规 5 2 4 10 2 2 2 4" xfId="47469"/>
    <cellStyle name="常规 5 2 2 3 10 2 2 2 4" xfId="47470"/>
    <cellStyle name="常规 5 6 9 2 2 2 4" xfId="47471"/>
    <cellStyle name="常规 5 2 5 9 2 2 2 4" xfId="47472"/>
    <cellStyle name="常规 5 2 2 4 9 2 2 2 4" xfId="47473"/>
    <cellStyle name="常规 5 4 2 9 2 2 2 4" xfId="47474"/>
    <cellStyle name="常规 5 2 3 2 9 2 2 2 4" xfId="47475"/>
    <cellStyle name="常规 5 2 2 2 2 9 2 2 2 4" xfId="47476"/>
    <cellStyle name="常规 5 5 2 9 2 2 2 4" xfId="47477"/>
    <cellStyle name="常规 5 2 4 2 9 2 2 2 4" xfId="47478"/>
    <cellStyle name="常规 5 2 2 3 2 9 2 2 2 4" xfId="47479"/>
    <cellStyle name="常规 5 7 4 2 2 2 4" xfId="47480"/>
    <cellStyle name="常规 5 2 6 4 2 2 2 4" xfId="47481"/>
    <cellStyle name="常规 5 2 2 5 4 2 2 2 4" xfId="47482"/>
    <cellStyle name="常规 5 4 3 4 2 2 2 4" xfId="47483"/>
    <cellStyle name="常规 5 2 3 3 4 2 2 2 4" xfId="47484"/>
    <cellStyle name="常规 5 2 2 2 3 4 2 2 2 4" xfId="47485"/>
    <cellStyle name="常规 5 5 3 4 2 2 2 4" xfId="47486"/>
    <cellStyle name="常规 5 2 4 3 4 2 2 2 4" xfId="47487"/>
    <cellStyle name="常规 5 2 2 3 3 4 2 2 2 4" xfId="47488"/>
    <cellStyle name="常规 5 6 2 4 2 2 2 4" xfId="47489"/>
    <cellStyle name="常规 5 2 5 2 4 2 2 2 4" xfId="47490"/>
    <cellStyle name="常规 5 2 2 4 2 4 2 2 2 4" xfId="47491"/>
    <cellStyle name="常规 5 4 2 2 4 2 2 2 4" xfId="47492"/>
    <cellStyle name="常规 5 2 3 2 2 4 2 2 2 4" xfId="47493"/>
    <cellStyle name="常规 5 2 2 2 2 2 4 2 2 2 4" xfId="47494"/>
    <cellStyle name="常规 5 5 2 2 4 2 2 2 4" xfId="47495"/>
    <cellStyle name="常规 5 2 4 2 2 4 2 2 2 4" xfId="47496"/>
    <cellStyle name="常规 5 2 2 3 2 2 4 2 2 2 4" xfId="47497"/>
    <cellStyle name="常规 5 8 4 2 2 2 4" xfId="47498"/>
    <cellStyle name="常规 5 2 7 4 2 2 2 4" xfId="47499"/>
    <cellStyle name="常规 5 2 2 6 4 2 2 2 4" xfId="47500"/>
    <cellStyle name="常规 5 4 4 4 2 2 2 4" xfId="47501"/>
    <cellStyle name="常规 5 2 3 4 4 2 2 2 4" xfId="47502"/>
    <cellStyle name="常规 5 2 2 2 4 4 2 2 2 4" xfId="47503"/>
    <cellStyle name="常规 5 5 4 4 2 2 2 4" xfId="47504"/>
    <cellStyle name="常规 5 2 4 4 4 2 2 2 4" xfId="47505"/>
    <cellStyle name="常规 5 2 2 3 4 4 2 2 2 4" xfId="47506"/>
    <cellStyle name="常规 5 6 3 4 2 2 2 4" xfId="47507"/>
    <cellStyle name="常规 5 2 5 3 4 2 2 2 4" xfId="47508"/>
    <cellStyle name="常规 5 2 2 4 3 4 2 2 2 4" xfId="47509"/>
    <cellStyle name="常规 5 4 2 3 4 2 2 2 4" xfId="47510"/>
    <cellStyle name="常规 5 2 3 2 3 4 2 2 2 4" xfId="47511"/>
    <cellStyle name="常规 5 2 2 2 2 3 4 2 2 2 4" xfId="47512"/>
    <cellStyle name="常规 5 5 2 3 4 2 2 2 4" xfId="47513"/>
    <cellStyle name="常规 5 2 4 2 3 4 2 2 2 4" xfId="47514"/>
    <cellStyle name="常规 5 2 2 3 2 3 4 2 2 2 4" xfId="47515"/>
    <cellStyle name="常规 5 9 4 2 2 2 4" xfId="47516"/>
    <cellStyle name="常规 5 2 8 4 2 2 2 4" xfId="47517"/>
    <cellStyle name="常规 5 2 2 7 4 2 2 2 4" xfId="47518"/>
    <cellStyle name="常规 5 4 5 4 2 2 2 4" xfId="47519"/>
    <cellStyle name="常规 5 2 3 5 4 2 2 2 4" xfId="47520"/>
    <cellStyle name="常规 5 2 2 2 5 4 2 2 2 4" xfId="47521"/>
    <cellStyle name="常规 5 5 5 4 2 2 2 4" xfId="47522"/>
    <cellStyle name="常规 5 2 4 5 4 2 2 2 4" xfId="47523"/>
    <cellStyle name="常规 5 2 2 3 5 4 2 2 2 4" xfId="47524"/>
    <cellStyle name="常规 5 6 4 4 2 2 2 4" xfId="47525"/>
    <cellStyle name="常规 5 2 5 4 4 2 2 2 4" xfId="47526"/>
    <cellStyle name="常规 5 2 2 4 4 4 2 2 2 4" xfId="47527"/>
    <cellStyle name="常规 5 4 2 4 4 2 2 2 4" xfId="47528"/>
    <cellStyle name="常规 5 2 3 2 4 4 2 2 2 4" xfId="47529"/>
    <cellStyle name="常规 5 2 2 2 2 4 4 2 2 2 4" xfId="47530"/>
    <cellStyle name="常规 5 5 2 4 4 2 2 2 4" xfId="47531"/>
    <cellStyle name="常规 5 2 4 2 4 4 2 2 2 4" xfId="47532"/>
    <cellStyle name="常规 5 2 2 3 2 4 4 2 2 2 4" xfId="47533"/>
    <cellStyle name="常规 5 10 4 2 2 2 4" xfId="47534"/>
    <cellStyle name="常规 5 2 9 4 2 2 2 4" xfId="47535"/>
    <cellStyle name="常规 5 2 2 8 4 2 2 2 4" xfId="47536"/>
    <cellStyle name="常规 5 4 6 4 2 2 2 4" xfId="47537"/>
    <cellStyle name="常规 5 2 3 6 4 2 2 2 4" xfId="47538"/>
    <cellStyle name="常规 5 2 2 2 6 4 2 2 2 4" xfId="47539"/>
    <cellStyle name="常规 5 5 6 4 2 2 2 4" xfId="47540"/>
    <cellStyle name="常规 5 2 4 6 4 2 2 2 4" xfId="47541"/>
    <cellStyle name="常规 5 2 2 3 6 4 2 2 2 4" xfId="47542"/>
    <cellStyle name="常规 5 6 5 4 2 2 2 4" xfId="47543"/>
    <cellStyle name="常规 5 2 5 5 4 2 2 2 4" xfId="47544"/>
    <cellStyle name="常规 5 2 2 4 5 4 2 2 2 4" xfId="47545"/>
    <cellStyle name="常规 5 4 2 5 4 2 2 2 4" xfId="47546"/>
    <cellStyle name="常规 5 2 3 2 5 4 2 2 2 4" xfId="47547"/>
    <cellStyle name="常规 5 2 2 2 2 5 4 2 2 2 4" xfId="47548"/>
    <cellStyle name="常规 5 5 2 5 4 2 2 2 4" xfId="47549"/>
    <cellStyle name="常规 5 2 4 2 5 4 2 2 2 4" xfId="47550"/>
    <cellStyle name="常规 5 2 2 3 2 5 4 2 2 2 4" xfId="47551"/>
    <cellStyle name="常规 5 11 4 2 2 2 4" xfId="47552"/>
    <cellStyle name="常规 5 2 10 4 2 2 2 4" xfId="47553"/>
    <cellStyle name="常规 5 2 2 9 4 2 2 2 4" xfId="47554"/>
    <cellStyle name="常规 5 4 7 4 2 2 2 4" xfId="47555"/>
    <cellStyle name="常规 5 2 3 7 4 2 2 2 4" xfId="47556"/>
    <cellStyle name="常规 5 2 2 2 7 4 2 2 2 4" xfId="47557"/>
    <cellStyle name="常规 5 5 7 4 2 2 2 4" xfId="47558"/>
    <cellStyle name="常规 5 2 4 7 4 2 2 2 4" xfId="47559"/>
    <cellStyle name="常规 5 2 2 3 7 4 2 2 2 4" xfId="47560"/>
    <cellStyle name="常规 5 6 6 4 2 2 2 4" xfId="47561"/>
    <cellStyle name="常规 5 2 5 6 4 2 2 2 4" xfId="47562"/>
    <cellStyle name="常规 5 2 2 4 6 4 2 2 2 4" xfId="47563"/>
    <cellStyle name="常规 5 4 2 6 4 2 2 2 4" xfId="47564"/>
    <cellStyle name="常规 5 2 3 2 6 4 2 2 2 4" xfId="47565"/>
    <cellStyle name="常规 5 2 2 2 2 6 4 2 2 2 4" xfId="47566"/>
    <cellStyle name="常规 5 5 2 6 4 2 2 2 4" xfId="47567"/>
    <cellStyle name="常规 5 2 4 2 6 4 2 2 2 4" xfId="47568"/>
    <cellStyle name="常规 5 2 2 3 2 6 4 2 2 2 4" xfId="47569"/>
    <cellStyle name="常规 5 12 3 2 2 2 4" xfId="47570"/>
    <cellStyle name="常规 5 2 11 3 2 2 2 4" xfId="47571"/>
    <cellStyle name="常规 5 2 2 10 3 2 2 2 4" xfId="47572"/>
    <cellStyle name="常规 5 4 8 3 2 2 2 4" xfId="47573"/>
    <cellStyle name="常规 5 2 3 8 3 2 2 2 4" xfId="47574"/>
    <cellStyle name="常规 5 2 2 2 8 3 2 2 2 4" xfId="47575"/>
    <cellStyle name="常规 5 5 8 3 2 2 2 4" xfId="47576"/>
    <cellStyle name="常规 5 2 4 8 3 2 2 2 4" xfId="47577"/>
    <cellStyle name="常规 5 2 2 3 8 3 2 2 2 4" xfId="47578"/>
    <cellStyle name="常规 5 6 7 3 2 2 2 4" xfId="47579"/>
    <cellStyle name="常规 5 2 5 7 3 2 2 2 4" xfId="47580"/>
    <cellStyle name="常规 5 2 2 4 7 3 2 2 2 4" xfId="47581"/>
    <cellStyle name="常规 5 4 2 7 3 2 2 2 4" xfId="47582"/>
    <cellStyle name="常规 5 2 3 2 7 3 2 2 2 4" xfId="47583"/>
    <cellStyle name="常规 5 2 2 2 2 7 3 2 2 2 4" xfId="47584"/>
    <cellStyle name="常规 5 5 2 7 3 2 2 2 4" xfId="47585"/>
    <cellStyle name="常规 5 2 4 2 7 3 2 2 2 4" xfId="47586"/>
    <cellStyle name="常规 5 2 2 3 2 7 3 2 2 2 4" xfId="47587"/>
    <cellStyle name="常规 5 7 2 3 2 2 2 4" xfId="47588"/>
    <cellStyle name="常规 5 2 6 2 3 2 2 2 4" xfId="47589"/>
    <cellStyle name="常规 5 2 2 5 2 3 2 2 2 4" xfId="47590"/>
    <cellStyle name="常规 5 4 3 2 3 2 2 2 4" xfId="47591"/>
    <cellStyle name="常规 5 2 3 3 2 3 2 2 2 4" xfId="47592"/>
    <cellStyle name="常规 5 2 2 2 3 2 3 2 2 2 4" xfId="47593"/>
    <cellStyle name="常规 5 5 3 2 3 2 2 2 4" xfId="47594"/>
    <cellStyle name="常规 5 2 4 3 2 3 2 2 2 4" xfId="47595"/>
    <cellStyle name="常规 5 2 2 3 3 2 3 2 2 2 4" xfId="47596"/>
    <cellStyle name="常规 5 6 2 2 3 2 2 2 4" xfId="47597"/>
    <cellStyle name="常规 5 2 5 2 2 3 2 2 2 4" xfId="47598"/>
    <cellStyle name="常规 5 2 2 4 2 2 3 2 2 2 4" xfId="47599"/>
    <cellStyle name="常规 5 4 2 2 2 3 2 2 2 4" xfId="47600"/>
    <cellStyle name="常规 5 2 3 2 2 2 3 2 2 2 4" xfId="47601"/>
    <cellStyle name="常规 5 2 2 2 2 2 2 3 2 2 2 4" xfId="47602"/>
    <cellStyle name="常规 5 5 2 2 2 3 2 2 2 4" xfId="47603"/>
    <cellStyle name="常规 5 2 4 2 2 2 3 2 2 2 4" xfId="47604"/>
    <cellStyle name="常规 5 2 2 3 2 2 2 3 2 2 2 4" xfId="47605"/>
    <cellStyle name="常规 5 8 2 3 2 2 2 4" xfId="47606"/>
    <cellStyle name="常规 5 2 7 2 3 2 2 2 4" xfId="47607"/>
    <cellStyle name="常规 5 2 2 6 2 3 2 2 2 4" xfId="47608"/>
    <cellStyle name="常规 5 4 4 2 3 2 2 2 4" xfId="47609"/>
    <cellStyle name="常规 5 2 3 4 2 3 2 2 2 4" xfId="47610"/>
    <cellStyle name="常规 5 2 2 2 4 2 3 2 2 2 4" xfId="47611"/>
    <cellStyle name="常规 5 5 4 2 3 2 2 2 4" xfId="47612"/>
    <cellStyle name="常规 5 2 4 4 2 3 2 2 2 4" xfId="47613"/>
    <cellStyle name="常规 5 2 2 3 4 2 3 2 2 2 4" xfId="47614"/>
    <cellStyle name="常规 5 6 3 2 3 2 2 2 4" xfId="47615"/>
    <cellStyle name="常规 5 2 5 3 2 3 2 2 2 4" xfId="47616"/>
    <cellStyle name="常规 5 2 2 4 3 2 3 2 2 2 4" xfId="47617"/>
    <cellStyle name="常规 5 4 2 3 2 3 2 2 2 4" xfId="47618"/>
    <cellStyle name="常规 5 2 3 2 3 2 3 2 2 2 4" xfId="47619"/>
    <cellStyle name="常规 5 2 2 2 2 3 2 3 2 2 2 4" xfId="47620"/>
    <cellStyle name="常规 5 5 2 3 2 3 2 2 2 4" xfId="47621"/>
    <cellStyle name="常规 5 2 4 2 3 2 3 2 2 2 4" xfId="47622"/>
    <cellStyle name="常规 5 2 2 3 2 3 2 3 2 2 2 4" xfId="47623"/>
    <cellStyle name="常规 5 9 2 3 2 2 2 4" xfId="47624"/>
    <cellStyle name="常规 5 2 8 2 3 2 2 2 4" xfId="47625"/>
    <cellStyle name="常规 5 2 2 7 2 3 2 2 2 4" xfId="47626"/>
    <cellStyle name="常规 5 4 5 2 3 2 2 2 4" xfId="47627"/>
    <cellStyle name="常规 5 2 3 5 2 3 2 2 2 4" xfId="47628"/>
    <cellStyle name="常规 5 2 2 2 5 2 3 2 2 2 4" xfId="47629"/>
    <cellStyle name="常规 5 5 5 2 3 2 2 2 4" xfId="47630"/>
    <cellStyle name="常规 5 2 4 5 2 3 2 2 2 4" xfId="47631"/>
    <cellStyle name="常规 5 2 2 3 5 2 3 2 2 2 4" xfId="47632"/>
    <cellStyle name="常规 5 6 4 2 3 2 2 2 4" xfId="47633"/>
    <cellStyle name="常规 5 2 5 4 2 3 2 2 2 4" xfId="47634"/>
    <cellStyle name="常规 5 2 2 4 4 2 3 2 2 2 4" xfId="47635"/>
    <cellStyle name="常规 5 4 2 4 2 3 2 2 2 4" xfId="47636"/>
    <cellStyle name="常规 5 2 3 2 4 2 3 2 2 2 4" xfId="47637"/>
    <cellStyle name="常规 5 2 2 2 2 4 2 3 2 2 2 4" xfId="47638"/>
    <cellStyle name="常规 5 5 2 4 2 3 2 2 2 4" xfId="47639"/>
    <cellStyle name="常规 5 2 4 2 4 2 3 2 2 2 4" xfId="47640"/>
    <cellStyle name="常规 5 2 2 3 2 4 2 3 2 2 2 4" xfId="47641"/>
    <cellStyle name="常规 5 10 2 3 2 2 2 4" xfId="47642"/>
    <cellStyle name="常规 5 2 9 2 3 2 2 2 4" xfId="47643"/>
    <cellStyle name="常规 5 2 2 8 2 3 2 2 2 4" xfId="47644"/>
    <cellStyle name="常规 5 4 6 2 3 2 2 2 4" xfId="47645"/>
    <cellStyle name="常规 5 2 3 6 2 3 2 2 2 4" xfId="47646"/>
    <cellStyle name="常规 5 2 2 2 6 2 3 2 2 2 4" xfId="47647"/>
    <cellStyle name="常规 5 5 6 2 3 2 2 2 4" xfId="47648"/>
    <cellStyle name="常规 5 2 4 6 2 3 2 2 2 4" xfId="47649"/>
    <cellStyle name="常规 5 2 2 3 6 2 3 2 2 2 4" xfId="47650"/>
    <cellStyle name="常规 5 6 5 2 3 2 2 2 4" xfId="47651"/>
    <cellStyle name="常规 5 2 5 5 2 3 2 2 2 4" xfId="47652"/>
    <cellStyle name="常规 5 2 2 4 5 2 3 2 2 2 4" xfId="47653"/>
    <cellStyle name="常规 5 4 2 5 2 3 2 2 2 4" xfId="47654"/>
    <cellStyle name="常规 5 2 3 2 5 2 3 2 2 2 4" xfId="47655"/>
    <cellStyle name="常规 5 2 2 2 2 5 2 3 2 2 2 4" xfId="47656"/>
    <cellStyle name="常规 5 5 2 5 2 3 2 2 2 4" xfId="47657"/>
    <cellStyle name="常规 5 2 4 2 5 2 3 2 2 2 4" xfId="47658"/>
    <cellStyle name="常规 5 2 2 3 2 5 2 3 2 2 2 4" xfId="47659"/>
    <cellStyle name="常规 5 11 2 3 2 2 2 4" xfId="47660"/>
    <cellStyle name="常规 5 2 10 2 3 2 2 2 4" xfId="47661"/>
    <cellStyle name="常规 5 2 2 9 2 3 2 2 2 4" xfId="47662"/>
    <cellStyle name="常规 5 4 7 2 3 2 2 2 4" xfId="47663"/>
    <cellStyle name="常规 5 2 3 7 2 3 2 2 2 4" xfId="47664"/>
    <cellStyle name="常规 5 2 2 2 7 2 3 2 2 2 4" xfId="47665"/>
    <cellStyle name="常规 5 5 7 2 3 2 2 2 4" xfId="47666"/>
    <cellStyle name="常规 5 2 4 7 2 3 2 2 2 4" xfId="47667"/>
    <cellStyle name="常规 5 2 2 3 7 2 3 2 2 2 4" xfId="47668"/>
    <cellStyle name="常规 5 6 6 2 3 2 2 2 4" xfId="47669"/>
    <cellStyle name="常规 5 2 5 6 2 3 2 2 2 4" xfId="47670"/>
    <cellStyle name="常规 5 2 2 4 6 2 3 2 2 2 4" xfId="47671"/>
    <cellStyle name="常规 5 4 2 6 2 3 2 2 2 4" xfId="47672"/>
    <cellStyle name="常规 5 2 3 2 6 2 3 2 2 2 4" xfId="47673"/>
    <cellStyle name="常规 5 2 2 2 2 6 2 3 2 2 2 4" xfId="47674"/>
    <cellStyle name="常规 5 5 2 6 2 3 2 2 2 4" xfId="47675"/>
    <cellStyle name="常规 5 2 4 2 6 2 3 2 2 2 4" xfId="47676"/>
    <cellStyle name="常规 5 2 2 3 2 6 2 3 2 2 2 4" xfId="47677"/>
    <cellStyle name="常规 5 18 4" xfId="47678"/>
    <cellStyle name="常规 5 2 18 4" xfId="47679"/>
    <cellStyle name="常规 5 2 2 17 4" xfId="47680"/>
    <cellStyle name="常规 5 4 14 4" xfId="47681"/>
    <cellStyle name="常规 5 2 3 14 4" xfId="47682"/>
    <cellStyle name="常规 5 2 2 2 14 4" xfId="47683"/>
    <cellStyle name="常规 5 5 14 4" xfId="47684"/>
    <cellStyle name="常规 5 2 4 14 4" xfId="47685"/>
    <cellStyle name="常规 5 2 2 3 14 4" xfId="47686"/>
    <cellStyle name="常规 5 6 13 4" xfId="47687"/>
    <cellStyle name="常规 5 2 5 13 4" xfId="47688"/>
    <cellStyle name="常规 5 2 2 4 13 4" xfId="47689"/>
    <cellStyle name="常规 5 4 2 13 4" xfId="47690"/>
    <cellStyle name="常规 5 2 3 2 13 4" xfId="47691"/>
    <cellStyle name="常规 5 2 2 2 2 13 4" xfId="47692"/>
    <cellStyle name="常规 5 5 2 13 4" xfId="47693"/>
    <cellStyle name="常规 5 2 4 2 13 4" xfId="47694"/>
    <cellStyle name="常规 5 2 2 3 2 13 4" xfId="47695"/>
    <cellStyle name="常规 5 7 8 4" xfId="47696"/>
    <cellStyle name="常规 5 2 6 8 4" xfId="47697"/>
    <cellStyle name="常规 5 2 2 5 8 4" xfId="47698"/>
    <cellStyle name="常规 5 4 3 8 4" xfId="47699"/>
    <cellStyle name="常规 5 2 3 3 8 4" xfId="47700"/>
    <cellStyle name="常规 5 2 2 2 3 8 4" xfId="47701"/>
    <cellStyle name="常规 5 5 3 8 4" xfId="47702"/>
    <cellStyle name="常规 5 2 4 3 8 4" xfId="47703"/>
    <cellStyle name="常规 5 2 2 3 3 8 4" xfId="47704"/>
    <cellStyle name="常规 5 6 2 8 4" xfId="47705"/>
    <cellStyle name="常规 5 2 5 2 8 4" xfId="47706"/>
    <cellStyle name="常规 5 2 2 4 2 8 4" xfId="47707"/>
    <cellStyle name="常规 5 4 2 2 8 4" xfId="47708"/>
    <cellStyle name="常规 5 2 3 2 2 8 4" xfId="47709"/>
    <cellStyle name="常规 5 2 2 2 2 2 8 4" xfId="47710"/>
    <cellStyle name="常规 5 5 2 2 8 4" xfId="47711"/>
    <cellStyle name="常规 5 2 4 2 2 8 4" xfId="47712"/>
    <cellStyle name="常规 5 2 2 3 2 2 8 4" xfId="47713"/>
    <cellStyle name="常规 5 8 8 4" xfId="47714"/>
    <cellStyle name="常规 5 2 7 8 4" xfId="47715"/>
    <cellStyle name="常规 5 2 2 6 8 4" xfId="47716"/>
    <cellStyle name="常规 5 4 4 8 4" xfId="47717"/>
    <cellStyle name="常规 5 2 3 4 8 4" xfId="47718"/>
    <cellStyle name="常规 5 2 2 2 4 8 4" xfId="47719"/>
    <cellStyle name="常规 5 5 4 8 4" xfId="47720"/>
    <cellStyle name="常规 5 2 4 4 8 4" xfId="47721"/>
    <cellStyle name="常规 5 2 2 3 4 8 4" xfId="47722"/>
    <cellStyle name="常规 5 6 3 8 4" xfId="47723"/>
    <cellStyle name="常规 5 2 5 3 8 4" xfId="47724"/>
    <cellStyle name="常规 5 2 2 4 3 8 4" xfId="47725"/>
    <cellStyle name="常规 5 4 2 3 8 4" xfId="47726"/>
    <cellStyle name="常规 5 2 3 2 3 8 4" xfId="47727"/>
    <cellStyle name="常规 5 2 2 2 2 3 8 4" xfId="47728"/>
    <cellStyle name="常规 5 5 2 3 8 4" xfId="47729"/>
    <cellStyle name="常规 5 2 4 2 3 8 4" xfId="47730"/>
    <cellStyle name="常规 5 2 2 3 2 3 8 4" xfId="47731"/>
    <cellStyle name="常规 5 9 8 4" xfId="47732"/>
    <cellStyle name="常规 5 2 8 8 4" xfId="47733"/>
    <cellStyle name="常规 5 2 2 7 8 4" xfId="47734"/>
    <cellStyle name="常规 5 4 5 8 4" xfId="47735"/>
    <cellStyle name="常规 5 2 3 5 8 4" xfId="47736"/>
    <cellStyle name="常规 5 2 2 2 5 8 4" xfId="47737"/>
    <cellStyle name="常规 5 5 5 8 4" xfId="47738"/>
    <cellStyle name="常规 5 2 4 5 8 4" xfId="47739"/>
    <cellStyle name="常规 5 2 2 3 5 8 4" xfId="47740"/>
    <cellStyle name="常规 5 6 4 8 4" xfId="47741"/>
    <cellStyle name="常规 5 2 5 4 8 4" xfId="47742"/>
    <cellStyle name="常规 5 2 2 4 4 8 4" xfId="47743"/>
    <cellStyle name="常规 5 4 2 4 8 4" xfId="47744"/>
    <cellStyle name="常规 5 2 3 2 4 8 4" xfId="47745"/>
    <cellStyle name="常规 5 2 2 2 2 4 8 4" xfId="47746"/>
    <cellStyle name="常规 5 5 2 4 8 4" xfId="47747"/>
    <cellStyle name="常规 5 2 4 2 4 8 4" xfId="47748"/>
    <cellStyle name="常规 5 2 2 3 2 4 8 4" xfId="47749"/>
    <cellStyle name="常规 5 10 8 4" xfId="47750"/>
    <cellStyle name="常规 5 2 9 8 4" xfId="47751"/>
    <cellStyle name="常规 5 2 2 8 8 4" xfId="47752"/>
    <cellStyle name="常规 5 4 6 8 4" xfId="47753"/>
    <cellStyle name="常规 5 2 3 6 8 4" xfId="47754"/>
    <cellStyle name="常规 5 2 2 2 6 8 4" xfId="47755"/>
    <cellStyle name="常规 5 5 6 8 4" xfId="47756"/>
    <cellStyle name="常规 5 2 4 6 8 4" xfId="47757"/>
    <cellStyle name="常规 5 2 2 3 6 8 4" xfId="47758"/>
    <cellStyle name="常规 5 6 5 8 4" xfId="47759"/>
    <cellStyle name="常规 5 2 5 5 8 4" xfId="47760"/>
    <cellStyle name="常规 5 2 2 4 5 8 4" xfId="47761"/>
    <cellStyle name="常规 5 4 2 5 8 4" xfId="47762"/>
    <cellStyle name="常规 5 2 3 2 5 8 4" xfId="47763"/>
    <cellStyle name="常规 5 2 2 2 2 5 8 4" xfId="47764"/>
    <cellStyle name="常规 5 5 2 5 8 4" xfId="47765"/>
    <cellStyle name="常规 5 2 4 2 5 8 4" xfId="47766"/>
    <cellStyle name="常规 5 2 2 3 2 5 8 4" xfId="47767"/>
    <cellStyle name="常规 5 11 8 4" xfId="47768"/>
    <cellStyle name="常规 5 2 10 8 4" xfId="47769"/>
    <cellStyle name="常规 5 2 2 9 8 4" xfId="47770"/>
    <cellStyle name="常规 5 4 7 8 4" xfId="47771"/>
    <cellStyle name="常规 5 2 3 7 8 4" xfId="47772"/>
    <cellStyle name="常规 5 2 2 2 7 8 4" xfId="47773"/>
    <cellStyle name="常规 5 5 7 8 4" xfId="47774"/>
    <cellStyle name="常规 5 2 4 7 8 4" xfId="47775"/>
    <cellStyle name="常规 5 2 2 3 7 8 4" xfId="47776"/>
    <cellStyle name="常规 5 6 6 8 4" xfId="47777"/>
    <cellStyle name="常规 5 2 5 6 8 4" xfId="47778"/>
    <cellStyle name="常规 5 2 2 4 6 8 4" xfId="47779"/>
    <cellStyle name="常规 5 4 2 6 8 4" xfId="47780"/>
    <cellStyle name="常规 5 2 3 2 6 8 4" xfId="47781"/>
    <cellStyle name="常规 5 2 2 2 2 6 8 4" xfId="47782"/>
    <cellStyle name="常规 5 5 2 6 8 4" xfId="47783"/>
    <cellStyle name="常规 5 2 4 2 6 8 4" xfId="47784"/>
    <cellStyle name="常规 5 2 2 3 2 6 8 4" xfId="47785"/>
    <cellStyle name="常规 5 12 7 4" xfId="47786"/>
    <cellStyle name="常规 5 2 11 7 4" xfId="47787"/>
    <cellStyle name="常规 5 2 2 10 7 4" xfId="47788"/>
    <cellStyle name="常规 5 4 8 7 4" xfId="47789"/>
    <cellStyle name="常规 5 2 3 8 7 4" xfId="47790"/>
    <cellStyle name="常规 5 2 2 2 8 7 4" xfId="47791"/>
    <cellStyle name="常规 5 5 8 7 4" xfId="47792"/>
    <cellStyle name="常规 5 2 4 8 7 4" xfId="47793"/>
    <cellStyle name="常规 5 2 2 3 8 7 4" xfId="47794"/>
    <cellStyle name="常规 5 6 7 7 4" xfId="47795"/>
    <cellStyle name="常规 5 2 5 7 7 4" xfId="47796"/>
    <cellStyle name="常规 5 2 2 4 7 7 4" xfId="47797"/>
    <cellStyle name="常规 5 4 2 7 7 4" xfId="47798"/>
    <cellStyle name="常规 5 2 3 2 7 7 4" xfId="47799"/>
    <cellStyle name="常规 5 2 2 2 2 7 7 4" xfId="47800"/>
    <cellStyle name="常规 5 5 2 7 7 4" xfId="47801"/>
    <cellStyle name="常规 5 2 4 2 7 7 4" xfId="47802"/>
    <cellStyle name="常规 5 2 2 3 2 7 7 4" xfId="47803"/>
    <cellStyle name="常规 5 7 2 7 4" xfId="47804"/>
    <cellStyle name="常规 5 2 6 2 7 4" xfId="47805"/>
    <cellStyle name="常规 5 2 2 5 2 7 4" xfId="47806"/>
    <cellStyle name="常规 5 4 3 2 7 4" xfId="47807"/>
    <cellStyle name="常规 5 2 3 3 2 7 4" xfId="47808"/>
    <cellStyle name="常规 5 2 2 2 3 2 7 4" xfId="47809"/>
    <cellStyle name="常规 5 5 3 2 7 4" xfId="47810"/>
    <cellStyle name="常规 5 2 4 3 2 7 4" xfId="47811"/>
    <cellStyle name="常规 5 2 2 3 3 2 7 4" xfId="47812"/>
    <cellStyle name="常规 5 6 2 2 7 4" xfId="47813"/>
    <cellStyle name="常规 5 2 5 2 2 7 4" xfId="47814"/>
    <cellStyle name="常规 5 2 2 4 2 2 7 4" xfId="47815"/>
    <cellStyle name="常规 5 4 2 2 2 7 4" xfId="47816"/>
    <cellStyle name="常规 5 2 3 2 2 2 7 4" xfId="47817"/>
    <cellStyle name="常规 5 2 2 2 2 2 2 7 4" xfId="47818"/>
    <cellStyle name="常规 5 5 2 2 2 7 4" xfId="47819"/>
    <cellStyle name="常规 5 2 4 2 2 2 7 4" xfId="47820"/>
    <cellStyle name="常规 5 2 2 3 2 2 2 7 4" xfId="47821"/>
    <cellStyle name="常规 5 8 2 7 4" xfId="47822"/>
    <cellStyle name="常规 5 2 7 2 7 4" xfId="47823"/>
    <cellStyle name="常规 5 2 2 6 2 7 4" xfId="47824"/>
    <cellStyle name="常规 5 4 4 2 7 4" xfId="47825"/>
    <cellStyle name="常规 5 2 3 4 2 7 4" xfId="47826"/>
    <cellStyle name="常规 5 2 2 2 4 2 7 4" xfId="47827"/>
    <cellStyle name="常规 5 5 4 2 7 4" xfId="47828"/>
    <cellStyle name="常规 5 2 4 4 2 7 4" xfId="47829"/>
    <cellStyle name="常规 5 2 2 3 4 2 7 4" xfId="47830"/>
    <cellStyle name="常规 5 6 3 2 7 4" xfId="47831"/>
    <cellStyle name="常规 5 2 5 3 2 7 4" xfId="47832"/>
    <cellStyle name="常规 5 2 2 4 3 2 7 4" xfId="47833"/>
    <cellStyle name="常规 5 4 2 3 2 7 4" xfId="47834"/>
    <cellStyle name="常规 5 2 3 2 3 2 7 4" xfId="47835"/>
    <cellStyle name="常规 5 2 2 2 2 3 2 7 4" xfId="47836"/>
    <cellStyle name="常规 5 5 2 3 2 7 4" xfId="47837"/>
    <cellStyle name="常规 5 2 4 2 3 2 7 4" xfId="47838"/>
    <cellStyle name="常规 5 2 2 3 2 3 2 7 4" xfId="47839"/>
    <cellStyle name="常规 5 9 2 7 4" xfId="47840"/>
    <cellStyle name="常规 5 2 8 2 7 4" xfId="47841"/>
    <cellStyle name="常规 5 2 2 7 2 7 4" xfId="47842"/>
    <cellStyle name="常规 5 4 5 2 7 4" xfId="47843"/>
    <cellStyle name="常规 5 2 3 5 2 7 4" xfId="47844"/>
    <cellStyle name="常规 5 2 2 2 5 2 7 4" xfId="47845"/>
    <cellStyle name="常规 5 5 5 2 7 4" xfId="47846"/>
    <cellStyle name="常规 5 2 4 5 2 7 4" xfId="47847"/>
    <cellStyle name="常规 5 2 2 3 5 2 7 4" xfId="47848"/>
    <cellStyle name="常规 5 6 4 2 7 4" xfId="47849"/>
    <cellStyle name="常规 5 2 5 4 2 7 4" xfId="47850"/>
    <cellStyle name="常规 5 2 2 4 4 2 7 4" xfId="47851"/>
    <cellStyle name="常规 5 4 2 4 2 7 4" xfId="47852"/>
    <cellStyle name="常规 5 2 3 2 4 2 7 4" xfId="47853"/>
    <cellStyle name="常规 5 2 2 2 2 4 2 7 4" xfId="47854"/>
    <cellStyle name="常规 5 5 2 4 2 7 4" xfId="47855"/>
    <cellStyle name="常规 5 2 4 2 4 2 7 4" xfId="47856"/>
    <cellStyle name="常规 5 2 2 3 2 4 2 7 4" xfId="47857"/>
    <cellStyle name="常规 5 10 2 7 4" xfId="47858"/>
    <cellStyle name="常规 5 2 9 2 7 4" xfId="47859"/>
    <cellStyle name="常规 5 2 2 8 2 7 4" xfId="47860"/>
    <cellStyle name="常规 5 4 6 2 7 4" xfId="47861"/>
    <cellStyle name="常规 5 2 3 6 2 7 4" xfId="47862"/>
    <cellStyle name="常规 5 2 2 2 6 2 7 4" xfId="47863"/>
    <cellStyle name="常规 5 5 6 2 7 4" xfId="47864"/>
    <cellStyle name="常规 5 2 4 6 2 7 4" xfId="47865"/>
    <cellStyle name="常规 5 2 2 3 6 2 7 4" xfId="47866"/>
    <cellStyle name="常规 5 6 5 2 7 4" xfId="47867"/>
    <cellStyle name="常规 5 2 5 5 2 7 4" xfId="47868"/>
    <cellStyle name="常规 5 2 2 4 5 2 7 4" xfId="47869"/>
    <cellStyle name="常规 5 4 2 5 2 7 4" xfId="47870"/>
    <cellStyle name="常规 5 2 3 2 5 2 7 4" xfId="47871"/>
    <cellStyle name="常规 5 2 2 2 2 5 2 7 4" xfId="47872"/>
    <cellStyle name="常规 5 5 2 5 2 7 4" xfId="47873"/>
    <cellStyle name="常规 5 2 4 2 5 2 7 4" xfId="47874"/>
    <cellStyle name="常规 5 2 2 3 2 5 2 7 4" xfId="47875"/>
    <cellStyle name="常规 5 11 2 7 4" xfId="47876"/>
    <cellStyle name="常规 5 2 10 2 7 4" xfId="47877"/>
    <cellStyle name="常规 5 2 2 9 2 7 4" xfId="47878"/>
    <cellStyle name="常规 5 4 7 2 7 4" xfId="47879"/>
    <cellStyle name="常规 5 2 3 7 2 7 4" xfId="47880"/>
    <cellStyle name="常规 5 2 2 2 7 2 7 4" xfId="47881"/>
    <cellStyle name="常规 5 5 7 2 7 4" xfId="47882"/>
    <cellStyle name="常规 5 2 4 7 2 7 4" xfId="47883"/>
    <cellStyle name="常规 5 2 2 3 7 2 7 4" xfId="47884"/>
    <cellStyle name="常规 5 6 6 2 7 4" xfId="47885"/>
    <cellStyle name="常规 5 2 5 6 2 7 4" xfId="47886"/>
    <cellStyle name="常规 5 2 2 4 6 2 7 4" xfId="47887"/>
    <cellStyle name="常规 5 4 2 6 2 7 4" xfId="47888"/>
    <cellStyle name="常规 5 2 3 2 6 2 7 4" xfId="47889"/>
    <cellStyle name="常规 5 2 2 2 2 6 2 7 4" xfId="47890"/>
    <cellStyle name="常规 5 5 2 6 2 7 4" xfId="47891"/>
    <cellStyle name="常规 5 2 4 2 6 2 7 4" xfId="47892"/>
    <cellStyle name="常规 5 2 2 3 2 6 2 7 4" xfId="47893"/>
    <cellStyle name="常规 5 13 5 4" xfId="47894"/>
    <cellStyle name="常规 5 2 12 5 4" xfId="47895"/>
    <cellStyle name="常规 5 2 2 11 5 4" xfId="47896"/>
    <cellStyle name="常规 5 4 9 5 4" xfId="47897"/>
    <cellStyle name="常规 5 2 3 9 5 4" xfId="47898"/>
    <cellStyle name="常规 5 2 2 2 9 5 4" xfId="47899"/>
    <cellStyle name="常规 5 5 9 5 4" xfId="47900"/>
    <cellStyle name="常规 5 2 4 9 5 4" xfId="47901"/>
    <cellStyle name="常规 5 2 2 3 9 5 4" xfId="47902"/>
    <cellStyle name="常规 5 6 8 5 4" xfId="47903"/>
    <cellStyle name="常规 5 2 5 8 5 4" xfId="47904"/>
    <cellStyle name="常规 5 2 2 4 8 5 4" xfId="47905"/>
    <cellStyle name="常规 5 4 2 8 5 4" xfId="47906"/>
    <cellStyle name="常规 5 2 3 2 8 5 4" xfId="47907"/>
    <cellStyle name="常规 5 2 2 2 2 8 5 4" xfId="47908"/>
    <cellStyle name="常规 5 5 2 8 5 4" xfId="47909"/>
    <cellStyle name="常规 5 2 4 2 8 5 4" xfId="47910"/>
    <cellStyle name="常规 5 2 2 3 2 8 5 4" xfId="47911"/>
    <cellStyle name="常规 5 7 3 5 4" xfId="47912"/>
    <cellStyle name="常规 5 2 6 3 5 4" xfId="47913"/>
    <cellStyle name="常规 5 2 2 5 3 5 4" xfId="47914"/>
    <cellStyle name="常规 5 4 3 3 5 4" xfId="47915"/>
    <cellStyle name="常规 5 2 3 3 3 5 4" xfId="47916"/>
    <cellStyle name="常规 5 2 2 2 3 3 5 4" xfId="47917"/>
    <cellStyle name="常规 5 5 3 3 5 4" xfId="47918"/>
    <cellStyle name="常规 5 2 4 3 3 5 4" xfId="47919"/>
    <cellStyle name="常规 5 2 2 3 3 3 5 4" xfId="47920"/>
    <cellStyle name="常规 5 6 2 3 5 4" xfId="47921"/>
    <cellStyle name="常规 5 2 5 2 3 5 4" xfId="47922"/>
    <cellStyle name="常规 5 2 2 4 2 3 5 4" xfId="47923"/>
    <cellStyle name="常规 5 4 2 2 3 5 4" xfId="47924"/>
    <cellStyle name="常规 5 2 3 2 2 3 5 4" xfId="47925"/>
    <cellStyle name="常规 5 2 2 2 2 2 3 5 4" xfId="47926"/>
    <cellStyle name="常规 5 5 2 2 3 5 4" xfId="47927"/>
    <cellStyle name="常规 5 2 4 2 2 3 5 4" xfId="47928"/>
    <cellStyle name="常规 5 2 2 3 2 2 3 5 4" xfId="47929"/>
    <cellStyle name="常规 5 8 3 5 4" xfId="47930"/>
    <cellStyle name="常规 5 2 7 3 5 4" xfId="47931"/>
    <cellStyle name="常规 5 2 2 6 3 5 4" xfId="47932"/>
    <cellStyle name="常规 5 4 4 3 5 4" xfId="47933"/>
    <cellStyle name="常规 5 2 3 4 3 5 4" xfId="47934"/>
    <cellStyle name="常规 5 2 2 2 4 3 5 4" xfId="47935"/>
    <cellStyle name="常规 5 5 4 3 5 4" xfId="47936"/>
    <cellStyle name="常规 5 2 4 4 3 5 4" xfId="47937"/>
    <cellStyle name="常规 5 2 2 3 4 3 5 4" xfId="47938"/>
    <cellStyle name="常规 5 6 3 3 5 4" xfId="47939"/>
    <cellStyle name="常规 5 2 5 3 3 5 4" xfId="47940"/>
    <cellStyle name="常规 5 2 2 4 3 3 5 4" xfId="47941"/>
    <cellStyle name="常规 5 4 2 3 3 5 4" xfId="47942"/>
    <cellStyle name="常规 5 2 3 2 3 3 5 4" xfId="47943"/>
    <cellStyle name="常规 5 2 2 2 2 3 3 5 4" xfId="47944"/>
    <cellStyle name="常规 5 5 2 3 3 5 4" xfId="47945"/>
    <cellStyle name="常规 5 2 4 2 3 3 5 4" xfId="47946"/>
    <cellStyle name="常规 5 2 2 3 2 3 3 5 4" xfId="47947"/>
    <cellStyle name="常规 5 9 3 5 4" xfId="47948"/>
    <cellStyle name="常规 5 2 8 3 5 4" xfId="47949"/>
    <cellStyle name="常规 5 2 2 7 3 5 4" xfId="47950"/>
    <cellStyle name="常规 5 4 5 3 5 4" xfId="47951"/>
    <cellStyle name="常规 5 2 3 5 3 5 4" xfId="47952"/>
    <cellStyle name="常规 5 2 2 2 5 3 5 4" xfId="47953"/>
    <cellStyle name="常规 5 5 5 3 5 4" xfId="47954"/>
    <cellStyle name="常规 5 2 4 5 3 5 4" xfId="47955"/>
    <cellStyle name="常规 5 2 2 3 5 3 5 4" xfId="47956"/>
    <cellStyle name="常规 5 6 4 3 5 4" xfId="47957"/>
    <cellStyle name="常规 5 2 5 4 3 5 4" xfId="47958"/>
    <cellStyle name="常规 5 2 2 4 4 3 5 4" xfId="47959"/>
    <cellStyle name="常规 5 4 2 4 3 5 4" xfId="47960"/>
    <cellStyle name="常规 5 2 3 2 4 3 5 4" xfId="47961"/>
    <cellStyle name="常规 5 2 2 2 2 4 3 5 4" xfId="47962"/>
    <cellStyle name="常规 5 5 2 4 3 5 4" xfId="47963"/>
    <cellStyle name="常规 5 2 4 2 4 3 5 4" xfId="47964"/>
    <cellStyle name="常规 5 2 2 3 2 4 3 5 4" xfId="47965"/>
    <cellStyle name="常规 5 10 3 5 4" xfId="47966"/>
    <cellStyle name="常规 5 2 9 3 5 4" xfId="47967"/>
    <cellStyle name="常规 5 2 2 8 3 5 4" xfId="47968"/>
    <cellStyle name="常规 5 4 6 3 5 4" xfId="47969"/>
    <cellStyle name="常规 5 2 3 6 3 5 4" xfId="47970"/>
    <cellStyle name="常规 5 2 2 2 6 3 5 4" xfId="47971"/>
    <cellStyle name="常规 5 5 6 3 5 4" xfId="47972"/>
    <cellStyle name="常规 5 2 4 6 3 5 4" xfId="47973"/>
    <cellStyle name="常规 5 2 2 3 6 3 5 4" xfId="47974"/>
    <cellStyle name="常规 5 6 5 3 5 4" xfId="47975"/>
    <cellStyle name="常规 5 2 5 5 3 5 4" xfId="47976"/>
    <cellStyle name="常规 5 2 2 4 5 3 5 4" xfId="47977"/>
    <cellStyle name="常规 5 4 2 5 3 5 4" xfId="47978"/>
    <cellStyle name="常规 5 2 3 2 5 3 5 4" xfId="47979"/>
    <cellStyle name="常规 5 2 2 2 2 5 3 5 4" xfId="47980"/>
    <cellStyle name="常规 5 5 2 5 3 5 4" xfId="47981"/>
    <cellStyle name="常规 5 2 4 2 5 3 5 4" xfId="47982"/>
    <cellStyle name="常规 5 2 2 3 2 5 3 5 4" xfId="47983"/>
    <cellStyle name="常规 5 11 3 5 4" xfId="47984"/>
    <cellStyle name="常规 5 2 10 3 5 4" xfId="47985"/>
    <cellStyle name="常规 5 2 2 9 3 5 4" xfId="47986"/>
    <cellStyle name="常规 5 4 7 3 5 4" xfId="47987"/>
    <cellStyle name="常规 5 2 3 7 3 5 4" xfId="47988"/>
    <cellStyle name="常规 5 2 2 2 7 3 5 4" xfId="47989"/>
    <cellStyle name="常规 5 5 7 3 5 4" xfId="47990"/>
    <cellStyle name="常规 5 2 4 7 3 5 4" xfId="47991"/>
    <cellStyle name="常规 5 2 2 3 7 3 5 4" xfId="47992"/>
    <cellStyle name="常规 5 6 6 3 5 4" xfId="47993"/>
    <cellStyle name="常规 5 2 5 6 3 5 4" xfId="47994"/>
    <cellStyle name="常规 5 2 2 4 6 3 5 4" xfId="47995"/>
    <cellStyle name="常规 5 4 2 6 3 5 4" xfId="47996"/>
    <cellStyle name="常规 5 2 3 2 6 3 5 4" xfId="47997"/>
    <cellStyle name="常规 5 2 2 2 2 6 3 5 4" xfId="47998"/>
    <cellStyle name="常规 5 5 2 6 3 5 4" xfId="47999"/>
    <cellStyle name="常规 5 2 4 2 6 3 5 4" xfId="48000"/>
    <cellStyle name="常规 5 2 2 3 2 6 3 5 4" xfId="48001"/>
    <cellStyle name="常规 5 12 2 5 4" xfId="48002"/>
    <cellStyle name="常规 5 2 11 2 5 4" xfId="48003"/>
    <cellStyle name="常规 5 2 2 10 2 5 4" xfId="48004"/>
    <cellStyle name="常规 5 4 8 2 5 4" xfId="48005"/>
    <cellStyle name="常规 5 2 3 8 2 5 4" xfId="48006"/>
    <cellStyle name="常规 5 2 2 2 8 2 5 4" xfId="48007"/>
    <cellStyle name="常规 5 5 8 2 5 4" xfId="48008"/>
    <cellStyle name="常规 5 2 4 8 2 5 4" xfId="48009"/>
    <cellStyle name="常规 5 2 2 3 8 2 5 4" xfId="48010"/>
    <cellStyle name="常规 5 6 7 2 5 4" xfId="48011"/>
    <cellStyle name="常规 5 2 5 7 2 5 4" xfId="48012"/>
    <cellStyle name="常规 5 2 2 4 7 2 5 4" xfId="48013"/>
    <cellStyle name="常规 5 4 2 7 2 5 4" xfId="48014"/>
    <cellStyle name="常规 5 2 3 2 7 2 5 4" xfId="48015"/>
    <cellStyle name="常规 5 2 2 2 2 7 2 5 4" xfId="48016"/>
    <cellStyle name="常规 5 5 2 7 2 5 4" xfId="48017"/>
    <cellStyle name="常规 5 2 4 2 7 2 5 4" xfId="48018"/>
    <cellStyle name="常规 5 2 2 3 2 7 2 5 4" xfId="48019"/>
    <cellStyle name="常规 5 7 2 2 5 4" xfId="48020"/>
    <cellStyle name="常规 5 2 6 2 2 5 4" xfId="48021"/>
    <cellStyle name="常规 5 2 2 5 2 2 5 4" xfId="48022"/>
    <cellStyle name="常规 5 4 3 2 2 5 4" xfId="48023"/>
    <cellStyle name="常规 5 2 3 3 2 2 5 4" xfId="48024"/>
    <cellStyle name="常规 5 2 2 2 3 2 2 5 4" xfId="48025"/>
    <cellStyle name="常规 5 5 3 2 2 5 4" xfId="48026"/>
    <cellStyle name="常规 5 2 4 3 2 2 5 4" xfId="48027"/>
    <cellStyle name="常规 5 2 2 3 3 2 2 5 4" xfId="48028"/>
    <cellStyle name="常规 5 6 2 2 2 5 4" xfId="48029"/>
    <cellStyle name="常规 5 2 5 2 2 2 5 4" xfId="48030"/>
    <cellStyle name="常规 5 2 2 4 2 2 2 5 4" xfId="48031"/>
    <cellStyle name="常规 5 4 2 2 2 2 5 4" xfId="48032"/>
    <cellStyle name="常规 5 2 3 2 2 2 2 5 4" xfId="48033"/>
    <cellStyle name="常规 5 2 2 2 2 2 2 2 5 4" xfId="48034"/>
    <cellStyle name="常规 5 5 2 2 2 2 5 4" xfId="48035"/>
    <cellStyle name="常规 5 2 4 2 2 2 2 5 4" xfId="48036"/>
    <cellStyle name="常规 5 2 2 3 2 2 2 2 5 4" xfId="48037"/>
    <cellStyle name="常规 5 8 2 2 5 4" xfId="48038"/>
    <cellStyle name="常规 5 2 7 2 2 5 4" xfId="48039"/>
    <cellStyle name="常规 5 2 2 6 2 2 5 4" xfId="48040"/>
    <cellStyle name="常规 5 4 4 2 2 5 4" xfId="48041"/>
    <cellStyle name="常规 5 2 3 4 2 2 5 4" xfId="48042"/>
    <cellStyle name="常规 5 2 2 2 4 2 2 5 4" xfId="48043"/>
    <cellStyle name="常规 5 5 4 2 2 5 4" xfId="48044"/>
    <cellStyle name="常规 5 2 4 4 2 2 5 4" xfId="48045"/>
    <cellStyle name="常规 5 2 2 3 4 2 2 5 4" xfId="48046"/>
    <cellStyle name="常规 5 6 3 2 2 5 4" xfId="48047"/>
    <cellStyle name="常规 5 2 5 3 2 2 5 4" xfId="48048"/>
    <cellStyle name="常规 5 2 2 4 3 2 2 5 4" xfId="48049"/>
    <cellStyle name="常规 5 4 2 3 2 2 5 4" xfId="48050"/>
    <cellStyle name="常规 5 2 3 2 3 2 2 5 4" xfId="48051"/>
    <cellStyle name="常规 5 2 2 2 2 3 2 2 5 4" xfId="48052"/>
    <cellStyle name="常规 5 5 2 3 2 2 5 4" xfId="48053"/>
    <cellStyle name="常规 5 2 4 2 3 2 2 5 4" xfId="48054"/>
    <cellStyle name="常规 5 2 2 3 2 3 2 2 5 4" xfId="48055"/>
    <cellStyle name="常规 5 9 2 2 5 4" xfId="48056"/>
    <cellStyle name="常规 5 2 8 2 2 5 4" xfId="48057"/>
    <cellStyle name="常规 5 2 2 7 2 2 5 4" xfId="48058"/>
    <cellStyle name="常规 5 4 5 2 2 5 4" xfId="48059"/>
    <cellStyle name="常规 5 2 3 5 2 2 5 4" xfId="48060"/>
    <cellStyle name="常规 5 2 2 2 5 2 2 5 4" xfId="48061"/>
    <cellStyle name="常规 5 5 5 2 2 5 4" xfId="48062"/>
    <cellStyle name="常规 5 2 4 5 2 2 5 4" xfId="48063"/>
    <cellStyle name="常规 5 2 2 3 5 2 2 5 4" xfId="48064"/>
    <cellStyle name="常规 5 6 4 2 2 5 4" xfId="48065"/>
    <cellStyle name="常规 5 2 5 4 2 2 5 4" xfId="48066"/>
    <cellStyle name="常规 5 2 2 4 4 2 2 5 4" xfId="48067"/>
    <cellStyle name="常规 5 4 2 4 2 2 5 4" xfId="48068"/>
    <cellStyle name="常规 5 2 3 2 4 2 2 5 4" xfId="48069"/>
    <cellStyle name="常规 5 2 2 2 2 4 2 2 5 4" xfId="48070"/>
    <cellStyle name="常规 5 5 2 4 2 2 5 4" xfId="48071"/>
    <cellStyle name="常规 5 2 4 2 4 2 2 5 4" xfId="48072"/>
    <cellStyle name="常规 5 2 2 3 2 4 2 2 5 4" xfId="48073"/>
    <cellStyle name="常规 5 10 2 2 5 4" xfId="48074"/>
    <cellStyle name="常规 5 2 9 2 2 5 4" xfId="48075"/>
    <cellStyle name="常规 5 2 2 8 2 2 5 4" xfId="48076"/>
    <cellStyle name="常规 5 4 6 2 2 5 4" xfId="48077"/>
    <cellStyle name="常规 5 2 3 6 2 2 5 4" xfId="48078"/>
    <cellStyle name="常规 5 2 2 2 6 2 2 5 4" xfId="48079"/>
    <cellStyle name="常规 5 5 6 2 2 5 4" xfId="48080"/>
    <cellStyle name="常规 5 2 4 6 2 2 5 4" xfId="48081"/>
    <cellStyle name="常规 5 2 2 3 6 2 2 5 4" xfId="48082"/>
    <cellStyle name="常规 5 6 5 2 2 5 4" xfId="48083"/>
    <cellStyle name="常规 5 2 5 5 2 2 5 4" xfId="48084"/>
    <cellStyle name="常规 5 2 2 4 5 2 2 5 4" xfId="48085"/>
    <cellStyle name="常规 5 4 2 5 2 2 5 4" xfId="48086"/>
    <cellStyle name="常规 5 2 3 2 5 2 2 5 4" xfId="48087"/>
    <cellStyle name="常规 5 2 2 2 2 5 2 2 5 4" xfId="48088"/>
    <cellStyle name="常规 5 5 2 5 2 2 5 4" xfId="48089"/>
    <cellStyle name="常规 5 2 4 2 5 2 2 5 4" xfId="48090"/>
    <cellStyle name="常规 5 2 2 3 2 5 2 2 5 4" xfId="48091"/>
    <cellStyle name="常规 5 11 2 2 5 4" xfId="48092"/>
    <cellStyle name="常规 5 2 10 2 2 5 4" xfId="48093"/>
    <cellStyle name="常规 5 2 2 9 2 2 5 4" xfId="48094"/>
    <cellStyle name="常规 5 4 7 2 2 5 4" xfId="48095"/>
    <cellStyle name="常规 5 2 3 7 2 2 5 4" xfId="48096"/>
    <cellStyle name="常规 5 2 2 2 7 2 2 5 4" xfId="48097"/>
    <cellStyle name="常规 5 5 7 2 2 5 4" xfId="48098"/>
    <cellStyle name="常规 5 2 4 7 2 2 5 4" xfId="48099"/>
    <cellStyle name="常规 5 2 2 3 7 2 2 5 4" xfId="48100"/>
    <cellStyle name="常规 5 6 6 2 2 5 4" xfId="48101"/>
    <cellStyle name="常规 5 2 5 6 2 2 5 4" xfId="48102"/>
    <cellStyle name="常规 5 2 2 4 6 2 2 5 4" xfId="48103"/>
    <cellStyle name="常规 5 4 2 6 2 2 5 4" xfId="48104"/>
    <cellStyle name="常规 5 2 3 2 6 2 2 5 4" xfId="48105"/>
    <cellStyle name="常规 5 2 2 2 2 6 2 2 5 4" xfId="48106"/>
    <cellStyle name="常规 5 5 2 6 2 2 5 4" xfId="48107"/>
    <cellStyle name="常规 5 2 4 2 6 2 2 5 4" xfId="48108"/>
    <cellStyle name="常规 5 2 2 3 2 6 2 2 5 4" xfId="48109"/>
    <cellStyle name="常规 5 14 5 4" xfId="48110"/>
    <cellStyle name="常规 5 2 13 5 4" xfId="48111"/>
    <cellStyle name="常规 5 2 2 12 5 4" xfId="48112"/>
    <cellStyle name="常规 5 4 10 5 4" xfId="48113"/>
    <cellStyle name="常规 5 2 3 10 5 4" xfId="48114"/>
    <cellStyle name="常规 5 2 2 2 10 5 4" xfId="48115"/>
    <cellStyle name="常规 5 5 10 5 4" xfId="48116"/>
    <cellStyle name="常规 5 2 4 10 5 4" xfId="48117"/>
    <cellStyle name="常规 5 2 2 3 10 5 4" xfId="48118"/>
    <cellStyle name="常规 5 6 9 5 4" xfId="48119"/>
    <cellStyle name="常规 5 2 5 9 5 4" xfId="48120"/>
    <cellStyle name="常规 5 2 2 4 9 5 4" xfId="48121"/>
    <cellStyle name="常规 5 4 2 9 5 4" xfId="48122"/>
    <cellStyle name="常规 5 2 3 2 9 5 4" xfId="48123"/>
    <cellStyle name="常规 5 2 2 2 2 9 5 4" xfId="48124"/>
    <cellStyle name="常规 5 5 2 9 5 4" xfId="48125"/>
    <cellStyle name="常规 5 2 4 2 9 5 4" xfId="48126"/>
    <cellStyle name="常规 5 2 2 3 2 9 5 4" xfId="48127"/>
    <cellStyle name="常规 5 7 4 5 4" xfId="48128"/>
    <cellStyle name="常规 5 2 6 4 5 4" xfId="48129"/>
    <cellStyle name="常规 5 2 2 5 4 5 4" xfId="48130"/>
    <cellStyle name="常规 5 4 3 4 5 4" xfId="48131"/>
    <cellStyle name="常规 5 2 3 3 4 5 4" xfId="48132"/>
    <cellStyle name="常规 5 2 2 2 3 4 5 4" xfId="48133"/>
    <cellStyle name="常规 5 5 3 4 5 4" xfId="48134"/>
    <cellStyle name="常规 5 2 4 3 4 5 4" xfId="48135"/>
    <cellStyle name="常规 5 2 2 3 3 4 5 4" xfId="48136"/>
    <cellStyle name="常规 5 6 2 4 5 4" xfId="48137"/>
    <cellStyle name="常规 5 2 5 2 4 5 4" xfId="48138"/>
    <cellStyle name="常规 5 2 2 4 2 4 5 4" xfId="48139"/>
    <cellStyle name="常规 5 4 2 2 4 5 4" xfId="48140"/>
    <cellStyle name="常规 5 2 3 2 2 4 5 4" xfId="48141"/>
    <cellStyle name="常规 5 2 2 2 2 2 4 5 4" xfId="48142"/>
    <cellStyle name="常规 5 5 2 2 4 5 4" xfId="48143"/>
    <cellStyle name="常规 5 2 4 2 2 4 5 4" xfId="48144"/>
    <cellStyle name="常规 5 2 2 3 2 2 4 5 4" xfId="48145"/>
    <cellStyle name="常规 5 8 4 5 4" xfId="48146"/>
    <cellStyle name="常规 5 2 7 4 5 4" xfId="48147"/>
    <cellStyle name="常规 5 2 2 6 4 5 4" xfId="48148"/>
    <cellStyle name="常规 5 4 4 4 5 4" xfId="48149"/>
    <cellStyle name="常规 5 2 3 4 4 5 4" xfId="48150"/>
    <cellStyle name="常规 5 2 2 2 4 4 5 4" xfId="48151"/>
    <cellStyle name="常规 5 5 4 4 5 4" xfId="48152"/>
    <cellStyle name="常规 5 2 4 4 4 5 4" xfId="48153"/>
    <cellStyle name="常规 5 2 2 3 4 4 5 4" xfId="48154"/>
    <cellStyle name="常规 5 6 3 4 5 4" xfId="48155"/>
    <cellStyle name="常规 5 2 5 3 4 5 4" xfId="48156"/>
    <cellStyle name="常规 5 2 2 4 3 4 5 4" xfId="48157"/>
    <cellStyle name="常规 5 4 2 3 4 5 4" xfId="48158"/>
    <cellStyle name="常规 5 2 3 2 3 4 5 4" xfId="48159"/>
    <cellStyle name="常规 5 2 2 2 2 3 4 5 4" xfId="48160"/>
    <cellStyle name="常规 5 5 2 3 4 5 4" xfId="48161"/>
    <cellStyle name="常规 5 2 4 2 3 4 5 4" xfId="48162"/>
    <cellStyle name="常规 5 2 2 3 2 3 4 5 4" xfId="48163"/>
    <cellStyle name="常规 5 9 4 5 4" xfId="48164"/>
    <cellStyle name="常规 5 2 8 4 5 4" xfId="48165"/>
    <cellStyle name="常规 5 2 2 7 4 5 4" xfId="48166"/>
    <cellStyle name="常规 5 4 5 4 5 4" xfId="48167"/>
    <cellStyle name="常规 5 2 3 5 4 5 4" xfId="48168"/>
    <cellStyle name="常规 5 2 2 2 5 4 5 4" xfId="48169"/>
    <cellStyle name="常规 5 5 5 4 5 4" xfId="48170"/>
    <cellStyle name="常规 5 2 4 5 4 5 4" xfId="48171"/>
    <cellStyle name="常规 5 2 2 3 5 4 5 4" xfId="48172"/>
    <cellStyle name="常规 5 6 4 4 5 4" xfId="48173"/>
    <cellStyle name="常规 5 2 5 4 4 5 4" xfId="48174"/>
    <cellStyle name="常规 5 2 2 4 4 4 5 4" xfId="48175"/>
    <cellStyle name="常规 5 4 2 4 4 5 4" xfId="48176"/>
    <cellStyle name="常规 5 2 3 2 4 4 5 4" xfId="48177"/>
    <cellStyle name="常规 5 2 2 2 2 4 4 5 4" xfId="48178"/>
    <cellStyle name="常规 5 5 2 4 4 5 4" xfId="48179"/>
    <cellStyle name="常规 5 2 4 2 4 4 5 4" xfId="48180"/>
    <cellStyle name="常规 5 2 2 3 2 4 4 5 4" xfId="48181"/>
    <cellStyle name="常规 5 10 4 5 4" xfId="48182"/>
    <cellStyle name="常规 5 2 9 4 5 4" xfId="48183"/>
    <cellStyle name="常规 5 2 2 8 4 5 4" xfId="48184"/>
    <cellStyle name="常规 5 4 6 4 5 4" xfId="48185"/>
    <cellStyle name="常规 5 2 3 6 4 5 4" xfId="48186"/>
    <cellStyle name="常规 5 2 2 2 6 4 5 4" xfId="48187"/>
    <cellStyle name="常规 5 5 6 4 5 4" xfId="48188"/>
    <cellStyle name="常规 5 2 4 6 4 5 4" xfId="48189"/>
    <cellStyle name="常规 5 2 2 3 6 4 5 4" xfId="48190"/>
    <cellStyle name="常规 5 6 5 4 5 4" xfId="48191"/>
    <cellStyle name="常规 5 2 5 5 4 5 4" xfId="48192"/>
    <cellStyle name="常规 5 2 2 4 5 4 5 4" xfId="48193"/>
    <cellStyle name="常规 5 4 2 5 4 5 4" xfId="48194"/>
    <cellStyle name="常规 5 2 3 2 5 4 5 4" xfId="48195"/>
    <cellStyle name="常规 5 2 2 2 2 5 4 5 4" xfId="48196"/>
    <cellStyle name="常规 5 5 2 5 4 5 4" xfId="48197"/>
    <cellStyle name="常规 5 2 4 2 5 4 5 4" xfId="48198"/>
    <cellStyle name="常规 5 2 2 3 2 5 4 5 4" xfId="48199"/>
    <cellStyle name="常规 5 11 4 5 4" xfId="48200"/>
    <cellStyle name="常规 5 2 10 4 5 4" xfId="48201"/>
    <cellStyle name="常规 5 2 2 9 4 5 4" xfId="48202"/>
    <cellStyle name="常规 5 4 7 4 5 4" xfId="48203"/>
    <cellStyle name="常规 5 2 3 7 4 5 4" xfId="48204"/>
    <cellStyle name="常规 5 2 2 2 7 4 5 4" xfId="48205"/>
    <cellStyle name="常规 5 5 7 4 5 4" xfId="48206"/>
    <cellStyle name="常规 5 2 4 7 4 5 4" xfId="48207"/>
    <cellStyle name="常规 5 2 2 3 7 4 5 4" xfId="48208"/>
    <cellStyle name="常规 5 6 6 4 5 4" xfId="48209"/>
    <cellStyle name="常规 5 2 5 6 4 5 4" xfId="48210"/>
    <cellStyle name="常规 5 2 2 4 6 4 5 4" xfId="48211"/>
    <cellStyle name="常规 5 4 2 6 4 5 4" xfId="48212"/>
    <cellStyle name="常规 5 2 3 2 6 4 5 4" xfId="48213"/>
    <cellStyle name="常规 5 2 2 2 2 6 4 5 4" xfId="48214"/>
    <cellStyle name="常规 5 5 2 6 4 5 4" xfId="48215"/>
    <cellStyle name="常规 5 2 4 2 6 4 5 4" xfId="48216"/>
    <cellStyle name="常规 5 2 2 3 2 6 4 5 4" xfId="48217"/>
    <cellStyle name="常规 5 12 3 5 4" xfId="48218"/>
    <cellStyle name="常规 5 2 11 3 5 4" xfId="48219"/>
    <cellStyle name="常规 5 2 2 10 3 5 4" xfId="48220"/>
    <cellStyle name="常规 5 4 8 3 5 4" xfId="48221"/>
    <cellStyle name="常规 5 2 3 8 3 5 4" xfId="48222"/>
    <cellStyle name="常规 5 2 2 2 8 3 5 4" xfId="48223"/>
    <cellStyle name="常规 5 5 8 3 5 4" xfId="48224"/>
    <cellStyle name="常规 5 2 4 8 3 5 4" xfId="48225"/>
    <cellStyle name="常规 5 2 2 3 8 3 5 4" xfId="48226"/>
    <cellStyle name="常规 5 6 7 3 5 4" xfId="48227"/>
    <cellStyle name="常规 5 2 5 7 3 5 4" xfId="48228"/>
    <cellStyle name="常规 5 2 2 4 7 3 5 4" xfId="48229"/>
    <cellStyle name="常规 5 4 2 7 3 5 4" xfId="48230"/>
    <cellStyle name="常规 5 2 3 2 7 3 5 4" xfId="48231"/>
    <cellStyle name="常规 5 2 2 2 2 7 3 5 4" xfId="48232"/>
    <cellStyle name="常规 5 5 2 7 3 5 4" xfId="48233"/>
    <cellStyle name="常规 5 2 4 2 7 3 5 4" xfId="48234"/>
    <cellStyle name="常规 5 2 2 3 2 7 3 5 4" xfId="48235"/>
    <cellStyle name="常规 5 7 2 3 5 4" xfId="48236"/>
    <cellStyle name="常规 5 2 6 2 3 5 4" xfId="48237"/>
    <cellStyle name="常规 5 2 2 5 2 3 5 4" xfId="48238"/>
    <cellStyle name="常规 5 4 3 2 3 5 4" xfId="48239"/>
    <cellStyle name="常规 5 2 3 3 2 3 5 4" xfId="48240"/>
    <cellStyle name="常规 5 2 2 2 3 2 3 5 4" xfId="48241"/>
    <cellStyle name="常规 5 5 3 2 3 5 4" xfId="48242"/>
    <cellStyle name="常规 5 2 4 3 2 3 5 4" xfId="48243"/>
    <cellStyle name="常规 5 2 2 3 3 2 3 5 4" xfId="48244"/>
    <cellStyle name="常规 5 6 2 2 3 5 4" xfId="48245"/>
    <cellStyle name="常规 5 2 5 2 2 3 5 4" xfId="48246"/>
    <cellStyle name="常规 5 2 2 4 2 2 3 5 4" xfId="48247"/>
    <cellStyle name="常规 5 4 2 2 2 3 5 4" xfId="48248"/>
    <cellStyle name="常规 5 2 3 2 2 2 3 5 4" xfId="48249"/>
    <cellStyle name="常规 5 2 2 2 2 2 2 3 5 4" xfId="48250"/>
    <cellStyle name="常规 5 5 2 2 2 3 5 4" xfId="48251"/>
    <cellStyle name="常规 5 2 4 2 2 2 3 5 4" xfId="48252"/>
    <cellStyle name="常规 5 2 2 3 2 2 2 3 5 4" xfId="48253"/>
    <cellStyle name="常规 5 8 2 3 5 4" xfId="48254"/>
    <cellStyle name="常规 5 2 7 2 3 5 4" xfId="48255"/>
    <cellStyle name="常规 5 2 2 6 2 3 5 4" xfId="48256"/>
    <cellStyle name="常规 5 4 4 2 3 5 4" xfId="48257"/>
    <cellStyle name="常规 5 2 3 4 2 3 5 4" xfId="48258"/>
    <cellStyle name="常规 5 2 2 2 4 2 3 5 4" xfId="48259"/>
    <cellStyle name="常规 5 5 4 2 3 5 4" xfId="48260"/>
    <cellStyle name="常规 5 2 4 4 2 3 5 4" xfId="48261"/>
    <cellStyle name="常规 5 2 2 3 4 2 3 5 4" xfId="48262"/>
    <cellStyle name="常规 5 6 3 2 3 5 4" xfId="48263"/>
    <cellStyle name="常规 5 2 5 3 2 3 5 4" xfId="48264"/>
    <cellStyle name="常规 5 2 2 4 3 2 3 5 4" xfId="48265"/>
    <cellStyle name="常规 5 4 2 3 2 3 5 4" xfId="48266"/>
    <cellStyle name="常规 5 2 3 2 3 2 3 5 4" xfId="48267"/>
    <cellStyle name="常规 5 2 2 2 2 3 2 3 5 4" xfId="48268"/>
    <cellStyle name="常规 5 5 2 3 2 3 5 4" xfId="48269"/>
    <cellStyle name="常规 5 2 4 2 3 2 3 5 4" xfId="48270"/>
    <cellStyle name="常规 5 2 2 3 2 3 2 3 5 4" xfId="48271"/>
    <cellStyle name="常规 5 9 2 3 5 4" xfId="48272"/>
    <cellStyle name="常规 5 2 8 2 3 5 4" xfId="48273"/>
    <cellStyle name="常规 5 2 2 7 2 3 5 4" xfId="48274"/>
    <cellStyle name="常规 5 4 5 2 3 5 4" xfId="48275"/>
    <cellStyle name="常规 5 2 3 5 2 3 5 4" xfId="48276"/>
    <cellStyle name="常规 5 2 2 2 5 2 3 5 4" xfId="48277"/>
    <cellStyle name="常规 5 5 5 2 3 5 4" xfId="48278"/>
    <cellStyle name="常规 5 2 4 5 2 3 5 4" xfId="48279"/>
    <cellStyle name="常规 5 2 2 3 5 2 3 5 4" xfId="48280"/>
    <cellStyle name="常规 5 6 4 2 3 5 4" xfId="48281"/>
    <cellStyle name="常规 5 2 5 4 2 3 5 4" xfId="48282"/>
    <cellStyle name="常规 5 2 2 4 4 2 3 5 4" xfId="48283"/>
    <cellStyle name="常规 5 4 2 4 2 3 5 4" xfId="48284"/>
    <cellStyle name="常规 5 2 3 2 4 2 3 5 4" xfId="48285"/>
    <cellStyle name="常规 5 2 2 2 2 4 2 3 5 4" xfId="48286"/>
    <cellStyle name="常规 5 5 2 4 2 3 5 4" xfId="48287"/>
    <cellStyle name="常规 5 2 4 2 4 2 3 5 4" xfId="48288"/>
    <cellStyle name="常规 5 2 2 3 2 4 2 3 5 4" xfId="48289"/>
    <cellStyle name="常规 5 10 2 3 5 4" xfId="48290"/>
    <cellStyle name="常规 5 2 9 2 3 5 4" xfId="48291"/>
    <cellStyle name="常规 5 2 2 8 2 3 5 4" xfId="48292"/>
    <cellStyle name="常规 5 4 6 2 3 5 4" xfId="48293"/>
    <cellStyle name="常规 5 2 3 6 2 3 5 4" xfId="48294"/>
    <cellStyle name="常规 5 2 2 2 6 2 3 5 4" xfId="48295"/>
    <cellStyle name="常规 5 5 6 2 3 5 4" xfId="48296"/>
    <cellStyle name="常规 5 2 4 6 2 3 5 4" xfId="48297"/>
    <cellStyle name="常规 5 2 2 3 6 2 3 5 4" xfId="48298"/>
    <cellStyle name="常规 5 6 5 2 3 5 4" xfId="48299"/>
    <cellStyle name="常规 5 2 5 5 2 3 5 4" xfId="48300"/>
    <cellStyle name="常规 5 2 2 4 5 2 3 5 4" xfId="48301"/>
    <cellStyle name="常规 5 4 2 5 2 3 5 4" xfId="48302"/>
    <cellStyle name="常规 5 2 3 2 5 2 3 5 4" xfId="48303"/>
    <cellStyle name="常规 5 2 2 2 2 5 2 3 5 4" xfId="48304"/>
    <cellStyle name="常规 5 5 2 5 2 3 5 4" xfId="48305"/>
    <cellStyle name="常规 5 2 4 2 5 2 3 5 4" xfId="48306"/>
    <cellStyle name="常规 5 2 2 3 2 5 2 3 5 4" xfId="48307"/>
    <cellStyle name="常规 5 11 2 3 5 4" xfId="48308"/>
    <cellStyle name="常规 5 2 10 2 3 5 4" xfId="48309"/>
    <cellStyle name="常规 5 2 2 9 2 3 5 4" xfId="48310"/>
    <cellStyle name="常规 5 4 7 2 3 5 4" xfId="48311"/>
    <cellStyle name="常规 5 2 3 7 2 3 5 4" xfId="48312"/>
    <cellStyle name="常规 5 2 2 2 7 2 3 5 4" xfId="48313"/>
    <cellStyle name="常规 5 5 7 2 3 5 4" xfId="48314"/>
    <cellStyle name="常规 5 2 4 7 2 3 5 4" xfId="48315"/>
    <cellStyle name="常规 5 2 2 3 7 2 3 5 4" xfId="48316"/>
    <cellStyle name="常规 5 6 6 2 3 5 4" xfId="48317"/>
    <cellStyle name="常规 5 2 5 6 2 3 5 4" xfId="48318"/>
    <cellStyle name="常规 5 2 2 4 6 2 3 5 4" xfId="48319"/>
    <cellStyle name="常规 5 4 2 6 2 3 5 4" xfId="48320"/>
    <cellStyle name="常规 5 2 3 2 6 2 3 5 4" xfId="48321"/>
    <cellStyle name="常规 5 2 2 2 2 6 2 3 5 4" xfId="48322"/>
    <cellStyle name="常规 5 5 2 6 2 3 5 4" xfId="48323"/>
    <cellStyle name="常规 5 2 4 2 6 2 3 5 4" xfId="48324"/>
    <cellStyle name="常规 5 2 2 3 2 6 2 3 5 4" xfId="48325"/>
    <cellStyle name="常规 5 15 4 4" xfId="48326"/>
    <cellStyle name="常规 5 2 14 4 4" xfId="48327"/>
    <cellStyle name="常规 5 2 2 13 4 4" xfId="48328"/>
    <cellStyle name="常规 5 4 11 4 4" xfId="48329"/>
    <cellStyle name="常规 5 2 3 11 4 4" xfId="48330"/>
    <cellStyle name="常规 5 2 2 2 11 4 4" xfId="48331"/>
    <cellStyle name="常规 5 5 11 4 4" xfId="48332"/>
    <cellStyle name="常规 5 2 4 11 4 4" xfId="48333"/>
    <cellStyle name="常规 5 2 2 3 11 4 4" xfId="48334"/>
    <cellStyle name="常规 5 6 10 4 4" xfId="48335"/>
    <cellStyle name="常规 5 2 5 10 4 4" xfId="48336"/>
    <cellStyle name="常规 5 2 2 4 10 4 4" xfId="48337"/>
    <cellStyle name="常规 5 4 2 10 4 4" xfId="48338"/>
    <cellStyle name="常规 5 2 3 2 10 4 4" xfId="48339"/>
    <cellStyle name="常规 5 2 2 2 2 10 4 4" xfId="48340"/>
    <cellStyle name="常规 5 5 2 10 4 4" xfId="48341"/>
    <cellStyle name="常规 5 2 4 2 10 4 4" xfId="48342"/>
    <cellStyle name="常规 5 2 2 3 2 10 4 4" xfId="48343"/>
    <cellStyle name="常规 5 7 5 4 4" xfId="48344"/>
    <cellStyle name="常规 5 2 6 5 4 4" xfId="48345"/>
    <cellStyle name="常规 5 2 2 5 5 4 4" xfId="48346"/>
    <cellStyle name="常规 5 4 3 5 4 4" xfId="48347"/>
    <cellStyle name="常规 5 2 3 3 5 4 4" xfId="48348"/>
    <cellStyle name="常规 5 2 2 2 3 5 4 4" xfId="48349"/>
    <cellStyle name="常规 5 5 3 5 4 4" xfId="48350"/>
    <cellStyle name="常规 5 2 4 3 5 4 4" xfId="48351"/>
    <cellStyle name="常规 5 2 2 3 3 5 4 4" xfId="48352"/>
    <cellStyle name="常规 5 6 2 5 4 4" xfId="48353"/>
    <cellStyle name="常规 5 2 5 2 5 4 4" xfId="48354"/>
    <cellStyle name="常规 5 2 2 4 2 5 4 4" xfId="48355"/>
    <cellStyle name="常规 5 4 2 2 5 4 4" xfId="48356"/>
    <cellStyle name="常规 5 2 3 2 2 5 4 4" xfId="48357"/>
    <cellStyle name="常规 5 2 2 2 2 2 5 4 4" xfId="48358"/>
    <cellStyle name="常规 5 5 2 2 5 4 4" xfId="48359"/>
    <cellStyle name="常规 5 2 4 2 2 5 4 4" xfId="48360"/>
    <cellStyle name="常规 5 2 2 3 2 2 5 4 4" xfId="48361"/>
    <cellStyle name="常规 5 8 5 4 4" xfId="48362"/>
    <cellStyle name="常规 5 2 7 5 4 4" xfId="48363"/>
    <cellStyle name="常规 5 2 2 6 5 4 4" xfId="48364"/>
    <cellStyle name="常规 5 4 4 5 4 4" xfId="48365"/>
    <cellStyle name="常规 5 2 3 4 5 4 4" xfId="48366"/>
    <cellStyle name="常规 5 2 2 2 4 5 4 4" xfId="48367"/>
    <cellStyle name="常规 5 5 4 5 4 4" xfId="48368"/>
    <cellStyle name="常规 5 2 4 4 5 4 4" xfId="48369"/>
    <cellStyle name="常规 5 2 2 3 4 5 4 4" xfId="48370"/>
    <cellStyle name="常规 5 6 3 5 4 4" xfId="48371"/>
    <cellStyle name="常规 5 2 5 3 5 4 4" xfId="48372"/>
    <cellStyle name="常规 5 2 2 4 3 5 4 4" xfId="48373"/>
    <cellStyle name="常规 5 4 2 3 5 4 4" xfId="48374"/>
    <cellStyle name="常规 5 2 3 2 3 5 4 4" xfId="48375"/>
    <cellStyle name="常规 5 2 2 2 2 3 5 4 4" xfId="48376"/>
    <cellStyle name="常规 5 5 2 3 5 4 4" xfId="48377"/>
    <cellStyle name="常规 5 2 4 2 3 5 4 4" xfId="48378"/>
    <cellStyle name="常规 5 2 2 3 2 3 5 4 4" xfId="48379"/>
    <cellStyle name="常规 5 9 5 4 4" xfId="48380"/>
    <cellStyle name="常规 5 2 8 5 4 4" xfId="48381"/>
    <cellStyle name="常规 5 2 2 7 5 4 4" xfId="48382"/>
    <cellStyle name="常规 5 4 5 5 4 4" xfId="48383"/>
    <cellStyle name="常规 5 2 3 5 5 4 4" xfId="48384"/>
    <cellStyle name="常规 5 2 2 2 5 5 4 4" xfId="48385"/>
    <cellStyle name="常规 5 5 5 5 4 4" xfId="48386"/>
    <cellStyle name="常规 5 2 4 5 5 4 4" xfId="48387"/>
    <cellStyle name="常规 5 2 2 3 5 5 4 4" xfId="48388"/>
    <cellStyle name="常规 5 6 4 5 4 4" xfId="48389"/>
    <cellStyle name="常规 5 2 5 4 5 4 4" xfId="48390"/>
    <cellStyle name="常规 5 2 2 4 4 5 4 4" xfId="48391"/>
    <cellStyle name="常规 5 4 2 4 5 4 4" xfId="48392"/>
    <cellStyle name="常规 5 2 3 2 4 5 4 4" xfId="48393"/>
    <cellStyle name="常规 5 2 2 2 2 4 5 4 4" xfId="48394"/>
    <cellStyle name="常规 5 5 2 4 5 4 4" xfId="48395"/>
    <cellStyle name="常规 5 2 4 2 4 5 4 4" xfId="48396"/>
    <cellStyle name="常规 5 2 2 3 2 4 5 4 4" xfId="48397"/>
    <cellStyle name="常规 5 10 5 4 4" xfId="48398"/>
    <cellStyle name="常规 5 2 9 5 4 4" xfId="48399"/>
    <cellStyle name="常规 5 2 2 8 5 4 4" xfId="48400"/>
    <cellStyle name="常规 5 4 6 5 4 4" xfId="48401"/>
    <cellStyle name="常规 5 2 3 6 5 4 4" xfId="48402"/>
    <cellStyle name="常规 5 2 2 2 6 5 4 4" xfId="48403"/>
    <cellStyle name="常规 5 5 6 5 4 4" xfId="48404"/>
    <cellStyle name="常规 5 2 4 6 5 4 4" xfId="48405"/>
    <cellStyle name="常规 5 2 2 3 6 5 4 4" xfId="48406"/>
    <cellStyle name="常规 5 6 5 5 4 4" xfId="48407"/>
    <cellStyle name="常规 5 2 5 5 5 4 4" xfId="48408"/>
    <cellStyle name="常规 5 2 2 4 5 5 4 4" xfId="48409"/>
    <cellStyle name="常规 5 4 2 5 5 4 4" xfId="48410"/>
    <cellStyle name="常规 5 2 3 2 5 5 4 4" xfId="48411"/>
    <cellStyle name="常规 5 2 2 2 2 5 5 4 4" xfId="48412"/>
    <cellStyle name="常规 5 5 2 5 5 4 4" xfId="48413"/>
    <cellStyle name="常规 5 2 4 2 5 5 4 4" xfId="48414"/>
    <cellStyle name="常规 5 2 2 3 2 5 5 4 4" xfId="48415"/>
    <cellStyle name="常规 5 11 5 4 4" xfId="48416"/>
    <cellStyle name="常规 5 2 10 5 4 4" xfId="48417"/>
    <cellStyle name="常规 5 2 2 9 5 4 4" xfId="48418"/>
    <cellStyle name="常规 5 4 7 5 4 4" xfId="48419"/>
    <cellStyle name="常规 5 2 3 7 5 4 4" xfId="48420"/>
    <cellStyle name="常规 5 2 2 2 7 5 4 4" xfId="48421"/>
    <cellStyle name="常规 5 5 7 5 4 4" xfId="48422"/>
    <cellStyle name="常规 5 2 4 7 5 4 4" xfId="48423"/>
    <cellStyle name="常规 5 2 2 3 7 5 4 4" xfId="48424"/>
    <cellStyle name="常规 5 6 6 5 4 4" xfId="48425"/>
    <cellStyle name="常规 5 2 5 6 5 4 4" xfId="48426"/>
    <cellStyle name="常规 5 2 2 4 6 5 4 4" xfId="48427"/>
    <cellStyle name="常规 5 4 2 6 5 4 4" xfId="48428"/>
    <cellStyle name="常规 5 2 3 2 6 5 4 4" xfId="48429"/>
    <cellStyle name="常规 5 2 2 2 2 6 5 4 4" xfId="48430"/>
    <cellStyle name="常规 5 5 2 6 5 4 4" xfId="48431"/>
    <cellStyle name="常规 5 2 4 2 6 5 4 4" xfId="48432"/>
    <cellStyle name="常规 5 2 2 3 2 6 5 4 4" xfId="48433"/>
    <cellStyle name="常规 5 12 4 4 4" xfId="48434"/>
    <cellStyle name="常规 5 2 11 4 4 4" xfId="48435"/>
    <cellStyle name="常规 5 2 2 10 4 4 4" xfId="48436"/>
    <cellStyle name="常规 5 4 8 4 4 4" xfId="48437"/>
    <cellStyle name="常规 5 2 3 8 4 4 4" xfId="48438"/>
    <cellStyle name="常规 5 2 2 2 8 4 4 4" xfId="48439"/>
    <cellStyle name="常规 5 5 8 4 4 4" xfId="48440"/>
    <cellStyle name="常规 5 2 4 8 4 4 4" xfId="48441"/>
    <cellStyle name="常规 5 2 2 3 8 4 4 4" xfId="48442"/>
    <cellStyle name="常规 5 6 7 4 4 4" xfId="48443"/>
    <cellStyle name="常规 5 2 5 7 4 4 4" xfId="48444"/>
    <cellStyle name="常规 5 2 2 4 7 4 4 4" xfId="48445"/>
    <cellStyle name="常规 5 4 2 7 4 4 4" xfId="48446"/>
    <cellStyle name="常规 5 2 3 2 7 4 4 4" xfId="48447"/>
    <cellStyle name="常规 5 2 2 2 2 7 4 4 4" xfId="48448"/>
    <cellStyle name="常规 5 5 2 7 4 4 4" xfId="48449"/>
    <cellStyle name="常规 5 2 4 2 7 4 4 4" xfId="48450"/>
    <cellStyle name="常规 5 2 2 3 2 7 4 4 4" xfId="48451"/>
    <cellStyle name="常规 5 7 2 4 4 4" xfId="48452"/>
    <cellStyle name="常规 5 2 6 2 4 4 4" xfId="48453"/>
    <cellStyle name="常规 5 2 2 5 2 4 4 4" xfId="48454"/>
    <cellStyle name="常规 5 4 3 2 4 4 4" xfId="48455"/>
    <cellStyle name="常规 5 2 3 3 2 4 4 4" xfId="48456"/>
    <cellStyle name="常规 5 2 2 2 3 2 4 4 4" xfId="48457"/>
    <cellStyle name="常规 5 5 3 2 4 4 4" xfId="48458"/>
    <cellStyle name="常规 5 2 4 3 2 4 4 4" xfId="48459"/>
    <cellStyle name="常规 5 2 2 3 3 2 4 4 4" xfId="48460"/>
    <cellStyle name="常规 5 6 2 2 4 4 4" xfId="48461"/>
    <cellStyle name="常规 5 2 5 2 2 4 4 4" xfId="48462"/>
    <cellStyle name="常规 5 2 2 4 2 2 4 4 4" xfId="48463"/>
    <cellStyle name="常规 5 4 2 2 2 4 4 4" xfId="48464"/>
    <cellStyle name="常规 5 2 3 2 2 2 4 4 4" xfId="48465"/>
    <cellStyle name="常规 5 2 2 2 2 2 2 4 4 4" xfId="48466"/>
    <cellStyle name="常规 5 5 2 2 2 4 4 4" xfId="48467"/>
    <cellStyle name="常规 5 2 4 2 2 2 4 4 4" xfId="48468"/>
    <cellStyle name="常规 5 2 2 3 2 2 2 4 4 4" xfId="48469"/>
    <cellStyle name="常规 5 8 2 4 4 4" xfId="48470"/>
    <cellStyle name="常规 5 2 7 2 4 4 4" xfId="48471"/>
    <cellStyle name="常规 5 2 2 6 2 4 4 4" xfId="48472"/>
    <cellStyle name="常规 5 4 4 2 4 4 4" xfId="48473"/>
    <cellStyle name="常规 5 2 3 4 2 4 4 4" xfId="48474"/>
    <cellStyle name="常规 5 2 2 2 4 2 4 4 4" xfId="48475"/>
    <cellStyle name="常规 5 5 4 2 4 4 4" xfId="48476"/>
    <cellStyle name="常规 5 2 4 4 2 4 4 4" xfId="48477"/>
    <cellStyle name="常规 5 2 2 3 4 2 4 4 4" xfId="48478"/>
    <cellStyle name="常规 5 6 3 2 4 4 4" xfId="48479"/>
    <cellStyle name="常规 5 2 5 3 2 4 4 4" xfId="48480"/>
    <cellStyle name="常规 5 2 2 4 3 2 4 4 4" xfId="48481"/>
    <cellStyle name="常规 5 4 2 3 2 4 4 4" xfId="48482"/>
    <cellStyle name="常规 5 2 3 2 3 2 4 4 4" xfId="48483"/>
    <cellStyle name="常规 5 2 2 2 2 3 2 4 4 4" xfId="48484"/>
    <cellStyle name="常规 5 5 2 3 2 4 4 4" xfId="48485"/>
    <cellStyle name="常规 5 2 4 2 3 2 4 4 4" xfId="48486"/>
    <cellStyle name="常规 5 2 2 3 2 3 2 4 4 4" xfId="48487"/>
    <cellStyle name="常规 5 9 2 4 4 4" xfId="48488"/>
    <cellStyle name="常规 5 2 8 2 4 4 4" xfId="48489"/>
    <cellStyle name="常规 5 2 2 7 2 4 4 4" xfId="48490"/>
    <cellStyle name="常规 5 4 5 2 4 4 4" xfId="48491"/>
    <cellStyle name="常规 5 2 3 5 2 4 4 4" xfId="48492"/>
    <cellStyle name="常规 5 2 2 2 5 2 4 4 4" xfId="48493"/>
    <cellStyle name="常规 5 5 5 2 4 4 4" xfId="48494"/>
    <cellStyle name="常规 5 2 4 5 2 4 4 4" xfId="48495"/>
    <cellStyle name="常规 5 2 2 3 5 2 4 4 4" xfId="48496"/>
    <cellStyle name="常规 5 6 4 2 4 4 4" xfId="48497"/>
    <cellStyle name="常规 5 2 5 4 2 4 4 4" xfId="48498"/>
    <cellStyle name="常规 5 2 2 4 4 2 4 4 4" xfId="48499"/>
    <cellStyle name="常规 5 4 2 4 2 4 4 4" xfId="48500"/>
    <cellStyle name="常规 5 2 3 2 4 2 4 4 4" xfId="48501"/>
    <cellStyle name="常规 5 2 2 2 2 4 2 4 4 4" xfId="48502"/>
    <cellStyle name="常规 5 5 2 4 2 4 4 4" xfId="48503"/>
    <cellStyle name="常规 5 2 4 2 4 2 4 4 4" xfId="48504"/>
    <cellStyle name="常规 5 2 2 3 2 4 2 4 4 4" xfId="48505"/>
    <cellStyle name="常规 5 10 2 4 4 4" xfId="48506"/>
    <cellStyle name="常规 5 2 9 2 4 4 4" xfId="48507"/>
    <cellStyle name="常规 5 2 2 8 2 4 4 4" xfId="48508"/>
    <cellStyle name="常规 5 4 6 2 4 4 4" xfId="48509"/>
    <cellStyle name="常规 5 2 3 6 2 4 4 4" xfId="48510"/>
    <cellStyle name="常规 5 2 2 2 6 2 4 4 4" xfId="48511"/>
    <cellStyle name="常规 5 5 6 2 4 4 4" xfId="48512"/>
    <cellStyle name="常规 5 2 4 6 2 4 4 4" xfId="48513"/>
    <cellStyle name="常规 5 2 2 3 6 2 4 4 4" xfId="48514"/>
    <cellStyle name="常规 5 6 5 2 4 4 4" xfId="48515"/>
    <cellStyle name="常规 5 2 5 5 2 4 4 4" xfId="48516"/>
    <cellStyle name="常规 5 2 2 4 5 2 4 4 4" xfId="48517"/>
    <cellStyle name="常规 5 4 2 5 2 4 4 4" xfId="48518"/>
    <cellStyle name="常规 5 2 3 2 5 2 4 4 4" xfId="48519"/>
    <cellStyle name="常规 5 2 2 2 2 5 2 4 4 4" xfId="48520"/>
    <cellStyle name="常规 5 5 2 5 2 4 4 4" xfId="48521"/>
    <cellStyle name="常规 5 2 4 2 5 2 4 4 4" xfId="48522"/>
    <cellStyle name="常规 5 2 2 3 2 5 2 4 4 4" xfId="48523"/>
    <cellStyle name="常规 5 11 2 4 4 4" xfId="48524"/>
    <cellStyle name="常规 5 2 10 2 4 4 4" xfId="48525"/>
    <cellStyle name="常规 5 2 2 9 2 4 4 4" xfId="48526"/>
    <cellStyle name="常规 5 4 7 2 4 4 4" xfId="48527"/>
    <cellStyle name="常规 5 2 3 7 2 4 4 4" xfId="48528"/>
    <cellStyle name="常规 5 2 2 2 7 2 4 4 4" xfId="48529"/>
    <cellStyle name="常规 5 5 7 2 4 4 4" xfId="48530"/>
    <cellStyle name="常规 5 2 4 7 2 4 4 4" xfId="48531"/>
    <cellStyle name="常规 5 2 2 3 7 2 4 4 4" xfId="48532"/>
    <cellStyle name="常规 5 6 6 2 4 4 4" xfId="48533"/>
    <cellStyle name="常规 5 2 5 6 2 4 4 4" xfId="48534"/>
    <cellStyle name="常规 5 2 2 4 6 2 4 4 4" xfId="48535"/>
    <cellStyle name="常规 5 4 2 6 2 4 4 4" xfId="48536"/>
    <cellStyle name="常规 5 2 3 2 6 2 4 4 4" xfId="48537"/>
    <cellStyle name="常规 5 2 2 2 2 6 2 4 4 4" xfId="48538"/>
    <cellStyle name="常规 5 5 2 6 2 4 4 4" xfId="48539"/>
    <cellStyle name="常规 5 2 4 2 6 2 4 4 4" xfId="48540"/>
    <cellStyle name="常规 5 2 2 3 2 6 2 4 4 4" xfId="48541"/>
    <cellStyle name="常规 5 13 2 4 4" xfId="48542"/>
    <cellStyle name="常规 5 2 12 2 4 4" xfId="48543"/>
    <cellStyle name="常规 5 2 2 11 2 4 4" xfId="48544"/>
    <cellStyle name="常规 5 4 9 2 4 4" xfId="48545"/>
    <cellStyle name="常规 5 2 3 9 2 4 4" xfId="48546"/>
    <cellStyle name="常规 5 2 2 2 9 2 4 4" xfId="48547"/>
    <cellStyle name="常规 5 5 9 2 4 4" xfId="48548"/>
    <cellStyle name="常规 5 2 4 9 2 4 4" xfId="48549"/>
    <cellStyle name="常规 5 2 2 3 9 2 4 4" xfId="48550"/>
    <cellStyle name="常规 5 6 8 2 4 4" xfId="48551"/>
    <cellStyle name="常规 5 2 5 8 2 4 4" xfId="48552"/>
    <cellStyle name="常规 5 2 2 4 8 2 4 4" xfId="48553"/>
    <cellStyle name="常规 5 4 2 8 2 4 4" xfId="48554"/>
    <cellStyle name="常规 5 2 3 2 8 2 4 4" xfId="48555"/>
    <cellStyle name="常规 5 2 2 2 2 8 2 4 4" xfId="48556"/>
    <cellStyle name="常规 5 5 2 8 2 4 4" xfId="48557"/>
    <cellStyle name="常规 5 2 4 2 8 2 4 4" xfId="48558"/>
    <cellStyle name="常规 5 2 2 3 2 8 2 4 4" xfId="48559"/>
    <cellStyle name="常规 5 7 3 2 4 4" xfId="48560"/>
    <cellStyle name="常规 5 2 6 3 2 4 4" xfId="48561"/>
    <cellStyle name="常规 5 2 2 5 3 2 4 4" xfId="48562"/>
    <cellStyle name="常规 5 4 3 3 2 4 4" xfId="48563"/>
    <cellStyle name="常规 5 2 3 3 3 2 4 4" xfId="48564"/>
    <cellStyle name="常规 5 2 2 2 3 3 2 4 4" xfId="48565"/>
    <cellStyle name="常规 5 5 3 3 2 4 4" xfId="48566"/>
    <cellStyle name="常规 5 2 4 3 3 2 4 4" xfId="48567"/>
    <cellStyle name="常规 5 2 2 3 3 3 2 4 4" xfId="48568"/>
    <cellStyle name="常规 5 6 2 3 2 4 4" xfId="48569"/>
    <cellStyle name="常规 5 2 5 2 3 2 4 4" xfId="48570"/>
    <cellStyle name="常规 5 2 2 4 2 3 2 4 4" xfId="48571"/>
    <cellStyle name="常规 5 4 2 2 3 2 4 4" xfId="48572"/>
    <cellStyle name="常规 5 2 3 2 2 3 2 4 4" xfId="48573"/>
    <cellStyle name="常规 5 2 2 2 2 2 3 2 4 4" xfId="48574"/>
    <cellStyle name="常规 5 5 2 2 3 2 4 4" xfId="48575"/>
    <cellStyle name="常规 5 2 4 2 2 3 2 4 4" xfId="48576"/>
    <cellStyle name="常规 5 2 2 3 2 2 3 2 4 4" xfId="48577"/>
    <cellStyle name="常规 5 8 3 2 4 4" xfId="48578"/>
    <cellStyle name="常规 5 2 7 3 2 4 4" xfId="48579"/>
    <cellStyle name="常规 5 2 2 6 3 2 4 4" xfId="48580"/>
    <cellStyle name="常规 5 4 4 3 2 4 4" xfId="48581"/>
    <cellStyle name="常规 5 2 3 4 3 2 4 4" xfId="48582"/>
    <cellStyle name="常规 5 2 2 2 4 3 2 4 4" xfId="48583"/>
    <cellStyle name="常规 5 5 4 3 2 4 4" xfId="48584"/>
    <cellStyle name="常规 5 2 4 4 3 2 4 4" xfId="48585"/>
    <cellStyle name="常规 5 2 2 3 4 3 2 4 4" xfId="48586"/>
    <cellStyle name="常规 5 6 3 3 2 4 4" xfId="48587"/>
    <cellStyle name="常规 5 2 5 3 3 2 4 4" xfId="48588"/>
    <cellStyle name="常规 5 2 2 4 3 3 2 4 4" xfId="48589"/>
    <cellStyle name="常规 5 4 2 3 3 2 4 4" xfId="48590"/>
    <cellStyle name="常规 5 2 3 2 3 3 2 4 4" xfId="48591"/>
    <cellStyle name="常规 5 2 2 2 2 3 3 2 4 4" xfId="48592"/>
    <cellStyle name="常规 5 5 2 3 3 2 4 4" xfId="48593"/>
    <cellStyle name="常规 5 2 4 2 3 3 2 4 4" xfId="48594"/>
    <cellStyle name="常规 5 2 2 3 2 3 3 2 4 4" xfId="48595"/>
    <cellStyle name="常规 5 9 3 2 4 4" xfId="48596"/>
    <cellStyle name="常规 5 2 8 3 2 4 4" xfId="48597"/>
    <cellStyle name="常规 5 2 2 7 3 2 4 4" xfId="48598"/>
    <cellStyle name="常规 5 4 5 3 2 4 4" xfId="48599"/>
    <cellStyle name="常规 5 2 3 5 3 2 4 4" xfId="48600"/>
    <cellStyle name="常规 5 2 2 2 5 3 2 4 4" xfId="48601"/>
    <cellStyle name="常规 5 5 5 3 2 4 4" xfId="48602"/>
    <cellStyle name="常规 5 2 4 5 3 2 4 4" xfId="48603"/>
    <cellStyle name="常规 5 2 2 3 5 3 2 4 4" xfId="48604"/>
    <cellStyle name="常规 5 6 4 3 2 4 4" xfId="48605"/>
    <cellStyle name="常规 5 2 5 4 3 2 4 4" xfId="48606"/>
    <cellStyle name="常规 5 2 2 4 4 3 2 4 4" xfId="48607"/>
    <cellStyle name="常规 5 4 2 4 3 2 4 4" xfId="48608"/>
    <cellStyle name="常规 5 2 3 2 4 3 2 4 4" xfId="48609"/>
    <cellStyle name="常规 5 2 2 2 2 4 3 2 4 4" xfId="48610"/>
    <cellStyle name="常规 5 5 2 4 3 2 4 4" xfId="48611"/>
    <cellStyle name="常规 5 2 4 2 4 3 2 4 4" xfId="48612"/>
    <cellStyle name="常规 5 2 2 3 2 4 3 2 4 4" xfId="48613"/>
    <cellStyle name="常规 5 10 3 2 4 4" xfId="48614"/>
    <cellStyle name="常规 5 2 9 3 2 4 4" xfId="48615"/>
    <cellStyle name="常规 5 2 2 8 3 2 4 4" xfId="48616"/>
    <cellStyle name="常规 5 4 6 3 2 4 4" xfId="48617"/>
    <cellStyle name="常规 5 2 3 6 3 2 4 4" xfId="48618"/>
    <cellStyle name="常规 5 2 2 2 6 3 2 4 4" xfId="48619"/>
    <cellStyle name="常规 5 5 6 3 2 4 4" xfId="48620"/>
    <cellStyle name="常规 5 2 4 6 3 2 4 4" xfId="48621"/>
    <cellStyle name="常规 5 2 2 3 6 3 2 4 4" xfId="48622"/>
    <cellStyle name="常规 5 6 5 3 2 4 4" xfId="48623"/>
    <cellStyle name="常规 5 2 5 5 3 2 4 4" xfId="48624"/>
    <cellStyle name="常规 5 2 2 4 5 3 2 4 4" xfId="48625"/>
    <cellStyle name="常规 5 4 2 5 3 2 4 4" xfId="48626"/>
    <cellStyle name="常规 5 2 3 2 5 3 2 4 4" xfId="48627"/>
    <cellStyle name="常规 5 2 2 2 2 5 3 2 4 4" xfId="48628"/>
    <cellStyle name="常规 5 5 2 5 3 2 4 4" xfId="48629"/>
    <cellStyle name="常规 5 2 4 2 5 3 2 4 4" xfId="48630"/>
    <cellStyle name="常规 5 2 2 3 2 5 3 2 4 4" xfId="48631"/>
    <cellStyle name="常规 5 11 3 2 4 4" xfId="48632"/>
    <cellStyle name="常规 5 2 10 3 2 4 4" xfId="48633"/>
    <cellStyle name="常规 5 2 2 9 3 2 4 4" xfId="48634"/>
    <cellStyle name="常规 5 4 7 3 2 4 4" xfId="48635"/>
    <cellStyle name="常规 5 2 3 7 3 2 4 4" xfId="48636"/>
    <cellStyle name="常规 5 2 2 2 7 3 2 4 4" xfId="48637"/>
    <cellStyle name="常规 5 5 7 3 2 4 4" xfId="48638"/>
    <cellStyle name="常规 5 2 4 7 3 2 4 4" xfId="48639"/>
    <cellStyle name="常规 5 2 2 3 7 3 2 4 4" xfId="48640"/>
    <cellStyle name="常规 5 6 6 3 2 4 4" xfId="48641"/>
    <cellStyle name="常规 5 2 5 6 3 2 4 4" xfId="48642"/>
    <cellStyle name="常规 5 2 2 4 6 3 2 4 4" xfId="48643"/>
    <cellStyle name="常规 5 4 2 6 3 2 4 4" xfId="48644"/>
    <cellStyle name="常规 5 2 3 2 6 3 2 4 4" xfId="48645"/>
    <cellStyle name="常规 5 2 2 2 2 6 3 2 4 4" xfId="48646"/>
    <cellStyle name="常规 5 5 2 6 3 2 4 4" xfId="48647"/>
    <cellStyle name="常规 5 2 4 2 6 3 2 4 4" xfId="48648"/>
    <cellStyle name="常规 5 2 2 3 2 6 3 2 4 4" xfId="48649"/>
    <cellStyle name="常规 5 12 2 2 4 4" xfId="48650"/>
    <cellStyle name="常规 5 2 11 2 2 4 4" xfId="48651"/>
    <cellStyle name="常规 5 2 2 10 2 2 4 4" xfId="48652"/>
    <cellStyle name="常规 5 4 8 2 2 4 4" xfId="48653"/>
    <cellStyle name="常规 5 2 3 8 2 2 4 4" xfId="48654"/>
    <cellStyle name="常规 5 2 2 2 8 2 2 4 4" xfId="48655"/>
    <cellStyle name="常规 5 5 8 2 2 4 4" xfId="48656"/>
    <cellStyle name="常规 5 2 4 8 2 2 4 4" xfId="48657"/>
    <cellStyle name="常规 5 2 2 3 8 2 2 4 4" xfId="48658"/>
    <cellStyle name="常规 5 6 7 2 2 4 4" xfId="48659"/>
    <cellStyle name="常规 5 2 5 7 2 2 4 4" xfId="48660"/>
    <cellStyle name="常规 5 2 2 4 7 2 2 4 4" xfId="48661"/>
    <cellStyle name="常规 5 4 2 7 2 2 4 4" xfId="48662"/>
    <cellStyle name="常规 5 2 3 2 7 2 2 4 4" xfId="48663"/>
    <cellStyle name="常规 5 2 2 2 2 7 2 2 4 4" xfId="48664"/>
    <cellStyle name="常规 5 5 2 7 2 2 4 4" xfId="48665"/>
    <cellStyle name="常规 5 2 4 2 7 2 2 4 4" xfId="48666"/>
    <cellStyle name="常规 5 2 2 3 2 7 2 2 4 4" xfId="48667"/>
    <cellStyle name="常规 5 7 2 2 2 4 4" xfId="48668"/>
    <cellStyle name="常规 5 2 6 2 2 2 4 4" xfId="48669"/>
    <cellStyle name="常规 5 2 2 5 2 2 2 4 4" xfId="48670"/>
    <cellStyle name="常规 5 4 3 2 2 2 4 4" xfId="48671"/>
    <cellStyle name="常规 5 2 3 3 2 2 2 4 4" xfId="48672"/>
    <cellStyle name="常规 5 2 2 2 3 2 2 2 4 4" xfId="48673"/>
    <cellStyle name="常规 5 5 3 2 2 2 4 4" xfId="48674"/>
    <cellStyle name="常规 5 2 4 3 2 2 2 4 4" xfId="48675"/>
    <cellStyle name="常规 5 2 2 3 3 2 2 2 4 4" xfId="48676"/>
    <cellStyle name="常规 5 6 2 2 2 2 4 4" xfId="48677"/>
    <cellStyle name="常规 5 2 5 2 2 2 2 4 4" xfId="48678"/>
    <cellStyle name="常规 5 2 2 4 2 2 2 2 4 4" xfId="48679"/>
    <cellStyle name="常规 5 4 2 2 2 2 2 4 4" xfId="48680"/>
    <cellStyle name="常规 5 2 3 2 2 2 2 2 4 4" xfId="48681"/>
    <cellStyle name="常规 5 2 2 2 2 2 2 2 2 4 4" xfId="48682"/>
    <cellStyle name="常规 5 5 2 2 2 2 2 4 4" xfId="48683"/>
    <cellStyle name="常规 5 2 4 2 2 2 2 2 4 4" xfId="48684"/>
    <cellStyle name="常规 5 2 2 3 2 2 2 2 2 4 4" xfId="48685"/>
    <cellStyle name="常规 5 8 2 2 2 4 4" xfId="48686"/>
    <cellStyle name="常规 5 2 7 2 2 2 4 4" xfId="48687"/>
    <cellStyle name="常规 5 2 2 6 2 2 2 4 4" xfId="48688"/>
    <cellStyle name="常规 5 4 4 2 2 2 4 4" xfId="48689"/>
    <cellStyle name="常规 5 2 3 4 2 2 2 4 4" xfId="48690"/>
    <cellStyle name="常规 5 2 2 2 4 2 2 2 4 4" xfId="48691"/>
    <cellStyle name="常规 5 5 4 2 2 2 4 4" xfId="48692"/>
    <cellStyle name="常规 5 2 4 4 2 2 2 4 4" xfId="48693"/>
    <cellStyle name="常规 5 2 2 3 4 2 2 2 4 4" xfId="48694"/>
    <cellStyle name="常规 5 6 3 2 2 2 4 4" xfId="48695"/>
    <cellStyle name="常规 5 2 5 3 2 2 2 4 4" xfId="48696"/>
    <cellStyle name="常规 5 2 2 4 3 2 2 2 4 4" xfId="48697"/>
    <cellStyle name="常规 5 4 2 3 2 2 2 4 4" xfId="48698"/>
    <cellStyle name="常规 5 2 3 2 3 2 2 2 4 4" xfId="48699"/>
    <cellStyle name="常规 5 2 2 2 2 3 2 2 2 4 4" xfId="48700"/>
    <cellStyle name="常规 5 5 2 3 2 2 2 4 4" xfId="48701"/>
    <cellStyle name="常规 5 2 4 2 3 2 2 2 4 4" xfId="48702"/>
    <cellStyle name="常规 5 2 2 3 2 3 2 2 2 4 4" xfId="48703"/>
    <cellStyle name="常规 5 9 2 2 2 4 4" xfId="48704"/>
    <cellStyle name="常规 5 2 8 2 2 2 4 4" xfId="48705"/>
    <cellStyle name="常规 5 2 2 7 2 2 2 4 4" xfId="48706"/>
    <cellStyle name="常规 5 4 5 2 2 2 4 4" xfId="48707"/>
    <cellStyle name="常规 5 2 3 5 2 2 2 4 4" xfId="48708"/>
    <cellStyle name="常规 5 2 2 2 5 2 2 2 4 4" xfId="48709"/>
    <cellStyle name="常规 5 5 5 2 2 2 4 4" xfId="48710"/>
    <cellStyle name="常规 5 2 4 5 2 2 2 4 4" xfId="48711"/>
    <cellStyle name="常规 5 2 2 3 5 2 2 2 4 4" xfId="48712"/>
    <cellStyle name="常规 5 6 4 2 2 2 4 4" xfId="48713"/>
    <cellStyle name="常规 5 2 5 4 2 2 2 4 4" xfId="48714"/>
    <cellStyle name="常规 5 2 2 4 4 2 2 2 4 4" xfId="48715"/>
    <cellStyle name="常规 5 4 2 4 2 2 2 4 4" xfId="48716"/>
    <cellStyle name="常规 5 2 3 2 4 2 2 2 4 4" xfId="48717"/>
    <cellStyle name="常规 5 2 2 2 2 4 2 2 2 4 4" xfId="48718"/>
    <cellStyle name="常规 5 5 2 4 2 2 2 4 4" xfId="48719"/>
    <cellStyle name="常规 5 2 4 2 4 2 2 2 4 4" xfId="48720"/>
    <cellStyle name="常规 5 2 2 3 2 4 2 2 2 4 4" xfId="48721"/>
    <cellStyle name="常规 5 10 2 2 2 4 4" xfId="48722"/>
    <cellStyle name="常规 5 2 9 2 2 2 4 4" xfId="48723"/>
    <cellStyle name="常规 5 2 2 8 2 2 2 4 4" xfId="48724"/>
    <cellStyle name="常规 5 4 6 2 2 2 4 4" xfId="48725"/>
    <cellStyle name="常规 5 2 3 6 2 2 2 4 4" xfId="48726"/>
    <cellStyle name="常规 5 2 2 2 6 2 2 2 4 4" xfId="48727"/>
    <cellStyle name="常规 5 5 6 2 2 2 4 4" xfId="48728"/>
    <cellStyle name="常规 5 2 4 6 2 2 2 4 4" xfId="48729"/>
    <cellStyle name="常规 5 2 2 3 6 2 2 2 4 4" xfId="48730"/>
    <cellStyle name="常规 5 6 5 2 2 2 4 4" xfId="48731"/>
    <cellStyle name="常规 5 2 5 5 2 2 2 4 4" xfId="48732"/>
    <cellStyle name="常规 5 2 2 4 5 2 2 2 4 4" xfId="48733"/>
    <cellStyle name="常规 5 4 2 5 2 2 2 4 4" xfId="48734"/>
    <cellStyle name="常规 5 2 3 2 5 2 2 2 4 4" xfId="48735"/>
    <cellStyle name="常规 5 2 2 2 2 5 2 2 2 4 4" xfId="48736"/>
    <cellStyle name="常规 5 5 2 5 2 2 2 4 4" xfId="48737"/>
    <cellStyle name="常规 5 2 4 2 5 2 2 2 4 4" xfId="48738"/>
    <cellStyle name="常规 5 2 2 3 2 5 2 2 2 4 4" xfId="48739"/>
    <cellStyle name="常规 5 11 2 2 2 4 4" xfId="48740"/>
    <cellStyle name="常规 5 2 10 2 2 2 4 4" xfId="48741"/>
    <cellStyle name="常规 5 2 2 9 2 2 2 4 4" xfId="48742"/>
    <cellStyle name="常规 5 4 7 2 2 2 4 4" xfId="48743"/>
    <cellStyle name="常规 5 2 3 7 2 2 2 4 4" xfId="48744"/>
    <cellStyle name="常规 5 2 2 2 7 2 2 2 4 4" xfId="48745"/>
    <cellStyle name="常规 5 5 7 2 2 2 4 4" xfId="48746"/>
    <cellStyle name="常规 5 2 4 7 2 2 2 4 4" xfId="48747"/>
    <cellStyle name="常规 5 2 2 3 7 2 2 2 4 4" xfId="48748"/>
    <cellStyle name="常规 5 6 6 2 2 2 4 4" xfId="48749"/>
    <cellStyle name="常规 5 2 5 6 2 2 2 4 4" xfId="48750"/>
    <cellStyle name="常规 5 2 2 4 6 2 2 2 4 4" xfId="48751"/>
    <cellStyle name="常规 5 4 2 6 2 2 2 4 4" xfId="48752"/>
    <cellStyle name="常规 5 2 3 2 6 2 2 2 4 4" xfId="48753"/>
    <cellStyle name="常规 5 2 2 2 2 6 2 2 2 4 4" xfId="48754"/>
    <cellStyle name="常规 5 5 2 6 2 2 2 4 4" xfId="48755"/>
    <cellStyle name="常规 5 2 4 2 6 2 2 2 4 4" xfId="48756"/>
    <cellStyle name="常规 5 2 2 3 2 6 2 2 2 4 4" xfId="48757"/>
    <cellStyle name="常规 5 14 2 4 4" xfId="48758"/>
    <cellStyle name="常规 5 2 13 2 4 4" xfId="48759"/>
    <cellStyle name="常规 5 2 2 12 2 4 4" xfId="48760"/>
    <cellStyle name="常规 5 4 10 2 4 4" xfId="48761"/>
    <cellStyle name="常规 5 2 3 10 2 4 4" xfId="48762"/>
    <cellStyle name="常规 5 2 2 2 10 2 4 4" xfId="48763"/>
    <cellStyle name="常规 5 5 10 2 4 4" xfId="48764"/>
    <cellStyle name="常规 5 2 4 10 2 4 4" xfId="48765"/>
    <cellStyle name="常规 5 2 2 3 10 2 4 4" xfId="48766"/>
    <cellStyle name="常规 5 6 9 2 4 4" xfId="48767"/>
    <cellStyle name="常规 5 2 5 9 2 4 4" xfId="48768"/>
    <cellStyle name="常规 5 2 2 4 9 2 4 4" xfId="48769"/>
    <cellStyle name="常规 5 4 2 9 2 4 4" xfId="48770"/>
    <cellStyle name="常规 5 2 3 2 9 2 4 4" xfId="48771"/>
    <cellStyle name="常规 5 2 2 2 2 9 2 4 4" xfId="48772"/>
    <cellStyle name="常规 5 5 2 9 2 4 4" xfId="48773"/>
    <cellStyle name="常规 5 2 4 2 9 2 4 4" xfId="48774"/>
    <cellStyle name="常规 5 2 2 3 2 9 2 4 4" xfId="48775"/>
    <cellStyle name="常规 5 7 4 2 4 4" xfId="48776"/>
    <cellStyle name="常规 5 2 6 4 2 4 4" xfId="48777"/>
    <cellStyle name="常规 5 2 2 5 4 2 4 4" xfId="48778"/>
    <cellStyle name="常规 5 4 3 4 2 4 4" xfId="48779"/>
    <cellStyle name="常规 5 2 3 3 4 2 4 4" xfId="48780"/>
    <cellStyle name="常规 5 2 2 2 3 4 2 4 4" xfId="48781"/>
    <cellStyle name="常规 5 5 3 4 2 4 4" xfId="48782"/>
    <cellStyle name="常规 5 2 4 3 4 2 4 4" xfId="48783"/>
    <cellStyle name="常规 5 2 2 3 3 4 2 4 4" xfId="48784"/>
    <cellStyle name="常规 5 6 2 4 2 4 4" xfId="48785"/>
    <cellStyle name="常规 5 2 5 2 4 2 4 4" xfId="48786"/>
    <cellStyle name="常规 5 2 2 4 2 4 2 4 4" xfId="48787"/>
    <cellStyle name="常规 5 4 2 2 4 2 4 4" xfId="48788"/>
    <cellStyle name="常规 5 2 3 2 2 4 2 4 4" xfId="48789"/>
    <cellStyle name="常规 5 2 2 2 2 2 4 2 4 4" xfId="48790"/>
    <cellStyle name="常规 5 5 2 2 4 2 4 4" xfId="48791"/>
    <cellStyle name="常规 5 2 4 2 2 4 2 4 4" xfId="48792"/>
    <cellStyle name="常规 5 2 2 3 2 2 4 2 4 4" xfId="48793"/>
    <cellStyle name="常规 5 8 4 2 4 4" xfId="48794"/>
    <cellStyle name="常规 5 2 7 4 2 4 4" xfId="48795"/>
    <cellStyle name="常规 5 2 2 6 4 2 4 4" xfId="48796"/>
    <cellStyle name="常规 5 4 4 4 2 4 4" xfId="48797"/>
    <cellStyle name="常规 5 2 3 4 4 2 4 4" xfId="48798"/>
    <cellStyle name="常规 5 2 2 2 4 4 2 4 4" xfId="48799"/>
    <cellStyle name="常规 5 5 4 4 2 4 4" xfId="48800"/>
    <cellStyle name="常规 5 2 4 4 4 2 4 4" xfId="48801"/>
    <cellStyle name="常规 5 2 2 3 4 4 2 4 4" xfId="48802"/>
    <cellStyle name="常规 5 6 3 4 2 4 4" xfId="48803"/>
    <cellStyle name="常规 5 2 5 3 4 2 4 4" xfId="48804"/>
    <cellStyle name="常规 5 2 2 4 3 4 2 4 4" xfId="48805"/>
    <cellStyle name="常规 5 4 2 3 4 2 4 4" xfId="48806"/>
    <cellStyle name="常规 5 2 3 2 3 4 2 4 4" xfId="48807"/>
    <cellStyle name="常规 5 2 2 2 2 3 4 2 4 4" xfId="48808"/>
    <cellStyle name="常规 5 5 2 3 4 2 4 4" xfId="48809"/>
    <cellStyle name="常规 5 2 4 2 3 4 2 4 4" xfId="48810"/>
    <cellStyle name="常规 5 2 2 3 2 3 4 2 4 4" xfId="48811"/>
    <cellStyle name="常规 5 9 4 2 4 4" xfId="48812"/>
    <cellStyle name="常规 5 2 8 4 2 4 4" xfId="48813"/>
    <cellStyle name="常规 5 2 2 7 4 2 4 4" xfId="48814"/>
    <cellStyle name="常规 5 4 5 4 2 4 4" xfId="48815"/>
    <cellStyle name="常规 5 2 3 5 4 2 4 4" xfId="48816"/>
    <cellStyle name="常规 5 2 2 2 5 4 2 4 4" xfId="48817"/>
    <cellStyle name="常规 5 5 5 4 2 4 4" xfId="48818"/>
    <cellStyle name="常规 5 2 4 5 4 2 4 4" xfId="48819"/>
    <cellStyle name="常规 5 2 2 3 5 4 2 4 4" xfId="48820"/>
    <cellStyle name="常规 5 6 4 4 2 4 4" xfId="48821"/>
    <cellStyle name="常规 5 2 5 4 4 2 4 4" xfId="48822"/>
    <cellStyle name="常规 5 2 2 4 4 4 2 4 4" xfId="48823"/>
    <cellStyle name="常规 5 4 2 4 4 2 4 4" xfId="48824"/>
    <cellStyle name="常规 5 2 3 2 4 4 2 4 4" xfId="48825"/>
    <cellStyle name="常规 5 2 2 2 2 4 4 2 4 4" xfId="48826"/>
    <cellStyle name="常规 5 5 2 4 4 2 4 4" xfId="48827"/>
    <cellStyle name="常规 5 2 4 2 4 4 2 4 4" xfId="48828"/>
    <cellStyle name="常规 5 2 2 3 2 4 4 2 4 4" xfId="48829"/>
    <cellStyle name="常规 5 10 4 2 4 4" xfId="48830"/>
    <cellStyle name="常规 5 2 9 4 2 4 4" xfId="48831"/>
    <cellStyle name="常规 5 2 2 8 4 2 4 4" xfId="48832"/>
    <cellStyle name="常规 5 4 6 4 2 4 4" xfId="48833"/>
    <cellStyle name="常规 5 2 3 6 4 2 4 4" xfId="48834"/>
    <cellStyle name="常规 5 2 2 2 6 4 2 4 4" xfId="48835"/>
    <cellStyle name="常规 5 5 6 4 2 4 4" xfId="48836"/>
    <cellStyle name="常规 5 2 4 6 4 2 4 4" xfId="48837"/>
    <cellStyle name="常规 5 2 2 3 6 4 2 4 4" xfId="48838"/>
    <cellStyle name="常规 5 6 5 4 2 4 4" xfId="48839"/>
    <cellStyle name="常规 5 2 5 5 4 2 4 4" xfId="48840"/>
    <cellStyle name="常规 5 2 2 4 5 4 2 4 4" xfId="48841"/>
    <cellStyle name="常规 5 4 2 5 4 2 4 4" xfId="48842"/>
    <cellStyle name="常规 5 2 3 2 5 4 2 4 4" xfId="48843"/>
    <cellStyle name="常规 5 2 2 2 2 5 4 2 4 4" xfId="48844"/>
    <cellStyle name="常规 5 5 2 5 4 2 4 4" xfId="48845"/>
    <cellStyle name="常规 5 2 4 2 5 4 2 4 4" xfId="48846"/>
    <cellStyle name="常规 5 2 2 3 2 5 4 2 4 4" xfId="48847"/>
    <cellStyle name="常规 5 11 4 2 4 4" xfId="48848"/>
    <cellStyle name="常规 5 2 10 4 2 4 4" xfId="48849"/>
    <cellStyle name="常规 5 2 2 9 4 2 4 4" xfId="48850"/>
    <cellStyle name="常规 5 4 7 4 2 4 4" xfId="48851"/>
    <cellStyle name="常规 5 2 3 7 4 2 4 4" xfId="48852"/>
    <cellStyle name="常规 5 2 2 2 7 4 2 4 4" xfId="48853"/>
    <cellStyle name="常规 5 5 7 4 2 4 4" xfId="48854"/>
    <cellStyle name="常规 5 2 4 7 4 2 4 4" xfId="48855"/>
    <cellStyle name="常规 5 2 2 3 7 4 2 4 4" xfId="48856"/>
    <cellStyle name="常规 5 6 6 4 2 4 4" xfId="48857"/>
    <cellStyle name="常规 5 2 5 6 4 2 4 4" xfId="48858"/>
    <cellStyle name="常规 5 2 2 4 6 4 2 4 4" xfId="48859"/>
    <cellStyle name="常规 5 4 2 6 4 2 4 4" xfId="48860"/>
    <cellStyle name="常规 5 2 3 2 6 4 2 4 4" xfId="48861"/>
    <cellStyle name="常规 5 2 2 2 2 6 4 2 4 4" xfId="48862"/>
    <cellStyle name="常规 5 5 2 6 4 2 4 4" xfId="48863"/>
    <cellStyle name="常规 5 2 4 2 6 4 2 4 4" xfId="48864"/>
    <cellStyle name="常规 5 2 2 3 2 6 4 2 4 4" xfId="48865"/>
    <cellStyle name="常规 5 12 3 2 4 4" xfId="48866"/>
    <cellStyle name="常规 5 2 11 3 2 4 4" xfId="48867"/>
    <cellStyle name="常规 5 2 2 10 3 2 4 4" xfId="48868"/>
    <cellStyle name="常规 5 4 8 3 2 4 4" xfId="48869"/>
    <cellStyle name="常规 5 2 3 8 3 2 4 4" xfId="48870"/>
    <cellStyle name="常规 5 2 2 2 8 3 2 4 4" xfId="48871"/>
    <cellStyle name="常规 5 5 8 3 2 4 4" xfId="48872"/>
    <cellStyle name="常规 5 2 4 8 3 2 4 4" xfId="48873"/>
    <cellStyle name="常规 5 2 2 3 8 3 2 4 4" xfId="48874"/>
    <cellStyle name="常规 5 6 7 3 2 4 4" xfId="48875"/>
    <cellStyle name="常规 5 2 5 7 3 2 4 4" xfId="48876"/>
    <cellStyle name="常规 5 2 2 4 7 3 2 4 4" xfId="48877"/>
    <cellStyle name="常规 5 4 2 7 3 2 4 4" xfId="48878"/>
    <cellStyle name="常规 5 2 3 2 7 3 2 4 4" xfId="48879"/>
    <cellStyle name="常规 5 2 2 2 2 7 3 2 4 4" xfId="48880"/>
    <cellStyle name="常规 5 5 2 7 3 2 4 4" xfId="48881"/>
    <cellStyle name="常规 5 2 4 2 7 3 2 4 4" xfId="48882"/>
    <cellStyle name="常规 5 2 2 3 2 7 3 2 4 4" xfId="48883"/>
    <cellStyle name="常规 5 7 2 3 2 4 4" xfId="48884"/>
    <cellStyle name="常规 5 2 6 2 3 2 4 4" xfId="48885"/>
    <cellStyle name="常规 5 2 2 5 2 3 2 4 4" xfId="48886"/>
    <cellStyle name="常规 5 4 3 2 3 2 4 4" xfId="48887"/>
    <cellStyle name="常规 5 2 3 3 2 3 2 4 4" xfId="48888"/>
    <cellStyle name="常规 5 2 2 2 3 2 3 2 4 4" xfId="48889"/>
    <cellStyle name="常规 5 5 3 2 3 2 4 4" xfId="48890"/>
    <cellStyle name="常规 5 2 4 3 2 3 2 4 4" xfId="48891"/>
    <cellStyle name="常规 5 2 2 3 3 2 3 2 4 4" xfId="48892"/>
    <cellStyle name="常规 5 6 2 2 3 2 4 4" xfId="48893"/>
    <cellStyle name="常规 5 2 5 2 2 3 2 4 4" xfId="48894"/>
    <cellStyle name="常规 5 2 2 4 2 2 3 2 4 4" xfId="48895"/>
    <cellStyle name="常规 5 4 2 2 2 3 2 4 4" xfId="48896"/>
    <cellStyle name="常规 5 2 3 2 2 2 3 2 4 4" xfId="48897"/>
    <cellStyle name="常规 5 2 2 2 2 2 2 3 2 4 4" xfId="48898"/>
    <cellStyle name="常规 5 5 2 2 2 3 2 4 4" xfId="48899"/>
    <cellStyle name="常规 5 2 4 2 2 2 3 2 4 4" xfId="48900"/>
    <cellStyle name="常规 5 2 2 3 2 2 2 3 2 4 4" xfId="48901"/>
    <cellStyle name="常规 5 8 2 3 2 4 4" xfId="48902"/>
    <cellStyle name="常规 5 2 7 2 3 2 4 4" xfId="48903"/>
    <cellStyle name="常规 5 2 2 6 2 3 2 4 4" xfId="48904"/>
    <cellStyle name="常规 5 4 4 2 3 2 4 4" xfId="48905"/>
    <cellStyle name="常规 5 2 3 4 2 3 2 4 4" xfId="48906"/>
    <cellStyle name="常规 5 2 2 2 4 2 3 2 4 4" xfId="48907"/>
    <cellStyle name="常规 5 5 4 2 3 2 4 4" xfId="48908"/>
    <cellStyle name="常规 5 2 4 4 2 3 2 4 4" xfId="48909"/>
    <cellStyle name="常规 5 2 2 3 4 2 3 2 4 4" xfId="48910"/>
    <cellStyle name="常规 5 6 3 2 3 2 4 4" xfId="48911"/>
    <cellStyle name="常规 5 2 5 3 2 3 2 4 4" xfId="48912"/>
    <cellStyle name="常规 5 2 2 4 3 2 3 2 4 4" xfId="48913"/>
    <cellStyle name="常规 5 4 2 3 2 3 2 4 4" xfId="48914"/>
    <cellStyle name="常规 5 2 3 2 3 2 3 2 4 4" xfId="48915"/>
    <cellStyle name="常规 5 2 2 2 2 3 2 3 2 4 4" xfId="48916"/>
    <cellStyle name="常规 5 5 2 3 2 3 2 4 4" xfId="48917"/>
    <cellStyle name="常规 5 2 4 2 3 2 3 2 4 4" xfId="48918"/>
    <cellStyle name="常规 5 2 2 3 2 3 2 3 2 4 4" xfId="48919"/>
    <cellStyle name="常规 5 9 2 3 2 4 4" xfId="48920"/>
    <cellStyle name="常规 5 2 8 2 3 2 4 4" xfId="48921"/>
    <cellStyle name="常规 5 2 2 7 2 3 2 4 4" xfId="48922"/>
    <cellStyle name="常规 5 4 5 2 3 2 4 4" xfId="48923"/>
    <cellStyle name="常规 5 2 3 5 2 3 2 4 4" xfId="48924"/>
    <cellStyle name="常规 5 2 2 2 5 2 3 2 4 4" xfId="48925"/>
    <cellStyle name="常规 5 5 5 2 3 2 4 4" xfId="48926"/>
    <cellStyle name="常规 5 2 4 5 2 3 2 4 4" xfId="48927"/>
    <cellStyle name="常规 5 2 2 3 5 2 3 2 4 4" xfId="48928"/>
    <cellStyle name="常规 5 6 4 2 3 2 4 4" xfId="48929"/>
    <cellStyle name="常规 5 2 5 4 2 3 2 4 4" xfId="48930"/>
    <cellStyle name="常规 5 2 2 4 4 2 3 2 4 4" xfId="48931"/>
    <cellStyle name="常规 5 4 2 4 2 3 2 4 4" xfId="48932"/>
    <cellStyle name="常规 5 2 3 2 4 2 3 2 4 4" xfId="48933"/>
    <cellStyle name="常规 5 2 2 2 2 4 2 3 2 4 4" xfId="48934"/>
    <cellStyle name="常规 5 5 2 4 2 3 2 4 4" xfId="48935"/>
    <cellStyle name="常规 5 2 4 2 4 2 3 2 4 4" xfId="48936"/>
    <cellStyle name="常规 5 2 2 3 2 4 2 3 2 4 4" xfId="48937"/>
    <cellStyle name="常规 5 10 2 3 2 4 4" xfId="48938"/>
    <cellStyle name="常规 5 2 9 2 3 2 4 4" xfId="48939"/>
    <cellStyle name="常规 5 2 2 8 2 3 2 4 4" xfId="48940"/>
    <cellStyle name="常规 5 4 6 2 3 2 4 4" xfId="48941"/>
    <cellStyle name="常规 5 2 3 6 2 3 2 4 4" xfId="48942"/>
    <cellStyle name="常规 5 2 2 2 6 2 3 2 4 4" xfId="48943"/>
    <cellStyle name="常规 5 5 6 2 3 2 4 4" xfId="48944"/>
    <cellStyle name="常规 5 2 4 6 2 3 2 4 4" xfId="48945"/>
    <cellStyle name="常规 5 2 2 3 6 2 3 2 4 4" xfId="48946"/>
    <cellStyle name="常规 5 6 5 2 3 2 4 4" xfId="48947"/>
    <cellStyle name="常规 5 2 5 5 2 3 2 4 4" xfId="48948"/>
    <cellStyle name="常规 5 2 2 4 5 2 3 2 4 4" xfId="48949"/>
    <cellStyle name="常规 5 4 2 5 2 3 2 4 4" xfId="48950"/>
    <cellStyle name="常规 5 2 3 2 5 2 3 2 4 4" xfId="48951"/>
    <cellStyle name="常规 5 2 2 2 2 5 2 3 2 4 4" xfId="48952"/>
    <cellStyle name="常规 5 5 2 5 2 3 2 4 4" xfId="48953"/>
    <cellStyle name="常规 5 2 4 2 5 2 3 2 4 4" xfId="48954"/>
    <cellStyle name="常规 5 2 2 3 2 5 2 3 2 4 4" xfId="48955"/>
    <cellStyle name="常规 5 11 2 3 2 4 4" xfId="48956"/>
    <cellStyle name="常规 5 2 10 2 3 2 4 4" xfId="48957"/>
    <cellStyle name="常规 5 2 2 9 2 3 2 4 4" xfId="48958"/>
    <cellStyle name="常规 5 4 7 2 3 2 4 4" xfId="48959"/>
    <cellStyle name="常规 5 2 3 7 2 3 2 4 4" xfId="48960"/>
    <cellStyle name="常规 5 2 2 2 7 2 3 2 4 4" xfId="48961"/>
    <cellStyle name="常规 5 5 7 2 3 2 4 4" xfId="48962"/>
    <cellStyle name="常规 5 2 4 7 2 3 2 4 4" xfId="48963"/>
    <cellStyle name="常规 5 2 2 3 7 2 3 2 4 4" xfId="48964"/>
    <cellStyle name="常规 5 6 6 2 3 2 4 4" xfId="48965"/>
    <cellStyle name="常规 5 2 5 6 2 3 2 4 4" xfId="48966"/>
    <cellStyle name="常规 5 2 2 4 6 2 3 2 4 4" xfId="48967"/>
    <cellStyle name="常规 5 4 2 6 2 3 2 4 4" xfId="48968"/>
    <cellStyle name="常规 5 2 3 2 6 2 3 2 4 4" xfId="48969"/>
    <cellStyle name="常规 5 2 2 2 2 6 2 3 2 4 4" xfId="48970"/>
    <cellStyle name="常规 5 5 2 6 2 3 2 4 4" xfId="48971"/>
    <cellStyle name="常规 5 2 4 2 6 2 3 2 4 4" xfId="48972"/>
    <cellStyle name="常规 5 2 2 3 2 6 2 3 2 4 4" xfId="48973"/>
    <cellStyle name="常规 5 2 15 3 4" xfId="48974"/>
    <cellStyle name="常规 5 2 2 14 3 4" xfId="48975"/>
    <cellStyle name="常规 15 3 4" xfId="48976"/>
    <cellStyle name="常规 5 16 3 4" xfId="48977"/>
    <cellStyle name="常规 5 2 16 3 4" xfId="48978"/>
    <cellStyle name="常规 5 2 2 15 3 4" xfId="48979"/>
    <cellStyle name="常规 5 4 12 3 4" xfId="48980"/>
    <cellStyle name="常规 5 2 3 12 3 4" xfId="48981"/>
    <cellStyle name="常规 5 2 2 2 12 3 4" xfId="48982"/>
    <cellStyle name="常规 5 5 12 3 4" xfId="48983"/>
    <cellStyle name="常规 5 2 4 12 3 4" xfId="48984"/>
    <cellStyle name="常规 5 2 2 3 12 3 4" xfId="48985"/>
    <cellStyle name="常规 5 6 11 3 4" xfId="48986"/>
    <cellStyle name="常规 5 2 5 11 3 4" xfId="48987"/>
    <cellStyle name="常规 5 2 2 4 11 3 4" xfId="48988"/>
    <cellStyle name="常规 5 4 2 11 3 4" xfId="48989"/>
    <cellStyle name="常规 5 2 3 2 11 3 4" xfId="48990"/>
    <cellStyle name="常规 5 2 2 2 2 11 3 4" xfId="48991"/>
    <cellStyle name="常规 5 5 2 11 3 4" xfId="48992"/>
    <cellStyle name="常规 5 2 4 2 11 3 4" xfId="48993"/>
    <cellStyle name="常规 5 2 2 3 2 11 3 4" xfId="48994"/>
    <cellStyle name="常规 5 7 6 3 4" xfId="48995"/>
    <cellStyle name="常规 5 2 6 6 3 4" xfId="48996"/>
    <cellStyle name="常规 5 2 2 5 6 3 4" xfId="48997"/>
    <cellStyle name="常规 5 4 3 6 3 4" xfId="48998"/>
    <cellStyle name="常规 5 2 3 3 6 3 4" xfId="48999"/>
    <cellStyle name="常规 5 2 2 2 3 6 3 4" xfId="49000"/>
    <cellStyle name="常规 5 5 3 6 3 4" xfId="49001"/>
    <cellStyle name="常规 5 2 4 3 6 3 4" xfId="49002"/>
    <cellStyle name="常规 5 2 2 3 3 6 3 4" xfId="49003"/>
    <cellStyle name="常规 5 6 2 6 3 4" xfId="49004"/>
    <cellStyle name="常规 5 2 5 2 6 3 4" xfId="49005"/>
    <cellStyle name="常规 5 2 2 4 2 6 3 4" xfId="49006"/>
    <cellStyle name="常规 5 4 2 2 6 3 4" xfId="49007"/>
    <cellStyle name="常规 5 2 3 2 2 6 3 4" xfId="49008"/>
    <cellStyle name="常规 5 2 2 2 2 2 6 3 4" xfId="49009"/>
    <cellStyle name="常规 5 5 2 2 6 3 4" xfId="49010"/>
    <cellStyle name="常规 5 2 4 2 2 6 3 4" xfId="49011"/>
    <cellStyle name="常规 5 2 2 3 2 2 6 3 4" xfId="49012"/>
    <cellStyle name="常规 5 8 6 3 4" xfId="49013"/>
    <cellStyle name="常规 5 2 7 6 3 4" xfId="49014"/>
    <cellStyle name="常规 5 2 2 6 6 3 4" xfId="49015"/>
    <cellStyle name="常规 5 4 4 6 3 4" xfId="49016"/>
    <cellStyle name="常规 5 2 3 4 6 3 4" xfId="49017"/>
    <cellStyle name="常规 5 2 2 2 4 6 3 4" xfId="49018"/>
    <cellStyle name="常规 5 5 4 6 3 4" xfId="49019"/>
    <cellStyle name="常规 5 2 4 4 6 3 4" xfId="49020"/>
    <cellStyle name="常规 5 2 2 3 4 6 3 4" xfId="49021"/>
    <cellStyle name="常规 5 6 3 6 3 4" xfId="49022"/>
    <cellStyle name="常规 5 2 5 3 6 3 4" xfId="49023"/>
    <cellStyle name="常规 5 2 2 4 3 6 3 4" xfId="49024"/>
    <cellStyle name="常规 5 4 2 3 6 3 4" xfId="49025"/>
    <cellStyle name="常规 5 2 3 2 3 6 3 4" xfId="49026"/>
    <cellStyle name="常规 5 2 2 2 2 3 6 3 4" xfId="49027"/>
    <cellStyle name="常规 5 5 2 3 6 3 4" xfId="49028"/>
    <cellStyle name="常规 5 2 4 2 3 6 3 4" xfId="49029"/>
    <cellStyle name="常规 5 2 2 3 2 3 6 3 4" xfId="49030"/>
    <cellStyle name="常规 5 9 6 3 4" xfId="49031"/>
    <cellStyle name="常规 5 2 8 6 3 4" xfId="49032"/>
    <cellStyle name="常规 5 2 2 7 6 3 4" xfId="49033"/>
    <cellStyle name="常规 5 4 5 6 3 4" xfId="49034"/>
    <cellStyle name="常规 5 2 3 5 6 3 4" xfId="49035"/>
    <cellStyle name="常规 5 2 2 2 5 6 3 4" xfId="49036"/>
    <cellStyle name="常规 5 5 5 6 3 4" xfId="49037"/>
    <cellStyle name="常规 5 2 4 5 6 3 4" xfId="49038"/>
    <cellStyle name="常规 5 2 2 3 5 6 3 4" xfId="49039"/>
    <cellStyle name="常规 5 6 4 6 3 4" xfId="49040"/>
    <cellStyle name="常规 5 2 5 4 6 3 4" xfId="49041"/>
    <cellStyle name="常规 5 2 2 4 4 6 3 4" xfId="49042"/>
    <cellStyle name="常规 5 4 2 4 6 3 4" xfId="49043"/>
    <cellStyle name="常规 5 2 3 2 4 6 3 4" xfId="49044"/>
    <cellStyle name="常规 5 2 2 2 2 4 6 3 4" xfId="49045"/>
    <cellStyle name="常规 5 5 2 4 6 3 4" xfId="49046"/>
    <cellStyle name="常规 5 2 4 2 4 6 3 4" xfId="49047"/>
    <cellStyle name="常规 5 2 2 3 2 4 6 3 4" xfId="49048"/>
    <cellStyle name="常规 5 10 6 3 4" xfId="49049"/>
    <cellStyle name="常规 5 2 9 6 3 4" xfId="49050"/>
    <cellStyle name="常规 5 2 2 8 6 3 4" xfId="49051"/>
    <cellStyle name="常规 5 4 6 6 3 4" xfId="49052"/>
    <cellStyle name="常规 5 2 3 6 6 3 4" xfId="49053"/>
    <cellStyle name="常规 5 2 2 2 6 6 3 4" xfId="49054"/>
    <cellStyle name="常规 5 5 6 6 3 4" xfId="49055"/>
    <cellStyle name="常规 5 2 4 6 6 3 4" xfId="49056"/>
    <cellStyle name="常规 5 2 2 3 6 6 3 4" xfId="49057"/>
    <cellStyle name="常规 5 6 5 6 3 4" xfId="49058"/>
    <cellStyle name="常规 5 2 5 5 6 3 4" xfId="49059"/>
    <cellStyle name="常规 5 2 2 4 5 6 3 4" xfId="49060"/>
    <cellStyle name="常规 5 4 2 5 6 3 4" xfId="49061"/>
    <cellStyle name="常规 5 2 3 2 5 6 3 4" xfId="49062"/>
    <cellStyle name="常规 5 2 2 2 2 5 6 3 4" xfId="49063"/>
    <cellStyle name="常规 5 5 2 5 6 3 4" xfId="49064"/>
    <cellStyle name="常规 5 2 4 2 5 6 3 4" xfId="49065"/>
    <cellStyle name="常规 5 2 2 3 2 5 6 3 4" xfId="49066"/>
    <cellStyle name="常规 5 11 6 3 4" xfId="49067"/>
    <cellStyle name="常规 5 2 10 6 3 4" xfId="49068"/>
    <cellStyle name="常规 5 2 2 9 6 3 4" xfId="49069"/>
    <cellStyle name="常规 5 4 7 6 3 4" xfId="49070"/>
    <cellStyle name="常规 5 2 3 7 6 3 4" xfId="49071"/>
    <cellStyle name="常规 5 2 2 2 7 6 3 4" xfId="49072"/>
    <cellStyle name="常规 5 5 7 6 3 4" xfId="49073"/>
    <cellStyle name="常规 5 2 4 7 6 3 4" xfId="49074"/>
    <cellStyle name="常规 5 2 2 3 7 6 3 4" xfId="49075"/>
    <cellStyle name="常规 5 6 6 6 3 4" xfId="49076"/>
    <cellStyle name="常规 5 2 5 6 6 3 4" xfId="49077"/>
    <cellStyle name="常规 5 2 2 4 6 6 3 4" xfId="49078"/>
    <cellStyle name="常规 5 4 2 6 6 3 4" xfId="49079"/>
    <cellStyle name="常规 5 2 3 2 6 6 3 4" xfId="49080"/>
    <cellStyle name="常规 5 2 2 2 2 6 6 3 4" xfId="49081"/>
    <cellStyle name="常规 5 5 2 6 6 3 4" xfId="49082"/>
    <cellStyle name="常规 5 2 4 2 6 6 3 4" xfId="49083"/>
    <cellStyle name="常规 5 2 2 3 2 6 6 3 4" xfId="49084"/>
    <cellStyle name="常规 5 12 5 3 4" xfId="49085"/>
    <cellStyle name="常规 5 2 11 5 3 4" xfId="49086"/>
    <cellStyle name="常规 5 2 2 10 5 3 4" xfId="49087"/>
    <cellStyle name="常规 5 4 8 5 3 4" xfId="49088"/>
    <cellStyle name="常规 5 2 3 8 5 3 4" xfId="49089"/>
    <cellStyle name="常规 5 2 2 2 8 5 3 4" xfId="49090"/>
    <cellStyle name="常规 5 5 8 5 3 4" xfId="49091"/>
    <cellStyle name="常规 5 2 4 8 5 3 4" xfId="49092"/>
    <cellStyle name="常规 5 2 2 3 8 5 3 4" xfId="49093"/>
    <cellStyle name="常规 5 6 7 5 3 4" xfId="49094"/>
    <cellStyle name="常规 5 2 5 7 5 3 4" xfId="49095"/>
    <cellStyle name="常规 5 2 2 4 7 5 3 4" xfId="49096"/>
    <cellStyle name="常规 5 4 2 7 5 3 4" xfId="49097"/>
    <cellStyle name="常规 5 2 3 2 7 5 3 4" xfId="49098"/>
    <cellStyle name="常规 5 2 2 2 2 7 5 3 4" xfId="49099"/>
    <cellStyle name="常规 5 5 2 7 5 3 4" xfId="49100"/>
    <cellStyle name="常规 5 2 4 2 7 5 3 4" xfId="49101"/>
    <cellStyle name="常规 5 2 2 3 2 7 5 3 4" xfId="49102"/>
    <cellStyle name="常规 5 7 2 5 3 4" xfId="49103"/>
    <cellStyle name="常规 5 2 6 2 5 3 4" xfId="49104"/>
    <cellStyle name="常规 5 2 2 5 2 5 3 4" xfId="49105"/>
    <cellStyle name="常规 5 4 3 2 5 3 4" xfId="49106"/>
    <cellStyle name="常规 5 2 3 3 2 5 3 4" xfId="49107"/>
    <cellStyle name="常规 5 2 2 2 3 2 5 3 4" xfId="49108"/>
    <cellStyle name="常规 5 5 3 2 5 3 4" xfId="49109"/>
    <cellStyle name="常规 5 2 4 3 2 5 3 4" xfId="49110"/>
    <cellStyle name="常规 5 2 2 3 3 2 5 3 4" xfId="49111"/>
    <cellStyle name="常规 5 6 2 2 5 3 4" xfId="49112"/>
    <cellStyle name="常规 5 2 5 2 2 5 3 4" xfId="49113"/>
    <cellStyle name="常规 5 2 2 4 2 2 5 3 4" xfId="49114"/>
    <cellStyle name="常规 5 4 2 2 2 5 3 4" xfId="49115"/>
    <cellStyle name="常规 5 2 3 2 2 2 5 3 4" xfId="49116"/>
    <cellStyle name="常规 5 2 2 2 2 2 2 5 3 4" xfId="49117"/>
    <cellStyle name="常规 5 5 2 2 2 5 3 4" xfId="49118"/>
    <cellStyle name="常规 5 2 4 2 2 2 5 3 4" xfId="49119"/>
    <cellStyle name="常规 5 2 2 3 2 2 2 5 3 4" xfId="49120"/>
    <cellStyle name="常规 5 8 2 5 3 4" xfId="49121"/>
    <cellStyle name="常规 5 2 7 2 5 3 4" xfId="49122"/>
    <cellStyle name="常规 5 2 2 6 2 5 3 4" xfId="49123"/>
    <cellStyle name="常规 5 4 4 2 5 3 4" xfId="49124"/>
    <cellStyle name="常规 5 2 3 4 2 5 3 4" xfId="49125"/>
    <cellStyle name="常规 5 2 2 2 4 2 5 3 4" xfId="49126"/>
    <cellStyle name="常规 5 5 4 2 5 3 4" xfId="49127"/>
    <cellStyle name="常规 5 2 4 4 2 5 3 4" xfId="49128"/>
    <cellStyle name="常规 5 2 2 3 4 2 5 3 4" xfId="49129"/>
    <cellStyle name="常规 5 6 3 2 5 3 4" xfId="49130"/>
    <cellStyle name="常规 5 2 5 3 2 5 3 4" xfId="49131"/>
    <cellStyle name="常规 5 2 2 4 3 2 5 3 4" xfId="49132"/>
    <cellStyle name="常规 5 4 2 3 2 5 3 4" xfId="49133"/>
    <cellStyle name="常规 5 2 3 2 3 2 5 3 4" xfId="49134"/>
    <cellStyle name="常规 5 2 2 2 2 3 2 5 3 4" xfId="49135"/>
    <cellStyle name="常规 5 5 2 3 2 5 3 4" xfId="49136"/>
    <cellStyle name="常规 5 2 4 2 3 2 5 3 4" xfId="49137"/>
    <cellStyle name="常规 5 2 2 3 2 3 2 5 3 4" xfId="49138"/>
    <cellStyle name="常规 5 9 2 5 3 4" xfId="49139"/>
    <cellStyle name="常规 5 2 8 2 5 3 4" xfId="49140"/>
    <cellStyle name="常规 5 2 2 7 2 5 3 4" xfId="49141"/>
    <cellStyle name="常规 5 4 5 2 5 3 4" xfId="49142"/>
    <cellStyle name="常规 5 2 3 5 2 5 3 4" xfId="49143"/>
    <cellStyle name="常规 5 2 2 2 5 2 5 3 4" xfId="49144"/>
    <cellStyle name="常规 5 5 5 2 5 3 4" xfId="49145"/>
    <cellStyle name="常规 5 2 4 5 2 5 3 4" xfId="49146"/>
    <cellStyle name="常规 5 2 2 3 5 2 5 3 4" xfId="49147"/>
    <cellStyle name="常规 5 6 4 2 5 3 4" xfId="49148"/>
    <cellStyle name="常规 5 2 5 4 2 5 3 4" xfId="49149"/>
    <cellStyle name="常规 5 2 2 4 4 2 5 3 4" xfId="49150"/>
    <cellStyle name="常规 5 4 2 4 2 5 3 4" xfId="49151"/>
    <cellStyle name="常规 5 2 3 2 4 2 5 3 4" xfId="49152"/>
    <cellStyle name="常规 5 2 2 2 2 4 2 5 3 4" xfId="49153"/>
    <cellStyle name="常规 5 5 2 4 2 5 3 4" xfId="49154"/>
    <cellStyle name="常规 5 2 4 2 4 2 5 3 4" xfId="49155"/>
    <cellStyle name="常规 5 2 2 3 2 4 2 5 3 4" xfId="49156"/>
    <cellStyle name="常规 5 10 2 5 3 4" xfId="49157"/>
    <cellStyle name="常规 5 2 9 2 5 3 4" xfId="49158"/>
    <cellStyle name="常规 5 2 2 8 2 5 3 4" xfId="49159"/>
    <cellStyle name="常规 5 4 6 2 5 3 4" xfId="49160"/>
    <cellStyle name="常规 5 2 3 6 2 5 3 4" xfId="49161"/>
    <cellStyle name="常规 5 2 2 2 6 2 5 3 4" xfId="49162"/>
    <cellStyle name="常规 5 5 6 2 5 3 4" xfId="49163"/>
    <cellStyle name="常规 5 2 4 6 2 5 3 4" xfId="49164"/>
    <cellStyle name="常规 5 2 2 3 6 2 5 3 4" xfId="49165"/>
    <cellStyle name="常规 5 6 5 2 5 3 4" xfId="49166"/>
    <cellStyle name="常规 5 2 5 5 2 5 3 4" xfId="49167"/>
    <cellStyle name="常规 5 2 2 4 5 2 5 3 4" xfId="49168"/>
    <cellStyle name="常规 5 4 2 5 2 5 3 4" xfId="49169"/>
    <cellStyle name="常规 5 2 3 2 5 2 5 3 4" xfId="49170"/>
    <cellStyle name="常规 5 2 2 2 2 5 2 5 3 4" xfId="49171"/>
    <cellStyle name="常规 5 5 2 5 2 5 3 4" xfId="49172"/>
    <cellStyle name="常规 5 2 4 2 5 2 5 3 4" xfId="49173"/>
    <cellStyle name="常规 5 2 2 3 2 5 2 5 3 4" xfId="49174"/>
    <cellStyle name="常规 5 11 2 5 3 4" xfId="49175"/>
    <cellStyle name="常规 5 2 10 2 5 3 4" xfId="49176"/>
    <cellStyle name="常规 5 2 2 9 2 5 3 4" xfId="49177"/>
    <cellStyle name="常规 5 4 7 2 5 3 4" xfId="49178"/>
    <cellStyle name="常规 5 2 3 7 2 5 3 4" xfId="49179"/>
    <cellStyle name="常规 5 2 2 2 7 2 5 3 4" xfId="49180"/>
    <cellStyle name="常规 5 5 7 2 5 3 4" xfId="49181"/>
    <cellStyle name="常规 5 2 4 7 2 5 3 4" xfId="49182"/>
    <cellStyle name="常规 5 2 2 3 7 2 5 3 4" xfId="49183"/>
    <cellStyle name="常规 5 6 6 2 5 3 4" xfId="49184"/>
    <cellStyle name="常规 5 2 5 6 2 5 3 4" xfId="49185"/>
    <cellStyle name="常规 5 2 2 4 6 2 5 3 4" xfId="49186"/>
    <cellStyle name="常规 5 4 2 6 2 5 3 4" xfId="49187"/>
    <cellStyle name="常规 5 2 3 2 6 2 5 3 4" xfId="49188"/>
    <cellStyle name="常规 5 2 2 2 2 6 2 5 3 4" xfId="49189"/>
    <cellStyle name="常规 5 5 2 6 2 5 3 4" xfId="49190"/>
    <cellStyle name="常规 5 2 4 2 6 2 5 3 4" xfId="49191"/>
    <cellStyle name="常规 5 2 2 3 2 6 2 5 3 4" xfId="49192"/>
    <cellStyle name="常规 5 13 3 3 4" xfId="49193"/>
    <cellStyle name="常规 5 2 12 3 3 4" xfId="49194"/>
    <cellStyle name="常规 5 2 2 11 3 3 4" xfId="49195"/>
    <cellStyle name="常规 5 4 9 3 3 4" xfId="49196"/>
    <cellStyle name="常规 5 2 3 9 3 3 4" xfId="49197"/>
    <cellStyle name="常规 5 2 2 2 9 3 3 4" xfId="49198"/>
    <cellStyle name="常规 5 5 9 3 3 4" xfId="49199"/>
    <cellStyle name="常规 5 2 4 9 3 3 4" xfId="49200"/>
    <cellStyle name="常规 5 2 2 3 9 3 3 4" xfId="49201"/>
    <cellStyle name="常规 5 6 8 3 3 4" xfId="49202"/>
    <cellStyle name="常规 5 2 5 8 3 3 4" xfId="49203"/>
    <cellStyle name="常规 5 2 2 4 8 3 3 4" xfId="49204"/>
    <cellStyle name="常规 5 4 2 8 3 3 4" xfId="49205"/>
    <cellStyle name="常规 5 2 3 2 8 3 3 4" xfId="49206"/>
    <cellStyle name="常规 5 2 2 2 2 8 3 3 4" xfId="49207"/>
    <cellStyle name="常规 5 5 2 8 3 3 4" xfId="49208"/>
    <cellStyle name="常规 5 2 4 2 8 3 3 4" xfId="49209"/>
    <cellStyle name="常规 5 2 2 3 2 8 3 3 4" xfId="49210"/>
    <cellStyle name="常规 5 7 3 3 3 4" xfId="49211"/>
    <cellStyle name="常规 5 2 6 3 3 3 4" xfId="49212"/>
    <cellStyle name="常规 5 2 2 5 3 3 3 4" xfId="49213"/>
    <cellStyle name="常规 5 4 3 3 3 3 4" xfId="49214"/>
    <cellStyle name="常规 5 2 3 3 3 3 3 4" xfId="49215"/>
    <cellStyle name="常规 5 2 2 2 3 3 3 3 4" xfId="49216"/>
    <cellStyle name="常规 5 5 3 3 3 3 4" xfId="49217"/>
    <cellStyle name="常规 5 2 4 3 3 3 3 4" xfId="49218"/>
    <cellStyle name="常规 5 2 2 3 3 3 3 3 4" xfId="49219"/>
    <cellStyle name="常规 5 6 2 3 3 3 4" xfId="49220"/>
    <cellStyle name="常规 5 2 5 2 3 3 3 4" xfId="49221"/>
    <cellStyle name="常规 5 2 2 4 2 3 3 3 4" xfId="49222"/>
    <cellStyle name="常规 5 4 2 2 3 3 3 4" xfId="49223"/>
    <cellStyle name="常规 5 2 3 2 2 3 3 3 4" xfId="49224"/>
    <cellStyle name="常规 5 2 2 2 2 2 3 3 3 4" xfId="49225"/>
    <cellStyle name="常规 5 5 2 2 3 3 3 4" xfId="49226"/>
    <cellStyle name="常规 5 2 4 2 2 3 3 3 4" xfId="49227"/>
    <cellStyle name="常规 5 2 2 3 2 2 3 3 3 4" xfId="49228"/>
    <cellStyle name="常规 5 8 3 3 3 4" xfId="49229"/>
    <cellStyle name="常规 5 2 7 3 3 3 4" xfId="49230"/>
    <cellStyle name="常规 5 2 2 6 3 3 3 4" xfId="49231"/>
    <cellStyle name="常规 5 4 4 3 3 3 4" xfId="49232"/>
    <cellStyle name="常规 5 2 3 4 3 3 3 4" xfId="49233"/>
    <cellStyle name="常规 5 2 2 2 4 3 3 3 4" xfId="49234"/>
    <cellStyle name="常规 5 5 4 3 3 3 4" xfId="49235"/>
    <cellStyle name="常规 5 2 4 4 3 3 3 4" xfId="49236"/>
    <cellStyle name="常规 5 2 2 3 4 3 3 3 4" xfId="49237"/>
    <cellStyle name="常规 5 6 3 3 3 3 4" xfId="49238"/>
    <cellStyle name="常规 5 2 5 3 3 3 3 4" xfId="49239"/>
    <cellStyle name="常规 5 2 2 4 3 3 3 3 4" xfId="49240"/>
    <cellStyle name="常规 5 4 2 3 3 3 3 4" xfId="49241"/>
    <cellStyle name="常规 5 2 3 2 3 3 3 3 4" xfId="49242"/>
    <cellStyle name="常规 5 2 2 2 2 3 3 3 3 4" xfId="49243"/>
    <cellStyle name="常规 5 5 2 3 3 3 3 4" xfId="49244"/>
    <cellStyle name="常规 5 2 4 2 3 3 3 3 4" xfId="49245"/>
    <cellStyle name="常规 5 2 2 3 2 3 3 3 3 4" xfId="49246"/>
    <cellStyle name="常规 5 9 3 3 3 4" xfId="49247"/>
    <cellStyle name="常规 5 2 8 3 3 3 4" xfId="49248"/>
    <cellStyle name="常规 5 2 2 7 3 3 3 4" xfId="49249"/>
    <cellStyle name="常规 5 4 5 3 3 3 4" xfId="49250"/>
    <cellStyle name="常规 5 2 3 5 3 3 3 4" xfId="49251"/>
    <cellStyle name="常规 5 2 2 2 5 3 3 3 4" xfId="49252"/>
    <cellStyle name="常规 5 5 5 3 3 3 4" xfId="49253"/>
    <cellStyle name="常规 5 2 4 5 3 3 3 4" xfId="49254"/>
    <cellStyle name="常规 5 2 2 3 5 3 3 3 4" xfId="49255"/>
    <cellStyle name="常规 5 6 4 3 3 3 4" xfId="49256"/>
    <cellStyle name="常规 5 2 5 4 3 3 3 4" xfId="49257"/>
    <cellStyle name="常规 5 2 2 4 4 3 3 3 4" xfId="49258"/>
    <cellStyle name="常规 5 4 2 4 3 3 3 4" xfId="49259"/>
    <cellStyle name="常规 5 2 3 2 4 3 3 3 4" xfId="49260"/>
    <cellStyle name="常规 5 2 2 2 2 4 3 3 3 4" xfId="49261"/>
    <cellStyle name="常规 5 5 2 4 3 3 3 4" xfId="49262"/>
    <cellStyle name="常规 5 2 4 2 4 3 3 3 4" xfId="49263"/>
    <cellStyle name="常规 5 2 2 3 2 4 3 3 3 4" xfId="49264"/>
    <cellStyle name="常规 5 10 3 3 3 4" xfId="49265"/>
    <cellStyle name="常规 5 2 9 3 3 3 4" xfId="49266"/>
    <cellStyle name="常规 5 2 2 8 3 3 3 4" xfId="49267"/>
    <cellStyle name="常规 5 4 6 3 3 3 4" xfId="49268"/>
    <cellStyle name="常规 5 2 3 6 3 3 3 4" xfId="49269"/>
    <cellStyle name="常规 5 2 2 2 6 3 3 3 4" xfId="49270"/>
    <cellStyle name="常规 5 5 6 3 3 3 4" xfId="49271"/>
    <cellStyle name="常规 5 2 4 6 3 3 3 4" xfId="49272"/>
    <cellStyle name="常规 5 2 2 3 6 3 3 3 4" xfId="49273"/>
    <cellStyle name="常规 5 6 5 3 3 3 4" xfId="49274"/>
    <cellStyle name="常规 5 2 5 5 3 3 3 4" xfId="49275"/>
    <cellStyle name="常规 5 2 2 4 5 3 3 3 4" xfId="49276"/>
    <cellStyle name="常规 5 4 2 5 3 3 3 4" xfId="49277"/>
    <cellStyle name="常规 5 2 3 2 5 3 3 3 4" xfId="49278"/>
    <cellStyle name="常规 5 2 2 2 2 5 3 3 3 4" xfId="49279"/>
    <cellStyle name="常规 5 5 2 5 3 3 3 4" xfId="49280"/>
    <cellStyle name="常规 5 2 4 2 5 3 3 3 4" xfId="49281"/>
    <cellStyle name="常规 5 2 2 3 2 5 3 3 3 4" xfId="49282"/>
    <cellStyle name="常规 5 11 3 3 3 4" xfId="49283"/>
    <cellStyle name="常规 5 2 10 3 3 3 4" xfId="49284"/>
    <cellStyle name="常规 5 2 2 9 3 3 3 4" xfId="49285"/>
    <cellStyle name="常规 5 4 7 3 3 3 4" xfId="49286"/>
    <cellStyle name="常规 5 2 3 7 3 3 3 4" xfId="49287"/>
    <cellStyle name="常规 5 2 2 2 7 3 3 3 4" xfId="49288"/>
    <cellStyle name="常规 5 5 7 3 3 3 4" xfId="49289"/>
    <cellStyle name="常规 5 2 4 7 3 3 3 4" xfId="49290"/>
    <cellStyle name="常规 5 2 2 3 7 3 3 3 4" xfId="49291"/>
    <cellStyle name="常规 5 6 6 3 3 3 4" xfId="49292"/>
    <cellStyle name="常规 5 2 5 6 3 3 3 4" xfId="49293"/>
    <cellStyle name="常规 5 2 2 4 6 3 3 3 4" xfId="49294"/>
    <cellStyle name="常规 5 4 2 6 3 3 3 4" xfId="49295"/>
    <cellStyle name="常规 5 2 3 2 6 3 3 3 4" xfId="49296"/>
    <cellStyle name="常规 5 2 2 2 2 6 3 3 3 4" xfId="49297"/>
    <cellStyle name="常规 5 5 2 6 3 3 3 4" xfId="49298"/>
    <cellStyle name="常规 5 2 4 2 6 3 3 3 4" xfId="49299"/>
    <cellStyle name="常规 5 2 2 3 2 6 3 3 3 4" xfId="49300"/>
    <cellStyle name="常规 5 12 2 3 3 4" xfId="49301"/>
    <cellStyle name="常规 5 2 11 2 3 3 4" xfId="49302"/>
    <cellStyle name="常规 5 2 2 10 2 3 3 4" xfId="49303"/>
    <cellStyle name="常规 5 4 8 2 3 3 4" xfId="49304"/>
    <cellStyle name="常规 5 2 3 8 2 3 3 4" xfId="49305"/>
    <cellStyle name="常规 5 2 2 2 8 2 3 3 4" xfId="49306"/>
    <cellStyle name="常规 5 5 8 2 3 3 4" xfId="49307"/>
    <cellStyle name="常规 5 2 4 8 2 3 3 4" xfId="49308"/>
    <cellStyle name="常规 5 2 2 3 8 2 3 3 4" xfId="49309"/>
    <cellStyle name="常规 5 6 7 2 3 3 4" xfId="49310"/>
    <cellStyle name="常规 5 2 5 7 2 3 3 4" xfId="49311"/>
    <cellStyle name="常规 5 2 2 4 7 2 3 3 4" xfId="49312"/>
    <cellStyle name="常规 5 4 2 7 2 3 3 4" xfId="49313"/>
    <cellStyle name="常规 5 2 3 2 7 2 3 3 4" xfId="49314"/>
    <cellStyle name="常规 5 2 2 2 2 7 2 3 3 4" xfId="49315"/>
    <cellStyle name="常规 5 5 2 7 2 3 3 4" xfId="49316"/>
    <cellStyle name="常规 5 2 4 2 7 2 3 3 4" xfId="49317"/>
    <cellStyle name="常规 5 2 2 3 2 7 2 3 3 4" xfId="49318"/>
    <cellStyle name="常规 5 7 2 2 3 3 4" xfId="49319"/>
    <cellStyle name="常规 5 2 6 2 2 3 3 4" xfId="49320"/>
    <cellStyle name="常规 5 2 2 5 2 2 3 3 4" xfId="49321"/>
    <cellStyle name="常规 5 4 3 2 2 3 3 4" xfId="49322"/>
    <cellStyle name="常规 5 2 3 3 2 2 3 3 4" xfId="49323"/>
    <cellStyle name="常规 5 2 2 2 3 2 2 3 3 4" xfId="49324"/>
    <cellStyle name="常规 5 5 3 2 2 3 3 4" xfId="49325"/>
    <cellStyle name="常规 5 2 4 3 2 2 3 3 4" xfId="49326"/>
    <cellStyle name="常规 5 2 2 3 3 2 2 3 3 4" xfId="49327"/>
    <cellStyle name="常规 5 6 2 2 2 3 3 4" xfId="49328"/>
    <cellStyle name="常规 5 2 5 2 2 2 3 3 4" xfId="49329"/>
    <cellStyle name="常规 5 2 2 4 2 2 2 3 3 4" xfId="49330"/>
    <cellStyle name="常规 5 4 2 2 2 2 3 3 4" xfId="49331"/>
    <cellStyle name="常规 5 2 3 2 2 2 2 3 3 4" xfId="49332"/>
    <cellStyle name="常规 5 2 2 2 2 2 2 2 3 3 4" xfId="49333"/>
    <cellStyle name="常规 5 5 2 2 2 2 3 3 4" xfId="49334"/>
    <cellStyle name="常规 5 2 4 2 2 2 2 3 3 4" xfId="49335"/>
    <cellStyle name="常规 5 2 2 3 2 2 2 2 3 3 4" xfId="49336"/>
    <cellStyle name="常规 5 8 2 2 3 3 4" xfId="49337"/>
    <cellStyle name="常规 5 2 7 2 2 3 3 4" xfId="49338"/>
    <cellStyle name="常规 5 2 2 6 2 2 3 3 4" xfId="49339"/>
    <cellStyle name="常规 5 4 4 2 2 3 3 4" xfId="49340"/>
    <cellStyle name="常规 5 2 3 4 2 2 3 3 4" xfId="49341"/>
    <cellStyle name="常规 5 2 2 2 4 2 2 3 3 4" xfId="49342"/>
    <cellStyle name="常规 5 5 4 2 2 3 3 4" xfId="49343"/>
    <cellStyle name="常规 5 2 4 4 2 2 3 3 4" xfId="49344"/>
    <cellStyle name="常规 5 2 2 3 4 2 2 3 3 4" xfId="49345"/>
    <cellStyle name="常规 5 6 3 2 2 3 3 4" xfId="49346"/>
    <cellStyle name="常规 5 2 5 3 2 2 3 3 4" xfId="49347"/>
    <cellStyle name="常规 5 2 2 4 3 2 2 3 3 4" xfId="49348"/>
    <cellStyle name="常规 5 4 2 3 2 2 3 3 4" xfId="49349"/>
    <cellStyle name="常规 5 2 3 2 3 2 2 3 3 4" xfId="49350"/>
    <cellStyle name="常规 5 2 2 2 2 3 2 2 3 3 4" xfId="49351"/>
    <cellStyle name="常规 5 5 2 3 2 2 3 3 4" xfId="49352"/>
    <cellStyle name="常规 5 2 4 2 3 2 2 3 3 4" xfId="49353"/>
    <cellStyle name="常规 5 2 2 3 2 3 2 2 3 3 4" xfId="49354"/>
    <cellStyle name="常规 5 9 2 2 3 3 4" xfId="49355"/>
    <cellStyle name="常规 5 2 8 2 2 3 3 4" xfId="49356"/>
    <cellStyle name="常规 5 2 2 7 2 2 3 3 4" xfId="49357"/>
    <cellStyle name="常规 5 4 5 2 2 3 3 4" xfId="49358"/>
    <cellStyle name="常规 5 2 3 5 2 2 3 3 4" xfId="49359"/>
    <cellStyle name="常规 5 2 2 2 5 2 2 3 3 4" xfId="49360"/>
    <cellStyle name="常规 5 5 5 2 2 3 3 4" xfId="49361"/>
    <cellStyle name="常规 5 2 4 5 2 2 3 3 4" xfId="49362"/>
    <cellStyle name="常规 5 2 2 3 5 2 2 3 3 4" xfId="49363"/>
    <cellStyle name="常规 5 6 4 2 2 3 3 4" xfId="49364"/>
    <cellStyle name="常规 5 2 5 4 2 2 3 3 4" xfId="49365"/>
    <cellStyle name="常规 5 2 2 4 4 2 2 3 3 4" xfId="49366"/>
    <cellStyle name="常规 5 4 2 4 2 2 3 3 4" xfId="49367"/>
    <cellStyle name="常规 5 2 3 2 4 2 2 3 3 4" xfId="49368"/>
    <cellStyle name="常规 5 2 2 2 2 4 2 2 3 3 4" xfId="49369"/>
    <cellStyle name="常规 5 5 2 4 2 2 3 3 4" xfId="49370"/>
    <cellStyle name="常规 5 2 4 2 4 2 2 3 3 4" xfId="49371"/>
    <cellStyle name="常规 5 2 2 3 2 4 2 2 3 3 4" xfId="49372"/>
    <cellStyle name="常规 5 10 2 2 3 3 4" xfId="49373"/>
    <cellStyle name="常规 5 2 9 2 2 3 3 4" xfId="49374"/>
    <cellStyle name="常规 5 2 2 8 2 2 3 3 4" xfId="49375"/>
    <cellStyle name="常规 5 4 6 2 2 3 3 4" xfId="49376"/>
    <cellStyle name="常规 5 2 3 6 2 2 3 3 4" xfId="49377"/>
    <cellStyle name="常规 5 2 2 2 6 2 2 3 3 4" xfId="49378"/>
    <cellStyle name="常规 5 5 6 2 2 3 3 4" xfId="49379"/>
    <cellStyle name="常规 5 2 4 6 2 2 3 3 4" xfId="49380"/>
    <cellStyle name="常规 5 2 2 3 6 2 2 3 3 4" xfId="49381"/>
    <cellStyle name="常规 5 6 5 2 2 3 3 4" xfId="49382"/>
    <cellStyle name="常规 5 2 5 5 2 2 3 3 4" xfId="49383"/>
    <cellStyle name="常规 5 2 2 4 5 2 2 3 3 4" xfId="49384"/>
    <cellStyle name="常规 5 4 2 5 2 2 3 3 4" xfId="49385"/>
    <cellStyle name="常规 5 2 3 2 5 2 2 3 3 4" xfId="49386"/>
    <cellStyle name="常规 5 2 2 2 2 5 2 2 3 3 4" xfId="49387"/>
    <cellStyle name="常规 5 5 2 5 2 2 3 3 4" xfId="49388"/>
    <cellStyle name="常规 5 2 4 2 5 2 2 3 3 4" xfId="49389"/>
    <cellStyle name="常规 5 2 2 3 2 5 2 2 3 3 4" xfId="49390"/>
    <cellStyle name="常规 5 11 2 2 3 3 4" xfId="49391"/>
    <cellStyle name="常规 5 2 10 2 2 3 3 4" xfId="49392"/>
    <cellStyle name="常规 5 2 2 9 2 2 3 3 4" xfId="49393"/>
    <cellStyle name="常规 5 4 7 2 2 3 3 4" xfId="49394"/>
    <cellStyle name="常规 5 2 3 7 2 2 3 3 4" xfId="49395"/>
    <cellStyle name="常规 5 2 2 2 7 2 2 3 3 4" xfId="49396"/>
    <cellStyle name="常规 5 5 7 2 2 3 3 4" xfId="49397"/>
    <cellStyle name="常规 5 2 4 7 2 2 3 3 4" xfId="49398"/>
    <cellStyle name="常规 5 2 2 3 7 2 2 3 3 4" xfId="49399"/>
    <cellStyle name="常规 5 6 6 2 2 3 3 4" xfId="49400"/>
    <cellStyle name="常规 5 2 5 6 2 2 3 3 4" xfId="49401"/>
    <cellStyle name="常规 5 2 2 4 6 2 2 3 3 4" xfId="49402"/>
    <cellStyle name="常规 5 4 2 6 2 2 3 3 4" xfId="49403"/>
    <cellStyle name="常规 5 2 3 2 6 2 2 3 3 4" xfId="49404"/>
    <cellStyle name="常规 5 2 2 2 2 6 2 2 3 3 4" xfId="49405"/>
    <cellStyle name="常规 5 5 2 6 2 2 3 3 4" xfId="49406"/>
    <cellStyle name="常规 5 2 4 2 6 2 2 3 3 4" xfId="49407"/>
    <cellStyle name="常规 5 2 2 3 2 6 2 2 3 3 4" xfId="49408"/>
    <cellStyle name="常规 5 14 3 3 4" xfId="49409"/>
    <cellStyle name="常规 5 2 13 3 3 4" xfId="49410"/>
    <cellStyle name="常规 5 2 2 12 3 3 4" xfId="49411"/>
    <cellStyle name="常规 5 4 10 3 3 4" xfId="49412"/>
    <cellStyle name="常规 5 2 3 10 3 3 4" xfId="49413"/>
    <cellStyle name="常规 5 2 2 2 10 3 3 4" xfId="49414"/>
    <cellStyle name="常规 5 5 10 3 3 4" xfId="49415"/>
    <cellStyle name="常规 5 2 4 10 3 3 4" xfId="49416"/>
    <cellStyle name="常规 5 2 2 3 10 3 3 4" xfId="49417"/>
    <cellStyle name="常规 5 6 9 3 3 4" xfId="49418"/>
    <cellStyle name="常规 5 2 5 9 3 3 4" xfId="49419"/>
    <cellStyle name="常规 5 2 2 4 9 3 3 4" xfId="49420"/>
    <cellStyle name="常规 5 4 2 9 3 3 4" xfId="49421"/>
    <cellStyle name="常规 5 2 3 2 9 3 3 4" xfId="49422"/>
    <cellStyle name="常规 5 2 2 2 2 9 3 3 4" xfId="49423"/>
    <cellStyle name="常规 5 5 2 9 3 3 4" xfId="49424"/>
    <cellStyle name="常规 5 2 4 2 9 3 3 4" xfId="49425"/>
    <cellStyle name="常规 5 2 2 3 2 9 3 3 4" xfId="49426"/>
    <cellStyle name="常规 5 7 4 3 3 4" xfId="49427"/>
    <cellStyle name="常规 5 2 6 4 3 3 4" xfId="49428"/>
    <cellStyle name="常规 5 2 2 5 4 3 3 4" xfId="49429"/>
    <cellStyle name="常规 5 4 3 4 3 3 4" xfId="49430"/>
    <cellStyle name="常规 5 2 3 3 4 3 3 4" xfId="49431"/>
    <cellStyle name="常规 5 2 2 2 3 4 3 3 4" xfId="49432"/>
    <cellStyle name="常规 5 5 3 4 3 3 4" xfId="49433"/>
    <cellStyle name="常规 5 2 4 3 4 3 3 4" xfId="49434"/>
    <cellStyle name="常规 5 2 2 3 3 4 3 3 4" xfId="49435"/>
    <cellStyle name="常规 5 6 2 4 3 3 4" xfId="49436"/>
    <cellStyle name="常规 5 2 5 2 4 3 3 4" xfId="49437"/>
    <cellStyle name="常规 5 2 2 4 2 4 3 3 4" xfId="49438"/>
    <cellStyle name="常规 5 4 2 2 4 3 3 4" xfId="49439"/>
    <cellStyle name="常规 5 2 3 2 2 4 3 3 4" xfId="49440"/>
    <cellStyle name="常规 5 2 2 2 2 2 4 3 3 4" xfId="49441"/>
    <cellStyle name="常规 5 5 2 2 4 3 3 4" xfId="49442"/>
    <cellStyle name="常规 5 2 4 2 2 4 3 3 4" xfId="49443"/>
    <cellStyle name="常规 5 2 2 3 2 2 4 3 3 4" xfId="49444"/>
    <cellStyle name="常规 5 8 4 3 3 4" xfId="49445"/>
    <cellStyle name="常规 5 2 7 4 3 3 4" xfId="49446"/>
    <cellStyle name="常规 5 2 2 6 4 3 3 4" xfId="49447"/>
    <cellStyle name="常规 5 4 4 4 3 3 4" xfId="49448"/>
    <cellStyle name="常规 5 2 3 4 4 3 3 4" xfId="49449"/>
    <cellStyle name="常规 5 2 2 2 4 4 3 3 4" xfId="49450"/>
    <cellStyle name="常规 5 5 4 4 3 3 4" xfId="49451"/>
    <cellStyle name="常规 5 2 4 4 4 3 3 4" xfId="49452"/>
    <cellStyle name="常规 5 2 2 3 4 4 3 3 4" xfId="49453"/>
    <cellStyle name="常规 5 6 3 4 3 3 4" xfId="49454"/>
    <cellStyle name="常规 5 2 5 3 4 3 3 4" xfId="49455"/>
    <cellStyle name="常规 5 2 2 4 3 4 3 3 4" xfId="49456"/>
    <cellStyle name="常规 5 4 2 3 4 3 3 4" xfId="49457"/>
    <cellStyle name="常规 5 2 3 2 3 4 3 3 4" xfId="49458"/>
    <cellStyle name="常规 5 2 2 2 2 3 4 3 3 4" xfId="49459"/>
    <cellStyle name="常规 5 5 2 3 4 3 3 4" xfId="49460"/>
    <cellStyle name="常规 5 2 4 2 3 4 3 3 4" xfId="49461"/>
    <cellStyle name="常规 5 2 2 3 2 3 4 3 3 4" xfId="49462"/>
    <cellStyle name="常规 5 9 4 3 3 4" xfId="49463"/>
    <cellStyle name="常规 5 2 8 4 3 3 4" xfId="49464"/>
    <cellStyle name="常规 5 2 2 7 4 3 3 4" xfId="49465"/>
    <cellStyle name="常规 5 4 5 4 3 3 4" xfId="49466"/>
    <cellStyle name="常规 5 2 3 5 4 3 3 4" xfId="49467"/>
    <cellStyle name="常规 5 2 2 2 5 4 3 3 4" xfId="49468"/>
    <cellStyle name="常规 5 5 5 4 3 3 4" xfId="49469"/>
    <cellStyle name="常规 5 2 4 5 4 3 3 4" xfId="49470"/>
    <cellStyle name="常规 5 2 2 3 5 4 3 3 4" xfId="49471"/>
    <cellStyle name="常规 5 6 4 4 3 3 4" xfId="49472"/>
    <cellStyle name="常规 5 2 5 4 4 3 3 4" xfId="49473"/>
    <cellStyle name="常规 5 2 2 4 4 4 3 3 4" xfId="49474"/>
    <cellStyle name="常规 5 4 2 4 4 3 3 4" xfId="49475"/>
    <cellStyle name="常规 5 2 3 2 4 4 3 3 4" xfId="49476"/>
    <cellStyle name="常规 5 2 2 2 2 4 4 3 3 4" xfId="49477"/>
    <cellStyle name="常规 5 5 2 4 4 3 3 4" xfId="49478"/>
    <cellStyle name="常规 5 2 4 2 4 4 3 3 4" xfId="49479"/>
    <cellStyle name="常规 5 2 2 3 2 4 4 3 3 4" xfId="49480"/>
    <cellStyle name="常规 5 10 4 3 3 4" xfId="49481"/>
    <cellStyle name="常规 5 2 9 4 3 3 4" xfId="49482"/>
    <cellStyle name="常规 5 2 2 8 4 3 3 4" xfId="49483"/>
    <cellStyle name="常规 5 4 6 4 3 3 4" xfId="49484"/>
    <cellStyle name="常规 5 2 3 6 4 3 3 4" xfId="49485"/>
    <cellStyle name="常规 5 2 2 2 6 4 3 3 4" xfId="49486"/>
    <cellStyle name="常规 5 5 6 4 3 3 4" xfId="49487"/>
    <cellStyle name="常规 5 2 4 6 4 3 3 4" xfId="49488"/>
    <cellStyle name="常规 5 2 2 3 6 4 3 3 4" xfId="49489"/>
    <cellStyle name="常规 5 6 5 4 3 3 4" xfId="49490"/>
    <cellStyle name="常规 5 2 5 5 4 3 3 4" xfId="49491"/>
    <cellStyle name="常规 5 2 2 4 5 4 3 3 4" xfId="49492"/>
    <cellStyle name="常规 5 4 2 5 4 3 3 4" xfId="49493"/>
    <cellStyle name="常规 5 2 3 2 5 4 3 3 4" xfId="49494"/>
    <cellStyle name="常规 5 2 2 2 2 5 4 3 3 4" xfId="49495"/>
    <cellStyle name="常规 5 5 2 5 4 3 3 4" xfId="49496"/>
    <cellStyle name="常规 5 2 4 2 5 4 3 3 4" xfId="49497"/>
    <cellStyle name="常规 5 2 2 3 2 5 4 3 3 4" xfId="49498"/>
    <cellStyle name="常规 5 11 4 3 3 4" xfId="49499"/>
    <cellStyle name="常规 5 2 10 4 3 3 4" xfId="49500"/>
    <cellStyle name="常规 5 2 2 9 4 3 3 4" xfId="49501"/>
    <cellStyle name="常规 5 4 7 4 3 3 4" xfId="49502"/>
    <cellStyle name="常规 5 2 3 7 4 3 3 4" xfId="49503"/>
    <cellStyle name="常规 5 2 2 2 7 4 3 3 4" xfId="49504"/>
    <cellStyle name="常规 5 5 7 4 3 3 4" xfId="49505"/>
    <cellStyle name="常规 5 2 4 7 4 3 3 4" xfId="49506"/>
    <cellStyle name="常规 5 2 2 3 7 4 3 3 4" xfId="49507"/>
    <cellStyle name="常规 5 6 6 4 3 3 4" xfId="49508"/>
    <cellStyle name="常规 5 2 5 6 4 3 3 4" xfId="49509"/>
    <cellStyle name="常规 5 2 2 4 6 4 3 3 4" xfId="49510"/>
    <cellStyle name="常规 5 4 2 6 4 3 3 4" xfId="49511"/>
    <cellStyle name="常规 5 2 3 2 6 4 3 3 4" xfId="49512"/>
    <cellStyle name="常规 5 2 2 2 2 6 4 3 3 4" xfId="49513"/>
    <cellStyle name="常规 5 5 2 6 4 3 3 4" xfId="49514"/>
    <cellStyle name="常规 5 2 4 2 6 4 3 3 4" xfId="49515"/>
    <cellStyle name="常规 5 2 2 3 2 6 4 3 3 4" xfId="49516"/>
    <cellStyle name="常规 5 12 3 3 3 4" xfId="49517"/>
    <cellStyle name="常规 5 2 11 3 3 3 4" xfId="49518"/>
    <cellStyle name="常规 5 2 2 10 3 3 3 4" xfId="49519"/>
    <cellStyle name="常规 5 4 8 3 3 3 4" xfId="49520"/>
    <cellStyle name="常规 5 2 3 8 3 3 3 4" xfId="49521"/>
    <cellStyle name="常规 5 2 2 2 8 3 3 3 4" xfId="49522"/>
    <cellStyle name="常规 5 5 8 3 3 3 4" xfId="49523"/>
    <cellStyle name="常规 5 2 4 8 3 3 3 4" xfId="49524"/>
    <cellStyle name="常规 5 2 2 3 8 3 3 3 4" xfId="49525"/>
    <cellStyle name="常规 5 6 7 3 3 3 4" xfId="49526"/>
    <cellStyle name="常规 5 2 5 7 3 3 3 4" xfId="49527"/>
    <cellStyle name="常规 5 2 2 4 7 3 3 3 4" xfId="49528"/>
    <cellStyle name="常规 5 4 2 7 3 3 3 4" xfId="49529"/>
    <cellStyle name="常规 5 2 3 2 7 3 3 3 4" xfId="49530"/>
    <cellStyle name="常规 5 2 2 2 2 7 3 3 3 4" xfId="49531"/>
    <cellStyle name="常规 5 5 2 7 3 3 3 4" xfId="49532"/>
    <cellStyle name="常规 5 2 4 2 7 3 3 3 4" xfId="49533"/>
    <cellStyle name="常规 5 2 2 3 2 7 3 3 3 4" xfId="49534"/>
    <cellStyle name="常规 5 7 2 3 3 3 4" xfId="49535"/>
    <cellStyle name="常规 5 2 6 2 3 3 3 4" xfId="49536"/>
    <cellStyle name="常规 5 2 2 5 2 3 3 3 4" xfId="49537"/>
    <cellStyle name="常规 5 4 3 2 3 3 3 4" xfId="49538"/>
    <cellStyle name="常规 5 2 3 3 2 3 3 3 4" xfId="49539"/>
    <cellStyle name="常规 5 2 2 2 3 2 3 3 3 4" xfId="49540"/>
    <cellStyle name="常规 5 5 3 2 3 3 3 4" xfId="49541"/>
    <cellStyle name="常规 5 2 4 3 2 3 3 3 4" xfId="49542"/>
    <cellStyle name="常规 5 2 2 3 3 2 3 3 3 4" xfId="49543"/>
    <cellStyle name="常规 5 6 2 2 3 3 3 4" xfId="49544"/>
    <cellStyle name="常规 5 2 5 2 2 3 3 3 4" xfId="49545"/>
    <cellStyle name="常规 5 2 2 4 2 2 3 3 3 4" xfId="49546"/>
    <cellStyle name="常规 5 4 2 2 2 3 3 3 4" xfId="49547"/>
    <cellStyle name="常规 5 2 3 2 2 2 3 3 3 4" xfId="49548"/>
    <cellStyle name="常规 5 2 2 2 2 2 2 3 3 3 4" xfId="49549"/>
    <cellStyle name="常规 5 5 2 2 2 3 3 3 4" xfId="49550"/>
    <cellStyle name="常规 5 2 4 2 2 2 3 3 3 4" xfId="49551"/>
    <cellStyle name="常规 5 2 2 3 2 2 2 3 3 3 4" xfId="49552"/>
    <cellStyle name="常规 5 8 2 3 3 3 4" xfId="49553"/>
    <cellStyle name="常规 5 2 7 2 3 3 3 4" xfId="49554"/>
    <cellStyle name="常规 5 2 2 6 2 3 3 3 4" xfId="49555"/>
    <cellStyle name="常规 5 4 4 2 3 3 3 4" xfId="49556"/>
    <cellStyle name="常规 5 2 3 4 2 3 3 3 4" xfId="49557"/>
    <cellStyle name="常规 5 2 2 2 4 2 3 3 3 4" xfId="49558"/>
    <cellStyle name="常规 5 5 4 2 3 3 3 4" xfId="49559"/>
    <cellStyle name="常规 5 2 4 4 2 3 3 3 4" xfId="49560"/>
    <cellStyle name="常规 5 2 2 3 4 2 3 3 3 4" xfId="49561"/>
    <cellStyle name="常规 5 6 3 2 3 3 3 4" xfId="49562"/>
    <cellStyle name="常规 5 2 5 3 2 3 3 3 4" xfId="49563"/>
    <cellStyle name="常规 5 2 2 4 3 2 3 3 3 4" xfId="49564"/>
    <cellStyle name="常规 5 4 2 3 2 3 3 3 4" xfId="49565"/>
    <cellStyle name="常规 5 2 3 2 3 2 3 3 3 4" xfId="49566"/>
    <cellStyle name="常规 5 2 2 2 2 3 2 3 3 3 4" xfId="49567"/>
    <cellStyle name="常规 5 5 2 3 2 3 3 3 4" xfId="49568"/>
    <cellStyle name="常规 5 2 4 2 3 2 3 3 3 4" xfId="49569"/>
    <cellStyle name="常规 5 2 2 3 2 3 2 3 3 3 4" xfId="49570"/>
    <cellStyle name="常规 5 9 2 3 3 3 4" xfId="49571"/>
    <cellStyle name="常规 5 2 8 2 3 3 3 4" xfId="49572"/>
    <cellStyle name="常规 5 2 2 7 2 3 3 3 4" xfId="49573"/>
    <cellStyle name="常规 5 4 5 2 3 3 3 4" xfId="49574"/>
    <cellStyle name="常规 5 2 3 5 2 3 3 3 4" xfId="49575"/>
    <cellStyle name="常规 5 2 2 2 5 2 3 3 3 4" xfId="49576"/>
    <cellStyle name="常规 5 5 5 2 3 3 3 4" xfId="49577"/>
    <cellStyle name="常规 5 2 4 5 2 3 3 3 4" xfId="49578"/>
    <cellStyle name="常规 5 2 2 3 5 2 3 3 3 4" xfId="49579"/>
    <cellStyle name="常规 5 6 4 2 3 3 3 4" xfId="49580"/>
    <cellStyle name="常规 5 2 5 4 2 3 3 3 4" xfId="49581"/>
    <cellStyle name="常规 5 2 2 4 4 2 3 3 3 4" xfId="49582"/>
    <cellStyle name="常规 5 4 2 4 2 3 3 3 4" xfId="49583"/>
    <cellStyle name="常规 5 2 3 2 4 2 3 3 3 4" xfId="49584"/>
    <cellStyle name="常规 5 2 2 2 2 4 2 3 3 3 4" xfId="49585"/>
    <cellStyle name="常规 5 5 2 4 2 3 3 3 4" xfId="49586"/>
    <cellStyle name="常规 5 2 4 2 4 2 3 3 3 4" xfId="49587"/>
    <cellStyle name="常规 5 2 2 3 2 4 2 3 3 3 4" xfId="49588"/>
    <cellStyle name="常规 5 10 2 3 3 3 4" xfId="49589"/>
    <cellStyle name="常规 5 2 9 2 3 3 3 4" xfId="49590"/>
    <cellStyle name="常规 5 2 2 8 2 3 3 3 4" xfId="49591"/>
    <cellStyle name="常规 5 4 6 2 3 3 3 4" xfId="49592"/>
    <cellStyle name="常规 5 2 3 6 2 3 3 3 4" xfId="49593"/>
    <cellStyle name="常规 5 2 2 2 6 2 3 3 3 4" xfId="49594"/>
    <cellStyle name="常规 5 5 6 2 3 3 3 4" xfId="49595"/>
    <cellStyle name="常规 5 2 4 6 2 3 3 3 4" xfId="49596"/>
    <cellStyle name="常规 5 2 2 3 6 2 3 3 3 4" xfId="49597"/>
    <cellStyle name="常规 5 6 5 2 3 3 3 4" xfId="49598"/>
    <cellStyle name="常规 5 2 5 5 2 3 3 3 4" xfId="49599"/>
    <cellStyle name="常规 5 2 2 4 5 2 3 3 3 4" xfId="49600"/>
    <cellStyle name="常规 5 4 2 5 2 3 3 3 4" xfId="49601"/>
    <cellStyle name="常规 5 2 3 2 5 2 3 3 3 4" xfId="49602"/>
    <cellStyle name="常规 5 2 2 2 2 5 2 3 3 3 4" xfId="49603"/>
    <cellStyle name="常规 5 5 2 5 2 3 3 3 4" xfId="49604"/>
    <cellStyle name="常规 5 2 4 2 5 2 3 3 3 4" xfId="49605"/>
    <cellStyle name="常规 5 2 2 3 2 5 2 3 3 3 4" xfId="49606"/>
    <cellStyle name="常规 5 11 2 3 3 3 4" xfId="49607"/>
    <cellStyle name="常规 5 2 10 2 3 3 3 4" xfId="49608"/>
    <cellStyle name="常规 5 2 2 9 2 3 3 3 4" xfId="49609"/>
    <cellStyle name="常规 5 4 7 2 3 3 3 4" xfId="49610"/>
    <cellStyle name="常规 5 2 3 7 2 3 3 3 4" xfId="49611"/>
    <cellStyle name="常规 5 2 2 2 7 2 3 3 3 4" xfId="49612"/>
    <cellStyle name="常规 5 5 7 2 3 3 3 4" xfId="49613"/>
    <cellStyle name="常规 5 2 4 7 2 3 3 3 4" xfId="49614"/>
    <cellStyle name="常规 5 2 2 3 7 2 3 3 3 4" xfId="49615"/>
    <cellStyle name="常规 5 6 6 2 3 3 3 4" xfId="49616"/>
    <cellStyle name="常规 5 2 5 6 2 3 3 3 4" xfId="49617"/>
    <cellStyle name="常规 5 2 2 4 6 2 3 3 3 4" xfId="49618"/>
    <cellStyle name="常规 5 4 2 6 2 3 3 3 4" xfId="49619"/>
    <cellStyle name="常规 5 2 3 2 6 2 3 3 3 4" xfId="49620"/>
    <cellStyle name="常规 5 2 2 2 2 6 2 3 3 3 4" xfId="49621"/>
    <cellStyle name="常规 5 5 2 6 2 3 3 3 4" xfId="49622"/>
    <cellStyle name="常规 5 2 4 2 6 2 3 3 3 4" xfId="49623"/>
    <cellStyle name="常规 5 2 2 3 2 6 2 3 3 3 4" xfId="49624"/>
    <cellStyle name="常规 5 15 2 3 4" xfId="49625"/>
    <cellStyle name="常规 5 2 14 2 3 4" xfId="49626"/>
    <cellStyle name="常规 5 2 2 13 2 3 4" xfId="49627"/>
    <cellStyle name="常规 5 4 11 2 3 4" xfId="49628"/>
    <cellStyle name="常规 5 2 3 11 2 3 4" xfId="49629"/>
    <cellStyle name="常规 5 2 2 2 11 2 3 4" xfId="49630"/>
    <cellStyle name="常规 5 5 11 2 3 4" xfId="49631"/>
    <cellStyle name="常规 5 2 4 11 2 3 4" xfId="49632"/>
    <cellStyle name="常规 5 2 2 3 11 2 3 4" xfId="49633"/>
    <cellStyle name="常规 5 6 10 2 3 4" xfId="49634"/>
    <cellStyle name="常规 5 2 5 10 2 3 4" xfId="49635"/>
    <cellStyle name="常规 5 2 2 4 10 2 3 4" xfId="49636"/>
    <cellStyle name="常规 5 4 2 10 2 3 4" xfId="49637"/>
    <cellStyle name="常规 5 2 3 2 10 2 3 4" xfId="49638"/>
    <cellStyle name="常规 5 2 2 2 2 10 2 3 4" xfId="49639"/>
    <cellStyle name="常规 5 5 2 10 2 3 4" xfId="49640"/>
    <cellStyle name="常规 5 2 4 2 10 2 3 4" xfId="49641"/>
    <cellStyle name="常规 5 2 2 3 2 10 2 3 4" xfId="49642"/>
    <cellStyle name="常规 5 7 5 2 3 4" xfId="49643"/>
    <cellStyle name="常规 5 2 6 5 2 3 4" xfId="49644"/>
    <cellStyle name="常规 5 2 2 5 5 2 3 4" xfId="49645"/>
    <cellStyle name="常规 5 4 3 5 2 3 4" xfId="49646"/>
    <cellStyle name="常规 5 2 3 3 5 2 3 4" xfId="49647"/>
    <cellStyle name="常规 5 2 2 2 3 5 2 3 4" xfId="49648"/>
    <cellStyle name="常规 5 5 3 5 2 3 4" xfId="49649"/>
    <cellStyle name="常规 5 2 4 3 5 2 3 4" xfId="49650"/>
    <cellStyle name="常规 5 2 2 3 3 5 2 3 4" xfId="49651"/>
    <cellStyle name="常规 5 6 2 5 2 3 4" xfId="49652"/>
    <cellStyle name="常规 5 2 5 2 5 2 3 4" xfId="49653"/>
    <cellStyle name="常规 5 2 2 4 2 5 2 3 4" xfId="49654"/>
    <cellStyle name="常规 5 4 2 2 5 2 3 4" xfId="49655"/>
    <cellStyle name="常规 5 2 3 2 2 5 2 3 4" xfId="49656"/>
    <cellStyle name="常规 5 2 2 2 2 2 5 2 3 4" xfId="49657"/>
    <cellStyle name="常规 5 5 2 2 5 2 3 4" xfId="49658"/>
    <cellStyle name="常规 5 2 4 2 2 5 2 3 4" xfId="49659"/>
    <cellStyle name="常规 5 2 2 3 2 2 5 2 3 4" xfId="49660"/>
    <cellStyle name="常规 5 8 5 2 3 4" xfId="49661"/>
    <cellStyle name="常规 5 2 7 5 2 3 4" xfId="49662"/>
    <cellStyle name="常规 5 2 2 6 5 2 3 4" xfId="49663"/>
    <cellStyle name="常规 5 4 4 5 2 3 4" xfId="49664"/>
    <cellStyle name="常规 5 2 3 4 5 2 3 4" xfId="49665"/>
    <cellStyle name="常规 5 2 2 2 4 5 2 3 4" xfId="49666"/>
    <cellStyle name="常规 5 5 4 5 2 3 4" xfId="49667"/>
    <cellStyle name="常规 5 2 4 4 5 2 3 4" xfId="49668"/>
    <cellStyle name="常规 5 2 2 3 4 5 2 3 4" xfId="49669"/>
    <cellStyle name="常规 5 6 3 5 2 3 4" xfId="49670"/>
    <cellStyle name="常规 5 2 5 3 5 2 3 4" xfId="49671"/>
    <cellStyle name="常规 5 2 2 4 3 5 2 3 4" xfId="49672"/>
    <cellStyle name="常规 5 4 2 3 5 2 3 4" xfId="49673"/>
    <cellStyle name="常规 5 2 3 2 3 5 2 3 4" xfId="49674"/>
    <cellStyle name="常规 5 2 2 2 2 3 5 2 3 4" xfId="49675"/>
    <cellStyle name="常规 5 5 2 3 5 2 3 4" xfId="49676"/>
    <cellStyle name="常规 5 2 4 2 3 5 2 3 4" xfId="49677"/>
    <cellStyle name="常规 5 2 2 3 2 3 5 2 3 4" xfId="49678"/>
    <cellStyle name="常规 5 9 5 2 3 4" xfId="49679"/>
    <cellStyle name="常规 5 2 8 5 2 3 4" xfId="49680"/>
    <cellStyle name="常规 5 2 2 7 5 2 3 4" xfId="49681"/>
    <cellStyle name="常规 5 4 5 5 2 3 4" xfId="49682"/>
    <cellStyle name="常规 5 2 3 5 5 2 3 4" xfId="49683"/>
    <cellStyle name="常规 5 2 2 2 5 5 2 3 4" xfId="49684"/>
    <cellStyle name="常规 5 5 5 5 2 3 4" xfId="49685"/>
    <cellStyle name="常规 5 2 4 5 5 2 3 4" xfId="49686"/>
    <cellStyle name="常规 5 2 2 3 5 5 2 3 4" xfId="49687"/>
    <cellStyle name="常规 5 6 4 5 2 3 4" xfId="49688"/>
    <cellStyle name="常规 5 2 5 4 5 2 3 4" xfId="49689"/>
    <cellStyle name="常规 5 2 2 4 4 5 2 3 4" xfId="49690"/>
    <cellStyle name="常规 5 4 2 4 5 2 3 4" xfId="49691"/>
    <cellStyle name="常规 5 2 3 2 4 5 2 3 4" xfId="49692"/>
    <cellStyle name="常规 5 2 2 2 2 4 5 2 3 4" xfId="49693"/>
    <cellStyle name="常规 5 5 2 4 5 2 3 4" xfId="49694"/>
    <cellStyle name="常规 5 2 4 2 4 5 2 3 4" xfId="49695"/>
    <cellStyle name="常规 5 2 2 3 2 4 5 2 3 4" xfId="49696"/>
    <cellStyle name="常规 5 10 5 2 3 4" xfId="49697"/>
    <cellStyle name="常规 5 2 9 5 2 3 4" xfId="49698"/>
    <cellStyle name="常规 5 2 2 8 5 2 3 4" xfId="49699"/>
    <cellStyle name="常规 5 4 6 5 2 3 4" xfId="49700"/>
    <cellStyle name="常规 5 2 3 6 5 2 3 4" xfId="49701"/>
    <cellStyle name="常规 5 2 2 2 6 5 2 3 4" xfId="49702"/>
    <cellStyle name="常规 5 5 6 5 2 3 4" xfId="49703"/>
    <cellStyle name="常规 5 2 4 6 5 2 3 4" xfId="49704"/>
    <cellStyle name="常规 5 2 2 3 6 5 2 3 4" xfId="49705"/>
    <cellStyle name="常规 5 6 5 5 2 3 4" xfId="49706"/>
    <cellStyle name="常规 5 2 5 5 5 2 3 4" xfId="49707"/>
    <cellStyle name="常规 5 2 2 4 5 5 2 3 4" xfId="49708"/>
    <cellStyle name="常规 5 4 2 5 5 2 3 4" xfId="49709"/>
    <cellStyle name="常规 5 2 3 2 5 5 2 3 4" xfId="49710"/>
    <cellStyle name="常规 5 2 2 2 2 5 5 2 3 4" xfId="49711"/>
    <cellStyle name="常规 5 5 2 5 5 2 3 4" xfId="49712"/>
    <cellStyle name="常规 5 2 4 2 5 5 2 3 4" xfId="49713"/>
    <cellStyle name="常规 5 2 2 3 2 5 5 2 3 4" xfId="49714"/>
    <cellStyle name="常规 5 11 5 2 3 4" xfId="49715"/>
    <cellStyle name="常规 5 2 10 5 2 3 4" xfId="49716"/>
    <cellStyle name="常规 5 2 2 9 5 2 3 4" xfId="49717"/>
    <cellStyle name="常规 5 4 7 5 2 3 4" xfId="49718"/>
    <cellStyle name="常规 5 2 3 7 5 2 3 4" xfId="49719"/>
    <cellStyle name="常规 5 2 2 2 7 5 2 3 4" xfId="49720"/>
    <cellStyle name="常规 5 5 7 5 2 3 4" xfId="49721"/>
    <cellStyle name="常规 5 2 4 7 5 2 3 4" xfId="49722"/>
    <cellStyle name="常规 5 2 2 3 7 5 2 3 4" xfId="49723"/>
    <cellStyle name="常规 5 6 6 5 2 3 4" xfId="49724"/>
    <cellStyle name="常规 5 2 5 6 5 2 3 4" xfId="49725"/>
    <cellStyle name="常规 5 2 2 4 6 5 2 3 4" xfId="49726"/>
    <cellStyle name="常规 5 4 2 6 5 2 3 4" xfId="49727"/>
    <cellStyle name="常规 5 2 3 2 6 5 2 3 4" xfId="49728"/>
    <cellStyle name="常规 5 2 2 2 2 6 5 2 3 4" xfId="49729"/>
    <cellStyle name="常规 5 5 2 6 5 2 3 4" xfId="49730"/>
    <cellStyle name="常规 5 2 4 2 6 5 2 3 4" xfId="49731"/>
    <cellStyle name="常规 5 2 2 3 2 6 5 2 3 4" xfId="49732"/>
    <cellStyle name="常规 5 12 4 2 3 4" xfId="49733"/>
    <cellStyle name="常规 5 2 11 4 2 3 4" xfId="49734"/>
    <cellStyle name="常规 5 2 2 10 4 2 3 4" xfId="49735"/>
    <cellStyle name="常规 5 4 8 4 2 3 4" xfId="49736"/>
    <cellStyle name="常规 5 2 3 8 4 2 3 4" xfId="49737"/>
    <cellStyle name="常规 5 2 2 2 8 4 2 3 4" xfId="49738"/>
    <cellStyle name="常规 5 5 8 4 2 3 4" xfId="49739"/>
    <cellStyle name="常规 5 2 4 8 4 2 3 4" xfId="49740"/>
    <cellStyle name="常规 5 2 2 3 8 4 2 3 4" xfId="49741"/>
    <cellStyle name="常规 5 6 7 4 2 3 4" xfId="49742"/>
    <cellStyle name="常规 5 2 5 7 4 2 3 4" xfId="49743"/>
    <cellStyle name="常规 5 2 2 4 7 4 2 3 4" xfId="49744"/>
    <cellStyle name="常规 5 4 2 7 4 2 3 4" xfId="49745"/>
    <cellStyle name="常规 5 2 3 2 7 4 2 3 4" xfId="49746"/>
    <cellStyle name="常规 5 2 2 2 2 7 4 2 3 4" xfId="49747"/>
    <cellStyle name="常规 5 5 2 7 4 2 3 4" xfId="49748"/>
    <cellStyle name="常规 5 2 4 2 7 4 2 3 4" xfId="49749"/>
    <cellStyle name="常规 5 2 2 3 2 7 4 2 3 4" xfId="49750"/>
    <cellStyle name="常规 5 7 2 4 2 3 4" xfId="49751"/>
    <cellStyle name="常规 5 2 6 2 4 2 3 4" xfId="49752"/>
    <cellStyle name="常规 5 2 2 5 2 4 2 3 4" xfId="49753"/>
    <cellStyle name="常规 5 4 3 2 4 2 3 4" xfId="49754"/>
    <cellStyle name="常规 5 2 3 3 2 4 2 3 4" xfId="49755"/>
    <cellStyle name="常规 5 2 2 2 3 2 4 2 3 4" xfId="49756"/>
    <cellStyle name="常规 5 5 3 2 4 2 3 4" xfId="49757"/>
    <cellStyle name="常规 5 2 4 3 2 4 2 3 4" xfId="49758"/>
    <cellStyle name="常规 5 2 2 3 3 2 4 2 3 4" xfId="49759"/>
    <cellStyle name="常规 5 6 2 2 4 2 3 4" xfId="49760"/>
    <cellStyle name="常规 5 2 5 2 2 4 2 3 4" xfId="49761"/>
    <cellStyle name="常规 5 2 2 4 2 2 4 2 3 4" xfId="49762"/>
    <cellStyle name="常规 5 4 2 2 2 4 2 3 4" xfId="49763"/>
    <cellStyle name="常规 5 2 3 2 2 2 4 2 3 4" xfId="49764"/>
    <cellStyle name="常规 5 2 2 2 2 2 2 4 2 3 4" xfId="49765"/>
    <cellStyle name="常规 5 5 2 2 2 4 2 3 4" xfId="49766"/>
    <cellStyle name="常规 5 2 4 2 2 2 4 2 3 4" xfId="49767"/>
    <cellStyle name="常规 5 2 2 3 2 2 2 4 2 3 4" xfId="49768"/>
    <cellStyle name="常规 5 8 2 4 2 3 4" xfId="49769"/>
    <cellStyle name="常规 5 2 7 2 4 2 3 4" xfId="49770"/>
    <cellStyle name="常规 5 2 2 6 2 4 2 3 4" xfId="49771"/>
    <cellStyle name="常规 5 4 4 2 4 2 3 4" xfId="49772"/>
    <cellStyle name="常规 5 2 3 4 2 4 2 3 4" xfId="49773"/>
    <cellStyle name="常规 5 2 2 2 4 2 4 2 3 4" xfId="49774"/>
    <cellStyle name="常规 5 5 4 2 4 2 3 4" xfId="49775"/>
    <cellStyle name="常规 5 2 4 4 2 4 2 3 4" xfId="49776"/>
    <cellStyle name="常规 5 2 2 3 4 2 4 2 3 4" xfId="49777"/>
    <cellStyle name="常规 5 6 3 2 4 2 3 4" xfId="49778"/>
    <cellStyle name="常规 5 2 5 3 2 4 2 3 4" xfId="49779"/>
    <cellStyle name="常规 5 2 2 4 3 2 4 2 3 4" xfId="49780"/>
    <cellStyle name="常规 5 4 2 3 2 4 2 3 4" xfId="49781"/>
    <cellStyle name="常规 5 2 3 2 3 2 4 2 3 4" xfId="49782"/>
    <cellStyle name="常规 5 2 2 2 2 3 2 4 2 3 4" xfId="49783"/>
    <cellStyle name="常规 5 5 2 3 2 4 2 3 4" xfId="49784"/>
    <cellStyle name="常规 5 2 4 2 3 2 4 2 3 4" xfId="49785"/>
    <cellStyle name="常规 5 2 2 3 2 3 2 4 2 3 4" xfId="49786"/>
    <cellStyle name="常规 5 9 2 4 2 3 4" xfId="49787"/>
    <cellStyle name="常规 5 2 8 2 4 2 3 4" xfId="49788"/>
    <cellStyle name="常规 5 2 2 7 2 4 2 3 4" xfId="49789"/>
    <cellStyle name="常规 5 4 5 2 4 2 3 4" xfId="49790"/>
    <cellStyle name="常规 5 2 3 5 2 4 2 3 4" xfId="49791"/>
    <cellStyle name="常规 5 2 2 2 5 2 4 2 3 4" xfId="49792"/>
    <cellStyle name="常规 5 5 5 2 4 2 3 4" xfId="49793"/>
    <cellStyle name="常规 5 2 4 5 2 4 2 3 4" xfId="49794"/>
    <cellStyle name="常规 5 2 2 3 5 2 4 2 3 4" xfId="49795"/>
    <cellStyle name="常规 5 6 4 2 4 2 3 4" xfId="49796"/>
    <cellStyle name="常规 5 2 5 4 2 4 2 3 4" xfId="49797"/>
    <cellStyle name="常规 5 2 2 4 4 2 4 2 3 4" xfId="49798"/>
    <cellStyle name="常规 5 4 2 4 2 4 2 3 4" xfId="49799"/>
    <cellStyle name="常规 5 2 3 2 4 2 4 2 3 4" xfId="49800"/>
    <cellStyle name="常规 5 2 2 2 2 4 2 4 2 3 4" xfId="49801"/>
    <cellStyle name="常规 5 5 2 4 2 4 2 3 4" xfId="49802"/>
    <cellStyle name="常规 5 2 4 2 4 2 4 2 3 4" xfId="49803"/>
    <cellStyle name="常规 5 2 2 3 2 4 2 4 2 3 4" xfId="49804"/>
    <cellStyle name="常规 5 10 2 4 2 3 4" xfId="49805"/>
    <cellStyle name="常规 5 2 9 2 4 2 3 4" xfId="49806"/>
    <cellStyle name="常规 5 2 2 8 2 4 2 3 4" xfId="49807"/>
    <cellStyle name="常规 5 4 6 2 4 2 3 4" xfId="49808"/>
    <cellStyle name="常规 5 2 3 6 2 4 2 3 4" xfId="49809"/>
    <cellStyle name="常规 5 2 2 2 6 2 4 2 3 4" xfId="49810"/>
    <cellStyle name="常规 5 5 6 2 4 2 3 4" xfId="49811"/>
    <cellStyle name="常规 5 2 4 6 2 4 2 3 4" xfId="49812"/>
    <cellStyle name="常规 5 2 2 3 6 2 4 2 3 4" xfId="49813"/>
    <cellStyle name="常规 5 6 5 2 4 2 3 4" xfId="49814"/>
    <cellStyle name="常规 5 2 5 5 2 4 2 3 4" xfId="49815"/>
    <cellStyle name="常规 5 2 2 4 5 2 4 2 3 4" xfId="49816"/>
    <cellStyle name="常规 5 4 2 5 2 4 2 3 4" xfId="49817"/>
    <cellStyle name="常规 5 2 3 2 5 2 4 2 3 4" xfId="49818"/>
    <cellStyle name="常规 5 2 2 2 2 5 2 4 2 3 4" xfId="49819"/>
    <cellStyle name="常规 5 5 2 5 2 4 2 3 4" xfId="49820"/>
    <cellStyle name="常规 5 2 4 2 5 2 4 2 3 4" xfId="49821"/>
    <cellStyle name="常规 5 2 2 3 2 5 2 4 2 3 4" xfId="49822"/>
    <cellStyle name="常规 5 11 2 4 2 3 4" xfId="49823"/>
    <cellStyle name="常规 5 2 10 2 4 2 3 4" xfId="49824"/>
    <cellStyle name="常规 5 2 2 9 2 4 2 3 4" xfId="49825"/>
    <cellStyle name="常规 5 4 7 2 4 2 3 4" xfId="49826"/>
    <cellStyle name="常规 5 2 3 7 2 4 2 3 4" xfId="49827"/>
    <cellStyle name="常规 5 2 2 2 7 2 4 2 3 4" xfId="49828"/>
    <cellStyle name="常规 5 5 7 2 4 2 3 4" xfId="49829"/>
    <cellStyle name="常规 5 2 4 7 2 4 2 3 4" xfId="49830"/>
    <cellStyle name="常规 5 2 2 3 7 2 4 2 3 4" xfId="49831"/>
    <cellStyle name="常规 5 6 6 2 4 2 3 4" xfId="49832"/>
    <cellStyle name="常规 5 2 5 6 2 4 2 3 4" xfId="49833"/>
    <cellStyle name="常规 5 2 2 4 6 2 4 2 3 4" xfId="49834"/>
    <cellStyle name="常规 5 4 2 6 2 4 2 3 4" xfId="49835"/>
    <cellStyle name="常规 5 2 3 2 6 2 4 2 3 4" xfId="49836"/>
    <cellStyle name="常规 5 2 2 2 2 6 2 4 2 3 4" xfId="49837"/>
    <cellStyle name="常规 5 5 2 6 2 4 2 3 4" xfId="49838"/>
    <cellStyle name="常规 5 2 4 2 6 2 4 2 3 4" xfId="49839"/>
    <cellStyle name="常规 5 2 2 3 2 6 2 4 2 3 4" xfId="49840"/>
    <cellStyle name="常规 5 13 2 2 3 4" xfId="49841"/>
    <cellStyle name="常规 5 2 12 2 2 3 4" xfId="49842"/>
    <cellStyle name="常规 5 2 2 11 2 2 3 4" xfId="49843"/>
    <cellStyle name="常规 5 4 9 2 2 3 4" xfId="49844"/>
    <cellStyle name="常规 5 2 3 9 2 2 3 4" xfId="49845"/>
    <cellStyle name="常规 5 2 2 2 9 2 2 3 4" xfId="49846"/>
    <cellStyle name="常规 5 5 9 2 2 3 4" xfId="49847"/>
    <cellStyle name="常规 5 2 4 9 2 2 3 4" xfId="49848"/>
    <cellStyle name="常规 5 2 2 3 9 2 2 3 4" xfId="49849"/>
    <cellStyle name="常规 5 6 8 2 2 3 4" xfId="49850"/>
    <cellStyle name="常规 5 2 5 8 2 2 3 4" xfId="49851"/>
    <cellStyle name="常规 5 2 2 4 8 2 2 3 4" xfId="49852"/>
    <cellStyle name="常规 5 4 2 8 2 2 3 4" xfId="49853"/>
    <cellStyle name="常规 5 2 3 2 8 2 2 3 4" xfId="49854"/>
    <cellStyle name="常规 5 2 2 2 2 8 2 2 3 4" xfId="49855"/>
    <cellStyle name="常规 5 5 2 8 2 2 3 4" xfId="49856"/>
    <cellStyle name="常规 5 2 4 2 8 2 2 3 4" xfId="49857"/>
    <cellStyle name="常规 5 2 2 3 2 8 2 2 3 4" xfId="49858"/>
    <cellStyle name="常规 5 7 3 2 2 3 4" xfId="49859"/>
    <cellStyle name="常规 5 2 6 3 2 2 3 4" xfId="49860"/>
    <cellStyle name="常规 5 2 2 5 3 2 2 3 4" xfId="49861"/>
    <cellStyle name="常规 5 4 3 3 2 2 3 4" xfId="49862"/>
    <cellStyle name="常规 5 2 3 3 3 2 2 3 4" xfId="49863"/>
    <cellStyle name="常规 5 2 2 2 3 3 2 2 3 4" xfId="49864"/>
    <cellStyle name="常规 5 5 3 3 2 2 3 4" xfId="49865"/>
    <cellStyle name="常规 5 2 4 3 3 2 2 3 4" xfId="49866"/>
    <cellStyle name="常规 5 2 2 3 3 3 2 2 3 4" xfId="49867"/>
    <cellStyle name="常规 5 6 2 3 2 2 3 4" xfId="49868"/>
    <cellStyle name="常规 5 2 5 2 3 2 2 3 4" xfId="49869"/>
    <cellStyle name="常规 5 2 2 4 2 3 2 2 3 4" xfId="49870"/>
    <cellStyle name="常规 5 4 2 2 3 2 2 3 4" xfId="49871"/>
    <cellStyle name="常规 5 2 3 2 2 3 2 2 3 4" xfId="49872"/>
    <cellStyle name="常规 5 2 2 2 2 2 3 2 2 3 4" xfId="49873"/>
    <cellStyle name="常规 5 5 2 2 3 2 2 3 4" xfId="49874"/>
    <cellStyle name="常规 5 2 4 2 2 3 2 2 3 4" xfId="49875"/>
    <cellStyle name="常规 5 2 2 3 2 2 3 2 2 3 4" xfId="49876"/>
    <cellStyle name="常规 5 8 3 2 2 3 4" xfId="49877"/>
    <cellStyle name="常规 5 2 7 3 2 2 3 4" xfId="49878"/>
    <cellStyle name="常规 5 2 2 6 3 2 2 3 4" xfId="49879"/>
    <cellStyle name="常规 5 4 4 3 2 2 3 4" xfId="49880"/>
    <cellStyle name="常规 5 2 3 4 3 2 2 3 4" xfId="49881"/>
    <cellStyle name="常规 5 2 2 2 4 3 2 2 3 4" xfId="49882"/>
    <cellStyle name="常规 5 5 4 3 2 2 3 4" xfId="49883"/>
    <cellStyle name="常规 5 2 4 4 3 2 2 3 4" xfId="49884"/>
    <cellStyle name="常规 5 2 2 3 4 3 2 2 3 4" xfId="49885"/>
    <cellStyle name="常规 5 6 3 3 2 2 3 4" xfId="49886"/>
    <cellStyle name="常规 5 2 5 3 3 2 2 3 4" xfId="49887"/>
    <cellStyle name="常规 5 2 2 4 3 3 2 2 3 4" xfId="49888"/>
    <cellStyle name="常规 5 4 2 3 3 2 2 3 4" xfId="49889"/>
    <cellStyle name="常规 5 2 3 2 3 3 2 2 3 4" xfId="49890"/>
    <cellStyle name="常规 5 2 2 2 2 3 3 2 2 3 4" xfId="49891"/>
    <cellStyle name="常规 5 5 2 3 3 2 2 3 4" xfId="49892"/>
    <cellStyle name="常规 5 2 4 2 3 3 2 2 3 4" xfId="49893"/>
    <cellStyle name="常规 5 2 2 3 2 3 3 2 2 3 4" xfId="49894"/>
    <cellStyle name="常规 5 9 3 2 2 3 4" xfId="49895"/>
    <cellStyle name="常规 5 2 8 3 2 2 3 4" xfId="49896"/>
    <cellStyle name="常规 5 2 2 7 3 2 2 3 4" xfId="49897"/>
    <cellStyle name="常规 5 4 5 3 2 2 3 4" xfId="49898"/>
    <cellStyle name="常规 5 2 3 5 3 2 2 3 4" xfId="49899"/>
    <cellStyle name="常规 5 2 2 2 5 3 2 2 3 4" xfId="49900"/>
    <cellStyle name="常规 5 5 5 3 2 2 3 4" xfId="49901"/>
    <cellStyle name="常规 5 2 4 5 3 2 2 3 4" xfId="49902"/>
    <cellStyle name="常规 5 2 2 3 5 3 2 2 3 4" xfId="49903"/>
    <cellStyle name="常规 5 6 4 3 2 2 3 4" xfId="49904"/>
    <cellStyle name="常规 5 2 5 4 3 2 2 3 4" xfId="49905"/>
    <cellStyle name="常规 5 2 2 4 4 3 2 2 3 4" xfId="49906"/>
    <cellStyle name="常规 5 4 2 4 3 2 2 3 4" xfId="49907"/>
    <cellStyle name="常规 5 2 3 2 4 3 2 2 3 4" xfId="49908"/>
    <cellStyle name="常规 5 2 2 2 2 4 3 2 2 3 4" xfId="49909"/>
    <cellStyle name="常规 5 5 2 4 3 2 2 3 4" xfId="49910"/>
    <cellStyle name="常规 5 2 4 2 4 3 2 2 3 4" xfId="49911"/>
    <cellStyle name="常规 5 2 2 3 2 4 3 2 2 3 4" xfId="49912"/>
    <cellStyle name="常规 5 10 3 2 2 3 4" xfId="49913"/>
    <cellStyle name="常规 5 2 9 3 2 2 3 4" xfId="49914"/>
    <cellStyle name="常规 5 2 2 8 3 2 2 3 4" xfId="49915"/>
    <cellStyle name="常规 5 4 6 3 2 2 3 4" xfId="49916"/>
    <cellStyle name="常规 5 2 3 6 3 2 2 3 4" xfId="49917"/>
    <cellStyle name="常规 5 2 2 2 6 3 2 2 3 4" xfId="49918"/>
    <cellStyle name="常规 5 5 6 3 2 2 3 4" xfId="49919"/>
    <cellStyle name="常规 5 2 4 6 3 2 2 3 4" xfId="49920"/>
    <cellStyle name="常规 5 2 2 3 6 3 2 2 3 4" xfId="49921"/>
    <cellStyle name="常规 5 6 5 3 2 2 3 4" xfId="49922"/>
    <cellStyle name="常规 5 2 5 5 3 2 2 3 4" xfId="49923"/>
    <cellStyle name="常规 5 2 2 4 5 3 2 2 3 4" xfId="49924"/>
    <cellStyle name="常规 5 4 2 5 3 2 2 3 4" xfId="49925"/>
    <cellStyle name="常规 5 2 3 2 5 3 2 2 3 4" xfId="49926"/>
    <cellStyle name="常规 5 2 2 2 2 5 3 2 2 3 4" xfId="49927"/>
    <cellStyle name="常规 5 5 2 5 3 2 2 3 4" xfId="49928"/>
    <cellStyle name="常规 5 2 4 2 5 3 2 2 3 4" xfId="49929"/>
    <cellStyle name="常规 5 2 2 3 2 5 3 2 2 3 4" xfId="49930"/>
    <cellStyle name="常规 5 11 3 2 2 3 4" xfId="49931"/>
    <cellStyle name="常规 5 2 10 3 2 2 3 4" xfId="49932"/>
    <cellStyle name="常规 5 2 2 9 3 2 2 3 4" xfId="49933"/>
    <cellStyle name="常规 5 4 7 3 2 2 3 4" xfId="49934"/>
    <cellStyle name="常规 5 2 3 7 3 2 2 3 4" xfId="49935"/>
    <cellStyle name="常规 5 2 2 2 7 3 2 2 3 4" xfId="49936"/>
    <cellStyle name="常规 5 5 7 3 2 2 3 4" xfId="49937"/>
    <cellStyle name="常规 5 2 4 7 3 2 2 3 4" xfId="49938"/>
    <cellStyle name="常规 5 2 2 3 7 3 2 2 3 4" xfId="49939"/>
    <cellStyle name="常规 5 6 6 3 2 2 3 4" xfId="49940"/>
    <cellStyle name="常规 5 2 5 6 3 2 2 3 4" xfId="49941"/>
    <cellStyle name="常规 5 2 2 4 6 3 2 2 3 4" xfId="49942"/>
    <cellStyle name="常规 5 4 2 6 3 2 2 3 4" xfId="49943"/>
    <cellStyle name="常规 5 2 3 2 6 3 2 2 3 4" xfId="49944"/>
    <cellStyle name="常规 5 2 2 2 2 6 3 2 2 3 4" xfId="49945"/>
    <cellStyle name="常规 5 5 2 6 3 2 2 3 4" xfId="49946"/>
    <cellStyle name="常规 5 2 4 2 6 3 2 2 3 4" xfId="49947"/>
    <cellStyle name="常规 5 2 2 3 2 6 3 2 2 3 4" xfId="49948"/>
    <cellStyle name="常规 5 12 2 2 2 3 4" xfId="49949"/>
    <cellStyle name="常规 5 2 11 2 2 2 3 4" xfId="49950"/>
    <cellStyle name="常规 5 2 2 10 2 2 2 3 4" xfId="49951"/>
    <cellStyle name="常规 5 4 8 2 2 2 3 4" xfId="49952"/>
    <cellStyle name="常规 5 2 3 8 2 2 2 3 4" xfId="49953"/>
    <cellStyle name="常规 5 2 2 2 8 2 2 2 3 4" xfId="49954"/>
    <cellStyle name="常规 5 5 8 2 2 2 3 4" xfId="49955"/>
    <cellStyle name="常规 5 2 4 8 2 2 2 3 4" xfId="49956"/>
    <cellStyle name="常规 5 2 2 3 8 2 2 2 3 4" xfId="49957"/>
    <cellStyle name="常规 5 6 7 2 2 2 3 4" xfId="49958"/>
    <cellStyle name="常规 5 2 5 7 2 2 2 3 4" xfId="49959"/>
    <cellStyle name="常规 5 2 2 4 7 2 2 2 3 4" xfId="49960"/>
    <cellStyle name="常规 5 4 2 7 2 2 2 3 4" xfId="49961"/>
    <cellStyle name="常规 5 2 3 2 7 2 2 2 3 4" xfId="49962"/>
    <cellStyle name="常规 5 2 2 2 2 7 2 2 2 3 4" xfId="49963"/>
    <cellStyle name="常规 5 5 2 7 2 2 2 3 4" xfId="49964"/>
    <cellStyle name="常规 5 2 4 2 7 2 2 2 3 4" xfId="49965"/>
    <cellStyle name="常规 5 2 2 3 2 7 2 2 2 3 4" xfId="49966"/>
    <cellStyle name="常规 5 7 2 2 2 2 3 4" xfId="49967"/>
    <cellStyle name="常规 5 2 6 2 2 2 2 3 4" xfId="49968"/>
    <cellStyle name="常规 5 2 2 5 2 2 2 2 3 4" xfId="49969"/>
    <cellStyle name="常规 5 4 3 2 2 2 2 3 4" xfId="49970"/>
    <cellStyle name="常规 5 2 3 3 2 2 2 2 3 4" xfId="49971"/>
    <cellStyle name="常规 5 2 2 2 3 2 2 2 2 3 4" xfId="49972"/>
    <cellStyle name="常规 5 5 3 2 2 2 2 3 4" xfId="49973"/>
    <cellStyle name="常规 5 2 4 3 2 2 2 2 3 4" xfId="49974"/>
    <cellStyle name="常规 5 2 2 3 3 2 2 2 2 3 4" xfId="49975"/>
    <cellStyle name="常规 5 6 2 2 2 2 2 3 4" xfId="49976"/>
    <cellStyle name="常规 5 2 5 2 2 2 2 2 3 4" xfId="49977"/>
    <cellStyle name="常规 5 2 2 4 2 2 2 2 2 3 4" xfId="49978"/>
    <cellStyle name="常规 5 4 2 2 2 2 2 2 3 4" xfId="49979"/>
    <cellStyle name="常规 5 2 3 2 2 2 2 2 2 3 4" xfId="49980"/>
    <cellStyle name="常规 5 2 2 2 2 2 2 2 2 2 3 4" xfId="49981"/>
    <cellStyle name="常规 5 5 2 2 2 2 2 2 3 4" xfId="49982"/>
    <cellStyle name="常规 5 2 4 2 2 2 2 2 2 3 4" xfId="49983"/>
    <cellStyle name="常规 5 2 2 3 2 2 2 2 2 2 3 4" xfId="49984"/>
    <cellStyle name="常规 5 8 2 2 2 2 3 4" xfId="49985"/>
    <cellStyle name="常规 5 2 7 2 2 2 2 3 4" xfId="49986"/>
    <cellStyle name="常规 5 2 2 6 2 2 2 2 3 4" xfId="49987"/>
    <cellStyle name="常规 5 4 4 2 2 2 2 3 4" xfId="49988"/>
    <cellStyle name="常规 5 2 3 4 2 2 2 2 3 4" xfId="49989"/>
    <cellStyle name="常规 5 2 2 2 4 2 2 2 2 3 4" xfId="49990"/>
    <cellStyle name="常规 5 5 4 2 2 2 2 3 4" xfId="49991"/>
    <cellStyle name="常规 5 2 4 4 2 2 2 2 3 4" xfId="49992"/>
    <cellStyle name="常规 5 2 2 3 4 2 2 2 2 3 4" xfId="49993"/>
    <cellStyle name="常规 5 6 3 2 2 2 2 3 4" xfId="49994"/>
    <cellStyle name="常规 5 2 5 3 2 2 2 2 3 4" xfId="49995"/>
    <cellStyle name="常规 5 2 2 4 3 2 2 2 2 3 4" xfId="49996"/>
    <cellStyle name="常规 5 4 2 3 2 2 2 2 3 4" xfId="49997"/>
    <cellStyle name="常规 5 2 3 2 3 2 2 2 2 3 4" xfId="49998"/>
    <cellStyle name="常规 5 2 2 2 2 3 2 2 2 2 3 4" xfId="49999"/>
    <cellStyle name="常规 5 5 2 3 2 2 2 2 3 4" xfId="50000"/>
    <cellStyle name="常规 5 2 4 2 3 2 2 2 2 3 4" xfId="50001"/>
    <cellStyle name="常规 5 2 2 3 2 3 2 2 2 2 3 4" xfId="50002"/>
    <cellStyle name="常规 5 9 2 2 2 2 3 4" xfId="50003"/>
    <cellStyle name="常规 5 2 8 2 2 2 2 3 4" xfId="50004"/>
    <cellStyle name="常规 5 2 2 7 2 2 2 2 3 4" xfId="50005"/>
    <cellStyle name="常规 5 4 5 2 2 2 2 3 4" xfId="50006"/>
    <cellStyle name="常规 5 2 3 5 2 2 2 2 3 4" xfId="50007"/>
    <cellStyle name="常规 5 2 2 2 5 2 2 2 2 3 4" xfId="50008"/>
    <cellStyle name="常规 5 5 5 2 2 2 2 3 4" xfId="50009"/>
    <cellStyle name="常规 5 2 4 5 2 2 2 2 3 4" xfId="50010"/>
    <cellStyle name="常规 5 2 2 3 5 2 2 2 2 3 4" xfId="50011"/>
    <cellStyle name="常规 5 6 4 2 2 2 2 3 4" xfId="50012"/>
    <cellStyle name="常规 5 2 5 4 2 2 2 2 3 4" xfId="50013"/>
    <cellStyle name="常规 5 2 2 4 4 2 2 2 2 3 4" xfId="50014"/>
    <cellStyle name="常规 5 4 2 4 2 2 2 2 3 4" xfId="50015"/>
    <cellStyle name="常规 5 2 3 2 4 2 2 2 2 3 4" xfId="50016"/>
    <cellStyle name="常规 5 2 2 2 2 4 2 2 2 2 3 4" xfId="50017"/>
    <cellStyle name="常规 5 5 2 4 2 2 2 2 3 4" xfId="50018"/>
    <cellStyle name="常规 5 2 4 2 4 2 2 2 2 3 4" xfId="50019"/>
    <cellStyle name="常规 5 2 2 3 2 4 2 2 2 2 3 4" xfId="50020"/>
    <cellStyle name="常规 5 10 2 2 2 2 3 4" xfId="50021"/>
    <cellStyle name="常规 5 2 9 2 2 2 2 3 4" xfId="50022"/>
    <cellStyle name="常规 5 2 2 8 2 2 2 2 3 4" xfId="50023"/>
    <cellStyle name="常规 5 4 6 2 2 2 2 3 4" xfId="50024"/>
    <cellStyle name="常规 5 2 3 6 2 2 2 2 3 4" xfId="50025"/>
    <cellStyle name="常规 5 2 2 2 6 2 2 2 2 3 4" xfId="50026"/>
    <cellStyle name="常规 5 5 6 2 2 2 2 3 4" xfId="50027"/>
    <cellStyle name="常规 5 2 4 6 2 2 2 2 3 4" xfId="50028"/>
    <cellStyle name="常规 5 2 2 3 6 2 2 2 2 3 4" xfId="50029"/>
    <cellStyle name="常规 5 6 5 2 2 2 2 3 4" xfId="50030"/>
    <cellStyle name="常规 5 2 5 5 2 2 2 2 3 4" xfId="50031"/>
    <cellStyle name="常规 5 2 2 4 5 2 2 2 2 3 4" xfId="50032"/>
    <cellStyle name="常规 5 4 2 5 2 2 2 2 3 4" xfId="50033"/>
    <cellStyle name="常规 5 2 3 2 5 2 2 2 2 3 4" xfId="50034"/>
    <cellStyle name="常规 5 2 2 2 2 5 2 2 2 2 3 4" xfId="50035"/>
    <cellStyle name="常规 5 5 2 5 2 2 2 2 3 4" xfId="50036"/>
    <cellStyle name="常规 5 2 4 2 5 2 2 2 2 3 4" xfId="50037"/>
    <cellStyle name="常规 5 2 2 3 2 5 2 2 2 2 3 4" xfId="50038"/>
    <cellStyle name="常规 5 11 2 2 2 2 3 4" xfId="50039"/>
    <cellStyle name="常规 5 2 10 2 2 2 2 3 4" xfId="50040"/>
    <cellStyle name="常规 5 2 2 9 2 2 2 2 3 4" xfId="50041"/>
    <cellStyle name="常规 5 4 7 2 2 2 2 3 4" xfId="50042"/>
    <cellStyle name="常规 5 2 3 7 2 2 2 2 3 4" xfId="50043"/>
    <cellStyle name="常规 5 2 2 2 7 2 2 2 2 3 4" xfId="50044"/>
    <cellStyle name="常规 5 5 7 2 2 2 2 3 4" xfId="50045"/>
    <cellStyle name="常规 5 2 4 7 2 2 2 2 3 4" xfId="50046"/>
    <cellStyle name="常规 5 2 2 3 7 2 2 2 2 3 4" xfId="50047"/>
    <cellStyle name="常规 5 6 6 2 2 2 2 3 4" xfId="50048"/>
    <cellStyle name="常规 5 2 5 6 2 2 2 2 3 4" xfId="50049"/>
    <cellStyle name="常规 5 2 2 4 6 2 2 2 2 3 4" xfId="50050"/>
    <cellStyle name="常规 5 4 2 6 2 2 2 2 3 4" xfId="50051"/>
    <cellStyle name="常规 5 2 3 2 6 2 2 2 2 3 4" xfId="50052"/>
    <cellStyle name="常规 5 2 2 2 2 6 2 2 2 2 3 4" xfId="50053"/>
    <cellStyle name="常规 5 5 2 6 2 2 2 2 3 4" xfId="50054"/>
    <cellStyle name="常规 5 2 4 2 6 2 2 2 2 3 4" xfId="50055"/>
    <cellStyle name="常规 5 2 2 3 2 6 2 2 2 2 3 4" xfId="50056"/>
    <cellStyle name="常规 5 14 2 2 3 4" xfId="50057"/>
    <cellStyle name="常规 5 2 13 2 2 3 4" xfId="50058"/>
    <cellStyle name="常规 5 2 2 12 2 2 3 4" xfId="50059"/>
    <cellStyle name="常规 5 4 10 2 2 3 4" xfId="50060"/>
    <cellStyle name="常规 5 2 3 10 2 2 3 4" xfId="50061"/>
    <cellStyle name="常规 5 2 2 2 10 2 2 3 4" xfId="50062"/>
    <cellStyle name="常规 5 5 10 2 2 3 4" xfId="50063"/>
    <cellStyle name="常规 5 2 4 10 2 2 3 4" xfId="50064"/>
    <cellStyle name="常规 5 2 2 3 10 2 2 3 4" xfId="50065"/>
    <cellStyle name="常规 5 6 9 2 2 3 4" xfId="50066"/>
    <cellStyle name="常规 5 2 5 9 2 2 3 4" xfId="50067"/>
    <cellStyle name="常规 5 2 2 4 9 2 2 3 4" xfId="50068"/>
    <cellStyle name="常规 5 4 2 9 2 2 3 4" xfId="50069"/>
    <cellStyle name="常规 5 2 3 2 9 2 2 3 4" xfId="50070"/>
    <cellStyle name="常规 5 2 2 2 2 9 2 2 3 4" xfId="50071"/>
    <cellStyle name="常规 5 5 2 9 2 2 3 4" xfId="50072"/>
    <cellStyle name="常规 5 2 4 2 9 2 2 3 4" xfId="50073"/>
    <cellStyle name="常规 5 2 2 3 2 9 2 2 3 4" xfId="50074"/>
    <cellStyle name="常规 5 7 4 2 2 3 4" xfId="50075"/>
    <cellStyle name="常规 5 2 6 4 2 2 3 4" xfId="50076"/>
    <cellStyle name="常规 5 2 2 5 4 2 2 3 4" xfId="50077"/>
    <cellStyle name="常规 5 4 3 4 2 2 3 4" xfId="50078"/>
    <cellStyle name="常规 5 2 3 3 4 2 2 3 4" xfId="50079"/>
    <cellStyle name="常规 5 2 2 2 3 4 2 2 3 4" xfId="50080"/>
    <cellStyle name="常规 5 5 3 4 2 2 3 4" xfId="50081"/>
    <cellStyle name="常规 5 2 4 3 4 2 2 3 4" xfId="50082"/>
    <cellStyle name="常规 5 2 2 3 3 4 2 2 3 4" xfId="50083"/>
    <cellStyle name="常规 5 6 2 4 2 2 3 4" xfId="50084"/>
    <cellStyle name="常规 5 2 5 2 4 2 2 3 4" xfId="50085"/>
    <cellStyle name="常规 5 2 2 4 2 4 2 2 3 4" xfId="50086"/>
    <cellStyle name="常规 5 4 2 2 4 2 2 3 4" xfId="50087"/>
    <cellStyle name="常规 5 2 3 2 2 4 2 2 3 4" xfId="50088"/>
    <cellStyle name="常规 5 2 2 2 2 2 4 2 2 3 4" xfId="50089"/>
    <cellStyle name="常规 5 5 2 2 4 2 2 3 4" xfId="50090"/>
    <cellStyle name="常规 5 2 4 2 2 4 2 2 3 4" xfId="50091"/>
    <cellStyle name="常规 5 2 2 3 2 2 4 2 2 3 4" xfId="50092"/>
    <cellStyle name="常规 5 8 4 2 2 3 4" xfId="50093"/>
    <cellStyle name="常规 5 2 7 4 2 2 3 4" xfId="50094"/>
    <cellStyle name="常规 5 2 2 6 4 2 2 3 4" xfId="50095"/>
    <cellStyle name="常规 5 4 4 4 2 2 3 4" xfId="50096"/>
    <cellStyle name="常规 5 2 3 4 4 2 2 3 4" xfId="50097"/>
    <cellStyle name="常规 5 2 2 2 4 4 2 2 3 4" xfId="50098"/>
    <cellStyle name="常规 5 5 4 4 2 2 3 4" xfId="50099"/>
    <cellStyle name="常规 5 2 4 4 4 2 2 3 4" xfId="50100"/>
    <cellStyle name="常规 5 2 2 3 4 4 2 2 3 4" xfId="50101"/>
    <cellStyle name="常规 5 6 3 4 2 2 3 4" xfId="50102"/>
    <cellStyle name="常规 5 2 5 3 4 2 2 3 4" xfId="50103"/>
    <cellStyle name="常规 5 2 2 4 3 4 2 2 3 4" xfId="50104"/>
    <cellStyle name="常规 5 4 2 3 4 2 2 3 4" xfId="50105"/>
    <cellStyle name="常规 5 2 3 2 3 4 2 2 3 4" xfId="50106"/>
    <cellStyle name="常规 5 2 2 2 2 3 4 2 2 3 4" xfId="50107"/>
    <cellStyle name="常规 5 5 2 3 4 2 2 3 4" xfId="50108"/>
    <cellStyle name="常规 5 2 4 2 3 4 2 2 3 4" xfId="50109"/>
    <cellStyle name="常规 5 2 2 3 2 3 4 2 2 3 4" xfId="50110"/>
    <cellStyle name="常规 5 9 4 2 2 3 4" xfId="50111"/>
    <cellStyle name="常规 5 2 8 4 2 2 3 4" xfId="50112"/>
    <cellStyle name="常规 5 2 2 7 4 2 2 3 4" xfId="50113"/>
    <cellStyle name="常规 5 4 5 4 2 2 3 4" xfId="50114"/>
    <cellStyle name="常规 5 2 3 5 4 2 2 3 4" xfId="50115"/>
    <cellStyle name="常规 5 2 2 2 5 4 2 2 3 4" xfId="50116"/>
    <cellStyle name="常规 5 5 5 4 2 2 3 4" xfId="50117"/>
    <cellStyle name="常规 5 2 4 5 4 2 2 3 4" xfId="50118"/>
    <cellStyle name="常规 5 2 2 3 5 4 2 2 3 4" xfId="50119"/>
    <cellStyle name="常规 5 6 4 4 2 2 3 4" xfId="50120"/>
    <cellStyle name="常规 5 2 5 4 4 2 2 3 4" xfId="50121"/>
    <cellStyle name="常规 5 2 2 4 4 4 2 2 3 4" xfId="50122"/>
    <cellStyle name="常规 5 4 2 4 4 2 2 3 4" xfId="50123"/>
    <cellStyle name="常规 5 2 3 2 4 4 2 2 3 4" xfId="50124"/>
    <cellStyle name="常规 5 2 2 2 2 4 4 2 2 3 4" xfId="50125"/>
    <cellStyle name="常规 5 5 2 4 4 2 2 3 4" xfId="50126"/>
    <cellStyle name="常规 5 2 4 2 4 4 2 2 3 4" xfId="50127"/>
    <cellStyle name="常规 5 2 2 3 2 4 4 2 2 3 4" xfId="50128"/>
    <cellStyle name="常规 5 10 4 2 2 3 4" xfId="50129"/>
    <cellStyle name="常规 5 2 9 4 2 2 3 4" xfId="50130"/>
    <cellStyle name="常规 5 2 2 8 4 2 2 3 4" xfId="50131"/>
    <cellStyle name="常规 5 4 6 4 2 2 3 4" xfId="50132"/>
    <cellStyle name="常规 5 2 3 6 4 2 2 3 4" xfId="50133"/>
    <cellStyle name="常规 5 2 2 2 6 4 2 2 3 4" xfId="50134"/>
    <cellStyle name="常规 5 5 6 4 2 2 3 4" xfId="50135"/>
    <cellStyle name="常规 5 2 4 6 4 2 2 3 4" xfId="50136"/>
    <cellStyle name="常规 5 2 2 3 6 4 2 2 3 4" xfId="50137"/>
    <cellStyle name="常规 5 6 5 4 2 2 3 4" xfId="50138"/>
    <cellStyle name="常规 5 2 5 5 4 2 2 3 4" xfId="50139"/>
    <cellStyle name="常规 5 2 2 4 5 4 2 2 3 4" xfId="50140"/>
    <cellStyle name="常规 5 4 2 5 4 2 2 3 4" xfId="50141"/>
    <cellStyle name="常规 5 2 3 2 5 4 2 2 3 4" xfId="50142"/>
    <cellStyle name="常规 5 2 2 2 2 5 4 2 2 3 4" xfId="50143"/>
    <cellStyle name="常规 5 5 2 5 4 2 2 3 4" xfId="50144"/>
    <cellStyle name="常规 5 2 4 2 5 4 2 2 3 4" xfId="50145"/>
    <cellStyle name="常规 5 2 2 3 2 5 4 2 2 3 4" xfId="50146"/>
    <cellStyle name="常规 5 11 4 2 2 3 4" xfId="50147"/>
    <cellStyle name="常规 5 2 10 4 2 2 3 4" xfId="50148"/>
    <cellStyle name="常规 5 2 2 9 4 2 2 3 4" xfId="50149"/>
    <cellStyle name="常规 5 4 7 4 2 2 3 4" xfId="50150"/>
    <cellStyle name="常规 5 2 3 7 4 2 2 3 4" xfId="50151"/>
    <cellStyle name="常规 5 2 2 2 7 4 2 2 3 4" xfId="50152"/>
    <cellStyle name="常规 5 5 7 4 2 2 3 4" xfId="50153"/>
    <cellStyle name="常规 5 2 4 7 4 2 2 3 4" xfId="50154"/>
    <cellStyle name="常规 5 2 2 3 7 4 2 2 3 4" xfId="50155"/>
    <cellStyle name="常规 5 6 6 4 2 2 3 4" xfId="50156"/>
    <cellStyle name="常规 5 2 5 6 4 2 2 3 4" xfId="50157"/>
    <cellStyle name="常规 5 2 2 4 6 4 2 2 3 4" xfId="50158"/>
    <cellStyle name="常规 5 4 2 6 4 2 2 3 4" xfId="50159"/>
    <cellStyle name="常规 5 2 3 2 6 4 2 2 3 4" xfId="50160"/>
    <cellStyle name="常规 5 2 2 2 2 6 4 2 2 3 4" xfId="50161"/>
    <cellStyle name="常规 5 5 2 6 4 2 2 3 4" xfId="50162"/>
    <cellStyle name="常规 5 2 4 2 6 4 2 2 3 4" xfId="50163"/>
    <cellStyle name="常规 5 2 2 3 2 6 4 2 2 3 4" xfId="50164"/>
    <cellStyle name="常规 5 12 3 2 2 3 4" xfId="50165"/>
    <cellStyle name="常规 5 2 11 3 2 2 3 4" xfId="50166"/>
    <cellStyle name="常规 5 2 2 10 3 2 2 3 4" xfId="50167"/>
    <cellStyle name="常规 5 4 8 3 2 2 3 4" xfId="50168"/>
    <cellStyle name="常规 5 2 3 8 3 2 2 3 4" xfId="50169"/>
    <cellStyle name="常规 5 2 2 2 8 3 2 2 3 4" xfId="50170"/>
    <cellStyle name="常规 5 5 8 3 2 2 3 4" xfId="50171"/>
    <cellStyle name="常规 5 2 4 8 3 2 2 3 4" xfId="50172"/>
    <cellStyle name="常规 5 2 2 3 8 3 2 2 3 4" xfId="50173"/>
    <cellStyle name="常规 5 6 7 3 2 2 3 4" xfId="50174"/>
    <cellStyle name="常规 5 2 5 7 3 2 2 3 4" xfId="50175"/>
    <cellStyle name="常规 5 2 2 4 7 3 2 2 3 4" xfId="50176"/>
    <cellStyle name="常规 5 4 2 7 3 2 2 3 4" xfId="50177"/>
    <cellStyle name="常规 5 2 3 2 7 3 2 2 3 4" xfId="50178"/>
    <cellStyle name="常规 5 2 2 2 2 7 3 2 2 3 4" xfId="50179"/>
    <cellStyle name="常规 5 5 2 7 3 2 2 3 4" xfId="50180"/>
    <cellStyle name="常规 5 2 4 2 7 3 2 2 3 4" xfId="50181"/>
    <cellStyle name="常规 5 2 2 3 2 7 3 2 2 3 4" xfId="50182"/>
    <cellStyle name="常规 5 7 2 3 2 2 3 4" xfId="50183"/>
    <cellStyle name="常规 5 2 6 2 3 2 2 3 4" xfId="50184"/>
    <cellStyle name="常规 5 2 2 5 2 3 2 2 3 4" xfId="50185"/>
    <cellStyle name="常规 5 4 3 2 3 2 2 3 4" xfId="50186"/>
    <cellStyle name="常规 5 2 3 3 2 3 2 2 3 4" xfId="50187"/>
    <cellStyle name="常规 5 2 2 2 3 2 3 2 2 3 4" xfId="50188"/>
    <cellStyle name="常规 5 5 3 2 3 2 2 3 4" xfId="50189"/>
    <cellStyle name="常规 5 2 4 3 2 3 2 2 3 4" xfId="50190"/>
    <cellStyle name="常规 5 2 2 3 3 2 3 2 2 3 4" xfId="50191"/>
    <cellStyle name="常规 5 6 2 2 3 2 2 3 4" xfId="50192"/>
    <cellStyle name="常规 5 2 5 2 2 3 2 2 3 4" xfId="50193"/>
    <cellStyle name="常规 5 2 2 4 2 2 3 2 2 3 4" xfId="50194"/>
    <cellStyle name="常规 5 4 2 2 2 3 2 2 3 4" xfId="50195"/>
    <cellStyle name="常规 5 2 3 2 2 2 3 2 2 3 4" xfId="50196"/>
    <cellStyle name="常规 5 2 2 2 2 2 2 3 2 2 3 4" xfId="50197"/>
    <cellStyle name="常规 5 5 2 2 2 3 2 2 3 4" xfId="50198"/>
    <cellStyle name="常规 5 2 4 2 2 2 3 2 2 3 4" xfId="50199"/>
    <cellStyle name="常规 5 2 2 3 2 2 2 3 2 2 3 4" xfId="50200"/>
    <cellStyle name="常规 5 8 2 3 2 2 3 4" xfId="50201"/>
    <cellStyle name="常规 5 2 7 2 3 2 2 3 4" xfId="50202"/>
    <cellStyle name="常规 5 2 2 6 2 3 2 2 3 4" xfId="50203"/>
    <cellStyle name="常规 5 4 4 2 3 2 2 3 4" xfId="50204"/>
    <cellStyle name="常规 5 2 3 4 2 3 2 2 3 4" xfId="50205"/>
    <cellStyle name="常规 5 2 2 2 4 2 3 2 2 3 4" xfId="50206"/>
    <cellStyle name="常规 5 5 4 2 3 2 2 3 4" xfId="50207"/>
    <cellStyle name="常规 5 2 4 4 2 3 2 2 3 4" xfId="50208"/>
    <cellStyle name="常规 5 2 2 3 4 2 3 2 2 3 4" xfId="50209"/>
    <cellStyle name="常规 5 6 3 2 3 2 2 3 4" xfId="50210"/>
    <cellStyle name="常规 5 2 5 3 2 3 2 2 3 4" xfId="50211"/>
    <cellStyle name="常规 5 2 2 4 3 2 3 2 2 3 4" xfId="50212"/>
    <cellStyle name="常规 5 4 2 3 2 3 2 2 3 4" xfId="50213"/>
    <cellStyle name="常规 5 2 3 2 3 2 3 2 2 3 4" xfId="50214"/>
    <cellStyle name="常规 5 2 2 2 2 3 2 3 2 2 3 4" xfId="50215"/>
    <cellStyle name="常规 5 5 2 3 2 3 2 2 3 4" xfId="50216"/>
    <cellStyle name="常规 5 2 4 2 3 2 3 2 2 3 4" xfId="50217"/>
    <cellStyle name="常规 5 2 2 3 2 3 2 3 2 2 3 4" xfId="50218"/>
    <cellStyle name="常规 5 9 2 3 2 2 3 4" xfId="50219"/>
    <cellStyle name="常规 5 2 8 2 3 2 2 3 4" xfId="50220"/>
    <cellStyle name="常规 5 2 2 7 2 3 2 2 3 4" xfId="50221"/>
    <cellStyle name="常规 5 4 5 2 3 2 2 3 4" xfId="50222"/>
    <cellStyle name="常规 5 2 3 5 2 3 2 2 3 4" xfId="50223"/>
    <cellStyle name="常规 5 2 2 2 5 2 3 2 2 3 4" xfId="50224"/>
    <cellStyle name="常规 5 5 5 2 3 2 2 3 4" xfId="50225"/>
    <cellStyle name="常规 5 2 4 5 2 3 2 2 3 4" xfId="50226"/>
    <cellStyle name="常规 5 2 2 3 5 2 3 2 2 3 4" xfId="50227"/>
    <cellStyle name="常规 5 6 4 2 3 2 2 3 4" xfId="50228"/>
    <cellStyle name="常规 5 2 5 4 2 3 2 2 3 4" xfId="50229"/>
    <cellStyle name="常规 5 2 2 4 4 2 3 2 2 3 4" xfId="50230"/>
    <cellStyle name="常规 5 4 2 4 2 3 2 2 3 4" xfId="50231"/>
    <cellStyle name="常规 5 2 3 2 4 2 3 2 2 3 4" xfId="50232"/>
    <cellStyle name="常规 5 2 2 2 2 4 2 3 2 2 3 4" xfId="50233"/>
    <cellStyle name="常规 5 5 2 4 2 3 2 2 3 4" xfId="50234"/>
    <cellStyle name="常规 5 2 4 2 4 2 3 2 2 3 4" xfId="50235"/>
    <cellStyle name="常规 5 2 2 3 2 4 2 3 2 2 3 4" xfId="50236"/>
    <cellStyle name="常规 5 10 2 3 2 2 3 4" xfId="50237"/>
    <cellStyle name="常规 5 2 9 2 3 2 2 3 4" xfId="50238"/>
    <cellStyle name="常规 5 2 2 8 2 3 2 2 3 4" xfId="50239"/>
    <cellStyle name="常规 5 4 6 2 3 2 2 3 4" xfId="50240"/>
    <cellStyle name="常规 5 2 3 6 2 3 2 2 3 4" xfId="50241"/>
    <cellStyle name="常规 5 2 2 2 6 2 3 2 2 3 4" xfId="50242"/>
    <cellStyle name="常规 5 5 6 2 3 2 2 3 4" xfId="50243"/>
    <cellStyle name="常规 5 2 4 6 2 3 2 2 3 4" xfId="50244"/>
    <cellStyle name="常规 5 2 2 3 6 2 3 2 2 3 4" xfId="50245"/>
    <cellStyle name="常规 5 6 5 2 3 2 2 3 4" xfId="50246"/>
    <cellStyle name="常规 5 2 5 5 2 3 2 2 3 4" xfId="50247"/>
    <cellStyle name="常规 5 2 2 4 5 2 3 2 2 3 4" xfId="50248"/>
    <cellStyle name="常规 5 4 2 5 2 3 2 2 3 4" xfId="50249"/>
    <cellStyle name="常规 5 2 3 2 5 2 3 2 2 3 4" xfId="50250"/>
    <cellStyle name="常规 5 2 2 2 2 5 2 3 2 2 3 4" xfId="50251"/>
    <cellStyle name="常规 5 5 2 5 2 3 2 2 3 4" xfId="50252"/>
    <cellStyle name="常规 5 2 4 2 5 2 3 2 2 3 4" xfId="50253"/>
    <cellStyle name="常规 5 2 2 3 2 5 2 3 2 2 3 4" xfId="50254"/>
    <cellStyle name="常规 5 11 2 3 2 2 3 4" xfId="50255"/>
    <cellStyle name="常规 5 2 10 2 3 2 2 3 4" xfId="50256"/>
    <cellStyle name="常规 5 2 2 9 2 3 2 2 3 4" xfId="50257"/>
    <cellStyle name="常规 5 4 7 2 3 2 2 3 4" xfId="50258"/>
    <cellStyle name="常规 5 2 3 7 2 3 2 2 3 4" xfId="50259"/>
    <cellStyle name="常规 5 2 2 2 7 2 3 2 2 3 4" xfId="50260"/>
    <cellStyle name="常规 5 5 7 2 3 2 2 3 4" xfId="50261"/>
    <cellStyle name="常规 5 2 4 7 2 3 2 2 3 4" xfId="50262"/>
    <cellStyle name="常规 5 2 2 3 7 2 3 2 2 3 4" xfId="50263"/>
    <cellStyle name="常规 5 6 6 2 3 2 2 3 4" xfId="50264"/>
    <cellStyle name="常规 5 2 5 6 2 3 2 2 3 4" xfId="50265"/>
    <cellStyle name="常规 5 2 2 4 6 2 3 2 2 3 4" xfId="50266"/>
    <cellStyle name="常规 5 4 2 6 2 3 2 2 3 4" xfId="50267"/>
    <cellStyle name="常规 5 2 3 2 6 2 3 2 2 3 4" xfId="50268"/>
    <cellStyle name="常规 5 2 2 2 2 6 2 3 2 2 3 4" xfId="50269"/>
    <cellStyle name="常规 5 5 2 6 2 3 2 2 3 4" xfId="50270"/>
    <cellStyle name="常规 5 2 4 2 6 2 3 2 2 3 4" xfId="50271"/>
    <cellStyle name="常规 5 2 2 3 2 6 2 3 2 2 3 4" xfId="50272"/>
    <cellStyle name="常规 9 8" xfId="50273"/>
    <cellStyle name="常规 5 23" xfId="50274"/>
    <cellStyle name="常规 5 2 23" xfId="50275"/>
    <cellStyle name="常规 5 24" xfId="50276"/>
    <cellStyle name="Normal 9" xfId="50277"/>
    <cellStyle name="常规 6 12" xfId="50278"/>
    <cellStyle name="20% - Accent1 5" xfId="50279"/>
    <cellStyle name="40% - Accent1 5" xfId="50280"/>
    <cellStyle name="20% - Accent2 5" xfId="50281"/>
    <cellStyle name="40% - Accent2 5" xfId="50282"/>
    <cellStyle name="20% - Accent3 5" xfId="50283"/>
    <cellStyle name="40% - Accent3 5" xfId="50284"/>
    <cellStyle name="20% - Accent4 5" xfId="50285"/>
    <cellStyle name="40% - Accent4 5" xfId="50286"/>
    <cellStyle name="20% - Accent5 5" xfId="50287"/>
    <cellStyle name="40% - Accent5 5" xfId="50288"/>
    <cellStyle name="20% - Accent6 5" xfId="50289"/>
    <cellStyle name="40% - Accent6 5" xfId="50290"/>
    <cellStyle name="常规 5 25" xfId="50291"/>
    <cellStyle name="常规 6 2 11" xfId="50292"/>
    <cellStyle name="常规 7 10" xfId="50293"/>
    <cellStyle name="常规 3 5 10" xfId="50294"/>
    <cellStyle name="常规 3 2 4 10" xfId="50295"/>
    <cellStyle name="常规 3 2 2 10" xfId="50296"/>
    <cellStyle name="常规 6 3 10" xfId="50297"/>
    <cellStyle name="常规 5 2 24" xfId="50298"/>
    <cellStyle name="常规 6 2 2 10" xfId="50299"/>
    <cellStyle name="常规 8 10" xfId="50300"/>
    <cellStyle name="注释 2 10" xfId="50301"/>
    <cellStyle name="常规 6 4 9" xfId="50302"/>
    <cellStyle name="常规 6 2 3 9" xfId="50303"/>
    <cellStyle name="常规 7 2 9" xfId="50304"/>
    <cellStyle name="常规 3 5 2 9" xfId="50305"/>
    <cellStyle name="常规 3 2 4 2 9" xfId="50306"/>
    <cellStyle name="常规 3 2 2 2 9" xfId="50307"/>
    <cellStyle name="常规 6 3 2 9" xfId="50308"/>
    <cellStyle name="常规 6 2 2 2 9" xfId="50309"/>
    <cellStyle name="20% - 着色 1 2 9" xfId="50310"/>
    <cellStyle name="40% - 着色 1 2 9" xfId="50311"/>
    <cellStyle name="20% - 着色 2 2 9" xfId="50312"/>
    <cellStyle name="40% - 着色 2 2 9" xfId="50313"/>
    <cellStyle name="20% - 着色 3 2 9" xfId="50314"/>
    <cellStyle name="40% - 着色 3 2 9" xfId="50315"/>
    <cellStyle name="20% - 着色 4 2 9" xfId="50316"/>
    <cellStyle name="40% - 着色 4 2 9" xfId="50317"/>
    <cellStyle name="20% - 着色 5 2 9" xfId="50318"/>
    <cellStyle name="40% - 着色 5 2 9" xfId="50319"/>
    <cellStyle name="20% - 着色 6 2 9" xfId="50320"/>
    <cellStyle name="40% - 着色 6 2 9" xfId="50321"/>
    <cellStyle name="常规 8 2 9" xfId="50322"/>
    <cellStyle name="注释 2 2 9" xfId="50323"/>
  </cellStyles>
  <dxfs count="6206">
    <dxf>
      <font>
        <color rgb="FF9C0006"/>
      </font>
      <fill>
        <patternFill>
          <bgColor rgb="FFFFC7CE"/>
        </patternFill>
      </fill>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ont>
        <color rgb="FF9C0006"/>
      </font>
      <fill>
        <patternFill>
          <bgColor rgb="FFFFC7CE"/>
        </patternFill>
      </fill>
    </dxf>
    <dxf>
      <font>
        <color rgb="FF9C0006"/>
      </font>
      <fill>
        <patternFill>
          <bgColor rgb="FFFFC7CE"/>
        </patternFill>
      </fill>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ont>
        <color rgb="FF9C0006"/>
      </font>
      <fill>
        <patternFill>
          <bgColor rgb="FFFFC7CE"/>
        </patternFill>
      </fill>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ont>
        <color rgb="FFFF0000"/>
      </font>
      <fill>
        <patternFill>
          <bgColor auto="1"/>
        </patternFill>
      </fill>
    </dxf>
    <dxf>
      <fill>
        <patternFill>
          <bgColor theme="0" tint="-0.249946592608417"/>
        </patternFill>
      </fill>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ont>
        <color rgb="FFFF0000"/>
      </font>
      <fill>
        <patternFill>
          <bgColor auto="1"/>
        </patternFill>
      </fill>
    </dxf>
    <dxf>
      <fill>
        <patternFill>
          <bgColor theme="0" tint="-0.249946592608417"/>
        </patternFill>
      </fill>
    </dxf>
    <dxf>
      <font>
        <color rgb="FFFF0000"/>
      </font>
      <fill>
        <patternFill>
          <bgColor auto="1"/>
        </patternFill>
      </fill>
    </dxf>
    <dxf>
      <fill>
        <patternFill>
          <bgColor theme="0" tint="-0.249946592608417"/>
        </patternFill>
      </fill>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ont>
        <color rgb="FFFF0000"/>
      </font>
      <fill>
        <patternFill>
          <bgColor auto="1"/>
        </patternFill>
      </fill>
    </dxf>
    <dxf>
      <fill>
        <patternFill>
          <bgColor theme="0" tint="-0.249946592608417"/>
        </patternFill>
      </fill>
    </dxf>
    <dxf>
      <font>
        <color rgb="FFFF0000"/>
      </font>
      <fill>
        <patternFill>
          <bgColor auto="1"/>
        </patternFill>
      </fill>
    </dxf>
    <dxf>
      <fill>
        <patternFill>
          <bgColor theme="0" tint="-0.249946592608417"/>
        </patternFill>
      </fill>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ill>
        <patternFill>
          <bgColor theme="0" tint="-0.3499862666707358"/>
        </patternFill>
      </fill>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0" tint="-0.3499862666707358"/>
        </patternFill>
      </fill>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0" tint="-0.3499862666707358"/>
        </patternFill>
      </fill>
    </dxf>
    <dxf>
      <font>
        <color rgb="FFFF0000"/>
      </font>
    </dxf>
    <dxf>
      <font>
        <color rgb="FFFF0000"/>
      </font>
    </dxf>
    <dxf>
      <font>
        <color auto="1"/>
      </font>
      <fill>
        <patternFill>
          <bgColor theme="0" tint="-0.3499862666707358"/>
        </patternFill>
      </fill>
    </dxf>
    <dxf>
      <font>
        <color rgb="FFFF0000"/>
      </font>
    </dxf>
    <dxf>
      <font>
        <color rgb="FFFF0000"/>
      </font>
    </dxf>
    <dxf>
      <font>
        <color auto="1"/>
      </font>
      <fill>
        <patternFill>
          <bgColor theme="0" tint="-0.3499862666707358"/>
        </patternFill>
      </fill>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0" tint="-0.3499862666707358"/>
        </patternFill>
      </fill>
    </dxf>
    <dxf>
      <font>
        <color rgb="FFFF0000"/>
      </font>
    </dxf>
    <dxf>
      <font>
        <color rgb="FF9C0006"/>
      </font>
      <fill>
        <patternFill>
          <bgColor rgb="FFFFC7CE"/>
        </patternFill>
      </fill>
    </dxf>
    <dxf>
      <font>
        <color rgb="FFFF0000"/>
      </font>
    </dxf>
    <dxf>
      <font>
        <color auto="1"/>
      </font>
      <fill>
        <patternFill>
          <bgColor theme="0" tint="-0.3499862666707358"/>
        </patternFill>
      </fill>
    </dxf>
    <dxf>
      <font>
        <color rgb="FFFF0000"/>
      </font>
    </dxf>
    <dxf>
      <font>
        <color rgb="FF9C0006"/>
      </font>
      <fill>
        <patternFill>
          <bgColor rgb="FFFFC7CE"/>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3499862666707358"/>
        </patternFill>
      </fill>
    </dxf>
    <dxf>
      <fill>
        <patternFill>
          <bgColor theme="0" tint="-0.249946592608417"/>
        </patternFill>
      </fill>
    </dxf>
    <dxf>
      <fill>
        <patternFill>
          <bgColor theme="5"/>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theme="5" tint="-0.249946592608417"/>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ill>
        <patternFill>
          <bgColor rgb="FFFF0000"/>
        </patternFill>
      </fill>
    </dxf>
    <dxf>
      <fill>
        <patternFill>
          <bgColor rgb="FFFF0000"/>
        </patternFill>
      </fill>
    </dxf>
    <dxf>
      <fill>
        <patternFill>
          <bgColor rgb="FFFF0000"/>
        </patternFill>
      </fill>
    </dxf>
    <dxf>
      <fill>
        <patternFill>
          <bgColor theme="5" tint="-0.249946592608417"/>
        </patternFill>
      </fill>
    </dxf>
    <dxf>
      <fill>
        <patternFill>
          <bgColor rgb="FFFF0000"/>
        </patternFill>
      </fill>
    </dxf>
    <dxf>
      <fill>
        <patternFill>
          <bgColor rgb="FFFF0000"/>
        </patternFill>
      </fill>
    </dxf>
    <dxf>
      <fill>
        <patternFill>
          <bgColor rgb="FFFF0000"/>
        </patternFill>
      </fill>
    </dxf>
    <dxf>
      <fill>
        <patternFill>
          <bgColor theme="0" tint="-0.3499862666707358"/>
        </patternFill>
      </fill>
    </dxf>
    <dxf>
      <font>
        <b val="1"/>
      </font>
      <fill>
        <patternFill>
          <bgColor rgb="FFD7D7D7"/>
        </patternFill>
      </fill>
    </dxf>
    <dxf>
      <font/>
      <fill>
        <patternFill>
          <bgColor indexed="65"/>
        </patternFill>
      </fill>
    </dxf>
  </dxfs>
  <tableStyles count="1" defaultTableStyle="TableStyleMedium9" defaultPivotStyle="PivotStyleLight16">
    <tableStyle name="MySqlDefault" pivot="0" table="0" count="2">
      <tableStyleElement type="wholeTable" dxfId="6205"/>
      <tableStyleElement type="headerRow" dxfId="6204"/>
    </tableStyle>
  </tableStyle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externalLink" Target="/xl/externalLinks/externalLink1.xml" Id="rId11" /><Relationship Type="http://schemas.openxmlformats.org/officeDocument/2006/relationships/externalLink" Target="/xl/externalLinks/externalLink2.xml" Id="rId12" /><Relationship Type="http://schemas.openxmlformats.org/officeDocument/2006/relationships/externalLink" Target="/xl/externalLinks/externalLink3.xml" Id="rId13" /><Relationship Type="http://schemas.openxmlformats.org/officeDocument/2006/relationships/externalLink" Target="/xl/externalLinks/externalLink4.xml" Id="rId14" /><Relationship Type="http://schemas.openxmlformats.org/officeDocument/2006/relationships/externalLink" Target="/xl/externalLinks/externalLink5.xml" Id="rId15" /><Relationship Type="http://schemas.openxmlformats.org/officeDocument/2006/relationships/styles" Target="styles.xml" Id="rId16" /><Relationship Type="http://schemas.openxmlformats.org/officeDocument/2006/relationships/theme" Target="theme/theme1.xml" Id="rId17" /></Relationships>
</file>

<file path=xl/comments/comment1.xml><?xml version="1.0" encoding="utf-8"?>
<comments xmlns="http://schemas.openxmlformats.org/spreadsheetml/2006/main">
  <authors>
    <author>Maggie Pan</author>
  </authors>
  <commentList>
    <comment ref="G7" authorId="0" shapeId="0">
      <text>
        <t xml:space="preserve">Maggie Pan:
Account BU
</t>
      </text>
    </comment>
  </commentList>
</comments>
</file>

<file path=xl/comments/comment2.xml><?xml version="1.0" encoding="utf-8"?>
<comments xmlns="http://schemas.openxmlformats.org/spreadsheetml/2006/main">
  <authors>
    <author>Maggie Pan</author>
  </authors>
  <commentList>
    <comment ref="H1" authorId="0" shapeId="0">
      <text>
        <t xml:space="preserve">Maggie Pan:
Account BU
</t>
      </text>
    </comment>
    <comment ref="P1" authorId="0" shapeId="0">
      <text>
        <t xml:space="preserve">Maggie Pan:
Payment term: 60 NET
</t>
      </text>
    </comment>
  </commentList>
</comments>
</file>

<file path=xl/comments/comment3.xml><?xml version="1.0" encoding="utf-8"?>
<comments xmlns="http://schemas.openxmlformats.org/spreadsheetml/2006/main">
  <authors>
    <author>Andrew.Yu</author>
    <author>Admin</author>
    <author>Iris Liu</author>
    <author>Administrator</author>
    <author>Jasmine</author>
    <author>pactera</author>
    <author>admin</author>
    <author>123</author>
    <author>tc={F25EFA84-7920-4DC6-B9E5-89C02675A830}</author>
    <author>tc={C016EDE8-4519-4C3F-9F13-53ACA3175143}</author>
    <author>tc={FE48C4CE-B058-4C22-85ED-7725E43BAC99}</author>
    <author>tc={4016D1E5-4F4E-42C5-B912-5C644F88A023}</author>
    <author>tc={EA6E10FD-3940-476A-B606-295939E4E00D}</author>
    <author>tc={7ADB16D2-E847-42BD-AE7C-B4E7FFA358D7}</author>
    <author>tc={89051B45-170B-4F08-BF39-FFED1E0338CE}</author>
    <author>tc={74978F29-68D6-4A14-8647-D1A3D864F269}</author>
    <author>tc={269C9E33-1B1F-4633-A662-93323732C04E}</author>
    <author>tc={ABCFD27F-2879-4085-974D-B4F7E93CCC09}</author>
    <author>tc={6C0B7B6F-30FC-4A34-A80B-B0CCF634130D}</author>
    <author>tc={6C0B7B6F-30FC-4A35-A80B-B0CCF634130D}</author>
    <author>tc={83AC2DBE-9EE3-4468-BB05-3E083925D8E3}</author>
    <author>tc={83AC2DBE-9EE3-4469-BB05-3E083925D8E3}</author>
    <author>tc={407CF9CC-4F3A-4CCF-82A8-05BA1004C9EC}</author>
    <author>tc={8A91BF5E-17DE-4287-8F01-F80E0B0F0DE4}</author>
    <author>tc={5B774EEB-4D97-48CE-A09A-60428A53B241}</author>
    <author>tc={15060B83-26C1-41E6-82F5-2976F5B8F12C}</author>
    <author>tc={2C56CDB4-D77B-486D-BD79-747D6C5D3CB2}</author>
    <author>tc={947D4C26-F265-44AD-9E33-2E53E512BDA5}</author>
    <author>tc={2284BEF1-889E-461A-9DE8-23C3A9766C1C}</author>
    <author>tc={02721877-20EB-4E7F-81A4-DB0B61F55504}</author>
    <author>tc={6F182D09-FBCA-4A59-BD39-C78C3FC2CF12}</author>
    <author>tc={90F6FDCC-90E7-4E44-BF87-34D67E431971}</author>
  </authors>
  <commentList>
    <comment ref="I9" authorId="0" shapeId="0">
      <text>
        <t xml:space="preserve">Andrew.Yu:
Due to job 2048, changed from $20710.22 to $18096.64
Andrew.Yu:
Job 2065 reduced Review Fee $138.93
Andrew.Yu:
Job 2063-65, reduced DTP fee
</t>
      </text>
    </comment>
    <comment ref="I20" authorId="1" shapeId="0">
      <text>
        <t xml:space="preserve">Iris:
Due to the large project on July, some volume of 25256.46usd is carried forward to the next month.
</t>
      </text>
    </comment>
    <comment ref="I22" authorId="1" shapeId="0">
      <text>
        <t xml:space="preserve">Admin:
Wrong calculation for smartling before       Admin:Already added on Oct.
</t>
      </text>
    </comment>
    <comment ref="I23" authorId="1" shapeId="0">
      <text>
        <t xml:space="preserve">Admin:
Wrong Calculation. Add this gap to the vuale of next month   Admin:Already added on Nov
</t>
      </text>
    </comment>
    <comment ref="F29" authorId="1" shapeId="0">
      <text>
        <t>Admin:
ENG Cost for Allen's projects.</t>
      </text>
    </comment>
    <comment ref="I30" authorId="1" shapeId="0">
      <text>
        <t>Admin:
Tesla AP多付了986.86， 我们在下次Invoice时，减去这个金额，使其持平，同时，收入应报在4月（4月多报了502.18, 下月少报持平）</t>
      </text>
    </comment>
    <comment ref="E32" authorId="1" shapeId="0">
      <text>
        <t>Admin:
DTP work for Service Doc projects of David, not started yet.</t>
      </text>
    </comment>
    <comment ref="C37" authorId="2" shapeId="0">
      <text>
        <t>Iris Liu:
The amount paid for Tesla project done by Jihee, MJ assigned directly.</t>
      </text>
    </comment>
    <comment ref="C38" authorId="2" shapeId="0">
      <text>
        <t>Iris Liu:
DTP Quote of Arille's project(0424--0429)</t>
      </text>
    </comment>
    <comment ref="D40" authorId="2" shapeId="0">
      <text>
        <t>Iris Liu:
从简体去掉70USD分配给FR-CA， DE， IT， NL</t>
      </text>
    </comment>
    <comment ref="C46" authorId="1" shapeId="0">
      <text>
        <t>Admin:
ENG Cost for HR Video project_TL, VI, MX.</t>
      </text>
    </comment>
    <comment ref="C54" authorId="2" shapeId="0">
      <text>
        <t>Iris Liu:
ENGCost of MSPK:3232.83; Narration from Talitha: 320</t>
      </text>
    </comment>
    <comment ref="C55" authorId="2" shapeId="0">
      <text>
        <t>Iris Liu:
Body Repair projects(IMS Emails)</t>
      </text>
    </comment>
    <comment ref="C76" authorId="0" shapeId="0">
      <text>
        <t>Iris
PM fee of ENG Cost of KO, TW, JP</t>
      </text>
    </comment>
    <comment ref="C83" authorId="0" shapeId="0">
      <text>
        <t>Iris
PM fee of ENG Cost of KO, TW, JP</t>
      </text>
    </comment>
    <comment ref="C120" authorId="3" shapeId="0">
      <text>
        <t>Administrator:
Credit amount deducted in May</t>
      </text>
    </comment>
    <comment ref="C128" authorId="3" shapeId="0">
      <text>
        <t>Administrator:
Smartling amount adjustment in June</t>
      </text>
    </comment>
    <comment ref="A130" authorId="3" shapeId="0">
      <text>
        <t>Administrator:
Smartling credit need to deduct from June to November($1112.7215 each month)</t>
      </text>
    </comment>
    <comment ref="C137" authorId="3" shapeId="0">
      <text>
        <t>Administrator:
Smartling amount adjustment in July</t>
      </text>
    </comment>
    <comment ref="C145" authorId="3" shapeId="0">
      <text>
        <t>Administrator:
Smartling amount adjustment in Aug</t>
      </text>
    </comment>
    <comment ref="C154" authorId="3" shapeId="0">
      <text>
        <t>Administrator:
Smartling amount adjustment in Sep</t>
      </text>
    </comment>
    <comment ref="C155" authorId="4" shapeId="0">
      <text>
        <t>Jasmine:
实际报收入：46094.16；
10985.84（CN）10月再报</t>
      </text>
    </comment>
    <comment ref="C163" authorId="3" shapeId="0">
      <text>
        <t xml:space="preserve">Administrator:
Smartling amount adjustment in Oct
</t>
      </text>
    </comment>
    <comment ref="C168" authorId="3" shapeId="0">
      <text>
        <t>Administrator:
Forecast cost for Smartling</t>
      </text>
    </comment>
    <comment ref="C179" authorId="3" shapeId="0">
      <text>
        <t>Administrator:
Adjustment of forecasted smartling income in November</t>
      </text>
    </comment>
    <comment ref="C192" authorId="3" shapeId="0">
      <text>
        <t>Administrator:
Estimated cost</t>
      </text>
    </comment>
    <comment ref="C200" authorId="3" shapeId="0">
      <text>
        <t>Administrator:
SM estimated cost for Mar, 2019</t>
      </text>
    </comment>
    <comment ref="C203" authorId="3" shapeId="0">
      <text>
        <t>Administrator:
Feb SM cost balance</t>
      </text>
    </comment>
    <comment ref="C208" authorId="3" shapeId="0">
      <text>
        <t>Administrator:
Estimated cost for SM project in Apr, 2019</t>
      </text>
    </comment>
    <comment ref="C211" authorId="3" shapeId="0">
      <text>
        <t>Administrator:
SM Mar revenue balance</t>
      </text>
    </comment>
    <comment ref="A215" authorId="3" shapeId="0">
      <text>
        <t>Administrator:
SM Mar revenue balance</t>
      </text>
    </comment>
    <comment ref="C216" authorId="3" shapeId="0">
      <text>
        <t>Administrator:
Estimated cost for SM project in May, 2019</t>
      </text>
    </comment>
    <comment ref="C219" authorId="3" shapeId="0">
      <text>
        <t>Administrator:
SM Apr revenue balance</t>
      </text>
    </comment>
    <comment ref="A223" authorId="3" shapeId="0">
      <text>
        <t>Administrator:
SM Mar revenue balance</t>
      </text>
    </comment>
    <comment ref="C224" authorId="3" shapeId="0">
      <text>
        <t>Administrator:
Estimated cost for SM project in June, 2019</t>
      </text>
    </comment>
    <comment ref="C227" authorId="3" shapeId="0">
      <text>
        <t>Administrator:
SM May revenue balance</t>
      </text>
    </comment>
    <comment ref="A231" authorId="3" shapeId="0">
      <text>
        <t>Administrator:
SM Mar revenue balance</t>
      </text>
    </comment>
    <comment ref="C232" authorId="3" shapeId="0">
      <text>
        <t>Administrator:
Estimated cost for SM project in July, 2019</t>
      </text>
    </comment>
    <comment ref="C235" authorId="3" shapeId="0">
      <text>
        <t>Administrator:
SM June revenue balance</t>
      </text>
    </comment>
    <comment ref="A239" authorId="3" shapeId="0">
      <text>
        <t>Administrator:
SM Mar revenue balance</t>
      </text>
    </comment>
    <comment ref="C240" authorId="3" shapeId="0">
      <text>
        <t>Administrator:
Estimated cost for SM project in July, 2019</t>
      </text>
    </comment>
    <comment ref="C243" authorId="3" shapeId="0">
      <text>
        <t>Administrator:
SM July revenue balance</t>
      </text>
    </comment>
    <comment ref="A247" authorId="3" shapeId="0">
      <text>
        <t>Administrator:
SM Mar revenue balance</t>
      </text>
    </comment>
    <comment ref="C248" authorId="3" shapeId="0">
      <text>
        <t>Administrator:
Estimated cost for SM project in July, 2019</t>
      </text>
    </comment>
    <comment ref="C251" authorId="3" shapeId="0">
      <text>
        <t>Administrator:
SM Aug revenue balance</t>
      </text>
    </comment>
    <comment ref="A255" authorId="3" shapeId="0">
      <text>
        <t>Administrator:
SM Mar revenue balance</t>
      </text>
    </comment>
    <comment ref="C256" authorId="3" shapeId="0">
      <text>
        <t>Administrator:
Estimated cost for SM project in July, 2019</t>
      </text>
    </comment>
    <comment ref="C259" authorId="3" shapeId="0">
      <text>
        <t>Administrator:
SM Aug revenue balance</t>
      </text>
    </comment>
    <comment ref="A263" authorId="3" shapeId="0">
      <text>
        <t>Administrator:
SM Mar revenue balance</t>
      </text>
    </comment>
    <comment ref="C264" authorId="3" shapeId="0">
      <text>
        <t>Administrator:
Estimated cost for SM project in July, 2019</t>
      </text>
    </comment>
    <comment ref="C267" authorId="3" shapeId="0">
      <text>
        <t>Administrator:
SM Aug revenue balance</t>
      </text>
    </comment>
    <comment ref="A271" authorId="3" shapeId="0">
      <text>
        <t>Administrator:
SM Mar revenue balance</t>
      </text>
    </comment>
    <comment ref="C272" authorId="3" shapeId="0">
      <text>
        <t>Administrator:
Estimated cost for SM project in July, 2019</t>
      </text>
    </comment>
    <comment ref="C275" authorId="3" shapeId="0">
      <text>
        <t>Administrator:
SM Nov revenue balance</t>
      </text>
    </comment>
    <comment ref="C280" authorId="3" shapeId="0">
      <text>
        <t>Administrator:
Estimated cost for SM project in Jan, 2020</t>
      </text>
    </comment>
    <comment ref="C283" authorId="3" shapeId="0">
      <text>
        <t>Administrator:
SM Dec revenue balance</t>
      </text>
    </comment>
    <comment ref="C288" authorId="3" shapeId="0">
      <text>
        <t>Administrator:
Estimated cost for SM project in Feb, 2020</t>
      </text>
    </comment>
    <comment ref="C291" authorId="3" shapeId="0">
      <text>
        <t>Administrator:
SM Jan, 2020 revenue balance</t>
      </text>
    </comment>
    <comment ref="C296" authorId="3" shapeId="0">
      <text>
        <t>Administrator:
Estimated cost for SM project in Feb, 2020</t>
      </text>
    </comment>
    <comment ref="C299" authorId="3" shapeId="0">
      <text>
        <t>Administrator:
SM Feb, 2020 revenue balance</t>
      </text>
    </comment>
    <comment ref="C306" authorId="5" shapeId="0">
      <text>
        <t>pactera:
WS income adjustment of March</t>
      </text>
    </comment>
    <comment ref="C307" authorId="5" shapeId="0">
      <text>
        <t>pactera:
Estimated cost for SM project in Mar, 2020</t>
      </text>
    </comment>
    <comment ref="C314" authorId="5" shapeId="0">
      <text>
        <t>pactera:
-5515.97 because tech pub pending projects, add back when invoiced this part</t>
      </text>
    </comment>
    <comment ref="C315" authorId="5" shapeId="0">
      <text>
        <t>pactera:
Estimated cost for SM project in Apr, 2020</t>
      </text>
    </comment>
    <comment ref="C323" authorId="5" shapeId="0">
      <text>
        <t>pactera:
Estimated cost for SM project in May, 2020</t>
      </text>
    </comment>
    <comment ref="C331" authorId="5" shapeId="0">
      <text>
        <t>pactera:
Teslabeats cost adjustment 512USD +Smartling June revenue adjustment 2418.05</t>
      </text>
    </comment>
    <comment ref="C338" authorId="6" shapeId="0">
      <text>
        <t>admin:
7月未报的收入</t>
      </text>
    </comment>
    <comment ref="C339" authorId="5" shapeId="0">
      <text>
        <t>pactera:
Teslabeats cost adjustment 512USD +Smartling July revenue adjustment 2418.05</t>
      </text>
    </comment>
    <comment ref="C347" authorId="5" shapeId="0">
      <text>
        <t>pactera:
Smartling Aug revenue adjustment</t>
      </text>
    </comment>
    <comment ref="C355" authorId="7" shapeId="0">
      <text>
        <t>123:
Smartling Sep revenue adjustment</t>
      </text>
    </comment>
    <comment ref="C363" authorId="7" shapeId="0">
      <text>
        <t>123:
Smartling Oct revenue adjustment</t>
      </text>
    </comment>
    <comment ref="C368" authorId="8"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371" authorId="7" shapeId="0">
      <text>
        <t>123:
Smartling Nov revenue adjustment</t>
      </text>
    </comment>
    <comment ref="C376" authorId="9"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379" authorId="7" shapeId="0">
      <text>
        <t>123:
Smartling Dec revenue adjustment
$1010.3</t>
      </text>
    </comment>
    <comment ref="C384" authorId="10"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387" authorId="7" shapeId="0">
      <text>
        <t>123:
Smartling Jan revenue adjustment
$6237.45</t>
      </text>
    </comment>
    <comment ref="C392" authorId="11"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395" authorId="7" shapeId="0">
      <text>
        <t>123:
Smartling Feb revenue adjustment</t>
      </text>
    </comment>
    <comment ref="C400" authorId="12"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03" authorId="7" shapeId="0">
      <text>
        <t>123:
Smartling Mar revenue adjustment</t>
      </text>
    </comment>
    <comment ref="C408" authorId="13"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11" authorId="7" shapeId="0">
      <text>
        <t>123:
Smartling Apr revenue adjustment</t>
      </text>
    </comment>
    <comment ref="C416" authorId="14"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19" authorId="7" shapeId="0">
      <text>
        <t>123:
Smartling May revenue adjustment</t>
      </text>
    </comment>
    <comment ref="C424" authorId="15"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27" authorId="7" shapeId="0">
      <text>
        <t>123:
Smartling Jun revenue adjustment</t>
      </text>
    </comment>
    <comment ref="C432" authorId="16"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35" authorId="7" shapeId="0">
      <text>
        <t>123:
Smartling Jul revenue adjustment</t>
      </text>
    </comment>
    <comment ref="C440" authorId="17"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43" authorId="7" shapeId="0">
      <text>
        <t>123:
Smartling Aug revenue adjustment</t>
      </text>
    </comment>
    <comment ref="C448" authorId="18"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51" authorId="7" shapeId="0">
      <text>
        <t>123:
Smartling Sep revenue adjustment</t>
      </text>
    </comment>
    <comment ref="C456" authorId="19"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59" authorId="7" shapeId="0">
      <text>
        <t>123:
Smartling Oct revenue adjustment</t>
      </text>
    </comment>
    <comment ref="C464" authorId="20"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67" authorId="7" shapeId="0">
      <text>
        <t>123:
Smartling Nov revenue adjustment</t>
      </text>
    </comment>
    <comment ref="C472" authorId="21"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75" authorId="7" shapeId="0">
      <text>
        <t>123:
Smartling Dec revenue adjustment</t>
      </text>
    </comment>
    <comment ref="C480" authorId="22"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83" authorId="7" shapeId="0">
      <text>
        <t>123:
Smartling Jan revenue adjustment</t>
      </text>
    </comment>
    <comment ref="C488" authorId="23"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91" authorId="7" shapeId="0">
      <text>
        <t>123:
Smartling Feb revenue adjustment</t>
      </text>
    </comment>
    <comment ref="C496" authorId="24"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499" authorId="7" shapeId="0">
      <text>
        <t>123:
Smartling Mar revenue adjustment</t>
      </text>
    </comment>
    <comment ref="C504" authorId="25"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507" authorId="7" shapeId="0">
      <text>
        <t>123:
Smartling Apr revenue adjustment</t>
      </text>
    </comment>
    <comment ref="C512" authorId="26"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515" authorId="7" shapeId="0">
      <text>
        <t>123:
Smartling May revenue adjustment</t>
      </text>
    </comment>
    <comment ref="C520" authorId="27"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523" authorId="7" shapeId="0">
      <text>
        <t>123:
Smartling May revenue adjustment</t>
      </text>
    </comment>
    <comment ref="C528" authorId="28"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531" authorId="7" shapeId="0">
      <text>
        <t>123:
Smartling Jul revenue adjustment</t>
      </text>
    </comment>
    <comment ref="C535" authorId="29"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538" authorId="7" shapeId="0">
      <text>
        <t>123:
Smartling Aug revenue adjustment</t>
      </text>
    </comment>
    <comment ref="C542" authorId="30"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545" authorId="7" shapeId="0">
      <text>
        <t>123:
Smartling Sep revenue adjustment</t>
      </text>
    </comment>
    <comment ref="C549" authorId="31" shapeId="0">
      <text>
        <t>[线程批注]
你的Excel版本可读取此线程批注; 但如果在更新版本的Excel中打开文件，则对批注所作的任何改动都将被删除。了解详细信息: https://go.microsoft.com/fwlink/?linkid=870924
注释:
    Smartling Dec revenue estimation</t>
      </text>
    </comment>
    <comment ref="C552" authorId="7" shapeId="0">
      <text>
        <t>123:
Smartling Sep revenue adjustment</t>
      </text>
    </comment>
  </commentList>
</comments>
</file>

<file path=xl/externalLinks/_rels/externalLink1.xml.rels><Relationships xmlns="http://schemas.openxmlformats.org/package/2006/relationships"><Relationship Type="http://schemas.openxmlformats.org/officeDocument/2006/relationships/externalLinkPath" Target="file:///\\172.16.135.19\Project\Users\Admin\AppData\Roaming\Skype\My%20Skype%20Received%20Files\Tesla\Projects\WorldServer\Tracking_1009.xlsm" TargetMode="External" Id="rId1" /></Relationships>
</file>

<file path=xl/externalLinks/_rels/externalLink2.xml.rels><Relationships xmlns="http://schemas.openxmlformats.org/package/2006/relationships"><Relationship Type="http://schemas.openxmlformats.org/officeDocument/2006/relationships/externalLinkPath" Target="file:///\\skynet\Projects\Users\pingfeng.liu\AppData\Roaming\Skype\My%20Skype%20Received%20Files\Download\Download\Download\Users\pingfeng.liu\AppData\Roaming\Skype\My%20Skype%20Received%20Files\SkypeFile\Tracking_170412%20-%20&#21103;&#26412;.xlsm" TargetMode="External" Id="rId1" /></Relationships>
</file>

<file path=xl/externalLinks/_rels/externalLink3.xml.rels><Relationships xmlns="http://schemas.openxmlformats.org/package/2006/relationships"><Relationship Type="http://schemas.openxmlformats.org/officeDocument/2006/relationships/externalLinkPath" Target="file:///\\skynet\Projects\Download\Tracking_20190611_Final.xlsm" TargetMode="External" Id="rId1" /></Relationships>
</file>

<file path=xl/externalLinks/_rels/externalLink4.xml.rels><Relationships xmlns="http://schemas.openxmlformats.org/package/2006/relationships"><Relationship Type="http://schemas.openxmlformats.org/officeDocument/2006/relationships/externalLinkPath" Target="file:///\\skynet\Projects\Users\pingfeng.liu\AppData\Roaming\Skype\My%20Skype%20Received%20Files\Download\Download\Download\Users\pingfeng.liu\AppData\Roaming\Skype\My%20Skype%20Received%20Files\Tracking_20170725_update.xlsm" TargetMode="External" Id="rId1" /></Relationships>
</file>

<file path=xl/externalLinks/_rels/externalLink5.xml.rels><Relationships xmlns="http://schemas.openxmlformats.org/package/2006/relationships"><Relationship Type="http://schemas.openxmlformats.org/officeDocument/2006/relationships/externalLinkPath" Target="file:///\\172.16.135.19\Users\p0045349\Desktop\Tesla\Tracking_160128.xlsm"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Tracking"/>
      <sheetName val="Resource"/>
      <sheetName val="Database"/>
      <sheetName val="Financial&amp;POCreator"/>
      <sheetName val="PO_Tesla"/>
      <sheetName val="PO"/>
      <sheetName val="Servers&amp;HiPM"/>
      <sheetName val="Overview"/>
      <sheetName val="PO_Tracking"/>
      <sheetName val="Invoice_Tracker"/>
    </sheetNames>
    <sheetDataSet>
      <sheetData sheetId="0" refreshError="1"/>
      <sheetData sheetId="1" refreshError="1"/>
      <sheetData sheetId="2">
        <row r="5">
          <cell r="B5" t="str">
            <v>Zheng Lin</v>
          </cell>
        </row>
        <row r="6">
          <cell r="B6" t="str">
            <v>Zhang Jun</v>
          </cell>
        </row>
        <row r="7">
          <cell r="B7" t="str">
            <v>Wang Bijun</v>
          </cell>
        </row>
        <row r="8">
          <cell r="B8" t="str">
            <v>-----FI-----</v>
          </cell>
        </row>
        <row r="9">
          <cell r="B9" t="str">
            <v xml:space="preserve">Jannen Ulvinen </v>
          </cell>
        </row>
        <row r="10">
          <cell r="B10" t="str">
            <v>Velimatti</v>
          </cell>
        </row>
        <row r="11">
          <cell r="B11" t="str">
            <v>Lari Kuhanen</v>
          </cell>
        </row>
        <row r="12">
          <cell r="B12" t="str">
            <v>-----HK-----</v>
          </cell>
        </row>
        <row r="13">
          <cell r="B13" t="str">
            <v>Lily Lau</v>
          </cell>
        </row>
        <row r="14">
          <cell r="B14" t="str">
            <v>Wang Zheng</v>
          </cell>
        </row>
        <row r="15">
          <cell r="B15" t="str">
            <v>David Lo</v>
          </cell>
        </row>
        <row r="16">
          <cell r="B16" t="str">
            <v>Agibale Huang</v>
          </cell>
        </row>
        <row r="17">
          <cell r="B17" t="str">
            <v>William Chao</v>
          </cell>
        </row>
        <row r="18">
          <cell r="B18" t="str">
            <v>慧灵译家</v>
          </cell>
        </row>
        <row r="19">
          <cell r="B19" t="str">
            <v>Lam, Mei Ling</v>
          </cell>
        </row>
        <row r="20">
          <cell r="B20" t="str">
            <v>Siu, Hiu Ho Barnet</v>
          </cell>
        </row>
        <row r="21">
          <cell r="B21" t="str">
            <v>-----JA-----</v>
          </cell>
        </row>
        <row r="22">
          <cell r="B22" t="str">
            <v>Masamitsu Fukunaga</v>
          </cell>
        </row>
        <row r="23">
          <cell r="B23" t="str">
            <v>Ikimune</v>
          </cell>
        </row>
        <row r="24">
          <cell r="B24" t="str">
            <v>Taro Nagatori</v>
          </cell>
        </row>
        <row r="25">
          <cell r="B25" t="str">
            <v>Kohaya Hiroko</v>
          </cell>
        </row>
        <row r="26">
          <cell r="B26" t="str">
            <v>Yutaka Kato</v>
          </cell>
        </row>
        <row r="27">
          <cell r="B27" t="str">
            <v>-----ES-----</v>
          </cell>
        </row>
        <row r="28">
          <cell r="B28" t="str">
            <v>Jose.U</v>
          </cell>
        </row>
        <row r="29">
          <cell r="B29" t="str">
            <v>Ignacio</v>
          </cell>
        </row>
        <row r="30">
          <cell r="B30" t="str">
            <v>Pilar</v>
          </cell>
        </row>
        <row r="31">
          <cell r="B31" t="str">
            <v>Jose.D</v>
          </cell>
        </row>
        <row r="32">
          <cell r="B32" t="str">
            <v>-------KO----</v>
          </cell>
        </row>
        <row r="33">
          <cell r="B33" t="str">
            <v>Seungwoo Lee</v>
          </cell>
        </row>
        <row r="34">
          <cell r="B34" t="str">
            <v>Seungwook Choi</v>
          </cell>
        </row>
        <row r="35">
          <cell r="B35" t="str">
            <v>Luo haiyue</v>
          </cell>
        </row>
        <row r="36">
          <cell r="B36" t="str">
            <v>Chae</v>
          </cell>
        </row>
        <row r="37">
          <cell r="B37" t="str">
            <v>Shen zhengri</v>
          </cell>
        </row>
        <row r="38">
          <cell r="B38" t="str">
            <v>-----NL-----</v>
          </cell>
        </row>
        <row r="39">
          <cell r="B39" t="str">
            <v>Jeroen Van Laer</v>
          </cell>
        </row>
        <row r="40">
          <cell r="B40" t="str">
            <v>Ellen Wieleman</v>
          </cell>
        </row>
        <row r="41">
          <cell r="B41" t="str">
            <v>Ineke Smeets</v>
          </cell>
        </row>
        <row r="42">
          <cell r="B42" t="str">
            <v>Koen Vander Elst</v>
          </cell>
        </row>
        <row r="43">
          <cell r="B43" t="str">
            <v>Marie-Louise de Klerk</v>
          </cell>
        </row>
        <row r="44">
          <cell r="B44" t="str">
            <v>Leen van Antwerpen</v>
          </cell>
        </row>
        <row r="45">
          <cell r="B45" t="str">
            <v>-----IT-----</v>
          </cell>
        </row>
        <row r="46">
          <cell r="B46" t="str">
            <v>Mattia Brundo</v>
          </cell>
        </row>
        <row r="47">
          <cell r="B47" t="str">
            <v>Ilaria Mazzaferro</v>
          </cell>
        </row>
        <row r="48">
          <cell r="B48" t="str">
            <v>Daniela Marina Rossi</v>
          </cell>
        </row>
        <row r="49">
          <cell r="B49" t="str">
            <v>-----DE-----</v>
          </cell>
        </row>
        <row r="50">
          <cell r="B50" t="str">
            <v>Heike Fetting</v>
          </cell>
        </row>
        <row r="51">
          <cell r="B51" t="str">
            <v>Silla Lienau</v>
          </cell>
        </row>
        <row r="52">
          <cell r="B52" t="str">
            <v>Gottfried Fink</v>
          </cell>
        </row>
        <row r="53">
          <cell r="B53" t="str">
            <v>-----FR-CA-----</v>
          </cell>
        </row>
        <row r="54">
          <cell r="B54" t="str">
            <v>Vincent MIKO</v>
          </cell>
        </row>
        <row r="55">
          <cell r="B55" t="str">
            <v>Christine Renaud</v>
          </cell>
        </row>
        <row r="56">
          <cell r="B56" t="str">
            <v>Francois Desilets</v>
          </cell>
        </row>
        <row r="57">
          <cell r="B57" t="str">
            <v>Bob Lemay</v>
          </cell>
        </row>
        <row r="59">
          <cell r="B59" t="str">
            <v>Ikimune-E</v>
          </cell>
        </row>
        <row r="60">
          <cell r="B60" t="str">
            <v>-----------</v>
          </cell>
        </row>
        <row r="62">
          <cell r="B62" t="str">
            <v>Wang Wei</v>
          </cell>
        </row>
        <row r="63">
          <cell r="B63" t="str">
            <v xml:space="preserve">Wang Li </v>
          </cell>
        </row>
        <row r="64">
          <cell r="B64" t="str">
            <v>Tang Bei</v>
          </cell>
        </row>
        <row r="65">
          <cell r="B65" t="str">
            <v>Li YingSong</v>
          </cell>
        </row>
        <row r="66">
          <cell r="B66" t="str">
            <v>Li Yanchao</v>
          </cell>
        </row>
        <row r="67">
          <cell r="B67" t="str">
            <v>Li Qianqian</v>
          </cell>
        </row>
        <row r="68">
          <cell r="B68" t="str">
            <v>Pactera</v>
          </cell>
        </row>
        <row r="69">
          <cell r="B69" t="str">
            <v>Yang Yinan</v>
          </cell>
        </row>
        <row r="70">
          <cell r="B70" t="str">
            <v>X</v>
          </cell>
        </row>
        <row r="75">
          <cell r="B75" t="str">
            <v>*</v>
          </cell>
        </row>
        <row r="76">
          <cell r="B76" t="str">
            <v>Japanese</v>
          </cell>
        </row>
        <row r="77">
          <cell r="B77" t="str">
            <v>Chinese (PRC)</v>
          </cell>
        </row>
        <row r="78">
          <cell r="B78" t="str">
            <v>Chinese (Hong Kong)</v>
          </cell>
        </row>
        <row r="79">
          <cell r="B79" t="str">
            <v>Finnish</v>
          </cell>
        </row>
        <row r="83">
          <cell r="B83" t="str">
            <v>*</v>
          </cell>
        </row>
        <row r="84">
          <cell r="B84" t="str">
            <v>IT Apps</v>
          </cell>
        </row>
        <row r="85">
          <cell r="B85" t="str">
            <v>Firmware</v>
          </cell>
        </row>
        <row r="86">
          <cell r="B86" t="str">
            <v>HR</v>
          </cell>
        </row>
        <row r="87">
          <cell r="B87" t="str">
            <v>Ownership Experience</v>
          </cell>
        </row>
        <row r="88">
          <cell r="B88" t="str">
            <v>Tech Pubs</v>
          </cell>
        </row>
        <row r="89">
          <cell r="B89" t="str">
            <v>Service Engineering</v>
          </cell>
        </row>
        <row r="90">
          <cell r="B90" t="str">
            <v>PowerTrain Service</v>
          </cell>
        </row>
        <row r="98">
          <cell r="B98" t="str">
            <v>Docx</v>
          </cell>
        </row>
        <row r="99">
          <cell r="B99" t="str">
            <v>InDesign</v>
          </cell>
        </row>
        <row r="100">
          <cell r="B100" t="str">
            <v>FrameMaker</v>
          </cell>
        </row>
        <row r="101">
          <cell r="B101" t="str">
            <v>Graphic</v>
          </cell>
        </row>
        <row r="102">
          <cell r="B102" t="str">
            <v>Doc</v>
          </cell>
        </row>
      </sheetData>
      <sheetData sheetId="3" refreshError="1"/>
      <sheetData sheetId="4">
        <row r="3">
          <cell r="A3" t="str">
            <v>PO-5100034782</v>
          </cell>
        </row>
        <row r="4">
          <cell r="A4" t="str">
            <v>PO-4900012899</v>
          </cell>
        </row>
        <row r="5">
          <cell r="A5" t="str">
            <v>PO-4900014808</v>
          </cell>
        </row>
        <row r="6">
          <cell r="A6" t="str">
            <v>PO-4900012524</v>
          </cell>
        </row>
        <row r="7">
          <cell r="A7" t="str">
            <v>PO-4900012064</v>
          </cell>
        </row>
        <row r="8">
          <cell r="A8" t="str">
            <v>PO-4600000971</v>
          </cell>
        </row>
        <row r="9">
          <cell r="A9" t="str">
            <v>PO-4800055369</v>
          </cell>
        </row>
        <row r="10">
          <cell r="A10" t="str">
            <v>PO-4900013360</v>
          </cell>
        </row>
        <row r="11">
          <cell r="A11" t="str">
            <v>PO-4900014954</v>
          </cell>
        </row>
        <row r="12">
          <cell r="A12" t="str">
            <v>PO-4900014513</v>
          </cell>
        </row>
        <row r="13">
          <cell r="A13" t="str">
            <v>PO-4900014547</v>
          </cell>
        </row>
        <row r="14">
          <cell r="A14" t="str">
            <v>PO-4900014961</v>
          </cell>
        </row>
        <row r="15">
          <cell r="A15" t="str">
            <v>PO-4900014334</v>
          </cell>
        </row>
        <row r="16">
          <cell r="A16" t="str">
            <v>PO-4700078515</v>
          </cell>
        </row>
        <row r="17">
          <cell r="A17" t="str">
            <v>PO-4900015413</v>
          </cell>
        </row>
        <row r="18">
          <cell r="A18" t="str">
            <v>PO-4900015551</v>
          </cell>
        </row>
        <row r="19">
          <cell r="A19" t="str">
            <v>PO-4900015557</v>
          </cell>
        </row>
        <row r="20">
          <cell r="A20" t="str">
            <v>PO-4900015558&amp;4900015562</v>
          </cell>
        </row>
        <row r="21">
          <cell r="A21" t="str">
            <v>PO-4900015560</v>
          </cell>
        </row>
        <row r="22">
          <cell r="A22" t="str">
            <v>PO-4900015561</v>
          </cell>
        </row>
        <row r="23">
          <cell r="A23" t="str">
            <v>PO-4870580</v>
          </cell>
        </row>
        <row r="24">
          <cell r="A24" t="str">
            <v>PO-4900015123</v>
          </cell>
        </row>
        <row r="25">
          <cell r="A25" t="str">
            <v>PO-4900015558</v>
          </cell>
        </row>
        <row r="26">
          <cell r="A26" t="str">
            <v>PO-4900015562</v>
          </cell>
        </row>
        <row r="27">
          <cell r="A27" t="str">
            <v>x</v>
          </cell>
        </row>
      </sheetData>
      <sheetData sheetId="5" refreshError="1"/>
      <sheetData sheetId="6" refreshError="1"/>
      <sheetData sheetId="7" refreshError="1"/>
      <sheetData sheetId="8" refreshError="1"/>
      <sheetData sheetId="9"/>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Tracking"/>
      <sheetName val="Database"/>
      <sheetName val="Resource"/>
      <sheetName val="HiPM"/>
      <sheetName val="Financial&amp;POCreator"/>
      <sheetName val="MonthlyPO_Log"/>
      <sheetName val="PO2Vendor"/>
      <sheetName val="PO4Review"/>
      <sheetName val="Sheet2"/>
      <sheetName val="PO_Tesla"/>
      <sheetName val="PO_Tracking"/>
      <sheetName val="InvoiceModel"/>
      <sheetName val="Invoice"/>
      <sheetName val="SmartlingMonthly"/>
      <sheetName val="Sheet1"/>
      <sheetName val="Tracking_170412 - 副本"/>
    </sheetNames>
    <sheetDataSet>
      <sheetData sheetId="0" refreshError="1"/>
      <sheetData sheetId="1" refreshError="1">
        <row r="5">
          <cell r="B5" t="str">
            <v>-----CN-----</v>
          </cell>
        </row>
        <row r="6">
          <cell r="B6" t="str">
            <v>Zheng Lin</v>
          </cell>
        </row>
        <row r="7">
          <cell r="B7" t="str">
            <v>Zhang Jun</v>
          </cell>
        </row>
        <row r="8">
          <cell r="B8" t="str">
            <v>Wang Bijun</v>
          </cell>
        </row>
        <row r="9">
          <cell r="B9" t="str">
            <v>Guo Zhanying</v>
          </cell>
        </row>
        <row r="10">
          <cell r="B10" t="str">
            <v>Wang Qian</v>
          </cell>
        </row>
        <row r="11">
          <cell r="B11" t="str">
            <v>Li Yingsong(out)</v>
          </cell>
        </row>
        <row r="12">
          <cell r="B12" t="str">
            <v>nicholas.trites</v>
          </cell>
        </row>
        <row r="13">
          <cell r="B13" t="str">
            <v>慧灵译家_CN</v>
          </cell>
        </row>
        <row r="14">
          <cell r="B14" t="str">
            <v>Jane Kong</v>
          </cell>
        </row>
        <row r="15">
          <cell r="B15" t="str">
            <v>Kin Lam</v>
          </cell>
        </row>
        <row r="16">
          <cell r="B16" t="str">
            <v>Michael St. Louis</v>
          </cell>
        </row>
        <row r="17">
          <cell r="B17" t="str">
            <v>Tingyuan.chen</v>
          </cell>
        </row>
        <row r="18">
          <cell r="B18" t="str">
            <v>Vicky</v>
          </cell>
        </row>
        <row r="19">
          <cell r="B19" t="str">
            <v>冯荔</v>
          </cell>
        </row>
        <row r="20">
          <cell r="B20" t="str">
            <v>-----FI-----</v>
          </cell>
        </row>
        <row r="21">
          <cell r="B21" t="str">
            <v xml:space="preserve">Jannen Ulvinen </v>
          </cell>
        </row>
        <row r="22">
          <cell r="B22" t="str">
            <v>Velimatti</v>
          </cell>
        </row>
        <row r="23">
          <cell r="B23" t="str">
            <v>Lari Kuhanen</v>
          </cell>
        </row>
        <row r="24">
          <cell r="B24" t="str">
            <v>Mikko Hovi</v>
          </cell>
        </row>
        <row r="25">
          <cell r="B25" t="str">
            <v>Heli Salmenkangas</v>
          </cell>
        </row>
        <row r="26">
          <cell r="B26" t="str">
            <v>Kari Korkatti</v>
          </cell>
        </row>
        <row r="27">
          <cell r="B27" t="str">
            <v>-----HK-----</v>
          </cell>
        </row>
        <row r="28">
          <cell r="B28" t="str">
            <v>Lily Lau</v>
          </cell>
        </row>
        <row r="29">
          <cell r="B29" t="str">
            <v>Wang Zheng</v>
          </cell>
        </row>
        <row r="30">
          <cell r="B30" t="str">
            <v>David Lo</v>
          </cell>
        </row>
        <row r="31">
          <cell r="B31" t="str">
            <v>Agibale Huang</v>
          </cell>
        </row>
        <row r="32">
          <cell r="B32" t="str">
            <v>William Chao</v>
          </cell>
        </row>
        <row r="33">
          <cell r="B33" t="str">
            <v>慧灵译家</v>
          </cell>
        </row>
        <row r="34">
          <cell r="B34" t="str">
            <v>Lam, Mei Ling</v>
          </cell>
        </row>
        <row r="35">
          <cell r="B35" t="str">
            <v>Michael</v>
          </cell>
        </row>
        <row r="36">
          <cell r="B36" t="str">
            <v>Siu, Hiu Ho Barnet</v>
          </cell>
        </row>
        <row r="37">
          <cell r="B37" t="str">
            <v>-----JA-----</v>
          </cell>
        </row>
        <row r="38">
          <cell r="B38" t="str">
            <v>Masamitsu Fukunaga</v>
          </cell>
        </row>
        <row r="39">
          <cell r="B39" t="str">
            <v>Ikimune</v>
          </cell>
        </row>
        <row r="40">
          <cell r="B40" t="str">
            <v>Taro Nagatori</v>
          </cell>
        </row>
        <row r="41">
          <cell r="B41" t="str">
            <v>Kohaya Hiroko</v>
          </cell>
        </row>
        <row r="42">
          <cell r="B42" t="str">
            <v>Yutaka Kato</v>
          </cell>
        </row>
        <row r="43">
          <cell r="B43" t="str">
            <v>Akiko Kawabata</v>
          </cell>
        </row>
        <row r="44">
          <cell r="B44" t="str">
            <v>Miho Watanabe</v>
          </cell>
        </row>
        <row r="45">
          <cell r="B45" t="str">
            <v>Tokiharu Iwanaga</v>
          </cell>
        </row>
        <row r="46">
          <cell r="B46" t="str">
            <v>-----ES-----</v>
          </cell>
        </row>
        <row r="47">
          <cell r="B47" t="str">
            <v>José Antonio Ugarte</v>
          </cell>
        </row>
        <row r="48">
          <cell r="B48" t="str">
            <v>Ignacio Marchione</v>
          </cell>
        </row>
        <row r="49">
          <cell r="B49" t="str">
            <v>Pilar Vasquez</v>
          </cell>
        </row>
        <row r="50">
          <cell r="B50" t="str">
            <v>José David Gonzalez</v>
          </cell>
        </row>
        <row r="51">
          <cell r="B51" t="str">
            <v>Esther Valls</v>
          </cell>
        </row>
        <row r="52">
          <cell r="B52" t="str">
            <v>Francesc Jubany</v>
          </cell>
        </row>
        <row r="53">
          <cell r="B53" t="str">
            <v>Claudia Franco</v>
          </cell>
        </row>
        <row r="54">
          <cell r="B54" t="str">
            <v>Jorge Sanchis Serrano</v>
          </cell>
        </row>
        <row r="55">
          <cell r="B55" t="str">
            <v>-------KO----</v>
          </cell>
        </row>
        <row r="56">
          <cell r="B56" t="str">
            <v>Seungwoo Lee</v>
          </cell>
        </row>
        <row r="57">
          <cell r="B57" t="str">
            <v>Seungwook Choi</v>
          </cell>
        </row>
        <row r="58">
          <cell r="B58" t="str">
            <v>Chae</v>
          </cell>
        </row>
        <row r="59">
          <cell r="B59" t="str">
            <v>Hun-jae Park</v>
          </cell>
        </row>
        <row r="60">
          <cell r="B60" t="str">
            <v>Dohjae Lee</v>
          </cell>
        </row>
        <row r="61">
          <cell r="B61" t="str">
            <v>Shinwoong Choi</v>
          </cell>
        </row>
        <row r="62">
          <cell r="B62" t="str">
            <v>HeyKyoung Shin</v>
          </cell>
        </row>
        <row r="63">
          <cell r="B63" t="str">
            <v>Moonjung Choi</v>
          </cell>
        </row>
        <row r="64">
          <cell r="B64" t="str">
            <v>Jihee Kim</v>
          </cell>
        </row>
        <row r="65">
          <cell r="B65" t="str">
            <v>Hyunyoung Jung</v>
          </cell>
        </row>
        <row r="66">
          <cell r="B66" t="str">
            <v>Erika Chae</v>
          </cell>
        </row>
        <row r="67">
          <cell r="B67" t="str">
            <v>Gyeongsu Lee</v>
          </cell>
        </row>
        <row r="68">
          <cell r="B68" t="str">
            <v>-----NL-----</v>
          </cell>
        </row>
        <row r="69">
          <cell r="B69" t="str">
            <v>Jeroen Van Laer</v>
          </cell>
        </row>
        <row r="70">
          <cell r="B70" t="str">
            <v>Ellen Wieleman</v>
          </cell>
        </row>
        <row r="71">
          <cell r="B71" t="str">
            <v>Ineke Smeets</v>
          </cell>
        </row>
        <row r="72">
          <cell r="B72" t="str">
            <v>Koen Vander Elst</v>
          </cell>
        </row>
        <row r="73">
          <cell r="B73" t="str">
            <v>Marie-Louise de Klerk</v>
          </cell>
        </row>
        <row r="74">
          <cell r="B74" t="str">
            <v>Leen van Antwerpen</v>
          </cell>
        </row>
        <row r="75">
          <cell r="B75" t="str">
            <v>-----IT-----</v>
          </cell>
        </row>
        <row r="76">
          <cell r="B76" t="str">
            <v>Mattia Brundo</v>
          </cell>
        </row>
        <row r="77">
          <cell r="B77" t="str">
            <v>Ilaria Mazzaferro</v>
          </cell>
        </row>
        <row r="78">
          <cell r="B78" t="str">
            <v>Monica Colman</v>
          </cell>
        </row>
        <row r="79">
          <cell r="B79" t="str">
            <v>Daniela Marina Rossi</v>
          </cell>
        </row>
        <row r="80">
          <cell r="B80" t="str">
            <v>-----DE-----</v>
          </cell>
        </row>
        <row r="81">
          <cell r="B81" t="str">
            <v>Heike Fetting</v>
          </cell>
        </row>
        <row r="82">
          <cell r="B82" t="str">
            <v>Silla Lienau</v>
          </cell>
        </row>
        <row r="83">
          <cell r="B83" t="str">
            <v>Gottfried Fink</v>
          </cell>
        </row>
        <row r="84">
          <cell r="B84" t="str">
            <v>Susann Peshier</v>
          </cell>
        </row>
        <row r="85">
          <cell r="B85" t="str">
            <v>Antje Luecke</v>
          </cell>
        </row>
        <row r="86">
          <cell r="B86" t="str">
            <v>-----FR-CA-----</v>
          </cell>
        </row>
        <row r="87">
          <cell r="B87" t="str">
            <v>Vincent MIKO</v>
          </cell>
        </row>
        <row r="88">
          <cell r="B88" t="str">
            <v>Christine Renaud</v>
          </cell>
        </row>
        <row r="89">
          <cell r="B89" t="str">
            <v>Francois Desilets</v>
          </cell>
        </row>
        <row r="90">
          <cell r="B90" t="str">
            <v>Bob Lemay</v>
          </cell>
        </row>
        <row r="91">
          <cell r="B91" t="str">
            <v>-----ES_MX-----</v>
          </cell>
        </row>
        <row r="92">
          <cell r="B92" t="str">
            <v>Alfonso Vidal Romero Elizondo</v>
          </cell>
        </row>
        <row r="93">
          <cell r="B93" t="str">
            <v>Mónica Negrete Culbert</v>
          </cell>
        </row>
        <row r="94">
          <cell r="B94" t="str">
            <v>Carolina Imwinkelried</v>
          </cell>
        </row>
        <row r="95">
          <cell r="B95" t="str">
            <v>Miguel_Angel_Fuentes</v>
          </cell>
        </row>
        <row r="96">
          <cell r="B96" t="str">
            <v>Jose_Luis_Fonseca</v>
          </cell>
        </row>
        <row r="97">
          <cell r="B97" t="str">
            <v xml:space="preserve">Marco_Ramon </v>
          </cell>
        </row>
        <row r="98">
          <cell r="B98" t="str">
            <v>Raúl Guerrero Chávez</v>
          </cell>
        </row>
        <row r="99">
          <cell r="B99" t="str">
            <v>Alex Mata</v>
          </cell>
        </row>
        <row r="100">
          <cell r="B100" t="str">
            <v>Juan Nuño</v>
          </cell>
        </row>
        <row r="101">
          <cell r="B101" t="str">
            <v>------TW----</v>
          </cell>
        </row>
        <row r="102">
          <cell r="B102" t="str">
            <v>Simon Wei</v>
          </cell>
        </row>
        <row r="103">
          <cell r="B103" t="str">
            <v>Christine Liao</v>
          </cell>
        </row>
        <row r="104">
          <cell r="B104" t="str">
            <v>Pai-Chin Chi</v>
          </cell>
        </row>
        <row r="105">
          <cell r="B105" t="str">
            <v>Albert Chen</v>
          </cell>
        </row>
        <row r="106">
          <cell r="B106" t="str">
            <v>Kate</v>
          </cell>
        </row>
        <row r="107">
          <cell r="B107" t="str">
            <v>Chris Zhang</v>
          </cell>
        </row>
        <row r="108">
          <cell r="B108" t="str">
            <v>Wolfie Zhao</v>
          </cell>
        </row>
        <row r="109">
          <cell r="B109" t="str">
            <v>------Catalan----</v>
          </cell>
        </row>
        <row r="110">
          <cell r="B110" t="str">
            <v>Anna Vidal</v>
          </cell>
        </row>
        <row r="111">
          <cell r="B111" t="str">
            <v>Jeroni Rico Pascual</v>
          </cell>
        </row>
        <row r="112">
          <cell r="B112" t="str">
            <v>Marta Pou Rovira</v>
          </cell>
        </row>
        <row r="113">
          <cell r="B113" t="str">
            <v>Francesc Jubany</v>
          </cell>
        </row>
        <row r="114">
          <cell r="B114" t="str">
            <v>Rafael Morata</v>
          </cell>
        </row>
        <row r="115">
          <cell r="B115" t="str">
            <v>Jaume Ferro</v>
          </cell>
        </row>
        <row r="116">
          <cell r="B116" t="str">
            <v>Ikimune-E</v>
          </cell>
        </row>
        <row r="117">
          <cell r="B117" t="str">
            <v>-----------</v>
          </cell>
        </row>
        <row r="119">
          <cell r="B119" t="str">
            <v>Wang Wei</v>
          </cell>
        </row>
        <row r="120">
          <cell r="B120" t="str">
            <v xml:space="preserve">Wang Li </v>
          </cell>
        </row>
        <row r="121">
          <cell r="B121" t="str">
            <v>Tang Bei</v>
          </cell>
        </row>
        <row r="122">
          <cell r="B122" t="str">
            <v>Li YingSong</v>
          </cell>
        </row>
        <row r="123">
          <cell r="B123" t="str">
            <v>Li Yanchao</v>
          </cell>
        </row>
        <row r="124">
          <cell r="B124" t="str">
            <v>Li Qianqian</v>
          </cell>
        </row>
        <row r="125">
          <cell r="B125" t="str">
            <v>Pactera</v>
          </cell>
        </row>
        <row r="126">
          <cell r="B126" t="str">
            <v>Yang Yinan</v>
          </cell>
        </row>
        <row r="127">
          <cell r="B127" t="str">
            <v>Wang Xuan</v>
          </cell>
        </row>
        <row r="128">
          <cell r="B128" t="str">
            <v>X</v>
          </cell>
        </row>
        <row r="133">
          <cell r="B133" t="str">
            <v>*</v>
          </cell>
        </row>
        <row r="134">
          <cell r="B134" t="str">
            <v>Chinese (PRC)</v>
          </cell>
        </row>
        <row r="135">
          <cell r="B135" t="str">
            <v>Chinese (Hong Kong)</v>
          </cell>
        </row>
        <row r="136">
          <cell r="B136" t="str">
            <v>Japanese</v>
          </cell>
        </row>
        <row r="137">
          <cell r="B137" t="str">
            <v>Finnish</v>
          </cell>
        </row>
        <row r="138">
          <cell r="B138" t="str">
            <v>Korean</v>
          </cell>
        </row>
        <row r="139">
          <cell r="B139" t="str">
            <v>Dutch (Netherlands)</v>
          </cell>
        </row>
        <row r="140">
          <cell r="B140" t="str">
            <v>French (Canada)</v>
          </cell>
        </row>
        <row r="141">
          <cell r="B141" t="str">
            <v>German (Germany)</v>
          </cell>
        </row>
        <row r="142">
          <cell r="B142" t="str">
            <v>Italian (Italy)</v>
          </cell>
        </row>
        <row r="143">
          <cell r="B143" t="str">
            <v>English</v>
          </cell>
        </row>
        <row r="144">
          <cell r="B144" t="str">
            <v>Spanish (Mexico)</v>
          </cell>
        </row>
        <row r="145">
          <cell r="B145" t="str">
            <v>Mixico_ES</v>
          </cell>
        </row>
        <row r="149">
          <cell r="B149" t="str">
            <v>*</v>
          </cell>
        </row>
        <row r="150">
          <cell r="B150" t="str">
            <v>IT Apps</v>
          </cell>
        </row>
        <row r="151">
          <cell r="B151" t="str">
            <v>Firmware</v>
          </cell>
        </row>
        <row r="152">
          <cell r="B152" t="str">
            <v>HR</v>
          </cell>
        </row>
        <row r="153">
          <cell r="B153" t="str">
            <v>Ownership Experience</v>
          </cell>
        </row>
        <row r="154">
          <cell r="B154" t="str">
            <v>Tech Pubs</v>
          </cell>
        </row>
        <row r="155">
          <cell r="B155" t="str">
            <v>Service Engineering</v>
          </cell>
        </row>
        <row r="156">
          <cell r="B156" t="str">
            <v>PowerTrain Service</v>
          </cell>
        </row>
        <row r="157">
          <cell r="B157" t="str">
            <v>Tesla Academy</v>
          </cell>
        </row>
        <row r="158">
          <cell r="B158" t="str">
            <v>Sales Training</v>
          </cell>
        </row>
        <row r="166">
          <cell r="B166" t="str">
            <v>Docx</v>
          </cell>
        </row>
        <row r="167">
          <cell r="B167" t="str">
            <v>InDesign</v>
          </cell>
        </row>
        <row r="168">
          <cell r="B168" t="str">
            <v>FrameMaker</v>
          </cell>
        </row>
        <row r="169">
          <cell r="B169" t="str">
            <v>Graphic</v>
          </cell>
        </row>
        <row r="170">
          <cell r="B170" t="str">
            <v>Doc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t="str">
            <v>PO-4900008246</v>
          </cell>
        </row>
        <row r="3">
          <cell r="A3" t="str">
            <v>PO-4900012064</v>
          </cell>
        </row>
        <row r="4">
          <cell r="A4" t="str">
            <v>PO-4600000971</v>
          </cell>
        </row>
        <row r="5">
          <cell r="A5" t="str">
            <v>PO-4900012899</v>
          </cell>
        </row>
        <row r="6">
          <cell r="A6" t="str">
            <v>PO-4900012524</v>
          </cell>
        </row>
        <row r="7">
          <cell r="A7" t="str">
            <v>PO-5100034782</v>
          </cell>
        </row>
        <row r="8">
          <cell r="A8" t="str">
            <v>PO-4900013360</v>
          </cell>
        </row>
        <row r="9">
          <cell r="A9" t="str">
            <v>PO-4900014334</v>
          </cell>
        </row>
        <row r="10">
          <cell r="A10" t="str">
            <v>PO-4700078515</v>
          </cell>
        </row>
        <row r="11">
          <cell r="A11" t="str">
            <v>PO-4800055369</v>
          </cell>
        </row>
        <row r="12">
          <cell r="A12" t="str">
            <v>PO-4900014513</v>
          </cell>
        </row>
        <row r="13">
          <cell r="A13" t="str">
            <v>PO-4900014547</v>
          </cell>
        </row>
        <row r="14">
          <cell r="A14" t="str">
            <v>PO-4900014954</v>
          </cell>
        </row>
        <row r="15">
          <cell r="A15" t="str">
            <v>PO-4900014961</v>
          </cell>
        </row>
        <row r="16">
          <cell r="A16" t="str">
            <v>PO-4900014808</v>
          </cell>
        </row>
        <row r="17">
          <cell r="A17" t="str">
            <v>PO-4900015378</v>
          </cell>
        </row>
        <row r="18">
          <cell r="A18" t="str">
            <v>PO-4900015413</v>
          </cell>
        </row>
        <row r="19">
          <cell r="A19" t="str">
            <v>PO-4900015562</v>
          </cell>
        </row>
        <row r="20">
          <cell r="A20" t="str">
            <v>PO-4700084812</v>
          </cell>
        </row>
        <row r="21">
          <cell r="A21" t="str">
            <v>PO-4900015551</v>
          </cell>
        </row>
        <row r="22">
          <cell r="A22" t="str">
            <v>PO-4900015557</v>
          </cell>
        </row>
        <row r="23">
          <cell r="A23" t="str">
            <v>PO-4900015560</v>
          </cell>
        </row>
        <row r="24">
          <cell r="A24" t="str">
            <v>PO-4900015561</v>
          </cell>
        </row>
        <row r="25">
          <cell r="A25" t="str">
            <v>PO-4900015558</v>
          </cell>
        </row>
        <row r="26">
          <cell r="A26" t="str">
            <v>PO-4900015123</v>
          </cell>
        </row>
        <row r="27">
          <cell r="A27" t="str">
            <v>PO-5100043995</v>
          </cell>
        </row>
        <row r="28">
          <cell r="A28" t="str">
            <v>PO-4900015905</v>
          </cell>
        </row>
        <row r="29">
          <cell r="A29" t="str">
            <v>PO-4700083675</v>
          </cell>
        </row>
        <row r="30">
          <cell r="A30" t="str">
            <v>PO-4700084955</v>
          </cell>
        </row>
        <row r="31">
          <cell r="A31" t="str">
            <v>PO-4900012682</v>
          </cell>
        </row>
        <row r="32">
          <cell r="A32" t="str">
            <v>PO-4900015954</v>
          </cell>
        </row>
        <row r="33">
          <cell r="A33" t="str">
            <v>PO-4900016152</v>
          </cell>
        </row>
        <row r="34">
          <cell r="A34" t="str">
            <v>PO-4900016254</v>
          </cell>
        </row>
        <row r="35">
          <cell r="A35" t="str">
            <v>PO-4900016348</v>
          </cell>
        </row>
        <row r="36">
          <cell r="A36" t="str">
            <v>PO-4900016469</v>
          </cell>
        </row>
        <row r="37">
          <cell r="A37" t="str">
            <v>PO-4900016570</v>
          </cell>
        </row>
        <row r="38">
          <cell r="A38" t="str">
            <v>PO-4900016637</v>
          </cell>
        </row>
        <row r="39">
          <cell r="A39" t="str">
            <v>PO-4700087019</v>
          </cell>
        </row>
        <row r="40">
          <cell r="A40" t="str">
            <v>PO-4700087244</v>
          </cell>
        </row>
        <row r="41">
          <cell r="A41" t="str">
            <v>PO-4700090043</v>
          </cell>
        </row>
        <row r="42">
          <cell r="A42" t="str">
            <v>PO-4700092374</v>
          </cell>
        </row>
        <row r="43">
          <cell r="A43" t="str">
            <v>PO-4700103774</v>
          </cell>
        </row>
        <row r="44">
          <cell r="A44" t="str">
            <v>PO-4900018892</v>
          </cell>
        </row>
        <row r="45">
          <cell r="A45" t="str">
            <v>PO-4900019057</v>
          </cell>
        </row>
        <row r="46">
          <cell r="A46" t="str">
            <v>PO-4900019088</v>
          </cell>
        </row>
        <row r="47">
          <cell r="A47" t="str">
            <v>PO-4900019089</v>
          </cell>
        </row>
        <row r="48">
          <cell r="A48" t="str">
            <v>PO-4900019090</v>
          </cell>
        </row>
        <row r="49">
          <cell r="A49" t="str">
            <v>PO-4700089656</v>
          </cell>
        </row>
        <row r="50">
          <cell r="A50" t="str">
            <v>PO-4700090886</v>
          </cell>
        </row>
        <row r="51">
          <cell r="A51" t="str">
            <v>PO-4700090520</v>
          </cell>
        </row>
        <row r="52">
          <cell r="A52" t="str">
            <v>PO-4700103805</v>
          </cell>
        </row>
        <row r="53">
          <cell r="A53" t="str">
            <v>PO-4900010584</v>
          </cell>
        </row>
        <row r="54">
          <cell r="A54" t="str">
            <v>PO-4900019684</v>
          </cell>
        </row>
        <row r="55">
          <cell r="A55" t="str">
            <v>PO-4900020891</v>
          </cell>
        </row>
        <row r="56">
          <cell r="A56" t="str">
            <v>PO-4900020897</v>
          </cell>
        </row>
        <row r="57">
          <cell r="A57" t="str">
            <v>PO-4900021395</v>
          </cell>
        </row>
        <row r="58">
          <cell r="A58" t="str">
            <v>PO-4900021887</v>
          </cell>
        </row>
        <row r="59">
          <cell r="A59" t="str">
            <v>PO-4700101903</v>
          </cell>
        </row>
        <row r="60">
          <cell r="A60" t="str">
            <v>PO-4900022236</v>
          </cell>
        </row>
        <row r="61">
          <cell r="A61" t="str">
            <v>PO-4700102175</v>
          </cell>
        </row>
        <row r="62">
          <cell r="A62" t="str">
            <v>PO-4900022872</v>
          </cell>
        </row>
        <row r="63">
          <cell r="A63" t="str">
            <v>PO-4900022879</v>
          </cell>
        </row>
        <row r="64">
          <cell r="A64" t="str">
            <v>PO-4900017996</v>
          </cell>
        </row>
        <row r="65">
          <cell r="A65" t="str">
            <v>PO-4900022146</v>
          </cell>
        </row>
        <row r="66">
          <cell r="A66" t="str">
            <v>PO-4900023375</v>
          </cell>
        </row>
        <row r="67">
          <cell r="A67" t="str">
            <v>PO-4700108778</v>
          </cell>
        </row>
        <row r="68">
          <cell r="A68" t="str">
            <v>PO-4700108809</v>
          </cell>
        </row>
        <row r="69">
          <cell r="A69" t="str">
            <v>PO-4700109284</v>
          </cell>
        </row>
        <row r="70">
          <cell r="A70" t="str">
            <v>PO-4900024557</v>
          </cell>
        </row>
        <row r="71">
          <cell r="A71" t="str">
            <v>PO-4900024747</v>
          </cell>
        </row>
        <row r="72">
          <cell r="A72" t="str">
            <v>PO-4900025291</v>
          </cell>
        </row>
        <row r="73">
          <cell r="A73" t="str">
            <v>PO-4900025539</v>
          </cell>
        </row>
        <row r="74">
          <cell r="A74" t="str">
            <v>PO-4700112350</v>
          </cell>
        </row>
        <row r="75">
          <cell r="A75" t="str">
            <v>PO-4700112955</v>
          </cell>
        </row>
        <row r="76">
          <cell r="A76" t="str">
            <v>PO-4900025971</v>
          </cell>
        </row>
        <row r="77">
          <cell r="A77" t="str">
            <v>PO-4700113273</v>
          </cell>
        </row>
        <row r="78">
          <cell r="A78" t="str">
            <v>PO-4700113437</v>
          </cell>
        </row>
        <row r="79">
          <cell r="A79" t="str">
            <v>PO-4900026166</v>
          </cell>
        </row>
        <row r="80">
          <cell r="A80" t="str">
            <v>PO-4900026305</v>
          </cell>
        </row>
        <row r="81">
          <cell r="A81" t="str">
            <v>PO-4900019198</v>
          </cell>
        </row>
        <row r="82">
          <cell r="A82" t="str">
            <v>PO-4700114899</v>
          </cell>
        </row>
        <row r="83">
          <cell r="A83" t="str">
            <v>PO-4900026646</v>
          </cell>
        </row>
        <row r="84">
          <cell r="A84" t="str">
            <v>PO-4900027062</v>
          </cell>
        </row>
        <row r="85">
          <cell r="A85" t="str">
            <v>PO-4900027667</v>
          </cell>
        </row>
        <row r="86">
          <cell r="A86" t="str">
            <v>PO-4900027740</v>
          </cell>
        </row>
        <row r="87">
          <cell r="A87" t="str">
            <v>PO-4900027972</v>
          </cell>
        </row>
        <row r="88">
          <cell r="A88" t="str">
            <v>PO-4900028193</v>
          </cell>
        </row>
        <row r="89">
          <cell r="A89" t="str">
            <v>PO-4900028194</v>
          </cell>
        </row>
        <row r="90">
          <cell r="A90" t="str">
            <v>PO-4700119703</v>
          </cell>
        </row>
        <row r="91">
          <cell r="A91" t="str">
            <v>PO-4900028133</v>
          </cell>
        </row>
        <row r="92">
          <cell r="A92" t="str">
            <v>PO-4900028527</v>
          </cell>
        </row>
        <row r="93">
          <cell r="A93" t="str">
            <v>PO-4900028602</v>
          </cell>
        </row>
        <row r="94">
          <cell r="A94" t="str">
            <v>PO-4900028673</v>
          </cell>
        </row>
        <row r="95">
          <cell r="A95" t="str">
            <v>PO-4900028686</v>
          </cell>
        </row>
        <row r="96">
          <cell r="A96" t="str">
            <v>PO-4900028752</v>
          </cell>
        </row>
        <row r="97">
          <cell r="A97" t="str">
            <v>PO-4700121228</v>
          </cell>
        </row>
        <row r="98">
          <cell r="A98" t="str">
            <v>PO-4900029202</v>
          </cell>
        </row>
        <row r="99">
          <cell r="A99" t="str">
            <v>PO-4700122706</v>
          </cell>
        </row>
        <row r="100">
          <cell r="A100" t="str">
            <v>PO-4900027647</v>
          </cell>
        </row>
        <row r="101">
          <cell r="A101" t="str">
            <v>PO-4700123703</v>
          </cell>
        </row>
        <row r="102">
          <cell r="A102" t="str">
            <v>PO-4900028796</v>
          </cell>
        </row>
        <row r="103">
          <cell r="A103" t="str">
            <v>PO-4700125119</v>
          </cell>
        </row>
        <row r="104">
          <cell r="A104" t="str">
            <v>PO-4900030278</v>
          </cell>
        </row>
        <row r="105">
          <cell r="A105" t="str">
            <v>PO-4900030701</v>
          </cell>
        </row>
        <row r="106">
          <cell r="A106" t="str">
            <v>PO-4900030699</v>
          </cell>
        </row>
        <row r="107">
          <cell r="A107" t="str">
            <v>PO-4700127410</v>
          </cell>
        </row>
        <row r="109">
          <cell r="A109" t="str">
            <v>x</v>
          </cell>
        </row>
      </sheetData>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Tracking"/>
      <sheetName val="Resource"/>
      <sheetName val="POCreator"/>
      <sheetName val="PO2Vendor"/>
      <sheetName val="PO4Review"/>
      <sheetName val="FinancialAnalysis"/>
      <sheetName val="PO&amp;Invoice"/>
      <sheetName val="InvoiceModel"/>
      <sheetName val="IncomeReport"/>
      <sheetName val="Invoice"/>
      <sheetName val="Database"/>
      <sheetName val="PO_Tesla"/>
    </sheetNames>
    <sheetDataSet>
      <sheetData sheetId="0" refreshError="1"/>
      <sheetData sheetId="1">
        <row r="6">
          <cell r="B6" t="str">
            <v>-----CN-----(Linlin)</v>
          </cell>
        </row>
        <row r="7">
          <cell r="B7" t="str">
            <v>Zheng Lin</v>
          </cell>
        </row>
        <row r="8">
          <cell r="B8" t="str">
            <v>Zhang Jun</v>
          </cell>
        </row>
        <row r="9">
          <cell r="B9" t="str">
            <v>Wang Bijun</v>
          </cell>
        </row>
        <row r="10">
          <cell r="B10" t="str">
            <v>Guo Zhanying</v>
          </cell>
        </row>
        <row r="11">
          <cell r="B11" t="str">
            <v>Wang Qian</v>
          </cell>
        </row>
        <row r="12">
          <cell r="B12" t="str">
            <v>Li Yingsong</v>
          </cell>
        </row>
        <row r="13">
          <cell r="B13" t="str">
            <v>Jane Kong</v>
          </cell>
        </row>
        <row r="14">
          <cell r="B14" t="str">
            <v>Tingyuan.chen</v>
          </cell>
        </row>
        <row r="15">
          <cell r="B15" t="str">
            <v>Yang Yinan</v>
          </cell>
        </row>
        <row r="16">
          <cell r="B16" t="str">
            <v>Xiaoxia Zhen</v>
          </cell>
        </row>
        <row r="17">
          <cell r="B17" t="str">
            <v>Yidong Dong</v>
          </cell>
        </row>
        <row r="18">
          <cell r="B18" t="str">
            <v>Xiadong Yang</v>
          </cell>
        </row>
        <row r="19">
          <cell r="B19" t="str">
            <v>Zheng Cao</v>
          </cell>
        </row>
        <row r="20">
          <cell r="B20" t="str">
            <v>Xueling Zhen</v>
          </cell>
        </row>
        <row r="21">
          <cell r="B21" t="str">
            <v>Xin Zou</v>
          </cell>
        </row>
        <row r="22">
          <cell r="B22" t="str">
            <v>Chen Jun</v>
          </cell>
        </row>
        <row r="23">
          <cell r="B23" t="str">
            <v>Lifang Bai</v>
          </cell>
        </row>
        <row r="24">
          <cell r="B24" t="str">
            <v>Linan Zhang</v>
          </cell>
        </row>
        <row r="25">
          <cell r="B25" t="str">
            <v>Geray Lv</v>
          </cell>
        </row>
        <row r="26">
          <cell r="B26" t="str">
            <v>冯荔</v>
          </cell>
        </row>
        <row r="27">
          <cell r="B27" t="str">
            <v>慧灵译家_CN</v>
          </cell>
        </row>
        <row r="28">
          <cell r="B28" t="str">
            <v>梅红艳</v>
          </cell>
        </row>
        <row r="29">
          <cell r="B29" t="str">
            <v>赵润杰</v>
          </cell>
        </row>
        <row r="30">
          <cell r="B30" t="str">
            <v>高雪银</v>
          </cell>
        </row>
        <row r="31">
          <cell r="B31" t="str">
            <v>赵思聪</v>
          </cell>
        </row>
        <row r="32">
          <cell r="B32" t="str">
            <v>X-Chinese</v>
          </cell>
        </row>
        <row r="33">
          <cell r="B33" t="str">
            <v>-----FI-----(Removed)</v>
          </cell>
        </row>
        <row r="34">
          <cell r="B34" t="str">
            <v xml:space="preserve">Jannen Ulvinen </v>
          </cell>
        </row>
        <row r="35">
          <cell r="B35" t="str">
            <v>Velimatti</v>
          </cell>
        </row>
        <row r="36">
          <cell r="B36" t="str">
            <v>Lari Kuhanen</v>
          </cell>
        </row>
        <row r="37">
          <cell r="B37" t="str">
            <v>Mikko Hovi</v>
          </cell>
        </row>
        <row r="38">
          <cell r="B38" t="str">
            <v>Heli Salmenkangas</v>
          </cell>
        </row>
        <row r="39">
          <cell r="B39" t="str">
            <v>Kari Korkatti</v>
          </cell>
        </row>
        <row r="40">
          <cell r="B40" t="str">
            <v>Laura Matveinen</v>
          </cell>
        </row>
        <row r="41">
          <cell r="B41" t="str">
            <v>Ilkka Koivisto</v>
          </cell>
        </row>
        <row r="42">
          <cell r="B42" t="str">
            <v>Heinikki Heikkila</v>
          </cell>
        </row>
        <row r="43">
          <cell r="B43" t="str">
            <v>Andrea Svensson</v>
          </cell>
        </row>
        <row r="44">
          <cell r="B44" t="str">
            <v>Anne-Wil Zijlstra</v>
          </cell>
        </row>
        <row r="45">
          <cell r="B45" t="str">
            <v>X-Finnish</v>
          </cell>
        </row>
        <row r="46">
          <cell r="B46" t="str">
            <v>-----HK-----(Linlin)</v>
          </cell>
        </row>
        <row r="47">
          <cell r="B47" t="str">
            <v>Lily Lau</v>
          </cell>
        </row>
        <row r="48">
          <cell r="B48" t="str">
            <v>David Lo</v>
          </cell>
        </row>
        <row r="49">
          <cell r="B49" t="str">
            <v>Agibale Huang</v>
          </cell>
        </row>
        <row r="50">
          <cell r="B50" t="str">
            <v>William Chao</v>
          </cell>
        </row>
        <row r="51">
          <cell r="B51" t="str">
            <v>慧灵译家</v>
          </cell>
        </row>
        <row r="52">
          <cell r="B52" t="str">
            <v>Lam, Mei Ling</v>
          </cell>
        </row>
        <row r="53">
          <cell r="B53" t="str">
            <v>Siu, Hiu Ho Barnet</v>
          </cell>
        </row>
        <row r="54">
          <cell r="B54" t="str">
            <v>Li qianqian</v>
          </cell>
        </row>
        <row r="55">
          <cell r="B55" t="str">
            <v>Wang Zheng</v>
          </cell>
        </row>
        <row r="56">
          <cell r="B56" t="str">
            <v>Michael</v>
          </cell>
        </row>
        <row r="57">
          <cell r="B57" t="str">
            <v>李聪Maisie</v>
          </cell>
        </row>
        <row r="58">
          <cell r="B58" t="str">
            <v>赵玉婷</v>
          </cell>
        </row>
        <row r="59">
          <cell r="B59" t="str">
            <v>Carrie Tong</v>
          </cell>
        </row>
        <row r="60">
          <cell r="B60" t="str">
            <v>武月芳</v>
          </cell>
        </row>
        <row r="61">
          <cell r="B61" t="str">
            <v>Orlando Ho</v>
          </cell>
        </row>
        <row r="62">
          <cell r="B62" t="str">
            <v>Stella</v>
          </cell>
        </row>
        <row r="63">
          <cell r="B63" t="str">
            <v>X-HK</v>
          </cell>
        </row>
        <row r="64">
          <cell r="B64" t="str">
            <v>-----JA-----(Iris)</v>
          </cell>
        </row>
        <row r="65">
          <cell r="B65" t="str">
            <v>Masamitsu Fukunaga</v>
          </cell>
        </row>
        <row r="66">
          <cell r="B66" t="str">
            <v>Ikimune</v>
          </cell>
        </row>
        <row r="67">
          <cell r="B67" t="str">
            <v>Kohaya Hiroko</v>
          </cell>
        </row>
        <row r="68">
          <cell r="B68" t="str">
            <v>Yutaka Kato</v>
          </cell>
        </row>
        <row r="69">
          <cell r="B69" t="str">
            <v>Miho Watanabe</v>
          </cell>
        </row>
        <row r="70">
          <cell r="B70" t="str">
            <v>Chika Kikuta</v>
          </cell>
        </row>
        <row r="71">
          <cell r="B71" t="str">
            <v>Tokiharu Iwanaga</v>
          </cell>
        </row>
        <row r="72">
          <cell r="B72" t="str">
            <v>Yugo Arae</v>
          </cell>
        </row>
        <row r="73">
          <cell r="B73" t="str">
            <v>Kimiko Okada</v>
          </cell>
        </row>
        <row r="74">
          <cell r="B74" t="str">
            <v>Satoshi Watanabe</v>
          </cell>
        </row>
        <row r="75">
          <cell r="B75" t="str">
            <v>Ken Kasamatsu</v>
          </cell>
        </row>
        <row r="76">
          <cell r="B76" t="str">
            <v>Kyoko Matsumoto</v>
          </cell>
        </row>
        <row r="77">
          <cell r="B77" t="str">
            <v>Kamioka Natsuko（神岡 夏子）</v>
          </cell>
        </row>
        <row r="78">
          <cell r="B78" t="str">
            <v>yamada_tomoyuk</v>
          </cell>
        </row>
        <row r="79">
          <cell r="B79" t="str">
            <v>Kei Horie（堀江 慶）</v>
          </cell>
        </row>
        <row r="80">
          <cell r="B80" t="str">
            <v>Miwa</v>
          </cell>
        </row>
        <row r="81">
          <cell r="B81" t="str">
            <v>X-Japanese</v>
          </cell>
        </row>
        <row r="82">
          <cell r="B82" t="str">
            <v>-----ES-----(Jasmine)</v>
          </cell>
        </row>
        <row r="83">
          <cell r="B83" t="str">
            <v>José Antonio Ugarte</v>
          </cell>
        </row>
        <row r="84">
          <cell r="B84" t="str">
            <v>Francesc Jubany</v>
          </cell>
        </row>
        <row r="85">
          <cell r="B85" t="str">
            <v>Claudia Franco</v>
          </cell>
        </row>
        <row r="86">
          <cell r="B86" t="str">
            <v>Jorge Sanchis Serrano</v>
          </cell>
        </row>
        <row r="87">
          <cell r="B87" t="str">
            <v>Jeroni Rico Pascual</v>
          </cell>
        </row>
        <row r="88">
          <cell r="B88" t="str">
            <v>Anna Vidal</v>
          </cell>
        </row>
        <row r="89">
          <cell r="B89" t="str">
            <v>Ignacio Marchione</v>
          </cell>
        </row>
        <row r="90">
          <cell r="B90" t="str">
            <v>Pilar Vasquez</v>
          </cell>
        </row>
        <row r="91">
          <cell r="B91" t="str">
            <v>José David Gonzalez</v>
          </cell>
        </row>
        <row r="92">
          <cell r="B92" t="str">
            <v>Esther Valls</v>
          </cell>
        </row>
        <row r="93">
          <cell r="B93" t="str">
            <v>Saray Villares</v>
          </cell>
        </row>
        <row r="94">
          <cell r="B94" t="str">
            <v>Raúl Guerrero Chávez</v>
          </cell>
        </row>
        <row r="95">
          <cell r="B95" t="str">
            <v>Miguel_Angel_Fuentes</v>
          </cell>
        </row>
        <row r="96">
          <cell r="B96" t="str">
            <v>Juan Nuño</v>
          </cell>
        </row>
        <row r="97">
          <cell r="B97" t="str">
            <v>Alfonso Vidal Romero Elizondo</v>
          </cell>
        </row>
        <row r="98">
          <cell r="B98" t="str">
            <v xml:space="preserve">Marco_Ramon </v>
          </cell>
        </row>
        <row r="99">
          <cell r="B99" t="str">
            <v>Alex Mata</v>
          </cell>
        </row>
        <row r="100">
          <cell r="B100" t="str">
            <v>Jose_Luis_Fonseca</v>
          </cell>
        </row>
        <row r="101">
          <cell r="B101" t="str">
            <v>Marta Pou Rovira</v>
          </cell>
        </row>
        <row r="102">
          <cell r="B102" t="str">
            <v>Marta Escañuela Rodríguez</v>
          </cell>
        </row>
        <row r="103">
          <cell r="B103" t="str">
            <v>César Alejandro Fuentes Rodríguez</v>
          </cell>
        </row>
        <row r="104">
          <cell r="B104" t="str">
            <v>Mónica Negrete Culbert</v>
          </cell>
        </row>
        <row r="105">
          <cell r="B105" t="str">
            <v>Carolina Imwinkelried</v>
          </cell>
        </row>
        <row r="106">
          <cell r="B106" t="str">
            <v>Miguel Ángel Reyes Riera</v>
          </cell>
        </row>
        <row r="107">
          <cell r="B107" t="str">
            <v>Gerard Grivé</v>
          </cell>
        </row>
        <row r="108">
          <cell r="B108" t="str">
            <v>Jaume Ferro</v>
          </cell>
        </row>
        <row r="109">
          <cell r="B109" t="str">
            <v>Alberto Viloria</v>
          </cell>
        </row>
        <row r="110">
          <cell r="B110" t="str">
            <v>Eloi Nadal Carrillo</v>
          </cell>
        </row>
        <row r="111">
          <cell r="B111" t="str">
            <v>Pablo San Millan Gutierrez</v>
          </cell>
        </row>
        <row r="112">
          <cell r="B112" t="str">
            <v>Joaquin Juan</v>
          </cell>
        </row>
        <row r="113">
          <cell r="B113" t="str">
            <v>Youssef Rafiq de Cándido</v>
          </cell>
        </row>
        <row r="114">
          <cell r="B114" t="str">
            <v>Antonio Romero Valera</v>
          </cell>
        </row>
        <row r="115">
          <cell r="B115" t="str">
            <v>Jose M Montero</v>
          </cell>
        </row>
        <row r="116">
          <cell r="B116" t="str">
            <v>Noemí Carrera Garrido</v>
          </cell>
        </row>
        <row r="117">
          <cell r="B117" t="str">
            <v>X-Spanish</v>
          </cell>
        </row>
        <row r="118">
          <cell r="B118" t="str">
            <v>-----KO----(Jasmine)</v>
          </cell>
        </row>
        <row r="119">
          <cell r="B119" t="str">
            <v>Seungwoo Lee</v>
          </cell>
        </row>
        <row r="120">
          <cell r="B120" t="str">
            <v>Shinwoong Choi</v>
          </cell>
        </row>
        <row r="121">
          <cell r="B121" t="str">
            <v>Jihee Kim</v>
          </cell>
        </row>
        <row r="122">
          <cell r="B122" t="str">
            <v>Hyunyoung Jung</v>
          </cell>
        </row>
        <row r="123">
          <cell r="B123" t="str">
            <v>Erika Chae</v>
          </cell>
        </row>
        <row r="124">
          <cell r="B124" t="str">
            <v>Gyeongsu Lee</v>
          </cell>
        </row>
        <row r="125">
          <cell r="B125" t="str">
            <v>Seong Bok Lee</v>
          </cell>
        </row>
        <row r="126">
          <cell r="B126" t="str">
            <v>Sang Yun Lee</v>
          </cell>
        </row>
        <row r="127">
          <cell r="B127" t="str">
            <v>Yoonpyo Hong(Eugene)</v>
          </cell>
        </row>
        <row r="128">
          <cell r="B128" t="str">
            <v>Hyeran Moon (May)</v>
          </cell>
        </row>
        <row r="129">
          <cell r="B129" t="str">
            <v>Kim Jiyeon</v>
          </cell>
        </row>
        <row r="130">
          <cell r="B130" t="str">
            <v>Soonman Kwon</v>
          </cell>
        </row>
        <row r="131">
          <cell r="B131" t="str">
            <v>Inkyoung Han(已退出)</v>
          </cell>
        </row>
        <row r="132">
          <cell r="B132" t="str">
            <v>具东浩</v>
          </cell>
        </row>
        <row r="133">
          <cell r="B133" t="str">
            <v>Moonjung Choi</v>
          </cell>
        </row>
        <row r="134">
          <cell r="B134" t="str">
            <v>Seungwook Choi</v>
          </cell>
        </row>
        <row r="135">
          <cell r="B135" t="str">
            <v>Hun-jae Park</v>
          </cell>
        </row>
        <row r="136">
          <cell r="B136" t="str">
            <v>Dohjae Lee</v>
          </cell>
        </row>
        <row r="137">
          <cell r="B137" t="str">
            <v>HeyKyoung Shin</v>
          </cell>
        </row>
        <row r="138">
          <cell r="B138" t="str">
            <v>X-Korean</v>
          </cell>
        </row>
        <row r="139">
          <cell r="B139" t="str">
            <v>-----NL-----(Jasmine)</v>
          </cell>
        </row>
        <row r="140">
          <cell r="B140" t="str">
            <v>Jeroen Van Laer</v>
          </cell>
        </row>
        <row r="141">
          <cell r="B141" t="str">
            <v>Ellen Wieleman</v>
          </cell>
        </row>
        <row r="142">
          <cell r="B142" t="str">
            <v>Ineke Smeets</v>
          </cell>
        </row>
        <row r="143">
          <cell r="B143" t="str">
            <v>Koen Vander Elst</v>
          </cell>
        </row>
        <row r="144">
          <cell r="B144" t="str">
            <v>Marie-Louise de Klerk</v>
          </cell>
        </row>
        <row r="145">
          <cell r="B145" t="str">
            <v>Leen van Antwerpen</v>
          </cell>
        </row>
        <row r="146">
          <cell r="B146" t="str">
            <v>X-Netherland</v>
          </cell>
        </row>
        <row r="147">
          <cell r="B147" t="str">
            <v>-----IT-----(Jasmine)</v>
          </cell>
        </row>
        <row r="148">
          <cell r="B148" t="str">
            <v>Mattia Brundo</v>
          </cell>
        </row>
        <row r="149">
          <cell r="B149" t="str">
            <v>Ilaria Mazzaferro</v>
          </cell>
        </row>
        <row r="150">
          <cell r="B150" t="str">
            <v>Monica Colman</v>
          </cell>
        </row>
        <row r="151">
          <cell r="B151" t="str">
            <v>Daniela Marina Rossi</v>
          </cell>
        </row>
        <row r="152">
          <cell r="B152" t="str">
            <v>X-Italian</v>
          </cell>
        </row>
        <row r="153">
          <cell r="B153" t="str">
            <v>-----DE-----(Jasmine)</v>
          </cell>
        </row>
        <row r="154">
          <cell r="B154" t="str">
            <v>Heike Fetting</v>
          </cell>
        </row>
        <row r="155">
          <cell r="B155" t="str">
            <v>Silla Lienau</v>
          </cell>
        </row>
        <row r="156">
          <cell r="B156" t="str">
            <v>Gottfried Fink</v>
          </cell>
        </row>
        <row r="157">
          <cell r="B157" t="str">
            <v>Martin Menzel</v>
          </cell>
        </row>
        <row r="158">
          <cell r="B158" t="str">
            <v>Susann Peshier</v>
          </cell>
        </row>
        <row r="159">
          <cell r="B159" t="str">
            <v>Antje Luecke</v>
          </cell>
        </row>
        <row r="160">
          <cell r="B160" t="str">
            <v>Thomas Blicker</v>
          </cell>
        </row>
        <row r="161">
          <cell r="B161" t="str">
            <v>Angelika Steiner</v>
          </cell>
        </row>
        <row r="162">
          <cell r="B162" t="str">
            <v xml:space="preserve">Ulrike Lichtner-Hegemann </v>
          </cell>
        </row>
        <row r="163">
          <cell r="B163" t="str">
            <v>Jens (Internal)</v>
          </cell>
        </row>
        <row r="164">
          <cell r="B164" t="str">
            <v>Timo</v>
          </cell>
        </row>
        <row r="165">
          <cell r="B165" t="str">
            <v>Guido Lenz</v>
          </cell>
        </row>
        <row r="166">
          <cell r="B166" t="str">
            <v>Heiko Pfeil</v>
          </cell>
        </row>
        <row r="167">
          <cell r="B167" t="str">
            <v>Philipp Weber</v>
          </cell>
        </row>
        <row r="168">
          <cell r="B168" t="str">
            <v>Uta Lausberg</v>
          </cell>
        </row>
        <row r="169">
          <cell r="B169" t="str">
            <v>X-German</v>
          </cell>
        </row>
        <row r="170">
          <cell r="B170" t="str">
            <v>-----FR_CA-----(Jasmine)</v>
          </cell>
        </row>
        <row r="171">
          <cell r="B171" t="str">
            <v>Vincent MIKO</v>
          </cell>
        </row>
        <row r="172">
          <cell r="B172" t="str">
            <v>Christine Renaud</v>
          </cell>
        </row>
        <row r="173">
          <cell r="B173" t="str">
            <v>Francois Desilets</v>
          </cell>
        </row>
        <row r="174">
          <cell r="B174" t="str">
            <v>Bob Lemay</v>
          </cell>
        </row>
        <row r="175">
          <cell r="B175" t="str">
            <v>Michele Lemieux-Madison</v>
          </cell>
        </row>
        <row r="176">
          <cell r="B176" t="str">
            <v>Anne Parent</v>
          </cell>
        </row>
        <row r="177">
          <cell r="B177" t="str">
            <v>Jean-François Mercier</v>
          </cell>
        </row>
        <row r="178">
          <cell r="B178" t="str">
            <v>Raphael Gingras</v>
          </cell>
        </row>
        <row r="179">
          <cell r="B179" t="str">
            <v>Lucile Bousquet</v>
          </cell>
        </row>
        <row r="180">
          <cell r="B180" t="str">
            <v>Tania Lafontaine</v>
          </cell>
        </row>
        <row r="181">
          <cell r="B181" t="str">
            <v>Geraldine Lalanne</v>
          </cell>
        </row>
        <row r="182">
          <cell r="B182" t="str">
            <v>Pierre Cantin</v>
          </cell>
        </row>
        <row r="183">
          <cell r="B183" t="str">
            <v>Corinne Duquette</v>
          </cell>
        </row>
        <row r="184">
          <cell r="B184" t="str">
            <v>David Coulombe</v>
          </cell>
        </row>
        <row r="185">
          <cell r="B185" t="str">
            <v>France-Renée Gagnon</v>
          </cell>
        </row>
        <row r="186">
          <cell r="B186" t="str">
            <v>X-fr-CA</v>
          </cell>
        </row>
        <row r="187">
          <cell r="B187" t="str">
            <v>-----ES_MX-----</v>
          </cell>
        </row>
        <row r="188">
          <cell r="B188" t="str">
            <v>Alfonso Vidal Romero Elizondo</v>
          </cell>
        </row>
        <row r="189">
          <cell r="B189" t="str">
            <v>Mónica Negrete Culbert</v>
          </cell>
        </row>
        <row r="190">
          <cell r="B190" t="str">
            <v>Carolina Imwinkelried</v>
          </cell>
        </row>
        <row r="191">
          <cell r="B191" t="str">
            <v>Miguel_Angel_Fuentes</v>
          </cell>
        </row>
        <row r="192">
          <cell r="B192" t="str">
            <v>Jose_Luis_Fonseca</v>
          </cell>
        </row>
        <row r="193">
          <cell r="B193" t="str">
            <v xml:space="preserve">Marco_Ramon </v>
          </cell>
        </row>
        <row r="194">
          <cell r="B194" t="str">
            <v>Raúl Guerrero Chávez</v>
          </cell>
        </row>
        <row r="195">
          <cell r="B195" t="str">
            <v>Alex Mata</v>
          </cell>
        </row>
        <row r="196">
          <cell r="B196" t="str">
            <v>Juan Nuño</v>
          </cell>
        </row>
        <row r="197">
          <cell r="B197" t="str">
            <v>Nathalie Veliz Solis</v>
          </cell>
        </row>
        <row r="198">
          <cell r="B198" t="str">
            <v>X-Mexico</v>
          </cell>
        </row>
        <row r="199">
          <cell r="B199" t="str">
            <v>------TW----(Iris)</v>
          </cell>
        </row>
        <row r="200">
          <cell r="B200" t="str">
            <v>Simon Wei</v>
          </cell>
        </row>
        <row r="201">
          <cell r="B201" t="str">
            <v>Christine Liao</v>
          </cell>
        </row>
        <row r="202">
          <cell r="B202" t="str">
            <v>Albert Chen</v>
          </cell>
        </row>
        <row r="203">
          <cell r="B203" t="str">
            <v>Chris Zhang</v>
          </cell>
        </row>
        <row r="204">
          <cell r="B204" t="str">
            <v>Charlie Chen</v>
          </cell>
        </row>
        <row r="205">
          <cell r="B205" t="str">
            <v>Peggy Chiang</v>
          </cell>
        </row>
        <row r="206">
          <cell r="B206" t="str">
            <v>Li qianqian</v>
          </cell>
        </row>
        <row r="207">
          <cell r="B207" t="str">
            <v>Pai-Chin Chi</v>
          </cell>
        </row>
        <row r="208">
          <cell r="B208" t="str">
            <v>Kate</v>
          </cell>
        </row>
        <row r="209">
          <cell r="B209" t="str">
            <v>Wolfie Zhao</v>
          </cell>
        </row>
        <row r="210">
          <cell r="B210" t="str">
            <v>Vicki Chou</v>
          </cell>
        </row>
        <row r="211">
          <cell r="B211" t="str">
            <v>Jean CHEN</v>
          </cell>
        </row>
        <row r="212">
          <cell r="B212" t="str">
            <v>Phoebe Chung</v>
          </cell>
        </row>
        <row r="213">
          <cell r="B213" t="str">
            <v>赵玉婷</v>
          </cell>
        </row>
        <row r="214">
          <cell r="B214" t="str">
            <v>汪伟</v>
          </cell>
        </row>
        <row r="215">
          <cell r="B215" t="str">
            <v>武月芳</v>
          </cell>
        </row>
        <row r="216">
          <cell r="B216" t="str">
            <v>X-Taiwan</v>
          </cell>
        </row>
        <row r="217">
          <cell r="B217" t="str">
            <v>------CA----(Jasmine)</v>
          </cell>
        </row>
        <row r="218">
          <cell r="B218" t="str">
            <v>Anna Vidal</v>
          </cell>
        </row>
        <row r="219">
          <cell r="B219" t="str">
            <v>Jeroni Rico Pascual</v>
          </cell>
        </row>
        <row r="220">
          <cell r="B220" t="str">
            <v>Marta Pou Rovira</v>
          </cell>
        </row>
        <row r="221">
          <cell r="B221" t="str">
            <v>Francesc Jubany</v>
          </cell>
        </row>
        <row r="222">
          <cell r="B222" t="str">
            <v>Rafael Morata</v>
          </cell>
        </row>
        <row r="223">
          <cell r="B223" t="str">
            <v>Lurdes Pons Comellas</v>
          </cell>
        </row>
        <row r="224">
          <cell r="B224" t="str">
            <v>Myriam Barbera</v>
          </cell>
        </row>
        <row r="225">
          <cell r="B225" t="str">
            <v>Monica Iniesta Guerra</v>
          </cell>
        </row>
        <row r="226">
          <cell r="B226" t="str">
            <v>Marta Rodeja Coloma</v>
          </cell>
        </row>
        <row r="227">
          <cell r="B227" t="str">
            <v>Jaume Ferro</v>
          </cell>
        </row>
        <row r="228">
          <cell r="B228" t="str">
            <v>Gerard Grivé</v>
          </cell>
        </row>
        <row r="229">
          <cell r="B229" t="str">
            <v>Eloi Nadal Carrillo</v>
          </cell>
        </row>
        <row r="230">
          <cell r="B230" t="str">
            <v>X-Catalan</v>
          </cell>
        </row>
        <row r="231">
          <cell r="B231" t="str">
            <v>------EN-----(Jasmine&amp;Iris)</v>
          </cell>
        </row>
        <row r="232">
          <cell r="B232" t="str">
            <v xml:space="preserve">Jannen Ulvinen </v>
          </cell>
        </row>
        <row r="233">
          <cell r="B233" t="str">
            <v>Velimatti</v>
          </cell>
        </row>
        <row r="234">
          <cell r="B234" t="str">
            <v>Kari Korkatti</v>
          </cell>
        </row>
        <row r="235">
          <cell r="B235" t="str">
            <v>Lari Kuhanen</v>
          </cell>
        </row>
        <row r="236">
          <cell r="B236" t="str">
            <v>Wang Bijun</v>
          </cell>
        </row>
        <row r="237">
          <cell r="B237" t="str">
            <v>Jane Kong</v>
          </cell>
        </row>
        <row r="238">
          <cell r="B238" t="str">
            <v>nicholas.trites</v>
          </cell>
        </row>
        <row r="239">
          <cell r="B239" t="str">
            <v>Kin Lam</v>
          </cell>
        </row>
        <row r="240">
          <cell r="B240" t="str">
            <v>冯荔</v>
          </cell>
        </row>
        <row r="241">
          <cell r="B241" t="str">
            <v>Michael St. Louis</v>
          </cell>
        </row>
        <row r="242">
          <cell r="B242" t="str">
            <v>Vicky</v>
          </cell>
        </row>
        <row r="243">
          <cell r="B243" t="str">
            <v>Masamitsu Fukunaga</v>
          </cell>
        </row>
        <row r="244">
          <cell r="B244" t="str">
            <v>Ikimune_EN</v>
          </cell>
        </row>
        <row r="245">
          <cell r="B245" t="str">
            <v>Yutaka Kato</v>
          </cell>
        </row>
        <row r="246">
          <cell r="B246" t="str">
            <v>Yugo Arae</v>
          </cell>
        </row>
        <row r="247">
          <cell r="B247" t="str">
            <v>Kimiko Okada</v>
          </cell>
        </row>
        <row r="248">
          <cell r="B248" t="str">
            <v>Tokiharu Iwanaga</v>
          </cell>
        </row>
        <row r="249">
          <cell r="B249" t="str">
            <v>Miho Watanabe</v>
          </cell>
        </row>
        <row r="250">
          <cell r="B250" t="str">
            <v>Ken Kasamatsu</v>
          </cell>
        </row>
        <row r="251">
          <cell r="B251" t="str">
            <v>Satoshi Watanabe</v>
          </cell>
        </row>
        <row r="252">
          <cell r="B252" t="str">
            <v>Joseph Pennel(Joe)</v>
          </cell>
        </row>
        <row r="253">
          <cell r="B253" t="str">
            <v>Yuki Urayama</v>
          </cell>
        </row>
        <row r="254">
          <cell r="B254" t="str">
            <v>Shinwoong Choi</v>
          </cell>
        </row>
        <row r="255">
          <cell r="B255" t="str">
            <v>Erika Chae</v>
          </cell>
        </row>
        <row r="256">
          <cell r="B256" t="str">
            <v>Hyunyoung Jung</v>
          </cell>
        </row>
        <row r="257">
          <cell r="B257" t="str">
            <v>Gyeongsu Lee</v>
          </cell>
        </row>
        <row r="258">
          <cell r="B258" t="str">
            <v>Sang Yun Lee</v>
          </cell>
        </row>
        <row r="259">
          <cell r="B259" t="str">
            <v xml:space="preserve">Yoon Hee </v>
          </cell>
        </row>
        <row r="260">
          <cell r="B260" t="str">
            <v>Seungwook Choi</v>
          </cell>
        </row>
        <row r="261">
          <cell r="B261" t="str">
            <v>Seungwoo Lee</v>
          </cell>
        </row>
        <row r="262">
          <cell r="B262" t="str">
            <v>Hugh Lawson-Tancred</v>
          </cell>
        </row>
        <row r="263">
          <cell r="B263" t="str">
            <v>Rhys Thomas</v>
          </cell>
        </row>
        <row r="264">
          <cell r="B264" t="str">
            <v>Dedrick Kline</v>
          </cell>
        </row>
        <row r="265">
          <cell r="B265" t="str">
            <v>Christine Liao</v>
          </cell>
        </row>
        <row r="266">
          <cell r="B266" t="str">
            <v>Phoebe Chung</v>
          </cell>
        </row>
        <row r="267">
          <cell r="B267" t="str">
            <v>Chris Zhang</v>
          </cell>
        </row>
        <row r="268">
          <cell r="B268" t="str">
            <v>X-English</v>
          </cell>
        </row>
        <row r="269">
          <cell r="B269" t="str">
            <v>------fr_FR---</v>
          </cell>
        </row>
        <row r="270">
          <cell r="B270" t="str">
            <v>Colette Velletaz</v>
          </cell>
        </row>
        <row r="271">
          <cell r="B271" t="str">
            <v>Nathalie Delarbre</v>
          </cell>
        </row>
        <row r="272">
          <cell r="B272" t="str">
            <v>Paul Patruno</v>
          </cell>
        </row>
        <row r="273">
          <cell r="B273" t="str">
            <v>X-fr-FR</v>
          </cell>
        </row>
        <row r="274">
          <cell r="B274" t="str">
            <v>------VI-----(Jasmine)</v>
          </cell>
        </row>
        <row r="275">
          <cell r="B275" t="str">
            <v>Meika Dao</v>
          </cell>
        </row>
        <row r="276">
          <cell r="B276" t="str">
            <v>Panpan</v>
          </cell>
        </row>
        <row r="277">
          <cell r="B277" t="str">
            <v>X-VI</v>
          </cell>
        </row>
        <row r="278">
          <cell r="B278" t="str">
            <v>------TL-----(Jasmine)</v>
          </cell>
        </row>
        <row r="279">
          <cell r="B279" t="str">
            <v>Subhra Ranjan</v>
          </cell>
        </row>
        <row r="280">
          <cell r="B280" t="str">
            <v>Rose Leilani V. Estepa</v>
          </cell>
        </row>
        <row r="281">
          <cell r="B281" t="str">
            <v>X-TL</v>
          </cell>
        </row>
        <row r="282">
          <cell r="B282" t="str">
            <v>------SV-----</v>
          </cell>
        </row>
        <row r="283">
          <cell r="B283" t="str">
            <v>Lars-Erik Ljungberg</v>
          </cell>
        </row>
        <row r="284">
          <cell r="B284" t="str">
            <v>Katarina Aronsson</v>
          </cell>
        </row>
        <row r="285">
          <cell r="B285" t="str">
            <v>------NO-----</v>
          </cell>
        </row>
        <row r="286">
          <cell r="B286" t="str">
            <v>Jon Kittilsen</v>
          </cell>
        </row>
        <row r="287">
          <cell r="B287" t="str">
            <v>------DA-----</v>
          </cell>
        </row>
        <row r="288">
          <cell r="B288" t="str">
            <v>Brian Alvin Poulsen</v>
          </cell>
        </row>
        <row r="289">
          <cell r="B289" t="str">
            <v>------PM-----</v>
          </cell>
        </row>
        <row r="290">
          <cell r="B290" t="str">
            <v>Shasha Zhao</v>
          </cell>
        </row>
        <row r="291">
          <cell r="B291" t="str">
            <v>Yanting Liu</v>
          </cell>
        </row>
        <row r="292">
          <cell r="B292" t="str">
            <v>Lin Zhu</v>
          </cell>
        </row>
        <row r="293">
          <cell r="B293" t="str">
            <v>Pingfeng Liu</v>
          </cell>
        </row>
        <row r="294">
          <cell r="B294" t="str">
            <v>Ikimune-E</v>
          </cell>
        </row>
        <row r="299">
          <cell r="B299" t="str">
            <v>*</v>
          </cell>
        </row>
        <row r="300">
          <cell r="B300" t="str">
            <v>Chinese (PRC)</v>
          </cell>
        </row>
        <row r="301">
          <cell r="B301" t="str">
            <v>Japanese</v>
          </cell>
        </row>
        <row r="302">
          <cell r="B302" t="str">
            <v>Chinese (Hong Kong)</v>
          </cell>
        </row>
        <row r="303">
          <cell r="B303" t="str">
            <v>Finnish</v>
          </cell>
        </row>
        <row r="304">
          <cell r="B304" t="str">
            <v>Italian (Italy)</v>
          </cell>
        </row>
        <row r="305">
          <cell r="B305" t="str">
            <v>German (Germany)</v>
          </cell>
        </row>
        <row r="306">
          <cell r="B306" t="str">
            <v>French (Canada)</v>
          </cell>
        </row>
        <row r="307">
          <cell r="B307" t="str">
            <v>Dutch (Netherlands)</v>
          </cell>
        </row>
        <row r="308">
          <cell r="B308" t="str">
            <v>Korean</v>
          </cell>
        </row>
        <row r="309">
          <cell r="B309" t="str">
            <v>Spanish (Mexico)</v>
          </cell>
        </row>
        <row r="310">
          <cell r="B310" t="str">
            <v>Chinese (Taiwan)</v>
          </cell>
        </row>
        <row r="311">
          <cell r="B311" t="str">
            <v>English (United States)</v>
          </cell>
        </row>
        <row r="312">
          <cell r="B312" t="str">
            <v>Spanish (International)</v>
          </cell>
        </row>
        <row r="313">
          <cell r="B313" t="str">
            <v>Catalan</v>
          </cell>
        </row>
        <row r="314">
          <cell r="B314" t="str">
            <v>English (United States)</v>
          </cell>
        </row>
        <row r="315">
          <cell r="B315" t="str">
            <v>French (France)</v>
          </cell>
        </row>
        <row r="316">
          <cell r="B316" t="str">
            <v>Vietnamese</v>
          </cell>
        </row>
        <row r="317">
          <cell r="B317" t="str">
            <v>Tagalog</v>
          </cell>
        </row>
        <row r="321">
          <cell r="B321" t="str">
            <v>*</v>
          </cell>
        </row>
        <row r="322">
          <cell r="B322" t="str">
            <v>IT APP</v>
          </cell>
        </row>
        <row r="323">
          <cell r="B323" t="str">
            <v>Body Repair</v>
          </cell>
        </row>
        <row r="326">
          <cell r="B326" t="str">
            <v>Charging Infrastructure</v>
          </cell>
        </row>
        <row r="327">
          <cell r="B327" t="str">
            <v>Delivery</v>
          </cell>
        </row>
        <row r="329">
          <cell r="B329" t="str">
            <v>Firmware</v>
          </cell>
        </row>
        <row r="332">
          <cell r="B332" t="str">
            <v>HR</v>
          </cell>
        </row>
        <row r="335">
          <cell r="B335" t="str">
            <v>Legal</v>
          </cell>
        </row>
        <row r="337">
          <cell r="B337" t="str">
            <v>Service Operations</v>
          </cell>
        </row>
        <row r="339">
          <cell r="B339" t="str">
            <v>Ownership Experience</v>
          </cell>
        </row>
        <row r="343">
          <cell r="B343" t="str">
            <v>Retail</v>
          </cell>
        </row>
        <row r="348">
          <cell r="B348" t="str">
            <v>Sales Training</v>
          </cell>
        </row>
        <row r="350">
          <cell r="B350" t="str">
            <v>Service Engineering</v>
          </cell>
        </row>
        <row r="351">
          <cell r="B351" t="str">
            <v>Tech Pubs</v>
          </cell>
        </row>
        <row r="352">
          <cell r="B352" t="str">
            <v>Tesla Academy</v>
          </cell>
        </row>
        <row r="355">
          <cell r="B355" t="str">
            <v>Tesla Energy</v>
          </cell>
        </row>
        <row r="360">
          <cell r="B360" t="str">
            <v>Website-Smartling</v>
          </cell>
        </row>
        <row r="366">
          <cell r="B366" t="str">
            <v>Docx</v>
          </cell>
        </row>
        <row r="367">
          <cell r="B367" t="str">
            <v>InDesign</v>
          </cell>
        </row>
        <row r="368">
          <cell r="B368" t="str">
            <v>FrameMaker</v>
          </cell>
        </row>
        <row r="369">
          <cell r="B369" t="str">
            <v>Graphic</v>
          </cell>
        </row>
        <row r="370">
          <cell r="B370" t="str">
            <v>Doc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Tracking"/>
      <sheetName val="Database"/>
      <sheetName val="Resource"/>
      <sheetName val="IncomeReport"/>
      <sheetName val="FinancialAnalysis"/>
      <sheetName val="POCreator"/>
      <sheetName val="MonthlyPO_Log"/>
      <sheetName val="PO2Vendor"/>
      <sheetName val="PO4Review"/>
      <sheetName val="PO&amp;Invoice"/>
      <sheetName val="InvoiceModel"/>
      <sheetName val="Invoice"/>
      <sheetName val="SmartlingMonthly"/>
      <sheetName val="PO_Tesla"/>
    </sheetNames>
    <sheetDataSet>
      <sheetData sheetId="0"/>
      <sheetData sheetId="1">
        <row r="5">
          <cell r="B5" t="str">
            <v>-----CN-----(Pingfeng)</v>
          </cell>
        </row>
        <row r="6">
          <cell r="B6" t="str">
            <v>Zheng Lin</v>
          </cell>
        </row>
        <row r="7">
          <cell r="B7" t="str">
            <v>Zhang Jun</v>
          </cell>
        </row>
        <row r="8">
          <cell r="B8" t="str">
            <v>Wang Bijun</v>
          </cell>
        </row>
        <row r="9">
          <cell r="B9" t="str">
            <v>Guo Zhanying</v>
          </cell>
        </row>
        <row r="10">
          <cell r="B10" t="str">
            <v>Wang Qian</v>
          </cell>
        </row>
        <row r="11">
          <cell r="B11" t="str">
            <v>Li Yingsong(out)</v>
          </cell>
        </row>
        <row r="12">
          <cell r="B12" t="str">
            <v>nicholas.trites</v>
          </cell>
        </row>
        <row r="13">
          <cell r="B13" t="str">
            <v>慧灵译家_CN</v>
          </cell>
        </row>
        <row r="14">
          <cell r="B14" t="str">
            <v>Jane Kong</v>
          </cell>
        </row>
        <row r="15">
          <cell r="B15" t="str">
            <v>Kin Lam</v>
          </cell>
        </row>
        <row r="16">
          <cell r="B16" t="str">
            <v>Michael St. Louis</v>
          </cell>
        </row>
        <row r="17">
          <cell r="B17" t="str">
            <v>Tingyuan.chen</v>
          </cell>
        </row>
        <row r="18">
          <cell r="B18" t="str">
            <v>Vicky</v>
          </cell>
        </row>
        <row r="19">
          <cell r="B19" t="str">
            <v>冯荔</v>
          </cell>
        </row>
        <row r="20">
          <cell r="B20" t="str">
            <v>-----FI-----(Zhu Lin)</v>
          </cell>
        </row>
        <row r="21">
          <cell r="B21" t="str">
            <v xml:space="preserve">Jannen Ulvinen </v>
          </cell>
        </row>
        <row r="22">
          <cell r="B22" t="str">
            <v>Velimatti</v>
          </cell>
        </row>
        <row r="23">
          <cell r="B23" t="str">
            <v>Lari Kuhanen</v>
          </cell>
        </row>
        <row r="24">
          <cell r="B24" t="str">
            <v>Mikko Hovi</v>
          </cell>
        </row>
        <row r="25">
          <cell r="B25" t="str">
            <v>Heli Salmenkangas</v>
          </cell>
        </row>
        <row r="26">
          <cell r="B26" t="str">
            <v>Kari Korkatti</v>
          </cell>
        </row>
        <row r="27">
          <cell r="B27" t="str">
            <v>-----HK-----(Pingfeng)</v>
          </cell>
        </row>
        <row r="28">
          <cell r="B28" t="str">
            <v>Lily Lau</v>
          </cell>
        </row>
        <row r="29">
          <cell r="B29" t="str">
            <v>Wang Zheng</v>
          </cell>
        </row>
        <row r="30">
          <cell r="B30" t="str">
            <v>David Lo</v>
          </cell>
        </row>
        <row r="31">
          <cell r="B31" t="str">
            <v>Agibale Huang</v>
          </cell>
        </row>
        <row r="32">
          <cell r="B32" t="str">
            <v>William Chao</v>
          </cell>
        </row>
        <row r="33">
          <cell r="B33" t="str">
            <v>慧灵译家</v>
          </cell>
        </row>
        <row r="34">
          <cell r="B34" t="str">
            <v>Lam, Mei Ling</v>
          </cell>
        </row>
        <row r="35">
          <cell r="B35" t="str">
            <v>Michael</v>
          </cell>
        </row>
        <row r="36">
          <cell r="B36" t="str">
            <v>Siu, Hiu Ho Barnet</v>
          </cell>
        </row>
        <row r="37">
          <cell r="B37" t="str">
            <v>-----JA-----(Iris)</v>
          </cell>
        </row>
        <row r="38">
          <cell r="B38" t="str">
            <v>Masamitsu Fukunaga</v>
          </cell>
        </row>
        <row r="39">
          <cell r="B39" t="str">
            <v>Ikimune</v>
          </cell>
        </row>
        <row r="40">
          <cell r="B40" t="str">
            <v>Taro Nagatori</v>
          </cell>
        </row>
        <row r="41">
          <cell r="B41" t="str">
            <v>Kohaya Hiroko</v>
          </cell>
        </row>
        <row r="42">
          <cell r="B42" t="str">
            <v>Yutaka Kato</v>
          </cell>
        </row>
        <row r="43">
          <cell r="B43" t="str">
            <v>Akiko Kawabata</v>
          </cell>
        </row>
        <row r="44">
          <cell r="B44" t="str">
            <v>Miho Watanabe</v>
          </cell>
        </row>
        <row r="45">
          <cell r="B45" t="str">
            <v>Tokiharu Iwanaga</v>
          </cell>
        </row>
        <row r="46">
          <cell r="B46" t="str">
            <v>Yugo Arae</v>
          </cell>
        </row>
        <row r="47">
          <cell r="B47" t="str">
            <v>Kimiko Okada</v>
          </cell>
        </row>
        <row r="48">
          <cell r="B48" t="str">
            <v>-----ES-----(Iris)</v>
          </cell>
        </row>
        <row r="49">
          <cell r="B49" t="str">
            <v>José Antonio Ugarte</v>
          </cell>
        </row>
        <row r="50">
          <cell r="B50" t="str">
            <v>Ignacio Marchione</v>
          </cell>
        </row>
        <row r="51">
          <cell r="B51" t="str">
            <v>Pilar Vasquez</v>
          </cell>
        </row>
        <row r="52">
          <cell r="B52" t="str">
            <v>José David Gonzalez</v>
          </cell>
        </row>
        <row r="53">
          <cell r="B53" t="str">
            <v>Esther Valls</v>
          </cell>
        </row>
        <row r="54">
          <cell r="B54" t="str">
            <v>Francesc Jubany</v>
          </cell>
        </row>
        <row r="55">
          <cell r="B55" t="str">
            <v>Claudia Franco</v>
          </cell>
        </row>
        <row r="56">
          <cell r="B56" t="str">
            <v>Jorge Sanchis Serrano</v>
          </cell>
        </row>
        <row r="57">
          <cell r="B57" t="str">
            <v>-------KO----(Zhu Lin)</v>
          </cell>
        </row>
        <row r="58">
          <cell r="B58" t="str">
            <v>Seungwoo Lee</v>
          </cell>
        </row>
        <row r="59">
          <cell r="B59" t="str">
            <v>Seungwook Choi</v>
          </cell>
        </row>
        <row r="60">
          <cell r="B60" t="str">
            <v>Chae</v>
          </cell>
        </row>
        <row r="61">
          <cell r="B61" t="str">
            <v>Hun-jae Park</v>
          </cell>
        </row>
        <row r="62">
          <cell r="B62" t="str">
            <v>Dohjae Lee</v>
          </cell>
        </row>
        <row r="63">
          <cell r="B63" t="str">
            <v>Shinwoong Choi</v>
          </cell>
        </row>
        <row r="64">
          <cell r="B64" t="str">
            <v>HeyKyoung Shin</v>
          </cell>
        </row>
        <row r="65">
          <cell r="B65" t="str">
            <v>Moonjung Choi</v>
          </cell>
        </row>
        <row r="66">
          <cell r="B66" t="str">
            <v>Jihee Kim</v>
          </cell>
        </row>
        <row r="67">
          <cell r="B67" t="str">
            <v>Hyunyoung Jung</v>
          </cell>
        </row>
        <row r="68">
          <cell r="B68" t="str">
            <v>Erika Chae</v>
          </cell>
        </row>
        <row r="69">
          <cell r="B69" t="str">
            <v>Gyeongsu Lee</v>
          </cell>
        </row>
        <row r="70">
          <cell r="B70" t="str">
            <v xml:space="preserve">Seong Bok Lee  </v>
          </cell>
        </row>
        <row r="71">
          <cell r="B71" t="str">
            <v>Sang Yun Lee</v>
          </cell>
        </row>
        <row r="72">
          <cell r="B72" t="str">
            <v xml:space="preserve">Yoon Hee </v>
          </cell>
        </row>
        <row r="73">
          <cell r="B73" t="str">
            <v>-----NL-----(Zhu Lin)</v>
          </cell>
        </row>
        <row r="74">
          <cell r="B74" t="str">
            <v>Jeroen Van Laer</v>
          </cell>
        </row>
        <row r="75">
          <cell r="B75" t="str">
            <v>Ellen Wieleman</v>
          </cell>
        </row>
        <row r="76">
          <cell r="B76" t="str">
            <v>Ineke Smeets</v>
          </cell>
        </row>
        <row r="77">
          <cell r="B77" t="str">
            <v>Koen Vander Elst</v>
          </cell>
        </row>
        <row r="78">
          <cell r="B78" t="str">
            <v>Marie-Louise de Klerk</v>
          </cell>
        </row>
        <row r="79">
          <cell r="B79" t="str">
            <v>Leen van Antwerpen</v>
          </cell>
        </row>
        <row r="80">
          <cell r="B80" t="str">
            <v>-----IT-----(Zhu Lin)</v>
          </cell>
        </row>
        <row r="81">
          <cell r="B81" t="str">
            <v>Mattia Brundo</v>
          </cell>
        </row>
        <row r="82">
          <cell r="B82" t="str">
            <v>Ilaria Mazzaferro</v>
          </cell>
        </row>
        <row r="83">
          <cell r="B83" t="str">
            <v>Monica Colman</v>
          </cell>
        </row>
        <row r="84">
          <cell r="B84" t="str">
            <v>Daniela Marina Rossi</v>
          </cell>
        </row>
        <row r="85">
          <cell r="B85" t="str">
            <v>-----DE-----(Zhu Lin)</v>
          </cell>
        </row>
        <row r="86">
          <cell r="B86" t="str">
            <v>Heike Fetting</v>
          </cell>
        </row>
        <row r="87">
          <cell r="B87" t="str">
            <v>Silla Lienau</v>
          </cell>
        </row>
        <row r="88">
          <cell r="B88" t="str">
            <v>Gottfried Fink</v>
          </cell>
        </row>
        <row r="89">
          <cell r="B89" t="str">
            <v>Susann Peshier</v>
          </cell>
        </row>
        <row r="90">
          <cell r="B90" t="str">
            <v>Antje Luecke</v>
          </cell>
        </row>
        <row r="91">
          <cell r="B91" t="str">
            <v>-----FR-CA-----(Zhu Lin)</v>
          </cell>
        </row>
        <row r="92">
          <cell r="B92" t="str">
            <v>Vincent MIKO</v>
          </cell>
        </row>
        <row r="93">
          <cell r="B93" t="str">
            <v>Christine Renaud</v>
          </cell>
        </row>
        <row r="94">
          <cell r="B94" t="str">
            <v>Francois Desilets</v>
          </cell>
        </row>
        <row r="95">
          <cell r="B95" t="str">
            <v>Bob Lemay</v>
          </cell>
        </row>
        <row r="96">
          <cell r="B96" t="str">
            <v>-----ES_MX-----(Pingfeng)</v>
          </cell>
        </row>
        <row r="97">
          <cell r="B97" t="str">
            <v>Alfonso Vidal Romero Elizondo</v>
          </cell>
        </row>
        <row r="98">
          <cell r="B98" t="str">
            <v>Mónica Negrete Culbert</v>
          </cell>
        </row>
        <row r="99">
          <cell r="B99" t="str">
            <v>Carolina Imwinkelried</v>
          </cell>
        </row>
        <row r="100">
          <cell r="B100" t="str">
            <v>Miguel_Angel_Fuentes</v>
          </cell>
        </row>
        <row r="101">
          <cell r="B101" t="str">
            <v>Jose_Luis_Fonseca</v>
          </cell>
        </row>
        <row r="102">
          <cell r="B102" t="str">
            <v xml:space="preserve">Marco_Ramon </v>
          </cell>
        </row>
        <row r="103">
          <cell r="B103" t="str">
            <v>Raúl Guerrero Chávez</v>
          </cell>
        </row>
        <row r="104">
          <cell r="B104" t="str">
            <v>Alex Mata</v>
          </cell>
        </row>
        <row r="105">
          <cell r="B105" t="str">
            <v>Juan Nuño</v>
          </cell>
        </row>
        <row r="106">
          <cell r="B106" t="str">
            <v>------TW----(Ping Feng)</v>
          </cell>
        </row>
        <row r="107">
          <cell r="B107" t="str">
            <v>Simon Wei</v>
          </cell>
        </row>
        <row r="108">
          <cell r="B108" t="str">
            <v>Christine Liao</v>
          </cell>
        </row>
        <row r="109">
          <cell r="B109" t="str">
            <v>Pai-Chin Chi</v>
          </cell>
        </row>
        <row r="110">
          <cell r="B110" t="str">
            <v>Albert Chen</v>
          </cell>
        </row>
        <row r="111">
          <cell r="B111" t="str">
            <v>Kate</v>
          </cell>
        </row>
        <row r="112">
          <cell r="B112" t="str">
            <v>Chris Zhang</v>
          </cell>
        </row>
        <row r="113">
          <cell r="B113" t="str">
            <v>Wolfie Zhao</v>
          </cell>
        </row>
        <row r="114">
          <cell r="B114" t="str">
            <v>------Catalan----(Zhu Lin)</v>
          </cell>
        </row>
        <row r="115">
          <cell r="B115" t="str">
            <v>Anna Vidal</v>
          </cell>
        </row>
        <row r="116">
          <cell r="B116" t="str">
            <v>Jeroni Rico Pascual</v>
          </cell>
        </row>
        <row r="117">
          <cell r="B117" t="str">
            <v>Marta Pou Rovira</v>
          </cell>
        </row>
        <row r="118">
          <cell r="B118" t="str">
            <v>Francesc Jubany</v>
          </cell>
        </row>
        <row r="119">
          <cell r="B119" t="str">
            <v>Rafael Morata</v>
          </cell>
        </row>
        <row r="120">
          <cell r="B120" t="str">
            <v>Jaume Ferro</v>
          </cell>
        </row>
        <row r="121">
          <cell r="B121" t="str">
            <v>Ikimune-E</v>
          </cell>
        </row>
      </sheetData>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5.xml><?xml version="1.0" encoding="utf-8"?>
<externalLink xmlns:r="http://schemas.openxmlformats.org/officeDocument/2006/relationships" xmlns="http://schemas.openxmlformats.org/spreadsheetml/2006/main">
  <externalBook r:id="rId1">
    <sheetNames>
      <sheetName val="Tracking"/>
      <sheetName val="Resource"/>
      <sheetName val="Database"/>
      <sheetName val="Financial&amp;POCreator"/>
      <sheetName val="PO2Vendor"/>
      <sheetName val="HiPM"/>
      <sheetName val="PO_Tesla"/>
      <sheetName val="PO_Tracking"/>
      <sheetName val="Invoice_Tracker"/>
      <sheetName val="Invoice"/>
      <sheetName val="PO4Review"/>
      <sheetName val="SmartlingMonthly"/>
      <sheetName val="Sheet1"/>
    </sheetNames>
    <sheetDataSet>
      <sheetData sheetId="0"/>
      <sheetData sheetId="1"/>
      <sheetData sheetId="2">
        <row r="5">
          <cell r="B5" t="str">
            <v>-----CN-----</v>
          </cell>
        </row>
        <row r="6">
          <cell r="B6" t="str">
            <v>Zheng Lin</v>
          </cell>
        </row>
        <row r="7">
          <cell r="B7" t="str">
            <v>Zhang Jun</v>
          </cell>
        </row>
        <row r="8">
          <cell r="B8" t="str">
            <v>Wang Bijun</v>
          </cell>
        </row>
        <row r="9">
          <cell r="B9" t="str">
            <v>Guo Zhanying</v>
          </cell>
        </row>
        <row r="10">
          <cell r="B10" t="str">
            <v>Li Yingsong(out)</v>
          </cell>
        </row>
        <row r="11">
          <cell r="B11" t="str">
            <v>-----FI-----</v>
          </cell>
        </row>
        <row r="12">
          <cell r="B12" t="str">
            <v xml:space="preserve">Jannen Ulvinen </v>
          </cell>
        </row>
        <row r="13">
          <cell r="B13" t="str">
            <v>Velimatti</v>
          </cell>
        </row>
        <row r="14">
          <cell r="B14" t="str">
            <v>Lari Kuhanen</v>
          </cell>
        </row>
        <row r="15">
          <cell r="B15" t="str">
            <v>-----HK-----</v>
          </cell>
        </row>
        <row r="16">
          <cell r="B16" t="str">
            <v>Lily Lau</v>
          </cell>
        </row>
        <row r="17">
          <cell r="B17" t="str">
            <v>Wang Zheng</v>
          </cell>
        </row>
        <row r="18">
          <cell r="B18" t="str">
            <v>David Lo</v>
          </cell>
        </row>
        <row r="19">
          <cell r="B19" t="str">
            <v>Agibale Huang</v>
          </cell>
        </row>
        <row r="20">
          <cell r="B20" t="str">
            <v>William Chao</v>
          </cell>
        </row>
        <row r="21">
          <cell r="B21" t="str">
            <v>慧灵译家</v>
          </cell>
        </row>
        <row r="22">
          <cell r="B22" t="str">
            <v>Lam, Mei Ling</v>
          </cell>
        </row>
        <row r="23">
          <cell r="B23" t="str">
            <v>Siu, Hiu Ho Barnet</v>
          </cell>
        </row>
        <row r="24">
          <cell r="B24" t="str">
            <v>-----JA-----</v>
          </cell>
        </row>
        <row r="25">
          <cell r="B25" t="str">
            <v>Masamitsu Fukunaga</v>
          </cell>
        </row>
        <row r="26">
          <cell r="B26" t="str">
            <v>Ikimune</v>
          </cell>
        </row>
        <row r="27">
          <cell r="B27" t="str">
            <v>Taro Nagatori</v>
          </cell>
        </row>
        <row r="28">
          <cell r="B28" t="str">
            <v>Kohaya Hiroko</v>
          </cell>
        </row>
        <row r="29">
          <cell r="B29" t="str">
            <v>Yutaka Kato</v>
          </cell>
        </row>
        <row r="30">
          <cell r="B30" t="str">
            <v>Akiko Kawabata</v>
          </cell>
        </row>
        <row r="31">
          <cell r="B31" t="str">
            <v>-----ES-----</v>
          </cell>
        </row>
        <row r="32">
          <cell r="B32" t="str">
            <v>José Antonio Ugarte</v>
          </cell>
        </row>
        <row r="33">
          <cell r="B33" t="str">
            <v>Ignacio Marchione</v>
          </cell>
        </row>
        <row r="34">
          <cell r="B34" t="str">
            <v>Pilar Vasquez</v>
          </cell>
        </row>
        <row r="35">
          <cell r="B35" t="str">
            <v>José David Gonzalez</v>
          </cell>
        </row>
        <row r="36">
          <cell r="B36" t="str">
            <v>-------KO----</v>
          </cell>
        </row>
        <row r="37">
          <cell r="B37" t="str">
            <v>Seungwoo Lee</v>
          </cell>
        </row>
        <row r="38">
          <cell r="B38" t="str">
            <v>Seungwook Choi</v>
          </cell>
        </row>
        <row r="39">
          <cell r="B39" t="str">
            <v>Luo haiyue</v>
          </cell>
        </row>
        <row r="40">
          <cell r="B40" t="str">
            <v>Chae</v>
          </cell>
        </row>
        <row r="41">
          <cell r="B41" t="str">
            <v>Shen zhengri</v>
          </cell>
        </row>
        <row r="42">
          <cell r="B42" t="str">
            <v>-----NL-----</v>
          </cell>
        </row>
        <row r="43">
          <cell r="B43" t="str">
            <v>Jeroen Van Laer</v>
          </cell>
        </row>
        <row r="44">
          <cell r="B44" t="str">
            <v>Ellen Wieleman</v>
          </cell>
        </row>
        <row r="45">
          <cell r="B45" t="str">
            <v>Ineke Smeets</v>
          </cell>
        </row>
        <row r="46">
          <cell r="B46" t="str">
            <v>Koen Vander Elst</v>
          </cell>
        </row>
        <row r="47">
          <cell r="B47" t="str">
            <v>Marie-Louise de Klerk</v>
          </cell>
        </row>
        <row r="48">
          <cell r="B48" t="str">
            <v>Leen van Antwerpen</v>
          </cell>
        </row>
        <row r="49">
          <cell r="B49" t="str">
            <v>-----IT-----</v>
          </cell>
        </row>
        <row r="50">
          <cell r="B50" t="str">
            <v>Mattia Brundo</v>
          </cell>
        </row>
        <row r="51">
          <cell r="B51" t="str">
            <v>Ilaria Mazzaferro</v>
          </cell>
        </row>
        <row r="52">
          <cell r="B52" t="str">
            <v>Monica Colman</v>
          </cell>
        </row>
        <row r="53">
          <cell r="B53" t="str">
            <v>Daniela Marina Rossi</v>
          </cell>
        </row>
        <row r="54">
          <cell r="B54" t="str">
            <v>-----DE-----</v>
          </cell>
        </row>
        <row r="55">
          <cell r="B55" t="str">
            <v>Heike Fetting</v>
          </cell>
        </row>
        <row r="56">
          <cell r="B56" t="str">
            <v>Silla Lienau</v>
          </cell>
        </row>
        <row r="57">
          <cell r="B57" t="str">
            <v>Gottfried Fink</v>
          </cell>
        </row>
        <row r="58">
          <cell r="B58" t="str">
            <v>-----FR-CA-----</v>
          </cell>
        </row>
        <row r="59">
          <cell r="B59" t="str">
            <v>Vincent MIKO</v>
          </cell>
        </row>
        <row r="60">
          <cell r="B60" t="str">
            <v>Christine Renaud</v>
          </cell>
        </row>
        <row r="61">
          <cell r="B61" t="str">
            <v>Francois Desilets</v>
          </cell>
        </row>
        <row r="62">
          <cell r="B62" t="str">
            <v>Bob Lemay</v>
          </cell>
        </row>
        <row r="63">
          <cell r="B63" t="str">
            <v>-----ES_MX-----</v>
          </cell>
        </row>
        <row r="64">
          <cell r="B64" t="str">
            <v>Alfonso Vidal Romero Elizondo</v>
          </cell>
        </row>
        <row r="65">
          <cell r="B65" t="str">
            <v>Mónica Negrete Culbert</v>
          </cell>
        </row>
        <row r="66">
          <cell r="B66" t="str">
            <v>Carolina Imwinkelried</v>
          </cell>
        </row>
        <row r="67">
          <cell r="B67">
            <v>0</v>
          </cell>
        </row>
        <row r="68">
          <cell r="B68">
            <v>0</v>
          </cell>
        </row>
        <row r="69">
          <cell r="B69" t="str">
            <v>Ikimune-E</v>
          </cell>
        </row>
        <row r="70">
          <cell r="B70" t="str">
            <v>-----------</v>
          </cell>
        </row>
        <row r="71">
          <cell r="B71">
            <v>0</v>
          </cell>
        </row>
        <row r="72">
          <cell r="B72" t="str">
            <v>Wang Wei</v>
          </cell>
        </row>
        <row r="73">
          <cell r="B73" t="str">
            <v xml:space="preserve">Wang Li </v>
          </cell>
        </row>
        <row r="74">
          <cell r="B74" t="str">
            <v>Tang Bei</v>
          </cell>
        </row>
        <row r="75">
          <cell r="B75" t="str">
            <v>Li YingSong</v>
          </cell>
        </row>
        <row r="76">
          <cell r="B76" t="str">
            <v>Li Yanchao</v>
          </cell>
        </row>
        <row r="77">
          <cell r="B77" t="str">
            <v>Li Qianqian</v>
          </cell>
        </row>
        <row r="78">
          <cell r="B78" t="str">
            <v>Pactera</v>
          </cell>
        </row>
        <row r="79">
          <cell r="B79" t="str">
            <v>Yang Yinan</v>
          </cell>
        </row>
        <row r="80">
          <cell r="B80" t="str">
            <v>X</v>
          </cell>
        </row>
      </sheetData>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mailto:runjie.zhao@pacteraedge.com" TargetMode="External" Id="rId1" /><Relationship Type="http://schemas.openxmlformats.org/officeDocument/2006/relationships/hyperlink" Target="mailto:runjie.zhao@pacteraedge.com" TargetMode="External" Id="rId2" /><Relationship Type="http://schemas.openxmlformats.org/officeDocument/2006/relationships/hyperlink" Target="mailto:deqian.kong@ctc-china.com" TargetMode="External" Id="rId3" /><Relationship Type="http://schemas.openxmlformats.org/officeDocument/2006/relationships/hyperlink" Target="mailto:geraylv@139.com" TargetMode="External" Id="rId4" /><Relationship Type="http://schemas.openxmlformats.org/officeDocument/2006/relationships/hyperlink" Target="mailto:v_geray.lv@pactera.com" TargetMode="External" Id="rId5" /><Relationship Type="http://schemas.openxmlformats.org/officeDocument/2006/relationships/hyperlink" Target="mailto:colette.velletaz@orange.fr" TargetMode="External" Id="rId6" /><Relationship Type="http://schemas.openxmlformats.org/officeDocument/2006/relationships/hyperlink" Target="mailto:Tesla@David2017" TargetMode="External" Id="rId7" /><Relationship Type="http://schemas.openxmlformats.org/officeDocument/2006/relationships/hyperlink" Target="mailto:WBJ75135@163.com" TargetMode="External" Id="rId8" /><Relationship Type="http://schemas.openxmlformats.org/officeDocument/2006/relationships/hyperlink" Target="mailto:v_bijun.wang@pactera.com" TargetMode="External" Id="rId9" /><Relationship Type="http://schemas.openxmlformats.org/officeDocument/2006/relationships/hyperlink" Target="mailto:Dwe1x@%25i" TargetMode="External" Id="rId10" /><Relationship Type="http://schemas.openxmlformats.org/officeDocument/2006/relationships/hyperlink" Target="mailto:xiaodong.yang@pacteraedge.com" TargetMode="External" Id="rId11" /><Relationship Type="http://schemas.openxmlformats.org/officeDocument/2006/relationships/hyperlink" Target="mailto:xiaodong.yang@pacteraedge.com" TargetMode="External" Id="rId12" /><Relationship Type="http://schemas.openxmlformats.org/officeDocument/2006/relationships/hyperlink" Target="mailto:zhenglin73@vip.sina.com" TargetMode="External" Id="rId13" /><Relationship Type="http://schemas.openxmlformats.org/officeDocument/2006/relationships/hyperlink" Target="mailto:deqian.kong@ctc-china.com" TargetMode="External" Id="rId14" /><Relationship Type="http://schemas.openxmlformats.org/officeDocument/2006/relationships/hyperlink" Target="mailto:v_ally.deng@pactera.com/v_rebecca.chen@pactera.com" TargetMode="External" Id="rId15" /><Relationship Type="http://schemas.openxmlformats.org/officeDocument/2006/relationships/hyperlink" Target="mailto:greta.ch@outlook.com" TargetMode="External" Id="rId16" /><Relationship Type="http://schemas.openxmlformats.org/officeDocument/2006/relationships/hyperlink" Target="mailto:v_jun.chen@pactera.com&#160;" TargetMode="External" Id="rId17" /><Relationship Type="http://schemas.openxmlformats.org/officeDocument/2006/relationships/hyperlink" Target="mailto:v_cindy.zhao@pacteraedge.com" TargetMode="External" Id="rId18" /><Relationship Type="http://schemas.openxmlformats.org/officeDocument/2006/relationships/hyperlink" Target="mailto:xiaochen.zhu@pacteraedge.com" TargetMode="External" Id="rId19" /><Relationship Type="http://schemas.openxmlformats.org/officeDocument/2006/relationships/hyperlink" Target="mailto:fenglifenglin@163.com" TargetMode="External" Id="rId20" /><Relationship Type="http://schemas.openxmlformats.org/officeDocument/2006/relationships/hyperlink" Target="mailto:info@linkoword.com" TargetMode="External" Id="rId21" /><Relationship Type="http://schemas.openxmlformats.org/officeDocument/2006/relationships/hyperlink" Target="mailto:EN-CN-Translator@hotmail.com" TargetMode="External" Id="rId22" /><Relationship Type="http://schemas.openxmlformats.org/officeDocument/2006/relationships/hyperlink" Target="mailto:v_lifang.bai@pactera.com" TargetMode="External" Id="rId23" /><Relationship Type="http://schemas.openxmlformats.org/officeDocument/2006/relationships/hyperlink" Target="mailto:tingyuan.chen@pactera.com" TargetMode="External" Id="rId24" /><Relationship Type="http://schemas.openxmlformats.org/officeDocument/2006/relationships/hyperlink" Target="mailto:95521607@qq.com" TargetMode="External" Id="rId25" /><Relationship Type="http://schemas.openxmlformats.org/officeDocument/2006/relationships/hyperlink" Target="mailto:v_xiaoxia.zhen@pactera.com" TargetMode="External" Id="rId26" /><Relationship Type="http://schemas.openxmlformats.org/officeDocument/2006/relationships/hyperlink" Target="mailto:745540734@qq.com" TargetMode="External" Id="rId27" /><Relationship Type="http://schemas.openxmlformats.org/officeDocument/2006/relationships/hyperlink" Target="mailto:v_xueling.zhen@pactera.com" TargetMode="External" Id="rId28" /><Relationship Type="http://schemas.openxmlformats.org/officeDocument/2006/relationships/hyperlink" Target="mailto:645963157@qq.com" TargetMode="External" Id="rId29" /><Relationship Type="http://schemas.openxmlformats.org/officeDocument/2006/relationships/hyperlink" Target="mailto:v_qianting.dong@pacteraedge.com" TargetMode="External" Id="rId30" /><Relationship Type="http://schemas.openxmlformats.org/officeDocument/2006/relationships/hyperlink" Target="mailto:transing_baker@163.com" TargetMode="External" Id="rId31" /><Relationship Type="http://schemas.openxmlformats.org/officeDocument/2006/relationships/hyperlink" Target="mailto:v_jun.zhang@pactera.com" TargetMode="External" Id="rId32" /><Relationship Type="http://schemas.openxmlformats.org/officeDocument/2006/relationships/hyperlink" Target="mailto:aimingwang0719@163.com" TargetMode="External" Id="rId33" /><Relationship Type="http://schemas.openxmlformats.org/officeDocument/2006/relationships/hyperlink" Target="mailto:v_zheng.cao@pactera.com" TargetMode="External" Id="rId34" /><Relationship Type="http://schemas.openxmlformats.org/officeDocument/2006/relationships/hyperlink" Target="mailto:pacetsao@outlook.com" TargetMode="External" Id="rId35" /><Relationship Type="http://schemas.openxmlformats.org/officeDocument/2006/relationships/hyperlink" Target="mailto:v_zheng.cao@pactera.com" TargetMode="External" Id="rId36" /><Relationship Type="http://schemas.openxmlformats.org/officeDocument/2006/relationships/hyperlink" Target="mailto:958291013@qq.com" TargetMode="External" Id="rId37" /><Relationship Type="http://schemas.openxmlformats.org/officeDocument/2006/relationships/hyperlink" Target="mailto:v_xin.zou@pactera.com" TargetMode="External" Id="rId38" /><Relationship Type="http://schemas.openxmlformats.org/officeDocument/2006/relationships/hyperlink" Target="mailto:v_linan.zhang@pactera.com" TargetMode="External" Id="rId39" /><Relationship Type="http://schemas.openxmlformats.org/officeDocument/2006/relationships/hyperlink" Target="mailto:jarmo.katainen@pp.inet.fi" TargetMode="External" Id="rId40" /><Relationship Type="http://schemas.openxmlformats.org/officeDocument/2006/relationships/hyperlink" Target="mailto:Teri.N@pacteraedge.com" TargetMode="External" Id="rId41" /><Relationship Type="http://schemas.openxmlformats.org/officeDocument/2006/relationships/hyperlink" Target="mailto:paula.erkintalo@tellwell.fi" TargetMode="External" Id="rId42" /><Relationship Type="http://schemas.openxmlformats.org/officeDocument/2006/relationships/hyperlink" Target="mailto:info@adapto.fi" TargetMode="External" Id="rId43" /><Relationship Type="http://schemas.openxmlformats.org/officeDocument/2006/relationships/hyperlink" Target="mailto:v_ilkka.koivisto@pactera.com" TargetMode="External" Id="rId44" /><Relationship Type="http://schemas.openxmlformats.org/officeDocument/2006/relationships/hyperlink" Target="mailto:korkatti@gmail.com" TargetMode="External" Id="rId45" /><Relationship Type="http://schemas.openxmlformats.org/officeDocument/2006/relationships/hyperlink" Target="mailto:heli@kaannospalvelusalmenkangas.fi" TargetMode="External" Id="rId46" /><Relationship Type="http://schemas.openxmlformats.org/officeDocument/2006/relationships/hyperlink" Target="mailto:laura@eksakti.fi" TargetMode="External" Id="rId47" /><Relationship Type="http://schemas.openxmlformats.org/officeDocument/2006/relationships/hyperlink" Target="mailto:v_laura.matveinen@pactera.com" TargetMode="External" Id="rId48" /><Relationship Type="http://schemas.openxmlformats.org/officeDocument/2006/relationships/hyperlink" Target="mailto:andrea.svensson@nordikalocalization.se" TargetMode="External" Id="rId49" /><Relationship Type="http://schemas.openxmlformats.org/officeDocument/2006/relationships/hyperlink" Target="mailto:jl_netherlands@jensen-localization.com;zijlstra-jepkema@jensen-localization.com" TargetMode="External" Id="rId50" /><Relationship Type="http://schemas.openxmlformats.org/officeDocument/2006/relationships/hyperlink" Target="mailto:v_ari-heikki.rotonen@pactera.com" TargetMode="External" Id="rId51" /><Relationship Type="http://schemas.openxmlformats.org/officeDocument/2006/relationships/hyperlink" Target="mailto:janttila@kolumbus.fi" TargetMode="External" Id="rId52" /><Relationship Type="http://schemas.openxmlformats.org/officeDocument/2006/relationships/hyperlink" Target="mailto:v_janne.ulvinen@pactera.com" TargetMode="External" Id="rId53" /><Relationship Type="http://schemas.openxmlformats.org/officeDocument/2006/relationships/hyperlink" Target="mailto:velivalimaa@gmail.com" TargetMode="External" Id="rId54" /><Relationship Type="http://schemas.openxmlformats.org/officeDocument/2006/relationships/hyperlink" Target="mailto:v_velimatti.valimaa@pactera.com" TargetMode="External" Id="rId55" /><Relationship Type="http://schemas.openxmlformats.org/officeDocument/2006/relationships/hyperlink" Target="mailto:mikko.j.hovi@gmail.com" TargetMode="External" Id="rId56" /><Relationship Type="http://schemas.openxmlformats.org/officeDocument/2006/relationships/hyperlink" Target="mailto:lytung22@gmail.com" TargetMode="External" Id="rId57" /><Relationship Type="http://schemas.openxmlformats.org/officeDocument/2006/relationships/hyperlink" Target="mailto:v_li.yat-tung@pactera.com" TargetMode="External" Id="rId58" /><Relationship Type="http://schemas.openxmlformats.org/officeDocument/2006/relationships/hyperlink" Target="mailto:Tesla123!@#" TargetMode="External" Id="rId59" /><Relationship Type="http://schemas.openxmlformats.org/officeDocument/2006/relationships/hyperlink" Target="mailto:Tesla123!@#" TargetMode="External" Id="rId60" /><Relationship Type="http://schemas.openxmlformats.org/officeDocument/2006/relationships/hyperlink" Target="mailto:Tesla123!@#" TargetMode="External" Id="rId61" /><Relationship Type="http://schemas.openxmlformats.org/officeDocument/2006/relationships/hyperlink" Target="mailto:mayz@langlinking.com" TargetMode="External" Id="rId62" /><Relationship Type="http://schemas.openxmlformats.org/officeDocument/2006/relationships/hyperlink" Target="mailto:aristocraticrealm@gmail.com" TargetMode="External" Id="rId63" /><Relationship Type="http://schemas.openxmlformats.org/officeDocument/2006/relationships/hyperlink" Target="mailto:v_qianqian.li@pactera.com" TargetMode="External" Id="rId64" /><Relationship Type="http://schemas.openxmlformats.org/officeDocument/2006/relationships/hyperlink" Target="mailto:v_esther.lam@pactera.com" TargetMode="External" Id="rId65" /><Relationship Type="http://schemas.openxmlformats.org/officeDocument/2006/relationships/hyperlink" Target="mailto:mlle.landyl@gmail.com" TargetMode="External" Id="rId66" /><Relationship Type="http://schemas.openxmlformats.org/officeDocument/2006/relationships/hyperlink" Target="mailto:v_lau.tik-tan@pactera.com" TargetMode="External" Id="rId67" /><Relationship Type="http://schemas.openxmlformats.org/officeDocument/2006/relationships/hyperlink" Target="mailto:barnetsiu@hotmail.com" TargetMode="External" Id="rId68" /><Relationship Type="http://schemas.openxmlformats.org/officeDocument/2006/relationships/hyperlink" Target="mailto:agibale.victor@yahoo.com" TargetMode="External" Id="rId69" /><Relationship Type="http://schemas.openxmlformats.org/officeDocument/2006/relationships/hyperlink" Target="mailto:v_qianqian.li@pactera.com" TargetMode="External" Id="rId70" /><Relationship Type="http://schemas.openxmlformats.org/officeDocument/2006/relationships/hyperlink" Target="mailto:v_esther.lam@pactera.com" TargetMode="External" Id="rId71" /><Relationship Type="http://schemas.openxmlformats.org/officeDocument/2006/relationships/hyperlink" Target="mailto:carriekahei@gmail.com" TargetMode="External" Id="rId72" /><Relationship Type="http://schemas.openxmlformats.org/officeDocument/2006/relationships/hyperlink" Target="mailto:v_carrie.tong@pactera.com" TargetMode="External" Id="rId73" /><Relationship Type="http://schemas.openxmlformats.org/officeDocument/2006/relationships/hyperlink" Target="mailto:michael.cheung@chinese-version.com" TargetMode="External" Id="rId74" /><Relationship Type="http://schemas.openxmlformats.org/officeDocument/2006/relationships/hyperlink" Target="mailto:lyuenfan@yahoo.com.hk" TargetMode="External" Id="rId75" /><Relationship Type="http://schemas.openxmlformats.org/officeDocument/2006/relationships/hyperlink" Target="mailto:david@trlns.com" TargetMode="External" Id="rId76" /><Relationship Type="http://schemas.openxmlformats.org/officeDocument/2006/relationships/hyperlink" Target="mailto:v_david.lo@pactera.com" TargetMode="External" Id="rId77" /><Relationship Type="http://schemas.openxmlformats.org/officeDocument/2006/relationships/hyperlink" Target="mailto:williamstchao0714@gmail.com" TargetMode="External" Id="rId78" /><Relationship Type="http://schemas.openxmlformats.org/officeDocument/2006/relationships/hyperlink" Target="mailto:v_w.kwok@pactera.com&#12289;v_orlando.ho@pactera.com/w.kwork@hotmail.com" TargetMode="External" Id="rId79" /><Relationship Type="http://schemas.openxmlformats.org/officeDocument/2006/relationships/hyperlink" Target="mailto:info@linkoword.com" TargetMode="External" Id="rId80" /><Relationship Type="http://schemas.openxmlformats.org/officeDocument/2006/relationships/hyperlink" Target="mailto:v_alan.chiu@pactera.com" TargetMode="External" Id="rId81" /><Relationship Type="http://schemas.openxmlformats.org/officeDocument/2006/relationships/hyperlink" Target="mailto:j.lam@live.hk" TargetMode="External" Id="rId82" /><Relationship Type="http://schemas.openxmlformats.org/officeDocument/2006/relationships/hyperlink" Target="mailto:v_josephine.lam@pactera.com" TargetMode="External" Id="rId83" /><Relationship Type="http://schemas.openxmlformats.org/officeDocument/2006/relationships/hyperlink" Target="mailto:Z097627@hotmail.com" TargetMode="External" Id="rId84" /><Relationship Type="http://schemas.openxmlformats.org/officeDocument/2006/relationships/hyperlink" Target="mailto:v_wendy.wu@pactera.com" TargetMode="External" Id="rId85" /><Relationship Type="http://schemas.openxmlformats.org/officeDocument/2006/relationships/hyperlink" Target="mailto:v_hiromasa.funaki@pacteraedge.com" TargetMode="External" Id="rId86" /><Relationship Type="http://schemas.openxmlformats.org/officeDocument/2006/relationships/hyperlink" Target="mailto:hiro.fnk@gmail.com" TargetMode="External" Id="rId87" /><Relationship Type="http://schemas.openxmlformats.org/officeDocument/2006/relationships/hyperlink" Target="mailto:v_hiromasa.funaki@pacteraedge.com" TargetMode="External" Id="rId88" /><Relationship Type="http://schemas.openxmlformats.org/officeDocument/2006/relationships/hyperlink" Target="mailto:yamada_tomoyuki@pacteraedge.com" TargetMode="External" Id="rId89" /><Relationship Type="http://schemas.openxmlformats.org/officeDocument/2006/relationships/hyperlink" Target="mailto:v_yamada.tomoyuki@pactera.com" TargetMode="External" Id="rId90" /><Relationship Type="http://schemas.openxmlformats.org/officeDocument/2006/relationships/hyperlink" Target="mailto:yutakakato001@gmail.com" TargetMode="External" Id="rId91" /><Relationship Type="http://schemas.openxmlformats.org/officeDocument/2006/relationships/hyperlink" Target="mailto:v_yutaka.kato@pacteraedge.com" TargetMode="External" Id="rId92" /><Relationship Type="http://schemas.openxmlformats.org/officeDocument/2006/relationships/hyperlink" Target="mailto:ytaniguchi1@outlook.com" TargetMode="External" Id="rId93" /><Relationship Type="http://schemas.openxmlformats.org/officeDocument/2006/relationships/hyperlink" Target="mailto:v_yuko.taniguchi@pacteraedge.com" TargetMode="External" Id="rId94" /><Relationship Type="http://schemas.openxmlformats.org/officeDocument/2006/relationships/hyperlink" Target="mailto:v_taminosuke.hata@pacteraedge.com" TargetMode="External" Id="rId95" /><Relationship Type="http://schemas.openxmlformats.org/officeDocument/2006/relationships/hyperlink" Target="mailto:freude.als.freund@gmail.com" TargetMode="External" Id="rId96" /><Relationship Type="http://schemas.openxmlformats.org/officeDocument/2006/relationships/hyperlink" Target="mailto:v_taminosuke.hata@pacteraedge.com" TargetMode="External" Id="rId97" /><Relationship Type="http://schemas.openxmlformats.org/officeDocument/2006/relationships/hyperlink" Target="mailto:v_hiroshi.shibayama@pacteraedge.com" TargetMode="External" Id="rId98" /><Relationship Type="http://schemas.openxmlformats.org/officeDocument/2006/relationships/hyperlink" Target="mailto:ken@lexiconkk.com" TargetMode="External" Id="rId99" /><Relationship Type="http://schemas.openxmlformats.org/officeDocument/2006/relationships/hyperlink" Target="mailto:v_hiroshi.shibayama@pacteraedge.com" TargetMode="External" Id="rId100" /><Relationship Type="http://schemas.openxmlformats.org/officeDocument/2006/relationships/hyperlink" Target="mailto:yugo1204@gmail.com" TargetMode="External" Id="rId101" /><Relationship Type="http://schemas.openxmlformats.org/officeDocument/2006/relationships/hyperlink" Target="mailto:strans1964@gmail.com" TargetMode="External" Id="rId102" /><Relationship Type="http://schemas.openxmlformats.org/officeDocument/2006/relationships/hyperlink" Target="mailto:k-matsumoto@mvh.biglobe.ne.jp" TargetMode="External" Id="rId103" /><Relationship Type="http://schemas.openxmlformats.org/officeDocument/2006/relationships/hyperlink" Target="mailto:v_kyoko.matsumoto@pactera.com" TargetMode="External" Id="rId104" /><Relationship Type="http://schemas.openxmlformats.org/officeDocument/2006/relationships/hyperlink" Target="mailto:v_tarou.yamada@pactera.com/v_taro.nagatori@pactera.com" TargetMode="External" Id="rId105" /><Relationship Type="http://schemas.openxmlformats.org/officeDocument/2006/relationships/hyperlink" Target="mailto:chika1981.ewr@gmail.com" TargetMode="External" Id="rId106" /><Relationship Type="http://schemas.openxmlformats.org/officeDocument/2006/relationships/hyperlink" Target="mailto:v_chika.kikuta@pactera.com" TargetMode="External" Id="rId107" /><Relationship Type="http://schemas.openxmlformats.org/officeDocument/2006/relationships/hyperlink" Target="mailto:v_chie.inuzuka@pactera.com" TargetMode="External" Id="rId108" /><Relationship Type="http://schemas.openxmlformats.org/officeDocument/2006/relationships/hyperlink" Target="mailto:v_miwa.otsuka@pactera.com" TargetMode="External" Id="rId109" /><Relationship Type="http://schemas.openxmlformats.org/officeDocument/2006/relationships/hyperlink" Target="mailto:v_kohaya.hiroko@pactera.com" TargetMode="External" Id="rId110" /><Relationship Type="http://schemas.openxmlformats.org/officeDocument/2006/relationships/hyperlink" Target="mailto:miho.watanabe@me.com" TargetMode="External" Id="rId111" /><Relationship Type="http://schemas.openxmlformats.org/officeDocument/2006/relationships/hyperlink" Target="mailto:tokiharu.iwanaga@gmail.com" TargetMode="External" Id="rId112" /><Relationship Type="http://schemas.openxmlformats.org/officeDocument/2006/relationships/hyperlink" Target="mailto:v_akiko.kawabata@pactera.com" TargetMode="External" Id="rId113" /><Relationship Type="http://schemas.openxmlformats.org/officeDocument/2006/relationships/hyperlink" Target="mailto:kimiko_okada@techno-pro.jp" TargetMode="External" Id="rId114" /><Relationship Type="http://schemas.openxmlformats.org/officeDocument/2006/relationships/hyperlink" Target="mailto:pablo_sanmillan@yahoo.com" TargetMode="External" Id="rId115" /><Relationship Type="http://schemas.openxmlformats.org/officeDocument/2006/relationships/hyperlink" Target="mailto:v_pablo.sanmillan1@pactera.com" TargetMode="External" Id="rId116" /><Relationship Type="http://schemas.openxmlformats.org/officeDocument/2006/relationships/hyperlink" Target="mailto:pvasquezl@gmail.com" TargetMode="External" Id="rId117" /><Relationship Type="http://schemas.openxmlformats.org/officeDocument/2006/relationships/hyperlink" Target="mailto:v_pilar.vasquez@pactera.com" TargetMode="External" Id="rId118" /><Relationship Type="http://schemas.openxmlformats.org/officeDocument/2006/relationships/hyperlink" Target="mailto:toni.romero@mail.com" TargetMode="External" Id="rId119" /><Relationship Type="http://schemas.openxmlformats.org/officeDocument/2006/relationships/hyperlink" Target="mailto:v_antonio.romero@pactera.com" TargetMode="External" Id="rId120" /><Relationship Type="http://schemas.openxmlformats.org/officeDocument/2006/relationships/hyperlink" Target="mailto:fjubany@iter.cat" TargetMode="External" Id="rId121" /><Relationship Type="http://schemas.openxmlformats.org/officeDocument/2006/relationships/hyperlink" Target="mailto:v_francesc.jubany@pactera.com" TargetMode="External" Id="rId122" /><Relationship Type="http://schemas.openxmlformats.org/officeDocument/2006/relationships/hyperlink" Target="mailto:vi8D@M@7" TargetMode="External" Id="rId123" /><Relationship Type="http://schemas.openxmlformats.org/officeDocument/2006/relationships/hyperlink" Target="mailto:anna_vidal@hotmail.com" TargetMode="External" Id="rId124" /><Relationship Type="http://schemas.openxmlformats.org/officeDocument/2006/relationships/hyperlink" Target="mailto:martapou@grn.cat" TargetMode="External" Id="rId125" /><Relationship Type="http://schemas.openxmlformats.org/officeDocument/2006/relationships/hyperlink" Target="mailto:onedocument@onedocument.eu" TargetMode="External" Id="rId126" /><Relationship Type="http://schemas.openxmlformats.org/officeDocument/2006/relationships/hyperlink" Target="mailto:PMTeam@idisc.com;GGrive@idisc.com" TargetMode="External" Id="rId127" /><Relationship Type="http://schemas.openxmlformats.org/officeDocument/2006/relationships/hyperlink" Target="mailto:jaume@jaumeferro.com" TargetMode="External" Id="rId128" /><Relationship Type="http://schemas.openxmlformats.org/officeDocument/2006/relationships/hyperlink" Target="mailto:v_jaume.ferro@pactera.com" TargetMode="External" Id="rId129" /><Relationship Type="http://schemas.openxmlformats.org/officeDocument/2006/relationships/hyperlink" Target="mailto:aviloria@outlook.com" TargetMode="External" Id="rId130" /><Relationship Type="http://schemas.openxmlformats.org/officeDocument/2006/relationships/hyperlink" Target="mailto:projectes@eloinadal.cat" TargetMode="External" Id="rId131" /><Relationship Type="http://schemas.openxmlformats.org/officeDocument/2006/relationships/hyperlink" Target="mailto:noemicarrera@globaletrans.com" TargetMode="External" Id="rId132" /><Relationship Type="http://schemas.openxmlformats.org/officeDocument/2006/relationships/hyperlink" Target="mailto:v_noemi.carrera@pactera.com" TargetMode="External" Id="rId133" /><Relationship Type="http://schemas.openxmlformats.org/officeDocument/2006/relationships/hyperlink" Target="mailto:spanishtrad@gmail.com" TargetMode="External" Id="rId134" /><Relationship Type="http://schemas.openxmlformats.org/officeDocument/2006/relationships/hyperlink" Target="mailto:v_joaquin.juan@pactera.com" TargetMode="External" Id="rId135" /><Relationship Type="http://schemas.openxmlformats.org/officeDocument/2006/relationships/hyperlink" Target="mailto:yrafiq@gmail.com" TargetMode="External" Id="rId136" /><Relationship Type="http://schemas.openxmlformats.org/officeDocument/2006/relationships/hyperlink" Target="mailto:v_youssef.rafiq@pactera.com" TargetMode="External" Id="rId137" /><Relationship Type="http://schemas.openxmlformats.org/officeDocument/2006/relationships/hyperlink" Target="mailto:josem.montero@gmail.com" TargetMode="External" Id="rId138" /><Relationship Type="http://schemas.openxmlformats.org/officeDocument/2006/relationships/hyperlink" Target="mailto:v_osem.montero@pactera.com" TargetMode="External" Id="rId139" /><Relationship Type="http://schemas.openxmlformats.org/officeDocument/2006/relationships/hyperlink" Target="mailto:jordi.sanchis.serrano@gmail.com" TargetMode="External" Id="rId140" /><Relationship Type="http://schemas.openxmlformats.org/officeDocument/2006/relationships/hyperlink" Target="mailto:v_jorge.sanchis@pactera.com" TargetMode="External" Id="rId141" /><Relationship Type="http://schemas.openxmlformats.org/officeDocument/2006/relationships/hyperlink" Target="mailto:martaescanuela@gmail.com" TargetMode="External" Id="rId142" /><Relationship Type="http://schemas.openxmlformats.org/officeDocument/2006/relationships/hyperlink" Target="mailto:v_marta.escanuela@pactera.com" TargetMode="External" Id="rId143" /><Relationship Type="http://schemas.openxmlformats.org/officeDocument/2006/relationships/hyperlink" Target="mailto:ST2vU@84" TargetMode="External" Id="rId144" /><Relationship Type="http://schemas.openxmlformats.org/officeDocument/2006/relationships/hyperlink" Target="mailto:v_jose.antonio@pactera.com" TargetMode="External" Id="rId145" /><Relationship Type="http://schemas.openxmlformats.org/officeDocument/2006/relationships/hyperlink" Target="mailto:claudiafranco.traducciones@gmail.com" TargetMode="External" Id="rId146" /><Relationship Type="http://schemas.openxmlformats.org/officeDocument/2006/relationships/hyperlink" Target="mailto:nmarchione@yahoo.com" TargetMode="External" Id="rId147" /><Relationship Type="http://schemas.openxmlformats.org/officeDocument/2006/relationships/hyperlink" Target="mailto:esthervalls@yahoo.es" TargetMode="External" Id="rId148" /><Relationship Type="http://schemas.openxmlformats.org/officeDocument/2006/relationships/hyperlink" Target="mailto:v_esther.valls@pactera.com" TargetMode="External" Id="rId149" /><Relationship Type="http://schemas.openxmlformats.org/officeDocument/2006/relationships/hyperlink" Target="mailto:csar_fuentes_traduccion92@yahoo.com" TargetMode="External" Id="rId150" /><Relationship Type="http://schemas.openxmlformats.org/officeDocument/2006/relationships/hyperlink" Target="mailto:v_cesar.alejandro@pactera.com" TargetMode="External" Id="rId151" /><Relationship Type="http://schemas.openxmlformats.org/officeDocument/2006/relationships/hyperlink" Target="mailto:notojosh@gmail.com" TargetMode="External" Id="rId152" /><Relationship Type="http://schemas.openxmlformats.org/officeDocument/2006/relationships/hyperlink" Target="mailto:v_sangyun.lee@pactera.com" TargetMode="External" Id="rId153" /><Relationship Type="http://schemas.openxmlformats.org/officeDocument/2006/relationships/hyperlink" Target="mailto:itstech@korea.com;mikesolbi@gmail.com" TargetMode="External" Id="rId154" /><Relationship Type="http://schemas.openxmlformats.org/officeDocument/2006/relationships/hyperlink" Target="mailto:winterhyp@gmail.com" TargetMode="External" Id="rId155" /><Relationship Type="http://schemas.openxmlformats.org/officeDocument/2006/relationships/hyperlink" Target="mailto:v_yoonpyo.hong@pactera.com" TargetMode="External" Id="rId156" /><Relationship Type="http://schemas.openxmlformats.org/officeDocument/2006/relationships/hyperlink" Target="mailto:moonwrites777@gmail.com" TargetMode="External" Id="rId157" /><Relationship Type="http://schemas.openxmlformats.org/officeDocument/2006/relationships/hyperlink" Target="mailto:v_hyeran.moon@pactera.com" TargetMode="External" Id="rId158" /><Relationship Type="http://schemas.openxmlformats.org/officeDocument/2006/relationships/hyperlink" Target="mailto:JU3g#rB@" TargetMode="External" Id="rId159" /><Relationship Type="http://schemas.openxmlformats.org/officeDocument/2006/relationships/hyperlink" Target="mailto:Tesla123!@#" TargetMode="External" Id="rId160" /><Relationship Type="http://schemas.openxmlformats.org/officeDocument/2006/relationships/hyperlink" Target="mailto:v_jun.soo.jeonu@pacteraedge.com" TargetMode="External" Id="rId161" /><Relationship Type="http://schemas.openxmlformats.org/officeDocument/2006/relationships/hyperlink" Target="mailto:shinw0@hanmail.net" TargetMode="External" Id="rId162" /><Relationship Type="http://schemas.openxmlformats.org/officeDocument/2006/relationships/hyperlink" Target="mailto:v_shinwoong.choi@pactera.com" TargetMode="External" Id="rId163" /><Relationship Type="http://schemas.openxmlformats.org/officeDocument/2006/relationships/hyperlink" Target="mailto:randomtasker@gmail.com" TargetMode="External" Id="rId164" /><Relationship Type="http://schemas.openxmlformats.org/officeDocument/2006/relationships/hyperlink" Target="mailto:v_seungwook.lee@pactera.com" TargetMode="External" Id="rId165" /><Relationship Type="http://schemas.openxmlformats.org/officeDocument/2006/relationships/hyperlink" Target="mailto:mN0yY%25r@" TargetMode="External" Id="rId166" /><Relationship Type="http://schemas.openxmlformats.org/officeDocument/2006/relationships/hyperlink" Target="mailto:jjynkim@naver.com" TargetMode="External" Id="rId167" /><Relationship Type="http://schemas.openxmlformats.org/officeDocument/2006/relationships/hyperlink" Target="mailto:seanery@naver.com" TargetMode="External" Id="rId168" /><Relationship Type="http://schemas.openxmlformats.org/officeDocument/2006/relationships/hyperlink" Target="mailto:jiheekimm@gmail.com" TargetMode="External" Id="rId169" /><Relationship Type="http://schemas.openxmlformats.org/officeDocument/2006/relationships/hyperlink" Target="mailto:hyunyoung923@gmail.com" TargetMode="External" Id="rId170" /><Relationship Type="http://schemas.openxmlformats.org/officeDocument/2006/relationships/hyperlink" Target="mailto:sujin.chae@gmail.com" TargetMode="External" Id="rId171" /><Relationship Type="http://schemas.openxmlformats.org/officeDocument/2006/relationships/hyperlink" Target="mailto:choimoonjung327@gmail.com" TargetMode="External" Id="rId172" /><Relationship Type="http://schemas.openxmlformats.org/officeDocument/2006/relationships/hyperlink" Target="mailto:transxpress@skynet.be" TargetMode="External" Id="rId173" /><Relationship Type="http://schemas.openxmlformats.org/officeDocument/2006/relationships/hyperlink" Target="mailto:v_koen@pactera.com" TargetMode="External" Id="rId174" /><Relationship Type="http://schemas.openxmlformats.org/officeDocument/2006/relationships/hyperlink" Target="mailto:ucla@globaltextware.nl" TargetMode="External" Id="rId175" /><Relationship Type="http://schemas.openxmlformats.org/officeDocument/2006/relationships/hyperlink" Target="mailto:mismeets@casema.nl" TargetMode="External" Id="rId176" /><Relationship Type="http://schemas.openxmlformats.org/officeDocument/2006/relationships/hyperlink" Target="mailto:v_christine.smeets@pactera.com" TargetMode="External" Id="rId177" /><Relationship Type="http://schemas.openxmlformats.org/officeDocument/2006/relationships/hyperlink" Target="mailto:QV5mW@w$" TargetMode="External" Id="rId178" /><Relationship Type="http://schemas.openxmlformats.org/officeDocument/2006/relationships/hyperlink" Target="mailto:ellenwieleman@hotmail.com" TargetMode="External" Id="rId179" /><Relationship Type="http://schemas.openxmlformats.org/officeDocument/2006/relationships/hyperlink" Target="mailto:v_ellen.wieleman@pactera.com" TargetMode="External" Id="rId180" /><Relationship Type="http://schemas.openxmlformats.org/officeDocument/2006/relationships/hyperlink" Target="mailto:ND1m@F25" TargetMode="External" Id="rId181" /><Relationship Type="http://schemas.openxmlformats.org/officeDocument/2006/relationships/hyperlink" Target="mailto:v_jeroen.vanlaer@pactera.com" TargetMode="External" Id="rId182" /><Relationship Type="http://schemas.openxmlformats.org/officeDocument/2006/relationships/hyperlink" Target="mailto:v_leen.vanantwerpen@pactera.com" TargetMode="External" Id="rId183" /><Relationship Type="http://schemas.openxmlformats.org/officeDocument/2006/relationships/hyperlink" Target="mailto:ilaria.mazzaferro@gmail.com" TargetMode="External" Id="rId184" /><Relationship Type="http://schemas.openxmlformats.org/officeDocument/2006/relationships/hyperlink" Target="mailto:lucaarezzo@gmail.com" TargetMode="External" Id="rId185" /><Relationship Type="http://schemas.openxmlformats.org/officeDocument/2006/relationships/hyperlink" Target="mailto:v_luca.ghelli@pacteraedge.com" TargetMode="External" Id="rId186" /><Relationship Type="http://schemas.openxmlformats.org/officeDocument/2006/relationships/hyperlink" Target="mailto:danielamarina.rossi@fastwebnet.it" TargetMode="External" Id="rId187" /><Relationship Type="http://schemas.openxmlformats.org/officeDocument/2006/relationships/hyperlink" Target="mailto:admb@mailbox.org" TargetMode="External" Id="rId188" /><Relationship Type="http://schemas.openxmlformats.org/officeDocument/2006/relationships/hyperlink" Target="mailto:monica.colman@gmail.com" TargetMode="External" Id="rId189" /><Relationship Type="http://schemas.openxmlformats.org/officeDocument/2006/relationships/hyperlink" Target="mailto:angelica@abacab-ks.com" TargetMode="External" Id="rId190" /><Relationship Type="http://schemas.openxmlformats.org/officeDocument/2006/relationships/hyperlink" Target="mailto:Tesla123!@#" TargetMode="External" Id="rId191" /><Relationship Type="http://schemas.openxmlformats.org/officeDocument/2006/relationships/hyperlink" Target="mailto:annette.maurer@pacteraedge.com" TargetMode="External" Id="rId192" /><Relationship Type="http://schemas.openxmlformats.org/officeDocument/2006/relationships/hyperlink" Target="mailto:annette.maurer@pacteraedge.com" TargetMode="External" Id="rId193" /><Relationship Type="http://schemas.openxmlformats.org/officeDocument/2006/relationships/hyperlink" Target="mailto:vyll@gmx.de" TargetMode="External" Id="rId194" /><Relationship Type="http://schemas.openxmlformats.org/officeDocument/2006/relationships/hyperlink" Target="mailto:v_philipp.weber@pactera.com" TargetMode="External" Id="rId195" /><Relationship Type="http://schemas.openxmlformats.org/officeDocument/2006/relationships/hyperlink" Target="mailto:susann.peshier@web.de" TargetMode="External" Id="rId196" /><Relationship Type="http://schemas.openxmlformats.org/officeDocument/2006/relationships/hyperlink" Target="mailto:Tesla123!@#" TargetMode="External" Id="rId197" /><Relationship Type="http://schemas.openxmlformats.org/officeDocument/2006/relationships/hyperlink" Target="mailto:kirsten.dammasch@t-online.de" TargetMode="External" Id="rId198" /><Relationship Type="http://schemas.openxmlformats.org/officeDocument/2006/relationships/hyperlink" Target="mailto:Tesla123!@" TargetMode="External" Id="rId199" /><Relationship Type="http://schemas.openxmlformats.org/officeDocument/2006/relationships/hyperlink" Target="mailto:nils.bartels@gtu.agency" TargetMode="External" Id="rId200" /><Relationship Type="http://schemas.openxmlformats.org/officeDocument/2006/relationships/hyperlink" Target="mailto:tb@thomasblicker.de" TargetMode="External" Id="rId201" /><Relationship Type="http://schemas.openxmlformats.org/officeDocument/2006/relationships/hyperlink" Target="mailto:Tesla123!@#" TargetMode="External" Id="rId202" /><Relationship Type="http://schemas.openxmlformats.org/officeDocument/2006/relationships/hyperlink" Target="mailto:anigart@hotmail.com" TargetMode="External" Id="rId203" /><Relationship Type="http://schemas.openxmlformats.org/officeDocument/2006/relationships/hyperlink" Target="mailto:v_martin.m@pactera.com" TargetMode="External" Id="rId204" /><Relationship Type="http://schemas.openxmlformats.org/officeDocument/2006/relationships/hyperlink" Target="mailto:info@lingovision.com" TargetMode="External" Id="rId205" /><Relationship Type="http://schemas.openxmlformats.org/officeDocument/2006/relationships/hyperlink" Target="mailto:v_lienau.silla@pactera.com" TargetMode="External" Id="rId206" /><Relationship Type="http://schemas.openxmlformats.org/officeDocument/2006/relationships/hyperlink" Target="mailto:heike.fetting@words4u.co.nz;heike.downunder@gmail.com" TargetMode="External" Id="rId207" /><Relationship Type="http://schemas.openxmlformats.org/officeDocument/2006/relationships/hyperlink" Target="mailto:info@globiztics.com;lausberg_tteam@web.de" TargetMode="External" Id="rId208" /><Relationship Type="http://schemas.openxmlformats.org/officeDocument/2006/relationships/hyperlink" Target="mailto:antje.luecke@t-online.de" TargetMode="External" Id="rId209" /><Relationship Type="http://schemas.openxmlformats.org/officeDocument/2006/relationships/hyperlink" Target="mailto:angelika.steiner@gmx.de" TargetMode="External" Id="rId210" /><Relationship Type="http://schemas.openxmlformats.org/officeDocument/2006/relationships/hyperlink" Target="mailto:lichtner-hegemann@finetranslation.de" TargetMode="External" Id="rId211" /><Relationship Type="http://schemas.openxmlformats.org/officeDocument/2006/relationships/hyperlink" Target="mailto:guido@amanuensis.de" TargetMode="External" Id="rId212" /><Relationship Type="http://schemas.openxmlformats.org/officeDocument/2006/relationships/hyperlink" Target="mailto:heiko_pfeil@hotmail.com" TargetMode="External" Id="rId213" /><Relationship Type="http://schemas.openxmlformats.org/officeDocument/2006/relationships/hyperlink" Target="mailto:v_heiko.pfeil@pactera.com" TargetMode="External" Id="rId214" /><Relationship Type="http://schemas.openxmlformats.org/officeDocument/2006/relationships/hyperlink" Target="mailto:gottfried.fink@chello.at" TargetMode="External" Id="rId215" /><Relationship Type="http://schemas.openxmlformats.org/officeDocument/2006/relationships/hyperlink" Target="mailto:jens@wargenau-translation.com" TargetMode="External" Id="rId216" /><Relationship Type="http://schemas.openxmlformats.org/officeDocument/2006/relationships/hyperlink" Target="mailto:th-traduccions@hoderlein.org" TargetMode="External" Id="rId217" /><Relationship Type="http://schemas.openxmlformats.org/officeDocument/2006/relationships/hyperlink" Target="mailto:corinnedtraduction@gmail.com" TargetMode="External" Id="rId218" /><Relationship Type="http://schemas.openxmlformats.org/officeDocument/2006/relationships/hyperlink" Target="mailto:v_corinne.duquette@pactera.com" TargetMode="External" Id="rId219" /><Relationship Type="http://schemas.openxmlformats.org/officeDocument/2006/relationships/hyperlink" Target="mailto:v_johanne.arbour@pacteraedge.com" TargetMode="External" Id="rId220" /><Relationship Type="http://schemas.openxmlformats.org/officeDocument/2006/relationships/hyperlink" Target="mailto:anne.parent@globetrotter.net;anne_parent_trd@hotmail.ca" TargetMode="External" Id="rId221" /><Relationship Type="http://schemas.openxmlformats.org/officeDocument/2006/relationships/hyperlink" Target="mailto:v_anne.parent@pactera.com" TargetMode="External" Id="rId222" /><Relationship Type="http://schemas.openxmlformats.org/officeDocument/2006/relationships/hyperlink" Target="mailto:vincentmiko@gmail.com" TargetMode="External" Id="rId223" /><Relationship Type="http://schemas.openxmlformats.org/officeDocument/2006/relationships/hyperlink" Target="mailto:v_vincent.miko@pactera.com" TargetMode="External" Id="rId224" /><Relationship Type="http://schemas.openxmlformats.org/officeDocument/2006/relationships/hyperlink" Target="mailto:Bob@boblemay.com" TargetMode="External" Id="rId225" /><Relationship Type="http://schemas.openxmlformats.org/officeDocument/2006/relationships/hyperlink" Target="mailto:v_lemay.bob@pactera.com" TargetMode="External" Id="rId226" /><Relationship Type="http://schemas.openxmlformats.org/officeDocument/2006/relationships/hyperlink" Target="mailto:daniel.ernwein.pro@videotron.ca" TargetMode="External" Id="rId227" /><Relationship Type="http://schemas.openxmlformats.org/officeDocument/2006/relationships/hyperlink" Target="mailto:Daniel.Ernwein@pacteraedge.com" TargetMode="External" Id="rId228" /><Relationship Type="http://schemas.openxmlformats.org/officeDocument/2006/relationships/hyperlink" Target="mailto:pactera@thetranslationgate.com" TargetMode="External" Id="rId229" /><Relationship Type="http://schemas.openxmlformats.org/officeDocument/2006/relationships/hyperlink" Target="mailto:michele@michelelemieux.com" TargetMode="External" Id="rId230" /><Relationship Type="http://schemas.openxmlformats.org/officeDocument/2006/relationships/hyperlink" Target="mailto:v_michele.lemieux@pactera.com" TargetMode="External" Id="rId231" /><Relationship Type="http://schemas.openxmlformats.org/officeDocument/2006/relationships/hyperlink" Target="mailto:francerenee@hotmail.ca" TargetMode="External" Id="rId232" /><Relationship Type="http://schemas.openxmlformats.org/officeDocument/2006/relationships/hyperlink" Target="mailto:v_france.renee@pactera.com" TargetMode="External" Id="rId233" /><Relationship Type="http://schemas.openxmlformats.org/officeDocument/2006/relationships/hyperlink" Target="mailto:dctraductions@gmail.com" TargetMode="External" Id="rId234" /><Relationship Type="http://schemas.openxmlformats.org/officeDocument/2006/relationships/hyperlink" Target="mailto:v_david.coulombe@pactera.com" TargetMode="External" Id="rId235" /><Relationship Type="http://schemas.openxmlformats.org/officeDocument/2006/relationships/hyperlink" Target="mailto:lucilebousq@gmail.com" TargetMode="External" Id="rId236" /><Relationship Type="http://schemas.openxmlformats.org/officeDocument/2006/relationships/hyperlink" Target="mailto:rafaelpare@yahoo.ca" TargetMode="External" Id="rId237" /><Relationship Type="http://schemas.openxmlformats.org/officeDocument/2006/relationships/hyperlink" Target="mailto:geraldine@adaptrad.com" TargetMode="External" Id="rId238" /><Relationship Type="http://schemas.openxmlformats.org/officeDocument/2006/relationships/hyperlink" Target="mailto:v_geraldine.lalanne@pactera.com" TargetMode="External" Id="rId239" /><Relationship Type="http://schemas.openxmlformats.org/officeDocument/2006/relationships/hyperlink" Target="mailto:therightword.c.renaud@gmail.com" TargetMode="External" Id="rId240" /><Relationship Type="http://schemas.openxmlformats.org/officeDocument/2006/relationships/hyperlink" Target="mailto:francois_desilets@cgocable.ca" TargetMode="External" Id="rId241" /><Relationship Type="http://schemas.openxmlformats.org/officeDocument/2006/relationships/hyperlink" Target="mailto:jf.m@videotron.ca" TargetMode="External" Id="rId242" /><Relationship Type="http://schemas.openxmlformats.org/officeDocument/2006/relationships/hyperlink" Target="mailto:v_jean.francois@pactera.com" TargetMode="External" Id="rId243" /><Relationship Type="http://schemas.openxmlformats.org/officeDocument/2006/relationships/hyperlink" Target="mailto:p.cantin@tcc.qc.ca" TargetMode="External" Id="rId244" /><Relationship Type="http://schemas.openxmlformats.org/officeDocument/2006/relationships/hyperlink" Target="mailto:cmimwin@gmail.com" TargetMode="External" Id="rId245" /><Relationship Type="http://schemas.openxmlformats.org/officeDocument/2006/relationships/hyperlink" Target="mailto:raul.guerrero.chavez@gmail.com" TargetMode="External" Id="rId246" /><Relationship Type="http://schemas.openxmlformats.org/officeDocument/2006/relationships/hyperlink" Target="mailto:juan@automotivepro.me" TargetMode="External" Id="rId247" /><Relationship Type="http://schemas.openxmlformats.org/officeDocument/2006/relationships/hyperlink" Target="mailto:amata2mb@gmail.com" TargetMode="External" Id="rId248" /><Relationship Type="http://schemas.openxmlformats.org/officeDocument/2006/relationships/hyperlink" Target="mailto:v_miguel.angel@pactera.com" TargetMode="External" Id="rId249" /><Relationship Type="http://schemas.openxmlformats.org/officeDocument/2006/relationships/hyperlink" Target="mailto:kohuikuo@gmail.com" TargetMode="External" Id="rId250" /><Relationship Type="http://schemas.openxmlformats.org/officeDocument/2006/relationships/hyperlink" Target="mailto:fay@aspeng.pro;faypan9908@gmail.com;jessica@aspeng.pro" TargetMode="External" Id="rId251" /><Relationship Type="http://schemas.openxmlformats.org/officeDocument/2006/relationships/hyperlink" Target="mailto:dancingzola@gmail.com" TargetMode="External" Id="rId252" /><Relationship Type="http://schemas.openxmlformats.org/officeDocument/2006/relationships/hyperlink" Target="mailto:kate.translation@gmail.com" TargetMode="External" Id="rId253" /><Relationship Type="http://schemas.openxmlformats.org/officeDocument/2006/relationships/hyperlink" Target="mailto:wolfie.zhao@gmail.com" TargetMode="External" Id="rId254" /><Relationship Type="http://schemas.openxmlformats.org/officeDocument/2006/relationships/hyperlink" Target="mailto:vchou@mail2000.com.tw" TargetMode="External" Id="rId255" /><Relationship Type="http://schemas.openxmlformats.org/officeDocument/2006/relationships/hyperlink" Target="mailto:jackson@jnestudio.com" TargetMode="External" Id="rId256" /><Relationship Type="http://schemas.openxmlformats.org/officeDocument/2006/relationships/hyperlink" Target="mailto:qianqian.li@pactera.com" TargetMode="External" Id="rId257" /><Relationship Type="http://schemas.openxmlformats.org/officeDocument/2006/relationships/hyperlink" Target="mailto:qianqian.li@pactera.com" TargetMode="External" Id="rId258" /><Relationship Type="http://schemas.openxmlformats.org/officeDocument/2006/relationships/hyperlink" Target="mailto:dimine@gmail.com" TargetMode="External" Id="rId259" /><Relationship Type="http://schemas.openxmlformats.org/officeDocument/2006/relationships/hyperlink" Target="mailto:PMTeam@idisc.com;GGrive@idisc.com" TargetMode="External" Id="rId260" /><Relationship Type="http://schemas.openxmlformats.org/officeDocument/2006/relationships/hyperlink" Target="mailto:jordiriera8@gmail.com" TargetMode="External" Id="rId261" /><Relationship Type="http://schemas.openxmlformats.org/officeDocument/2006/relationships/hyperlink" Target="mailto:martapou@grn.cat" TargetMode="External" Id="rId262" /><Relationship Type="http://schemas.openxmlformats.org/officeDocument/2006/relationships/hyperlink" Target="mailto:morata.rafael@gmail.com" TargetMode="External" Id="rId263" /><Relationship Type="http://schemas.openxmlformats.org/officeDocument/2006/relationships/hyperlink" Target="mailto:jpelegrina@gmail.com" TargetMode="External" Id="rId264" /><Relationship Type="http://schemas.openxmlformats.org/officeDocument/2006/relationships/hyperlink" Target="mailto:projectes@eloinadal.cat" TargetMode="External" Id="rId265" /><Relationship Type="http://schemas.openxmlformats.org/officeDocument/2006/relationships/hyperlink" Target="mailto:talonso@zinacle.com" TargetMode="External" Id="rId266" /><Relationship Type="http://schemas.openxmlformats.org/officeDocument/2006/relationships/hyperlink" Target="mailto:anna_vidal@hotmail.com&#65307;archana.jgd.yoga@gmail.com" TargetMode="External" Id="rId267" /><Relationship Type="http://schemas.openxmlformats.org/officeDocument/2006/relationships/hyperlink" Target="mailto:jaume@jaumeferro.com" TargetMode="External" Id="rId268" /><Relationship Type="http://schemas.openxmlformats.org/officeDocument/2006/relationships/hyperlink" Target="mailto:v_jaume.ferro@pactera.com" TargetMode="External" Id="rId269" /><Relationship Type="http://schemas.openxmlformats.org/officeDocument/2006/relationships/hyperlink" Target="mailto:traducciones@mbarbera-cotineau.es" TargetMode="External" Id="rId270" /><Relationship Type="http://schemas.openxmlformats.org/officeDocument/2006/relationships/hyperlink" Target="mailto:v_myriam.barbera@pactera.com" TargetMode="External" Id="rId271" /><Relationship Type="http://schemas.openxmlformats.org/officeDocument/2006/relationships/hyperlink" Target="mailto:lurdesponscomellas@gmail.com" TargetMode="External" Id="rId272" /><Relationship Type="http://schemas.openxmlformats.org/officeDocument/2006/relationships/hyperlink" Target="mailto:v_lourdes.pons@pactera.com" TargetMode="External" Id="rId273" /><Relationship Type="http://schemas.openxmlformats.org/officeDocument/2006/relationships/hyperlink" Target="mailto:moinigu@yahoo.es" TargetMode="External" Id="rId274" /><Relationship Type="http://schemas.openxmlformats.org/officeDocument/2006/relationships/hyperlink" Target="mailto:v_monica.iniesta@pactera.com" TargetMode="External" Id="rId275" /><Relationship Type="http://schemas.openxmlformats.org/officeDocument/2006/relationships/hyperlink" Target="mailto:marta@imots-traduccions.com" TargetMode="External" Id="rId276" /><Relationship Type="http://schemas.openxmlformats.org/officeDocument/2006/relationships/hyperlink" Target="mailto:v_marta.rodeja@pactera.com" TargetMode="External" Id="rId277" /><Relationship Type="http://schemas.openxmlformats.org/officeDocument/2006/relationships/hyperlink" Target="mailto:korkatti@gmail.com" TargetMode="External" Id="rId278" /><Relationship Type="http://schemas.openxmlformats.org/officeDocument/2006/relationships/hyperlink" Target="mailto:WBJ75135@163.com" TargetMode="External" Id="rId279" /><Relationship Type="http://schemas.openxmlformats.org/officeDocument/2006/relationships/hyperlink" Target="mailto:deqian.kong@ctc-china.com" TargetMode="External" Id="rId280" /><Relationship Type="http://schemas.openxmlformats.org/officeDocument/2006/relationships/hyperlink" Target="mailto:v_ally.deng@pactera.com/v_rebecca.chen@pactera.com" TargetMode="External" Id="rId281" /><Relationship Type="http://schemas.openxmlformats.org/officeDocument/2006/relationships/hyperlink" Target="mailto:fenglifenglin@163.com" TargetMode="External" Id="rId282" /><Relationship Type="http://schemas.openxmlformats.org/officeDocument/2006/relationships/hyperlink" Target="mailto:lumaike@gmail.com" TargetMode="External" Id="rId283" /><Relationship Type="http://schemas.openxmlformats.org/officeDocument/2006/relationships/hyperlink" Target="mailto:vicky.yau3@gmail.com" TargetMode="External" Id="rId284" /><Relationship Type="http://schemas.openxmlformats.org/officeDocument/2006/relationships/hyperlink" Target="mailto:yugo1204@gmail.com" TargetMode="External" Id="rId285" /><Relationship Type="http://schemas.openxmlformats.org/officeDocument/2006/relationships/hyperlink" Target="mailto:kimiko_okada@techno-pro.jp" TargetMode="External" Id="rId286" /><Relationship Type="http://schemas.openxmlformats.org/officeDocument/2006/relationships/hyperlink" Target="mailto:tokiharu.iwanaga@gmail.com" TargetMode="External" Id="rId287" /><Relationship Type="http://schemas.openxmlformats.org/officeDocument/2006/relationships/hyperlink" Target="mailto:v_akiko.kawabata@pactera.com" TargetMode="External" Id="rId288" /><Relationship Type="http://schemas.openxmlformats.org/officeDocument/2006/relationships/hyperlink" Target="mailto:miho.watanabe@me.com" TargetMode="External" Id="rId289" /><Relationship Type="http://schemas.openxmlformats.org/officeDocument/2006/relationships/hyperlink" Target="mailto:ken@lexiconkk.com" TargetMode="External" Id="rId290" /><Relationship Type="http://schemas.openxmlformats.org/officeDocument/2006/relationships/hyperlink" Target="mailto:strans1964@gmail.com" TargetMode="External" Id="rId291" /><Relationship Type="http://schemas.openxmlformats.org/officeDocument/2006/relationships/hyperlink" Target="mailto:penneljoe@gmail.com" TargetMode="External" Id="rId292" /><Relationship Type="http://schemas.openxmlformats.org/officeDocument/2006/relationships/hyperlink" Target="mailto:urayama@mediasoken.jp" TargetMode="External" Id="rId293" /><Relationship Type="http://schemas.openxmlformats.org/officeDocument/2006/relationships/hyperlink" Target="mailto:v_seungwook.lee@pactera.com" TargetMode="External" Id="rId294" /><Relationship Type="http://schemas.openxmlformats.org/officeDocument/2006/relationships/hyperlink" Target="mailto:mN0yY%25r@" TargetMode="External" Id="rId295" /><Relationship Type="http://schemas.openxmlformats.org/officeDocument/2006/relationships/hyperlink" Target="mailto:hugh@tancred.co.uk" TargetMode="External" Id="rId296" /><Relationship Type="http://schemas.openxmlformats.org/officeDocument/2006/relationships/hyperlink" Target="mailto:v_hugh.lawson@pactera.com" TargetMode="External" Id="rId297" /><Relationship Type="http://schemas.openxmlformats.org/officeDocument/2006/relationships/hyperlink" Target="mailto:Rhys@businesslanguageservices.co.uk" TargetMode="External" Id="rId298" /><Relationship Type="http://schemas.openxmlformats.org/officeDocument/2006/relationships/hyperlink" Target="mailto:v_rhys.thomas@pactera.com" TargetMode="External" Id="rId299" /><Relationship Type="http://schemas.openxmlformats.org/officeDocument/2006/relationships/hyperlink" Target="mailto:carmen@almtranslations.com" TargetMode="External" Id="rId300" /><Relationship Type="http://schemas.openxmlformats.org/officeDocument/2006/relationships/hyperlink" Target="mailto:v_dedrick.kline@pactera.com" TargetMode="External" Id="rId301" /><Relationship Type="http://schemas.openxmlformats.org/officeDocument/2006/relationships/hyperlink" Target="mailto:evanslien1105@hotmail.com" TargetMode="External" Id="rId302" /><Relationship Type="http://schemas.openxmlformats.org/officeDocument/2006/relationships/hyperlink" Target="mailto:phoebe@weasto.com" TargetMode="External" Id="rId303" /><Relationship Type="http://schemas.openxmlformats.org/officeDocument/2006/relationships/hyperlink" Target="mailto:colette.velletaz@orange.fr" TargetMode="External" Id="rId304" /><Relationship Type="http://schemas.openxmlformats.org/officeDocument/2006/relationships/hyperlink" Target="mailto:gilles-bakala@orange.fr" TargetMode="External" Id="rId305" /><Relationship Type="http://schemas.openxmlformats.org/officeDocument/2006/relationships/hyperlink" Target="mailto:translate@rayamansour.com" TargetMode="External" Id="rId306" /><Relationship Type="http://schemas.openxmlformats.org/officeDocument/2006/relationships/hyperlink" Target="mailto:luciletraduction@gmail.com" TargetMode="External" Id="rId307" /><Relationship Type="http://schemas.openxmlformats.org/officeDocument/2006/relationships/hyperlink" Target="mailto:chantalcerboni@hotmail.com" TargetMode="External" Id="rId308" /><Relationship Type="http://schemas.openxmlformats.org/officeDocument/2006/relationships/hyperlink" Target="mailto:paulpatruno@gmail.com" TargetMode="External" Id="rId309" /><Relationship Type="http://schemas.openxmlformats.org/officeDocument/2006/relationships/hyperlink" Target="mailto:subhrars@braahmam.net;pm@braahmam.net" TargetMode="External" Id="rId310" /><Relationship Type="http://schemas.openxmlformats.org/officeDocument/2006/relationships/hyperlink" Target="mailto:ramblingrose67@yahoo.com" TargetMode="External" Id="rId311" /><Relationship Type="http://schemas.openxmlformats.org/officeDocument/2006/relationships/hyperlink" Target="mailto:translate@modajitranslations.com" TargetMode="External" Id="rId312" /><Relationship Type="http://schemas.openxmlformats.org/officeDocument/2006/relationships/hyperlink" Target="mailto:ed@stptrans.com" TargetMode="External" Id="rId313" /><Relationship Type="http://schemas.openxmlformats.org/officeDocument/2006/relationships/hyperlink" Target="mailto:Pactera1@#" TargetMode="External" Id="rId314" /><Relationship Type="http://schemas.openxmlformats.org/officeDocument/2006/relationships/hyperlink" Target="mailto:lars_erik.ljungberg@comhem.se" TargetMode="External" Id="rId315" /><Relationship Type="http://schemas.openxmlformats.org/officeDocument/2006/relationships/hyperlink" Target="mailto:Tesla123!@#" TargetMode="External" Id="rId316" /><Relationship Type="http://schemas.openxmlformats.org/officeDocument/2006/relationships/hyperlink" Target="mailto:simonsson11@telia.com" TargetMode="External" Id="rId317" /><Relationship Type="http://schemas.openxmlformats.org/officeDocument/2006/relationships/hyperlink" Target="mailto:Tesla123!@#" TargetMode="External" Id="rId318" /><Relationship Type="http://schemas.openxmlformats.org/officeDocument/2006/relationships/hyperlink" Target="mailto:erik.tengvall@eat.se" TargetMode="External" Id="rId319" /><Relationship Type="http://schemas.openxmlformats.org/officeDocument/2006/relationships/hyperlink" Target="mailto:Tesla123!@#" TargetMode="External" Id="rId320" /><Relationship Type="http://schemas.openxmlformats.org/officeDocument/2006/relationships/hyperlink" Target="mailto:jens@fervir.se" TargetMode="External" Id="rId321" /><Relationship Type="http://schemas.openxmlformats.org/officeDocument/2006/relationships/hyperlink" Target="mailto:Tesla123!@#" TargetMode="External" Id="rId322" /><Relationship Type="http://schemas.openxmlformats.org/officeDocument/2006/relationships/hyperlink" Target="mailto:marie@interago.com" TargetMode="External" Id="rId323" /><Relationship Type="http://schemas.openxmlformats.org/officeDocument/2006/relationships/hyperlink" Target="mailto:Tesla123!@#" TargetMode="External" Id="rId324" /><Relationship Type="http://schemas.openxmlformats.org/officeDocument/2006/relationships/hyperlink" Target="mailto:lasse.montelius@gmail.com" TargetMode="External" Id="rId325" /><Relationship Type="http://schemas.openxmlformats.org/officeDocument/2006/relationships/hyperlink" Target="mailto:Tesla123!@#" TargetMode="External" Id="rId326" /><Relationship Type="http://schemas.openxmlformats.org/officeDocument/2006/relationships/hyperlink" Target="mailto:mika@jimimedia.se" TargetMode="External" Id="rId327" /><Relationship Type="http://schemas.openxmlformats.org/officeDocument/2006/relationships/hyperlink" Target="mailto:Tesla123!@#" TargetMode="External" Id="rId328" /><Relationship Type="http://schemas.openxmlformats.org/officeDocument/2006/relationships/hyperlink" Target="mailto:msm@msm-techtrans.no" TargetMode="External" Id="rId329" /><Relationship Type="http://schemas.openxmlformats.org/officeDocument/2006/relationships/hyperlink" Target="mailto:inge.davidsen@gmail.com" TargetMode="External" Id="rId330" /><Relationship Type="http://schemas.openxmlformats.org/officeDocument/2006/relationships/hyperlink" Target="mailto:david@thehappysalmon.com" TargetMode="External" Id="rId331" /><Relationship Type="http://schemas.openxmlformats.org/officeDocument/2006/relationships/hyperlink" Target="mailto:Pactera1@#" TargetMode="External" Id="rId332" /><Relationship Type="http://schemas.openxmlformats.org/officeDocument/2006/relationships/hyperlink" Target="mailto:jon.kittilsen@getmail.no" TargetMode="External" Id="rId333" /><Relationship Type="http://schemas.openxmlformats.org/officeDocument/2006/relationships/hyperlink" Target="mailto:nortranslate1@gmail.com" TargetMode="External" Id="rId334" /><Relationship Type="http://schemas.openxmlformats.org/officeDocument/2006/relationships/hyperlink" Target="mailto:Tesla123!@#" TargetMode="External" Id="rId335" /><Relationship Type="http://schemas.openxmlformats.org/officeDocument/2006/relationships/hyperlink" Target="mailto:oystein.kleven@gmail.com" TargetMode="External" Id="rId336" /><Relationship Type="http://schemas.openxmlformats.org/officeDocument/2006/relationships/hyperlink" Target="mailto:Tesla123!@#" TargetMode="External" Id="rId337" /><Relationship Type="http://schemas.openxmlformats.org/officeDocument/2006/relationships/hyperlink" Target="mailto:peter@wasi.no" TargetMode="External" Id="rId338" /><Relationship Type="http://schemas.openxmlformats.org/officeDocument/2006/relationships/hyperlink" Target="mailto:Tesla123!@#" TargetMode="External" Id="rId339" /><Relationship Type="http://schemas.openxmlformats.org/officeDocument/2006/relationships/hyperlink" Target="mailto:Tesla123!@#" TargetMode="External" Id="rId340" /><Relationship Type="http://schemas.openxmlformats.org/officeDocument/2006/relationships/hyperlink" Target="mailto:is@istranslation.dk" TargetMode="External" Id="rId341" /><Relationship Type="http://schemas.openxmlformats.org/officeDocument/2006/relationships/hyperlink" Target="mailto:Alexandra.Valbjorn@pacteraedge.com" TargetMode="External" Id="rId342" /><Relationship Type="http://schemas.openxmlformats.org/officeDocument/2006/relationships/hyperlink" Target="mailto:danielheydorn@gmail.com" TargetMode="External" Id="rId343" /><Relationship Type="http://schemas.openxmlformats.org/officeDocument/2006/relationships/hyperlink" Target="mailto:Tesla123!@#" TargetMode="External" Id="rId344" /><Relationship Type="http://schemas.openxmlformats.org/officeDocument/2006/relationships/hyperlink" Target="mailto:cgh@fiberpost.dk" TargetMode="External" Id="rId345" /><Relationship Type="http://schemas.openxmlformats.org/officeDocument/2006/relationships/hyperlink" Target="mailto:tom.drew@teliamail.dk" TargetMode="External" Id="rId346" /><Relationship Type="http://schemas.openxmlformats.org/officeDocument/2006/relationships/hyperlink" Target="mailto:pgrunnet@gmail.com" TargetMode="External" Id="rId347" /><Relationship Type="http://schemas.openxmlformats.org/officeDocument/2006/relationships/hyperlink" Target="mailto:msj@partners.dk" TargetMode="External" Id="rId348" /><Relationship Type="http://schemas.openxmlformats.org/officeDocument/2006/relationships/hyperlink" Target="mailto:jorgen.madsen@live.dk" TargetMode="External" Id="rId349" /><Relationship Type="http://schemas.openxmlformats.org/officeDocument/2006/relationships/hyperlink" Target="mailto:brian@wordfighter.dk" TargetMode="External" Id="rId350" /><Relationship Type="http://schemas.openxmlformats.org/officeDocument/2006/relationships/hyperlink" Target="mailto:annette.skipper@webspeed.dk" TargetMode="External" Id="rId351" /><Relationship Type="http://schemas.openxmlformats.org/officeDocument/2006/relationships/hyperlink" Target="mailto:daliabr@hotufi.net" TargetMode="External" Id="rId352" /><Relationship Type="http://schemas.openxmlformats.org/officeDocument/2006/relationships/hyperlink" Target="mailto:v_dalia.bracha@pactera.com" TargetMode="External" Id="rId353" /><Relationship Type="http://schemas.openxmlformats.org/officeDocument/2006/relationships/hyperlink" Target="mailto:taykee@gmail.com" TargetMode="External" Id="rId354" /><Relationship Type="http://schemas.openxmlformats.org/officeDocument/2006/relationships/hyperlink" Target="mailto:v_ittai.hen@pactera.com" TargetMode="External" Id="rId355" /><Relationship Type="http://schemas.openxmlformats.org/officeDocument/2006/relationships/hyperlink" Target="mailto:mickey@targum-tech.co.il" TargetMode="External" Id="rId356" /><Relationship Type="http://schemas.openxmlformats.org/officeDocument/2006/relationships/hyperlink" Target="mailto:v_mickey.argaman@pactera.com" TargetMode="External" Id="rId357" /><Relationship Type="http://schemas.openxmlformats.org/officeDocument/2006/relationships/hyperlink" Target="mailto:naftali.g.it@gmail.com" TargetMode="External" Id="rId358" /><Relationship Type="http://schemas.openxmlformats.org/officeDocument/2006/relationships/hyperlink" Target="mailto:v_naftali.guttman@pactera.com" TargetMode="External" Id="rId359" /><Relationship Type="http://schemas.openxmlformats.org/officeDocument/2006/relationships/hyperlink" Target="mailto:jonathan@translations.co.il/yossi@translations.co.il" TargetMode="External" Id="rId360" /><Relationship Type="http://schemas.openxmlformats.org/officeDocument/2006/relationships/hyperlink" Target="mailto:marcin@m-tra.eu" TargetMode="External" Id="rId361" /><Relationship Type="http://schemas.openxmlformats.org/officeDocument/2006/relationships/hyperlink" Target="mailto:maciej@intopolish.com" TargetMode="External" Id="rId362" /><Relationship Type="http://schemas.openxmlformats.org/officeDocument/2006/relationships/hyperlink" Target="mailto:info@transsoft.seo.pl" TargetMode="External" Id="rId363" /><Relationship Type="http://schemas.openxmlformats.org/officeDocument/2006/relationships/hyperlink" Target="mailto:maciejz@maciejz.pl" TargetMode="External" Id="rId364" /><Relationship Type="http://schemas.openxmlformats.org/officeDocument/2006/relationships/hyperlink" Target="mailto:paulinabulaty@gmail.com" TargetMode="External" Id="rId365" /><Relationship Type="http://schemas.openxmlformats.org/officeDocument/2006/relationships/hyperlink" Target="mailto:Tesla123!@#" TargetMode="External" Id="rId366" /><Relationship Type="http://schemas.openxmlformats.org/officeDocument/2006/relationships/hyperlink" Target="mailto:v_maria.albuquerque@pactera.com" TargetMode="External" Id="rId367" /><Relationship Type="http://schemas.openxmlformats.org/officeDocument/2006/relationships/hyperlink" Target="mailto:Tesla123!@#" TargetMode="External" Id="rId368" /><Relationship Type="http://schemas.openxmlformats.org/officeDocument/2006/relationships/hyperlink" Target="mailto:v_rita.rocha@pactera.com" TargetMode="External" Id="rId369" /><Relationship Type="http://schemas.openxmlformats.org/officeDocument/2006/relationships/hyperlink" Target="mailto:Tesla123!@#" TargetMode="External" Id="rId370" /><Relationship Type="http://schemas.openxmlformats.org/officeDocument/2006/relationships/hyperlink" Target="mailto:v_luis.martins@pactera.com" TargetMode="External" Id="rId371" /><Relationship Type="http://schemas.openxmlformats.org/officeDocument/2006/relationships/hyperlink" Target="mailto:v_vanda.barbosa@pactera.com" TargetMode="External" Id="rId372" /><Relationship Type="http://schemas.openxmlformats.org/officeDocument/2006/relationships/hyperlink" Target="mailto:pauloc@itechwords.pt" TargetMode="External" Id="rId373" /><Relationship Type="http://schemas.openxmlformats.org/officeDocument/2006/relationships/hyperlink" Target="mailto:v_paulo.conceicao@pactera.com" TargetMode="External" Id="rId374" /><Relationship Type="http://schemas.openxmlformats.org/officeDocument/2006/relationships/hyperlink" Target="mailto:dragana.selakovic@gmail.com" TargetMode="External" Id="rId375" /><Relationship Type="http://schemas.openxmlformats.org/officeDocument/2006/relationships/hyperlink" Target="mailto:polona.kovac@altplus.si;francb@altplus.si;petra.pogacar@altplus.si" TargetMode="External" Id="rId376" /><Relationship Type="http://schemas.openxmlformats.org/officeDocument/2006/relationships/hyperlink" Target="mailto:v_alenka.metljak@pacteraedge.com" TargetMode="External" Id="rId377" /><Relationship Type="http://schemas.openxmlformats.org/officeDocument/2006/relationships/hyperlink" Target="mailto:info@transumana.si" TargetMode="External" Id="rId378" /><Relationship Type="http://schemas.openxmlformats.org/officeDocument/2006/relationships/hyperlink" Target="mailto:polona.kovac@altplus.si;francb@altplus.si;petra.pogacar@altplus.si" TargetMode="External" Id="rId379" /><Relationship Type="http://schemas.openxmlformats.org/officeDocument/2006/relationships/hyperlink" Target="mailto:franci.kopac@ps-kopac.si" TargetMode="External" Id="rId380" /><Relationship Type="http://schemas.openxmlformats.org/officeDocument/2006/relationships/hyperlink" Target="mailto:v_franci.kopac@pacteraedge.com" TargetMode="External" Id="rId381" /><Relationship Type="http://schemas.openxmlformats.org/officeDocument/2006/relationships/hyperlink" Target="mailto:sonja.klaric@ideoma.hr" TargetMode="External" Id="rId382" /><Relationship Type="http://schemas.openxmlformats.org/officeDocument/2006/relationships/hyperlink" Target="mailto:Tesla123!@#" TargetMode="External" Id="rId383" /><Relationship Type="http://schemas.openxmlformats.org/officeDocument/2006/relationships/hyperlink" Target="mailto:safar.mirna@gmail.com" TargetMode="External" Id="rId384" /><Relationship Type="http://schemas.openxmlformats.org/officeDocument/2006/relationships/hyperlink" Target="mailto:Tesla123!@#" TargetMode="External" Id="rId385" /><Relationship Type="http://schemas.openxmlformats.org/officeDocument/2006/relationships/hyperlink" Target="mailto:polona.kovac@altplus.si;francb@altplus.si;petra.pogacar@altplus.si" TargetMode="External" Id="rId386" /><Relationship Type="http://schemas.openxmlformats.org/officeDocument/2006/relationships/hyperlink" Target="mailto:gordana@auris-prijevodi.hr" TargetMode="External" Id="rId387" /><Relationship Type="http://schemas.openxmlformats.org/officeDocument/2006/relationships/hyperlink" Target="mailto:gabrijela@ziraha-services.com" TargetMode="External" Id="rId388" /><Relationship Type="http://schemas.openxmlformats.org/officeDocument/2006/relationships/hyperlink" Target="mailto:vesna.sedlarbrezak@gmail.com" TargetMode="External" Id="rId389" /><Relationship Type="http://schemas.openxmlformats.org/officeDocument/2006/relationships/hyperlink" Target="mailto:j_lahanis@yahoo.gr" TargetMode="External" Id="rId390" /><Relationship Type="http://schemas.openxmlformats.org/officeDocument/2006/relationships/hyperlink" Target="mailto:Ioannis.Lachanis@pacteraedge.com" TargetMode="External" Id="rId391" /><Relationship Type="http://schemas.openxmlformats.org/officeDocument/2006/relationships/hyperlink" Target="mailto:theovav@gmail.com" TargetMode="External" Id="rId392" /><Relationship Type="http://schemas.openxmlformats.org/officeDocument/2006/relationships/hyperlink" Target="mailto:karanikaskon@ath.forthnet.gr" TargetMode="External" Id="rId393" /><Relationship Type="http://schemas.openxmlformats.org/officeDocument/2006/relationships/hyperlink" Target="mailto:Tesla123!@#" TargetMode="External" Id="rId394" /><Relationship Type="http://schemas.openxmlformats.org/officeDocument/2006/relationships/hyperlink" Target="mailto:kalyvast@gmail.com" TargetMode="External" Id="rId395" /><Relationship Type="http://schemas.openxmlformats.org/officeDocument/2006/relationships/hyperlink" Target="mailto:maritom31@gmail.com" TargetMode="External" Id="rId396" /><Relationship Type="http://schemas.openxmlformats.org/officeDocument/2006/relationships/hyperlink" Target="mailto:Tesla123!@#" TargetMode="External" Id="rId397" /><Relationship Type="http://schemas.openxmlformats.org/officeDocument/2006/relationships/hyperlink" Target="mailto:nikos.katris@live.com" TargetMode="External" Id="rId398" /><Relationship Type="http://schemas.openxmlformats.org/officeDocument/2006/relationships/hyperlink" Target="mailto:Tesla123!@#" TargetMode="External" Id="rId399" /><Relationship Type="http://schemas.openxmlformats.org/officeDocument/2006/relationships/hyperlink" Target="mailto:Tesla123!@#" TargetMode="External" Id="rId400" /><Relationship Type="http://schemas.openxmlformats.org/officeDocument/2006/relationships/hyperlink" Target="mailto:Tesla123!@#" TargetMode="External" Id="rId401" /><Relationship Type="http://schemas.openxmlformats.org/officeDocument/2006/relationships/hyperlink" Target="mailto:mustafaelfayoumi@gmail.com" TargetMode="External" Id="rId402" /><Relationship Type="http://schemas.openxmlformats.org/officeDocument/2006/relationships/hyperlink" Target="mailto:Tesla123!@#" TargetMode="External" Id="rId403" /><Relationship Type="http://schemas.openxmlformats.org/officeDocument/2006/relationships/hyperlink" Target="mailto:muhmedseif@gmail.com" TargetMode="External" Id="rId404" /><Relationship Type="http://schemas.openxmlformats.org/officeDocument/2006/relationships/hyperlink" Target="mailto:Tesla123!@#" TargetMode="External" Id="rId405" /><Relationship Type="http://schemas.openxmlformats.org/officeDocument/2006/relationships/hyperlink" Target="mailto:Tesla123!@#" TargetMode="External" Id="rId406" /><Relationship Type="http://schemas.openxmlformats.org/officeDocument/2006/relationships/hyperlink" Target="mailto:assemfarouk8@gmail.com" TargetMode="External" Id="rId407" /><Relationship Type="http://schemas.openxmlformats.org/officeDocument/2006/relationships/hyperlink" Target="mailto:Tesla123!@#" TargetMode="External" Id="rId408" /><Relationship Type="http://schemas.openxmlformats.org/officeDocument/2006/relationships/hyperlink" Target="mailto:haizatmus@yahoo.com" TargetMode="External" Id="rId409" /><Relationship Type="http://schemas.openxmlformats.org/officeDocument/2006/relationships/hyperlink" Target="mailto:Tesla123!@#" TargetMode="External" Id="rId410" /><Relationship Type="http://schemas.openxmlformats.org/officeDocument/2006/relationships/hyperlink" Target="mailto:muhammadrushdiibrahim@gmail.com;idi_gama@yahoo.com" TargetMode="External" Id="rId411" /><Relationship Type="http://schemas.openxmlformats.org/officeDocument/2006/relationships/hyperlink" Target="mailto:Tesla123!@#" TargetMode="External" Id="rId412" /><Relationship Type="http://schemas.openxmlformats.org/officeDocument/2006/relationships/hyperlink" Target="mailto:mocklan@yahoo.com;mocklan52@gmail.com" TargetMode="External" Id="rId413" /><Relationship Type="http://schemas.openxmlformats.org/officeDocument/2006/relationships/hyperlink" Target="mailto:Tesla123!@#" TargetMode="External" Id="rId414" /><Relationship Type="http://schemas.openxmlformats.org/officeDocument/2006/relationships/hyperlink" Target="mailto:Tesla123!@#" TargetMode="External" Id="rId415" /><Relationship Type="http://schemas.openxmlformats.org/officeDocument/2006/relationships/hyperlink" Target="mailto:saksit.k32@gmail.com" TargetMode="External" Id="rId416" /><Relationship Type="http://schemas.openxmlformats.org/officeDocument/2006/relationships/hyperlink" Target="mailto:Tesla123!@#" TargetMode="External" Id="rId417" /><Relationship Type="http://schemas.openxmlformats.org/officeDocument/2006/relationships/hyperlink" Target="mailto:Tesla123!@#" TargetMode="External" Id="rId418" /><Relationship Type="http://schemas.openxmlformats.org/officeDocument/2006/relationships/hyperlink" Target="mailto:aoshikinchou@hotmail.com" TargetMode="External" Id="rId419" /><Relationship Type="http://schemas.openxmlformats.org/officeDocument/2006/relationships/hyperlink" Target="mailto:Tesla123!@#" TargetMode="External" Id="rId420" /><Relationship Type="http://schemas.openxmlformats.org/officeDocument/2006/relationships/hyperlink" Target="mailto:ratchanee@translationthailand.com;rpengkaew@yahoo.com" TargetMode="External" Id="rId421" /><Relationship Type="http://schemas.openxmlformats.org/officeDocument/2006/relationships/hyperlink" Target="mailto:Tesla123!@#" TargetMode="External" Id="rId422" /><Relationship Type="http://schemas.openxmlformats.org/officeDocument/2006/relationships/hyperlink" Target="mailto:ratchanee@translationthailand.com;rpengkaew@yahoo.com" TargetMode="External" Id="rId423" /><Relationship Type="http://schemas.openxmlformats.org/officeDocument/2006/relationships/hyperlink" Target="mailto:Tesla123!@#" TargetMode="External" Id="rId424" /><Relationship Type="http://schemas.openxmlformats.org/officeDocument/2006/relationships/hyperlink" Target="mailto:paramate4991@gmail.com" TargetMode="External" Id="rId425" /><Relationship Type="http://schemas.openxmlformats.org/officeDocument/2006/relationships/hyperlink" Target="mailto:Tesla123!@#" TargetMode="External" Id="rId426" /><Relationship Type="http://schemas.openxmlformats.org/officeDocument/2006/relationships/hyperlink" Target="mailto:Tesla123!@#" TargetMode="External" Id="rId427" /><Relationship Type="http://schemas.openxmlformats.org/officeDocument/2006/relationships/hyperlink" Target="mailto:gd.blum@gmail.com" TargetMode="External" Id="rId428" /><Relationship Type="http://schemas.openxmlformats.org/officeDocument/2006/relationships/hyperlink" Target="mailto:George.Blum@pacteraedge.com" TargetMode="External" Id="rId429" /><Relationship Type="http://schemas.openxmlformats.org/officeDocument/2006/relationships/hyperlink" Target="mailto:emil.stroia@gmail.com" TargetMode="External" Id="rId430" /><Relationship Type="http://schemas.openxmlformats.org/officeDocument/2006/relationships/hyperlink" Target="mailto:office@dan-topor.ro;dan.topor@gmail.com" TargetMode="External" Id="rId431" /><Relationship Type="http://schemas.openxmlformats.org/officeDocument/2006/relationships/hyperlink" Target="mailto:Tesla123!@#" TargetMode="External" Id="rId432" /><Relationship Type="http://schemas.openxmlformats.org/officeDocument/2006/relationships/hyperlink" Target="mailto:joearon1trans@centrum.cz" TargetMode="External" Id="rId433" /><Relationship Type="http://schemas.openxmlformats.org/officeDocument/2006/relationships/hyperlink" Target="mailto:ando@ando.cz;andotranslations@gmail.com" TargetMode="External" Id="rId434" /><Relationship Type="http://schemas.openxmlformats.org/officeDocument/2006/relationships/hyperlink" Target="mailto:hana.urbankova@zelenka.cz;katerina.zabka@zelenka.cz;dana.shuster@zelenka.cz;tereza.setlova@zelenka.cz" TargetMode="External" Id="rId435" /><Relationship Type="http://schemas.openxmlformats.org/officeDocument/2006/relationships/hyperlink" Target="mailto:v_umaima.hashmi@pacteraedge.com" TargetMode="External" Id="rId436" /><Relationship Type="http://schemas.openxmlformats.org/officeDocument/2006/relationships/hyperlink" Target="mailto:v_savitha.nadesan@pacteraedge.com" TargetMode="External" Id="rId437" /><Relationship Type="http://schemas.openxmlformats.org/officeDocument/2006/relationships/hyperlink" Target="mailto:v_savitha.nadesan@pacteraedge.com" TargetMode="External" Id="rId438" /><Relationship Type="http://schemas.openxmlformats.org/officeDocument/2006/relationships/hyperlink" Target="mailto:v_andrey.yumin@pacteraedge.com" TargetMode="External" Id="rId439" /><Relationship Type="http://schemas.openxmlformats.org/officeDocument/2006/relationships/hyperlink" Target="mailto:v_georgy.kopylov@pacteraedge.com" TargetMode="External" Id="rId440" /><Relationship Type="http://schemas.openxmlformats.org/officeDocument/2006/relationships/hyperlink" Target="mailto:v_dina.urikh@pacteraedge.com" TargetMode="External" Id="rId441" /><Relationship Type="http://schemas.openxmlformats.org/officeDocument/2006/relationships/hyperlink" Target="mailto:v_olesia.goncharova@pacteraedge.com" TargetMode="External" Id="rId442" /><Relationship Type="http://schemas.openxmlformats.org/officeDocument/2006/relationships/hyperlink" Target="mailto:info@ptranslations.com" TargetMode="External" Id="rId443" /><Relationship Type="http://schemas.openxmlformats.org/officeDocument/2006/relationships/hyperlink" Target="mailto:v_pavel.lyakhovsky@pacteraedge.com" TargetMode="External" Id="rId444" /><Relationship Type="http://schemas.openxmlformats.org/officeDocument/2006/relationships/hyperlink" Target="mailto:keelinfeeney@gmail.com;keelinfeeney@yahoo.co.uk" TargetMode="External" Id="rId445" /><Relationship Type="http://schemas.openxmlformats.org/officeDocument/2006/relationships/hyperlink" Target="mailto:vanessarobinson1971@gmail.com" TargetMode="External" Id="rId446" /><Relationship Type="http://schemas.openxmlformats.org/officeDocument/2006/relationships/hyperlink" Target="mailto:joshuaannells@gmail.com" TargetMode="External" Id="rId447" /><Relationship Type="http://schemas.openxmlformats.org/officeDocument/2006/relationships/hyperlink" Target="mailto:jenny.duthie@gmail.com" TargetMode="External" Id="rId448" /><Relationship Type="http://schemas.openxmlformats.org/officeDocument/2006/relationships/hyperlink" Target="mailto:hu.ozcan@gmail.com" TargetMode="External" Id="rId449" /><Relationship Type="http://schemas.openxmlformats.org/officeDocument/2006/relationships/hyperlink" Target="mailto:v_karahan.sisman@pacteraedge.com" TargetMode="External" Id="rId450" /><Relationship Type="http://schemas.openxmlformats.org/officeDocument/2006/relationships/hyperlink" Target="mailto:ori.chevirmen@gmail.com" TargetMode="External" Id="rId451" /><Relationship Type="http://schemas.openxmlformats.org/officeDocument/2006/relationships/hyperlink" Target="mailto:altug.kayisoglu@gmail.com" TargetMode="External" Id="rId452" /><Relationship Type="http://schemas.openxmlformats.org/officeDocument/2006/relationships/hyperlink" Target="mailto:dainasutkiene@gmail.com" TargetMode="External" Id="rId453" /><Relationship Type="http://schemas.openxmlformats.org/officeDocument/2006/relationships/hyperlink" Target="mailto:parenas@tesla.com" TargetMode="External" Id="rId454" /><Relationship Type="http://schemas.openxmlformats.org/officeDocument/2006/relationships/hyperlink" Target="mailto:xiaoxu@tesla.com" TargetMode="External" Id="rId455" /><Relationship Type="http://schemas.openxmlformats.org/officeDocument/2006/relationships/hyperlink" Target="mailto:fspiteri@tesla.com" TargetMode="External" Id="rId456" /><Relationship Type="http://schemas.openxmlformats.org/officeDocument/2006/relationships/hyperlink" Target="mailto:jchu@tesla.com" TargetMode="External" Id="rId457" /><Relationship Type="http://schemas.openxmlformats.org/officeDocument/2006/relationships/hyperlink" Target="mailto:achinoporos@tesla.com" TargetMode="External" Id="rId458" /><Relationship Type="http://schemas.openxmlformats.org/officeDocument/2006/relationships/hyperlink" Target="mailto:nafisher@tesla.com" TargetMode="External" Id="rId459" /><Relationship Type="http://schemas.openxmlformats.org/officeDocument/2006/relationships/hyperlink" Target="mailto:kyeh@tesla.com" TargetMode="External" Id="rId460" /><Relationship Type="http://schemas.openxmlformats.org/officeDocument/2006/relationships/hyperlink" Target="mailto:kmendel@tesla.com" TargetMode="External" Id="rId461" /><Relationship Type="http://schemas.openxmlformats.org/officeDocument/2006/relationships/hyperlink" Target="mailto:mgargallo@tesla.com" TargetMode="External" Id="rId462" /><Relationship Type="http://schemas.openxmlformats.org/officeDocument/2006/relationships/hyperlink" Target="mailto:mdong@tesla.com" TargetMode="External" Id="rId463" /><Relationship Type="http://schemas.openxmlformats.org/officeDocument/2006/relationships/hyperlink" Target="mailto:yanscao@tesla.com" TargetMode="External" Id="rId464" /><Relationship Type="http://schemas.openxmlformats.org/officeDocument/2006/relationships/hyperlink" Target="mailto:xiayang@tesla.com" TargetMode="External" Id="rId465" /><Relationship Type="http://schemas.openxmlformats.org/officeDocument/2006/relationships/hyperlink" Target="mailto:aksmith@tesla.com" TargetMode="External" Id="rId466" /><Relationship Type="http://schemas.openxmlformats.org/officeDocument/2006/relationships/hyperlink" Target="mailto:danichols@tesla.com" TargetMode="External" Id="rId467" /></Relationships>
</file>

<file path=xl/worksheets/_rels/sheet3.xml.rels><Relationships xmlns="http://schemas.openxmlformats.org/package/2006/relationships"><Relationship Type="http://schemas.openxmlformats.org/officeDocument/2006/relationships/hyperlink" Target="file://\\172.16.135.19\Project\Tesla\Projects\AppData\Roaming\Skype\AppData\Roaming\Skype\AppData\Roaming\Skype\AppData\Roaming\Skype\AppData\Roaming\Skype\AppData\Roaming\Skype\AppData\Roaming\Skype\AppData\Roaming\Skype\AppData\Roaming\Skype\AppData\Roaming\Skype\AppData\Roaming\Skype\AppData\Roaming\Skype\AppData\Roaming\Skype\AppData\Roaming\Skype\AppData\Roaming\Microsoft\AppData\Roaming\Skype\AppData\Roaming\PO4Review" TargetMode="External" Id="rId1" /></Relationships>
</file>

<file path=xl/worksheets/_rels/sheet6.xml.rels><Relationships xmlns="http://schemas.openxmlformats.org/package/2006/relationships"><Relationship Type="http://schemas.openxmlformats.org/officeDocument/2006/relationships/hyperlink" Target="file://\\172.16.135.19\Project\Tesla\Projects\AppData\Roaming\Skype\AppData\Roaming\Skype\AppData\Roaming\Skype\AppData\Roaming\Skype\AppData\Roaming\Skype\AppData\Roaming\Skype\AppData\Roaming\Skype\AppData\Roaming\Skype\AppData\Roaming\Skype\AppData\Roaming\Skype\AppData\Roaming\Skype\AppData\Roaming\Skype\AppData\Roaming\Skype\AppData\Roaming\Skype\AppData\Roaming\Microsoft\AppData\Roaming\Skype\AppData\Roaming\InvoiceCreator" TargetMode="External" Id="rId1" /><Relationship Type="http://schemas.openxmlformats.org/officeDocument/2006/relationships/hyperlink" Target="mailto:andsmith@tesla.com" TargetMode="External" Id="rId2" /><Relationship Type="http://schemas.openxmlformats.org/officeDocument/2006/relationships/hyperlink" Target="mailto:andsmith@tesla.com" TargetMode="External" Id="rId3" /><Relationship Type="http://schemas.openxmlformats.org/officeDocument/2006/relationships/hyperlink" Target="mailto:andsmith@tesla.com" TargetMode="External" Id="rId4" /><Relationship Type="http://schemas.openxmlformats.org/officeDocument/2006/relationships/hyperlink" Target="mailto:andsmith@tesla.com" TargetMode="External" Id="rId5" /><Relationship Type="http://schemas.openxmlformats.org/officeDocument/2006/relationships/hyperlink" Target="mailto:andsmith@tesla.com" TargetMode="External" Id="rId6" /><Relationship Type="http://schemas.openxmlformats.org/officeDocument/2006/relationships/hyperlink" Target="mailto:andsmith@tesla.com" TargetMode="External" Id="rId7" /><Relationship Type="http://schemas.openxmlformats.org/officeDocument/2006/relationships/hyperlink" Target="mailto:andsmith@tesla.com" TargetMode="External" Id="rId8" /><Relationship Type="http://schemas.openxmlformats.org/officeDocument/2006/relationships/hyperlink" Target="mailto:andsmith@tesla.com" TargetMode="External" Id="rId9" /><Relationship Type="http://schemas.openxmlformats.org/officeDocument/2006/relationships/hyperlink" Target="mailto:andsmith@tesla.com" TargetMode="External" Id="rId10" /><Relationship Type="http://schemas.openxmlformats.org/officeDocument/2006/relationships/hyperlink" Target="mailto:edickey@tesla.com" TargetMode="External" Id="rId11" /><Relationship Type="http://schemas.openxmlformats.org/officeDocument/2006/relationships/hyperlink" Target="mailto:edickey@tesla.com" TargetMode="External" Id="rId12" /><Relationship Type="http://schemas.openxmlformats.org/officeDocument/2006/relationships/hyperlink" Target="mailto:edickey@tesla.com" TargetMode="External" Id="rId13" /><Relationship Type="http://schemas.openxmlformats.org/officeDocument/2006/relationships/hyperlink" Target="mailto:edickey@tesla.com" TargetMode="External" Id="rId14" /><Relationship Type="http://schemas.openxmlformats.org/officeDocument/2006/relationships/hyperlink" Target="mailto:edickey@tesla.com" TargetMode="External" Id="rId15" /><Relationship Type="http://schemas.openxmlformats.org/officeDocument/2006/relationships/hyperlink" Target="mailto:edickey@tesla.com" TargetMode="External" Id="rId16" /><Relationship Type="http://schemas.openxmlformats.org/officeDocument/2006/relationships/hyperlink" Target="mailto:edickey@tesla.com" TargetMode="External" Id="rId17" /><Relationship Type="http://schemas.openxmlformats.org/officeDocument/2006/relationships/hyperlink" Target="mailto:edickey@tesla.com" TargetMode="External" Id="rId18" /><Relationship Type="http://schemas.openxmlformats.org/officeDocument/2006/relationships/hyperlink" Target="mailto:edickey@tesla.com" TargetMode="External" Id="rId19" /><Relationship Type="http://schemas.openxmlformats.org/officeDocument/2006/relationships/hyperlink" Target="mailto:edickey@tesla.com" TargetMode="External" Id="rId20" /><Relationship Type="http://schemas.openxmlformats.org/officeDocument/2006/relationships/hyperlink" Target="mailto:edickey@tesla.com" TargetMode="External" Id="rId21" /><Relationship Type="http://schemas.openxmlformats.org/officeDocument/2006/relationships/hyperlink" Target="mailto:edickey@tesla.com" TargetMode="External" Id="rId22" /><Relationship Type="http://schemas.openxmlformats.org/officeDocument/2006/relationships/hyperlink" Target="mailto:edickey@tesla.com" TargetMode="External" Id="rId23" /><Relationship Type="http://schemas.openxmlformats.org/officeDocument/2006/relationships/hyperlink" Target="mailto:ablohm@tesla.com" TargetMode="External" Id="rId24" /><Relationship Type="http://schemas.openxmlformats.org/officeDocument/2006/relationships/hyperlink" Target="mailto:ablohm@tesla.com" TargetMode="External" Id="rId25" /><Relationship Type="http://schemas.openxmlformats.org/officeDocument/2006/relationships/hyperlink" Target="mailto:ablohm@tesla.com" TargetMode="External" Id="rId26" /><Relationship Type="http://schemas.openxmlformats.org/officeDocument/2006/relationships/hyperlink" Target="mailto:ablohm@tesla.com" TargetMode="External" Id="rId27" /><Relationship Type="http://schemas.openxmlformats.org/officeDocument/2006/relationships/hyperlink" Target="mailto:ablohm@tesla.com" TargetMode="External" Id="rId28" /><Relationship Type="http://schemas.openxmlformats.org/officeDocument/2006/relationships/hyperlink" Target="mailto:ablohm@tesla.com" TargetMode="External" Id="rId29" /><Relationship Type="http://schemas.openxmlformats.org/officeDocument/2006/relationships/hyperlink" Target="mailto:ablohm@tesla.com" TargetMode="External" Id="rId30" /><Relationship Type="http://schemas.openxmlformats.org/officeDocument/2006/relationships/hyperlink" Target="mailto:APAC-AP@tesla.com" TargetMode="External" Id="rId31" /><Relationship Type="http://schemas.openxmlformats.org/officeDocument/2006/relationships/hyperlink" Target="mailto:ckeaton@tesla.com" TargetMode="External" Id="rId32" /><Relationship Type="http://schemas.openxmlformats.org/officeDocument/2006/relationships/hyperlink" Target="mailto:ckeaton@tesla.com" TargetMode="External" Id="rId33" /><Relationship Type="http://schemas.openxmlformats.org/officeDocument/2006/relationships/hyperlink" Target="mailto:ckeaton@tesla.com" TargetMode="External" Id="rId34" /><Relationship Type="http://schemas.openxmlformats.org/officeDocument/2006/relationships/hyperlink" Target="mailto:shausmith@tesla.com" TargetMode="External" Id="rId35" /><Relationship Type="http://schemas.openxmlformats.org/officeDocument/2006/relationships/hyperlink" Target="mailto:shausmith@tesla.com" TargetMode="External" Id="rId36" /><Relationship Type="http://schemas.openxmlformats.org/officeDocument/2006/relationships/hyperlink" Target="mailto:ablohm@tesla.com" TargetMode="External" Id="rId37" /><Relationship Type="http://schemas.openxmlformats.org/officeDocument/2006/relationships/hyperlink" Target="mailto:ggrantham@tesla.com" TargetMode="External" Id="rId38" /><Relationship Type="http://schemas.openxmlformats.org/officeDocument/2006/relationships/hyperlink" Target="mailto:tkaiser@tesla.com" TargetMode="External" Id="rId39" /><Relationship Type="http://schemas.openxmlformats.org/officeDocument/2006/relationships/hyperlink" Target="mailto:jacho@tesla.com" TargetMode="External" Id="rId40" /><Relationship Type="http://schemas.openxmlformats.org/officeDocument/2006/relationships/hyperlink" Target="mailto:jacho@tesla.com" TargetMode="External" Id="rId41" /><Relationship Type="http://schemas.openxmlformats.org/officeDocument/2006/relationships/hyperlink" Target="mailto:jacho@tesla.com" TargetMode="External" Id="rId42" /><Relationship Type="http://schemas.openxmlformats.org/officeDocument/2006/relationships/hyperlink" Target="mailto:jacho@tesla.com" TargetMode="External" Id="rId43" /><Relationship Type="http://schemas.openxmlformats.org/officeDocument/2006/relationships/hyperlink" Target="mailto:skitada@tesla.com" TargetMode="External" Id="rId44" /><Relationship Type="http://schemas.openxmlformats.org/officeDocument/2006/relationships/hyperlink" Target="mailto:skitada@tesla.com" TargetMode="External" Id="rId45" /><Relationship Type="http://schemas.openxmlformats.org/officeDocument/2006/relationships/hyperlink" Target="mailto:midang@tesla.com" TargetMode="External" Id="rId46" /><Relationship Type="http://schemas.openxmlformats.org/officeDocument/2006/relationships/hyperlink" Target="mailto:midang@tesla.com" TargetMode="External" Id="rId47" /><Relationship Type="http://schemas.openxmlformats.org/officeDocument/2006/relationships/hyperlink" Target="mailto:midang@tesla.com" TargetMode="External" Id="rId48" /><Relationship Type="http://schemas.openxmlformats.org/officeDocument/2006/relationships/hyperlink" Target="mailto:midang@tesla.com" TargetMode="External" Id="rId49" /><Relationship Type="http://schemas.openxmlformats.org/officeDocument/2006/relationships/hyperlink" Target="mailto:midang@tesla.com" TargetMode="External" Id="rId50" /><Relationship Type="http://schemas.openxmlformats.org/officeDocument/2006/relationships/hyperlink" Target="mailto:midang@tesla.com" TargetMode="External" Id="rId51" /><Relationship Type="http://schemas.openxmlformats.org/officeDocument/2006/relationships/hyperlink" Target="mailto:midang@tesla.com" TargetMode="External" Id="rId52" /><Relationship Type="http://schemas.openxmlformats.org/officeDocument/2006/relationships/hyperlink" Target="mailto:mplascencia@tesla.com;" TargetMode="External" Id="rId53" /><Relationship Type="http://schemas.openxmlformats.org/officeDocument/2006/relationships/hyperlink" Target="mailto:accountpayable@tesla.com" TargetMode="External" Id="rId54" /><Relationship Type="http://schemas.openxmlformats.org/officeDocument/2006/relationships/hyperlink" Target="mailto:mplascencia@tesla.com;" TargetMode="External" Id="rId55" /><Relationship Type="http://schemas.openxmlformats.org/officeDocument/2006/relationships/hyperlink" Target="mailto:bcaplette@tesla.com;" TargetMode="External" Id="rId56" /><Relationship Type="http://schemas.openxmlformats.org/officeDocument/2006/relationships/hyperlink" Target="mailto:bcaplette@tesla.com;" TargetMode="External" Id="rId57" /><Relationship Type="http://schemas.openxmlformats.org/officeDocument/2006/relationships/hyperlink" Target="mailto:bcaplette@tesla.com;" TargetMode="External" Id="rId58" /><Relationship Type="http://schemas.openxmlformats.org/officeDocument/2006/relationships/hyperlink" Target="mailto:kmiller@tesla.com" TargetMode="External" Id="rId59" /><Relationship Type="http://schemas.openxmlformats.org/officeDocument/2006/relationships/hyperlink" Target="mailto:cmatchinski@tesla.com" TargetMode="External" Id="rId60" /><Relationship Type="http://schemas.openxmlformats.org/officeDocument/2006/relationships/hyperlink" Target="mailto:cmatchinski@tesla.com" TargetMode="External" Id="rId61" /><Relationship Type="http://schemas.openxmlformats.org/officeDocument/2006/relationships/hyperlink" Target="mailto:mlucci@tesla.com" TargetMode="External" Id="rId62" /><Relationship Type="http://schemas.openxmlformats.org/officeDocument/2006/relationships/hyperlink" Target="mailto:mlucci@tesla.com" TargetMode="External" Id="rId63" /><Relationship Type="http://schemas.openxmlformats.org/officeDocument/2006/relationships/hyperlink" Target="mailto:APAC-AP@tesla.com" TargetMode="External" Id="rId64" /><Relationship Type="http://schemas.openxmlformats.org/officeDocument/2006/relationships/hyperlink" Target="mailto:dparrent@tesla.com" TargetMode="External" Id="rId65" /><Relationship Type="http://schemas.openxmlformats.org/officeDocument/2006/relationships/hyperlink" Target="mailto:dparrent@tesla.com" TargetMode="External" Id="rId66" /><Relationship Type="http://schemas.openxmlformats.org/officeDocument/2006/relationships/hyperlink" Target="mailto:mneder@tesla.com" TargetMode="External" Id="rId67" /><Relationship Type="http://schemas.openxmlformats.org/officeDocument/2006/relationships/hyperlink" Target="mailto:mneder@tesla.com" TargetMode="External" Id="rId68" /><Relationship Type="http://schemas.openxmlformats.org/officeDocument/2006/relationships/hyperlink" Target="mailto:mneder@tesla.com" TargetMode="External" Id="rId69" /><Relationship Type="http://schemas.openxmlformats.org/officeDocument/2006/relationships/hyperlink" Target="mailto:mneder@tesla.com" TargetMode="External" Id="rId70" /><Relationship Type="http://schemas.openxmlformats.org/officeDocument/2006/relationships/hyperlink" Target="mailto:sallison@tesla.com" TargetMode="External" Id="rId71" /><Relationship Type="http://schemas.openxmlformats.org/officeDocument/2006/relationships/hyperlink" Target="mailto:sallison@tesla.com" TargetMode="External" Id="rId72" /><Relationship Type="http://schemas.openxmlformats.org/officeDocument/2006/relationships/hyperlink" Target="mailto:sallison@tesla.com" TargetMode="External" Id="rId73" /><Relationship Type="http://schemas.openxmlformats.org/officeDocument/2006/relationships/hyperlink" Target="mailto:sallison@tesla.com" TargetMode="External" Id="rId74" /><Relationship Type="http://schemas.openxmlformats.org/officeDocument/2006/relationships/hyperlink" Target="mailto:mneder@tesla.com" TargetMode="External" Id="rId75" /><Relationship Type="http://schemas.openxmlformats.org/officeDocument/2006/relationships/hyperlink" Target="mailto:mneder@tesla.com" TargetMode="External" Id="rId76" /><Relationship Type="http://schemas.openxmlformats.org/officeDocument/2006/relationships/hyperlink" Target="mailto:ddodge@tesla.com" TargetMode="External" Id="rId77" /><Relationship Type="http://schemas.openxmlformats.org/officeDocument/2006/relationships/hyperlink" Target="mailto:ddodge@tesla.com" TargetMode="External" Id="rId78" /><Relationship Type="http://schemas.openxmlformats.org/officeDocument/2006/relationships/hyperlink" Target="mailto:sreadman@tesla.com" TargetMode="External" Id="rId79" /><Relationship Type="http://schemas.openxmlformats.org/officeDocument/2006/relationships/hyperlink" Target="mailto:sreadman@tesla.com" TargetMode="External" Id="rId80" /><Relationship Type="http://schemas.openxmlformats.org/officeDocument/2006/relationships/hyperlink" Target="mailto:cmatchinski@tesla.com" TargetMode="External" Id="rId81" /><Relationship Type="http://schemas.openxmlformats.org/officeDocument/2006/relationships/hyperlink" Target="mailto:cmatchinski@tesla.com" TargetMode="External" Id="rId82" /><Relationship Type="http://schemas.openxmlformats.org/officeDocument/2006/relationships/hyperlink" Target="mailto:cmatchinski@tesla.com" TargetMode="External" Id="rId83" /><Relationship Type="http://schemas.openxmlformats.org/officeDocument/2006/relationships/hyperlink" Target="mailto:sdooley@tesla.com" TargetMode="External" Id="rId84" /><Relationship Type="http://schemas.openxmlformats.org/officeDocument/2006/relationships/hyperlink" Target="mailto:mplascencia@tesla.com" TargetMode="External" Id="rId85" /><Relationship Type="http://schemas.openxmlformats.org/officeDocument/2006/relationships/hyperlink" Target="mailto:mplascencia@tesla.com" TargetMode="External" Id="rId86" /><Relationship Type="http://schemas.openxmlformats.org/officeDocument/2006/relationships/hyperlink" Target="mailto:cmixon@tesla.com" TargetMode="External" Id="rId87" /><Relationship Type="http://schemas.openxmlformats.org/officeDocument/2006/relationships/hyperlink" Target="mailto:cmixon@tesla.com" TargetMode="External" Id="rId88" /><Relationship Type="http://schemas.openxmlformats.org/officeDocument/2006/relationships/hyperlink" Target="mailto:cmixon@tesla.com" TargetMode="External" Id="rId89" /><Relationship Type="http://schemas.openxmlformats.org/officeDocument/2006/relationships/hyperlink" Target="mailto:cmixon@tesla.com" TargetMode="External" Id="rId90" /><Relationship Type="http://schemas.openxmlformats.org/officeDocument/2006/relationships/hyperlink" Target="mailto:cmixon@tesla.com" TargetMode="External" Id="rId91" /><Relationship Type="http://schemas.openxmlformats.org/officeDocument/2006/relationships/hyperlink" Target="mailto:limia@tesla.com" TargetMode="External" Id="rId92" /><Relationship Type="http://schemas.openxmlformats.org/officeDocument/2006/relationships/hyperlink" Target="mailto:limia@tesla.com" TargetMode="External" Id="rId93" /><Relationship Type="http://schemas.openxmlformats.org/officeDocument/2006/relationships/hyperlink" Target="mailto:diqxie@tesla.com" TargetMode="External" Id="rId94" /><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7.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8.xml.rels><Relationships xmlns="http://schemas.openxmlformats.org/package/2006/relationships"><Relationship Type="http://schemas.openxmlformats.org/officeDocument/2006/relationships/comments" Target="/xl/comments/comment3.xml" Id="comments" /><Relationship Type="http://schemas.openxmlformats.org/officeDocument/2006/relationships/vmlDrawing" Target="/xl/drawings/commentsDrawing3.vml" Id="anysvml" /></Relationships>
</file>

<file path=xl/worksheets/sheet1.xml><?xml version="1.0" encoding="utf-8"?>
<worksheet xmlns="http://schemas.openxmlformats.org/spreadsheetml/2006/main">
  <sheetPr codeName="Sheet2">
    <outlinePr summaryBelow="1" summaryRight="1"/>
    <pageSetUpPr autoPageBreaks="0"/>
  </sheetPr>
  <dimension ref="A1:BM2254"/>
  <sheetViews>
    <sheetView tabSelected="1" zoomScaleNormal="70" zoomScaleSheetLayoutView="87" workbookViewId="0">
      <selection activeCell="A9" sqref="A7:XFD9"/>
    </sheetView>
  </sheetViews>
  <sheetFormatPr baseColWidth="8" defaultColWidth="9" defaultRowHeight="14.25"/>
  <cols>
    <col width="12" customWidth="1" style="603" min="1" max="1"/>
    <col width="20.5" customWidth="1" style="604" min="2" max="2"/>
    <col width="9.125" customWidth="1" style="21" min="3" max="3"/>
    <col width="10.875" customWidth="1" style="21" min="4" max="4"/>
    <col width="34.25" customWidth="1" style="21" min="5" max="5"/>
    <col width="19.125" customWidth="1" style="21" min="6" max="6"/>
    <col width="15.5" customWidth="1" style="21" min="7" max="7"/>
    <col outlineLevel="1" width="18" customWidth="1" style="21" min="8" max="8"/>
    <col outlineLevel="1" width="12.5" customWidth="1" style="21" min="9" max="9"/>
    <col outlineLevel="1" width="16.875" customWidth="1" style="604" min="10" max="10"/>
    <col outlineLevel="1" width="10.875" customWidth="1" style="21" min="11" max="11"/>
    <col outlineLevel="1" width="11.5" customWidth="1" style="21" min="12" max="12"/>
    <col outlineLevel="1" width="14.5" customWidth="1" style="21" min="13" max="13"/>
    <col outlineLevel="1" width="15" customWidth="1" style="21" min="14" max="14"/>
    <col outlineLevel="1" width="11.5" customWidth="1" style="21" min="15" max="16"/>
    <col outlineLevel="1" width="12" customWidth="1" style="21" min="17" max="17"/>
    <col outlineLevel="1" width="13.5" customWidth="1" style="21" min="18" max="18"/>
    <col outlineLevel="1" width="10.5" customWidth="1" style="21" min="19" max="19"/>
    <col outlineLevel="1" width="14.5" customWidth="1" style="21" min="20" max="20"/>
    <col outlineLevel="1" width="12.5" customWidth="1" style="605" min="21" max="21"/>
    <col outlineLevel="1" width="9.125" customWidth="1" style="21" min="22" max="22"/>
    <col outlineLevel="1" width="7.5" customWidth="1" style="21" min="23" max="23"/>
    <col outlineLevel="1" width="9" customWidth="1" style="605" min="24" max="24"/>
    <col outlineLevel="1" width="18.5" customWidth="1" style="605" min="25" max="25"/>
    <col outlineLevel="1" width="13.5" customWidth="1" style="605" min="26" max="26"/>
    <col width="12" customWidth="1" style="21" min="27" max="27"/>
    <col width="10.5" customWidth="1" style="21" min="28" max="28"/>
    <col width="19.125" customWidth="1" style="21" min="29" max="29"/>
    <col width="15.125" customWidth="1" style="21" min="30" max="30"/>
    <col width="27.875" customWidth="1" style="21" min="31" max="31"/>
    <col width="14.875" customWidth="1" style="21" min="32" max="32"/>
    <col width="19.5" customWidth="1" style="604" min="33" max="33"/>
    <col width="26.5" customWidth="1" style="604" min="34" max="34"/>
    <col width="17.5" customWidth="1" style="21" min="35" max="35"/>
    <col width="12.875" customWidth="1" style="21" min="36" max="36"/>
    <col width="33.5" customWidth="1" style="21" min="37" max="37"/>
    <col width="21.125" customWidth="1" style="604" min="38" max="38"/>
    <col width="34.5" customWidth="1" style="604" min="39" max="39"/>
    <col width="12.5" customWidth="1" style="21" min="40" max="40"/>
    <col width="12.5" customWidth="1" style="605" min="41" max="41"/>
    <col width="14.125" customWidth="1" style="605" min="42" max="42"/>
    <col width="6" customWidth="1" style="18" min="43" max="43"/>
    <col width="12.5" customWidth="1" style="21" min="44" max="44"/>
    <col width="14.125" customWidth="1" style="605" min="45" max="45"/>
    <col width="24.125" customWidth="1" style="605" min="46" max="46"/>
    <col width="7.125" customWidth="1" style="18" min="47" max="47"/>
    <col width="12.875" customWidth="1" style="605" min="48" max="48"/>
    <col width="12.875" customWidth="1" style="21" min="49" max="49"/>
    <col width="10.875" customWidth="1" style="21" min="50" max="52"/>
    <col width="10.875" customWidth="1" style="605" min="53" max="53"/>
    <col width="11.5" customWidth="1" style="21" min="54" max="54"/>
    <col width="11.5" customWidth="1" style="605" min="55" max="56"/>
    <col width="11.5" customWidth="1" style="2" min="57" max="57"/>
    <col width="10.125" customWidth="1" style="605" min="58" max="58"/>
    <col width="12.875" customWidth="1" style="605" min="59" max="59"/>
    <col width="11.5" customWidth="1" style="605" min="60" max="60"/>
    <col width="18.875" customWidth="1" style="21" min="61" max="61"/>
    <col width="15.5" customWidth="1" style="21" min="62" max="62"/>
    <col width="28.5" customWidth="1" style="21" min="63" max="63"/>
    <col width="6.5" customWidth="1" style="21" min="64" max="64"/>
    <col width="6.5" customWidth="1" style="311" min="65" max="65"/>
    <col width="9" customWidth="1" style="21" min="66" max="66"/>
    <col width="9" customWidth="1" style="21" min="67" max="16384"/>
  </cols>
  <sheetData>
    <row r="1" ht="40.35" customFormat="1" customHeight="1" s="35">
      <c r="A1" s="606" t="inlineStr">
        <is>
          <t>Date</t>
        </is>
      </c>
      <c r="B1" s="607" t="inlineStr">
        <is>
          <t>Creation Date</t>
        </is>
      </c>
      <c r="C1" s="35" t="inlineStr">
        <is>
          <t>Project Group #</t>
        </is>
      </c>
      <c r="D1" s="51" t="inlineStr">
        <is>
          <t>Project #</t>
        </is>
      </c>
      <c r="E1" s="51" t="inlineStr">
        <is>
          <t xml:space="preserve">Project Name </t>
        </is>
      </c>
      <c r="F1" s="51" t="inlineStr">
        <is>
          <t>Locale</t>
        </is>
      </c>
      <c r="G1" s="51" t="inlineStr">
        <is>
          <t>Workgroup</t>
        </is>
      </c>
      <c r="H1" s="51" t="inlineStr">
        <is>
          <t>Creator</t>
        </is>
      </c>
      <c r="I1" s="51" t="inlineStr">
        <is>
          <t>Description</t>
        </is>
      </c>
      <c r="J1" s="607" t="inlineStr">
        <is>
          <t>Due Date</t>
        </is>
      </c>
      <c r="K1" s="331" t="inlineStr">
        <is>
          <t>Status</t>
        </is>
      </c>
      <c r="L1" s="51" t="inlineStr">
        <is>
          <t>Total</t>
        </is>
      </c>
      <c r="M1" s="35" t="inlineStr">
        <is>
          <t>ICE Match</t>
        </is>
      </c>
      <c r="N1" s="67" t="n">
        <v>1</v>
      </c>
      <c r="O1" s="51" t="inlineStr">
        <is>
          <t>100-95%</t>
        </is>
      </c>
      <c r="P1" s="51" t="inlineStr">
        <is>
          <t>95-85%</t>
        </is>
      </c>
      <c r="Q1" s="51" t="inlineStr">
        <is>
          <t>85-75%</t>
        </is>
      </c>
      <c r="R1" s="51" t="inlineStr">
        <is>
          <t>75-50%</t>
        </is>
      </c>
      <c r="S1" s="51" t="inlineStr">
        <is>
          <t>50-0%</t>
        </is>
      </c>
      <c r="T1" s="51" t="inlineStr">
        <is>
          <t>Repetition</t>
        </is>
      </c>
      <c r="U1" s="608" t="inlineStr">
        <is>
          <t>Cost Estimate (USD)</t>
        </is>
      </c>
      <c r="V1" s="35" t="inlineStr">
        <is>
          <t>MT Fuzzy Words</t>
        </is>
      </c>
      <c r="W1" s="35" t="inlineStr">
        <is>
          <t>Multiple 100%</t>
        </is>
      </c>
      <c r="X1" s="609" t="inlineStr">
        <is>
          <t>PM Fee</t>
        </is>
      </c>
      <c r="Y1" s="610" t="inlineStr">
        <is>
          <t>Manual Adjustment</t>
        </is>
      </c>
      <c r="Z1" s="611" t="inlineStr">
        <is>
          <t xml:space="preserve"> Grand Total</t>
        </is>
      </c>
      <c r="AA1" s="51" t="inlineStr">
        <is>
          <t>WWC_T</t>
        </is>
      </c>
      <c r="AB1" s="73" t="inlineStr">
        <is>
          <t>WWC_E</t>
        </is>
      </c>
      <c r="AC1" s="51" t="inlineStr">
        <is>
          <t>Translator</t>
        </is>
      </c>
      <c r="AD1" s="51" t="inlineStr">
        <is>
          <t>Account</t>
        </is>
      </c>
      <c r="AE1" s="51" t="inlineStr">
        <is>
          <t>T email</t>
        </is>
      </c>
      <c r="AF1" s="51" t="inlineStr">
        <is>
          <t>T Start date</t>
        </is>
      </c>
      <c r="AG1" s="612" t="inlineStr">
        <is>
          <t>T Deadline</t>
        </is>
      </c>
      <c r="AH1" s="613" t="inlineStr">
        <is>
          <t>T Handoff</t>
        </is>
      </c>
      <c r="AI1" s="472" t="inlineStr">
        <is>
          <t>Reviewer</t>
        </is>
      </c>
      <c r="AJ1" s="51" t="inlineStr">
        <is>
          <t>Account</t>
        </is>
      </c>
      <c r="AK1" s="331" t="inlineStr">
        <is>
          <t>R email</t>
        </is>
      </c>
      <c r="AL1" s="613" t="inlineStr">
        <is>
          <t>E Deadline</t>
        </is>
      </c>
      <c r="AM1" s="607" t="inlineStr">
        <is>
          <t>E Handoff</t>
        </is>
      </c>
      <c r="AN1" s="101" t="inlineStr">
        <is>
          <t>WWC-T(adjusted)</t>
        </is>
      </c>
      <c r="AO1" s="614" t="inlineStr">
        <is>
          <t>T-Cost</t>
        </is>
      </c>
      <c r="AP1" s="614" t="inlineStr">
        <is>
          <t>T Note</t>
        </is>
      </c>
      <c r="AQ1" s="103" t="inlineStr">
        <is>
          <t>PO issued_T</t>
        </is>
      </c>
      <c r="AR1" s="104" t="inlineStr">
        <is>
          <t>WWC-E(adjusted)</t>
        </is>
      </c>
      <c r="AS1" s="615" t="inlineStr">
        <is>
          <t>E-Cost</t>
        </is>
      </c>
      <c r="AT1" s="615" t="inlineStr">
        <is>
          <t>E Note</t>
        </is>
      </c>
      <c r="AU1" s="106" t="inlineStr">
        <is>
          <t>PO issued_E</t>
        </is>
      </c>
      <c r="AV1" s="616" t="n"/>
      <c r="AW1" s="107" t="inlineStr">
        <is>
          <t>GT: T+E</t>
        </is>
      </c>
      <c r="AX1" s="75" t="inlineStr">
        <is>
          <t>DTP</t>
        </is>
      </c>
      <c r="AY1" s="75" t="inlineStr">
        <is>
          <t>Format</t>
        </is>
      </c>
      <c r="AZ1" s="75" t="inlineStr">
        <is>
          <t>Page</t>
        </is>
      </c>
      <c r="BA1" s="617" t="inlineStr">
        <is>
          <t>DTP Cost</t>
        </is>
      </c>
      <c r="BB1" s="39" t="inlineStr">
        <is>
          <t>GT: DTP</t>
        </is>
      </c>
      <c r="BC1" s="611" t="inlineStr">
        <is>
          <t xml:space="preserve">Cost </t>
        </is>
      </c>
      <c r="BD1" s="611" t="inlineStr">
        <is>
          <t>Margin</t>
        </is>
      </c>
      <c r="BE1" s="41" t="inlineStr">
        <is>
          <t>Margin Rate</t>
        </is>
      </c>
      <c r="BF1" s="609" t="inlineStr">
        <is>
          <t>ENG</t>
        </is>
      </c>
      <c r="BG1" s="107" t="inlineStr">
        <is>
          <t>GT: ENG</t>
        </is>
      </c>
      <c r="BH1" s="609" t="inlineStr">
        <is>
          <t>Total</t>
        </is>
      </c>
      <c r="BI1" s="35" t="inlineStr">
        <is>
          <t>PO Number</t>
        </is>
      </c>
      <c r="BJ1" s="35" t="inlineStr">
        <is>
          <t>Invoice Month</t>
        </is>
      </c>
      <c r="BK1" s="426" t="inlineStr">
        <is>
          <t>Note</t>
        </is>
      </c>
      <c r="BM1" s="310" t="n"/>
    </row>
    <row r="2" customFormat="1" s="34">
      <c r="A2" s="618" t="n">
        <v>44855</v>
      </c>
      <c r="B2" s="619" t="n">
        <v>44855.48888888889</v>
      </c>
      <c r="C2" s="34" t="n">
        <v>40813</v>
      </c>
      <c r="D2" s="34" t="n">
        <v>211329</v>
      </c>
      <c r="E2" s="34" t="inlineStr">
        <is>
          <t>2022.10.20_games_edits_PG-4-C</t>
        </is>
      </c>
      <c r="F2" s="34" t="inlineStr">
        <is>
          <t>Thai</t>
        </is>
      </c>
      <c r="G2" s="34" t="inlineStr">
        <is>
          <t>Firmware</t>
        </is>
      </c>
      <c r="H2" s="34" t="inlineStr">
        <is>
          <t>Pierre Gonsolin</t>
        </is>
      </c>
      <c r="J2" s="619" t="n"/>
      <c r="K2" s="34" t="inlineStr">
        <is>
          <t>Done</t>
        </is>
      </c>
      <c r="L2" s="34" t="n">
        <v>77</v>
      </c>
      <c r="M2" s="34" t="n">
        <v>0</v>
      </c>
      <c r="N2" s="34" t="n">
        <v>4</v>
      </c>
      <c r="O2" s="34" t="n">
        <v>0</v>
      </c>
      <c r="P2" s="34" t="n">
        <v>0</v>
      </c>
      <c r="Q2" s="34" t="n">
        <v>0</v>
      </c>
      <c r="R2" s="34" t="n">
        <v>2</v>
      </c>
      <c r="S2" s="34" t="n">
        <v>71</v>
      </c>
      <c r="T2" s="34" t="n">
        <v>0</v>
      </c>
      <c r="U2" s="620" t="n">
        <v>10.22</v>
      </c>
      <c r="V2" s="34" t="n">
        <v>0</v>
      </c>
      <c r="W2" s="34" t="n">
        <v>0</v>
      </c>
      <c r="X2" s="620" t="n">
        <v>0.51</v>
      </c>
      <c r="Y2" s="620" t="n">
        <v>2.83</v>
      </c>
      <c r="Z2" s="620" t="n">
        <v>13.56</v>
      </c>
      <c r="AA2" s="34">
        <f>T2*0.2+N2*0+O2*0.3+P2*0.5+Q2*0.6+R2*1+S2*1</f>
        <v/>
      </c>
      <c r="AB2" s="34">
        <f>T2*0.2+N2*0.2+O2*0.3+P2*0.5+Q2*0.6+R2*1+S2*1</f>
        <v/>
      </c>
      <c r="AD2" s="34">
        <f>IF($AC2&gt;0,IF(VLOOKUP($AC2,Resource!$B$2:$AE$460,6,FALSE)&gt;0,VLOOKUP($AC2,Resource!$B$2:$AE$460,6,FALSE),"--INPUT--"),"")</f>
        <v/>
      </c>
      <c r="AE2" s="34">
        <f>IF($AC2&gt;0,IF(VLOOKUP($AC2,Resource!$B$2:$AE$460,25,FALSE)&gt;0,VLOOKUP($AC2,Resource!$B$2:$AE$460,25,FALSE),"--INPUT--"),"")</f>
        <v/>
      </c>
      <c r="AG2" s="619" t="n"/>
      <c r="AH2" s="619" t="n"/>
      <c r="AJ2" s="34">
        <f>IF($AI2&gt;0,IF(VLOOKUP($AI2,Resource!$B$2:$AE$460,6,FALSE)&gt;0,VLOOKUP($AI2,Resource!$B$2:$AE$460,6,FALSE),"--INPUT--"),"")</f>
        <v/>
      </c>
      <c r="AK2" s="34">
        <f>IF($AI2&gt;0,IF(VLOOKUP($AI2,Resource!$B$2:$AE$460,25,FALSE)&gt;0,VLOOKUP($AI2,Resource!$B$2:$AE$460,25,FALSE),"--INPUT--"),"")</f>
        <v/>
      </c>
      <c r="AL2" s="619" t="n"/>
      <c r="AM2" s="619" t="n"/>
      <c r="AN2" s="34">
        <f>AA2</f>
        <v/>
      </c>
      <c r="AO2" s="621">
        <f>IF(ISNA(IF(AC2="",0,AN2*VLOOKUP(AC2,Resource!$B$2:$AE$465,8,FALSE))),0,IF(AC2="",0,AN2*VLOOKUP(AC2,Resource!$B$2:$AE$465,8,FALSE)))</f>
        <v/>
      </c>
      <c r="AP2" s="620" t="n"/>
      <c r="AQ2" s="286" t="n"/>
      <c r="AR2" s="34">
        <f>AB2</f>
        <v/>
      </c>
      <c r="AS2" s="621">
        <f>IF(ISNA(IF(AI2="",0,AR2*VLOOKUP(AI2,Resource!$B$2:$AE$465,9,FALSE))),0,IF(AI2="",0,AR2*VLOOKUP(AI2,Resource!$B$2:$AE$465,9,FALSE)))</f>
        <v/>
      </c>
      <c r="AT2" s="620" t="n"/>
      <c r="AU2" s="286" t="n"/>
      <c r="AV2" s="620">
        <f>Z2</f>
        <v/>
      </c>
      <c r="AW2" s="72" t="n"/>
      <c r="BA2" s="620" t="n"/>
      <c r="BC2" s="620">
        <f>AO2+AS2</f>
        <v/>
      </c>
      <c r="BD2" s="620">
        <f>BH2-BC2</f>
        <v/>
      </c>
      <c r="BE2" s="479">
        <f>IF(AV2=0,"        --",BD2/BH2)</f>
        <v/>
      </c>
      <c r="BF2" s="620" t="n"/>
      <c r="BG2" s="620" t="n"/>
      <c r="BH2" s="620">
        <f>Z2+BA2+BF2</f>
        <v/>
      </c>
      <c r="BI2" s="34" t="inlineStr">
        <is>
          <t>PO-4900366043</t>
        </is>
      </c>
      <c r="BJ2" s="72" t="inlineStr">
        <is>
          <t>202211</t>
        </is>
      </c>
    </row>
    <row r="3" customFormat="1" s="34">
      <c r="A3" s="618" t="n">
        <v>44860</v>
      </c>
      <c r="B3" s="619" t="n">
        <v>44860.57013888889</v>
      </c>
      <c r="C3" s="34" t="n">
        <v>40893</v>
      </c>
      <c r="D3" s="34" t="n">
        <v>211830</v>
      </c>
      <c r="E3" s="34" t="inlineStr">
        <is>
          <t>BR M3 CRM 102522 zh-CN ko-KR [rkoolkin][2431319.0]</t>
        </is>
      </c>
      <c r="F3" s="34" t="inlineStr">
        <is>
          <t>Korean</t>
        </is>
      </c>
      <c r="G3" s="34" t="inlineStr">
        <is>
          <t>Tech Pubs</t>
        </is>
      </c>
      <c r="H3" s="34" t="inlineStr">
        <is>
          <t>LiveContent User</t>
        </is>
      </c>
      <c r="J3" s="619" t="n"/>
      <c r="K3" s="34" t="inlineStr">
        <is>
          <t>Done</t>
        </is>
      </c>
      <c r="L3" s="34" t="n">
        <v>34572</v>
      </c>
      <c r="M3" s="34" t="n">
        <v>27962</v>
      </c>
      <c r="N3" s="34" t="n">
        <v>1100</v>
      </c>
      <c r="O3" s="34" t="n">
        <v>568</v>
      </c>
      <c r="P3" s="34" t="n">
        <v>718</v>
      </c>
      <c r="Q3" s="34" t="n">
        <v>349</v>
      </c>
      <c r="R3" s="34" t="n">
        <v>1154</v>
      </c>
      <c r="S3" s="34" t="n">
        <v>1159</v>
      </c>
      <c r="T3" s="34" t="n">
        <v>1562</v>
      </c>
      <c r="U3" s="620" t="n">
        <v>450.06</v>
      </c>
      <c r="V3" s="34" t="n">
        <v>0</v>
      </c>
      <c r="W3" s="34" t="n">
        <v>0</v>
      </c>
      <c r="X3" s="620" t="n">
        <v>22.5</v>
      </c>
      <c r="Y3" s="620" t="n">
        <v>260.27</v>
      </c>
      <c r="Z3" s="620" t="n">
        <v>732.83</v>
      </c>
      <c r="AA3" s="34">
        <f>T3*0.2+N3*0+O3*0.3+P3*0.5+Q3*0.6+R3*1+S3*1</f>
        <v/>
      </c>
      <c r="AB3" s="34">
        <f>T3*0.2+N3*0.2+O3*0.3+P3*0.5+Q3*0.6+R3*1+S3*1</f>
        <v/>
      </c>
      <c r="AD3" s="34">
        <f>IF($AC3&gt;0,IF(VLOOKUP($AC3,Resource!$B$2:$AE$460,6,FALSE)&gt;0,VLOOKUP($AC3,Resource!$B$2:$AE$460,6,FALSE),"--INPUT--"),"")</f>
        <v/>
      </c>
      <c r="AE3" s="34">
        <f>IF($AC3&gt;0,IF(VLOOKUP($AC3,Resource!$B$2:$AE$460,25,FALSE)&gt;0,VLOOKUP($AC3,Resource!$B$2:$AE$460,25,FALSE),"--INPUT--"),"")</f>
        <v/>
      </c>
      <c r="AG3" s="619" t="n"/>
      <c r="AH3" s="619" t="n"/>
      <c r="AJ3" s="34">
        <f>IF($AI3&gt;0,IF(VLOOKUP($AI3,Resource!$B$2:$AE$460,6,FALSE)&gt;0,VLOOKUP($AI3,Resource!$B$2:$AE$460,6,FALSE),"--INPUT--"),"")</f>
        <v/>
      </c>
      <c r="AK3" s="34">
        <f>IF($AI3&gt;0,IF(VLOOKUP($AI3,Resource!$B$2:$AE$460,25,FALSE)&gt;0,VLOOKUP($AI3,Resource!$B$2:$AE$460,25,FALSE),"--INPUT--"),"")</f>
        <v/>
      </c>
      <c r="AL3" s="619" t="n"/>
      <c r="AM3" s="619" t="n"/>
      <c r="AN3" s="34">
        <f>AA3</f>
        <v/>
      </c>
      <c r="AO3" s="621">
        <f>IF(ISNA(IF(AC3="",0,AN3*VLOOKUP(AC3,Resource!$B$2:$AE$465,8,FALSE))),0,IF(AC3="",0,AN3*VLOOKUP(AC3,Resource!$B$2:$AE$465,8,FALSE)))</f>
        <v/>
      </c>
      <c r="AP3" s="620" t="n"/>
      <c r="AQ3" s="286" t="n"/>
      <c r="AR3" s="34">
        <f>AB3</f>
        <v/>
      </c>
      <c r="AS3" s="621">
        <f>IF(ISNA(IF(AI3="",0,AR3*VLOOKUP(AI3,Resource!$B$2:$AE$465,9,FALSE))),0,IF(AI3="",0,AR3*VLOOKUP(AI3,Resource!$B$2:$AE$465,9,FALSE)))</f>
        <v/>
      </c>
      <c r="AT3" s="620" t="n"/>
      <c r="AU3" s="286" t="n"/>
      <c r="AV3" s="620">
        <f>Z3</f>
        <v/>
      </c>
      <c r="AW3" s="72" t="n"/>
      <c r="BA3" s="620" t="n"/>
      <c r="BC3" s="620">
        <f>AO3+AS3</f>
        <v/>
      </c>
      <c r="BD3" s="620">
        <f>BH3-BC3</f>
        <v/>
      </c>
      <c r="BE3" s="479">
        <f>IF(AV3=0,"        --",BD3/BH3)</f>
        <v/>
      </c>
      <c r="BF3" s="620" t="n"/>
      <c r="BG3" s="620" t="n"/>
      <c r="BH3" s="620">
        <f>Z3+BA3+BF3</f>
        <v/>
      </c>
      <c r="BI3" s="34" t="inlineStr">
        <is>
          <t>PO-4900791106</t>
        </is>
      </c>
      <c r="BJ3" s="72" t="inlineStr">
        <is>
          <t>202211</t>
        </is>
      </c>
    </row>
    <row r="4" customFormat="1" s="34">
      <c r="A4" s="618" t="n">
        <v>44876</v>
      </c>
      <c r="B4" s="619" t="n">
        <v>44876.54375</v>
      </c>
      <c r="C4" s="34" t="n">
        <v>41156</v>
      </c>
      <c r="D4" s="34" t="n">
        <v>214481</v>
      </c>
      <c r="E4" s="34" t="inlineStr">
        <is>
          <t>2022.10.10_holiday_delta_PG-2-C</t>
        </is>
      </c>
      <c r="F4" s="34" t="inlineStr">
        <is>
          <t>Greek</t>
        </is>
      </c>
      <c r="G4" s="34" t="inlineStr">
        <is>
          <t>Firmware</t>
        </is>
      </c>
      <c r="H4" s="34" t="inlineStr">
        <is>
          <t>Pierre Gonsolin</t>
        </is>
      </c>
      <c r="J4" s="619" t="n"/>
      <c r="K4" s="34" t="inlineStr">
        <is>
          <t>OnGoing</t>
        </is>
      </c>
      <c r="L4" s="34" t="n">
        <v>6</v>
      </c>
      <c r="M4" s="34" t="n">
        <v>0</v>
      </c>
      <c r="N4" s="34" t="n">
        <v>0</v>
      </c>
      <c r="O4" s="34" t="n">
        <v>0</v>
      </c>
      <c r="P4" s="34" t="n">
        <v>0</v>
      </c>
      <c r="Q4" s="34" t="n">
        <v>0</v>
      </c>
      <c r="R4" s="34" t="n">
        <v>2</v>
      </c>
      <c r="S4" s="34" t="n">
        <v>4</v>
      </c>
      <c r="T4" s="34" t="n">
        <v>0</v>
      </c>
      <c r="U4" s="620" t="n">
        <v>1.2</v>
      </c>
      <c r="V4" s="34" t="n">
        <v>0</v>
      </c>
      <c r="W4" s="34" t="n">
        <v>0</v>
      </c>
      <c r="X4" s="620" t="n">
        <v>0.06</v>
      </c>
      <c r="Y4" s="620" t="n">
        <v>0.32</v>
      </c>
      <c r="Z4" s="620" t="n">
        <v>1.58</v>
      </c>
      <c r="AA4" s="34">
        <f>T4*0.2+N4*0+O4*0.3+P4*0.5+Q4*0.6+R4*1+S4*1</f>
        <v/>
      </c>
      <c r="AB4" s="34">
        <f>T4*0.2+N4*0.2+O4*0.3+P4*0.5+Q4*0.6+R4*1+S4*1</f>
        <v/>
      </c>
      <c r="AD4" s="34">
        <f>IF($AC4&gt;0,IF(VLOOKUP($AC4,Resource!$B$2:$AE$460,6,FALSE)&gt;0,VLOOKUP($AC4,Resource!$B$2:$AE$460,6,FALSE),"--INPUT--"),"")</f>
        <v/>
      </c>
      <c r="AE4" s="34">
        <f>IF($AC4&gt;0,IF(VLOOKUP($AC4,Resource!$B$2:$AE$460,25,FALSE)&gt;0,VLOOKUP($AC4,Resource!$B$2:$AE$460,25,FALSE),"--INPUT--"),"")</f>
        <v/>
      </c>
      <c r="AG4" s="619" t="n"/>
      <c r="AH4" s="619" t="n"/>
      <c r="AJ4" s="34">
        <f>IF($AI4&gt;0,IF(VLOOKUP($AI4,Resource!$B$2:$AE$460,6,FALSE)&gt;0,VLOOKUP($AI4,Resource!$B$2:$AE$460,6,FALSE),"--INPUT--"),"")</f>
        <v/>
      </c>
      <c r="AK4" s="34">
        <f>IF($AI4&gt;0,IF(VLOOKUP($AI4,Resource!$B$2:$AE$460,25,FALSE)&gt;0,VLOOKUP($AI4,Resource!$B$2:$AE$460,25,FALSE),"--INPUT--"),"")</f>
        <v/>
      </c>
      <c r="AL4" s="619" t="n"/>
      <c r="AM4" s="619" t="n"/>
      <c r="AN4" s="34">
        <f>AA4</f>
        <v/>
      </c>
      <c r="AO4" s="621">
        <f>IF(ISNA(IF(AC4="",0,AN4*VLOOKUP(AC4,Resource!$B$2:$AE$465,8,FALSE))),0,IF(AC4="",0,AN4*VLOOKUP(AC4,Resource!$B$2:$AE$465,8,FALSE)))</f>
        <v/>
      </c>
      <c r="AP4" s="620" t="n"/>
      <c r="AQ4" s="286" t="n"/>
      <c r="AR4" s="34">
        <f>AB4</f>
        <v/>
      </c>
      <c r="AS4" s="621">
        <f>IF(ISNA(IF(AI4="",0,AR4*VLOOKUP(AI4,Resource!$B$2:$AE$465,9,FALSE))),0,IF(AI4="",0,AR4*VLOOKUP(AI4,Resource!$B$2:$AE$465,9,FALSE)))</f>
        <v/>
      </c>
      <c r="AT4" s="620" t="n"/>
      <c r="AU4" s="286" t="n"/>
      <c r="AV4" s="620">
        <f>Z4</f>
        <v/>
      </c>
      <c r="AW4" s="72" t="n"/>
      <c r="BA4" s="620" t="n"/>
      <c r="BC4" s="620">
        <f>AO4+AS4</f>
        <v/>
      </c>
      <c r="BD4" s="620">
        <f>BH4-BC4</f>
        <v/>
      </c>
      <c r="BE4" s="479">
        <f>IF(AV4=0,"        --",BD4/BH4)</f>
        <v/>
      </c>
      <c r="BF4" s="620" t="n"/>
      <c r="BG4" s="620" t="n"/>
      <c r="BH4" s="620">
        <f>Z4+BA4+BF4</f>
        <v/>
      </c>
    </row>
    <row r="5" customFormat="1" s="34">
      <c r="A5" s="618" t="n">
        <v>44876</v>
      </c>
      <c r="B5" s="619" t="n">
        <v>44876.54375</v>
      </c>
      <c r="C5" s="34" t="n">
        <v>41156</v>
      </c>
      <c r="D5" s="34" t="n">
        <v>214480</v>
      </c>
      <c r="E5" s="34" t="inlineStr">
        <is>
          <t>2022.10.10_holiday_delta_PG-2-C</t>
        </is>
      </c>
      <c r="F5" s="34" t="inlineStr">
        <is>
          <t>German (Germany)</t>
        </is>
      </c>
      <c r="G5" s="34" t="inlineStr">
        <is>
          <t>Firmware</t>
        </is>
      </c>
      <c r="H5" s="34" t="inlineStr">
        <is>
          <t>Pierre Gonsolin</t>
        </is>
      </c>
      <c r="J5" s="619" t="n"/>
      <c r="K5" s="34" t="inlineStr">
        <is>
          <t>OnGoing</t>
        </is>
      </c>
      <c r="L5" t="n">
        <v>6</v>
      </c>
      <c r="M5" t="n">
        <v>0</v>
      </c>
      <c r="N5" t="n">
        <v>0</v>
      </c>
      <c r="O5" t="n">
        <v>0</v>
      </c>
      <c r="P5" t="n">
        <v>0</v>
      </c>
      <c r="Q5" t="n">
        <v>0</v>
      </c>
      <c r="R5" t="n">
        <v>2</v>
      </c>
      <c r="S5" t="n">
        <v>4</v>
      </c>
      <c r="T5" t="n">
        <v>0</v>
      </c>
      <c r="U5" s="620" t="n">
        <v>1.26</v>
      </c>
      <c r="V5" t="n">
        <v>0</v>
      </c>
      <c r="W5" t="n">
        <v>0</v>
      </c>
      <c r="X5" s="620" t="n">
        <v>0.06</v>
      </c>
      <c r="Y5" s="620" t="n">
        <v>0.33</v>
      </c>
      <c r="Z5" s="620" t="n">
        <v>1.65</v>
      </c>
      <c r="AA5" s="34">
        <f>T5*0.2+N5*0+O5*0.3+P5*0.5+Q5*0.6+R5*1+S5*1</f>
        <v/>
      </c>
      <c r="AB5" s="34">
        <f>T5*0.2+N5*0.2+O5*0.3+P5*0.5+Q5*0.6+R5*1+S5*1</f>
        <v/>
      </c>
      <c r="AD5" s="34">
        <f>IF($AC5&gt;0,IF(VLOOKUP($AC5,Resource!$B$2:$AE$460,6,FALSE)&gt;0,VLOOKUP($AC5,Resource!$B$2:$AE$460,6,FALSE),"--INPUT--"),"")</f>
        <v/>
      </c>
      <c r="AE5" s="34">
        <f>IF($AC5&gt;0,IF(VLOOKUP($AC5,Resource!$B$2:$AE$460,25,FALSE)&gt;0,VLOOKUP($AC5,Resource!$B$2:$AE$460,25,FALSE),"--INPUT--"),"")</f>
        <v/>
      </c>
      <c r="AG5" s="619" t="n"/>
      <c r="AH5" s="619" t="n"/>
      <c r="AJ5" s="34">
        <f>IF($AI5&gt;0,IF(VLOOKUP($AI5,Resource!$B$2:$AE$460,6,FALSE)&gt;0,VLOOKUP($AI5,Resource!$B$2:$AE$460,6,FALSE),"--INPUT--"),"")</f>
        <v/>
      </c>
      <c r="AK5" s="34">
        <f>IF($AI5&gt;0,IF(VLOOKUP($AI5,Resource!$B$2:$AE$460,25,FALSE)&gt;0,VLOOKUP($AI5,Resource!$B$2:$AE$460,25,FALSE),"--INPUT--"),"")</f>
        <v/>
      </c>
      <c r="AL5" s="619" t="n"/>
      <c r="AM5" s="619" t="n"/>
      <c r="AN5" s="34">
        <f>AA5</f>
        <v/>
      </c>
      <c r="AO5" s="621">
        <f>IF(ISNA(IF(AC5="",0,AN5*VLOOKUP(AC5,Resource!$B$2:$AE$465,8,FALSE))),0,IF(AC5="",0,AN5*VLOOKUP(AC5,Resource!$B$2:$AE$465,8,FALSE)))</f>
        <v/>
      </c>
      <c r="AP5" s="620" t="n"/>
      <c r="AQ5" s="286" t="n"/>
      <c r="AR5" s="34">
        <f>AB5</f>
        <v/>
      </c>
      <c r="AS5" s="621">
        <f>IF(ISNA(IF(AI5="",0,AR5*VLOOKUP(AI5,Resource!$B$2:$AE$465,9,FALSE))),0,IF(AI5="",0,AR5*VLOOKUP(AI5,Resource!$B$2:$AE$465,9,FALSE)))</f>
        <v/>
      </c>
      <c r="AT5" s="620" t="n"/>
      <c r="AU5" s="286" t="n"/>
      <c r="AV5" s="620">
        <f>Z5</f>
        <v/>
      </c>
      <c r="AW5" s="72" t="n"/>
      <c r="BA5" s="620" t="n"/>
      <c r="BC5" s="620">
        <f>AO5+AS5</f>
        <v/>
      </c>
      <c r="BD5" s="620">
        <f>BH5-BC5</f>
        <v/>
      </c>
      <c r="BE5" s="479">
        <f>IF(AV5=0,"        --",BD5/BH5)</f>
        <v/>
      </c>
      <c r="BF5" s="620" t="n"/>
      <c r="BG5" s="620" t="n"/>
      <c r="BH5" s="620">
        <f>Z5+BA5+BF5</f>
        <v/>
      </c>
    </row>
    <row r="6" customFormat="1" s="34">
      <c r="A6" s="618" t="n">
        <v>44876</v>
      </c>
      <c r="B6" s="619" t="n">
        <v>44876.54375</v>
      </c>
      <c r="C6" s="34" t="n">
        <v>41156</v>
      </c>
      <c r="D6" s="34" t="n">
        <v>214478</v>
      </c>
      <c r="E6" s="34" t="inlineStr">
        <is>
          <t>2022.10.10_holiday_delta_PG-2-C</t>
        </is>
      </c>
      <c r="F6" s="34" t="inlineStr">
        <is>
          <t>French (Canada)</t>
        </is>
      </c>
      <c r="G6" s="34" t="inlineStr">
        <is>
          <t>Firmware</t>
        </is>
      </c>
      <c r="H6" s="34" t="inlineStr">
        <is>
          <t>Pierre Gonsolin</t>
        </is>
      </c>
      <c r="J6" s="619" t="n"/>
      <c r="K6" s="34" t="inlineStr">
        <is>
          <t>OnGoing</t>
        </is>
      </c>
      <c r="L6" s="34" t="n">
        <v>6</v>
      </c>
      <c r="M6" s="34" t="n">
        <v>0</v>
      </c>
      <c r="N6" s="34" t="n">
        <v>0</v>
      </c>
      <c r="O6" s="34" t="n">
        <v>0</v>
      </c>
      <c r="P6" s="34" t="n">
        <v>0</v>
      </c>
      <c r="Q6" s="34" t="n">
        <v>0</v>
      </c>
      <c r="R6" s="34" t="n">
        <v>2</v>
      </c>
      <c r="S6" s="34" t="n">
        <v>4</v>
      </c>
      <c r="T6" s="34" t="n">
        <v>0</v>
      </c>
      <c r="U6" s="620" t="n">
        <v>1.26</v>
      </c>
      <c r="V6" s="34" t="n">
        <v>0</v>
      </c>
      <c r="W6" s="34" t="n">
        <v>0</v>
      </c>
      <c r="X6" s="620" t="n">
        <v>0.06</v>
      </c>
      <c r="Y6" s="620" t="n">
        <v>0.33</v>
      </c>
      <c r="Z6" s="620" t="n">
        <v>1.65</v>
      </c>
      <c r="AA6" s="34">
        <f>T6*0.2+N6*0+O6*0.3+P6*0.5+Q6*0.6+R6*1+S6*1</f>
        <v/>
      </c>
      <c r="AB6" s="34">
        <f>T6*0.2+N6*0.2+O6*0.3+P6*0.5+Q6*0.6+R6*1+S6*1</f>
        <v/>
      </c>
      <c r="AD6" s="34">
        <f>IF($AC6&gt;0,IF(VLOOKUP($AC6,Resource!$B$2:$AE$460,6,FALSE)&gt;0,VLOOKUP($AC6,Resource!$B$2:$AE$460,6,FALSE),"--INPUT--"),"")</f>
        <v/>
      </c>
      <c r="AE6" s="34">
        <f>IF($AC6&gt;0,IF(VLOOKUP($AC6,Resource!$B$2:$AE$460,25,FALSE)&gt;0,VLOOKUP($AC6,Resource!$B$2:$AE$460,25,FALSE),"--INPUT--"),"")</f>
        <v/>
      </c>
      <c r="AG6" s="619" t="n"/>
      <c r="AH6" s="619" t="n"/>
      <c r="AJ6" s="34">
        <f>IF($AI6&gt;0,IF(VLOOKUP($AI6,Resource!$B$2:$AE$460,6,FALSE)&gt;0,VLOOKUP($AI6,Resource!$B$2:$AE$460,6,FALSE),"--INPUT--"),"")</f>
        <v/>
      </c>
      <c r="AK6" s="34">
        <f>IF($AI6&gt;0,IF(VLOOKUP($AI6,Resource!$B$2:$AE$460,25,FALSE)&gt;0,VLOOKUP($AI6,Resource!$B$2:$AE$460,25,FALSE),"--INPUT--"),"")</f>
        <v/>
      </c>
      <c r="AL6" s="619" t="n"/>
      <c r="AM6" s="619" t="n"/>
      <c r="AN6" s="34">
        <f>AA6</f>
        <v/>
      </c>
      <c r="AO6" s="621">
        <f>IF(ISNA(IF(AC6="",0,AN6*VLOOKUP(AC6,Resource!$B$2:$AE$465,8,FALSE))),0,IF(AC6="",0,AN6*VLOOKUP(AC6,Resource!$B$2:$AE$465,8,FALSE)))</f>
        <v/>
      </c>
      <c r="AP6" s="620" t="n"/>
      <c r="AQ6" s="286" t="n"/>
      <c r="AR6" s="34">
        <f>AB6</f>
        <v/>
      </c>
      <c r="AS6" s="621">
        <f>IF(ISNA(IF(AI6="",0,AR6*VLOOKUP(AI6,Resource!$B$2:$AE$465,9,FALSE))),0,IF(AI6="",0,AR6*VLOOKUP(AI6,Resource!$B$2:$AE$465,9,FALSE)))</f>
        <v/>
      </c>
      <c r="AT6" s="620" t="n"/>
      <c r="AU6" s="286" t="n"/>
      <c r="AV6" s="620">
        <f>Z6</f>
        <v/>
      </c>
      <c r="AW6" s="72" t="n"/>
      <c r="BA6" s="620" t="n"/>
      <c r="BC6" s="620">
        <f>AO6+AS6</f>
        <v/>
      </c>
      <c r="BD6" s="620">
        <f>BH6-BC6</f>
        <v/>
      </c>
      <c r="BE6" s="479">
        <f>IF(AV6=0,"        --",BD6/BH6)</f>
        <v/>
      </c>
      <c r="BF6" s="620" t="n"/>
      <c r="BG6" s="620" t="n"/>
      <c r="BH6" s="620">
        <f>Z6+BA6+BF6</f>
        <v/>
      </c>
    </row>
    <row r="7" customFormat="1" s="34">
      <c r="A7" s="618" t="n">
        <v>44876</v>
      </c>
      <c r="B7" s="619" t="n">
        <v>44876.54375</v>
      </c>
      <c r="C7" s="34" t="n">
        <v>41156</v>
      </c>
      <c r="D7" s="34" t="n">
        <v>214474</v>
      </c>
      <c r="E7" s="34" t="inlineStr">
        <is>
          <t>2022.10.10_holiday_delta_PG-2-C</t>
        </is>
      </c>
      <c r="F7" s="34" t="inlineStr">
        <is>
          <t>Danish</t>
        </is>
      </c>
      <c r="G7" s="34" t="inlineStr">
        <is>
          <t>Firmware</t>
        </is>
      </c>
      <c r="H7" s="34" t="inlineStr">
        <is>
          <t>Pierre Gonsolin</t>
        </is>
      </c>
      <c r="J7" s="619" t="n"/>
      <c r="K7" s="34" t="inlineStr">
        <is>
          <t>OnGoing</t>
        </is>
      </c>
      <c r="L7" t="n">
        <v>6</v>
      </c>
      <c r="M7" t="n">
        <v>0</v>
      </c>
      <c r="N7" t="n">
        <v>0</v>
      </c>
      <c r="O7" t="n">
        <v>0</v>
      </c>
      <c r="P7" t="n">
        <v>0</v>
      </c>
      <c r="Q7" t="n">
        <v>0</v>
      </c>
      <c r="R7" t="n">
        <v>2</v>
      </c>
      <c r="S7" t="n">
        <v>4</v>
      </c>
      <c r="T7" t="n">
        <v>0</v>
      </c>
      <c r="U7" s="620" t="n">
        <v>1.62</v>
      </c>
      <c r="V7" t="n">
        <v>0</v>
      </c>
      <c r="W7" t="n">
        <v>0</v>
      </c>
      <c r="X7" s="620" t="n">
        <v>0.08</v>
      </c>
      <c r="Y7" s="620" t="n">
        <v>0.43</v>
      </c>
      <c r="Z7" s="620" t="n">
        <v>2.13</v>
      </c>
      <c r="AA7" s="34">
        <f>T7*0.2+N7*0+O7*0.3+P7*0.5+Q7*0.6+R7*1+S7*1</f>
        <v/>
      </c>
      <c r="AB7" s="34">
        <f>T7*0.2+N7*0.2+O7*0.3+P7*0.5+Q7*0.6+R7*1+S7*1</f>
        <v/>
      </c>
      <c r="AD7" s="34">
        <f>IF($AC7&gt;0,IF(VLOOKUP($AC7,Resource!$B$2:$AE$460,6,FALSE)&gt;0,VLOOKUP($AC7,Resource!$B$2:$AE$460,6,FALSE),"--INPUT--"),"")</f>
        <v/>
      </c>
      <c r="AE7" s="34">
        <f>IF($AC7&gt;0,IF(VLOOKUP($AC7,Resource!$B$2:$AE$460,25,FALSE)&gt;0,VLOOKUP($AC7,Resource!$B$2:$AE$460,25,FALSE),"--INPUT--"),"")</f>
        <v/>
      </c>
      <c r="AG7" s="619" t="n"/>
      <c r="AH7" s="619" t="n"/>
      <c r="AJ7" s="34">
        <f>IF($AI7&gt;0,IF(VLOOKUP($AI7,Resource!$B$2:$AE$460,6,FALSE)&gt;0,VLOOKUP($AI7,Resource!$B$2:$AE$460,6,FALSE),"--INPUT--"),"")</f>
        <v/>
      </c>
      <c r="AK7" s="34">
        <f>IF($AI7&gt;0,IF(VLOOKUP($AI7,Resource!$B$2:$AE$460,25,FALSE)&gt;0,VLOOKUP($AI7,Resource!$B$2:$AE$460,25,FALSE),"--INPUT--"),"")</f>
        <v/>
      </c>
      <c r="AL7" s="619" t="n"/>
      <c r="AM7" s="619" t="n"/>
      <c r="AN7" s="34">
        <f>AA7</f>
        <v/>
      </c>
      <c r="AO7" s="621">
        <f>IF(ISNA(IF(AC7="",0,AN7*VLOOKUP(AC7,Resource!$B$2:$AE$465,8,FALSE))),0,IF(AC7="",0,AN7*VLOOKUP(AC7,Resource!$B$2:$AE$465,8,FALSE)))</f>
        <v/>
      </c>
      <c r="AP7" s="620" t="n"/>
      <c r="AQ7" s="286" t="n"/>
      <c r="AR7" s="34">
        <f>AB7</f>
        <v/>
      </c>
      <c r="AS7" s="621">
        <f>IF(ISNA(IF(AI7="",0,AR7*VLOOKUP(AI7,Resource!$B$2:$AE$465,9,FALSE))),0,IF(AI7="",0,AR7*VLOOKUP(AI7,Resource!$B$2:$AE$465,9,FALSE)))</f>
        <v/>
      </c>
      <c r="AT7" s="620" t="n"/>
      <c r="AU7" s="286" t="n"/>
      <c r="AV7" s="620">
        <f>Z7</f>
        <v/>
      </c>
      <c r="AW7" s="72" t="n"/>
      <c r="BA7" s="620" t="n"/>
      <c r="BC7" s="620">
        <f>AO7+AS7</f>
        <v/>
      </c>
      <c r="BD7" s="620">
        <f>BH7-BC7</f>
        <v/>
      </c>
      <c r="BE7" s="479">
        <f>IF(AV7=0,"        --",BD7/BH7)</f>
        <v/>
      </c>
      <c r="BF7" s="620" t="n"/>
      <c r="BG7" s="620" t="n"/>
      <c r="BH7" s="620">
        <f>Z7+BA7+BF7</f>
        <v/>
      </c>
    </row>
    <row r="8" customFormat="1" s="34">
      <c r="A8" s="618" t="n">
        <v>44876</v>
      </c>
      <c r="B8" s="619" t="n">
        <v>44876.54375</v>
      </c>
      <c r="C8" s="34" t="n">
        <v>41156</v>
      </c>
      <c r="D8" s="34" t="n">
        <v>214473</v>
      </c>
      <c r="E8" s="34" t="inlineStr">
        <is>
          <t>2022.10.10_holiday_delta_PG-2-C</t>
        </is>
      </c>
      <c r="F8" s="34" t="inlineStr">
        <is>
          <t>Czech</t>
        </is>
      </c>
      <c r="G8" s="34" t="inlineStr">
        <is>
          <t>Firmware</t>
        </is>
      </c>
      <c r="H8" s="34" t="inlineStr">
        <is>
          <t>Pierre Gonsolin</t>
        </is>
      </c>
      <c r="J8" s="619" t="n"/>
      <c r="K8" s="34" t="inlineStr">
        <is>
          <t>OnGoing</t>
        </is>
      </c>
      <c r="L8" t="n">
        <v>6</v>
      </c>
      <c r="M8" t="n">
        <v>0</v>
      </c>
      <c r="N8" t="n">
        <v>0</v>
      </c>
      <c r="O8" t="n">
        <v>0</v>
      </c>
      <c r="P8" t="n">
        <v>0</v>
      </c>
      <c r="Q8" t="n">
        <v>0</v>
      </c>
      <c r="R8" t="n">
        <v>2</v>
      </c>
      <c r="S8" t="n">
        <v>4</v>
      </c>
      <c r="T8" t="n">
        <v>0</v>
      </c>
      <c r="U8" s="620" t="n">
        <v>1.08</v>
      </c>
      <c r="V8" t="n">
        <v>0</v>
      </c>
      <c r="W8" t="n">
        <v>0</v>
      </c>
      <c r="X8" s="620" t="n">
        <v>0.05</v>
      </c>
      <c r="Y8" s="620" t="n">
        <v>0.28</v>
      </c>
      <c r="Z8" s="620" t="n">
        <v>1.42</v>
      </c>
      <c r="AA8" s="34">
        <f>T8*0.2+N8*0+O8*0.3+P8*0.5+Q8*0.6+R8*1+S8*1</f>
        <v/>
      </c>
      <c r="AB8" s="34">
        <f>T8*0.2+N8*0.2+O8*0.3+P8*0.5+Q8*0.6+R8*1+S8*1</f>
        <v/>
      </c>
      <c r="AD8" s="34">
        <f>IF($AC8&gt;0,IF(VLOOKUP($AC8,Resource!$B$2:$AE$460,6,FALSE)&gt;0,VLOOKUP($AC8,Resource!$B$2:$AE$460,6,FALSE),"--INPUT--"),"")</f>
        <v/>
      </c>
      <c r="AE8" s="34">
        <f>IF($AC8&gt;0,IF(VLOOKUP($AC8,Resource!$B$2:$AE$460,25,FALSE)&gt;0,VLOOKUP($AC8,Resource!$B$2:$AE$460,25,FALSE),"--INPUT--"),"")</f>
        <v/>
      </c>
      <c r="AG8" s="619" t="n"/>
      <c r="AH8" s="619" t="n"/>
      <c r="AJ8" s="34">
        <f>IF($AI8&gt;0,IF(VLOOKUP($AI8,Resource!$B$2:$AE$460,6,FALSE)&gt;0,VLOOKUP($AI8,Resource!$B$2:$AE$460,6,FALSE),"--INPUT--"),"")</f>
        <v/>
      </c>
      <c r="AK8" s="34">
        <f>IF($AI8&gt;0,IF(VLOOKUP($AI8,Resource!$B$2:$AE$460,25,FALSE)&gt;0,VLOOKUP($AI8,Resource!$B$2:$AE$460,25,FALSE),"--INPUT--"),"")</f>
        <v/>
      </c>
      <c r="AL8" s="619" t="n"/>
      <c r="AM8" s="619" t="n"/>
      <c r="AN8" s="34">
        <f>AA8</f>
        <v/>
      </c>
      <c r="AO8" s="621">
        <f>IF(ISNA(IF(AC8="",0,AN8*VLOOKUP(AC8,Resource!$B$2:$AE$465,8,FALSE))),0,IF(AC8="",0,AN8*VLOOKUP(AC8,Resource!$B$2:$AE$465,8,FALSE)))</f>
        <v/>
      </c>
      <c r="AP8" s="620" t="n"/>
      <c r="AQ8" s="286" t="n"/>
      <c r="AR8" s="34">
        <f>AB8</f>
        <v/>
      </c>
      <c r="AS8" s="621">
        <f>IF(ISNA(IF(AI8="",0,AR8*VLOOKUP(AI8,Resource!$B$2:$AE$465,9,FALSE))),0,IF(AI8="",0,AR8*VLOOKUP(AI8,Resource!$B$2:$AE$465,9,FALSE)))</f>
        <v/>
      </c>
      <c r="AT8" s="620" t="n"/>
      <c r="AU8" s="286" t="n"/>
      <c r="AV8" s="620">
        <f>Z8</f>
        <v/>
      </c>
      <c r="AW8" s="72" t="n"/>
      <c r="BA8" s="620" t="n"/>
      <c r="BC8" s="620">
        <f>AO8+AS8</f>
        <v/>
      </c>
      <c r="BD8" s="620">
        <f>BH8-BC8</f>
        <v/>
      </c>
      <c r="BE8" s="479">
        <f>IF(AV8=0,"        --",BD8/BH8)</f>
        <v/>
      </c>
      <c r="BF8" s="620" t="n"/>
      <c r="BG8" s="620" t="n"/>
      <c r="BH8" s="620">
        <f>Z8+BA8+BF8</f>
        <v/>
      </c>
    </row>
    <row r="9" customFormat="1" s="34">
      <c r="A9" s="618" t="n">
        <v>44876</v>
      </c>
      <c r="B9" s="619" t="n">
        <v>44876.54375</v>
      </c>
      <c r="C9" s="34" t="n">
        <v>41156</v>
      </c>
      <c r="D9" s="34" t="n">
        <v>214472</v>
      </c>
      <c r="E9" s="34" t="inlineStr">
        <is>
          <t>2022.10.10_holiday_delta_PG-2-C</t>
        </is>
      </c>
      <c r="F9" s="34" t="inlineStr">
        <is>
          <t>Croatian</t>
        </is>
      </c>
      <c r="G9" s="34" t="inlineStr">
        <is>
          <t>Firmware</t>
        </is>
      </c>
      <c r="H9" s="34" t="inlineStr">
        <is>
          <t>Pierre Gonsolin</t>
        </is>
      </c>
      <c r="J9" s="619" t="n"/>
      <c r="K9" s="34" t="inlineStr">
        <is>
          <t>OnGoing</t>
        </is>
      </c>
      <c r="L9" s="34" t="n">
        <v>6</v>
      </c>
      <c r="M9" s="34" t="n">
        <v>0</v>
      </c>
      <c r="N9" s="34" t="n">
        <v>0</v>
      </c>
      <c r="O9" s="34" t="n">
        <v>0</v>
      </c>
      <c r="P9" s="34" t="n">
        <v>0</v>
      </c>
      <c r="Q9" s="34" t="n">
        <v>0</v>
      </c>
      <c r="R9" s="34" t="n">
        <v>2</v>
      </c>
      <c r="S9" s="34" t="n">
        <v>4</v>
      </c>
      <c r="T9" s="34" t="n">
        <v>0</v>
      </c>
      <c r="U9" s="620" t="n">
        <v>1.08</v>
      </c>
      <c r="V9" s="34" t="n">
        <v>0</v>
      </c>
      <c r="W9" s="34" t="n">
        <v>0</v>
      </c>
      <c r="X9" s="620" t="n">
        <v>0.05</v>
      </c>
      <c r="Y9" s="620" t="n">
        <v>0.28</v>
      </c>
      <c r="Z9" s="620" t="n">
        <v>1.42</v>
      </c>
      <c r="AA9" s="34">
        <f>T9*0.2+N9*0+O9*0.3+P9*0.5+Q9*0.6+R9*1+S9*1</f>
        <v/>
      </c>
      <c r="AB9" s="34">
        <f>T9*0.2+N9*0.2+O9*0.3+P9*0.5+Q9*0.6+R9*1+S9*1</f>
        <v/>
      </c>
      <c r="AD9" s="34">
        <f>IF($AC9&gt;0,IF(VLOOKUP($AC9,Resource!$B$2:$AE$460,6,FALSE)&gt;0,VLOOKUP($AC9,Resource!$B$2:$AE$460,6,FALSE),"--INPUT--"),"")</f>
        <v/>
      </c>
      <c r="AE9" s="34">
        <f>IF($AC9&gt;0,IF(VLOOKUP($AC9,Resource!$B$2:$AE$460,25,FALSE)&gt;0,VLOOKUP($AC9,Resource!$B$2:$AE$460,25,FALSE),"--INPUT--"),"")</f>
        <v/>
      </c>
      <c r="AG9" s="619" t="n"/>
      <c r="AH9" s="619" t="n"/>
      <c r="AJ9" s="34">
        <f>IF($AI9&gt;0,IF(VLOOKUP($AI9,Resource!$B$2:$AE$460,6,FALSE)&gt;0,VLOOKUP($AI9,Resource!$B$2:$AE$460,6,FALSE),"--INPUT--"),"")</f>
        <v/>
      </c>
      <c r="AK9" s="34">
        <f>IF($AI9&gt;0,IF(VLOOKUP($AI9,Resource!$B$2:$AE$460,25,FALSE)&gt;0,VLOOKUP($AI9,Resource!$B$2:$AE$460,25,FALSE),"--INPUT--"),"")</f>
        <v/>
      </c>
      <c r="AL9" s="619" t="n"/>
      <c r="AM9" s="619" t="n"/>
      <c r="AN9" s="34">
        <f>AA9</f>
        <v/>
      </c>
      <c r="AO9" s="621">
        <f>IF(ISNA(IF(AC9="",0,AN9*VLOOKUP(AC9,Resource!$B$2:$AE$465,8,FALSE))),0,IF(AC9="",0,AN9*VLOOKUP(AC9,Resource!$B$2:$AE$465,8,FALSE)))</f>
        <v/>
      </c>
      <c r="AP9" s="620" t="n"/>
      <c r="AQ9" s="286" t="n"/>
      <c r="AR9" s="34">
        <f>AB9</f>
        <v/>
      </c>
      <c r="AS9" s="621">
        <f>IF(ISNA(IF(AI9="",0,AR9*VLOOKUP(AI9,Resource!$B$2:$AE$465,9,FALSE))),0,IF(AI9="",0,AR9*VLOOKUP(AI9,Resource!$B$2:$AE$465,9,FALSE)))</f>
        <v/>
      </c>
      <c r="AT9" s="620" t="n"/>
      <c r="AU9" s="286" t="n"/>
      <c r="AV9" s="620">
        <f>Z9</f>
        <v/>
      </c>
      <c r="AW9" s="72" t="n"/>
      <c r="BA9" s="620" t="n"/>
      <c r="BC9" s="620">
        <f>AO9+AS9</f>
        <v/>
      </c>
      <c r="BD9" s="620">
        <f>BH9-BC9</f>
        <v/>
      </c>
      <c r="BE9" s="479">
        <f>IF(AV9=0,"        --",BD9/BH9)</f>
        <v/>
      </c>
      <c r="BF9" s="620" t="n"/>
      <c r="BG9" s="620" t="n"/>
      <c r="BH9" s="620">
        <f>Z9+BA9+BF9</f>
        <v/>
      </c>
    </row>
    <row r="10" customFormat="1" s="34">
      <c r="A10" s="618" t="n">
        <v>44876</v>
      </c>
      <c r="B10" s="619" t="n">
        <v>44876.54375</v>
      </c>
      <c r="C10" s="34" t="n">
        <v>41156</v>
      </c>
      <c r="D10" s="34" t="n">
        <v>214468</v>
      </c>
      <c r="E10" s="34" t="inlineStr">
        <is>
          <t>2022.10.10_holiday_delta_PG-2-C</t>
        </is>
      </c>
      <c r="F10" s="34" t="inlineStr">
        <is>
          <t>Catalan</t>
        </is>
      </c>
      <c r="G10" s="34" t="inlineStr">
        <is>
          <t>Firmware</t>
        </is>
      </c>
      <c r="H10" s="34" t="inlineStr">
        <is>
          <t>Pierre Gonsolin</t>
        </is>
      </c>
      <c r="J10" s="619" t="n"/>
      <c r="K10" s="34" t="inlineStr">
        <is>
          <t>OnGoing</t>
        </is>
      </c>
      <c r="L10" t="n">
        <v>6</v>
      </c>
      <c r="M10" t="n">
        <v>0</v>
      </c>
      <c r="N10" t="n">
        <v>0</v>
      </c>
      <c r="O10" t="n">
        <v>0</v>
      </c>
      <c r="P10" t="n">
        <v>0</v>
      </c>
      <c r="Q10" t="n">
        <v>0</v>
      </c>
      <c r="R10" t="n">
        <v>2</v>
      </c>
      <c r="S10" t="n">
        <v>4</v>
      </c>
      <c r="T10" t="n">
        <v>0</v>
      </c>
      <c r="U10" s="620" t="n">
        <v>1.05</v>
      </c>
      <c r="V10" t="n">
        <v>0</v>
      </c>
      <c r="W10" t="n">
        <v>0</v>
      </c>
      <c r="X10" s="620" t="n">
        <v>0.05</v>
      </c>
      <c r="Y10" s="620" t="n">
        <v>0.28</v>
      </c>
      <c r="Z10" s="620" t="n">
        <v>1.38</v>
      </c>
      <c r="AA10" s="34">
        <f>T10*0.2+N10*0+O10*0.3+P10*0.5+Q10*0.6+R10*1+S10*1</f>
        <v/>
      </c>
      <c r="AB10" s="34">
        <f>T10*0.2+N10*0.2+O10*0.3+P10*0.5+Q10*0.6+R10*1+S10*1</f>
        <v/>
      </c>
      <c r="AD10" s="34">
        <f>IF($AC10&gt;0,IF(VLOOKUP($AC10,Resource!$B$2:$AE$460,6,FALSE)&gt;0,VLOOKUP($AC10,Resource!$B$2:$AE$460,6,FALSE),"--INPUT--"),"")</f>
        <v/>
      </c>
      <c r="AE10" s="34">
        <f>IF($AC10&gt;0,IF(VLOOKUP($AC10,Resource!$B$2:$AE$460,25,FALSE)&gt;0,VLOOKUP($AC10,Resource!$B$2:$AE$460,25,FALSE),"--INPUT--"),"")</f>
        <v/>
      </c>
      <c r="AG10" s="619" t="n"/>
      <c r="AH10" s="619" t="n"/>
      <c r="AJ10" s="34">
        <f>IF($AI10&gt;0,IF(VLOOKUP($AI10,Resource!$B$2:$AE$460,6,FALSE)&gt;0,VLOOKUP($AI10,Resource!$B$2:$AE$460,6,FALSE),"--INPUT--"),"")</f>
        <v/>
      </c>
      <c r="AK10" s="34">
        <f>IF($AI10&gt;0,IF(VLOOKUP($AI10,Resource!$B$2:$AE$460,25,FALSE)&gt;0,VLOOKUP($AI10,Resource!$B$2:$AE$460,25,FALSE),"--INPUT--"),"")</f>
        <v/>
      </c>
      <c r="AL10" s="619" t="n"/>
      <c r="AM10" s="619" t="n"/>
      <c r="AN10" s="34">
        <f>AA10</f>
        <v/>
      </c>
      <c r="AO10" s="621">
        <f>IF(ISNA(IF(AC10="",0,AN10*VLOOKUP(AC10,Resource!$B$2:$AE$465,8,FALSE))),0,IF(AC10="",0,AN10*VLOOKUP(AC10,Resource!$B$2:$AE$465,8,FALSE)))</f>
        <v/>
      </c>
      <c r="AP10" s="620" t="n"/>
      <c r="AQ10" s="286" t="n"/>
      <c r="AR10" s="34">
        <f>AB10</f>
        <v/>
      </c>
      <c r="AS10" s="621">
        <f>IF(ISNA(IF(AI10="",0,AR10*VLOOKUP(AI10,Resource!$B$2:$AE$465,9,FALSE))),0,IF(AI10="",0,AR10*VLOOKUP(AI10,Resource!$B$2:$AE$465,9,FALSE)))</f>
        <v/>
      </c>
      <c r="AT10" s="620" t="n"/>
      <c r="AU10" s="286" t="n"/>
      <c r="AV10" s="620">
        <f>Z10</f>
        <v/>
      </c>
      <c r="AW10" s="72" t="n"/>
      <c r="BA10" s="620" t="n"/>
      <c r="BC10" s="620">
        <f>AO10+AS10</f>
        <v/>
      </c>
      <c r="BD10" s="620">
        <f>BH10-BC10</f>
        <v/>
      </c>
      <c r="BE10" s="479">
        <f>IF(AV10=0,"        --",BD10/BH10)</f>
        <v/>
      </c>
      <c r="BF10" s="620" t="n"/>
      <c r="BG10" s="620" t="n"/>
      <c r="BH10" s="620">
        <f>Z10+BA10+BF10</f>
        <v/>
      </c>
    </row>
    <row r="11" customFormat="1" s="34">
      <c r="A11" s="618" t="n"/>
      <c r="B11" s="619" t="n"/>
      <c r="J11" s="619" t="n"/>
      <c r="U11" s="620" t="n"/>
      <c r="X11" s="620" t="n"/>
      <c r="Y11" s="620" t="n"/>
      <c r="Z11" s="620" t="n"/>
      <c r="AA11" s="34">
        <f>T11*0.2+N11*0+O11*0.3+P11*0.5+Q11*0.6+R11*1+S11*1</f>
        <v/>
      </c>
      <c r="AB11" s="34">
        <f>T11*0.2+N11*0.2+O11*0.3+P11*0.5+Q11*0.6+R11*1+S11*1</f>
        <v/>
      </c>
      <c r="AD11" s="34">
        <f>IF($AC11&gt;0,IF(VLOOKUP($AC11,Resource!$B$2:$AE$460,6,FALSE)&gt;0,VLOOKUP($AC11,Resource!$B$2:$AE$460,6,FALSE),"--INPUT--"),"")</f>
        <v/>
      </c>
      <c r="AE11" s="34">
        <f>IF($AC11&gt;0,IF(VLOOKUP($AC11,Resource!$B$2:$AE$460,25,FALSE)&gt;0,VLOOKUP($AC11,Resource!$B$2:$AE$460,25,FALSE),"--INPUT--"),"")</f>
        <v/>
      </c>
      <c r="AG11" s="619" t="n"/>
      <c r="AH11" s="619" t="n"/>
      <c r="AJ11" s="34">
        <f>IF($AI11&gt;0,IF(VLOOKUP($AI11,Resource!$B$2:$AE$460,6,FALSE)&gt;0,VLOOKUP($AI11,Resource!$B$2:$AE$460,6,FALSE),"--INPUT--"),"")</f>
        <v/>
      </c>
      <c r="AK11" s="34">
        <f>IF($AI11&gt;0,IF(VLOOKUP($AI11,Resource!$B$2:$AE$460,25,FALSE)&gt;0,VLOOKUP($AI11,Resource!$B$2:$AE$460,25,FALSE),"--INPUT--"),"")</f>
        <v/>
      </c>
      <c r="AL11" s="619" t="n"/>
      <c r="AM11" s="619" t="n"/>
      <c r="AN11" s="34">
        <f>AA11</f>
        <v/>
      </c>
      <c r="AO11" s="621">
        <f>IF(ISNA(IF(AC11="",0,AN11*VLOOKUP(AC11,Resource!$B$2:$AE$465,8,FALSE))),0,IF(AC11="",0,AN11*VLOOKUP(AC11,Resource!$B$2:$AE$465,8,FALSE)))</f>
        <v/>
      </c>
      <c r="AP11" s="620" t="n"/>
      <c r="AQ11" s="286" t="n"/>
      <c r="AR11" s="34">
        <f>AB11</f>
        <v/>
      </c>
      <c r="AS11" s="621">
        <f>IF(ISNA(IF(AI11="",0,AR11*VLOOKUP(AI11,Resource!$B$2:$AE$465,9,FALSE))),0,IF(AI11="",0,AR11*VLOOKUP(AI11,Resource!$B$2:$AE$465,9,FALSE)))</f>
        <v/>
      </c>
      <c r="AT11" s="620" t="n"/>
      <c r="AU11" s="286" t="n"/>
      <c r="AV11" s="620">
        <f>Z11</f>
        <v/>
      </c>
      <c r="AW11" s="72" t="n"/>
      <c r="BA11" s="620" t="n"/>
      <c r="BC11" s="620">
        <f>AO11+AS11</f>
        <v/>
      </c>
      <c r="BD11" s="620">
        <f>BH11-BC11</f>
        <v/>
      </c>
      <c r="BE11" s="479">
        <f>IF(AV11=0,"        --",BD11/BH11)</f>
        <v/>
      </c>
      <c r="BF11" s="620" t="n"/>
      <c r="BG11" s="620" t="n"/>
      <c r="BH11" s="620">
        <f>Z11+BA11+BF11</f>
        <v/>
      </c>
    </row>
    <row r="12" customFormat="1" s="34">
      <c r="A12" s="618" t="n"/>
      <c r="B12" s="619" t="n"/>
      <c r="J12" s="619" t="n"/>
      <c r="U12" s="620" t="n"/>
      <c r="X12" s="620" t="n"/>
      <c r="Y12" s="620" t="n"/>
      <c r="Z12" s="620" t="n"/>
      <c r="AA12" s="34">
        <f>T12*0.2+N12*0+O12*0.3+P12*0.5+Q12*0.6+R12*1+S12*1</f>
        <v/>
      </c>
      <c r="AB12" s="34">
        <f>T12*0.2+N12*0.2+O12*0.3+P12*0.5+Q12*0.6+R12*1+S12*1</f>
        <v/>
      </c>
      <c r="AD12" s="34">
        <f>IF($AC12&gt;0,IF(VLOOKUP($AC12,Resource!$B$2:$AE$460,6,FALSE)&gt;0,VLOOKUP($AC12,Resource!$B$2:$AE$460,6,FALSE),"--INPUT--"),"")</f>
        <v/>
      </c>
      <c r="AE12" s="34">
        <f>IF($AC12&gt;0,IF(VLOOKUP($AC12,Resource!$B$2:$AE$460,25,FALSE)&gt;0,VLOOKUP($AC12,Resource!$B$2:$AE$460,25,FALSE),"--INPUT--"),"")</f>
        <v/>
      </c>
      <c r="AG12" s="619" t="n"/>
      <c r="AH12" s="619" t="n"/>
      <c r="AJ12" s="34">
        <f>IF($AI12&gt;0,IF(VLOOKUP($AI12,Resource!$B$2:$AE$460,6,FALSE)&gt;0,VLOOKUP($AI12,Resource!$B$2:$AE$460,6,FALSE),"--INPUT--"),"")</f>
        <v/>
      </c>
      <c r="AK12" s="34">
        <f>IF($AI12&gt;0,IF(VLOOKUP($AI12,Resource!$B$2:$AE$460,25,FALSE)&gt;0,VLOOKUP($AI12,Resource!$B$2:$AE$460,25,FALSE),"--INPUT--"),"")</f>
        <v/>
      </c>
      <c r="AL12" s="619" t="n"/>
      <c r="AM12" s="619" t="n"/>
      <c r="AN12" s="34">
        <f>AA12</f>
        <v/>
      </c>
      <c r="AO12" s="621">
        <f>IF(ISNA(IF(AC12="",0,AN12*VLOOKUP(AC12,Resource!$B$2:$AE$465,8,FALSE))),0,IF(AC12="",0,AN12*VLOOKUP(AC12,Resource!$B$2:$AE$465,8,FALSE)))</f>
        <v/>
      </c>
      <c r="AP12" s="620" t="n"/>
      <c r="AQ12" s="286" t="n"/>
      <c r="AR12" s="34">
        <f>AB12</f>
        <v/>
      </c>
      <c r="AS12" s="621">
        <f>IF(ISNA(IF(AI12="",0,AR12*VLOOKUP(AI12,Resource!$B$2:$AE$465,9,FALSE))),0,IF(AI12="",0,AR12*VLOOKUP(AI12,Resource!$B$2:$AE$465,9,FALSE)))</f>
        <v/>
      </c>
      <c r="AT12" s="620" t="n"/>
      <c r="AU12" s="286" t="n"/>
      <c r="AV12" s="620">
        <f>Z12</f>
        <v/>
      </c>
      <c r="AW12" s="72" t="n"/>
      <c r="BA12" s="620" t="n"/>
      <c r="BC12" s="620">
        <f>AO12+AS12</f>
        <v/>
      </c>
      <c r="BD12" s="620">
        <f>BH12-BC12</f>
        <v/>
      </c>
      <c r="BE12" s="479">
        <f>IF(AV12=0,"        --",BD12/BH12)</f>
        <v/>
      </c>
      <c r="BF12" s="620" t="n"/>
      <c r="BG12" s="620" t="n"/>
      <c r="BH12" s="620">
        <f>Z12+BA12+BF12</f>
        <v/>
      </c>
    </row>
    <row r="13" customFormat="1" s="34">
      <c r="A13" s="618" t="n"/>
      <c r="B13" s="619" t="n"/>
      <c r="J13" s="619" t="n"/>
      <c r="U13" s="620" t="n"/>
      <c r="X13" s="620" t="n"/>
      <c r="Y13" s="620" t="n"/>
      <c r="Z13" s="620" t="n"/>
      <c r="AA13" s="34">
        <f>T13*0.2+N13*0+O13*0.3+P13*0.5+Q13*0.6+R13*1+S13*1</f>
        <v/>
      </c>
      <c r="AB13" s="34">
        <f>T13*0.2+N13*0.2+O13*0.3+P13*0.5+Q13*0.6+R13*1+S13*1</f>
        <v/>
      </c>
      <c r="AD13" s="34">
        <f>IF($AC13&gt;0,IF(VLOOKUP($AC13,Resource!$B$2:$AE$460,6,FALSE)&gt;0,VLOOKUP($AC13,Resource!$B$2:$AE$460,6,FALSE),"--INPUT--"),"")</f>
        <v/>
      </c>
      <c r="AE13" s="34">
        <f>IF($AC13&gt;0,IF(VLOOKUP($AC13,Resource!$B$2:$AE$460,25,FALSE)&gt;0,VLOOKUP($AC13,Resource!$B$2:$AE$460,25,FALSE),"--INPUT--"),"")</f>
        <v/>
      </c>
      <c r="AG13" s="619" t="n"/>
      <c r="AH13" s="619" t="n"/>
      <c r="AJ13" s="34">
        <f>IF($AI13&gt;0,IF(VLOOKUP($AI13,Resource!$B$2:$AE$460,6,FALSE)&gt;0,VLOOKUP($AI13,Resource!$B$2:$AE$460,6,FALSE),"--INPUT--"),"")</f>
        <v/>
      </c>
      <c r="AK13" s="34">
        <f>IF($AI13&gt;0,IF(VLOOKUP($AI13,Resource!$B$2:$AE$460,25,FALSE)&gt;0,VLOOKUP($AI13,Resource!$B$2:$AE$460,25,FALSE),"--INPUT--"),"")</f>
        <v/>
      </c>
      <c r="AL13" s="619" t="n"/>
      <c r="AM13" s="619" t="n"/>
      <c r="AN13" s="34">
        <f>AA13</f>
        <v/>
      </c>
      <c r="AO13" s="621">
        <f>IF(ISNA(IF(AC13="",0,AN13*VLOOKUP(AC13,Resource!$B$2:$AE$465,8,FALSE))),0,IF(AC13="",0,AN13*VLOOKUP(AC13,Resource!$B$2:$AE$465,8,FALSE)))</f>
        <v/>
      </c>
      <c r="AP13" s="620" t="n"/>
      <c r="AQ13" s="286" t="n"/>
      <c r="AR13" s="34">
        <f>AB13</f>
        <v/>
      </c>
      <c r="AS13" s="621">
        <f>IF(ISNA(IF(AI13="",0,AR13*VLOOKUP(AI13,Resource!$B$2:$AE$465,9,FALSE))),0,IF(AI13="",0,AR13*VLOOKUP(AI13,Resource!$B$2:$AE$465,9,FALSE)))</f>
        <v/>
      </c>
      <c r="AT13" s="620" t="n"/>
      <c r="AU13" s="286" t="n"/>
      <c r="AV13" s="620">
        <f>Z13</f>
        <v/>
      </c>
      <c r="AW13" s="72" t="n"/>
      <c r="BA13" s="620" t="n"/>
      <c r="BC13" s="620">
        <f>AO13+AS13</f>
        <v/>
      </c>
      <c r="BD13" s="620">
        <f>BH13-BC13</f>
        <v/>
      </c>
      <c r="BE13" s="479">
        <f>IF(AV13=0,"        --",BD13/BH13)</f>
        <v/>
      </c>
      <c r="BF13" s="620" t="n"/>
      <c r="BG13" s="620" t="n"/>
      <c r="BH13" s="620">
        <f>Z13+BA13+BF13</f>
        <v/>
      </c>
    </row>
    <row r="14" customFormat="1" s="34">
      <c r="A14" s="618" t="n"/>
      <c r="B14" s="619" t="n"/>
      <c r="J14" s="619" t="n"/>
      <c r="U14" s="620" t="n"/>
      <c r="X14" s="620" t="n"/>
      <c r="Y14" s="620" t="n"/>
      <c r="Z14" s="620" t="n"/>
      <c r="AA14" s="34">
        <f>T14*0.2+N14*0+O14*0.3+P14*0.5+Q14*0.6+R14*1+S14*1</f>
        <v/>
      </c>
      <c r="AB14" s="34">
        <f>T14*0.2+N14*0.2+O14*0.3+P14*0.5+Q14*0.6+R14*1+S14*1</f>
        <v/>
      </c>
      <c r="AD14" s="34">
        <f>IF($AC14&gt;0,IF(VLOOKUP($AC14,Resource!$B$2:$AE$460,6,FALSE)&gt;0,VLOOKUP($AC14,Resource!$B$2:$AE$460,6,FALSE),"--INPUT--"),"")</f>
        <v/>
      </c>
      <c r="AE14" s="34">
        <f>IF($AC14&gt;0,IF(VLOOKUP($AC14,Resource!$B$2:$AE$460,25,FALSE)&gt;0,VLOOKUP($AC14,Resource!$B$2:$AE$460,25,FALSE),"--INPUT--"),"")</f>
        <v/>
      </c>
      <c r="AG14" s="619" t="n"/>
      <c r="AH14" s="619" t="n"/>
      <c r="AJ14" s="34">
        <f>IF($AI14&gt;0,IF(VLOOKUP($AI14,Resource!$B$2:$AE$460,6,FALSE)&gt;0,VLOOKUP($AI14,Resource!$B$2:$AE$460,6,FALSE),"--INPUT--"),"")</f>
        <v/>
      </c>
      <c r="AK14" s="34">
        <f>IF($AI14&gt;0,IF(VLOOKUP($AI14,Resource!$B$2:$AE$460,25,FALSE)&gt;0,VLOOKUP($AI14,Resource!$B$2:$AE$460,25,FALSE),"--INPUT--"),"")</f>
        <v/>
      </c>
      <c r="AL14" s="619" t="n"/>
      <c r="AM14" s="619" t="n"/>
      <c r="AN14" s="34">
        <f>AA14</f>
        <v/>
      </c>
      <c r="AO14" s="621">
        <f>IF(ISNA(IF(AC14="",0,AN14*VLOOKUP(AC14,Resource!$B$2:$AE$465,8,FALSE))),0,IF(AC14="",0,AN14*VLOOKUP(AC14,Resource!$B$2:$AE$465,8,FALSE)))</f>
        <v/>
      </c>
      <c r="AP14" s="620" t="n"/>
      <c r="AQ14" s="286" t="n"/>
      <c r="AR14" s="34">
        <f>AB14</f>
        <v/>
      </c>
      <c r="AS14" s="621">
        <f>IF(ISNA(IF(AI14="",0,AR14*VLOOKUP(AI14,Resource!$B$2:$AE$465,9,FALSE))),0,IF(AI14="",0,AR14*VLOOKUP(AI14,Resource!$B$2:$AE$465,9,FALSE)))</f>
        <v/>
      </c>
      <c r="AT14" s="620" t="n"/>
      <c r="AU14" s="286" t="n"/>
      <c r="AV14" s="620">
        <f>Z14</f>
        <v/>
      </c>
      <c r="AW14" s="72" t="n"/>
      <c r="BA14" s="620" t="n"/>
      <c r="BC14" s="620">
        <f>AO14+AS14</f>
        <v/>
      </c>
      <c r="BD14" s="620">
        <f>BH14-BC14</f>
        <v/>
      </c>
      <c r="BE14" s="479">
        <f>IF(AV14=0,"        --",BD14/BH14)</f>
        <v/>
      </c>
      <c r="BF14" s="620" t="n"/>
      <c r="BG14" s="620" t="n"/>
      <c r="BH14" s="620">
        <f>Z14+BA14+BF14</f>
        <v/>
      </c>
    </row>
    <row r="15" customFormat="1" s="34">
      <c r="A15" s="618" t="n"/>
      <c r="B15" s="619" t="n"/>
      <c r="J15" s="619" t="n"/>
      <c r="U15" s="620" t="n"/>
      <c r="X15" s="620" t="n"/>
      <c r="Y15" s="620" t="n"/>
      <c r="Z15" s="620" t="n"/>
      <c r="AA15" s="34">
        <f>T15*0.2+N15*0+O15*0.3+P15*0.5+Q15*0.6+R15*1+S15*1</f>
        <v/>
      </c>
      <c r="AB15" s="34">
        <f>T15*0.2+N15*0.2+O15*0.3+P15*0.5+Q15*0.6+R15*1+S15*1</f>
        <v/>
      </c>
      <c r="AD15" s="34">
        <f>IF($AC15&gt;0,IF(VLOOKUP($AC15,Resource!$B$2:$AE$460,6,FALSE)&gt;0,VLOOKUP($AC15,Resource!$B$2:$AE$460,6,FALSE),"--INPUT--"),"")</f>
        <v/>
      </c>
      <c r="AE15" s="34">
        <f>IF($AC15&gt;0,IF(VLOOKUP($AC15,Resource!$B$2:$AE$460,25,FALSE)&gt;0,VLOOKUP($AC15,Resource!$B$2:$AE$460,25,FALSE),"--INPUT--"),"")</f>
        <v/>
      </c>
      <c r="AG15" s="619" t="n"/>
      <c r="AH15" s="619" t="n"/>
      <c r="AJ15" s="34">
        <f>IF($AI15&gt;0,IF(VLOOKUP($AI15,Resource!$B$2:$AE$460,6,FALSE)&gt;0,VLOOKUP($AI15,Resource!$B$2:$AE$460,6,FALSE),"--INPUT--"),"")</f>
        <v/>
      </c>
      <c r="AK15" s="34">
        <f>IF($AI15&gt;0,IF(VLOOKUP($AI15,Resource!$B$2:$AE$460,25,FALSE)&gt;0,VLOOKUP($AI15,Resource!$B$2:$AE$460,25,FALSE),"--INPUT--"),"")</f>
        <v/>
      </c>
      <c r="AL15" s="619" t="n"/>
      <c r="AM15" s="619" t="n"/>
      <c r="AN15" s="34">
        <f>AA15</f>
        <v/>
      </c>
      <c r="AO15" s="621">
        <f>IF(ISNA(IF(AC15="",0,AN15*VLOOKUP(AC15,Resource!$B$2:$AE$465,8,FALSE))),0,IF(AC15="",0,AN15*VLOOKUP(AC15,Resource!$B$2:$AE$465,8,FALSE)))</f>
        <v/>
      </c>
      <c r="AP15" s="620" t="n"/>
      <c r="AQ15" s="286" t="n"/>
      <c r="AR15" s="34">
        <f>AB15</f>
        <v/>
      </c>
      <c r="AS15" s="621">
        <f>IF(ISNA(IF(AI15="",0,AR15*VLOOKUP(AI15,Resource!$B$2:$AE$465,9,FALSE))),0,IF(AI15="",0,AR15*VLOOKUP(AI15,Resource!$B$2:$AE$465,9,FALSE)))</f>
        <v/>
      </c>
      <c r="AT15" s="620" t="n"/>
      <c r="AU15" s="286" t="n"/>
      <c r="AV15" s="620">
        <f>Z15</f>
        <v/>
      </c>
      <c r="AW15" s="72" t="n"/>
      <c r="BA15" s="620" t="n"/>
      <c r="BC15" s="620">
        <f>AO15+AS15</f>
        <v/>
      </c>
      <c r="BD15" s="620">
        <f>BH15-BC15</f>
        <v/>
      </c>
      <c r="BE15" s="479">
        <f>IF(AV15=0,"        --",BD15/BH15)</f>
        <v/>
      </c>
      <c r="BF15" s="620" t="n"/>
      <c r="BG15" s="620" t="n"/>
      <c r="BH15" s="620">
        <f>Z15+BA15+BF15</f>
        <v/>
      </c>
    </row>
    <row r="16" customFormat="1" s="34">
      <c r="A16" s="618" t="n"/>
      <c r="B16" s="619" t="n"/>
      <c r="J16" s="619" t="n"/>
      <c r="U16" s="620" t="n"/>
      <c r="X16" s="620" t="n"/>
      <c r="Y16" s="620" t="n"/>
      <c r="Z16" s="620" t="n"/>
      <c r="AA16" s="34">
        <f>T16*0.2+N16*0+O16*0.3+P16*0.5+Q16*0.6+R16*1+S16*1</f>
        <v/>
      </c>
      <c r="AB16" s="34">
        <f>T16*0.2+N16*0.2+O16*0.3+P16*0.5+Q16*0.6+R16*1+S16*1</f>
        <v/>
      </c>
      <c r="AD16" s="34">
        <f>IF($AC16&gt;0,IF(VLOOKUP($AC16,Resource!$B$2:$AE$460,6,FALSE)&gt;0,VLOOKUP($AC16,Resource!$B$2:$AE$460,6,FALSE),"--INPUT--"),"")</f>
        <v/>
      </c>
      <c r="AE16" s="34">
        <f>IF($AC16&gt;0,IF(VLOOKUP($AC16,Resource!$B$2:$AE$460,25,FALSE)&gt;0,VLOOKUP($AC16,Resource!$B$2:$AE$460,25,FALSE),"--INPUT--"),"")</f>
        <v/>
      </c>
      <c r="AG16" s="619" t="n"/>
      <c r="AH16" s="619" t="n"/>
      <c r="AJ16" s="34">
        <f>IF($AI16&gt;0,IF(VLOOKUP($AI16,Resource!$B$2:$AE$460,6,FALSE)&gt;0,VLOOKUP($AI16,Resource!$B$2:$AE$460,6,FALSE),"--INPUT--"),"")</f>
        <v/>
      </c>
      <c r="AK16" s="34">
        <f>IF($AI16&gt;0,IF(VLOOKUP($AI16,Resource!$B$2:$AE$460,25,FALSE)&gt;0,VLOOKUP($AI16,Resource!$B$2:$AE$460,25,FALSE),"--INPUT--"),"")</f>
        <v/>
      </c>
      <c r="AL16" s="619" t="n"/>
      <c r="AM16" s="619" t="n"/>
      <c r="AN16" s="34">
        <f>AA16</f>
        <v/>
      </c>
      <c r="AO16" s="621">
        <f>IF(ISNA(IF(AC16="",0,AN16*VLOOKUP(AC16,Resource!$B$2:$AE$465,8,FALSE))),0,IF(AC16="",0,AN16*VLOOKUP(AC16,Resource!$B$2:$AE$465,8,FALSE)))</f>
        <v/>
      </c>
      <c r="AP16" s="620" t="n"/>
      <c r="AQ16" s="286" t="n"/>
      <c r="AR16" s="34">
        <f>AB16</f>
        <v/>
      </c>
      <c r="AS16" s="621">
        <f>IF(ISNA(IF(AI16="",0,AR16*VLOOKUP(AI16,Resource!$B$2:$AE$465,9,FALSE))),0,IF(AI16="",0,AR16*VLOOKUP(AI16,Resource!$B$2:$AE$465,9,FALSE)))</f>
        <v/>
      </c>
      <c r="AT16" s="620" t="n"/>
      <c r="AU16" s="286" t="n"/>
      <c r="AV16" s="620">
        <f>Z16</f>
        <v/>
      </c>
      <c r="AW16" s="72" t="n"/>
      <c r="BA16" s="620" t="n"/>
      <c r="BC16" s="620">
        <f>AO16+AS16</f>
        <v/>
      </c>
      <c r="BD16" s="620">
        <f>BH16-BC16</f>
        <v/>
      </c>
      <c r="BE16" s="479">
        <f>IF(AV16=0,"        --",BD16/BH16)</f>
        <v/>
      </c>
      <c r="BF16" s="620" t="n"/>
      <c r="BG16" s="620" t="n"/>
      <c r="BH16" s="620">
        <f>Z16+BA16+BF16</f>
        <v/>
      </c>
    </row>
    <row r="17" customFormat="1" s="34">
      <c r="A17" s="618" t="n"/>
      <c r="B17" s="619" t="n"/>
      <c r="J17" s="619" t="n"/>
      <c r="U17" s="620" t="n"/>
      <c r="X17" s="620" t="n"/>
      <c r="Y17" s="620" t="n"/>
      <c r="Z17" s="620" t="n"/>
      <c r="AA17" s="34">
        <f>T17*0.2+N17*0+O17*0.3+P17*0.5+Q17*0.6+R17*1+S17*1</f>
        <v/>
      </c>
      <c r="AB17" s="34">
        <f>T17*0.2+N17*0.2+O17*0.3+P17*0.5+Q17*0.6+R17*1+S17*1</f>
        <v/>
      </c>
      <c r="AD17" s="34">
        <f>IF($AC17&gt;0,IF(VLOOKUP($AC17,Resource!$B$2:$AE$460,6,FALSE)&gt;0,VLOOKUP($AC17,Resource!$B$2:$AE$460,6,FALSE),"--INPUT--"),"")</f>
        <v/>
      </c>
      <c r="AE17" s="34">
        <f>IF($AC17&gt;0,IF(VLOOKUP($AC17,Resource!$B$2:$AE$460,25,FALSE)&gt;0,VLOOKUP($AC17,Resource!$B$2:$AE$460,25,FALSE),"--INPUT--"),"")</f>
        <v/>
      </c>
      <c r="AG17" s="619" t="n"/>
      <c r="AH17" s="619" t="n"/>
      <c r="AJ17" s="34">
        <f>IF($AI17&gt;0,IF(VLOOKUP($AI17,Resource!$B$2:$AE$460,6,FALSE)&gt;0,VLOOKUP($AI17,Resource!$B$2:$AE$460,6,FALSE),"--INPUT--"),"")</f>
        <v/>
      </c>
      <c r="AK17" s="34">
        <f>IF($AI17&gt;0,IF(VLOOKUP($AI17,Resource!$B$2:$AE$460,25,FALSE)&gt;0,VLOOKUP($AI17,Resource!$B$2:$AE$460,25,FALSE),"--INPUT--"),"")</f>
        <v/>
      </c>
      <c r="AL17" s="619" t="n"/>
      <c r="AM17" s="619" t="n"/>
      <c r="AN17" s="34">
        <f>AA17</f>
        <v/>
      </c>
      <c r="AO17" s="621">
        <f>IF(ISNA(IF(AC17="",0,AN17*VLOOKUP(AC17,Resource!$B$2:$AE$465,8,FALSE))),0,IF(AC17="",0,AN17*VLOOKUP(AC17,Resource!$B$2:$AE$465,8,FALSE)))</f>
        <v/>
      </c>
      <c r="AP17" s="620" t="n"/>
      <c r="AQ17" s="286" t="n"/>
      <c r="AR17" s="34">
        <f>AB17</f>
        <v/>
      </c>
      <c r="AS17" s="621">
        <f>IF(ISNA(IF(AI17="",0,AR17*VLOOKUP(AI17,Resource!$B$2:$AE$465,9,FALSE))),0,IF(AI17="",0,AR17*VLOOKUP(AI17,Resource!$B$2:$AE$465,9,FALSE)))</f>
        <v/>
      </c>
      <c r="AT17" s="620" t="n"/>
      <c r="AU17" s="286" t="n"/>
      <c r="AV17" s="620">
        <f>Z17</f>
        <v/>
      </c>
      <c r="AW17" s="72" t="n"/>
      <c r="BA17" s="620" t="n"/>
      <c r="BC17" s="620">
        <f>AO17+AS17</f>
        <v/>
      </c>
      <c r="BD17" s="620">
        <f>BH17-BC17</f>
        <v/>
      </c>
      <c r="BE17" s="479">
        <f>IF(AV17=0,"        --",BD17/BH17)</f>
        <v/>
      </c>
      <c r="BF17" s="620" t="n"/>
      <c r="BG17" s="620" t="n"/>
      <c r="BH17" s="620">
        <f>Z17+BA17+BF17</f>
        <v/>
      </c>
    </row>
    <row r="18" customFormat="1" s="34">
      <c r="A18" s="618" t="n"/>
      <c r="B18" s="619" t="n"/>
      <c r="J18" s="619" t="n"/>
      <c r="U18" s="620" t="n"/>
      <c r="X18" s="620" t="n"/>
      <c r="Y18" s="620" t="n"/>
      <c r="Z18" s="620" t="n"/>
      <c r="AA18" s="34">
        <f>T18*0.2+N18*0+O18*0.3+P18*0.5+Q18*0.6+R18*1+S18*1</f>
        <v/>
      </c>
      <c r="AB18" s="34">
        <f>T18*0.2+N18*0.2+O18*0.3+P18*0.5+Q18*0.6+R18*1+S18*1</f>
        <v/>
      </c>
      <c r="AD18" s="34">
        <f>IF($AC18&gt;0,IF(VLOOKUP($AC18,Resource!$B$2:$AE$460,6,FALSE)&gt;0,VLOOKUP($AC18,Resource!$B$2:$AE$460,6,FALSE),"--INPUT--"),"")</f>
        <v/>
      </c>
      <c r="AE18" s="34">
        <f>IF($AC18&gt;0,IF(VLOOKUP($AC18,Resource!$B$2:$AE$460,25,FALSE)&gt;0,VLOOKUP($AC18,Resource!$B$2:$AE$460,25,FALSE),"--INPUT--"),"")</f>
        <v/>
      </c>
      <c r="AG18" s="619" t="n"/>
      <c r="AH18" s="619" t="n"/>
      <c r="AJ18" s="34">
        <f>IF($AI18&gt;0,IF(VLOOKUP($AI18,Resource!$B$2:$AE$460,6,FALSE)&gt;0,VLOOKUP($AI18,Resource!$B$2:$AE$460,6,FALSE),"--INPUT--"),"")</f>
        <v/>
      </c>
      <c r="AK18" s="34">
        <f>IF($AI18&gt;0,IF(VLOOKUP($AI18,Resource!$B$2:$AE$460,25,FALSE)&gt;0,VLOOKUP($AI18,Resource!$B$2:$AE$460,25,FALSE),"--INPUT--"),"")</f>
        <v/>
      </c>
      <c r="AL18" s="619" t="n"/>
      <c r="AM18" s="619" t="n"/>
      <c r="AN18" s="34">
        <f>AA18</f>
        <v/>
      </c>
      <c r="AO18" s="621">
        <f>IF(ISNA(IF(AC18="",0,AN18*VLOOKUP(AC18,Resource!$B$2:$AE$465,8,FALSE))),0,IF(AC18="",0,AN18*VLOOKUP(AC18,Resource!$B$2:$AE$465,8,FALSE)))</f>
        <v/>
      </c>
      <c r="AP18" s="620" t="n"/>
      <c r="AQ18" s="286" t="n"/>
      <c r="AR18" s="34">
        <f>AB18</f>
        <v/>
      </c>
      <c r="AS18" s="621">
        <f>IF(ISNA(IF(AI18="",0,AR18*VLOOKUP(AI18,Resource!$B$2:$AE$465,9,FALSE))),0,IF(AI18="",0,AR18*VLOOKUP(AI18,Resource!$B$2:$AE$465,9,FALSE)))</f>
        <v/>
      </c>
      <c r="AT18" s="620" t="n"/>
      <c r="AU18" s="286" t="n"/>
      <c r="AV18" s="620">
        <f>Z18</f>
        <v/>
      </c>
      <c r="AW18" s="72" t="n"/>
      <c r="BA18" s="620" t="n"/>
      <c r="BC18" s="620">
        <f>AO18+AS18</f>
        <v/>
      </c>
      <c r="BD18" s="620">
        <f>BH18-BC18</f>
        <v/>
      </c>
      <c r="BE18" s="479">
        <f>IF(AV18=0,"        --",BD18/BH18)</f>
        <v/>
      </c>
      <c r="BF18" s="620" t="n"/>
      <c r="BG18" s="620" t="n"/>
      <c r="BH18" s="620">
        <f>Z18+BA18+BF18</f>
        <v/>
      </c>
    </row>
    <row r="19" customFormat="1" s="34">
      <c r="A19" s="618" t="n"/>
      <c r="B19" s="619" t="n"/>
      <c r="J19" s="619" t="n"/>
      <c r="U19" s="620" t="n"/>
      <c r="X19" s="620" t="n"/>
      <c r="Y19" s="620" t="n"/>
      <c r="Z19" s="620" t="n"/>
      <c r="AA19" s="34">
        <f>T19*0.2+N19*0+O19*0.3+P19*0.5+Q19*0.6+R19*1+S19*1</f>
        <v/>
      </c>
      <c r="AB19" s="34">
        <f>T19*0.2+N19*0.2+O19*0.3+P19*0.5+Q19*0.6+R19*1+S19*1</f>
        <v/>
      </c>
      <c r="AD19" s="34">
        <f>IF($AC19&gt;0,IF(VLOOKUP($AC19,Resource!$B$2:$AE$460,6,FALSE)&gt;0,VLOOKUP($AC19,Resource!$B$2:$AE$460,6,FALSE),"--INPUT--"),"")</f>
        <v/>
      </c>
      <c r="AE19" s="34">
        <f>IF($AC19&gt;0,IF(VLOOKUP($AC19,Resource!$B$2:$AE$460,25,FALSE)&gt;0,VLOOKUP($AC19,Resource!$B$2:$AE$460,25,FALSE),"--INPUT--"),"")</f>
        <v/>
      </c>
      <c r="AG19" s="619" t="n"/>
      <c r="AH19" s="619" t="n"/>
      <c r="AJ19" s="34">
        <f>IF($AI19&gt;0,IF(VLOOKUP($AI19,Resource!$B$2:$AE$460,6,FALSE)&gt;0,VLOOKUP($AI19,Resource!$B$2:$AE$460,6,FALSE),"--INPUT--"),"")</f>
        <v/>
      </c>
      <c r="AK19" s="34">
        <f>IF($AI19&gt;0,IF(VLOOKUP($AI19,Resource!$B$2:$AE$460,25,FALSE)&gt;0,VLOOKUP($AI19,Resource!$B$2:$AE$460,25,FALSE),"--INPUT--"),"")</f>
        <v/>
      </c>
      <c r="AL19" s="619" t="n"/>
      <c r="AM19" s="619" t="n"/>
      <c r="AN19" s="34">
        <f>AA19</f>
        <v/>
      </c>
      <c r="AO19" s="621">
        <f>IF(ISNA(IF(AC19="",0,AN19*VLOOKUP(AC19,Resource!$B$2:$AE$465,8,FALSE))),0,IF(AC19="",0,AN19*VLOOKUP(AC19,Resource!$B$2:$AE$465,8,FALSE)))</f>
        <v/>
      </c>
      <c r="AP19" s="620" t="n"/>
      <c r="AQ19" s="286" t="n"/>
      <c r="AR19" s="34">
        <f>AB19</f>
        <v/>
      </c>
      <c r="AS19" s="621">
        <f>IF(ISNA(IF(AI19="",0,AR19*VLOOKUP(AI19,Resource!$B$2:$AE$465,9,FALSE))),0,IF(AI19="",0,AR19*VLOOKUP(AI19,Resource!$B$2:$AE$465,9,FALSE)))</f>
        <v/>
      </c>
      <c r="AT19" s="620" t="n"/>
      <c r="AU19" s="286" t="n"/>
      <c r="AV19" s="620">
        <f>Z19</f>
        <v/>
      </c>
      <c r="AW19" s="72" t="n"/>
      <c r="BA19" s="620" t="n"/>
      <c r="BC19" s="620">
        <f>AO19+AS19</f>
        <v/>
      </c>
      <c r="BD19" s="620">
        <f>BH19-BC19</f>
        <v/>
      </c>
      <c r="BE19" s="479">
        <f>IF(AV19=0,"        --",BD19/BH19)</f>
        <v/>
      </c>
      <c r="BF19" s="620" t="n"/>
      <c r="BG19" s="620" t="n"/>
      <c r="BH19" s="620">
        <f>Z19+BA19+BF19</f>
        <v/>
      </c>
    </row>
    <row r="20" customFormat="1" s="34">
      <c r="A20" s="618" t="n"/>
      <c r="B20" s="619" t="n"/>
      <c r="J20" s="619" t="n"/>
      <c r="U20" s="620" t="n"/>
      <c r="X20" s="620" t="n"/>
      <c r="Y20" s="620" t="n"/>
      <c r="Z20" s="620" t="n"/>
      <c r="AA20" s="34">
        <f>T20*0.2+N20*0+O20*0.3+P20*0.5+Q20*0.6+R20*1+S20*1</f>
        <v/>
      </c>
      <c r="AB20" s="34">
        <f>T20*0.2+N20*0.2+O20*0.3+P20*0.5+Q20*0.6+R20*1+S20*1</f>
        <v/>
      </c>
      <c r="AD20" s="34">
        <f>IF($AC20&gt;0,IF(VLOOKUP($AC20,Resource!$B$2:$AE$460,6,FALSE)&gt;0,VLOOKUP($AC20,Resource!$B$2:$AE$460,6,FALSE),"--INPUT--"),"")</f>
        <v/>
      </c>
      <c r="AE20" s="34">
        <f>IF($AC20&gt;0,IF(VLOOKUP($AC20,Resource!$B$2:$AE$460,25,FALSE)&gt;0,VLOOKUP($AC20,Resource!$B$2:$AE$460,25,FALSE),"--INPUT--"),"")</f>
        <v/>
      </c>
      <c r="AG20" s="619" t="n"/>
      <c r="AH20" s="619" t="n"/>
      <c r="AJ20" s="34">
        <f>IF($AI20&gt;0,IF(VLOOKUP($AI20,Resource!$B$2:$AE$460,6,FALSE)&gt;0,VLOOKUP($AI20,Resource!$B$2:$AE$460,6,FALSE),"--INPUT--"),"")</f>
        <v/>
      </c>
      <c r="AK20" s="34">
        <f>IF($AI20&gt;0,IF(VLOOKUP($AI20,Resource!$B$2:$AE$460,25,FALSE)&gt;0,VLOOKUP($AI20,Resource!$B$2:$AE$460,25,FALSE),"--INPUT--"),"")</f>
        <v/>
      </c>
      <c r="AL20" s="619" t="n"/>
      <c r="AM20" s="619" t="n"/>
      <c r="AN20" s="34">
        <f>AA20</f>
        <v/>
      </c>
      <c r="AO20" s="621">
        <f>IF(ISNA(IF(AC20="",0,AN20*VLOOKUP(AC20,Resource!$B$2:$AE$465,8,FALSE))),0,IF(AC20="",0,AN20*VLOOKUP(AC20,Resource!$B$2:$AE$465,8,FALSE)))</f>
        <v/>
      </c>
      <c r="AP20" s="620" t="n"/>
      <c r="AQ20" s="286" t="n"/>
      <c r="AR20" s="34">
        <f>AB20</f>
        <v/>
      </c>
      <c r="AS20" s="621">
        <f>IF(ISNA(IF(AI20="",0,AR20*VLOOKUP(AI20,Resource!$B$2:$AE$465,9,FALSE))),0,IF(AI20="",0,AR20*VLOOKUP(AI20,Resource!$B$2:$AE$465,9,FALSE)))</f>
        <v/>
      </c>
      <c r="AT20" s="620" t="n"/>
      <c r="AU20" s="286" t="n"/>
      <c r="AV20" s="620">
        <f>Z20</f>
        <v/>
      </c>
      <c r="AW20" s="72" t="n"/>
      <c r="BA20" s="620" t="n"/>
      <c r="BC20" s="620">
        <f>AO20+AS20</f>
        <v/>
      </c>
      <c r="BD20" s="620">
        <f>BH20-BC20</f>
        <v/>
      </c>
      <c r="BE20" s="479">
        <f>IF(AV20=0,"        --",BD20/BH20)</f>
        <v/>
      </c>
      <c r="BF20" s="620" t="n"/>
      <c r="BG20" s="620" t="n"/>
      <c r="BH20" s="620">
        <f>Z20+BA20+BF20</f>
        <v/>
      </c>
    </row>
    <row r="21" customFormat="1" s="34">
      <c r="A21" s="618" t="n"/>
      <c r="B21" s="619" t="n"/>
      <c r="J21" s="619" t="n"/>
      <c r="U21" s="620" t="n"/>
      <c r="X21" s="620" t="n"/>
      <c r="Y21" s="620" t="n"/>
      <c r="Z21" s="620" t="n"/>
      <c r="AA21" s="34">
        <f>T21*0.2+N21*0+O21*0.3+P21*0.5+Q21*0.6+R21*1+S21*1</f>
        <v/>
      </c>
      <c r="AB21" s="34">
        <f>T21*0.2+N21*0.2+O21*0.3+P21*0.5+Q21*0.6+R21*1+S21*1</f>
        <v/>
      </c>
      <c r="AD21" s="34">
        <f>IF($AC21&gt;0,IF(VLOOKUP($AC21,Resource!$B$2:$AE$460,6,FALSE)&gt;0,VLOOKUP($AC21,Resource!$B$2:$AE$460,6,FALSE),"--INPUT--"),"")</f>
        <v/>
      </c>
      <c r="AE21" s="34">
        <f>IF($AC21&gt;0,IF(VLOOKUP($AC21,Resource!$B$2:$AE$460,25,FALSE)&gt;0,VLOOKUP($AC21,Resource!$B$2:$AE$460,25,FALSE),"--INPUT--"),"")</f>
        <v/>
      </c>
      <c r="AG21" s="619" t="n"/>
      <c r="AH21" s="619" t="n"/>
      <c r="AJ21" s="34">
        <f>IF($AI21&gt;0,IF(VLOOKUP($AI21,Resource!$B$2:$AE$460,6,FALSE)&gt;0,VLOOKUP($AI21,Resource!$B$2:$AE$460,6,FALSE),"--INPUT--"),"")</f>
        <v/>
      </c>
      <c r="AK21" s="34">
        <f>IF($AI21&gt;0,IF(VLOOKUP($AI21,Resource!$B$2:$AE$460,25,FALSE)&gt;0,VLOOKUP($AI21,Resource!$B$2:$AE$460,25,FALSE),"--INPUT--"),"")</f>
        <v/>
      </c>
      <c r="AL21" s="619" t="n"/>
      <c r="AM21" s="619" t="n"/>
      <c r="AN21" s="34">
        <f>AA21</f>
        <v/>
      </c>
      <c r="AO21" s="621">
        <f>IF(ISNA(IF(AC21="",0,AN21*VLOOKUP(AC21,Resource!$B$2:$AE$465,8,FALSE))),0,IF(AC21="",0,AN21*VLOOKUP(AC21,Resource!$B$2:$AE$465,8,FALSE)))</f>
        <v/>
      </c>
      <c r="AP21" s="620" t="n"/>
      <c r="AQ21" s="286" t="n"/>
      <c r="AR21" s="34">
        <f>AB21</f>
        <v/>
      </c>
      <c r="AS21" s="621">
        <f>IF(ISNA(IF(AI21="",0,AR21*VLOOKUP(AI21,Resource!$B$2:$AE$465,9,FALSE))),0,IF(AI21="",0,AR21*VLOOKUP(AI21,Resource!$B$2:$AE$465,9,FALSE)))</f>
        <v/>
      </c>
      <c r="AT21" s="620" t="n"/>
      <c r="AU21" s="286" t="n"/>
      <c r="AV21" s="620">
        <f>Z21</f>
        <v/>
      </c>
      <c r="AW21" s="72" t="n"/>
      <c r="BA21" s="620" t="n"/>
      <c r="BC21" s="620">
        <f>AO21+AS21</f>
        <v/>
      </c>
      <c r="BD21" s="620">
        <f>BH21-BC21</f>
        <v/>
      </c>
      <c r="BE21" s="479">
        <f>IF(AV21=0,"        --",BD21/BH21)</f>
        <v/>
      </c>
      <c r="BF21" s="620" t="n"/>
      <c r="BG21" s="620" t="n"/>
      <c r="BH21" s="620">
        <f>Z21+BA21+BF21</f>
        <v/>
      </c>
    </row>
    <row r="22" customFormat="1" s="34">
      <c r="A22" s="618" t="n"/>
      <c r="B22" s="619" t="n"/>
      <c r="J22" s="619" t="n"/>
      <c r="U22" s="620" t="n"/>
      <c r="X22" s="620" t="n"/>
      <c r="Y22" s="620" t="n"/>
      <c r="Z22" s="620" t="n"/>
      <c r="AA22" s="34">
        <f>T22*0.2+N22*0+O22*0.3+P22*0.5+Q22*0.6+R22*1+S22*1</f>
        <v/>
      </c>
      <c r="AB22" s="34">
        <f>T22*0.2+N22*0.2+O22*0.3+P22*0.5+Q22*0.6+R22*1+S22*1</f>
        <v/>
      </c>
      <c r="AD22" s="34">
        <f>IF($AC22&gt;0,IF(VLOOKUP($AC22,Resource!$B$2:$AE$460,6,FALSE)&gt;0,VLOOKUP($AC22,Resource!$B$2:$AE$460,6,FALSE),"--INPUT--"),"")</f>
        <v/>
      </c>
      <c r="AE22" s="34">
        <f>IF($AC22&gt;0,IF(VLOOKUP($AC22,Resource!$B$2:$AE$460,25,FALSE)&gt;0,VLOOKUP($AC22,Resource!$B$2:$AE$460,25,FALSE),"--INPUT--"),"")</f>
        <v/>
      </c>
      <c r="AG22" s="619" t="n"/>
      <c r="AH22" s="619" t="n"/>
      <c r="AJ22" s="34">
        <f>IF($AI22&gt;0,IF(VLOOKUP($AI22,Resource!$B$2:$AE$460,6,FALSE)&gt;0,VLOOKUP($AI22,Resource!$B$2:$AE$460,6,FALSE),"--INPUT--"),"")</f>
        <v/>
      </c>
      <c r="AK22" s="34">
        <f>IF($AI22&gt;0,IF(VLOOKUP($AI22,Resource!$B$2:$AE$460,25,FALSE)&gt;0,VLOOKUP($AI22,Resource!$B$2:$AE$460,25,FALSE),"--INPUT--"),"")</f>
        <v/>
      </c>
      <c r="AL22" s="619" t="n"/>
      <c r="AM22" s="619" t="n"/>
      <c r="AN22" s="34">
        <f>AA22</f>
        <v/>
      </c>
      <c r="AO22" s="621">
        <f>IF(ISNA(IF(AC22="",0,AN22*VLOOKUP(AC22,Resource!$B$2:$AE$465,8,FALSE))),0,IF(AC22="",0,AN22*VLOOKUP(AC22,Resource!$B$2:$AE$465,8,FALSE)))</f>
        <v/>
      </c>
      <c r="AP22" s="620" t="n"/>
      <c r="AQ22" s="286" t="n"/>
      <c r="AR22" s="34">
        <f>AB22</f>
        <v/>
      </c>
      <c r="AS22" s="621">
        <f>IF(ISNA(IF(AI22="",0,AR22*VLOOKUP(AI22,Resource!$B$2:$AE$465,9,FALSE))),0,IF(AI22="",0,AR22*VLOOKUP(AI22,Resource!$B$2:$AE$465,9,FALSE)))</f>
        <v/>
      </c>
      <c r="AT22" s="620" t="n"/>
      <c r="AU22" s="286" t="n"/>
      <c r="AV22" s="620">
        <f>Z22</f>
        <v/>
      </c>
      <c r="AW22" s="72" t="n"/>
      <c r="BA22" s="620" t="n"/>
      <c r="BC22" s="620">
        <f>AO22+AS22</f>
        <v/>
      </c>
      <c r="BD22" s="620">
        <f>BH22-BC22</f>
        <v/>
      </c>
      <c r="BE22" s="479">
        <f>IF(AV22=0,"        --",BD22/BH22)</f>
        <v/>
      </c>
      <c r="BF22" s="620" t="n"/>
      <c r="BG22" s="620" t="n"/>
      <c r="BH22" s="620">
        <f>Z22+BA22+BF22</f>
        <v/>
      </c>
    </row>
    <row r="23" customFormat="1" s="34">
      <c r="A23" s="618" t="n"/>
      <c r="B23" s="619" t="n"/>
      <c r="J23" s="619" t="n"/>
      <c r="U23" s="620" t="n"/>
      <c r="X23" s="620" t="n"/>
      <c r="Y23" s="620" t="n"/>
      <c r="Z23" s="620" t="n"/>
      <c r="AA23" s="34">
        <f>T23*0.2+N23*0+O23*0.3+P23*0.5+Q23*0.6+R23*1+S23*1</f>
        <v/>
      </c>
      <c r="AB23" s="34">
        <f>T23*0.2+N23*0.2+O23*0.3+P23*0.5+Q23*0.6+R23*1+S23*1</f>
        <v/>
      </c>
      <c r="AD23" s="34">
        <f>IF($AC23&gt;0,IF(VLOOKUP($AC23,Resource!$B$2:$AE$460,6,FALSE)&gt;0,VLOOKUP($AC23,Resource!$B$2:$AE$460,6,FALSE),"--INPUT--"),"")</f>
        <v/>
      </c>
      <c r="AE23" s="34">
        <f>IF($AC23&gt;0,IF(VLOOKUP($AC23,Resource!$B$2:$AE$460,25,FALSE)&gt;0,VLOOKUP($AC23,Resource!$B$2:$AE$460,25,FALSE),"--INPUT--"),"")</f>
        <v/>
      </c>
      <c r="AG23" s="619" t="n"/>
      <c r="AH23" s="619" t="n"/>
      <c r="AJ23" s="34">
        <f>IF($AI23&gt;0,IF(VLOOKUP($AI23,Resource!$B$2:$AE$460,6,FALSE)&gt;0,VLOOKUP($AI23,Resource!$B$2:$AE$460,6,FALSE),"--INPUT--"),"")</f>
        <v/>
      </c>
      <c r="AK23" s="34">
        <f>IF($AI23&gt;0,IF(VLOOKUP($AI23,Resource!$B$2:$AE$460,25,FALSE)&gt;0,VLOOKUP($AI23,Resource!$B$2:$AE$460,25,FALSE),"--INPUT--"),"")</f>
        <v/>
      </c>
      <c r="AL23" s="619" t="n"/>
      <c r="AM23" s="619" t="n"/>
      <c r="AN23" s="34">
        <f>AA23</f>
        <v/>
      </c>
      <c r="AO23" s="621">
        <f>IF(ISNA(IF(AC23="",0,AN23*VLOOKUP(AC23,Resource!$B$2:$AE$465,8,FALSE))),0,IF(AC23="",0,AN23*VLOOKUP(AC23,Resource!$B$2:$AE$465,8,FALSE)))</f>
        <v/>
      </c>
      <c r="AP23" s="620" t="n"/>
      <c r="AQ23" s="286" t="n"/>
      <c r="AR23" s="34">
        <f>AB23</f>
        <v/>
      </c>
      <c r="AS23" s="621">
        <f>IF(ISNA(IF(AI23="",0,AR23*VLOOKUP(AI23,Resource!$B$2:$AE$465,9,FALSE))),0,IF(AI23="",0,AR23*VLOOKUP(AI23,Resource!$B$2:$AE$465,9,FALSE)))</f>
        <v/>
      </c>
      <c r="AT23" s="620" t="n"/>
      <c r="AU23" s="286" t="n"/>
      <c r="AV23" s="620">
        <f>Z23</f>
        <v/>
      </c>
      <c r="AW23" s="72" t="n"/>
      <c r="BA23" s="620" t="n"/>
      <c r="BC23" s="620">
        <f>AO23+AS23</f>
        <v/>
      </c>
      <c r="BD23" s="620">
        <f>BH23-BC23</f>
        <v/>
      </c>
      <c r="BE23" s="479">
        <f>IF(AV23=0,"        --",BD23/BH23)</f>
        <v/>
      </c>
      <c r="BF23" s="620" t="n"/>
      <c r="BG23" s="620" t="n"/>
      <c r="BH23" s="620">
        <f>Z23+BA23+BF23</f>
        <v/>
      </c>
    </row>
    <row r="24" customFormat="1" s="34">
      <c r="A24" s="618" t="n"/>
      <c r="B24" s="619" t="n"/>
      <c r="J24" s="619" t="n"/>
      <c r="U24" s="620" t="n"/>
      <c r="X24" s="620" t="n"/>
      <c r="Y24" s="620" t="n"/>
      <c r="Z24" s="620" t="n"/>
      <c r="AA24" s="34">
        <f>T24*0.2+N24*0+O24*0.3+P24*0.5+Q24*0.6+R24*1+S24*1</f>
        <v/>
      </c>
      <c r="AB24" s="34">
        <f>T24*0.2+N24*0.2+O24*0.3+P24*0.5+Q24*0.6+R24*1+S24*1</f>
        <v/>
      </c>
      <c r="AD24" s="34">
        <f>IF($AC24&gt;0,IF(VLOOKUP($AC24,Resource!$B$2:$AE$460,6,FALSE)&gt;0,VLOOKUP($AC24,Resource!$B$2:$AE$460,6,FALSE),"--INPUT--"),"")</f>
        <v/>
      </c>
      <c r="AE24" s="34">
        <f>IF($AC24&gt;0,IF(VLOOKUP($AC24,Resource!$B$2:$AE$460,25,FALSE)&gt;0,VLOOKUP($AC24,Resource!$B$2:$AE$460,25,FALSE),"--INPUT--"),"")</f>
        <v/>
      </c>
      <c r="AG24" s="619" t="n"/>
      <c r="AH24" s="619" t="n"/>
      <c r="AJ24" s="34">
        <f>IF($AI24&gt;0,IF(VLOOKUP($AI24,Resource!$B$2:$AE$460,6,FALSE)&gt;0,VLOOKUP($AI24,Resource!$B$2:$AE$460,6,FALSE),"--INPUT--"),"")</f>
        <v/>
      </c>
      <c r="AK24" s="34">
        <f>IF($AI24&gt;0,IF(VLOOKUP($AI24,Resource!$B$2:$AE$460,25,FALSE)&gt;0,VLOOKUP($AI24,Resource!$B$2:$AE$460,25,FALSE),"--INPUT--"),"")</f>
        <v/>
      </c>
      <c r="AL24" s="619" t="n"/>
      <c r="AM24" s="619" t="n"/>
      <c r="AN24" s="34">
        <f>AA24</f>
        <v/>
      </c>
      <c r="AO24" s="621">
        <f>IF(ISNA(IF(AC24="",0,AN24*VLOOKUP(AC24,Resource!$B$2:$AE$465,8,FALSE))),0,IF(AC24="",0,AN24*VLOOKUP(AC24,Resource!$B$2:$AE$465,8,FALSE)))</f>
        <v/>
      </c>
      <c r="AP24" s="620" t="n"/>
      <c r="AQ24" s="286" t="n"/>
      <c r="AR24" s="34">
        <f>AB24</f>
        <v/>
      </c>
      <c r="AS24" s="621">
        <f>IF(ISNA(IF(AI24="",0,AR24*VLOOKUP(AI24,Resource!$B$2:$AE$465,9,FALSE))),0,IF(AI24="",0,AR24*VLOOKUP(AI24,Resource!$B$2:$AE$465,9,FALSE)))</f>
        <v/>
      </c>
      <c r="AT24" s="620" t="n"/>
      <c r="AU24" s="286" t="n"/>
      <c r="AV24" s="620">
        <f>Z24</f>
        <v/>
      </c>
      <c r="AW24" s="72" t="n"/>
      <c r="BA24" s="620" t="n"/>
      <c r="BC24" s="620">
        <f>AO24+AS24</f>
        <v/>
      </c>
      <c r="BD24" s="620">
        <f>BH24-BC24</f>
        <v/>
      </c>
      <c r="BE24" s="479">
        <f>IF(AV24=0,"        --",BD24/BH24)</f>
        <v/>
      </c>
      <c r="BF24" s="620" t="n"/>
      <c r="BG24" s="620" t="n"/>
      <c r="BH24" s="620">
        <f>Z24+BA24+BF24</f>
        <v/>
      </c>
    </row>
    <row r="25" customFormat="1" s="34">
      <c r="A25" s="618" t="n"/>
      <c r="B25" s="619" t="n"/>
      <c r="J25" s="619" t="n"/>
      <c r="U25" s="620" t="n"/>
      <c r="X25" s="620" t="n"/>
      <c r="Y25" s="620" t="n"/>
      <c r="Z25" s="620" t="n"/>
      <c r="AA25" s="34">
        <f>T25*0.2+N25*0+O25*0.3+P25*0.5+Q25*0.6+R25*1+S25*1</f>
        <v/>
      </c>
      <c r="AB25" s="34">
        <f>T25*0.2+N25*0.2+O25*0.3+P25*0.5+Q25*0.6+R25*1+S25*1</f>
        <v/>
      </c>
      <c r="AD25" s="34">
        <f>IF($AC25&gt;0,IF(VLOOKUP($AC25,Resource!$B$2:$AE$460,6,FALSE)&gt;0,VLOOKUP($AC25,Resource!$B$2:$AE$460,6,FALSE),"--INPUT--"),"")</f>
        <v/>
      </c>
      <c r="AE25" s="34">
        <f>IF($AC25&gt;0,IF(VLOOKUP($AC25,Resource!$B$2:$AE$460,25,FALSE)&gt;0,VLOOKUP($AC25,Resource!$B$2:$AE$460,25,FALSE),"--INPUT--"),"")</f>
        <v/>
      </c>
      <c r="AG25" s="619" t="n"/>
      <c r="AH25" s="619" t="n"/>
      <c r="AJ25" s="34">
        <f>IF($AI25&gt;0,IF(VLOOKUP($AI25,Resource!$B$2:$AE$460,6,FALSE)&gt;0,VLOOKUP($AI25,Resource!$B$2:$AE$460,6,FALSE),"--INPUT--"),"")</f>
        <v/>
      </c>
      <c r="AK25" s="34">
        <f>IF($AI25&gt;0,IF(VLOOKUP($AI25,Resource!$B$2:$AE$460,25,FALSE)&gt;0,VLOOKUP($AI25,Resource!$B$2:$AE$460,25,FALSE),"--INPUT--"),"")</f>
        <v/>
      </c>
      <c r="AL25" s="619" t="n"/>
      <c r="AM25" s="619" t="n"/>
      <c r="AN25" s="34">
        <f>AA25</f>
        <v/>
      </c>
      <c r="AO25" s="621">
        <f>IF(ISNA(IF(AC25="",0,AN25*VLOOKUP(AC25,Resource!$B$2:$AE$465,8,FALSE))),0,IF(AC25="",0,AN25*VLOOKUP(AC25,Resource!$B$2:$AE$465,8,FALSE)))</f>
        <v/>
      </c>
      <c r="AP25" s="620" t="n"/>
      <c r="AQ25" s="286" t="n"/>
      <c r="AR25" s="34">
        <f>AB25</f>
        <v/>
      </c>
      <c r="AS25" s="621">
        <f>IF(ISNA(IF(AI25="",0,AR25*VLOOKUP(AI25,Resource!$B$2:$AE$465,9,FALSE))),0,IF(AI25="",0,AR25*VLOOKUP(AI25,Resource!$B$2:$AE$465,9,FALSE)))</f>
        <v/>
      </c>
      <c r="AT25" s="620" t="n"/>
      <c r="AU25" s="286" t="n"/>
      <c r="AV25" s="620">
        <f>Z25</f>
        <v/>
      </c>
      <c r="AW25" s="72" t="n"/>
      <c r="BA25" s="620" t="n"/>
      <c r="BC25" s="620">
        <f>AO25+AS25</f>
        <v/>
      </c>
      <c r="BD25" s="620">
        <f>BH25-BC25</f>
        <v/>
      </c>
      <c r="BE25" s="479">
        <f>IF(AV25=0,"        --",BD25/BH25)</f>
        <v/>
      </c>
      <c r="BF25" s="620" t="n"/>
      <c r="BG25" s="620" t="n"/>
      <c r="BH25" s="620">
        <f>Z25+BA25+BF25</f>
        <v/>
      </c>
    </row>
    <row r="26" customFormat="1" s="34">
      <c r="A26" s="618" t="n"/>
      <c r="B26" s="619" t="n"/>
      <c r="J26" s="619" t="n"/>
      <c r="U26" s="620" t="n"/>
      <c r="X26" s="620" t="n"/>
      <c r="Y26" s="620" t="n"/>
      <c r="Z26" s="620" t="n"/>
      <c r="AA26" s="34">
        <f>T26*0.2+N26*0+O26*0.3+P26*0.5+Q26*0.6+R26*1+S26*1</f>
        <v/>
      </c>
      <c r="AB26" s="34">
        <f>T26*0.2+N26*0.2+O26*0.3+P26*0.5+Q26*0.6+R26*1+S26*1</f>
        <v/>
      </c>
      <c r="AD26" s="34">
        <f>IF($AC26&gt;0,IF(VLOOKUP($AC26,Resource!$B$2:$AE$460,6,FALSE)&gt;0,VLOOKUP($AC26,Resource!$B$2:$AE$460,6,FALSE),"--INPUT--"),"")</f>
        <v/>
      </c>
      <c r="AE26" s="34">
        <f>IF($AC26&gt;0,IF(VLOOKUP($AC26,Resource!$B$2:$AE$460,25,FALSE)&gt;0,VLOOKUP($AC26,Resource!$B$2:$AE$460,25,FALSE),"--INPUT--"),"")</f>
        <v/>
      </c>
      <c r="AG26" s="619" t="n"/>
      <c r="AH26" s="619" t="n"/>
      <c r="AJ26" s="34">
        <f>IF($AI26&gt;0,IF(VLOOKUP($AI26,Resource!$B$2:$AE$460,6,FALSE)&gt;0,VLOOKUP($AI26,Resource!$B$2:$AE$460,6,FALSE),"--INPUT--"),"")</f>
        <v/>
      </c>
      <c r="AK26" s="34">
        <f>IF($AI26&gt;0,IF(VLOOKUP($AI26,Resource!$B$2:$AE$460,25,FALSE)&gt;0,VLOOKUP($AI26,Resource!$B$2:$AE$460,25,FALSE),"--INPUT--"),"")</f>
        <v/>
      </c>
      <c r="AL26" s="619" t="n"/>
      <c r="AM26" s="619" t="n"/>
      <c r="AN26" s="34">
        <f>AA26</f>
        <v/>
      </c>
      <c r="AO26" s="621">
        <f>IF(ISNA(IF(AC26="",0,AN26*VLOOKUP(AC26,Resource!$B$2:$AE$465,8,FALSE))),0,IF(AC26="",0,AN26*VLOOKUP(AC26,Resource!$B$2:$AE$465,8,FALSE)))</f>
        <v/>
      </c>
      <c r="AP26" s="620" t="n"/>
      <c r="AQ26" s="286" t="n"/>
      <c r="AR26" s="34">
        <f>AB26</f>
        <v/>
      </c>
      <c r="AS26" s="621">
        <f>IF(ISNA(IF(AI26="",0,AR26*VLOOKUP(AI26,Resource!$B$2:$AE$465,9,FALSE))),0,IF(AI26="",0,AR26*VLOOKUP(AI26,Resource!$B$2:$AE$465,9,FALSE)))</f>
        <v/>
      </c>
      <c r="AT26" s="620" t="n"/>
      <c r="AU26" s="286" t="n"/>
      <c r="AV26" s="620">
        <f>Z26</f>
        <v/>
      </c>
      <c r="AW26" s="72" t="n"/>
      <c r="BA26" s="620" t="n"/>
      <c r="BC26" s="620">
        <f>AO26+AS26</f>
        <v/>
      </c>
      <c r="BD26" s="620">
        <f>BH26-BC26</f>
        <v/>
      </c>
      <c r="BE26" s="479">
        <f>IF(AV26=0,"        --",BD26/BH26)</f>
        <v/>
      </c>
      <c r="BF26" s="620" t="n"/>
      <c r="BG26" s="620" t="n"/>
      <c r="BH26" s="620">
        <f>Z26+BA26+BF26</f>
        <v/>
      </c>
    </row>
    <row r="27" customFormat="1" s="34">
      <c r="A27" s="618" t="n"/>
      <c r="B27" s="619" t="n"/>
      <c r="J27" s="619" t="n"/>
      <c r="U27" s="620" t="n"/>
      <c r="X27" s="620" t="n"/>
      <c r="Y27" s="620" t="n"/>
      <c r="Z27" s="620" t="n"/>
      <c r="AA27" s="34">
        <f>T27*0.2+N27*0+O27*0.3+P27*0.5+Q27*0.6+R27*1+S27*1</f>
        <v/>
      </c>
      <c r="AB27" s="34">
        <f>T27*0.2+N27*0.2+O27*0.3+P27*0.5+Q27*0.6+R27*1+S27*1</f>
        <v/>
      </c>
      <c r="AD27" s="34">
        <f>IF($AC27&gt;0,IF(VLOOKUP($AC27,Resource!$B$2:$AE$460,6,FALSE)&gt;0,VLOOKUP($AC27,Resource!$B$2:$AE$460,6,FALSE),"--INPUT--"),"")</f>
        <v/>
      </c>
      <c r="AE27" s="34">
        <f>IF($AC27&gt;0,IF(VLOOKUP($AC27,Resource!$B$2:$AE$460,25,FALSE)&gt;0,VLOOKUP($AC27,Resource!$B$2:$AE$460,25,FALSE),"--INPUT--"),"")</f>
        <v/>
      </c>
      <c r="AG27" s="619" t="n"/>
      <c r="AH27" s="619" t="n"/>
      <c r="AJ27" s="34">
        <f>IF($AI27&gt;0,IF(VLOOKUP($AI27,Resource!$B$2:$AE$460,6,FALSE)&gt;0,VLOOKUP($AI27,Resource!$B$2:$AE$460,6,FALSE),"--INPUT--"),"")</f>
        <v/>
      </c>
      <c r="AK27" s="34">
        <f>IF($AI27&gt;0,IF(VLOOKUP($AI27,Resource!$B$2:$AE$460,25,FALSE)&gt;0,VLOOKUP($AI27,Resource!$B$2:$AE$460,25,FALSE),"--INPUT--"),"")</f>
        <v/>
      </c>
      <c r="AL27" s="619" t="n"/>
      <c r="AM27" s="619" t="n"/>
      <c r="AN27" s="34">
        <f>AA27</f>
        <v/>
      </c>
      <c r="AO27" s="621">
        <f>IF(ISNA(IF(AC27="",0,AN27*VLOOKUP(AC27,Resource!$B$2:$AE$465,8,FALSE))),0,IF(AC27="",0,AN27*VLOOKUP(AC27,Resource!$B$2:$AE$465,8,FALSE)))</f>
        <v/>
      </c>
      <c r="AP27" s="620" t="n"/>
      <c r="AQ27" s="286" t="n"/>
      <c r="AR27" s="34">
        <f>AB27</f>
        <v/>
      </c>
      <c r="AS27" s="621">
        <f>IF(ISNA(IF(AI27="",0,AR27*VLOOKUP(AI27,Resource!$B$2:$AE$465,9,FALSE))),0,IF(AI27="",0,AR27*VLOOKUP(AI27,Resource!$B$2:$AE$465,9,FALSE)))</f>
        <v/>
      </c>
      <c r="AT27" s="620" t="n"/>
      <c r="AU27" s="286" t="n"/>
      <c r="AV27" s="620">
        <f>Z27</f>
        <v/>
      </c>
      <c r="AW27" s="72" t="n"/>
      <c r="BA27" s="620" t="n"/>
      <c r="BC27" s="620">
        <f>AO27+AS27</f>
        <v/>
      </c>
      <c r="BD27" s="620">
        <f>BH27-BC27</f>
        <v/>
      </c>
      <c r="BE27" s="479">
        <f>IF(AV27=0,"        --",BD27/BH27)</f>
        <v/>
      </c>
      <c r="BF27" s="620" t="n"/>
      <c r="BG27" s="620" t="n"/>
      <c r="BH27" s="620">
        <f>Z27+BA27+BF27</f>
        <v/>
      </c>
    </row>
    <row r="28" customFormat="1" s="34">
      <c r="A28" s="618" t="n"/>
      <c r="B28" s="619" t="n"/>
      <c r="J28" s="619" t="n"/>
      <c r="U28" s="620" t="n"/>
      <c r="X28" s="620" t="n"/>
      <c r="Y28" s="620" t="n"/>
      <c r="Z28" s="620" t="n"/>
      <c r="AA28" s="34">
        <f>T28*0.2+N28*0+O28*0.3+P28*0.5+Q28*0.6+R28*1+S28*1</f>
        <v/>
      </c>
      <c r="AB28" s="34">
        <f>T28*0.2+N28*0.2+O28*0.3+P28*0.5+Q28*0.6+R28*1+S28*1</f>
        <v/>
      </c>
      <c r="AD28" s="34">
        <f>IF($AC28&gt;0,IF(VLOOKUP($AC28,Resource!$B$2:$AE$460,6,FALSE)&gt;0,VLOOKUP($AC28,Resource!$B$2:$AE$460,6,FALSE),"--INPUT--"),"")</f>
        <v/>
      </c>
      <c r="AE28" s="34">
        <f>IF($AC28&gt;0,IF(VLOOKUP($AC28,Resource!$B$2:$AE$460,25,FALSE)&gt;0,VLOOKUP($AC28,Resource!$B$2:$AE$460,25,FALSE),"--INPUT--"),"")</f>
        <v/>
      </c>
      <c r="AG28" s="619" t="n"/>
      <c r="AH28" s="619" t="n"/>
      <c r="AJ28" s="34">
        <f>IF($AI28&gt;0,IF(VLOOKUP($AI28,Resource!$B$2:$AE$460,6,FALSE)&gt;0,VLOOKUP($AI28,Resource!$B$2:$AE$460,6,FALSE),"--INPUT--"),"")</f>
        <v/>
      </c>
      <c r="AK28" s="34">
        <f>IF($AI28&gt;0,IF(VLOOKUP($AI28,Resource!$B$2:$AE$460,25,FALSE)&gt;0,VLOOKUP($AI28,Resource!$B$2:$AE$460,25,FALSE),"--INPUT--"),"")</f>
        <v/>
      </c>
      <c r="AL28" s="619" t="n"/>
      <c r="AM28" s="619" t="n"/>
      <c r="AN28" s="34">
        <f>AA28</f>
        <v/>
      </c>
      <c r="AO28" s="621">
        <f>IF(ISNA(IF(AC28="",0,AN28*VLOOKUP(AC28,Resource!$B$2:$AE$465,8,FALSE))),0,IF(AC28="",0,AN28*VLOOKUP(AC28,Resource!$B$2:$AE$465,8,FALSE)))</f>
        <v/>
      </c>
      <c r="AP28" s="620" t="n"/>
      <c r="AQ28" s="286" t="n"/>
      <c r="AR28" s="34">
        <f>AB28</f>
        <v/>
      </c>
      <c r="AS28" s="621">
        <f>IF(ISNA(IF(AI28="",0,AR28*VLOOKUP(AI28,Resource!$B$2:$AE$465,9,FALSE))),0,IF(AI28="",0,AR28*VLOOKUP(AI28,Resource!$B$2:$AE$465,9,FALSE)))</f>
        <v/>
      </c>
      <c r="AT28" s="620" t="n"/>
      <c r="AU28" s="286" t="n"/>
      <c r="AV28" s="620">
        <f>Z28</f>
        <v/>
      </c>
      <c r="AW28" s="72" t="n"/>
      <c r="BA28" s="620" t="n"/>
      <c r="BC28" s="620">
        <f>AO28+AS28</f>
        <v/>
      </c>
      <c r="BD28" s="620">
        <f>BH28-BC28</f>
        <v/>
      </c>
      <c r="BE28" s="479">
        <f>IF(AV28=0,"        --",BD28/BH28)</f>
        <v/>
      </c>
      <c r="BF28" s="620" t="n"/>
      <c r="BG28" s="620" t="n"/>
      <c r="BH28" s="620">
        <f>Z28+BA28+BF28</f>
        <v/>
      </c>
    </row>
    <row r="29" customFormat="1" s="34">
      <c r="A29" s="618" t="n"/>
      <c r="B29" s="619" t="n"/>
      <c r="J29" s="619" t="n"/>
      <c r="U29" s="620" t="n"/>
      <c r="X29" s="620" t="n"/>
      <c r="Y29" s="620" t="n"/>
      <c r="Z29" s="620" t="n"/>
      <c r="AA29" s="34">
        <f>T29*0.2+N29*0+O29*0.3+P29*0.5+Q29*0.6+R29*1+S29*1</f>
        <v/>
      </c>
      <c r="AB29" s="34">
        <f>T29*0.2+N29*0.2+O29*0.3+P29*0.5+Q29*0.6+R29*1+S29*1</f>
        <v/>
      </c>
      <c r="AD29" s="34">
        <f>IF($AC29&gt;0,IF(VLOOKUP($AC29,Resource!$B$2:$AE$460,6,FALSE)&gt;0,VLOOKUP($AC29,Resource!$B$2:$AE$460,6,FALSE),"--INPUT--"),"")</f>
        <v/>
      </c>
      <c r="AE29" s="34">
        <f>IF($AC29&gt;0,IF(VLOOKUP($AC29,Resource!$B$2:$AE$460,25,FALSE)&gt;0,VLOOKUP($AC29,Resource!$B$2:$AE$460,25,FALSE),"--INPUT--"),"")</f>
        <v/>
      </c>
      <c r="AG29" s="619" t="n"/>
      <c r="AH29" s="619" t="n"/>
      <c r="AJ29" s="34">
        <f>IF($AI29&gt;0,IF(VLOOKUP($AI29,Resource!$B$2:$AE$460,6,FALSE)&gt;0,VLOOKUP($AI29,Resource!$B$2:$AE$460,6,FALSE),"--INPUT--"),"")</f>
        <v/>
      </c>
      <c r="AK29" s="34">
        <f>IF($AI29&gt;0,IF(VLOOKUP($AI29,Resource!$B$2:$AE$460,25,FALSE)&gt;0,VLOOKUP($AI29,Resource!$B$2:$AE$460,25,FALSE),"--INPUT--"),"")</f>
        <v/>
      </c>
      <c r="AL29" s="619" t="n"/>
      <c r="AM29" s="619" t="n"/>
      <c r="AN29" s="34">
        <f>AA29</f>
        <v/>
      </c>
      <c r="AO29" s="621">
        <f>IF(ISNA(IF(AC29="",0,AN29*VLOOKUP(AC29,Resource!$B$2:$AE$465,8,FALSE))),0,IF(AC29="",0,AN29*VLOOKUP(AC29,Resource!$B$2:$AE$465,8,FALSE)))</f>
        <v/>
      </c>
      <c r="AP29" s="620" t="n"/>
      <c r="AQ29" s="286" t="n"/>
      <c r="AR29" s="34">
        <f>AB29</f>
        <v/>
      </c>
      <c r="AS29" s="621">
        <f>IF(ISNA(IF(AI29="",0,AR29*VLOOKUP(AI29,Resource!$B$2:$AE$465,9,FALSE))),0,IF(AI29="",0,AR29*VLOOKUP(AI29,Resource!$B$2:$AE$465,9,FALSE)))</f>
        <v/>
      </c>
      <c r="AT29" s="620" t="n"/>
      <c r="AU29" s="286" t="n"/>
      <c r="AV29" s="620">
        <f>Z29</f>
        <v/>
      </c>
      <c r="AW29" s="72" t="n"/>
      <c r="BA29" s="620" t="n"/>
      <c r="BC29" s="620">
        <f>AO29+AS29</f>
        <v/>
      </c>
      <c r="BD29" s="620">
        <f>BH29-BC29</f>
        <v/>
      </c>
      <c r="BE29" s="479">
        <f>IF(AV29=0,"        --",BD29/BH29)</f>
        <v/>
      </c>
      <c r="BF29" s="620" t="n"/>
      <c r="BG29" s="620" t="n"/>
      <c r="BH29" s="620">
        <f>Z29+BA29+BF29</f>
        <v/>
      </c>
    </row>
    <row r="30" customFormat="1" s="34">
      <c r="A30" s="618" t="n"/>
      <c r="B30" s="619" t="n"/>
      <c r="J30" s="619" t="n"/>
      <c r="U30" s="620" t="n"/>
      <c r="X30" s="620" t="n"/>
      <c r="Y30" s="620" t="n"/>
      <c r="Z30" s="620" t="n"/>
      <c r="AA30" s="34">
        <f>T30*0.2+N30*0+O30*0.3+P30*0.5+Q30*0.6+R30*1+S30*1</f>
        <v/>
      </c>
      <c r="AB30" s="34">
        <f>T30*0.2+N30*0.2+O30*0.3+P30*0.5+Q30*0.6+R30*1+S30*1</f>
        <v/>
      </c>
      <c r="AD30" s="34">
        <f>IF($AC30&gt;0,IF(VLOOKUP($AC30,Resource!$B$2:$AE$460,6,FALSE)&gt;0,VLOOKUP($AC30,Resource!$B$2:$AE$460,6,FALSE),"--INPUT--"),"")</f>
        <v/>
      </c>
      <c r="AE30" s="34">
        <f>IF($AC30&gt;0,IF(VLOOKUP($AC30,Resource!$B$2:$AE$460,25,FALSE)&gt;0,VLOOKUP($AC30,Resource!$B$2:$AE$460,25,FALSE),"--INPUT--"),"")</f>
        <v/>
      </c>
      <c r="AG30" s="619" t="n"/>
      <c r="AH30" s="619" t="n"/>
      <c r="AJ30" s="34">
        <f>IF($AI30&gt;0,IF(VLOOKUP($AI30,Resource!$B$2:$AE$460,6,FALSE)&gt;0,VLOOKUP($AI30,Resource!$B$2:$AE$460,6,FALSE),"--INPUT--"),"")</f>
        <v/>
      </c>
      <c r="AK30" s="34">
        <f>IF($AI30&gt;0,IF(VLOOKUP($AI30,Resource!$B$2:$AE$460,25,FALSE)&gt;0,VLOOKUP($AI30,Resource!$B$2:$AE$460,25,FALSE),"--INPUT--"),"")</f>
        <v/>
      </c>
      <c r="AL30" s="619" t="n"/>
      <c r="AM30" s="619" t="n"/>
      <c r="AN30" s="34">
        <f>AA30</f>
        <v/>
      </c>
      <c r="AO30" s="621">
        <f>IF(ISNA(IF(AC30="",0,AN30*VLOOKUP(AC30,Resource!$B$2:$AE$465,8,FALSE))),0,IF(AC30="",0,AN30*VLOOKUP(AC30,Resource!$B$2:$AE$465,8,FALSE)))</f>
        <v/>
      </c>
      <c r="AP30" s="620" t="n"/>
      <c r="AQ30" s="286" t="n"/>
      <c r="AR30" s="34">
        <f>AB30</f>
        <v/>
      </c>
      <c r="AS30" s="621">
        <f>IF(ISNA(IF(AI30="",0,AR30*VLOOKUP(AI30,Resource!$B$2:$AE$465,9,FALSE))),0,IF(AI30="",0,AR30*VLOOKUP(AI30,Resource!$B$2:$AE$465,9,FALSE)))</f>
        <v/>
      </c>
      <c r="AT30" s="620" t="n"/>
      <c r="AU30" s="286" t="n"/>
      <c r="AV30" s="620">
        <f>Z30</f>
        <v/>
      </c>
      <c r="AW30" s="72" t="n"/>
      <c r="BA30" s="620" t="n"/>
      <c r="BC30" s="620">
        <f>AO30+AS30</f>
        <v/>
      </c>
      <c r="BD30" s="620">
        <f>BH30-BC30</f>
        <v/>
      </c>
      <c r="BE30" s="479">
        <f>IF(AV30=0,"        --",BD30/BH30)</f>
        <v/>
      </c>
      <c r="BF30" s="620" t="n"/>
      <c r="BG30" s="620" t="n"/>
      <c r="BH30" s="620">
        <f>Z30+BA30+BF30</f>
        <v/>
      </c>
    </row>
    <row r="31" customFormat="1" s="34">
      <c r="A31" s="618" t="n"/>
      <c r="B31" s="619" t="n"/>
      <c r="J31" s="619" t="n"/>
      <c r="U31" s="620" t="n"/>
      <c r="X31" s="620" t="n"/>
      <c r="Y31" s="620" t="n"/>
      <c r="Z31" s="620" t="n"/>
      <c r="AA31" s="34">
        <f>T31*0.2+N31*0+O31*0.3+P31*0.5+Q31*0.6+R31*1+S31*1</f>
        <v/>
      </c>
      <c r="AB31" s="34">
        <f>T31*0.2+N31*0.2+O31*0.3+P31*0.5+Q31*0.6+R31*1+S31*1</f>
        <v/>
      </c>
      <c r="AD31" s="34">
        <f>IF($AC31&gt;0,IF(VLOOKUP($AC31,Resource!$B$2:$AE$460,6,FALSE)&gt;0,VLOOKUP($AC31,Resource!$B$2:$AE$460,6,FALSE),"--INPUT--"),"")</f>
        <v/>
      </c>
      <c r="AE31" s="34">
        <f>IF($AC31&gt;0,IF(VLOOKUP($AC31,Resource!$B$2:$AE$460,25,FALSE)&gt;0,VLOOKUP($AC31,Resource!$B$2:$AE$460,25,FALSE),"--INPUT--"),"")</f>
        <v/>
      </c>
      <c r="AG31" s="619" t="n"/>
      <c r="AH31" s="619" t="n"/>
      <c r="AJ31" s="34">
        <f>IF($AI31&gt;0,IF(VLOOKUP($AI31,Resource!$B$2:$AE$460,6,FALSE)&gt;0,VLOOKUP($AI31,Resource!$B$2:$AE$460,6,FALSE),"--INPUT--"),"")</f>
        <v/>
      </c>
      <c r="AK31" s="34">
        <f>IF($AI31&gt;0,IF(VLOOKUP($AI31,Resource!$B$2:$AE$460,25,FALSE)&gt;0,VLOOKUP($AI31,Resource!$B$2:$AE$460,25,FALSE),"--INPUT--"),"")</f>
        <v/>
      </c>
      <c r="AL31" s="619" t="n"/>
      <c r="AM31" s="619" t="n"/>
      <c r="AN31" s="34">
        <f>AA31</f>
        <v/>
      </c>
      <c r="AO31" s="621">
        <f>IF(ISNA(IF(AC31="",0,AN31*VLOOKUP(AC31,Resource!$B$2:$AE$465,8,FALSE))),0,IF(AC31="",0,AN31*VLOOKUP(AC31,Resource!$B$2:$AE$465,8,FALSE)))</f>
        <v/>
      </c>
      <c r="AP31" s="620" t="n"/>
      <c r="AQ31" s="286" t="n"/>
      <c r="AR31" s="34">
        <f>AB31</f>
        <v/>
      </c>
      <c r="AS31" s="621">
        <f>IF(ISNA(IF(AI31="",0,AR31*VLOOKUP(AI31,Resource!$B$2:$AE$465,9,FALSE))),0,IF(AI31="",0,AR31*VLOOKUP(AI31,Resource!$B$2:$AE$465,9,FALSE)))</f>
        <v/>
      </c>
      <c r="AT31" s="620" t="n"/>
      <c r="AU31" s="286" t="n"/>
      <c r="AV31" s="620">
        <f>Z31</f>
        <v/>
      </c>
      <c r="AW31" s="72" t="n"/>
      <c r="BA31" s="620" t="n"/>
      <c r="BC31" s="620">
        <f>AO31+AS31</f>
        <v/>
      </c>
      <c r="BD31" s="620">
        <f>BH31-BC31</f>
        <v/>
      </c>
      <c r="BE31" s="479">
        <f>IF(AV31=0,"        --",BD31/BH31)</f>
        <v/>
      </c>
      <c r="BF31" s="620" t="n"/>
      <c r="BG31" s="620" t="n"/>
      <c r="BH31" s="620">
        <f>Z31+BA31+BF31</f>
        <v/>
      </c>
    </row>
    <row r="32" customFormat="1" s="34">
      <c r="A32" s="618" t="n"/>
      <c r="B32" s="619" t="n"/>
      <c r="J32" s="619" t="n"/>
      <c r="U32" s="620" t="n"/>
      <c r="X32" s="620" t="n"/>
      <c r="Y32" s="620" t="n"/>
      <c r="Z32" s="620" t="n"/>
      <c r="AA32" s="34">
        <f>T32*0.2+N32*0+O32*0.3+P32*0.5+Q32*0.6+R32*1+S32*1</f>
        <v/>
      </c>
      <c r="AB32" s="34">
        <f>T32*0.2+N32*0.2+O32*0.3+P32*0.5+Q32*0.6+R32*1+S32*1</f>
        <v/>
      </c>
      <c r="AD32" s="34">
        <f>IF($AC32&gt;0,IF(VLOOKUP($AC32,Resource!$B$2:$AE$460,6,FALSE)&gt;0,VLOOKUP($AC32,Resource!$B$2:$AE$460,6,FALSE),"--INPUT--"),"")</f>
        <v/>
      </c>
      <c r="AE32" s="34">
        <f>IF($AC32&gt;0,IF(VLOOKUP($AC32,Resource!$B$2:$AE$460,25,FALSE)&gt;0,VLOOKUP($AC32,Resource!$B$2:$AE$460,25,FALSE),"--INPUT--"),"")</f>
        <v/>
      </c>
      <c r="AG32" s="619" t="n"/>
      <c r="AH32" s="619" t="n"/>
      <c r="AJ32" s="34">
        <f>IF($AI32&gt;0,IF(VLOOKUP($AI32,Resource!$B$2:$AE$460,6,FALSE)&gt;0,VLOOKUP($AI32,Resource!$B$2:$AE$460,6,FALSE),"--INPUT--"),"")</f>
        <v/>
      </c>
      <c r="AK32" s="34">
        <f>IF($AI32&gt;0,IF(VLOOKUP($AI32,Resource!$B$2:$AE$460,25,FALSE)&gt;0,VLOOKUP($AI32,Resource!$B$2:$AE$460,25,FALSE),"--INPUT--"),"")</f>
        <v/>
      </c>
      <c r="AL32" s="619" t="n"/>
      <c r="AM32" s="619" t="n"/>
      <c r="AN32" s="34">
        <f>AA32</f>
        <v/>
      </c>
      <c r="AO32" s="621">
        <f>IF(ISNA(IF(AC32="",0,AN32*VLOOKUP(AC32,Resource!$B$2:$AE$465,8,FALSE))),0,IF(AC32="",0,AN32*VLOOKUP(AC32,Resource!$B$2:$AE$465,8,FALSE)))</f>
        <v/>
      </c>
      <c r="AP32" s="620" t="n"/>
      <c r="AQ32" s="286" t="n"/>
      <c r="AR32" s="34">
        <f>AB32</f>
        <v/>
      </c>
      <c r="AS32" s="621">
        <f>IF(ISNA(IF(AI32="",0,AR32*VLOOKUP(AI32,Resource!$B$2:$AE$465,9,FALSE))),0,IF(AI32="",0,AR32*VLOOKUP(AI32,Resource!$B$2:$AE$465,9,FALSE)))</f>
        <v/>
      </c>
      <c r="AT32" s="620" t="n"/>
      <c r="AU32" s="286" t="n"/>
      <c r="AV32" s="620">
        <f>Z32</f>
        <v/>
      </c>
      <c r="AW32" s="72" t="n"/>
      <c r="BA32" s="620" t="n"/>
      <c r="BC32" s="620">
        <f>AO32+AS32</f>
        <v/>
      </c>
      <c r="BD32" s="620">
        <f>BH32-BC32</f>
        <v/>
      </c>
      <c r="BE32" s="479">
        <f>IF(AV32=0,"        --",BD32/BH32)</f>
        <v/>
      </c>
      <c r="BF32" s="620" t="n"/>
      <c r="BG32" s="620" t="n"/>
      <c r="BH32" s="620">
        <f>Z32+BA32+BF32</f>
        <v/>
      </c>
    </row>
    <row r="33" customFormat="1" s="34">
      <c r="A33" s="618" t="n"/>
      <c r="B33" s="619" t="n"/>
      <c r="J33" s="619" t="n"/>
      <c r="U33" s="620" t="n"/>
      <c r="X33" s="620" t="n"/>
      <c r="Y33" s="620" t="n"/>
      <c r="Z33" s="620" t="n"/>
      <c r="AA33" s="34">
        <f>T33*0.2+N33*0+O33*0.3+P33*0.5+Q33*0.6+R33*1+S33*1</f>
        <v/>
      </c>
      <c r="AB33" s="34">
        <f>T33*0.2+N33*0.2+O33*0.3+P33*0.5+Q33*0.6+R33*1+S33*1</f>
        <v/>
      </c>
      <c r="AD33" s="34">
        <f>IF($AC33&gt;0,IF(VLOOKUP($AC33,Resource!$B$2:$AE$460,6,FALSE)&gt;0,VLOOKUP($AC33,Resource!$B$2:$AE$460,6,FALSE),"--INPUT--"),"")</f>
        <v/>
      </c>
      <c r="AE33" s="34">
        <f>IF($AC33&gt;0,IF(VLOOKUP($AC33,Resource!$B$2:$AE$460,25,FALSE)&gt;0,VLOOKUP($AC33,Resource!$B$2:$AE$460,25,FALSE),"--INPUT--"),"")</f>
        <v/>
      </c>
      <c r="AG33" s="619" t="n"/>
      <c r="AH33" s="619" t="n"/>
      <c r="AJ33" s="34">
        <f>IF($AI33&gt;0,IF(VLOOKUP($AI33,Resource!$B$2:$AE$460,6,FALSE)&gt;0,VLOOKUP($AI33,Resource!$B$2:$AE$460,6,FALSE),"--INPUT--"),"")</f>
        <v/>
      </c>
      <c r="AK33" s="34">
        <f>IF($AI33&gt;0,IF(VLOOKUP($AI33,Resource!$B$2:$AE$460,25,FALSE)&gt;0,VLOOKUP($AI33,Resource!$B$2:$AE$460,25,FALSE),"--INPUT--"),"")</f>
        <v/>
      </c>
      <c r="AL33" s="619" t="n"/>
      <c r="AM33" s="619" t="n"/>
      <c r="AN33" s="34">
        <f>AA33</f>
        <v/>
      </c>
      <c r="AO33" s="621">
        <f>IF(ISNA(IF(AC33="",0,AN33*VLOOKUP(AC33,Resource!$B$2:$AE$465,8,FALSE))),0,IF(AC33="",0,AN33*VLOOKUP(AC33,Resource!$B$2:$AE$465,8,FALSE)))</f>
        <v/>
      </c>
      <c r="AP33" s="620" t="n"/>
      <c r="AQ33" s="286" t="n"/>
      <c r="AR33" s="34">
        <f>AB33</f>
        <v/>
      </c>
      <c r="AS33" s="621">
        <f>IF(ISNA(IF(AI33="",0,AR33*VLOOKUP(AI33,Resource!$B$2:$AE$465,9,FALSE))),0,IF(AI33="",0,AR33*VLOOKUP(AI33,Resource!$B$2:$AE$465,9,FALSE)))</f>
        <v/>
      </c>
      <c r="AT33" s="620" t="n"/>
      <c r="AU33" s="286" t="n"/>
      <c r="AV33" s="620">
        <f>Z33</f>
        <v/>
      </c>
      <c r="AW33" s="72" t="n"/>
      <c r="BA33" s="620" t="n"/>
      <c r="BC33" s="620">
        <f>AO33+AS33</f>
        <v/>
      </c>
      <c r="BD33" s="620">
        <f>BH33-BC33</f>
        <v/>
      </c>
      <c r="BE33" s="479">
        <f>IF(AV33=0,"        --",BD33/BH33)</f>
        <v/>
      </c>
      <c r="BF33" s="620" t="n"/>
      <c r="BG33" s="620" t="n"/>
      <c r="BH33" s="620">
        <f>Z33+BA33+BF33</f>
        <v/>
      </c>
    </row>
    <row r="34" customFormat="1" s="34">
      <c r="A34" s="618" t="n"/>
      <c r="B34" s="619" t="n"/>
      <c r="J34" s="619" t="n"/>
      <c r="U34" s="620" t="n"/>
      <c r="X34" s="620" t="n"/>
      <c r="Y34" s="620" t="n"/>
      <c r="Z34" s="620" t="n"/>
      <c r="AA34" s="34">
        <f>T34*0.2+N34*0+O34*0.3+P34*0.5+Q34*0.6+R34*1+S34*1</f>
        <v/>
      </c>
      <c r="AB34" s="34">
        <f>T34*0.2+N34*0.2+O34*0.3+P34*0.5+Q34*0.6+R34*1+S34*1</f>
        <v/>
      </c>
      <c r="AD34" s="34">
        <f>IF($AC34&gt;0,IF(VLOOKUP($AC34,Resource!$B$2:$AE$460,6,FALSE)&gt;0,VLOOKUP($AC34,Resource!$B$2:$AE$460,6,FALSE),"--INPUT--"),"")</f>
        <v/>
      </c>
      <c r="AE34" s="34">
        <f>IF($AC34&gt;0,IF(VLOOKUP($AC34,Resource!$B$2:$AE$460,25,FALSE)&gt;0,VLOOKUP($AC34,Resource!$B$2:$AE$460,25,FALSE),"--INPUT--"),"")</f>
        <v/>
      </c>
      <c r="AG34" s="619" t="n"/>
      <c r="AH34" s="619" t="n"/>
      <c r="AJ34" s="34">
        <f>IF($AI34&gt;0,IF(VLOOKUP($AI34,Resource!$B$2:$AE$460,6,FALSE)&gt;0,VLOOKUP($AI34,Resource!$B$2:$AE$460,6,FALSE),"--INPUT--"),"")</f>
        <v/>
      </c>
      <c r="AK34" s="34">
        <f>IF($AI34&gt;0,IF(VLOOKUP($AI34,Resource!$B$2:$AE$460,25,FALSE)&gt;0,VLOOKUP($AI34,Resource!$B$2:$AE$460,25,FALSE),"--INPUT--"),"")</f>
        <v/>
      </c>
      <c r="AL34" s="619" t="n"/>
      <c r="AM34" s="619" t="n"/>
      <c r="AN34" s="34">
        <f>AA34</f>
        <v/>
      </c>
      <c r="AO34" s="621">
        <f>IF(ISNA(IF(AC34="",0,AN34*VLOOKUP(AC34,Resource!$B$2:$AE$465,8,FALSE))),0,IF(AC34="",0,AN34*VLOOKUP(AC34,Resource!$B$2:$AE$465,8,FALSE)))</f>
        <v/>
      </c>
      <c r="AP34" s="620" t="n"/>
      <c r="AQ34" s="286" t="n"/>
      <c r="AR34" s="34">
        <f>AB34</f>
        <v/>
      </c>
      <c r="AS34" s="621">
        <f>IF(ISNA(IF(AI34="",0,AR34*VLOOKUP(AI34,Resource!$B$2:$AE$465,9,FALSE))),0,IF(AI34="",0,AR34*VLOOKUP(AI34,Resource!$B$2:$AE$465,9,FALSE)))</f>
        <v/>
      </c>
      <c r="AT34" s="620" t="n"/>
      <c r="AU34" s="286" t="n"/>
      <c r="AV34" s="620">
        <f>Z34</f>
        <v/>
      </c>
      <c r="AW34" s="72" t="n"/>
      <c r="BA34" s="620" t="n"/>
      <c r="BC34" s="620">
        <f>AO34+AS34</f>
        <v/>
      </c>
      <c r="BD34" s="620">
        <f>BH34-BC34</f>
        <v/>
      </c>
      <c r="BE34" s="479">
        <f>IF(AV34=0,"        --",BD34/BH34)</f>
        <v/>
      </c>
      <c r="BF34" s="620" t="n"/>
      <c r="BG34" s="620" t="n"/>
      <c r="BH34" s="620">
        <f>Z34+BA34+BF34</f>
        <v/>
      </c>
    </row>
    <row r="35" customFormat="1" s="34">
      <c r="A35" s="618" t="n"/>
      <c r="B35" s="619" t="n"/>
      <c r="J35" s="619" t="n"/>
      <c r="U35" s="620" t="n"/>
      <c r="X35" s="620" t="n"/>
      <c r="Y35" s="620" t="n"/>
      <c r="Z35" s="620" t="n"/>
      <c r="AA35" s="34">
        <f>T35*0.2+N35*0+O35*0.3+P35*0.5+Q35*0.6+R35*1+S35*1</f>
        <v/>
      </c>
      <c r="AB35" s="34">
        <f>T35*0.2+N35*0.2+O35*0.3+P35*0.5+Q35*0.6+R35*1+S35*1</f>
        <v/>
      </c>
      <c r="AD35" s="34">
        <f>IF($AC35&gt;0,IF(VLOOKUP($AC35,Resource!$B$2:$AE$460,6,FALSE)&gt;0,VLOOKUP($AC35,Resource!$B$2:$AE$460,6,FALSE),"--INPUT--"),"")</f>
        <v/>
      </c>
      <c r="AE35" s="34">
        <f>IF($AC35&gt;0,IF(VLOOKUP($AC35,Resource!$B$2:$AE$460,25,FALSE)&gt;0,VLOOKUP($AC35,Resource!$B$2:$AE$460,25,FALSE),"--INPUT--"),"")</f>
        <v/>
      </c>
      <c r="AG35" s="619" t="n"/>
      <c r="AH35" s="619" t="n"/>
      <c r="AJ35" s="34">
        <f>IF($AI35&gt;0,IF(VLOOKUP($AI35,Resource!$B$2:$AE$460,6,FALSE)&gt;0,VLOOKUP($AI35,Resource!$B$2:$AE$460,6,FALSE),"--INPUT--"),"")</f>
        <v/>
      </c>
      <c r="AK35" s="34">
        <f>IF($AI35&gt;0,IF(VLOOKUP($AI35,Resource!$B$2:$AE$460,25,FALSE)&gt;0,VLOOKUP($AI35,Resource!$B$2:$AE$460,25,FALSE),"--INPUT--"),"")</f>
        <v/>
      </c>
      <c r="AL35" s="619" t="n"/>
      <c r="AM35" s="619" t="n"/>
      <c r="AN35" s="34">
        <f>AA35</f>
        <v/>
      </c>
      <c r="AO35" s="621">
        <f>IF(ISNA(IF(AC35="",0,AN35*VLOOKUP(AC35,Resource!$B$2:$AE$465,8,FALSE))),0,IF(AC35="",0,AN35*VLOOKUP(AC35,Resource!$B$2:$AE$465,8,FALSE)))</f>
        <v/>
      </c>
      <c r="AP35" s="620" t="n"/>
      <c r="AQ35" s="286" t="n"/>
      <c r="AR35" s="34">
        <f>AB35</f>
        <v/>
      </c>
      <c r="AS35" s="621">
        <f>IF(ISNA(IF(AI35="",0,AR35*VLOOKUP(AI35,Resource!$B$2:$AE$465,9,FALSE))),0,IF(AI35="",0,AR35*VLOOKUP(AI35,Resource!$B$2:$AE$465,9,FALSE)))</f>
        <v/>
      </c>
      <c r="AT35" s="620" t="n"/>
      <c r="AU35" s="286" t="n"/>
      <c r="AV35" s="620">
        <f>Z35</f>
        <v/>
      </c>
      <c r="AW35" s="72" t="n"/>
      <c r="BA35" s="620" t="n"/>
      <c r="BC35" s="620">
        <f>AO35+AS35</f>
        <v/>
      </c>
      <c r="BD35" s="620">
        <f>BH35-BC35</f>
        <v/>
      </c>
      <c r="BE35" s="479">
        <f>IF(AV35=0,"        --",BD35/BH35)</f>
        <v/>
      </c>
      <c r="BF35" s="620" t="n"/>
      <c r="BG35" s="620" t="n"/>
      <c r="BH35" s="620">
        <f>Z35+BA35+BF35</f>
        <v/>
      </c>
    </row>
    <row r="36" customFormat="1" s="34">
      <c r="A36" s="618" t="n"/>
      <c r="B36" s="619" t="n"/>
      <c r="J36" s="619" t="n"/>
      <c r="U36" s="620" t="n"/>
      <c r="X36" s="620" t="n"/>
      <c r="Y36" s="620" t="n"/>
      <c r="Z36" s="620" t="n"/>
      <c r="AA36" s="34">
        <f>T36*0.2+N36*0+O36*0.3+P36*0.5+Q36*0.6+R36*1+S36*1</f>
        <v/>
      </c>
      <c r="AB36" s="34">
        <f>T36*0.2+N36*0.2+O36*0.3+P36*0.5+Q36*0.6+R36*1+S36*1</f>
        <v/>
      </c>
      <c r="AD36" s="34">
        <f>IF($AC36&gt;0,IF(VLOOKUP($AC36,Resource!$B$2:$AE$460,6,FALSE)&gt;0,VLOOKUP($AC36,Resource!$B$2:$AE$460,6,FALSE),"--INPUT--"),"")</f>
        <v/>
      </c>
      <c r="AE36" s="34">
        <f>IF($AC36&gt;0,IF(VLOOKUP($AC36,Resource!$B$2:$AE$460,25,FALSE)&gt;0,VLOOKUP($AC36,Resource!$B$2:$AE$460,25,FALSE),"--INPUT--"),"")</f>
        <v/>
      </c>
      <c r="AG36" s="619" t="n"/>
      <c r="AH36" s="619" t="n"/>
      <c r="AJ36" s="34">
        <f>IF($AI36&gt;0,IF(VLOOKUP($AI36,Resource!$B$2:$AE$460,6,FALSE)&gt;0,VLOOKUP($AI36,Resource!$B$2:$AE$460,6,FALSE),"--INPUT--"),"")</f>
        <v/>
      </c>
      <c r="AK36" s="34">
        <f>IF($AI36&gt;0,IF(VLOOKUP($AI36,Resource!$B$2:$AE$460,25,FALSE)&gt;0,VLOOKUP($AI36,Resource!$B$2:$AE$460,25,FALSE),"--INPUT--"),"")</f>
        <v/>
      </c>
      <c r="AL36" s="619" t="n"/>
      <c r="AM36" s="619" t="n"/>
      <c r="AN36" s="34">
        <f>AA36</f>
        <v/>
      </c>
      <c r="AO36" s="621">
        <f>IF(ISNA(IF(AC36="",0,AN36*VLOOKUP(AC36,Resource!$B$2:$AE$465,8,FALSE))),0,IF(AC36="",0,AN36*VLOOKUP(AC36,Resource!$B$2:$AE$465,8,FALSE)))</f>
        <v/>
      </c>
      <c r="AP36" s="620" t="n"/>
      <c r="AQ36" s="286" t="n"/>
      <c r="AR36" s="34">
        <f>AB36</f>
        <v/>
      </c>
      <c r="AS36" s="621">
        <f>IF(ISNA(IF(AI36="",0,AR36*VLOOKUP(AI36,Resource!$B$2:$AE$465,9,FALSE))),0,IF(AI36="",0,AR36*VLOOKUP(AI36,Resource!$B$2:$AE$465,9,FALSE)))</f>
        <v/>
      </c>
      <c r="AT36" s="620" t="n"/>
      <c r="AU36" s="286" t="n"/>
      <c r="AV36" s="620">
        <f>Z36</f>
        <v/>
      </c>
      <c r="AW36" s="72" t="n"/>
      <c r="BA36" s="620" t="n"/>
      <c r="BC36" s="620">
        <f>AO36+AS36</f>
        <v/>
      </c>
      <c r="BD36" s="620">
        <f>BH36-BC36</f>
        <v/>
      </c>
      <c r="BE36" s="479">
        <f>IF(AV36=0,"        --",BD36/BH36)</f>
        <v/>
      </c>
      <c r="BF36" s="620" t="n"/>
      <c r="BG36" s="620" t="n"/>
      <c r="BH36" s="620">
        <f>Z36+BA36+BF36</f>
        <v/>
      </c>
    </row>
    <row r="37" customFormat="1" s="34">
      <c r="A37" s="618" t="n"/>
      <c r="B37" s="619" t="n"/>
      <c r="J37" s="619" t="n"/>
      <c r="U37" s="620" t="n"/>
      <c r="X37" s="620" t="n"/>
      <c r="Y37" s="620" t="n"/>
      <c r="Z37" s="620" t="n"/>
      <c r="AA37" s="34">
        <f>T37*0.2+N37*0+O37*0.3+P37*0.5+Q37*0.6+R37*1+S37*1</f>
        <v/>
      </c>
      <c r="AB37" s="34">
        <f>T37*0.2+N37*0.2+O37*0.3+P37*0.5+Q37*0.6+R37*1+S37*1</f>
        <v/>
      </c>
      <c r="AD37" s="34">
        <f>IF($AC37&gt;0,IF(VLOOKUP($AC37,Resource!$B$2:$AE$460,6,FALSE)&gt;0,VLOOKUP($AC37,Resource!$B$2:$AE$460,6,FALSE),"--INPUT--"),"")</f>
        <v/>
      </c>
      <c r="AE37" s="34">
        <f>IF($AC37&gt;0,IF(VLOOKUP($AC37,Resource!$B$2:$AE$460,25,FALSE)&gt;0,VLOOKUP($AC37,Resource!$B$2:$AE$460,25,FALSE),"--INPUT--"),"")</f>
        <v/>
      </c>
      <c r="AG37" s="619" t="n"/>
      <c r="AH37" s="619" t="n"/>
      <c r="AJ37" s="34">
        <f>IF($AI37&gt;0,IF(VLOOKUP($AI37,Resource!$B$2:$AE$460,6,FALSE)&gt;0,VLOOKUP($AI37,Resource!$B$2:$AE$460,6,FALSE),"--INPUT--"),"")</f>
        <v/>
      </c>
      <c r="AK37" s="34">
        <f>IF($AI37&gt;0,IF(VLOOKUP($AI37,Resource!$B$2:$AE$460,25,FALSE)&gt;0,VLOOKUP($AI37,Resource!$B$2:$AE$460,25,FALSE),"--INPUT--"),"")</f>
        <v/>
      </c>
      <c r="AL37" s="619" t="n"/>
      <c r="AM37" s="619" t="n"/>
      <c r="AN37" s="34">
        <f>AA37</f>
        <v/>
      </c>
      <c r="AO37" s="621">
        <f>IF(ISNA(IF(AC37="",0,AN37*VLOOKUP(AC37,Resource!$B$2:$AE$465,8,FALSE))),0,IF(AC37="",0,AN37*VLOOKUP(AC37,Resource!$B$2:$AE$465,8,FALSE)))</f>
        <v/>
      </c>
      <c r="AP37" s="620" t="n"/>
      <c r="AQ37" s="286" t="n"/>
      <c r="AR37" s="34">
        <f>AB37</f>
        <v/>
      </c>
      <c r="AS37" s="621">
        <f>IF(ISNA(IF(AI37="",0,AR37*VLOOKUP(AI37,Resource!$B$2:$AE$465,9,FALSE))),0,IF(AI37="",0,AR37*VLOOKUP(AI37,Resource!$B$2:$AE$465,9,FALSE)))</f>
        <v/>
      </c>
      <c r="AT37" s="620" t="n"/>
      <c r="AU37" s="286" t="n"/>
      <c r="AV37" s="620">
        <f>Z37</f>
        <v/>
      </c>
      <c r="AW37" s="72" t="n"/>
      <c r="BA37" s="620" t="n"/>
      <c r="BC37" s="620">
        <f>AO37+AS37</f>
        <v/>
      </c>
      <c r="BD37" s="620">
        <f>BH37-BC37</f>
        <v/>
      </c>
      <c r="BE37" s="479">
        <f>IF(AV37=0,"        --",BD37/BH37)</f>
        <v/>
      </c>
      <c r="BF37" s="620" t="n"/>
      <c r="BG37" s="620" t="n"/>
      <c r="BH37" s="620">
        <f>Z37+BA37+BF37</f>
        <v/>
      </c>
    </row>
    <row r="38" customFormat="1" s="34">
      <c r="A38" s="618" t="n"/>
      <c r="B38" s="619" t="n"/>
      <c r="J38" s="619" t="n"/>
      <c r="U38" s="620" t="n"/>
      <c r="X38" s="620" t="n"/>
      <c r="Y38" s="620" t="n"/>
      <c r="Z38" s="620" t="n"/>
      <c r="AA38" s="34">
        <f>T38*0.2+N38*0+O38*0.3+P38*0.5+Q38*0.6+R38*1+S38*1</f>
        <v/>
      </c>
      <c r="AB38" s="34">
        <f>T38*0.2+N38*0.2+O38*0.3+P38*0.5+Q38*0.6+R38*1+S38*1</f>
        <v/>
      </c>
      <c r="AD38" s="34">
        <f>IF($AC38&gt;0,IF(VLOOKUP($AC38,Resource!$B$2:$AE$460,6,FALSE)&gt;0,VLOOKUP($AC38,Resource!$B$2:$AE$460,6,FALSE),"--INPUT--"),"")</f>
        <v/>
      </c>
      <c r="AE38" s="34">
        <f>IF($AC38&gt;0,IF(VLOOKUP($AC38,Resource!$B$2:$AE$460,25,FALSE)&gt;0,VLOOKUP($AC38,Resource!$B$2:$AE$460,25,FALSE),"--INPUT--"),"")</f>
        <v/>
      </c>
      <c r="AG38" s="619" t="n"/>
      <c r="AH38" s="619" t="n"/>
      <c r="AJ38" s="34">
        <f>IF($AI38&gt;0,IF(VLOOKUP($AI38,Resource!$B$2:$AE$460,6,FALSE)&gt;0,VLOOKUP($AI38,Resource!$B$2:$AE$460,6,FALSE),"--INPUT--"),"")</f>
        <v/>
      </c>
      <c r="AK38" s="34">
        <f>IF($AI38&gt;0,IF(VLOOKUP($AI38,Resource!$B$2:$AE$460,25,FALSE)&gt;0,VLOOKUP($AI38,Resource!$B$2:$AE$460,25,FALSE),"--INPUT--"),"")</f>
        <v/>
      </c>
      <c r="AL38" s="619" t="n"/>
      <c r="AM38" s="619" t="n"/>
      <c r="AN38" s="34">
        <f>AA38</f>
        <v/>
      </c>
      <c r="AO38" s="621">
        <f>IF(ISNA(IF(AC38="",0,AN38*VLOOKUP(AC38,Resource!$B$2:$AE$465,8,FALSE))),0,IF(AC38="",0,AN38*VLOOKUP(AC38,Resource!$B$2:$AE$465,8,FALSE)))</f>
        <v/>
      </c>
      <c r="AP38" s="620" t="n"/>
      <c r="AQ38" s="286" t="n"/>
      <c r="AR38" s="34">
        <f>AB38</f>
        <v/>
      </c>
      <c r="AS38" s="621">
        <f>IF(ISNA(IF(AI38="",0,AR38*VLOOKUP(AI38,Resource!$B$2:$AE$465,9,FALSE))),0,IF(AI38="",0,AR38*VLOOKUP(AI38,Resource!$B$2:$AE$465,9,FALSE)))</f>
        <v/>
      </c>
      <c r="AT38" s="620" t="n"/>
      <c r="AU38" s="286" t="n"/>
      <c r="AV38" s="620">
        <f>Z38</f>
        <v/>
      </c>
      <c r="AW38" s="72" t="n"/>
      <c r="BA38" s="620" t="n"/>
      <c r="BC38" s="620">
        <f>AO38+AS38</f>
        <v/>
      </c>
      <c r="BD38" s="620">
        <f>BH38-BC38</f>
        <v/>
      </c>
      <c r="BE38" s="479">
        <f>IF(AV38=0,"        --",BD38/BH38)</f>
        <v/>
      </c>
      <c r="BF38" s="620" t="n"/>
      <c r="BG38" s="620" t="n"/>
      <c r="BH38" s="620">
        <f>Z38+BA38+BF38</f>
        <v/>
      </c>
    </row>
    <row r="39" customFormat="1" s="34">
      <c r="A39" s="618" t="n"/>
      <c r="B39" s="619" t="n"/>
      <c r="J39" s="619" t="n"/>
      <c r="U39" s="620" t="n"/>
      <c r="X39" s="620" t="n"/>
      <c r="Y39" s="620" t="n"/>
      <c r="Z39" s="620" t="n"/>
      <c r="AA39" s="34">
        <f>T39*0.2+N39*0+O39*0.3+P39*0.5+Q39*0.6+R39*1+S39*1</f>
        <v/>
      </c>
      <c r="AB39" s="34">
        <f>T39*0.2+N39*0.2+O39*0.3+P39*0.5+Q39*0.6+R39*1+S39*1</f>
        <v/>
      </c>
      <c r="AD39" s="34">
        <f>IF($AC39&gt;0,IF(VLOOKUP($AC39,Resource!$B$2:$AE$460,6,FALSE)&gt;0,VLOOKUP($AC39,Resource!$B$2:$AE$460,6,FALSE),"--INPUT--"),"")</f>
        <v/>
      </c>
      <c r="AE39" s="34">
        <f>IF($AC39&gt;0,IF(VLOOKUP($AC39,Resource!$B$2:$AE$460,25,FALSE)&gt;0,VLOOKUP($AC39,Resource!$B$2:$AE$460,25,FALSE),"--INPUT--"),"")</f>
        <v/>
      </c>
      <c r="AG39" s="619" t="n"/>
      <c r="AH39" s="619" t="n"/>
      <c r="AJ39" s="34">
        <f>IF($AI39&gt;0,IF(VLOOKUP($AI39,Resource!$B$2:$AE$460,6,FALSE)&gt;0,VLOOKUP($AI39,Resource!$B$2:$AE$460,6,FALSE),"--INPUT--"),"")</f>
        <v/>
      </c>
      <c r="AK39" s="34">
        <f>IF($AI39&gt;0,IF(VLOOKUP($AI39,Resource!$B$2:$AE$460,25,FALSE)&gt;0,VLOOKUP($AI39,Resource!$B$2:$AE$460,25,FALSE),"--INPUT--"),"")</f>
        <v/>
      </c>
      <c r="AL39" s="619" t="n"/>
      <c r="AM39" s="619" t="n"/>
      <c r="AN39" s="34">
        <f>AA39</f>
        <v/>
      </c>
      <c r="AO39" s="621">
        <f>IF(ISNA(IF(AC39="",0,AN39*VLOOKUP(AC39,Resource!$B$2:$AE$465,8,FALSE))),0,IF(AC39="",0,AN39*VLOOKUP(AC39,Resource!$B$2:$AE$465,8,FALSE)))</f>
        <v/>
      </c>
      <c r="AP39" s="620" t="n"/>
      <c r="AQ39" s="286" t="n"/>
      <c r="AR39" s="34">
        <f>AB39</f>
        <v/>
      </c>
      <c r="AS39" s="621">
        <f>IF(ISNA(IF(AI39="",0,AR39*VLOOKUP(AI39,Resource!$B$2:$AE$465,9,FALSE))),0,IF(AI39="",0,AR39*VLOOKUP(AI39,Resource!$B$2:$AE$465,9,FALSE)))</f>
        <v/>
      </c>
      <c r="AT39" s="620" t="n"/>
      <c r="AU39" s="286" t="n"/>
      <c r="AV39" s="620">
        <f>Z39</f>
        <v/>
      </c>
      <c r="AW39" s="72" t="n"/>
      <c r="BA39" s="620" t="n"/>
      <c r="BC39" s="620">
        <f>AO39+AS39</f>
        <v/>
      </c>
      <c r="BD39" s="620">
        <f>BH39-BC39</f>
        <v/>
      </c>
      <c r="BE39" s="479">
        <f>IF(AV39=0,"        --",BD39/BH39)</f>
        <v/>
      </c>
      <c r="BF39" s="620" t="n"/>
      <c r="BG39" s="620" t="n"/>
      <c r="BH39" s="620">
        <f>Z39+BA39+BF39</f>
        <v/>
      </c>
    </row>
    <row r="40" customFormat="1" s="34">
      <c r="A40" s="618" t="n"/>
      <c r="B40" s="619" t="n"/>
      <c r="J40" s="619" t="n"/>
      <c r="U40" s="620" t="n"/>
      <c r="X40" s="620" t="n"/>
      <c r="Y40" s="620" t="n"/>
      <c r="Z40" s="620" t="n"/>
      <c r="AA40" s="34">
        <f>T40*0.2+N40*0+O40*0.3+P40*0.5+Q40*0.6+R40*1+S40*1</f>
        <v/>
      </c>
      <c r="AB40" s="34">
        <f>T40*0.2+N40*0.2+O40*0.3+P40*0.5+Q40*0.6+R40*1+S40*1</f>
        <v/>
      </c>
      <c r="AD40" s="34">
        <f>IF($AC40&gt;0,IF(VLOOKUP($AC40,Resource!$B$2:$AE$460,6,FALSE)&gt;0,VLOOKUP($AC40,Resource!$B$2:$AE$460,6,FALSE),"--INPUT--"),"")</f>
        <v/>
      </c>
      <c r="AE40" s="34">
        <f>IF($AC40&gt;0,IF(VLOOKUP($AC40,Resource!$B$2:$AE$460,25,FALSE)&gt;0,VLOOKUP($AC40,Resource!$B$2:$AE$460,25,FALSE),"--INPUT--"),"")</f>
        <v/>
      </c>
      <c r="AG40" s="619" t="n"/>
      <c r="AH40" s="619" t="n"/>
      <c r="AJ40" s="34">
        <f>IF($AI40&gt;0,IF(VLOOKUP($AI40,Resource!$B$2:$AE$460,6,FALSE)&gt;0,VLOOKUP($AI40,Resource!$B$2:$AE$460,6,FALSE),"--INPUT--"),"")</f>
        <v/>
      </c>
      <c r="AK40" s="34">
        <f>IF($AI40&gt;0,IF(VLOOKUP($AI40,Resource!$B$2:$AE$460,25,FALSE)&gt;0,VLOOKUP($AI40,Resource!$B$2:$AE$460,25,FALSE),"--INPUT--"),"")</f>
        <v/>
      </c>
      <c r="AL40" s="619" t="n"/>
      <c r="AM40" s="619" t="n"/>
      <c r="AN40" s="34">
        <f>AA40</f>
        <v/>
      </c>
      <c r="AO40" s="621">
        <f>IF(ISNA(IF(AC40="",0,AN40*VLOOKUP(AC40,Resource!$B$2:$AE$465,8,FALSE))),0,IF(AC40="",0,AN40*VLOOKUP(AC40,Resource!$B$2:$AE$465,8,FALSE)))</f>
        <v/>
      </c>
      <c r="AP40" s="620" t="n"/>
      <c r="AQ40" s="286" t="n"/>
      <c r="AR40" s="34">
        <f>AB40</f>
        <v/>
      </c>
      <c r="AS40" s="621">
        <f>IF(ISNA(IF(AI40="",0,AR40*VLOOKUP(AI40,Resource!$B$2:$AE$465,9,FALSE))),0,IF(AI40="",0,AR40*VLOOKUP(AI40,Resource!$B$2:$AE$465,9,FALSE)))</f>
        <v/>
      </c>
      <c r="AT40" s="620" t="n"/>
      <c r="AU40" s="286" t="n"/>
      <c r="AV40" s="620">
        <f>Z40</f>
        <v/>
      </c>
      <c r="AW40" s="72" t="n"/>
      <c r="BA40" s="620" t="n"/>
      <c r="BC40" s="620">
        <f>AO40+AS40</f>
        <v/>
      </c>
      <c r="BD40" s="620">
        <f>BH40-BC40</f>
        <v/>
      </c>
      <c r="BE40" s="479">
        <f>IF(AV40=0,"        --",BD40/BH40)</f>
        <v/>
      </c>
      <c r="BF40" s="620" t="n"/>
      <c r="BG40" s="620" t="n"/>
      <c r="BH40" s="620">
        <f>Z40+BA40+BF40</f>
        <v/>
      </c>
    </row>
    <row r="41" customFormat="1" s="34">
      <c r="A41" s="618" t="n"/>
      <c r="B41" s="619" t="n"/>
      <c r="J41" s="619" t="n"/>
      <c r="U41" s="620" t="n"/>
      <c r="X41" s="620" t="n"/>
      <c r="Y41" s="620" t="n"/>
      <c r="Z41" s="620" t="n"/>
      <c r="AA41" s="34">
        <f>T41*0.2+N41*0+O41*0.3+P41*0.5+Q41*0.6+R41*1+S41*1</f>
        <v/>
      </c>
      <c r="AB41" s="34">
        <f>T41*0.2+N41*0.2+O41*0.3+P41*0.5+Q41*0.6+R41*1+S41*1</f>
        <v/>
      </c>
      <c r="AD41" s="34">
        <f>IF($AC41&gt;0,IF(VLOOKUP($AC41,Resource!$B$2:$AE$460,6,FALSE)&gt;0,VLOOKUP($AC41,Resource!$B$2:$AE$460,6,FALSE),"--INPUT--"),"")</f>
        <v/>
      </c>
      <c r="AE41" s="34">
        <f>IF($AC41&gt;0,IF(VLOOKUP($AC41,Resource!$B$2:$AE$460,25,FALSE)&gt;0,VLOOKUP($AC41,Resource!$B$2:$AE$460,25,FALSE),"--INPUT--"),"")</f>
        <v/>
      </c>
      <c r="AG41" s="619" t="n"/>
      <c r="AH41" s="619" t="n"/>
      <c r="AJ41" s="34">
        <f>IF($AI41&gt;0,IF(VLOOKUP($AI41,Resource!$B$2:$AE$460,6,FALSE)&gt;0,VLOOKUP($AI41,Resource!$B$2:$AE$460,6,FALSE),"--INPUT--"),"")</f>
        <v/>
      </c>
      <c r="AK41" s="34">
        <f>IF($AI41&gt;0,IF(VLOOKUP($AI41,Resource!$B$2:$AE$460,25,FALSE)&gt;0,VLOOKUP($AI41,Resource!$B$2:$AE$460,25,FALSE),"--INPUT--"),"")</f>
        <v/>
      </c>
      <c r="AL41" s="619" t="n"/>
      <c r="AM41" s="619" t="n"/>
      <c r="AN41" s="34">
        <f>AA41</f>
        <v/>
      </c>
      <c r="AO41" s="621">
        <f>IF(ISNA(IF(AC41="",0,AN41*VLOOKUP(AC41,Resource!$B$2:$AE$465,8,FALSE))),0,IF(AC41="",0,AN41*VLOOKUP(AC41,Resource!$B$2:$AE$465,8,FALSE)))</f>
        <v/>
      </c>
      <c r="AP41" s="620" t="n"/>
      <c r="AQ41" s="286" t="n"/>
      <c r="AR41" s="34">
        <f>AB41</f>
        <v/>
      </c>
      <c r="AS41" s="621">
        <f>IF(ISNA(IF(AI41="",0,AR41*VLOOKUP(AI41,Resource!$B$2:$AE$465,9,FALSE))),0,IF(AI41="",0,AR41*VLOOKUP(AI41,Resource!$B$2:$AE$465,9,FALSE)))</f>
        <v/>
      </c>
      <c r="AT41" s="620" t="n"/>
      <c r="AU41" s="286" t="n"/>
      <c r="AV41" s="620">
        <f>Z41</f>
        <v/>
      </c>
      <c r="AW41" s="72" t="n"/>
      <c r="BA41" s="620" t="n"/>
      <c r="BC41" s="620">
        <f>AO41+AS41</f>
        <v/>
      </c>
      <c r="BD41" s="620">
        <f>BH41-BC41</f>
        <v/>
      </c>
      <c r="BE41" s="479">
        <f>IF(AV41=0,"        --",BD41/BH41)</f>
        <v/>
      </c>
      <c r="BF41" s="620" t="n"/>
      <c r="BG41" s="620" t="n"/>
      <c r="BH41" s="620">
        <f>Z41+BA41+BF41</f>
        <v/>
      </c>
    </row>
    <row r="42" customFormat="1" s="34">
      <c r="A42" s="618" t="n"/>
      <c r="B42" s="619" t="n"/>
      <c r="J42" s="619" t="n"/>
      <c r="U42" s="620" t="n"/>
      <c r="X42" s="620" t="n"/>
      <c r="Y42" s="620" t="n"/>
      <c r="Z42" s="620" t="n"/>
      <c r="AA42" s="34">
        <f>T42*0.2+N42*0+O42*0.3+P42*0.5+Q42*0.6+R42*1+S42*1</f>
        <v/>
      </c>
      <c r="AB42" s="34">
        <f>T42*0.2+N42*0.2+O42*0.3+P42*0.5+Q42*0.6+R42*1+S42*1</f>
        <v/>
      </c>
      <c r="AD42" s="34">
        <f>IF($AC42&gt;0,IF(VLOOKUP($AC42,Resource!$B$2:$AE$460,6,FALSE)&gt;0,VLOOKUP($AC42,Resource!$B$2:$AE$460,6,FALSE),"--INPUT--"),"")</f>
        <v/>
      </c>
      <c r="AE42" s="34">
        <f>IF($AC42&gt;0,IF(VLOOKUP($AC42,Resource!$B$2:$AE$460,25,FALSE)&gt;0,VLOOKUP($AC42,Resource!$B$2:$AE$460,25,FALSE),"--INPUT--"),"")</f>
        <v/>
      </c>
      <c r="AG42" s="619" t="n"/>
      <c r="AH42" s="619" t="n"/>
      <c r="AJ42" s="34">
        <f>IF($AI42&gt;0,IF(VLOOKUP($AI42,Resource!$B$2:$AE$460,6,FALSE)&gt;0,VLOOKUP($AI42,Resource!$B$2:$AE$460,6,FALSE),"--INPUT--"),"")</f>
        <v/>
      </c>
      <c r="AK42" s="34">
        <f>IF($AI42&gt;0,IF(VLOOKUP($AI42,Resource!$B$2:$AE$460,25,FALSE)&gt;0,VLOOKUP($AI42,Resource!$B$2:$AE$460,25,FALSE),"--INPUT--"),"")</f>
        <v/>
      </c>
      <c r="AL42" s="619" t="n"/>
      <c r="AM42" s="619" t="n"/>
      <c r="AN42" s="34">
        <f>AA42</f>
        <v/>
      </c>
      <c r="AO42" s="621">
        <f>IF(ISNA(IF(AC42="",0,AN42*VLOOKUP(AC42,Resource!$B$2:$AE$465,8,FALSE))),0,IF(AC42="",0,AN42*VLOOKUP(AC42,Resource!$B$2:$AE$465,8,FALSE)))</f>
        <v/>
      </c>
      <c r="AP42" s="620" t="n"/>
      <c r="AQ42" s="286" t="n"/>
      <c r="AR42" s="34">
        <f>AB42</f>
        <v/>
      </c>
      <c r="AS42" s="621">
        <f>IF(ISNA(IF(AI42="",0,AR42*VLOOKUP(AI42,Resource!$B$2:$AE$465,9,FALSE))),0,IF(AI42="",0,AR42*VLOOKUP(AI42,Resource!$B$2:$AE$465,9,FALSE)))</f>
        <v/>
      </c>
      <c r="AT42" s="620" t="n"/>
      <c r="AU42" s="286" t="n"/>
      <c r="AV42" s="620">
        <f>Z42</f>
        <v/>
      </c>
      <c r="AW42" s="72" t="n"/>
      <c r="BA42" s="620" t="n"/>
      <c r="BC42" s="620">
        <f>AO42+AS42</f>
        <v/>
      </c>
      <c r="BD42" s="620">
        <f>BH42-BC42</f>
        <v/>
      </c>
      <c r="BE42" s="479">
        <f>IF(AV42=0,"        --",BD42/BH42)</f>
        <v/>
      </c>
      <c r="BF42" s="620" t="n"/>
      <c r="BG42" s="620" t="n"/>
      <c r="BH42" s="620">
        <f>Z42+BA42+BF42</f>
        <v/>
      </c>
    </row>
    <row r="43" customFormat="1" s="34">
      <c r="A43" s="618" t="n"/>
      <c r="B43" s="619" t="n"/>
      <c r="J43" s="619" t="n"/>
      <c r="U43" s="620" t="n"/>
      <c r="X43" s="620" t="n"/>
      <c r="Y43" s="620" t="n"/>
      <c r="Z43" s="620" t="n"/>
      <c r="AA43" s="34">
        <f>T43*0.2+N43*0+O43*0.3+P43*0.5+Q43*0.6+R43*1+S43*1</f>
        <v/>
      </c>
      <c r="AB43" s="34">
        <f>T43*0.2+N43*0.2+O43*0.3+P43*0.5+Q43*0.6+R43*1+S43*1</f>
        <v/>
      </c>
      <c r="AD43" s="34">
        <f>IF($AC43&gt;0,IF(VLOOKUP($AC43,Resource!$B$2:$AE$460,6,FALSE)&gt;0,VLOOKUP($AC43,Resource!$B$2:$AE$460,6,FALSE),"--INPUT--"),"")</f>
        <v/>
      </c>
      <c r="AE43" s="34">
        <f>IF($AC43&gt;0,IF(VLOOKUP($AC43,Resource!$B$2:$AE$460,25,FALSE)&gt;0,VLOOKUP($AC43,Resource!$B$2:$AE$460,25,FALSE),"--INPUT--"),"")</f>
        <v/>
      </c>
      <c r="AG43" s="619" t="n"/>
      <c r="AH43" s="619" t="n"/>
      <c r="AJ43" s="34">
        <f>IF($AI43&gt;0,IF(VLOOKUP($AI43,Resource!$B$2:$AE$460,6,FALSE)&gt;0,VLOOKUP($AI43,Resource!$B$2:$AE$460,6,FALSE),"--INPUT--"),"")</f>
        <v/>
      </c>
      <c r="AK43" s="34">
        <f>IF($AI43&gt;0,IF(VLOOKUP($AI43,Resource!$B$2:$AE$460,25,FALSE)&gt;0,VLOOKUP($AI43,Resource!$B$2:$AE$460,25,FALSE),"--INPUT--"),"")</f>
        <v/>
      </c>
      <c r="AL43" s="619" t="n"/>
      <c r="AM43" s="619" t="n"/>
      <c r="AN43" s="34">
        <f>AA43</f>
        <v/>
      </c>
      <c r="AO43" s="621">
        <f>IF(ISNA(IF(AC43="",0,AN43*VLOOKUP(AC43,Resource!$B$2:$AE$465,8,FALSE))),0,IF(AC43="",0,AN43*VLOOKUP(AC43,Resource!$B$2:$AE$465,8,FALSE)))</f>
        <v/>
      </c>
      <c r="AP43" s="620" t="n"/>
      <c r="AQ43" s="286" t="n"/>
      <c r="AR43" s="34">
        <f>AB43</f>
        <v/>
      </c>
      <c r="AS43" s="621">
        <f>IF(ISNA(IF(AI43="",0,AR43*VLOOKUP(AI43,Resource!$B$2:$AE$465,9,FALSE))),0,IF(AI43="",0,AR43*VLOOKUP(AI43,Resource!$B$2:$AE$465,9,FALSE)))</f>
        <v/>
      </c>
      <c r="AT43" s="620" t="n"/>
      <c r="AU43" s="286" t="n"/>
      <c r="AV43" s="620">
        <f>Z43</f>
        <v/>
      </c>
      <c r="AW43" s="72" t="n"/>
      <c r="BA43" s="620" t="n"/>
      <c r="BC43" s="620">
        <f>AO43+AS43</f>
        <v/>
      </c>
      <c r="BD43" s="620">
        <f>BH43-BC43</f>
        <v/>
      </c>
      <c r="BE43" s="479">
        <f>IF(AV43=0,"        --",BD43/BH43)</f>
        <v/>
      </c>
      <c r="BF43" s="620" t="n"/>
      <c r="BG43" s="620" t="n"/>
      <c r="BH43" s="620">
        <f>Z43+BA43+BF43</f>
        <v/>
      </c>
    </row>
    <row r="44" customFormat="1" s="34">
      <c r="A44" s="618" t="n"/>
      <c r="B44" s="619" t="n"/>
      <c r="J44" s="619" t="n"/>
      <c r="U44" s="620" t="n"/>
      <c r="X44" s="620" t="n"/>
      <c r="Y44" s="620" t="n"/>
      <c r="Z44" s="620" t="n"/>
      <c r="AA44" s="34">
        <f>T44*0.2+N44*0+O44*0.3+P44*0.5+Q44*0.6+R44*1+S44*1</f>
        <v/>
      </c>
      <c r="AB44" s="34">
        <f>T44*0.2+N44*0.2+O44*0.3+P44*0.5+Q44*0.6+R44*1+S44*1</f>
        <v/>
      </c>
      <c r="AD44" s="34">
        <f>IF($AC44&gt;0,IF(VLOOKUP($AC44,Resource!$B$2:$AE$460,6,FALSE)&gt;0,VLOOKUP($AC44,Resource!$B$2:$AE$460,6,FALSE),"--INPUT--"),"")</f>
        <v/>
      </c>
      <c r="AE44" s="34">
        <f>IF($AC44&gt;0,IF(VLOOKUP($AC44,Resource!$B$2:$AE$460,25,FALSE)&gt;0,VLOOKUP($AC44,Resource!$B$2:$AE$460,25,FALSE),"--INPUT--"),"")</f>
        <v/>
      </c>
      <c r="AG44" s="619" t="n"/>
      <c r="AH44" s="619" t="n"/>
      <c r="AJ44" s="34">
        <f>IF($AI44&gt;0,IF(VLOOKUP($AI44,Resource!$B$2:$AE$460,6,FALSE)&gt;0,VLOOKUP($AI44,Resource!$B$2:$AE$460,6,FALSE),"--INPUT--"),"")</f>
        <v/>
      </c>
      <c r="AK44" s="34">
        <f>IF($AI44&gt;0,IF(VLOOKUP($AI44,Resource!$B$2:$AE$460,25,FALSE)&gt;0,VLOOKUP($AI44,Resource!$B$2:$AE$460,25,FALSE),"--INPUT--"),"")</f>
        <v/>
      </c>
      <c r="AL44" s="619" t="n"/>
      <c r="AM44" s="619" t="n"/>
      <c r="AN44" s="34">
        <f>AA44</f>
        <v/>
      </c>
      <c r="AO44" s="621">
        <f>IF(ISNA(IF(AC44="",0,AN44*VLOOKUP(AC44,Resource!$B$2:$AE$465,8,FALSE))),0,IF(AC44="",0,AN44*VLOOKUP(AC44,Resource!$B$2:$AE$465,8,FALSE)))</f>
        <v/>
      </c>
      <c r="AP44" s="620" t="n"/>
      <c r="AQ44" s="286" t="n"/>
      <c r="AR44" s="34">
        <f>AB44</f>
        <v/>
      </c>
      <c r="AS44" s="621">
        <f>IF(ISNA(IF(AI44="",0,AR44*VLOOKUP(AI44,Resource!$B$2:$AE$465,9,FALSE))),0,IF(AI44="",0,AR44*VLOOKUP(AI44,Resource!$B$2:$AE$465,9,FALSE)))</f>
        <v/>
      </c>
      <c r="AT44" s="620" t="n"/>
      <c r="AU44" s="286" t="n"/>
      <c r="AV44" s="620">
        <f>Z44</f>
        <v/>
      </c>
      <c r="AW44" s="72" t="n"/>
      <c r="BA44" s="620" t="n"/>
      <c r="BC44" s="620">
        <f>AO44+AS44</f>
        <v/>
      </c>
      <c r="BD44" s="620">
        <f>BH44-BC44</f>
        <v/>
      </c>
      <c r="BE44" s="479">
        <f>IF(AV44=0,"        --",BD44/BH44)</f>
        <v/>
      </c>
      <c r="BF44" s="620" t="n"/>
      <c r="BG44" s="620" t="n"/>
      <c r="BH44" s="620">
        <f>Z44+BA44+BF44</f>
        <v/>
      </c>
    </row>
    <row r="45" customFormat="1" s="34">
      <c r="A45" s="618" t="n"/>
      <c r="B45" s="619" t="n"/>
      <c r="J45" s="619" t="n"/>
      <c r="U45" s="620" t="n"/>
      <c r="X45" s="620" t="n"/>
      <c r="Y45" s="620" t="n"/>
      <c r="Z45" s="620" t="n"/>
      <c r="AA45" s="34">
        <f>T45*0.2+N45*0+O45*0.3+P45*0.5+Q45*0.6+R45*1+S45*1</f>
        <v/>
      </c>
      <c r="AB45" s="34">
        <f>T45*0.2+N45*0.2+O45*0.3+P45*0.5+Q45*0.6+R45*1+S45*1</f>
        <v/>
      </c>
      <c r="AD45" s="34">
        <f>IF($AC45&gt;0,IF(VLOOKUP($AC45,Resource!$B$2:$AE$460,6,FALSE)&gt;0,VLOOKUP($AC45,Resource!$B$2:$AE$460,6,FALSE),"--INPUT--"),"")</f>
        <v/>
      </c>
      <c r="AE45" s="34">
        <f>IF($AC45&gt;0,IF(VLOOKUP($AC45,Resource!$B$2:$AE$460,25,FALSE)&gt;0,VLOOKUP($AC45,Resource!$B$2:$AE$460,25,FALSE),"--INPUT--"),"")</f>
        <v/>
      </c>
      <c r="AG45" s="619" t="n"/>
      <c r="AH45" s="619" t="n"/>
      <c r="AJ45" s="34">
        <f>IF($AI45&gt;0,IF(VLOOKUP($AI45,Resource!$B$2:$AE$460,6,FALSE)&gt;0,VLOOKUP($AI45,Resource!$B$2:$AE$460,6,FALSE),"--INPUT--"),"")</f>
        <v/>
      </c>
      <c r="AK45" s="34">
        <f>IF($AI45&gt;0,IF(VLOOKUP($AI45,Resource!$B$2:$AE$460,25,FALSE)&gt;0,VLOOKUP($AI45,Resource!$B$2:$AE$460,25,FALSE),"--INPUT--"),"")</f>
        <v/>
      </c>
      <c r="AL45" s="619" t="n"/>
      <c r="AM45" s="619" t="n"/>
      <c r="AN45" s="34">
        <f>AA45</f>
        <v/>
      </c>
      <c r="AO45" s="621">
        <f>IF(ISNA(IF(AC45="",0,AN45*VLOOKUP(AC45,Resource!$B$2:$AE$465,8,FALSE))),0,IF(AC45="",0,AN45*VLOOKUP(AC45,Resource!$B$2:$AE$465,8,FALSE)))</f>
        <v/>
      </c>
      <c r="AP45" s="620" t="n"/>
      <c r="AQ45" s="286" t="n"/>
      <c r="AR45" s="34">
        <f>AB45</f>
        <v/>
      </c>
      <c r="AS45" s="621">
        <f>IF(ISNA(IF(AI45="",0,AR45*VLOOKUP(AI45,Resource!$B$2:$AE$465,9,FALSE))),0,IF(AI45="",0,AR45*VLOOKUP(AI45,Resource!$B$2:$AE$465,9,FALSE)))</f>
        <v/>
      </c>
      <c r="AT45" s="620" t="n"/>
      <c r="AU45" s="286" t="n"/>
      <c r="AV45" s="620">
        <f>Z45</f>
        <v/>
      </c>
      <c r="AW45" s="72" t="n"/>
      <c r="BA45" s="620" t="n"/>
      <c r="BC45" s="620">
        <f>AO45+AS45</f>
        <v/>
      </c>
      <c r="BD45" s="620">
        <f>BH45-BC45</f>
        <v/>
      </c>
      <c r="BE45" s="479">
        <f>IF(AV45=0,"        --",BD45/BH45)</f>
        <v/>
      </c>
      <c r="BF45" s="620" t="n"/>
      <c r="BG45" s="620" t="n"/>
      <c r="BH45" s="620">
        <f>Z45+BA45+BF45</f>
        <v/>
      </c>
    </row>
    <row r="46" customFormat="1" s="34">
      <c r="A46" s="618" t="n"/>
      <c r="B46" s="619" t="n"/>
      <c r="J46" s="619" t="n"/>
      <c r="U46" s="620" t="n"/>
      <c r="X46" s="620" t="n"/>
      <c r="Y46" s="620" t="n"/>
      <c r="Z46" s="620" t="n"/>
      <c r="AA46" s="34">
        <f>T46*0.2+N46*0+O46*0.3+P46*0.5+Q46*0.6+R46*1+S46*1</f>
        <v/>
      </c>
      <c r="AB46" s="34">
        <f>T46*0.2+N46*0.2+O46*0.3+P46*0.5+Q46*0.6+R46*1+S46*1</f>
        <v/>
      </c>
      <c r="AD46" s="34">
        <f>IF($AC46&gt;0,IF(VLOOKUP($AC46,Resource!$B$2:$AE$460,6,FALSE)&gt;0,VLOOKUP($AC46,Resource!$B$2:$AE$460,6,FALSE),"--INPUT--"),"")</f>
        <v/>
      </c>
      <c r="AE46" s="34">
        <f>IF($AC46&gt;0,IF(VLOOKUP($AC46,Resource!$B$2:$AE$460,25,FALSE)&gt;0,VLOOKUP($AC46,Resource!$B$2:$AE$460,25,FALSE),"--INPUT--"),"")</f>
        <v/>
      </c>
      <c r="AG46" s="619" t="n"/>
      <c r="AH46" s="619" t="n"/>
      <c r="AJ46" s="34">
        <f>IF($AI46&gt;0,IF(VLOOKUP($AI46,Resource!$B$2:$AE$460,6,FALSE)&gt;0,VLOOKUP($AI46,Resource!$B$2:$AE$460,6,FALSE),"--INPUT--"),"")</f>
        <v/>
      </c>
      <c r="AK46" s="34">
        <f>IF($AI46&gt;0,IF(VLOOKUP($AI46,Resource!$B$2:$AE$460,25,FALSE)&gt;0,VLOOKUP($AI46,Resource!$B$2:$AE$460,25,FALSE),"--INPUT--"),"")</f>
        <v/>
      </c>
      <c r="AL46" s="619" t="n"/>
      <c r="AM46" s="619" t="n"/>
      <c r="AN46" s="34">
        <f>AA46</f>
        <v/>
      </c>
      <c r="AO46" s="621">
        <f>IF(ISNA(IF(AC46="",0,AN46*VLOOKUP(AC46,Resource!$B$2:$AE$465,8,FALSE))),0,IF(AC46="",0,AN46*VLOOKUP(AC46,Resource!$B$2:$AE$465,8,FALSE)))</f>
        <v/>
      </c>
      <c r="AP46" s="620" t="n"/>
      <c r="AQ46" s="286" t="n"/>
      <c r="AR46" s="34">
        <f>AB46</f>
        <v/>
      </c>
      <c r="AS46" s="621">
        <f>IF(ISNA(IF(AI46="",0,AR46*VLOOKUP(AI46,Resource!$B$2:$AE$465,9,FALSE))),0,IF(AI46="",0,AR46*VLOOKUP(AI46,Resource!$B$2:$AE$465,9,FALSE)))</f>
        <v/>
      </c>
      <c r="AT46" s="620" t="n"/>
      <c r="AU46" s="286" t="n"/>
      <c r="AV46" s="620">
        <f>Z46</f>
        <v/>
      </c>
      <c r="AW46" s="72" t="n"/>
      <c r="BA46" s="620" t="n"/>
      <c r="BC46" s="620">
        <f>AO46+AS46</f>
        <v/>
      </c>
      <c r="BD46" s="620">
        <f>BH46-BC46</f>
        <v/>
      </c>
      <c r="BE46" s="479">
        <f>IF(AV46=0,"        --",BD46/BH46)</f>
        <v/>
      </c>
      <c r="BF46" s="620" t="n"/>
      <c r="BG46" s="620" t="n"/>
      <c r="BH46" s="620">
        <f>Z46+BA46+BF46</f>
        <v/>
      </c>
    </row>
    <row r="47" customFormat="1" s="34">
      <c r="A47" s="618" t="n"/>
      <c r="B47" s="619" t="n"/>
      <c r="J47" s="619" t="n"/>
      <c r="U47" s="620" t="n"/>
      <c r="X47" s="620" t="n"/>
      <c r="Y47" s="620" t="n"/>
      <c r="Z47" s="620" t="n"/>
      <c r="AA47" s="34">
        <f>T47*0.2+N47*0+O47*0.3+P47*0.5+Q47*0.6+R47*1+S47*1</f>
        <v/>
      </c>
      <c r="AB47" s="34">
        <f>T47*0.2+N47*0.2+O47*0.3+P47*0.5+Q47*0.6+R47*1+S47*1</f>
        <v/>
      </c>
      <c r="AD47" s="34">
        <f>IF($AC47&gt;0,IF(VLOOKUP($AC47,Resource!$B$2:$AE$460,6,FALSE)&gt;0,VLOOKUP($AC47,Resource!$B$2:$AE$460,6,FALSE),"--INPUT--"),"")</f>
        <v/>
      </c>
      <c r="AE47" s="34">
        <f>IF($AC47&gt;0,IF(VLOOKUP($AC47,Resource!$B$2:$AE$460,25,FALSE)&gt;0,VLOOKUP($AC47,Resource!$B$2:$AE$460,25,FALSE),"--INPUT--"),"")</f>
        <v/>
      </c>
      <c r="AG47" s="619" t="n"/>
      <c r="AH47" s="619" t="n"/>
      <c r="AJ47" s="34">
        <f>IF($AI47&gt;0,IF(VLOOKUP($AI47,Resource!$B$2:$AE$460,6,FALSE)&gt;0,VLOOKUP($AI47,Resource!$B$2:$AE$460,6,FALSE),"--INPUT--"),"")</f>
        <v/>
      </c>
      <c r="AK47" s="34">
        <f>IF($AI47&gt;0,IF(VLOOKUP($AI47,Resource!$B$2:$AE$460,25,FALSE)&gt;0,VLOOKUP($AI47,Resource!$B$2:$AE$460,25,FALSE),"--INPUT--"),"")</f>
        <v/>
      </c>
      <c r="AL47" s="619" t="n"/>
      <c r="AM47" s="619" t="n"/>
      <c r="AN47" s="34">
        <f>AA47</f>
        <v/>
      </c>
      <c r="AO47" s="621">
        <f>IF(ISNA(IF(AC47="",0,AN47*VLOOKUP(AC47,Resource!$B$2:$AE$465,8,FALSE))),0,IF(AC47="",0,AN47*VLOOKUP(AC47,Resource!$B$2:$AE$465,8,FALSE)))</f>
        <v/>
      </c>
      <c r="AP47" s="620" t="n"/>
      <c r="AQ47" s="286" t="n"/>
      <c r="AR47" s="34">
        <f>AB47</f>
        <v/>
      </c>
      <c r="AS47" s="621">
        <f>IF(ISNA(IF(AI47="",0,AR47*VLOOKUP(AI47,Resource!$B$2:$AE$465,9,FALSE))),0,IF(AI47="",0,AR47*VLOOKUP(AI47,Resource!$B$2:$AE$465,9,FALSE)))</f>
        <v/>
      </c>
      <c r="AT47" s="620" t="n"/>
      <c r="AU47" s="286" t="n"/>
      <c r="AV47" s="620">
        <f>Z47</f>
        <v/>
      </c>
      <c r="AW47" s="72" t="n"/>
      <c r="BA47" s="620" t="n"/>
      <c r="BC47" s="620">
        <f>AO47+AS47</f>
        <v/>
      </c>
      <c r="BD47" s="620">
        <f>BH47-BC47</f>
        <v/>
      </c>
      <c r="BE47" s="479">
        <f>IF(AV47=0,"        --",BD47/BH47)</f>
        <v/>
      </c>
      <c r="BF47" s="620" t="n"/>
      <c r="BG47" s="620" t="n"/>
      <c r="BH47" s="620">
        <f>Z47+BA47+BF47</f>
        <v/>
      </c>
    </row>
    <row r="48" customFormat="1" s="34">
      <c r="A48" s="618" t="n"/>
      <c r="B48" s="619" t="n"/>
      <c r="J48" s="619" t="n"/>
      <c r="U48" s="620" t="n"/>
      <c r="X48" s="620" t="n"/>
      <c r="Y48" s="620" t="n"/>
      <c r="Z48" s="620" t="n"/>
      <c r="AA48" s="34">
        <f>T48*0.2+N48*0+O48*0.3+P48*0.5+Q48*0.6+R48*1+S48*1</f>
        <v/>
      </c>
      <c r="AB48" s="34">
        <f>T48*0.2+N48*0.2+O48*0.3+P48*0.5+Q48*0.6+R48*1+S48*1</f>
        <v/>
      </c>
      <c r="AD48" s="34">
        <f>IF($AC48&gt;0,IF(VLOOKUP($AC48,Resource!$B$2:$AE$460,6,FALSE)&gt;0,VLOOKUP($AC48,Resource!$B$2:$AE$460,6,FALSE),"--INPUT--"),"")</f>
        <v/>
      </c>
      <c r="AE48" s="34">
        <f>IF($AC48&gt;0,IF(VLOOKUP($AC48,Resource!$B$2:$AE$460,25,FALSE)&gt;0,VLOOKUP($AC48,Resource!$B$2:$AE$460,25,FALSE),"--INPUT--"),"")</f>
        <v/>
      </c>
      <c r="AG48" s="619" t="n"/>
      <c r="AH48" s="619" t="n"/>
      <c r="AJ48" s="34">
        <f>IF($AI48&gt;0,IF(VLOOKUP($AI48,Resource!$B$2:$AE$460,6,FALSE)&gt;0,VLOOKUP($AI48,Resource!$B$2:$AE$460,6,FALSE),"--INPUT--"),"")</f>
        <v/>
      </c>
      <c r="AK48" s="34">
        <f>IF($AI48&gt;0,IF(VLOOKUP($AI48,Resource!$B$2:$AE$460,25,FALSE)&gt;0,VLOOKUP($AI48,Resource!$B$2:$AE$460,25,FALSE),"--INPUT--"),"")</f>
        <v/>
      </c>
      <c r="AL48" s="619" t="n"/>
      <c r="AM48" s="619" t="n"/>
      <c r="AN48" s="34">
        <f>AA48</f>
        <v/>
      </c>
      <c r="AO48" s="621">
        <f>IF(ISNA(IF(AC48="",0,AN48*VLOOKUP(AC48,Resource!$B$2:$AE$465,8,FALSE))),0,IF(AC48="",0,AN48*VLOOKUP(AC48,Resource!$B$2:$AE$465,8,FALSE)))</f>
        <v/>
      </c>
      <c r="AP48" s="620" t="n"/>
      <c r="AQ48" s="286" t="n"/>
      <c r="AR48" s="34">
        <f>AB48</f>
        <v/>
      </c>
      <c r="AS48" s="621">
        <f>IF(ISNA(IF(AI48="",0,AR48*VLOOKUP(AI48,Resource!$B$2:$AE$465,9,FALSE))),0,IF(AI48="",0,AR48*VLOOKUP(AI48,Resource!$B$2:$AE$465,9,FALSE)))</f>
        <v/>
      </c>
      <c r="AT48" s="620" t="n"/>
      <c r="AU48" s="286" t="n"/>
      <c r="AV48" s="620">
        <f>Z48</f>
        <v/>
      </c>
      <c r="AW48" s="72" t="n"/>
      <c r="BA48" s="620" t="n"/>
      <c r="BC48" s="620">
        <f>AO48+AS48</f>
        <v/>
      </c>
      <c r="BD48" s="620">
        <f>BH48-BC48</f>
        <v/>
      </c>
      <c r="BE48" s="479">
        <f>IF(AV48=0,"        --",BD48/BH48)</f>
        <v/>
      </c>
      <c r="BF48" s="620" t="n"/>
      <c r="BG48" s="620" t="n"/>
      <c r="BH48" s="620">
        <f>Z48+BA48+BF48</f>
        <v/>
      </c>
    </row>
    <row r="49" customFormat="1" s="34">
      <c r="A49" s="618" t="n"/>
      <c r="B49" s="619" t="n"/>
      <c r="J49" s="619" t="n"/>
      <c r="U49" s="620" t="n"/>
      <c r="X49" s="620" t="n"/>
      <c r="Y49" s="620" t="n"/>
      <c r="Z49" s="620" t="n"/>
      <c r="AA49" s="34">
        <f>T49*0.2+N49*0+O49*0.3+P49*0.5+Q49*0.6+R49*1+S49*1</f>
        <v/>
      </c>
      <c r="AB49" s="34">
        <f>T49*0.2+N49*0.2+O49*0.3+P49*0.5+Q49*0.6+R49*1+S49*1</f>
        <v/>
      </c>
      <c r="AD49" s="34">
        <f>IF($AC49&gt;0,IF(VLOOKUP($AC49,Resource!$B$2:$AE$460,6,FALSE)&gt;0,VLOOKUP($AC49,Resource!$B$2:$AE$460,6,FALSE),"--INPUT--"),"")</f>
        <v/>
      </c>
      <c r="AE49" s="34">
        <f>IF($AC49&gt;0,IF(VLOOKUP($AC49,Resource!$B$2:$AE$460,25,FALSE)&gt;0,VLOOKUP($AC49,Resource!$B$2:$AE$460,25,FALSE),"--INPUT--"),"")</f>
        <v/>
      </c>
      <c r="AG49" s="619" t="n"/>
      <c r="AH49" s="619" t="n"/>
      <c r="AJ49" s="34">
        <f>IF($AI49&gt;0,IF(VLOOKUP($AI49,Resource!$B$2:$AE$460,6,FALSE)&gt;0,VLOOKUP($AI49,Resource!$B$2:$AE$460,6,FALSE),"--INPUT--"),"")</f>
        <v/>
      </c>
      <c r="AK49" s="34">
        <f>IF($AI49&gt;0,IF(VLOOKUP($AI49,Resource!$B$2:$AE$460,25,FALSE)&gt;0,VLOOKUP($AI49,Resource!$B$2:$AE$460,25,FALSE),"--INPUT--"),"")</f>
        <v/>
      </c>
      <c r="AL49" s="619" t="n"/>
      <c r="AM49" s="619" t="n"/>
      <c r="AN49" s="34">
        <f>AA49</f>
        <v/>
      </c>
      <c r="AO49" s="621">
        <f>IF(ISNA(IF(AC49="",0,AN49*VLOOKUP(AC49,Resource!$B$2:$AE$465,8,FALSE))),0,IF(AC49="",0,AN49*VLOOKUP(AC49,Resource!$B$2:$AE$465,8,FALSE)))</f>
        <v/>
      </c>
      <c r="AP49" s="620" t="n"/>
      <c r="AQ49" s="286" t="n"/>
      <c r="AR49" s="34">
        <f>AB49</f>
        <v/>
      </c>
      <c r="AS49" s="621">
        <f>IF(ISNA(IF(AI49="",0,AR49*VLOOKUP(AI49,Resource!$B$2:$AE$465,9,FALSE))),0,IF(AI49="",0,AR49*VLOOKUP(AI49,Resource!$B$2:$AE$465,9,FALSE)))</f>
        <v/>
      </c>
      <c r="AT49" s="620" t="n"/>
      <c r="AU49" s="286" t="n"/>
      <c r="AV49" s="620">
        <f>Z49</f>
        <v/>
      </c>
      <c r="AW49" s="72" t="n"/>
      <c r="BA49" s="620" t="n"/>
      <c r="BC49" s="620">
        <f>AO49+AS49</f>
        <v/>
      </c>
      <c r="BD49" s="620">
        <f>BH49-BC49</f>
        <v/>
      </c>
      <c r="BE49" s="479">
        <f>IF(AV49=0,"        --",BD49/BH49)</f>
        <v/>
      </c>
      <c r="BF49" s="620" t="n"/>
      <c r="BG49" s="620" t="n"/>
      <c r="BH49" s="620">
        <f>Z49+BA49+BF49</f>
        <v/>
      </c>
    </row>
    <row r="50" customFormat="1" s="34">
      <c r="A50" s="618" t="n"/>
      <c r="B50" s="619" t="n"/>
      <c r="J50" s="619" t="n"/>
      <c r="U50" s="620" t="n"/>
      <c r="X50" s="620" t="n"/>
      <c r="Y50" s="620" t="n"/>
      <c r="Z50" s="620" t="n"/>
      <c r="AA50" s="34">
        <f>T50*0.2+N50*0+O50*0.3+P50*0.5+Q50*0.6+R50*1+S50*1</f>
        <v/>
      </c>
      <c r="AB50" s="34">
        <f>T50*0.2+N50*0.2+O50*0.3+P50*0.5+Q50*0.6+R50*1+S50*1</f>
        <v/>
      </c>
      <c r="AD50" s="34">
        <f>IF($AC50&gt;0,IF(VLOOKUP($AC50,Resource!$B$2:$AE$460,6,FALSE)&gt;0,VLOOKUP($AC50,Resource!$B$2:$AE$460,6,FALSE),"--INPUT--"),"")</f>
        <v/>
      </c>
      <c r="AE50" s="34">
        <f>IF($AC50&gt;0,IF(VLOOKUP($AC50,Resource!$B$2:$AE$460,25,FALSE)&gt;0,VLOOKUP($AC50,Resource!$B$2:$AE$460,25,FALSE),"--INPUT--"),"")</f>
        <v/>
      </c>
      <c r="AG50" s="619" t="n"/>
      <c r="AH50" s="619" t="n"/>
      <c r="AJ50" s="34">
        <f>IF($AI50&gt;0,IF(VLOOKUP($AI50,Resource!$B$2:$AE$460,6,FALSE)&gt;0,VLOOKUP($AI50,Resource!$B$2:$AE$460,6,FALSE),"--INPUT--"),"")</f>
        <v/>
      </c>
      <c r="AK50" s="34">
        <f>IF($AI50&gt;0,IF(VLOOKUP($AI50,Resource!$B$2:$AE$460,25,FALSE)&gt;0,VLOOKUP($AI50,Resource!$B$2:$AE$460,25,FALSE),"--INPUT--"),"")</f>
        <v/>
      </c>
      <c r="AL50" s="619" t="n"/>
      <c r="AM50" s="619" t="n"/>
      <c r="AN50" s="34">
        <f>AA50</f>
        <v/>
      </c>
      <c r="AO50" s="621">
        <f>IF(ISNA(IF(AC50="",0,AN50*VLOOKUP(AC50,Resource!$B$2:$AE$465,8,FALSE))),0,IF(AC50="",0,AN50*VLOOKUP(AC50,Resource!$B$2:$AE$465,8,FALSE)))</f>
        <v/>
      </c>
      <c r="AP50" s="620" t="n"/>
      <c r="AQ50" s="286" t="n"/>
      <c r="AR50" s="34">
        <f>AB50</f>
        <v/>
      </c>
      <c r="AS50" s="621">
        <f>IF(ISNA(IF(AI50="",0,AR50*VLOOKUP(AI50,Resource!$B$2:$AE$465,9,FALSE))),0,IF(AI50="",0,AR50*VLOOKUP(AI50,Resource!$B$2:$AE$465,9,FALSE)))</f>
        <v/>
      </c>
      <c r="AT50" s="620" t="n"/>
      <c r="AU50" s="286" t="n"/>
      <c r="AV50" s="620">
        <f>Z50</f>
        <v/>
      </c>
      <c r="AW50" s="72" t="n"/>
      <c r="BA50" s="620" t="n"/>
      <c r="BC50" s="620">
        <f>AO50+AS50</f>
        <v/>
      </c>
      <c r="BD50" s="620">
        <f>BH50-BC50</f>
        <v/>
      </c>
      <c r="BE50" s="479">
        <f>IF(AV50=0,"        --",BD50/BH50)</f>
        <v/>
      </c>
      <c r="BF50" s="620" t="n"/>
      <c r="BG50" s="620" t="n"/>
      <c r="BH50" s="620">
        <f>Z50+BA50+BF50</f>
        <v/>
      </c>
    </row>
    <row r="51" customFormat="1" s="34">
      <c r="A51" s="618" t="n"/>
      <c r="B51" s="619" t="n"/>
      <c r="J51" s="619" t="n"/>
      <c r="U51" s="620" t="n"/>
      <c r="X51" s="620" t="n"/>
      <c r="Y51" s="620" t="n"/>
      <c r="Z51" s="620" t="n"/>
      <c r="AA51" s="34">
        <f>T51*0.2+N51*0+O51*0.3+P51*0.5+Q51*0.6+R51*1+S51*1</f>
        <v/>
      </c>
      <c r="AB51" s="34">
        <f>T51*0.2+N51*0.2+O51*0.3+P51*0.5+Q51*0.6+R51*1+S51*1</f>
        <v/>
      </c>
      <c r="AD51" s="34">
        <f>IF($AC51&gt;0,IF(VLOOKUP($AC51,Resource!$B$2:$AE$460,6,FALSE)&gt;0,VLOOKUP($AC51,Resource!$B$2:$AE$460,6,FALSE),"--INPUT--"),"")</f>
        <v/>
      </c>
      <c r="AE51" s="34">
        <f>IF($AC51&gt;0,IF(VLOOKUP($AC51,Resource!$B$2:$AE$460,25,FALSE)&gt;0,VLOOKUP($AC51,Resource!$B$2:$AE$460,25,FALSE),"--INPUT--"),"")</f>
        <v/>
      </c>
      <c r="AG51" s="619" t="n"/>
      <c r="AH51" s="619" t="n"/>
      <c r="AJ51" s="34">
        <f>IF($AI51&gt;0,IF(VLOOKUP($AI51,Resource!$B$2:$AE$460,6,FALSE)&gt;0,VLOOKUP($AI51,Resource!$B$2:$AE$460,6,FALSE),"--INPUT--"),"")</f>
        <v/>
      </c>
      <c r="AK51" s="34">
        <f>IF($AI51&gt;0,IF(VLOOKUP($AI51,Resource!$B$2:$AE$460,25,FALSE)&gt;0,VLOOKUP($AI51,Resource!$B$2:$AE$460,25,FALSE),"--INPUT--"),"")</f>
        <v/>
      </c>
      <c r="AL51" s="619" t="n"/>
      <c r="AM51" s="619" t="n"/>
      <c r="AN51" s="34">
        <f>AA51</f>
        <v/>
      </c>
      <c r="AO51" s="621">
        <f>IF(ISNA(IF(AC51="",0,AN51*VLOOKUP(AC51,Resource!$B$2:$AE$465,8,FALSE))),0,IF(AC51="",0,AN51*VLOOKUP(AC51,Resource!$B$2:$AE$465,8,FALSE)))</f>
        <v/>
      </c>
      <c r="AP51" s="620" t="n"/>
      <c r="AQ51" s="286" t="n"/>
      <c r="AR51" s="34">
        <f>AB51</f>
        <v/>
      </c>
      <c r="AS51" s="621">
        <f>IF(ISNA(IF(AI51="",0,AR51*VLOOKUP(AI51,Resource!$B$2:$AE$465,9,FALSE))),0,IF(AI51="",0,AR51*VLOOKUP(AI51,Resource!$B$2:$AE$465,9,FALSE)))</f>
        <v/>
      </c>
      <c r="AT51" s="620" t="n"/>
      <c r="AU51" s="286" t="n"/>
      <c r="AV51" s="620">
        <f>Z51</f>
        <v/>
      </c>
      <c r="AW51" s="72" t="n"/>
      <c r="BA51" s="620" t="n"/>
      <c r="BC51" s="620">
        <f>AO51+AS51</f>
        <v/>
      </c>
      <c r="BD51" s="620">
        <f>BH51-BC51</f>
        <v/>
      </c>
      <c r="BE51" s="479">
        <f>IF(AV51=0,"        --",BD51/BH51)</f>
        <v/>
      </c>
      <c r="BF51" s="620" t="n"/>
      <c r="BG51" s="620" t="n"/>
      <c r="BH51" s="620">
        <f>Z51+BA51+BF51</f>
        <v/>
      </c>
    </row>
    <row r="52" customFormat="1" s="34">
      <c r="A52" s="618" t="n"/>
      <c r="B52" s="619" t="n"/>
      <c r="J52" s="619" t="n"/>
      <c r="U52" s="620" t="n"/>
      <c r="X52" s="620" t="n"/>
      <c r="Y52" s="620" t="n"/>
      <c r="Z52" s="620" t="n"/>
      <c r="AA52" s="34">
        <f>T52*0.2+N52*0+O52*0.3+P52*0.5+Q52*0.6+R52*1+S52*1</f>
        <v/>
      </c>
      <c r="AB52" s="34">
        <f>T52*0.2+N52*0.2+O52*0.3+P52*0.5+Q52*0.6+R52*1+S52*1</f>
        <v/>
      </c>
      <c r="AD52" s="34">
        <f>IF($AC52&gt;0,IF(VLOOKUP($AC52,Resource!$B$2:$AE$460,6,FALSE)&gt;0,VLOOKUP($AC52,Resource!$B$2:$AE$460,6,FALSE),"--INPUT--"),"")</f>
        <v/>
      </c>
      <c r="AE52" s="34">
        <f>IF($AC52&gt;0,IF(VLOOKUP($AC52,Resource!$B$2:$AE$460,25,FALSE)&gt;0,VLOOKUP($AC52,Resource!$B$2:$AE$460,25,FALSE),"--INPUT--"),"")</f>
        <v/>
      </c>
      <c r="AG52" s="619" t="n"/>
      <c r="AH52" s="619" t="n"/>
      <c r="AJ52" s="34">
        <f>IF($AI52&gt;0,IF(VLOOKUP($AI52,Resource!$B$2:$AE$460,6,FALSE)&gt;0,VLOOKUP($AI52,Resource!$B$2:$AE$460,6,FALSE),"--INPUT--"),"")</f>
        <v/>
      </c>
      <c r="AK52" s="34">
        <f>IF($AI52&gt;0,IF(VLOOKUP($AI52,Resource!$B$2:$AE$460,25,FALSE)&gt;0,VLOOKUP($AI52,Resource!$B$2:$AE$460,25,FALSE),"--INPUT--"),"")</f>
        <v/>
      </c>
      <c r="AL52" s="619" t="n"/>
      <c r="AM52" s="619" t="n"/>
      <c r="AN52" s="34">
        <f>AA52</f>
        <v/>
      </c>
      <c r="AO52" s="621">
        <f>IF(ISNA(IF(AC52="",0,AN52*VLOOKUP(AC52,Resource!$B$2:$AE$465,8,FALSE))),0,IF(AC52="",0,AN52*VLOOKUP(AC52,Resource!$B$2:$AE$465,8,FALSE)))</f>
        <v/>
      </c>
      <c r="AP52" s="620" t="n"/>
      <c r="AQ52" s="286" t="n"/>
      <c r="AR52" s="34">
        <f>AB52</f>
        <v/>
      </c>
      <c r="AS52" s="621">
        <f>IF(ISNA(IF(AI52="",0,AR52*VLOOKUP(AI52,Resource!$B$2:$AE$465,9,FALSE))),0,IF(AI52="",0,AR52*VLOOKUP(AI52,Resource!$B$2:$AE$465,9,FALSE)))</f>
        <v/>
      </c>
      <c r="AT52" s="620" t="n"/>
      <c r="AU52" s="286" t="n"/>
      <c r="AV52" s="620">
        <f>Z52</f>
        <v/>
      </c>
      <c r="AW52" s="72" t="n"/>
      <c r="BA52" s="620" t="n"/>
      <c r="BC52" s="620">
        <f>AO52+AS52</f>
        <v/>
      </c>
      <c r="BD52" s="620">
        <f>BH52-BC52</f>
        <v/>
      </c>
      <c r="BE52" s="479">
        <f>IF(AV52=0,"        --",BD52/BH52)</f>
        <v/>
      </c>
      <c r="BF52" s="620" t="n"/>
      <c r="BG52" s="620" t="n"/>
      <c r="BH52" s="620">
        <f>Z52+BA52+BF52</f>
        <v/>
      </c>
    </row>
    <row r="53" customFormat="1" s="34">
      <c r="A53" s="618" t="n"/>
      <c r="B53" s="619" t="n"/>
      <c r="J53" s="619" t="n"/>
      <c r="U53" s="620" t="n"/>
      <c r="X53" s="620" t="n"/>
      <c r="Y53" s="620" t="n"/>
      <c r="Z53" s="620" t="n"/>
      <c r="AA53" s="34">
        <f>T53*0.2+N53*0+O53*0.3+P53*0.5+Q53*0.6+R53*1+S53*1</f>
        <v/>
      </c>
      <c r="AB53" s="34">
        <f>T53*0.2+N53*0.2+O53*0.3+P53*0.5+Q53*0.6+R53*1+S53*1</f>
        <v/>
      </c>
      <c r="AD53" s="34">
        <f>IF($AC53&gt;0,IF(VLOOKUP($AC53,Resource!$B$2:$AE$460,6,FALSE)&gt;0,VLOOKUP($AC53,Resource!$B$2:$AE$460,6,FALSE),"--INPUT--"),"")</f>
        <v/>
      </c>
      <c r="AE53" s="34">
        <f>IF($AC53&gt;0,IF(VLOOKUP($AC53,Resource!$B$2:$AE$460,25,FALSE)&gt;0,VLOOKUP($AC53,Resource!$B$2:$AE$460,25,FALSE),"--INPUT--"),"")</f>
        <v/>
      </c>
      <c r="AG53" s="619" t="n"/>
      <c r="AH53" s="619" t="n"/>
      <c r="AJ53" s="34">
        <f>IF($AI53&gt;0,IF(VLOOKUP($AI53,Resource!$B$2:$AE$460,6,FALSE)&gt;0,VLOOKUP($AI53,Resource!$B$2:$AE$460,6,FALSE),"--INPUT--"),"")</f>
        <v/>
      </c>
      <c r="AK53" s="34">
        <f>IF($AI53&gt;0,IF(VLOOKUP($AI53,Resource!$B$2:$AE$460,25,FALSE)&gt;0,VLOOKUP($AI53,Resource!$B$2:$AE$460,25,FALSE),"--INPUT--"),"")</f>
        <v/>
      </c>
      <c r="AL53" s="619" t="n"/>
      <c r="AM53" s="619" t="n"/>
      <c r="AN53" s="34">
        <f>AA53</f>
        <v/>
      </c>
      <c r="AO53" s="621">
        <f>IF(ISNA(IF(AC53="",0,AN53*VLOOKUP(AC53,Resource!$B$2:$AE$465,8,FALSE))),0,IF(AC53="",0,AN53*VLOOKUP(AC53,Resource!$B$2:$AE$465,8,FALSE)))</f>
        <v/>
      </c>
      <c r="AP53" s="620" t="n"/>
      <c r="AQ53" s="286" t="n"/>
      <c r="AR53" s="34">
        <f>AB53</f>
        <v/>
      </c>
      <c r="AS53" s="621">
        <f>IF(ISNA(IF(AI53="",0,AR53*VLOOKUP(AI53,Resource!$B$2:$AE$465,9,FALSE))),0,IF(AI53="",0,AR53*VLOOKUP(AI53,Resource!$B$2:$AE$465,9,FALSE)))</f>
        <v/>
      </c>
      <c r="AT53" s="620" t="n"/>
      <c r="AU53" s="286" t="n"/>
      <c r="AV53" s="620">
        <f>Z53</f>
        <v/>
      </c>
      <c r="AW53" s="72" t="n"/>
      <c r="BA53" s="620" t="n"/>
      <c r="BC53" s="620">
        <f>AO53+AS53</f>
        <v/>
      </c>
      <c r="BD53" s="620">
        <f>BH53-BC53</f>
        <v/>
      </c>
      <c r="BE53" s="479">
        <f>IF(AV53=0,"        --",BD53/BH53)</f>
        <v/>
      </c>
      <c r="BF53" s="620" t="n"/>
      <c r="BG53" s="620" t="n"/>
      <c r="BH53" s="620">
        <f>Z53+BA53+BF53</f>
        <v/>
      </c>
    </row>
    <row r="54" customFormat="1" s="34">
      <c r="A54" s="618" t="n"/>
      <c r="B54" s="619" t="n"/>
      <c r="J54" s="619" t="n"/>
      <c r="U54" s="620" t="n"/>
      <c r="X54" s="620" t="n"/>
      <c r="Y54" s="620" t="n"/>
      <c r="Z54" s="620" t="n"/>
      <c r="AA54" s="34">
        <f>T54*0.2+N54*0+O54*0.3+P54*0.5+Q54*0.6+R54*1+S54*1</f>
        <v/>
      </c>
      <c r="AB54" s="34">
        <f>T54*0.2+N54*0.2+O54*0.3+P54*0.5+Q54*0.6+R54*1+S54*1</f>
        <v/>
      </c>
      <c r="AD54" s="34">
        <f>IF($AC54&gt;0,IF(VLOOKUP($AC54,Resource!$B$2:$AE$460,6,FALSE)&gt;0,VLOOKUP($AC54,Resource!$B$2:$AE$460,6,FALSE),"--INPUT--"),"")</f>
        <v/>
      </c>
      <c r="AE54" s="34">
        <f>IF($AC54&gt;0,IF(VLOOKUP($AC54,Resource!$B$2:$AE$460,25,FALSE)&gt;0,VLOOKUP($AC54,Resource!$B$2:$AE$460,25,FALSE),"--INPUT--"),"")</f>
        <v/>
      </c>
      <c r="AG54" s="619" t="n"/>
      <c r="AH54" s="619" t="n"/>
      <c r="AJ54" s="34">
        <f>IF($AI54&gt;0,IF(VLOOKUP($AI54,Resource!$B$2:$AE$460,6,FALSE)&gt;0,VLOOKUP($AI54,Resource!$B$2:$AE$460,6,FALSE),"--INPUT--"),"")</f>
        <v/>
      </c>
      <c r="AK54" s="34">
        <f>IF($AI54&gt;0,IF(VLOOKUP($AI54,Resource!$B$2:$AE$460,25,FALSE)&gt;0,VLOOKUP($AI54,Resource!$B$2:$AE$460,25,FALSE),"--INPUT--"),"")</f>
        <v/>
      </c>
      <c r="AL54" s="619" t="n"/>
      <c r="AM54" s="619" t="n"/>
      <c r="AN54" s="34">
        <f>AA54</f>
        <v/>
      </c>
      <c r="AO54" s="621">
        <f>IF(ISNA(IF(AC54="",0,AN54*VLOOKUP(AC54,Resource!$B$2:$AE$465,8,FALSE))),0,IF(AC54="",0,AN54*VLOOKUP(AC54,Resource!$B$2:$AE$465,8,FALSE)))</f>
        <v/>
      </c>
      <c r="AP54" s="620" t="n"/>
      <c r="AQ54" s="286" t="n"/>
      <c r="AR54" s="34">
        <f>AB54</f>
        <v/>
      </c>
      <c r="AS54" s="621">
        <f>IF(ISNA(IF(AI54="",0,AR54*VLOOKUP(AI54,Resource!$B$2:$AE$465,9,FALSE))),0,IF(AI54="",0,AR54*VLOOKUP(AI54,Resource!$B$2:$AE$465,9,FALSE)))</f>
        <v/>
      </c>
      <c r="AT54" s="620" t="n"/>
      <c r="AU54" s="286" t="n"/>
      <c r="AV54" s="620">
        <f>Z54</f>
        <v/>
      </c>
      <c r="AW54" s="72" t="n"/>
      <c r="BA54" s="620" t="n"/>
      <c r="BC54" s="620">
        <f>AO54+AS54</f>
        <v/>
      </c>
      <c r="BD54" s="620">
        <f>BH54-BC54</f>
        <v/>
      </c>
      <c r="BE54" s="479">
        <f>IF(AV54=0,"        --",BD54/BH54)</f>
        <v/>
      </c>
      <c r="BF54" s="620" t="n"/>
      <c r="BG54" s="620" t="n"/>
      <c r="BH54" s="620">
        <f>Z54+BA54+BF54</f>
        <v/>
      </c>
    </row>
    <row r="55" customFormat="1" s="34">
      <c r="A55" s="618" t="n"/>
      <c r="B55" s="619" t="n"/>
      <c r="J55" s="619" t="n"/>
      <c r="U55" s="620" t="n"/>
      <c r="X55" s="620" t="n"/>
      <c r="Y55" s="620" t="n"/>
      <c r="Z55" s="620" t="n"/>
      <c r="AA55" s="34">
        <f>T55*0.2+N55*0+O55*0.3+P55*0.5+Q55*0.6+R55*1+S55*1</f>
        <v/>
      </c>
      <c r="AB55" s="34">
        <f>T55*0.2+N55*0.2+O55*0.3+P55*0.5+Q55*0.6+R55*1+S55*1</f>
        <v/>
      </c>
      <c r="AD55" s="34">
        <f>IF($AC55&gt;0,IF(VLOOKUP($AC55,Resource!$B$2:$AE$460,6,FALSE)&gt;0,VLOOKUP($AC55,Resource!$B$2:$AE$460,6,FALSE),"--INPUT--"),"")</f>
        <v/>
      </c>
      <c r="AE55" s="34">
        <f>IF($AC55&gt;0,IF(VLOOKUP($AC55,Resource!$B$2:$AE$460,25,FALSE)&gt;0,VLOOKUP($AC55,Resource!$B$2:$AE$460,25,FALSE),"--INPUT--"),"")</f>
        <v/>
      </c>
      <c r="AG55" s="619" t="n"/>
      <c r="AH55" s="619" t="n"/>
      <c r="AJ55" s="34">
        <f>IF($AI55&gt;0,IF(VLOOKUP($AI55,Resource!$B$2:$AE$460,6,FALSE)&gt;0,VLOOKUP($AI55,Resource!$B$2:$AE$460,6,FALSE),"--INPUT--"),"")</f>
        <v/>
      </c>
      <c r="AK55" s="34">
        <f>IF($AI55&gt;0,IF(VLOOKUP($AI55,Resource!$B$2:$AE$460,25,FALSE)&gt;0,VLOOKUP($AI55,Resource!$B$2:$AE$460,25,FALSE),"--INPUT--"),"")</f>
        <v/>
      </c>
      <c r="AL55" s="619" t="n"/>
      <c r="AM55" s="619" t="n"/>
      <c r="AN55" s="34">
        <f>AA55</f>
        <v/>
      </c>
      <c r="AO55" s="621">
        <f>IF(ISNA(IF(AC55="",0,AN55*VLOOKUP(AC55,Resource!$B$2:$AE$465,8,FALSE))),0,IF(AC55="",0,AN55*VLOOKUP(AC55,Resource!$B$2:$AE$465,8,FALSE)))</f>
        <v/>
      </c>
      <c r="AP55" s="620" t="n"/>
      <c r="AQ55" s="286" t="n"/>
      <c r="AR55" s="34">
        <f>AB55</f>
        <v/>
      </c>
      <c r="AS55" s="621">
        <f>IF(ISNA(IF(AI55="",0,AR55*VLOOKUP(AI55,Resource!$B$2:$AE$465,9,FALSE))),0,IF(AI55="",0,AR55*VLOOKUP(AI55,Resource!$B$2:$AE$465,9,FALSE)))</f>
        <v/>
      </c>
      <c r="AT55" s="620" t="n"/>
      <c r="AU55" s="286" t="n"/>
      <c r="AV55" s="620">
        <f>Z55</f>
        <v/>
      </c>
      <c r="AW55" s="72" t="n"/>
      <c r="BA55" s="620" t="n"/>
      <c r="BC55" s="620">
        <f>AO55+AS55</f>
        <v/>
      </c>
      <c r="BD55" s="620">
        <f>BH55-BC55</f>
        <v/>
      </c>
      <c r="BE55" s="479">
        <f>IF(AV55=0,"        --",BD55/BH55)</f>
        <v/>
      </c>
      <c r="BF55" s="620" t="n"/>
      <c r="BG55" s="620" t="n"/>
      <c r="BH55" s="620">
        <f>Z55+BA55+BF55</f>
        <v/>
      </c>
    </row>
    <row r="56" customFormat="1" s="34">
      <c r="A56" s="618" t="n"/>
      <c r="B56" s="619" t="n"/>
      <c r="J56" s="619" t="n"/>
      <c r="U56" s="620" t="n"/>
      <c r="X56" s="620" t="n"/>
      <c r="Y56" s="620" t="n"/>
      <c r="Z56" s="620" t="n"/>
      <c r="AA56" s="34">
        <f>T56*0.2+N56*0+O56*0.3+P56*0.5+Q56*0.6+R56*1+S56*1</f>
        <v/>
      </c>
      <c r="AB56" s="34">
        <f>T56*0.2+N56*0.2+O56*0.3+P56*0.5+Q56*0.6+R56*1+S56*1</f>
        <v/>
      </c>
      <c r="AD56" s="34">
        <f>IF($AC56&gt;0,IF(VLOOKUP($AC56,Resource!$B$2:$AE$460,6,FALSE)&gt;0,VLOOKUP($AC56,Resource!$B$2:$AE$460,6,FALSE),"--INPUT--"),"")</f>
        <v/>
      </c>
      <c r="AE56" s="34">
        <f>IF($AC56&gt;0,IF(VLOOKUP($AC56,Resource!$B$2:$AE$460,25,FALSE)&gt;0,VLOOKUP($AC56,Resource!$B$2:$AE$460,25,FALSE),"--INPUT--"),"")</f>
        <v/>
      </c>
      <c r="AG56" s="619" t="n"/>
      <c r="AH56" s="619" t="n"/>
      <c r="AJ56" s="34">
        <f>IF($AI56&gt;0,IF(VLOOKUP($AI56,Resource!$B$2:$AE$460,6,FALSE)&gt;0,VLOOKUP($AI56,Resource!$B$2:$AE$460,6,FALSE),"--INPUT--"),"")</f>
        <v/>
      </c>
      <c r="AK56" s="34">
        <f>IF($AI56&gt;0,IF(VLOOKUP($AI56,Resource!$B$2:$AE$460,25,FALSE)&gt;0,VLOOKUP($AI56,Resource!$B$2:$AE$460,25,FALSE),"--INPUT--"),"")</f>
        <v/>
      </c>
      <c r="AL56" s="619" t="n"/>
      <c r="AM56" s="619" t="n"/>
      <c r="AN56" s="34">
        <f>AA56</f>
        <v/>
      </c>
      <c r="AO56" s="621">
        <f>IF(ISNA(IF(AC56="",0,AN56*VLOOKUP(AC56,Resource!$B$2:$AE$465,8,FALSE))),0,IF(AC56="",0,AN56*VLOOKUP(AC56,Resource!$B$2:$AE$465,8,FALSE)))</f>
        <v/>
      </c>
      <c r="AP56" s="620" t="n"/>
      <c r="AQ56" s="286" t="n"/>
      <c r="AR56" s="34">
        <f>AB56</f>
        <v/>
      </c>
      <c r="AS56" s="621">
        <f>IF(ISNA(IF(AI56="",0,AR56*VLOOKUP(AI56,Resource!$B$2:$AE$465,9,FALSE))),0,IF(AI56="",0,AR56*VLOOKUP(AI56,Resource!$B$2:$AE$465,9,FALSE)))</f>
        <v/>
      </c>
      <c r="AT56" s="620" t="n"/>
      <c r="AU56" s="286" t="n"/>
      <c r="AV56" s="620">
        <f>Z56</f>
        <v/>
      </c>
      <c r="AW56" s="72" t="n"/>
      <c r="BA56" s="620" t="n"/>
      <c r="BC56" s="620">
        <f>AO56+AS56</f>
        <v/>
      </c>
      <c r="BD56" s="620">
        <f>BH56-BC56</f>
        <v/>
      </c>
      <c r="BE56" s="479">
        <f>IF(AV56=0,"        --",BD56/BH56)</f>
        <v/>
      </c>
      <c r="BF56" s="620" t="n"/>
      <c r="BG56" s="620" t="n"/>
      <c r="BH56" s="620">
        <f>Z56+BA56+BF56</f>
        <v/>
      </c>
    </row>
    <row r="57" customFormat="1" s="34">
      <c r="A57" s="618" t="n"/>
      <c r="B57" s="619" t="n"/>
      <c r="J57" s="619" t="n"/>
      <c r="U57" s="620" t="n"/>
      <c r="X57" s="620" t="n"/>
      <c r="Y57" s="620" t="n"/>
      <c r="Z57" s="620" t="n"/>
      <c r="AA57" s="34">
        <f>T57*0.2+N57*0+O57*0.3+P57*0.5+Q57*0.6+R57*1+S57*1</f>
        <v/>
      </c>
      <c r="AB57" s="34">
        <f>T57*0.2+N57*0.2+O57*0.3+P57*0.5+Q57*0.6+R57*1+S57*1</f>
        <v/>
      </c>
      <c r="AD57" s="34">
        <f>IF($AC57&gt;0,IF(VLOOKUP($AC57,Resource!$B$2:$AE$460,6,FALSE)&gt;0,VLOOKUP($AC57,Resource!$B$2:$AE$460,6,FALSE),"--INPUT--"),"")</f>
        <v/>
      </c>
      <c r="AE57" s="34">
        <f>IF($AC57&gt;0,IF(VLOOKUP($AC57,Resource!$B$2:$AE$460,25,FALSE)&gt;0,VLOOKUP($AC57,Resource!$B$2:$AE$460,25,FALSE),"--INPUT--"),"")</f>
        <v/>
      </c>
      <c r="AG57" s="619" t="n"/>
      <c r="AH57" s="619" t="n"/>
      <c r="AJ57" s="34">
        <f>IF($AI57&gt;0,IF(VLOOKUP($AI57,Resource!$B$2:$AE$460,6,FALSE)&gt;0,VLOOKUP($AI57,Resource!$B$2:$AE$460,6,FALSE),"--INPUT--"),"")</f>
        <v/>
      </c>
      <c r="AK57" s="34">
        <f>IF($AI57&gt;0,IF(VLOOKUP($AI57,Resource!$B$2:$AE$460,25,FALSE)&gt;0,VLOOKUP($AI57,Resource!$B$2:$AE$460,25,FALSE),"--INPUT--"),"")</f>
        <v/>
      </c>
      <c r="AL57" s="619" t="n"/>
      <c r="AM57" s="619" t="n"/>
      <c r="AN57" s="34">
        <f>AA57</f>
        <v/>
      </c>
      <c r="AO57" s="621">
        <f>IF(ISNA(IF(AC57="",0,AN57*VLOOKUP(AC57,Resource!$B$2:$AE$465,8,FALSE))),0,IF(AC57="",0,AN57*VLOOKUP(AC57,Resource!$B$2:$AE$465,8,FALSE)))</f>
        <v/>
      </c>
      <c r="AP57" s="620" t="n"/>
      <c r="AQ57" s="286" t="n"/>
      <c r="AR57" s="34">
        <f>AB57</f>
        <v/>
      </c>
      <c r="AS57" s="621">
        <f>IF(ISNA(IF(AI57="",0,AR57*VLOOKUP(AI57,Resource!$B$2:$AE$465,9,FALSE))),0,IF(AI57="",0,AR57*VLOOKUP(AI57,Resource!$B$2:$AE$465,9,FALSE)))</f>
        <v/>
      </c>
      <c r="AT57" s="620" t="n"/>
      <c r="AU57" s="286" t="n"/>
      <c r="AV57" s="620">
        <f>Z57</f>
        <v/>
      </c>
      <c r="AW57" s="72" t="n"/>
      <c r="BA57" s="620" t="n"/>
      <c r="BC57" s="620">
        <f>AO57+AS57</f>
        <v/>
      </c>
      <c r="BD57" s="620">
        <f>BH57-BC57</f>
        <v/>
      </c>
      <c r="BE57" s="479">
        <f>IF(AV57=0,"        --",BD57/BH57)</f>
        <v/>
      </c>
      <c r="BF57" s="620" t="n"/>
      <c r="BG57" s="620" t="n"/>
      <c r="BH57" s="620">
        <f>Z57+BA57+BF57</f>
        <v/>
      </c>
    </row>
    <row r="58" customFormat="1" s="34">
      <c r="A58" s="618" t="n"/>
      <c r="B58" s="619" t="n"/>
      <c r="J58" s="619" t="n"/>
      <c r="U58" s="620" t="n"/>
      <c r="X58" s="620" t="n"/>
      <c r="Y58" s="620" t="n"/>
      <c r="Z58" s="620" t="n"/>
      <c r="AA58" s="34">
        <f>T58*0.2+N58*0+O58*0.3+P58*0.5+Q58*0.6+R58*1+S58*1</f>
        <v/>
      </c>
      <c r="AB58" s="34">
        <f>T58*0.2+N58*0.2+O58*0.3+P58*0.5+Q58*0.6+R58*1+S58*1</f>
        <v/>
      </c>
      <c r="AD58" s="34">
        <f>IF($AC58&gt;0,IF(VLOOKUP($AC58,Resource!$B$2:$AE$460,6,FALSE)&gt;0,VLOOKUP($AC58,Resource!$B$2:$AE$460,6,FALSE),"--INPUT--"),"")</f>
        <v/>
      </c>
      <c r="AE58" s="34">
        <f>IF($AC58&gt;0,IF(VLOOKUP($AC58,Resource!$B$2:$AE$460,25,FALSE)&gt;0,VLOOKUP($AC58,Resource!$B$2:$AE$460,25,FALSE),"--INPUT--"),"")</f>
        <v/>
      </c>
      <c r="AG58" s="619" t="n"/>
      <c r="AH58" s="619" t="n"/>
      <c r="AJ58" s="34">
        <f>IF($AI58&gt;0,IF(VLOOKUP($AI58,Resource!$B$2:$AE$460,6,FALSE)&gt;0,VLOOKUP($AI58,Resource!$B$2:$AE$460,6,FALSE),"--INPUT--"),"")</f>
        <v/>
      </c>
      <c r="AK58" s="34">
        <f>IF($AI58&gt;0,IF(VLOOKUP($AI58,Resource!$B$2:$AE$460,25,FALSE)&gt;0,VLOOKUP($AI58,Resource!$B$2:$AE$460,25,FALSE),"--INPUT--"),"")</f>
        <v/>
      </c>
      <c r="AL58" s="619" t="n"/>
      <c r="AM58" s="619" t="n"/>
      <c r="AN58" s="34">
        <f>AA58</f>
        <v/>
      </c>
      <c r="AO58" s="621">
        <f>IF(ISNA(IF(AC58="",0,AN58*VLOOKUP(AC58,Resource!$B$2:$AE$465,8,FALSE))),0,IF(AC58="",0,AN58*VLOOKUP(AC58,Resource!$B$2:$AE$465,8,FALSE)))</f>
        <v/>
      </c>
      <c r="AP58" s="620" t="n"/>
      <c r="AQ58" s="286" t="n"/>
      <c r="AR58" s="34">
        <f>AB58</f>
        <v/>
      </c>
      <c r="AS58" s="621">
        <f>IF(ISNA(IF(AI58="",0,AR58*VLOOKUP(AI58,Resource!$B$2:$AE$465,9,FALSE))),0,IF(AI58="",0,AR58*VLOOKUP(AI58,Resource!$B$2:$AE$465,9,FALSE)))</f>
        <v/>
      </c>
      <c r="AT58" s="620" t="n"/>
      <c r="AU58" s="286" t="n"/>
      <c r="AV58" s="620">
        <f>Z58</f>
        <v/>
      </c>
      <c r="AW58" s="72" t="n"/>
      <c r="BA58" s="620" t="n"/>
      <c r="BC58" s="620">
        <f>AO58+AS58</f>
        <v/>
      </c>
      <c r="BD58" s="620">
        <f>BH58-BC58</f>
        <v/>
      </c>
      <c r="BE58" s="479">
        <f>IF(AV58=0,"        --",BD58/BH58)</f>
        <v/>
      </c>
      <c r="BF58" s="620" t="n"/>
      <c r="BG58" s="620" t="n"/>
      <c r="BH58" s="620">
        <f>Z58+BA58+BF58</f>
        <v/>
      </c>
    </row>
    <row r="59" customFormat="1" s="34">
      <c r="A59" s="618" t="n"/>
      <c r="B59" s="619" t="n"/>
      <c r="J59" s="619" t="n"/>
      <c r="U59" s="620" t="n"/>
      <c r="X59" s="620" t="n"/>
      <c r="Y59" s="620" t="n"/>
      <c r="Z59" s="620" t="n"/>
      <c r="AA59" s="34">
        <f>T59*0.2+N59*0+O59*0.3+P59*0.5+Q59*0.6+R59*1+S59*1</f>
        <v/>
      </c>
      <c r="AB59" s="34">
        <f>T59*0.2+N59*0.2+O59*0.3+P59*0.5+Q59*0.6+R59*1+S59*1</f>
        <v/>
      </c>
      <c r="AD59" s="34">
        <f>IF($AC59&gt;0,IF(VLOOKUP($AC59,Resource!$B$2:$AE$460,6,FALSE)&gt;0,VLOOKUP($AC59,Resource!$B$2:$AE$460,6,FALSE),"--INPUT--"),"")</f>
        <v/>
      </c>
      <c r="AE59" s="34">
        <f>IF($AC59&gt;0,IF(VLOOKUP($AC59,Resource!$B$2:$AE$460,25,FALSE)&gt;0,VLOOKUP($AC59,Resource!$B$2:$AE$460,25,FALSE),"--INPUT--"),"")</f>
        <v/>
      </c>
      <c r="AG59" s="619" t="n"/>
      <c r="AH59" s="619" t="n"/>
      <c r="AJ59" s="34">
        <f>IF($AI59&gt;0,IF(VLOOKUP($AI59,Resource!$B$2:$AE$460,6,FALSE)&gt;0,VLOOKUP($AI59,Resource!$B$2:$AE$460,6,FALSE),"--INPUT--"),"")</f>
        <v/>
      </c>
      <c r="AK59" s="34">
        <f>IF($AI59&gt;0,IF(VLOOKUP($AI59,Resource!$B$2:$AE$460,25,FALSE)&gt;0,VLOOKUP($AI59,Resource!$B$2:$AE$460,25,FALSE),"--INPUT--"),"")</f>
        <v/>
      </c>
      <c r="AL59" s="619" t="n"/>
      <c r="AM59" s="619" t="n"/>
      <c r="AN59" s="34">
        <f>AA59</f>
        <v/>
      </c>
      <c r="AO59" s="621">
        <f>IF(ISNA(IF(AC59="",0,AN59*VLOOKUP(AC59,Resource!$B$2:$AE$465,8,FALSE))),0,IF(AC59="",0,AN59*VLOOKUP(AC59,Resource!$B$2:$AE$465,8,FALSE)))</f>
        <v/>
      </c>
      <c r="AP59" s="620" t="n"/>
      <c r="AQ59" s="286" t="n"/>
      <c r="AR59" s="34">
        <f>AB59</f>
        <v/>
      </c>
      <c r="AS59" s="621">
        <f>IF(ISNA(IF(AI59="",0,AR59*VLOOKUP(AI59,Resource!$B$2:$AE$465,9,FALSE))),0,IF(AI59="",0,AR59*VLOOKUP(AI59,Resource!$B$2:$AE$465,9,FALSE)))</f>
        <v/>
      </c>
      <c r="AT59" s="620" t="n"/>
      <c r="AU59" s="286" t="n"/>
      <c r="AV59" s="620">
        <f>Z59</f>
        <v/>
      </c>
      <c r="AW59" s="72" t="n"/>
      <c r="BA59" s="620" t="n"/>
      <c r="BC59" s="620">
        <f>AO59+AS59</f>
        <v/>
      </c>
      <c r="BD59" s="620">
        <f>BH59-BC59</f>
        <v/>
      </c>
      <c r="BE59" s="479">
        <f>IF(AV59=0,"        --",BD59/BH59)</f>
        <v/>
      </c>
      <c r="BF59" s="620" t="n"/>
      <c r="BG59" s="620" t="n"/>
      <c r="BH59" s="620">
        <f>Z59+BA59+BF59</f>
        <v/>
      </c>
    </row>
    <row r="60" customFormat="1" s="34">
      <c r="A60" s="618" t="n"/>
      <c r="B60" s="619" t="n"/>
      <c r="J60" s="619" t="n"/>
      <c r="U60" s="620" t="n"/>
      <c r="X60" s="620" t="n"/>
      <c r="Y60" s="620" t="n"/>
      <c r="Z60" s="620" t="n"/>
      <c r="AA60" s="34">
        <f>T60*0.2+N60*0+O60*0.3+P60*0.5+Q60*0.6+R60*1+S60*1</f>
        <v/>
      </c>
      <c r="AB60" s="34">
        <f>T60*0.2+N60*0.2+O60*0.3+P60*0.5+Q60*0.6+R60*1+S60*1</f>
        <v/>
      </c>
      <c r="AD60" s="34">
        <f>IF($AC60&gt;0,IF(VLOOKUP($AC60,Resource!$B$2:$AE$460,6,FALSE)&gt;0,VLOOKUP($AC60,Resource!$B$2:$AE$460,6,FALSE),"--INPUT--"),"")</f>
        <v/>
      </c>
      <c r="AE60" s="34">
        <f>IF($AC60&gt;0,IF(VLOOKUP($AC60,Resource!$B$2:$AE$460,25,FALSE)&gt;0,VLOOKUP($AC60,Resource!$B$2:$AE$460,25,FALSE),"--INPUT--"),"")</f>
        <v/>
      </c>
      <c r="AG60" s="619" t="n"/>
      <c r="AH60" s="619" t="n"/>
      <c r="AJ60" s="34">
        <f>IF($AI60&gt;0,IF(VLOOKUP($AI60,Resource!$B$2:$AE$460,6,FALSE)&gt;0,VLOOKUP($AI60,Resource!$B$2:$AE$460,6,FALSE),"--INPUT--"),"")</f>
        <v/>
      </c>
      <c r="AK60" s="34">
        <f>IF($AI60&gt;0,IF(VLOOKUP($AI60,Resource!$B$2:$AE$460,25,FALSE)&gt;0,VLOOKUP($AI60,Resource!$B$2:$AE$460,25,FALSE),"--INPUT--"),"")</f>
        <v/>
      </c>
      <c r="AL60" s="619" t="n"/>
      <c r="AM60" s="619" t="n"/>
      <c r="AN60" s="34">
        <f>AA60</f>
        <v/>
      </c>
      <c r="AO60" s="621">
        <f>IF(ISNA(IF(AC60="",0,AN60*VLOOKUP(AC60,Resource!$B$2:$AE$465,8,FALSE))),0,IF(AC60="",0,AN60*VLOOKUP(AC60,Resource!$B$2:$AE$465,8,FALSE)))</f>
        <v/>
      </c>
      <c r="AP60" s="620" t="n"/>
      <c r="AQ60" s="286" t="n"/>
      <c r="AR60" s="34">
        <f>AB60</f>
        <v/>
      </c>
      <c r="AS60" s="621">
        <f>IF(ISNA(IF(AI60="",0,AR60*VLOOKUP(AI60,Resource!$B$2:$AE$465,9,FALSE))),0,IF(AI60="",0,AR60*VLOOKUP(AI60,Resource!$B$2:$AE$465,9,FALSE)))</f>
        <v/>
      </c>
      <c r="AT60" s="620" t="n"/>
      <c r="AU60" s="286" t="n"/>
      <c r="AV60" s="620">
        <f>Z60</f>
        <v/>
      </c>
      <c r="AW60" s="72" t="n"/>
      <c r="BA60" s="620" t="n"/>
      <c r="BC60" s="620">
        <f>AO60+AS60</f>
        <v/>
      </c>
      <c r="BD60" s="620">
        <f>BH60-BC60</f>
        <v/>
      </c>
      <c r="BE60" s="479">
        <f>IF(AV60=0,"        --",BD60/BH60)</f>
        <v/>
      </c>
      <c r="BF60" s="620" t="n"/>
      <c r="BG60" s="620" t="n"/>
      <c r="BH60" s="620">
        <f>Z60+BA60+BF60</f>
        <v/>
      </c>
    </row>
    <row r="61" customFormat="1" s="34">
      <c r="A61" s="618" t="n"/>
      <c r="B61" s="619" t="n"/>
      <c r="J61" s="619" t="n"/>
      <c r="U61" s="620" t="n"/>
      <c r="X61" s="620" t="n"/>
      <c r="Y61" s="620" t="n"/>
      <c r="Z61" s="620" t="n"/>
      <c r="AA61" s="34">
        <f>T61*0.2+N61*0+O61*0.3+P61*0.5+Q61*0.6+R61*1+S61*1</f>
        <v/>
      </c>
      <c r="AB61" s="34">
        <f>T61*0.2+N61*0.2+O61*0.3+P61*0.5+Q61*0.6+R61*1+S61*1</f>
        <v/>
      </c>
      <c r="AD61" s="34">
        <f>IF($AC61&gt;0,IF(VLOOKUP($AC61,Resource!$B$2:$AE$460,6,FALSE)&gt;0,VLOOKUP($AC61,Resource!$B$2:$AE$460,6,FALSE),"--INPUT--"),"")</f>
        <v/>
      </c>
      <c r="AE61" s="34">
        <f>IF($AC61&gt;0,IF(VLOOKUP($AC61,Resource!$B$2:$AE$460,25,FALSE)&gt;0,VLOOKUP($AC61,Resource!$B$2:$AE$460,25,FALSE),"--INPUT--"),"")</f>
        <v/>
      </c>
      <c r="AG61" s="619" t="n"/>
      <c r="AH61" s="619" t="n"/>
      <c r="AJ61" s="34">
        <f>IF($AI61&gt;0,IF(VLOOKUP($AI61,Resource!$B$2:$AE$460,6,FALSE)&gt;0,VLOOKUP($AI61,Resource!$B$2:$AE$460,6,FALSE),"--INPUT--"),"")</f>
        <v/>
      </c>
      <c r="AK61" s="34">
        <f>IF($AI61&gt;0,IF(VLOOKUP($AI61,Resource!$B$2:$AE$460,25,FALSE)&gt;0,VLOOKUP($AI61,Resource!$B$2:$AE$460,25,FALSE),"--INPUT--"),"")</f>
        <v/>
      </c>
      <c r="AL61" s="619" t="n"/>
      <c r="AM61" s="619" t="n"/>
      <c r="AN61" s="34">
        <f>AA61</f>
        <v/>
      </c>
      <c r="AO61" s="621">
        <f>IF(ISNA(IF(AC61="",0,AN61*VLOOKUP(AC61,Resource!$B$2:$AE$465,8,FALSE))),0,IF(AC61="",0,AN61*VLOOKUP(AC61,Resource!$B$2:$AE$465,8,FALSE)))</f>
        <v/>
      </c>
      <c r="AP61" s="620" t="n"/>
      <c r="AQ61" s="286" t="n"/>
      <c r="AR61" s="34">
        <f>AB61</f>
        <v/>
      </c>
      <c r="AS61" s="621">
        <f>IF(ISNA(IF(AI61="",0,AR61*VLOOKUP(AI61,Resource!$B$2:$AE$465,9,FALSE))),0,IF(AI61="",0,AR61*VLOOKUP(AI61,Resource!$B$2:$AE$465,9,FALSE)))</f>
        <v/>
      </c>
      <c r="AT61" s="620" t="n"/>
      <c r="AU61" s="286" t="n"/>
      <c r="AV61" s="620">
        <f>Z61</f>
        <v/>
      </c>
      <c r="AW61" s="72" t="n"/>
      <c r="BA61" s="620" t="n"/>
      <c r="BC61" s="620">
        <f>AO61+AS61</f>
        <v/>
      </c>
      <c r="BD61" s="620">
        <f>BH61-BC61</f>
        <v/>
      </c>
      <c r="BE61" s="479">
        <f>IF(AV61=0,"        --",BD61/BH61)</f>
        <v/>
      </c>
      <c r="BF61" s="620" t="n"/>
      <c r="BG61" s="620" t="n"/>
      <c r="BH61" s="620">
        <f>Z61+BA61+BF61</f>
        <v/>
      </c>
    </row>
    <row r="62" customFormat="1" s="34">
      <c r="A62" s="618" t="n"/>
      <c r="B62" s="619" t="n"/>
      <c r="J62" s="619" t="n"/>
      <c r="U62" s="620" t="n"/>
      <c r="X62" s="620" t="n"/>
      <c r="Y62" s="620" t="n"/>
      <c r="Z62" s="620" t="n"/>
      <c r="AA62" s="34">
        <f>T62*0.2+N62*0+O62*0.3+P62*0.5+Q62*0.6+R62*1+S62*1</f>
        <v/>
      </c>
      <c r="AB62" s="34">
        <f>T62*0.2+N62*0.2+O62*0.3+P62*0.5+Q62*0.6+R62*1+S62*1</f>
        <v/>
      </c>
      <c r="AD62" s="34">
        <f>IF($AC62&gt;0,IF(VLOOKUP($AC62,Resource!$B$2:$AE$460,6,FALSE)&gt;0,VLOOKUP($AC62,Resource!$B$2:$AE$460,6,FALSE),"--INPUT--"),"")</f>
        <v/>
      </c>
      <c r="AE62" s="34">
        <f>IF($AC62&gt;0,IF(VLOOKUP($AC62,Resource!$B$2:$AE$460,25,FALSE)&gt;0,VLOOKUP($AC62,Resource!$B$2:$AE$460,25,FALSE),"--INPUT--"),"")</f>
        <v/>
      </c>
      <c r="AG62" s="619" t="n"/>
      <c r="AH62" s="619" t="n"/>
      <c r="AJ62" s="34">
        <f>IF($AI62&gt;0,IF(VLOOKUP($AI62,Resource!$B$2:$AE$460,6,FALSE)&gt;0,VLOOKUP($AI62,Resource!$B$2:$AE$460,6,FALSE),"--INPUT--"),"")</f>
        <v/>
      </c>
      <c r="AK62" s="34">
        <f>IF($AI62&gt;0,IF(VLOOKUP($AI62,Resource!$B$2:$AE$460,25,FALSE)&gt;0,VLOOKUP($AI62,Resource!$B$2:$AE$460,25,FALSE),"--INPUT--"),"")</f>
        <v/>
      </c>
      <c r="AL62" s="619" t="n"/>
      <c r="AM62" s="619" t="n"/>
      <c r="AN62" s="34">
        <f>AA62</f>
        <v/>
      </c>
      <c r="AO62" s="621">
        <f>IF(ISNA(IF(AC62="",0,AN62*VLOOKUP(AC62,Resource!$B$2:$AE$465,8,FALSE))),0,IF(AC62="",0,AN62*VLOOKUP(AC62,Resource!$B$2:$AE$465,8,FALSE)))</f>
        <v/>
      </c>
      <c r="AP62" s="620" t="n"/>
      <c r="AQ62" s="286" t="n"/>
      <c r="AR62" s="34">
        <f>AB62</f>
        <v/>
      </c>
      <c r="AS62" s="621">
        <f>IF(ISNA(IF(AI62="",0,AR62*VLOOKUP(AI62,Resource!$B$2:$AE$465,9,FALSE))),0,IF(AI62="",0,AR62*VLOOKUP(AI62,Resource!$B$2:$AE$465,9,FALSE)))</f>
        <v/>
      </c>
      <c r="AT62" s="620" t="n"/>
      <c r="AU62" s="286" t="n"/>
      <c r="AV62" s="620">
        <f>Z62</f>
        <v/>
      </c>
      <c r="AW62" s="72" t="n"/>
      <c r="BA62" s="620" t="n"/>
      <c r="BC62" s="620">
        <f>AO62+AS62</f>
        <v/>
      </c>
      <c r="BD62" s="620">
        <f>BH62-BC62</f>
        <v/>
      </c>
      <c r="BE62" s="479">
        <f>IF(AV62=0,"        --",BD62/BH62)</f>
        <v/>
      </c>
      <c r="BF62" s="620" t="n"/>
      <c r="BG62" s="620" t="n"/>
      <c r="BH62" s="620">
        <f>Z62+BA62+BF62</f>
        <v/>
      </c>
    </row>
    <row r="63" customFormat="1" s="34">
      <c r="A63" s="618" t="n"/>
      <c r="B63" s="619" t="n"/>
      <c r="J63" s="619" t="n"/>
      <c r="U63" s="620" t="n"/>
      <c r="X63" s="620" t="n"/>
      <c r="Y63" s="620" t="n"/>
      <c r="Z63" s="620" t="n"/>
      <c r="AA63" s="34">
        <f>T63*0.2+N63*0+O63*0.3+P63*0.5+Q63*0.6+R63*1+S63*1</f>
        <v/>
      </c>
      <c r="AB63" s="34">
        <f>T63*0.2+N63*0.2+O63*0.3+P63*0.5+Q63*0.6+R63*1+S63*1</f>
        <v/>
      </c>
      <c r="AD63" s="34">
        <f>IF($AC63&gt;0,IF(VLOOKUP($AC63,Resource!$B$2:$AE$460,6,FALSE)&gt;0,VLOOKUP($AC63,Resource!$B$2:$AE$460,6,FALSE),"--INPUT--"),"")</f>
        <v/>
      </c>
      <c r="AE63" s="34">
        <f>IF($AC63&gt;0,IF(VLOOKUP($AC63,Resource!$B$2:$AE$460,25,FALSE)&gt;0,VLOOKUP($AC63,Resource!$B$2:$AE$460,25,FALSE),"--INPUT--"),"")</f>
        <v/>
      </c>
      <c r="AG63" s="619" t="n"/>
      <c r="AH63" s="619" t="n"/>
      <c r="AJ63" s="34">
        <f>IF($AI63&gt;0,IF(VLOOKUP($AI63,Resource!$B$2:$AE$460,6,FALSE)&gt;0,VLOOKUP($AI63,Resource!$B$2:$AE$460,6,FALSE),"--INPUT--"),"")</f>
        <v/>
      </c>
      <c r="AK63" s="34">
        <f>IF($AI63&gt;0,IF(VLOOKUP($AI63,Resource!$B$2:$AE$460,25,FALSE)&gt;0,VLOOKUP($AI63,Resource!$B$2:$AE$460,25,FALSE),"--INPUT--"),"")</f>
        <v/>
      </c>
      <c r="AL63" s="619" t="n"/>
      <c r="AM63" s="619" t="n"/>
      <c r="AN63" s="34">
        <f>AA63</f>
        <v/>
      </c>
      <c r="AO63" s="621">
        <f>IF(ISNA(IF(AC63="",0,AN63*VLOOKUP(AC63,Resource!$B$2:$AE$465,8,FALSE))),0,IF(AC63="",0,AN63*VLOOKUP(AC63,Resource!$B$2:$AE$465,8,FALSE)))</f>
        <v/>
      </c>
      <c r="AP63" s="620" t="n"/>
      <c r="AQ63" s="286" t="n"/>
      <c r="AR63" s="34">
        <f>AB63</f>
        <v/>
      </c>
      <c r="AS63" s="621">
        <f>IF(ISNA(IF(AI63="",0,AR63*VLOOKUP(AI63,Resource!$B$2:$AE$465,9,FALSE))),0,IF(AI63="",0,AR63*VLOOKUP(AI63,Resource!$B$2:$AE$465,9,FALSE)))</f>
        <v/>
      </c>
      <c r="AT63" s="620" t="n"/>
      <c r="AU63" s="286" t="n"/>
      <c r="AV63" s="620">
        <f>Z63</f>
        <v/>
      </c>
      <c r="AW63" s="72" t="n"/>
      <c r="BA63" s="620" t="n"/>
      <c r="BC63" s="620">
        <f>AO63+AS63</f>
        <v/>
      </c>
      <c r="BD63" s="620">
        <f>BH63-BC63</f>
        <v/>
      </c>
      <c r="BE63" s="479">
        <f>IF(AV63=0,"        --",BD63/BH63)</f>
        <v/>
      </c>
      <c r="BF63" s="620" t="n"/>
      <c r="BG63" s="620" t="n"/>
      <c r="BH63" s="620">
        <f>Z63+BA63+BF63</f>
        <v/>
      </c>
    </row>
    <row r="64" customFormat="1" s="34">
      <c r="A64" s="618" t="n"/>
      <c r="B64" s="619" t="n"/>
      <c r="J64" s="619" t="n"/>
      <c r="U64" s="620" t="n"/>
      <c r="X64" s="620" t="n"/>
      <c r="Y64" s="620" t="n"/>
      <c r="Z64" s="620" t="n"/>
      <c r="AA64" s="34">
        <f>T64*0.2+N64*0+O64*0.3+P64*0.5+Q64*0.6+R64*1+S64*1</f>
        <v/>
      </c>
      <c r="AB64" s="34">
        <f>T64*0.2+N64*0.2+O64*0.3+P64*0.5+Q64*0.6+R64*1+S64*1</f>
        <v/>
      </c>
      <c r="AD64" s="34">
        <f>IF($AC64&gt;0,IF(VLOOKUP($AC64,Resource!$B$2:$AE$460,6,FALSE)&gt;0,VLOOKUP($AC64,Resource!$B$2:$AE$460,6,FALSE),"--INPUT--"),"")</f>
        <v/>
      </c>
      <c r="AE64" s="34">
        <f>IF($AC64&gt;0,IF(VLOOKUP($AC64,Resource!$B$2:$AE$460,25,FALSE)&gt;0,VLOOKUP($AC64,Resource!$B$2:$AE$460,25,FALSE),"--INPUT--"),"")</f>
        <v/>
      </c>
      <c r="AG64" s="619" t="n"/>
      <c r="AH64" s="619" t="n"/>
      <c r="AJ64" s="34">
        <f>IF($AI64&gt;0,IF(VLOOKUP($AI64,Resource!$B$2:$AE$460,6,FALSE)&gt;0,VLOOKUP($AI64,Resource!$B$2:$AE$460,6,FALSE),"--INPUT--"),"")</f>
        <v/>
      </c>
      <c r="AK64" s="34">
        <f>IF($AI64&gt;0,IF(VLOOKUP($AI64,Resource!$B$2:$AE$460,25,FALSE)&gt;0,VLOOKUP($AI64,Resource!$B$2:$AE$460,25,FALSE),"--INPUT--"),"")</f>
        <v/>
      </c>
      <c r="AL64" s="619" t="n"/>
      <c r="AM64" s="619" t="n"/>
      <c r="AN64" s="34">
        <f>AA64</f>
        <v/>
      </c>
      <c r="AO64" s="621">
        <f>IF(ISNA(IF(AC64="",0,AN64*VLOOKUP(AC64,Resource!$B$2:$AE$465,8,FALSE))),0,IF(AC64="",0,AN64*VLOOKUP(AC64,Resource!$B$2:$AE$465,8,FALSE)))</f>
        <v/>
      </c>
      <c r="AP64" s="620" t="n"/>
      <c r="AQ64" s="286" t="n"/>
      <c r="AR64" s="34">
        <f>AB64</f>
        <v/>
      </c>
      <c r="AS64" s="621">
        <f>IF(ISNA(IF(AI64="",0,AR64*VLOOKUP(AI64,Resource!$B$2:$AE$465,9,FALSE))),0,IF(AI64="",0,AR64*VLOOKUP(AI64,Resource!$B$2:$AE$465,9,FALSE)))</f>
        <v/>
      </c>
      <c r="AT64" s="620" t="n"/>
      <c r="AU64" s="286" t="n"/>
      <c r="AV64" s="620">
        <f>Z64</f>
        <v/>
      </c>
      <c r="AW64" s="72" t="n"/>
      <c r="BA64" s="620" t="n"/>
      <c r="BC64" s="620">
        <f>AO64+AS64</f>
        <v/>
      </c>
      <c r="BD64" s="620">
        <f>BH64-BC64</f>
        <v/>
      </c>
      <c r="BE64" s="479">
        <f>IF(AV64=0,"        --",BD64/BH64)</f>
        <v/>
      </c>
      <c r="BF64" s="620" t="n"/>
      <c r="BG64" s="620" t="n"/>
      <c r="BH64" s="620">
        <f>Z64+BA64+BF64</f>
        <v/>
      </c>
    </row>
    <row r="65" customFormat="1" s="34">
      <c r="A65" s="618" t="n"/>
      <c r="B65" s="619" t="n"/>
      <c r="J65" s="619" t="n"/>
      <c r="U65" s="620" t="n"/>
      <c r="X65" s="620" t="n"/>
      <c r="Y65" s="620" t="n"/>
      <c r="Z65" s="620" t="n"/>
      <c r="AA65" s="34">
        <f>T65*0.2+N65*0+O65*0.3+P65*0.5+Q65*0.6+R65*1+S65*1</f>
        <v/>
      </c>
      <c r="AB65" s="34">
        <f>T65*0.2+N65*0.2+O65*0.3+P65*0.5+Q65*0.6+R65*1+S65*1</f>
        <v/>
      </c>
      <c r="AD65" s="34">
        <f>IF($AC65&gt;0,IF(VLOOKUP($AC65,Resource!$B$2:$AE$460,6,FALSE)&gt;0,VLOOKUP($AC65,Resource!$B$2:$AE$460,6,FALSE),"--INPUT--"),"")</f>
        <v/>
      </c>
      <c r="AE65" s="34">
        <f>IF($AC65&gt;0,IF(VLOOKUP($AC65,Resource!$B$2:$AE$460,25,FALSE)&gt;0,VLOOKUP($AC65,Resource!$B$2:$AE$460,25,FALSE),"--INPUT--"),"")</f>
        <v/>
      </c>
      <c r="AG65" s="619" t="n"/>
      <c r="AH65" s="619" t="n"/>
      <c r="AJ65" s="34">
        <f>IF($AI65&gt;0,IF(VLOOKUP($AI65,Resource!$B$2:$AE$460,6,FALSE)&gt;0,VLOOKUP($AI65,Resource!$B$2:$AE$460,6,FALSE),"--INPUT--"),"")</f>
        <v/>
      </c>
      <c r="AK65" s="34">
        <f>IF($AI65&gt;0,IF(VLOOKUP($AI65,Resource!$B$2:$AE$460,25,FALSE)&gt;0,VLOOKUP($AI65,Resource!$B$2:$AE$460,25,FALSE),"--INPUT--"),"")</f>
        <v/>
      </c>
      <c r="AL65" s="619" t="n"/>
      <c r="AM65" s="619" t="n"/>
      <c r="AN65" s="34">
        <f>AA65</f>
        <v/>
      </c>
      <c r="AO65" s="621">
        <f>IF(ISNA(IF(AC65="",0,AN65*VLOOKUP(AC65,Resource!$B$2:$AE$465,8,FALSE))),0,IF(AC65="",0,AN65*VLOOKUP(AC65,Resource!$B$2:$AE$465,8,FALSE)))</f>
        <v/>
      </c>
      <c r="AP65" s="620" t="n"/>
      <c r="AQ65" s="286" t="n"/>
      <c r="AR65" s="34">
        <f>AB65</f>
        <v/>
      </c>
      <c r="AS65" s="621">
        <f>IF(ISNA(IF(AI65="",0,AR65*VLOOKUP(AI65,Resource!$B$2:$AE$465,9,FALSE))),0,IF(AI65="",0,AR65*VLOOKUP(AI65,Resource!$B$2:$AE$465,9,FALSE)))</f>
        <v/>
      </c>
      <c r="AT65" s="620" t="n"/>
      <c r="AU65" s="286" t="n"/>
      <c r="AV65" s="620">
        <f>Z65</f>
        <v/>
      </c>
      <c r="AW65" s="72" t="n"/>
      <c r="BA65" s="620" t="n"/>
      <c r="BC65" s="620">
        <f>AO65+AS65</f>
        <v/>
      </c>
      <c r="BD65" s="620">
        <f>BH65-BC65</f>
        <v/>
      </c>
      <c r="BE65" s="479">
        <f>IF(AV65=0,"        --",BD65/BH65)</f>
        <v/>
      </c>
      <c r="BF65" s="620" t="n"/>
      <c r="BG65" s="620" t="n"/>
      <c r="BH65" s="620">
        <f>Z65+BA65+BF65</f>
        <v/>
      </c>
    </row>
    <row r="66" customFormat="1" s="34">
      <c r="A66" s="618" t="n"/>
      <c r="B66" s="619" t="n"/>
      <c r="J66" s="619" t="n"/>
      <c r="U66" s="620" t="n"/>
      <c r="X66" s="620" t="n"/>
      <c r="Y66" s="620" t="n"/>
      <c r="Z66" s="620" t="n"/>
      <c r="AA66" s="34">
        <f>T66*0.2+N66*0+O66*0.3+P66*0.5+Q66*0.6+R66*1+S66*1</f>
        <v/>
      </c>
      <c r="AB66" s="34">
        <f>T66*0.2+N66*0.2+O66*0.3+P66*0.5+Q66*0.6+R66*1+S66*1</f>
        <v/>
      </c>
      <c r="AD66" s="34">
        <f>IF($AC66&gt;0,IF(VLOOKUP($AC66,Resource!$B$2:$AE$460,6,FALSE)&gt;0,VLOOKUP($AC66,Resource!$B$2:$AE$460,6,FALSE),"--INPUT--"),"")</f>
        <v/>
      </c>
      <c r="AE66" s="34">
        <f>IF($AC66&gt;0,IF(VLOOKUP($AC66,Resource!$B$2:$AE$460,25,FALSE)&gt;0,VLOOKUP($AC66,Resource!$B$2:$AE$460,25,FALSE),"--INPUT--"),"")</f>
        <v/>
      </c>
      <c r="AG66" s="619" t="n"/>
      <c r="AH66" s="619" t="n"/>
      <c r="AJ66" s="34">
        <f>IF($AI66&gt;0,IF(VLOOKUP($AI66,Resource!$B$2:$AE$460,6,FALSE)&gt;0,VLOOKUP($AI66,Resource!$B$2:$AE$460,6,FALSE),"--INPUT--"),"")</f>
        <v/>
      </c>
      <c r="AK66" s="34">
        <f>IF($AI66&gt;0,IF(VLOOKUP($AI66,Resource!$B$2:$AE$460,25,FALSE)&gt;0,VLOOKUP($AI66,Resource!$B$2:$AE$460,25,FALSE),"--INPUT--"),"")</f>
        <v/>
      </c>
      <c r="AL66" s="619" t="n"/>
      <c r="AM66" s="619" t="n"/>
      <c r="AN66" s="34">
        <f>AA66</f>
        <v/>
      </c>
      <c r="AO66" s="621">
        <f>IF(ISNA(IF(AC66="",0,AN66*VLOOKUP(AC66,Resource!$B$2:$AE$465,8,FALSE))),0,IF(AC66="",0,AN66*VLOOKUP(AC66,Resource!$B$2:$AE$465,8,FALSE)))</f>
        <v/>
      </c>
      <c r="AP66" s="620" t="n"/>
      <c r="AQ66" s="286" t="n"/>
      <c r="AR66" s="34">
        <f>AB66</f>
        <v/>
      </c>
      <c r="AS66" s="621">
        <f>IF(ISNA(IF(AI66="",0,AR66*VLOOKUP(AI66,Resource!$B$2:$AE$465,9,FALSE))),0,IF(AI66="",0,AR66*VLOOKUP(AI66,Resource!$B$2:$AE$465,9,FALSE)))</f>
        <v/>
      </c>
      <c r="AT66" s="620" t="n"/>
      <c r="AU66" s="286" t="n"/>
      <c r="AV66" s="620">
        <f>Z66</f>
        <v/>
      </c>
      <c r="AW66" s="72" t="n"/>
      <c r="BA66" s="620" t="n"/>
      <c r="BC66" s="620">
        <f>AO66+AS66</f>
        <v/>
      </c>
      <c r="BD66" s="620">
        <f>BH66-BC66</f>
        <v/>
      </c>
      <c r="BE66" s="479">
        <f>IF(AV66=0,"        --",BD66/BH66)</f>
        <v/>
      </c>
      <c r="BF66" s="620" t="n"/>
      <c r="BG66" s="620" t="n"/>
      <c r="BH66" s="620">
        <f>Z66+BA66+BF66</f>
        <v/>
      </c>
    </row>
    <row r="67" customFormat="1" s="34">
      <c r="A67" s="618" t="n"/>
      <c r="B67" s="619" t="n"/>
      <c r="J67" s="619" t="n"/>
      <c r="U67" s="620" t="n"/>
      <c r="X67" s="620" t="n"/>
      <c r="Y67" s="620" t="n"/>
      <c r="Z67" s="620" t="n"/>
      <c r="AA67" s="34">
        <f>T67*0.2+N67*0+O67*0.3+P67*0.5+Q67*0.6+R67*1+S67*1</f>
        <v/>
      </c>
      <c r="AB67" s="34">
        <f>T67*0.2+N67*0.2+O67*0.3+P67*0.5+Q67*0.6+R67*1+S67*1</f>
        <v/>
      </c>
      <c r="AD67" s="34">
        <f>IF($AC67&gt;0,IF(VLOOKUP($AC67,Resource!$B$2:$AE$460,6,FALSE)&gt;0,VLOOKUP($AC67,Resource!$B$2:$AE$460,6,FALSE),"--INPUT--"),"")</f>
        <v/>
      </c>
      <c r="AE67" s="34">
        <f>IF($AC67&gt;0,IF(VLOOKUP($AC67,Resource!$B$2:$AE$460,25,FALSE)&gt;0,VLOOKUP($AC67,Resource!$B$2:$AE$460,25,FALSE),"--INPUT--"),"")</f>
        <v/>
      </c>
      <c r="AG67" s="619" t="n"/>
      <c r="AH67" s="619" t="n"/>
      <c r="AJ67" s="34">
        <f>IF($AI67&gt;0,IF(VLOOKUP($AI67,Resource!$B$2:$AE$460,6,FALSE)&gt;0,VLOOKUP($AI67,Resource!$B$2:$AE$460,6,FALSE),"--INPUT--"),"")</f>
        <v/>
      </c>
      <c r="AK67" s="34">
        <f>IF($AI67&gt;0,IF(VLOOKUP($AI67,Resource!$B$2:$AE$460,25,FALSE)&gt;0,VLOOKUP($AI67,Resource!$B$2:$AE$460,25,FALSE),"--INPUT--"),"")</f>
        <v/>
      </c>
      <c r="AL67" s="619" t="n"/>
      <c r="AM67" s="619" t="n"/>
      <c r="AN67" s="34">
        <f>AA67</f>
        <v/>
      </c>
      <c r="AO67" s="621">
        <f>IF(ISNA(IF(AC67="",0,AN67*VLOOKUP(AC67,Resource!$B$2:$AE$465,8,FALSE))),0,IF(AC67="",0,AN67*VLOOKUP(AC67,Resource!$B$2:$AE$465,8,FALSE)))</f>
        <v/>
      </c>
      <c r="AP67" s="620" t="n"/>
      <c r="AQ67" s="286" t="n"/>
      <c r="AR67" s="34">
        <f>AB67</f>
        <v/>
      </c>
      <c r="AS67" s="621">
        <f>IF(ISNA(IF(AI67="",0,AR67*VLOOKUP(AI67,Resource!$B$2:$AE$465,9,FALSE))),0,IF(AI67="",0,AR67*VLOOKUP(AI67,Resource!$B$2:$AE$465,9,FALSE)))</f>
        <v/>
      </c>
      <c r="AT67" s="620" t="n"/>
      <c r="AU67" s="286" t="n"/>
      <c r="AV67" s="620">
        <f>Z67</f>
        <v/>
      </c>
      <c r="AW67" s="72" t="n"/>
      <c r="BA67" s="620" t="n"/>
      <c r="BC67" s="620">
        <f>AO67+AS67</f>
        <v/>
      </c>
      <c r="BD67" s="620">
        <f>BH67-BC67</f>
        <v/>
      </c>
      <c r="BE67" s="479">
        <f>IF(AV67=0,"        --",BD67/BH67)</f>
        <v/>
      </c>
      <c r="BF67" s="620" t="n"/>
      <c r="BG67" s="620" t="n"/>
      <c r="BH67" s="620">
        <f>Z67+BA67+BF67</f>
        <v/>
      </c>
    </row>
    <row r="68" customFormat="1" s="34">
      <c r="A68" s="618" t="n"/>
      <c r="B68" s="619" t="n"/>
      <c r="J68" s="619" t="n"/>
      <c r="U68" s="620" t="n"/>
      <c r="X68" s="620" t="n"/>
      <c r="Y68" s="620" t="n"/>
      <c r="Z68" s="620" t="n"/>
      <c r="AA68" s="34">
        <f>T68*0.2+N68*0+O68*0.3+P68*0.5+Q68*0.6+R68*1+S68*1</f>
        <v/>
      </c>
      <c r="AB68" s="34">
        <f>T68*0.2+N68*0.2+O68*0.3+P68*0.5+Q68*0.6+R68*1+S68*1</f>
        <v/>
      </c>
      <c r="AD68" s="34">
        <f>IF($AC68&gt;0,IF(VLOOKUP($AC68,Resource!$B$2:$AE$460,6,FALSE)&gt;0,VLOOKUP($AC68,Resource!$B$2:$AE$460,6,FALSE),"--INPUT--"),"")</f>
        <v/>
      </c>
      <c r="AE68" s="34">
        <f>IF($AC68&gt;0,IF(VLOOKUP($AC68,Resource!$B$2:$AE$460,25,FALSE)&gt;0,VLOOKUP($AC68,Resource!$B$2:$AE$460,25,FALSE),"--INPUT--"),"")</f>
        <v/>
      </c>
      <c r="AG68" s="619" t="n"/>
      <c r="AH68" s="619" t="n"/>
      <c r="AJ68" s="34">
        <f>IF($AI68&gt;0,IF(VLOOKUP($AI68,Resource!$B$2:$AE$460,6,FALSE)&gt;0,VLOOKUP($AI68,Resource!$B$2:$AE$460,6,FALSE),"--INPUT--"),"")</f>
        <v/>
      </c>
      <c r="AK68" s="34">
        <f>IF($AI68&gt;0,IF(VLOOKUP($AI68,Resource!$B$2:$AE$460,25,FALSE)&gt;0,VLOOKUP($AI68,Resource!$B$2:$AE$460,25,FALSE),"--INPUT--"),"")</f>
        <v/>
      </c>
      <c r="AL68" s="619" t="n"/>
      <c r="AM68" s="619" t="n"/>
      <c r="AN68" s="34">
        <f>AA68</f>
        <v/>
      </c>
      <c r="AO68" s="621">
        <f>IF(ISNA(IF(AC68="",0,AN68*VLOOKUP(AC68,Resource!$B$2:$AE$465,8,FALSE))),0,IF(AC68="",0,AN68*VLOOKUP(AC68,Resource!$B$2:$AE$465,8,FALSE)))</f>
        <v/>
      </c>
      <c r="AP68" s="620" t="n"/>
      <c r="AQ68" s="286" t="n"/>
      <c r="AR68" s="34">
        <f>AB68</f>
        <v/>
      </c>
      <c r="AS68" s="621">
        <f>IF(ISNA(IF(AI68="",0,AR68*VLOOKUP(AI68,Resource!$B$2:$AE$465,9,FALSE))),0,IF(AI68="",0,AR68*VLOOKUP(AI68,Resource!$B$2:$AE$465,9,FALSE)))</f>
        <v/>
      </c>
      <c r="AT68" s="620" t="n"/>
      <c r="AU68" s="286" t="n"/>
      <c r="AV68" s="620">
        <f>Z68</f>
        <v/>
      </c>
      <c r="AW68" s="72" t="n"/>
      <c r="BA68" s="620" t="n"/>
      <c r="BC68" s="620">
        <f>AO68+AS68</f>
        <v/>
      </c>
      <c r="BD68" s="620">
        <f>BH68-BC68</f>
        <v/>
      </c>
      <c r="BE68" s="479">
        <f>IF(AV68=0,"        --",BD68/BH68)</f>
        <v/>
      </c>
      <c r="BF68" s="620" t="n"/>
      <c r="BG68" s="620" t="n"/>
      <c r="BH68" s="620">
        <f>Z68+BA68+BF68</f>
        <v/>
      </c>
    </row>
    <row r="69" customFormat="1" s="34">
      <c r="A69" s="618" t="n"/>
      <c r="B69" s="619" t="n"/>
      <c r="J69" s="619" t="n"/>
      <c r="U69" s="620" t="n"/>
      <c r="X69" s="620" t="n"/>
      <c r="Y69" s="620" t="n"/>
      <c r="Z69" s="620" t="n"/>
      <c r="AA69" s="34">
        <f>T69*0.2+N69*0+O69*0.3+P69*0.5+Q69*0.6+R69*1+S69*1</f>
        <v/>
      </c>
      <c r="AB69" s="34">
        <f>T69*0.2+N69*0.2+O69*0.3+P69*0.5+Q69*0.6+R69*1+S69*1</f>
        <v/>
      </c>
      <c r="AD69" s="34">
        <f>IF($AC69&gt;0,IF(VLOOKUP($AC69,Resource!$B$2:$AE$460,6,FALSE)&gt;0,VLOOKUP($AC69,Resource!$B$2:$AE$460,6,FALSE),"--INPUT--"),"")</f>
        <v/>
      </c>
      <c r="AE69" s="34">
        <f>IF($AC69&gt;0,IF(VLOOKUP($AC69,Resource!$B$2:$AE$460,25,FALSE)&gt;0,VLOOKUP($AC69,Resource!$B$2:$AE$460,25,FALSE),"--INPUT--"),"")</f>
        <v/>
      </c>
      <c r="AG69" s="619" t="n"/>
      <c r="AH69" s="619" t="n"/>
      <c r="AJ69" s="34">
        <f>IF($AI69&gt;0,IF(VLOOKUP($AI69,Resource!$B$2:$AE$460,6,FALSE)&gt;0,VLOOKUP($AI69,Resource!$B$2:$AE$460,6,FALSE),"--INPUT--"),"")</f>
        <v/>
      </c>
      <c r="AK69" s="34">
        <f>IF($AI69&gt;0,IF(VLOOKUP($AI69,Resource!$B$2:$AE$460,25,FALSE)&gt;0,VLOOKUP($AI69,Resource!$B$2:$AE$460,25,FALSE),"--INPUT--"),"")</f>
        <v/>
      </c>
      <c r="AL69" s="619" t="n"/>
      <c r="AM69" s="619" t="n"/>
      <c r="AN69" s="34">
        <f>AA69</f>
        <v/>
      </c>
      <c r="AO69" s="621">
        <f>IF(ISNA(IF(AC69="",0,AN69*VLOOKUP(AC69,Resource!$B$2:$AE$465,8,FALSE))),0,IF(AC69="",0,AN69*VLOOKUP(AC69,Resource!$B$2:$AE$465,8,FALSE)))</f>
        <v/>
      </c>
      <c r="AP69" s="620" t="n"/>
      <c r="AQ69" s="286" t="n"/>
      <c r="AR69" s="34">
        <f>AB69</f>
        <v/>
      </c>
      <c r="AS69" s="621">
        <f>IF(ISNA(IF(AI69="",0,AR69*VLOOKUP(AI69,Resource!$B$2:$AE$465,9,FALSE))),0,IF(AI69="",0,AR69*VLOOKUP(AI69,Resource!$B$2:$AE$465,9,FALSE)))</f>
        <v/>
      </c>
      <c r="AT69" s="620" t="n"/>
      <c r="AU69" s="286" t="n"/>
      <c r="AV69" s="620">
        <f>Z69</f>
        <v/>
      </c>
      <c r="AW69" s="72" t="n"/>
      <c r="BA69" s="620" t="n"/>
      <c r="BC69" s="620">
        <f>AO69+AS69</f>
        <v/>
      </c>
      <c r="BD69" s="620">
        <f>BH69-BC69</f>
        <v/>
      </c>
      <c r="BE69" s="479">
        <f>IF(AV69=0,"        --",BD69/BH69)</f>
        <v/>
      </c>
      <c r="BF69" s="620" t="n"/>
      <c r="BG69" s="620" t="n"/>
      <c r="BH69" s="620">
        <f>Z69+BA69+BF69</f>
        <v/>
      </c>
    </row>
    <row r="70" customFormat="1" s="34">
      <c r="A70" s="618" t="n"/>
      <c r="B70" s="619" t="n"/>
      <c r="J70" s="619" t="n"/>
      <c r="U70" s="620" t="n"/>
      <c r="X70" s="620" t="n"/>
      <c r="Y70" s="620" t="n"/>
      <c r="Z70" s="620" t="n"/>
      <c r="AA70" s="34">
        <f>T70*0.2+N70*0+O70*0.3+P70*0.5+Q70*0.6+R70*1+S70*1</f>
        <v/>
      </c>
      <c r="AB70" s="34">
        <f>T70*0.2+N70*0.2+O70*0.3+P70*0.5+Q70*0.6+R70*1+S70*1</f>
        <v/>
      </c>
      <c r="AD70" s="34">
        <f>IF($AC70&gt;0,IF(VLOOKUP($AC70,Resource!$B$2:$AE$460,6,FALSE)&gt;0,VLOOKUP($AC70,Resource!$B$2:$AE$460,6,FALSE),"--INPUT--"),"")</f>
        <v/>
      </c>
      <c r="AE70" s="34">
        <f>IF($AC70&gt;0,IF(VLOOKUP($AC70,Resource!$B$2:$AE$460,25,FALSE)&gt;0,VLOOKUP($AC70,Resource!$B$2:$AE$460,25,FALSE),"--INPUT--"),"")</f>
        <v/>
      </c>
      <c r="AG70" s="619" t="n"/>
      <c r="AH70" s="619" t="n"/>
      <c r="AJ70" s="34">
        <f>IF($AI70&gt;0,IF(VLOOKUP($AI70,Resource!$B$2:$AE$460,6,FALSE)&gt;0,VLOOKUP($AI70,Resource!$B$2:$AE$460,6,FALSE),"--INPUT--"),"")</f>
        <v/>
      </c>
      <c r="AK70" s="34">
        <f>IF($AI70&gt;0,IF(VLOOKUP($AI70,Resource!$B$2:$AE$460,25,FALSE)&gt;0,VLOOKUP($AI70,Resource!$B$2:$AE$460,25,FALSE),"--INPUT--"),"")</f>
        <v/>
      </c>
      <c r="AL70" s="619" t="n"/>
      <c r="AM70" s="619" t="n"/>
      <c r="AN70" s="34">
        <f>AA70</f>
        <v/>
      </c>
      <c r="AO70" s="621">
        <f>IF(ISNA(IF(AC70="",0,AN70*VLOOKUP(AC70,Resource!$B$2:$AE$465,8,FALSE))),0,IF(AC70="",0,AN70*VLOOKUP(AC70,Resource!$B$2:$AE$465,8,FALSE)))</f>
        <v/>
      </c>
      <c r="AP70" s="620" t="n"/>
      <c r="AQ70" s="286" t="n"/>
      <c r="AR70" s="34">
        <f>AB70</f>
        <v/>
      </c>
      <c r="AS70" s="621">
        <f>IF(ISNA(IF(AI70="",0,AR70*VLOOKUP(AI70,Resource!$B$2:$AE$465,9,FALSE))),0,IF(AI70="",0,AR70*VLOOKUP(AI70,Resource!$B$2:$AE$465,9,FALSE)))</f>
        <v/>
      </c>
      <c r="AT70" s="620" t="n"/>
      <c r="AU70" s="286" t="n"/>
      <c r="AV70" s="620">
        <f>Z70</f>
        <v/>
      </c>
      <c r="AW70" s="72" t="n"/>
      <c r="BA70" s="620" t="n"/>
      <c r="BC70" s="620">
        <f>AO70+AS70</f>
        <v/>
      </c>
      <c r="BD70" s="620">
        <f>BH70-BC70</f>
        <v/>
      </c>
      <c r="BE70" s="479">
        <f>IF(AV70=0,"        --",BD70/BH70)</f>
        <v/>
      </c>
      <c r="BF70" s="620" t="n"/>
      <c r="BG70" s="620" t="n"/>
      <c r="BH70" s="620">
        <f>Z70+BA70+BF70</f>
        <v/>
      </c>
    </row>
    <row r="71" customFormat="1" s="34">
      <c r="A71" s="618" t="n"/>
      <c r="B71" s="619" t="n"/>
      <c r="J71" s="619" t="n"/>
      <c r="U71" s="620" t="n"/>
      <c r="X71" s="620" t="n"/>
      <c r="Y71" s="620" t="n"/>
      <c r="Z71" s="620" t="n"/>
      <c r="AA71" s="34">
        <f>T71*0.2+N71*0+O71*0.3+P71*0.5+Q71*0.6+R71*1+S71*1</f>
        <v/>
      </c>
      <c r="AB71" s="34">
        <f>T71*0.2+N71*0.2+O71*0.3+P71*0.5+Q71*0.6+R71*1+S71*1</f>
        <v/>
      </c>
      <c r="AD71" s="34">
        <f>IF($AC71&gt;0,IF(VLOOKUP($AC71,Resource!$B$2:$AE$460,6,FALSE)&gt;0,VLOOKUP($AC71,Resource!$B$2:$AE$460,6,FALSE),"--INPUT--"),"")</f>
        <v/>
      </c>
      <c r="AE71" s="34">
        <f>IF($AC71&gt;0,IF(VLOOKUP($AC71,Resource!$B$2:$AE$460,25,FALSE)&gt;0,VLOOKUP($AC71,Resource!$B$2:$AE$460,25,FALSE),"--INPUT--"),"")</f>
        <v/>
      </c>
      <c r="AG71" s="619" t="n"/>
      <c r="AH71" s="619" t="n"/>
      <c r="AJ71" s="34">
        <f>IF($AI71&gt;0,IF(VLOOKUP($AI71,Resource!$B$2:$AE$460,6,FALSE)&gt;0,VLOOKUP($AI71,Resource!$B$2:$AE$460,6,FALSE),"--INPUT--"),"")</f>
        <v/>
      </c>
      <c r="AK71" s="34">
        <f>IF($AI71&gt;0,IF(VLOOKUP($AI71,Resource!$B$2:$AE$460,25,FALSE)&gt;0,VLOOKUP($AI71,Resource!$B$2:$AE$460,25,FALSE),"--INPUT--"),"")</f>
        <v/>
      </c>
      <c r="AL71" s="619" t="n"/>
      <c r="AM71" s="619" t="n"/>
      <c r="AN71" s="34">
        <f>AA71</f>
        <v/>
      </c>
      <c r="AO71" s="621">
        <f>IF(ISNA(IF(AC71="",0,AN71*VLOOKUP(AC71,Resource!$B$2:$AE$465,8,FALSE))),0,IF(AC71="",0,AN71*VLOOKUP(AC71,Resource!$B$2:$AE$465,8,FALSE)))</f>
        <v/>
      </c>
      <c r="AP71" s="620" t="n"/>
      <c r="AQ71" s="286" t="n"/>
      <c r="AR71" s="34">
        <f>AB71</f>
        <v/>
      </c>
      <c r="AS71" s="621">
        <f>IF(ISNA(IF(AI71="",0,AR71*VLOOKUP(AI71,Resource!$B$2:$AE$465,9,FALSE))),0,IF(AI71="",0,AR71*VLOOKUP(AI71,Resource!$B$2:$AE$465,9,FALSE)))</f>
        <v/>
      </c>
      <c r="AT71" s="620" t="n"/>
      <c r="AU71" s="286" t="n"/>
      <c r="AV71" s="620">
        <f>Z71</f>
        <v/>
      </c>
      <c r="AW71" s="72" t="n"/>
      <c r="BA71" s="620" t="n"/>
      <c r="BC71" s="620">
        <f>AO71+AS71</f>
        <v/>
      </c>
      <c r="BD71" s="620">
        <f>BH71-BC71</f>
        <v/>
      </c>
      <c r="BE71" s="479">
        <f>IF(AV71=0,"        --",BD71/BH71)</f>
        <v/>
      </c>
      <c r="BF71" s="620" t="n"/>
      <c r="BG71" s="620" t="n"/>
      <c r="BH71" s="620">
        <f>Z71+BA71+BF71</f>
        <v/>
      </c>
    </row>
    <row r="72" customFormat="1" s="34">
      <c r="A72" s="618" t="n"/>
      <c r="B72" s="619" t="n"/>
      <c r="J72" s="619" t="n"/>
      <c r="U72" s="620" t="n"/>
      <c r="X72" s="620" t="n"/>
      <c r="Y72" s="620" t="n"/>
      <c r="Z72" s="620" t="n"/>
      <c r="AA72" s="34">
        <f>T72*0.2+N72*0+O72*0.3+P72*0.5+Q72*0.6+R72*1+S72*1</f>
        <v/>
      </c>
      <c r="AB72" s="34">
        <f>T72*0.2+N72*0.2+O72*0.3+P72*0.5+Q72*0.6+R72*1+S72*1</f>
        <v/>
      </c>
      <c r="AD72" s="34">
        <f>IF($AC72&gt;0,IF(VLOOKUP($AC72,Resource!$B$2:$AE$460,6,FALSE)&gt;0,VLOOKUP($AC72,Resource!$B$2:$AE$460,6,FALSE),"--INPUT--"),"")</f>
        <v/>
      </c>
      <c r="AE72" s="34">
        <f>IF($AC72&gt;0,IF(VLOOKUP($AC72,Resource!$B$2:$AE$460,25,FALSE)&gt;0,VLOOKUP($AC72,Resource!$B$2:$AE$460,25,FALSE),"--INPUT--"),"")</f>
        <v/>
      </c>
      <c r="AG72" s="619" t="n"/>
      <c r="AH72" s="619" t="n"/>
      <c r="AJ72" s="34">
        <f>IF($AI72&gt;0,IF(VLOOKUP($AI72,Resource!$B$2:$AE$460,6,FALSE)&gt;0,VLOOKUP($AI72,Resource!$B$2:$AE$460,6,FALSE),"--INPUT--"),"")</f>
        <v/>
      </c>
      <c r="AK72" s="34">
        <f>IF($AI72&gt;0,IF(VLOOKUP($AI72,Resource!$B$2:$AE$460,25,FALSE)&gt;0,VLOOKUP($AI72,Resource!$B$2:$AE$460,25,FALSE),"--INPUT--"),"")</f>
        <v/>
      </c>
      <c r="AL72" s="619" t="n"/>
      <c r="AM72" s="619" t="n"/>
      <c r="AN72" s="34">
        <f>AA72</f>
        <v/>
      </c>
      <c r="AO72" s="621">
        <f>IF(ISNA(IF(AC72="",0,AN72*VLOOKUP(AC72,Resource!$B$2:$AE$465,8,FALSE))),0,IF(AC72="",0,AN72*VLOOKUP(AC72,Resource!$B$2:$AE$465,8,FALSE)))</f>
        <v/>
      </c>
      <c r="AP72" s="620" t="n"/>
      <c r="AQ72" s="286" t="n"/>
      <c r="AR72" s="34">
        <f>AB72</f>
        <v/>
      </c>
      <c r="AS72" s="621">
        <f>IF(ISNA(IF(AI72="",0,AR72*VLOOKUP(AI72,Resource!$B$2:$AE$465,9,FALSE))),0,IF(AI72="",0,AR72*VLOOKUP(AI72,Resource!$B$2:$AE$465,9,FALSE)))</f>
        <v/>
      </c>
      <c r="AT72" s="620" t="n"/>
      <c r="AU72" s="286" t="n"/>
      <c r="AV72" s="620">
        <f>Z72</f>
        <v/>
      </c>
      <c r="AW72" s="72" t="n"/>
      <c r="BA72" s="620" t="n"/>
      <c r="BC72" s="620">
        <f>AO72+AS72</f>
        <v/>
      </c>
      <c r="BD72" s="620">
        <f>BH72-BC72</f>
        <v/>
      </c>
      <c r="BE72" s="479">
        <f>IF(AV72=0,"        --",BD72/BH72)</f>
        <v/>
      </c>
      <c r="BF72" s="620" t="n"/>
      <c r="BG72" s="620" t="n"/>
      <c r="BH72" s="620">
        <f>Z72+BA72+BF72</f>
        <v/>
      </c>
    </row>
    <row r="73" customFormat="1" s="34">
      <c r="A73" s="618" t="n"/>
      <c r="B73" s="619" t="n"/>
      <c r="J73" s="619" t="n"/>
      <c r="U73" s="620" t="n"/>
      <c r="X73" s="620" t="n"/>
      <c r="Y73" s="620" t="n"/>
      <c r="Z73" s="620" t="n"/>
      <c r="AA73" s="34">
        <f>T73*0.2+N73*0+O73*0.3+P73*0.5+Q73*0.6+R73*1+S73*1</f>
        <v/>
      </c>
      <c r="AB73" s="34">
        <f>T73*0.2+N73*0.2+O73*0.3+P73*0.5+Q73*0.6+R73*1+S73*1</f>
        <v/>
      </c>
      <c r="AD73" s="34">
        <f>IF($AC73&gt;0,IF(VLOOKUP($AC73,Resource!$B$2:$AE$460,6,FALSE)&gt;0,VLOOKUP($AC73,Resource!$B$2:$AE$460,6,FALSE),"--INPUT--"),"")</f>
        <v/>
      </c>
      <c r="AE73" s="34">
        <f>IF($AC73&gt;0,IF(VLOOKUP($AC73,Resource!$B$2:$AE$460,25,FALSE)&gt;0,VLOOKUP($AC73,Resource!$B$2:$AE$460,25,FALSE),"--INPUT--"),"")</f>
        <v/>
      </c>
      <c r="AG73" s="619" t="n"/>
      <c r="AH73" s="619" t="n"/>
      <c r="AJ73" s="34">
        <f>IF($AI73&gt;0,IF(VLOOKUP($AI73,Resource!$B$2:$AE$460,6,FALSE)&gt;0,VLOOKUP($AI73,Resource!$B$2:$AE$460,6,FALSE),"--INPUT--"),"")</f>
        <v/>
      </c>
      <c r="AK73" s="34">
        <f>IF($AI73&gt;0,IF(VLOOKUP($AI73,Resource!$B$2:$AE$460,25,FALSE)&gt;0,VLOOKUP($AI73,Resource!$B$2:$AE$460,25,FALSE),"--INPUT--"),"")</f>
        <v/>
      </c>
      <c r="AL73" s="619" t="n"/>
      <c r="AM73" s="619" t="n"/>
      <c r="AN73" s="34">
        <f>AA73</f>
        <v/>
      </c>
      <c r="AO73" s="621">
        <f>IF(ISNA(IF(AC73="",0,AN73*VLOOKUP(AC73,Resource!$B$2:$AE$465,8,FALSE))),0,IF(AC73="",0,AN73*VLOOKUP(AC73,Resource!$B$2:$AE$465,8,FALSE)))</f>
        <v/>
      </c>
      <c r="AP73" s="620" t="n"/>
      <c r="AQ73" s="286" t="n"/>
      <c r="AR73" s="34">
        <f>AB73</f>
        <v/>
      </c>
      <c r="AS73" s="621">
        <f>IF(ISNA(IF(AI73="",0,AR73*VLOOKUP(AI73,Resource!$B$2:$AE$465,9,FALSE))),0,IF(AI73="",0,AR73*VLOOKUP(AI73,Resource!$B$2:$AE$465,9,FALSE)))</f>
        <v/>
      </c>
      <c r="AT73" s="620" t="n"/>
      <c r="AU73" s="286" t="n"/>
      <c r="AV73" s="620">
        <f>Z73</f>
        <v/>
      </c>
      <c r="AW73" s="72" t="n"/>
      <c r="BA73" s="620" t="n"/>
      <c r="BC73" s="620">
        <f>AO73+AS73</f>
        <v/>
      </c>
      <c r="BD73" s="620">
        <f>BH73-BC73</f>
        <v/>
      </c>
      <c r="BE73" s="479">
        <f>IF(AV73=0,"        --",BD73/BH73)</f>
        <v/>
      </c>
      <c r="BF73" s="620" t="n"/>
      <c r="BG73" s="620" t="n"/>
      <c r="BH73" s="620">
        <f>Z73+BA73+BF73</f>
        <v/>
      </c>
    </row>
    <row r="74" customFormat="1" s="34">
      <c r="A74" s="618" t="n"/>
      <c r="B74" s="619" t="n"/>
      <c r="J74" s="619" t="n"/>
      <c r="U74" s="620" t="n"/>
      <c r="X74" s="620" t="n"/>
      <c r="Y74" s="620" t="n"/>
      <c r="Z74" s="620" t="n"/>
      <c r="AA74" s="34">
        <f>T74*0.2+N74*0+O74*0.3+P74*0.5+Q74*0.6+R74*1+S74*1</f>
        <v/>
      </c>
      <c r="AB74" s="34">
        <f>T74*0.2+N74*0.2+O74*0.3+P74*0.5+Q74*0.6+R74*1+S74*1</f>
        <v/>
      </c>
      <c r="AD74" s="34">
        <f>IF($AC74&gt;0,IF(VLOOKUP($AC74,Resource!$B$2:$AE$460,6,FALSE)&gt;0,VLOOKUP($AC74,Resource!$B$2:$AE$460,6,FALSE),"--INPUT--"),"")</f>
        <v/>
      </c>
      <c r="AE74" s="34">
        <f>IF($AC74&gt;0,IF(VLOOKUP($AC74,Resource!$B$2:$AE$460,25,FALSE)&gt;0,VLOOKUP($AC74,Resource!$B$2:$AE$460,25,FALSE),"--INPUT--"),"")</f>
        <v/>
      </c>
      <c r="AG74" s="619" t="n"/>
      <c r="AH74" s="619" t="n"/>
      <c r="AJ74" s="34">
        <f>IF($AI74&gt;0,IF(VLOOKUP($AI74,Resource!$B$2:$AE$460,6,FALSE)&gt;0,VLOOKUP($AI74,Resource!$B$2:$AE$460,6,FALSE),"--INPUT--"),"")</f>
        <v/>
      </c>
      <c r="AK74" s="34">
        <f>IF($AI74&gt;0,IF(VLOOKUP($AI74,Resource!$B$2:$AE$460,25,FALSE)&gt;0,VLOOKUP($AI74,Resource!$B$2:$AE$460,25,FALSE),"--INPUT--"),"")</f>
        <v/>
      </c>
      <c r="AL74" s="619" t="n"/>
      <c r="AM74" s="619" t="n"/>
      <c r="AN74" s="34">
        <f>AA74</f>
        <v/>
      </c>
      <c r="AO74" s="621">
        <f>IF(ISNA(IF(AC74="",0,AN74*VLOOKUP(AC74,Resource!$B$2:$AE$465,8,FALSE))),0,IF(AC74="",0,AN74*VLOOKUP(AC74,Resource!$B$2:$AE$465,8,FALSE)))</f>
        <v/>
      </c>
      <c r="AP74" s="620" t="n"/>
      <c r="AQ74" s="286" t="n"/>
      <c r="AR74" s="34">
        <f>AB74</f>
        <v/>
      </c>
      <c r="AS74" s="621">
        <f>IF(ISNA(IF(AI74="",0,AR74*VLOOKUP(AI74,Resource!$B$2:$AE$465,9,FALSE))),0,IF(AI74="",0,AR74*VLOOKUP(AI74,Resource!$B$2:$AE$465,9,FALSE)))</f>
        <v/>
      </c>
      <c r="AT74" s="620" t="n"/>
      <c r="AU74" s="286" t="n"/>
      <c r="AV74" s="620">
        <f>Z74</f>
        <v/>
      </c>
      <c r="AW74" s="72" t="n"/>
      <c r="BA74" s="620" t="n"/>
      <c r="BC74" s="620">
        <f>AO74+AS74</f>
        <v/>
      </c>
      <c r="BD74" s="620">
        <f>BH74-BC74</f>
        <v/>
      </c>
      <c r="BE74" s="479">
        <f>IF(AV74=0,"        --",BD74/BH74)</f>
        <v/>
      </c>
      <c r="BF74" s="620" t="n"/>
      <c r="BG74" s="620" t="n"/>
      <c r="BH74" s="620">
        <f>Z74+BA74+BF74</f>
        <v/>
      </c>
    </row>
    <row r="75" customFormat="1" s="34">
      <c r="A75" s="618" t="n"/>
      <c r="B75" s="619" t="n"/>
      <c r="J75" s="619" t="n"/>
      <c r="U75" s="620" t="n"/>
      <c r="X75" s="620" t="n"/>
      <c r="Y75" s="620" t="n"/>
      <c r="Z75" s="620" t="n"/>
      <c r="AA75" s="34">
        <f>T75*0.2+N75*0+O75*0.3+P75*0.5+Q75*0.6+R75*1+S75*1</f>
        <v/>
      </c>
      <c r="AB75" s="34">
        <f>T75*0.2+N75*0.2+O75*0.3+P75*0.5+Q75*0.6+R75*1+S75*1</f>
        <v/>
      </c>
      <c r="AD75" s="34">
        <f>IF($AC75&gt;0,IF(VLOOKUP($AC75,Resource!$B$2:$AE$460,6,FALSE)&gt;0,VLOOKUP($AC75,Resource!$B$2:$AE$460,6,FALSE),"--INPUT--"),"")</f>
        <v/>
      </c>
      <c r="AE75" s="34">
        <f>IF($AC75&gt;0,IF(VLOOKUP($AC75,Resource!$B$2:$AE$460,25,FALSE)&gt;0,VLOOKUP($AC75,Resource!$B$2:$AE$460,25,FALSE),"--INPUT--"),"")</f>
        <v/>
      </c>
      <c r="AG75" s="619" t="n"/>
      <c r="AH75" s="619" t="n"/>
      <c r="AJ75" s="34">
        <f>IF($AI75&gt;0,IF(VLOOKUP($AI75,Resource!$B$2:$AE$460,6,FALSE)&gt;0,VLOOKUP($AI75,Resource!$B$2:$AE$460,6,FALSE),"--INPUT--"),"")</f>
        <v/>
      </c>
      <c r="AK75" s="34">
        <f>IF($AI75&gt;0,IF(VLOOKUP($AI75,Resource!$B$2:$AE$460,25,FALSE)&gt;0,VLOOKUP($AI75,Resource!$B$2:$AE$460,25,FALSE),"--INPUT--"),"")</f>
        <v/>
      </c>
      <c r="AL75" s="619" t="n"/>
      <c r="AM75" s="619" t="n"/>
      <c r="AN75" s="34">
        <f>AA75</f>
        <v/>
      </c>
      <c r="AO75" s="621">
        <f>IF(ISNA(IF(AC75="",0,AN75*VLOOKUP(AC75,Resource!$B$2:$AE$465,8,FALSE))),0,IF(AC75="",0,AN75*VLOOKUP(AC75,Resource!$B$2:$AE$465,8,FALSE)))</f>
        <v/>
      </c>
      <c r="AP75" s="620" t="n"/>
      <c r="AQ75" s="286" t="n"/>
      <c r="AR75" s="34">
        <f>AB75</f>
        <v/>
      </c>
      <c r="AS75" s="621">
        <f>IF(ISNA(IF(AI75="",0,AR75*VLOOKUP(AI75,Resource!$B$2:$AE$465,9,FALSE))),0,IF(AI75="",0,AR75*VLOOKUP(AI75,Resource!$B$2:$AE$465,9,FALSE)))</f>
        <v/>
      </c>
      <c r="AT75" s="620" t="n"/>
      <c r="AU75" s="286" t="n"/>
      <c r="AV75" s="620">
        <f>Z75</f>
        <v/>
      </c>
      <c r="AW75" s="72" t="n"/>
      <c r="BA75" s="620" t="n"/>
      <c r="BC75" s="620">
        <f>AO75+AS75</f>
        <v/>
      </c>
      <c r="BD75" s="620">
        <f>BH75-BC75</f>
        <v/>
      </c>
      <c r="BE75" s="479">
        <f>IF(AV75=0,"        --",BD75/BH75)</f>
        <v/>
      </c>
      <c r="BF75" s="620" t="n"/>
      <c r="BG75" s="620" t="n"/>
      <c r="BH75" s="620">
        <f>Z75+BA75+BF75</f>
        <v/>
      </c>
    </row>
    <row r="76" customFormat="1" s="34">
      <c r="A76" s="618" t="n"/>
      <c r="B76" s="619" t="n"/>
      <c r="J76" s="619" t="n"/>
      <c r="U76" s="620" t="n"/>
      <c r="X76" s="620" t="n"/>
      <c r="Y76" s="620" t="n"/>
      <c r="Z76" s="620" t="n"/>
      <c r="AA76" s="34">
        <f>T76*0.2+N76*0+O76*0.3+P76*0.5+Q76*0.6+R76*1+S76*1</f>
        <v/>
      </c>
      <c r="AB76" s="34">
        <f>T76*0.2+N76*0.2+O76*0.3+P76*0.5+Q76*0.6+R76*1+S76*1</f>
        <v/>
      </c>
      <c r="AD76" s="34">
        <f>IF($AC76&gt;0,IF(VLOOKUP($AC76,Resource!$B$2:$AE$460,6,FALSE)&gt;0,VLOOKUP($AC76,Resource!$B$2:$AE$460,6,FALSE),"--INPUT--"),"")</f>
        <v/>
      </c>
      <c r="AE76" s="34">
        <f>IF($AC76&gt;0,IF(VLOOKUP($AC76,Resource!$B$2:$AE$460,25,FALSE)&gt;0,VLOOKUP($AC76,Resource!$B$2:$AE$460,25,FALSE),"--INPUT--"),"")</f>
        <v/>
      </c>
      <c r="AG76" s="619" t="n"/>
      <c r="AH76" s="619" t="n"/>
      <c r="AJ76" s="34">
        <f>IF($AI76&gt;0,IF(VLOOKUP($AI76,Resource!$B$2:$AE$460,6,FALSE)&gt;0,VLOOKUP($AI76,Resource!$B$2:$AE$460,6,FALSE),"--INPUT--"),"")</f>
        <v/>
      </c>
      <c r="AK76" s="34">
        <f>IF($AI76&gt;0,IF(VLOOKUP($AI76,Resource!$B$2:$AE$460,25,FALSE)&gt;0,VLOOKUP($AI76,Resource!$B$2:$AE$460,25,FALSE),"--INPUT--"),"")</f>
        <v/>
      </c>
      <c r="AL76" s="619" t="n"/>
      <c r="AM76" s="619" t="n"/>
      <c r="AN76" s="34">
        <f>AA76</f>
        <v/>
      </c>
      <c r="AO76" s="621">
        <f>IF(ISNA(IF(AC76="",0,AN76*VLOOKUP(AC76,Resource!$B$2:$AE$465,8,FALSE))),0,IF(AC76="",0,AN76*VLOOKUP(AC76,Resource!$B$2:$AE$465,8,FALSE)))</f>
        <v/>
      </c>
      <c r="AP76" s="620" t="n"/>
      <c r="AQ76" s="286" t="n"/>
      <c r="AR76" s="34">
        <f>AB76</f>
        <v/>
      </c>
      <c r="AS76" s="621">
        <f>IF(ISNA(IF(AI76="",0,AR76*VLOOKUP(AI76,Resource!$B$2:$AE$465,9,FALSE))),0,IF(AI76="",0,AR76*VLOOKUP(AI76,Resource!$B$2:$AE$465,9,FALSE)))</f>
        <v/>
      </c>
      <c r="AT76" s="620" t="n"/>
      <c r="AU76" s="286" t="n"/>
      <c r="AV76" s="620">
        <f>Z76</f>
        <v/>
      </c>
      <c r="AW76" s="72" t="n"/>
      <c r="BA76" s="620" t="n"/>
      <c r="BC76" s="620">
        <f>AO76+AS76</f>
        <v/>
      </c>
      <c r="BD76" s="620">
        <f>BH76-BC76</f>
        <v/>
      </c>
      <c r="BE76" s="479">
        <f>IF(AV76=0,"        --",BD76/BH76)</f>
        <v/>
      </c>
      <c r="BF76" s="620" t="n"/>
      <c r="BG76" s="620" t="n"/>
      <c r="BH76" s="620">
        <f>Z76+BA76+BF76</f>
        <v/>
      </c>
    </row>
    <row r="77" customFormat="1" s="34">
      <c r="A77" s="618" t="n"/>
      <c r="B77" s="619" t="n"/>
      <c r="J77" s="619" t="n"/>
      <c r="U77" s="620" t="n"/>
      <c r="X77" s="620" t="n"/>
      <c r="Y77" s="620" t="n"/>
      <c r="Z77" s="620" t="n"/>
      <c r="AA77" s="34">
        <f>T77*0.2+N77*0+O77*0.3+P77*0.5+Q77*0.6+R77*1+S77*1</f>
        <v/>
      </c>
      <c r="AB77" s="34">
        <f>T77*0.2+N77*0.2+O77*0.3+P77*0.5+Q77*0.6+R77*1+S77*1</f>
        <v/>
      </c>
      <c r="AD77" s="34">
        <f>IF($AC77&gt;0,IF(VLOOKUP($AC77,Resource!$B$2:$AE$460,6,FALSE)&gt;0,VLOOKUP($AC77,Resource!$B$2:$AE$460,6,FALSE),"--INPUT--"),"")</f>
        <v/>
      </c>
      <c r="AE77" s="34">
        <f>IF($AC77&gt;0,IF(VLOOKUP($AC77,Resource!$B$2:$AE$460,25,FALSE)&gt;0,VLOOKUP($AC77,Resource!$B$2:$AE$460,25,FALSE),"--INPUT--"),"")</f>
        <v/>
      </c>
      <c r="AG77" s="619" t="n"/>
      <c r="AH77" s="619" t="n"/>
      <c r="AJ77" s="34">
        <f>IF($AI77&gt;0,IF(VLOOKUP($AI77,Resource!$B$2:$AE$460,6,FALSE)&gt;0,VLOOKUP($AI77,Resource!$B$2:$AE$460,6,FALSE),"--INPUT--"),"")</f>
        <v/>
      </c>
      <c r="AK77" s="34">
        <f>IF($AI77&gt;0,IF(VLOOKUP($AI77,Resource!$B$2:$AE$460,25,FALSE)&gt;0,VLOOKUP($AI77,Resource!$B$2:$AE$460,25,FALSE),"--INPUT--"),"")</f>
        <v/>
      </c>
      <c r="AL77" s="619" t="n"/>
      <c r="AM77" s="619" t="n"/>
      <c r="AN77" s="34">
        <f>AA77</f>
        <v/>
      </c>
      <c r="AO77" s="621">
        <f>IF(ISNA(IF(AC77="",0,AN77*VLOOKUP(AC77,Resource!$B$2:$AE$465,8,FALSE))),0,IF(AC77="",0,AN77*VLOOKUP(AC77,Resource!$B$2:$AE$465,8,FALSE)))</f>
        <v/>
      </c>
      <c r="AP77" s="620" t="n"/>
      <c r="AQ77" s="286" t="n"/>
      <c r="AR77" s="34">
        <f>AB77</f>
        <v/>
      </c>
      <c r="AS77" s="621">
        <f>IF(ISNA(IF(AI77="",0,AR77*VLOOKUP(AI77,Resource!$B$2:$AE$465,9,FALSE))),0,IF(AI77="",0,AR77*VLOOKUP(AI77,Resource!$B$2:$AE$465,9,FALSE)))</f>
        <v/>
      </c>
      <c r="AT77" s="620" t="n"/>
      <c r="AU77" s="286" t="n"/>
      <c r="AV77" s="620">
        <f>Z77</f>
        <v/>
      </c>
      <c r="AW77" s="72" t="n"/>
      <c r="BA77" s="620" t="n"/>
      <c r="BC77" s="620">
        <f>AO77+AS77</f>
        <v/>
      </c>
      <c r="BD77" s="620">
        <f>BH77-BC77</f>
        <v/>
      </c>
      <c r="BE77" s="479">
        <f>IF(AV77=0,"        --",BD77/BH77)</f>
        <v/>
      </c>
      <c r="BF77" s="620" t="n"/>
      <c r="BG77" s="620" t="n"/>
      <c r="BH77" s="620">
        <f>Z77+BA77+BF77</f>
        <v/>
      </c>
    </row>
    <row r="78" customFormat="1" s="34">
      <c r="A78" s="618" t="n"/>
      <c r="B78" s="619" t="n"/>
      <c r="J78" s="619" t="n"/>
      <c r="U78" s="620" t="n"/>
      <c r="X78" s="620" t="n"/>
      <c r="Y78" s="620" t="n"/>
      <c r="Z78" s="620" t="n"/>
      <c r="AA78" s="34">
        <f>T78*0.2+N78*0+O78*0.3+P78*0.5+Q78*0.6+R78*1+S78*1</f>
        <v/>
      </c>
      <c r="AB78" s="34">
        <f>T78*0.2+N78*0.2+O78*0.3+P78*0.5+Q78*0.6+R78*1+S78*1</f>
        <v/>
      </c>
      <c r="AD78" s="34">
        <f>IF($AC78&gt;0,IF(VLOOKUP($AC78,Resource!$B$2:$AE$460,6,FALSE)&gt;0,VLOOKUP($AC78,Resource!$B$2:$AE$460,6,FALSE),"--INPUT--"),"")</f>
        <v/>
      </c>
      <c r="AE78" s="34">
        <f>IF($AC78&gt;0,IF(VLOOKUP($AC78,Resource!$B$2:$AE$460,25,FALSE)&gt;0,VLOOKUP($AC78,Resource!$B$2:$AE$460,25,FALSE),"--INPUT--"),"")</f>
        <v/>
      </c>
      <c r="AG78" s="619" t="n"/>
      <c r="AH78" s="619" t="n"/>
      <c r="AJ78" s="34">
        <f>IF($AI78&gt;0,IF(VLOOKUP($AI78,Resource!$B$2:$AE$460,6,FALSE)&gt;0,VLOOKUP($AI78,Resource!$B$2:$AE$460,6,FALSE),"--INPUT--"),"")</f>
        <v/>
      </c>
      <c r="AK78" s="34">
        <f>IF($AI78&gt;0,IF(VLOOKUP($AI78,Resource!$B$2:$AE$460,25,FALSE)&gt;0,VLOOKUP($AI78,Resource!$B$2:$AE$460,25,FALSE),"--INPUT--"),"")</f>
        <v/>
      </c>
      <c r="AL78" s="619" t="n"/>
      <c r="AM78" s="619" t="n"/>
      <c r="AN78" s="34">
        <f>AA78</f>
        <v/>
      </c>
      <c r="AO78" s="621">
        <f>IF(ISNA(IF(AC78="",0,AN78*VLOOKUP(AC78,Resource!$B$2:$AE$465,8,FALSE))),0,IF(AC78="",0,AN78*VLOOKUP(AC78,Resource!$B$2:$AE$465,8,FALSE)))</f>
        <v/>
      </c>
      <c r="AP78" s="620" t="n"/>
      <c r="AQ78" s="286" t="n"/>
      <c r="AR78" s="34">
        <f>AB78</f>
        <v/>
      </c>
      <c r="AS78" s="621">
        <f>IF(ISNA(IF(AI78="",0,AR78*VLOOKUP(AI78,Resource!$B$2:$AE$465,9,FALSE))),0,IF(AI78="",0,AR78*VLOOKUP(AI78,Resource!$B$2:$AE$465,9,FALSE)))</f>
        <v/>
      </c>
      <c r="AT78" s="620" t="n"/>
      <c r="AU78" s="286" t="n"/>
      <c r="AV78" s="620">
        <f>Z78</f>
        <v/>
      </c>
      <c r="AW78" s="72" t="n"/>
      <c r="BA78" s="620" t="n"/>
      <c r="BC78" s="620">
        <f>AO78+AS78</f>
        <v/>
      </c>
      <c r="BD78" s="620">
        <f>BH78-BC78</f>
        <v/>
      </c>
      <c r="BE78" s="479">
        <f>IF(AV78=0,"        --",BD78/BH78)</f>
        <v/>
      </c>
      <c r="BF78" s="620" t="n"/>
      <c r="BG78" s="620" t="n"/>
      <c r="BH78" s="620">
        <f>Z78+BA78+BF78</f>
        <v/>
      </c>
    </row>
    <row r="79" customFormat="1" s="34">
      <c r="A79" s="618" t="n"/>
      <c r="B79" s="619" t="n"/>
      <c r="J79" s="619" t="n"/>
      <c r="U79" s="620" t="n"/>
      <c r="X79" s="620" t="n"/>
      <c r="Y79" s="620" t="n"/>
      <c r="Z79" s="620" t="n"/>
      <c r="AA79" s="34">
        <f>T79*0.2+N79*0+O79*0.3+P79*0.5+Q79*0.6+R79*1+S79*1</f>
        <v/>
      </c>
      <c r="AB79" s="34">
        <f>T79*0.2+N79*0.2+O79*0.3+P79*0.5+Q79*0.6+R79*1+S79*1</f>
        <v/>
      </c>
      <c r="AD79" s="34">
        <f>IF($AC79&gt;0,IF(VLOOKUP($AC79,Resource!$B$2:$AE$460,6,FALSE)&gt;0,VLOOKUP($AC79,Resource!$B$2:$AE$460,6,FALSE),"--INPUT--"),"")</f>
        <v/>
      </c>
      <c r="AE79" s="34">
        <f>IF($AC79&gt;0,IF(VLOOKUP($AC79,Resource!$B$2:$AE$460,25,FALSE)&gt;0,VLOOKUP($AC79,Resource!$B$2:$AE$460,25,FALSE),"--INPUT--"),"")</f>
        <v/>
      </c>
      <c r="AG79" s="619" t="n"/>
      <c r="AH79" s="619" t="n"/>
      <c r="AJ79" s="34">
        <f>IF($AI79&gt;0,IF(VLOOKUP($AI79,Resource!$B$2:$AE$460,6,FALSE)&gt;0,VLOOKUP($AI79,Resource!$B$2:$AE$460,6,FALSE),"--INPUT--"),"")</f>
        <v/>
      </c>
      <c r="AK79" s="34">
        <f>IF($AI79&gt;0,IF(VLOOKUP($AI79,Resource!$B$2:$AE$460,25,FALSE)&gt;0,VLOOKUP($AI79,Resource!$B$2:$AE$460,25,FALSE),"--INPUT--"),"")</f>
        <v/>
      </c>
      <c r="AL79" s="619" t="n"/>
      <c r="AM79" s="619" t="n"/>
      <c r="AN79" s="34">
        <f>AA79</f>
        <v/>
      </c>
      <c r="AO79" s="621">
        <f>IF(ISNA(IF(AC79="",0,AN79*VLOOKUP(AC79,Resource!$B$2:$AE$465,8,FALSE))),0,IF(AC79="",0,AN79*VLOOKUP(AC79,Resource!$B$2:$AE$465,8,FALSE)))</f>
        <v/>
      </c>
      <c r="AP79" s="620" t="n"/>
      <c r="AQ79" s="286" t="n"/>
      <c r="AR79" s="34">
        <f>AB79</f>
        <v/>
      </c>
      <c r="AS79" s="621">
        <f>IF(ISNA(IF(AI79="",0,AR79*VLOOKUP(AI79,Resource!$B$2:$AE$465,9,FALSE))),0,IF(AI79="",0,AR79*VLOOKUP(AI79,Resource!$B$2:$AE$465,9,FALSE)))</f>
        <v/>
      </c>
      <c r="AT79" s="620" t="n"/>
      <c r="AU79" s="286" t="n"/>
      <c r="AV79" s="620">
        <f>Z79</f>
        <v/>
      </c>
      <c r="AW79" s="72" t="n"/>
      <c r="BA79" s="620" t="n"/>
      <c r="BC79" s="620">
        <f>AO79+AS79</f>
        <v/>
      </c>
      <c r="BD79" s="620">
        <f>BH79-BC79</f>
        <v/>
      </c>
      <c r="BE79" s="479">
        <f>IF(AV79=0,"        --",BD79/BH79)</f>
        <v/>
      </c>
      <c r="BF79" s="620" t="n"/>
      <c r="BG79" s="620" t="n"/>
      <c r="BH79" s="620">
        <f>Z79+BA79+BF79</f>
        <v/>
      </c>
    </row>
    <row r="80" customFormat="1" s="34">
      <c r="A80" s="618" t="n"/>
      <c r="B80" s="619" t="n"/>
      <c r="J80" s="619" t="n"/>
      <c r="U80" s="620" t="n"/>
      <c r="X80" s="620" t="n"/>
      <c r="Y80" s="620" t="n"/>
      <c r="Z80" s="620" t="n"/>
      <c r="AA80" s="34">
        <f>T80*0.2+N80*0+O80*0.3+P80*0.5+Q80*0.6+R80*1+S80*1</f>
        <v/>
      </c>
      <c r="AB80" s="34">
        <f>T80*0.2+N80*0.2+O80*0.3+P80*0.5+Q80*0.6+R80*1+S80*1</f>
        <v/>
      </c>
      <c r="AD80" s="34">
        <f>IF($AC80&gt;0,IF(VLOOKUP($AC80,Resource!$B$2:$AE$460,6,FALSE)&gt;0,VLOOKUP($AC80,Resource!$B$2:$AE$460,6,FALSE),"--INPUT--"),"")</f>
        <v/>
      </c>
      <c r="AE80" s="34">
        <f>IF($AC80&gt;0,IF(VLOOKUP($AC80,Resource!$B$2:$AE$460,25,FALSE)&gt;0,VLOOKUP($AC80,Resource!$B$2:$AE$460,25,FALSE),"--INPUT--"),"")</f>
        <v/>
      </c>
      <c r="AG80" s="619" t="n"/>
      <c r="AH80" s="619" t="n"/>
      <c r="AJ80" s="34">
        <f>IF($AI80&gt;0,IF(VLOOKUP($AI80,Resource!$B$2:$AE$460,6,FALSE)&gt;0,VLOOKUP($AI80,Resource!$B$2:$AE$460,6,FALSE),"--INPUT--"),"")</f>
        <v/>
      </c>
      <c r="AK80" s="34">
        <f>IF($AI80&gt;0,IF(VLOOKUP($AI80,Resource!$B$2:$AE$460,25,FALSE)&gt;0,VLOOKUP($AI80,Resource!$B$2:$AE$460,25,FALSE),"--INPUT--"),"")</f>
        <v/>
      </c>
      <c r="AL80" s="619" t="n"/>
      <c r="AM80" s="619" t="n"/>
      <c r="AN80" s="34">
        <f>AA80</f>
        <v/>
      </c>
      <c r="AO80" s="621">
        <f>IF(ISNA(IF(AC80="",0,AN80*VLOOKUP(AC80,Resource!$B$2:$AE$465,8,FALSE))),0,IF(AC80="",0,AN80*VLOOKUP(AC80,Resource!$B$2:$AE$465,8,FALSE)))</f>
        <v/>
      </c>
      <c r="AP80" s="620" t="n"/>
      <c r="AQ80" s="286" t="n"/>
      <c r="AR80" s="34">
        <f>AB80</f>
        <v/>
      </c>
      <c r="AS80" s="621">
        <f>IF(ISNA(IF(AI80="",0,AR80*VLOOKUP(AI80,Resource!$B$2:$AE$465,9,FALSE))),0,IF(AI80="",0,AR80*VLOOKUP(AI80,Resource!$B$2:$AE$465,9,FALSE)))</f>
        <v/>
      </c>
      <c r="AT80" s="620" t="n"/>
      <c r="AU80" s="286" t="n"/>
      <c r="AV80" s="620">
        <f>Z80</f>
        <v/>
      </c>
      <c r="AW80" s="72" t="n"/>
      <c r="BA80" s="620" t="n"/>
      <c r="BC80" s="620">
        <f>AO80+AS80</f>
        <v/>
      </c>
      <c r="BD80" s="620">
        <f>BH80-BC80</f>
        <v/>
      </c>
      <c r="BE80" s="479">
        <f>IF(AV80=0,"        --",BD80/BH80)</f>
        <v/>
      </c>
      <c r="BF80" s="620" t="n"/>
      <c r="BG80" s="620" t="n"/>
      <c r="BH80" s="620">
        <f>Z80+BA80+BF80</f>
        <v/>
      </c>
    </row>
    <row r="81" customFormat="1" s="34">
      <c r="A81" s="618" t="n"/>
      <c r="B81" s="619" t="n"/>
      <c r="J81" s="619" t="n"/>
      <c r="U81" s="620" t="n"/>
      <c r="X81" s="620" t="n"/>
      <c r="Y81" s="620" t="n"/>
      <c r="Z81" s="620" t="n"/>
      <c r="AA81" s="34">
        <f>T81*0.2+N81*0+O81*0.3+P81*0.5+Q81*0.6+R81*1+S81*1</f>
        <v/>
      </c>
      <c r="AB81" s="34">
        <f>T81*0.2+N81*0.2+O81*0.3+P81*0.5+Q81*0.6+R81*1+S81*1</f>
        <v/>
      </c>
      <c r="AD81" s="34">
        <f>IF($AC81&gt;0,IF(VLOOKUP($AC81,Resource!$B$2:$AE$460,6,FALSE)&gt;0,VLOOKUP($AC81,Resource!$B$2:$AE$460,6,FALSE),"--INPUT--"),"")</f>
        <v/>
      </c>
      <c r="AE81" s="34">
        <f>IF($AC81&gt;0,IF(VLOOKUP($AC81,Resource!$B$2:$AE$460,25,FALSE)&gt;0,VLOOKUP($AC81,Resource!$B$2:$AE$460,25,FALSE),"--INPUT--"),"")</f>
        <v/>
      </c>
      <c r="AG81" s="619" t="n"/>
      <c r="AH81" s="619" t="n"/>
      <c r="AJ81" s="34">
        <f>IF($AI81&gt;0,IF(VLOOKUP($AI81,Resource!$B$2:$AE$460,6,FALSE)&gt;0,VLOOKUP($AI81,Resource!$B$2:$AE$460,6,FALSE),"--INPUT--"),"")</f>
        <v/>
      </c>
      <c r="AK81" s="34">
        <f>IF($AI81&gt;0,IF(VLOOKUP($AI81,Resource!$B$2:$AE$460,25,FALSE)&gt;0,VLOOKUP($AI81,Resource!$B$2:$AE$460,25,FALSE),"--INPUT--"),"")</f>
        <v/>
      </c>
      <c r="AL81" s="619" t="n"/>
      <c r="AM81" s="619" t="n"/>
      <c r="AN81" s="34">
        <f>AA81</f>
        <v/>
      </c>
      <c r="AO81" s="621">
        <f>IF(ISNA(IF(AC81="",0,AN81*VLOOKUP(AC81,Resource!$B$2:$AE$465,8,FALSE))),0,IF(AC81="",0,AN81*VLOOKUP(AC81,Resource!$B$2:$AE$465,8,FALSE)))</f>
        <v/>
      </c>
      <c r="AP81" s="620" t="n"/>
      <c r="AQ81" s="286" t="n"/>
      <c r="AR81" s="34">
        <f>AB81</f>
        <v/>
      </c>
      <c r="AS81" s="621">
        <f>IF(ISNA(IF(AI81="",0,AR81*VLOOKUP(AI81,Resource!$B$2:$AE$465,9,FALSE))),0,IF(AI81="",0,AR81*VLOOKUP(AI81,Resource!$B$2:$AE$465,9,FALSE)))</f>
        <v/>
      </c>
      <c r="AT81" s="620" t="n"/>
      <c r="AU81" s="286" t="n"/>
      <c r="AV81" s="620">
        <f>Z81</f>
        <v/>
      </c>
      <c r="AW81" s="72" t="n"/>
      <c r="BA81" s="620" t="n"/>
      <c r="BC81" s="620">
        <f>AO81+AS81</f>
        <v/>
      </c>
      <c r="BD81" s="620">
        <f>BH81-BC81</f>
        <v/>
      </c>
      <c r="BE81" s="479">
        <f>IF(AV81=0,"        --",BD81/BH81)</f>
        <v/>
      </c>
      <c r="BF81" s="620" t="n"/>
      <c r="BG81" s="620" t="n"/>
      <c r="BH81" s="620">
        <f>Z81+BA81+BF81</f>
        <v/>
      </c>
    </row>
    <row r="82" customFormat="1" s="34">
      <c r="A82" s="618" t="n"/>
      <c r="B82" s="619" t="n"/>
      <c r="J82" s="619" t="n"/>
      <c r="U82" s="620" t="n"/>
      <c r="X82" s="620" t="n"/>
      <c r="Y82" s="620" t="n"/>
      <c r="Z82" s="620" t="n"/>
      <c r="AA82" s="34">
        <f>T82*0.2+N82*0+O82*0.3+P82*0.5+Q82*0.6+R82*1+S82*1</f>
        <v/>
      </c>
      <c r="AB82" s="34">
        <f>T82*0.2+N82*0.2+O82*0.3+P82*0.5+Q82*0.6+R82*1+S82*1</f>
        <v/>
      </c>
      <c r="AD82" s="34">
        <f>IF($AC82&gt;0,IF(VLOOKUP($AC82,Resource!$B$2:$AE$460,6,FALSE)&gt;0,VLOOKUP($AC82,Resource!$B$2:$AE$460,6,FALSE),"--INPUT--"),"")</f>
        <v/>
      </c>
      <c r="AE82" s="34">
        <f>IF($AC82&gt;0,IF(VLOOKUP($AC82,Resource!$B$2:$AE$460,25,FALSE)&gt;0,VLOOKUP($AC82,Resource!$B$2:$AE$460,25,FALSE),"--INPUT--"),"")</f>
        <v/>
      </c>
      <c r="AG82" s="619" t="n"/>
      <c r="AH82" s="619" t="n"/>
      <c r="AJ82" s="34">
        <f>IF($AI82&gt;0,IF(VLOOKUP($AI82,Resource!$B$2:$AE$460,6,FALSE)&gt;0,VLOOKUP($AI82,Resource!$B$2:$AE$460,6,FALSE),"--INPUT--"),"")</f>
        <v/>
      </c>
      <c r="AK82" s="34">
        <f>IF($AI82&gt;0,IF(VLOOKUP($AI82,Resource!$B$2:$AE$460,25,FALSE)&gt;0,VLOOKUP($AI82,Resource!$B$2:$AE$460,25,FALSE),"--INPUT--"),"")</f>
        <v/>
      </c>
      <c r="AL82" s="619" t="n"/>
      <c r="AM82" s="619" t="n"/>
      <c r="AN82" s="34">
        <f>AA82</f>
        <v/>
      </c>
      <c r="AO82" s="621">
        <f>IF(ISNA(IF(AC82="",0,AN82*VLOOKUP(AC82,Resource!$B$2:$AE$465,8,FALSE))),0,IF(AC82="",0,AN82*VLOOKUP(AC82,Resource!$B$2:$AE$465,8,FALSE)))</f>
        <v/>
      </c>
      <c r="AP82" s="620" t="n"/>
      <c r="AQ82" s="286" t="n"/>
      <c r="AR82" s="34">
        <f>AB82</f>
        <v/>
      </c>
      <c r="AS82" s="621">
        <f>IF(ISNA(IF(AI82="",0,AR82*VLOOKUP(AI82,Resource!$B$2:$AE$465,9,FALSE))),0,IF(AI82="",0,AR82*VLOOKUP(AI82,Resource!$B$2:$AE$465,9,FALSE)))</f>
        <v/>
      </c>
      <c r="AT82" s="620" t="n"/>
      <c r="AU82" s="286" t="n"/>
      <c r="AV82" s="620">
        <f>Z82</f>
        <v/>
      </c>
      <c r="AW82" s="72" t="n"/>
      <c r="BA82" s="620" t="n"/>
      <c r="BC82" s="620">
        <f>AO82+AS82</f>
        <v/>
      </c>
      <c r="BD82" s="620">
        <f>BH82-BC82</f>
        <v/>
      </c>
      <c r="BE82" s="479">
        <f>IF(AV82=0,"        --",BD82/BH82)</f>
        <v/>
      </c>
      <c r="BF82" s="620" t="n"/>
      <c r="BG82" s="620" t="n"/>
      <c r="BH82" s="620">
        <f>Z82+BA82+BF82</f>
        <v/>
      </c>
    </row>
    <row r="83" customFormat="1" s="34">
      <c r="A83" s="618" t="n"/>
      <c r="B83" s="619" t="n"/>
      <c r="J83" s="619" t="n"/>
      <c r="U83" s="620" t="n"/>
      <c r="X83" s="620" t="n"/>
      <c r="Y83" s="620" t="n"/>
      <c r="Z83" s="620" t="n"/>
      <c r="AA83" s="34">
        <f>T83*0.2+N83*0+O83*0.3+P83*0.5+Q83*0.6+R83*1+S83*1</f>
        <v/>
      </c>
      <c r="AB83" s="34">
        <f>T83*0.2+N83*0.2+O83*0.3+P83*0.5+Q83*0.6+R83*1+S83*1</f>
        <v/>
      </c>
      <c r="AD83" s="34">
        <f>IF($AC83&gt;0,IF(VLOOKUP($AC83,Resource!$B$2:$AE$460,6,FALSE)&gt;0,VLOOKUP($AC83,Resource!$B$2:$AE$460,6,FALSE),"--INPUT--"),"")</f>
        <v/>
      </c>
      <c r="AE83" s="34">
        <f>IF($AC83&gt;0,IF(VLOOKUP($AC83,Resource!$B$2:$AE$460,25,FALSE)&gt;0,VLOOKUP($AC83,Resource!$B$2:$AE$460,25,FALSE),"--INPUT--"),"")</f>
        <v/>
      </c>
      <c r="AG83" s="619" t="n"/>
      <c r="AH83" s="619" t="n"/>
      <c r="AJ83" s="34">
        <f>IF($AI83&gt;0,IF(VLOOKUP($AI83,Resource!$B$2:$AE$460,6,FALSE)&gt;0,VLOOKUP($AI83,Resource!$B$2:$AE$460,6,FALSE),"--INPUT--"),"")</f>
        <v/>
      </c>
      <c r="AK83" s="34">
        <f>IF($AI83&gt;0,IF(VLOOKUP($AI83,Resource!$B$2:$AE$460,25,FALSE)&gt;0,VLOOKUP($AI83,Resource!$B$2:$AE$460,25,FALSE),"--INPUT--"),"")</f>
        <v/>
      </c>
      <c r="AL83" s="619" t="n"/>
      <c r="AM83" s="619" t="n"/>
      <c r="AN83" s="34">
        <f>AA83</f>
        <v/>
      </c>
      <c r="AO83" s="621">
        <f>IF(ISNA(IF(AC83="",0,AN83*VLOOKUP(AC83,Resource!$B$2:$AE$465,8,FALSE))),0,IF(AC83="",0,AN83*VLOOKUP(AC83,Resource!$B$2:$AE$465,8,FALSE)))</f>
        <v/>
      </c>
      <c r="AP83" s="620" t="n"/>
      <c r="AQ83" s="286" t="n"/>
      <c r="AR83" s="34">
        <f>AB83</f>
        <v/>
      </c>
      <c r="AS83" s="621">
        <f>IF(ISNA(IF(AI83="",0,AR83*VLOOKUP(AI83,Resource!$B$2:$AE$465,9,FALSE))),0,IF(AI83="",0,AR83*VLOOKUP(AI83,Resource!$B$2:$AE$465,9,FALSE)))</f>
        <v/>
      </c>
      <c r="AT83" s="620" t="n"/>
      <c r="AU83" s="286" t="n"/>
      <c r="AV83" s="620">
        <f>Z83</f>
        <v/>
      </c>
      <c r="AW83" s="72" t="n"/>
      <c r="BA83" s="620" t="n"/>
      <c r="BC83" s="620">
        <f>AO83+AS83</f>
        <v/>
      </c>
      <c r="BD83" s="620">
        <f>BH83-BC83</f>
        <v/>
      </c>
      <c r="BE83" s="479">
        <f>IF(AV83=0,"        --",BD83/BH83)</f>
        <v/>
      </c>
      <c r="BF83" s="620" t="n"/>
      <c r="BG83" s="620" t="n"/>
      <c r="BH83" s="620">
        <f>Z83+BA83+BF83</f>
        <v/>
      </c>
    </row>
    <row r="84" customFormat="1" s="34">
      <c r="A84" s="618" t="n"/>
      <c r="B84" s="619" t="n"/>
      <c r="J84" s="619" t="n"/>
      <c r="U84" s="620" t="n"/>
      <c r="X84" s="620" t="n"/>
      <c r="Y84" s="620" t="n"/>
      <c r="Z84" s="620" t="n"/>
      <c r="AA84" s="34">
        <f>T84*0.2+N84*0+O84*0.3+P84*0.5+Q84*0.6+R84*1+S84*1</f>
        <v/>
      </c>
      <c r="AB84" s="34">
        <f>T84*0.2+N84*0.2+O84*0.3+P84*0.5+Q84*0.6+R84*1+S84*1</f>
        <v/>
      </c>
      <c r="AD84" s="34">
        <f>IF($AC84&gt;0,IF(VLOOKUP($AC84,Resource!$B$2:$AE$460,6,FALSE)&gt;0,VLOOKUP($AC84,Resource!$B$2:$AE$460,6,FALSE),"--INPUT--"),"")</f>
        <v/>
      </c>
      <c r="AE84" s="34">
        <f>IF($AC84&gt;0,IF(VLOOKUP($AC84,Resource!$B$2:$AE$460,25,FALSE)&gt;0,VLOOKUP($AC84,Resource!$B$2:$AE$460,25,FALSE),"--INPUT--"),"")</f>
        <v/>
      </c>
      <c r="AG84" s="619" t="n"/>
      <c r="AH84" s="619" t="n"/>
      <c r="AJ84" s="34">
        <f>IF($AI84&gt;0,IF(VLOOKUP($AI84,Resource!$B$2:$AE$460,6,FALSE)&gt;0,VLOOKUP($AI84,Resource!$B$2:$AE$460,6,FALSE),"--INPUT--"),"")</f>
        <v/>
      </c>
      <c r="AK84" s="34">
        <f>IF($AI84&gt;0,IF(VLOOKUP($AI84,Resource!$B$2:$AE$460,25,FALSE)&gt;0,VLOOKUP($AI84,Resource!$B$2:$AE$460,25,FALSE),"--INPUT--"),"")</f>
        <v/>
      </c>
      <c r="AL84" s="619" t="n"/>
      <c r="AM84" s="619" t="n"/>
      <c r="AN84" s="34">
        <f>AA84</f>
        <v/>
      </c>
      <c r="AO84" s="621">
        <f>IF(ISNA(IF(AC84="",0,AN84*VLOOKUP(AC84,Resource!$B$2:$AE$465,8,FALSE))),0,IF(AC84="",0,AN84*VLOOKUP(AC84,Resource!$B$2:$AE$465,8,FALSE)))</f>
        <v/>
      </c>
      <c r="AP84" s="620" t="n"/>
      <c r="AQ84" s="286" t="n"/>
      <c r="AR84" s="34">
        <f>AB84</f>
        <v/>
      </c>
      <c r="AS84" s="621">
        <f>IF(ISNA(IF(AI84="",0,AR84*VLOOKUP(AI84,Resource!$B$2:$AE$465,9,FALSE))),0,IF(AI84="",0,AR84*VLOOKUP(AI84,Resource!$B$2:$AE$465,9,FALSE)))</f>
        <v/>
      </c>
      <c r="AT84" s="620" t="n"/>
      <c r="AU84" s="286" t="n"/>
      <c r="AV84" s="620">
        <f>Z84</f>
        <v/>
      </c>
      <c r="AW84" s="72" t="n"/>
      <c r="BA84" s="620" t="n"/>
      <c r="BC84" s="620">
        <f>AO84+AS84</f>
        <v/>
      </c>
      <c r="BD84" s="620">
        <f>BH84-BC84</f>
        <v/>
      </c>
      <c r="BE84" s="479">
        <f>IF(AV84=0,"        --",BD84/BH84)</f>
        <v/>
      </c>
      <c r="BF84" s="620" t="n"/>
      <c r="BG84" s="620" t="n"/>
      <c r="BH84" s="620">
        <f>Z84+BA84+BF84</f>
        <v/>
      </c>
    </row>
    <row r="85" customFormat="1" s="34">
      <c r="A85" s="618" t="n"/>
      <c r="B85" s="619" t="n"/>
      <c r="J85" s="619" t="n"/>
      <c r="U85" s="620" t="n"/>
      <c r="X85" s="620" t="n"/>
      <c r="Y85" s="620" t="n"/>
      <c r="Z85" s="620" t="n"/>
      <c r="AA85" s="34">
        <f>T85*0.2+N85*0+O85*0.3+P85*0.5+Q85*0.6+R85*1+S85*1</f>
        <v/>
      </c>
      <c r="AB85" s="34">
        <f>T85*0.2+N85*0.2+O85*0.3+P85*0.5+Q85*0.6+R85*1+S85*1</f>
        <v/>
      </c>
      <c r="AD85" s="34">
        <f>IF($AC85&gt;0,IF(VLOOKUP($AC85,Resource!$B$2:$AE$460,6,FALSE)&gt;0,VLOOKUP($AC85,Resource!$B$2:$AE$460,6,FALSE),"--INPUT--"),"")</f>
        <v/>
      </c>
      <c r="AE85" s="34">
        <f>IF($AC85&gt;0,IF(VLOOKUP($AC85,Resource!$B$2:$AE$460,25,FALSE)&gt;0,VLOOKUP($AC85,Resource!$B$2:$AE$460,25,FALSE),"--INPUT--"),"")</f>
        <v/>
      </c>
      <c r="AG85" s="619" t="n"/>
      <c r="AH85" s="619" t="n"/>
      <c r="AJ85" s="34">
        <f>IF($AI85&gt;0,IF(VLOOKUP($AI85,Resource!$B$2:$AE$460,6,FALSE)&gt;0,VLOOKUP($AI85,Resource!$B$2:$AE$460,6,FALSE),"--INPUT--"),"")</f>
        <v/>
      </c>
      <c r="AK85" s="34">
        <f>IF($AI85&gt;0,IF(VLOOKUP($AI85,Resource!$B$2:$AE$460,25,FALSE)&gt;0,VLOOKUP($AI85,Resource!$B$2:$AE$460,25,FALSE),"--INPUT--"),"")</f>
        <v/>
      </c>
      <c r="AL85" s="619" t="n"/>
      <c r="AM85" s="619" t="n"/>
      <c r="AN85" s="34">
        <f>AA85</f>
        <v/>
      </c>
      <c r="AO85" s="621">
        <f>IF(ISNA(IF(AC85="",0,AN85*VLOOKUP(AC85,Resource!$B$2:$AE$465,8,FALSE))),0,IF(AC85="",0,AN85*VLOOKUP(AC85,Resource!$B$2:$AE$465,8,FALSE)))</f>
        <v/>
      </c>
      <c r="AP85" s="620" t="n"/>
      <c r="AQ85" s="286" t="n"/>
      <c r="AR85" s="34">
        <f>AB85</f>
        <v/>
      </c>
      <c r="AS85" s="621">
        <f>IF(ISNA(IF(AI85="",0,AR85*VLOOKUP(AI85,Resource!$B$2:$AE$465,9,FALSE))),0,IF(AI85="",0,AR85*VLOOKUP(AI85,Resource!$B$2:$AE$465,9,FALSE)))</f>
        <v/>
      </c>
      <c r="AT85" s="620" t="n"/>
      <c r="AU85" s="286" t="n"/>
      <c r="AV85" s="620">
        <f>Z85</f>
        <v/>
      </c>
      <c r="AW85" s="72" t="n"/>
      <c r="BA85" s="620" t="n"/>
      <c r="BC85" s="620">
        <f>AO85+AS85</f>
        <v/>
      </c>
      <c r="BD85" s="620">
        <f>BH85-BC85</f>
        <v/>
      </c>
      <c r="BE85" s="479">
        <f>IF(AV85=0,"        --",BD85/BH85)</f>
        <v/>
      </c>
      <c r="BF85" s="620" t="n"/>
      <c r="BG85" s="620" t="n"/>
      <c r="BH85" s="620">
        <f>Z85+BA85+BF85</f>
        <v/>
      </c>
    </row>
    <row r="86" customFormat="1" s="34">
      <c r="A86" s="618" t="n"/>
      <c r="B86" s="619" t="n"/>
      <c r="J86" s="619" t="n"/>
      <c r="U86" s="620" t="n"/>
      <c r="X86" s="620" t="n"/>
      <c r="Y86" s="620" t="n"/>
      <c r="Z86" s="620" t="n"/>
      <c r="AA86" s="34">
        <f>T86*0.2+N86*0+O86*0.3+P86*0.5+Q86*0.6+R86*1+S86*1</f>
        <v/>
      </c>
      <c r="AB86" s="34">
        <f>T86*0.2+N86*0.2+O86*0.3+P86*0.5+Q86*0.6+R86*1+S86*1</f>
        <v/>
      </c>
      <c r="AD86" s="34">
        <f>IF($AC86&gt;0,IF(VLOOKUP($AC86,Resource!$B$2:$AE$460,6,FALSE)&gt;0,VLOOKUP($AC86,Resource!$B$2:$AE$460,6,FALSE),"--INPUT--"),"")</f>
        <v/>
      </c>
      <c r="AE86" s="34">
        <f>IF($AC86&gt;0,IF(VLOOKUP($AC86,Resource!$B$2:$AE$460,25,FALSE)&gt;0,VLOOKUP($AC86,Resource!$B$2:$AE$460,25,FALSE),"--INPUT--"),"")</f>
        <v/>
      </c>
      <c r="AG86" s="619" t="n"/>
      <c r="AH86" s="619" t="n"/>
      <c r="AJ86" s="34">
        <f>IF($AI86&gt;0,IF(VLOOKUP($AI86,Resource!$B$2:$AE$460,6,FALSE)&gt;0,VLOOKUP($AI86,Resource!$B$2:$AE$460,6,FALSE),"--INPUT--"),"")</f>
        <v/>
      </c>
      <c r="AK86" s="34">
        <f>IF($AI86&gt;0,IF(VLOOKUP($AI86,Resource!$B$2:$AE$460,25,FALSE)&gt;0,VLOOKUP($AI86,Resource!$B$2:$AE$460,25,FALSE),"--INPUT--"),"")</f>
        <v/>
      </c>
      <c r="AL86" s="619" t="n"/>
      <c r="AM86" s="619" t="n"/>
      <c r="AN86" s="34">
        <f>AA86</f>
        <v/>
      </c>
      <c r="AO86" s="621">
        <f>IF(ISNA(IF(AC86="",0,AN86*VLOOKUP(AC86,Resource!$B$2:$AE$465,8,FALSE))),0,IF(AC86="",0,AN86*VLOOKUP(AC86,Resource!$B$2:$AE$465,8,FALSE)))</f>
        <v/>
      </c>
      <c r="AP86" s="620" t="n"/>
      <c r="AQ86" s="286" t="n"/>
      <c r="AR86" s="34">
        <f>AB86</f>
        <v/>
      </c>
      <c r="AS86" s="621">
        <f>IF(ISNA(IF(AI86="",0,AR86*VLOOKUP(AI86,Resource!$B$2:$AE$465,9,FALSE))),0,IF(AI86="",0,AR86*VLOOKUP(AI86,Resource!$B$2:$AE$465,9,FALSE)))</f>
        <v/>
      </c>
      <c r="AT86" s="620" t="n"/>
      <c r="AU86" s="286" t="n"/>
      <c r="AV86" s="620">
        <f>Z86</f>
        <v/>
      </c>
      <c r="AW86" s="72" t="n"/>
      <c r="BA86" s="620" t="n"/>
      <c r="BC86" s="620">
        <f>AO86+AS86</f>
        <v/>
      </c>
      <c r="BD86" s="620">
        <f>BH86-BC86</f>
        <v/>
      </c>
      <c r="BE86" s="479">
        <f>IF(AV86=0,"        --",BD86/BH86)</f>
        <v/>
      </c>
      <c r="BF86" s="620" t="n"/>
      <c r="BG86" s="620" t="n"/>
      <c r="BH86" s="620">
        <f>Z86+BA86+BF86</f>
        <v/>
      </c>
    </row>
    <row r="87" customFormat="1" s="34">
      <c r="A87" s="618" t="n"/>
      <c r="B87" s="619" t="n"/>
      <c r="J87" s="619" t="n"/>
      <c r="U87" s="620" t="n"/>
      <c r="X87" s="620" t="n"/>
      <c r="Y87" s="620" t="n"/>
      <c r="Z87" s="620" t="n"/>
      <c r="AA87" s="34">
        <f>T87*0.2+N87*0+O87*0.3+P87*0.5+Q87*0.6+R87*1+S87*1</f>
        <v/>
      </c>
      <c r="AB87" s="34">
        <f>T87*0.2+N87*0.2+O87*0.3+P87*0.5+Q87*0.6+R87*1+S87*1</f>
        <v/>
      </c>
      <c r="AD87" s="34">
        <f>IF($AC87&gt;0,IF(VLOOKUP($AC87,Resource!$B$2:$AE$460,6,FALSE)&gt;0,VLOOKUP($AC87,Resource!$B$2:$AE$460,6,FALSE),"--INPUT--"),"")</f>
        <v/>
      </c>
      <c r="AE87" s="34">
        <f>IF($AC87&gt;0,IF(VLOOKUP($AC87,Resource!$B$2:$AE$460,25,FALSE)&gt;0,VLOOKUP($AC87,Resource!$B$2:$AE$460,25,FALSE),"--INPUT--"),"")</f>
        <v/>
      </c>
      <c r="AG87" s="619" t="n"/>
      <c r="AH87" s="619" t="n"/>
      <c r="AJ87" s="34">
        <f>IF($AI87&gt;0,IF(VLOOKUP($AI87,Resource!$B$2:$AE$460,6,FALSE)&gt;0,VLOOKUP($AI87,Resource!$B$2:$AE$460,6,FALSE),"--INPUT--"),"")</f>
        <v/>
      </c>
      <c r="AK87" s="34">
        <f>IF($AI87&gt;0,IF(VLOOKUP($AI87,Resource!$B$2:$AE$460,25,FALSE)&gt;0,VLOOKUP($AI87,Resource!$B$2:$AE$460,25,FALSE),"--INPUT--"),"")</f>
        <v/>
      </c>
      <c r="AL87" s="619" t="n"/>
      <c r="AM87" s="619" t="n"/>
      <c r="AN87" s="34">
        <f>AA87</f>
        <v/>
      </c>
      <c r="AO87" s="621">
        <f>IF(ISNA(IF(AC87="",0,AN87*VLOOKUP(AC87,Resource!$B$2:$AE$465,8,FALSE))),0,IF(AC87="",0,AN87*VLOOKUP(AC87,Resource!$B$2:$AE$465,8,FALSE)))</f>
        <v/>
      </c>
      <c r="AP87" s="620" t="n"/>
      <c r="AQ87" s="286" t="n"/>
      <c r="AR87" s="34">
        <f>AB87</f>
        <v/>
      </c>
      <c r="AS87" s="621">
        <f>IF(ISNA(IF(AI87="",0,AR87*VLOOKUP(AI87,Resource!$B$2:$AE$465,9,FALSE))),0,IF(AI87="",0,AR87*VLOOKUP(AI87,Resource!$B$2:$AE$465,9,FALSE)))</f>
        <v/>
      </c>
      <c r="AT87" s="620" t="n"/>
      <c r="AU87" s="286" t="n"/>
      <c r="AV87" s="620">
        <f>Z87</f>
        <v/>
      </c>
      <c r="AW87" s="72" t="n"/>
      <c r="BA87" s="620" t="n"/>
      <c r="BC87" s="620">
        <f>AO87+AS87</f>
        <v/>
      </c>
      <c r="BD87" s="620">
        <f>BH87-BC87</f>
        <v/>
      </c>
      <c r="BE87" s="479">
        <f>IF(AV87=0,"        --",BD87/BH87)</f>
        <v/>
      </c>
      <c r="BF87" s="620" t="n"/>
      <c r="BG87" s="620" t="n"/>
      <c r="BH87" s="620">
        <f>Z87+BA87+BF87</f>
        <v/>
      </c>
    </row>
    <row r="88" customFormat="1" s="34">
      <c r="A88" s="618" t="n"/>
      <c r="B88" s="619" t="n"/>
      <c r="J88" s="619" t="n"/>
      <c r="U88" s="620" t="n"/>
      <c r="X88" s="620" t="n"/>
      <c r="Y88" s="620" t="n"/>
      <c r="Z88" s="620" t="n"/>
      <c r="AA88" s="34">
        <f>T88*0.2+N88*0+O88*0.3+P88*0.5+Q88*0.6+R88*1+S88*1</f>
        <v/>
      </c>
      <c r="AB88" s="34">
        <f>T88*0.2+N88*0.2+O88*0.3+P88*0.5+Q88*0.6+R88*1+S88*1</f>
        <v/>
      </c>
      <c r="AD88" s="34">
        <f>IF($AC88&gt;0,IF(VLOOKUP($AC88,Resource!$B$2:$AE$460,6,FALSE)&gt;0,VLOOKUP($AC88,Resource!$B$2:$AE$460,6,FALSE),"--INPUT--"),"")</f>
        <v/>
      </c>
      <c r="AE88" s="34">
        <f>IF($AC88&gt;0,IF(VLOOKUP($AC88,Resource!$B$2:$AE$460,25,FALSE)&gt;0,VLOOKUP($AC88,Resource!$B$2:$AE$460,25,FALSE),"--INPUT--"),"")</f>
        <v/>
      </c>
      <c r="AG88" s="619" t="n"/>
      <c r="AH88" s="619" t="n"/>
      <c r="AJ88" s="34">
        <f>IF($AI88&gt;0,IF(VLOOKUP($AI88,Resource!$B$2:$AE$460,6,FALSE)&gt;0,VLOOKUP($AI88,Resource!$B$2:$AE$460,6,FALSE),"--INPUT--"),"")</f>
        <v/>
      </c>
      <c r="AK88" s="34">
        <f>IF($AI88&gt;0,IF(VLOOKUP($AI88,Resource!$B$2:$AE$460,25,FALSE)&gt;0,VLOOKUP($AI88,Resource!$B$2:$AE$460,25,FALSE),"--INPUT--"),"")</f>
        <v/>
      </c>
      <c r="AL88" s="619" t="n"/>
      <c r="AM88" s="619" t="n"/>
      <c r="AN88" s="34">
        <f>AA88</f>
        <v/>
      </c>
      <c r="AO88" s="621">
        <f>IF(ISNA(IF(AC88="",0,AN88*VLOOKUP(AC88,Resource!$B$2:$AE$465,8,FALSE))),0,IF(AC88="",0,AN88*VLOOKUP(AC88,Resource!$B$2:$AE$465,8,FALSE)))</f>
        <v/>
      </c>
      <c r="AP88" s="620" t="n"/>
      <c r="AQ88" s="286" t="n"/>
      <c r="AR88" s="34">
        <f>AB88</f>
        <v/>
      </c>
      <c r="AS88" s="621">
        <f>IF(ISNA(IF(AI88="",0,AR88*VLOOKUP(AI88,Resource!$B$2:$AE$465,9,FALSE))),0,IF(AI88="",0,AR88*VLOOKUP(AI88,Resource!$B$2:$AE$465,9,FALSE)))</f>
        <v/>
      </c>
      <c r="AT88" s="620" t="n"/>
      <c r="AU88" s="286" t="n"/>
      <c r="AV88" s="620">
        <f>Z88</f>
        <v/>
      </c>
      <c r="AW88" s="72" t="n"/>
      <c r="BA88" s="620" t="n"/>
      <c r="BC88" s="620">
        <f>AO88+AS88</f>
        <v/>
      </c>
      <c r="BD88" s="620">
        <f>BH88-BC88</f>
        <v/>
      </c>
      <c r="BE88" s="479">
        <f>IF(AV88=0,"        --",BD88/BH88)</f>
        <v/>
      </c>
      <c r="BF88" s="620" t="n"/>
      <c r="BG88" s="620" t="n"/>
      <c r="BH88" s="620">
        <f>Z88+BA88+BF88</f>
        <v/>
      </c>
    </row>
    <row r="89" customFormat="1" s="34">
      <c r="A89" s="618" t="n"/>
      <c r="B89" s="619" t="n"/>
      <c r="J89" s="619" t="n"/>
      <c r="U89" s="620" t="n"/>
      <c r="X89" s="620" t="n"/>
      <c r="Y89" s="620" t="n"/>
      <c r="Z89" s="620" t="n"/>
      <c r="AA89" s="34">
        <f>T89*0.2+N89*0+O89*0.3+P89*0.5+Q89*0.6+R89*1+S89*1</f>
        <v/>
      </c>
      <c r="AB89" s="34">
        <f>T89*0.2+N89*0.2+O89*0.3+P89*0.5+Q89*0.6+R89*1+S89*1</f>
        <v/>
      </c>
      <c r="AD89" s="34">
        <f>IF($AC89&gt;0,IF(VLOOKUP($AC89,Resource!$B$2:$AE$460,6,FALSE)&gt;0,VLOOKUP($AC89,Resource!$B$2:$AE$460,6,FALSE),"--INPUT--"),"")</f>
        <v/>
      </c>
      <c r="AE89" s="34">
        <f>IF($AC89&gt;0,IF(VLOOKUP($AC89,Resource!$B$2:$AE$460,25,FALSE)&gt;0,VLOOKUP($AC89,Resource!$B$2:$AE$460,25,FALSE),"--INPUT--"),"")</f>
        <v/>
      </c>
      <c r="AG89" s="619" t="n"/>
      <c r="AH89" s="619" t="n"/>
      <c r="AJ89" s="34">
        <f>IF($AI89&gt;0,IF(VLOOKUP($AI89,Resource!$B$2:$AE$460,6,FALSE)&gt;0,VLOOKUP($AI89,Resource!$B$2:$AE$460,6,FALSE),"--INPUT--"),"")</f>
        <v/>
      </c>
      <c r="AK89" s="34">
        <f>IF($AI89&gt;0,IF(VLOOKUP($AI89,Resource!$B$2:$AE$460,25,FALSE)&gt;0,VLOOKUP($AI89,Resource!$B$2:$AE$460,25,FALSE),"--INPUT--"),"")</f>
        <v/>
      </c>
      <c r="AL89" s="619" t="n"/>
      <c r="AM89" s="619" t="n"/>
      <c r="AN89" s="34">
        <f>AA89</f>
        <v/>
      </c>
      <c r="AO89" s="621">
        <f>IF(ISNA(IF(AC89="",0,AN89*VLOOKUP(AC89,Resource!$B$2:$AE$465,8,FALSE))),0,IF(AC89="",0,AN89*VLOOKUP(AC89,Resource!$B$2:$AE$465,8,FALSE)))</f>
        <v/>
      </c>
      <c r="AP89" s="620" t="n"/>
      <c r="AQ89" s="286" t="n"/>
      <c r="AR89" s="34">
        <f>AB89</f>
        <v/>
      </c>
      <c r="AS89" s="621">
        <f>IF(ISNA(IF(AI89="",0,AR89*VLOOKUP(AI89,Resource!$B$2:$AE$465,9,FALSE))),0,IF(AI89="",0,AR89*VLOOKUP(AI89,Resource!$B$2:$AE$465,9,FALSE)))</f>
        <v/>
      </c>
      <c r="AT89" s="620" t="n"/>
      <c r="AU89" s="286" t="n"/>
      <c r="AV89" s="620">
        <f>Z89</f>
        <v/>
      </c>
      <c r="AW89" s="72" t="n"/>
      <c r="BA89" s="620" t="n"/>
      <c r="BC89" s="620">
        <f>AO89+AS89</f>
        <v/>
      </c>
      <c r="BD89" s="620">
        <f>BH89-BC89</f>
        <v/>
      </c>
      <c r="BE89" s="479">
        <f>IF(AV89=0,"        --",BD89/BH89)</f>
        <v/>
      </c>
      <c r="BF89" s="620" t="n"/>
      <c r="BG89" s="620" t="n"/>
      <c r="BH89" s="620">
        <f>Z89+BA89+BF89</f>
        <v/>
      </c>
    </row>
    <row r="90" customFormat="1" s="34">
      <c r="A90" s="618" t="n"/>
      <c r="B90" s="619" t="n"/>
      <c r="J90" s="619" t="n"/>
      <c r="U90" s="620" t="n"/>
      <c r="X90" s="620" t="n"/>
      <c r="Y90" s="620" t="n"/>
      <c r="Z90" s="620" t="n"/>
      <c r="AA90" s="34">
        <f>T90*0.2+N90*0+O90*0.3+P90*0.5+Q90*0.6+R90*1+S90*1</f>
        <v/>
      </c>
      <c r="AB90" s="34">
        <f>T90*0.2+N90*0.2+O90*0.3+P90*0.5+Q90*0.6+R90*1+S90*1</f>
        <v/>
      </c>
      <c r="AD90" s="34">
        <f>IF($AC90&gt;0,IF(VLOOKUP($AC90,Resource!$B$2:$AE$460,6,FALSE)&gt;0,VLOOKUP($AC90,Resource!$B$2:$AE$460,6,FALSE),"--INPUT--"),"")</f>
        <v/>
      </c>
      <c r="AE90" s="34">
        <f>IF($AC90&gt;0,IF(VLOOKUP($AC90,Resource!$B$2:$AE$460,25,FALSE)&gt;0,VLOOKUP($AC90,Resource!$B$2:$AE$460,25,FALSE),"--INPUT--"),"")</f>
        <v/>
      </c>
      <c r="AG90" s="619" t="n"/>
      <c r="AH90" s="619" t="n"/>
      <c r="AJ90" s="34">
        <f>IF($AI90&gt;0,IF(VLOOKUP($AI90,Resource!$B$2:$AE$460,6,FALSE)&gt;0,VLOOKUP($AI90,Resource!$B$2:$AE$460,6,FALSE),"--INPUT--"),"")</f>
        <v/>
      </c>
      <c r="AK90" s="34">
        <f>IF($AI90&gt;0,IF(VLOOKUP($AI90,Resource!$B$2:$AE$460,25,FALSE)&gt;0,VLOOKUP($AI90,Resource!$B$2:$AE$460,25,FALSE),"--INPUT--"),"")</f>
        <v/>
      </c>
      <c r="AL90" s="619" t="n"/>
      <c r="AM90" s="619" t="n"/>
      <c r="AN90" s="34">
        <f>AA90</f>
        <v/>
      </c>
      <c r="AO90" s="621">
        <f>IF(ISNA(IF(AC90="",0,AN90*VLOOKUP(AC90,Resource!$B$2:$AE$465,8,FALSE))),0,IF(AC90="",0,AN90*VLOOKUP(AC90,Resource!$B$2:$AE$465,8,FALSE)))</f>
        <v/>
      </c>
      <c r="AP90" s="620" t="n"/>
      <c r="AQ90" s="286" t="n"/>
      <c r="AR90" s="34">
        <f>AB90</f>
        <v/>
      </c>
      <c r="AS90" s="621">
        <f>IF(ISNA(IF(AI90="",0,AR90*VLOOKUP(AI90,Resource!$B$2:$AE$465,9,FALSE))),0,IF(AI90="",0,AR90*VLOOKUP(AI90,Resource!$B$2:$AE$465,9,FALSE)))</f>
        <v/>
      </c>
      <c r="AT90" s="620" t="n"/>
      <c r="AU90" s="286" t="n"/>
      <c r="AV90" s="620">
        <f>Z90</f>
        <v/>
      </c>
      <c r="AW90" s="72" t="n"/>
      <c r="BA90" s="620" t="n"/>
      <c r="BC90" s="620">
        <f>AO90+AS90</f>
        <v/>
      </c>
      <c r="BD90" s="620">
        <f>BH90-BC90</f>
        <v/>
      </c>
      <c r="BE90" s="479">
        <f>IF(AV90=0,"        --",BD90/BH90)</f>
        <v/>
      </c>
      <c r="BF90" s="620" t="n"/>
      <c r="BG90" s="620" t="n"/>
      <c r="BH90" s="620">
        <f>Z90+BA90+BF90</f>
        <v/>
      </c>
    </row>
    <row r="91" customFormat="1" s="34">
      <c r="A91" s="618" t="n"/>
      <c r="B91" s="619" t="n"/>
      <c r="J91" s="619" t="n"/>
      <c r="U91" s="620" t="n"/>
      <c r="X91" s="620" t="n"/>
      <c r="Y91" s="620" t="n"/>
      <c r="Z91" s="620" t="n"/>
      <c r="AA91" s="34">
        <f>T91*0.2+N91*0+O91*0.3+P91*0.5+Q91*0.6+R91*1+S91*1</f>
        <v/>
      </c>
      <c r="AB91" s="34">
        <f>T91*0.2+N91*0.2+O91*0.3+P91*0.5+Q91*0.6+R91*1+S91*1</f>
        <v/>
      </c>
      <c r="AD91" s="34">
        <f>IF($AC91&gt;0,IF(VLOOKUP($AC91,Resource!$B$2:$AE$460,6,FALSE)&gt;0,VLOOKUP($AC91,Resource!$B$2:$AE$460,6,FALSE),"--INPUT--"),"")</f>
        <v/>
      </c>
      <c r="AE91" s="34">
        <f>IF($AC91&gt;0,IF(VLOOKUP($AC91,Resource!$B$2:$AE$460,25,FALSE)&gt;0,VLOOKUP($AC91,Resource!$B$2:$AE$460,25,FALSE),"--INPUT--"),"")</f>
        <v/>
      </c>
      <c r="AG91" s="619" t="n"/>
      <c r="AH91" s="619" t="n"/>
      <c r="AJ91" s="34">
        <f>IF($AI91&gt;0,IF(VLOOKUP($AI91,Resource!$B$2:$AE$460,6,FALSE)&gt;0,VLOOKUP($AI91,Resource!$B$2:$AE$460,6,FALSE),"--INPUT--"),"")</f>
        <v/>
      </c>
      <c r="AK91" s="34">
        <f>IF($AI91&gt;0,IF(VLOOKUP($AI91,Resource!$B$2:$AE$460,25,FALSE)&gt;0,VLOOKUP($AI91,Resource!$B$2:$AE$460,25,FALSE),"--INPUT--"),"")</f>
        <v/>
      </c>
      <c r="AL91" s="619" t="n"/>
      <c r="AM91" s="619" t="n"/>
      <c r="AN91" s="34">
        <f>AA91</f>
        <v/>
      </c>
      <c r="AO91" s="621">
        <f>IF(ISNA(IF(AC91="",0,AN91*VLOOKUP(AC91,Resource!$B$2:$AE$465,8,FALSE))),0,IF(AC91="",0,AN91*VLOOKUP(AC91,Resource!$B$2:$AE$465,8,FALSE)))</f>
        <v/>
      </c>
      <c r="AP91" s="620" t="n"/>
      <c r="AQ91" s="286" t="n"/>
      <c r="AR91" s="34">
        <f>AB91</f>
        <v/>
      </c>
      <c r="AS91" s="621">
        <f>IF(ISNA(IF(AI91="",0,AR91*VLOOKUP(AI91,Resource!$B$2:$AE$465,9,FALSE))),0,IF(AI91="",0,AR91*VLOOKUP(AI91,Resource!$B$2:$AE$465,9,FALSE)))</f>
        <v/>
      </c>
      <c r="AT91" s="620" t="n"/>
      <c r="AU91" s="286" t="n"/>
      <c r="AV91" s="620">
        <f>Z91</f>
        <v/>
      </c>
      <c r="AW91" s="72" t="n"/>
      <c r="BA91" s="620" t="n"/>
      <c r="BC91" s="620">
        <f>AO91+AS91</f>
        <v/>
      </c>
      <c r="BD91" s="620">
        <f>BH91-BC91</f>
        <v/>
      </c>
      <c r="BE91" s="479">
        <f>IF(AV91=0,"        --",BD91/BH91)</f>
        <v/>
      </c>
      <c r="BF91" s="620" t="n"/>
      <c r="BG91" s="620" t="n"/>
      <c r="BH91" s="620">
        <f>Z91+BA91+BF91</f>
        <v/>
      </c>
    </row>
    <row r="92" customFormat="1" s="34">
      <c r="A92" s="618" t="n"/>
      <c r="B92" s="619" t="n"/>
      <c r="J92" s="619" t="n"/>
      <c r="U92" s="620" t="n"/>
      <c r="X92" s="620" t="n"/>
      <c r="Y92" s="620" t="n"/>
      <c r="Z92" s="620" t="n"/>
      <c r="AA92" s="34">
        <f>T92*0.2+N92*0+O92*0.3+P92*0.5+Q92*0.6+R92*1+S92*1</f>
        <v/>
      </c>
      <c r="AB92" s="34">
        <f>T92*0.2+N92*0.2+O92*0.3+P92*0.5+Q92*0.6+R92*1+S92*1</f>
        <v/>
      </c>
      <c r="AD92" s="34">
        <f>IF($AC92&gt;0,IF(VLOOKUP($AC92,Resource!$B$2:$AE$460,6,FALSE)&gt;0,VLOOKUP($AC92,Resource!$B$2:$AE$460,6,FALSE),"--INPUT--"),"")</f>
        <v/>
      </c>
      <c r="AE92" s="34">
        <f>IF($AC92&gt;0,IF(VLOOKUP($AC92,Resource!$B$2:$AE$460,25,FALSE)&gt;0,VLOOKUP($AC92,Resource!$B$2:$AE$460,25,FALSE),"--INPUT--"),"")</f>
        <v/>
      </c>
      <c r="AG92" s="619" t="n"/>
      <c r="AH92" s="619" t="n"/>
      <c r="AJ92" s="34">
        <f>IF($AI92&gt;0,IF(VLOOKUP($AI92,Resource!$B$2:$AE$460,6,FALSE)&gt;0,VLOOKUP($AI92,Resource!$B$2:$AE$460,6,FALSE),"--INPUT--"),"")</f>
        <v/>
      </c>
      <c r="AK92" s="34">
        <f>IF($AI92&gt;0,IF(VLOOKUP($AI92,Resource!$B$2:$AE$460,25,FALSE)&gt;0,VLOOKUP($AI92,Resource!$B$2:$AE$460,25,FALSE),"--INPUT--"),"")</f>
        <v/>
      </c>
      <c r="AL92" s="619" t="n"/>
      <c r="AM92" s="619" t="n"/>
      <c r="AN92" s="34">
        <f>AA92</f>
        <v/>
      </c>
      <c r="AO92" s="621">
        <f>IF(ISNA(IF(AC92="",0,AN92*VLOOKUP(AC92,Resource!$B$2:$AE$465,8,FALSE))),0,IF(AC92="",0,AN92*VLOOKUP(AC92,Resource!$B$2:$AE$465,8,FALSE)))</f>
        <v/>
      </c>
      <c r="AP92" s="620" t="n"/>
      <c r="AQ92" s="286" t="n"/>
      <c r="AR92" s="34">
        <f>AB92</f>
        <v/>
      </c>
      <c r="AS92" s="621">
        <f>IF(ISNA(IF(AI92="",0,AR92*VLOOKUP(AI92,Resource!$B$2:$AE$465,9,FALSE))),0,IF(AI92="",0,AR92*VLOOKUP(AI92,Resource!$B$2:$AE$465,9,FALSE)))</f>
        <v/>
      </c>
      <c r="AT92" s="620" t="n"/>
      <c r="AU92" s="286" t="n"/>
      <c r="AV92" s="620">
        <f>Z92</f>
        <v/>
      </c>
      <c r="AW92" s="72" t="n"/>
      <c r="BA92" s="620" t="n"/>
      <c r="BC92" s="620">
        <f>AO92+AS92</f>
        <v/>
      </c>
      <c r="BD92" s="620">
        <f>BH92-BC92</f>
        <v/>
      </c>
      <c r="BE92" s="479">
        <f>IF(AV92=0,"        --",BD92/BH92)</f>
        <v/>
      </c>
      <c r="BF92" s="620" t="n"/>
      <c r="BG92" s="620" t="n"/>
      <c r="BH92" s="620">
        <f>Z92+BA92+BF92</f>
        <v/>
      </c>
    </row>
    <row r="93" customFormat="1" s="34">
      <c r="A93" s="618" t="n"/>
      <c r="B93" s="619" t="n"/>
      <c r="J93" s="619" t="n"/>
      <c r="U93" s="620" t="n"/>
      <c r="X93" s="620" t="n"/>
      <c r="Y93" s="620" t="n"/>
      <c r="Z93" s="620" t="n"/>
      <c r="AA93" s="34">
        <f>T93*0.2+N93*0+O93*0.3+P93*0.5+Q93*0.6+R93*1+S93*1</f>
        <v/>
      </c>
      <c r="AB93" s="34">
        <f>T93*0.2+N93*0.2+O93*0.3+P93*0.5+Q93*0.6+R93*1+S93*1</f>
        <v/>
      </c>
      <c r="AD93" s="34">
        <f>IF($AC93&gt;0,IF(VLOOKUP($AC93,Resource!$B$2:$AE$460,6,FALSE)&gt;0,VLOOKUP($AC93,Resource!$B$2:$AE$460,6,FALSE),"--INPUT--"),"")</f>
        <v/>
      </c>
      <c r="AE93" s="34">
        <f>IF($AC93&gt;0,IF(VLOOKUP($AC93,Resource!$B$2:$AE$460,25,FALSE)&gt;0,VLOOKUP($AC93,Resource!$B$2:$AE$460,25,FALSE),"--INPUT--"),"")</f>
        <v/>
      </c>
      <c r="AG93" s="619" t="n"/>
      <c r="AH93" s="619" t="n"/>
      <c r="AJ93" s="34">
        <f>IF($AI93&gt;0,IF(VLOOKUP($AI93,Resource!$B$2:$AE$460,6,FALSE)&gt;0,VLOOKUP($AI93,Resource!$B$2:$AE$460,6,FALSE),"--INPUT--"),"")</f>
        <v/>
      </c>
      <c r="AK93" s="34">
        <f>IF($AI93&gt;0,IF(VLOOKUP($AI93,Resource!$B$2:$AE$460,25,FALSE)&gt;0,VLOOKUP($AI93,Resource!$B$2:$AE$460,25,FALSE),"--INPUT--"),"")</f>
        <v/>
      </c>
      <c r="AL93" s="619" t="n"/>
      <c r="AM93" s="619" t="n"/>
      <c r="AN93" s="34">
        <f>AA93</f>
        <v/>
      </c>
      <c r="AO93" s="621">
        <f>IF(ISNA(IF(AC93="",0,AN93*VLOOKUP(AC93,Resource!$B$2:$AE$465,8,FALSE))),0,IF(AC93="",0,AN93*VLOOKUP(AC93,Resource!$B$2:$AE$465,8,FALSE)))</f>
        <v/>
      </c>
      <c r="AP93" s="620" t="n"/>
      <c r="AQ93" s="286" t="n"/>
      <c r="AR93" s="34">
        <f>AB93</f>
        <v/>
      </c>
      <c r="AS93" s="621">
        <f>IF(ISNA(IF(AI93="",0,AR93*VLOOKUP(AI93,Resource!$B$2:$AE$465,9,FALSE))),0,IF(AI93="",0,AR93*VLOOKUP(AI93,Resource!$B$2:$AE$465,9,FALSE)))</f>
        <v/>
      </c>
      <c r="AT93" s="620" t="n"/>
      <c r="AU93" s="286" t="n"/>
      <c r="AV93" s="620">
        <f>Z93</f>
        <v/>
      </c>
      <c r="AW93" s="72" t="n"/>
      <c r="BA93" s="620" t="n"/>
      <c r="BC93" s="620">
        <f>AO93+AS93</f>
        <v/>
      </c>
      <c r="BD93" s="620">
        <f>BH93-BC93</f>
        <v/>
      </c>
      <c r="BE93" s="479">
        <f>IF(AV93=0,"        --",BD93/BH93)</f>
        <v/>
      </c>
      <c r="BF93" s="620" t="n"/>
      <c r="BG93" s="620" t="n"/>
      <c r="BH93" s="620">
        <f>Z93+BA93+BF93</f>
        <v/>
      </c>
    </row>
    <row r="94" customFormat="1" s="34">
      <c r="A94" s="618" t="n"/>
      <c r="B94" s="619" t="n"/>
      <c r="J94" s="619" t="n"/>
      <c r="U94" s="620" t="n"/>
      <c r="X94" s="620" t="n"/>
      <c r="Y94" s="620" t="n"/>
      <c r="Z94" s="620" t="n"/>
      <c r="AA94" s="34">
        <f>T94*0.2+N94*0+O94*0.3+P94*0.5+Q94*0.6+R94*1+S94*1</f>
        <v/>
      </c>
      <c r="AB94" s="34">
        <f>T94*0.2+N94*0.2+O94*0.3+P94*0.5+Q94*0.6+R94*1+S94*1</f>
        <v/>
      </c>
      <c r="AD94" s="34">
        <f>IF($AC94&gt;0,IF(VLOOKUP($AC94,Resource!$B$2:$AE$460,6,FALSE)&gt;0,VLOOKUP($AC94,Resource!$B$2:$AE$460,6,FALSE),"--INPUT--"),"")</f>
        <v/>
      </c>
      <c r="AE94" s="34">
        <f>IF($AC94&gt;0,IF(VLOOKUP($AC94,Resource!$B$2:$AE$460,25,FALSE)&gt;0,VLOOKUP($AC94,Resource!$B$2:$AE$460,25,FALSE),"--INPUT--"),"")</f>
        <v/>
      </c>
      <c r="AG94" s="619" t="n"/>
      <c r="AH94" s="619" t="n"/>
      <c r="AJ94" s="34">
        <f>IF($AI94&gt;0,IF(VLOOKUP($AI94,Resource!$B$2:$AE$460,6,FALSE)&gt;0,VLOOKUP($AI94,Resource!$B$2:$AE$460,6,FALSE),"--INPUT--"),"")</f>
        <v/>
      </c>
      <c r="AK94" s="34">
        <f>IF($AI94&gt;0,IF(VLOOKUP($AI94,Resource!$B$2:$AE$460,25,FALSE)&gt;0,VLOOKUP($AI94,Resource!$B$2:$AE$460,25,FALSE),"--INPUT--"),"")</f>
        <v/>
      </c>
      <c r="AL94" s="619" t="n"/>
      <c r="AM94" s="619" t="n"/>
      <c r="AN94" s="34">
        <f>AA94</f>
        <v/>
      </c>
      <c r="AO94" s="621">
        <f>IF(ISNA(IF(AC94="",0,AN94*VLOOKUP(AC94,Resource!$B$2:$AE$465,8,FALSE))),0,IF(AC94="",0,AN94*VLOOKUP(AC94,Resource!$B$2:$AE$465,8,FALSE)))</f>
        <v/>
      </c>
      <c r="AP94" s="620" t="n"/>
      <c r="AQ94" s="286" t="n"/>
      <c r="AR94" s="34">
        <f>AB94</f>
        <v/>
      </c>
      <c r="AS94" s="621">
        <f>IF(ISNA(IF(AI94="",0,AR94*VLOOKUP(AI94,Resource!$B$2:$AE$465,9,FALSE))),0,IF(AI94="",0,AR94*VLOOKUP(AI94,Resource!$B$2:$AE$465,9,FALSE)))</f>
        <v/>
      </c>
      <c r="AT94" s="620" t="n"/>
      <c r="AU94" s="286" t="n"/>
      <c r="AV94" s="620">
        <f>Z94</f>
        <v/>
      </c>
      <c r="AW94" s="72" t="n"/>
      <c r="BA94" s="620" t="n"/>
      <c r="BC94" s="620">
        <f>AO94+AS94</f>
        <v/>
      </c>
      <c r="BD94" s="620">
        <f>BH94-BC94</f>
        <v/>
      </c>
      <c r="BE94" s="479">
        <f>IF(AV94=0,"        --",BD94/BH94)</f>
        <v/>
      </c>
      <c r="BF94" s="620" t="n"/>
      <c r="BG94" s="620" t="n"/>
      <c r="BH94" s="620">
        <f>Z94+BA94+BF94</f>
        <v/>
      </c>
    </row>
    <row r="95" customFormat="1" s="34">
      <c r="A95" s="618" t="n"/>
      <c r="B95" s="619" t="n"/>
      <c r="J95" s="619" t="n"/>
      <c r="U95" s="620" t="n"/>
      <c r="X95" s="620" t="n"/>
      <c r="Y95" s="620" t="n"/>
      <c r="Z95" s="620" t="n"/>
      <c r="AA95" s="34">
        <f>T95*0.2+N95*0+O95*0.3+P95*0.5+Q95*0.6+R95*1+S95*1</f>
        <v/>
      </c>
      <c r="AB95" s="34">
        <f>T95*0.2+N95*0.2+O95*0.3+P95*0.5+Q95*0.6+R95*1+S95*1</f>
        <v/>
      </c>
      <c r="AD95" s="34">
        <f>IF($AC95&gt;0,IF(VLOOKUP($AC95,Resource!$B$2:$AE$460,6,FALSE)&gt;0,VLOOKUP($AC95,Resource!$B$2:$AE$460,6,FALSE),"--INPUT--"),"")</f>
        <v/>
      </c>
      <c r="AE95" s="34">
        <f>IF($AC95&gt;0,IF(VLOOKUP($AC95,Resource!$B$2:$AE$460,25,FALSE)&gt;0,VLOOKUP($AC95,Resource!$B$2:$AE$460,25,FALSE),"--INPUT--"),"")</f>
        <v/>
      </c>
      <c r="AG95" s="619" t="n"/>
      <c r="AH95" s="619" t="n"/>
      <c r="AJ95" s="34">
        <f>IF($AI95&gt;0,IF(VLOOKUP($AI95,Resource!$B$2:$AE$460,6,FALSE)&gt;0,VLOOKUP($AI95,Resource!$B$2:$AE$460,6,FALSE),"--INPUT--"),"")</f>
        <v/>
      </c>
      <c r="AK95" s="34">
        <f>IF($AI95&gt;0,IF(VLOOKUP($AI95,Resource!$B$2:$AE$460,25,FALSE)&gt;0,VLOOKUP($AI95,Resource!$B$2:$AE$460,25,FALSE),"--INPUT--"),"")</f>
        <v/>
      </c>
      <c r="AL95" s="619" t="n"/>
      <c r="AM95" s="619" t="n"/>
      <c r="AN95" s="34">
        <f>AA95</f>
        <v/>
      </c>
      <c r="AO95" s="621">
        <f>IF(ISNA(IF(AC95="",0,AN95*VLOOKUP(AC95,Resource!$B$2:$AE$465,8,FALSE))),0,IF(AC95="",0,AN95*VLOOKUP(AC95,Resource!$B$2:$AE$465,8,FALSE)))</f>
        <v/>
      </c>
      <c r="AP95" s="620" t="n"/>
      <c r="AQ95" s="286" t="n"/>
      <c r="AR95" s="34">
        <f>AB95</f>
        <v/>
      </c>
      <c r="AS95" s="621">
        <f>IF(ISNA(IF(AI95="",0,AR95*VLOOKUP(AI95,Resource!$B$2:$AE$465,9,FALSE))),0,IF(AI95="",0,AR95*VLOOKUP(AI95,Resource!$B$2:$AE$465,9,FALSE)))</f>
        <v/>
      </c>
      <c r="AT95" s="620" t="n"/>
      <c r="AU95" s="286" t="n"/>
      <c r="AV95" s="620">
        <f>Z95</f>
        <v/>
      </c>
      <c r="AW95" s="72" t="n"/>
      <c r="BA95" s="620" t="n"/>
      <c r="BC95" s="620">
        <f>AO95+AS95</f>
        <v/>
      </c>
      <c r="BD95" s="620">
        <f>BH95-BC95</f>
        <v/>
      </c>
      <c r="BE95" s="479">
        <f>IF(AV95=0,"        --",BD95/BH95)</f>
        <v/>
      </c>
      <c r="BF95" s="620" t="n"/>
      <c r="BG95" s="620" t="n"/>
      <c r="BH95" s="620">
        <f>Z95+BA95+BF95</f>
        <v/>
      </c>
    </row>
    <row r="96" customFormat="1" s="34">
      <c r="A96" s="618" t="n"/>
      <c r="B96" s="619" t="n"/>
      <c r="J96" s="619" t="n"/>
      <c r="U96" s="620" t="n"/>
      <c r="X96" s="620" t="n"/>
      <c r="Y96" s="620" t="n"/>
      <c r="Z96" s="620" t="n"/>
      <c r="AA96" s="34">
        <f>T96*0.2+N96*0+O96*0.3+P96*0.5+Q96*0.6+R96*1+S96*1</f>
        <v/>
      </c>
      <c r="AB96" s="34">
        <f>T96*0.2+N96*0.2+O96*0.3+P96*0.5+Q96*0.6+R96*1+S96*1</f>
        <v/>
      </c>
      <c r="AD96" s="34">
        <f>IF($AC96&gt;0,IF(VLOOKUP($AC96,Resource!$B$2:$AE$460,6,FALSE)&gt;0,VLOOKUP($AC96,Resource!$B$2:$AE$460,6,FALSE),"--INPUT--"),"")</f>
        <v/>
      </c>
      <c r="AE96" s="34">
        <f>IF($AC96&gt;0,IF(VLOOKUP($AC96,Resource!$B$2:$AE$460,25,FALSE)&gt;0,VLOOKUP($AC96,Resource!$B$2:$AE$460,25,FALSE),"--INPUT--"),"")</f>
        <v/>
      </c>
      <c r="AG96" s="619" t="n"/>
      <c r="AH96" s="619" t="n"/>
      <c r="AJ96" s="34">
        <f>IF($AI96&gt;0,IF(VLOOKUP($AI96,Resource!$B$2:$AE$460,6,FALSE)&gt;0,VLOOKUP($AI96,Resource!$B$2:$AE$460,6,FALSE),"--INPUT--"),"")</f>
        <v/>
      </c>
      <c r="AK96" s="34">
        <f>IF($AI96&gt;0,IF(VLOOKUP($AI96,Resource!$B$2:$AE$460,25,FALSE)&gt;0,VLOOKUP($AI96,Resource!$B$2:$AE$460,25,FALSE),"--INPUT--"),"")</f>
        <v/>
      </c>
      <c r="AL96" s="619" t="n"/>
      <c r="AM96" s="619" t="n"/>
      <c r="AN96" s="34">
        <f>AA96</f>
        <v/>
      </c>
      <c r="AO96" s="621">
        <f>IF(ISNA(IF(AC96="",0,AN96*VLOOKUP(AC96,Resource!$B$2:$AE$465,8,FALSE))),0,IF(AC96="",0,AN96*VLOOKUP(AC96,Resource!$B$2:$AE$465,8,FALSE)))</f>
        <v/>
      </c>
      <c r="AP96" s="620" t="n"/>
      <c r="AQ96" s="286" t="n"/>
      <c r="AR96" s="34">
        <f>AB96</f>
        <v/>
      </c>
      <c r="AS96" s="621">
        <f>IF(ISNA(IF(AI96="",0,AR96*VLOOKUP(AI96,Resource!$B$2:$AE$465,9,FALSE))),0,IF(AI96="",0,AR96*VLOOKUP(AI96,Resource!$B$2:$AE$465,9,FALSE)))</f>
        <v/>
      </c>
      <c r="AT96" s="620" t="n"/>
      <c r="AU96" s="286" t="n"/>
      <c r="AV96" s="620">
        <f>Z96</f>
        <v/>
      </c>
      <c r="AW96" s="72" t="n"/>
      <c r="BA96" s="620" t="n"/>
      <c r="BC96" s="620">
        <f>AO96+AS96</f>
        <v/>
      </c>
      <c r="BD96" s="620">
        <f>BH96-BC96</f>
        <v/>
      </c>
      <c r="BE96" s="479">
        <f>IF(AV96=0,"        --",BD96/BH96)</f>
        <v/>
      </c>
      <c r="BF96" s="620" t="n"/>
      <c r="BG96" s="620" t="n"/>
      <c r="BH96" s="620">
        <f>Z96+BA96+BF96</f>
        <v/>
      </c>
    </row>
    <row r="97" customFormat="1" s="34">
      <c r="A97" s="618" t="n"/>
      <c r="B97" s="619" t="n"/>
      <c r="J97" s="619" t="n"/>
      <c r="U97" s="620" t="n"/>
      <c r="X97" s="620" t="n"/>
      <c r="Y97" s="620" t="n"/>
      <c r="Z97" s="620" t="n"/>
      <c r="AA97" s="34">
        <f>T97*0.2+N97*0+O97*0.3+P97*0.5+Q97*0.6+R97*1+S97*1</f>
        <v/>
      </c>
      <c r="AB97" s="34">
        <f>T97*0.2+N97*0.2+O97*0.3+P97*0.5+Q97*0.6+R97*1+S97*1</f>
        <v/>
      </c>
      <c r="AD97" s="34">
        <f>IF($AC97&gt;0,IF(VLOOKUP($AC97,Resource!$B$2:$AE$460,6,FALSE)&gt;0,VLOOKUP($AC97,Resource!$B$2:$AE$460,6,FALSE),"--INPUT--"),"")</f>
        <v/>
      </c>
      <c r="AE97" s="34">
        <f>IF($AC97&gt;0,IF(VLOOKUP($AC97,Resource!$B$2:$AE$460,25,FALSE)&gt;0,VLOOKUP($AC97,Resource!$B$2:$AE$460,25,FALSE),"--INPUT--"),"")</f>
        <v/>
      </c>
      <c r="AG97" s="619" t="n"/>
      <c r="AH97" s="619" t="n"/>
      <c r="AJ97" s="34">
        <f>IF($AI97&gt;0,IF(VLOOKUP($AI97,Resource!$B$2:$AE$460,6,FALSE)&gt;0,VLOOKUP($AI97,Resource!$B$2:$AE$460,6,FALSE),"--INPUT--"),"")</f>
        <v/>
      </c>
      <c r="AK97" s="34">
        <f>IF($AI97&gt;0,IF(VLOOKUP($AI97,Resource!$B$2:$AE$460,25,FALSE)&gt;0,VLOOKUP($AI97,Resource!$B$2:$AE$460,25,FALSE),"--INPUT--"),"")</f>
        <v/>
      </c>
      <c r="AL97" s="619" t="n"/>
      <c r="AM97" s="619" t="n"/>
      <c r="AN97" s="34">
        <f>AA97</f>
        <v/>
      </c>
      <c r="AO97" s="621">
        <f>IF(ISNA(IF(AC97="",0,AN97*VLOOKUP(AC97,Resource!$B$2:$AE$465,8,FALSE))),0,IF(AC97="",0,AN97*VLOOKUP(AC97,Resource!$B$2:$AE$465,8,FALSE)))</f>
        <v/>
      </c>
      <c r="AP97" s="620" t="n"/>
      <c r="AQ97" s="286" t="n"/>
      <c r="AR97" s="34">
        <f>AB97</f>
        <v/>
      </c>
      <c r="AS97" s="621">
        <f>IF(ISNA(IF(AI97="",0,AR97*VLOOKUP(AI97,Resource!$B$2:$AE$465,9,FALSE))),0,IF(AI97="",0,AR97*VLOOKUP(AI97,Resource!$B$2:$AE$465,9,FALSE)))</f>
        <v/>
      </c>
      <c r="AT97" s="620" t="n"/>
      <c r="AU97" s="286" t="n"/>
      <c r="AV97" s="620">
        <f>Z97</f>
        <v/>
      </c>
      <c r="AW97" s="72" t="n"/>
      <c r="BA97" s="620" t="n"/>
      <c r="BC97" s="620">
        <f>AO97+AS97</f>
        <v/>
      </c>
      <c r="BD97" s="620">
        <f>BH97-BC97</f>
        <v/>
      </c>
      <c r="BE97" s="479">
        <f>IF(AV97=0,"        --",BD97/BH97)</f>
        <v/>
      </c>
      <c r="BF97" s="620" t="n"/>
      <c r="BG97" s="620" t="n"/>
      <c r="BH97" s="620">
        <f>Z97+BA97+BF97</f>
        <v/>
      </c>
    </row>
    <row r="98" customFormat="1" s="34">
      <c r="A98" s="618" t="n"/>
      <c r="B98" s="619" t="n"/>
      <c r="J98" s="619" t="n"/>
      <c r="U98" s="620" t="n"/>
      <c r="X98" s="620" t="n"/>
      <c r="Y98" s="620" t="n"/>
      <c r="Z98" s="620" t="n"/>
      <c r="AA98" s="34">
        <f>T98*0.2+N98*0+O98*0.3+P98*0.5+Q98*0.6+R98*1+S98*1</f>
        <v/>
      </c>
      <c r="AB98" s="34">
        <f>T98*0.2+N98*0.2+O98*0.3+P98*0.5+Q98*0.6+R98*1+S98*1</f>
        <v/>
      </c>
      <c r="AD98" s="34">
        <f>IF($AC98&gt;0,IF(VLOOKUP($AC98,Resource!$B$2:$AE$460,6,FALSE)&gt;0,VLOOKUP($AC98,Resource!$B$2:$AE$460,6,FALSE),"--INPUT--"),"")</f>
        <v/>
      </c>
      <c r="AE98" s="34">
        <f>IF($AC98&gt;0,IF(VLOOKUP($AC98,Resource!$B$2:$AE$460,25,FALSE)&gt;0,VLOOKUP($AC98,Resource!$B$2:$AE$460,25,FALSE),"--INPUT--"),"")</f>
        <v/>
      </c>
      <c r="AG98" s="619" t="n"/>
      <c r="AH98" s="619" t="n"/>
      <c r="AJ98" s="34">
        <f>IF($AI98&gt;0,IF(VLOOKUP($AI98,Resource!$B$2:$AE$460,6,FALSE)&gt;0,VLOOKUP($AI98,Resource!$B$2:$AE$460,6,FALSE),"--INPUT--"),"")</f>
        <v/>
      </c>
      <c r="AK98" s="34">
        <f>IF($AI98&gt;0,IF(VLOOKUP($AI98,Resource!$B$2:$AE$460,25,FALSE)&gt;0,VLOOKUP($AI98,Resource!$B$2:$AE$460,25,FALSE),"--INPUT--"),"")</f>
        <v/>
      </c>
      <c r="AL98" s="619" t="n"/>
      <c r="AM98" s="619" t="n"/>
      <c r="AN98" s="34">
        <f>AA98</f>
        <v/>
      </c>
      <c r="AO98" s="621">
        <f>IF(ISNA(IF(AC98="",0,AN98*VLOOKUP(AC98,Resource!$B$2:$AE$465,8,FALSE))),0,IF(AC98="",0,AN98*VLOOKUP(AC98,Resource!$B$2:$AE$465,8,FALSE)))</f>
        <v/>
      </c>
      <c r="AP98" s="620" t="n"/>
      <c r="AQ98" s="286" t="n"/>
      <c r="AR98" s="34">
        <f>AB98</f>
        <v/>
      </c>
      <c r="AS98" s="621">
        <f>IF(ISNA(IF(AI98="",0,AR98*VLOOKUP(AI98,Resource!$B$2:$AE$465,9,FALSE))),0,IF(AI98="",0,AR98*VLOOKUP(AI98,Resource!$B$2:$AE$465,9,FALSE)))</f>
        <v/>
      </c>
      <c r="AT98" s="620" t="n"/>
      <c r="AU98" s="286" t="n"/>
      <c r="AV98" s="620">
        <f>Z98</f>
        <v/>
      </c>
      <c r="AW98" s="72" t="n"/>
      <c r="BA98" s="620" t="n"/>
      <c r="BC98" s="620">
        <f>AO98+AS98</f>
        <v/>
      </c>
      <c r="BD98" s="620">
        <f>BH98-BC98</f>
        <v/>
      </c>
      <c r="BE98" s="479">
        <f>IF(AV98=0,"        --",BD98/BH98)</f>
        <v/>
      </c>
      <c r="BF98" s="620" t="n"/>
      <c r="BG98" s="620" t="n"/>
      <c r="BH98" s="620">
        <f>Z98+BA98+BF98</f>
        <v/>
      </c>
    </row>
    <row r="99" customFormat="1" s="34">
      <c r="A99" s="618" t="n"/>
      <c r="B99" s="619" t="n"/>
      <c r="J99" s="619" t="n"/>
      <c r="U99" s="620" t="n"/>
      <c r="X99" s="620" t="n"/>
      <c r="Y99" s="620" t="n"/>
      <c r="Z99" s="620" t="n"/>
      <c r="AA99" s="34">
        <f>T99*0.2+N99*0+O99*0.3+P99*0.5+Q99*0.6+R99*1+S99*1</f>
        <v/>
      </c>
      <c r="AB99" s="34">
        <f>T99*0.2+N99*0.2+O99*0.3+P99*0.5+Q99*0.6+R99*1+S99*1</f>
        <v/>
      </c>
      <c r="AD99" s="34">
        <f>IF($AC99&gt;0,IF(VLOOKUP($AC99,Resource!$B$2:$AE$460,6,FALSE)&gt;0,VLOOKUP($AC99,Resource!$B$2:$AE$460,6,FALSE),"--INPUT--"),"")</f>
        <v/>
      </c>
      <c r="AE99" s="34">
        <f>IF($AC99&gt;0,IF(VLOOKUP($AC99,Resource!$B$2:$AE$460,25,FALSE)&gt;0,VLOOKUP($AC99,Resource!$B$2:$AE$460,25,FALSE),"--INPUT--"),"")</f>
        <v/>
      </c>
      <c r="AG99" s="619" t="n"/>
      <c r="AH99" s="619" t="n"/>
      <c r="AJ99" s="34">
        <f>IF($AI99&gt;0,IF(VLOOKUP($AI99,Resource!$B$2:$AE$460,6,FALSE)&gt;0,VLOOKUP($AI99,Resource!$B$2:$AE$460,6,FALSE),"--INPUT--"),"")</f>
        <v/>
      </c>
      <c r="AK99" s="34">
        <f>IF($AI99&gt;0,IF(VLOOKUP($AI99,Resource!$B$2:$AE$460,25,FALSE)&gt;0,VLOOKUP($AI99,Resource!$B$2:$AE$460,25,FALSE),"--INPUT--"),"")</f>
        <v/>
      </c>
      <c r="AL99" s="619" t="n"/>
      <c r="AM99" s="619" t="n"/>
      <c r="AN99" s="34">
        <f>AA99</f>
        <v/>
      </c>
      <c r="AO99" s="621">
        <f>IF(ISNA(IF(AC99="",0,AN99*VLOOKUP(AC99,Resource!$B$2:$AE$465,8,FALSE))),0,IF(AC99="",0,AN99*VLOOKUP(AC99,Resource!$B$2:$AE$465,8,FALSE)))</f>
        <v/>
      </c>
      <c r="AP99" s="620" t="n"/>
      <c r="AQ99" s="286" t="n"/>
      <c r="AR99" s="34">
        <f>AB99</f>
        <v/>
      </c>
      <c r="AS99" s="621">
        <f>IF(ISNA(IF(AI99="",0,AR99*VLOOKUP(AI99,Resource!$B$2:$AE$465,9,FALSE))),0,IF(AI99="",0,AR99*VLOOKUP(AI99,Resource!$B$2:$AE$465,9,FALSE)))</f>
        <v/>
      </c>
      <c r="AT99" s="620" t="n"/>
      <c r="AU99" s="286" t="n"/>
      <c r="AV99" s="620">
        <f>Z99</f>
        <v/>
      </c>
      <c r="AW99" s="72" t="n"/>
      <c r="BA99" s="620" t="n"/>
      <c r="BC99" s="620">
        <f>AO99+AS99</f>
        <v/>
      </c>
      <c r="BD99" s="620">
        <f>BH99-BC99</f>
        <v/>
      </c>
      <c r="BE99" s="479">
        <f>IF(AV99=0,"        --",BD99/BH99)</f>
        <v/>
      </c>
      <c r="BF99" s="620" t="n"/>
      <c r="BG99" s="620" t="n"/>
      <c r="BH99" s="620">
        <f>Z99+BA99+BF99</f>
        <v/>
      </c>
    </row>
    <row r="100" customFormat="1" s="34">
      <c r="A100" s="618" t="n"/>
      <c r="B100" s="619" t="n"/>
      <c r="J100" s="619" t="n"/>
      <c r="U100" s="620" t="n"/>
      <c r="X100" s="620" t="n"/>
      <c r="Y100" s="620" t="n"/>
      <c r="Z100" s="620" t="n"/>
      <c r="AA100" s="34">
        <f>T100*0.2+N100*0+O100*0.3+P100*0.5+Q100*0.6+R100*1+S100*1</f>
        <v/>
      </c>
      <c r="AB100" s="34">
        <f>T100*0.2+N100*0.2+O100*0.3+P100*0.5+Q100*0.6+R100*1+S100*1</f>
        <v/>
      </c>
      <c r="AD100" s="34">
        <f>IF($AC100&gt;0,IF(VLOOKUP($AC100,Resource!$B$2:$AE$460,6,FALSE)&gt;0,VLOOKUP($AC100,Resource!$B$2:$AE$460,6,FALSE),"--INPUT--"),"")</f>
        <v/>
      </c>
      <c r="AE100" s="34">
        <f>IF($AC100&gt;0,IF(VLOOKUP($AC100,Resource!$B$2:$AE$460,25,FALSE)&gt;0,VLOOKUP($AC100,Resource!$B$2:$AE$460,25,FALSE),"--INPUT--"),"")</f>
        <v/>
      </c>
      <c r="AG100" s="619" t="n"/>
      <c r="AH100" s="619" t="n"/>
      <c r="AJ100" s="34">
        <f>IF($AI100&gt;0,IF(VLOOKUP($AI100,Resource!$B$2:$AE$460,6,FALSE)&gt;0,VLOOKUP($AI100,Resource!$B$2:$AE$460,6,FALSE),"--INPUT--"),"")</f>
        <v/>
      </c>
      <c r="AK100" s="34">
        <f>IF($AI100&gt;0,IF(VLOOKUP($AI100,Resource!$B$2:$AE$460,25,FALSE)&gt;0,VLOOKUP($AI100,Resource!$B$2:$AE$460,25,FALSE),"--INPUT--"),"")</f>
        <v/>
      </c>
      <c r="AL100" s="619" t="n"/>
      <c r="AM100" s="619" t="n"/>
      <c r="AN100" s="34">
        <f>AA100</f>
        <v/>
      </c>
      <c r="AO100" s="621">
        <f>IF(ISNA(IF(AC100="",0,AN100*VLOOKUP(AC100,Resource!$B$2:$AE$465,8,FALSE))),0,IF(AC100="",0,AN100*VLOOKUP(AC100,Resource!$B$2:$AE$465,8,FALSE)))</f>
        <v/>
      </c>
      <c r="AP100" s="620" t="n"/>
      <c r="AQ100" s="286" t="n"/>
      <c r="AR100" s="34">
        <f>AB100</f>
        <v/>
      </c>
      <c r="AS100" s="621">
        <f>IF(ISNA(IF(AI100="",0,AR100*VLOOKUP(AI100,Resource!$B$2:$AE$465,9,FALSE))),0,IF(AI100="",0,AR100*VLOOKUP(AI100,Resource!$B$2:$AE$465,9,FALSE)))</f>
        <v/>
      </c>
      <c r="AT100" s="620" t="n"/>
      <c r="AU100" s="286" t="n"/>
      <c r="AV100" s="620">
        <f>Z100</f>
        <v/>
      </c>
      <c r="AW100" s="72" t="n"/>
      <c r="BA100" s="620" t="n"/>
      <c r="BC100" s="620">
        <f>AO100+AS100</f>
        <v/>
      </c>
      <c r="BD100" s="620">
        <f>BH100-BC100</f>
        <v/>
      </c>
      <c r="BE100" s="479">
        <f>IF(AV100=0,"        --",BD100/BH100)</f>
        <v/>
      </c>
      <c r="BF100" s="620" t="n"/>
      <c r="BG100" s="620" t="n"/>
      <c r="BH100" s="620">
        <f>Z100+BA100+BF100</f>
        <v/>
      </c>
    </row>
    <row r="101" customFormat="1" s="34">
      <c r="A101" s="618" t="n"/>
      <c r="B101" s="619" t="n"/>
      <c r="J101" s="619" t="n"/>
      <c r="U101" s="620" t="n"/>
      <c r="X101" s="620" t="n"/>
      <c r="Y101" s="620" t="n"/>
      <c r="Z101" s="620" t="n"/>
      <c r="AA101" s="34">
        <f>T101*0.2+N101*0+O101*0.3+P101*0.5+Q101*0.6+R101*1+S101*1</f>
        <v/>
      </c>
      <c r="AB101" s="34">
        <f>T101*0.2+N101*0.2+O101*0.3+P101*0.5+Q101*0.6+R101*1+S101*1</f>
        <v/>
      </c>
      <c r="AD101" s="34">
        <f>IF($AC101&gt;0,IF(VLOOKUP($AC101,Resource!$B$2:$AE$460,6,FALSE)&gt;0,VLOOKUP($AC101,Resource!$B$2:$AE$460,6,FALSE),"--INPUT--"),"")</f>
        <v/>
      </c>
      <c r="AE101" s="34">
        <f>IF($AC101&gt;0,IF(VLOOKUP($AC101,Resource!$B$2:$AE$460,25,FALSE)&gt;0,VLOOKUP($AC101,Resource!$B$2:$AE$460,25,FALSE),"--INPUT--"),"")</f>
        <v/>
      </c>
      <c r="AG101" s="619" t="n"/>
      <c r="AH101" s="619" t="n"/>
      <c r="AJ101" s="34">
        <f>IF($AI101&gt;0,IF(VLOOKUP($AI101,Resource!$B$2:$AE$460,6,FALSE)&gt;0,VLOOKUP($AI101,Resource!$B$2:$AE$460,6,FALSE),"--INPUT--"),"")</f>
        <v/>
      </c>
      <c r="AK101" s="34">
        <f>IF($AI101&gt;0,IF(VLOOKUP($AI101,Resource!$B$2:$AE$460,25,FALSE)&gt;0,VLOOKUP($AI101,Resource!$B$2:$AE$460,25,FALSE),"--INPUT--"),"")</f>
        <v/>
      </c>
      <c r="AL101" s="619" t="n"/>
      <c r="AM101" s="619" t="n"/>
      <c r="AN101" s="34">
        <f>AA101</f>
        <v/>
      </c>
      <c r="AO101" s="621">
        <f>IF(ISNA(IF(AC101="",0,AN101*VLOOKUP(AC101,Resource!$B$2:$AE$465,8,FALSE))),0,IF(AC101="",0,AN101*VLOOKUP(AC101,Resource!$B$2:$AE$465,8,FALSE)))</f>
        <v/>
      </c>
      <c r="AP101" s="620" t="n"/>
      <c r="AQ101" s="286" t="n"/>
      <c r="AR101" s="34">
        <f>AB101</f>
        <v/>
      </c>
      <c r="AS101" s="621">
        <f>IF(ISNA(IF(AI101="",0,AR101*VLOOKUP(AI101,Resource!$B$2:$AE$465,9,FALSE))),0,IF(AI101="",0,AR101*VLOOKUP(AI101,Resource!$B$2:$AE$465,9,FALSE)))</f>
        <v/>
      </c>
      <c r="AT101" s="620" t="n"/>
      <c r="AU101" s="286" t="n"/>
      <c r="AV101" s="620">
        <f>Z101</f>
        <v/>
      </c>
      <c r="AW101" s="72" t="n"/>
      <c r="BA101" s="620" t="n"/>
      <c r="BC101" s="620">
        <f>AO101+AS101</f>
        <v/>
      </c>
      <c r="BD101" s="620">
        <f>BH101-BC101</f>
        <v/>
      </c>
      <c r="BE101" s="479">
        <f>IF(AV101=0,"        --",BD101/BH101)</f>
        <v/>
      </c>
      <c r="BF101" s="620" t="n"/>
      <c r="BG101" s="620" t="n"/>
      <c r="BH101" s="620">
        <f>Z101+BA101+BF101</f>
        <v/>
      </c>
    </row>
    <row r="102" customFormat="1" s="34">
      <c r="A102" s="618" t="n"/>
      <c r="B102" s="619" t="n"/>
      <c r="J102" s="619" t="n"/>
      <c r="U102" s="620" t="n"/>
      <c r="X102" s="620" t="n"/>
      <c r="Y102" s="620" t="n"/>
      <c r="Z102" s="620" t="n"/>
      <c r="AA102" s="34">
        <f>T102*0.2+N102*0+O102*0.3+P102*0.5+Q102*0.6+R102*1+S102*1</f>
        <v/>
      </c>
      <c r="AB102" s="34">
        <f>T102*0.2+N102*0.2+O102*0.3+P102*0.5+Q102*0.6+R102*1+S102*1</f>
        <v/>
      </c>
      <c r="AD102" s="34">
        <f>IF($AC102&gt;0,IF(VLOOKUP($AC102,Resource!$B$2:$AE$460,6,FALSE)&gt;0,VLOOKUP($AC102,Resource!$B$2:$AE$460,6,FALSE),"--INPUT--"),"")</f>
        <v/>
      </c>
      <c r="AE102" s="34">
        <f>IF($AC102&gt;0,IF(VLOOKUP($AC102,Resource!$B$2:$AE$460,25,FALSE)&gt;0,VLOOKUP($AC102,Resource!$B$2:$AE$460,25,FALSE),"--INPUT--"),"")</f>
        <v/>
      </c>
      <c r="AG102" s="619" t="n"/>
      <c r="AH102" s="619" t="n"/>
      <c r="AJ102" s="34">
        <f>IF($AI102&gt;0,IF(VLOOKUP($AI102,Resource!$B$2:$AE$460,6,FALSE)&gt;0,VLOOKUP($AI102,Resource!$B$2:$AE$460,6,FALSE),"--INPUT--"),"")</f>
        <v/>
      </c>
      <c r="AK102" s="34">
        <f>IF($AI102&gt;0,IF(VLOOKUP($AI102,Resource!$B$2:$AE$460,25,FALSE)&gt;0,VLOOKUP($AI102,Resource!$B$2:$AE$460,25,FALSE),"--INPUT--"),"")</f>
        <v/>
      </c>
      <c r="AL102" s="619" t="n"/>
      <c r="AM102" s="619" t="n"/>
      <c r="AN102" s="34">
        <f>AA102</f>
        <v/>
      </c>
      <c r="AO102" s="621">
        <f>IF(ISNA(IF(AC102="",0,AN102*VLOOKUP(AC102,Resource!$B$2:$AE$465,8,FALSE))),0,IF(AC102="",0,AN102*VLOOKUP(AC102,Resource!$B$2:$AE$465,8,FALSE)))</f>
        <v/>
      </c>
      <c r="AP102" s="620" t="n"/>
      <c r="AQ102" s="286" t="n"/>
      <c r="AR102" s="34">
        <f>AB102</f>
        <v/>
      </c>
      <c r="AS102" s="621">
        <f>IF(ISNA(IF(AI102="",0,AR102*VLOOKUP(AI102,Resource!$B$2:$AE$465,9,FALSE))),0,IF(AI102="",0,AR102*VLOOKUP(AI102,Resource!$B$2:$AE$465,9,FALSE)))</f>
        <v/>
      </c>
      <c r="AT102" s="620" t="n"/>
      <c r="AU102" s="286" t="n"/>
      <c r="AV102" s="620">
        <f>Z102</f>
        <v/>
      </c>
      <c r="AW102" s="72" t="n"/>
      <c r="BA102" s="620" t="n"/>
      <c r="BC102" s="620">
        <f>AO102+AS102</f>
        <v/>
      </c>
      <c r="BD102" s="620">
        <f>BH102-BC102</f>
        <v/>
      </c>
      <c r="BE102" s="479">
        <f>IF(AV102=0,"        --",BD102/BH102)</f>
        <v/>
      </c>
      <c r="BF102" s="620" t="n"/>
      <c r="BG102" s="620" t="n"/>
      <c r="BH102" s="620">
        <f>Z102+BA102+BF102</f>
        <v/>
      </c>
    </row>
    <row r="103" customFormat="1" s="34">
      <c r="A103" s="618" t="n"/>
      <c r="B103" s="619" t="n"/>
      <c r="J103" s="619" t="n"/>
      <c r="U103" s="620" t="n"/>
      <c r="X103" s="620" t="n"/>
      <c r="Y103" s="620" t="n"/>
      <c r="Z103" s="620" t="n"/>
      <c r="AA103" s="34">
        <f>T103*0.2+N103*0+O103*0.3+P103*0.5+Q103*0.6+R103*1+S103*1</f>
        <v/>
      </c>
      <c r="AB103" s="34">
        <f>T103*0.2+N103*0.2+O103*0.3+P103*0.5+Q103*0.6+R103*1+S103*1</f>
        <v/>
      </c>
      <c r="AD103" s="34">
        <f>IF($AC103&gt;0,IF(VLOOKUP($AC103,Resource!$B$2:$AE$460,6,FALSE)&gt;0,VLOOKUP($AC103,Resource!$B$2:$AE$460,6,FALSE),"--INPUT--"),"")</f>
        <v/>
      </c>
      <c r="AE103" s="34">
        <f>IF($AC103&gt;0,IF(VLOOKUP($AC103,Resource!$B$2:$AE$460,25,FALSE)&gt;0,VLOOKUP($AC103,Resource!$B$2:$AE$460,25,FALSE),"--INPUT--"),"")</f>
        <v/>
      </c>
      <c r="AG103" s="619" t="n"/>
      <c r="AH103" s="619" t="n"/>
      <c r="AJ103" s="34">
        <f>IF($AI103&gt;0,IF(VLOOKUP($AI103,Resource!$B$2:$AE$460,6,FALSE)&gt;0,VLOOKUP($AI103,Resource!$B$2:$AE$460,6,FALSE),"--INPUT--"),"")</f>
        <v/>
      </c>
      <c r="AK103" s="34">
        <f>IF($AI103&gt;0,IF(VLOOKUP($AI103,Resource!$B$2:$AE$460,25,FALSE)&gt;0,VLOOKUP($AI103,Resource!$B$2:$AE$460,25,FALSE),"--INPUT--"),"")</f>
        <v/>
      </c>
      <c r="AL103" s="619" t="n"/>
      <c r="AM103" s="619" t="n"/>
      <c r="AN103" s="34">
        <f>AA103</f>
        <v/>
      </c>
      <c r="AO103" s="621">
        <f>IF(ISNA(IF(AC103="",0,AN103*VLOOKUP(AC103,Resource!$B$2:$AE$465,8,FALSE))),0,IF(AC103="",0,AN103*VLOOKUP(AC103,Resource!$B$2:$AE$465,8,FALSE)))</f>
        <v/>
      </c>
      <c r="AP103" s="620" t="n"/>
      <c r="AQ103" s="286" t="n"/>
      <c r="AR103" s="34">
        <f>AB103</f>
        <v/>
      </c>
      <c r="AS103" s="621">
        <f>IF(ISNA(IF(AI103="",0,AR103*VLOOKUP(AI103,Resource!$B$2:$AE$465,9,FALSE))),0,IF(AI103="",0,AR103*VLOOKUP(AI103,Resource!$B$2:$AE$465,9,FALSE)))</f>
        <v/>
      </c>
      <c r="AT103" s="620" t="n"/>
      <c r="AU103" s="286" t="n"/>
      <c r="AV103" s="620">
        <f>Z103</f>
        <v/>
      </c>
      <c r="AW103" s="72" t="n"/>
      <c r="BA103" s="620" t="n"/>
      <c r="BC103" s="620">
        <f>AO103+AS103</f>
        <v/>
      </c>
      <c r="BD103" s="620">
        <f>BH103-BC103</f>
        <v/>
      </c>
      <c r="BE103" s="479">
        <f>IF(AV103=0,"        --",BD103/BH103)</f>
        <v/>
      </c>
      <c r="BF103" s="620" t="n"/>
      <c r="BG103" s="620" t="n"/>
      <c r="BH103" s="620">
        <f>Z103+BA103+BF103</f>
        <v/>
      </c>
    </row>
    <row r="104" customFormat="1" s="34">
      <c r="A104" s="618" t="n"/>
      <c r="B104" s="619" t="n"/>
      <c r="J104" s="619" t="n"/>
      <c r="U104" s="620" t="n"/>
      <c r="X104" s="620" t="n"/>
      <c r="Y104" s="620" t="n"/>
      <c r="Z104" s="620" t="n"/>
      <c r="AA104" s="34">
        <f>T104*0.2+N104*0+O104*0.3+P104*0.5+Q104*0.6+R104*1+S104*1</f>
        <v/>
      </c>
      <c r="AB104" s="34">
        <f>T104*0.2+N104*0.2+O104*0.3+P104*0.5+Q104*0.6+R104*1+S104*1</f>
        <v/>
      </c>
      <c r="AD104" s="34">
        <f>IF($AC104&gt;0,IF(VLOOKUP($AC104,Resource!$B$2:$AE$460,6,FALSE)&gt;0,VLOOKUP($AC104,Resource!$B$2:$AE$460,6,FALSE),"--INPUT--"),"")</f>
        <v/>
      </c>
      <c r="AE104" s="34">
        <f>IF($AC104&gt;0,IF(VLOOKUP($AC104,Resource!$B$2:$AE$460,25,FALSE)&gt;0,VLOOKUP($AC104,Resource!$B$2:$AE$460,25,FALSE),"--INPUT--"),"")</f>
        <v/>
      </c>
      <c r="AG104" s="619" t="n"/>
      <c r="AH104" s="619" t="n"/>
      <c r="AJ104" s="34">
        <f>IF($AI104&gt;0,IF(VLOOKUP($AI104,Resource!$B$2:$AE$460,6,FALSE)&gt;0,VLOOKUP($AI104,Resource!$B$2:$AE$460,6,FALSE),"--INPUT--"),"")</f>
        <v/>
      </c>
      <c r="AK104" s="34">
        <f>IF($AI104&gt;0,IF(VLOOKUP($AI104,Resource!$B$2:$AE$460,25,FALSE)&gt;0,VLOOKUP($AI104,Resource!$B$2:$AE$460,25,FALSE),"--INPUT--"),"")</f>
        <v/>
      </c>
      <c r="AL104" s="619" t="n"/>
      <c r="AM104" s="619" t="n"/>
      <c r="AN104" s="34">
        <f>AA104</f>
        <v/>
      </c>
      <c r="AO104" s="621">
        <f>IF(ISNA(IF(AC104="",0,AN104*VLOOKUP(AC104,Resource!$B$2:$AE$465,8,FALSE))),0,IF(AC104="",0,AN104*VLOOKUP(AC104,Resource!$B$2:$AE$465,8,FALSE)))</f>
        <v/>
      </c>
      <c r="AP104" s="620" t="n"/>
      <c r="AQ104" s="286" t="n"/>
      <c r="AR104" s="34">
        <f>AB104</f>
        <v/>
      </c>
      <c r="AS104" s="621">
        <f>IF(ISNA(IF(AI104="",0,AR104*VLOOKUP(AI104,Resource!$B$2:$AE$465,9,FALSE))),0,IF(AI104="",0,AR104*VLOOKUP(AI104,Resource!$B$2:$AE$465,9,FALSE)))</f>
        <v/>
      </c>
      <c r="AT104" s="620" t="n"/>
      <c r="AU104" s="286" t="n"/>
      <c r="AV104" s="620">
        <f>Z104</f>
        <v/>
      </c>
      <c r="AW104" s="72" t="n"/>
      <c r="BA104" s="620" t="n"/>
      <c r="BC104" s="620">
        <f>AO104+AS104</f>
        <v/>
      </c>
      <c r="BD104" s="620">
        <f>BH104-BC104</f>
        <v/>
      </c>
      <c r="BE104" s="479">
        <f>IF(AV104=0,"        --",BD104/BH104)</f>
        <v/>
      </c>
      <c r="BF104" s="620" t="n"/>
      <c r="BG104" s="620" t="n"/>
      <c r="BH104" s="620">
        <f>Z104+BA104+BF104</f>
        <v/>
      </c>
    </row>
    <row r="105" customFormat="1" s="34">
      <c r="A105" s="618" t="n"/>
      <c r="B105" s="619" t="n"/>
      <c r="J105" s="619" t="n"/>
      <c r="U105" s="620" t="n"/>
      <c r="X105" s="620" t="n"/>
      <c r="Y105" s="620" t="n"/>
      <c r="Z105" s="620" t="n"/>
      <c r="AA105" s="34">
        <f>T105*0.2+N105*0+O105*0.3+P105*0.5+Q105*0.6+R105*1+S105*1</f>
        <v/>
      </c>
      <c r="AB105" s="34">
        <f>T105*0.2+N105*0.2+O105*0.3+P105*0.5+Q105*0.6+R105*1+S105*1</f>
        <v/>
      </c>
      <c r="AD105" s="34">
        <f>IF($AC105&gt;0,IF(VLOOKUP($AC105,Resource!$B$2:$AE$460,6,FALSE)&gt;0,VLOOKUP($AC105,Resource!$B$2:$AE$460,6,FALSE),"--INPUT--"),"")</f>
        <v/>
      </c>
      <c r="AE105" s="34">
        <f>IF($AC105&gt;0,IF(VLOOKUP($AC105,Resource!$B$2:$AE$460,25,FALSE)&gt;0,VLOOKUP($AC105,Resource!$B$2:$AE$460,25,FALSE),"--INPUT--"),"")</f>
        <v/>
      </c>
      <c r="AG105" s="619" t="n"/>
      <c r="AH105" s="619" t="n"/>
      <c r="AJ105" s="34">
        <f>IF($AI105&gt;0,IF(VLOOKUP($AI105,Resource!$B$2:$AE$460,6,FALSE)&gt;0,VLOOKUP($AI105,Resource!$B$2:$AE$460,6,FALSE),"--INPUT--"),"")</f>
        <v/>
      </c>
      <c r="AK105" s="34">
        <f>IF($AI105&gt;0,IF(VLOOKUP($AI105,Resource!$B$2:$AE$460,25,FALSE)&gt;0,VLOOKUP($AI105,Resource!$B$2:$AE$460,25,FALSE),"--INPUT--"),"")</f>
        <v/>
      </c>
      <c r="AL105" s="619" t="n"/>
      <c r="AM105" s="619" t="n"/>
      <c r="AN105" s="34">
        <f>AA105</f>
        <v/>
      </c>
      <c r="AO105" s="621">
        <f>IF(ISNA(IF(AC105="",0,AN105*VLOOKUP(AC105,Resource!$B$2:$AE$465,8,FALSE))),0,IF(AC105="",0,AN105*VLOOKUP(AC105,Resource!$B$2:$AE$465,8,FALSE)))</f>
        <v/>
      </c>
      <c r="AP105" s="620" t="n"/>
      <c r="AQ105" s="286" t="n"/>
      <c r="AR105" s="34">
        <f>AB105</f>
        <v/>
      </c>
      <c r="AS105" s="621">
        <f>IF(ISNA(IF(AI105="",0,AR105*VLOOKUP(AI105,Resource!$B$2:$AE$465,9,FALSE))),0,IF(AI105="",0,AR105*VLOOKUP(AI105,Resource!$B$2:$AE$465,9,FALSE)))</f>
        <v/>
      </c>
      <c r="AT105" s="620" t="n"/>
      <c r="AU105" s="286" t="n"/>
      <c r="AV105" s="620">
        <f>Z105</f>
        <v/>
      </c>
      <c r="AW105" s="72" t="n"/>
      <c r="BA105" s="620" t="n"/>
      <c r="BC105" s="620">
        <f>AO105+AS105</f>
        <v/>
      </c>
      <c r="BD105" s="620">
        <f>BH105-BC105</f>
        <v/>
      </c>
      <c r="BE105" s="479">
        <f>IF(AV105=0,"        --",BD105/BH105)</f>
        <v/>
      </c>
      <c r="BF105" s="620" t="n"/>
      <c r="BG105" s="620" t="n"/>
      <c r="BH105" s="620">
        <f>Z105+BA105+BF105</f>
        <v/>
      </c>
    </row>
    <row r="106" customFormat="1" s="34">
      <c r="A106" s="618" t="n"/>
      <c r="B106" s="619" t="n"/>
      <c r="J106" s="619" t="n"/>
      <c r="U106" s="620" t="n"/>
      <c r="X106" s="620" t="n"/>
      <c r="Y106" s="620" t="n"/>
      <c r="Z106" s="620" t="n"/>
      <c r="AA106" s="34">
        <f>T106*0.2+N106*0+O106*0.3+P106*0.5+Q106*0.6+R106*1+S106*1</f>
        <v/>
      </c>
      <c r="AB106" s="34">
        <f>T106*0.2+N106*0.2+O106*0.3+P106*0.5+Q106*0.6+R106*1+S106*1</f>
        <v/>
      </c>
      <c r="AD106" s="34">
        <f>IF($AC106&gt;0,IF(VLOOKUP($AC106,Resource!$B$2:$AE$460,6,FALSE)&gt;0,VLOOKUP($AC106,Resource!$B$2:$AE$460,6,FALSE),"--INPUT--"),"")</f>
        <v/>
      </c>
      <c r="AE106" s="34">
        <f>IF($AC106&gt;0,IF(VLOOKUP($AC106,Resource!$B$2:$AE$460,25,FALSE)&gt;0,VLOOKUP($AC106,Resource!$B$2:$AE$460,25,FALSE),"--INPUT--"),"")</f>
        <v/>
      </c>
      <c r="AG106" s="619" t="n"/>
      <c r="AH106" s="619" t="n"/>
      <c r="AJ106" s="34">
        <f>IF($AI106&gt;0,IF(VLOOKUP($AI106,Resource!$B$2:$AE$460,6,FALSE)&gt;0,VLOOKUP($AI106,Resource!$B$2:$AE$460,6,FALSE),"--INPUT--"),"")</f>
        <v/>
      </c>
      <c r="AK106" s="34">
        <f>IF($AI106&gt;0,IF(VLOOKUP($AI106,Resource!$B$2:$AE$460,25,FALSE)&gt;0,VLOOKUP($AI106,Resource!$B$2:$AE$460,25,FALSE),"--INPUT--"),"")</f>
        <v/>
      </c>
      <c r="AL106" s="619" t="n"/>
      <c r="AM106" s="619" t="n"/>
      <c r="AN106" s="34">
        <f>AA106</f>
        <v/>
      </c>
      <c r="AO106" s="621">
        <f>IF(ISNA(IF(AC106="",0,AN106*VLOOKUP(AC106,Resource!$B$2:$AE$465,8,FALSE))),0,IF(AC106="",0,AN106*VLOOKUP(AC106,Resource!$B$2:$AE$465,8,FALSE)))</f>
        <v/>
      </c>
      <c r="AP106" s="620" t="n"/>
      <c r="AQ106" s="286" t="n"/>
      <c r="AR106" s="34">
        <f>AB106</f>
        <v/>
      </c>
      <c r="AS106" s="621">
        <f>IF(ISNA(IF(AI106="",0,AR106*VLOOKUP(AI106,Resource!$B$2:$AE$465,9,FALSE))),0,IF(AI106="",0,AR106*VLOOKUP(AI106,Resource!$B$2:$AE$465,9,FALSE)))</f>
        <v/>
      </c>
      <c r="AT106" s="620" t="n"/>
      <c r="AU106" s="286" t="n"/>
      <c r="AV106" s="620">
        <f>Z106</f>
        <v/>
      </c>
      <c r="AW106" s="72" t="n"/>
      <c r="BA106" s="620" t="n"/>
      <c r="BC106" s="620">
        <f>AO106+AS106</f>
        <v/>
      </c>
      <c r="BD106" s="620">
        <f>BH106-BC106</f>
        <v/>
      </c>
      <c r="BE106" s="479">
        <f>IF(AV106=0,"        --",BD106/BH106)</f>
        <v/>
      </c>
      <c r="BF106" s="620" t="n"/>
      <c r="BG106" s="620" t="n"/>
      <c r="BH106" s="620">
        <f>Z106+BA106+BF106</f>
        <v/>
      </c>
    </row>
    <row r="107" customFormat="1" s="34">
      <c r="A107" s="618" t="n"/>
      <c r="B107" s="619" t="n"/>
      <c r="J107" s="619" t="n"/>
      <c r="U107" s="620" t="n"/>
      <c r="X107" s="620" t="n"/>
      <c r="Y107" s="620" t="n"/>
      <c r="Z107" s="620" t="n"/>
      <c r="AA107" s="34">
        <f>T107*0.2+N107*0+O107*0.3+P107*0.5+Q107*0.6+R107*1+S107*1</f>
        <v/>
      </c>
      <c r="AB107" s="34">
        <f>T107*0.2+N107*0.2+O107*0.3+P107*0.5+Q107*0.6+R107*1+S107*1</f>
        <v/>
      </c>
      <c r="AD107" s="34">
        <f>IF($AC107&gt;0,IF(VLOOKUP($AC107,Resource!$B$2:$AE$460,6,FALSE)&gt;0,VLOOKUP($AC107,Resource!$B$2:$AE$460,6,FALSE),"--INPUT--"),"")</f>
        <v/>
      </c>
      <c r="AE107" s="34">
        <f>IF($AC107&gt;0,IF(VLOOKUP($AC107,Resource!$B$2:$AE$460,25,FALSE)&gt;0,VLOOKUP($AC107,Resource!$B$2:$AE$460,25,FALSE),"--INPUT--"),"")</f>
        <v/>
      </c>
      <c r="AG107" s="619" t="n"/>
      <c r="AH107" s="619" t="n"/>
      <c r="AJ107" s="34">
        <f>IF($AI107&gt;0,IF(VLOOKUP($AI107,Resource!$B$2:$AE$460,6,FALSE)&gt;0,VLOOKUP($AI107,Resource!$B$2:$AE$460,6,FALSE),"--INPUT--"),"")</f>
        <v/>
      </c>
      <c r="AK107" s="34">
        <f>IF($AI107&gt;0,IF(VLOOKUP($AI107,Resource!$B$2:$AE$460,25,FALSE)&gt;0,VLOOKUP($AI107,Resource!$B$2:$AE$460,25,FALSE),"--INPUT--"),"")</f>
        <v/>
      </c>
      <c r="AL107" s="619" t="n"/>
      <c r="AM107" s="619" t="n"/>
      <c r="AN107" s="34">
        <f>AA107</f>
        <v/>
      </c>
      <c r="AO107" s="621">
        <f>IF(ISNA(IF(AC107="",0,AN107*VLOOKUP(AC107,Resource!$B$2:$AE$465,8,FALSE))),0,IF(AC107="",0,AN107*VLOOKUP(AC107,Resource!$B$2:$AE$465,8,FALSE)))</f>
        <v/>
      </c>
      <c r="AP107" s="620" t="n"/>
      <c r="AQ107" s="286" t="n"/>
      <c r="AR107" s="34">
        <f>AB107</f>
        <v/>
      </c>
      <c r="AS107" s="621">
        <f>IF(ISNA(IF(AI107="",0,AR107*VLOOKUP(AI107,Resource!$B$2:$AE$465,9,FALSE))),0,IF(AI107="",0,AR107*VLOOKUP(AI107,Resource!$B$2:$AE$465,9,FALSE)))</f>
        <v/>
      </c>
      <c r="AT107" s="620" t="n"/>
      <c r="AU107" s="286" t="n"/>
      <c r="AV107" s="620">
        <f>Z107</f>
        <v/>
      </c>
      <c r="AW107" s="72" t="n"/>
      <c r="BA107" s="620" t="n"/>
      <c r="BC107" s="620">
        <f>AO107+AS107</f>
        <v/>
      </c>
      <c r="BD107" s="620">
        <f>BH107-BC107</f>
        <v/>
      </c>
      <c r="BE107" s="479">
        <f>IF(AV107=0,"        --",BD107/BH107)</f>
        <v/>
      </c>
      <c r="BF107" s="620" t="n"/>
      <c r="BG107" s="620" t="n"/>
      <c r="BH107" s="620">
        <f>Z107+BA107+BF107</f>
        <v/>
      </c>
    </row>
    <row r="108" customFormat="1" s="34">
      <c r="A108" s="618" t="n"/>
      <c r="B108" s="619" t="n"/>
      <c r="J108" s="619" t="n"/>
      <c r="U108" s="620" t="n"/>
      <c r="X108" s="620" t="n"/>
      <c r="Y108" s="620" t="n"/>
      <c r="Z108" s="620" t="n"/>
      <c r="AA108" s="34">
        <f>T108*0.2+N108*0+O108*0.3+P108*0.5+Q108*0.6+R108*1+S108*1</f>
        <v/>
      </c>
      <c r="AB108" s="34">
        <f>T108*0.2+N108*0.2+O108*0.3+P108*0.5+Q108*0.6+R108*1+S108*1</f>
        <v/>
      </c>
      <c r="AD108" s="34">
        <f>IF($AC108&gt;0,IF(VLOOKUP($AC108,Resource!$B$2:$AE$460,6,FALSE)&gt;0,VLOOKUP($AC108,Resource!$B$2:$AE$460,6,FALSE),"--INPUT--"),"")</f>
        <v/>
      </c>
      <c r="AE108" s="34">
        <f>IF($AC108&gt;0,IF(VLOOKUP($AC108,Resource!$B$2:$AE$460,25,FALSE)&gt;0,VLOOKUP($AC108,Resource!$B$2:$AE$460,25,FALSE),"--INPUT--"),"")</f>
        <v/>
      </c>
      <c r="AG108" s="619" t="n"/>
      <c r="AH108" s="619" t="n"/>
      <c r="AJ108" s="34">
        <f>IF($AI108&gt;0,IF(VLOOKUP($AI108,Resource!$B$2:$AE$460,6,FALSE)&gt;0,VLOOKUP($AI108,Resource!$B$2:$AE$460,6,FALSE),"--INPUT--"),"")</f>
        <v/>
      </c>
      <c r="AK108" s="34">
        <f>IF($AI108&gt;0,IF(VLOOKUP($AI108,Resource!$B$2:$AE$460,25,FALSE)&gt;0,VLOOKUP($AI108,Resource!$B$2:$AE$460,25,FALSE),"--INPUT--"),"")</f>
        <v/>
      </c>
      <c r="AL108" s="619" t="n"/>
      <c r="AM108" s="619" t="n"/>
      <c r="AN108" s="34">
        <f>AA108</f>
        <v/>
      </c>
      <c r="AO108" s="621">
        <f>IF(ISNA(IF(AC108="",0,AN108*VLOOKUP(AC108,Resource!$B$2:$AE$465,8,FALSE))),0,IF(AC108="",0,AN108*VLOOKUP(AC108,Resource!$B$2:$AE$465,8,FALSE)))</f>
        <v/>
      </c>
      <c r="AP108" s="620" t="n"/>
      <c r="AQ108" s="286" t="n"/>
      <c r="AR108" s="34">
        <f>AB108</f>
        <v/>
      </c>
      <c r="AS108" s="621">
        <f>IF(ISNA(IF(AI108="",0,AR108*VLOOKUP(AI108,Resource!$B$2:$AE$465,9,FALSE))),0,IF(AI108="",0,AR108*VLOOKUP(AI108,Resource!$B$2:$AE$465,9,FALSE)))</f>
        <v/>
      </c>
      <c r="AT108" s="620" t="n"/>
      <c r="AU108" s="286" t="n"/>
      <c r="AV108" s="620">
        <f>Z108</f>
        <v/>
      </c>
      <c r="AW108" s="72" t="n"/>
      <c r="BA108" s="620" t="n"/>
      <c r="BC108" s="620">
        <f>AO108+AS108</f>
        <v/>
      </c>
      <c r="BD108" s="620">
        <f>BH108-BC108</f>
        <v/>
      </c>
      <c r="BE108" s="479">
        <f>IF(AV108=0,"        --",BD108/BH108)</f>
        <v/>
      </c>
      <c r="BF108" s="620" t="n"/>
      <c r="BG108" s="620" t="n"/>
      <c r="BH108" s="620">
        <f>Z108+BA108+BF108</f>
        <v/>
      </c>
    </row>
    <row r="109" customFormat="1" s="34">
      <c r="A109" s="618" t="n"/>
      <c r="B109" s="619" t="n"/>
      <c r="J109" s="619" t="n"/>
      <c r="U109" s="620" t="n"/>
      <c r="X109" s="620" t="n"/>
      <c r="Y109" s="620" t="n"/>
      <c r="Z109" s="620" t="n"/>
      <c r="AA109" s="34">
        <f>T109*0.2+N109*0+O109*0.3+P109*0.5+Q109*0.6+R109*1+S109*1</f>
        <v/>
      </c>
      <c r="AB109" s="34">
        <f>T109*0.2+N109*0.2+O109*0.3+P109*0.5+Q109*0.6+R109*1+S109*1</f>
        <v/>
      </c>
      <c r="AD109" s="34">
        <f>IF($AC109&gt;0,IF(VLOOKUP($AC109,Resource!$B$2:$AE$460,6,FALSE)&gt;0,VLOOKUP($AC109,Resource!$B$2:$AE$460,6,FALSE),"--INPUT--"),"")</f>
        <v/>
      </c>
      <c r="AE109" s="34">
        <f>IF($AC109&gt;0,IF(VLOOKUP($AC109,Resource!$B$2:$AE$460,25,FALSE)&gt;0,VLOOKUP($AC109,Resource!$B$2:$AE$460,25,FALSE),"--INPUT--"),"")</f>
        <v/>
      </c>
      <c r="AG109" s="619" t="n"/>
      <c r="AH109" s="619" t="n"/>
      <c r="AJ109" s="34">
        <f>IF($AI109&gt;0,IF(VLOOKUP($AI109,Resource!$B$2:$AE$460,6,FALSE)&gt;0,VLOOKUP($AI109,Resource!$B$2:$AE$460,6,FALSE),"--INPUT--"),"")</f>
        <v/>
      </c>
      <c r="AK109" s="34">
        <f>IF($AI109&gt;0,IF(VLOOKUP($AI109,Resource!$B$2:$AE$460,25,FALSE)&gt;0,VLOOKUP($AI109,Resource!$B$2:$AE$460,25,FALSE),"--INPUT--"),"")</f>
        <v/>
      </c>
      <c r="AL109" s="619" t="n"/>
      <c r="AM109" s="619" t="n"/>
      <c r="AN109" s="34">
        <f>AA109</f>
        <v/>
      </c>
      <c r="AO109" s="621">
        <f>IF(ISNA(IF(AC109="",0,AN109*VLOOKUP(AC109,Resource!$B$2:$AE$465,8,FALSE))),0,IF(AC109="",0,AN109*VLOOKUP(AC109,Resource!$B$2:$AE$465,8,FALSE)))</f>
        <v/>
      </c>
      <c r="AP109" s="620" t="n"/>
      <c r="AQ109" s="286" t="n"/>
      <c r="AR109" s="34">
        <f>AB109</f>
        <v/>
      </c>
      <c r="AS109" s="621">
        <f>IF(ISNA(IF(AI109="",0,AR109*VLOOKUP(AI109,Resource!$B$2:$AE$465,9,FALSE))),0,IF(AI109="",0,AR109*VLOOKUP(AI109,Resource!$B$2:$AE$465,9,FALSE)))</f>
        <v/>
      </c>
      <c r="AT109" s="620" t="n"/>
      <c r="AU109" s="286" t="n"/>
      <c r="AV109" s="620">
        <f>Z109</f>
        <v/>
      </c>
      <c r="AW109" s="72" t="n"/>
      <c r="BA109" s="620" t="n"/>
      <c r="BC109" s="620">
        <f>AO109+AS109</f>
        <v/>
      </c>
      <c r="BD109" s="620">
        <f>BH109-BC109</f>
        <v/>
      </c>
      <c r="BE109" s="479">
        <f>IF(AV109=0,"        --",BD109/BH109)</f>
        <v/>
      </c>
      <c r="BF109" s="620" t="n"/>
      <c r="BG109" s="620" t="n"/>
      <c r="BH109" s="620">
        <f>Z109+BA109+BF109</f>
        <v/>
      </c>
    </row>
    <row r="110" customFormat="1" s="34">
      <c r="A110" s="618" t="n"/>
      <c r="B110" s="619" t="n"/>
      <c r="J110" s="619" t="n"/>
      <c r="U110" s="620" t="n"/>
      <c r="X110" s="620" t="n"/>
      <c r="Y110" s="620" t="n"/>
      <c r="Z110" s="620" t="n"/>
      <c r="AA110" s="34">
        <f>T110*0.2+N110*0+O110*0.3+P110*0.5+Q110*0.6+R110*1+S110*1</f>
        <v/>
      </c>
      <c r="AB110" s="34">
        <f>T110*0.2+N110*0.2+O110*0.3+P110*0.5+Q110*0.6+R110*1+S110*1</f>
        <v/>
      </c>
      <c r="AD110" s="34">
        <f>IF($AC110&gt;0,IF(VLOOKUP($AC110,Resource!$B$2:$AE$460,6,FALSE)&gt;0,VLOOKUP($AC110,Resource!$B$2:$AE$460,6,FALSE),"--INPUT--"),"")</f>
        <v/>
      </c>
      <c r="AE110" s="34">
        <f>IF($AC110&gt;0,IF(VLOOKUP($AC110,Resource!$B$2:$AE$460,25,FALSE)&gt;0,VLOOKUP($AC110,Resource!$B$2:$AE$460,25,FALSE),"--INPUT--"),"")</f>
        <v/>
      </c>
      <c r="AG110" s="619" t="n"/>
      <c r="AH110" s="619" t="n"/>
      <c r="AJ110" s="34">
        <f>IF($AI110&gt;0,IF(VLOOKUP($AI110,Resource!$B$2:$AE$460,6,FALSE)&gt;0,VLOOKUP($AI110,Resource!$B$2:$AE$460,6,FALSE),"--INPUT--"),"")</f>
        <v/>
      </c>
      <c r="AK110" s="34">
        <f>IF($AI110&gt;0,IF(VLOOKUP($AI110,Resource!$B$2:$AE$460,25,FALSE)&gt;0,VLOOKUP($AI110,Resource!$B$2:$AE$460,25,FALSE),"--INPUT--"),"")</f>
        <v/>
      </c>
      <c r="AL110" s="619" t="n"/>
      <c r="AM110" s="619" t="n"/>
      <c r="AN110" s="34">
        <f>AA110</f>
        <v/>
      </c>
      <c r="AO110" s="621">
        <f>IF(ISNA(IF(AC110="",0,AN110*VLOOKUP(AC110,Resource!$B$2:$AE$465,8,FALSE))),0,IF(AC110="",0,AN110*VLOOKUP(AC110,Resource!$B$2:$AE$465,8,FALSE)))</f>
        <v/>
      </c>
      <c r="AP110" s="620" t="n"/>
      <c r="AQ110" s="286" t="n"/>
      <c r="AR110" s="34">
        <f>AB110</f>
        <v/>
      </c>
      <c r="AS110" s="621">
        <f>IF(ISNA(IF(AI110="",0,AR110*VLOOKUP(AI110,Resource!$B$2:$AE$465,9,FALSE))),0,IF(AI110="",0,AR110*VLOOKUP(AI110,Resource!$B$2:$AE$465,9,FALSE)))</f>
        <v/>
      </c>
      <c r="AT110" s="620" t="n"/>
      <c r="AU110" s="286" t="n"/>
      <c r="AV110" s="620">
        <f>Z110</f>
        <v/>
      </c>
      <c r="AW110" s="72" t="n"/>
      <c r="BA110" s="620" t="n"/>
      <c r="BC110" s="620">
        <f>AO110+AS110</f>
        <v/>
      </c>
      <c r="BD110" s="620">
        <f>BH110-BC110</f>
        <v/>
      </c>
      <c r="BE110" s="479">
        <f>IF(AV110=0,"        --",BD110/BH110)</f>
        <v/>
      </c>
      <c r="BF110" s="620" t="n"/>
      <c r="BG110" s="620" t="n"/>
      <c r="BH110" s="620">
        <f>Z110+BA110+BF110</f>
        <v/>
      </c>
    </row>
    <row r="111" customFormat="1" s="34">
      <c r="A111" s="618" t="n"/>
      <c r="B111" s="619" t="n"/>
      <c r="J111" s="619" t="n"/>
      <c r="U111" s="620" t="n"/>
      <c r="X111" s="620" t="n"/>
      <c r="Y111" s="620" t="n"/>
      <c r="Z111" s="620" t="n"/>
      <c r="AA111" s="34">
        <f>T111*0.2+N111*0+O111*0.3+P111*0.5+Q111*0.6+R111*1+S111*1</f>
        <v/>
      </c>
      <c r="AB111" s="34">
        <f>T111*0.2+N111*0.2+O111*0.3+P111*0.5+Q111*0.6+R111*1+S111*1</f>
        <v/>
      </c>
      <c r="AD111" s="34">
        <f>IF($AC111&gt;0,IF(VLOOKUP($AC111,Resource!$B$2:$AE$460,6,FALSE)&gt;0,VLOOKUP($AC111,Resource!$B$2:$AE$460,6,FALSE),"--INPUT--"),"")</f>
        <v/>
      </c>
      <c r="AE111" s="34">
        <f>IF($AC111&gt;0,IF(VLOOKUP($AC111,Resource!$B$2:$AE$460,25,FALSE)&gt;0,VLOOKUP($AC111,Resource!$B$2:$AE$460,25,FALSE),"--INPUT--"),"")</f>
        <v/>
      </c>
      <c r="AG111" s="619" t="n"/>
      <c r="AH111" s="619" t="n"/>
      <c r="AJ111" s="34">
        <f>IF($AI111&gt;0,IF(VLOOKUP($AI111,Resource!$B$2:$AE$460,6,FALSE)&gt;0,VLOOKUP($AI111,Resource!$B$2:$AE$460,6,FALSE),"--INPUT--"),"")</f>
        <v/>
      </c>
      <c r="AK111" s="34">
        <f>IF($AI111&gt;0,IF(VLOOKUP($AI111,Resource!$B$2:$AE$460,25,FALSE)&gt;0,VLOOKUP($AI111,Resource!$B$2:$AE$460,25,FALSE),"--INPUT--"),"")</f>
        <v/>
      </c>
      <c r="AL111" s="619" t="n"/>
      <c r="AM111" s="619" t="n"/>
      <c r="AN111" s="34">
        <f>AA111</f>
        <v/>
      </c>
      <c r="AO111" s="621">
        <f>IF(ISNA(IF(AC111="",0,AN111*VLOOKUP(AC111,Resource!$B$2:$AE$465,8,FALSE))),0,IF(AC111="",0,AN111*VLOOKUP(AC111,Resource!$B$2:$AE$465,8,FALSE)))</f>
        <v/>
      </c>
      <c r="AP111" s="620" t="n"/>
      <c r="AQ111" s="286" t="n"/>
      <c r="AR111" s="34">
        <f>AB111</f>
        <v/>
      </c>
      <c r="AS111" s="621">
        <f>IF(ISNA(IF(AI111="",0,AR111*VLOOKUP(AI111,Resource!$B$2:$AE$465,9,FALSE))),0,IF(AI111="",0,AR111*VLOOKUP(AI111,Resource!$B$2:$AE$465,9,FALSE)))</f>
        <v/>
      </c>
      <c r="AT111" s="620" t="n"/>
      <c r="AU111" s="286" t="n"/>
      <c r="AV111" s="620">
        <f>Z111</f>
        <v/>
      </c>
      <c r="AW111" s="72" t="n"/>
      <c r="BA111" s="620" t="n"/>
      <c r="BC111" s="620">
        <f>AO111+AS111</f>
        <v/>
      </c>
      <c r="BD111" s="620">
        <f>BH111-BC111</f>
        <v/>
      </c>
      <c r="BE111" s="479">
        <f>IF(AV111=0,"        --",BD111/BH111)</f>
        <v/>
      </c>
      <c r="BF111" s="620" t="n"/>
      <c r="BG111" s="620" t="n"/>
      <c r="BH111" s="620">
        <f>Z111+BA111+BF111</f>
        <v/>
      </c>
    </row>
    <row r="112" customFormat="1" s="34">
      <c r="A112" s="618" t="n"/>
      <c r="B112" s="619" t="n"/>
      <c r="J112" s="619" t="n"/>
      <c r="U112" s="620" t="n"/>
      <c r="X112" s="620" t="n"/>
      <c r="Y112" s="620" t="n"/>
      <c r="Z112" s="620" t="n"/>
      <c r="AA112" s="34">
        <f>T112*0.2+N112*0+O112*0.3+P112*0.5+Q112*0.6+R112*1+S112*1</f>
        <v/>
      </c>
      <c r="AB112" s="34">
        <f>T112*0.2+N112*0.2+O112*0.3+P112*0.5+Q112*0.6+R112*1+S112*1</f>
        <v/>
      </c>
      <c r="AD112" s="34">
        <f>IF($AC112&gt;0,IF(VLOOKUP($AC112,Resource!$B$2:$AE$460,6,FALSE)&gt;0,VLOOKUP($AC112,Resource!$B$2:$AE$460,6,FALSE),"--INPUT--"),"")</f>
        <v/>
      </c>
      <c r="AE112" s="34">
        <f>IF($AC112&gt;0,IF(VLOOKUP($AC112,Resource!$B$2:$AE$460,25,FALSE)&gt;0,VLOOKUP($AC112,Resource!$B$2:$AE$460,25,FALSE),"--INPUT--"),"")</f>
        <v/>
      </c>
      <c r="AG112" s="619" t="n"/>
      <c r="AH112" s="619" t="n"/>
      <c r="AJ112" s="34">
        <f>IF($AI112&gt;0,IF(VLOOKUP($AI112,Resource!$B$2:$AE$460,6,FALSE)&gt;0,VLOOKUP($AI112,Resource!$B$2:$AE$460,6,FALSE),"--INPUT--"),"")</f>
        <v/>
      </c>
      <c r="AK112" s="34">
        <f>IF($AI112&gt;0,IF(VLOOKUP($AI112,Resource!$B$2:$AE$460,25,FALSE)&gt;0,VLOOKUP($AI112,Resource!$B$2:$AE$460,25,FALSE),"--INPUT--"),"")</f>
        <v/>
      </c>
      <c r="AL112" s="619" t="n"/>
      <c r="AM112" s="619" t="n"/>
      <c r="AN112" s="34">
        <f>AA112</f>
        <v/>
      </c>
      <c r="AO112" s="621">
        <f>IF(ISNA(IF(AC112="",0,AN112*VLOOKUP(AC112,Resource!$B$2:$AE$465,8,FALSE))),0,IF(AC112="",0,AN112*VLOOKUP(AC112,Resource!$B$2:$AE$465,8,FALSE)))</f>
        <v/>
      </c>
      <c r="AP112" s="620" t="n"/>
      <c r="AQ112" s="286" t="n"/>
      <c r="AR112" s="34">
        <f>AB112</f>
        <v/>
      </c>
      <c r="AS112" s="621">
        <f>IF(ISNA(IF(AI112="",0,AR112*VLOOKUP(AI112,Resource!$B$2:$AE$465,9,FALSE))),0,IF(AI112="",0,AR112*VLOOKUP(AI112,Resource!$B$2:$AE$465,9,FALSE)))</f>
        <v/>
      </c>
      <c r="AT112" s="620" t="n"/>
      <c r="AU112" s="286" t="n"/>
      <c r="AV112" s="620">
        <f>Z112</f>
        <v/>
      </c>
      <c r="AW112" s="72" t="n"/>
      <c r="BA112" s="620" t="n"/>
      <c r="BC112" s="620">
        <f>AO112+AS112</f>
        <v/>
      </c>
      <c r="BD112" s="620">
        <f>BH112-BC112</f>
        <v/>
      </c>
      <c r="BE112" s="479">
        <f>IF(AV112=0,"        --",BD112/BH112)</f>
        <v/>
      </c>
      <c r="BF112" s="620" t="n"/>
      <c r="BG112" s="620" t="n"/>
      <c r="BH112" s="620">
        <f>Z112+BA112+BF112</f>
        <v/>
      </c>
    </row>
    <row r="113" customFormat="1" s="34">
      <c r="A113" s="618" t="n"/>
      <c r="B113" s="619" t="n"/>
      <c r="J113" s="619" t="n"/>
      <c r="U113" s="620" t="n"/>
      <c r="X113" s="620" t="n"/>
      <c r="Y113" s="620" t="n"/>
      <c r="Z113" s="620" t="n"/>
      <c r="AA113" s="34">
        <f>T113*0.2+N113*0+O113*0.3+P113*0.5+Q113*0.6+R113*1+S113*1</f>
        <v/>
      </c>
      <c r="AB113" s="34">
        <f>T113*0.2+N113*0.2+O113*0.3+P113*0.5+Q113*0.6+R113*1+S113*1</f>
        <v/>
      </c>
      <c r="AD113" s="34">
        <f>IF($AC113&gt;0,IF(VLOOKUP($AC113,Resource!$B$2:$AE$460,6,FALSE)&gt;0,VLOOKUP($AC113,Resource!$B$2:$AE$460,6,FALSE),"--INPUT--"),"")</f>
        <v/>
      </c>
      <c r="AE113" s="34">
        <f>IF($AC113&gt;0,IF(VLOOKUP($AC113,Resource!$B$2:$AE$460,25,FALSE)&gt;0,VLOOKUP($AC113,Resource!$B$2:$AE$460,25,FALSE),"--INPUT--"),"")</f>
        <v/>
      </c>
      <c r="AG113" s="619" t="n"/>
      <c r="AH113" s="619" t="n"/>
      <c r="AJ113" s="34">
        <f>IF($AI113&gt;0,IF(VLOOKUP($AI113,Resource!$B$2:$AE$460,6,FALSE)&gt;0,VLOOKUP($AI113,Resource!$B$2:$AE$460,6,FALSE),"--INPUT--"),"")</f>
        <v/>
      </c>
      <c r="AK113" s="34">
        <f>IF($AI113&gt;0,IF(VLOOKUP($AI113,Resource!$B$2:$AE$460,25,FALSE)&gt;0,VLOOKUP($AI113,Resource!$B$2:$AE$460,25,FALSE),"--INPUT--"),"")</f>
        <v/>
      </c>
      <c r="AL113" s="619" t="n"/>
      <c r="AM113" s="619" t="n"/>
      <c r="AN113" s="34">
        <f>AA113</f>
        <v/>
      </c>
      <c r="AO113" s="621">
        <f>IF(ISNA(IF(AC113="",0,AN113*VLOOKUP(AC113,Resource!$B$2:$AE$465,8,FALSE))),0,IF(AC113="",0,AN113*VLOOKUP(AC113,Resource!$B$2:$AE$465,8,FALSE)))</f>
        <v/>
      </c>
      <c r="AP113" s="620" t="n"/>
      <c r="AQ113" s="286" t="n"/>
      <c r="AR113" s="34">
        <f>AB113</f>
        <v/>
      </c>
      <c r="AS113" s="621">
        <f>IF(ISNA(IF(AI113="",0,AR113*VLOOKUP(AI113,Resource!$B$2:$AE$465,9,FALSE))),0,IF(AI113="",0,AR113*VLOOKUP(AI113,Resource!$B$2:$AE$465,9,FALSE)))</f>
        <v/>
      </c>
      <c r="AT113" s="620" t="n"/>
      <c r="AU113" s="286" t="n"/>
      <c r="AV113" s="620">
        <f>Z113</f>
        <v/>
      </c>
      <c r="AW113" s="72" t="n"/>
      <c r="BA113" s="620" t="n"/>
      <c r="BC113" s="620">
        <f>AO113+AS113</f>
        <v/>
      </c>
      <c r="BD113" s="620">
        <f>BH113-BC113</f>
        <v/>
      </c>
      <c r="BE113" s="479">
        <f>IF(AV113=0,"        --",BD113/BH113)</f>
        <v/>
      </c>
      <c r="BF113" s="620" t="n"/>
      <c r="BG113" s="620" t="n"/>
      <c r="BH113" s="620">
        <f>Z113+BA113+BF113</f>
        <v/>
      </c>
    </row>
    <row r="114" customFormat="1" s="34">
      <c r="A114" s="618" t="n"/>
      <c r="B114" s="619" t="n"/>
      <c r="J114" s="619" t="n"/>
      <c r="U114" s="620" t="n"/>
      <c r="X114" s="620" t="n"/>
      <c r="Y114" s="620" t="n"/>
      <c r="Z114" s="620" t="n"/>
      <c r="AA114" s="34">
        <f>T114*0.2+N114*0+O114*0.3+P114*0.5+Q114*0.6+R114*1+S114*1</f>
        <v/>
      </c>
      <c r="AB114" s="34">
        <f>T114*0.2+N114*0.2+O114*0.3+P114*0.5+Q114*0.6+R114*1+S114*1</f>
        <v/>
      </c>
      <c r="AD114" s="34">
        <f>IF($AC114&gt;0,IF(VLOOKUP($AC114,Resource!$B$2:$AE$460,6,FALSE)&gt;0,VLOOKUP($AC114,Resource!$B$2:$AE$460,6,FALSE),"--INPUT--"),"")</f>
        <v/>
      </c>
      <c r="AE114" s="34">
        <f>IF($AC114&gt;0,IF(VLOOKUP($AC114,Resource!$B$2:$AE$460,25,FALSE)&gt;0,VLOOKUP($AC114,Resource!$B$2:$AE$460,25,FALSE),"--INPUT--"),"")</f>
        <v/>
      </c>
      <c r="AG114" s="619" t="n"/>
      <c r="AH114" s="619" t="n"/>
      <c r="AJ114" s="34">
        <f>IF($AI114&gt;0,IF(VLOOKUP($AI114,Resource!$B$2:$AE$460,6,FALSE)&gt;0,VLOOKUP($AI114,Resource!$B$2:$AE$460,6,FALSE),"--INPUT--"),"")</f>
        <v/>
      </c>
      <c r="AK114" s="34">
        <f>IF($AI114&gt;0,IF(VLOOKUP($AI114,Resource!$B$2:$AE$460,25,FALSE)&gt;0,VLOOKUP($AI114,Resource!$B$2:$AE$460,25,FALSE),"--INPUT--"),"")</f>
        <v/>
      </c>
      <c r="AL114" s="619" t="n"/>
      <c r="AM114" s="619" t="n"/>
      <c r="AN114" s="34">
        <f>AA114</f>
        <v/>
      </c>
      <c r="AO114" s="621">
        <f>IF(ISNA(IF(AC114="",0,AN114*VLOOKUP(AC114,Resource!$B$2:$AE$465,8,FALSE))),0,IF(AC114="",0,AN114*VLOOKUP(AC114,Resource!$B$2:$AE$465,8,FALSE)))</f>
        <v/>
      </c>
      <c r="AP114" s="620" t="n"/>
      <c r="AQ114" s="286" t="n"/>
      <c r="AR114" s="34">
        <f>AB114</f>
        <v/>
      </c>
      <c r="AS114" s="621">
        <f>IF(ISNA(IF(AI114="",0,AR114*VLOOKUP(AI114,Resource!$B$2:$AE$465,9,FALSE))),0,IF(AI114="",0,AR114*VLOOKUP(AI114,Resource!$B$2:$AE$465,9,FALSE)))</f>
        <v/>
      </c>
      <c r="AT114" s="620" t="n"/>
      <c r="AU114" s="286" t="n"/>
      <c r="AV114" s="620">
        <f>Z114</f>
        <v/>
      </c>
      <c r="AW114" s="72" t="n"/>
      <c r="BA114" s="620" t="n"/>
      <c r="BC114" s="620">
        <f>AO114+AS114</f>
        <v/>
      </c>
      <c r="BD114" s="620">
        <f>BH114-BC114</f>
        <v/>
      </c>
      <c r="BE114" s="479">
        <f>IF(AV114=0,"        --",BD114/BH114)</f>
        <v/>
      </c>
      <c r="BF114" s="620" t="n"/>
      <c r="BG114" s="620" t="n"/>
      <c r="BH114" s="620">
        <f>Z114+BA114+BF114</f>
        <v/>
      </c>
    </row>
    <row r="115" customFormat="1" s="34">
      <c r="A115" s="618" t="n"/>
      <c r="B115" s="619" t="n"/>
      <c r="J115" s="619" t="n"/>
      <c r="U115" s="620" t="n"/>
      <c r="X115" s="620" t="n"/>
      <c r="Y115" s="620" t="n"/>
      <c r="Z115" s="620" t="n"/>
      <c r="AA115" s="34">
        <f>T115*0.2+N115*0+O115*0.3+P115*0.5+Q115*0.6+R115*1+S115*1</f>
        <v/>
      </c>
      <c r="AB115" s="34">
        <f>T115*0.2+N115*0.2+O115*0.3+P115*0.5+Q115*0.6+R115*1+S115*1</f>
        <v/>
      </c>
      <c r="AD115" s="34">
        <f>IF($AC115&gt;0,IF(VLOOKUP($AC115,Resource!$B$2:$AE$460,6,FALSE)&gt;0,VLOOKUP($AC115,Resource!$B$2:$AE$460,6,FALSE),"--INPUT--"),"")</f>
        <v/>
      </c>
      <c r="AE115" s="34">
        <f>IF($AC115&gt;0,IF(VLOOKUP($AC115,Resource!$B$2:$AE$460,25,FALSE)&gt;0,VLOOKUP($AC115,Resource!$B$2:$AE$460,25,FALSE),"--INPUT--"),"")</f>
        <v/>
      </c>
      <c r="AG115" s="619" t="n"/>
      <c r="AH115" s="619" t="n"/>
      <c r="AJ115" s="34">
        <f>IF($AI115&gt;0,IF(VLOOKUP($AI115,Resource!$B$2:$AE$460,6,FALSE)&gt;0,VLOOKUP($AI115,Resource!$B$2:$AE$460,6,FALSE),"--INPUT--"),"")</f>
        <v/>
      </c>
      <c r="AK115" s="34">
        <f>IF($AI115&gt;0,IF(VLOOKUP($AI115,Resource!$B$2:$AE$460,25,FALSE)&gt;0,VLOOKUP($AI115,Resource!$B$2:$AE$460,25,FALSE),"--INPUT--"),"")</f>
        <v/>
      </c>
      <c r="AL115" s="619" t="n"/>
      <c r="AM115" s="619" t="n"/>
      <c r="AN115" s="34">
        <f>AA115</f>
        <v/>
      </c>
      <c r="AO115" s="621">
        <f>IF(ISNA(IF(AC115="",0,AN115*VLOOKUP(AC115,Resource!$B$2:$AE$465,8,FALSE))),0,IF(AC115="",0,AN115*VLOOKUP(AC115,Resource!$B$2:$AE$465,8,FALSE)))</f>
        <v/>
      </c>
      <c r="AP115" s="620" t="n"/>
      <c r="AQ115" s="286" t="n"/>
      <c r="AR115" s="34">
        <f>AB115</f>
        <v/>
      </c>
      <c r="AS115" s="621">
        <f>IF(ISNA(IF(AI115="",0,AR115*VLOOKUP(AI115,Resource!$B$2:$AE$465,9,FALSE))),0,IF(AI115="",0,AR115*VLOOKUP(AI115,Resource!$B$2:$AE$465,9,FALSE)))</f>
        <v/>
      </c>
      <c r="AT115" s="620" t="n"/>
      <c r="AU115" s="286" t="n"/>
      <c r="AV115" s="620">
        <f>Z115</f>
        <v/>
      </c>
      <c r="AW115" s="72" t="n"/>
      <c r="BA115" s="620" t="n"/>
      <c r="BC115" s="620">
        <f>AO115+AS115</f>
        <v/>
      </c>
      <c r="BD115" s="620">
        <f>BH115-BC115</f>
        <v/>
      </c>
      <c r="BE115" s="479">
        <f>IF(AV115=0,"        --",BD115/BH115)</f>
        <v/>
      </c>
      <c r="BF115" s="620" t="n"/>
      <c r="BG115" s="620" t="n"/>
      <c r="BH115" s="620">
        <f>Z115+BA115+BF115</f>
        <v/>
      </c>
    </row>
    <row r="116" customFormat="1" s="34">
      <c r="A116" s="618" t="n"/>
      <c r="B116" s="619" t="n"/>
      <c r="J116" s="619" t="n"/>
      <c r="U116" s="620" t="n"/>
      <c r="X116" s="620" t="n"/>
      <c r="Y116" s="620" t="n"/>
      <c r="Z116" s="620" t="n"/>
      <c r="AA116" s="34">
        <f>T116*0.2+N116*0+O116*0.3+P116*0.5+Q116*0.6+R116*1+S116*1</f>
        <v/>
      </c>
      <c r="AB116" s="34">
        <f>T116*0.2+N116*0.2+O116*0.3+P116*0.5+Q116*0.6+R116*1+S116*1</f>
        <v/>
      </c>
      <c r="AD116" s="34">
        <f>IF($AC116&gt;0,IF(VLOOKUP($AC116,Resource!$B$2:$AE$460,6,FALSE)&gt;0,VLOOKUP($AC116,Resource!$B$2:$AE$460,6,FALSE),"--INPUT--"),"")</f>
        <v/>
      </c>
      <c r="AE116" s="34">
        <f>IF($AC116&gt;0,IF(VLOOKUP($AC116,Resource!$B$2:$AE$460,25,FALSE)&gt;0,VLOOKUP($AC116,Resource!$B$2:$AE$460,25,FALSE),"--INPUT--"),"")</f>
        <v/>
      </c>
      <c r="AG116" s="619" t="n"/>
      <c r="AH116" s="619" t="n"/>
      <c r="AJ116" s="34">
        <f>IF($AI116&gt;0,IF(VLOOKUP($AI116,Resource!$B$2:$AE$460,6,FALSE)&gt;0,VLOOKUP($AI116,Resource!$B$2:$AE$460,6,FALSE),"--INPUT--"),"")</f>
        <v/>
      </c>
      <c r="AK116" s="34">
        <f>IF($AI116&gt;0,IF(VLOOKUP($AI116,Resource!$B$2:$AE$460,25,FALSE)&gt;0,VLOOKUP($AI116,Resource!$B$2:$AE$460,25,FALSE),"--INPUT--"),"")</f>
        <v/>
      </c>
      <c r="AL116" s="619" t="n"/>
      <c r="AM116" s="619" t="n"/>
      <c r="AN116" s="34">
        <f>AA116</f>
        <v/>
      </c>
      <c r="AO116" s="621">
        <f>IF(ISNA(IF(AC116="",0,AN116*VLOOKUP(AC116,Resource!$B$2:$AE$465,8,FALSE))),0,IF(AC116="",0,AN116*VLOOKUP(AC116,Resource!$B$2:$AE$465,8,FALSE)))</f>
        <v/>
      </c>
      <c r="AP116" s="620" t="n"/>
      <c r="AQ116" s="286" t="n"/>
      <c r="AR116" s="34">
        <f>AB116</f>
        <v/>
      </c>
      <c r="AS116" s="621">
        <f>IF(ISNA(IF(AI116="",0,AR116*VLOOKUP(AI116,Resource!$B$2:$AE$465,9,FALSE))),0,IF(AI116="",0,AR116*VLOOKUP(AI116,Resource!$B$2:$AE$465,9,FALSE)))</f>
        <v/>
      </c>
      <c r="AT116" s="620" t="n"/>
      <c r="AU116" s="286" t="n"/>
      <c r="AV116" s="620">
        <f>Z116</f>
        <v/>
      </c>
      <c r="AW116" s="72" t="n"/>
      <c r="BA116" s="620" t="n"/>
      <c r="BC116" s="620">
        <f>AO116+AS116</f>
        <v/>
      </c>
      <c r="BD116" s="620">
        <f>BH116-BC116</f>
        <v/>
      </c>
      <c r="BE116" s="479">
        <f>IF(AV116=0,"        --",BD116/BH116)</f>
        <v/>
      </c>
      <c r="BF116" s="620" t="n"/>
      <c r="BG116" s="620" t="n"/>
      <c r="BH116" s="620">
        <f>Z116+BA116+BF116</f>
        <v/>
      </c>
    </row>
    <row r="117" customFormat="1" s="34">
      <c r="A117" s="618" t="n"/>
      <c r="B117" s="619" t="n"/>
      <c r="J117" s="619" t="n"/>
      <c r="U117" s="620" t="n"/>
      <c r="X117" s="620" t="n"/>
      <c r="Y117" s="620" t="n"/>
      <c r="Z117" s="620" t="n"/>
      <c r="AA117" s="34">
        <f>T117*0.2+N117*0+O117*0.3+P117*0.5+Q117*0.6+R117*1+S117*1</f>
        <v/>
      </c>
      <c r="AB117" s="34">
        <f>T117*0.2+N117*0.2+O117*0.3+P117*0.5+Q117*0.6+R117*1+S117*1</f>
        <v/>
      </c>
      <c r="AD117" s="34">
        <f>IF($AC117&gt;0,IF(VLOOKUP($AC117,Resource!$B$2:$AE$460,6,FALSE)&gt;0,VLOOKUP($AC117,Resource!$B$2:$AE$460,6,FALSE),"--INPUT--"),"")</f>
        <v/>
      </c>
      <c r="AE117" s="34">
        <f>IF($AC117&gt;0,IF(VLOOKUP($AC117,Resource!$B$2:$AE$460,25,FALSE)&gt;0,VLOOKUP($AC117,Resource!$B$2:$AE$460,25,FALSE),"--INPUT--"),"")</f>
        <v/>
      </c>
      <c r="AG117" s="619" t="n"/>
      <c r="AH117" s="619" t="n"/>
      <c r="AJ117" s="34">
        <f>IF($AI117&gt;0,IF(VLOOKUP($AI117,Resource!$B$2:$AE$460,6,FALSE)&gt;0,VLOOKUP($AI117,Resource!$B$2:$AE$460,6,FALSE),"--INPUT--"),"")</f>
        <v/>
      </c>
      <c r="AK117" s="34">
        <f>IF($AI117&gt;0,IF(VLOOKUP($AI117,Resource!$B$2:$AE$460,25,FALSE)&gt;0,VLOOKUP($AI117,Resource!$B$2:$AE$460,25,FALSE),"--INPUT--"),"")</f>
        <v/>
      </c>
      <c r="AL117" s="619" t="n"/>
      <c r="AM117" s="619" t="n"/>
      <c r="AN117" s="34">
        <f>AA117</f>
        <v/>
      </c>
      <c r="AO117" s="621">
        <f>IF(ISNA(IF(AC117="",0,AN117*VLOOKUP(AC117,Resource!$B$2:$AE$465,8,FALSE))),0,IF(AC117="",0,AN117*VLOOKUP(AC117,Resource!$B$2:$AE$465,8,FALSE)))</f>
        <v/>
      </c>
      <c r="AP117" s="620" t="n"/>
      <c r="AQ117" s="286" t="n"/>
      <c r="AR117" s="34">
        <f>AB117</f>
        <v/>
      </c>
      <c r="AS117" s="621">
        <f>IF(ISNA(IF(AI117="",0,AR117*VLOOKUP(AI117,Resource!$B$2:$AE$465,9,FALSE))),0,IF(AI117="",0,AR117*VLOOKUP(AI117,Resource!$B$2:$AE$465,9,FALSE)))</f>
        <v/>
      </c>
      <c r="AT117" s="620" t="n"/>
      <c r="AU117" s="286" t="n"/>
      <c r="AV117" s="620">
        <f>Z117</f>
        <v/>
      </c>
      <c r="AW117" s="72" t="n"/>
      <c r="BA117" s="620" t="n"/>
      <c r="BC117" s="620">
        <f>AO117+AS117</f>
        <v/>
      </c>
      <c r="BD117" s="620">
        <f>BH117-BC117</f>
        <v/>
      </c>
      <c r="BE117" s="479">
        <f>IF(AV117=0,"        --",BD117/BH117)</f>
        <v/>
      </c>
      <c r="BF117" s="620" t="n"/>
      <c r="BG117" s="620" t="n"/>
      <c r="BH117" s="620">
        <f>Z117+BA117+BF117</f>
        <v/>
      </c>
    </row>
    <row r="118" customFormat="1" s="34">
      <c r="A118" s="618" t="n"/>
      <c r="B118" s="619" t="n"/>
      <c r="J118" s="619" t="n"/>
      <c r="U118" s="620" t="n"/>
      <c r="X118" s="620" t="n"/>
      <c r="Y118" s="620" t="n"/>
      <c r="Z118" s="620" t="n"/>
      <c r="AA118" s="34">
        <f>T118*0.2+N118*0+O118*0.3+P118*0.5+Q118*0.6+R118*1+S118*1</f>
        <v/>
      </c>
      <c r="AB118" s="34">
        <f>T118*0.2+N118*0.2+O118*0.3+P118*0.5+Q118*0.6+R118*1+S118*1</f>
        <v/>
      </c>
      <c r="AD118" s="34">
        <f>IF($AC118&gt;0,IF(VLOOKUP($AC118,Resource!$B$2:$AE$460,6,FALSE)&gt;0,VLOOKUP($AC118,Resource!$B$2:$AE$460,6,FALSE),"--INPUT--"),"")</f>
        <v/>
      </c>
      <c r="AE118" s="34">
        <f>IF($AC118&gt;0,IF(VLOOKUP($AC118,Resource!$B$2:$AE$460,25,FALSE)&gt;0,VLOOKUP($AC118,Resource!$B$2:$AE$460,25,FALSE),"--INPUT--"),"")</f>
        <v/>
      </c>
      <c r="AG118" s="619" t="n"/>
      <c r="AH118" s="619" t="n"/>
      <c r="AJ118" s="34">
        <f>IF($AI118&gt;0,IF(VLOOKUP($AI118,Resource!$B$2:$AE$460,6,FALSE)&gt;0,VLOOKUP($AI118,Resource!$B$2:$AE$460,6,FALSE),"--INPUT--"),"")</f>
        <v/>
      </c>
      <c r="AK118" s="34">
        <f>IF($AI118&gt;0,IF(VLOOKUP($AI118,Resource!$B$2:$AE$460,25,FALSE)&gt;0,VLOOKUP($AI118,Resource!$B$2:$AE$460,25,FALSE),"--INPUT--"),"")</f>
        <v/>
      </c>
      <c r="AL118" s="619" t="n"/>
      <c r="AM118" s="619" t="n"/>
      <c r="AN118" s="34">
        <f>AA118</f>
        <v/>
      </c>
      <c r="AO118" s="621">
        <f>IF(ISNA(IF(AC118="",0,AN118*VLOOKUP(AC118,Resource!$B$2:$AE$465,8,FALSE))),0,IF(AC118="",0,AN118*VLOOKUP(AC118,Resource!$B$2:$AE$465,8,FALSE)))</f>
        <v/>
      </c>
      <c r="AP118" s="620" t="n"/>
      <c r="AQ118" s="286" t="n"/>
      <c r="AR118" s="34">
        <f>AB118</f>
        <v/>
      </c>
      <c r="AS118" s="621">
        <f>IF(ISNA(IF(AI118="",0,AR118*VLOOKUP(AI118,Resource!$B$2:$AE$465,9,FALSE))),0,IF(AI118="",0,AR118*VLOOKUP(AI118,Resource!$B$2:$AE$465,9,FALSE)))</f>
        <v/>
      </c>
      <c r="AT118" s="620" t="n"/>
      <c r="AU118" s="286" t="n"/>
      <c r="AV118" s="620">
        <f>Z118</f>
        <v/>
      </c>
      <c r="AW118" s="72" t="n"/>
      <c r="BA118" s="620" t="n"/>
      <c r="BC118" s="620">
        <f>AO118+AS118</f>
        <v/>
      </c>
      <c r="BD118" s="620">
        <f>BH118-BC118</f>
        <v/>
      </c>
      <c r="BE118" s="479">
        <f>IF(AV118=0,"        --",BD118/BH118)</f>
        <v/>
      </c>
      <c r="BF118" s="620" t="n"/>
      <c r="BG118" s="620" t="n"/>
      <c r="BH118" s="620">
        <f>Z118+BA118+BF118</f>
        <v/>
      </c>
    </row>
    <row r="119" customFormat="1" s="34">
      <c r="A119" s="618" t="n"/>
      <c r="B119" s="619" t="n"/>
      <c r="J119" s="619" t="n"/>
      <c r="U119" s="620" t="n"/>
      <c r="X119" s="620" t="n"/>
      <c r="Y119" s="620" t="n"/>
      <c r="Z119" s="620" t="n"/>
      <c r="AA119" s="34">
        <f>T119*0.2+N119*0+O119*0.3+P119*0.5+Q119*0.6+R119*1+S119*1</f>
        <v/>
      </c>
      <c r="AB119" s="34">
        <f>T119*0.2+N119*0.2+O119*0.3+P119*0.5+Q119*0.6+R119*1+S119*1</f>
        <v/>
      </c>
      <c r="AD119" s="34">
        <f>IF($AC119&gt;0,IF(VLOOKUP($AC119,Resource!$B$2:$AE$460,6,FALSE)&gt;0,VLOOKUP($AC119,Resource!$B$2:$AE$460,6,FALSE),"--INPUT--"),"")</f>
        <v/>
      </c>
      <c r="AE119" s="34">
        <f>IF($AC119&gt;0,IF(VLOOKUP($AC119,Resource!$B$2:$AE$460,25,FALSE)&gt;0,VLOOKUP($AC119,Resource!$B$2:$AE$460,25,FALSE),"--INPUT--"),"")</f>
        <v/>
      </c>
      <c r="AG119" s="619" t="n"/>
      <c r="AH119" s="619" t="n"/>
      <c r="AJ119" s="34">
        <f>IF($AI119&gt;0,IF(VLOOKUP($AI119,Resource!$B$2:$AE$460,6,FALSE)&gt;0,VLOOKUP($AI119,Resource!$B$2:$AE$460,6,FALSE),"--INPUT--"),"")</f>
        <v/>
      </c>
      <c r="AK119" s="34">
        <f>IF($AI119&gt;0,IF(VLOOKUP($AI119,Resource!$B$2:$AE$460,25,FALSE)&gt;0,VLOOKUP($AI119,Resource!$B$2:$AE$460,25,FALSE),"--INPUT--"),"")</f>
        <v/>
      </c>
      <c r="AL119" s="619" t="n"/>
      <c r="AM119" s="619" t="n"/>
      <c r="AN119" s="34">
        <f>AA119</f>
        <v/>
      </c>
      <c r="AO119" s="621">
        <f>IF(ISNA(IF(AC119="",0,AN119*VLOOKUP(AC119,Resource!$B$2:$AE$465,8,FALSE))),0,IF(AC119="",0,AN119*VLOOKUP(AC119,Resource!$B$2:$AE$465,8,FALSE)))</f>
        <v/>
      </c>
      <c r="AP119" s="620" t="n"/>
      <c r="AQ119" s="286" t="n"/>
      <c r="AR119" s="34">
        <f>AB119</f>
        <v/>
      </c>
      <c r="AS119" s="621">
        <f>IF(ISNA(IF(AI119="",0,AR119*VLOOKUP(AI119,Resource!$B$2:$AE$465,9,FALSE))),0,IF(AI119="",0,AR119*VLOOKUP(AI119,Resource!$B$2:$AE$465,9,FALSE)))</f>
        <v/>
      </c>
      <c r="AT119" s="620" t="n"/>
      <c r="AU119" s="286" t="n"/>
      <c r="AV119" s="620">
        <f>Z119</f>
        <v/>
      </c>
      <c r="AW119" s="72" t="n"/>
      <c r="BA119" s="620" t="n"/>
      <c r="BC119" s="620">
        <f>AO119+AS119</f>
        <v/>
      </c>
      <c r="BD119" s="620">
        <f>BH119-BC119</f>
        <v/>
      </c>
      <c r="BE119" s="479">
        <f>IF(AV119=0,"        --",BD119/BH119)</f>
        <v/>
      </c>
      <c r="BF119" s="620" t="n"/>
      <c r="BG119" s="620" t="n"/>
      <c r="BH119" s="620">
        <f>Z119+BA119+BF119</f>
        <v/>
      </c>
    </row>
    <row r="120" customFormat="1" s="34">
      <c r="A120" s="618" t="n"/>
      <c r="B120" s="619" t="n"/>
      <c r="J120" s="619" t="n"/>
      <c r="U120" s="620" t="n"/>
      <c r="X120" s="620" t="n"/>
      <c r="Y120" s="620" t="n"/>
      <c r="Z120" s="620" t="n"/>
      <c r="AA120" s="34">
        <f>T120*0.2+N120*0+O120*0.3+P120*0.5+Q120*0.6+R120*1+S120*1</f>
        <v/>
      </c>
      <c r="AB120" s="34">
        <f>T120*0.2+N120*0.2+O120*0.3+P120*0.5+Q120*0.6+R120*1+S120*1</f>
        <v/>
      </c>
      <c r="AD120" s="34">
        <f>IF($AC120&gt;0,IF(VLOOKUP($AC120,Resource!$B$2:$AE$460,6,FALSE)&gt;0,VLOOKUP($AC120,Resource!$B$2:$AE$460,6,FALSE),"--INPUT--"),"")</f>
        <v/>
      </c>
      <c r="AE120" s="34">
        <f>IF($AC120&gt;0,IF(VLOOKUP($AC120,Resource!$B$2:$AE$460,25,FALSE)&gt;0,VLOOKUP($AC120,Resource!$B$2:$AE$460,25,FALSE),"--INPUT--"),"")</f>
        <v/>
      </c>
      <c r="AG120" s="619" t="n"/>
      <c r="AH120" s="619" t="n"/>
      <c r="AJ120" s="34">
        <f>IF($AI120&gt;0,IF(VLOOKUP($AI120,Resource!$B$2:$AE$460,6,FALSE)&gt;0,VLOOKUP($AI120,Resource!$B$2:$AE$460,6,FALSE),"--INPUT--"),"")</f>
        <v/>
      </c>
      <c r="AK120" s="34">
        <f>IF($AI120&gt;0,IF(VLOOKUP($AI120,Resource!$B$2:$AE$460,25,FALSE)&gt;0,VLOOKUP($AI120,Resource!$B$2:$AE$460,25,FALSE),"--INPUT--"),"")</f>
        <v/>
      </c>
      <c r="AL120" s="619" t="n"/>
      <c r="AM120" s="619" t="n"/>
      <c r="AN120" s="34">
        <f>AA120</f>
        <v/>
      </c>
      <c r="AO120" s="621">
        <f>IF(ISNA(IF(AC120="",0,AN120*VLOOKUP(AC120,Resource!$B$2:$AE$465,8,FALSE))),0,IF(AC120="",0,AN120*VLOOKUP(AC120,Resource!$B$2:$AE$465,8,FALSE)))</f>
        <v/>
      </c>
      <c r="AP120" s="620" t="n"/>
      <c r="AQ120" s="286" t="n"/>
      <c r="AR120" s="34">
        <f>AB120</f>
        <v/>
      </c>
      <c r="AS120" s="621">
        <f>IF(ISNA(IF(AI120="",0,AR120*VLOOKUP(AI120,Resource!$B$2:$AE$465,9,FALSE))),0,IF(AI120="",0,AR120*VLOOKUP(AI120,Resource!$B$2:$AE$465,9,FALSE)))</f>
        <v/>
      </c>
      <c r="AT120" s="620" t="n"/>
      <c r="AU120" s="286" t="n"/>
      <c r="AV120" s="620">
        <f>Z120</f>
        <v/>
      </c>
      <c r="AW120" s="72" t="n"/>
      <c r="BA120" s="620" t="n"/>
      <c r="BC120" s="620">
        <f>AO120+AS120</f>
        <v/>
      </c>
      <c r="BD120" s="620">
        <f>BH120-BC120</f>
        <v/>
      </c>
      <c r="BE120" s="479">
        <f>IF(AV120=0,"        --",BD120/BH120)</f>
        <v/>
      </c>
      <c r="BF120" s="620" t="n"/>
      <c r="BG120" s="620" t="n"/>
      <c r="BH120" s="620">
        <f>Z120+BA120+BF120</f>
        <v/>
      </c>
    </row>
    <row r="121" customFormat="1" s="34">
      <c r="A121" s="618" t="n"/>
      <c r="B121" s="619" t="n"/>
      <c r="J121" s="619" t="n"/>
      <c r="U121" s="620" t="n"/>
      <c r="X121" s="620" t="n"/>
      <c r="Y121" s="620" t="n"/>
      <c r="Z121" s="620" t="n"/>
      <c r="AA121" s="34">
        <f>T121*0.2+N121*0+O121*0.3+P121*0.5+Q121*0.6+R121*1+S121*1</f>
        <v/>
      </c>
      <c r="AB121" s="34">
        <f>T121*0.2+N121*0.2+O121*0.3+P121*0.5+Q121*0.6+R121*1+S121*1</f>
        <v/>
      </c>
      <c r="AD121" s="34">
        <f>IF($AC121&gt;0,IF(VLOOKUP($AC121,Resource!$B$2:$AE$460,6,FALSE)&gt;0,VLOOKUP($AC121,Resource!$B$2:$AE$460,6,FALSE),"--INPUT--"),"")</f>
        <v/>
      </c>
      <c r="AE121" s="34">
        <f>IF($AC121&gt;0,IF(VLOOKUP($AC121,Resource!$B$2:$AE$460,25,FALSE)&gt;0,VLOOKUP($AC121,Resource!$B$2:$AE$460,25,FALSE),"--INPUT--"),"")</f>
        <v/>
      </c>
      <c r="AG121" s="619" t="n"/>
      <c r="AH121" s="619" t="n"/>
      <c r="AJ121" s="34">
        <f>IF($AI121&gt;0,IF(VLOOKUP($AI121,Resource!$B$2:$AE$460,6,FALSE)&gt;0,VLOOKUP($AI121,Resource!$B$2:$AE$460,6,FALSE),"--INPUT--"),"")</f>
        <v/>
      </c>
      <c r="AK121" s="34">
        <f>IF($AI121&gt;0,IF(VLOOKUP($AI121,Resource!$B$2:$AE$460,25,FALSE)&gt;0,VLOOKUP($AI121,Resource!$B$2:$AE$460,25,FALSE),"--INPUT--"),"")</f>
        <v/>
      </c>
      <c r="AL121" s="619" t="n"/>
      <c r="AM121" s="619" t="n"/>
      <c r="AN121" s="34">
        <f>AA121</f>
        <v/>
      </c>
      <c r="AO121" s="621">
        <f>IF(ISNA(IF(AC121="",0,AN121*VLOOKUP(AC121,Resource!$B$2:$AE$465,8,FALSE))),0,IF(AC121="",0,AN121*VLOOKUP(AC121,Resource!$B$2:$AE$465,8,FALSE)))</f>
        <v/>
      </c>
      <c r="AP121" s="620" t="n"/>
      <c r="AQ121" s="286" t="n"/>
      <c r="AR121" s="34">
        <f>AB121</f>
        <v/>
      </c>
      <c r="AS121" s="621">
        <f>IF(ISNA(IF(AI121="",0,AR121*VLOOKUP(AI121,Resource!$B$2:$AE$465,9,FALSE))),0,IF(AI121="",0,AR121*VLOOKUP(AI121,Resource!$B$2:$AE$465,9,FALSE)))</f>
        <v/>
      </c>
      <c r="AT121" s="620" t="n"/>
      <c r="AU121" s="286" t="n"/>
      <c r="AV121" s="620">
        <f>Z121</f>
        <v/>
      </c>
      <c r="AW121" s="72" t="n"/>
      <c r="BA121" s="620" t="n"/>
      <c r="BC121" s="620">
        <f>AO121+AS121</f>
        <v/>
      </c>
      <c r="BD121" s="620">
        <f>BH121-BC121</f>
        <v/>
      </c>
      <c r="BE121" s="479">
        <f>IF(AV121=0,"        --",BD121/BH121)</f>
        <v/>
      </c>
      <c r="BF121" s="620" t="n"/>
      <c r="BG121" s="620" t="n"/>
      <c r="BH121" s="620">
        <f>Z121+BA121+BF121</f>
        <v/>
      </c>
    </row>
    <row r="122" customFormat="1" s="34">
      <c r="A122" s="618" t="n"/>
      <c r="B122" s="619" t="n"/>
      <c r="J122" s="619" t="n"/>
      <c r="U122" s="620" t="n"/>
      <c r="X122" s="620" t="n"/>
      <c r="Y122" s="620" t="n"/>
      <c r="Z122" s="620" t="n"/>
      <c r="AA122" s="34">
        <f>T122*0.2+N122*0+O122*0.3+P122*0.5+Q122*0.6+R122*1+S122*1</f>
        <v/>
      </c>
      <c r="AB122" s="34">
        <f>T122*0.2+N122*0.2+O122*0.3+P122*0.5+Q122*0.6+R122*1+S122*1</f>
        <v/>
      </c>
      <c r="AD122" s="34">
        <f>IF($AC122&gt;0,IF(VLOOKUP($AC122,Resource!$B$2:$AE$460,6,FALSE)&gt;0,VLOOKUP($AC122,Resource!$B$2:$AE$460,6,FALSE),"--INPUT--"),"")</f>
        <v/>
      </c>
      <c r="AE122" s="34">
        <f>IF($AC122&gt;0,IF(VLOOKUP($AC122,Resource!$B$2:$AE$460,25,FALSE)&gt;0,VLOOKUP($AC122,Resource!$B$2:$AE$460,25,FALSE),"--INPUT--"),"")</f>
        <v/>
      </c>
      <c r="AG122" s="619" t="n"/>
      <c r="AH122" s="619" t="n"/>
      <c r="AJ122" s="34">
        <f>IF($AI122&gt;0,IF(VLOOKUP($AI122,Resource!$B$2:$AE$460,6,FALSE)&gt;0,VLOOKUP($AI122,Resource!$B$2:$AE$460,6,FALSE),"--INPUT--"),"")</f>
        <v/>
      </c>
      <c r="AK122" s="34">
        <f>IF($AI122&gt;0,IF(VLOOKUP($AI122,Resource!$B$2:$AE$460,25,FALSE)&gt;0,VLOOKUP($AI122,Resource!$B$2:$AE$460,25,FALSE),"--INPUT--"),"")</f>
        <v/>
      </c>
      <c r="AL122" s="619" t="n"/>
      <c r="AM122" s="619" t="n"/>
      <c r="AN122" s="34">
        <f>AA122</f>
        <v/>
      </c>
      <c r="AO122" s="621">
        <f>IF(ISNA(IF(AC122="",0,AN122*VLOOKUP(AC122,Resource!$B$2:$AE$465,8,FALSE))),0,IF(AC122="",0,AN122*VLOOKUP(AC122,Resource!$B$2:$AE$465,8,FALSE)))</f>
        <v/>
      </c>
      <c r="AP122" s="620" t="n"/>
      <c r="AQ122" s="286" t="n"/>
      <c r="AR122" s="34">
        <f>AB122</f>
        <v/>
      </c>
      <c r="AS122" s="621">
        <f>IF(ISNA(IF(AI122="",0,AR122*VLOOKUP(AI122,Resource!$B$2:$AE$465,9,FALSE))),0,IF(AI122="",0,AR122*VLOOKUP(AI122,Resource!$B$2:$AE$465,9,FALSE)))</f>
        <v/>
      </c>
      <c r="AT122" s="620" t="n"/>
      <c r="AU122" s="286" t="n"/>
      <c r="AV122" s="620">
        <f>Z122</f>
        <v/>
      </c>
      <c r="AW122" s="72" t="n"/>
      <c r="BA122" s="620" t="n"/>
      <c r="BC122" s="620">
        <f>AO122+AS122</f>
        <v/>
      </c>
      <c r="BD122" s="620">
        <f>BH122-BC122</f>
        <v/>
      </c>
      <c r="BE122" s="479">
        <f>IF(AV122=0,"        --",BD122/BH122)</f>
        <v/>
      </c>
      <c r="BF122" s="620" t="n"/>
      <c r="BG122" s="620" t="n"/>
      <c r="BH122" s="620">
        <f>Z122+BA122+BF122</f>
        <v/>
      </c>
    </row>
    <row r="123" customFormat="1" s="34">
      <c r="A123" s="618" t="n"/>
      <c r="B123" s="619" t="n"/>
      <c r="J123" s="619" t="n"/>
      <c r="U123" s="620" t="n"/>
      <c r="X123" s="620" t="n"/>
      <c r="Y123" s="620" t="n"/>
      <c r="Z123" s="620" t="n"/>
      <c r="AA123" s="34">
        <f>T123*0.2+N123*0+O123*0.3+P123*0.5+Q123*0.6+R123*1+S123*1</f>
        <v/>
      </c>
      <c r="AB123" s="34">
        <f>T123*0.2+N123*0.2+O123*0.3+P123*0.5+Q123*0.6+R123*1+S123*1</f>
        <v/>
      </c>
      <c r="AD123" s="34">
        <f>IF($AC123&gt;0,IF(VLOOKUP($AC123,Resource!$B$2:$AE$460,6,FALSE)&gt;0,VLOOKUP($AC123,Resource!$B$2:$AE$460,6,FALSE),"--INPUT--"),"")</f>
        <v/>
      </c>
      <c r="AE123" s="34">
        <f>IF($AC123&gt;0,IF(VLOOKUP($AC123,Resource!$B$2:$AE$460,25,FALSE)&gt;0,VLOOKUP($AC123,Resource!$B$2:$AE$460,25,FALSE),"--INPUT--"),"")</f>
        <v/>
      </c>
      <c r="AG123" s="619" t="n"/>
      <c r="AH123" s="619" t="n"/>
      <c r="AJ123" s="34">
        <f>IF($AI123&gt;0,IF(VLOOKUP($AI123,Resource!$B$2:$AE$460,6,FALSE)&gt;0,VLOOKUP($AI123,Resource!$B$2:$AE$460,6,FALSE),"--INPUT--"),"")</f>
        <v/>
      </c>
      <c r="AK123" s="34">
        <f>IF($AI123&gt;0,IF(VLOOKUP($AI123,Resource!$B$2:$AE$460,25,FALSE)&gt;0,VLOOKUP($AI123,Resource!$B$2:$AE$460,25,FALSE),"--INPUT--"),"")</f>
        <v/>
      </c>
      <c r="AL123" s="619" t="n"/>
      <c r="AM123" s="619" t="n"/>
      <c r="AN123" s="34">
        <f>AA123</f>
        <v/>
      </c>
      <c r="AO123" s="621">
        <f>IF(ISNA(IF(AC123="",0,AN123*VLOOKUP(AC123,Resource!$B$2:$AE$465,8,FALSE))),0,IF(AC123="",0,AN123*VLOOKUP(AC123,Resource!$B$2:$AE$465,8,FALSE)))</f>
        <v/>
      </c>
      <c r="AP123" s="620" t="n"/>
      <c r="AQ123" s="286" t="n"/>
      <c r="AR123" s="34">
        <f>AB123</f>
        <v/>
      </c>
      <c r="AS123" s="621">
        <f>IF(ISNA(IF(AI123="",0,AR123*VLOOKUP(AI123,Resource!$B$2:$AE$465,9,FALSE))),0,IF(AI123="",0,AR123*VLOOKUP(AI123,Resource!$B$2:$AE$465,9,FALSE)))</f>
        <v/>
      </c>
      <c r="AT123" s="620" t="n"/>
      <c r="AU123" s="286" t="n"/>
      <c r="AV123" s="620">
        <f>Z123</f>
        <v/>
      </c>
      <c r="AW123" s="72" t="n"/>
      <c r="BA123" s="620" t="n"/>
      <c r="BC123" s="620">
        <f>AO123+AS123</f>
        <v/>
      </c>
      <c r="BD123" s="620">
        <f>BH123-BC123</f>
        <v/>
      </c>
      <c r="BE123" s="479">
        <f>IF(AV123=0,"        --",BD123/BH123)</f>
        <v/>
      </c>
      <c r="BF123" s="620" t="n"/>
      <c r="BG123" s="620" t="n"/>
      <c r="BH123" s="620">
        <f>Z123+BA123+BF123</f>
        <v/>
      </c>
    </row>
    <row r="124" customFormat="1" s="34">
      <c r="A124" s="618" t="n"/>
      <c r="B124" s="619" t="n"/>
      <c r="J124" s="619" t="n"/>
      <c r="U124" s="620" t="n"/>
      <c r="X124" s="620" t="n"/>
      <c r="Y124" s="620" t="n"/>
      <c r="Z124" s="620" t="n"/>
      <c r="AA124" s="34">
        <f>T124*0.2+N124*0+O124*0.3+P124*0.5+Q124*0.6+R124*1+S124*1</f>
        <v/>
      </c>
      <c r="AB124" s="34">
        <f>T124*0.2+N124*0.2+O124*0.3+P124*0.5+Q124*0.6+R124*1+S124*1</f>
        <v/>
      </c>
      <c r="AD124" s="34">
        <f>IF($AC124&gt;0,IF(VLOOKUP($AC124,Resource!$B$2:$AE$460,6,FALSE)&gt;0,VLOOKUP($AC124,Resource!$B$2:$AE$460,6,FALSE),"--INPUT--"),"")</f>
        <v/>
      </c>
      <c r="AE124" s="34">
        <f>IF($AC124&gt;0,IF(VLOOKUP($AC124,Resource!$B$2:$AE$460,25,FALSE)&gt;0,VLOOKUP($AC124,Resource!$B$2:$AE$460,25,FALSE),"--INPUT--"),"")</f>
        <v/>
      </c>
      <c r="AG124" s="619" t="n"/>
      <c r="AH124" s="619" t="n"/>
      <c r="AJ124" s="34">
        <f>IF($AI124&gt;0,IF(VLOOKUP($AI124,Resource!$B$2:$AE$460,6,FALSE)&gt;0,VLOOKUP($AI124,Resource!$B$2:$AE$460,6,FALSE),"--INPUT--"),"")</f>
        <v/>
      </c>
      <c r="AK124" s="34">
        <f>IF($AI124&gt;0,IF(VLOOKUP($AI124,Resource!$B$2:$AE$460,25,FALSE)&gt;0,VLOOKUP($AI124,Resource!$B$2:$AE$460,25,FALSE),"--INPUT--"),"")</f>
        <v/>
      </c>
      <c r="AL124" s="619" t="n"/>
      <c r="AM124" s="619" t="n"/>
      <c r="AN124" s="34">
        <f>AA124</f>
        <v/>
      </c>
      <c r="AO124" s="621">
        <f>IF(ISNA(IF(AC124="",0,AN124*VLOOKUP(AC124,Resource!$B$2:$AE$465,8,FALSE))),0,IF(AC124="",0,AN124*VLOOKUP(AC124,Resource!$B$2:$AE$465,8,FALSE)))</f>
        <v/>
      </c>
      <c r="AP124" s="620" t="n"/>
      <c r="AQ124" s="286" t="n"/>
      <c r="AR124" s="34">
        <f>AB124</f>
        <v/>
      </c>
      <c r="AS124" s="621">
        <f>IF(ISNA(IF(AI124="",0,AR124*VLOOKUP(AI124,Resource!$B$2:$AE$465,9,FALSE))),0,IF(AI124="",0,AR124*VLOOKUP(AI124,Resource!$B$2:$AE$465,9,FALSE)))</f>
        <v/>
      </c>
      <c r="AT124" s="620" t="n"/>
      <c r="AU124" s="286" t="n"/>
      <c r="AV124" s="620">
        <f>Z124</f>
        <v/>
      </c>
      <c r="AW124" s="72" t="n"/>
      <c r="BA124" s="620" t="n"/>
      <c r="BC124" s="620">
        <f>AO124+AS124</f>
        <v/>
      </c>
      <c r="BD124" s="620">
        <f>BH124-BC124</f>
        <v/>
      </c>
      <c r="BE124" s="479">
        <f>IF(AV124=0,"        --",BD124/BH124)</f>
        <v/>
      </c>
      <c r="BF124" s="620" t="n"/>
      <c r="BG124" s="620" t="n"/>
      <c r="BH124" s="620">
        <f>Z124+BA124+BF124</f>
        <v/>
      </c>
    </row>
    <row r="125" customFormat="1" s="34">
      <c r="A125" s="618" t="n"/>
      <c r="B125" s="619" t="n"/>
      <c r="J125" s="619" t="n"/>
      <c r="U125" s="620" t="n"/>
      <c r="X125" s="620" t="n"/>
      <c r="Y125" s="620" t="n"/>
      <c r="Z125" s="620" t="n"/>
      <c r="AA125" s="34">
        <f>T125*0.2+N125*0+O125*0.3+P125*0.5+Q125*0.6+R125*1+S125*1</f>
        <v/>
      </c>
      <c r="AB125" s="34">
        <f>T125*0.2+N125*0.2+O125*0.3+P125*0.5+Q125*0.6+R125*1+S125*1</f>
        <v/>
      </c>
      <c r="AD125" s="34">
        <f>IF($AC125&gt;0,IF(VLOOKUP($AC125,Resource!$B$2:$AE$460,6,FALSE)&gt;0,VLOOKUP($AC125,Resource!$B$2:$AE$460,6,FALSE),"--INPUT--"),"")</f>
        <v/>
      </c>
      <c r="AE125" s="34">
        <f>IF($AC125&gt;0,IF(VLOOKUP($AC125,Resource!$B$2:$AE$460,25,FALSE)&gt;0,VLOOKUP($AC125,Resource!$B$2:$AE$460,25,FALSE),"--INPUT--"),"")</f>
        <v/>
      </c>
      <c r="AG125" s="619" t="n"/>
      <c r="AH125" s="619" t="n"/>
      <c r="AJ125" s="34">
        <f>IF($AI125&gt;0,IF(VLOOKUP($AI125,Resource!$B$2:$AE$460,6,FALSE)&gt;0,VLOOKUP($AI125,Resource!$B$2:$AE$460,6,FALSE),"--INPUT--"),"")</f>
        <v/>
      </c>
      <c r="AK125" s="34">
        <f>IF($AI125&gt;0,IF(VLOOKUP($AI125,Resource!$B$2:$AE$460,25,FALSE)&gt;0,VLOOKUP($AI125,Resource!$B$2:$AE$460,25,FALSE),"--INPUT--"),"")</f>
        <v/>
      </c>
      <c r="AL125" s="619" t="n"/>
      <c r="AM125" s="619" t="n"/>
      <c r="AN125" s="34">
        <f>AA125</f>
        <v/>
      </c>
      <c r="AO125" s="621">
        <f>IF(ISNA(IF(AC125="",0,AN125*VLOOKUP(AC125,Resource!$B$2:$AE$465,8,FALSE))),0,IF(AC125="",0,AN125*VLOOKUP(AC125,Resource!$B$2:$AE$465,8,FALSE)))</f>
        <v/>
      </c>
      <c r="AP125" s="620" t="n"/>
      <c r="AQ125" s="286" t="n"/>
      <c r="AR125" s="34">
        <f>AB125</f>
        <v/>
      </c>
      <c r="AS125" s="621">
        <f>IF(ISNA(IF(AI125="",0,AR125*VLOOKUP(AI125,Resource!$B$2:$AE$465,9,FALSE))),0,IF(AI125="",0,AR125*VLOOKUP(AI125,Resource!$B$2:$AE$465,9,FALSE)))</f>
        <v/>
      </c>
      <c r="AT125" s="620" t="n"/>
      <c r="AU125" s="286" t="n"/>
      <c r="AV125" s="620">
        <f>Z125</f>
        <v/>
      </c>
      <c r="AW125" s="72" t="n"/>
      <c r="BA125" s="620" t="n"/>
      <c r="BC125" s="620">
        <f>AO125+AS125</f>
        <v/>
      </c>
      <c r="BD125" s="620">
        <f>BH125-BC125</f>
        <v/>
      </c>
      <c r="BE125" s="479">
        <f>IF(AV125=0,"        --",BD125/BH125)</f>
        <v/>
      </c>
      <c r="BF125" s="620" t="n"/>
      <c r="BG125" s="620" t="n"/>
      <c r="BH125" s="620">
        <f>Z125+BA125+BF125</f>
        <v/>
      </c>
    </row>
    <row r="126" customFormat="1" s="34">
      <c r="A126" s="618" t="n"/>
      <c r="B126" s="619" t="n"/>
      <c r="J126" s="619" t="n"/>
      <c r="U126" s="620" t="n"/>
      <c r="X126" s="620" t="n"/>
      <c r="Y126" s="620" t="n"/>
      <c r="Z126" s="620" t="n"/>
      <c r="AA126" s="34">
        <f>T126*0.2+N126*0+O126*0.3+P126*0.5+Q126*0.6+R126*1+S126*1</f>
        <v/>
      </c>
      <c r="AB126" s="34">
        <f>T126*0.2+N126*0.2+O126*0.3+P126*0.5+Q126*0.6+R126*1+S126*1</f>
        <v/>
      </c>
      <c r="AD126" s="34">
        <f>IF($AC126&gt;0,IF(VLOOKUP($AC126,Resource!$B$2:$AE$460,6,FALSE)&gt;0,VLOOKUP($AC126,Resource!$B$2:$AE$460,6,FALSE),"--INPUT--"),"")</f>
        <v/>
      </c>
      <c r="AE126" s="34">
        <f>IF($AC126&gt;0,IF(VLOOKUP($AC126,Resource!$B$2:$AE$460,25,FALSE)&gt;0,VLOOKUP($AC126,Resource!$B$2:$AE$460,25,FALSE),"--INPUT--"),"")</f>
        <v/>
      </c>
      <c r="AG126" s="619" t="n"/>
      <c r="AH126" s="619" t="n"/>
      <c r="AJ126" s="34">
        <f>IF($AI126&gt;0,IF(VLOOKUP($AI126,Resource!$B$2:$AE$460,6,FALSE)&gt;0,VLOOKUP($AI126,Resource!$B$2:$AE$460,6,FALSE),"--INPUT--"),"")</f>
        <v/>
      </c>
      <c r="AK126" s="34">
        <f>IF($AI126&gt;0,IF(VLOOKUP($AI126,Resource!$B$2:$AE$460,25,FALSE)&gt;0,VLOOKUP($AI126,Resource!$B$2:$AE$460,25,FALSE),"--INPUT--"),"")</f>
        <v/>
      </c>
      <c r="AL126" s="619" t="n"/>
      <c r="AM126" s="619" t="n"/>
      <c r="AN126" s="34">
        <f>AA126</f>
        <v/>
      </c>
      <c r="AO126" s="621">
        <f>IF(ISNA(IF(AC126="",0,AN126*VLOOKUP(AC126,Resource!$B$2:$AE$465,8,FALSE))),0,IF(AC126="",0,AN126*VLOOKUP(AC126,Resource!$B$2:$AE$465,8,FALSE)))</f>
        <v/>
      </c>
      <c r="AP126" s="620" t="n"/>
      <c r="AQ126" s="286" t="n"/>
      <c r="AR126" s="34">
        <f>AB126</f>
        <v/>
      </c>
      <c r="AS126" s="621">
        <f>IF(ISNA(IF(AI126="",0,AR126*VLOOKUP(AI126,Resource!$B$2:$AE$465,9,FALSE))),0,IF(AI126="",0,AR126*VLOOKUP(AI126,Resource!$B$2:$AE$465,9,FALSE)))</f>
        <v/>
      </c>
      <c r="AT126" s="620" t="n"/>
      <c r="AU126" s="286" t="n"/>
      <c r="AV126" s="620">
        <f>Z126</f>
        <v/>
      </c>
      <c r="AW126" s="72" t="n"/>
      <c r="BA126" s="620" t="n"/>
      <c r="BC126" s="620">
        <f>AO126+AS126</f>
        <v/>
      </c>
      <c r="BD126" s="620">
        <f>BH126-BC126</f>
        <v/>
      </c>
      <c r="BE126" s="479">
        <f>IF(AV126=0,"        --",BD126/BH126)</f>
        <v/>
      </c>
      <c r="BF126" s="620" t="n"/>
      <c r="BG126" s="620" t="n"/>
      <c r="BH126" s="620">
        <f>Z126+BA126+BF126</f>
        <v/>
      </c>
    </row>
    <row r="127" customFormat="1" s="34">
      <c r="A127" s="618" t="n"/>
      <c r="B127" s="619" t="n"/>
      <c r="J127" s="619" t="n"/>
      <c r="U127" s="620" t="n"/>
      <c r="X127" s="620" t="n"/>
      <c r="Y127" s="620" t="n"/>
      <c r="Z127" s="620" t="n"/>
      <c r="AA127" s="34">
        <f>T127*0.2+N127*0+O127*0.3+P127*0.5+Q127*0.6+R127*1+S127*1</f>
        <v/>
      </c>
      <c r="AB127" s="34">
        <f>T127*0.2+N127*0.2+O127*0.3+P127*0.5+Q127*0.6+R127*1+S127*1</f>
        <v/>
      </c>
      <c r="AD127" s="34">
        <f>IF($AC127&gt;0,IF(VLOOKUP($AC127,Resource!$B$2:$AE$460,6,FALSE)&gt;0,VLOOKUP($AC127,Resource!$B$2:$AE$460,6,FALSE),"--INPUT--"),"")</f>
        <v/>
      </c>
      <c r="AE127" s="34">
        <f>IF($AC127&gt;0,IF(VLOOKUP($AC127,Resource!$B$2:$AE$460,25,FALSE)&gt;0,VLOOKUP($AC127,Resource!$B$2:$AE$460,25,FALSE),"--INPUT--"),"")</f>
        <v/>
      </c>
      <c r="AG127" s="619" t="n"/>
      <c r="AH127" s="619" t="n"/>
      <c r="AJ127" s="34">
        <f>IF($AI127&gt;0,IF(VLOOKUP($AI127,Resource!$B$2:$AE$460,6,FALSE)&gt;0,VLOOKUP($AI127,Resource!$B$2:$AE$460,6,FALSE),"--INPUT--"),"")</f>
        <v/>
      </c>
      <c r="AK127" s="34">
        <f>IF($AI127&gt;0,IF(VLOOKUP($AI127,Resource!$B$2:$AE$460,25,FALSE)&gt;0,VLOOKUP($AI127,Resource!$B$2:$AE$460,25,FALSE),"--INPUT--"),"")</f>
        <v/>
      </c>
      <c r="AL127" s="619" t="n"/>
      <c r="AM127" s="619" t="n"/>
      <c r="AN127" s="34">
        <f>AA127</f>
        <v/>
      </c>
      <c r="AO127" s="621">
        <f>IF(ISNA(IF(AC127="",0,AN127*VLOOKUP(AC127,Resource!$B$2:$AE$465,8,FALSE))),0,IF(AC127="",0,AN127*VLOOKUP(AC127,Resource!$B$2:$AE$465,8,FALSE)))</f>
        <v/>
      </c>
      <c r="AP127" s="620" t="n"/>
      <c r="AQ127" s="286" t="n"/>
      <c r="AR127" s="34">
        <f>AB127</f>
        <v/>
      </c>
      <c r="AS127" s="621">
        <f>IF(ISNA(IF(AI127="",0,AR127*VLOOKUP(AI127,Resource!$B$2:$AE$465,9,FALSE))),0,IF(AI127="",0,AR127*VLOOKUP(AI127,Resource!$B$2:$AE$465,9,FALSE)))</f>
        <v/>
      </c>
      <c r="AT127" s="620" t="n"/>
      <c r="AU127" s="286" t="n"/>
      <c r="AV127" s="620">
        <f>Z127</f>
        <v/>
      </c>
      <c r="AW127" s="72" t="n"/>
      <c r="BA127" s="620" t="n"/>
      <c r="BC127" s="620">
        <f>AO127+AS127</f>
        <v/>
      </c>
      <c r="BD127" s="620">
        <f>BH127-BC127</f>
        <v/>
      </c>
      <c r="BE127" s="479">
        <f>IF(AV127=0,"        --",BD127/BH127)</f>
        <v/>
      </c>
      <c r="BF127" s="620" t="n"/>
      <c r="BG127" s="620" t="n"/>
      <c r="BH127" s="620">
        <f>Z127+BA127+BF127</f>
        <v/>
      </c>
    </row>
    <row r="128" customFormat="1" s="34">
      <c r="A128" s="618" t="n"/>
      <c r="B128" s="619" t="n"/>
      <c r="J128" s="619" t="n"/>
      <c r="U128" s="620" t="n"/>
      <c r="X128" s="620" t="n"/>
      <c r="Y128" s="620" t="n"/>
      <c r="Z128" s="620" t="n"/>
      <c r="AA128" s="34">
        <f>T128*0.2+N128*0+O128*0.3+P128*0.5+Q128*0.6+R128*1+S128*1</f>
        <v/>
      </c>
      <c r="AB128" s="34">
        <f>T128*0.2+N128*0.2+O128*0.3+P128*0.5+Q128*0.6+R128*1+S128*1</f>
        <v/>
      </c>
      <c r="AD128" s="34">
        <f>IF($AC128&gt;0,IF(VLOOKUP($AC128,Resource!$B$2:$AE$460,6,FALSE)&gt;0,VLOOKUP($AC128,Resource!$B$2:$AE$460,6,FALSE),"--INPUT--"),"")</f>
        <v/>
      </c>
      <c r="AE128" s="34">
        <f>IF($AC128&gt;0,IF(VLOOKUP($AC128,Resource!$B$2:$AE$460,25,FALSE)&gt;0,VLOOKUP($AC128,Resource!$B$2:$AE$460,25,FALSE),"--INPUT--"),"")</f>
        <v/>
      </c>
      <c r="AG128" s="619" t="n"/>
      <c r="AH128" s="619" t="n"/>
      <c r="AJ128" s="34">
        <f>IF($AI128&gt;0,IF(VLOOKUP($AI128,Resource!$B$2:$AE$460,6,FALSE)&gt;0,VLOOKUP($AI128,Resource!$B$2:$AE$460,6,FALSE),"--INPUT--"),"")</f>
        <v/>
      </c>
      <c r="AK128" s="34">
        <f>IF($AI128&gt;0,IF(VLOOKUP($AI128,Resource!$B$2:$AE$460,25,FALSE)&gt;0,VLOOKUP($AI128,Resource!$B$2:$AE$460,25,FALSE),"--INPUT--"),"")</f>
        <v/>
      </c>
      <c r="AL128" s="619" t="n"/>
      <c r="AM128" s="619" t="n"/>
      <c r="AN128" s="34">
        <f>AA128</f>
        <v/>
      </c>
      <c r="AO128" s="621">
        <f>IF(ISNA(IF(AC128="",0,AN128*VLOOKUP(AC128,Resource!$B$2:$AE$465,8,FALSE))),0,IF(AC128="",0,AN128*VLOOKUP(AC128,Resource!$B$2:$AE$465,8,FALSE)))</f>
        <v/>
      </c>
      <c r="AP128" s="620" t="n"/>
      <c r="AQ128" s="286" t="n"/>
      <c r="AR128" s="34">
        <f>AB128</f>
        <v/>
      </c>
      <c r="AS128" s="621">
        <f>IF(ISNA(IF(AI128="",0,AR128*VLOOKUP(AI128,Resource!$B$2:$AE$465,9,FALSE))),0,IF(AI128="",0,AR128*VLOOKUP(AI128,Resource!$B$2:$AE$465,9,FALSE)))</f>
        <v/>
      </c>
      <c r="AT128" s="620" t="n"/>
      <c r="AU128" s="286" t="n"/>
      <c r="AV128" s="620">
        <f>Z128</f>
        <v/>
      </c>
      <c r="AW128" s="72" t="n"/>
      <c r="BA128" s="620" t="n"/>
      <c r="BC128" s="620">
        <f>AO128+AS128</f>
        <v/>
      </c>
      <c r="BD128" s="620">
        <f>BH128-BC128</f>
        <v/>
      </c>
      <c r="BE128" s="479">
        <f>IF(AV128=0,"        --",BD128/BH128)</f>
        <v/>
      </c>
      <c r="BF128" s="620" t="n"/>
      <c r="BG128" s="620" t="n"/>
      <c r="BH128" s="620">
        <f>Z128+BA128+BF128</f>
        <v/>
      </c>
    </row>
    <row r="129" customFormat="1" s="34">
      <c r="A129" s="618" t="n"/>
      <c r="B129" s="619" t="n"/>
      <c r="J129" s="619" t="n"/>
      <c r="U129" s="620" t="n"/>
      <c r="X129" s="620" t="n"/>
      <c r="Y129" s="620" t="n"/>
      <c r="Z129" s="620" t="n"/>
      <c r="AA129" s="34">
        <f>T129*0.2+N129*0+O129*0.3+P129*0.5+Q129*0.6+R129*1+S129*1</f>
        <v/>
      </c>
      <c r="AB129" s="34">
        <f>T129*0.2+N129*0.2+O129*0.3+P129*0.5+Q129*0.6+R129*1+S129*1</f>
        <v/>
      </c>
      <c r="AD129" s="34">
        <f>IF($AC129&gt;0,IF(VLOOKUP($AC129,Resource!$B$2:$AE$460,6,FALSE)&gt;0,VLOOKUP($AC129,Resource!$B$2:$AE$460,6,FALSE),"--INPUT--"),"")</f>
        <v/>
      </c>
      <c r="AE129" s="34">
        <f>IF($AC129&gt;0,IF(VLOOKUP($AC129,Resource!$B$2:$AE$460,25,FALSE)&gt;0,VLOOKUP($AC129,Resource!$B$2:$AE$460,25,FALSE),"--INPUT--"),"")</f>
        <v/>
      </c>
      <c r="AG129" s="619" t="n"/>
      <c r="AH129" s="619" t="n"/>
      <c r="AJ129" s="34">
        <f>IF($AI129&gt;0,IF(VLOOKUP($AI129,Resource!$B$2:$AE$460,6,FALSE)&gt;0,VLOOKUP($AI129,Resource!$B$2:$AE$460,6,FALSE),"--INPUT--"),"")</f>
        <v/>
      </c>
      <c r="AK129" s="34">
        <f>IF($AI129&gt;0,IF(VLOOKUP($AI129,Resource!$B$2:$AE$460,25,FALSE)&gt;0,VLOOKUP($AI129,Resource!$B$2:$AE$460,25,FALSE),"--INPUT--"),"")</f>
        <v/>
      </c>
      <c r="AL129" s="619" t="n"/>
      <c r="AM129" s="619" t="n"/>
      <c r="AN129" s="34">
        <f>AA129</f>
        <v/>
      </c>
      <c r="AO129" s="621">
        <f>IF(ISNA(IF(AC129="",0,AN129*VLOOKUP(AC129,Resource!$B$2:$AE$465,8,FALSE))),0,IF(AC129="",0,AN129*VLOOKUP(AC129,Resource!$B$2:$AE$465,8,FALSE)))</f>
        <v/>
      </c>
      <c r="AP129" s="620" t="n"/>
      <c r="AQ129" s="286" t="n"/>
      <c r="AR129" s="34">
        <f>AB129</f>
        <v/>
      </c>
      <c r="AS129" s="621">
        <f>IF(ISNA(IF(AI129="",0,AR129*VLOOKUP(AI129,Resource!$B$2:$AE$465,9,FALSE))),0,IF(AI129="",0,AR129*VLOOKUP(AI129,Resource!$B$2:$AE$465,9,FALSE)))</f>
        <v/>
      </c>
      <c r="AT129" s="620" t="n"/>
      <c r="AU129" s="286" t="n"/>
      <c r="AV129" s="620">
        <f>Z129</f>
        <v/>
      </c>
      <c r="AW129" s="72" t="n"/>
      <c r="BA129" s="620" t="n"/>
      <c r="BC129" s="620">
        <f>AO129+AS129</f>
        <v/>
      </c>
      <c r="BD129" s="620">
        <f>BH129-BC129</f>
        <v/>
      </c>
      <c r="BE129" s="479">
        <f>IF(AV129=0,"        --",BD129/BH129)</f>
        <v/>
      </c>
      <c r="BF129" s="620" t="n"/>
      <c r="BG129" s="620" t="n"/>
      <c r="BH129" s="620">
        <f>Z129+BA129+BF129</f>
        <v/>
      </c>
    </row>
    <row r="130" customFormat="1" s="34">
      <c r="A130" s="618" t="n"/>
      <c r="B130" s="619" t="n"/>
      <c r="J130" s="619" t="n"/>
      <c r="U130" s="620" t="n"/>
      <c r="X130" s="620" t="n"/>
      <c r="Y130" s="620" t="n"/>
      <c r="Z130" s="620" t="n"/>
      <c r="AA130" s="34">
        <f>T130*0.2+N130*0+O130*0.3+P130*0.5+Q130*0.6+R130*1+S130*1</f>
        <v/>
      </c>
      <c r="AB130" s="34">
        <f>T130*0.2+N130*0.2+O130*0.3+P130*0.5+Q130*0.6+R130*1+S130*1</f>
        <v/>
      </c>
      <c r="AD130" s="34">
        <f>IF($AC130&gt;0,IF(VLOOKUP($AC130,Resource!$B$2:$AE$460,6,FALSE)&gt;0,VLOOKUP($AC130,Resource!$B$2:$AE$460,6,FALSE),"--INPUT--"),"")</f>
        <v/>
      </c>
      <c r="AE130" s="34">
        <f>IF($AC130&gt;0,IF(VLOOKUP($AC130,Resource!$B$2:$AE$460,25,FALSE)&gt;0,VLOOKUP($AC130,Resource!$B$2:$AE$460,25,FALSE),"--INPUT--"),"")</f>
        <v/>
      </c>
      <c r="AG130" s="619" t="n"/>
      <c r="AH130" s="619" t="n"/>
      <c r="AJ130" s="34">
        <f>IF($AI130&gt;0,IF(VLOOKUP($AI130,Resource!$B$2:$AE$460,6,FALSE)&gt;0,VLOOKUP($AI130,Resource!$B$2:$AE$460,6,FALSE),"--INPUT--"),"")</f>
        <v/>
      </c>
      <c r="AK130" s="34">
        <f>IF($AI130&gt;0,IF(VLOOKUP($AI130,Resource!$B$2:$AE$460,25,FALSE)&gt;0,VLOOKUP($AI130,Resource!$B$2:$AE$460,25,FALSE),"--INPUT--"),"")</f>
        <v/>
      </c>
      <c r="AL130" s="619" t="n"/>
      <c r="AM130" s="619" t="n"/>
      <c r="AN130" s="34">
        <f>AA130</f>
        <v/>
      </c>
      <c r="AO130" s="621">
        <f>IF(ISNA(IF(AC130="",0,AN130*VLOOKUP(AC130,Resource!$B$2:$AE$465,8,FALSE))),0,IF(AC130="",0,AN130*VLOOKUP(AC130,Resource!$B$2:$AE$465,8,FALSE)))</f>
        <v/>
      </c>
      <c r="AP130" s="620" t="n"/>
      <c r="AQ130" s="286" t="n"/>
      <c r="AR130" s="34">
        <f>AB130</f>
        <v/>
      </c>
      <c r="AS130" s="621">
        <f>IF(ISNA(IF(AI130="",0,AR130*VLOOKUP(AI130,Resource!$B$2:$AE$465,9,FALSE))),0,IF(AI130="",0,AR130*VLOOKUP(AI130,Resource!$B$2:$AE$465,9,FALSE)))</f>
        <v/>
      </c>
      <c r="AT130" s="620" t="n"/>
      <c r="AU130" s="286" t="n"/>
      <c r="AV130" s="620">
        <f>Z130</f>
        <v/>
      </c>
      <c r="AW130" s="72" t="n"/>
      <c r="BA130" s="620" t="n"/>
      <c r="BC130" s="620">
        <f>AO130+AS130</f>
        <v/>
      </c>
      <c r="BD130" s="620">
        <f>BH130-BC130</f>
        <v/>
      </c>
      <c r="BE130" s="479">
        <f>IF(AV130=0,"        --",BD130/BH130)</f>
        <v/>
      </c>
      <c r="BF130" s="620" t="n"/>
      <c r="BG130" s="620" t="n"/>
      <c r="BH130" s="620">
        <f>Z130+BA130+BF130</f>
        <v/>
      </c>
    </row>
    <row r="131" customFormat="1" s="34">
      <c r="A131" s="618" t="n"/>
      <c r="B131" s="619" t="n"/>
      <c r="J131" s="619" t="n"/>
      <c r="U131" s="620" t="n"/>
      <c r="X131" s="620" t="n"/>
      <c r="Y131" s="620" t="n"/>
      <c r="Z131" s="620" t="n"/>
      <c r="AA131" s="34">
        <f>T131*0.2+N131*0+O131*0.3+P131*0.5+Q131*0.6+R131*1+S131*1</f>
        <v/>
      </c>
      <c r="AB131" s="34">
        <f>T131*0.2+N131*0.2+O131*0.3+P131*0.5+Q131*0.6+R131*1+S131*1</f>
        <v/>
      </c>
      <c r="AD131" s="34">
        <f>IF($AC131&gt;0,IF(VLOOKUP($AC131,Resource!$B$2:$AE$460,6,FALSE)&gt;0,VLOOKUP($AC131,Resource!$B$2:$AE$460,6,FALSE),"--INPUT--"),"")</f>
        <v/>
      </c>
      <c r="AE131" s="34">
        <f>IF($AC131&gt;0,IF(VLOOKUP($AC131,Resource!$B$2:$AE$460,25,FALSE)&gt;0,VLOOKUP($AC131,Resource!$B$2:$AE$460,25,FALSE),"--INPUT--"),"")</f>
        <v/>
      </c>
      <c r="AG131" s="619" t="n"/>
      <c r="AH131" s="619" t="n"/>
      <c r="AJ131" s="34">
        <f>IF($AI131&gt;0,IF(VLOOKUP($AI131,Resource!$B$2:$AE$460,6,FALSE)&gt;0,VLOOKUP($AI131,Resource!$B$2:$AE$460,6,FALSE),"--INPUT--"),"")</f>
        <v/>
      </c>
      <c r="AK131" s="34">
        <f>IF($AI131&gt;0,IF(VLOOKUP($AI131,Resource!$B$2:$AE$460,25,FALSE)&gt;0,VLOOKUP($AI131,Resource!$B$2:$AE$460,25,FALSE),"--INPUT--"),"")</f>
        <v/>
      </c>
      <c r="AL131" s="619" t="n"/>
      <c r="AM131" s="619" t="n"/>
      <c r="AN131" s="34">
        <f>AA131</f>
        <v/>
      </c>
      <c r="AO131" s="621">
        <f>IF(ISNA(IF(AC131="",0,AN131*VLOOKUP(AC131,Resource!$B$2:$AE$465,8,FALSE))),0,IF(AC131="",0,AN131*VLOOKUP(AC131,Resource!$B$2:$AE$465,8,FALSE)))</f>
        <v/>
      </c>
      <c r="AP131" s="620" t="n"/>
      <c r="AQ131" s="286" t="n"/>
      <c r="AR131" s="34">
        <f>AB131</f>
        <v/>
      </c>
      <c r="AS131" s="621">
        <f>IF(ISNA(IF(AI131="",0,AR131*VLOOKUP(AI131,Resource!$B$2:$AE$465,9,FALSE))),0,IF(AI131="",0,AR131*VLOOKUP(AI131,Resource!$B$2:$AE$465,9,FALSE)))</f>
        <v/>
      </c>
      <c r="AT131" s="620" t="n"/>
      <c r="AU131" s="286" t="n"/>
      <c r="AV131" s="620">
        <f>Z131</f>
        <v/>
      </c>
      <c r="AW131" s="72" t="n"/>
      <c r="BA131" s="620" t="n"/>
      <c r="BC131" s="620">
        <f>AO131+AS131</f>
        <v/>
      </c>
      <c r="BD131" s="620">
        <f>BH131-BC131</f>
        <v/>
      </c>
      <c r="BE131" s="479">
        <f>IF(AV131=0,"        --",BD131/BH131)</f>
        <v/>
      </c>
      <c r="BF131" s="620" t="n"/>
      <c r="BG131" s="620" t="n"/>
      <c r="BH131" s="620">
        <f>Z131+BA131+BF131</f>
        <v/>
      </c>
    </row>
    <row r="132" customFormat="1" s="34">
      <c r="A132" s="618" t="n"/>
      <c r="B132" s="619" t="n"/>
      <c r="J132" s="619" t="n"/>
      <c r="U132" s="620" t="n"/>
      <c r="X132" s="620" t="n"/>
      <c r="Y132" s="620" t="n"/>
      <c r="Z132" s="620" t="n"/>
      <c r="AA132" s="34">
        <f>T132*0.2+N132*0+O132*0.3+P132*0.5+Q132*0.6+R132*1+S132*1</f>
        <v/>
      </c>
      <c r="AB132" s="34">
        <f>T132*0.2+N132*0.2+O132*0.3+P132*0.5+Q132*0.6+R132*1+S132*1</f>
        <v/>
      </c>
      <c r="AD132" s="34">
        <f>IF($AC132&gt;0,IF(VLOOKUP($AC132,Resource!$B$2:$AE$460,6,FALSE)&gt;0,VLOOKUP($AC132,Resource!$B$2:$AE$460,6,FALSE),"--INPUT--"),"")</f>
        <v/>
      </c>
      <c r="AE132" s="34">
        <f>IF($AC132&gt;0,IF(VLOOKUP($AC132,Resource!$B$2:$AE$460,25,FALSE)&gt;0,VLOOKUP($AC132,Resource!$B$2:$AE$460,25,FALSE),"--INPUT--"),"")</f>
        <v/>
      </c>
      <c r="AG132" s="619" t="n"/>
      <c r="AH132" s="619" t="n"/>
      <c r="AJ132" s="34">
        <f>IF($AI132&gt;0,IF(VLOOKUP($AI132,Resource!$B$2:$AE$460,6,FALSE)&gt;0,VLOOKUP($AI132,Resource!$B$2:$AE$460,6,FALSE),"--INPUT--"),"")</f>
        <v/>
      </c>
      <c r="AK132" s="34">
        <f>IF($AI132&gt;0,IF(VLOOKUP($AI132,Resource!$B$2:$AE$460,25,FALSE)&gt;0,VLOOKUP($AI132,Resource!$B$2:$AE$460,25,FALSE),"--INPUT--"),"")</f>
        <v/>
      </c>
      <c r="AL132" s="619" t="n"/>
      <c r="AM132" s="619" t="n"/>
      <c r="AN132" s="34">
        <f>AA132</f>
        <v/>
      </c>
      <c r="AO132" s="621">
        <f>IF(ISNA(IF(AC132="",0,AN132*VLOOKUP(AC132,Resource!$B$2:$AE$465,8,FALSE))),0,IF(AC132="",0,AN132*VLOOKUP(AC132,Resource!$B$2:$AE$465,8,FALSE)))</f>
        <v/>
      </c>
      <c r="AP132" s="620" t="n"/>
      <c r="AQ132" s="286" t="n"/>
      <c r="AR132" s="34">
        <f>AB132</f>
        <v/>
      </c>
      <c r="AS132" s="621">
        <f>IF(ISNA(IF(AI132="",0,AR132*VLOOKUP(AI132,Resource!$B$2:$AE$465,9,FALSE))),0,IF(AI132="",0,AR132*VLOOKUP(AI132,Resource!$B$2:$AE$465,9,FALSE)))</f>
        <v/>
      </c>
      <c r="AT132" s="620" t="n"/>
      <c r="AU132" s="286" t="n"/>
      <c r="AV132" s="620">
        <f>Z132</f>
        <v/>
      </c>
      <c r="AW132" s="72" t="n"/>
      <c r="BA132" s="620" t="n"/>
      <c r="BC132" s="620">
        <f>AO132+AS132</f>
        <v/>
      </c>
      <c r="BD132" s="620">
        <f>BH132-BC132</f>
        <v/>
      </c>
      <c r="BE132" s="479">
        <f>IF(AV132=0,"        --",BD132/BH132)</f>
        <v/>
      </c>
      <c r="BF132" s="620" t="n"/>
      <c r="BG132" s="620" t="n"/>
      <c r="BH132" s="620">
        <f>Z132+BA132+BF132</f>
        <v/>
      </c>
    </row>
    <row r="133" customFormat="1" s="34">
      <c r="A133" s="618" t="n"/>
      <c r="B133" s="619" t="n"/>
      <c r="J133" s="619" t="n"/>
      <c r="U133" s="620" t="n"/>
      <c r="X133" s="620" t="n"/>
      <c r="Y133" s="620" t="n"/>
      <c r="Z133" s="620" t="n"/>
      <c r="AA133" s="34">
        <f>T133*0.2+N133*0+O133*0.3+P133*0.5+Q133*0.6+R133*1+S133*1</f>
        <v/>
      </c>
      <c r="AB133" s="34">
        <f>T133*0.2+N133*0.2+O133*0.3+P133*0.5+Q133*0.6+R133*1+S133*1</f>
        <v/>
      </c>
      <c r="AD133" s="34">
        <f>IF($AC133&gt;0,IF(VLOOKUP($AC133,Resource!$B$2:$AE$460,6,FALSE)&gt;0,VLOOKUP($AC133,Resource!$B$2:$AE$460,6,FALSE),"--INPUT--"),"")</f>
        <v/>
      </c>
      <c r="AE133" s="34">
        <f>IF($AC133&gt;0,IF(VLOOKUP($AC133,Resource!$B$2:$AE$460,25,FALSE)&gt;0,VLOOKUP($AC133,Resource!$B$2:$AE$460,25,FALSE),"--INPUT--"),"")</f>
        <v/>
      </c>
      <c r="AG133" s="619" t="n"/>
      <c r="AH133" s="619" t="n"/>
      <c r="AJ133" s="34">
        <f>IF($AI133&gt;0,IF(VLOOKUP($AI133,Resource!$B$2:$AE$460,6,FALSE)&gt;0,VLOOKUP($AI133,Resource!$B$2:$AE$460,6,FALSE),"--INPUT--"),"")</f>
        <v/>
      </c>
      <c r="AK133" s="34">
        <f>IF($AI133&gt;0,IF(VLOOKUP($AI133,Resource!$B$2:$AE$460,25,FALSE)&gt;0,VLOOKUP($AI133,Resource!$B$2:$AE$460,25,FALSE),"--INPUT--"),"")</f>
        <v/>
      </c>
      <c r="AL133" s="619" t="n"/>
      <c r="AM133" s="619" t="n"/>
      <c r="AN133" s="34">
        <f>AA133</f>
        <v/>
      </c>
      <c r="AO133" s="621">
        <f>IF(ISNA(IF(AC133="",0,AN133*VLOOKUP(AC133,Resource!$B$2:$AE$465,8,FALSE))),0,IF(AC133="",0,AN133*VLOOKUP(AC133,Resource!$B$2:$AE$465,8,FALSE)))</f>
        <v/>
      </c>
      <c r="AP133" s="620" t="n"/>
      <c r="AQ133" s="286" t="n"/>
      <c r="AR133" s="34">
        <f>AB133</f>
        <v/>
      </c>
      <c r="AS133" s="621">
        <f>IF(ISNA(IF(AI133="",0,AR133*VLOOKUP(AI133,Resource!$B$2:$AE$465,9,FALSE))),0,IF(AI133="",0,AR133*VLOOKUP(AI133,Resource!$B$2:$AE$465,9,FALSE)))</f>
        <v/>
      </c>
      <c r="AT133" s="620" t="n"/>
      <c r="AU133" s="286" t="n"/>
      <c r="AV133" s="620">
        <f>Z133</f>
        <v/>
      </c>
      <c r="AW133" s="72" t="n"/>
      <c r="BA133" s="620" t="n"/>
      <c r="BC133" s="620">
        <f>AO133+AS133</f>
        <v/>
      </c>
      <c r="BD133" s="620">
        <f>BH133-BC133</f>
        <v/>
      </c>
      <c r="BE133" s="479">
        <f>IF(AV133=0,"        --",BD133/BH133)</f>
        <v/>
      </c>
      <c r="BF133" s="620" t="n"/>
      <c r="BG133" s="620" t="n"/>
      <c r="BH133" s="620">
        <f>Z133+BA133+BF133</f>
        <v/>
      </c>
    </row>
    <row r="134" customFormat="1" s="34">
      <c r="A134" s="618" t="n"/>
      <c r="B134" s="619" t="n"/>
      <c r="J134" s="619" t="n"/>
      <c r="U134" s="620" t="n"/>
      <c r="X134" s="620" t="n"/>
      <c r="Y134" s="620" t="n"/>
      <c r="Z134" s="620" t="n"/>
      <c r="AA134" s="34">
        <f>T134*0.2+N134*0+O134*0.3+P134*0.5+Q134*0.6+R134*1+S134*1</f>
        <v/>
      </c>
      <c r="AB134" s="34">
        <f>T134*0.2+N134*0.2+O134*0.3+P134*0.5+Q134*0.6+R134*1+S134*1</f>
        <v/>
      </c>
      <c r="AD134" s="34">
        <f>IF($AC134&gt;0,IF(VLOOKUP($AC134,Resource!$B$2:$AE$460,6,FALSE)&gt;0,VLOOKUP($AC134,Resource!$B$2:$AE$460,6,FALSE),"--INPUT--"),"")</f>
        <v/>
      </c>
      <c r="AE134" s="34">
        <f>IF($AC134&gt;0,IF(VLOOKUP($AC134,Resource!$B$2:$AE$460,25,FALSE)&gt;0,VLOOKUP($AC134,Resource!$B$2:$AE$460,25,FALSE),"--INPUT--"),"")</f>
        <v/>
      </c>
      <c r="AG134" s="619" t="n"/>
      <c r="AH134" s="619" t="n"/>
      <c r="AJ134" s="34">
        <f>IF($AI134&gt;0,IF(VLOOKUP($AI134,Resource!$B$2:$AE$460,6,FALSE)&gt;0,VLOOKUP($AI134,Resource!$B$2:$AE$460,6,FALSE),"--INPUT--"),"")</f>
        <v/>
      </c>
      <c r="AK134" s="34">
        <f>IF($AI134&gt;0,IF(VLOOKUP($AI134,Resource!$B$2:$AE$460,25,FALSE)&gt;0,VLOOKUP($AI134,Resource!$B$2:$AE$460,25,FALSE),"--INPUT--"),"")</f>
        <v/>
      </c>
      <c r="AL134" s="619" t="n"/>
      <c r="AM134" s="619" t="n"/>
      <c r="AN134" s="34">
        <f>AA134</f>
        <v/>
      </c>
      <c r="AO134" s="621">
        <f>IF(ISNA(IF(AC134="",0,AN134*VLOOKUP(AC134,Resource!$B$2:$AE$465,8,FALSE))),0,IF(AC134="",0,AN134*VLOOKUP(AC134,Resource!$B$2:$AE$465,8,FALSE)))</f>
        <v/>
      </c>
      <c r="AP134" s="620" t="n"/>
      <c r="AQ134" s="286" t="n"/>
      <c r="AR134" s="34">
        <f>AB134</f>
        <v/>
      </c>
      <c r="AS134" s="621">
        <f>IF(ISNA(IF(AI134="",0,AR134*VLOOKUP(AI134,Resource!$B$2:$AE$465,9,FALSE))),0,IF(AI134="",0,AR134*VLOOKUP(AI134,Resource!$B$2:$AE$465,9,FALSE)))</f>
        <v/>
      </c>
      <c r="AT134" s="620" t="n"/>
      <c r="AU134" s="286" t="n"/>
      <c r="AV134" s="620">
        <f>Z134</f>
        <v/>
      </c>
      <c r="AW134" s="72" t="n"/>
      <c r="BA134" s="620" t="n"/>
      <c r="BC134" s="620">
        <f>AO134+AS134</f>
        <v/>
      </c>
      <c r="BD134" s="620">
        <f>BH134-BC134</f>
        <v/>
      </c>
      <c r="BE134" s="479">
        <f>IF(AV134=0,"        --",BD134/BH134)</f>
        <v/>
      </c>
      <c r="BF134" s="620" t="n"/>
      <c r="BG134" s="620" t="n"/>
      <c r="BH134" s="620">
        <f>Z134+BA134+BF134</f>
        <v/>
      </c>
    </row>
    <row r="135" customFormat="1" s="34">
      <c r="A135" s="618" t="n"/>
      <c r="B135" s="619" t="n"/>
      <c r="J135" s="619" t="n"/>
      <c r="U135" s="620" t="n"/>
      <c r="X135" s="620" t="n"/>
      <c r="Y135" s="620" t="n"/>
      <c r="Z135" s="620" t="n"/>
      <c r="AA135" s="34">
        <f>T135*0.2+N135*0+O135*0.3+P135*0.5+Q135*0.6+R135*1+S135*1</f>
        <v/>
      </c>
      <c r="AB135" s="34">
        <f>T135*0.2+N135*0.2+O135*0.3+P135*0.5+Q135*0.6+R135*1+S135*1</f>
        <v/>
      </c>
      <c r="AD135" s="34">
        <f>IF($AC135&gt;0,IF(VLOOKUP($AC135,Resource!$B$2:$AE$460,6,FALSE)&gt;0,VLOOKUP($AC135,Resource!$B$2:$AE$460,6,FALSE),"--INPUT--"),"")</f>
        <v/>
      </c>
      <c r="AE135" s="34">
        <f>IF($AC135&gt;0,IF(VLOOKUP($AC135,Resource!$B$2:$AE$460,25,FALSE)&gt;0,VLOOKUP($AC135,Resource!$B$2:$AE$460,25,FALSE),"--INPUT--"),"")</f>
        <v/>
      </c>
      <c r="AG135" s="619" t="n"/>
      <c r="AH135" s="619" t="n"/>
      <c r="AJ135" s="34">
        <f>IF($AI135&gt;0,IF(VLOOKUP($AI135,Resource!$B$2:$AE$460,6,FALSE)&gt;0,VLOOKUP($AI135,Resource!$B$2:$AE$460,6,FALSE),"--INPUT--"),"")</f>
        <v/>
      </c>
      <c r="AK135" s="34">
        <f>IF($AI135&gt;0,IF(VLOOKUP($AI135,Resource!$B$2:$AE$460,25,FALSE)&gt;0,VLOOKUP($AI135,Resource!$B$2:$AE$460,25,FALSE),"--INPUT--"),"")</f>
        <v/>
      </c>
      <c r="AL135" s="619" t="n"/>
      <c r="AM135" s="619" t="n"/>
      <c r="AN135" s="34">
        <f>AA135</f>
        <v/>
      </c>
      <c r="AO135" s="621">
        <f>IF(ISNA(IF(AC135="",0,AN135*VLOOKUP(AC135,Resource!$B$2:$AE$465,8,FALSE))),0,IF(AC135="",0,AN135*VLOOKUP(AC135,Resource!$B$2:$AE$465,8,FALSE)))</f>
        <v/>
      </c>
      <c r="AP135" s="620" t="n"/>
      <c r="AQ135" s="286" t="n"/>
      <c r="AR135" s="34">
        <f>AB135</f>
        <v/>
      </c>
      <c r="AS135" s="621">
        <f>IF(ISNA(IF(AI135="",0,AR135*VLOOKUP(AI135,Resource!$B$2:$AE$465,9,FALSE))),0,IF(AI135="",0,AR135*VLOOKUP(AI135,Resource!$B$2:$AE$465,9,FALSE)))</f>
        <v/>
      </c>
      <c r="AT135" s="620" t="n"/>
      <c r="AU135" s="286" t="n"/>
      <c r="AV135" s="620">
        <f>Z135</f>
        <v/>
      </c>
      <c r="AW135" s="72" t="n"/>
      <c r="BA135" s="620" t="n"/>
      <c r="BC135" s="620">
        <f>AO135+AS135</f>
        <v/>
      </c>
      <c r="BD135" s="620">
        <f>BH135-BC135</f>
        <v/>
      </c>
      <c r="BE135" s="479">
        <f>IF(AV135=0,"        --",BD135/BH135)</f>
        <v/>
      </c>
      <c r="BF135" s="620" t="n"/>
      <c r="BG135" s="620" t="n"/>
      <c r="BH135" s="620">
        <f>Z135+BA135+BF135</f>
        <v/>
      </c>
    </row>
    <row r="136" customFormat="1" s="34">
      <c r="A136" s="618" t="n"/>
      <c r="B136" s="619" t="n"/>
      <c r="J136" s="619" t="n"/>
      <c r="U136" s="620" t="n"/>
      <c r="X136" s="620" t="n"/>
      <c r="Y136" s="620" t="n"/>
      <c r="Z136" s="620" t="n"/>
      <c r="AA136" s="34">
        <f>T136*0.2+N136*0+O136*0.3+P136*0.5+Q136*0.6+R136*1+S136*1</f>
        <v/>
      </c>
      <c r="AB136" s="34">
        <f>T136*0.2+N136*0.2+O136*0.3+P136*0.5+Q136*0.6+R136*1+S136*1</f>
        <v/>
      </c>
      <c r="AD136" s="34">
        <f>IF($AC136&gt;0,IF(VLOOKUP($AC136,Resource!$B$2:$AE$460,6,FALSE)&gt;0,VLOOKUP($AC136,Resource!$B$2:$AE$460,6,FALSE),"--INPUT--"),"")</f>
        <v/>
      </c>
      <c r="AE136" s="34">
        <f>IF($AC136&gt;0,IF(VLOOKUP($AC136,Resource!$B$2:$AE$460,25,FALSE)&gt;0,VLOOKUP($AC136,Resource!$B$2:$AE$460,25,FALSE),"--INPUT--"),"")</f>
        <v/>
      </c>
      <c r="AG136" s="619" t="n"/>
      <c r="AH136" s="619" t="n"/>
      <c r="AJ136" s="34">
        <f>IF($AI136&gt;0,IF(VLOOKUP($AI136,Resource!$B$2:$AE$460,6,FALSE)&gt;0,VLOOKUP($AI136,Resource!$B$2:$AE$460,6,FALSE),"--INPUT--"),"")</f>
        <v/>
      </c>
      <c r="AK136" s="34">
        <f>IF($AI136&gt;0,IF(VLOOKUP($AI136,Resource!$B$2:$AE$460,25,FALSE)&gt;0,VLOOKUP($AI136,Resource!$B$2:$AE$460,25,FALSE),"--INPUT--"),"")</f>
        <v/>
      </c>
      <c r="AL136" s="619" t="n"/>
      <c r="AM136" s="619" t="n"/>
      <c r="AN136" s="34">
        <f>AA136</f>
        <v/>
      </c>
      <c r="AO136" s="621">
        <f>IF(ISNA(IF(AC136="",0,AN136*VLOOKUP(AC136,Resource!$B$2:$AE$465,8,FALSE))),0,IF(AC136="",0,AN136*VLOOKUP(AC136,Resource!$B$2:$AE$465,8,FALSE)))</f>
        <v/>
      </c>
      <c r="AP136" s="620" t="n"/>
      <c r="AQ136" s="286" t="n"/>
      <c r="AR136" s="34">
        <f>AB136</f>
        <v/>
      </c>
      <c r="AS136" s="621">
        <f>IF(ISNA(IF(AI136="",0,AR136*VLOOKUP(AI136,Resource!$B$2:$AE$465,9,FALSE))),0,IF(AI136="",0,AR136*VLOOKUP(AI136,Resource!$B$2:$AE$465,9,FALSE)))</f>
        <v/>
      </c>
      <c r="AT136" s="620" t="n"/>
      <c r="AU136" s="286" t="n"/>
      <c r="AV136" s="620">
        <f>Z136</f>
        <v/>
      </c>
      <c r="AW136" s="72" t="n"/>
      <c r="BA136" s="620" t="n"/>
      <c r="BC136" s="620">
        <f>AO136+AS136</f>
        <v/>
      </c>
      <c r="BD136" s="620">
        <f>BH136-BC136</f>
        <v/>
      </c>
      <c r="BE136" s="479">
        <f>IF(AV136=0,"        --",BD136/BH136)</f>
        <v/>
      </c>
      <c r="BF136" s="620" t="n"/>
      <c r="BG136" s="620" t="n"/>
      <c r="BH136" s="620">
        <f>Z136+BA136+BF136</f>
        <v/>
      </c>
    </row>
    <row r="137" customFormat="1" s="34">
      <c r="A137" s="618" t="n"/>
      <c r="B137" s="619" t="n"/>
      <c r="J137" s="619" t="n"/>
      <c r="U137" s="620" t="n"/>
      <c r="X137" s="620" t="n"/>
      <c r="Y137" s="620" t="n"/>
      <c r="Z137" s="620" t="n"/>
      <c r="AA137" s="34">
        <f>T137*0.2+N137*0+O137*0.3+P137*0.5+Q137*0.6+R137*1+S137*1</f>
        <v/>
      </c>
      <c r="AB137" s="34">
        <f>T137*0.2+N137*0.2+O137*0.3+P137*0.5+Q137*0.6+R137*1+S137*1</f>
        <v/>
      </c>
      <c r="AD137" s="34">
        <f>IF($AC137&gt;0,IF(VLOOKUP($AC137,Resource!$B$2:$AE$460,6,FALSE)&gt;0,VLOOKUP($AC137,Resource!$B$2:$AE$460,6,FALSE),"--INPUT--"),"")</f>
        <v/>
      </c>
      <c r="AE137" s="34">
        <f>IF($AC137&gt;0,IF(VLOOKUP($AC137,Resource!$B$2:$AE$460,25,FALSE)&gt;0,VLOOKUP($AC137,Resource!$B$2:$AE$460,25,FALSE),"--INPUT--"),"")</f>
        <v/>
      </c>
      <c r="AG137" s="619" t="n"/>
      <c r="AH137" s="619" t="n"/>
      <c r="AJ137" s="34">
        <f>IF($AI137&gt;0,IF(VLOOKUP($AI137,Resource!$B$2:$AE$460,6,FALSE)&gt;0,VLOOKUP($AI137,Resource!$B$2:$AE$460,6,FALSE),"--INPUT--"),"")</f>
        <v/>
      </c>
      <c r="AK137" s="34">
        <f>IF($AI137&gt;0,IF(VLOOKUP($AI137,Resource!$B$2:$AE$460,25,FALSE)&gt;0,VLOOKUP($AI137,Resource!$B$2:$AE$460,25,FALSE),"--INPUT--"),"")</f>
        <v/>
      </c>
      <c r="AL137" s="619" t="n"/>
      <c r="AM137" s="619" t="n"/>
      <c r="AN137" s="34">
        <f>AA137</f>
        <v/>
      </c>
      <c r="AO137" s="621">
        <f>IF(ISNA(IF(AC137="",0,AN137*VLOOKUP(AC137,Resource!$B$2:$AE$465,8,FALSE))),0,IF(AC137="",0,AN137*VLOOKUP(AC137,Resource!$B$2:$AE$465,8,FALSE)))</f>
        <v/>
      </c>
      <c r="AP137" s="620" t="n"/>
      <c r="AQ137" s="286" t="n"/>
      <c r="AR137" s="34">
        <f>AB137</f>
        <v/>
      </c>
      <c r="AS137" s="621">
        <f>IF(ISNA(IF(AI137="",0,AR137*VLOOKUP(AI137,Resource!$B$2:$AE$465,9,FALSE))),0,IF(AI137="",0,AR137*VLOOKUP(AI137,Resource!$B$2:$AE$465,9,FALSE)))</f>
        <v/>
      </c>
      <c r="AT137" s="620" t="n"/>
      <c r="AU137" s="286" t="n"/>
      <c r="AV137" s="620">
        <f>Z137</f>
        <v/>
      </c>
      <c r="AW137" s="72" t="n"/>
      <c r="BA137" s="620" t="n"/>
      <c r="BC137" s="620">
        <f>AO137+AS137</f>
        <v/>
      </c>
      <c r="BD137" s="620">
        <f>BH137-BC137</f>
        <v/>
      </c>
      <c r="BE137" s="479">
        <f>IF(AV137=0,"        --",BD137/BH137)</f>
        <v/>
      </c>
      <c r="BF137" s="620" t="n"/>
      <c r="BG137" s="620" t="n"/>
      <c r="BH137" s="620">
        <f>Z137+BA137+BF137</f>
        <v/>
      </c>
    </row>
    <row r="138" customFormat="1" s="34">
      <c r="A138" s="618" t="n"/>
      <c r="B138" s="619" t="n"/>
      <c r="J138" s="619" t="n"/>
      <c r="U138" s="620" t="n"/>
      <c r="X138" s="620" t="n"/>
      <c r="Y138" s="620" t="n"/>
      <c r="Z138" s="620" t="n"/>
      <c r="AA138" s="34">
        <f>T138*0.2+N138*0+O138*0.3+P138*0.5+Q138*0.6+R138*1+S138*1</f>
        <v/>
      </c>
      <c r="AB138" s="34">
        <f>T138*0.2+N138*0.2+O138*0.3+P138*0.5+Q138*0.6+R138*1+S138*1</f>
        <v/>
      </c>
      <c r="AD138" s="34">
        <f>IF($AC138&gt;0,IF(VLOOKUP($AC138,Resource!$B$2:$AE$460,6,FALSE)&gt;0,VLOOKUP($AC138,Resource!$B$2:$AE$460,6,FALSE),"--INPUT--"),"")</f>
        <v/>
      </c>
      <c r="AE138" s="34">
        <f>IF($AC138&gt;0,IF(VLOOKUP($AC138,Resource!$B$2:$AE$460,25,FALSE)&gt;0,VLOOKUP($AC138,Resource!$B$2:$AE$460,25,FALSE),"--INPUT--"),"")</f>
        <v/>
      </c>
      <c r="AG138" s="619" t="n"/>
      <c r="AH138" s="619" t="n"/>
      <c r="AJ138" s="34">
        <f>IF($AI138&gt;0,IF(VLOOKUP($AI138,Resource!$B$2:$AE$460,6,FALSE)&gt;0,VLOOKUP($AI138,Resource!$B$2:$AE$460,6,FALSE),"--INPUT--"),"")</f>
        <v/>
      </c>
      <c r="AK138" s="34">
        <f>IF($AI138&gt;0,IF(VLOOKUP($AI138,Resource!$B$2:$AE$460,25,FALSE)&gt;0,VLOOKUP($AI138,Resource!$B$2:$AE$460,25,FALSE),"--INPUT--"),"")</f>
        <v/>
      </c>
      <c r="AL138" s="619" t="n"/>
      <c r="AM138" s="619" t="n"/>
      <c r="AN138" s="34">
        <f>AA138</f>
        <v/>
      </c>
      <c r="AO138" s="621">
        <f>IF(ISNA(IF(AC138="",0,AN138*VLOOKUP(AC138,Resource!$B$2:$AE$465,8,FALSE))),0,IF(AC138="",0,AN138*VLOOKUP(AC138,Resource!$B$2:$AE$465,8,FALSE)))</f>
        <v/>
      </c>
      <c r="AP138" s="620" t="n"/>
      <c r="AQ138" s="286" t="n"/>
      <c r="AR138" s="34">
        <f>AB138</f>
        <v/>
      </c>
      <c r="AS138" s="621">
        <f>IF(ISNA(IF(AI138="",0,AR138*VLOOKUP(AI138,Resource!$B$2:$AE$465,9,FALSE))),0,IF(AI138="",0,AR138*VLOOKUP(AI138,Resource!$B$2:$AE$465,9,FALSE)))</f>
        <v/>
      </c>
      <c r="AT138" s="620" t="n"/>
      <c r="AU138" s="286" t="n"/>
      <c r="AV138" s="620">
        <f>Z138</f>
        <v/>
      </c>
      <c r="AW138" s="72" t="n"/>
      <c r="BA138" s="620" t="n"/>
      <c r="BC138" s="620">
        <f>AO138+AS138</f>
        <v/>
      </c>
      <c r="BD138" s="620">
        <f>BH138-BC138</f>
        <v/>
      </c>
      <c r="BE138" s="479">
        <f>IF(AV138=0,"        --",BD138/BH138)</f>
        <v/>
      </c>
      <c r="BF138" s="620" t="n"/>
      <c r="BG138" s="620" t="n"/>
      <c r="BH138" s="620">
        <f>Z138+BA138+BF138</f>
        <v/>
      </c>
    </row>
    <row r="139" customFormat="1" s="34">
      <c r="A139" s="618" t="n"/>
      <c r="B139" s="619" t="n"/>
      <c r="J139" s="619" t="n"/>
      <c r="U139" s="620" t="n"/>
      <c r="X139" s="620" t="n"/>
      <c r="Y139" s="620" t="n"/>
      <c r="Z139" s="620" t="n"/>
      <c r="AA139" s="34">
        <f>T139*0.2+N139*0+O139*0.3+P139*0.5+Q139*0.6+R139*1+S139*1</f>
        <v/>
      </c>
      <c r="AB139" s="34">
        <f>T139*0.2+N139*0.2+O139*0.3+P139*0.5+Q139*0.6+R139*1+S139*1</f>
        <v/>
      </c>
      <c r="AD139" s="34">
        <f>IF($AC139&gt;0,IF(VLOOKUP($AC139,Resource!$B$2:$AE$460,6,FALSE)&gt;0,VLOOKUP($AC139,Resource!$B$2:$AE$460,6,FALSE),"--INPUT--"),"")</f>
        <v/>
      </c>
      <c r="AE139" s="34">
        <f>IF($AC139&gt;0,IF(VLOOKUP($AC139,Resource!$B$2:$AE$460,25,FALSE)&gt;0,VLOOKUP($AC139,Resource!$B$2:$AE$460,25,FALSE),"--INPUT--"),"")</f>
        <v/>
      </c>
      <c r="AG139" s="619" t="n"/>
      <c r="AH139" s="619" t="n"/>
      <c r="AJ139" s="34">
        <f>IF($AI139&gt;0,IF(VLOOKUP($AI139,Resource!$B$2:$AE$460,6,FALSE)&gt;0,VLOOKUP($AI139,Resource!$B$2:$AE$460,6,FALSE),"--INPUT--"),"")</f>
        <v/>
      </c>
      <c r="AK139" s="34">
        <f>IF($AI139&gt;0,IF(VLOOKUP($AI139,Resource!$B$2:$AE$460,25,FALSE)&gt;0,VLOOKUP($AI139,Resource!$B$2:$AE$460,25,FALSE),"--INPUT--"),"")</f>
        <v/>
      </c>
      <c r="AL139" s="619" t="n"/>
      <c r="AM139" s="619" t="n"/>
      <c r="AN139" s="34">
        <f>AA139</f>
        <v/>
      </c>
      <c r="AO139" s="621">
        <f>IF(ISNA(IF(AC139="",0,AN139*VLOOKUP(AC139,Resource!$B$2:$AE$465,8,FALSE))),0,IF(AC139="",0,AN139*VLOOKUP(AC139,Resource!$B$2:$AE$465,8,FALSE)))</f>
        <v/>
      </c>
      <c r="AP139" s="620" t="n"/>
      <c r="AQ139" s="286" t="n"/>
      <c r="AR139" s="34">
        <f>AB139</f>
        <v/>
      </c>
      <c r="AS139" s="621">
        <f>IF(ISNA(IF(AI139="",0,AR139*VLOOKUP(AI139,Resource!$B$2:$AE$465,9,FALSE))),0,IF(AI139="",0,AR139*VLOOKUP(AI139,Resource!$B$2:$AE$465,9,FALSE)))</f>
        <v/>
      </c>
      <c r="AT139" s="620" t="n"/>
      <c r="AU139" s="286" t="n"/>
      <c r="AV139" s="620">
        <f>Z139</f>
        <v/>
      </c>
      <c r="AW139" s="72" t="n"/>
      <c r="BA139" s="620" t="n"/>
      <c r="BC139" s="620">
        <f>AO139+AS139</f>
        <v/>
      </c>
      <c r="BD139" s="620">
        <f>BH139-BC139</f>
        <v/>
      </c>
      <c r="BE139" s="479">
        <f>IF(AV139=0,"        --",BD139/BH139)</f>
        <v/>
      </c>
      <c r="BF139" s="620" t="n"/>
      <c r="BG139" s="620" t="n"/>
      <c r="BH139" s="620">
        <f>Z139+BA139+BF139</f>
        <v/>
      </c>
    </row>
    <row r="140" customFormat="1" s="34">
      <c r="A140" s="618" t="n"/>
      <c r="B140" s="619" t="n"/>
      <c r="J140" s="619" t="n"/>
      <c r="U140" s="620" t="n"/>
      <c r="X140" s="620" t="n"/>
      <c r="Y140" s="620" t="n"/>
      <c r="Z140" s="620" t="n"/>
      <c r="AA140" s="34">
        <f>T140*0.2+N140*0+O140*0.3+P140*0.5+Q140*0.6+R140*1+S140*1</f>
        <v/>
      </c>
      <c r="AB140" s="34">
        <f>T140*0.2+N140*0.2+O140*0.3+P140*0.5+Q140*0.6+R140*1+S140*1</f>
        <v/>
      </c>
      <c r="AD140" s="34">
        <f>IF($AC140&gt;0,IF(VLOOKUP($AC140,Resource!$B$2:$AE$460,6,FALSE)&gt;0,VLOOKUP($AC140,Resource!$B$2:$AE$460,6,FALSE),"--INPUT--"),"")</f>
        <v/>
      </c>
      <c r="AE140" s="34">
        <f>IF($AC140&gt;0,IF(VLOOKUP($AC140,Resource!$B$2:$AE$460,25,FALSE)&gt;0,VLOOKUP($AC140,Resource!$B$2:$AE$460,25,FALSE),"--INPUT--"),"")</f>
        <v/>
      </c>
      <c r="AG140" s="619" t="n"/>
      <c r="AH140" s="619" t="n"/>
      <c r="AJ140" s="34">
        <f>IF($AI140&gt;0,IF(VLOOKUP($AI140,Resource!$B$2:$AE$460,6,FALSE)&gt;0,VLOOKUP($AI140,Resource!$B$2:$AE$460,6,FALSE),"--INPUT--"),"")</f>
        <v/>
      </c>
      <c r="AK140" s="34">
        <f>IF($AI140&gt;0,IF(VLOOKUP($AI140,Resource!$B$2:$AE$460,25,FALSE)&gt;0,VLOOKUP($AI140,Resource!$B$2:$AE$460,25,FALSE),"--INPUT--"),"")</f>
        <v/>
      </c>
      <c r="AL140" s="619" t="n"/>
      <c r="AM140" s="619" t="n"/>
      <c r="AN140" s="34">
        <f>AA140</f>
        <v/>
      </c>
      <c r="AO140" s="621">
        <f>IF(ISNA(IF(AC140="",0,AN140*VLOOKUP(AC140,Resource!$B$2:$AE$465,8,FALSE))),0,IF(AC140="",0,AN140*VLOOKUP(AC140,Resource!$B$2:$AE$465,8,FALSE)))</f>
        <v/>
      </c>
      <c r="AP140" s="620" t="n"/>
      <c r="AQ140" s="286" t="n"/>
      <c r="AR140" s="34">
        <f>AB140</f>
        <v/>
      </c>
      <c r="AS140" s="621">
        <f>IF(ISNA(IF(AI140="",0,AR140*VLOOKUP(AI140,Resource!$B$2:$AE$465,9,FALSE))),0,IF(AI140="",0,AR140*VLOOKUP(AI140,Resource!$B$2:$AE$465,9,FALSE)))</f>
        <v/>
      </c>
      <c r="AT140" s="620" t="n"/>
      <c r="AU140" s="286" t="n"/>
      <c r="AV140" s="620">
        <f>Z140</f>
        <v/>
      </c>
      <c r="AW140" s="72" t="n"/>
      <c r="BA140" s="620" t="n"/>
      <c r="BC140" s="620">
        <f>AO140+AS140</f>
        <v/>
      </c>
      <c r="BD140" s="620">
        <f>BH140-BC140</f>
        <v/>
      </c>
      <c r="BE140" s="479">
        <f>IF(AV140=0,"        --",BD140/BH140)</f>
        <v/>
      </c>
      <c r="BF140" s="620" t="n"/>
      <c r="BG140" s="620" t="n"/>
      <c r="BH140" s="620">
        <f>Z140+BA140+BF140</f>
        <v/>
      </c>
    </row>
    <row r="141" customFormat="1" s="34">
      <c r="A141" s="618" t="n"/>
      <c r="B141" s="619" t="n"/>
      <c r="J141" s="619" t="n"/>
      <c r="U141" s="620" t="n"/>
      <c r="X141" s="620" t="n"/>
      <c r="Y141" s="620" t="n"/>
      <c r="Z141" s="620" t="n"/>
      <c r="AA141" s="34">
        <f>T141*0.2+N141*0+O141*0.3+P141*0.5+Q141*0.6+R141*1+S141*1</f>
        <v/>
      </c>
      <c r="AB141" s="34">
        <f>T141*0.2+N141*0.2+O141*0.3+P141*0.5+Q141*0.6+R141*1+S141*1</f>
        <v/>
      </c>
      <c r="AD141" s="34">
        <f>IF($AC141&gt;0,IF(VLOOKUP($AC141,Resource!$B$2:$AE$460,6,FALSE)&gt;0,VLOOKUP($AC141,Resource!$B$2:$AE$460,6,FALSE),"--INPUT--"),"")</f>
        <v/>
      </c>
      <c r="AE141" s="34">
        <f>IF($AC141&gt;0,IF(VLOOKUP($AC141,Resource!$B$2:$AE$460,25,FALSE)&gt;0,VLOOKUP($AC141,Resource!$B$2:$AE$460,25,FALSE),"--INPUT--"),"")</f>
        <v/>
      </c>
      <c r="AG141" s="619" t="n"/>
      <c r="AH141" s="619" t="n"/>
      <c r="AJ141" s="34">
        <f>IF($AI141&gt;0,IF(VLOOKUP($AI141,Resource!$B$2:$AE$460,6,FALSE)&gt;0,VLOOKUP($AI141,Resource!$B$2:$AE$460,6,FALSE),"--INPUT--"),"")</f>
        <v/>
      </c>
      <c r="AK141" s="34">
        <f>IF($AI141&gt;0,IF(VLOOKUP($AI141,Resource!$B$2:$AE$460,25,FALSE)&gt;0,VLOOKUP($AI141,Resource!$B$2:$AE$460,25,FALSE),"--INPUT--"),"")</f>
        <v/>
      </c>
      <c r="AL141" s="619" t="n"/>
      <c r="AM141" s="619" t="n"/>
      <c r="AN141" s="34">
        <f>AA141</f>
        <v/>
      </c>
      <c r="AO141" s="621">
        <f>IF(ISNA(IF(AC141="",0,AN141*VLOOKUP(AC141,Resource!$B$2:$AE$465,8,FALSE))),0,IF(AC141="",0,AN141*VLOOKUP(AC141,Resource!$B$2:$AE$465,8,FALSE)))</f>
        <v/>
      </c>
      <c r="AP141" s="620" t="n"/>
      <c r="AQ141" s="286" t="n"/>
      <c r="AR141" s="34">
        <f>AB141</f>
        <v/>
      </c>
      <c r="AS141" s="621">
        <f>IF(ISNA(IF(AI141="",0,AR141*VLOOKUP(AI141,Resource!$B$2:$AE$465,9,FALSE))),0,IF(AI141="",0,AR141*VLOOKUP(AI141,Resource!$B$2:$AE$465,9,FALSE)))</f>
        <v/>
      </c>
      <c r="AT141" s="620" t="n"/>
      <c r="AU141" s="286" t="n"/>
      <c r="AV141" s="620">
        <f>Z141</f>
        <v/>
      </c>
      <c r="AW141" s="72" t="n"/>
      <c r="BA141" s="620" t="n"/>
      <c r="BC141" s="620">
        <f>AO141+AS141</f>
        <v/>
      </c>
      <c r="BD141" s="620">
        <f>BH141-BC141</f>
        <v/>
      </c>
      <c r="BE141" s="479">
        <f>IF(AV141=0,"        --",BD141/BH141)</f>
        <v/>
      </c>
      <c r="BF141" s="620" t="n"/>
      <c r="BG141" s="620" t="n"/>
      <c r="BH141" s="620">
        <f>Z141+BA141+BF141</f>
        <v/>
      </c>
    </row>
    <row r="142" customFormat="1" s="34">
      <c r="A142" s="618" t="n"/>
      <c r="B142" s="619" t="n"/>
      <c r="J142" s="619" t="n"/>
      <c r="U142" s="620" t="n"/>
      <c r="X142" s="620" t="n"/>
      <c r="Y142" s="620" t="n"/>
      <c r="Z142" s="620" t="n"/>
      <c r="AA142" s="34">
        <f>T142*0.2+N142*0+O142*0.3+P142*0.5+Q142*0.6+R142*1+S142*1</f>
        <v/>
      </c>
      <c r="AB142" s="34">
        <f>T142*0.2+N142*0.2+O142*0.3+P142*0.5+Q142*0.6+R142*1+S142*1</f>
        <v/>
      </c>
      <c r="AD142" s="34">
        <f>IF($AC142&gt;0,IF(VLOOKUP($AC142,Resource!$B$2:$AE$460,6,FALSE)&gt;0,VLOOKUP($AC142,Resource!$B$2:$AE$460,6,FALSE),"--INPUT--"),"")</f>
        <v/>
      </c>
      <c r="AE142" s="34">
        <f>IF($AC142&gt;0,IF(VLOOKUP($AC142,Resource!$B$2:$AE$460,25,FALSE)&gt;0,VLOOKUP($AC142,Resource!$B$2:$AE$460,25,FALSE),"--INPUT--"),"")</f>
        <v/>
      </c>
      <c r="AG142" s="619" t="n"/>
      <c r="AH142" s="619" t="n"/>
      <c r="AJ142" s="34">
        <f>IF($AI142&gt;0,IF(VLOOKUP($AI142,Resource!$B$2:$AE$460,6,FALSE)&gt;0,VLOOKUP($AI142,Resource!$B$2:$AE$460,6,FALSE),"--INPUT--"),"")</f>
        <v/>
      </c>
      <c r="AK142" s="34">
        <f>IF($AI142&gt;0,IF(VLOOKUP($AI142,Resource!$B$2:$AE$460,25,FALSE)&gt;0,VLOOKUP($AI142,Resource!$B$2:$AE$460,25,FALSE),"--INPUT--"),"")</f>
        <v/>
      </c>
      <c r="AL142" s="619" t="n"/>
      <c r="AM142" s="619" t="n"/>
      <c r="AN142" s="34">
        <f>AA142</f>
        <v/>
      </c>
      <c r="AO142" s="621">
        <f>IF(ISNA(IF(AC142="",0,AN142*VLOOKUP(AC142,Resource!$B$2:$AE$465,8,FALSE))),0,IF(AC142="",0,AN142*VLOOKUP(AC142,Resource!$B$2:$AE$465,8,FALSE)))</f>
        <v/>
      </c>
      <c r="AP142" s="620" t="n"/>
      <c r="AQ142" s="286" t="n"/>
      <c r="AR142" s="34">
        <f>AB142</f>
        <v/>
      </c>
      <c r="AS142" s="621">
        <f>IF(ISNA(IF(AI142="",0,AR142*VLOOKUP(AI142,Resource!$B$2:$AE$465,9,FALSE))),0,IF(AI142="",0,AR142*VLOOKUP(AI142,Resource!$B$2:$AE$465,9,FALSE)))</f>
        <v/>
      </c>
      <c r="AT142" s="620" t="n"/>
      <c r="AU142" s="286" t="n"/>
      <c r="AV142" s="620">
        <f>Z142</f>
        <v/>
      </c>
      <c r="AW142" s="72" t="n"/>
      <c r="BA142" s="620" t="n"/>
      <c r="BC142" s="620">
        <f>AO142+AS142</f>
        <v/>
      </c>
      <c r="BD142" s="620">
        <f>BH142-BC142</f>
        <v/>
      </c>
      <c r="BE142" s="479">
        <f>IF(AV142=0,"        --",BD142/BH142)</f>
        <v/>
      </c>
      <c r="BF142" s="620" t="n"/>
      <c r="BG142" s="620" t="n"/>
      <c r="BH142" s="620">
        <f>Z142+BA142+BF142</f>
        <v/>
      </c>
    </row>
    <row r="143" customFormat="1" s="34">
      <c r="A143" s="618" t="n"/>
      <c r="B143" s="619" t="n"/>
      <c r="J143" s="619" t="n"/>
      <c r="U143" s="620" t="n"/>
      <c r="X143" s="620" t="n"/>
      <c r="Y143" s="620" t="n"/>
      <c r="Z143" s="620" t="n"/>
      <c r="AA143" s="34">
        <f>T143*0.2+N143*0+O143*0.3+P143*0.5+Q143*0.6+R143*1+S143*1</f>
        <v/>
      </c>
      <c r="AB143" s="34">
        <f>T143*0.2+N143*0.2+O143*0.3+P143*0.5+Q143*0.6+R143*1+S143*1</f>
        <v/>
      </c>
      <c r="AD143" s="34">
        <f>IF($AC143&gt;0,IF(VLOOKUP($AC143,Resource!$B$2:$AE$460,6,FALSE)&gt;0,VLOOKUP($AC143,Resource!$B$2:$AE$460,6,FALSE),"--INPUT--"),"")</f>
        <v/>
      </c>
      <c r="AE143" s="34">
        <f>IF($AC143&gt;0,IF(VLOOKUP($AC143,Resource!$B$2:$AE$460,25,FALSE)&gt;0,VLOOKUP($AC143,Resource!$B$2:$AE$460,25,FALSE),"--INPUT--"),"")</f>
        <v/>
      </c>
      <c r="AG143" s="619" t="n"/>
      <c r="AH143" s="619" t="n"/>
      <c r="AJ143" s="34">
        <f>IF($AI143&gt;0,IF(VLOOKUP($AI143,Resource!$B$2:$AE$460,6,FALSE)&gt;0,VLOOKUP($AI143,Resource!$B$2:$AE$460,6,FALSE),"--INPUT--"),"")</f>
        <v/>
      </c>
      <c r="AK143" s="34">
        <f>IF($AI143&gt;0,IF(VLOOKUP($AI143,Resource!$B$2:$AE$460,25,FALSE)&gt;0,VLOOKUP($AI143,Resource!$B$2:$AE$460,25,FALSE),"--INPUT--"),"")</f>
        <v/>
      </c>
      <c r="AL143" s="619" t="n"/>
      <c r="AM143" s="619" t="n"/>
      <c r="AN143" s="34">
        <f>AA143</f>
        <v/>
      </c>
      <c r="AO143" s="621">
        <f>IF(ISNA(IF(AC143="",0,AN143*VLOOKUP(AC143,Resource!$B$2:$AE$465,8,FALSE))),0,IF(AC143="",0,AN143*VLOOKUP(AC143,Resource!$B$2:$AE$465,8,FALSE)))</f>
        <v/>
      </c>
      <c r="AP143" s="620" t="n"/>
      <c r="AQ143" s="286" t="n"/>
      <c r="AR143" s="34">
        <f>AB143</f>
        <v/>
      </c>
      <c r="AS143" s="621">
        <f>IF(ISNA(IF(AI143="",0,AR143*VLOOKUP(AI143,Resource!$B$2:$AE$465,9,FALSE))),0,IF(AI143="",0,AR143*VLOOKUP(AI143,Resource!$B$2:$AE$465,9,FALSE)))</f>
        <v/>
      </c>
      <c r="AT143" s="620" t="n"/>
      <c r="AU143" s="286" t="n"/>
      <c r="AV143" s="620">
        <f>Z143</f>
        <v/>
      </c>
      <c r="AW143" s="72" t="n"/>
      <c r="BA143" s="620" t="n"/>
      <c r="BC143" s="620">
        <f>AO143+AS143</f>
        <v/>
      </c>
      <c r="BD143" s="620">
        <f>BH143-BC143</f>
        <v/>
      </c>
      <c r="BE143" s="479">
        <f>IF(AV143=0,"        --",BD143/BH143)</f>
        <v/>
      </c>
      <c r="BF143" s="620" t="n"/>
      <c r="BG143" s="620" t="n"/>
      <c r="BH143" s="620">
        <f>Z143+BA143+BF143</f>
        <v/>
      </c>
    </row>
    <row r="144" customFormat="1" s="34">
      <c r="A144" s="618" t="n"/>
      <c r="B144" s="619" t="n"/>
      <c r="J144" s="619" t="n"/>
      <c r="U144" s="620" t="n"/>
      <c r="X144" s="620" t="n"/>
      <c r="Y144" s="620" t="n"/>
      <c r="Z144" s="620" t="n"/>
      <c r="AA144" s="34">
        <f>T144*0.2+N144*0+O144*0.3+P144*0.5+Q144*0.6+R144*1+S144*1</f>
        <v/>
      </c>
      <c r="AB144" s="34">
        <f>T144*0.2+N144*0.2+O144*0.3+P144*0.5+Q144*0.6+R144*1+S144*1</f>
        <v/>
      </c>
      <c r="AD144" s="34">
        <f>IF($AC144&gt;0,IF(VLOOKUP($AC144,Resource!$B$2:$AE$460,6,FALSE)&gt;0,VLOOKUP($AC144,Resource!$B$2:$AE$460,6,FALSE),"--INPUT--"),"")</f>
        <v/>
      </c>
      <c r="AE144" s="34">
        <f>IF($AC144&gt;0,IF(VLOOKUP($AC144,Resource!$B$2:$AE$460,25,FALSE)&gt;0,VLOOKUP($AC144,Resource!$B$2:$AE$460,25,FALSE),"--INPUT--"),"")</f>
        <v/>
      </c>
      <c r="AG144" s="619" t="n"/>
      <c r="AH144" s="619" t="n"/>
      <c r="AJ144" s="34">
        <f>IF($AI144&gt;0,IF(VLOOKUP($AI144,Resource!$B$2:$AE$460,6,FALSE)&gt;0,VLOOKUP($AI144,Resource!$B$2:$AE$460,6,FALSE),"--INPUT--"),"")</f>
        <v/>
      </c>
      <c r="AK144" s="34">
        <f>IF($AI144&gt;0,IF(VLOOKUP($AI144,Resource!$B$2:$AE$460,25,FALSE)&gt;0,VLOOKUP($AI144,Resource!$B$2:$AE$460,25,FALSE),"--INPUT--"),"")</f>
        <v/>
      </c>
      <c r="AL144" s="619" t="n"/>
      <c r="AM144" s="619" t="n"/>
      <c r="AN144" s="34">
        <f>AA144</f>
        <v/>
      </c>
      <c r="AO144" s="621">
        <f>IF(ISNA(IF(AC144="",0,AN144*VLOOKUP(AC144,Resource!$B$2:$AE$465,8,FALSE))),0,IF(AC144="",0,AN144*VLOOKUP(AC144,Resource!$B$2:$AE$465,8,FALSE)))</f>
        <v/>
      </c>
      <c r="AP144" s="620" t="n"/>
      <c r="AQ144" s="286" t="n"/>
      <c r="AR144" s="34">
        <f>AB144</f>
        <v/>
      </c>
      <c r="AS144" s="621">
        <f>IF(ISNA(IF(AI144="",0,AR144*VLOOKUP(AI144,Resource!$B$2:$AE$465,9,FALSE))),0,IF(AI144="",0,AR144*VLOOKUP(AI144,Resource!$B$2:$AE$465,9,FALSE)))</f>
        <v/>
      </c>
      <c r="AT144" s="620" t="n"/>
      <c r="AU144" s="286" t="n"/>
      <c r="AV144" s="620">
        <f>Z144</f>
        <v/>
      </c>
      <c r="AW144" s="72" t="n"/>
      <c r="BA144" s="620" t="n"/>
      <c r="BC144" s="620">
        <f>AO144+AS144</f>
        <v/>
      </c>
      <c r="BD144" s="620">
        <f>BH144-BC144</f>
        <v/>
      </c>
      <c r="BE144" s="479">
        <f>IF(AV144=0,"        --",BD144/BH144)</f>
        <v/>
      </c>
      <c r="BF144" s="620" t="n"/>
      <c r="BG144" s="620" t="n"/>
      <c r="BH144" s="620">
        <f>Z144+BA144+BF144</f>
        <v/>
      </c>
    </row>
    <row r="145" customFormat="1" s="34">
      <c r="A145" s="618" t="n"/>
      <c r="B145" s="619" t="n"/>
      <c r="J145" s="619" t="n"/>
      <c r="U145" s="620" t="n"/>
      <c r="X145" s="620" t="n"/>
      <c r="Y145" s="620" t="n"/>
      <c r="Z145" s="620" t="n"/>
      <c r="AA145" s="34">
        <f>T145*0.2+N145*0+O145*0.3+P145*0.5+Q145*0.6+R145*1+S145*1</f>
        <v/>
      </c>
      <c r="AB145" s="34">
        <f>T145*0.2+N145*0.2+O145*0.3+P145*0.5+Q145*0.6+R145*1+S145*1</f>
        <v/>
      </c>
      <c r="AD145" s="34">
        <f>IF($AC145&gt;0,IF(VLOOKUP($AC145,Resource!$B$2:$AE$460,6,FALSE)&gt;0,VLOOKUP($AC145,Resource!$B$2:$AE$460,6,FALSE),"--INPUT--"),"")</f>
        <v/>
      </c>
      <c r="AE145" s="34">
        <f>IF($AC145&gt;0,IF(VLOOKUP($AC145,Resource!$B$2:$AE$460,25,FALSE)&gt;0,VLOOKUP($AC145,Resource!$B$2:$AE$460,25,FALSE),"--INPUT--"),"")</f>
        <v/>
      </c>
      <c r="AG145" s="619" t="n"/>
      <c r="AH145" s="619" t="n"/>
      <c r="AJ145" s="34">
        <f>IF($AI145&gt;0,IF(VLOOKUP($AI145,Resource!$B$2:$AE$460,6,FALSE)&gt;0,VLOOKUP($AI145,Resource!$B$2:$AE$460,6,FALSE),"--INPUT--"),"")</f>
        <v/>
      </c>
      <c r="AK145" s="34">
        <f>IF($AI145&gt;0,IF(VLOOKUP($AI145,Resource!$B$2:$AE$460,25,FALSE)&gt;0,VLOOKUP($AI145,Resource!$B$2:$AE$460,25,FALSE),"--INPUT--"),"")</f>
        <v/>
      </c>
      <c r="AL145" s="619" t="n"/>
      <c r="AM145" s="619" t="n"/>
      <c r="AN145" s="34">
        <f>AA145</f>
        <v/>
      </c>
      <c r="AO145" s="621">
        <f>IF(ISNA(IF(AC145="",0,AN145*VLOOKUP(AC145,Resource!$B$2:$AE$465,8,FALSE))),0,IF(AC145="",0,AN145*VLOOKUP(AC145,Resource!$B$2:$AE$465,8,FALSE)))</f>
        <v/>
      </c>
      <c r="AP145" s="620" t="n"/>
      <c r="AQ145" s="286" t="n"/>
      <c r="AR145" s="34">
        <f>AB145</f>
        <v/>
      </c>
      <c r="AS145" s="621">
        <f>IF(ISNA(IF(AI145="",0,AR145*VLOOKUP(AI145,Resource!$B$2:$AE$465,9,FALSE))),0,IF(AI145="",0,AR145*VLOOKUP(AI145,Resource!$B$2:$AE$465,9,FALSE)))</f>
        <v/>
      </c>
      <c r="AT145" s="620" t="n"/>
      <c r="AU145" s="286" t="n"/>
      <c r="AV145" s="620">
        <f>Z145</f>
        <v/>
      </c>
      <c r="AW145" s="72" t="n"/>
      <c r="BA145" s="620" t="n"/>
      <c r="BC145" s="620">
        <f>AO145+AS145</f>
        <v/>
      </c>
      <c r="BD145" s="620">
        <f>BH145-BC145</f>
        <v/>
      </c>
      <c r="BE145" s="479">
        <f>IF(AV145=0,"        --",BD145/BH145)</f>
        <v/>
      </c>
      <c r="BF145" s="620" t="n"/>
      <c r="BG145" s="620" t="n"/>
      <c r="BH145" s="620">
        <f>Z145+BA145+BF145</f>
        <v/>
      </c>
    </row>
    <row r="146" customFormat="1" s="34">
      <c r="A146" s="618" t="n"/>
      <c r="B146" s="619" t="n"/>
      <c r="J146" s="619" t="n"/>
      <c r="U146" s="620" t="n"/>
      <c r="X146" s="620" t="n"/>
      <c r="Y146" s="620" t="n"/>
      <c r="Z146" s="620" t="n"/>
      <c r="AA146" s="34">
        <f>T146*0.2+N146*0+O146*0.3+P146*0.5+Q146*0.6+R146*1+S146*1</f>
        <v/>
      </c>
      <c r="AB146" s="34">
        <f>T146*0.2+N146*0.2+O146*0.3+P146*0.5+Q146*0.6+R146*1+S146*1</f>
        <v/>
      </c>
      <c r="AD146" s="34">
        <f>IF($AC146&gt;0,IF(VLOOKUP($AC146,Resource!$B$2:$AE$460,6,FALSE)&gt;0,VLOOKUP($AC146,Resource!$B$2:$AE$460,6,FALSE),"--INPUT--"),"")</f>
        <v/>
      </c>
      <c r="AE146" s="34">
        <f>IF($AC146&gt;0,IF(VLOOKUP($AC146,Resource!$B$2:$AE$460,25,FALSE)&gt;0,VLOOKUP($AC146,Resource!$B$2:$AE$460,25,FALSE),"--INPUT--"),"")</f>
        <v/>
      </c>
      <c r="AG146" s="619" t="n"/>
      <c r="AH146" s="619" t="n"/>
      <c r="AJ146" s="34">
        <f>IF($AI146&gt;0,IF(VLOOKUP($AI146,Resource!$B$2:$AE$460,6,FALSE)&gt;0,VLOOKUP($AI146,Resource!$B$2:$AE$460,6,FALSE),"--INPUT--"),"")</f>
        <v/>
      </c>
      <c r="AK146" s="34">
        <f>IF($AI146&gt;0,IF(VLOOKUP($AI146,Resource!$B$2:$AE$460,25,FALSE)&gt;0,VLOOKUP($AI146,Resource!$B$2:$AE$460,25,FALSE),"--INPUT--"),"")</f>
        <v/>
      </c>
      <c r="AL146" s="619" t="n"/>
      <c r="AM146" s="619" t="n"/>
      <c r="AN146" s="34">
        <f>AA146</f>
        <v/>
      </c>
      <c r="AO146" s="621">
        <f>IF(ISNA(IF(AC146="",0,AN146*VLOOKUP(AC146,Resource!$B$2:$AE$465,8,FALSE))),0,IF(AC146="",0,AN146*VLOOKUP(AC146,Resource!$B$2:$AE$465,8,FALSE)))</f>
        <v/>
      </c>
      <c r="AP146" s="620" t="n"/>
      <c r="AQ146" s="286" t="n"/>
      <c r="AR146" s="34">
        <f>AB146</f>
        <v/>
      </c>
      <c r="AS146" s="621">
        <f>IF(ISNA(IF(AI146="",0,AR146*VLOOKUP(AI146,Resource!$B$2:$AE$465,9,FALSE))),0,IF(AI146="",0,AR146*VLOOKUP(AI146,Resource!$B$2:$AE$465,9,FALSE)))</f>
        <v/>
      </c>
      <c r="AT146" s="620" t="n"/>
      <c r="AU146" s="286" t="n"/>
      <c r="AV146" s="620">
        <f>Z146</f>
        <v/>
      </c>
      <c r="AW146" s="72" t="n"/>
      <c r="BA146" s="620" t="n"/>
      <c r="BC146" s="620">
        <f>AO146+AS146</f>
        <v/>
      </c>
      <c r="BD146" s="620">
        <f>BH146-BC146</f>
        <v/>
      </c>
      <c r="BE146" s="479">
        <f>IF(AV146=0,"        --",BD146/BH146)</f>
        <v/>
      </c>
      <c r="BF146" s="620" t="n"/>
      <c r="BG146" s="620" t="n"/>
      <c r="BH146" s="620">
        <f>Z146+BA146+BF146</f>
        <v/>
      </c>
    </row>
    <row r="147" customFormat="1" s="34">
      <c r="A147" s="618" t="n"/>
      <c r="B147" s="619" t="n"/>
      <c r="J147" s="619" t="n"/>
      <c r="U147" s="620" t="n"/>
      <c r="X147" s="620" t="n"/>
      <c r="Y147" s="620" t="n"/>
      <c r="Z147" s="620" t="n"/>
      <c r="AA147" s="34">
        <f>T147*0.2+N147*0+O147*0.3+P147*0.5+Q147*0.6+R147*1+S147*1</f>
        <v/>
      </c>
      <c r="AB147" s="34">
        <f>T147*0.2+N147*0.2+O147*0.3+P147*0.5+Q147*0.6+R147*1+S147*1</f>
        <v/>
      </c>
      <c r="AD147" s="34">
        <f>IF($AC147&gt;0,IF(VLOOKUP($AC147,Resource!$B$2:$AE$460,6,FALSE)&gt;0,VLOOKUP($AC147,Resource!$B$2:$AE$460,6,FALSE),"--INPUT--"),"")</f>
        <v/>
      </c>
      <c r="AE147" s="34">
        <f>IF($AC147&gt;0,IF(VLOOKUP($AC147,Resource!$B$2:$AE$460,25,FALSE)&gt;0,VLOOKUP($AC147,Resource!$B$2:$AE$460,25,FALSE),"--INPUT--"),"")</f>
        <v/>
      </c>
      <c r="AG147" s="619" t="n"/>
      <c r="AH147" s="619" t="n"/>
      <c r="AJ147" s="34">
        <f>IF($AI147&gt;0,IF(VLOOKUP($AI147,Resource!$B$2:$AE$460,6,FALSE)&gt;0,VLOOKUP($AI147,Resource!$B$2:$AE$460,6,FALSE),"--INPUT--"),"")</f>
        <v/>
      </c>
      <c r="AK147" s="34">
        <f>IF($AI147&gt;0,IF(VLOOKUP($AI147,Resource!$B$2:$AE$460,25,FALSE)&gt;0,VLOOKUP($AI147,Resource!$B$2:$AE$460,25,FALSE),"--INPUT--"),"")</f>
        <v/>
      </c>
      <c r="AL147" s="619" t="n"/>
      <c r="AM147" s="619" t="n"/>
      <c r="AN147" s="34">
        <f>AA147</f>
        <v/>
      </c>
      <c r="AO147" s="621">
        <f>IF(ISNA(IF(AC147="",0,AN147*VLOOKUP(AC147,Resource!$B$2:$AE$465,8,FALSE))),0,IF(AC147="",0,AN147*VLOOKUP(AC147,Resource!$B$2:$AE$465,8,FALSE)))</f>
        <v/>
      </c>
      <c r="AP147" s="620" t="n"/>
      <c r="AQ147" s="286" t="n"/>
      <c r="AR147" s="34">
        <f>AB147</f>
        <v/>
      </c>
      <c r="AS147" s="621">
        <f>IF(ISNA(IF(AI147="",0,AR147*VLOOKUP(AI147,Resource!$B$2:$AE$465,9,FALSE))),0,IF(AI147="",0,AR147*VLOOKUP(AI147,Resource!$B$2:$AE$465,9,FALSE)))</f>
        <v/>
      </c>
      <c r="AT147" s="620" t="n"/>
      <c r="AU147" s="286" t="n"/>
      <c r="AV147" s="620">
        <f>Z147</f>
        <v/>
      </c>
      <c r="AW147" s="72" t="n"/>
      <c r="BA147" s="620" t="n"/>
      <c r="BC147" s="620">
        <f>AO147+AS147</f>
        <v/>
      </c>
      <c r="BD147" s="620">
        <f>BH147-BC147</f>
        <v/>
      </c>
      <c r="BE147" s="479">
        <f>IF(AV147=0,"        --",BD147/BH147)</f>
        <v/>
      </c>
      <c r="BF147" s="620" t="n"/>
      <c r="BG147" s="620" t="n"/>
      <c r="BH147" s="620">
        <f>Z147+BA147+BF147</f>
        <v/>
      </c>
    </row>
    <row r="148" customFormat="1" s="34">
      <c r="A148" s="618" t="n"/>
      <c r="B148" s="619" t="n"/>
      <c r="J148" s="619" t="n"/>
      <c r="U148" s="620" t="n"/>
      <c r="X148" s="620" t="n"/>
      <c r="Y148" s="620" t="n"/>
      <c r="Z148" s="620" t="n"/>
      <c r="AA148" s="34">
        <f>T148*0.2+N148*0+O148*0.3+P148*0.5+Q148*0.6+R148*1+S148*1</f>
        <v/>
      </c>
      <c r="AB148" s="34">
        <f>T148*0.2+N148*0.2+O148*0.3+P148*0.5+Q148*0.6+R148*1+S148*1</f>
        <v/>
      </c>
      <c r="AD148" s="34">
        <f>IF($AC148&gt;0,IF(VLOOKUP($AC148,Resource!$B$2:$AE$460,6,FALSE)&gt;0,VLOOKUP($AC148,Resource!$B$2:$AE$460,6,FALSE),"--INPUT--"),"")</f>
        <v/>
      </c>
      <c r="AE148" s="34">
        <f>IF($AC148&gt;0,IF(VLOOKUP($AC148,Resource!$B$2:$AE$460,25,FALSE)&gt;0,VLOOKUP($AC148,Resource!$B$2:$AE$460,25,FALSE),"--INPUT--"),"")</f>
        <v/>
      </c>
      <c r="AG148" s="619" t="n"/>
      <c r="AH148" s="619" t="n"/>
      <c r="AJ148" s="34">
        <f>IF($AI148&gt;0,IF(VLOOKUP($AI148,Resource!$B$2:$AE$460,6,FALSE)&gt;0,VLOOKUP($AI148,Resource!$B$2:$AE$460,6,FALSE),"--INPUT--"),"")</f>
        <v/>
      </c>
      <c r="AK148" s="34">
        <f>IF($AI148&gt;0,IF(VLOOKUP($AI148,Resource!$B$2:$AE$460,25,FALSE)&gt;0,VLOOKUP($AI148,Resource!$B$2:$AE$460,25,FALSE),"--INPUT--"),"")</f>
        <v/>
      </c>
      <c r="AL148" s="619" t="n"/>
      <c r="AM148" s="619" t="n"/>
      <c r="AN148" s="34">
        <f>AA148</f>
        <v/>
      </c>
      <c r="AO148" s="621">
        <f>IF(ISNA(IF(AC148="",0,AN148*VLOOKUP(AC148,Resource!$B$2:$AE$465,8,FALSE))),0,IF(AC148="",0,AN148*VLOOKUP(AC148,Resource!$B$2:$AE$465,8,FALSE)))</f>
        <v/>
      </c>
      <c r="AP148" s="620" t="n"/>
      <c r="AQ148" s="286" t="n"/>
      <c r="AR148" s="34">
        <f>AB148</f>
        <v/>
      </c>
      <c r="AS148" s="621">
        <f>IF(ISNA(IF(AI148="",0,AR148*VLOOKUP(AI148,Resource!$B$2:$AE$465,9,FALSE))),0,IF(AI148="",0,AR148*VLOOKUP(AI148,Resource!$B$2:$AE$465,9,FALSE)))</f>
        <v/>
      </c>
      <c r="AT148" s="620" t="n"/>
      <c r="AU148" s="286" t="n"/>
      <c r="AV148" s="620">
        <f>Z148</f>
        <v/>
      </c>
      <c r="AW148" s="72" t="n"/>
      <c r="BA148" s="620" t="n"/>
      <c r="BC148" s="620">
        <f>AO148+AS148</f>
        <v/>
      </c>
      <c r="BD148" s="620">
        <f>BH148-BC148</f>
        <v/>
      </c>
      <c r="BE148" s="479">
        <f>IF(AV148=0,"        --",BD148/BH148)</f>
        <v/>
      </c>
      <c r="BF148" s="620" t="n"/>
      <c r="BG148" s="620" t="n"/>
      <c r="BH148" s="620">
        <f>Z148+BA148+BF148</f>
        <v/>
      </c>
    </row>
    <row r="149" customFormat="1" s="34">
      <c r="A149" s="618" t="n"/>
      <c r="B149" s="619" t="n"/>
      <c r="J149" s="619" t="n"/>
      <c r="U149" s="620" t="n"/>
      <c r="X149" s="620" t="n"/>
      <c r="Y149" s="620" t="n"/>
      <c r="Z149" s="620" t="n"/>
      <c r="AA149" s="34">
        <f>T149*0.2+N149*0+O149*0.3+P149*0.5+Q149*0.6+R149*1+S149*1</f>
        <v/>
      </c>
      <c r="AB149" s="34">
        <f>T149*0.2+N149*0.2+O149*0.3+P149*0.5+Q149*0.6+R149*1+S149*1</f>
        <v/>
      </c>
      <c r="AD149" s="34">
        <f>IF($AC149&gt;0,IF(VLOOKUP($AC149,Resource!$B$2:$AE$460,6,FALSE)&gt;0,VLOOKUP($AC149,Resource!$B$2:$AE$460,6,FALSE),"--INPUT--"),"")</f>
        <v/>
      </c>
      <c r="AE149" s="34">
        <f>IF($AC149&gt;0,IF(VLOOKUP($AC149,Resource!$B$2:$AE$460,25,FALSE)&gt;0,VLOOKUP($AC149,Resource!$B$2:$AE$460,25,FALSE),"--INPUT--"),"")</f>
        <v/>
      </c>
      <c r="AG149" s="619" t="n"/>
      <c r="AH149" s="619" t="n"/>
      <c r="AJ149" s="34">
        <f>IF($AI149&gt;0,IF(VLOOKUP($AI149,Resource!$B$2:$AE$460,6,FALSE)&gt;0,VLOOKUP($AI149,Resource!$B$2:$AE$460,6,FALSE),"--INPUT--"),"")</f>
        <v/>
      </c>
      <c r="AK149" s="34">
        <f>IF($AI149&gt;0,IF(VLOOKUP($AI149,Resource!$B$2:$AE$460,25,FALSE)&gt;0,VLOOKUP($AI149,Resource!$B$2:$AE$460,25,FALSE),"--INPUT--"),"")</f>
        <v/>
      </c>
      <c r="AL149" s="619" t="n"/>
      <c r="AM149" s="619" t="n"/>
      <c r="AN149" s="34">
        <f>AA149</f>
        <v/>
      </c>
      <c r="AO149" s="621">
        <f>IF(ISNA(IF(AC149="",0,AN149*VLOOKUP(AC149,Resource!$B$2:$AE$465,8,FALSE))),0,IF(AC149="",0,AN149*VLOOKUP(AC149,Resource!$B$2:$AE$465,8,FALSE)))</f>
        <v/>
      </c>
      <c r="AP149" s="620" t="n"/>
      <c r="AQ149" s="286" t="n"/>
      <c r="AR149" s="34">
        <f>AB149</f>
        <v/>
      </c>
      <c r="AS149" s="621">
        <f>IF(ISNA(IF(AI149="",0,AR149*VLOOKUP(AI149,Resource!$B$2:$AE$465,9,FALSE))),0,IF(AI149="",0,AR149*VLOOKUP(AI149,Resource!$B$2:$AE$465,9,FALSE)))</f>
        <v/>
      </c>
      <c r="AT149" s="620" t="n"/>
      <c r="AU149" s="286" t="n"/>
      <c r="AV149" s="620">
        <f>Z149</f>
        <v/>
      </c>
      <c r="AW149" s="72" t="n"/>
      <c r="BA149" s="620" t="n"/>
      <c r="BC149" s="620">
        <f>AO149+AS149</f>
        <v/>
      </c>
      <c r="BD149" s="620">
        <f>BH149-BC149</f>
        <v/>
      </c>
      <c r="BE149" s="479">
        <f>IF(AV149=0,"        --",BD149/BH149)</f>
        <v/>
      </c>
      <c r="BF149" s="620" t="n"/>
      <c r="BG149" s="620" t="n"/>
      <c r="BH149" s="620">
        <f>Z149+BA149+BF149</f>
        <v/>
      </c>
    </row>
    <row r="150" customFormat="1" s="34">
      <c r="A150" s="618" t="n"/>
      <c r="B150" s="619" t="n"/>
      <c r="J150" s="619" t="n"/>
      <c r="U150" s="620" t="n"/>
      <c r="X150" s="620" t="n"/>
      <c r="Y150" s="620" t="n"/>
      <c r="Z150" s="620" t="n"/>
      <c r="AA150" s="34">
        <f>T150*0.2+N150*0+O150*0.3+P150*0.5+Q150*0.6+R150*1+S150*1</f>
        <v/>
      </c>
      <c r="AB150" s="34">
        <f>T150*0.2+N150*0.2+O150*0.3+P150*0.5+Q150*0.6+R150*1+S150*1</f>
        <v/>
      </c>
      <c r="AD150" s="34">
        <f>IF($AC150&gt;0,IF(VLOOKUP($AC150,Resource!$B$2:$AE$460,6,FALSE)&gt;0,VLOOKUP($AC150,Resource!$B$2:$AE$460,6,FALSE),"--INPUT--"),"")</f>
        <v/>
      </c>
      <c r="AE150" s="34">
        <f>IF($AC150&gt;0,IF(VLOOKUP($AC150,Resource!$B$2:$AE$460,25,FALSE)&gt;0,VLOOKUP($AC150,Resource!$B$2:$AE$460,25,FALSE),"--INPUT--"),"")</f>
        <v/>
      </c>
      <c r="AG150" s="619" t="n"/>
      <c r="AH150" s="619" t="n"/>
      <c r="AJ150" s="34">
        <f>IF($AI150&gt;0,IF(VLOOKUP($AI150,Resource!$B$2:$AE$460,6,FALSE)&gt;0,VLOOKUP($AI150,Resource!$B$2:$AE$460,6,FALSE),"--INPUT--"),"")</f>
        <v/>
      </c>
      <c r="AK150" s="34">
        <f>IF($AI150&gt;0,IF(VLOOKUP($AI150,Resource!$B$2:$AE$460,25,FALSE)&gt;0,VLOOKUP($AI150,Resource!$B$2:$AE$460,25,FALSE),"--INPUT--"),"")</f>
        <v/>
      </c>
      <c r="AL150" s="619" t="n"/>
      <c r="AM150" s="619" t="n"/>
      <c r="AN150" s="34">
        <f>AA150</f>
        <v/>
      </c>
      <c r="AO150" s="621">
        <f>IF(ISNA(IF(AC150="",0,AN150*VLOOKUP(AC150,Resource!$B$2:$AE$465,8,FALSE))),0,IF(AC150="",0,AN150*VLOOKUP(AC150,Resource!$B$2:$AE$465,8,FALSE)))</f>
        <v/>
      </c>
      <c r="AP150" s="620" t="n"/>
      <c r="AQ150" s="286" t="n"/>
      <c r="AR150" s="34">
        <f>AB150</f>
        <v/>
      </c>
      <c r="AS150" s="621">
        <f>IF(ISNA(IF(AI150="",0,AR150*VLOOKUP(AI150,Resource!$B$2:$AE$465,9,FALSE))),0,IF(AI150="",0,AR150*VLOOKUP(AI150,Resource!$B$2:$AE$465,9,FALSE)))</f>
        <v/>
      </c>
      <c r="AT150" s="620" t="n"/>
      <c r="AU150" s="286" t="n"/>
      <c r="AV150" s="620">
        <f>Z150</f>
        <v/>
      </c>
      <c r="AW150" s="72" t="n"/>
      <c r="BA150" s="620" t="n"/>
      <c r="BC150" s="620">
        <f>AO150+AS150</f>
        <v/>
      </c>
      <c r="BD150" s="620">
        <f>BH150-BC150</f>
        <v/>
      </c>
      <c r="BE150" s="479">
        <f>IF(AV150=0,"        --",BD150/BH150)</f>
        <v/>
      </c>
      <c r="BF150" s="620" t="n"/>
      <c r="BG150" s="620" t="n"/>
      <c r="BH150" s="620">
        <f>Z150+BA150+BF150</f>
        <v/>
      </c>
    </row>
    <row r="151" customFormat="1" s="34">
      <c r="A151" s="618" t="n"/>
      <c r="B151" s="619" t="n"/>
      <c r="J151" s="619" t="n"/>
      <c r="U151" s="620" t="n"/>
      <c r="X151" s="620" t="n"/>
      <c r="Y151" s="620" t="n"/>
      <c r="Z151" s="620" t="n"/>
      <c r="AA151" s="34">
        <f>T151*0.2+N151*0+O151*0.3+P151*0.5+Q151*0.6+R151*1+S151*1</f>
        <v/>
      </c>
      <c r="AB151" s="34">
        <f>T151*0.2+N151*0.2+O151*0.3+P151*0.5+Q151*0.6+R151*1+S151*1</f>
        <v/>
      </c>
      <c r="AD151" s="34">
        <f>IF($AC151&gt;0,IF(VLOOKUP($AC151,Resource!$B$2:$AE$460,6,FALSE)&gt;0,VLOOKUP($AC151,Resource!$B$2:$AE$460,6,FALSE),"--INPUT--"),"")</f>
        <v/>
      </c>
      <c r="AE151" s="34">
        <f>IF($AC151&gt;0,IF(VLOOKUP($AC151,Resource!$B$2:$AE$460,25,FALSE)&gt;0,VLOOKUP($AC151,Resource!$B$2:$AE$460,25,FALSE),"--INPUT--"),"")</f>
        <v/>
      </c>
      <c r="AG151" s="619" t="n"/>
      <c r="AH151" s="619" t="n"/>
      <c r="AJ151" s="34">
        <f>IF($AI151&gt;0,IF(VLOOKUP($AI151,Resource!$B$2:$AE$460,6,FALSE)&gt;0,VLOOKUP($AI151,Resource!$B$2:$AE$460,6,FALSE),"--INPUT--"),"")</f>
        <v/>
      </c>
      <c r="AK151" s="34">
        <f>IF($AI151&gt;0,IF(VLOOKUP($AI151,Resource!$B$2:$AE$460,25,FALSE)&gt;0,VLOOKUP($AI151,Resource!$B$2:$AE$460,25,FALSE),"--INPUT--"),"")</f>
        <v/>
      </c>
      <c r="AL151" s="619" t="n"/>
      <c r="AM151" s="619" t="n"/>
      <c r="AN151" s="34">
        <f>AA151</f>
        <v/>
      </c>
      <c r="AO151" s="621">
        <f>IF(ISNA(IF(AC151="",0,AN151*VLOOKUP(AC151,Resource!$B$2:$AE$465,8,FALSE))),0,IF(AC151="",0,AN151*VLOOKUP(AC151,Resource!$B$2:$AE$465,8,FALSE)))</f>
        <v/>
      </c>
      <c r="AP151" s="620" t="n"/>
      <c r="AQ151" s="286" t="n"/>
      <c r="AR151" s="34">
        <f>AB151</f>
        <v/>
      </c>
      <c r="AS151" s="621">
        <f>IF(ISNA(IF(AI151="",0,AR151*VLOOKUP(AI151,Resource!$B$2:$AE$465,9,FALSE))),0,IF(AI151="",0,AR151*VLOOKUP(AI151,Resource!$B$2:$AE$465,9,FALSE)))</f>
        <v/>
      </c>
      <c r="AT151" s="620" t="n"/>
      <c r="AU151" s="286" t="n"/>
      <c r="AV151" s="620">
        <f>Z151</f>
        <v/>
      </c>
      <c r="AW151" s="72" t="n"/>
      <c r="BA151" s="620" t="n"/>
      <c r="BC151" s="620">
        <f>AO151+AS151</f>
        <v/>
      </c>
      <c r="BD151" s="620">
        <f>BH151-BC151</f>
        <v/>
      </c>
      <c r="BE151" s="479">
        <f>IF(AV151=0,"        --",BD151/BH151)</f>
        <v/>
      </c>
      <c r="BF151" s="620" t="n"/>
      <c r="BG151" s="620" t="n"/>
      <c r="BH151" s="620">
        <f>Z151+BA151+BF151</f>
        <v/>
      </c>
    </row>
    <row r="152" customFormat="1" s="34">
      <c r="A152" s="618" t="n"/>
      <c r="B152" s="619" t="n"/>
      <c r="J152" s="619" t="n"/>
      <c r="U152" s="620" t="n"/>
      <c r="X152" s="620" t="n"/>
      <c r="Y152" s="620" t="n"/>
      <c r="Z152" s="620" t="n"/>
      <c r="AA152" s="34">
        <f>T152*0.2+N152*0+O152*0.3+P152*0.5+Q152*0.6+R152*1+S152*1</f>
        <v/>
      </c>
      <c r="AB152" s="34">
        <f>T152*0.2+N152*0.2+O152*0.3+P152*0.5+Q152*0.6+R152*1+S152*1</f>
        <v/>
      </c>
      <c r="AD152" s="34">
        <f>IF($AC152&gt;0,IF(VLOOKUP($AC152,Resource!$B$2:$AE$460,6,FALSE)&gt;0,VLOOKUP($AC152,Resource!$B$2:$AE$460,6,FALSE),"--INPUT--"),"")</f>
        <v/>
      </c>
      <c r="AE152" s="34">
        <f>IF($AC152&gt;0,IF(VLOOKUP($AC152,Resource!$B$2:$AE$460,25,FALSE)&gt;0,VLOOKUP($AC152,Resource!$B$2:$AE$460,25,FALSE),"--INPUT--"),"")</f>
        <v/>
      </c>
      <c r="AG152" s="619" t="n"/>
      <c r="AH152" s="619" t="n"/>
      <c r="AJ152" s="34">
        <f>IF($AI152&gt;0,IF(VLOOKUP($AI152,Resource!$B$2:$AE$460,6,FALSE)&gt;0,VLOOKUP($AI152,Resource!$B$2:$AE$460,6,FALSE),"--INPUT--"),"")</f>
        <v/>
      </c>
      <c r="AK152" s="34">
        <f>IF($AI152&gt;0,IF(VLOOKUP($AI152,Resource!$B$2:$AE$460,25,FALSE)&gt;0,VLOOKUP($AI152,Resource!$B$2:$AE$460,25,FALSE),"--INPUT--"),"")</f>
        <v/>
      </c>
      <c r="AL152" s="619" t="n"/>
      <c r="AM152" s="619" t="n"/>
      <c r="AN152" s="34">
        <f>AA152</f>
        <v/>
      </c>
      <c r="AO152" s="621">
        <f>IF(ISNA(IF(AC152="",0,AN152*VLOOKUP(AC152,Resource!$B$2:$AE$465,8,FALSE))),0,IF(AC152="",0,AN152*VLOOKUP(AC152,Resource!$B$2:$AE$465,8,FALSE)))</f>
        <v/>
      </c>
      <c r="AP152" s="620" t="n"/>
      <c r="AQ152" s="286" t="n"/>
      <c r="AR152" s="34">
        <f>AB152</f>
        <v/>
      </c>
      <c r="AS152" s="621">
        <f>IF(ISNA(IF(AI152="",0,AR152*VLOOKUP(AI152,Resource!$B$2:$AE$465,9,FALSE))),0,IF(AI152="",0,AR152*VLOOKUP(AI152,Resource!$B$2:$AE$465,9,FALSE)))</f>
        <v/>
      </c>
      <c r="AT152" s="620" t="n"/>
      <c r="AU152" s="286" t="n"/>
      <c r="AV152" s="620">
        <f>Z152</f>
        <v/>
      </c>
      <c r="AW152" s="72" t="n"/>
      <c r="BA152" s="620" t="n"/>
      <c r="BC152" s="620">
        <f>AO152+AS152</f>
        <v/>
      </c>
      <c r="BD152" s="620">
        <f>BH152-BC152</f>
        <v/>
      </c>
      <c r="BE152" s="479">
        <f>IF(AV152=0,"        --",BD152/BH152)</f>
        <v/>
      </c>
      <c r="BF152" s="620" t="n"/>
      <c r="BG152" s="620" t="n"/>
      <c r="BH152" s="620">
        <f>Z152+BA152+BF152</f>
        <v/>
      </c>
    </row>
    <row r="153" customFormat="1" s="34">
      <c r="A153" s="618" t="n"/>
      <c r="B153" s="619" t="n"/>
      <c r="J153" s="619" t="n"/>
      <c r="U153" s="620" t="n"/>
      <c r="X153" s="620" t="n"/>
      <c r="Y153" s="620" t="n"/>
      <c r="Z153" s="620" t="n"/>
      <c r="AA153" s="34">
        <f>T153*0.2+N153*0+O153*0.3+P153*0.5+Q153*0.6+R153*1+S153*1</f>
        <v/>
      </c>
      <c r="AB153" s="34">
        <f>T153*0.2+N153*0.2+O153*0.3+P153*0.5+Q153*0.6+R153*1+S153*1</f>
        <v/>
      </c>
      <c r="AD153" s="34">
        <f>IF($AC153&gt;0,IF(VLOOKUP($AC153,Resource!$B$2:$AE$460,6,FALSE)&gt;0,VLOOKUP($AC153,Resource!$B$2:$AE$460,6,FALSE),"--INPUT--"),"")</f>
        <v/>
      </c>
      <c r="AE153" s="34">
        <f>IF($AC153&gt;0,IF(VLOOKUP($AC153,Resource!$B$2:$AE$460,25,FALSE)&gt;0,VLOOKUP($AC153,Resource!$B$2:$AE$460,25,FALSE),"--INPUT--"),"")</f>
        <v/>
      </c>
      <c r="AG153" s="619" t="n"/>
      <c r="AH153" s="619" t="n"/>
      <c r="AJ153" s="34">
        <f>IF($AI153&gt;0,IF(VLOOKUP($AI153,Resource!$B$2:$AE$460,6,FALSE)&gt;0,VLOOKUP($AI153,Resource!$B$2:$AE$460,6,FALSE),"--INPUT--"),"")</f>
        <v/>
      </c>
      <c r="AK153" s="34">
        <f>IF($AI153&gt;0,IF(VLOOKUP($AI153,Resource!$B$2:$AE$460,25,FALSE)&gt;0,VLOOKUP($AI153,Resource!$B$2:$AE$460,25,FALSE),"--INPUT--"),"")</f>
        <v/>
      </c>
      <c r="AL153" s="619" t="n"/>
      <c r="AM153" s="619" t="n"/>
      <c r="AN153" s="34">
        <f>AA153</f>
        <v/>
      </c>
      <c r="AO153" s="621">
        <f>IF(ISNA(IF(AC153="",0,AN153*VLOOKUP(AC153,Resource!$B$2:$AE$465,8,FALSE))),0,IF(AC153="",0,AN153*VLOOKUP(AC153,Resource!$B$2:$AE$465,8,FALSE)))</f>
        <v/>
      </c>
      <c r="AP153" s="620" t="n"/>
      <c r="AQ153" s="286" t="n"/>
      <c r="AR153" s="34">
        <f>AB153</f>
        <v/>
      </c>
      <c r="AS153" s="621">
        <f>IF(ISNA(IF(AI153="",0,AR153*VLOOKUP(AI153,Resource!$B$2:$AE$465,9,FALSE))),0,IF(AI153="",0,AR153*VLOOKUP(AI153,Resource!$B$2:$AE$465,9,FALSE)))</f>
        <v/>
      </c>
      <c r="AT153" s="620" t="n"/>
      <c r="AU153" s="286" t="n"/>
      <c r="AV153" s="620">
        <f>Z153</f>
        <v/>
      </c>
      <c r="AW153" s="72" t="n"/>
      <c r="BA153" s="620" t="n"/>
      <c r="BC153" s="620">
        <f>AO153+AS153</f>
        <v/>
      </c>
      <c r="BD153" s="620">
        <f>BH153-BC153</f>
        <v/>
      </c>
      <c r="BE153" s="479">
        <f>IF(AV153=0,"        --",BD153/BH153)</f>
        <v/>
      </c>
      <c r="BF153" s="620" t="n"/>
      <c r="BG153" s="620" t="n"/>
      <c r="BH153" s="620">
        <f>Z153+BA153+BF153</f>
        <v/>
      </c>
    </row>
    <row r="154" customFormat="1" s="34">
      <c r="A154" s="618" t="n"/>
      <c r="B154" s="619" t="n"/>
      <c r="J154" s="619" t="n"/>
      <c r="U154" s="620" t="n"/>
      <c r="X154" s="620" t="n"/>
      <c r="Y154" s="620" t="n"/>
      <c r="Z154" s="620" t="n"/>
      <c r="AA154" s="34">
        <f>T154*0.2+N154*0+O154*0.3+P154*0.5+Q154*0.6+R154*1+S154*1</f>
        <v/>
      </c>
      <c r="AB154" s="34">
        <f>T154*0.2+N154*0.2+O154*0.3+P154*0.5+Q154*0.6+R154*1+S154*1</f>
        <v/>
      </c>
      <c r="AD154" s="34">
        <f>IF($AC154&gt;0,IF(VLOOKUP($AC154,Resource!$B$2:$AE$460,6,FALSE)&gt;0,VLOOKUP($AC154,Resource!$B$2:$AE$460,6,FALSE),"--INPUT--"),"")</f>
        <v/>
      </c>
      <c r="AE154" s="34">
        <f>IF($AC154&gt;0,IF(VLOOKUP($AC154,Resource!$B$2:$AE$460,25,FALSE)&gt;0,VLOOKUP($AC154,Resource!$B$2:$AE$460,25,FALSE),"--INPUT--"),"")</f>
        <v/>
      </c>
      <c r="AG154" s="619" t="n"/>
      <c r="AH154" s="619" t="n"/>
      <c r="AJ154" s="34">
        <f>IF($AI154&gt;0,IF(VLOOKUP($AI154,Resource!$B$2:$AE$460,6,FALSE)&gt;0,VLOOKUP($AI154,Resource!$B$2:$AE$460,6,FALSE),"--INPUT--"),"")</f>
        <v/>
      </c>
      <c r="AK154" s="34">
        <f>IF($AI154&gt;0,IF(VLOOKUP($AI154,Resource!$B$2:$AE$460,25,FALSE)&gt;0,VLOOKUP($AI154,Resource!$B$2:$AE$460,25,FALSE),"--INPUT--"),"")</f>
        <v/>
      </c>
      <c r="AL154" s="619" t="n"/>
      <c r="AM154" s="619" t="n"/>
      <c r="AN154" s="34">
        <f>AA154</f>
        <v/>
      </c>
      <c r="AO154" s="621">
        <f>IF(ISNA(IF(AC154="",0,AN154*VLOOKUP(AC154,Resource!$B$2:$AE$465,8,FALSE))),0,IF(AC154="",0,AN154*VLOOKUP(AC154,Resource!$B$2:$AE$465,8,FALSE)))</f>
        <v/>
      </c>
      <c r="AP154" s="620" t="n"/>
      <c r="AQ154" s="286" t="n"/>
      <c r="AR154" s="34">
        <f>AB154</f>
        <v/>
      </c>
      <c r="AS154" s="621">
        <f>IF(ISNA(IF(AI154="",0,AR154*VLOOKUP(AI154,Resource!$B$2:$AE$465,9,FALSE))),0,IF(AI154="",0,AR154*VLOOKUP(AI154,Resource!$B$2:$AE$465,9,FALSE)))</f>
        <v/>
      </c>
      <c r="AT154" s="620" t="n"/>
      <c r="AU154" s="286" t="n"/>
      <c r="AV154" s="620">
        <f>Z154</f>
        <v/>
      </c>
      <c r="AW154" s="72" t="n"/>
      <c r="BA154" s="620" t="n"/>
      <c r="BC154" s="620">
        <f>AO154+AS154</f>
        <v/>
      </c>
      <c r="BD154" s="620">
        <f>BH154-BC154</f>
        <v/>
      </c>
      <c r="BE154" s="479">
        <f>IF(AV154=0,"        --",BD154/BH154)</f>
        <v/>
      </c>
      <c r="BF154" s="620" t="n"/>
      <c r="BG154" s="620" t="n"/>
      <c r="BH154" s="620">
        <f>Z154+BA154+BF154</f>
        <v/>
      </c>
    </row>
    <row r="155" customFormat="1" s="34">
      <c r="A155" s="618" t="n"/>
      <c r="B155" s="619" t="n"/>
      <c r="J155" s="619" t="n"/>
      <c r="U155" s="620" t="n"/>
      <c r="X155" s="620" t="n"/>
      <c r="Y155" s="620" t="n"/>
      <c r="Z155" s="620" t="n"/>
      <c r="AA155" s="34">
        <f>T155*0.2+N155*0+O155*0.3+P155*0.5+Q155*0.6+R155*1+S155*1</f>
        <v/>
      </c>
      <c r="AB155" s="34">
        <f>T155*0.2+N155*0.2+O155*0.3+P155*0.5+Q155*0.6+R155*1+S155*1</f>
        <v/>
      </c>
      <c r="AD155" s="34">
        <f>IF($AC155&gt;0,IF(VLOOKUP($AC155,Resource!$B$2:$AE$460,6,FALSE)&gt;0,VLOOKUP($AC155,Resource!$B$2:$AE$460,6,FALSE),"--INPUT--"),"")</f>
        <v/>
      </c>
      <c r="AE155" s="34">
        <f>IF($AC155&gt;0,IF(VLOOKUP($AC155,Resource!$B$2:$AE$460,25,FALSE)&gt;0,VLOOKUP($AC155,Resource!$B$2:$AE$460,25,FALSE),"--INPUT--"),"")</f>
        <v/>
      </c>
      <c r="AG155" s="619" t="n"/>
      <c r="AH155" s="619" t="n"/>
      <c r="AJ155" s="34">
        <f>IF($AI155&gt;0,IF(VLOOKUP($AI155,Resource!$B$2:$AE$460,6,FALSE)&gt;0,VLOOKUP($AI155,Resource!$B$2:$AE$460,6,FALSE),"--INPUT--"),"")</f>
        <v/>
      </c>
      <c r="AK155" s="34">
        <f>IF($AI155&gt;0,IF(VLOOKUP($AI155,Resource!$B$2:$AE$460,25,FALSE)&gt;0,VLOOKUP($AI155,Resource!$B$2:$AE$460,25,FALSE),"--INPUT--"),"")</f>
        <v/>
      </c>
      <c r="AL155" s="619" t="n"/>
      <c r="AM155" s="619" t="n"/>
      <c r="AN155" s="34">
        <f>AA155</f>
        <v/>
      </c>
      <c r="AO155" s="621">
        <f>IF(ISNA(IF(AC155="",0,AN155*VLOOKUP(AC155,Resource!$B$2:$AE$465,8,FALSE))),0,IF(AC155="",0,AN155*VLOOKUP(AC155,Resource!$B$2:$AE$465,8,FALSE)))</f>
        <v/>
      </c>
      <c r="AP155" s="620" t="n"/>
      <c r="AQ155" s="286" t="n"/>
      <c r="AR155" s="34">
        <f>AB155</f>
        <v/>
      </c>
      <c r="AS155" s="621">
        <f>IF(ISNA(IF(AI155="",0,AR155*VLOOKUP(AI155,Resource!$B$2:$AE$465,9,FALSE))),0,IF(AI155="",0,AR155*VLOOKUP(AI155,Resource!$B$2:$AE$465,9,FALSE)))</f>
        <v/>
      </c>
      <c r="AT155" s="620" t="n"/>
      <c r="AU155" s="286" t="n"/>
      <c r="AV155" s="620">
        <f>Z155</f>
        <v/>
      </c>
      <c r="AW155" s="72" t="n"/>
      <c r="BA155" s="620" t="n"/>
      <c r="BC155" s="620">
        <f>AO155+AS155</f>
        <v/>
      </c>
      <c r="BD155" s="620">
        <f>BH155-BC155</f>
        <v/>
      </c>
      <c r="BE155" s="479">
        <f>IF(AV155=0,"        --",BD155/BH155)</f>
        <v/>
      </c>
      <c r="BF155" s="620" t="n"/>
      <c r="BG155" s="620" t="n"/>
      <c r="BH155" s="620">
        <f>Z155+BA155+BF155</f>
        <v/>
      </c>
    </row>
    <row r="156" customFormat="1" s="34">
      <c r="A156" s="618" t="n"/>
      <c r="B156" s="619" t="n"/>
      <c r="J156" s="619" t="n"/>
      <c r="U156" s="620" t="n"/>
      <c r="X156" s="620" t="n"/>
      <c r="Y156" s="620" t="n"/>
      <c r="Z156" s="620" t="n"/>
      <c r="AA156" s="34">
        <f>T156*0.2+N156*0+O156*0.3+P156*0.5+Q156*0.6+R156*1+S156*1</f>
        <v/>
      </c>
      <c r="AB156" s="34">
        <f>T156*0.2+N156*0.2+O156*0.3+P156*0.5+Q156*0.6+R156*1+S156*1</f>
        <v/>
      </c>
      <c r="AD156" s="34">
        <f>IF($AC156&gt;0,IF(VLOOKUP($AC156,Resource!$B$2:$AE$460,6,FALSE)&gt;0,VLOOKUP($AC156,Resource!$B$2:$AE$460,6,FALSE),"--INPUT--"),"")</f>
        <v/>
      </c>
      <c r="AE156" s="34">
        <f>IF($AC156&gt;0,IF(VLOOKUP($AC156,Resource!$B$2:$AE$460,25,FALSE)&gt;0,VLOOKUP($AC156,Resource!$B$2:$AE$460,25,FALSE),"--INPUT--"),"")</f>
        <v/>
      </c>
      <c r="AG156" s="619" t="n"/>
      <c r="AH156" s="619" t="n"/>
      <c r="AJ156" s="34">
        <f>IF($AI156&gt;0,IF(VLOOKUP($AI156,Resource!$B$2:$AE$460,6,FALSE)&gt;0,VLOOKUP($AI156,Resource!$B$2:$AE$460,6,FALSE),"--INPUT--"),"")</f>
        <v/>
      </c>
      <c r="AK156" s="34">
        <f>IF($AI156&gt;0,IF(VLOOKUP($AI156,Resource!$B$2:$AE$460,25,FALSE)&gt;0,VLOOKUP($AI156,Resource!$B$2:$AE$460,25,FALSE),"--INPUT--"),"")</f>
        <v/>
      </c>
      <c r="AL156" s="619" t="n"/>
      <c r="AM156" s="619" t="n"/>
      <c r="AN156" s="34">
        <f>AA156</f>
        <v/>
      </c>
      <c r="AO156" s="621">
        <f>IF(ISNA(IF(AC156="",0,AN156*VLOOKUP(AC156,Resource!$B$2:$AE$465,8,FALSE))),0,IF(AC156="",0,AN156*VLOOKUP(AC156,Resource!$B$2:$AE$465,8,FALSE)))</f>
        <v/>
      </c>
      <c r="AP156" s="620" t="n"/>
      <c r="AQ156" s="286" t="n"/>
      <c r="AR156" s="34">
        <f>AB156</f>
        <v/>
      </c>
      <c r="AS156" s="621">
        <f>IF(ISNA(IF(AI156="",0,AR156*VLOOKUP(AI156,Resource!$B$2:$AE$465,9,FALSE))),0,IF(AI156="",0,AR156*VLOOKUP(AI156,Resource!$B$2:$AE$465,9,FALSE)))</f>
        <v/>
      </c>
      <c r="AT156" s="620" t="n"/>
      <c r="AU156" s="286" t="n"/>
      <c r="AV156" s="620">
        <f>Z156</f>
        <v/>
      </c>
      <c r="AW156" s="72" t="n"/>
      <c r="BA156" s="620" t="n"/>
      <c r="BC156" s="620">
        <f>AO156+AS156</f>
        <v/>
      </c>
      <c r="BD156" s="620">
        <f>BH156-BC156</f>
        <v/>
      </c>
      <c r="BE156" s="479">
        <f>IF(AV156=0,"        --",BD156/BH156)</f>
        <v/>
      </c>
      <c r="BF156" s="620" t="n"/>
      <c r="BG156" s="620" t="n"/>
      <c r="BH156" s="620">
        <f>Z156+BA156+BF156</f>
        <v/>
      </c>
    </row>
    <row r="157" customFormat="1" s="34">
      <c r="A157" s="618" t="n"/>
      <c r="B157" s="619" t="n"/>
      <c r="J157" s="619" t="n"/>
      <c r="U157" s="620" t="n"/>
      <c r="X157" s="620" t="n"/>
      <c r="Y157" s="620" t="n"/>
      <c r="Z157" s="620" t="n"/>
      <c r="AA157" s="34">
        <f>T157*0.2+N157*0+O157*0.3+P157*0.5+Q157*0.6+R157*1+S157*1</f>
        <v/>
      </c>
      <c r="AB157" s="34">
        <f>T157*0.2+N157*0.2+O157*0.3+P157*0.5+Q157*0.6+R157*1+S157*1</f>
        <v/>
      </c>
      <c r="AD157" s="34">
        <f>IF($AC157&gt;0,IF(VLOOKUP($AC157,Resource!$B$2:$AE$460,6,FALSE)&gt;0,VLOOKUP($AC157,Resource!$B$2:$AE$460,6,FALSE),"--INPUT--"),"")</f>
        <v/>
      </c>
      <c r="AE157" s="34">
        <f>IF($AC157&gt;0,IF(VLOOKUP($AC157,Resource!$B$2:$AE$460,25,FALSE)&gt;0,VLOOKUP($AC157,Resource!$B$2:$AE$460,25,FALSE),"--INPUT--"),"")</f>
        <v/>
      </c>
      <c r="AG157" s="619" t="n"/>
      <c r="AH157" s="619" t="n"/>
      <c r="AJ157" s="34">
        <f>IF($AI157&gt;0,IF(VLOOKUP($AI157,Resource!$B$2:$AE$460,6,FALSE)&gt;0,VLOOKUP($AI157,Resource!$B$2:$AE$460,6,FALSE),"--INPUT--"),"")</f>
        <v/>
      </c>
      <c r="AK157" s="34">
        <f>IF($AI157&gt;0,IF(VLOOKUP($AI157,Resource!$B$2:$AE$460,25,FALSE)&gt;0,VLOOKUP($AI157,Resource!$B$2:$AE$460,25,FALSE),"--INPUT--"),"")</f>
        <v/>
      </c>
      <c r="AL157" s="619" t="n"/>
      <c r="AM157" s="619" t="n"/>
      <c r="AN157" s="34">
        <f>AA157</f>
        <v/>
      </c>
      <c r="AO157" s="621">
        <f>IF(ISNA(IF(AC157="",0,AN157*VLOOKUP(AC157,Resource!$B$2:$AE$465,8,FALSE))),0,IF(AC157="",0,AN157*VLOOKUP(AC157,Resource!$B$2:$AE$465,8,FALSE)))</f>
        <v/>
      </c>
      <c r="AP157" s="620" t="n"/>
      <c r="AQ157" s="286" t="n"/>
      <c r="AR157" s="34">
        <f>AB157</f>
        <v/>
      </c>
      <c r="AS157" s="621">
        <f>IF(ISNA(IF(AI157="",0,AR157*VLOOKUP(AI157,Resource!$B$2:$AE$465,9,FALSE))),0,IF(AI157="",0,AR157*VLOOKUP(AI157,Resource!$B$2:$AE$465,9,FALSE)))</f>
        <v/>
      </c>
      <c r="AT157" s="620" t="n"/>
      <c r="AU157" s="286" t="n"/>
      <c r="AV157" s="620">
        <f>Z157</f>
        <v/>
      </c>
      <c r="AW157" s="72" t="n"/>
      <c r="BA157" s="620" t="n"/>
      <c r="BC157" s="620">
        <f>AO157+AS157</f>
        <v/>
      </c>
      <c r="BD157" s="620">
        <f>BH157-BC157</f>
        <v/>
      </c>
      <c r="BE157" s="479">
        <f>IF(AV157=0,"        --",BD157/BH157)</f>
        <v/>
      </c>
      <c r="BF157" s="620" t="n"/>
      <c r="BG157" s="620" t="n"/>
      <c r="BH157" s="620">
        <f>Z157+BA157+BF157</f>
        <v/>
      </c>
    </row>
    <row r="158" customFormat="1" s="34">
      <c r="A158" s="618" t="n"/>
      <c r="B158" s="619" t="n"/>
      <c r="J158" s="619" t="n"/>
      <c r="U158" s="620" t="n"/>
      <c r="X158" s="620" t="n"/>
      <c r="Y158" s="620" t="n"/>
      <c r="Z158" s="620" t="n"/>
      <c r="AA158" s="34">
        <f>T158*0.2+N158*0+O158*0.3+P158*0.5+Q158*0.6+R158*1+S158*1</f>
        <v/>
      </c>
      <c r="AB158" s="34">
        <f>T158*0.2+N158*0.2+O158*0.3+P158*0.5+Q158*0.6+R158*1+S158*1</f>
        <v/>
      </c>
      <c r="AD158" s="34">
        <f>IF($AC158&gt;0,IF(VLOOKUP($AC158,Resource!$B$2:$AE$460,6,FALSE)&gt;0,VLOOKUP($AC158,Resource!$B$2:$AE$460,6,FALSE),"--INPUT--"),"")</f>
        <v/>
      </c>
      <c r="AE158" s="34">
        <f>IF($AC158&gt;0,IF(VLOOKUP($AC158,Resource!$B$2:$AE$460,25,FALSE)&gt;0,VLOOKUP($AC158,Resource!$B$2:$AE$460,25,FALSE),"--INPUT--"),"")</f>
        <v/>
      </c>
      <c r="AG158" s="619" t="n"/>
      <c r="AH158" s="619" t="n"/>
      <c r="AJ158" s="34">
        <f>IF($AI158&gt;0,IF(VLOOKUP($AI158,Resource!$B$2:$AE$460,6,FALSE)&gt;0,VLOOKUP($AI158,Resource!$B$2:$AE$460,6,FALSE),"--INPUT--"),"")</f>
        <v/>
      </c>
      <c r="AK158" s="34">
        <f>IF($AI158&gt;0,IF(VLOOKUP($AI158,Resource!$B$2:$AE$460,25,FALSE)&gt;0,VLOOKUP($AI158,Resource!$B$2:$AE$460,25,FALSE),"--INPUT--"),"")</f>
        <v/>
      </c>
      <c r="AL158" s="619" t="n"/>
      <c r="AM158" s="619" t="n"/>
      <c r="AN158" s="34">
        <f>AA158</f>
        <v/>
      </c>
      <c r="AO158" s="621">
        <f>IF(ISNA(IF(AC158="",0,AN158*VLOOKUP(AC158,Resource!$B$2:$AE$465,8,FALSE))),0,IF(AC158="",0,AN158*VLOOKUP(AC158,Resource!$B$2:$AE$465,8,FALSE)))</f>
        <v/>
      </c>
      <c r="AP158" s="620" t="n"/>
      <c r="AQ158" s="286" t="n"/>
      <c r="AR158" s="34">
        <f>AB158</f>
        <v/>
      </c>
      <c r="AS158" s="621">
        <f>IF(ISNA(IF(AI158="",0,AR158*VLOOKUP(AI158,Resource!$B$2:$AE$465,9,FALSE))),0,IF(AI158="",0,AR158*VLOOKUP(AI158,Resource!$B$2:$AE$465,9,FALSE)))</f>
        <v/>
      </c>
      <c r="AT158" s="620" t="n"/>
      <c r="AU158" s="286" t="n"/>
      <c r="AV158" s="620">
        <f>Z158</f>
        <v/>
      </c>
      <c r="AW158" s="72" t="n"/>
      <c r="BA158" s="620" t="n"/>
      <c r="BC158" s="620">
        <f>AO158+AS158</f>
        <v/>
      </c>
      <c r="BD158" s="620">
        <f>BH158-BC158</f>
        <v/>
      </c>
      <c r="BE158" s="479">
        <f>IF(AV158=0,"        --",BD158/BH158)</f>
        <v/>
      </c>
      <c r="BF158" s="620" t="n"/>
      <c r="BG158" s="620" t="n"/>
      <c r="BH158" s="620">
        <f>Z158+BA158+BF158</f>
        <v/>
      </c>
    </row>
    <row r="159" customFormat="1" s="34">
      <c r="A159" s="618" t="n"/>
      <c r="B159" s="619" t="n"/>
      <c r="J159" s="619" t="n"/>
      <c r="U159" s="620" t="n"/>
      <c r="X159" s="620" t="n"/>
      <c r="Y159" s="620" t="n"/>
      <c r="Z159" s="620" t="n"/>
      <c r="AA159" s="34">
        <f>T159*0.2+N159*0+O159*0.3+P159*0.5+Q159*0.6+R159*1+S159*1</f>
        <v/>
      </c>
      <c r="AB159" s="34">
        <f>T159*0.2+N159*0.2+O159*0.3+P159*0.5+Q159*0.6+R159*1+S159*1</f>
        <v/>
      </c>
      <c r="AD159" s="34">
        <f>IF($AC159&gt;0,IF(VLOOKUP($AC159,Resource!$B$2:$AE$460,6,FALSE)&gt;0,VLOOKUP($AC159,Resource!$B$2:$AE$460,6,FALSE),"--INPUT--"),"")</f>
        <v/>
      </c>
      <c r="AE159" s="34">
        <f>IF($AC159&gt;0,IF(VLOOKUP($AC159,Resource!$B$2:$AE$460,25,FALSE)&gt;0,VLOOKUP($AC159,Resource!$B$2:$AE$460,25,FALSE),"--INPUT--"),"")</f>
        <v/>
      </c>
      <c r="AG159" s="619" t="n"/>
      <c r="AH159" s="619" t="n"/>
      <c r="AJ159" s="34">
        <f>IF($AI159&gt;0,IF(VLOOKUP($AI159,Resource!$B$2:$AE$460,6,FALSE)&gt;0,VLOOKUP($AI159,Resource!$B$2:$AE$460,6,FALSE),"--INPUT--"),"")</f>
        <v/>
      </c>
      <c r="AK159" s="34">
        <f>IF($AI159&gt;0,IF(VLOOKUP($AI159,Resource!$B$2:$AE$460,25,FALSE)&gt;0,VLOOKUP($AI159,Resource!$B$2:$AE$460,25,FALSE),"--INPUT--"),"")</f>
        <v/>
      </c>
      <c r="AL159" s="619" t="n"/>
      <c r="AM159" s="619" t="n"/>
      <c r="AN159" s="34">
        <f>AA159</f>
        <v/>
      </c>
      <c r="AO159" s="621">
        <f>IF(ISNA(IF(AC159="",0,AN159*VLOOKUP(AC159,Resource!$B$2:$AE$465,8,FALSE))),0,IF(AC159="",0,AN159*VLOOKUP(AC159,Resource!$B$2:$AE$465,8,FALSE)))</f>
        <v/>
      </c>
      <c r="AP159" s="620" t="n"/>
      <c r="AQ159" s="286" t="n"/>
      <c r="AR159" s="34">
        <f>AB159</f>
        <v/>
      </c>
      <c r="AS159" s="621">
        <f>IF(ISNA(IF(AI159="",0,AR159*VLOOKUP(AI159,Resource!$B$2:$AE$465,9,FALSE))),0,IF(AI159="",0,AR159*VLOOKUP(AI159,Resource!$B$2:$AE$465,9,FALSE)))</f>
        <v/>
      </c>
      <c r="AT159" s="620" t="n"/>
      <c r="AU159" s="286" t="n"/>
      <c r="AV159" s="620">
        <f>Z159</f>
        <v/>
      </c>
      <c r="AW159" s="72" t="n"/>
      <c r="BA159" s="620" t="n"/>
      <c r="BC159" s="620">
        <f>AO159+AS159</f>
        <v/>
      </c>
      <c r="BD159" s="620">
        <f>BH159-BC159</f>
        <v/>
      </c>
      <c r="BE159" s="479">
        <f>IF(AV159=0,"        --",BD159/BH159)</f>
        <v/>
      </c>
      <c r="BF159" s="620" t="n"/>
      <c r="BG159" s="620" t="n"/>
      <c r="BH159" s="620">
        <f>Z159+BA159+BF159</f>
        <v/>
      </c>
    </row>
    <row r="160" customFormat="1" s="34">
      <c r="A160" s="618" t="n"/>
      <c r="B160" s="619" t="n"/>
      <c r="J160" s="619" t="n"/>
      <c r="U160" s="620" t="n"/>
      <c r="X160" s="620" t="n"/>
      <c r="Y160" s="620" t="n"/>
      <c r="Z160" s="620" t="n"/>
      <c r="AA160" s="34">
        <f>T160*0.2+N160*0+O160*0.3+P160*0.5+Q160*0.6+R160*1+S160*1</f>
        <v/>
      </c>
      <c r="AB160" s="34">
        <f>T160*0.2+N160*0.2+O160*0.3+P160*0.5+Q160*0.6+R160*1+S160*1</f>
        <v/>
      </c>
      <c r="AD160" s="34">
        <f>IF($AC160&gt;0,IF(VLOOKUP($AC160,Resource!$B$2:$AE$460,6,FALSE)&gt;0,VLOOKUP($AC160,Resource!$B$2:$AE$460,6,FALSE),"--INPUT--"),"")</f>
        <v/>
      </c>
      <c r="AE160" s="34">
        <f>IF($AC160&gt;0,IF(VLOOKUP($AC160,Resource!$B$2:$AE$460,25,FALSE)&gt;0,VLOOKUP($AC160,Resource!$B$2:$AE$460,25,FALSE),"--INPUT--"),"")</f>
        <v/>
      </c>
      <c r="AG160" s="619" t="n"/>
      <c r="AH160" s="619" t="n"/>
      <c r="AJ160" s="34">
        <f>IF($AI160&gt;0,IF(VLOOKUP($AI160,Resource!$B$2:$AE$460,6,FALSE)&gt;0,VLOOKUP($AI160,Resource!$B$2:$AE$460,6,FALSE),"--INPUT--"),"")</f>
        <v/>
      </c>
      <c r="AK160" s="34">
        <f>IF($AI160&gt;0,IF(VLOOKUP($AI160,Resource!$B$2:$AE$460,25,FALSE)&gt;0,VLOOKUP($AI160,Resource!$B$2:$AE$460,25,FALSE),"--INPUT--"),"")</f>
        <v/>
      </c>
      <c r="AL160" s="619" t="n"/>
      <c r="AM160" s="619" t="n"/>
      <c r="AN160" s="34">
        <f>AA160</f>
        <v/>
      </c>
      <c r="AO160" s="621">
        <f>IF(ISNA(IF(AC160="",0,AN160*VLOOKUP(AC160,Resource!$B$2:$AE$465,8,FALSE))),0,IF(AC160="",0,AN160*VLOOKUP(AC160,Resource!$B$2:$AE$465,8,FALSE)))</f>
        <v/>
      </c>
      <c r="AP160" s="620" t="n"/>
      <c r="AQ160" s="286" t="n"/>
      <c r="AR160" s="34">
        <f>AB160</f>
        <v/>
      </c>
      <c r="AS160" s="621">
        <f>IF(ISNA(IF(AI160="",0,AR160*VLOOKUP(AI160,Resource!$B$2:$AE$465,9,FALSE))),0,IF(AI160="",0,AR160*VLOOKUP(AI160,Resource!$B$2:$AE$465,9,FALSE)))</f>
        <v/>
      </c>
      <c r="AT160" s="620" t="n"/>
      <c r="AU160" s="286" t="n"/>
      <c r="AV160" s="620">
        <f>Z160</f>
        <v/>
      </c>
      <c r="AW160" s="72" t="n"/>
      <c r="BA160" s="620" t="n"/>
      <c r="BC160" s="620">
        <f>AO160+AS160</f>
        <v/>
      </c>
      <c r="BD160" s="620">
        <f>BH160-BC160</f>
        <v/>
      </c>
      <c r="BE160" s="479">
        <f>IF(AV160=0,"        --",BD160/BH160)</f>
        <v/>
      </c>
      <c r="BF160" s="620" t="n"/>
      <c r="BG160" s="620" t="n"/>
      <c r="BH160" s="620">
        <f>Z160+BA160+BF160</f>
        <v/>
      </c>
    </row>
    <row r="161" customFormat="1" s="34">
      <c r="A161" s="618" t="n"/>
      <c r="B161" s="619" t="n"/>
      <c r="J161" s="619" t="n"/>
      <c r="U161" s="620" t="n"/>
      <c r="X161" s="620" t="n"/>
      <c r="Y161" s="620" t="n"/>
      <c r="Z161" s="620" t="n"/>
      <c r="AA161" s="34">
        <f>T161*0.2+N161*0+O161*0.3+P161*0.5+Q161*0.6+R161*1+S161*1</f>
        <v/>
      </c>
      <c r="AB161" s="34">
        <f>T161*0.2+N161*0.2+O161*0.3+P161*0.5+Q161*0.6+R161*1+S161*1</f>
        <v/>
      </c>
      <c r="AD161" s="34">
        <f>IF($AC161&gt;0,IF(VLOOKUP($AC161,Resource!$B$2:$AE$460,6,FALSE)&gt;0,VLOOKUP($AC161,Resource!$B$2:$AE$460,6,FALSE),"--INPUT--"),"")</f>
        <v/>
      </c>
      <c r="AE161" s="34">
        <f>IF($AC161&gt;0,IF(VLOOKUP($AC161,Resource!$B$2:$AE$460,25,FALSE)&gt;0,VLOOKUP($AC161,Resource!$B$2:$AE$460,25,FALSE),"--INPUT--"),"")</f>
        <v/>
      </c>
      <c r="AG161" s="619" t="n"/>
      <c r="AH161" s="619" t="n"/>
      <c r="AJ161" s="34">
        <f>IF($AI161&gt;0,IF(VLOOKUP($AI161,Resource!$B$2:$AE$460,6,FALSE)&gt;0,VLOOKUP($AI161,Resource!$B$2:$AE$460,6,FALSE),"--INPUT--"),"")</f>
        <v/>
      </c>
      <c r="AK161" s="34">
        <f>IF($AI161&gt;0,IF(VLOOKUP($AI161,Resource!$B$2:$AE$460,25,FALSE)&gt;0,VLOOKUP($AI161,Resource!$B$2:$AE$460,25,FALSE),"--INPUT--"),"")</f>
        <v/>
      </c>
      <c r="AL161" s="619" t="n"/>
      <c r="AM161" s="619" t="n"/>
      <c r="AN161" s="34">
        <f>AA161</f>
        <v/>
      </c>
      <c r="AO161" s="621">
        <f>IF(ISNA(IF(AC161="",0,AN161*VLOOKUP(AC161,Resource!$B$2:$AE$465,8,FALSE))),0,IF(AC161="",0,AN161*VLOOKUP(AC161,Resource!$B$2:$AE$465,8,FALSE)))</f>
        <v/>
      </c>
      <c r="AP161" s="620" t="n"/>
      <c r="AQ161" s="286" t="n"/>
      <c r="AR161" s="34">
        <f>AB161</f>
        <v/>
      </c>
      <c r="AS161" s="621">
        <f>IF(ISNA(IF(AI161="",0,AR161*VLOOKUP(AI161,Resource!$B$2:$AE$465,9,FALSE))),0,IF(AI161="",0,AR161*VLOOKUP(AI161,Resource!$B$2:$AE$465,9,FALSE)))</f>
        <v/>
      </c>
      <c r="AT161" s="620" t="n"/>
      <c r="AU161" s="286" t="n"/>
      <c r="AV161" s="620">
        <f>Z161</f>
        <v/>
      </c>
      <c r="AW161" s="72" t="n"/>
      <c r="BA161" s="620" t="n"/>
      <c r="BC161" s="620">
        <f>AO161+AS161</f>
        <v/>
      </c>
      <c r="BD161" s="620">
        <f>BH161-BC161</f>
        <v/>
      </c>
      <c r="BE161" s="479">
        <f>IF(AV161=0,"        --",BD161/BH161)</f>
        <v/>
      </c>
      <c r="BF161" s="620" t="n"/>
      <c r="BG161" s="620" t="n"/>
      <c r="BH161" s="620">
        <f>Z161+BA161+BF161</f>
        <v/>
      </c>
    </row>
    <row r="162" customFormat="1" s="34">
      <c r="A162" s="618" t="n"/>
      <c r="B162" s="619" t="n"/>
      <c r="J162" s="619" t="n"/>
      <c r="U162" s="620" t="n"/>
      <c r="X162" s="620" t="n"/>
      <c r="Y162" s="620" t="n"/>
      <c r="Z162" s="620" t="n"/>
      <c r="AA162" s="34">
        <f>T162*0.2+N162*0+O162*0.3+P162*0.5+Q162*0.6+R162*1+S162*1</f>
        <v/>
      </c>
      <c r="AB162" s="34">
        <f>T162*0.2+N162*0.2+O162*0.3+P162*0.5+Q162*0.6+R162*1+S162*1</f>
        <v/>
      </c>
      <c r="AD162" s="34">
        <f>IF($AC162&gt;0,IF(VLOOKUP($AC162,Resource!$B$2:$AE$460,6,FALSE)&gt;0,VLOOKUP($AC162,Resource!$B$2:$AE$460,6,FALSE),"--INPUT--"),"")</f>
        <v/>
      </c>
      <c r="AE162" s="34">
        <f>IF($AC162&gt;0,IF(VLOOKUP($AC162,Resource!$B$2:$AE$460,25,FALSE)&gt;0,VLOOKUP($AC162,Resource!$B$2:$AE$460,25,FALSE),"--INPUT--"),"")</f>
        <v/>
      </c>
      <c r="AG162" s="619" t="n"/>
      <c r="AH162" s="619" t="n"/>
      <c r="AJ162" s="34">
        <f>IF($AI162&gt;0,IF(VLOOKUP($AI162,Resource!$B$2:$AE$460,6,FALSE)&gt;0,VLOOKUP($AI162,Resource!$B$2:$AE$460,6,FALSE),"--INPUT--"),"")</f>
        <v/>
      </c>
      <c r="AK162" s="34">
        <f>IF($AI162&gt;0,IF(VLOOKUP($AI162,Resource!$B$2:$AE$460,25,FALSE)&gt;0,VLOOKUP($AI162,Resource!$B$2:$AE$460,25,FALSE),"--INPUT--"),"")</f>
        <v/>
      </c>
      <c r="AL162" s="619" t="n"/>
      <c r="AM162" s="619" t="n"/>
      <c r="AN162" s="34">
        <f>AA162</f>
        <v/>
      </c>
      <c r="AO162" s="621">
        <f>IF(ISNA(IF(AC162="",0,AN162*VLOOKUP(AC162,Resource!$B$2:$AE$465,8,FALSE))),0,IF(AC162="",0,AN162*VLOOKUP(AC162,Resource!$B$2:$AE$465,8,FALSE)))</f>
        <v/>
      </c>
      <c r="AP162" s="620" t="n"/>
      <c r="AQ162" s="286" t="n"/>
      <c r="AR162" s="34">
        <f>AB162</f>
        <v/>
      </c>
      <c r="AS162" s="621">
        <f>IF(ISNA(IF(AI162="",0,AR162*VLOOKUP(AI162,Resource!$B$2:$AE$465,9,FALSE))),0,IF(AI162="",0,AR162*VLOOKUP(AI162,Resource!$B$2:$AE$465,9,FALSE)))</f>
        <v/>
      </c>
      <c r="AT162" s="620" t="n"/>
      <c r="AU162" s="286" t="n"/>
      <c r="AV162" s="620">
        <f>Z162</f>
        <v/>
      </c>
      <c r="AW162" s="72" t="n"/>
      <c r="BA162" s="620" t="n"/>
      <c r="BC162" s="620">
        <f>AO162+AS162</f>
        <v/>
      </c>
      <c r="BD162" s="620">
        <f>BH162-BC162</f>
        <v/>
      </c>
      <c r="BE162" s="479">
        <f>IF(AV162=0,"        --",BD162/BH162)</f>
        <v/>
      </c>
      <c r="BF162" s="620" t="n"/>
      <c r="BG162" s="620" t="n"/>
      <c r="BH162" s="620">
        <f>Z162+BA162+BF162</f>
        <v/>
      </c>
    </row>
    <row r="163" customFormat="1" s="34">
      <c r="A163" s="618" t="n"/>
      <c r="B163" s="619" t="n"/>
      <c r="J163" s="619" t="n"/>
      <c r="U163" s="620" t="n"/>
      <c r="X163" s="620" t="n"/>
      <c r="Y163" s="620" t="n"/>
      <c r="Z163" s="620" t="n"/>
      <c r="AA163" s="34">
        <f>T163*0.2+N163*0+O163*0.3+P163*0.5+Q163*0.6+R163*1+S163*1</f>
        <v/>
      </c>
      <c r="AB163" s="34">
        <f>T163*0.2+N163*0.2+O163*0.3+P163*0.5+Q163*0.6+R163*1+S163*1</f>
        <v/>
      </c>
      <c r="AD163" s="34">
        <f>IF($AC163&gt;0,IF(VLOOKUP($AC163,Resource!$B$2:$AE$460,6,FALSE)&gt;0,VLOOKUP($AC163,Resource!$B$2:$AE$460,6,FALSE),"--INPUT--"),"")</f>
        <v/>
      </c>
      <c r="AE163" s="34">
        <f>IF($AC163&gt;0,IF(VLOOKUP($AC163,Resource!$B$2:$AE$460,25,FALSE)&gt;0,VLOOKUP($AC163,Resource!$B$2:$AE$460,25,FALSE),"--INPUT--"),"")</f>
        <v/>
      </c>
      <c r="AG163" s="619" t="n"/>
      <c r="AH163" s="619" t="n"/>
      <c r="AJ163" s="34">
        <f>IF($AI163&gt;0,IF(VLOOKUP($AI163,Resource!$B$2:$AE$460,6,FALSE)&gt;0,VLOOKUP($AI163,Resource!$B$2:$AE$460,6,FALSE),"--INPUT--"),"")</f>
        <v/>
      </c>
      <c r="AK163" s="34">
        <f>IF($AI163&gt;0,IF(VLOOKUP($AI163,Resource!$B$2:$AE$460,25,FALSE)&gt;0,VLOOKUP($AI163,Resource!$B$2:$AE$460,25,FALSE),"--INPUT--"),"")</f>
        <v/>
      </c>
      <c r="AL163" s="619" t="n"/>
      <c r="AM163" s="619" t="n"/>
      <c r="AN163" s="34">
        <f>AA163</f>
        <v/>
      </c>
      <c r="AO163" s="621">
        <f>IF(ISNA(IF(AC163="",0,AN163*VLOOKUP(AC163,Resource!$B$2:$AE$465,8,FALSE))),0,IF(AC163="",0,AN163*VLOOKUP(AC163,Resource!$B$2:$AE$465,8,FALSE)))</f>
        <v/>
      </c>
      <c r="AP163" s="620" t="n"/>
      <c r="AQ163" s="286" t="n"/>
      <c r="AR163" s="34">
        <f>AB163</f>
        <v/>
      </c>
      <c r="AS163" s="621">
        <f>IF(ISNA(IF(AI163="",0,AR163*VLOOKUP(AI163,Resource!$B$2:$AE$465,9,FALSE))),0,IF(AI163="",0,AR163*VLOOKUP(AI163,Resource!$B$2:$AE$465,9,FALSE)))</f>
        <v/>
      </c>
      <c r="AT163" s="620" t="n"/>
      <c r="AU163" s="286" t="n"/>
      <c r="AV163" s="620">
        <f>Z163</f>
        <v/>
      </c>
      <c r="AW163" s="72" t="n"/>
      <c r="BA163" s="620" t="n"/>
      <c r="BC163" s="620">
        <f>AO163+AS163</f>
        <v/>
      </c>
      <c r="BD163" s="620">
        <f>BH163-BC163</f>
        <v/>
      </c>
      <c r="BE163" s="479">
        <f>IF(AV163=0,"        --",BD163/BH163)</f>
        <v/>
      </c>
      <c r="BF163" s="620" t="n"/>
      <c r="BG163" s="620" t="n"/>
      <c r="BH163" s="620">
        <f>Z163+BA163+BF163</f>
        <v/>
      </c>
    </row>
    <row r="164" customFormat="1" s="34">
      <c r="A164" s="618" t="n"/>
      <c r="B164" s="619" t="n"/>
      <c r="J164" s="619" t="n"/>
      <c r="U164" s="620" t="n"/>
      <c r="X164" s="620" t="n"/>
      <c r="Y164" s="620" t="n"/>
      <c r="Z164" s="620" t="n"/>
      <c r="AA164" s="34">
        <f>T164*0.2+N164*0+O164*0.3+P164*0.5+Q164*0.6+R164*1+S164*1</f>
        <v/>
      </c>
      <c r="AB164" s="34">
        <f>T164*0.2+N164*0.2+O164*0.3+P164*0.5+Q164*0.6+R164*1+S164*1</f>
        <v/>
      </c>
      <c r="AD164" s="34">
        <f>IF($AC164&gt;0,IF(VLOOKUP($AC164,Resource!$B$2:$AE$460,6,FALSE)&gt;0,VLOOKUP($AC164,Resource!$B$2:$AE$460,6,FALSE),"--INPUT--"),"")</f>
        <v/>
      </c>
      <c r="AE164" s="34">
        <f>IF($AC164&gt;0,IF(VLOOKUP($AC164,Resource!$B$2:$AE$460,25,FALSE)&gt;0,VLOOKUP($AC164,Resource!$B$2:$AE$460,25,FALSE),"--INPUT--"),"")</f>
        <v/>
      </c>
      <c r="AG164" s="619" t="n"/>
      <c r="AH164" s="619" t="n"/>
      <c r="AJ164" s="34">
        <f>IF($AI164&gt;0,IF(VLOOKUP($AI164,Resource!$B$2:$AE$460,6,FALSE)&gt;0,VLOOKUP($AI164,Resource!$B$2:$AE$460,6,FALSE),"--INPUT--"),"")</f>
        <v/>
      </c>
      <c r="AK164" s="34">
        <f>IF($AI164&gt;0,IF(VLOOKUP($AI164,Resource!$B$2:$AE$460,25,FALSE)&gt;0,VLOOKUP($AI164,Resource!$B$2:$AE$460,25,FALSE),"--INPUT--"),"")</f>
        <v/>
      </c>
      <c r="AL164" s="619" t="n"/>
      <c r="AM164" s="619" t="n"/>
      <c r="AN164" s="34">
        <f>AA164</f>
        <v/>
      </c>
      <c r="AO164" s="621">
        <f>IF(ISNA(IF(AC164="",0,AN164*VLOOKUP(AC164,Resource!$B$2:$AE$465,8,FALSE))),0,IF(AC164="",0,AN164*VLOOKUP(AC164,Resource!$B$2:$AE$465,8,FALSE)))</f>
        <v/>
      </c>
      <c r="AP164" s="620" t="n"/>
      <c r="AQ164" s="286" t="n"/>
      <c r="AR164" s="34">
        <f>AB164</f>
        <v/>
      </c>
      <c r="AS164" s="621">
        <f>IF(ISNA(IF(AI164="",0,AR164*VLOOKUP(AI164,Resource!$B$2:$AE$465,9,FALSE))),0,IF(AI164="",0,AR164*VLOOKUP(AI164,Resource!$B$2:$AE$465,9,FALSE)))</f>
        <v/>
      </c>
      <c r="AT164" s="620" t="n"/>
      <c r="AU164" s="286" t="n"/>
      <c r="AV164" s="620">
        <f>Z164</f>
        <v/>
      </c>
      <c r="AW164" s="72" t="n"/>
      <c r="BA164" s="620" t="n"/>
      <c r="BC164" s="620">
        <f>AO164+AS164</f>
        <v/>
      </c>
      <c r="BD164" s="620">
        <f>BH164-BC164</f>
        <v/>
      </c>
      <c r="BE164" s="479">
        <f>IF(AV164=0,"        --",BD164/BH164)</f>
        <v/>
      </c>
      <c r="BF164" s="620" t="n"/>
      <c r="BG164" s="620" t="n"/>
      <c r="BH164" s="620">
        <f>Z164+BA164+BF164</f>
        <v/>
      </c>
    </row>
    <row r="165" customFormat="1" s="34">
      <c r="A165" s="618" t="n"/>
      <c r="B165" s="619" t="n"/>
      <c r="J165" s="619" t="n"/>
      <c r="U165" s="620" t="n"/>
      <c r="X165" s="620" t="n"/>
      <c r="Y165" s="620" t="n"/>
      <c r="Z165" s="620" t="n"/>
      <c r="AA165" s="34">
        <f>T165*0.2+N165*0+O165*0.3+P165*0.5+Q165*0.6+R165*1+S165*1</f>
        <v/>
      </c>
      <c r="AB165" s="34">
        <f>T165*0.2+N165*0.2+O165*0.3+P165*0.5+Q165*0.6+R165*1+S165*1</f>
        <v/>
      </c>
      <c r="AD165" s="34">
        <f>IF($AC165&gt;0,IF(VLOOKUP($AC165,Resource!$B$2:$AE$460,6,FALSE)&gt;0,VLOOKUP($AC165,Resource!$B$2:$AE$460,6,FALSE),"--INPUT--"),"")</f>
        <v/>
      </c>
      <c r="AE165" s="34">
        <f>IF($AC165&gt;0,IF(VLOOKUP($AC165,Resource!$B$2:$AE$460,25,FALSE)&gt;0,VLOOKUP($AC165,Resource!$B$2:$AE$460,25,FALSE),"--INPUT--"),"")</f>
        <v/>
      </c>
      <c r="AG165" s="619" t="n"/>
      <c r="AH165" s="619" t="n"/>
      <c r="AJ165" s="34">
        <f>IF($AI165&gt;0,IF(VLOOKUP($AI165,Resource!$B$2:$AE$460,6,FALSE)&gt;0,VLOOKUP($AI165,Resource!$B$2:$AE$460,6,FALSE),"--INPUT--"),"")</f>
        <v/>
      </c>
      <c r="AK165" s="34">
        <f>IF($AI165&gt;0,IF(VLOOKUP($AI165,Resource!$B$2:$AE$460,25,FALSE)&gt;0,VLOOKUP($AI165,Resource!$B$2:$AE$460,25,FALSE),"--INPUT--"),"")</f>
        <v/>
      </c>
      <c r="AL165" s="619" t="n"/>
      <c r="AM165" s="619" t="n"/>
      <c r="AN165" s="34">
        <f>AA165</f>
        <v/>
      </c>
      <c r="AO165" s="621">
        <f>IF(ISNA(IF(AC165="",0,AN165*VLOOKUP(AC165,Resource!$B$2:$AE$465,8,FALSE))),0,IF(AC165="",0,AN165*VLOOKUP(AC165,Resource!$B$2:$AE$465,8,FALSE)))</f>
        <v/>
      </c>
      <c r="AP165" s="620" t="n"/>
      <c r="AQ165" s="286" t="n"/>
      <c r="AR165" s="34">
        <f>AB165</f>
        <v/>
      </c>
      <c r="AS165" s="621">
        <f>IF(ISNA(IF(AI165="",0,AR165*VLOOKUP(AI165,Resource!$B$2:$AE$465,9,FALSE))),0,IF(AI165="",0,AR165*VLOOKUP(AI165,Resource!$B$2:$AE$465,9,FALSE)))</f>
        <v/>
      </c>
      <c r="AT165" s="620" t="n"/>
      <c r="AU165" s="286" t="n"/>
      <c r="AV165" s="620">
        <f>Z165</f>
        <v/>
      </c>
      <c r="AW165" s="72" t="n"/>
      <c r="BA165" s="620" t="n"/>
      <c r="BC165" s="620">
        <f>AO165+AS165</f>
        <v/>
      </c>
      <c r="BD165" s="620">
        <f>BH165-BC165</f>
        <v/>
      </c>
      <c r="BE165" s="479">
        <f>IF(AV165=0,"        --",BD165/BH165)</f>
        <v/>
      </c>
      <c r="BF165" s="620" t="n"/>
      <c r="BG165" s="620" t="n"/>
      <c r="BH165" s="620">
        <f>Z165+BA165+BF165</f>
        <v/>
      </c>
    </row>
    <row r="166" customFormat="1" s="34">
      <c r="A166" s="618" t="n"/>
      <c r="B166" s="619" t="n"/>
      <c r="J166" s="619" t="n"/>
      <c r="U166" s="620" t="n"/>
      <c r="X166" s="620" t="n"/>
      <c r="Y166" s="620" t="n"/>
      <c r="Z166" s="620" t="n"/>
      <c r="AA166" s="34">
        <f>T166*0.2+N166*0+O166*0.3+P166*0.5+Q166*0.6+R166*1+S166*1</f>
        <v/>
      </c>
      <c r="AB166" s="34">
        <f>T166*0.2+N166*0.2+O166*0.3+P166*0.5+Q166*0.6+R166*1+S166*1</f>
        <v/>
      </c>
      <c r="AD166" s="34">
        <f>IF($AC166&gt;0,IF(VLOOKUP($AC166,Resource!$B$2:$AE$460,6,FALSE)&gt;0,VLOOKUP($AC166,Resource!$B$2:$AE$460,6,FALSE),"--INPUT--"),"")</f>
        <v/>
      </c>
      <c r="AE166" s="34">
        <f>IF($AC166&gt;0,IF(VLOOKUP($AC166,Resource!$B$2:$AE$460,25,FALSE)&gt;0,VLOOKUP($AC166,Resource!$B$2:$AE$460,25,FALSE),"--INPUT--"),"")</f>
        <v/>
      </c>
      <c r="AG166" s="619" t="n"/>
      <c r="AH166" s="619" t="n"/>
      <c r="AJ166" s="34">
        <f>IF($AI166&gt;0,IF(VLOOKUP($AI166,Resource!$B$2:$AE$460,6,FALSE)&gt;0,VLOOKUP($AI166,Resource!$B$2:$AE$460,6,FALSE),"--INPUT--"),"")</f>
        <v/>
      </c>
      <c r="AK166" s="34">
        <f>IF($AI166&gt;0,IF(VLOOKUP($AI166,Resource!$B$2:$AE$460,25,FALSE)&gt;0,VLOOKUP($AI166,Resource!$B$2:$AE$460,25,FALSE),"--INPUT--"),"")</f>
        <v/>
      </c>
      <c r="AL166" s="619" t="n"/>
      <c r="AM166" s="619" t="n"/>
      <c r="AN166" s="34">
        <f>AA166</f>
        <v/>
      </c>
      <c r="AO166" s="621">
        <f>IF(ISNA(IF(AC166="",0,AN166*VLOOKUP(AC166,Resource!$B$2:$AE$465,8,FALSE))),0,IF(AC166="",0,AN166*VLOOKUP(AC166,Resource!$B$2:$AE$465,8,FALSE)))</f>
        <v/>
      </c>
      <c r="AP166" s="620" t="n"/>
      <c r="AQ166" s="286" t="n"/>
      <c r="AR166" s="34">
        <f>AB166</f>
        <v/>
      </c>
      <c r="AS166" s="621">
        <f>IF(ISNA(IF(AI166="",0,AR166*VLOOKUP(AI166,Resource!$B$2:$AE$465,9,FALSE))),0,IF(AI166="",0,AR166*VLOOKUP(AI166,Resource!$B$2:$AE$465,9,FALSE)))</f>
        <v/>
      </c>
      <c r="AT166" s="620" t="n"/>
      <c r="AU166" s="286" t="n"/>
      <c r="AV166" s="620">
        <f>Z166</f>
        <v/>
      </c>
      <c r="AW166" s="72" t="n"/>
      <c r="BA166" s="620" t="n"/>
      <c r="BC166" s="620">
        <f>AO166+AS166</f>
        <v/>
      </c>
      <c r="BD166" s="620">
        <f>BH166-BC166</f>
        <v/>
      </c>
      <c r="BE166" s="479">
        <f>IF(AV166=0,"        --",BD166/BH166)</f>
        <v/>
      </c>
      <c r="BF166" s="620" t="n"/>
      <c r="BG166" s="620" t="n"/>
      <c r="BH166" s="620">
        <f>Z166+BA166+BF166</f>
        <v/>
      </c>
    </row>
    <row r="167" customFormat="1" s="34">
      <c r="A167" s="618" t="n"/>
      <c r="B167" s="619" t="n"/>
      <c r="J167" s="619" t="n"/>
      <c r="U167" s="620" t="n"/>
      <c r="X167" s="620" t="n"/>
      <c r="Y167" s="620" t="n"/>
      <c r="Z167" s="620" t="n"/>
      <c r="AA167" s="34">
        <f>T167*0.2+N167*0+O167*0.3+P167*0.5+Q167*0.6+R167*1+S167*1</f>
        <v/>
      </c>
      <c r="AB167" s="34">
        <f>T167*0.2+N167*0.2+O167*0.3+P167*0.5+Q167*0.6+R167*1+S167*1</f>
        <v/>
      </c>
      <c r="AD167" s="34">
        <f>IF($AC167&gt;0,IF(VLOOKUP($AC167,Resource!$B$2:$AE$460,6,FALSE)&gt;0,VLOOKUP($AC167,Resource!$B$2:$AE$460,6,FALSE),"--INPUT--"),"")</f>
        <v/>
      </c>
      <c r="AE167" s="34">
        <f>IF($AC167&gt;0,IF(VLOOKUP($AC167,Resource!$B$2:$AE$460,25,FALSE)&gt;0,VLOOKUP($AC167,Resource!$B$2:$AE$460,25,FALSE),"--INPUT--"),"")</f>
        <v/>
      </c>
      <c r="AG167" s="619" t="n"/>
      <c r="AH167" s="619" t="n"/>
      <c r="AJ167" s="34">
        <f>IF($AI167&gt;0,IF(VLOOKUP($AI167,Resource!$B$2:$AE$460,6,FALSE)&gt;0,VLOOKUP($AI167,Resource!$B$2:$AE$460,6,FALSE),"--INPUT--"),"")</f>
        <v/>
      </c>
      <c r="AK167" s="34">
        <f>IF($AI167&gt;0,IF(VLOOKUP($AI167,Resource!$B$2:$AE$460,25,FALSE)&gt;0,VLOOKUP($AI167,Resource!$B$2:$AE$460,25,FALSE),"--INPUT--"),"")</f>
        <v/>
      </c>
      <c r="AL167" s="619" t="n"/>
      <c r="AM167" s="619" t="n"/>
      <c r="AN167" s="34">
        <f>AA167</f>
        <v/>
      </c>
      <c r="AO167" s="621">
        <f>IF(ISNA(IF(AC167="",0,AN167*VLOOKUP(AC167,Resource!$B$2:$AE$465,8,FALSE))),0,IF(AC167="",0,AN167*VLOOKUP(AC167,Resource!$B$2:$AE$465,8,FALSE)))</f>
        <v/>
      </c>
      <c r="AP167" s="620" t="n"/>
      <c r="AQ167" s="286" t="n"/>
      <c r="AR167" s="34">
        <f>AB167</f>
        <v/>
      </c>
      <c r="AS167" s="621">
        <f>IF(ISNA(IF(AI167="",0,AR167*VLOOKUP(AI167,Resource!$B$2:$AE$465,9,FALSE))),0,IF(AI167="",0,AR167*VLOOKUP(AI167,Resource!$B$2:$AE$465,9,FALSE)))</f>
        <v/>
      </c>
      <c r="AT167" s="620" t="n"/>
      <c r="AU167" s="286" t="n"/>
      <c r="AV167" s="620">
        <f>Z167</f>
        <v/>
      </c>
      <c r="AW167" s="72" t="n"/>
      <c r="BA167" s="620" t="n"/>
      <c r="BC167" s="620">
        <f>AO167+AS167</f>
        <v/>
      </c>
      <c r="BD167" s="620">
        <f>BH167-BC167</f>
        <v/>
      </c>
      <c r="BE167" s="479">
        <f>IF(AV167=0,"        --",BD167/BH167)</f>
        <v/>
      </c>
      <c r="BF167" s="620" t="n"/>
      <c r="BG167" s="620" t="n"/>
      <c r="BH167" s="620">
        <f>Z167+BA167+BF167</f>
        <v/>
      </c>
    </row>
    <row r="168" customFormat="1" s="34">
      <c r="A168" s="618" t="n"/>
      <c r="B168" s="619" t="n"/>
      <c r="J168" s="619" t="n"/>
      <c r="U168" s="620" t="n"/>
      <c r="X168" s="620" t="n"/>
      <c r="Y168" s="620" t="n"/>
      <c r="Z168" s="620" t="n"/>
      <c r="AA168" s="34">
        <f>T168*0.2+N168*0+O168*0.3+P168*0.5+Q168*0.6+R168*1+S168*1</f>
        <v/>
      </c>
      <c r="AB168" s="34">
        <f>T168*0.2+N168*0.2+O168*0.3+P168*0.5+Q168*0.6+R168*1+S168*1</f>
        <v/>
      </c>
      <c r="AD168" s="34">
        <f>IF($AC168&gt;0,IF(VLOOKUP($AC168,Resource!$B$2:$AE$460,6,FALSE)&gt;0,VLOOKUP($AC168,Resource!$B$2:$AE$460,6,FALSE),"--INPUT--"),"")</f>
        <v/>
      </c>
      <c r="AE168" s="34">
        <f>IF($AC168&gt;0,IF(VLOOKUP($AC168,Resource!$B$2:$AE$460,25,FALSE)&gt;0,VLOOKUP($AC168,Resource!$B$2:$AE$460,25,FALSE),"--INPUT--"),"")</f>
        <v/>
      </c>
      <c r="AG168" s="619" t="n"/>
      <c r="AH168" s="619" t="n"/>
      <c r="AJ168" s="34">
        <f>IF($AI168&gt;0,IF(VLOOKUP($AI168,Resource!$B$2:$AE$460,6,FALSE)&gt;0,VLOOKUP($AI168,Resource!$B$2:$AE$460,6,FALSE),"--INPUT--"),"")</f>
        <v/>
      </c>
      <c r="AK168" s="34">
        <f>IF($AI168&gt;0,IF(VLOOKUP($AI168,Resource!$B$2:$AE$460,25,FALSE)&gt;0,VLOOKUP($AI168,Resource!$B$2:$AE$460,25,FALSE),"--INPUT--"),"")</f>
        <v/>
      </c>
      <c r="AL168" s="619" t="n"/>
      <c r="AM168" s="619" t="n"/>
      <c r="AN168" s="34">
        <f>AA168</f>
        <v/>
      </c>
      <c r="AO168" s="621">
        <f>IF(ISNA(IF(AC168="",0,AN168*VLOOKUP(AC168,Resource!$B$2:$AE$465,8,FALSE))),0,IF(AC168="",0,AN168*VLOOKUP(AC168,Resource!$B$2:$AE$465,8,FALSE)))</f>
        <v/>
      </c>
      <c r="AP168" s="620" t="n"/>
      <c r="AQ168" s="286" t="n"/>
      <c r="AR168" s="34">
        <f>AB168</f>
        <v/>
      </c>
      <c r="AS168" s="621">
        <f>IF(ISNA(IF(AI168="",0,AR168*VLOOKUP(AI168,Resource!$B$2:$AE$465,9,FALSE))),0,IF(AI168="",0,AR168*VLOOKUP(AI168,Resource!$B$2:$AE$465,9,FALSE)))</f>
        <v/>
      </c>
      <c r="AT168" s="620" t="n"/>
      <c r="AU168" s="286" t="n"/>
      <c r="AV168" s="620">
        <f>Z168</f>
        <v/>
      </c>
      <c r="AW168" s="72" t="n"/>
      <c r="BA168" s="620" t="n"/>
      <c r="BC168" s="620">
        <f>AO168+AS168</f>
        <v/>
      </c>
      <c r="BD168" s="620">
        <f>BH168-BC168</f>
        <v/>
      </c>
      <c r="BE168" s="479">
        <f>IF(AV168=0,"        --",BD168/BH168)</f>
        <v/>
      </c>
      <c r="BF168" s="620" t="n"/>
      <c r="BG168" s="620" t="n"/>
      <c r="BH168" s="620">
        <f>Z168+BA168+BF168</f>
        <v/>
      </c>
    </row>
    <row r="169" customFormat="1" s="34">
      <c r="A169" s="618" t="n"/>
      <c r="B169" s="619" t="n"/>
      <c r="J169" s="619" t="n"/>
      <c r="U169" s="620" t="n"/>
      <c r="X169" s="620" t="n"/>
      <c r="Y169" s="620" t="n"/>
      <c r="Z169" s="620" t="n"/>
      <c r="AA169" s="34">
        <f>T169*0.2+N169*0+O169*0.3+P169*0.5+Q169*0.6+R169*1+S169*1</f>
        <v/>
      </c>
      <c r="AB169" s="34">
        <f>T169*0.2+N169*0.2+O169*0.3+P169*0.5+Q169*0.6+R169*1+S169*1</f>
        <v/>
      </c>
      <c r="AD169" s="34">
        <f>IF($AC169&gt;0,IF(VLOOKUP($AC169,Resource!$B$2:$AE$460,6,FALSE)&gt;0,VLOOKUP($AC169,Resource!$B$2:$AE$460,6,FALSE),"--INPUT--"),"")</f>
        <v/>
      </c>
      <c r="AE169" s="34">
        <f>IF($AC169&gt;0,IF(VLOOKUP($AC169,Resource!$B$2:$AE$460,25,FALSE)&gt;0,VLOOKUP($AC169,Resource!$B$2:$AE$460,25,FALSE),"--INPUT--"),"")</f>
        <v/>
      </c>
      <c r="AG169" s="619" t="n"/>
      <c r="AH169" s="619" t="n"/>
      <c r="AJ169" s="34">
        <f>IF($AI169&gt;0,IF(VLOOKUP($AI169,Resource!$B$2:$AE$460,6,FALSE)&gt;0,VLOOKUP($AI169,Resource!$B$2:$AE$460,6,FALSE),"--INPUT--"),"")</f>
        <v/>
      </c>
      <c r="AK169" s="34">
        <f>IF($AI169&gt;0,IF(VLOOKUP($AI169,Resource!$B$2:$AE$460,25,FALSE)&gt;0,VLOOKUP($AI169,Resource!$B$2:$AE$460,25,FALSE),"--INPUT--"),"")</f>
        <v/>
      </c>
      <c r="AL169" s="619" t="n"/>
      <c r="AM169" s="619" t="n"/>
      <c r="AN169" s="34">
        <f>AA169</f>
        <v/>
      </c>
      <c r="AO169" s="621">
        <f>IF(ISNA(IF(AC169="",0,AN169*VLOOKUP(AC169,Resource!$B$2:$AE$465,8,FALSE))),0,IF(AC169="",0,AN169*VLOOKUP(AC169,Resource!$B$2:$AE$465,8,FALSE)))</f>
        <v/>
      </c>
      <c r="AP169" s="620" t="n"/>
      <c r="AQ169" s="286" t="n"/>
      <c r="AR169" s="34">
        <f>AB169</f>
        <v/>
      </c>
      <c r="AS169" s="621">
        <f>IF(ISNA(IF(AI169="",0,AR169*VLOOKUP(AI169,Resource!$B$2:$AE$465,9,FALSE))),0,IF(AI169="",0,AR169*VLOOKUP(AI169,Resource!$B$2:$AE$465,9,FALSE)))</f>
        <v/>
      </c>
      <c r="AT169" s="620" t="n"/>
      <c r="AU169" s="286" t="n"/>
      <c r="AV169" s="620">
        <f>Z169</f>
        <v/>
      </c>
      <c r="AW169" s="72" t="n"/>
      <c r="BA169" s="620" t="n"/>
      <c r="BC169" s="620">
        <f>AO169+AS169</f>
        <v/>
      </c>
      <c r="BD169" s="620">
        <f>BH169-BC169</f>
        <v/>
      </c>
      <c r="BE169" s="479">
        <f>IF(AV169=0,"        --",BD169/BH169)</f>
        <v/>
      </c>
      <c r="BF169" s="620" t="n"/>
      <c r="BG169" s="620" t="n"/>
      <c r="BH169" s="620">
        <f>Z169+BA169+BF169</f>
        <v/>
      </c>
    </row>
    <row r="170" customFormat="1" s="34">
      <c r="A170" s="618" t="n"/>
      <c r="B170" s="619" t="n"/>
      <c r="J170" s="619" t="n"/>
      <c r="U170" s="620" t="n"/>
      <c r="X170" s="620" t="n"/>
      <c r="Y170" s="620" t="n"/>
      <c r="Z170" s="620" t="n"/>
      <c r="AA170" s="34">
        <f>T170*0.2+N170*0+O170*0.3+P170*0.5+Q170*0.6+R170*1+S170*1</f>
        <v/>
      </c>
      <c r="AB170" s="34">
        <f>T170*0.2+N170*0.2+O170*0.3+P170*0.5+Q170*0.6+R170*1+S170*1</f>
        <v/>
      </c>
      <c r="AD170" s="34">
        <f>IF($AC170&gt;0,IF(VLOOKUP($AC170,Resource!$B$2:$AE$460,6,FALSE)&gt;0,VLOOKUP($AC170,Resource!$B$2:$AE$460,6,FALSE),"--INPUT--"),"")</f>
        <v/>
      </c>
      <c r="AE170" s="34">
        <f>IF($AC170&gt;0,IF(VLOOKUP($AC170,Resource!$B$2:$AE$460,25,FALSE)&gt;0,VLOOKUP($AC170,Resource!$B$2:$AE$460,25,FALSE),"--INPUT--"),"")</f>
        <v/>
      </c>
      <c r="AG170" s="619" t="n"/>
      <c r="AH170" s="619" t="n"/>
      <c r="AJ170" s="34">
        <f>IF($AI170&gt;0,IF(VLOOKUP($AI170,Resource!$B$2:$AE$460,6,FALSE)&gt;0,VLOOKUP($AI170,Resource!$B$2:$AE$460,6,FALSE),"--INPUT--"),"")</f>
        <v/>
      </c>
      <c r="AK170" s="34">
        <f>IF($AI170&gt;0,IF(VLOOKUP($AI170,Resource!$B$2:$AE$460,25,FALSE)&gt;0,VLOOKUP($AI170,Resource!$B$2:$AE$460,25,FALSE),"--INPUT--"),"")</f>
        <v/>
      </c>
      <c r="AL170" s="619" t="n"/>
      <c r="AM170" s="619" t="n"/>
      <c r="AN170" s="34">
        <f>AA170</f>
        <v/>
      </c>
      <c r="AO170" s="621">
        <f>IF(ISNA(IF(AC170="",0,AN170*VLOOKUP(AC170,Resource!$B$2:$AE$465,8,FALSE))),0,IF(AC170="",0,AN170*VLOOKUP(AC170,Resource!$B$2:$AE$465,8,FALSE)))</f>
        <v/>
      </c>
      <c r="AP170" s="620" t="n"/>
      <c r="AQ170" s="286" t="n"/>
      <c r="AR170" s="34">
        <f>AB170</f>
        <v/>
      </c>
      <c r="AS170" s="621">
        <f>IF(ISNA(IF(AI170="",0,AR170*VLOOKUP(AI170,Resource!$B$2:$AE$465,9,FALSE))),0,IF(AI170="",0,AR170*VLOOKUP(AI170,Resource!$B$2:$AE$465,9,FALSE)))</f>
        <v/>
      </c>
      <c r="AT170" s="620" t="n"/>
      <c r="AU170" s="286" t="n"/>
      <c r="AV170" s="620">
        <f>Z170</f>
        <v/>
      </c>
      <c r="AW170" s="72" t="n"/>
      <c r="BA170" s="620" t="n"/>
      <c r="BC170" s="620">
        <f>AO170+AS170</f>
        <v/>
      </c>
      <c r="BD170" s="620">
        <f>BH170-BC170</f>
        <v/>
      </c>
      <c r="BE170" s="479">
        <f>IF(AV170=0,"        --",BD170/BH170)</f>
        <v/>
      </c>
      <c r="BF170" s="620" t="n"/>
      <c r="BG170" s="620" t="n"/>
      <c r="BH170" s="620">
        <f>Z170+BA170+BF170</f>
        <v/>
      </c>
    </row>
    <row r="171" customFormat="1" s="34">
      <c r="A171" s="618" t="n"/>
      <c r="B171" s="619" t="n"/>
      <c r="J171" s="619" t="n"/>
      <c r="U171" s="620" t="n"/>
      <c r="X171" s="620" t="n"/>
      <c r="Y171" s="620" t="n"/>
      <c r="Z171" s="620" t="n"/>
      <c r="AA171" s="34">
        <f>T171*0.2+N171*0+O171*0.3+P171*0.5+Q171*0.6+R171*1+S171*1</f>
        <v/>
      </c>
      <c r="AB171" s="34">
        <f>T171*0.2+N171*0.2+O171*0.3+P171*0.5+Q171*0.6+R171*1+S171*1</f>
        <v/>
      </c>
      <c r="AD171" s="34">
        <f>IF($AC171&gt;0,IF(VLOOKUP($AC171,Resource!$B$2:$AE$460,6,FALSE)&gt;0,VLOOKUP($AC171,Resource!$B$2:$AE$460,6,FALSE),"--INPUT--"),"")</f>
        <v/>
      </c>
      <c r="AE171" s="34">
        <f>IF($AC171&gt;0,IF(VLOOKUP($AC171,Resource!$B$2:$AE$460,25,FALSE)&gt;0,VLOOKUP($AC171,Resource!$B$2:$AE$460,25,FALSE),"--INPUT--"),"")</f>
        <v/>
      </c>
      <c r="AG171" s="619" t="n"/>
      <c r="AH171" s="619" t="n"/>
      <c r="AJ171" s="34">
        <f>IF($AI171&gt;0,IF(VLOOKUP($AI171,Resource!$B$2:$AE$460,6,FALSE)&gt;0,VLOOKUP($AI171,Resource!$B$2:$AE$460,6,FALSE),"--INPUT--"),"")</f>
        <v/>
      </c>
      <c r="AK171" s="34">
        <f>IF($AI171&gt;0,IF(VLOOKUP($AI171,Resource!$B$2:$AE$460,25,FALSE)&gt;0,VLOOKUP($AI171,Resource!$B$2:$AE$460,25,FALSE),"--INPUT--"),"")</f>
        <v/>
      </c>
      <c r="AL171" s="619" t="n"/>
      <c r="AM171" s="619" t="n"/>
      <c r="AN171" s="34">
        <f>AA171</f>
        <v/>
      </c>
      <c r="AO171" s="621">
        <f>IF(ISNA(IF(AC171="",0,AN171*VLOOKUP(AC171,Resource!$B$2:$AE$465,8,FALSE))),0,IF(AC171="",0,AN171*VLOOKUP(AC171,Resource!$B$2:$AE$465,8,FALSE)))</f>
        <v/>
      </c>
      <c r="AP171" s="620" t="n"/>
      <c r="AQ171" s="286" t="n"/>
      <c r="AR171" s="34">
        <f>AB171</f>
        <v/>
      </c>
      <c r="AS171" s="621">
        <f>IF(ISNA(IF(AI171="",0,AR171*VLOOKUP(AI171,Resource!$B$2:$AE$465,9,FALSE))),0,IF(AI171="",0,AR171*VLOOKUP(AI171,Resource!$B$2:$AE$465,9,FALSE)))</f>
        <v/>
      </c>
      <c r="AT171" s="620" t="n"/>
      <c r="AU171" s="286" t="n"/>
      <c r="AV171" s="620">
        <f>Z171</f>
        <v/>
      </c>
      <c r="AW171" s="72" t="n"/>
      <c r="BA171" s="620" t="n"/>
      <c r="BC171" s="620">
        <f>AO171+AS171</f>
        <v/>
      </c>
      <c r="BD171" s="620">
        <f>BH171-BC171</f>
        <v/>
      </c>
      <c r="BE171" s="479">
        <f>IF(AV171=0,"        --",BD171/BH171)</f>
        <v/>
      </c>
      <c r="BF171" s="620" t="n"/>
      <c r="BG171" s="620" t="n"/>
      <c r="BH171" s="620">
        <f>Z171+BA171+BF171</f>
        <v/>
      </c>
    </row>
    <row r="172" customFormat="1" s="34">
      <c r="A172" s="618" t="n"/>
      <c r="B172" s="619" t="n"/>
      <c r="J172" s="619" t="n"/>
      <c r="U172" s="620" t="n"/>
      <c r="X172" s="620" t="n"/>
      <c r="Y172" s="620" t="n"/>
      <c r="Z172" s="620" t="n"/>
      <c r="AA172" s="34">
        <f>T172*0.2+N172*0+O172*0.3+P172*0.5+Q172*0.6+R172*1+S172*1</f>
        <v/>
      </c>
      <c r="AB172" s="34">
        <f>T172*0.2+N172*0.2+O172*0.3+P172*0.5+Q172*0.6+R172*1+S172*1</f>
        <v/>
      </c>
      <c r="AD172" s="34">
        <f>IF($AC172&gt;0,IF(VLOOKUP($AC172,Resource!$B$2:$AE$460,6,FALSE)&gt;0,VLOOKUP($AC172,Resource!$B$2:$AE$460,6,FALSE),"--INPUT--"),"")</f>
        <v/>
      </c>
      <c r="AE172" s="34">
        <f>IF($AC172&gt;0,IF(VLOOKUP($AC172,Resource!$B$2:$AE$460,25,FALSE)&gt;0,VLOOKUP($AC172,Resource!$B$2:$AE$460,25,FALSE),"--INPUT--"),"")</f>
        <v/>
      </c>
      <c r="AG172" s="619" t="n"/>
      <c r="AH172" s="619" t="n"/>
      <c r="AJ172" s="34">
        <f>IF($AI172&gt;0,IF(VLOOKUP($AI172,Resource!$B$2:$AE$460,6,FALSE)&gt;0,VLOOKUP($AI172,Resource!$B$2:$AE$460,6,FALSE),"--INPUT--"),"")</f>
        <v/>
      </c>
      <c r="AK172" s="34">
        <f>IF($AI172&gt;0,IF(VLOOKUP($AI172,Resource!$B$2:$AE$460,25,FALSE)&gt;0,VLOOKUP($AI172,Resource!$B$2:$AE$460,25,FALSE),"--INPUT--"),"")</f>
        <v/>
      </c>
      <c r="AL172" s="619" t="n"/>
      <c r="AM172" s="619" t="n"/>
      <c r="AN172" s="34">
        <f>AA172</f>
        <v/>
      </c>
      <c r="AO172" s="621">
        <f>IF(ISNA(IF(AC172="",0,AN172*VLOOKUP(AC172,Resource!$B$2:$AE$465,8,FALSE))),0,IF(AC172="",0,AN172*VLOOKUP(AC172,Resource!$B$2:$AE$465,8,FALSE)))</f>
        <v/>
      </c>
      <c r="AP172" s="620" t="n"/>
      <c r="AQ172" s="286" t="n"/>
      <c r="AR172" s="34">
        <f>AB172</f>
        <v/>
      </c>
      <c r="AS172" s="621">
        <f>IF(ISNA(IF(AI172="",0,AR172*VLOOKUP(AI172,Resource!$B$2:$AE$465,9,FALSE))),0,IF(AI172="",0,AR172*VLOOKUP(AI172,Resource!$B$2:$AE$465,9,FALSE)))</f>
        <v/>
      </c>
      <c r="AT172" s="620" t="n"/>
      <c r="AU172" s="286" t="n"/>
      <c r="AV172" s="620">
        <f>Z172</f>
        <v/>
      </c>
      <c r="AW172" s="72" t="n"/>
      <c r="BA172" s="620" t="n"/>
      <c r="BC172" s="620">
        <f>AO172+AS172</f>
        <v/>
      </c>
      <c r="BD172" s="620">
        <f>BH172-BC172</f>
        <v/>
      </c>
      <c r="BE172" s="479">
        <f>IF(AV172=0,"        --",BD172/BH172)</f>
        <v/>
      </c>
      <c r="BF172" s="620" t="n"/>
      <c r="BG172" s="620" t="n"/>
      <c r="BH172" s="620">
        <f>Z172+BA172+BF172</f>
        <v/>
      </c>
    </row>
    <row r="173" customFormat="1" s="34">
      <c r="A173" s="618" t="n"/>
      <c r="B173" s="619" t="n"/>
      <c r="J173" s="619" t="n"/>
      <c r="U173" s="620" t="n"/>
      <c r="X173" s="620" t="n"/>
      <c r="Y173" s="620" t="n"/>
      <c r="Z173" s="620" t="n"/>
      <c r="AA173" s="34">
        <f>T173*0.2+N173*0+O173*0.3+P173*0.5+Q173*0.6+R173*1+S173*1</f>
        <v/>
      </c>
      <c r="AB173" s="34">
        <f>T173*0.2+N173*0.2+O173*0.3+P173*0.5+Q173*0.6+R173*1+S173*1</f>
        <v/>
      </c>
      <c r="AD173" s="34">
        <f>IF($AC173&gt;0,IF(VLOOKUP($AC173,Resource!$B$2:$AE$460,6,FALSE)&gt;0,VLOOKUP($AC173,Resource!$B$2:$AE$460,6,FALSE),"--INPUT--"),"")</f>
        <v/>
      </c>
      <c r="AE173" s="34">
        <f>IF($AC173&gt;0,IF(VLOOKUP($AC173,Resource!$B$2:$AE$460,25,FALSE)&gt;0,VLOOKUP($AC173,Resource!$B$2:$AE$460,25,FALSE),"--INPUT--"),"")</f>
        <v/>
      </c>
      <c r="AG173" s="619" t="n"/>
      <c r="AH173" s="619" t="n"/>
      <c r="AJ173" s="34">
        <f>IF($AI173&gt;0,IF(VLOOKUP($AI173,Resource!$B$2:$AE$460,6,FALSE)&gt;0,VLOOKUP($AI173,Resource!$B$2:$AE$460,6,FALSE),"--INPUT--"),"")</f>
        <v/>
      </c>
      <c r="AK173" s="34">
        <f>IF($AI173&gt;0,IF(VLOOKUP($AI173,Resource!$B$2:$AE$460,25,FALSE)&gt;0,VLOOKUP($AI173,Resource!$B$2:$AE$460,25,FALSE),"--INPUT--"),"")</f>
        <v/>
      </c>
      <c r="AL173" s="619" t="n"/>
      <c r="AM173" s="619" t="n"/>
      <c r="AN173" s="34">
        <f>AA173</f>
        <v/>
      </c>
      <c r="AO173" s="621">
        <f>IF(ISNA(IF(AC173="",0,AN173*VLOOKUP(AC173,Resource!$B$2:$AE$465,8,FALSE))),0,IF(AC173="",0,AN173*VLOOKUP(AC173,Resource!$B$2:$AE$465,8,FALSE)))</f>
        <v/>
      </c>
      <c r="AP173" s="620" t="n"/>
      <c r="AQ173" s="286" t="n"/>
      <c r="AR173" s="34">
        <f>AB173</f>
        <v/>
      </c>
      <c r="AS173" s="621">
        <f>IF(ISNA(IF(AI173="",0,AR173*VLOOKUP(AI173,Resource!$B$2:$AE$465,9,FALSE))),0,IF(AI173="",0,AR173*VLOOKUP(AI173,Resource!$B$2:$AE$465,9,FALSE)))</f>
        <v/>
      </c>
      <c r="AT173" s="620" t="n"/>
      <c r="AU173" s="286" t="n"/>
      <c r="AV173" s="620">
        <f>Z173</f>
        <v/>
      </c>
      <c r="AW173" s="72" t="n"/>
      <c r="BA173" s="620" t="n"/>
      <c r="BC173" s="620">
        <f>AO173+AS173</f>
        <v/>
      </c>
      <c r="BD173" s="620">
        <f>BH173-BC173</f>
        <v/>
      </c>
      <c r="BE173" s="479">
        <f>IF(AV173=0,"        --",BD173/BH173)</f>
        <v/>
      </c>
      <c r="BF173" s="620" t="n"/>
      <c r="BG173" s="620" t="n"/>
      <c r="BH173" s="620">
        <f>Z173+BA173+BF173</f>
        <v/>
      </c>
    </row>
    <row r="174" customFormat="1" s="34">
      <c r="A174" s="618" t="n"/>
      <c r="B174" s="619" t="n"/>
      <c r="J174" s="619" t="n"/>
      <c r="U174" s="620" t="n"/>
      <c r="X174" s="620" t="n"/>
      <c r="Y174" s="620" t="n"/>
      <c r="Z174" s="620" t="n"/>
      <c r="AA174" s="34">
        <f>T174*0.2+N174*0+O174*0.3+P174*0.5+Q174*0.6+R174*1+S174*1</f>
        <v/>
      </c>
      <c r="AB174" s="34">
        <f>T174*0.2+N174*0.2+O174*0.3+P174*0.5+Q174*0.6+R174*1+S174*1</f>
        <v/>
      </c>
      <c r="AD174" s="34">
        <f>IF($AC174&gt;0,IF(VLOOKUP($AC174,Resource!$B$2:$AE$460,6,FALSE)&gt;0,VLOOKUP($AC174,Resource!$B$2:$AE$460,6,FALSE),"--INPUT--"),"")</f>
        <v/>
      </c>
      <c r="AE174" s="34">
        <f>IF($AC174&gt;0,IF(VLOOKUP($AC174,Resource!$B$2:$AE$460,25,FALSE)&gt;0,VLOOKUP($AC174,Resource!$B$2:$AE$460,25,FALSE),"--INPUT--"),"")</f>
        <v/>
      </c>
      <c r="AG174" s="619" t="n"/>
      <c r="AH174" s="619" t="n"/>
      <c r="AJ174" s="34">
        <f>IF($AI174&gt;0,IF(VLOOKUP($AI174,Resource!$B$2:$AE$460,6,FALSE)&gt;0,VLOOKUP($AI174,Resource!$B$2:$AE$460,6,FALSE),"--INPUT--"),"")</f>
        <v/>
      </c>
      <c r="AK174" s="34">
        <f>IF($AI174&gt;0,IF(VLOOKUP($AI174,Resource!$B$2:$AE$460,25,FALSE)&gt;0,VLOOKUP($AI174,Resource!$B$2:$AE$460,25,FALSE),"--INPUT--"),"")</f>
        <v/>
      </c>
      <c r="AL174" s="619" t="n"/>
      <c r="AM174" s="619" t="n"/>
      <c r="AN174" s="34">
        <f>AA174</f>
        <v/>
      </c>
      <c r="AO174" s="621">
        <f>IF(ISNA(IF(AC174="",0,AN174*VLOOKUP(AC174,Resource!$B$2:$AE$465,8,FALSE))),0,IF(AC174="",0,AN174*VLOOKUP(AC174,Resource!$B$2:$AE$465,8,FALSE)))</f>
        <v/>
      </c>
      <c r="AP174" s="620" t="n"/>
      <c r="AQ174" s="286" t="n"/>
      <c r="AR174" s="34">
        <f>AB174</f>
        <v/>
      </c>
      <c r="AS174" s="621">
        <f>IF(ISNA(IF(AI174="",0,AR174*VLOOKUP(AI174,Resource!$B$2:$AE$465,9,FALSE))),0,IF(AI174="",0,AR174*VLOOKUP(AI174,Resource!$B$2:$AE$465,9,FALSE)))</f>
        <v/>
      </c>
      <c r="AT174" s="620" t="n"/>
      <c r="AU174" s="286" t="n"/>
      <c r="AV174" s="620">
        <f>Z174</f>
        <v/>
      </c>
      <c r="AW174" s="72" t="n"/>
      <c r="BA174" s="620" t="n"/>
      <c r="BC174" s="620">
        <f>AO174+AS174</f>
        <v/>
      </c>
      <c r="BD174" s="620">
        <f>BH174-BC174</f>
        <v/>
      </c>
      <c r="BE174" s="479">
        <f>IF(AV174=0,"        --",BD174/BH174)</f>
        <v/>
      </c>
      <c r="BF174" s="620" t="n"/>
      <c r="BG174" s="620" t="n"/>
      <c r="BH174" s="620">
        <f>Z174+BA174+BF174</f>
        <v/>
      </c>
    </row>
    <row r="175" customFormat="1" s="34">
      <c r="A175" s="618" t="n"/>
      <c r="B175" s="619" t="n"/>
      <c r="J175" s="619" t="n"/>
      <c r="U175" s="620" t="n"/>
      <c r="X175" s="620" t="n"/>
      <c r="Y175" s="620" t="n"/>
      <c r="Z175" s="620" t="n"/>
      <c r="AA175" s="34">
        <f>T175*0.2+N175*0+O175*0.3+P175*0.5+Q175*0.6+R175*1+S175*1</f>
        <v/>
      </c>
      <c r="AB175" s="34">
        <f>T175*0.2+N175*0.2+O175*0.3+P175*0.5+Q175*0.6+R175*1+S175*1</f>
        <v/>
      </c>
      <c r="AD175" s="34">
        <f>IF($AC175&gt;0,IF(VLOOKUP($AC175,Resource!$B$2:$AE$460,6,FALSE)&gt;0,VLOOKUP($AC175,Resource!$B$2:$AE$460,6,FALSE),"--INPUT--"),"")</f>
        <v/>
      </c>
      <c r="AE175" s="34">
        <f>IF($AC175&gt;0,IF(VLOOKUP($AC175,Resource!$B$2:$AE$460,25,FALSE)&gt;0,VLOOKUP($AC175,Resource!$B$2:$AE$460,25,FALSE),"--INPUT--"),"")</f>
        <v/>
      </c>
      <c r="AG175" s="619" t="n"/>
      <c r="AH175" s="619" t="n"/>
      <c r="AJ175" s="34">
        <f>IF($AI175&gt;0,IF(VLOOKUP($AI175,Resource!$B$2:$AE$460,6,FALSE)&gt;0,VLOOKUP($AI175,Resource!$B$2:$AE$460,6,FALSE),"--INPUT--"),"")</f>
        <v/>
      </c>
      <c r="AK175" s="34">
        <f>IF($AI175&gt;0,IF(VLOOKUP($AI175,Resource!$B$2:$AE$460,25,FALSE)&gt;0,VLOOKUP($AI175,Resource!$B$2:$AE$460,25,FALSE),"--INPUT--"),"")</f>
        <v/>
      </c>
      <c r="AL175" s="619" t="n"/>
      <c r="AM175" s="619" t="n"/>
      <c r="AN175" s="34">
        <f>AA175</f>
        <v/>
      </c>
      <c r="AO175" s="621">
        <f>IF(ISNA(IF(AC175="",0,AN175*VLOOKUP(AC175,Resource!$B$2:$AE$465,8,FALSE))),0,IF(AC175="",0,AN175*VLOOKUP(AC175,Resource!$B$2:$AE$465,8,FALSE)))</f>
        <v/>
      </c>
      <c r="AP175" s="620" t="n"/>
      <c r="AQ175" s="286" t="n"/>
      <c r="AR175" s="34">
        <f>AB175</f>
        <v/>
      </c>
      <c r="AS175" s="621">
        <f>IF(ISNA(IF(AI175="",0,AR175*VLOOKUP(AI175,Resource!$B$2:$AE$465,9,FALSE))),0,IF(AI175="",0,AR175*VLOOKUP(AI175,Resource!$B$2:$AE$465,9,FALSE)))</f>
        <v/>
      </c>
      <c r="AT175" s="620" t="n"/>
      <c r="AU175" s="286" t="n"/>
      <c r="AV175" s="620">
        <f>Z175</f>
        <v/>
      </c>
      <c r="AW175" s="72" t="n"/>
      <c r="BA175" s="620" t="n"/>
      <c r="BC175" s="620">
        <f>AO175+AS175</f>
        <v/>
      </c>
      <c r="BD175" s="620">
        <f>BH175-BC175</f>
        <v/>
      </c>
      <c r="BE175" s="479">
        <f>IF(AV175=0,"        --",BD175/BH175)</f>
        <v/>
      </c>
      <c r="BF175" s="620" t="n"/>
      <c r="BG175" s="620" t="n"/>
      <c r="BH175" s="620">
        <f>Z175+BA175+BF175</f>
        <v/>
      </c>
    </row>
    <row r="176" customFormat="1" s="34">
      <c r="A176" s="618" t="n"/>
      <c r="B176" s="619" t="n"/>
      <c r="J176" s="619" t="n"/>
      <c r="U176" s="620" t="n"/>
      <c r="X176" s="620" t="n"/>
      <c r="Y176" s="620" t="n"/>
      <c r="Z176" s="620" t="n"/>
      <c r="AA176" s="34">
        <f>T176*0.2+N176*0+O176*0.3+P176*0.5+Q176*0.6+R176*1+S176*1</f>
        <v/>
      </c>
      <c r="AB176" s="34">
        <f>T176*0.2+N176*0.2+O176*0.3+P176*0.5+Q176*0.6+R176*1+S176*1</f>
        <v/>
      </c>
      <c r="AD176" s="34">
        <f>IF($AC176&gt;0,IF(VLOOKUP($AC176,Resource!$B$2:$AE$460,6,FALSE)&gt;0,VLOOKUP($AC176,Resource!$B$2:$AE$460,6,FALSE),"--INPUT--"),"")</f>
        <v/>
      </c>
      <c r="AE176" s="34">
        <f>IF($AC176&gt;0,IF(VLOOKUP($AC176,Resource!$B$2:$AE$460,25,FALSE)&gt;0,VLOOKUP($AC176,Resource!$B$2:$AE$460,25,FALSE),"--INPUT--"),"")</f>
        <v/>
      </c>
      <c r="AG176" s="619" t="n"/>
      <c r="AH176" s="619" t="n"/>
      <c r="AJ176" s="34">
        <f>IF($AI176&gt;0,IF(VLOOKUP($AI176,Resource!$B$2:$AE$460,6,FALSE)&gt;0,VLOOKUP($AI176,Resource!$B$2:$AE$460,6,FALSE),"--INPUT--"),"")</f>
        <v/>
      </c>
      <c r="AK176" s="34">
        <f>IF($AI176&gt;0,IF(VLOOKUP($AI176,Resource!$B$2:$AE$460,25,FALSE)&gt;0,VLOOKUP($AI176,Resource!$B$2:$AE$460,25,FALSE),"--INPUT--"),"")</f>
        <v/>
      </c>
      <c r="AL176" s="619" t="n"/>
      <c r="AM176" s="619" t="n"/>
      <c r="AN176" s="34">
        <f>AA176</f>
        <v/>
      </c>
      <c r="AO176" s="621">
        <f>IF(ISNA(IF(AC176="",0,AN176*VLOOKUP(AC176,Resource!$B$2:$AE$465,8,FALSE))),0,IF(AC176="",0,AN176*VLOOKUP(AC176,Resource!$B$2:$AE$465,8,FALSE)))</f>
        <v/>
      </c>
      <c r="AP176" s="620" t="n"/>
      <c r="AQ176" s="286" t="n"/>
      <c r="AR176" s="34">
        <f>AB176</f>
        <v/>
      </c>
      <c r="AS176" s="621">
        <f>IF(ISNA(IF(AI176="",0,AR176*VLOOKUP(AI176,Resource!$B$2:$AE$465,9,FALSE))),0,IF(AI176="",0,AR176*VLOOKUP(AI176,Resource!$B$2:$AE$465,9,FALSE)))</f>
        <v/>
      </c>
      <c r="AT176" s="620" t="n"/>
      <c r="AU176" s="286" t="n"/>
      <c r="AV176" s="620">
        <f>Z176</f>
        <v/>
      </c>
      <c r="AW176" s="72" t="n"/>
      <c r="BA176" s="620" t="n"/>
      <c r="BC176" s="620">
        <f>AO176+AS176</f>
        <v/>
      </c>
      <c r="BD176" s="620">
        <f>BH176-BC176</f>
        <v/>
      </c>
      <c r="BE176" s="479">
        <f>IF(AV176=0,"        --",BD176/BH176)</f>
        <v/>
      </c>
      <c r="BF176" s="620" t="n"/>
      <c r="BG176" s="620" t="n"/>
      <c r="BH176" s="620">
        <f>Z176+BA176+BF176</f>
        <v/>
      </c>
    </row>
    <row r="177" customFormat="1" s="34">
      <c r="A177" s="618" t="n"/>
      <c r="B177" s="619" t="n"/>
      <c r="J177" s="619" t="n"/>
      <c r="U177" s="620" t="n"/>
      <c r="X177" s="620" t="n"/>
      <c r="Y177" s="620" t="n"/>
      <c r="Z177" s="620" t="n"/>
      <c r="AA177" s="34">
        <f>T177*0.2+N177*0+O177*0.3+P177*0.5+Q177*0.6+R177*1+S177*1</f>
        <v/>
      </c>
      <c r="AB177" s="34">
        <f>T177*0.2+N177*0.2+O177*0.3+P177*0.5+Q177*0.6+R177*1+S177*1</f>
        <v/>
      </c>
      <c r="AD177" s="34">
        <f>IF($AC177&gt;0,IF(VLOOKUP($AC177,Resource!$B$2:$AE$460,6,FALSE)&gt;0,VLOOKUP($AC177,Resource!$B$2:$AE$460,6,FALSE),"--INPUT--"),"")</f>
        <v/>
      </c>
      <c r="AE177" s="34">
        <f>IF($AC177&gt;0,IF(VLOOKUP($AC177,Resource!$B$2:$AE$460,25,FALSE)&gt;0,VLOOKUP($AC177,Resource!$B$2:$AE$460,25,FALSE),"--INPUT--"),"")</f>
        <v/>
      </c>
      <c r="AG177" s="619" t="n"/>
      <c r="AH177" s="619" t="n"/>
      <c r="AJ177" s="34">
        <f>IF($AI177&gt;0,IF(VLOOKUP($AI177,Resource!$B$2:$AE$460,6,FALSE)&gt;0,VLOOKUP($AI177,Resource!$B$2:$AE$460,6,FALSE),"--INPUT--"),"")</f>
        <v/>
      </c>
      <c r="AK177" s="34">
        <f>IF($AI177&gt;0,IF(VLOOKUP($AI177,Resource!$B$2:$AE$460,25,FALSE)&gt;0,VLOOKUP($AI177,Resource!$B$2:$AE$460,25,FALSE),"--INPUT--"),"")</f>
        <v/>
      </c>
      <c r="AL177" s="619" t="n"/>
      <c r="AM177" s="619" t="n"/>
      <c r="AN177" s="34">
        <f>AA177</f>
        <v/>
      </c>
      <c r="AO177" s="621">
        <f>IF(ISNA(IF(AC177="",0,AN177*VLOOKUP(AC177,Resource!$B$2:$AE$465,8,FALSE))),0,IF(AC177="",0,AN177*VLOOKUP(AC177,Resource!$B$2:$AE$465,8,FALSE)))</f>
        <v/>
      </c>
      <c r="AP177" s="620" t="n"/>
      <c r="AQ177" s="286" t="n"/>
      <c r="AR177" s="34">
        <f>AB177</f>
        <v/>
      </c>
      <c r="AS177" s="621">
        <f>IF(ISNA(IF(AI177="",0,AR177*VLOOKUP(AI177,Resource!$B$2:$AE$465,9,FALSE))),0,IF(AI177="",0,AR177*VLOOKUP(AI177,Resource!$B$2:$AE$465,9,FALSE)))</f>
        <v/>
      </c>
      <c r="AT177" s="620" t="n"/>
      <c r="AU177" s="286" t="n"/>
      <c r="AV177" s="620">
        <f>Z177</f>
        <v/>
      </c>
      <c r="AW177" s="72" t="n"/>
      <c r="BA177" s="620" t="n"/>
      <c r="BC177" s="620">
        <f>AO177+AS177</f>
        <v/>
      </c>
      <c r="BD177" s="620">
        <f>BH177-BC177</f>
        <v/>
      </c>
      <c r="BE177" s="479">
        <f>IF(AV177=0,"        --",BD177/BH177)</f>
        <v/>
      </c>
      <c r="BF177" s="620" t="n"/>
      <c r="BG177" s="620" t="n"/>
      <c r="BH177" s="620">
        <f>Z177+BA177+BF177</f>
        <v/>
      </c>
    </row>
    <row r="178" customFormat="1" s="34">
      <c r="A178" s="618" t="n"/>
      <c r="B178" s="619" t="n"/>
      <c r="J178" s="619" t="n"/>
      <c r="U178" s="620" t="n"/>
      <c r="X178" s="620" t="n"/>
      <c r="Y178" s="620" t="n"/>
      <c r="Z178" s="620" t="n"/>
      <c r="AA178" s="34">
        <f>T178*0.2+N178*0+O178*0.3+P178*0.5+Q178*0.6+R178*1+S178*1</f>
        <v/>
      </c>
      <c r="AB178" s="34">
        <f>T178*0.2+N178*0.2+O178*0.3+P178*0.5+Q178*0.6+R178*1+S178*1</f>
        <v/>
      </c>
      <c r="AD178" s="34">
        <f>IF($AC178&gt;0,IF(VLOOKUP($AC178,Resource!$B$2:$AE$460,6,FALSE)&gt;0,VLOOKUP($AC178,Resource!$B$2:$AE$460,6,FALSE),"--INPUT--"),"")</f>
        <v/>
      </c>
      <c r="AE178" s="34">
        <f>IF($AC178&gt;0,IF(VLOOKUP($AC178,Resource!$B$2:$AE$460,25,FALSE)&gt;0,VLOOKUP($AC178,Resource!$B$2:$AE$460,25,FALSE),"--INPUT--"),"")</f>
        <v/>
      </c>
      <c r="AG178" s="619" t="n"/>
      <c r="AH178" s="619" t="n"/>
      <c r="AJ178" s="34">
        <f>IF($AI178&gt;0,IF(VLOOKUP($AI178,Resource!$B$2:$AE$460,6,FALSE)&gt;0,VLOOKUP($AI178,Resource!$B$2:$AE$460,6,FALSE),"--INPUT--"),"")</f>
        <v/>
      </c>
      <c r="AK178" s="34">
        <f>IF($AI178&gt;0,IF(VLOOKUP($AI178,Resource!$B$2:$AE$460,25,FALSE)&gt;0,VLOOKUP($AI178,Resource!$B$2:$AE$460,25,FALSE),"--INPUT--"),"")</f>
        <v/>
      </c>
      <c r="AL178" s="619" t="n"/>
      <c r="AM178" s="619" t="n"/>
      <c r="AN178" s="34">
        <f>AA178</f>
        <v/>
      </c>
      <c r="AO178" s="621">
        <f>IF(ISNA(IF(AC178="",0,AN178*VLOOKUP(AC178,Resource!$B$2:$AE$465,8,FALSE))),0,IF(AC178="",0,AN178*VLOOKUP(AC178,Resource!$B$2:$AE$465,8,FALSE)))</f>
        <v/>
      </c>
      <c r="AP178" s="620" t="n"/>
      <c r="AQ178" s="286" t="n"/>
      <c r="AR178" s="34">
        <f>AB178</f>
        <v/>
      </c>
      <c r="AS178" s="621">
        <f>IF(ISNA(IF(AI178="",0,AR178*VLOOKUP(AI178,Resource!$B$2:$AE$465,9,FALSE))),0,IF(AI178="",0,AR178*VLOOKUP(AI178,Resource!$B$2:$AE$465,9,FALSE)))</f>
        <v/>
      </c>
      <c r="AT178" s="620" t="n"/>
      <c r="AU178" s="286" t="n"/>
      <c r="AV178" s="620">
        <f>Z178</f>
        <v/>
      </c>
      <c r="AW178" s="72" t="n"/>
      <c r="BA178" s="620" t="n"/>
      <c r="BC178" s="620">
        <f>AO178+AS178</f>
        <v/>
      </c>
      <c r="BD178" s="620">
        <f>BH178-BC178</f>
        <v/>
      </c>
      <c r="BE178" s="479">
        <f>IF(AV178=0,"        --",BD178/BH178)</f>
        <v/>
      </c>
      <c r="BF178" s="620" t="n"/>
      <c r="BG178" s="620" t="n"/>
      <c r="BH178" s="620">
        <f>Z178+BA178+BF178</f>
        <v/>
      </c>
    </row>
    <row r="179" customFormat="1" s="34">
      <c r="A179" s="618" t="n"/>
      <c r="B179" s="619" t="n"/>
      <c r="J179" s="619" t="n"/>
      <c r="U179" s="620" t="n"/>
      <c r="X179" s="620" t="n"/>
      <c r="Y179" s="620" t="n"/>
      <c r="Z179" s="620" t="n"/>
      <c r="AA179" s="34">
        <f>T179*0.2+N179*0+O179*0.3+P179*0.5+Q179*0.6+R179*1+S179*1</f>
        <v/>
      </c>
      <c r="AB179" s="34">
        <f>T179*0.2+N179*0.2+O179*0.3+P179*0.5+Q179*0.6+R179*1+S179*1</f>
        <v/>
      </c>
      <c r="AD179" s="34">
        <f>IF($AC179&gt;0,IF(VLOOKUP($AC179,Resource!$B$2:$AE$460,6,FALSE)&gt;0,VLOOKUP($AC179,Resource!$B$2:$AE$460,6,FALSE),"--INPUT--"),"")</f>
        <v/>
      </c>
      <c r="AE179" s="34">
        <f>IF($AC179&gt;0,IF(VLOOKUP($AC179,Resource!$B$2:$AE$460,25,FALSE)&gt;0,VLOOKUP($AC179,Resource!$B$2:$AE$460,25,FALSE),"--INPUT--"),"")</f>
        <v/>
      </c>
      <c r="AG179" s="619" t="n"/>
      <c r="AH179" s="619" t="n"/>
      <c r="AJ179" s="34">
        <f>IF($AI179&gt;0,IF(VLOOKUP($AI179,Resource!$B$2:$AE$460,6,FALSE)&gt;0,VLOOKUP($AI179,Resource!$B$2:$AE$460,6,FALSE),"--INPUT--"),"")</f>
        <v/>
      </c>
      <c r="AK179" s="34">
        <f>IF($AI179&gt;0,IF(VLOOKUP($AI179,Resource!$B$2:$AE$460,25,FALSE)&gt;0,VLOOKUP($AI179,Resource!$B$2:$AE$460,25,FALSE),"--INPUT--"),"")</f>
        <v/>
      </c>
      <c r="AL179" s="619" t="n"/>
      <c r="AM179" s="619" t="n"/>
      <c r="AN179" s="34">
        <f>AA179</f>
        <v/>
      </c>
      <c r="AO179" s="621">
        <f>IF(ISNA(IF(AC179="",0,AN179*VLOOKUP(AC179,Resource!$B$2:$AE$465,8,FALSE))),0,IF(AC179="",0,AN179*VLOOKUP(AC179,Resource!$B$2:$AE$465,8,FALSE)))</f>
        <v/>
      </c>
      <c r="AP179" s="620" t="n"/>
      <c r="AQ179" s="286" t="n"/>
      <c r="AR179" s="34">
        <f>AB179</f>
        <v/>
      </c>
      <c r="AS179" s="621">
        <f>IF(ISNA(IF(AI179="",0,AR179*VLOOKUP(AI179,Resource!$B$2:$AE$465,9,FALSE))),0,IF(AI179="",0,AR179*VLOOKUP(AI179,Resource!$B$2:$AE$465,9,FALSE)))</f>
        <v/>
      </c>
      <c r="AT179" s="620" t="n"/>
      <c r="AU179" s="286" t="n"/>
      <c r="AV179" s="620">
        <f>Z179</f>
        <v/>
      </c>
      <c r="AW179" s="72" t="n"/>
      <c r="BA179" s="620" t="n"/>
      <c r="BC179" s="620">
        <f>AO179+AS179</f>
        <v/>
      </c>
      <c r="BD179" s="620">
        <f>BH179-BC179</f>
        <v/>
      </c>
      <c r="BE179" s="479">
        <f>IF(AV179=0,"        --",BD179/BH179)</f>
        <v/>
      </c>
      <c r="BF179" s="620" t="n"/>
      <c r="BG179" s="620" t="n"/>
      <c r="BH179" s="620">
        <f>Z179+BA179+BF179</f>
        <v/>
      </c>
    </row>
    <row r="180" customFormat="1" s="34">
      <c r="A180" s="618" t="n"/>
      <c r="B180" s="619" t="n"/>
      <c r="J180" s="619" t="n"/>
      <c r="U180" s="620" t="n"/>
      <c r="X180" s="620" t="n"/>
      <c r="Y180" s="620" t="n"/>
      <c r="Z180" s="620" t="n"/>
      <c r="AA180" s="34">
        <f>T180*0.2+N180*0+O180*0.3+P180*0.5+Q180*0.6+R180*1+S180*1</f>
        <v/>
      </c>
      <c r="AB180" s="34">
        <f>T180*0.2+N180*0.2+O180*0.3+P180*0.5+Q180*0.6+R180*1+S180*1</f>
        <v/>
      </c>
      <c r="AD180" s="34">
        <f>IF($AC180&gt;0,IF(VLOOKUP($AC180,Resource!$B$2:$AE$460,6,FALSE)&gt;0,VLOOKUP($AC180,Resource!$B$2:$AE$460,6,FALSE),"--INPUT--"),"")</f>
        <v/>
      </c>
      <c r="AE180" s="34">
        <f>IF($AC180&gt;0,IF(VLOOKUP($AC180,Resource!$B$2:$AE$460,25,FALSE)&gt;0,VLOOKUP($AC180,Resource!$B$2:$AE$460,25,FALSE),"--INPUT--"),"")</f>
        <v/>
      </c>
      <c r="AG180" s="619" t="n"/>
      <c r="AH180" s="619" t="n"/>
      <c r="AJ180" s="34">
        <f>IF($AI180&gt;0,IF(VLOOKUP($AI180,Resource!$B$2:$AE$460,6,FALSE)&gt;0,VLOOKUP($AI180,Resource!$B$2:$AE$460,6,FALSE),"--INPUT--"),"")</f>
        <v/>
      </c>
      <c r="AK180" s="34">
        <f>IF($AI180&gt;0,IF(VLOOKUP($AI180,Resource!$B$2:$AE$460,25,FALSE)&gt;0,VLOOKUP($AI180,Resource!$B$2:$AE$460,25,FALSE),"--INPUT--"),"")</f>
        <v/>
      </c>
      <c r="AL180" s="619" t="n"/>
      <c r="AM180" s="619" t="n"/>
      <c r="AN180" s="34">
        <f>AA180</f>
        <v/>
      </c>
      <c r="AO180" s="621">
        <f>IF(ISNA(IF(AC180="",0,AN180*VLOOKUP(AC180,Resource!$B$2:$AE$465,8,FALSE))),0,IF(AC180="",0,AN180*VLOOKUP(AC180,Resource!$B$2:$AE$465,8,FALSE)))</f>
        <v/>
      </c>
      <c r="AP180" s="620" t="n"/>
      <c r="AQ180" s="286" t="n"/>
      <c r="AR180" s="34">
        <f>AB180</f>
        <v/>
      </c>
      <c r="AS180" s="621">
        <f>IF(ISNA(IF(AI180="",0,AR180*VLOOKUP(AI180,Resource!$B$2:$AE$465,9,FALSE))),0,IF(AI180="",0,AR180*VLOOKUP(AI180,Resource!$B$2:$AE$465,9,FALSE)))</f>
        <v/>
      </c>
      <c r="AT180" s="620" t="n"/>
      <c r="AU180" s="286" t="n"/>
      <c r="AV180" s="620">
        <f>Z180</f>
        <v/>
      </c>
      <c r="AW180" s="72" t="n"/>
      <c r="BA180" s="620" t="n"/>
      <c r="BC180" s="620">
        <f>AO180+AS180</f>
        <v/>
      </c>
      <c r="BD180" s="620">
        <f>BH180-BC180</f>
        <v/>
      </c>
      <c r="BE180" s="479">
        <f>IF(AV180=0,"        --",BD180/BH180)</f>
        <v/>
      </c>
      <c r="BF180" s="620" t="n"/>
      <c r="BG180" s="620" t="n"/>
      <c r="BH180" s="620">
        <f>Z180+BA180+BF180</f>
        <v/>
      </c>
    </row>
    <row r="181" customFormat="1" s="34">
      <c r="A181" s="618" t="n"/>
      <c r="B181" s="619" t="n"/>
      <c r="J181" s="619" t="n"/>
      <c r="U181" s="620" t="n"/>
      <c r="X181" s="620" t="n"/>
      <c r="Y181" s="620" t="n"/>
      <c r="Z181" s="620" t="n"/>
      <c r="AA181" s="34">
        <f>T181*0.2+N181*0+O181*0.3+P181*0.5+Q181*0.6+R181*1+S181*1</f>
        <v/>
      </c>
      <c r="AB181" s="34">
        <f>T181*0.2+N181*0.2+O181*0.3+P181*0.5+Q181*0.6+R181*1+S181*1</f>
        <v/>
      </c>
      <c r="AD181" s="34">
        <f>IF($AC181&gt;0,IF(VLOOKUP($AC181,Resource!$B$2:$AE$460,6,FALSE)&gt;0,VLOOKUP($AC181,Resource!$B$2:$AE$460,6,FALSE),"--INPUT--"),"")</f>
        <v/>
      </c>
      <c r="AE181" s="34">
        <f>IF($AC181&gt;0,IF(VLOOKUP($AC181,Resource!$B$2:$AE$460,25,FALSE)&gt;0,VLOOKUP($AC181,Resource!$B$2:$AE$460,25,FALSE),"--INPUT--"),"")</f>
        <v/>
      </c>
      <c r="AG181" s="619" t="n"/>
      <c r="AH181" s="619" t="n"/>
      <c r="AJ181" s="34">
        <f>IF($AI181&gt;0,IF(VLOOKUP($AI181,Resource!$B$2:$AE$460,6,FALSE)&gt;0,VLOOKUP($AI181,Resource!$B$2:$AE$460,6,FALSE),"--INPUT--"),"")</f>
        <v/>
      </c>
      <c r="AK181" s="34">
        <f>IF($AI181&gt;0,IF(VLOOKUP($AI181,Resource!$B$2:$AE$460,25,FALSE)&gt;0,VLOOKUP($AI181,Resource!$B$2:$AE$460,25,FALSE),"--INPUT--"),"")</f>
        <v/>
      </c>
      <c r="AL181" s="619" t="n"/>
      <c r="AM181" s="619" t="n"/>
      <c r="AN181" s="34">
        <f>AA181</f>
        <v/>
      </c>
      <c r="AO181" s="621">
        <f>IF(ISNA(IF(AC181="",0,AN181*VLOOKUP(AC181,Resource!$B$2:$AE$465,8,FALSE))),0,IF(AC181="",0,AN181*VLOOKUP(AC181,Resource!$B$2:$AE$465,8,FALSE)))</f>
        <v/>
      </c>
      <c r="AP181" s="620" t="n"/>
      <c r="AQ181" s="286" t="n"/>
      <c r="AR181" s="34">
        <f>AB181</f>
        <v/>
      </c>
      <c r="AS181" s="621">
        <f>IF(ISNA(IF(AI181="",0,AR181*VLOOKUP(AI181,Resource!$B$2:$AE$465,9,FALSE))),0,IF(AI181="",0,AR181*VLOOKUP(AI181,Resource!$B$2:$AE$465,9,FALSE)))</f>
        <v/>
      </c>
      <c r="AT181" s="620" t="n"/>
      <c r="AU181" s="286" t="n"/>
      <c r="AV181" s="620">
        <f>Z181</f>
        <v/>
      </c>
      <c r="AW181" s="72" t="n"/>
      <c r="BA181" s="620" t="n"/>
      <c r="BC181" s="620">
        <f>AO181+AS181</f>
        <v/>
      </c>
      <c r="BD181" s="620">
        <f>BH181-BC181</f>
        <v/>
      </c>
      <c r="BE181" s="479">
        <f>IF(AV181=0,"        --",BD181/BH181)</f>
        <v/>
      </c>
      <c r="BF181" s="620" t="n"/>
      <c r="BG181" s="620" t="n"/>
      <c r="BH181" s="620">
        <f>Z181+BA181+BF181</f>
        <v/>
      </c>
    </row>
    <row r="182" customFormat="1" s="34">
      <c r="A182" s="618" t="n"/>
      <c r="B182" s="619" t="n"/>
      <c r="J182" s="619" t="n"/>
      <c r="U182" s="620" t="n"/>
      <c r="X182" s="620" t="n"/>
      <c r="Y182" s="620" t="n"/>
      <c r="Z182" s="620" t="n"/>
      <c r="AA182" s="34">
        <f>T182*0.2+N182*0+O182*0.3+P182*0.5+Q182*0.6+R182*1+S182*1</f>
        <v/>
      </c>
      <c r="AB182" s="34">
        <f>T182*0.2+N182*0.2+O182*0.3+P182*0.5+Q182*0.6+R182*1+S182*1</f>
        <v/>
      </c>
      <c r="AD182" s="34">
        <f>IF($AC182&gt;0,IF(VLOOKUP($AC182,Resource!$B$2:$AE$460,6,FALSE)&gt;0,VLOOKUP($AC182,Resource!$B$2:$AE$460,6,FALSE),"--INPUT--"),"")</f>
        <v/>
      </c>
      <c r="AE182" s="34">
        <f>IF($AC182&gt;0,IF(VLOOKUP($AC182,Resource!$B$2:$AE$460,25,FALSE)&gt;0,VLOOKUP($AC182,Resource!$B$2:$AE$460,25,FALSE),"--INPUT--"),"")</f>
        <v/>
      </c>
      <c r="AG182" s="619" t="n"/>
      <c r="AH182" s="619" t="n"/>
      <c r="AJ182" s="34">
        <f>IF($AI182&gt;0,IF(VLOOKUP($AI182,Resource!$B$2:$AE$460,6,FALSE)&gt;0,VLOOKUP($AI182,Resource!$B$2:$AE$460,6,FALSE),"--INPUT--"),"")</f>
        <v/>
      </c>
      <c r="AK182" s="34">
        <f>IF($AI182&gt;0,IF(VLOOKUP($AI182,Resource!$B$2:$AE$460,25,FALSE)&gt;0,VLOOKUP($AI182,Resource!$B$2:$AE$460,25,FALSE),"--INPUT--"),"")</f>
        <v/>
      </c>
      <c r="AL182" s="619" t="n"/>
      <c r="AM182" s="619" t="n"/>
      <c r="AN182" s="34">
        <f>AA182</f>
        <v/>
      </c>
      <c r="AO182" s="621">
        <f>IF(ISNA(IF(AC182="",0,AN182*VLOOKUP(AC182,Resource!$B$2:$AE$465,8,FALSE))),0,IF(AC182="",0,AN182*VLOOKUP(AC182,Resource!$B$2:$AE$465,8,FALSE)))</f>
        <v/>
      </c>
      <c r="AP182" s="620" t="n"/>
      <c r="AQ182" s="286" t="n"/>
      <c r="AR182" s="34">
        <f>AB182</f>
        <v/>
      </c>
      <c r="AS182" s="621">
        <f>IF(ISNA(IF(AI182="",0,AR182*VLOOKUP(AI182,Resource!$B$2:$AE$465,9,FALSE))),0,IF(AI182="",0,AR182*VLOOKUP(AI182,Resource!$B$2:$AE$465,9,FALSE)))</f>
        <v/>
      </c>
      <c r="AT182" s="620" t="n"/>
      <c r="AU182" s="286" t="n"/>
      <c r="AV182" s="620">
        <f>Z182</f>
        <v/>
      </c>
      <c r="AW182" s="72" t="n"/>
      <c r="BA182" s="620" t="n"/>
      <c r="BC182" s="620">
        <f>AO182+AS182</f>
        <v/>
      </c>
      <c r="BD182" s="620">
        <f>BH182-BC182</f>
        <v/>
      </c>
      <c r="BE182" s="479">
        <f>IF(AV182=0,"        --",BD182/BH182)</f>
        <v/>
      </c>
      <c r="BF182" s="620" t="n"/>
      <c r="BG182" s="620" t="n"/>
      <c r="BH182" s="620">
        <f>Z182+BA182+BF182</f>
        <v/>
      </c>
    </row>
    <row r="183" customFormat="1" s="34">
      <c r="A183" s="618" t="n"/>
      <c r="B183" s="619" t="n"/>
      <c r="J183" s="619" t="n"/>
      <c r="U183" s="620" t="n"/>
      <c r="X183" s="620" t="n"/>
      <c r="Y183" s="620" t="n"/>
      <c r="Z183" s="620" t="n"/>
      <c r="AA183" s="34">
        <f>T183*0.2+N183*0+O183*0.3+P183*0.5+Q183*0.6+R183*1+S183*1</f>
        <v/>
      </c>
      <c r="AB183" s="34">
        <f>T183*0.2+N183*0.2+O183*0.3+P183*0.5+Q183*0.6+R183*1+S183*1</f>
        <v/>
      </c>
      <c r="AD183" s="34">
        <f>IF($AC183&gt;0,IF(VLOOKUP($AC183,Resource!$B$2:$AE$460,6,FALSE)&gt;0,VLOOKUP($AC183,Resource!$B$2:$AE$460,6,FALSE),"--INPUT--"),"")</f>
        <v/>
      </c>
      <c r="AE183" s="34">
        <f>IF($AC183&gt;0,IF(VLOOKUP($AC183,Resource!$B$2:$AE$460,25,FALSE)&gt;0,VLOOKUP($AC183,Resource!$B$2:$AE$460,25,FALSE),"--INPUT--"),"")</f>
        <v/>
      </c>
      <c r="AG183" s="619" t="n"/>
      <c r="AH183" s="619" t="n"/>
      <c r="AJ183" s="34">
        <f>IF($AI183&gt;0,IF(VLOOKUP($AI183,Resource!$B$2:$AE$460,6,FALSE)&gt;0,VLOOKUP($AI183,Resource!$B$2:$AE$460,6,FALSE),"--INPUT--"),"")</f>
        <v/>
      </c>
      <c r="AK183" s="34">
        <f>IF($AI183&gt;0,IF(VLOOKUP($AI183,Resource!$B$2:$AE$460,25,FALSE)&gt;0,VLOOKUP($AI183,Resource!$B$2:$AE$460,25,FALSE),"--INPUT--"),"")</f>
        <v/>
      </c>
      <c r="AL183" s="619" t="n"/>
      <c r="AM183" s="619" t="n"/>
      <c r="AN183" s="34">
        <f>AA183</f>
        <v/>
      </c>
      <c r="AO183" s="621">
        <f>IF(ISNA(IF(AC183="",0,AN183*VLOOKUP(AC183,Resource!$B$2:$AE$465,8,FALSE))),0,IF(AC183="",0,AN183*VLOOKUP(AC183,Resource!$B$2:$AE$465,8,FALSE)))</f>
        <v/>
      </c>
      <c r="AP183" s="620" t="n"/>
      <c r="AQ183" s="286" t="n"/>
      <c r="AR183" s="34">
        <f>AB183</f>
        <v/>
      </c>
      <c r="AS183" s="621">
        <f>IF(ISNA(IF(AI183="",0,AR183*VLOOKUP(AI183,Resource!$B$2:$AE$465,9,FALSE))),0,IF(AI183="",0,AR183*VLOOKUP(AI183,Resource!$B$2:$AE$465,9,FALSE)))</f>
        <v/>
      </c>
      <c r="AT183" s="620" t="n"/>
      <c r="AU183" s="286" t="n"/>
      <c r="AV183" s="620">
        <f>Z183</f>
        <v/>
      </c>
      <c r="AW183" s="72" t="n"/>
      <c r="BA183" s="620" t="n"/>
      <c r="BC183" s="620">
        <f>AO183+AS183</f>
        <v/>
      </c>
      <c r="BD183" s="620">
        <f>BH183-BC183</f>
        <v/>
      </c>
      <c r="BE183" s="479">
        <f>IF(AV183=0,"        --",BD183/BH183)</f>
        <v/>
      </c>
      <c r="BF183" s="620" t="n"/>
      <c r="BG183" s="620" t="n"/>
      <c r="BH183" s="620">
        <f>Z183+BA183+BF183</f>
        <v/>
      </c>
    </row>
    <row r="184" customFormat="1" s="34">
      <c r="A184" s="618" t="n"/>
      <c r="B184" s="619" t="n"/>
      <c r="J184" s="619" t="n"/>
      <c r="U184" s="620" t="n"/>
      <c r="X184" s="620" t="n"/>
      <c r="Y184" s="620" t="n"/>
      <c r="Z184" s="620" t="n"/>
      <c r="AA184" s="34">
        <f>T184*0.2+N184*0+O184*0.3+P184*0.5+Q184*0.6+R184*1+S184*1</f>
        <v/>
      </c>
      <c r="AB184" s="34">
        <f>T184*0.2+N184*0.2+O184*0.3+P184*0.5+Q184*0.6+R184*1+S184*1</f>
        <v/>
      </c>
      <c r="AD184" s="34">
        <f>IF($AC184&gt;0,IF(VLOOKUP($AC184,Resource!$B$2:$AE$460,6,FALSE)&gt;0,VLOOKUP($AC184,Resource!$B$2:$AE$460,6,FALSE),"--INPUT--"),"")</f>
        <v/>
      </c>
      <c r="AE184" s="34">
        <f>IF($AC184&gt;0,IF(VLOOKUP($AC184,Resource!$B$2:$AE$460,25,FALSE)&gt;0,VLOOKUP($AC184,Resource!$B$2:$AE$460,25,FALSE),"--INPUT--"),"")</f>
        <v/>
      </c>
      <c r="AG184" s="619" t="n"/>
      <c r="AH184" s="619" t="n"/>
      <c r="AJ184" s="34">
        <f>IF($AI184&gt;0,IF(VLOOKUP($AI184,Resource!$B$2:$AE$460,6,FALSE)&gt;0,VLOOKUP($AI184,Resource!$B$2:$AE$460,6,FALSE),"--INPUT--"),"")</f>
        <v/>
      </c>
      <c r="AK184" s="34">
        <f>IF($AI184&gt;0,IF(VLOOKUP($AI184,Resource!$B$2:$AE$460,25,FALSE)&gt;0,VLOOKUP($AI184,Resource!$B$2:$AE$460,25,FALSE),"--INPUT--"),"")</f>
        <v/>
      </c>
      <c r="AL184" s="619" t="n"/>
      <c r="AM184" s="619" t="n"/>
      <c r="AN184" s="34">
        <f>AA184</f>
        <v/>
      </c>
      <c r="AO184" s="621">
        <f>IF(ISNA(IF(AC184="",0,AN184*VLOOKUP(AC184,Resource!$B$2:$AE$465,8,FALSE))),0,IF(AC184="",0,AN184*VLOOKUP(AC184,Resource!$B$2:$AE$465,8,FALSE)))</f>
        <v/>
      </c>
      <c r="AP184" s="620" t="n"/>
      <c r="AQ184" s="286" t="n"/>
      <c r="AR184" s="34">
        <f>AB184</f>
        <v/>
      </c>
      <c r="AS184" s="621">
        <f>IF(ISNA(IF(AI184="",0,AR184*VLOOKUP(AI184,Resource!$B$2:$AE$465,9,FALSE))),0,IF(AI184="",0,AR184*VLOOKUP(AI184,Resource!$B$2:$AE$465,9,FALSE)))</f>
        <v/>
      </c>
      <c r="AT184" s="620" t="n"/>
      <c r="AU184" s="286" t="n"/>
      <c r="AV184" s="620">
        <f>Z184</f>
        <v/>
      </c>
      <c r="AW184" s="72" t="n"/>
      <c r="BA184" s="620" t="n"/>
      <c r="BC184" s="620">
        <f>AO184+AS184</f>
        <v/>
      </c>
      <c r="BD184" s="620">
        <f>BH184-BC184</f>
        <v/>
      </c>
      <c r="BE184" s="479">
        <f>IF(AV184=0,"        --",BD184/BH184)</f>
        <v/>
      </c>
      <c r="BF184" s="620" t="n"/>
      <c r="BG184" s="620" t="n"/>
      <c r="BH184" s="620">
        <f>Z184+BA184+BF184</f>
        <v/>
      </c>
    </row>
    <row r="185" customFormat="1" s="34">
      <c r="A185" s="618" t="n"/>
      <c r="B185" s="619" t="n"/>
      <c r="J185" s="619" t="n"/>
      <c r="U185" s="620" t="n"/>
      <c r="X185" s="620" t="n"/>
      <c r="Y185" s="620" t="n"/>
      <c r="Z185" s="620" t="n"/>
      <c r="AA185" s="34">
        <f>T185*0.2+N185*0+O185*0.3+P185*0.5+Q185*0.6+R185*1+S185*1</f>
        <v/>
      </c>
      <c r="AB185" s="34">
        <f>T185*0.2+N185*0.2+O185*0.3+P185*0.5+Q185*0.6+R185*1+S185*1</f>
        <v/>
      </c>
      <c r="AD185" s="34">
        <f>IF($AC185&gt;0,IF(VLOOKUP($AC185,Resource!$B$2:$AE$460,6,FALSE)&gt;0,VLOOKUP($AC185,Resource!$B$2:$AE$460,6,FALSE),"--INPUT--"),"")</f>
        <v/>
      </c>
      <c r="AE185" s="34">
        <f>IF($AC185&gt;0,IF(VLOOKUP($AC185,Resource!$B$2:$AE$460,25,FALSE)&gt;0,VLOOKUP($AC185,Resource!$B$2:$AE$460,25,FALSE),"--INPUT--"),"")</f>
        <v/>
      </c>
      <c r="AG185" s="619" t="n"/>
      <c r="AH185" s="619" t="n"/>
      <c r="AJ185" s="34">
        <f>IF($AI185&gt;0,IF(VLOOKUP($AI185,Resource!$B$2:$AE$460,6,FALSE)&gt;0,VLOOKUP($AI185,Resource!$B$2:$AE$460,6,FALSE),"--INPUT--"),"")</f>
        <v/>
      </c>
      <c r="AK185" s="34">
        <f>IF($AI185&gt;0,IF(VLOOKUP($AI185,Resource!$B$2:$AE$460,25,FALSE)&gt;0,VLOOKUP($AI185,Resource!$B$2:$AE$460,25,FALSE),"--INPUT--"),"")</f>
        <v/>
      </c>
      <c r="AL185" s="619" t="n"/>
      <c r="AM185" s="619" t="n"/>
      <c r="AN185" s="34">
        <f>AA185</f>
        <v/>
      </c>
      <c r="AO185" s="621">
        <f>IF(ISNA(IF(AC185="",0,AN185*VLOOKUP(AC185,Resource!$B$2:$AE$465,8,FALSE))),0,IF(AC185="",0,AN185*VLOOKUP(AC185,Resource!$B$2:$AE$465,8,FALSE)))</f>
        <v/>
      </c>
      <c r="AP185" s="620" t="n"/>
      <c r="AQ185" s="286" t="n"/>
      <c r="AR185" s="34">
        <f>AB185</f>
        <v/>
      </c>
      <c r="AS185" s="621">
        <f>IF(ISNA(IF(AI185="",0,AR185*VLOOKUP(AI185,Resource!$B$2:$AE$465,9,FALSE))),0,IF(AI185="",0,AR185*VLOOKUP(AI185,Resource!$B$2:$AE$465,9,FALSE)))</f>
        <v/>
      </c>
      <c r="AT185" s="620" t="n"/>
      <c r="AU185" s="286" t="n"/>
      <c r="AV185" s="620">
        <f>Z185</f>
        <v/>
      </c>
      <c r="AW185" s="72" t="n"/>
      <c r="BA185" s="620" t="n"/>
      <c r="BC185" s="620">
        <f>AO185+AS185</f>
        <v/>
      </c>
      <c r="BD185" s="620">
        <f>BH185-BC185</f>
        <v/>
      </c>
      <c r="BE185" s="479">
        <f>IF(AV185=0,"        --",BD185/BH185)</f>
        <v/>
      </c>
      <c r="BF185" s="620" t="n"/>
      <c r="BG185" s="620" t="n"/>
      <c r="BH185" s="620">
        <f>Z185+BA185+BF185</f>
        <v/>
      </c>
    </row>
    <row r="186" customFormat="1" s="34">
      <c r="A186" s="618" t="n"/>
      <c r="B186" s="619" t="n"/>
      <c r="J186" s="619" t="n"/>
      <c r="U186" s="620" t="n"/>
      <c r="X186" s="620" t="n"/>
      <c r="Y186" s="620" t="n"/>
      <c r="Z186" s="620" t="n"/>
      <c r="AA186" s="34">
        <f>T186*0.2+N186*0+O186*0.3+P186*0.5+Q186*0.6+R186*1+S186*1</f>
        <v/>
      </c>
      <c r="AB186" s="34">
        <f>T186*0.2+N186*0.2+O186*0.3+P186*0.5+Q186*0.6+R186*1+S186*1</f>
        <v/>
      </c>
      <c r="AD186" s="34">
        <f>IF($AC186&gt;0,IF(VLOOKUP($AC186,Resource!$B$2:$AE$460,6,FALSE)&gt;0,VLOOKUP($AC186,Resource!$B$2:$AE$460,6,FALSE),"--INPUT--"),"")</f>
        <v/>
      </c>
      <c r="AE186" s="34">
        <f>IF($AC186&gt;0,IF(VLOOKUP($AC186,Resource!$B$2:$AE$460,25,FALSE)&gt;0,VLOOKUP($AC186,Resource!$B$2:$AE$460,25,FALSE),"--INPUT--"),"")</f>
        <v/>
      </c>
      <c r="AG186" s="619" t="n"/>
      <c r="AH186" s="619" t="n"/>
      <c r="AJ186" s="34">
        <f>IF($AI186&gt;0,IF(VLOOKUP($AI186,Resource!$B$2:$AE$460,6,FALSE)&gt;0,VLOOKUP($AI186,Resource!$B$2:$AE$460,6,FALSE),"--INPUT--"),"")</f>
        <v/>
      </c>
      <c r="AK186" s="34">
        <f>IF($AI186&gt;0,IF(VLOOKUP($AI186,Resource!$B$2:$AE$460,25,FALSE)&gt;0,VLOOKUP($AI186,Resource!$B$2:$AE$460,25,FALSE),"--INPUT--"),"")</f>
        <v/>
      </c>
      <c r="AL186" s="619" t="n"/>
      <c r="AM186" s="619" t="n"/>
      <c r="AN186" s="34">
        <f>AA186</f>
        <v/>
      </c>
      <c r="AO186" s="621">
        <f>IF(ISNA(IF(AC186="",0,AN186*VLOOKUP(AC186,Resource!$B$2:$AE$465,8,FALSE))),0,IF(AC186="",0,AN186*VLOOKUP(AC186,Resource!$B$2:$AE$465,8,FALSE)))</f>
        <v/>
      </c>
      <c r="AP186" s="620" t="n"/>
      <c r="AQ186" s="286" t="n"/>
      <c r="AR186" s="34">
        <f>AB186</f>
        <v/>
      </c>
      <c r="AS186" s="621">
        <f>IF(ISNA(IF(AI186="",0,AR186*VLOOKUP(AI186,Resource!$B$2:$AE$465,9,FALSE))),0,IF(AI186="",0,AR186*VLOOKUP(AI186,Resource!$B$2:$AE$465,9,FALSE)))</f>
        <v/>
      </c>
      <c r="AT186" s="620" t="n"/>
      <c r="AU186" s="286" t="n"/>
      <c r="AV186" s="620">
        <f>Z186</f>
        <v/>
      </c>
      <c r="AW186" s="72" t="n"/>
      <c r="BA186" s="620" t="n"/>
      <c r="BC186" s="620">
        <f>AO186+AS186</f>
        <v/>
      </c>
      <c r="BD186" s="620">
        <f>BH186-BC186</f>
        <v/>
      </c>
      <c r="BE186" s="479">
        <f>IF(AV186=0,"        --",BD186/BH186)</f>
        <v/>
      </c>
      <c r="BF186" s="620" t="n"/>
      <c r="BG186" s="620" t="n"/>
      <c r="BH186" s="620">
        <f>Z186+BA186+BF186</f>
        <v/>
      </c>
    </row>
    <row r="187" customFormat="1" s="34">
      <c r="A187" s="618" t="n"/>
      <c r="B187" s="619" t="n"/>
      <c r="J187" s="619" t="n"/>
      <c r="U187" s="620" t="n"/>
      <c r="X187" s="620" t="n"/>
      <c r="Y187" s="620" t="n"/>
      <c r="Z187" s="620" t="n"/>
      <c r="AA187" s="34">
        <f>T187*0.2+N187*0+O187*0.3+P187*0.5+Q187*0.6+R187*1+S187*1</f>
        <v/>
      </c>
      <c r="AB187" s="34">
        <f>T187*0.2+N187*0.2+O187*0.3+P187*0.5+Q187*0.6+R187*1+S187*1</f>
        <v/>
      </c>
      <c r="AD187" s="34">
        <f>IF($AC187&gt;0,IF(VLOOKUP($AC187,Resource!$B$2:$AE$460,6,FALSE)&gt;0,VLOOKUP($AC187,Resource!$B$2:$AE$460,6,FALSE),"--INPUT--"),"")</f>
        <v/>
      </c>
      <c r="AE187" s="34">
        <f>IF($AC187&gt;0,IF(VLOOKUP($AC187,Resource!$B$2:$AE$460,25,FALSE)&gt;0,VLOOKUP($AC187,Resource!$B$2:$AE$460,25,FALSE),"--INPUT--"),"")</f>
        <v/>
      </c>
      <c r="AG187" s="619" t="n"/>
      <c r="AH187" s="619" t="n"/>
      <c r="AJ187" s="34">
        <f>IF($AI187&gt;0,IF(VLOOKUP($AI187,Resource!$B$2:$AE$460,6,FALSE)&gt;0,VLOOKUP($AI187,Resource!$B$2:$AE$460,6,FALSE),"--INPUT--"),"")</f>
        <v/>
      </c>
      <c r="AK187" s="34">
        <f>IF($AI187&gt;0,IF(VLOOKUP($AI187,Resource!$B$2:$AE$460,25,FALSE)&gt;0,VLOOKUP($AI187,Resource!$B$2:$AE$460,25,FALSE),"--INPUT--"),"")</f>
        <v/>
      </c>
      <c r="AL187" s="619" t="n"/>
      <c r="AM187" s="619" t="n"/>
      <c r="AN187" s="34">
        <f>AA187</f>
        <v/>
      </c>
      <c r="AO187" s="621">
        <f>IF(ISNA(IF(AC187="",0,AN187*VLOOKUP(AC187,Resource!$B$2:$AE$465,8,FALSE))),0,IF(AC187="",0,AN187*VLOOKUP(AC187,Resource!$B$2:$AE$465,8,FALSE)))</f>
        <v/>
      </c>
      <c r="AP187" s="620" t="n"/>
      <c r="AQ187" s="286" t="n"/>
      <c r="AR187" s="34">
        <f>AB187</f>
        <v/>
      </c>
      <c r="AS187" s="621">
        <f>IF(ISNA(IF(AI187="",0,AR187*VLOOKUP(AI187,Resource!$B$2:$AE$465,9,FALSE))),0,IF(AI187="",0,AR187*VLOOKUP(AI187,Resource!$B$2:$AE$465,9,FALSE)))</f>
        <v/>
      </c>
      <c r="AT187" s="620" t="n"/>
      <c r="AU187" s="286" t="n"/>
      <c r="AV187" s="620">
        <f>Z187</f>
        <v/>
      </c>
      <c r="AW187" s="72" t="n"/>
      <c r="BA187" s="620" t="n"/>
      <c r="BC187" s="620">
        <f>AO187+AS187</f>
        <v/>
      </c>
      <c r="BD187" s="620">
        <f>BH187-BC187</f>
        <v/>
      </c>
      <c r="BE187" s="479">
        <f>IF(AV187=0,"        --",BD187/BH187)</f>
        <v/>
      </c>
      <c r="BF187" s="620" t="n"/>
      <c r="BG187" s="620" t="n"/>
      <c r="BH187" s="620">
        <f>Z187+BA187+BF187</f>
        <v/>
      </c>
    </row>
    <row r="188" customFormat="1" s="34">
      <c r="A188" s="618" t="n"/>
      <c r="B188" s="619" t="n"/>
      <c r="J188" s="619" t="n"/>
      <c r="U188" s="620" t="n"/>
      <c r="X188" s="620" t="n"/>
      <c r="Y188" s="620" t="n"/>
      <c r="Z188" s="620" t="n"/>
      <c r="AA188" s="34">
        <f>T188*0.2+N188*0+O188*0.3+P188*0.5+Q188*0.6+R188*1+S188*1</f>
        <v/>
      </c>
      <c r="AB188" s="34">
        <f>T188*0.2+N188*0.2+O188*0.3+P188*0.5+Q188*0.6+R188*1+S188*1</f>
        <v/>
      </c>
      <c r="AD188" s="34">
        <f>IF($AC188&gt;0,IF(VLOOKUP($AC188,Resource!$B$2:$AE$460,6,FALSE)&gt;0,VLOOKUP($AC188,Resource!$B$2:$AE$460,6,FALSE),"--INPUT--"),"")</f>
        <v/>
      </c>
      <c r="AE188" s="34">
        <f>IF($AC188&gt;0,IF(VLOOKUP($AC188,Resource!$B$2:$AE$460,25,FALSE)&gt;0,VLOOKUP($AC188,Resource!$B$2:$AE$460,25,FALSE),"--INPUT--"),"")</f>
        <v/>
      </c>
      <c r="AG188" s="619" t="n"/>
      <c r="AH188" s="619" t="n"/>
      <c r="AJ188" s="34">
        <f>IF($AI188&gt;0,IF(VLOOKUP($AI188,Resource!$B$2:$AE$460,6,FALSE)&gt;0,VLOOKUP($AI188,Resource!$B$2:$AE$460,6,FALSE),"--INPUT--"),"")</f>
        <v/>
      </c>
      <c r="AK188" s="34">
        <f>IF($AI188&gt;0,IF(VLOOKUP($AI188,Resource!$B$2:$AE$460,25,FALSE)&gt;0,VLOOKUP($AI188,Resource!$B$2:$AE$460,25,FALSE),"--INPUT--"),"")</f>
        <v/>
      </c>
      <c r="AL188" s="619" t="n"/>
      <c r="AM188" s="619" t="n"/>
      <c r="AN188" s="34">
        <f>AA188</f>
        <v/>
      </c>
      <c r="AO188" s="621">
        <f>IF(ISNA(IF(AC188="",0,AN188*VLOOKUP(AC188,Resource!$B$2:$AE$465,8,FALSE))),0,IF(AC188="",0,AN188*VLOOKUP(AC188,Resource!$B$2:$AE$465,8,FALSE)))</f>
        <v/>
      </c>
      <c r="AP188" s="620" t="n"/>
      <c r="AQ188" s="286" t="n"/>
      <c r="AR188" s="34">
        <f>AB188</f>
        <v/>
      </c>
      <c r="AS188" s="621">
        <f>IF(ISNA(IF(AI188="",0,AR188*VLOOKUP(AI188,Resource!$B$2:$AE$465,9,FALSE))),0,IF(AI188="",0,AR188*VLOOKUP(AI188,Resource!$B$2:$AE$465,9,FALSE)))</f>
        <v/>
      </c>
      <c r="AT188" s="620" t="n"/>
      <c r="AU188" s="286" t="n"/>
      <c r="AV188" s="620">
        <f>Z188</f>
        <v/>
      </c>
      <c r="AW188" s="72" t="n"/>
      <c r="BA188" s="620" t="n"/>
      <c r="BC188" s="620">
        <f>AO188+AS188</f>
        <v/>
      </c>
      <c r="BD188" s="620">
        <f>BH188-BC188</f>
        <v/>
      </c>
      <c r="BE188" s="479">
        <f>IF(AV188=0,"        --",BD188/BH188)</f>
        <v/>
      </c>
      <c r="BF188" s="620" t="n"/>
      <c r="BG188" s="620" t="n"/>
      <c r="BH188" s="620">
        <f>Z188+BA188+BF188</f>
        <v/>
      </c>
    </row>
    <row r="189" customFormat="1" s="34">
      <c r="A189" s="618" t="n"/>
      <c r="B189" s="619" t="n"/>
      <c r="J189" s="619" t="n"/>
      <c r="U189" s="620" t="n"/>
      <c r="X189" s="620" t="n"/>
      <c r="Y189" s="620" t="n"/>
      <c r="Z189" s="620" t="n"/>
      <c r="AA189" s="34">
        <f>T189*0.2+N189*0+O189*0.3+P189*0.5+Q189*0.6+R189*1+S189*1</f>
        <v/>
      </c>
      <c r="AB189" s="34">
        <f>T189*0.2+N189*0.2+O189*0.3+P189*0.5+Q189*0.6+R189*1+S189*1</f>
        <v/>
      </c>
      <c r="AD189" s="34">
        <f>IF($AC189&gt;0,IF(VLOOKUP($AC189,Resource!$B$2:$AE$460,6,FALSE)&gt;0,VLOOKUP($AC189,Resource!$B$2:$AE$460,6,FALSE),"--INPUT--"),"")</f>
        <v/>
      </c>
      <c r="AE189" s="34">
        <f>IF($AC189&gt;0,IF(VLOOKUP($AC189,Resource!$B$2:$AE$460,25,FALSE)&gt;0,VLOOKUP($AC189,Resource!$B$2:$AE$460,25,FALSE),"--INPUT--"),"")</f>
        <v/>
      </c>
      <c r="AG189" s="619" t="n"/>
      <c r="AH189" s="619" t="n"/>
      <c r="AJ189" s="34">
        <f>IF($AI189&gt;0,IF(VLOOKUP($AI189,Resource!$B$2:$AE$460,6,FALSE)&gt;0,VLOOKUP($AI189,Resource!$B$2:$AE$460,6,FALSE),"--INPUT--"),"")</f>
        <v/>
      </c>
      <c r="AK189" s="34">
        <f>IF($AI189&gt;0,IF(VLOOKUP($AI189,Resource!$B$2:$AE$460,25,FALSE)&gt;0,VLOOKUP($AI189,Resource!$B$2:$AE$460,25,FALSE),"--INPUT--"),"")</f>
        <v/>
      </c>
      <c r="AL189" s="619" t="n"/>
      <c r="AM189" s="619" t="n"/>
      <c r="AN189" s="34">
        <f>AA189</f>
        <v/>
      </c>
      <c r="AO189" s="621">
        <f>IF(ISNA(IF(AC189="",0,AN189*VLOOKUP(AC189,Resource!$B$2:$AE$465,8,FALSE))),0,IF(AC189="",0,AN189*VLOOKUP(AC189,Resource!$B$2:$AE$465,8,FALSE)))</f>
        <v/>
      </c>
      <c r="AP189" s="620" t="n"/>
      <c r="AQ189" s="286" t="n"/>
      <c r="AR189" s="34">
        <f>AB189</f>
        <v/>
      </c>
      <c r="AS189" s="621">
        <f>IF(ISNA(IF(AI189="",0,AR189*VLOOKUP(AI189,Resource!$B$2:$AE$465,9,FALSE))),0,IF(AI189="",0,AR189*VLOOKUP(AI189,Resource!$B$2:$AE$465,9,FALSE)))</f>
        <v/>
      </c>
      <c r="AT189" s="620" t="n"/>
      <c r="AU189" s="286" t="n"/>
      <c r="AV189" s="620">
        <f>Z189</f>
        <v/>
      </c>
      <c r="AW189" s="72" t="n"/>
      <c r="BA189" s="620" t="n"/>
      <c r="BC189" s="620">
        <f>AO189+AS189</f>
        <v/>
      </c>
      <c r="BD189" s="620">
        <f>BH189-BC189</f>
        <v/>
      </c>
      <c r="BE189" s="479">
        <f>IF(AV189=0,"        --",BD189/BH189)</f>
        <v/>
      </c>
      <c r="BF189" s="620" t="n"/>
      <c r="BG189" s="620" t="n"/>
      <c r="BH189" s="620">
        <f>Z189+BA189+BF189</f>
        <v/>
      </c>
    </row>
    <row r="190" customFormat="1" s="34">
      <c r="A190" s="618" t="n"/>
      <c r="B190" s="619" t="n"/>
      <c r="J190" s="619" t="n"/>
      <c r="U190" s="620" t="n"/>
      <c r="X190" s="620" t="n"/>
      <c r="Y190" s="620" t="n"/>
      <c r="Z190" s="620" t="n"/>
      <c r="AA190" s="34">
        <f>T190*0.2+N190*0+O190*0.3+P190*0.5+Q190*0.6+R190*1+S190*1</f>
        <v/>
      </c>
      <c r="AB190" s="34">
        <f>T190*0.2+N190*0.2+O190*0.3+P190*0.5+Q190*0.6+R190*1+S190*1</f>
        <v/>
      </c>
      <c r="AD190" s="34">
        <f>IF($AC190&gt;0,IF(VLOOKUP($AC190,Resource!$B$2:$AE$460,6,FALSE)&gt;0,VLOOKUP($AC190,Resource!$B$2:$AE$460,6,FALSE),"--INPUT--"),"")</f>
        <v/>
      </c>
      <c r="AE190" s="34">
        <f>IF($AC190&gt;0,IF(VLOOKUP($AC190,Resource!$B$2:$AE$460,25,FALSE)&gt;0,VLOOKUP($AC190,Resource!$B$2:$AE$460,25,FALSE),"--INPUT--"),"")</f>
        <v/>
      </c>
      <c r="AG190" s="619" t="n"/>
      <c r="AH190" s="619" t="n"/>
      <c r="AJ190" s="34">
        <f>IF($AI190&gt;0,IF(VLOOKUP($AI190,Resource!$B$2:$AE$460,6,FALSE)&gt;0,VLOOKUP($AI190,Resource!$B$2:$AE$460,6,FALSE),"--INPUT--"),"")</f>
        <v/>
      </c>
      <c r="AK190" s="34">
        <f>IF($AI190&gt;0,IF(VLOOKUP($AI190,Resource!$B$2:$AE$460,25,FALSE)&gt;0,VLOOKUP($AI190,Resource!$B$2:$AE$460,25,FALSE),"--INPUT--"),"")</f>
        <v/>
      </c>
      <c r="AL190" s="619" t="n"/>
      <c r="AM190" s="619" t="n"/>
      <c r="AN190" s="34">
        <f>AA190</f>
        <v/>
      </c>
      <c r="AO190" s="621">
        <f>IF(ISNA(IF(AC190="",0,AN190*VLOOKUP(AC190,Resource!$B$2:$AE$465,8,FALSE))),0,IF(AC190="",0,AN190*VLOOKUP(AC190,Resource!$B$2:$AE$465,8,FALSE)))</f>
        <v/>
      </c>
      <c r="AP190" s="620" t="n"/>
      <c r="AQ190" s="286" t="n"/>
      <c r="AR190" s="34">
        <f>AB190</f>
        <v/>
      </c>
      <c r="AS190" s="621">
        <f>IF(ISNA(IF(AI190="",0,AR190*VLOOKUP(AI190,Resource!$B$2:$AE$465,9,FALSE))),0,IF(AI190="",0,AR190*VLOOKUP(AI190,Resource!$B$2:$AE$465,9,FALSE)))</f>
        <v/>
      </c>
      <c r="AT190" s="620" t="n"/>
      <c r="AU190" s="286" t="n"/>
      <c r="AV190" s="620">
        <f>Z190</f>
        <v/>
      </c>
      <c r="AW190" s="72" t="n"/>
      <c r="BA190" s="620" t="n"/>
      <c r="BC190" s="620">
        <f>AO190+AS190</f>
        <v/>
      </c>
      <c r="BD190" s="620">
        <f>BH190-BC190</f>
        <v/>
      </c>
      <c r="BE190" s="479">
        <f>IF(AV190=0,"        --",BD190/BH190)</f>
        <v/>
      </c>
      <c r="BF190" s="620" t="n"/>
      <c r="BG190" s="620" t="n"/>
      <c r="BH190" s="620">
        <f>Z190+BA190+BF190</f>
        <v/>
      </c>
    </row>
    <row r="191" customFormat="1" s="34">
      <c r="A191" s="618" t="n"/>
      <c r="B191" s="619" t="n"/>
      <c r="J191" s="619" t="n"/>
      <c r="U191" s="620" t="n"/>
      <c r="X191" s="620" t="n"/>
      <c r="Y191" s="620" t="n"/>
      <c r="Z191" s="620" t="n"/>
      <c r="AA191" s="34">
        <f>T191*0.2+N191*0+O191*0.3+P191*0.5+Q191*0.6+R191*1+S191*1</f>
        <v/>
      </c>
      <c r="AB191" s="34">
        <f>T191*0.2+N191*0.2+O191*0.3+P191*0.5+Q191*0.6+R191*1+S191*1</f>
        <v/>
      </c>
      <c r="AD191" s="34">
        <f>IF($AC191&gt;0,IF(VLOOKUP($AC191,Resource!$B$2:$AE$460,6,FALSE)&gt;0,VLOOKUP($AC191,Resource!$B$2:$AE$460,6,FALSE),"--INPUT--"),"")</f>
        <v/>
      </c>
      <c r="AE191" s="34">
        <f>IF($AC191&gt;0,IF(VLOOKUP($AC191,Resource!$B$2:$AE$460,25,FALSE)&gt;0,VLOOKUP($AC191,Resource!$B$2:$AE$460,25,FALSE),"--INPUT--"),"")</f>
        <v/>
      </c>
      <c r="AG191" s="619" t="n"/>
      <c r="AH191" s="619" t="n"/>
      <c r="AJ191" s="34">
        <f>IF($AI191&gt;0,IF(VLOOKUP($AI191,Resource!$B$2:$AE$460,6,FALSE)&gt;0,VLOOKUP($AI191,Resource!$B$2:$AE$460,6,FALSE),"--INPUT--"),"")</f>
        <v/>
      </c>
      <c r="AK191" s="34">
        <f>IF($AI191&gt;0,IF(VLOOKUP($AI191,Resource!$B$2:$AE$460,25,FALSE)&gt;0,VLOOKUP($AI191,Resource!$B$2:$AE$460,25,FALSE),"--INPUT--"),"")</f>
        <v/>
      </c>
      <c r="AL191" s="619" t="n"/>
      <c r="AM191" s="619" t="n"/>
      <c r="AN191" s="34">
        <f>AA191</f>
        <v/>
      </c>
      <c r="AO191" s="621">
        <f>IF(ISNA(IF(AC191="",0,AN191*VLOOKUP(AC191,Resource!$B$2:$AE$465,8,FALSE))),0,IF(AC191="",0,AN191*VLOOKUP(AC191,Resource!$B$2:$AE$465,8,FALSE)))</f>
        <v/>
      </c>
      <c r="AP191" s="620" t="n"/>
      <c r="AQ191" s="286" t="n"/>
      <c r="AR191" s="34">
        <f>AB191</f>
        <v/>
      </c>
      <c r="AS191" s="621">
        <f>IF(ISNA(IF(AI191="",0,AR191*VLOOKUP(AI191,Resource!$B$2:$AE$465,9,FALSE))),0,IF(AI191="",0,AR191*VLOOKUP(AI191,Resource!$B$2:$AE$465,9,FALSE)))</f>
        <v/>
      </c>
      <c r="AT191" s="620" t="n"/>
      <c r="AU191" s="286" t="n"/>
      <c r="AV191" s="620">
        <f>Z191</f>
        <v/>
      </c>
      <c r="AW191" s="72" t="n"/>
      <c r="BA191" s="620" t="n"/>
      <c r="BC191" s="620">
        <f>AO191+AS191</f>
        <v/>
      </c>
      <c r="BD191" s="620">
        <f>BH191-BC191</f>
        <v/>
      </c>
      <c r="BE191" s="479">
        <f>IF(AV191=0,"        --",BD191/BH191)</f>
        <v/>
      </c>
      <c r="BF191" s="620" t="n"/>
      <c r="BG191" s="620" t="n"/>
      <c r="BH191" s="620">
        <f>Z191+BA191+BF191</f>
        <v/>
      </c>
    </row>
    <row r="192" customFormat="1" s="34">
      <c r="A192" s="618" t="n"/>
      <c r="B192" s="619" t="n"/>
      <c r="J192" s="619" t="n"/>
      <c r="U192" s="620" t="n"/>
      <c r="X192" s="620" t="n"/>
      <c r="Y192" s="620" t="n"/>
      <c r="Z192" s="620" t="n"/>
      <c r="AA192" s="34">
        <f>T192*0.2+N192*0+O192*0.3+P192*0.5+Q192*0.6+R192*1+S192*1</f>
        <v/>
      </c>
      <c r="AB192" s="34">
        <f>T192*0.2+N192*0.2+O192*0.3+P192*0.5+Q192*0.6+R192*1+S192*1</f>
        <v/>
      </c>
      <c r="AD192" s="34">
        <f>IF($AC192&gt;0,IF(VLOOKUP($AC192,Resource!$B$2:$AE$460,6,FALSE)&gt;0,VLOOKUP($AC192,Resource!$B$2:$AE$460,6,FALSE),"--INPUT--"),"")</f>
        <v/>
      </c>
      <c r="AE192" s="34">
        <f>IF($AC192&gt;0,IF(VLOOKUP($AC192,Resource!$B$2:$AE$460,25,FALSE)&gt;0,VLOOKUP($AC192,Resource!$B$2:$AE$460,25,FALSE),"--INPUT--"),"")</f>
        <v/>
      </c>
      <c r="AG192" s="619" t="n"/>
      <c r="AH192" s="619" t="n"/>
      <c r="AJ192" s="34">
        <f>IF($AI192&gt;0,IF(VLOOKUP($AI192,Resource!$B$2:$AE$460,6,FALSE)&gt;0,VLOOKUP($AI192,Resource!$B$2:$AE$460,6,FALSE),"--INPUT--"),"")</f>
        <v/>
      </c>
      <c r="AK192" s="34">
        <f>IF($AI192&gt;0,IF(VLOOKUP($AI192,Resource!$B$2:$AE$460,25,FALSE)&gt;0,VLOOKUP($AI192,Resource!$B$2:$AE$460,25,FALSE),"--INPUT--"),"")</f>
        <v/>
      </c>
      <c r="AL192" s="619" t="n"/>
      <c r="AM192" s="619" t="n"/>
      <c r="AN192" s="34">
        <f>AA192</f>
        <v/>
      </c>
      <c r="AO192" s="621">
        <f>IF(ISNA(IF(AC192="",0,AN192*VLOOKUP(AC192,Resource!$B$2:$AE$465,8,FALSE))),0,IF(AC192="",0,AN192*VLOOKUP(AC192,Resource!$B$2:$AE$465,8,FALSE)))</f>
        <v/>
      </c>
      <c r="AP192" s="620" t="n"/>
      <c r="AQ192" s="286" t="n"/>
      <c r="AR192" s="34">
        <f>AB192</f>
        <v/>
      </c>
      <c r="AS192" s="621">
        <f>IF(ISNA(IF(AI192="",0,AR192*VLOOKUP(AI192,Resource!$B$2:$AE$465,9,FALSE))),0,IF(AI192="",0,AR192*VLOOKUP(AI192,Resource!$B$2:$AE$465,9,FALSE)))</f>
        <v/>
      </c>
      <c r="AT192" s="620" t="n"/>
      <c r="AU192" s="286" t="n"/>
      <c r="AV192" s="620">
        <f>Z192</f>
        <v/>
      </c>
      <c r="AW192" s="72" t="n"/>
      <c r="BA192" s="620" t="n"/>
      <c r="BC192" s="620">
        <f>AO192+AS192</f>
        <v/>
      </c>
      <c r="BD192" s="620">
        <f>BH192-BC192</f>
        <v/>
      </c>
      <c r="BE192" s="479">
        <f>IF(AV192=0,"        --",BD192/BH192)</f>
        <v/>
      </c>
      <c r="BF192" s="620" t="n"/>
      <c r="BG192" s="620" t="n"/>
      <c r="BH192" s="620">
        <f>Z192+BA192+BF192</f>
        <v/>
      </c>
    </row>
    <row r="193" customFormat="1" s="34">
      <c r="A193" s="618" t="n"/>
      <c r="B193" s="619" t="n"/>
      <c r="J193" s="619" t="n"/>
      <c r="U193" s="620" t="n"/>
      <c r="X193" s="620" t="n"/>
      <c r="Y193" s="620" t="n"/>
      <c r="Z193" s="620" t="n"/>
      <c r="AA193" s="34">
        <f>T193*0.2+N193*0+O193*0.3+P193*0.5+Q193*0.6+R193*1+S193*1</f>
        <v/>
      </c>
      <c r="AB193" s="34">
        <f>T193*0.2+N193*0.2+O193*0.3+P193*0.5+Q193*0.6+R193*1+S193*1</f>
        <v/>
      </c>
      <c r="AD193" s="34">
        <f>IF($AC193&gt;0,IF(VLOOKUP($AC193,Resource!$B$2:$AE$460,6,FALSE)&gt;0,VLOOKUP($AC193,Resource!$B$2:$AE$460,6,FALSE),"--INPUT--"),"")</f>
        <v/>
      </c>
      <c r="AE193" s="34">
        <f>IF($AC193&gt;0,IF(VLOOKUP($AC193,Resource!$B$2:$AE$460,25,FALSE)&gt;0,VLOOKUP($AC193,Resource!$B$2:$AE$460,25,FALSE),"--INPUT--"),"")</f>
        <v/>
      </c>
      <c r="AG193" s="619" t="n"/>
      <c r="AH193" s="619" t="n"/>
      <c r="AJ193" s="34">
        <f>IF($AI193&gt;0,IF(VLOOKUP($AI193,Resource!$B$2:$AE$460,6,FALSE)&gt;0,VLOOKUP($AI193,Resource!$B$2:$AE$460,6,FALSE),"--INPUT--"),"")</f>
        <v/>
      </c>
      <c r="AK193" s="34">
        <f>IF($AI193&gt;0,IF(VLOOKUP($AI193,Resource!$B$2:$AE$460,25,FALSE)&gt;0,VLOOKUP($AI193,Resource!$B$2:$AE$460,25,FALSE),"--INPUT--"),"")</f>
        <v/>
      </c>
      <c r="AL193" s="619" t="n"/>
      <c r="AM193" s="619" t="n"/>
      <c r="AN193" s="34">
        <f>AA193</f>
        <v/>
      </c>
      <c r="AO193" s="621">
        <f>IF(ISNA(IF(AC193="",0,AN193*VLOOKUP(AC193,Resource!$B$2:$AE$465,8,FALSE))),0,IF(AC193="",0,AN193*VLOOKUP(AC193,Resource!$B$2:$AE$465,8,FALSE)))</f>
        <v/>
      </c>
      <c r="AP193" s="620" t="n"/>
      <c r="AQ193" s="286" t="n"/>
      <c r="AR193" s="34">
        <f>AB193</f>
        <v/>
      </c>
      <c r="AS193" s="621">
        <f>IF(ISNA(IF(AI193="",0,AR193*VLOOKUP(AI193,Resource!$B$2:$AE$465,9,FALSE))),0,IF(AI193="",0,AR193*VLOOKUP(AI193,Resource!$B$2:$AE$465,9,FALSE)))</f>
        <v/>
      </c>
      <c r="AT193" s="620" t="n"/>
      <c r="AU193" s="286" t="n"/>
      <c r="AV193" s="620">
        <f>Z193</f>
        <v/>
      </c>
      <c r="AW193" s="72" t="n"/>
      <c r="BA193" s="620" t="n"/>
      <c r="BC193" s="620">
        <f>AO193+AS193</f>
        <v/>
      </c>
      <c r="BD193" s="620">
        <f>BH193-BC193</f>
        <v/>
      </c>
      <c r="BE193" s="479">
        <f>IF(AV193=0,"        --",BD193/BH193)</f>
        <v/>
      </c>
      <c r="BF193" s="620" t="n"/>
      <c r="BG193" s="620" t="n"/>
      <c r="BH193" s="620">
        <f>Z193+BA193+BF193</f>
        <v/>
      </c>
    </row>
    <row r="194" customFormat="1" s="34">
      <c r="A194" s="618" t="n"/>
      <c r="B194" s="619" t="n"/>
      <c r="J194" s="619" t="n"/>
      <c r="U194" s="620" t="n"/>
      <c r="X194" s="620" t="n"/>
      <c r="Y194" s="620" t="n"/>
      <c r="Z194" s="620" t="n"/>
      <c r="AA194" s="34">
        <f>T194*0.2+N194*0+O194*0.3+P194*0.5+Q194*0.6+R194*1+S194*1</f>
        <v/>
      </c>
      <c r="AB194" s="34">
        <f>T194*0.2+N194*0.2+O194*0.3+P194*0.5+Q194*0.6+R194*1+S194*1</f>
        <v/>
      </c>
      <c r="AD194" s="34">
        <f>IF($AC194&gt;0,IF(VLOOKUP($AC194,Resource!$B$2:$AE$460,6,FALSE)&gt;0,VLOOKUP($AC194,Resource!$B$2:$AE$460,6,FALSE),"--INPUT--"),"")</f>
        <v/>
      </c>
      <c r="AE194" s="34">
        <f>IF($AC194&gt;0,IF(VLOOKUP($AC194,Resource!$B$2:$AE$460,25,FALSE)&gt;0,VLOOKUP($AC194,Resource!$B$2:$AE$460,25,FALSE),"--INPUT--"),"")</f>
        <v/>
      </c>
      <c r="AG194" s="619" t="n"/>
      <c r="AH194" s="619" t="n"/>
      <c r="AJ194" s="34">
        <f>IF($AI194&gt;0,IF(VLOOKUP($AI194,Resource!$B$2:$AE$460,6,FALSE)&gt;0,VLOOKUP($AI194,Resource!$B$2:$AE$460,6,FALSE),"--INPUT--"),"")</f>
        <v/>
      </c>
      <c r="AK194" s="34">
        <f>IF($AI194&gt;0,IF(VLOOKUP($AI194,Resource!$B$2:$AE$460,25,FALSE)&gt;0,VLOOKUP($AI194,Resource!$B$2:$AE$460,25,FALSE),"--INPUT--"),"")</f>
        <v/>
      </c>
      <c r="AL194" s="619" t="n"/>
      <c r="AM194" s="619" t="n"/>
      <c r="AN194" s="34">
        <f>AA194</f>
        <v/>
      </c>
      <c r="AO194" s="621">
        <f>IF(ISNA(IF(AC194="",0,AN194*VLOOKUP(AC194,Resource!$B$2:$AE$465,8,FALSE))),0,IF(AC194="",0,AN194*VLOOKUP(AC194,Resource!$B$2:$AE$465,8,FALSE)))</f>
        <v/>
      </c>
      <c r="AP194" s="620" t="n"/>
      <c r="AQ194" s="286" t="n"/>
      <c r="AR194" s="34">
        <f>AB194</f>
        <v/>
      </c>
      <c r="AS194" s="621">
        <f>IF(ISNA(IF(AI194="",0,AR194*VLOOKUP(AI194,Resource!$B$2:$AE$465,9,FALSE))),0,IF(AI194="",0,AR194*VLOOKUP(AI194,Resource!$B$2:$AE$465,9,FALSE)))</f>
        <v/>
      </c>
      <c r="AT194" s="620" t="n"/>
      <c r="AU194" s="286" t="n"/>
      <c r="AV194" s="620">
        <f>Z194</f>
        <v/>
      </c>
      <c r="AW194" s="72" t="n"/>
      <c r="BA194" s="620" t="n"/>
      <c r="BC194" s="620">
        <f>AO194+AS194</f>
        <v/>
      </c>
      <c r="BD194" s="620">
        <f>BH194-BC194</f>
        <v/>
      </c>
      <c r="BE194" s="479">
        <f>IF(AV194=0,"        --",BD194/BH194)</f>
        <v/>
      </c>
      <c r="BF194" s="620" t="n"/>
      <c r="BG194" s="620" t="n"/>
      <c r="BH194" s="620">
        <f>Z194+BA194+BF194</f>
        <v/>
      </c>
    </row>
    <row r="195" customFormat="1" s="34">
      <c r="A195" s="618" t="n"/>
      <c r="B195" s="619" t="n"/>
      <c r="J195" s="619" t="n"/>
      <c r="U195" s="620" t="n"/>
      <c r="X195" s="620" t="n"/>
      <c r="Y195" s="620" t="n"/>
      <c r="Z195" s="620" t="n"/>
      <c r="AA195" s="34">
        <f>T195*0.2+N195*0+O195*0.3+P195*0.5+Q195*0.6+R195*1+S195*1</f>
        <v/>
      </c>
      <c r="AB195" s="34">
        <f>T195*0.2+N195*0.2+O195*0.3+P195*0.5+Q195*0.6+R195*1+S195*1</f>
        <v/>
      </c>
      <c r="AD195" s="34">
        <f>IF($AC195&gt;0,IF(VLOOKUP($AC195,Resource!$B$2:$AE$460,6,FALSE)&gt;0,VLOOKUP($AC195,Resource!$B$2:$AE$460,6,FALSE),"--INPUT--"),"")</f>
        <v/>
      </c>
      <c r="AE195" s="34">
        <f>IF($AC195&gt;0,IF(VLOOKUP($AC195,Resource!$B$2:$AE$460,25,FALSE)&gt;0,VLOOKUP($AC195,Resource!$B$2:$AE$460,25,FALSE),"--INPUT--"),"")</f>
        <v/>
      </c>
      <c r="AG195" s="619" t="n"/>
      <c r="AH195" s="619" t="n"/>
      <c r="AJ195" s="34">
        <f>IF($AI195&gt;0,IF(VLOOKUP($AI195,Resource!$B$2:$AE$460,6,FALSE)&gt;0,VLOOKUP($AI195,Resource!$B$2:$AE$460,6,FALSE),"--INPUT--"),"")</f>
        <v/>
      </c>
      <c r="AK195" s="34">
        <f>IF($AI195&gt;0,IF(VLOOKUP($AI195,Resource!$B$2:$AE$460,25,FALSE)&gt;0,VLOOKUP($AI195,Resource!$B$2:$AE$460,25,FALSE),"--INPUT--"),"")</f>
        <v/>
      </c>
      <c r="AL195" s="619" t="n"/>
      <c r="AM195" s="619" t="n"/>
      <c r="AN195" s="34">
        <f>AA195</f>
        <v/>
      </c>
      <c r="AO195" s="621">
        <f>IF(ISNA(IF(AC195="",0,AN195*VLOOKUP(AC195,Resource!$B$2:$AE$465,8,FALSE))),0,IF(AC195="",0,AN195*VLOOKUP(AC195,Resource!$B$2:$AE$465,8,FALSE)))</f>
        <v/>
      </c>
      <c r="AP195" s="620" t="n"/>
      <c r="AQ195" s="286" t="n"/>
      <c r="AR195" s="34">
        <f>AB195</f>
        <v/>
      </c>
      <c r="AS195" s="621">
        <f>IF(ISNA(IF(AI195="",0,AR195*VLOOKUP(AI195,Resource!$B$2:$AE$465,9,FALSE))),0,IF(AI195="",0,AR195*VLOOKUP(AI195,Resource!$B$2:$AE$465,9,FALSE)))</f>
        <v/>
      </c>
      <c r="AT195" s="620" t="n"/>
      <c r="AU195" s="286" t="n"/>
      <c r="AV195" s="620">
        <f>Z195</f>
        <v/>
      </c>
      <c r="AW195" s="72" t="n"/>
      <c r="BA195" s="620" t="n"/>
      <c r="BC195" s="620">
        <f>AO195+AS195</f>
        <v/>
      </c>
      <c r="BD195" s="620">
        <f>BH195-BC195</f>
        <v/>
      </c>
      <c r="BE195" s="479">
        <f>IF(AV195=0,"        --",BD195/BH195)</f>
        <v/>
      </c>
      <c r="BF195" s="620" t="n"/>
      <c r="BG195" s="620" t="n"/>
      <c r="BH195" s="620">
        <f>Z195+BA195+BF195</f>
        <v/>
      </c>
    </row>
    <row r="196" customFormat="1" s="34">
      <c r="A196" s="618" t="n"/>
      <c r="B196" s="619" t="n"/>
      <c r="J196" s="619" t="n"/>
      <c r="U196" s="620" t="n"/>
      <c r="X196" s="620" t="n"/>
      <c r="Y196" s="620" t="n"/>
      <c r="Z196" s="620" t="n"/>
      <c r="AA196" s="34">
        <f>T196*0.2+N196*0+O196*0.3+P196*0.5+Q196*0.6+R196*1+S196*1</f>
        <v/>
      </c>
      <c r="AB196" s="34">
        <f>T196*0.2+N196*0.2+O196*0.3+P196*0.5+Q196*0.6+R196*1+S196*1</f>
        <v/>
      </c>
      <c r="AD196" s="34">
        <f>IF($AC196&gt;0,IF(VLOOKUP($AC196,Resource!$B$2:$AE$460,6,FALSE)&gt;0,VLOOKUP($AC196,Resource!$B$2:$AE$460,6,FALSE),"--INPUT--"),"")</f>
        <v/>
      </c>
      <c r="AE196" s="34">
        <f>IF($AC196&gt;0,IF(VLOOKUP($AC196,Resource!$B$2:$AE$460,25,FALSE)&gt;0,VLOOKUP($AC196,Resource!$B$2:$AE$460,25,FALSE),"--INPUT--"),"")</f>
        <v/>
      </c>
      <c r="AG196" s="619" t="n"/>
      <c r="AH196" s="619" t="n"/>
      <c r="AJ196" s="34">
        <f>IF($AI196&gt;0,IF(VLOOKUP($AI196,Resource!$B$2:$AE$460,6,FALSE)&gt;0,VLOOKUP($AI196,Resource!$B$2:$AE$460,6,FALSE),"--INPUT--"),"")</f>
        <v/>
      </c>
      <c r="AK196" s="34">
        <f>IF($AI196&gt;0,IF(VLOOKUP($AI196,Resource!$B$2:$AE$460,25,FALSE)&gt;0,VLOOKUP($AI196,Resource!$B$2:$AE$460,25,FALSE),"--INPUT--"),"")</f>
        <v/>
      </c>
      <c r="AL196" s="619" t="n"/>
      <c r="AM196" s="619" t="n"/>
      <c r="AN196" s="34">
        <f>AA196</f>
        <v/>
      </c>
      <c r="AO196" s="621">
        <f>IF(ISNA(IF(AC196="",0,AN196*VLOOKUP(AC196,Resource!$B$2:$AE$465,8,FALSE))),0,IF(AC196="",0,AN196*VLOOKUP(AC196,Resource!$B$2:$AE$465,8,FALSE)))</f>
        <v/>
      </c>
      <c r="AP196" s="620" t="n"/>
      <c r="AQ196" s="286" t="n"/>
      <c r="AR196" s="34">
        <f>AB196</f>
        <v/>
      </c>
      <c r="AS196" s="621">
        <f>IF(ISNA(IF(AI196="",0,AR196*VLOOKUP(AI196,Resource!$B$2:$AE$465,9,FALSE))),0,IF(AI196="",0,AR196*VLOOKUP(AI196,Resource!$B$2:$AE$465,9,FALSE)))</f>
        <v/>
      </c>
      <c r="AT196" s="620" t="n"/>
      <c r="AU196" s="286" t="n"/>
      <c r="AV196" s="620">
        <f>Z196</f>
        <v/>
      </c>
      <c r="AW196" s="72" t="n"/>
      <c r="BA196" s="620" t="n"/>
      <c r="BC196" s="620">
        <f>AO196+AS196</f>
        <v/>
      </c>
      <c r="BD196" s="620">
        <f>BH196-BC196</f>
        <v/>
      </c>
      <c r="BE196" s="479">
        <f>IF(AV196=0,"        --",BD196/BH196)</f>
        <v/>
      </c>
      <c r="BF196" s="620" t="n"/>
      <c r="BG196" s="620" t="n"/>
      <c r="BH196" s="620">
        <f>Z196+BA196+BF196</f>
        <v/>
      </c>
    </row>
    <row r="197" customFormat="1" s="34">
      <c r="A197" s="618" t="n"/>
      <c r="B197" s="619" t="n"/>
      <c r="J197" s="619" t="n"/>
      <c r="U197" s="620" t="n"/>
      <c r="X197" s="620" t="n"/>
      <c r="Y197" s="620" t="n"/>
      <c r="Z197" s="620" t="n"/>
      <c r="AA197" s="34">
        <f>T197*0.2+N197*0+O197*0.3+P197*0.5+Q197*0.6+R197*1+S197*1</f>
        <v/>
      </c>
      <c r="AB197" s="34">
        <f>T197*0.2+N197*0.2+O197*0.3+P197*0.5+Q197*0.6+R197*1+S197*1</f>
        <v/>
      </c>
      <c r="AD197" s="34">
        <f>IF($AC197&gt;0,IF(VLOOKUP($AC197,Resource!$B$2:$AE$460,6,FALSE)&gt;0,VLOOKUP($AC197,Resource!$B$2:$AE$460,6,FALSE),"--INPUT--"),"")</f>
        <v/>
      </c>
      <c r="AE197" s="34">
        <f>IF($AC197&gt;0,IF(VLOOKUP($AC197,Resource!$B$2:$AE$460,25,FALSE)&gt;0,VLOOKUP($AC197,Resource!$B$2:$AE$460,25,FALSE),"--INPUT--"),"")</f>
        <v/>
      </c>
      <c r="AG197" s="619" t="n"/>
      <c r="AH197" s="619" t="n"/>
      <c r="AJ197" s="34">
        <f>IF($AI197&gt;0,IF(VLOOKUP($AI197,Resource!$B$2:$AE$460,6,FALSE)&gt;0,VLOOKUP($AI197,Resource!$B$2:$AE$460,6,FALSE),"--INPUT--"),"")</f>
        <v/>
      </c>
      <c r="AK197" s="34">
        <f>IF($AI197&gt;0,IF(VLOOKUP($AI197,Resource!$B$2:$AE$460,25,FALSE)&gt;0,VLOOKUP($AI197,Resource!$B$2:$AE$460,25,FALSE),"--INPUT--"),"")</f>
        <v/>
      </c>
      <c r="AL197" s="619" t="n"/>
      <c r="AM197" s="619" t="n"/>
      <c r="AN197" s="34">
        <f>AA197</f>
        <v/>
      </c>
      <c r="AO197" s="621">
        <f>IF(ISNA(IF(AC197="",0,AN197*VLOOKUP(AC197,Resource!$B$2:$AE$465,8,FALSE))),0,IF(AC197="",0,AN197*VLOOKUP(AC197,Resource!$B$2:$AE$465,8,FALSE)))</f>
        <v/>
      </c>
      <c r="AP197" s="620" t="n"/>
      <c r="AQ197" s="286" t="n"/>
      <c r="AR197" s="34">
        <f>AB197</f>
        <v/>
      </c>
      <c r="AS197" s="621">
        <f>IF(ISNA(IF(AI197="",0,AR197*VLOOKUP(AI197,Resource!$B$2:$AE$465,9,FALSE))),0,IF(AI197="",0,AR197*VLOOKUP(AI197,Resource!$B$2:$AE$465,9,FALSE)))</f>
        <v/>
      </c>
      <c r="AT197" s="620" t="n"/>
      <c r="AU197" s="286" t="n"/>
      <c r="AV197" s="620">
        <f>Z197</f>
        <v/>
      </c>
      <c r="AW197" s="72" t="n"/>
      <c r="BA197" s="620" t="n"/>
      <c r="BC197" s="620">
        <f>AO197+AS197</f>
        <v/>
      </c>
      <c r="BD197" s="620">
        <f>BH197-BC197</f>
        <v/>
      </c>
      <c r="BE197" s="479">
        <f>IF(AV197=0,"        --",BD197/BH197)</f>
        <v/>
      </c>
      <c r="BF197" s="620" t="n"/>
      <c r="BG197" s="620" t="n"/>
      <c r="BH197" s="620">
        <f>Z197+BA197+BF197</f>
        <v/>
      </c>
    </row>
    <row r="198" customFormat="1" s="34">
      <c r="A198" s="618" t="n"/>
      <c r="B198" s="619" t="n"/>
      <c r="J198" s="619" t="n"/>
      <c r="U198" s="620" t="n"/>
      <c r="X198" s="620" t="n"/>
      <c r="Y198" s="620" t="n"/>
      <c r="Z198" s="620" t="n"/>
      <c r="AA198" s="34">
        <f>T198*0.2+N198*0+O198*0.3+P198*0.5+Q198*0.6+R198*1+S198*1</f>
        <v/>
      </c>
      <c r="AB198" s="34">
        <f>T198*0.2+N198*0.2+O198*0.3+P198*0.5+Q198*0.6+R198*1+S198*1</f>
        <v/>
      </c>
      <c r="AD198" s="34">
        <f>IF($AC198&gt;0,IF(VLOOKUP($AC198,Resource!$B$2:$AE$460,6,FALSE)&gt;0,VLOOKUP($AC198,Resource!$B$2:$AE$460,6,FALSE),"--INPUT--"),"")</f>
        <v/>
      </c>
      <c r="AE198" s="34">
        <f>IF($AC198&gt;0,IF(VLOOKUP($AC198,Resource!$B$2:$AE$460,25,FALSE)&gt;0,VLOOKUP($AC198,Resource!$B$2:$AE$460,25,FALSE),"--INPUT--"),"")</f>
        <v/>
      </c>
      <c r="AG198" s="619" t="n"/>
      <c r="AH198" s="619" t="n"/>
      <c r="AJ198" s="34">
        <f>IF($AI198&gt;0,IF(VLOOKUP($AI198,Resource!$B$2:$AE$460,6,FALSE)&gt;0,VLOOKUP($AI198,Resource!$B$2:$AE$460,6,FALSE),"--INPUT--"),"")</f>
        <v/>
      </c>
      <c r="AK198" s="34">
        <f>IF($AI198&gt;0,IF(VLOOKUP($AI198,Resource!$B$2:$AE$460,25,FALSE)&gt;0,VLOOKUP($AI198,Resource!$B$2:$AE$460,25,FALSE),"--INPUT--"),"")</f>
        <v/>
      </c>
      <c r="AL198" s="619" t="n"/>
      <c r="AM198" s="619" t="n"/>
      <c r="AN198" s="34">
        <f>AA198</f>
        <v/>
      </c>
      <c r="AO198" s="621">
        <f>IF(ISNA(IF(AC198="",0,AN198*VLOOKUP(AC198,Resource!$B$2:$AE$465,8,FALSE))),0,IF(AC198="",0,AN198*VLOOKUP(AC198,Resource!$B$2:$AE$465,8,FALSE)))</f>
        <v/>
      </c>
      <c r="AP198" s="620" t="n"/>
      <c r="AQ198" s="286" t="n"/>
      <c r="AR198" s="34">
        <f>AB198</f>
        <v/>
      </c>
      <c r="AS198" s="621">
        <f>IF(ISNA(IF(AI198="",0,AR198*VLOOKUP(AI198,Resource!$B$2:$AE$465,9,FALSE))),0,IF(AI198="",0,AR198*VLOOKUP(AI198,Resource!$B$2:$AE$465,9,FALSE)))</f>
        <v/>
      </c>
      <c r="AT198" s="620" t="n"/>
      <c r="AU198" s="286" t="n"/>
      <c r="AV198" s="620">
        <f>Z198</f>
        <v/>
      </c>
      <c r="AW198" s="72" t="n"/>
      <c r="BA198" s="620" t="n"/>
      <c r="BC198" s="620">
        <f>AO198+AS198</f>
        <v/>
      </c>
      <c r="BD198" s="620">
        <f>BH198-BC198</f>
        <v/>
      </c>
      <c r="BE198" s="479">
        <f>IF(AV198=0,"        --",BD198/BH198)</f>
        <v/>
      </c>
      <c r="BF198" s="620" t="n"/>
      <c r="BG198" s="620" t="n"/>
      <c r="BH198" s="620">
        <f>Z198+BA198+BF198</f>
        <v/>
      </c>
    </row>
    <row r="199" customFormat="1" s="34">
      <c r="A199" s="618" t="n"/>
      <c r="B199" s="619" t="n"/>
      <c r="J199" s="619" t="n"/>
      <c r="U199" s="620" t="n"/>
      <c r="X199" s="620" t="n"/>
      <c r="Y199" s="620" t="n"/>
      <c r="Z199" s="620" t="n"/>
      <c r="AA199" s="34">
        <f>T199*0.2+N199*0+O199*0.3+P199*0.5+Q199*0.6+R199*1+S199*1</f>
        <v/>
      </c>
      <c r="AB199" s="34">
        <f>T199*0.2+N199*0.2+O199*0.3+P199*0.5+Q199*0.6+R199*1+S199*1</f>
        <v/>
      </c>
      <c r="AD199" s="34">
        <f>IF($AC199&gt;0,IF(VLOOKUP($AC199,Resource!$B$2:$AE$460,6,FALSE)&gt;0,VLOOKUP($AC199,Resource!$B$2:$AE$460,6,FALSE),"--INPUT--"),"")</f>
        <v/>
      </c>
      <c r="AE199" s="34">
        <f>IF($AC199&gt;0,IF(VLOOKUP($AC199,Resource!$B$2:$AE$460,25,FALSE)&gt;0,VLOOKUP($AC199,Resource!$B$2:$AE$460,25,FALSE),"--INPUT--"),"")</f>
        <v/>
      </c>
      <c r="AG199" s="619" t="n"/>
      <c r="AH199" s="619" t="n"/>
      <c r="AJ199" s="34">
        <f>IF($AI199&gt;0,IF(VLOOKUP($AI199,Resource!$B$2:$AE$460,6,FALSE)&gt;0,VLOOKUP($AI199,Resource!$B$2:$AE$460,6,FALSE),"--INPUT--"),"")</f>
        <v/>
      </c>
      <c r="AK199" s="34">
        <f>IF($AI199&gt;0,IF(VLOOKUP($AI199,Resource!$B$2:$AE$460,25,FALSE)&gt;0,VLOOKUP($AI199,Resource!$B$2:$AE$460,25,FALSE),"--INPUT--"),"")</f>
        <v/>
      </c>
      <c r="AL199" s="619" t="n"/>
      <c r="AM199" s="619" t="n"/>
      <c r="AN199" s="34">
        <f>AA199</f>
        <v/>
      </c>
      <c r="AO199" s="621">
        <f>IF(ISNA(IF(AC199="",0,AN199*VLOOKUP(AC199,Resource!$B$2:$AE$465,8,FALSE))),0,IF(AC199="",0,AN199*VLOOKUP(AC199,Resource!$B$2:$AE$465,8,FALSE)))</f>
        <v/>
      </c>
      <c r="AP199" s="620" t="n"/>
      <c r="AQ199" s="286" t="n"/>
      <c r="AR199" s="34">
        <f>AB199</f>
        <v/>
      </c>
      <c r="AS199" s="621">
        <f>IF(ISNA(IF(AI199="",0,AR199*VLOOKUP(AI199,Resource!$B$2:$AE$465,9,FALSE))),0,IF(AI199="",0,AR199*VLOOKUP(AI199,Resource!$B$2:$AE$465,9,FALSE)))</f>
        <v/>
      </c>
      <c r="AT199" s="620" t="n"/>
      <c r="AU199" s="286" t="n"/>
      <c r="AV199" s="620">
        <f>Z199</f>
        <v/>
      </c>
      <c r="AW199" s="72" t="n"/>
      <c r="BA199" s="620" t="n"/>
      <c r="BC199" s="620">
        <f>AO199+AS199</f>
        <v/>
      </c>
      <c r="BD199" s="620">
        <f>BH199-BC199</f>
        <v/>
      </c>
      <c r="BE199" s="479">
        <f>IF(AV199=0,"        --",BD199/BH199)</f>
        <v/>
      </c>
      <c r="BF199" s="620" t="n"/>
      <c r="BG199" s="620" t="n"/>
      <c r="BH199" s="620">
        <f>Z199+BA199+BF199</f>
        <v/>
      </c>
    </row>
    <row r="200" customFormat="1" s="34">
      <c r="A200" s="618" t="n"/>
      <c r="B200" s="619" t="n"/>
      <c r="J200" s="619" t="n"/>
      <c r="U200" s="620" t="n"/>
      <c r="X200" s="620" t="n"/>
      <c r="Y200" s="620" t="n"/>
      <c r="Z200" s="620" t="n"/>
      <c r="AA200" s="34">
        <f>T200*0.2+N200*0+O200*0.3+P200*0.5+Q200*0.6+R200*1+S200*1</f>
        <v/>
      </c>
      <c r="AB200" s="34">
        <f>T200*0.2+N200*0.2+O200*0.3+P200*0.5+Q200*0.6+R200*1+S200*1</f>
        <v/>
      </c>
      <c r="AD200" s="34">
        <f>IF($AC200&gt;0,IF(VLOOKUP($AC200,Resource!$B$2:$AE$460,6,FALSE)&gt;0,VLOOKUP($AC200,Resource!$B$2:$AE$460,6,FALSE),"--INPUT--"),"")</f>
        <v/>
      </c>
      <c r="AE200" s="34">
        <f>IF($AC200&gt;0,IF(VLOOKUP($AC200,Resource!$B$2:$AE$460,25,FALSE)&gt;0,VLOOKUP($AC200,Resource!$B$2:$AE$460,25,FALSE),"--INPUT--"),"")</f>
        <v/>
      </c>
      <c r="AG200" s="619" t="n"/>
      <c r="AH200" s="619" t="n"/>
      <c r="AJ200" s="34">
        <f>IF($AI200&gt;0,IF(VLOOKUP($AI200,Resource!$B$2:$AE$460,6,FALSE)&gt;0,VLOOKUP($AI200,Resource!$B$2:$AE$460,6,FALSE),"--INPUT--"),"")</f>
        <v/>
      </c>
      <c r="AK200" s="34">
        <f>IF($AI200&gt;0,IF(VLOOKUP($AI200,Resource!$B$2:$AE$460,25,FALSE)&gt;0,VLOOKUP($AI200,Resource!$B$2:$AE$460,25,FALSE),"--INPUT--"),"")</f>
        <v/>
      </c>
      <c r="AL200" s="619" t="n"/>
      <c r="AM200" s="619" t="n"/>
      <c r="AN200" s="34">
        <f>AA200</f>
        <v/>
      </c>
      <c r="AO200" s="621">
        <f>IF(ISNA(IF(AC200="",0,AN200*VLOOKUP(AC200,Resource!$B$2:$AE$465,8,FALSE))),0,IF(AC200="",0,AN200*VLOOKUP(AC200,Resource!$B$2:$AE$465,8,FALSE)))</f>
        <v/>
      </c>
      <c r="AP200" s="620" t="n"/>
      <c r="AQ200" s="286" t="n"/>
      <c r="AR200" s="34">
        <f>AB200</f>
        <v/>
      </c>
      <c r="AS200" s="621">
        <f>IF(ISNA(IF(AI200="",0,AR200*VLOOKUP(AI200,Resource!$B$2:$AE$465,9,FALSE))),0,IF(AI200="",0,AR200*VLOOKUP(AI200,Resource!$B$2:$AE$465,9,FALSE)))</f>
        <v/>
      </c>
      <c r="AT200" s="620" t="n"/>
      <c r="AU200" s="286" t="n"/>
      <c r="AV200" s="620">
        <f>Z200</f>
        <v/>
      </c>
      <c r="AW200" s="72" t="n"/>
      <c r="BA200" s="620" t="n"/>
      <c r="BC200" s="620">
        <f>AO200+AS200</f>
        <v/>
      </c>
      <c r="BD200" s="620">
        <f>BH200-BC200</f>
        <v/>
      </c>
      <c r="BE200" s="479">
        <f>IF(AV200=0,"        --",BD200/BH200)</f>
        <v/>
      </c>
      <c r="BF200" s="620" t="n"/>
      <c r="BG200" s="620" t="n"/>
      <c r="BH200" s="620">
        <f>Z200+BA200+BF200</f>
        <v/>
      </c>
    </row>
    <row r="201" customFormat="1" s="34">
      <c r="A201" s="618" t="n"/>
      <c r="B201" s="619" t="n"/>
      <c r="J201" s="619" t="n"/>
      <c r="U201" s="620" t="n"/>
      <c r="X201" s="620" t="n"/>
      <c r="Y201" s="620" t="n"/>
      <c r="Z201" s="620" t="n"/>
      <c r="AA201" s="34">
        <f>T201*0.2+N201*0+O201*0.3+P201*0.5+Q201*0.6+R201*1+S201*1</f>
        <v/>
      </c>
      <c r="AB201" s="34">
        <f>T201*0.2+N201*0.2+O201*0.3+P201*0.5+Q201*0.6+R201*1+S201*1</f>
        <v/>
      </c>
      <c r="AD201" s="34">
        <f>IF($AC201&gt;0,IF(VLOOKUP($AC201,Resource!$B$2:$AE$460,6,FALSE)&gt;0,VLOOKUP($AC201,Resource!$B$2:$AE$460,6,FALSE),"--INPUT--"),"")</f>
        <v/>
      </c>
      <c r="AE201" s="34">
        <f>IF($AC201&gt;0,IF(VLOOKUP($AC201,Resource!$B$2:$AE$460,25,FALSE)&gt;0,VLOOKUP($AC201,Resource!$B$2:$AE$460,25,FALSE),"--INPUT--"),"")</f>
        <v/>
      </c>
      <c r="AG201" s="619" t="n"/>
      <c r="AH201" s="619" t="n"/>
      <c r="AJ201" s="34">
        <f>IF($AI201&gt;0,IF(VLOOKUP($AI201,Resource!$B$2:$AE$460,6,FALSE)&gt;0,VLOOKUP($AI201,Resource!$B$2:$AE$460,6,FALSE),"--INPUT--"),"")</f>
        <v/>
      </c>
      <c r="AK201" s="34">
        <f>IF($AI201&gt;0,IF(VLOOKUP($AI201,Resource!$B$2:$AE$460,25,FALSE)&gt;0,VLOOKUP($AI201,Resource!$B$2:$AE$460,25,FALSE),"--INPUT--"),"")</f>
        <v/>
      </c>
      <c r="AL201" s="619" t="n"/>
      <c r="AM201" s="619" t="n"/>
      <c r="AN201" s="34">
        <f>AA201</f>
        <v/>
      </c>
      <c r="AO201" s="621">
        <f>IF(ISNA(IF(AC201="",0,AN201*VLOOKUP(AC201,Resource!$B$2:$AE$465,8,FALSE))),0,IF(AC201="",0,AN201*VLOOKUP(AC201,Resource!$B$2:$AE$465,8,FALSE)))</f>
        <v/>
      </c>
      <c r="AP201" s="620" t="n"/>
      <c r="AQ201" s="286" t="n"/>
      <c r="AR201" s="34">
        <f>AB201</f>
        <v/>
      </c>
      <c r="AS201" s="621">
        <f>IF(ISNA(IF(AI201="",0,AR201*VLOOKUP(AI201,Resource!$B$2:$AE$465,9,FALSE))),0,IF(AI201="",0,AR201*VLOOKUP(AI201,Resource!$B$2:$AE$465,9,FALSE)))</f>
        <v/>
      </c>
      <c r="AT201" s="620" t="n"/>
      <c r="AU201" s="286" t="n"/>
      <c r="AV201" s="620">
        <f>Z201</f>
        <v/>
      </c>
      <c r="AW201" s="72" t="n"/>
      <c r="BA201" s="620" t="n"/>
      <c r="BC201" s="620">
        <f>AO201+AS201</f>
        <v/>
      </c>
      <c r="BD201" s="620">
        <f>BH201-BC201</f>
        <v/>
      </c>
      <c r="BE201" s="479">
        <f>IF(AV201=0,"        --",BD201/BH201)</f>
        <v/>
      </c>
      <c r="BF201" s="620" t="n"/>
      <c r="BG201" s="620" t="n"/>
      <c r="BH201" s="620">
        <f>Z201+BA201+BF201</f>
        <v/>
      </c>
    </row>
    <row r="202" customFormat="1" s="34">
      <c r="A202" s="618" t="n"/>
      <c r="B202" s="619" t="n"/>
      <c r="J202" s="619" t="n"/>
      <c r="U202" s="620" t="n"/>
      <c r="X202" s="620" t="n"/>
      <c r="Y202" s="620" t="n"/>
      <c r="Z202" s="620" t="n"/>
      <c r="AA202" s="34">
        <f>T202*0.2+N202*0+O202*0.3+P202*0.5+Q202*0.6+R202*1+S202*1</f>
        <v/>
      </c>
      <c r="AB202" s="34">
        <f>T202*0.2+N202*0.2+O202*0.3+P202*0.5+Q202*0.6+R202*1+S202*1</f>
        <v/>
      </c>
      <c r="AD202" s="34">
        <f>IF($AC202&gt;0,IF(VLOOKUP($AC202,Resource!$B$2:$AE$460,6,FALSE)&gt;0,VLOOKUP($AC202,Resource!$B$2:$AE$460,6,FALSE),"--INPUT--"),"")</f>
        <v/>
      </c>
      <c r="AE202" s="34">
        <f>IF($AC202&gt;0,IF(VLOOKUP($AC202,Resource!$B$2:$AE$460,25,FALSE)&gt;0,VLOOKUP($AC202,Resource!$B$2:$AE$460,25,FALSE),"--INPUT--"),"")</f>
        <v/>
      </c>
      <c r="AG202" s="619" t="n"/>
      <c r="AH202" s="619" t="n"/>
      <c r="AJ202" s="34">
        <f>IF($AI202&gt;0,IF(VLOOKUP($AI202,Resource!$B$2:$AE$460,6,FALSE)&gt;0,VLOOKUP($AI202,Resource!$B$2:$AE$460,6,FALSE),"--INPUT--"),"")</f>
        <v/>
      </c>
      <c r="AK202" s="34">
        <f>IF($AI202&gt;0,IF(VLOOKUP($AI202,Resource!$B$2:$AE$460,25,FALSE)&gt;0,VLOOKUP($AI202,Resource!$B$2:$AE$460,25,FALSE),"--INPUT--"),"")</f>
        <v/>
      </c>
      <c r="AL202" s="619" t="n"/>
      <c r="AM202" s="619" t="n"/>
      <c r="AN202" s="34">
        <f>AA202</f>
        <v/>
      </c>
      <c r="AO202" s="621">
        <f>IF(ISNA(IF(AC202="",0,AN202*VLOOKUP(AC202,Resource!$B$2:$AE$465,8,FALSE))),0,IF(AC202="",0,AN202*VLOOKUP(AC202,Resource!$B$2:$AE$465,8,FALSE)))</f>
        <v/>
      </c>
      <c r="AP202" s="620" t="n"/>
      <c r="AQ202" s="286" t="n"/>
      <c r="AR202" s="34">
        <f>AB202</f>
        <v/>
      </c>
      <c r="AS202" s="621">
        <f>IF(ISNA(IF(AI202="",0,AR202*VLOOKUP(AI202,Resource!$B$2:$AE$465,9,FALSE))),0,IF(AI202="",0,AR202*VLOOKUP(AI202,Resource!$B$2:$AE$465,9,FALSE)))</f>
        <v/>
      </c>
      <c r="AT202" s="620" t="n"/>
      <c r="AU202" s="286" t="n"/>
      <c r="AV202" s="620">
        <f>Z202</f>
        <v/>
      </c>
      <c r="AW202" s="72" t="n"/>
      <c r="BA202" s="620" t="n"/>
      <c r="BC202" s="620">
        <f>AO202+AS202</f>
        <v/>
      </c>
      <c r="BD202" s="620">
        <f>BH202-BC202</f>
        <v/>
      </c>
      <c r="BE202" s="479">
        <f>IF(AV202=0,"        --",BD202/BH202)</f>
        <v/>
      </c>
      <c r="BF202" s="620" t="n"/>
      <c r="BG202" s="620" t="n"/>
      <c r="BH202" s="620">
        <f>Z202+BA202+BF202</f>
        <v/>
      </c>
    </row>
    <row r="203" customFormat="1" s="34">
      <c r="A203" s="618" t="n"/>
      <c r="B203" s="619" t="n"/>
      <c r="J203" s="619" t="n"/>
      <c r="U203" s="620" t="n"/>
      <c r="X203" s="620" t="n"/>
      <c r="Y203" s="620" t="n"/>
      <c r="Z203" s="620" t="n"/>
      <c r="AA203" s="34">
        <f>T203*0.2+N203*0+O203*0.3+P203*0.5+Q203*0.6+R203*1+S203*1</f>
        <v/>
      </c>
      <c r="AB203" s="34">
        <f>T203*0.2+N203*0.2+O203*0.3+P203*0.5+Q203*0.6+R203*1+S203*1</f>
        <v/>
      </c>
      <c r="AD203" s="34">
        <f>IF($AC203&gt;0,IF(VLOOKUP($AC203,Resource!$B$2:$AE$460,6,FALSE)&gt;0,VLOOKUP($AC203,Resource!$B$2:$AE$460,6,FALSE),"--INPUT--"),"")</f>
        <v/>
      </c>
      <c r="AE203" s="34">
        <f>IF($AC203&gt;0,IF(VLOOKUP($AC203,Resource!$B$2:$AE$460,25,FALSE)&gt;0,VLOOKUP($AC203,Resource!$B$2:$AE$460,25,FALSE),"--INPUT--"),"")</f>
        <v/>
      </c>
      <c r="AG203" s="619" t="n"/>
      <c r="AH203" s="619" t="n"/>
      <c r="AJ203" s="34">
        <f>IF($AI203&gt;0,IF(VLOOKUP($AI203,Resource!$B$2:$AE$460,6,FALSE)&gt;0,VLOOKUP($AI203,Resource!$B$2:$AE$460,6,FALSE),"--INPUT--"),"")</f>
        <v/>
      </c>
      <c r="AK203" s="34">
        <f>IF($AI203&gt;0,IF(VLOOKUP($AI203,Resource!$B$2:$AE$460,25,FALSE)&gt;0,VLOOKUP($AI203,Resource!$B$2:$AE$460,25,FALSE),"--INPUT--"),"")</f>
        <v/>
      </c>
      <c r="AL203" s="619" t="n"/>
      <c r="AM203" s="619" t="n"/>
      <c r="AN203" s="34">
        <f>AA203</f>
        <v/>
      </c>
      <c r="AO203" s="621">
        <f>IF(ISNA(IF(AC203="",0,AN203*VLOOKUP(AC203,Resource!$B$2:$AE$465,8,FALSE))),0,IF(AC203="",0,AN203*VLOOKUP(AC203,Resource!$B$2:$AE$465,8,FALSE)))</f>
        <v/>
      </c>
      <c r="AP203" s="620" t="n"/>
      <c r="AQ203" s="286" t="n"/>
      <c r="AR203" s="34">
        <f>AB203</f>
        <v/>
      </c>
      <c r="AS203" s="621">
        <f>IF(ISNA(IF(AI203="",0,AR203*VLOOKUP(AI203,Resource!$B$2:$AE$465,9,FALSE))),0,IF(AI203="",0,AR203*VLOOKUP(AI203,Resource!$B$2:$AE$465,9,FALSE)))</f>
        <v/>
      </c>
      <c r="AT203" s="620" t="n"/>
      <c r="AU203" s="286" t="n"/>
      <c r="AV203" s="620">
        <f>Z203</f>
        <v/>
      </c>
      <c r="AW203" s="72" t="n"/>
      <c r="BA203" s="620" t="n"/>
      <c r="BC203" s="620">
        <f>AO203+AS203</f>
        <v/>
      </c>
      <c r="BD203" s="620">
        <f>BH203-BC203</f>
        <v/>
      </c>
      <c r="BE203" s="479">
        <f>IF(AV203=0,"        --",BD203/BH203)</f>
        <v/>
      </c>
      <c r="BF203" s="620" t="n"/>
      <c r="BG203" s="620" t="n"/>
      <c r="BH203" s="620">
        <f>Z203+BA203+BF203</f>
        <v/>
      </c>
    </row>
    <row r="204" customFormat="1" s="34">
      <c r="A204" s="618" t="n"/>
      <c r="B204" s="619" t="n"/>
      <c r="J204" s="619" t="n"/>
      <c r="U204" s="620" t="n"/>
      <c r="X204" s="620" t="n"/>
      <c r="Y204" s="620" t="n"/>
      <c r="Z204" s="620" t="n"/>
      <c r="AA204" s="34">
        <f>T204*0.2+N204*0+O204*0.3+P204*0.5+Q204*0.6+R204*1+S204*1</f>
        <v/>
      </c>
      <c r="AB204" s="34">
        <f>T204*0.2+N204*0.2+O204*0.3+P204*0.5+Q204*0.6+R204*1+S204*1</f>
        <v/>
      </c>
      <c r="AD204" s="34">
        <f>IF($AC204&gt;0,IF(VLOOKUP($AC204,Resource!$B$2:$AE$460,6,FALSE)&gt;0,VLOOKUP($AC204,Resource!$B$2:$AE$460,6,FALSE),"--INPUT--"),"")</f>
        <v/>
      </c>
      <c r="AE204" s="34">
        <f>IF($AC204&gt;0,IF(VLOOKUP($AC204,Resource!$B$2:$AE$460,25,FALSE)&gt;0,VLOOKUP($AC204,Resource!$B$2:$AE$460,25,FALSE),"--INPUT--"),"")</f>
        <v/>
      </c>
      <c r="AG204" s="619" t="n"/>
      <c r="AH204" s="619" t="n"/>
      <c r="AJ204" s="34">
        <f>IF($AI204&gt;0,IF(VLOOKUP($AI204,Resource!$B$2:$AE$460,6,FALSE)&gt;0,VLOOKUP($AI204,Resource!$B$2:$AE$460,6,FALSE),"--INPUT--"),"")</f>
        <v/>
      </c>
      <c r="AK204" s="34">
        <f>IF($AI204&gt;0,IF(VLOOKUP($AI204,Resource!$B$2:$AE$460,25,FALSE)&gt;0,VLOOKUP($AI204,Resource!$B$2:$AE$460,25,FALSE),"--INPUT--"),"")</f>
        <v/>
      </c>
      <c r="AL204" s="619" t="n"/>
      <c r="AM204" s="619" t="n"/>
      <c r="AN204" s="34">
        <f>AA204</f>
        <v/>
      </c>
      <c r="AO204" s="621">
        <f>IF(ISNA(IF(AC204="",0,AN204*VLOOKUP(AC204,Resource!$B$2:$AE$465,8,FALSE))),0,IF(AC204="",0,AN204*VLOOKUP(AC204,Resource!$B$2:$AE$465,8,FALSE)))</f>
        <v/>
      </c>
      <c r="AP204" s="620" t="n"/>
      <c r="AQ204" s="286" t="n"/>
      <c r="AR204" s="34">
        <f>AB204</f>
        <v/>
      </c>
      <c r="AS204" s="621">
        <f>IF(ISNA(IF(AI204="",0,AR204*VLOOKUP(AI204,Resource!$B$2:$AE$465,9,FALSE))),0,IF(AI204="",0,AR204*VLOOKUP(AI204,Resource!$B$2:$AE$465,9,FALSE)))</f>
        <v/>
      </c>
      <c r="AT204" s="620" t="n"/>
      <c r="AU204" s="286" t="n"/>
      <c r="AV204" s="620">
        <f>Z204</f>
        <v/>
      </c>
      <c r="AW204" s="72" t="n"/>
      <c r="BA204" s="620" t="n"/>
      <c r="BC204" s="620">
        <f>AO204+AS204</f>
        <v/>
      </c>
      <c r="BD204" s="620">
        <f>BH204-BC204</f>
        <v/>
      </c>
      <c r="BE204" s="479">
        <f>IF(AV204=0,"        --",BD204/BH204)</f>
        <v/>
      </c>
      <c r="BF204" s="620" t="n"/>
      <c r="BG204" s="620" t="n"/>
      <c r="BH204" s="620">
        <f>Z204+BA204+BF204</f>
        <v/>
      </c>
    </row>
    <row r="205" customFormat="1" s="34">
      <c r="A205" s="618" t="n"/>
      <c r="B205" s="619" t="n"/>
      <c r="J205" s="619" t="n"/>
      <c r="U205" s="620" t="n"/>
      <c r="X205" s="620" t="n"/>
      <c r="Y205" s="620" t="n"/>
      <c r="Z205" s="620" t="n"/>
      <c r="AA205" s="34">
        <f>T205*0.2+N205*0+O205*0.3+P205*0.5+Q205*0.6+R205*1+S205*1</f>
        <v/>
      </c>
      <c r="AB205" s="34">
        <f>T205*0.2+N205*0.2+O205*0.3+P205*0.5+Q205*0.6+R205*1+S205*1</f>
        <v/>
      </c>
      <c r="AD205" s="34">
        <f>IF($AC205&gt;0,IF(VLOOKUP($AC205,Resource!$B$2:$AE$460,6,FALSE)&gt;0,VLOOKUP($AC205,Resource!$B$2:$AE$460,6,FALSE),"--INPUT--"),"")</f>
        <v/>
      </c>
      <c r="AE205" s="34">
        <f>IF($AC205&gt;0,IF(VLOOKUP($AC205,Resource!$B$2:$AE$460,25,FALSE)&gt;0,VLOOKUP($AC205,Resource!$B$2:$AE$460,25,FALSE),"--INPUT--"),"")</f>
        <v/>
      </c>
      <c r="AG205" s="619" t="n"/>
      <c r="AH205" s="619" t="n"/>
      <c r="AJ205" s="34">
        <f>IF($AI205&gt;0,IF(VLOOKUP($AI205,Resource!$B$2:$AE$460,6,FALSE)&gt;0,VLOOKUP($AI205,Resource!$B$2:$AE$460,6,FALSE),"--INPUT--"),"")</f>
        <v/>
      </c>
      <c r="AK205" s="34">
        <f>IF($AI205&gt;0,IF(VLOOKUP($AI205,Resource!$B$2:$AE$460,25,FALSE)&gt;0,VLOOKUP($AI205,Resource!$B$2:$AE$460,25,FALSE),"--INPUT--"),"")</f>
        <v/>
      </c>
      <c r="AL205" s="619" t="n"/>
      <c r="AM205" s="619" t="n"/>
      <c r="AN205" s="34">
        <f>AA205</f>
        <v/>
      </c>
      <c r="AO205" s="621">
        <f>IF(ISNA(IF(AC205="",0,AN205*VLOOKUP(AC205,Resource!$B$2:$AE$465,8,FALSE))),0,IF(AC205="",0,AN205*VLOOKUP(AC205,Resource!$B$2:$AE$465,8,FALSE)))</f>
        <v/>
      </c>
      <c r="AP205" s="620" t="n"/>
      <c r="AQ205" s="286" t="n"/>
      <c r="AR205" s="34">
        <f>AB205</f>
        <v/>
      </c>
      <c r="AS205" s="621">
        <f>IF(ISNA(IF(AI205="",0,AR205*VLOOKUP(AI205,Resource!$B$2:$AE$465,9,FALSE))),0,IF(AI205="",0,AR205*VLOOKUP(AI205,Resource!$B$2:$AE$465,9,FALSE)))</f>
        <v/>
      </c>
      <c r="AT205" s="620" t="n"/>
      <c r="AU205" s="286" t="n"/>
      <c r="AV205" s="620">
        <f>Z205</f>
        <v/>
      </c>
      <c r="AW205" s="72" t="n"/>
      <c r="BA205" s="620" t="n"/>
      <c r="BC205" s="620">
        <f>AO205+AS205</f>
        <v/>
      </c>
      <c r="BD205" s="620">
        <f>BH205-BC205</f>
        <v/>
      </c>
      <c r="BE205" s="479">
        <f>IF(AV205=0,"        --",BD205/BH205)</f>
        <v/>
      </c>
      <c r="BF205" s="620" t="n"/>
      <c r="BG205" s="620" t="n"/>
      <c r="BH205" s="620">
        <f>Z205+BA205+BF205</f>
        <v/>
      </c>
    </row>
    <row r="206" customFormat="1" s="34">
      <c r="A206" s="618" t="n"/>
      <c r="B206" s="619" t="n"/>
      <c r="J206" s="619" t="n"/>
      <c r="U206" s="620" t="n"/>
      <c r="X206" s="620" t="n"/>
      <c r="Y206" s="620" t="n"/>
      <c r="Z206" s="620" t="n"/>
      <c r="AA206" s="34">
        <f>T206*0.2+N206*0+O206*0.3+P206*0.5+Q206*0.6+R206*1+S206*1</f>
        <v/>
      </c>
      <c r="AB206" s="34">
        <f>T206*0.2+N206*0.2+O206*0.3+P206*0.5+Q206*0.6+R206*1+S206*1</f>
        <v/>
      </c>
      <c r="AD206" s="34">
        <f>IF($AC206&gt;0,IF(VLOOKUP($AC206,Resource!$B$2:$AE$460,6,FALSE)&gt;0,VLOOKUP($AC206,Resource!$B$2:$AE$460,6,FALSE),"--INPUT--"),"")</f>
        <v/>
      </c>
      <c r="AE206" s="34">
        <f>IF($AC206&gt;0,IF(VLOOKUP($AC206,Resource!$B$2:$AE$460,25,FALSE)&gt;0,VLOOKUP($AC206,Resource!$B$2:$AE$460,25,FALSE),"--INPUT--"),"")</f>
        <v/>
      </c>
      <c r="AG206" s="619" t="n"/>
      <c r="AH206" s="619" t="n"/>
      <c r="AJ206" s="34">
        <f>IF($AI206&gt;0,IF(VLOOKUP($AI206,Resource!$B$2:$AE$460,6,FALSE)&gt;0,VLOOKUP($AI206,Resource!$B$2:$AE$460,6,FALSE),"--INPUT--"),"")</f>
        <v/>
      </c>
      <c r="AK206" s="34">
        <f>IF($AI206&gt;0,IF(VLOOKUP($AI206,Resource!$B$2:$AE$460,25,FALSE)&gt;0,VLOOKUP($AI206,Resource!$B$2:$AE$460,25,FALSE),"--INPUT--"),"")</f>
        <v/>
      </c>
      <c r="AL206" s="619" t="n"/>
      <c r="AM206" s="619" t="n"/>
      <c r="AN206" s="34">
        <f>AA206</f>
        <v/>
      </c>
      <c r="AO206" s="621">
        <f>IF(ISNA(IF(AC206="",0,AN206*VLOOKUP(AC206,Resource!$B$2:$AE$465,8,FALSE))),0,IF(AC206="",0,AN206*VLOOKUP(AC206,Resource!$B$2:$AE$465,8,FALSE)))</f>
        <v/>
      </c>
      <c r="AP206" s="620" t="n"/>
      <c r="AQ206" s="286" t="n"/>
      <c r="AR206" s="34">
        <f>AB206</f>
        <v/>
      </c>
      <c r="AS206" s="621">
        <f>IF(ISNA(IF(AI206="",0,AR206*VLOOKUP(AI206,Resource!$B$2:$AE$465,9,FALSE))),0,IF(AI206="",0,AR206*VLOOKUP(AI206,Resource!$B$2:$AE$465,9,FALSE)))</f>
        <v/>
      </c>
      <c r="AT206" s="620" t="n"/>
      <c r="AU206" s="286" t="n"/>
      <c r="AV206" s="620">
        <f>Z206</f>
        <v/>
      </c>
      <c r="AW206" s="72" t="n"/>
      <c r="BA206" s="620" t="n"/>
      <c r="BC206" s="620">
        <f>AO206+AS206</f>
        <v/>
      </c>
      <c r="BD206" s="620">
        <f>BH206-BC206</f>
        <v/>
      </c>
      <c r="BE206" s="479">
        <f>IF(AV206=0,"        --",BD206/BH206)</f>
        <v/>
      </c>
      <c r="BF206" s="620" t="n"/>
      <c r="BG206" s="620" t="n"/>
      <c r="BH206" s="620">
        <f>Z206+BA206+BF206</f>
        <v/>
      </c>
    </row>
    <row r="207" customFormat="1" s="34">
      <c r="A207" s="618" t="n"/>
      <c r="B207" s="619" t="n"/>
      <c r="J207" s="619" t="n"/>
      <c r="U207" s="620" t="n"/>
      <c r="X207" s="620" t="n"/>
      <c r="Y207" s="620" t="n"/>
      <c r="Z207" s="620" t="n"/>
      <c r="AA207" s="34">
        <f>T207*0.2+N207*0+O207*0.3+P207*0.5+Q207*0.6+R207*1+S207*1</f>
        <v/>
      </c>
      <c r="AB207" s="34">
        <f>T207*0.2+N207*0.2+O207*0.3+P207*0.5+Q207*0.6+R207*1+S207*1</f>
        <v/>
      </c>
      <c r="AD207" s="34">
        <f>IF($AC207&gt;0,IF(VLOOKUP($AC207,Resource!$B$2:$AE$460,6,FALSE)&gt;0,VLOOKUP($AC207,Resource!$B$2:$AE$460,6,FALSE),"--INPUT--"),"")</f>
        <v/>
      </c>
      <c r="AE207" s="34">
        <f>IF($AC207&gt;0,IF(VLOOKUP($AC207,Resource!$B$2:$AE$460,25,FALSE)&gt;0,VLOOKUP($AC207,Resource!$B$2:$AE$460,25,FALSE),"--INPUT--"),"")</f>
        <v/>
      </c>
      <c r="AG207" s="619" t="n"/>
      <c r="AH207" s="619" t="n"/>
      <c r="AJ207" s="34">
        <f>IF($AI207&gt;0,IF(VLOOKUP($AI207,Resource!$B$2:$AE$460,6,FALSE)&gt;0,VLOOKUP($AI207,Resource!$B$2:$AE$460,6,FALSE),"--INPUT--"),"")</f>
        <v/>
      </c>
      <c r="AK207" s="34">
        <f>IF($AI207&gt;0,IF(VLOOKUP($AI207,Resource!$B$2:$AE$460,25,FALSE)&gt;0,VLOOKUP($AI207,Resource!$B$2:$AE$460,25,FALSE),"--INPUT--"),"")</f>
        <v/>
      </c>
      <c r="AL207" s="619" t="n"/>
      <c r="AM207" s="619" t="n"/>
      <c r="AN207" s="34">
        <f>AA207</f>
        <v/>
      </c>
      <c r="AO207" s="621">
        <f>IF(ISNA(IF(AC207="",0,AN207*VLOOKUP(AC207,Resource!$B$2:$AE$465,8,FALSE))),0,IF(AC207="",0,AN207*VLOOKUP(AC207,Resource!$B$2:$AE$465,8,FALSE)))</f>
        <v/>
      </c>
      <c r="AP207" s="620" t="n"/>
      <c r="AQ207" s="286" t="n"/>
      <c r="AR207" s="34">
        <f>AB207</f>
        <v/>
      </c>
      <c r="AS207" s="621">
        <f>IF(ISNA(IF(AI207="",0,AR207*VLOOKUP(AI207,Resource!$B$2:$AE$465,9,FALSE))),0,IF(AI207="",0,AR207*VLOOKUP(AI207,Resource!$B$2:$AE$465,9,FALSE)))</f>
        <v/>
      </c>
      <c r="AT207" s="620" t="n"/>
      <c r="AU207" s="286" t="n"/>
      <c r="AV207" s="620">
        <f>Z207</f>
        <v/>
      </c>
      <c r="AW207" s="72" t="n"/>
      <c r="BA207" s="620" t="n"/>
      <c r="BC207" s="620">
        <f>AO207+AS207</f>
        <v/>
      </c>
      <c r="BD207" s="620">
        <f>BH207-BC207</f>
        <v/>
      </c>
      <c r="BE207" s="479">
        <f>IF(AV207=0,"        --",BD207/BH207)</f>
        <v/>
      </c>
      <c r="BF207" s="620" t="n"/>
      <c r="BG207" s="620" t="n"/>
      <c r="BH207" s="620">
        <f>Z207+BA207+BF207</f>
        <v/>
      </c>
    </row>
    <row r="208" customFormat="1" s="34">
      <c r="A208" s="618" t="n"/>
      <c r="B208" s="619" t="n"/>
      <c r="J208" s="619" t="n"/>
      <c r="U208" s="620" t="n"/>
      <c r="X208" s="620" t="n"/>
      <c r="Y208" s="620" t="n"/>
      <c r="Z208" s="620" t="n"/>
      <c r="AA208" s="34">
        <f>T208*0.2+N208*0+O208*0.3+P208*0.5+Q208*0.6+R208*1+S208*1</f>
        <v/>
      </c>
      <c r="AB208" s="34">
        <f>T208*0.2+N208*0.2+O208*0.3+P208*0.5+Q208*0.6+R208*1+S208*1</f>
        <v/>
      </c>
      <c r="AD208" s="34">
        <f>IF($AC208&gt;0,IF(VLOOKUP($AC208,Resource!$B$2:$AE$460,6,FALSE)&gt;0,VLOOKUP($AC208,Resource!$B$2:$AE$460,6,FALSE),"--INPUT--"),"")</f>
        <v/>
      </c>
      <c r="AE208" s="34">
        <f>IF($AC208&gt;0,IF(VLOOKUP($AC208,Resource!$B$2:$AE$460,25,FALSE)&gt;0,VLOOKUP($AC208,Resource!$B$2:$AE$460,25,FALSE),"--INPUT--"),"")</f>
        <v/>
      </c>
      <c r="AG208" s="619" t="n"/>
      <c r="AH208" s="619" t="n"/>
      <c r="AJ208" s="34">
        <f>IF($AI208&gt;0,IF(VLOOKUP($AI208,Resource!$B$2:$AE$460,6,FALSE)&gt;0,VLOOKUP($AI208,Resource!$B$2:$AE$460,6,FALSE),"--INPUT--"),"")</f>
        <v/>
      </c>
      <c r="AK208" s="34">
        <f>IF($AI208&gt;0,IF(VLOOKUP($AI208,Resource!$B$2:$AE$460,25,FALSE)&gt;0,VLOOKUP($AI208,Resource!$B$2:$AE$460,25,FALSE),"--INPUT--"),"")</f>
        <v/>
      </c>
      <c r="AL208" s="619" t="n"/>
      <c r="AM208" s="619" t="n"/>
      <c r="AN208" s="34">
        <f>AA208</f>
        <v/>
      </c>
      <c r="AO208" s="621">
        <f>IF(ISNA(IF(AC208="",0,AN208*VLOOKUP(AC208,Resource!$B$2:$AE$465,8,FALSE))),0,IF(AC208="",0,AN208*VLOOKUP(AC208,Resource!$B$2:$AE$465,8,FALSE)))</f>
        <v/>
      </c>
      <c r="AP208" s="620" t="n"/>
      <c r="AQ208" s="286" t="n"/>
      <c r="AR208" s="34">
        <f>AB208</f>
        <v/>
      </c>
      <c r="AS208" s="621">
        <f>IF(ISNA(IF(AI208="",0,AR208*VLOOKUP(AI208,Resource!$B$2:$AE$465,9,FALSE))),0,IF(AI208="",0,AR208*VLOOKUP(AI208,Resource!$B$2:$AE$465,9,FALSE)))</f>
        <v/>
      </c>
      <c r="AT208" s="620" t="n"/>
      <c r="AU208" s="286" t="n"/>
      <c r="AV208" s="620">
        <f>Z208</f>
        <v/>
      </c>
      <c r="AW208" s="72" t="n"/>
      <c r="BA208" s="620" t="n"/>
      <c r="BC208" s="620">
        <f>AO208+AS208</f>
        <v/>
      </c>
      <c r="BD208" s="620">
        <f>BH208-BC208</f>
        <v/>
      </c>
      <c r="BE208" s="479">
        <f>IF(AV208=0,"        --",BD208/BH208)</f>
        <v/>
      </c>
      <c r="BF208" s="620" t="n"/>
      <c r="BG208" s="620" t="n"/>
      <c r="BH208" s="620">
        <f>Z208+BA208+BF208</f>
        <v/>
      </c>
    </row>
    <row r="209" customFormat="1" s="34">
      <c r="A209" s="618" t="n"/>
      <c r="B209" s="619" t="n"/>
      <c r="J209" s="619" t="n"/>
      <c r="U209" s="620" t="n"/>
      <c r="X209" s="620" t="n"/>
      <c r="Y209" s="620" t="n"/>
      <c r="Z209" s="620" t="n"/>
      <c r="AA209" s="34">
        <f>T209*0.2+N209*0+O209*0.3+P209*0.5+Q209*0.6+R209*1+S209*1</f>
        <v/>
      </c>
      <c r="AB209" s="34">
        <f>T209*0.2+N209*0.2+O209*0.3+P209*0.5+Q209*0.6+R209*1+S209*1</f>
        <v/>
      </c>
      <c r="AD209" s="34">
        <f>IF($AC209&gt;0,IF(VLOOKUP($AC209,Resource!$B$2:$AE$460,6,FALSE)&gt;0,VLOOKUP($AC209,Resource!$B$2:$AE$460,6,FALSE),"--INPUT--"),"")</f>
        <v/>
      </c>
      <c r="AE209" s="34">
        <f>IF($AC209&gt;0,IF(VLOOKUP($AC209,Resource!$B$2:$AE$460,25,FALSE)&gt;0,VLOOKUP($AC209,Resource!$B$2:$AE$460,25,FALSE),"--INPUT--"),"")</f>
        <v/>
      </c>
      <c r="AG209" s="619" t="n"/>
      <c r="AH209" s="619" t="n"/>
      <c r="AJ209" s="34">
        <f>IF($AI209&gt;0,IF(VLOOKUP($AI209,Resource!$B$2:$AE$460,6,FALSE)&gt;0,VLOOKUP($AI209,Resource!$B$2:$AE$460,6,FALSE),"--INPUT--"),"")</f>
        <v/>
      </c>
      <c r="AK209" s="34">
        <f>IF($AI209&gt;0,IF(VLOOKUP($AI209,Resource!$B$2:$AE$460,25,FALSE)&gt;0,VLOOKUP($AI209,Resource!$B$2:$AE$460,25,FALSE),"--INPUT--"),"")</f>
        <v/>
      </c>
      <c r="AL209" s="619" t="n"/>
      <c r="AM209" s="619" t="n"/>
      <c r="AN209" s="34">
        <f>AA209</f>
        <v/>
      </c>
      <c r="AO209" s="621">
        <f>IF(ISNA(IF(AC209="",0,AN209*VLOOKUP(AC209,Resource!$B$2:$AE$465,8,FALSE))),0,IF(AC209="",0,AN209*VLOOKUP(AC209,Resource!$B$2:$AE$465,8,FALSE)))</f>
        <v/>
      </c>
      <c r="AP209" s="620" t="n"/>
      <c r="AQ209" s="286" t="n"/>
      <c r="AR209" s="34">
        <f>AB209</f>
        <v/>
      </c>
      <c r="AS209" s="621">
        <f>IF(ISNA(IF(AI209="",0,AR209*VLOOKUP(AI209,Resource!$B$2:$AE$465,9,FALSE))),0,IF(AI209="",0,AR209*VLOOKUP(AI209,Resource!$B$2:$AE$465,9,FALSE)))</f>
        <v/>
      </c>
      <c r="AT209" s="620" t="n"/>
      <c r="AU209" s="286" t="n"/>
      <c r="AV209" s="620">
        <f>Z209</f>
        <v/>
      </c>
      <c r="AW209" s="72" t="n"/>
      <c r="BA209" s="620" t="n"/>
      <c r="BC209" s="620">
        <f>AO209+AS209</f>
        <v/>
      </c>
      <c r="BD209" s="620">
        <f>BH209-BC209</f>
        <v/>
      </c>
      <c r="BE209" s="479">
        <f>IF(AV209=0,"        --",BD209/BH209)</f>
        <v/>
      </c>
      <c r="BF209" s="620" t="n"/>
      <c r="BG209" s="620" t="n"/>
      <c r="BH209" s="620">
        <f>Z209+BA209+BF209</f>
        <v/>
      </c>
    </row>
    <row r="210" customFormat="1" s="34">
      <c r="A210" s="618" t="n"/>
      <c r="B210" s="619" t="n"/>
      <c r="J210" s="619" t="n"/>
      <c r="U210" s="620" t="n"/>
      <c r="X210" s="620" t="n"/>
      <c r="Y210" s="620" t="n"/>
      <c r="Z210" s="620" t="n"/>
      <c r="AA210" s="34">
        <f>T210*0.2+N210*0+O210*0.3+P210*0.5+Q210*0.6+R210*1+S210*1</f>
        <v/>
      </c>
      <c r="AB210" s="34">
        <f>T210*0.2+N210*0.2+O210*0.3+P210*0.5+Q210*0.6+R210*1+S210*1</f>
        <v/>
      </c>
      <c r="AD210" s="34">
        <f>IF($AC210&gt;0,IF(VLOOKUP($AC210,Resource!$B$2:$AE$460,6,FALSE)&gt;0,VLOOKUP($AC210,Resource!$B$2:$AE$460,6,FALSE),"--INPUT--"),"")</f>
        <v/>
      </c>
      <c r="AE210" s="34">
        <f>IF($AC210&gt;0,IF(VLOOKUP($AC210,Resource!$B$2:$AE$460,25,FALSE)&gt;0,VLOOKUP($AC210,Resource!$B$2:$AE$460,25,FALSE),"--INPUT--"),"")</f>
        <v/>
      </c>
      <c r="AG210" s="619" t="n"/>
      <c r="AH210" s="619" t="n"/>
      <c r="AJ210" s="34">
        <f>IF($AI210&gt;0,IF(VLOOKUP($AI210,Resource!$B$2:$AE$460,6,FALSE)&gt;0,VLOOKUP($AI210,Resource!$B$2:$AE$460,6,FALSE),"--INPUT--"),"")</f>
        <v/>
      </c>
      <c r="AK210" s="34">
        <f>IF($AI210&gt;0,IF(VLOOKUP($AI210,Resource!$B$2:$AE$460,25,FALSE)&gt;0,VLOOKUP($AI210,Resource!$B$2:$AE$460,25,FALSE),"--INPUT--"),"")</f>
        <v/>
      </c>
      <c r="AL210" s="619" t="n"/>
      <c r="AM210" s="619" t="n"/>
      <c r="AN210" s="34">
        <f>AA210</f>
        <v/>
      </c>
      <c r="AO210" s="621">
        <f>IF(ISNA(IF(AC210="",0,AN210*VLOOKUP(AC210,Resource!$B$2:$AE$465,8,FALSE))),0,IF(AC210="",0,AN210*VLOOKUP(AC210,Resource!$B$2:$AE$465,8,FALSE)))</f>
        <v/>
      </c>
      <c r="AP210" s="620" t="n"/>
      <c r="AQ210" s="286" t="n"/>
      <c r="AR210" s="34">
        <f>AB210</f>
        <v/>
      </c>
      <c r="AS210" s="621">
        <f>IF(ISNA(IF(AI210="",0,AR210*VLOOKUP(AI210,Resource!$B$2:$AE$465,9,FALSE))),0,IF(AI210="",0,AR210*VLOOKUP(AI210,Resource!$B$2:$AE$465,9,FALSE)))</f>
        <v/>
      </c>
      <c r="AT210" s="620" t="n"/>
      <c r="AU210" s="286" t="n"/>
      <c r="AV210" s="620">
        <f>Z210</f>
        <v/>
      </c>
      <c r="AW210" s="72" t="n"/>
      <c r="BA210" s="620" t="n"/>
      <c r="BC210" s="620">
        <f>AO210+AS210</f>
        <v/>
      </c>
      <c r="BD210" s="620">
        <f>BH210-BC210</f>
        <v/>
      </c>
      <c r="BE210" s="479">
        <f>IF(AV210=0,"        --",BD210/BH210)</f>
        <v/>
      </c>
      <c r="BF210" s="620" t="n"/>
      <c r="BG210" s="620" t="n"/>
      <c r="BH210" s="620">
        <f>Z210+BA210+BF210</f>
        <v/>
      </c>
    </row>
    <row r="211" customFormat="1" s="34">
      <c r="A211" s="618" t="n"/>
      <c r="B211" s="619" t="n"/>
      <c r="J211" s="619" t="n"/>
      <c r="U211" s="620" t="n"/>
      <c r="X211" s="620" t="n"/>
      <c r="Y211" s="620" t="n"/>
      <c r="Z211" s="620" t="n"/>
      <c r="AA211" s="34">
        <f>T211*0.2+N211*0+O211*0.3+P211*0.5+Q211*0.6+R211*1+S211*1</f>
        <v/>
      </c>
      <c r="AB211" s="34">
        <f>T211*0.2+N211*0.2+O211*0.3+P211*0.5+Q211*0.6+R211*1+S211*1</f>
        <v/>
      </c>
      <c r="AD211" s="34">
        <f>IF($AC211&gt;0,IF(VLOOKUP($AC211,Resource!$B$2:$AE$460,6,FALSE)&gt;0,VLOOKUP($AC211,Resource!$B$2:$AE$460,6,FALSE),"--INPUT--"),"")</f>
        <v/>
      </c>
      <c r="AE211" s="34">
        <f>IF($AC211&gt;0,IF(VLOOKUP($AC211,Resource!$B$2:$AE$460,25,FALSE)&gt;0,VLOOKUP($AC211,Resource!$B$2:$AE$460,25,FALSE),"--INPUT--"),"")</f>
        <v/>
      </c>
      <c r="AG211" s="619" t="n"/>
      <c r="AH211" s="619" t="n"/>
      <c r="AJ211" s="34">
        <f>IF($AI211&gt;0,IF(VLOOKUP($AI211,Resource!$B$2:$AE$460,6,FALSE)&gt;0,VLOOKUP($AI211,Resource!$B$2:$AE$460,6,FALSE),"--INPUT--"),"")</f>
        <v/>
      </c>
      <c r="AK211" s="34">
        <f>IF($AI211&gt;0,IF(VLOOKUP($AI211,Resource!$B$2:$AE$460,25,FALSE)&gt;0,VLOOKUP($AI211,Resource!$B$2:$AE$460,25,FALSE),"--INPUT--"),"")</f>
        <v/>
      </c>
      <c r="AL211" s="619" t="n"/>
      <c r="AM211" s="619" t="n"/>
      <c r="AN211" s="34">
        <f>AA211</f>
        <v/>
      </c>
      <c r="AO211" s="621">
        <f>IF(ISNA(IF(AC211="",0,AN211*VLOOKUP(AC211,Resource!$B$2:$AE$465,8,FALSE))),0,IF(AC211="",0,AN211*VLOOKUP(AC211,Resource!$B$2:$AE$465,8,FALSE)))</f>
        <v/>
      </c>
      <c r="AP211" s="620" t="n"/>
      <c r="AQ211" s="286" t="n"/>
      <c r="AR211" s="34">
        <f>AB211</f>
        <v/>
      </c>
      <c r="AS211" s="621">
        <f>IF(ISNA(IF(AI211="",0,AR211*VLOOKUP(AI211,Resource!$B$2:$AE$465,9,FALSE))),0,IF(AI211="",0,AR211*VLOOKUP(AI211,Resource!$B$2:$AE$465,9,FALSE)))</f>
        <v/>
      </c>
      <c r="AT211" s="620" t="n"/>
      <c r="AU211" s="286" t="n"/>
      <c r="AV211" s="620">
        <f>Z211</f>
        <v/>
      </c>
      <c r="AW211" s="72" t="n"/>
      <c r="BA211" s="620" t="n"/>
      <c r="BC211" s="620">
        <f>AO211+AS211</f>
        <v/>
      </c>
      <c r="BD211" s="620">
        <f>BH211-BC211</f>
        <v/>
      </c>
      <c r="BE211" s="479">
        <f>IF(AV211=0,"        --",BD211/BH211)</f>
        <v/>
      </c>
      <c r="BF211" s="620" t="n"/>
      <c r="BG211" s="620" t="n"/>
      <c r="BH211" s="620">
        <f>Z211+BA211+BF211</f>
        <v/>
      </c>
    </row>
    <row r="212" customFormat="1" s="34">
      <c r="A212" s="618" t="n"/>
      <c r="B212" s="619" t="n"/>
      <c r="J212" s="619" t="n"/>
      <c r="U212" s="620" t="n"/>
      <c r="X212" s="620" t="n"/>
      <c r="Y212" s="620" t="n"/>
      <c r="Z212" s="620" t="n"/>
      <c r="AA212" s="34">
        <f>T212*0.2+N212*0+O212*0.3+P212*0.5+Q212*0.6+R212*1+S212*1</f>
        <v/>
      </c>
      <c r="AB212" s="34">
        <f>T212*0.2+N212*0.2+O212*0.3+P212*0.5+Q212*0.6+R212*1+S212*1</f>
        <v/>
      </c>
      <c r="AD212" s="34">
        <f>IF($AC212&gt;0,IF(VLOOKUP($AC212,Resource!$B$2:$AE$460,6,FALSE)&gt;0,VLOOKUP($AC212,Resource!$B$2:$AE$460,6,FALSE),"--INPUT--"),"")</f>
        <v/>
      </c>
      <c r="AE212" s="34">
        <f>IF($AC212&gt;0,IF(VLOOKUP($AC212,Resource!$B$2:$AE$460,25,FALSE)&gt;0,VLOOKUP($AC212,Resource!$B$2:$AE$460,25,FALSE),"--INPUT--"),"")</f>
        <v/>
      </c>
      <c r="AG212" s="619" t="n"/>
      <c r="AH212" s="619" t="n"/>
      <c r="AJ212" s="34">
        <f>IF($AI212&gt;0,IF(VLOOKUP($AI212,Resource!$B$2:$AE$460,6,FALSE)&gt;0,VLOOKUP($AI212,Resource!$B$2:$AE$460,6,FALSE),"--INPUT--"),"")</f>
        <v/>
      </c>
      <c r="AK212" s="34">
        <f>IF($AI212&gt;0,IF(VLOOKUP($AI212,Resource!$B$2:$AE$460,25,FALSE)&gt;0,VLOOKUP($AI212,Resource!$B$2:$AE$460,25,FALSE),"--INPUT--"),"")</f>
        <v/>
      </c>
      <c r="AL212" s="619" t="n"/>
      <c r="AM212" s="619" t="n"/>
      <c r="AN212" s="34">
        <f>AA212</f>
        <v/>
      </c>
      <c r="AO212" s="621">
        <f>IF(ISNA(IF(AC212="",0,AN212*VLOOKUP(AC212,Resource!$B$2:$AE$465,8,FALSE))),0,IF(AC212="",0,AN212*VLOOKUP(AC212,Resource!$B$2:$AE$465,8,FALSE)))</f>
        <v/>
      </c>
      <c r="AP212" s="620" t="n"/>
      <c r="AQ212" s="286" t="n"/>
      <c r="AR212" s="34">
        <f>AB212</f>
        <v/>
      </c>
      <c r="AS212" s="621">
        <f>IF(ISNA(IF(AI212="",0,AR212*VLOOKUP(AI212,Resource!$B$2:$AE$465,9,FALSE))),0,IF(AI212="",0,AR212*VLOOKUP(AI212,Resource!$B$2:$AE$465,9,FALSE)))</f>
        <v/>
      </c>
      <c r="AT212" s="620" t="n"/>
      <c r="AU212" s="286" t="n"/>
      <c r="AV212" s="620">
        <f>Z212</f>
        <v/>
      </c>
      <c r="AW212" s="72" t="n"/>
      <c r="BA212" s="620" t="n"/>
      <c r="BC212" s="620">
        <f>AO212+AS212</f>
        <v/>
      </c>
      <c r="BD212" s="620">
        <f>BH212-BC212</f>
        <v/>
      </c>
      <c r="BE212" s="479">
        <f>IF(AV212=0,"        --",BD212/BH212)</f>
        <v/>
      </c>
      <c r="BF212" s="620" t="n"/>
      <c r="BG212" s="620" t="n"/>
      <c r="BH212" s="620">
        <f>Z212+BA212+BF212</f>
        <v/>
      </c>
    </row>
    <row r="213" customFormat="1" s="34">
      <c r="A213" s="618" t="n"/>
      <c r="B213" s="619" t="n"/>
      <c r="J213" s="619" t="n"/>
      <c r="U213" s="620" t="n"/>
      <c r="X213" s="620" t="n"/>
      <c r="Y213" s="620" t="n"/>
      <c r="Z213" s="620" t="n"/>
      <c r="AA213" s="34">
        <f>T213*0.2+N213*0+O213*0.3+P213*0.5+Q213*0.6+R213*1+S213*1</f>
        <v/>
      </c>
      <c r="AB213" s="34">
        <f>T213*0.2+N213*0.2+O213*0.3+P213*0.5+Q213*0.6+R213*1+S213*1</f>
        <v/>
      </c>
      <c r="AD213" s="34">
        <f>IF($AC213&gt;0,IF(VLOOKUP($AC213,Resource!$B$2:$AE$460,6,FALSE)&gt;0,VLOOKUP($AC213,Resource!$B$2:$AE$460,6,FALSE),"--INPUT--"),"")</f>
        <v/>
      </c>
      <c r="AE213" s="34">
        <f>IF($AC213&gt;0,IF(VLOOKUP($AC213,Resource!$B$2:$AE$460,25,FALSE)&gt;0,VLOOKUP($AC213,Resource!$B$2:$AE$460,25,FALSE),"--INPUT--"),"")</f>
        <v/>
      </c>
      <c r="AG213" s="619" t="n"/>
      <c r="AH213" s="619" t="n"/>
      <c r="AJ213" s="34">
        <f>IF($AI213&gt;0,IF(VLOOKUP($AI213,Resource!$B$2:$AE$460,6,FALSE)&gt;0,VLOOKUP($AI213,Resource!$B$2:$AE$460,6,FALSE),"--INPUT--"),"")</f>
        <v/>
      </c>
      <c r="AK213" s="34">
        <f>IF($AI213&gt;0,IF(VLOOKUP($AI213,Resource!$B$2:$AE$460,25,FALSE)&gt;0,VLOOKUP($AI213,Resource!$B$2:$AE$460,25,FALSE),"--INPUT--"),"")</f>
        <v/>
      </c>
      <c r="AL213" s="619" t="n"/>
      <c r="AM213" s="619" t="n"/>
      <c r="AN213" s="34">
        <f>AA213</f>
        <v/>
      </c>
      <c r="AO213" s="621">
        <f>IF(ISNA(IF(AC213="",0,AN213*VLOOKUP(AC213,Resource!$B$2:$AE$465,8,FALSE))),0,IF(AC213="",0,AN213*VLOOKUP(AC213,Resource!$B$2:$AE$465,8,FALSE)))</f>
        <v/>
      </c>
      <c r="AP213" s="620" t="n"/>
      <c r="AQ213" s="286" t="n"/>
      <c r="AR213" s="34">
        <f>AB213</f>
        <v/>
      </c>
      <c r="AS213" s="621">
        <f>IF(ISNA(IF(AI213="",0,AR213*VLOOKUP(AI213,Resource!$B$2:$AE$465,9,FALSE))),0,IF(AI213="",0,AR213*VLOOKUP(AI213,Resource!$B$2:$AE$465,9,FALSE)))</f>
        <v/>
      </c>
      <c r="AT213" s="620" t="n"/>
      <c r="AU213" s="286" t="n"/>
      <c r="AV213" s="620">
        <f>Z213</f>
        <v/>
      </c>
      <c r="AW213" s="72" t="n"/>
      <c r="BA213" s="620" t="n"/>
      <c r="BC213" s="620">
        <f>AO213+AS213</f>
        <v/>
      </c>
      <c r="BD213" s="620">
        <f>BH213-BC213</f>
        <v/>
      </c>
      <c r="BE213" s="479">
        <f>IF(AV213=0,"        --",BD213/BH213)</f>
        <v/>
      </c>
      <c r="BF213" s="620" t="n"/>
      <c r="BG213" s="620" t="n"/>
      <c r="BH213" s="620">
        <f>Z213+BA213+BF213</f>
        <v/>
      </c>
    </row>
    <row r="214" customFormat="1" s="34">
      <c r="A214" s="618" t="n"/>
      <c r="B214" s="619" t="n"/>
      <c r="J214" s="619" t="n"/>
      <c r="U214" s="620" t="n"/>
      <c r="X214" s="620" t="n"/>
      <c r="Y214" s="620" t="n"/>
      <c r="Z214" s="620" t="n"/>
      <c r="AA214" s="34">
        <f>T214*0.2+N214*0+O214*0.3+P214*0.5+Q214*0.6+R214*1+S214*1</f>
        <v/>
      </c>
      <c r="AB214" s="34">
        <f>T214*0.2+N214*0.2+O214*0.3+P214*0.5+Q214*0.6+R214*1+S214*1</f>
        <v/>
      </c>
      <c r="AD214" s="34">
        <f>IF($AC214&gt;0,IF(VLOOKUP($AC214,Resource!$B$2:$AE$460,6,FALSE)&gt;0,VLOOKUP($AC214,Resource!$B$2:$AE$460,6,FALSE),"--INPUT--"),"")</f>
        <v/>
      </c>
      <c r="AE214" s="34">
        <f>IF($AC214&gt;0,IF(VLOOKUP($AC214,Resource!$B$2:$AE$460,25,FALSE)&gt;0,VLOOKUP($AC214,Resource!$B$2:$AE$460,25,FALSE),"--INPUT--"),"")</f>
        <v/>
      </c>
      <c r="AG214" s="619" t="n"/>
      <c r="AH214" s="619" t="n"/>
      <c r="AJ214" s="34">
        <f>IF($AI214&gt;0,IF(VLOOKUP($AI214,Resource!$B$2:$AE$460,6,FALSE)&gt;0,VLOOKUP($AI214,Resource!$B$2:$AE$460,6,FALSE),"--INPUT--"),"")</f>
        <v/>
      </c>
      <c r="AK214" s="34">
        <f>IF($AI214&gt;0,IF(VLOOKUP($AI214,Resource!$B$2:$AE$460,25,FALSE)&gt;0,VLOOKUP($AI214,Resource!$B$2:$AE$460,25,FALSE),"--INPUT--"),"")</f>
        <v/>
      </c>
      <c r="AL214" s="619" t="n"/>
      <c r="AM214" s="619" t="n"/>
      <c r="AN214" s="34">
        <f>AA214</f>
        <v/>
      </c>
      <c r="AO214" s="621">
        <f>IF(ISNA(IF(AC214="",0,AN214*VLOOKUP(AC214,Resource!$B$2:$AE$465,8,FALSE))),0,IF(AC214="",0,AN214*VLOOKUP(AC214,Resource!$B$2:$AE$465,8,FALSE)))</f>
        <v/>
      </c>
      <c r="AP214" s="620" t="n"/>
      <c r="AQ214" s="286" t="n"/>
      <c r="AR214" s="34">
        <f>AB214</f>
        <v/>
      </c>
      <c r="AS214" s="621">
        <f>IF(ISNA(IF(AI214="",0,AR214*VLOOKUP(AI214,Resource!$B$2:$AE$465,9,FALSE))),0,IF(AI214="",0,AR214*VLOOKUP(AI214,Resource!$B$2:$AE$465,9,FALSE)))</f>
        <v/>
      </c>
      <c r="AT214" s="620" t="n"/>
      <c r="AU214" s="286" t="n"/>
      <c r="AV214" s="620">
        <f>Z214</f>
        <v/>
      </c>
      <c r="AW214" s="72" t="n"/>
      <c r="BA214" s="620" t="n"/>
      <c r="BC214" s="620">
        <f>AO214+AS214</f>
        <v/>
      </c>
      <c r="BD214" s="620">
        <f>BH214-BC214</f>
        <v/>
      </c>
      <c r="BE214" s="479">
        <f>IF(AV214=0,"        --",BD214/BH214)</f>
        <v/>
      </c>
      <c r="BF214" s="620" t="n"/>
      <c r="BG214" s="620" t="n"/>
      <c r="BH214" s="620">
        <f>Z214+BA214+BF214</f>
        <v/>
      </c>
    </row>
    <row r="215" customFormat="1" s="34">
      <c r="A215" s="618" t="n"/>
      <c r="B215" s="619" t="n"/>
      <c r="J215" s="619" t="n"/>
      <c r="U215" s="620" t="n"/>
      <c r="X215" s="620" t="n"/>
      <c r="Y215" s="620" t="n"/>
      <c r="Z215" s="620" t="n"/>
      <c r="AA215" s="34">
        <f>T215*0.2+N215*0+O215*0.3+P215*0.5+Q215*0.6+R215*1+S215*1</f>
        <v/>
      </c>
      <c r="AB215" s="34">
        <f>T215*0.2+N215*0.2+O215*0.3+P215*0.5+Q215*0.6+R215*1+S215*1</f>
        <v/>
      </c>
      <c r="AD215" s="34">
        <f>IF($AC215&gt;0,IF(VLOOKUP($AC215,Resource!$B$2:$AE$460,6,FALSE)&gt;0,VLOOKUP($AC215,Resource!$B$2:$AE$460,6,FALSE),"--INPUT--"),"")</f>
        <v/>
      </c>
      <c r="AE215" s="34">
        <f>IF($AC215&gt;0,IF(VLOOKUP($AC215,Resource!$B$2:$AE$460,25,FALSE)&gt;0,VLOOKUP($AC215,Resource!$B$2:$AE$460,25,FALSE),"--INPUT--"),"")</f>
        <v/>
      </c>
      <c r="AG215" s="619" t="n"/>
      <c r="AH215" s="619" t="n"/>
      <c r="AJ215" s="34">
        <f>IF($AI215&gt;0,IF(VLOOKUP($AI215,Resource!$B$2:$AE$460,6,FALSE)&gt;0,VLOOKUP($AI215,Resource!$B$2:$AE$460,6,FALSE),"--INPUT--"),"")</f>
        <v/>
      </c>
      <c r="AK215" s="34">
        <f>IF($AI215&gt;0,IF(VLOOKUP($AI215,Resource!$B$2:$AE$460,25,FALSE)&gt;0,VLOOKUP($AI215,Resource!$B$2:$AE$460,25,FALSE),"--INPUT--"),"")</f>
        <v/>
      </c>
      <c r="AL215" s="619" t="n"/>
      <c r="AM215" s="619" t="n"/>
      <c r="AN215" s="34">
        <f>AA215</f>
        <v/>
      </c>
      <c r="AO215" s="621">
        <f>IF(ISNA(IF(AC215="",0,AN215*VLOOKUP(AC215,Resource!$B$2:$AE$465,8,FALSE))),0,IF(AC215="",0,AN215*VLOOKUP(AC215,Resource!$B$2:$AE$465,8,FALSE)))</f>
        <v/>
      </c>
      <c r="AP215" s="620" t="n"/>
      <c r="AQ215" s="286" t="n"/>
      <c r="AR215" s="34">
        <f>AB215</f>
        <v/>
      </c>
      <c r="AS215" s="621">
        <f>IF(ISNA(IF(AI215="",0,AR215*VLOOKUP(AI215,Resource!$B$2:$AE$465,9,FALSE))),0,IF(AI215="",0,AR215*VLOOKUP(AI215,Resource!$B$2:$AE$465,9,FALSE)))</f>
        <v/>
      </c>
      <c r="AT215" s="620" t="n"/>
      <c r="AU215" s="286" t="n"/>
      <c r="AV215" s="620">
        <f>Z215</f>
        <v/>
      </c>
      <c r="AW215" s="72" t="n"/>
      <c r="BA215" s="620" t="n"/>
      <c r="BC215" s="620">
        <f>AO215+AS215</f>
        <v/>
      </c>
      <c r="BD215" s="620">
        <f>BH215-BC215</f>
        <v/>
      </c>
      <c r="BE215" s="479">
        <f>IF(AV215=0,"        --",BD215/BH215)</f>
        <v/>
      </c>
      <c r="BF215" s="620" t="n"/>
      <c r="BG215" s="620" t="n"/>
      <c r="BH215" s="620">
        <f>Z215+BA215+BF215</f>
        <v/>
      </c>
    </row>
    <row r="216" customFormat="1" s="34">
      <c r="A216" s="618" t="n"/>
      <c r="B216" s="619" t="n"/>
      <c r="J216" s="619" t="n"/>
      <c r="U216" s="620" t="n"/>
      <c r="X216" s="620" t="n"/>
      <c r="Y216" s="620" t="n"/>
      <c r="Z216" s="620" t="n"/>
      <c r="AA216" s="34">
        <f>T216*0.2+N216*0+O216*0.3+P216*0.5+Q216*0.6+R216*1+S216*1</f>
        <v/>
      </c>
      <c r="AB216" s="34">
        <f>T216*0.2+N216*0.2+O216*0.3+P216*0.5+Q216*0.6+R216*1+S216*1</f>
        <v/>
      </c>
      <c r="AD216" s="34">
        <f>IF($AC216&gt;0,IF(VLOOKUP($AC216,Resource!$B$2:$AE$460,6,FALSE)&gt;0,VLOOKUP($AC216,Resource!$B$2:$AE$460,6,FALSE),"--INPUT--"),"")</f>
        <v/>
      </c>
      <c r="AE216" s="34">
        <f>IF($AC216&gt;0,IF(VLOOKUP($AC216,Resource!$B$2:$AE$460,25,FALSE)&gt;0,VLOOKUP($AC216,Resource!$B$2:$AE$460,25,FALSE),"--INPUT--"),"")</f>
        <v/>
      </c>
      <c r="AG216" s="619" t="n"/>
      <c r="AH216" s="619" t="n"/>
      <c r="AJ216" s="34">
        <f>IF($AI216&gt;0,IF(VLOOKUP($AI216,Resource!$B$2:$AE$460,6,FALSE)&gt;0,VLOOKUP($AI216,Resource!$B$2:$AE$460,6,FALSE),"--INPUT--"),"")</f>
        <v/>
      </c>
      <c r="AK216" s="34">
        <f>IF($AI216&gt;0,IF(VLOOKUP($AI216,Resource!$B$2:$AE$460,25,FALSE)&gt;0,VLOOKUP($AI216,Resource!$B$2:$AE$460,25,FALSE),"--INPUT--"),"")</f>
        <v/>
      </c>
      <c r="AL216" s="619" t="n"/>
      <c r="AM216" s="619" t="n"/>
      <c r="AN216" s="34">
        <f>AA216</f>
        <v/>
      </c>
      <c r="AO216" s="621">
        <f>IF(ISNA(IF(AC216="",0,AN216*VLOOKUP(AC216,Resource!$B$2:$AE$465,8,FALSE))),0,IF(AC216="",0,AN216*VLOOKUP(AC216,Resource!$B$2:$AE$465,8,FALSE)))</f>
        <v/>
      </c>
      <c r="AP216" s="620" t="n"/>
      <c r="AQ216" s="286" t="n"/>
      <c r="AR216" s="34">
        <f>AB216</f>
        <v/>
      </c>
      <c r="AS216" s="621">
        <f>IF(ISNA(IF(AI216="",0,AR216*VLOOKUP(AI216,Resource!$B$2:$AE$465,9,FALSE))),0,IF(AI216="",0,AR216*VLOOKUP(AI216,Resource!$B$2:$AE$465,9,FALSE)))</f>
        <v/>
      </c>
      <c r="AT216" s="620" t="n"/>
      <c r="AU216" s="286" t="n"/>
      <c r="AV216" s="620">
        <f>Z216</f>
        <v/>
      </c>
      <c r="AW216" s="72" t="n"/>
      <c r="BA216" s="620" t="n"/>
      <c r="BC216" s="620">
        <f>AO216+AS216</f>
        <v/>
      </c>
      <c r="BD216" s="620">
        <f>BH216-BC216</f>
        <v/>
      </c>
      <c r="BE216" s="479">
        <f>IF(AV216=0,"        --",BD216/BH216)</f>
        <v/>
      </c>
      <c r="BF216" s="620" t="n"/>
      <c r="BG216" s="620" t="n"/>
      <c r="BH216" s="620">
        <f>Z216+BA216+BF216</f>
        <v/>
      </c>
    </row>
    <row r="217" customFormat="1" s="34">
      <c r="A217" s="618" t="n"/>
      <c r="B217" s="619" t="n"/>
      <c r="J217" s="619" t="n"/>
      <c r="U217" s="620" t="n"/>
      <c r="X217" s="620" t="n"/>
      <c r="Y217" s="620" t="n"/>
      <c r="Z217" s="620" t="n"/>
      <c r="AA217" s="34">
        <f>T217*0.2+N217*0+O217*0.3+P217*0.5+Q217*0.6+R217*1+S217*1</f>
        <v/>
      </c>
      <c r="AB217" s="34">
        <f>T217*0.2+N217*0.2+O217*0.3+P217*0.5+Q217*0.6+R217*1+S217*1</f>
        <v/>
      </c>
      <c r="AD217" s="34">
        <f>IF($AC217&gt;0,IF(VLOOKUP($AC217,Resource!$B$2:$AE$460,6,FALSE)&gt;0,VLOOKUP($AC217,Resource!$B$2:$AE$460,6,FALSE),"--INPUT--"),"")</f>
        <v/>
      </c>
      <c r="AE217" s="34">
        <f>IF($AC217&gt;0,IF(VLOOKUP($AC217,Resource!$B$2:$AE$460,25,FALSE)&gt;0,VLOOKUP($AC217,Resource!$B$2:$AE$460,25,FALSE),"--INPUT--"),"")</f>
        <v/>
      </c>
      <c r="AG217" s="619" t="n"/>
      <c r="AH217" s="619" t="n"/>
      <c r="AJ217" s="34">
        <f>IF($AI217&gt;0,IF(VLOOKUP($AI217,Resource!$B$2:$AE$460,6,FALSE)&gt;0,VLOOKUP($AI217,Resource!$B$2:$AE$460,6,FALSE),"--INPUT--"),"")</f>
        <v/>
      </c>
      <c r="AK217" s="34">
        <f>IF($AI217&gt;0,IF(VLOOKUP($AI217,Resource!$B$2:$AE$460,25,FALSE)&gt;0,VLOOKUP($AI217,Resource!$B$2:$AE$460,25,FALSE),"--INPUT--"),"")</f>
        <v/>
      </c>
      <c r="AL217" s="619" t="n"/>
      <c r="AM217" s="619" t="n"/>
      <c r="AN217" s="34">
        <f>AA217</f>
        <v/>
      </c>
      <c r="AO217" s="621">
        <f>IF(ISNA(IF(AC217="",0,AN217*VLOOKUP(AC217,Resource!$B$2:$AE$465,8,FALSE))),0,IF(AC217="",0,AN217*VLOOKUP(AC217,Resource!$B$2:$AE$465,8,FALSE)))</f>
        <v/>
      </c>
      <c r="AP217" s="620" t="n"/>
      <c r="AQ217" s="286" t="n"/>
      <c r="AR217" s="34">
        <f>AB217</f>
        <v/>
      </c>
      <c r="AS217" s="621">
        <f>IF(ISNA(IF(AI217="",0,AR217*VLOOKUP(AI217,Resource!$B$2:$AE$465,9,FALSE))),0,IF(AI217="",0,AR217*VLOOKUP(AI217,Resource!$B$2:$AE$465,9,FALSE)))</f>
        <v/>
      </c>
      <c r="AT217" s="620" t="n"/>
      <c r="AU217" s="286" t="n"/>
      <c r="AV217" s="620">
        <f>Z217</f>
        <v/>
      </c>
      <c r="AW217" s="72" t="n"/>
      <c r="BA217" s="620" t="n"/>
      <c r="BC217" s="620">
        <f>AO217+AS217</f>
        <v/>
      </c>
      <c r="BD217" s="620">
        <f>BH217-BC217</f>
        <v/>
      </c>
      <c r="BE217" s="479">
        <f>IF(AV217=0,"        --",BD217/BH217)</f>
        <v/>
      </c>
      <c r="BF217" s="620" t="n"/>
      <c r="BG217" s="620" t="n"/>
      <c r="BH217" s="620">
        <f>Z217+BA217+BF217</f>
        <v/>
      </c>
    </row>
    <row r="218" customFormat="1" s="34">
      <c r="A218" s="618" t="n"/>
      <c r="B218" s="619" t="n"/>
      <c r="J218" s="619" t="n"/>
      <c r="U218" s="620" t="n"/>
      <c r="X218" s="620" t="n"/>
      <c r="Y218" s="620" t="n"/>
      <c r="Z218" s="620" t="n"/>
      <c r="AA218" s="34">
        <f>T218*0.2+N218*0+O218*0.3+P218*0.5+Q218*0.6+R218*1+S218*1</f>
        <v/>
      </c>
      <c r="AB218" s="34">
        <f>T218*0.2+N218*0.2+O218*0.3+P218*0.5+Q218*0.6+R218*1+S218*1</f>
        <v/>
      </c>
      <c r="AD218" s="34">
        <f>IF($AC218&gt;0,IF(VLOOKUP($AC218,Resource!$B$2:$AE$460,6,FALSE)&gt;0,VLOOKUP($AC218,Resource!$B$2:$AE$460,6,FALSE),"--INPUT--"),"")</f>
        <v/>
      </c>
      <c r="AE218" s="34">
        <f>IF($AC218&gt;0,IF(VLOOKUP($AC218,Resource!$B$2:$AE$460,25,FALSE)&gt;0,VLOOKUP($AC218,Resource!$B$2:$AE$460,25,FALSE),"--INPUT--"),"")</f>
        <v/>
      </c>
      <c r="AG218" s="619" t="n"/>
      <c r="AH218" s="619" t="n"/>
      <c r="AJ218" s="34">
        <f>IF($AI218&gt;0,IF(VLOOKUP($AI218,Resource!$B$2:$AE$460,6,FALSE)&gt;0,VLOOKUP($AI218,Resource!$B$2:$AE$460,6,FALSE),"--INPUT--"),"")</f>
        <v/>
      </c>
      <c r="AK218" s="34">
        <f>IF($AI218&gt;0,IF(VLOOKUP($AI218,Resource!$B$2:$AE$460,25,FALSE)&gt;0,VLOOKUP($AI218,Resource!$B$2:$AE$460,25,FALSE),"--INPUT--"),"")</f>
        <v/>
      </c>
      <c r="AL218" s="619" t="n"/>
      <c r="AM218" s="619" t="n"/>
      <c r="AN218" s="34">
        <f>AA218</f>
        <v/>
      </c>
      <c r="AO218" s="621">
        <f>IF(ISNA(IF(AC218="",0,AN218*VLOOKUP(AC218,Resource!$B$2:$AE$465,8,FALSE))),0,IF(AC218="",0,AN218*VLOOKUP(AC218,Resource!$B$2:$AE$465,8,FALSE)))</f>
        <v/>
      </c>
      <c r="AP218" s="620" t="n"/>
      <c r="AQ218" s="286" t="n"/>
      <c r="AR218" s="34">
        <f>AB218</f>
        <v/>
      </c>
      <c r="AS218" s="621">
        <f>IF(ISNA(IF(AI218="",0,AR218*VLOOKUP(AI218,Resource!$B$2:$AE$465,9,FALSE))),0,IF(AI218="",0,AR218*VLOOKUP(AI218,Resource!$B$2:$AE$465,9,FALSE)))</f>
        <v/>
      </c>
      <c r="AT218" s="620" t="n"/>
      <c r="AU218" s="286" t="n"/>
      <c r="AV218" s="620">
        <f>Z218</f>
        <v/>
      </c>
      <c r="AW218" s="72" t="n"/>
      <c r="BA218" s="620" t="n"/>
      <c r="BC218" s="620">
        <f>AO218+AS218</f>
        <v/>
      </c>
      <c r="BD218" s="620">
        <f>BH218-BC218</f>
        <v/>
      </c>
      <c r="BE218" s="479">
        <f>IF(AV218=0,"        --",BD218/BH218)</f>
        <v/>
      </c>
      <c r="BF218" s="620" t="n"/>
      <c r="BG218" s="620" t="n"/>
      <c r="BH218" s="620">
        <f>Z218+BA218+BF218</f>
        <v/>
      </c>
    </row>
    <row r="219" customFormat="1" s="34">
      <c r="A219" s="618" t="n"/>
      <c r="B219" s="619" t="n"/>
      <c r="J219" s="619" t="n"/>
      <c r="U219" s="620" t="n"/>
      <c r="X219" s="620" t="n"/>
      <c r="Y219" s="620" t="n"/>
      <c r="Z219" s="620" t="n"/>
      <c r="AA219" s="34">
        <f>T219*0.2+N219*0+O219*0.3+P219*0.5+Q219*0.6+R219*1+S219*1</f>
        <v/>
      </c>
      <c r="AB219" s="34">
        <f>T219*0.2+N219*0.2+O219*0.3+P219*0.5+Q219*0.6+R219*1+S219*1</f>
        <v/>
      </c>
      <c r="AD219" s="34">
        <f>IF($AC219&gt;0,IF(VLOOKUP($AC219,Resource!$B$2:$AE$460,6,FALSE)&gt;0,VLOOKUP($AC219,Resource!$B$2:$AE$460,6,FALSE),"--INPUT--"),"")</f>
        <v/>
      </c>
      <c r="AE219" s="34">
        <f>IF($AC219&gt;0,IF(VLOOKUP($AC219,Resource!$B$2:$AE$460,25,FALSE)&gt;0,VLOOKUP($AC219,Resource!$B$2:$AE$460,25,FALSE),"--INPUT--"),"")</f>
        <v/>
      </c>
      <c r="AG219" s="619" t="n"/>
      <c r="AH219" s="619" t="n"/>
      <c r="AJ219" s="34">
        <f>IF($AI219&gt;0,IF(VLOOKUP($AI219,Resource!$B$2:$AE$460,6,FALSE)&gt;0,VLOOKUP($AI219,Resource!$B$2:$AE$460,6,FALSE),"--INPUT--"),"")</f>
        <v/>
      </c>
      <c r="AK219" s="34">
        <f>IF($AI219&gt;0,IF(VLOOKUP($AI219,Resource!$B$2:$AE$460,25,FALSE)&gt;0,VLOOKUP($AI219,Resource!$B$2:$AE$460,25,FALSE),"--INPUT--"),"")</f>
        <v/>
      </c>
      <c r="AL219" s="619" t="n"/>
      <c r="AM219" s="619" t="n"/>
      <c r="AN219" s="34">
        <f>AA219</f>
        <v/>
      </c>
      <c r="AO219" s="621">
        <f>IF(ISNA(IF(AC219="",0,AN219*VLOOKUP(AC219,Resource!$B$2:$AE$465,8,FALSE))),0,IF(AC219="",0,AN219*VLOOKUP(AC219,Resource!$B$2:$AE$465,8,FALSE)))</f>
        <v/>
      </c>
      <c r="AP219" s="620" t="n"/>
      <c r="AQ219" s="286" t="n"/>
      <c r="AR219" s="34">
        <f>AB219</f>
        <v/>
      </c>
      <c r="AS219" s="621">
        <f>IF(ISNA(IF(AI219="",0,AR219*VLOOKUP(AI219,Resource!$B$2:$AE$465,9,FALSE))),0,IF(AI219="",0,AR219*VLOOKUP(AI219,Resource!$B$2:$AE$465,9,FALSE)))</f>
        <v/>
      </c>
      <c r="AT219" s="620" t="n"/>
      <c r="AU219" s="286" t="n"/>
      <c r="AV219" s="620">
        <f>Z219</f>
        <v/>
      </c>
      <c r="AW219" s="72" t="n"/>
      <c r="BA219" s="620" t="n"/>
      <c r="BC219" s="620">
        <f>AO219+AS219</f>
        <v/>
      </c>
      <c r="BD219" s="620">
        <f>BH219-BC219</f>
        <v/>
      </c>
      <c r="BE219" s="479">
        <f>IF(AV219=0,"        --",BD219/BH219)</f>
        <v/>
      </c>
      <c r="BF219" s="620" t="n"/>
      <c r="BG219" s="620" t="n"/>
      <c r="BH219" s="620">
        <f>Z219+BA219+BF219</f>
        <v/>
      </c>
    </row>
    <row r="220" customFormat="1" s="34">
      <c r="A220" s="618" t="n"/>
      <c r="B220" s="619" t="n"/>
      <c r="J220" s="619" t="n"/>
      <c r="U220" s="620" t="n"/>
      <c r="X220" s="620" t="n"/>
      <c r="Y220" s="620" t="n"/>
      <c r="Z220" s="620" t="n"/>
      <c r="AA220" s="34">
        <f>T220*0.2+N220*0+O220*0.3+P220*0.5+Q220*0.6+R220*1+S220*1</f>
        <v/>
      </c>
      <c r="AB220" s="34">
        <f>T220*0.2+N220*0.2+O220*0.3+P220*0.5+Q220*0.6+R220*1+S220*1</f>
        <v/>
      </c>
      <c r="AD220" s="34">
        <f>IF($AC220&gt;0,IF(VLOOKUP($AC220,Resource!$B$2:$AE$460,6,FALSE)&gt;0,VLOOKUP($AC220,Resource!$B$2:$AE$460,6,FALSE),"--INPUT--"),"")</f>
        <v/>
      </c>
      <c r="AE220" s="34">
        <f>IF($AC220&gt;0,IF(VLOOKUP($AC220,Resource!$B$2:$AE$460,25,FALSE)&gt;0,VLOOKUP($AC220,Resource!$B$2:$AE$460,25,FALSE),"--INPUT--"),"")</f>
        <v/>
      </c>
      <c r="AG220" s="619" t="n"/>
      <c r="AH220" s="619" t="n"/>
      <c r="AJ220" s="34">
        <f>IF($AI220&gt;0,IF(VLOOKUP($AI220,Resource!$B$2:$AE$460,6,FALSE)&gt;0,VLOOKUP($AI220,Resource!$B$2:$AE$460,6,FALSE),"--INPUT--"),"")</f>
        <v/>
      </c>
      <c r="AK220" s="34">
        <f>IF($AI220&gt;0,IF(VLOOKUP($AI220,Resource!$B$2:$AE$460,25,FALSE)&gt;0,VLOOKUP($AI220,Resource!$B$2:$AE$460,25,FALSE),"--INPUT--"),"")</f>
        <v/>
      </c>
      <c r="AL220" s="619" t="n"/>
      <c r="AM220" s="619" t="n"/>
      <c r="AN220" s="34">
        <f>AA220</f>
        <v/>
      </c>
      <c r="AO220" s="621">
        <f>IF(ISNA(IF(AC220="",0,AN220*VLOOKUP(AC220,Resource!$B$2:$AE$465,8,FALSE))),0,IF(AC220="",0,AN220*VLOOKUP(AC220,Resource!$B$2:$AE$465,8,FALSE)))</f>
        <v/>
      </c>
      <c r="AP220" s="620" t="n"/>
      <c r="AQ220" s="286" t="n"/>
      <c r="AR220" s="34">
        <f>AB220</f>
        <v/>
      </c>
      <c r="AS220" s="621">
        <f>IF(ISNA(IF(AI220="",0,AR220*VLOOKUP(AI220,Resource!$B$2:$AE$465,9,FALSE))),0,IF(AI220="",0,AR220*VLOOKUP(AI220,Resource!$B$2:$AE$465,9,FALSE)))</f>
        <v/>
      </c>
      <c r="AT220" s="620" t="n"/>
      <c r="AU220" s="286" t="n"/>
      <c r="AV220" s="620">
        <f>Z220</f>
        <v/>
      </c>
      <c r="AW220" s="72" t="n"/>
      <c r="BA220" s="620" t="n"/>
      <c r="BC220" s="620">
        <f>AO220+AS220</f>
        <v/>
      </c>
      <c r="BD220" s="620">
        <f>BH220-BC220</f>
        <v/>
      </c>
      <c r="BE220" s="479">
        <f>IF(AV220=0,"        --",BD220/BH220)</f>
        <v/>
      </c>
      <c r="BF220" s="620" t="n"/>
      <c r="BG220" s="620" t="n"/>
      <c r="BH220" s="620">
        <f>Z220+BA220+BF220</f>
        <v/>
      </c>
    </row>
    <row r="221" customFormat="1" s="34">
      <c r="A221" s="618" t="n"/>
      <c r="B221" s="619" t="n"/>
      <c r="J221" s="619" t="n"/>
      <c r="U221" s="620" t="n"/>
      <c r="X221" s="620" t="n"/>
      <c r="Y221" s="620" t="n"/>
      <c r="Z221" s="620" t="n"/>
      <c r="AA221" s="34">
        <f>T221*0.2+N221*0+O221*0.3+P221*0.5+Q221*0.6+R221*1+S221*1</f>
        <v/>
      </c>
      <c r="AB221" s="34">
        <f>T221*0.2+N221*0.2+O221*0.3+P221*0.5+Q221*0.6+R221*1+S221*1</f>
        <v/>
      </c>
      <c r="AD221" s="34">
        <f>IF($AC221&gt;0,IF(VLOOKUP($AC221,Resource!$B$2:$AE$460,6,FALSE)&gt;0,VLOOKUP($AC221,Resource!$B$2:$AE$460,6,FALSE),"--INPUT--"),"")</f>
        <v/>
      </c>
      <c r="AE221" s="34">
        <f>IF($AC221&gt;0,IF(VLOOKUP($AC221,Resource!$B$2:$AE$460,25,FALSE)&gt;0,VLOOKUP($AC221,Resource!$B$2:$AE$460,25,FALSE),"--INPUT--"),"")</f>
        <v/>
      </c>
      <c r="AG221" s="619" t="n"/>
      <c r="AH221" s="619" t="n"/>
      <c r="AJ221" s="34">
        <f>IF($AI221&gt;0,IF(VLOOKUP($AI221,Resource!$B$2:$AE$460,6,FALSE)&gt;0,VLOOKUP($AI221,Resource!$B$2:$AE$460,6,FALSE),"--INPUT--"),"")</f>
        <v/>
      </c>
      <c r="AK221" s="34">
        <f>IF($AI221&gt;0,IF(VLOOKUP($AI221,Resource!$B$2:$AE$460,25,FALSE)&gt;0,VLOOKUP($AI221,Resource!$B$2:$AE$460,25,FALSE),"--INPUT--"),"")</f>
        <v/>
      </c>
      <c r="AL221" s="619" t="n"/>
      <c r="AM221" s="619" t="n"/>
      <c r="AN221" s="34">
        <f>AA221</f>
        <v/>
      </c>
      <c r="AO221" s="621">
        <f>IF(ISNA(IF(AC221="",0,AN221*VLOOKUP(AC221,Resource!$B$2:$AE$465,8,FALSE))),0,IF(AC221="",0,AN221*VLOOKUP(AC221,Resource!$B$2:$AE$465,8,FALSE)))</f>
        <v/>
      </c>
      <c r="AP221" s="620" t="n"/>
      <c r="AQ221" s="286" t="n"/>
      <c r="AR221" s="34">
        <f>AB221</f>
        <v/>
      </c>
      <c r="AS221" s="621">
        <f>IF(ISNA(IF(AI221="",0,AR221*VLOOKUP(AI221,Resource!$B$2:$AE$465,9,FALSE))),0,IF(AI221="",0,AR221*VLOOKUP(AI221,Resource!$B$2:$AE$465,9,FALSE)))</f>
        <v/>
      </c>
      <c r="AT221" s="620" t="n"/>
      <c r="AU221" s="286" t="n"/>
      <c r="AV221" s="620">
        <f>Z221</f>
        <v/>
      </c>
      <c r="AW221" s="72" t="n"/>
      <c r="BA221" s="620" t="n"/>
      <c r="BC221" s="620">
        <f>AO221+AS221</f>
        <v/>
      </c>
      <c r="BD221" s="620">
        <f>BH221-BC221</f>
        <v/>
      </c>
      <c r="BE221" s="479">
        <f>IF(AV221=0,"        --",BD221/BH221)</f>
        <v/>
      </c>
      <c r="BF221" s="620" t="n"/>
      <c r="BG221" s="620" t="n"/>
      <c r="BH221" s="620">
        <f>Z221+BA221+BF221</f>
        <v/>
      </c>
    </row>
    <row r="222" customFormat="1" s="34">
      <c r="A222" s="618" t="n"/>
      <c r="B222" s="619" t="n"/>
      <c r="J222" s="619" t="n"/>
      <c r="U222" s="620" t="n"/>
      <c r="X222" s="620" t="n"/>
      <c r="Y222" s="620" t="n"/>
      <c r="Z222" s="620" t="n"/>
      <c r="AA222" s="34">
        <f>T222*0.2+N222*0+O222*0.3+P222*0.5+Q222*0.6+R222*1+S222*1</f>
        <v/>
      </c>
      <c r="AB222" s="34">
        <f>T222*0.2+N222*0.2+O222*0.3+P222*0.5+Q222*0.6+R222*1+S222*1</f>
        <v/>
      </c>
      <c r="AD222" s="34">
        <f>IF($AC222&gt;0,IF(VLOOKUP($AC222,Resource!$B$2:$AE$460,6,FALSE)&gt;0,VLOOKUP($AC222,Resource!$B$2:$AE$460,6,FALSE),"--INPUT--"),"")</f>
        <v/>
      </c>
      <c r="AE222" s="34">
        <f>IF($AC222&gt;0,IF(VLOOKUP($AC222,Resource!$B$2:$AE$460,25,FALSE)&gt;0,VLOOKUP($AC222,Resource!$B$2:$AE$460,25,FALSE),"--INPUT--"),"")</f>
        <v/>
      </c>
      <c r="AG222" s="619" t="n"/>
      <c r="AH222" s="619" t="n"/>
      <c r="AJ222" s="34">
        <f>IF($AI222&gt;0,IF(VLOOKUP($AI222,Resource!$B$2:$AE$460,6,FALSE)&gt;0,VLOOKUP($AI222,Resource!$B$2:$AE$460,6,FALSE),"--INPUT--"),"")</f>
        <v/>
      </c>
      <c r="AK222" s="34">
        <f>IF($AI222&gt;0,IF(VLOOKUP($AI222,Resource!$B$2:$AE$460,25,FALSE)&gt;0,VLOOKUP($AI222,Resource!$B$2:$AE$460,25,FALSE),"--INPUT--"),"")</f>
        <v/>
      </c>
      <c r="AL222" s="619" t="n"/>
      <c r="AM222" s="619" t="n"/>
      <c r="AN222" s="34">
        <f>AA222</f>
        <v/>
      </c>
      <c r="AO222" s="621">
        <f>IF(ISNA(IF(AC222="",0,AN222*VLOOKUP(AC222,Resource!$B$2:$AE$465,8,FALSE))),0,IF(AC222="",0,AN222*VLOOKUP(AC222,Resource!$B$2:$AE$465,8,FALSE)))</f>
        <v/>
      </c>
      <c r="AP222" s="620" t="n"/>
      <c r="AQ222" s="286" t="n"/>
      <c r="AR222" s="34">
        <f>AB222</f>
        <v/>
      </c>
      <c r="AS222" s="621">
        <f>IF(ISNA(IF(AI222="",0,AR222*VLOOKUP(AI222,Resource!$B$2:$AE$465,9,FALSE))),0,IF(AI222="",0,AR222*VLOOKUP(AI222,Resource!$B$2:$AE$465,9,FALSE)))</f>
        <v/>
      </c>
      <c r="AT222" s="620" t="n"/>
      <c r="AU222" s="286" t="n"/>
      <c r="AV222" s="620">
        <f>Z222</f>
        <v/>
      </c>
      <c r="AW222" s="72" t="n"/>
      <c r="BA222" s="620" t="n"/>
      <c r="BC222" s="620">
        <f>AO222+AS222</f>
        <v/>
      </c>
      <c r="BD222" s="620">
        <f>BH222-BC222</f>
        <v/>
      </c>
      <c r="BE222" s="479">
        <f>IF(AV222=0,"        --",BD222/BH222)</f>
        <v/>
      </c>
      <c r="BF222" s="620" t="n"/>
      <c r="BG222" s="620" t="n"/>
      <c r="BH222" s="620">
        <f>Z222+BA222+BF222</f>
        <v/>
      </c>
    </row>
    <row r="223" customFormat="1" s="34">
      <c r="A223" s="618" t="n"/>
      <c r="B223" s="619" t="n"/>
      <c r="J223" s="619" t="n"/>
      <c r="U223" s="620" t="n"/>
      <c r="X223" s="620" t="n"/>
      <c r="Y223" s="620" t="n"/>
      <c r="Z223" s="620" t="n"/>
      <c r="AA223" s="34">
        <f>T223*0.2+N223*0+O223*0.3+P223*0.5+Q223*0.6+R223*1+S223*1</f>
        <v/>
      </c>
      <c r="AB223" s="34">
        <f>T223*0.2+N223*0.2+O223*0.3+P223*0.5+Q223*0.6+R223*1+S223*1</f>
        <v/>
      </c>
      <c r="AD223" s="34">
        <f>IF($AC223&gt;0,IF(VLOOKUP($AC223,Resource!$B$2:$AE$460,6,FALSE)&gt;0,VLOOKUP($AC223,Resource!$B$2:$AE$460,6,FALSE),"--INPUT--"),"")</f>
        <v/>
      </c>
      <c r="AE223" s="34">
        <f>IF($AC223&gt;0,IF(VLOOKUP($AC223,Resource!$B$2:$AE$460,25,FALSE)&gt;0,VLOOKUP($AC223,Resource!$B$2:$AE$460,25,FALSE),"--INPUT--"),"")</f>
        <v/>
      </c>
      <c r="AG223" s="619" t="n"/>
      <c r="AH223" s="619" t="n"/>
      <c r="AJ223" s="34">
        <f>IF($AI223&gt;0,IF(VLOOKUP($AI223,Resource!$B$2:$AE$460,6,FALSE)&gt;0,VLOOKUP($AI223,Resource!$B$2:$AE$460,6,FALSE),"--INPUT--"),"")</f>
        <v/>
      </c>
      <c r="AK223" s="34">
        <f>IF($AI223&gt;0,IF(VLOOKUP($AI223,Resource!$B$2:$AE$460,25,FALSE)&gt;0,VLOOKUP($AI223,Resource!$B$2:$AE$460,25,FALSE),"--INPUT--"),"")</f>
        <v/>
      </c>
      <c r="AL223" s="619" t="n"/>
      <c r="AM223" s="619" t="n"/>
      <c r="AN223" s="34">
        <f>AA223</f>
        <v/>
      </c>
      <c r="AO223" s="621">
        <f>IF(ISNA(IF(AC223="",0,AN223*VLOOKUP(AC223,Resource!$B$2:$AE$465,8,FALSE))),0,IF(AC223="",0,AN223*VLOOKUP(AC223,Resource!$B$2:$AE$465,8,FALSE)))</f>
        <v/>
      </c>
      <c r="AP223" s="620" t="n"/>
      <c r="AQ223" s="286" t="n"/>
      <c r="AR223" s="34">
        <f>AB223</f>
        <v/>
      </c>
      <c r="AS223" s="621">
        <f>IF(ISNA(IF(AI223="",0,AR223*VLOOKUP(AI223,Resource!$B$2:$AE$465,9,FALSE))),0,IF(AI223="",0,AR223*VLOOKUP(AI223,Resource!$B$2:$AE$465,9,FALSE)))</f>
        <v/>
      </c>
      <c r="AT223" s="620" t="n"/>
      <c r="AU223" s="286" t="n"/>
      <c r="AV223" s="620">
        <f>Z223</f>
        <v/>
      </c>
      <c r="AW223" s="72" t="n"/>
      <c r="BA223" s="620" t="n"/>
      <c r="BC223" s="620">
        <f>AO223+AS223</f>
        <v/>
      </c>
      <c r="BD223" s="620">
        <f>BH223-BC223</f>
        <v/>
      </c>
      <c r="BE223" s="479">
        <f>IF(AV223=0,"        --",BD223/BH223)</f>
        <v/>
      </c>
      <c r="BF223" s="620" t="n"/>
      <c r="BG223" s="620" t="n"/>
      <c r="BH223" s="620">
        <f>Z223+BA223+BF223</f>
        <v/>
      </c>
    </row>
    <row r="224" customFormat="1" s="34">
      <c r="A224" s="618" t="n"/>
      <c r="B224" s="619" t="n"/>
      <c r="J224" s="619" t="n"/>
      <c r="U224" s="620" t="n"/>
      <c r="X224" s="620" t="n"/>
      <c r="Y224" s="620" t="n"/>
      <c r="Z224" s="620" t="n"/>
      <c r="AA224" s="34">
        <f>T224*0.2+N224*0+O224*0.3+P224*0.5+Q224*0.6+R224*1+S224*1</f>
        <v/>
      </c>
      <c r="AB224" s="34">
        <f>T224*0.2+N224*0.2+O224*0.3+P224*0.5+Q224*0.6+R224*1+S224*1</f>
        <v/>
      </c>
      <c r="AD224" s="34">
        <f>IF($AC224&gt;0,IF(VLOOKUP($AC224,Resource!$B$2:$AE$460,6,FALSE)&gt;0,VLOOKUP($AC224,Resource!$B$2:$AE$460,6,FALSE),"--INPUT--"),"")</f>
        <v/>
      </c>
      <c r="AE224" s="34">
        <f>IF($AC224&gt;0,IF(VLOOKUP($AC224,Resource!$B$2:$AE$460,25,FALSE)&gt;0,VLOOKUP($AC224,Resource!$B$2:$AE$460,25,FALSE),"--INPUT--"),"")</f>
        <v/>
      </c>
      <c r="AG224" s="619" t="n"/>
      <c r="AH224" s="619" t="n"/>
      <c r="AJ224" s="34">
        <f>IF($AI224&gt;0,IF(VLOOKUP($AI224,Resource!$B$2:$AE$460,6,FALSE)&gt;0,VLOOKUP($AI224,Resource!$B$2:$AE$460,6,FALSE),"--INPUT--"),"")</f>
        <v/>
      </c>
      <c r="AK224" s="34">
        <f>IF($AI224&gt;0,IF(VLOOKUP($AI224,Resource!$B$2:$AE$460,25,FALSE)&gt;0,VLOOKUP($AI224,Resource!$B$2:$AE$460,25,FALSE),"--INPUT--"),"")</f>
        <v/>
      </c>
      <c r="AL224" s="619" t="n"/>
      <c r="AM224" s="619" t="n"/>
      <c r="AN224" s="34">
        <f>AA224</f>
        <v/>
      </c>
      <c r="AO224" s="621">
        <f>IF(ISNA(IF(AC224="",0,AN224*VLOOKUP(AC224,Resource!$B$2:$AE$465,8,FALSE))),0,IF(AC224="",0,AN224*VLOOKUP(AC224,Resource!$B$2:$AE$465,8,FALSE)))</f>
        <v/>
      </c>
      <c r="AP224" s="620" t="n"/>
      <c r="AQ224" s="286" t="n"/>
      <c r="AR224" s="34">
        <f>AB224</f>
        <v/>
      </c>
      <c r="AS224" s="621">
        <f>IF(ISNA(IF(AI224="",0,AR224*VLOOKUP(AI224,Resource!$B$2:$AE$465,9,FALSE))),0,IF(AI224="",0,AR224*VLOOKUP(AI224,Resource!$B$2:$AE$465,9,FALSE)))</f>
        <v/>
      </c>
      <c r="AT224" s="620" t="n"/>
      <c r="AU224" s="286" t="n"/>
      <c r="AV224" s="620">
        <f>Z224</f>
        <v/>
      </c>
      <c r="AW224" s="72" t="n"/>
      <c r="BA224" s="620" t="n"/>
      <c r="BC224" s="620">
        <f>AO224+AS224</f>
        <v/>
      </c>
      <c r="BD224" s="620">
        <f>BH224-BC224</f>
        <v/>
      </c>
      <c r="BE224" s="479">
        <f>IF(AV224=0,"        --",BD224/BH224)</f>
        <v/>
      </c>
      <c r="BF224" s="620" t="n"/>
      <c r="BG224" s="620" t="n"/>
      <c r="BH224" s="620">
        <f>Z224+BA224+BF224</f>
        <v/>
      </c>
    </row>
    <row r="225" customFormat="1" s="34">
      <c r="A225" s="618" t="n"/>
      <c r="B225" s="619" t="n"/>
      <c r="J225" s="619" t="n"/>
      <c r="U225" s="620" t="n"/>
      <c r="X225" s="620" t="n"/>
      <c r="Y225" s="620" t="n"/>
      <c r="Z225" s="620" t="n"/>
      <c r="AA225" s="34">
        <f>T225*0.2+N225*0+O225*0.3+P225*0.5+Q225*0.6+R225*1+S225*1</f>
        <v/>
      </c>
      <c r="AB225" s="34">
        <f>T225*0.2+N225*0.2+O225*0.3+P225*0.5+Q225*0.6+R225*1+S225*1</f>
        <v/>
      </c>
      <c r="AD225" s="34">
        <f>IF($AC225&gt;0,IF(VLOOKUP($AC225,Resource!$B$2:$AE$460,6,FALSE)&gt;0,VLOOKUP($AC225,Resource!$B$2:$AE$460,6,FALSE),"--INPUT--"),"")</f>
        <v/>
      </c>
      <c r="AE225" s="34">
        <f>IF($AC225&gt;0,IF(VLOOKUP($AC225,Resource!$B$2:$AE$460,25,FALSE)&gt;0,VLOOKUP($AC225,Resource!$B$2:$AE$460,25,FALSE),"--INPUT--"),"")</f>
        <v/>
      </c>
      <c r="AG225" s="619" t="n"/>
      <c r="AH225" s="619" t="n"/>
      <c r="AJ225" s="34">
        <f>IF($AI225&gt;0,IF(VLOOKUP($AI225,Resource!$B$2:$AE$460,6,FALSE)&gt;0,VLOOKUP($AI225,Resource!$B$2:$AE$460,6,FALSE),"--INPUT--"),"")</f>
        <v/>
      </c>
      <c r="AK225" s="34">
        <f>IF($AI225&gt;0,IF(VLOOKUP($AI225,Resource!$B$2:$AE$460,25,FALSE)&gt;0,VLOOKUP($AI225,Resource!$B$2:$AE$460,25,FALSE),"--INPUT--"),"")</f>
        <v/>
      </c>
      <c r="AL225" s="619" t="n"/>
      <c r="AM225" s="619" t="n"/>
      <c r="AN225" s="34">
        <f>AA225</f>
        <v/>
      </c>
      <c r="AO225" s="621">
        <f>IF(ISNA(IF(AC225="",0,AN225*VLOOKUP(AC225,Resource!$B$2:$AE$465,8,FALSE))),0,IF(AC225="",0,AN225*VLOOKUP(AC225,Resource!$B$2:$AE$465,8,FALSE)))</f>
        <v/>
      </c>
      <c r="AP225" s="620" t="n"/>
      <c r="AQ225" s="286" t="n"/>
      <c r="AR225" s="34">
        <f>AB225</f>
        <v/>
      </c>
      <c r="AS225" s="621">
        <f>IF(ISNA(IF(AI225="",0,AR225*VLOOKUP(AI225,Resource!$B$2:$AE$465,9,FALSE))),0,IF(AI225="",0,AR225*VLOOKUP(AI225,Resource!$B$2:$AE$465,9,FALSE)))</f>
        <v/>
      </c>
      <c r="AT225" s="620" t="n"/>
      <c r="AU225" s="286" t="n"/>
      <c r="AV225" s="620">
        <f>Z225</f>
        <v/>
      </c>
      <c r="AW225" s="72" t="n"/>
      <c r="BA225" s="620" t="n"/>
      <c r="BC225" s="620">
        <f>AO225+AS225</f>
        <v/>
      </c>
      <c r="BD225" s="620">
        <f>BH225-BC225</f>
        <v/>
      </c>
      <c r="BE225" s="479">
        <f>IF(AV225=0,"        --",BD225/BH225)</f>
        <v/>
      </c>
      <c r="BF225" s="620" t="n"/>
      <c r="BG225" s="620" t="n"/>
      <c r="BH225" s="620">
        <f>Z225+BA225+BF225</f>
        <v/>
      </c>
    </row>
    <row r="226" customFormat="1" s="34">
      <c r="A226" s="618" t="n"/>
      <c r="B226" s="619" t="n"/>
      <c r="J226" s="619" t="n"/>
      <c r="U226" s="620" t="n"/>
      <c r="X226" s="620" t="n"/>
      <c r="Y226" s="620" t="n"/>
      <c r="Z226" s="620" t="n"/>
      <c r="AA226" s="34">
        <f>T226*0.2+N226*0+O226*0.3+P226*0.5+Q226*0.6+R226*1+S226*1</f>
        <v/>
      </c>
      <c r="AB226" s="34">
        <f>T226*0.2+N226*0.2+O226*0.3+P226*0.5+Q226*0.6+R226*1+S226*1</f>
        <v/>
      </c>
      <c r="AD226" s="34">
        <f>IF($AC226&gt;0,IF(VLOOKUP($AC226,Resource!$B$2:$AE$460,6,FALSE)&gt;0,VLOOKUP($AC226,Resource!$B$2:$AE$460,6,FALSE),"--INPUT--"),"")</f>
        <v/>
      </c>
      <c r="AE226" s="34">
        <f>IF($AC226&gt;0,IF(VLOOKUP($AC226,Resource!$B$2:$AE$460,25,FALSE)&gt;0,VLOOKUP($AC226,Resource!$B$2:$AE$460,25,FALSE),"--INPUT--"),"")</f>
        <v/>
      </c>
      <c r="AG226" s="619" t="n"/>
      <c r="AH226" s="619" t="n"/>
      <c r="AJ226" s="34">
        <f>IF($AI226&gt;0,IF(VLOOKUP($AI226,Resource!$B$2:$AE$460,6,FALSE)&gt;0,VLOOKUP($AI226,Resource!$B$2:$AE$460,6,FALSE),"--INPUT--"),"")</f>
        <v/>
      </c>
      <c r="AK226" s="34">
        <f>IF($AI226&gt;0,IF(VLOOKUP($AI226,Resource!$B$2:$AE$460,25,FALSE)&gt;0,VLOOKUP($AI226,Resource!$B$2:$AE$460,25,FALSE),"--INPUT--"),"")</f>
        <v/>
      </c>
      <c r="AL226" s="619" t="n"/>
      <c r="AM226" s="619" t="n"/>
      <c r="AN226" s="34">
        <f>AA226</f>
        <v/>
      </c>
      <c r="AO226" s="621">
        <f>IF(ISNA(IF(AC226="",0,AN226*VLOOKUP(AC226,Resource!$B$2:$AE$465,8,FALSE))),0,IF(AC226="",0,AN226*VLOOKUP(AC226,Resource!$B$2:$AE$465,8,FALSE)))</f>
        <v/>
      </c>
      <c r="AP226" s="620" t="n"/>
      <c r="AQ226" s="286" t="n"/>
      <c r="AR226" s="34">
        <f>AB226</f>
        <v/>
      </c>
      <c r="AS226" s="621">
        <f>IF(ISNA(IF(AI226="",0,AR226*VLOOKUP(AI226,Resource!$B$2:$AE$465,9,FALSE))),0,IF(AI226="",0,AR226*VLOOKUP(AI226,Resource!$B$2:$AE$465,9,FALSE)))</f>
        <v/>
      </c>
      <c r="AT226" s="620" t="n"/>
      <c r="AU226" s="286" t="n"/>
      <c r="AV226" s="620">
        <f>Z226</f>
        <v/>
      </c>
      <c r="AW226" s="72" t="n"/>
      <c r="BA226" s="620" t="n"/>
      <c r="BC226" s="620">
        <f>AO226+AS226</f>
        <v/>
      </c>
      <c r="BD226" s="620">
        <f>BH226-BC226</f>
        <v/>
      </c>
      <c r="BE226" s="479">
        <f>IF(AV226=0,"        --",BD226/BH226)</f>
        <v/>
      </c>
      <c r="BF226" s="620" t="n"/>
      <c r="BG226" s="620" t="n"/>
      <c r="BH226" s="620">
        <f>Z226+BA226+BF226</f>
        <v/>
      </c>
    </row>
    <row r="227" customFormat="1" s="34">
      <c r="A227" s="618" t="n"/>
      <c r="B227" s="619" t="n"/>
      <c r="J227" s="619" t="n"/>
      <c r="U227" s="620" t="n"/>
      <c r="X227" s="620" t="n"/>
      <c r="Y227" s="620" t="n"/>
      <c r="Z227" s="620" t="n"/>
      <c r="AA227" s="34">
        <f>T227*0.2+N227*0+O227*0.3+P227*0.5+Q227*0.6+R227*1+S227*1</f>
        <v/>
      </c>
      <c r="AB227" s="34">
        <f>T227*0.2+N227*0.2+O227*0.3+P227*0.5+Q227*0.6+R227*1+S227*1</f>
        <v/>
      </c>
      <c r="AD227" s="34">
        <f>IF($AC227&gt;0,IF(VLOOKUP($AC227,Resource!$B$2:$AE$460,6,FALSE)&gt;0,VLOOKUP($AC227,Resource!$B$2:$AE$460,6,FALSE),"--INPUT--"),"")</f>
        <v/>
      </c>
      <c r="AE227" s="34">
        <f>IF($AC227&gt;0,IF(VLOOKUP($AC227,Resource!$B$2:$AE$460,25,FALSE)&gt;0,VLOOKUP($AC227,Resource!$B$2:$AE$460,25,FALSE),"--INPUT--"),"")</f>
        <v/>
      </c>
      <c r="AG227" s="619" t="n"/>
      <c r="AH227" s="619" t="n"/>
      <c r="AJ227" s="34">
        <f>IF($AI227&gt;0,IF(VLOOKUP($AI227,Resource!$B$2:$AE$460,6,FALSE)&gt;0,VLOOKUP($AI227,Resource!$B$2:$AE$460,6,FALSE),"--INPUT--"),"")</f>
        <v/>
      </c>
      <c r="AK227" s="34">
        <f>IF($AI227&gt;0,IF(VLOOKUP($AI227,Resource!$B$2:$AE$460,25,FALSE)&gt;0,VLOOKUP($AI227,Resource!$B$2:$AE$460,25,FALSE),"--INPUT--"),"")</f>
        <v/>
      </c>
      <c r="AL227" s="619" t="n"/>
      <c r="AM227" s="619" t="n"/>
      <c r="AN227" s="34">
        <f>AA227</f>
        <v/>
      </c>
      <c r="AO227" s="621">
        <f>IF(ISNA(IF(AC227="",0,AN227*VLOOKUP(AC227,Resource!$B$2:$AE$465,8,FALSE))),0,IF(AC227="",0,AN227*VLOOKUP(AC227,Resource!$B$2:$AE$465,8,FALSE)))</f>
        <v/>
      </c>
      <c r="AP227" s="620" t="n"/>
      <c r="AQ227" s="286" t="n"/>
      <c r="AR227" s="34">
        <f>AB227</f>
        <v/>
      </c>
      <c r="AS227" s="621">
        <f>IF(ISNA(IF(AI227="",0,AR227*VLOOKUP(AI227,Resource!$B$2:$AE$465,9,FALSE))),0,IF(AI227="",0,AR227*VLOOKUP(AI227,Resource!$B$2:$AE$465,9,FALSE)))</f>
        <v/>
      </c>
      <c r="AT227" s="620" t="n"/>
      <c r="AU227" s="286" t="n"/>
      <c r="AV227" s="620">
        <f>Z227</f>
        <v/>
      </c>
      <c r="AW227" s="72" t="n"/>
      <c r="BA227" s="620" t="n"/>
      <c r="BC227" s="620">
        <f>AO227+AS227</f>
        <v/>
      </c>
      <c r="BD227" s="620">
        <f>BH227-BC227</f>
        <v/>
      </c>
      <c r="BE227" s="479">
        <f>IF(AV227=0,"        --",BD227/BH227)</f>
        <v/>
      </c>
      <c r="BF227" s="620" t="n"/>
      <c r="BG227" s="620" t="n"/>
      <c r="BH227" s="620">
        <f>Z227+BA227+BF227</f>
        <v/>
      </c>
    </row>
    <row r="228" customFormat="1" s="34">
      <c r="A228" s="618" t="n"/>
      <c r="B228" s="619" t="n"/>
      <c r="J228" s="619" t="n"/>
      <c r="U228" s="620" t="n"/>
      <c r="X228" s="620" t="n"/>
      <c r="Y228" s="620" t="n"/>
      <c r="Z228" s="620" t="n"/>
      <c r="AA228" s="34">
        <f>T228*0.2+N228*0+O228*0.3+P228*0.5+Q228*0.6+R228*1+S228*1</f>
        <v/>
      </c>
      <c r="AB228" s="34">
        <f>T228*0.2+N228*0.2+O228*0.3+P228*0.5+Q228*0.6+R228*1+S228*1</f>
        <v/>
      </c>
      <c r="AD228" s="34">
        <f>IF($AC228&gt;0,IF(VLOOKUP($AC228,Resource!$B$2:$AE$460,6,FALSE)&gt;0,VLOOKUP($AC228,Resource!$B$2:$AE$460,6,FALSE),"--INPUT--"),"")</f>
        <v/>
      </c>
      <c r="AE228" s="34">
        <f>IF($AC228&gt;0,IF(VLOOKUP($AC228,Resource!$B$2:$AE$460,25,FALSE)&gt;0,VLOOKUP($AC228,Resource!$B$2:$AE$460,25,FALSE),"--INPUT--"),"")</f>
        <v/>
      </c>
      <c r="AG228" s="619" t="n"/>
      <c r="AH228" s="619" t="n"/>
      <c r="AJ228" s="34">
        <f>IF($AI228&gt;0,IF(VLOOKUP($AI228,Resource!$B$2:$AE$460,6,FALSE)&gt;0,VLOOKUP($AI228,Resource!$B$2:$AE$460,6,FALSE),"--INPUT--"),"")</f>
        <v/>
      </c>
      <c r="AK228" s="34">
        <f>IF($AI228&gt;0,IF(VLOOKUP($AI228,Resource!$B$2:$AE$460,25,FALSE)&gt;0,VLOOKUP($AI228,Resource!$B$2:$AE$460,25,FALSE),"--INPUT--"),"")</f>
        <v/>
      </c>
      <c r="AL228" s="619" t="n"/>
      <c r="AM228" s="619" t="n"/>
      <c r="AN228" s="34">
        <f>AA228</f>
        <v/>
      </c>
      <c r="AO228" s="621">
        <f>IF(ISNA(IF(AC228="",0,AN228*VLOOKUP(AC228,Resource!$B$2:$AE$465,8,FALSE))),0,IF(AC228="",0,AN228*VLOOKUP(AC228,Resource!$B$2:$AE$465,8,FALSE)))</f>
        <v/>
      </c>
      <c r="AP228" s="620" t="n"/>
      <c r="AQ228" s="286" t="n"/>
      <c r="AR228" s="34">
        <f>AB228</f>
        <v/>
      </c>
      <c r="AS228" s="621">
        <f>IF(ISNA(IF(AI228="",0,AR228*VLOOKUP(AI228,Resource!$B$2:$AE$465,9,FALSE))),0,IF(AI228="",0,AR228*VLOOKUP(AI228,Resource!$B$2:$AE$465,9,FALSE)))</f>
        <v/>
      </c>
      <c r="AT228" s="620" t="n"/>
      <c r="AU228" s="286" t="n"/>
      <c r="AV228" s="620">
        <f>Z228</f>
        <v/>
      </c>
      <c r="AW228" s="72" t="n"/>
      <c r="BA228" s="620" t="n"/>
      <c r="BC228" s="620">
        <f>AO228+AS228</f>
        <v/>
      </c>
      <c r="BD228" s="620">
        <f>BH228-BC228</f>
        <v/>
      </c>
      <c r="BE228" s="479">
        <f>IF(AV228=0,"        --",BD228/BH228)</f>
        <v/>
      </c>
      <c r="BF228" s="620" t="n"/>
      <c r="BG228" s="620" t="n"/>
      <c r="BH228" s="620">
        <f>Z228+BA228+BF228</f>
        <v/>
      </c>
    </row>
    <row r="229" customFormat="1" s="34">
      <c r="A229" s="618" t="n"/>
      <c r="B229" s="619" t="n"/>
      <c r="J229" s="619" t="n"/>
      <c r="U229" s="620" t="n"/>
      <c r="X229" s="620" t="n"/>
      <c r="Y229" s="620" t="n"/>
      <c r="Z229" s="620" t="n"/>
      <c r="AA229" s="34">
        <f>T229*0.2+N229*0+O229*0.3+P229*0.5+Q229*0.6+R229*1+S229*1</f>
        <v/>
      </c>
      <c r="AB229" s="34">
        <f>T229*0.2+N229*0.2+O229*0.3+P229*0.5+Q229*0.6+R229*1+S229*1</f>
        <v/>
      </c>
      <c r="AD229" s="34">
        <f>IF($AC229&gt;0,IF(VLOOKUP($AC229,Resource!$B$2:$AE$460,6,FALSE)&gt;0,VLOOKUP($AC229,Resource!$B$2:$AE$460,6,FALSE),"--INPUT--"),"")</f>
        <v/>
      </c>
      <c r="AE229" s="34">
        <f>IF($AC229&gt;0,IF(VLOOKUP($AC229,Resource!$B$2:$AE$460,25,FALSE)&gt;0,VLOOKUP($AC229,Resource!$B$2:$AE$460,25,FALSE),"--INPUT--"),"")</f>
        <v/>
      </c>
      <c r="AG229" s="619" t="n"/>
      <c r="AH229" s="619" t="n"/>
      <c r="AJ229" s="34">
        <f>IF($AI229&gt;0,IF(VLOOKUP($AI229,Resource!$B$2:$AE$460,6,FALSE)&gt;0,VLOOKUP($AI229,Resource!$B$2:$AE$460,6,FALSE),"--INPUT--"),"")</f>
        <v/>
      </c>
      <c r="AK229" s="34">
        <f>IF($AI229&gt;0,IF(VLOOKUP($AI229,Resource!$B$2:$AE$460,25,FALSE)&gt;0,VLOOKUP($AI229,Resource!$B$2:$AE$460,25,FALSE),"--INPUT--"),"")</f>
        <v/>
      </c>
      <c r="AL229" s="619" t="n"/>
      <c r="AM229" s="619" t="n"/>
      <c r="AN229" s="34">
        <f>AA229</f>
        <v/>
      </c>
      <c r="AO229" s="621">
        <f>IF(ISNA(IF(AC229="",0,AN229*VLOOKUP(AC229,Resource!$B$2:$AE$465,8,FALSE))),0,IF(AC229="",0,AN229*VLOOKUP(AC229,Resource!$B$2:$AE$465,8,FALSE)))</f>
        <v/>
      </c>
      <c r="AP229" s="620" t="n"/>
      <c r="AQ229" s="286" t="n"/>
      <c r="AR229" s="34">
        <f>AB229</f>
        <v/>
      </c>
      <c r="AS229" s="621">
        <f>IF(ISNA(IF(AI229="",0,AR229*VLOOKUP(AI229,Resource!$B$2:$AE$465,9,FALSE))),0,IF(AI229="",0,AR229*VLOOKUP(AI229,Resource!$B$2:$AE$465,9,FALSE)))</f>
        <v/>
      </c>
      <c r="AT229" s="620" t="n"/>
      <c r="AU229" s="286" t="n"/>
      <c r="AV229" s="620">
        <f>Z229</f>
        <v/>
      </c>
      <c r="AW229" s="72" t="n"/>
      <c r="BA229" s="620" t="n"/>
      <c r="BC229" s="620">
        <f>AO229+AS229</f>
        <v/>
      </c>
      <c r="BD229" s="620">
        <f>BH229-BC229</f>
        <v/>
      </c>
      <c r="BE229" s="479">
        <f>IF(AV229=0,"        --",BD229/BH229)</f>
        <v/>
      </c>
      <c r="BF229" s="620" t="n"/>
      <c r="BG229" s="620" t="n"/>
      <c r="BH229" s="620">
        <f>Z229+BA229+BF229</f>
        <v/>
      </c>
    </row>
    <row r="230" customFormat="1" s="34">
      <c r="A230" s="618" t="n"/>
      <c r="B230" s="619" t="n"/>
      <c r="J230" s="619" t="n"/>
      <c r="U230" s="620" t="n"/>
      <c r="X230" s="620" t="n"/>
      <c r="Y230" s="620" t="n"/>
      <c r="Z230" s="620" t="n"/>
      <c r="AA230" s="34">
        <f>T230*0.2+N230*0+O230*0.3+P230*0.5+Q230*0.6+R230*1+S230*1</f>
        <v/>
      </c>
      <c r="AB230" s="34">
        <f>T230*0.2+N230*0.2+O230*0.3+P230*0.5+Q230*0.6+R230*1+S230*1</f>
        <v/>
      </c>
      <c r="AD230" s="34">
        <f>IF($AC230&gt;0,IF(VLOOKUP($AC230,Resource!$B$2:$AE$460,6,FALSE)&gt;0,VLOOKUP($AC230,Resource!$B$2:$AE$460,6,FALSE),"--INPUT--"),"")</f>
        <v/>
      </c>
      <c r="AE230" s="34">
        <f>IF($AC230&gt;0,IF(VLOOKUP($AC230,Resource!$B$2:$AE$460,25,FALSE)&gt;0,VLOOKUP($AC230,Resource!$B$2:$AE$460,25,FALSE),"--INPUT--"),"")</f>
        <v/>
      </c>
      <c r="AG230" s="619" t="n"/>
      <c r="AH230" s="619" t="n"/>
      <c r="AJ230" s="34">
        <f>IF($AI230&gt;0,IF(VLOOKUP($AI230,Resource!$B$2:$AE$460,6,FALSE)&gt;0,VLOOKUP($AI230,Resource!$B$2:$AE$460,6,FALSE),"--INPUT--"),"")</f>
        <v/>
      </c>
      <c r="AK230" s="34">
        <f>IF($AI230&gt;0,IF(VLOOKUP($AI230,Resource!$B$2:$AE$460,25,FALSE)&gt;0,VLOOKUP($AI230,Resource!$B$2:$AE$460,25,FALSE),"--INPUT--"),"")</f>
        <v/>
      </c>
      <c r="AL230" s="619" t="n"/>
      <c r="AM230" s="619" t="n"/>
      <c r="AN230" s="34">
        <f>AA230</f>
        <v/>
      </c>
      <c r="AO230" s="621">
        <f>IF(ISNA(IF(AC230="",0,AN230*VLOOKUP(AC230,Resource!$B$2:$AE$465,8,FALSE))),0,IF(AC230="",0,AN230*VLOOKUP(AC230,Resource!$B$2:$AE$465,8,FALSE)))</f>
        <v/>
      </c>
      <c r="AP230" s="620" t="n"/>
      <c r="AQ230" s="286" t="n"/>
      <c r="AR230" s="34">
        <f>AB230</f>
        <v/>
      </c>
      <c r="AS230" s="621">
        <f>IF(ISNA(IF(AI230="",0,AR230*VLOOKUP(AI230,Resource!$B$2:$AE$465,9,FALSE))),0,IF(AI230="",0,AR230*VLOOKUP(AI230,Resource!$B$2:$AE$465,9,FALSE)))</f>
        <v/>
      </c>
      <c r="AT230" s="620" t="n"/>
      <c r="AU230" s="286" t="n"/>
      <c r="AV230" s="620">
        <f>Z230</f>
        <v/>
      </c>
      <c r="AW230" s="72" t="n"/>
      <c r="BA230" s="620" t="n"/>
      <c r="BC230" s="620">
        <f>AO230+AS230</f>
        <v/>
      </c>
      <c r="BD230" s="620">
        <f>BH230-BC230</f>
        <v/>
      </c>
      <c r="BE230" s="479">
        <f>IF(AV230=0,"        --",BD230/BH230)</f>
        <v/>
      </c>
      <c r="BF230" s="620" t="n"/>
      <c r="BG230" s="620" t="n"/>
      <c r="BH230" s="620">
        <f>Z230+BA230+BF230</f>
        <v/>
      </c>
    </row>
    <row r="231" customFormat="1" s="34">
      <c r="A231" s="618" t="n"/>
      <c r="B231" s="619" t="n"/>
      <c r="J231" s="619" t="n"/>
      <c r="U231" s="620" t="n"/>
      <c r="X231" s="620" t="n"/>
      <c r="Y231" s="620" t="n"/>
      <c r="Z231" s="620" t="n"/>
      <c r="AA231" s="34">
        <f>T231*0.2+N231*0+O231*0.3+P231*0.5+Q231*0.6+R231*1+S231*1</f>
        <v/>
      </c>
      <c r="AB231" s="34">
        <f>T231*0.2+N231*0.2+O231*0.3+P231*0.5+Q231*0.6+R231*1+S231*1</f>
        <v/>
      </c>
      <c r="AD231" s="34">
        <f>IF($AC231&gt;0,IF(VLOOKUP($AC231,Resource!$B$2:$AE$460,6,FALSE)&gt;0,VLOOKUP($AC231,Resource!$B$2:$AE$460,6,FALSE),"--INPUT--"),"")</f>
        <v/>
      </c>
      <c r="AE231" s="34">
        <f>IF($AC231&gt;0,IF(VLOOKUP($AC231,Resource!$B$2:$AE$460,25,FALSE)&gt;0,VLOOKUP($AC231,Resource!$B$2:$AE$460,25,FALSE),"--INPUT--"),"")</f>
        <v/>
      </c>
      <c r="AG231" s="619" t="n"/>
      <c r="AH231" s="619" t="n"/>
      <c r="AJ231" s="34">
        <f>IF($AI231&gt;0,IF(VLOOKUP($AI231,Resource!$B$2:$AE$460,6,FALSE)&gt;0,VLOOKUP($AI231,Resource!$B$2:$AE$460,6,FALSE),"--INPUT--"),"")</f>
        <v/>
      </c>
      <c r="AK231" s="34">
        <f>IF($AI231&gt;0,IF(VLOOKUP($AI231,Resource!$B$2:$AE$460,25,FALSE)&gt;0,VLOOKUP($AI231,Resource!$B$2:$AE$460,25,FALSE),"--INPUT--"),"")</f>
        <v/>
      </c>
      <c r="AL231" s="619" t="n"/>
      <c r="AM231" s="619" t="n"/>
      <c r="AN231" s="34">
        <f>AA231</f>
        <v/>
      </c>
      <c r="AO231" s="621">
        <f>IF(ISNA(IF(AC231="",0,AN231*VLOOKUP(AC231,Resource!$B$2:$AE$465,8,FALSE))),0,IF(AC231="",0,AN231*VLOOKUP(AC231,Resource!$B$2:$AE$465,8,FALSE)))</f>
        <v/>
      </c>
      <c r="AP231" s="620" t="n"/>
      <c r="AQ231" s="286" t="n"/>
      <c r="AR231" s="34">
        <f>AB231</f>
        <v/>
      </c>
      <c r="AS231" s="621">
        <f>IF(ISNA(IF(AI231="",0,AR231*VLOOKUP(AI231,Resource!$B$2:$AE$465,9,FALSE))),0,IF(AI231="",0,AR231*VLOOKUP(AI231,Resource!$B$2:$AE$465,9,FALSE)))</f>
        <v/>
      </c>
      <c r="AT231" s="620" t="n"/>
      <c r="AU231" s="286" t="n"/>
      <c r="AV231" s="620">
        <f>Z231</f>
        <v/>
      </c>
      <c r="AW231" s="72" t="n"/>
      <c r="BA231" s="620" t="n"/>
      <c r="BC231" s="620">
        <f>AO231+AS231</f>
        <v/>
      </c>
      <c r="BD231" s="620">
        <f>BH231-BC231</f>
        <v/>
      </c>
      <c r="BE231" s="479">
        <f>IF(AV231=0,"        --",BD231/BH231)</f>
        <v/>
      </c>
      <c r="BF231" s="620" t="n"/>
      <c r="BG231" s="620" t="n"/>
      <c r="BH231" s="620">
        <f>Z231+BA231+BF231</f>
        <v/>
      </c>
    </row>
    <row r="232" customFormat="1" s="34">
      <c r="A232" s="618" t="n"/>
      <c r="B232" s="619" t="n"/>
      <c r="J232" s="619" t="n"/>
      <c r="U232" s="620" t="n"/>
      <c r="X232" s="620" t="n"/>
      <c r="Y232" s="620" t="n"/>
      <c r="Z232" s="620" t="n"/>
      <c r="AA232" s="34">
        <f>T232*0.2+N232*0+O232*0.3+P232*0.5+Q232*0.6+R232*1+S232*1</f>
        <v/>
      </c>
      <c r="AB232" s="34">
        <f>T232*0.2+N232*0.2+O232*0.3+P232*0.5+Q232*0.6+R232*1+S232*1</f>
        <v/>
      </c>
      <c r="AD232" s="34">
        <f>IF($AC232&gt;0,IF(VLOOKUP($AC232,Resource!$B$2:$AE$460,6,FALSE)&gt;0,VLOOKUP($AC232,Resource!$B$2:$AE$460,6,FALSE),"--INPUT--"),"")</f>
        <v/>
      </c>
      <c r="AE232" s="34">
        <f>IF($AC232&gt;0,IF(VLOOKUP($AC232,Resource!$B$2:$AE$460,25,FALSE)&gt;0,VLOOKUP($AC232,Resource!$B$2:$AE$460,25,FALSE),"--INPUT--"),"")</f>
        <v/>
      </c>
      <c r="AG232" s="619" t="n"/>
      <c r="AH232" s="619" t="n"/>
      <c r="AJ232" s="34">
        <f>IF($AI232&gt;0,IF(VLOOKUP($AI232,Resource!$B$2:$AE$460,6,FALSE)&gt;0,VLOOKUP($AI232,Resource!$B$2:$AE$460,6,FALSE),"--INPUT--"),"")</f>
        <v/>
      </c>
      <c r="AK232" s="34">
        <f>IF($AI232&gt;0,IF(VLOOKUP($AI232,Resource!$B$2:$AE$460,25,FALSE)&gt;0,VLOOKUP($AI232,Resource!$B$2:$AE$460,25,FALSE),"--INPUT--"),"")</f>
        <v/>
      </c>
      <c r="AL232" s="619" t="n"/>
      <c r="AM232" s="619" t="n"/>
      <c r="AN232" s="34">
        <f>AA232</f>
        <v/>
      </c>
      <c r="AO232" s="621">
        <f>IF(ISNA(IF(AC232="",0,AN232*VLOOKUP(AC232,Resource!$B$2:$AE$465,8,FALSE))),0,IF(AC232="",0,AN232*VLOOKUP(AC232,Resource!$B$2:$AE$465,8,FALSE)))</f>
        <v/>
      </c>
      <c r="AP232" s="620" t="n"/>
      <c r="AQ232" s="286" t="n"/>
      <c r="AR232" s="34">
        <f>AB232</f>
        <v/>
      </c>
      <c r="AS232" s="621">
        <f>IF(ISNA(IF(AI232="",0,AR232*VLOOKUP(AI232,Resource!$B$2:$AE$465,9,FALSE))),0,IF(AI232="",0,AR232*VLOOKUP(AI232,Resource!$B$2:$AE$465,9,FALSE)))</f>
        <v/>
      </c>
      <c r="AT232" s="620" t="n"/>
      <c r="AU232" s="286" t="n"/>
      <c r="AV232" s="620">
        <f>Z232</f>
        <v/>
      </c>
      <c r="AW232" s="72" t="n"/>
      <c r="BA232" s="620" t="n"/>
      <c r="BC232" s="620">
        <f>AO232+AS232</f>
        <v/>
      </c>
      <c r="BD232" s="620">
        <f>BH232-BC232</f>
        <v/>
      </c>
      <c r="BE232" s="479">
        <f>IF(AV232=0,"        --",BD232/BH232)</f>
        <v/>
      </c>
      <c r="BF232" s="620" t="n"/>
      <c r="BG232" s="620" t="n"/>
      <c r="BH232" s="620">
        <f>Z232+BA232+BF232</f>
        <v/>
      </c>
    </row>
    <row r="233" customFormat="1" s="34">
      <c r="A233" s="618" t="n"/>
      <c r="B233" s="619" t="n"/>
      <c r="J233" s="619" t="n"/>
      <c r="U233" s="620" t="n"/>
      <c r="X233" s="620" t="n"/>
      <c r="Y233" s="620" t="n"/>
      <c r="Z233" s="620" t="n"/>
      <c r="AA233" s="34">
        <f>T233*0.2+N233*0+O233*0.3+P233*0.5+Q233*0.6+R233*1+S233*1</f>
        <v/>
      </c>
      <c r="AB233" s="34">
        <f>T233*0.2+N233*0.2+O233*0.3+P233*0.5+Q233*0.6+R233*1+S233*1</f>
        <v/>
      </c>
      <c r="AD233" s="34">
        <f>IF($AC233&gt;0,IF(VLOOKUP($AC233,Resource!$B$2:$AE$460,6,FALSE)&gt;0,VLOOKUP($AC233,Resource!$B$2:$AE$460,6,FALSE),"--INPUT--"),"")</f>
        <v/>
      </c>
      <c r="AE233" s="34">
        <f>IF($AC233&gt;0,IF(VLOOKUP($AC233,Resource!$B$2:$AE$460,25,FALSE)&gt;0,VLOOKUP($AC233,Resource!$B$2:$AE$460,25,FALSE),"--INPUT--"),"")</f>
        <v/>
      </c>
      <c r="AG233" s="619" t="n"/>
      <c r="AH233" s="619" t="n"/>
      <c r="AJ233" s="34">
        <f>IF($AI233&gt;0,IF(VLOOKUP($AI233,Resource!$B$2:$AE$460,6,FALSE)&gt;0,VLOOKUP($AI233,Resource!$B$2:$AE$460,6,FALSE),"--INPUT--"),"")</f>
        <v/>
      </c>
      <c r="AK233" s="34">
        <f>IF($AI233&gt;0,IF(VLOOKUP($AI233,Resource!$B$2:$AE$460,25,FALSE)&gt;0,VLOOKUP($AI233,Resource!$B$2:$AE$460,25,FALSE),"--INPUT--"),"")</f>
        <v/>
      </c>
      <c r="AL233" s="619" t="n"/>
      <c r="AM233" s="619" t="n"/>
      <c r="AN233" s="34">
        <f>AA233</f>
        <v/>
      </c>
      <c r="AO233" s="621">
        <f>IF(ISNA(IF(AC233="",0,AN233*VLOOKUP(AC233,Resource!$B$2:$AE$465,8,FALSE))),0,IF(AC233="",0,AN233*VLOOKUP(AC233,Resource!$B$2:$AE$465,8,FALSE)))</f>
        <v/>
      </c>
      <c r="AP233" s="620" t="n"/>
      <c r="AQ233" s="286" t="n"/>
      <c r="AR233" s="34">
        <f>AB233</f>
        <v/>
      </c>
      <c r="AS233" s="621">
        <f>IF(ISNA(IF(AI233="",0,AR233*VLOOKUP(AI233,Resource!$B$2:$AE$465,9,FALSE))),0,IF(AI233="",0,AR233*VLOOKUP(AI233,Resource!$B$2:$AE$465,9,FALSE)))</f>
        <v/>
      </c>
      <c r="AT233" s="620" t="n"/>
      <c r="AU233" s="286" t="n"/>
      <c r="AV233" s="620">
        <f>Z233</f>
        <v/>
      </c>
      <c r="AW233" s="72" t="n"/>
      <c r="BA233" s="620" t="n"/>
      <c r="BC233" s="620">
        <f>AO233+AS233</f>
        <v/>
      </c>
      <c r="BD233" s="620">
        <f>BH233-BC233</f>
        <v/>
      </c>
      <c r="BE233" s="479">
        <f>IF(AV233=0,"        --",BD233/BH233)</f>
        <v/>
      </c>
      <c r="BF233" s="620" t="n"/>
      <c r="BG233" s="620" t="n"/>
      <c r="BH233" s="620">
        <f>Z233+BA233+BF233</f>
        <v/>
      </c>
    </row>
    <row r="234" customFormat="1" s="34">
      <c r="A234" s="618" t="n"/>
      <c r="B234" s="619" t="n"/>
      <c r="J234" s="619" t="n"/>
      <c r="U234" s="620" t="n"/>
      <c r="X234" s="620" t="n"/>
      <c r="Y234" s="620" t="n"/>
      <c r="Z234" s="620" t="n"/>
      <c r="AA234" s="34">
        <f>T234*0.2+N234*0+O234*0.3+P234*0.5+Q234*0.6+R234*1+S234*1</f>
        <v/>
      </c>
      <c r="AB234" s="34">
        <f>T234*0.2+N234*0.2+O234*0.3+P234*0.5+Q234*0.6+R234*1+S234*1</f>
        <v/>
      </c>
      <c r="AD234" s="34">
        <f>IF($AC234&gt;0,IF(VLOOKUP($AC234,Resource!$B$2:$AE$460,6,FALSE)&gt;0,VLOOKUP($AC234,Resource!$B$2:$AE$460,6,FALSE),"--INPUT--"),"")</f>
        <v/>
      </c>
      <c r="AE234" s="34">
        <f>IF($AC234&gt;0,IF(VLOOKUP($AC234,Resource!$B$2:$AE$460,25,FALSE)&gt;0,VLOOKUP($AC234,Resource!$B$2:$AE$460,25,FALSE),"--INPUT--"),"")</f>
        <v/>
      </c>
      <c r="AG234" s="619" t="n"/>
      <c r="AH234" s="619" t="n"/>
      <c r="AJ234" s="34">
        <f>IF($AI234&gt;0,IF(VLOOKUP($AI234,Resource!$B$2:$AE$460,6,FALSE)&gt;0,VLOOKUP($AI234,Resource!$B$2:$AE$460,6,FALSE),"--INPUT--"),"")</f>
        <v/>
      </c>
      <c r="AK234" s="34">
        <f>IF($AI234&gt;0,IF(VLOOKUP($AI234,Resource!$B$2:$AE$460,25,FALSE)&gt;0,VLOOKUP($AI234,Resource!$B$2:$AE$460,25,FALSE),"--INPUT--"),"")</f>
        <v/>
      </c>
      <c r="AL234" s="619" t="n"/>
      <c r="AM234" s="619" t="n"/>
      <c r="AN234" s="34">
        <f>AA234</f>
        <v/>
      </c>
      <c r="AO234" s="621">
        <f>IF(ISNA(IF(AC234="",0,AN234*VLOOKUP(AC234,Resource!$B$2:$AE$465,8,FALSE))),0,IF(AC234="",0,AN234*VLOOKUP(AC234,Resource!$B$2:$AE$465,8,FALSE)))</f>
        <v/>
      </c>
      <c r="AP234" s="620" t="n"/>
      <c r="AQ234" s="286" t="n"/>
      <c r="AR234" s="34">
        <f>AB234</f>
        <v/>
      </c>
      <c r="AS234" s="621">
        <f>IF(ISNA(IF(AI234="",0,AR234*VLOOKUP(AI234,Resource!$B$2:$AE$465,9,FALSE))),0,IF(AI234="",0,AR234*VLOOKUP(AI234,Resource!$B$2:$AE$465,9,FALSE)))</f>
        <v/>
      </c>
      <c r="AT234" s="620" t="n"/>
      <c r="AU234" s="286" t="n"/>
      <c r="AV234" s="620">
        <f>Z234</f>
        <v/>
      </c>
      <c r="AW234" s="72" t="n"/>
      <c r="BA234" s="620" t="n"/>
      <c r="BC234" s="620">
        <f>AO234+AS234</f>
        <v/>
      </c>
      <c r="BD234" s="620">
        <f>BH234-BC234</f>
        <v/>
      </c>
      <c r="BE234" s="479">
        <f>IF(AV234=0,"        --",BD234/BH234)</f>
        <v/>
      </c>
      <c r="BF234" s="620" t="n"/>
      <c r="BG234" s="620" t="n"/>
      <c r="BH234" s="620">
        <f>Z234+BA234+BF234</f>
        <v/>
      </c>
    </row>
    <row r="235" customFormat="1" s="34">
      <c r="A235" s="618" t="n"/>
      <c r="B235" s="619" t="n"/>
      <c r="J235" s="619" t="n"/>
      <c r="U235" s="620" t="n"/>
      <c r="X235" s="620" t="n"/>
      <c r="Y235" s="620" t="n"/>
      <c r="Z235" s="620" t="n"/>
      <c r="AA235" s="34">
        <f>T235*0.2+N235*0+O235*0.3+P235*0.5+Q235*0.6+R235*1+S235*1</f>
        <v/>
      </c>
      <c r="AB235" s="34">
        <f>T235*0.2+N235*0.2+O235*0.3+P235*0.5+Q235*0.6+R235*1+S235*1</f>
        <v/>
      </c>
      <c r="AD235" s="34">
        <f>IF($AC235&gt;0,IF(VLOOKUP($AC235,Resource!$B$2:$AE$460,6,FALSE)&gt;0,VLOOKUP($AC235,Resource!$B$2:$AE$460,6,FALSE),"--INPUT--"),"")</f>
        <v/>
      </c>
      <c r="AE235" s="34">
        <f>IF($AC235&gt;0,IF(VLOOKUP($AC235,Resource!$B$2:$AE$460,25,FALSE)&gt;0,VLOOKUP($AC235,Resource!$B$2:$AE$460,25,FALSE),"--INPUT--"),"")</f>
        <v/>
      </c>
      <c r="AG235" s="619" t="n"/>
      <c r="AH235" s="619" t="n"/>
      <c r="AJ235" s="34">
        <f>IF($AI235&gt;0,IF(VLOOKUP($AI235,Resource!$B$2:$AE$460,6,FALSE)&gt;0,VLOOKUP($AI235,Resource!$B$2:$AE$460,6,FALSE),"--INPUT--"),"")</f>
        <v/>
      </c>
      <c r="AK235" s="34">
        <f>IF($AI235&gt;0,IF(VLOOKUP($AI235,Resource!$B$2:$AE$460,25,FALSE)&gt;0,VLOOKUP($AI235,Resource!$B$2:$AE$460,25,FALSE),"--INPUT--"),"")</f>
        <v/>
      </c>
      <c r="AL235" s="619" t="n"/>
      <c r="AM235" s="619" t="n"/>
      <c r="AN235" s="34">
        <f>AA235</f>
        <v/>
      </c>
      <c r="AO235" s="621">
        <f>IF(ISNA(IF(AC235="",0,AN235*VLOOKUP(AC235,Resource!$B$2:$AE$465,8,FALSE))),0,IF(AC235="",0,AN235*VLOOKUP(AC235,Resource!$B$2:$AE$465,8,FALSE)))</f>
        <v/>
      </c>
      <c r="AP235" s="620" t="n"/>
      <c r="AQ235" s="286" t="n"/>
      <c r="AR235" s="34">
        <f>AB235</f>
        <v/>
      </c>
      <c r="AS235" s="621">
        <f>IF(ISNA(IF(AI235="",0,AR235*VLOOKUP(AI235,Resource!$B$2:$AE$465,9,FALSE))),0,IF(AI235="",0,AR235*VLOOKUP(AI235,Resource!$B$2:$AE$465,9,FALSE)))</f>
        <v/>
      </c>
      <c r="AT235" s="620" t="n"/>
      <c r="AU235" s="286" t="n"/>
      <c r="AV235" s="620">
        <f>Z235</f>
        <v/>
      </c>
      <c r="AW235" s="72" t="n"/>
      <c r="BA235" s="620" t="n"/>
      <c r="BC235" s="620">
        <f>AO235+AS235</f>
        <v/>
      </c>
      <c r="BD235" s="620">
        <f>BH235-BC235</f>
        <v/>
      </c>
      <c r="BE235" s="479">
        <f>IF(AV235=0,"        --",BD235/BH235)</f>
        <v/>
      </c>
      <c r="BF235" s="620" t="n"/>
      <c r="BG235" s="620" t="n"/>
      <c r="BH235" s="620">
        <f>Z235+BA235+BF235</f>
        <v/>
      </c>
    </row>
    <row r="236" customFormat="1" s="34">
      <c r="A236" s="618" t="n"/>
      <c r="B236" s="619" t="n"/>
      <c r="J236" s="619" t="n"/>
      <c r="U236" s="620" t="n"/>
      <c r="X236" s="620" t="n"/>
      <c r="Y236" s="620" t="n"/>
      <c r="Z236" s="620" t="n"/>
      <c r="AA236" s="34">
        <f>T236*0.2+N236*0+O236*0.3+P236*0.5+Q236*0.6+R236*1+S236*1</f>
        <v/>
      </c>
      <c r="AB236" s="34">
        <f>T236*0.2+N236*0.2+O236*0.3+P236*0.5+Q236*0.6+R236*1+S236*1</f>
        <v/>
      </c>
      <c r="AD236" s="34">
        <f>IF($AC236&gt;0,IF(VLOOKUP($AC236,Resource!$B$2:$AE$460,6,FALSE)&gt;0,VLOOKUP($AC236,Resource!$B$2:$AE$460,6,FALSE),"--INPUT--"),"")</f>
        <v/>
      </c>
      <c r="AE236" s="34">
        <f>IF($AC236&gt;0,IF(VLOOKUP($AC236,Resource!$B$2:$AE$460,25,FALSE)&gt;0,VLOOKUP($AC236,Resource!$B$2:$AE$460,25,FALSE),"--INPUT--"),"")</f>
        <v/>
      </c>
      <c r="AG236" s="619" t="n"/>
      <c r="AH236" s="619" t="n"/>
      <c r="AJ236" s="34">
        <f>IF($AI236&gt;0,IF(VLOOKUP($AI236,Resource!$B$2:$AE$460,6,FALSE)&gt;0,VLOOKUP($AI236,Resource!$B$2:$AE$460,6,FALSE),"--INPUT--"),"")</f>
        <v/>
      </c>
      <c r="AK236" s="34">
        <f>IF($AI236&gt;0,IF(VLOOKUP($AI236,Resource!$B$2:$AE$460,25,FALSE)&gt;0,VLOOKUP($AI236,Resource!$B$2:$AE$460,25,FALSE),"--INPUT--"),"")</f>
        <v/>
      </c>
      <c r="AL236" s="619" t="n"/>
      <c r="AM236" s="619" t="n"/>
      <c r="AN236" s="34">
        <f>AA236</f>
        <v/>
      </c>
      <c r="AO236" s="621">
        <f>IF(ISNA(IF(AC236="",0,AN236*VLOOKUP(AC236,Resource!$B$2:$AE$465,8,FALSE))),0,IF(AC236="",0,AN236*VLOOKUP(AC236,Resource!$B$2:$AE$465,8,FALSE)))</f>
        <v/>
      </c>
      <c r="AP236" s="620" t="n"/>
      <c r="AQ236" s="286" t="n"/>
      <c r="AR236" s="34">
        <f>AB236</f>
        <v/>
      </c>
      <c r="AS236" s="621">
        <f>IF(ISNA(IF(AI236="",0,AR236*VLOOKUP(AI236,Resource!$B$2:$AE$465,9,FALSE))),0,IF(AI236="",0,AR236*VLOOKUP(AI236,Resource!$B$2:$AE$465,9,FALSE)))</f>
        <v/>
      </c>
      <c r="AT236" s="620" t="n"/>
      <c r="AU236" s="286" t="n"/>
      <c r="AV236" s="620">
        <f>Z236</f>
        <v/>
      </c>
      <c r="AW236" s="72" t="n"/>
      <c r="BA236" s="620" t="n"/>
      <c r="BC236" s="620">
        <f>AO236+AS236</f>
        <v/>
      </c>
      <c r="BD236" s="620">
        <f>BH236-BC236</f>
        <v/>
      </c>
      <c r="BE236" s="479">
        <f>IF(AV236=0,"        --",BD236/BH236)</f>
        <v/>
      </c>
      <c r="BF236" s="620" t="n"/>
      <c r="BG236" s="620" t="n"/>
      <c r="BH236" s="620">
        <f>Z236+BA236+BF236</f>
        <v/>
      </c>
    </row>
    <row r="237" customFormat="1" s="34">
      <c r="A237" s="618" t="n"/>
      <c r="B237" s="619" t="n"/>
      <c r="J237" s="619" t="n"/>
      <c r="U237" s="620" t="n"/>
      <c r="X237" s="620" t="n"/>
      <c r="Y237" s="620" t="n"/>
      <c r="Z237" s="620" t="n"/>
      <c r="AA237" s="34">
        <f>T237*0.2+N237*0+O237*0.3+P237*0.5+Q237*0.6+R237*1+S237*1</f>
        <v/>
      </c>
      <c r="AB237" s="34">
        <f>T237*0.2+N237*0.2+O237*0.3+P237*0.5+Q237*0.6+R237*1+S237*1</f>
        <v/>
      </c>
      <c r="AD237" s="34">
        <f>IF($AC237&gt;0,IF(VLOOKUP($AC237,Resource!$B$2:$AE$460,6,FALSE)&gt;0,VLOOKUP($AC237,Resource!$B$2:$AE$460,6,FALSE),"--INPUT--"),"")</f>
        <v/>
      </c>
      <c r="AE237" s="34">
        <f>IF($AC237&gt;0,IF(VLOOKUP($AC237,Resource!$B$2:$AE$460,25,FALSE)&gt;0,VLOOKUP($AC237,Resource!$B$2:$AE$460,25,FALSE),"--INPUT--"),"")</f>
        <v/>
      </c>
      <c r="AG237" s="619" t="n"/>
      <c r="AH237" s="619" t="n"/>
      <c r="AJ237" s="34">
        <f>IF($AI237&gt;0,IF(VLOOKUP($AI237,Resource!$B$2:$AE$460,6,FALSE)&gt;0,VLOOKUP($AI237,Resource!$B$2:$AE$460,6,FALSE),"--INPUT--"),"")</f>
        <v/>
      </c>
      <c r="AK237" s="34">
        <f>IF($AI237&gt;0,IF(VLOOKUP($AI237,Resource!$B$2:$AE$460,25,FALSE)&gt;0,VLOOKUP($AI237,Resource!$B$2:$AE$460,25,FALSE),"--INPUT--"),"")</f>
        <v/>
      </c>
      <c r="AL237" s="619" t="n"/>
      <c r="AM237" s="619" t="n"/>
      <c r="AN237" s="34">
        <f>AA237</f>
        <v/>
      </c>
      <c r="AO237" s="621">
        <f>IF(ISNA(IF(AC237="",0,AN237*VLOOKUP(AC237,Resource!$B$2:$AE$465,8,FALSE))),0,IF(AC237="",0,AN237*VLOOKUP(AC237,Resource!$B$2:$AE$465,8,FALSE)))</f>
        <v/>
      </c>
      <c r="AP237" s="620" t="n"/>
      <c r="AQ237" s="286" t="n"/>
      <c r="AR237" s="34">
        <f>AB237</f>
        <v/>
      </c>
      <c r="AS237" s="621">
        <f>IF(ISNA(IF(AI237="",0,AR237*VLOOKUP(AI237,Resource!$B$2:$AE$465,9,FALSE))),0,IF(AI237="",0,AR237*VLOOKUP(AI237,Resource!$B$2:$AE$465,9,FALSE)))</f>
        <v/>
      </c>
      <c r="AT237" s="620" t="n"/>
      <c r="AU237" s="286" t="n"/>
      <c r="AV237" s="620">
        <f>Z237</f>
        <v/>
      </c>
      <c r="AW237" s="72" t="n"/>
      <c r="BA237" s="620" t="n"/>
      <c r="BC237" s="620">
        <f>AO237+AS237</f>
        <v/>
      </c>
      <c r="BD237" s="620">
        <f>BH237-BC237</f>
        <v/>
      </c>
      <c r="BE237" s="479">
        <f>IF(AV237=0,"        --",BD237/BH237)</f>
        <v/>
      </c>
      <c r="BF237" s="620" t="n"/>
      <c r="BG237" s="620" t="n"/>
      <c r="BH237" s="620">
        <f>Z237+BA237+BF237</f>
        <v/>
      </c>
    </row>
    <row r="238" customFormat="1" s="34">
      <c r="A238" s="618" t="n"/>
      <c r="B238" s="619" t="n"/>
      <c r="J238" s="619" t="n"/>
      <c r="U238" s="620" t="n"/>
      <c r="X238" s="620" t="n"/>
      <c r="Y238" s="620" t="n"/>
      <c r="Z238" s="620" t="n"/>
      <c r="AA238" s="34">
        <f>T238*0.2+N238*0+O238*0.3+P238*0.5+Q238*0.6+R238*1+S238*1</f>
        <v/>
      </c>
      <c r="AB238" s="34">
        <f>T238*0.2+N238*0.2+O238*0.3+P238*0.5+Q238*0.6+R238*1+S238*1</f>
        <v/>
      </c>
      <c r="AD238" s="34">
        <f>IF($AC238&gt;0,IF(VLOOKUP($AC238,Resource!$B$2:$AE$460,6,FALSE)&gt;0,VLOOKUP($AC238,Resource!$B$2:$AE$460,6,FALSE),"--INPUT--"),"")</f>
        <v/>
      </c>
      <c r="AE238" s="34">
        <f>IF($AC238&gt;0,IF(VLOOKUP($AC238,Resource!$B$2:$AE$460,25,FALSE)&gt;0,VLOOKUP($AC238,Resource!$B$2:$AE$460,25,FALSE),"--INPUT--"),"")</f>
        <v/>
      </c>
      <c r="AG238" s="619" t="n"/>
      <c r="AH238" s="619" t="n"/>
      <c r="AJ238" s="34">
        <f>IF($AI238&gt;0,IF(VLOOKUP($AI238,Resource!$B$2:$AE$460,6,FALSE)&gt;0,VLOOKUP($AI238,Resource!$B$2:$AE$460,6,FALSE),"--INPUT--"),"")</f>
        <v/>
      </c>
      <c r="AK238" s="34">
        <f>IF($AI238&gt;0,IF(VLOOKUP($AI238,Resource!$B$2:$AE$460,25,FALSE)&gt;0,VLOOKUP($AI238,Resource!$B$2:$AE$460,25,FALSE),"--INPUT--"),"")</f>
        <v/>
      </c>
      <c r="AL238" s="619" t="n"/>
      <c r="AM238" s="619" t="n"/>
      <c r="AN238" s="34">
        <f>AA238</f>
        <v/>
      </c>
      <c r="AO238" s="621">
        <f>IF(ISNA(IF(AC238="",0,AN238*VLOOKUP(AC238,Resource!$B$2:$AE$465,8,FALSE))),0,IF(AC238="",0,AN238*VLOOKUP(AC238,Resource!$B$2:$AE$465,8,FALSE)))</f>
        <v/>
      </c>
      <c r="AP238" s="620" t="n"/>
      <c r="AQ238" s="286" t="n"/>
      <c r="AR238" s="34">
        <f>AB238</f>
        <v/>
      </c>
      <c r="AS238" s="621">
        <f>IF(ISNA(IF(AI238="",0,AR238*VLOOKUP(AI238,Resource!$B$2:$AE$465,9,FALSE))),0,IF(AI238="",0,AR238*VLOOKUP(AI238,Resource!$B$2:$AE$465,9,FALSE)))</f>
        <v/>
      </c>
      <c r="AT238" s="620" t="n"/>
      <c r="AU238" s="286" t="n"/>
      <c r="AV238" s="620">
        <f>Z238</f>
        <v/>
      </c>
      <c r="AW238" s="72" t="n"/>
      <c r="BA238" s="620" t="n"/>
      <c r="BC238" s="620">
        <f>AO238+AS238</f>
        <v/>
      </c>
      <c r="BD238" s="620">
        <f>BH238-BC238</f>
        <v/>
      </c>
      <c r="BE238" s="479">
        <f>IF(AV238=0,"        --",BD238/BH238)</f>
        <v/>
      </c>
      <c r="BF238" s="620" t="n"/>
      <c r="BG238" s="620" t="n"/>
      <c r="BH238" s="620">
        <f>Z238+BA238+BF238</f>
        <v/>
      </c>
    </row>
    <row r="239" customFormat="1" s="34">
      <c r="A239" s="618" t="n"/>
      <c r="B239" s="619" t="n"/>
      <c r="J239" s="619" t="n"/>
      <c r="U239" s="620" t="n"/>
      <c r="X239" s="620" t="n"/>
      <c r="Y239" s="620" t="n"/>
      <c r="Z239" s="620" t="n"/>
      <c r="AA239" s="34">
        <f>T239*0.2+N239*0+O239*0.3+P239*0.5+Q239*0.6+R239*1+S239*1</f>
        <v/>
      </c>
      <c r="AB239" s="34">
        <f>T239*0.2+N239*0.2+O239*0.3+P239*0.5+Q239*0.6+R239*1+S239*1</f>
        <v/>
      </c>
      <c r="AD239" s="34">
        <f>IF($AC239&gt;0,IF(VLOOKUP($AC239,Resource!$B$2:$AE$460,6,FALSE)&gt;0,VLOOKUP($AC239,Resource!$B$2:$AE$460,6,FALSE),"--INPUT--"),"")</f>
        <v/>
      </c>
      <c r="AE239" s="34">
        <f>IF($AC239&gt;0,IF(VLOOKUP($AC239,Resource!$B$2:$AE$460,25,FALSE)&gt;0,VLOOKUP($AC239,Resource!$B$2:$AE$460,25,FALSE),"--INPUT--"),"")</f>
        <v/>
      </c>
      <c r="AG239" s="619" t="n"/>
      <c r="AH239" s="619" t="n"/>
      <c r="AJ239" s="34">
        <f>IF($AI239&gt;0,IF(VLOOKUP($AI239,Resource!$B$2:$AE$460,6,FALSE)&gt;0,VLOOKUP($AI239,Resource!$B$2:$AE$460,6,FALSE),"--INPUT--"),"")</f>
        <v/>
      </c>
      <c r="AK239" s="34">
        <f>IF($AI239&gt;0,IF(VLOOKUP($AI239,Resource!$B$2:$AE$460,25,FALSE)&gt;0,VLOOKUP($AI239,Resource!$B$2:$AE$460,25,FALSE),"--INPUT--"),"")</f>
        <v/>
      </c>
      <c r="AL239" s="619" t="n"/>
      <c r="AM239" s="619" t="n"/>
      <c r="AN239" s="34">
        <f>AA239</f>
        <v/>
      </c>
      <c r="AO239" s="621">
        <f>IF(ISNA(IF(AC239="",0,AN239*VLOOKUP(AC239,Resource!$B$2:$AE$465,8,FALSE))),0,IF(AC239="",0,AN239*VLOOKUP(AC239,Resource!$B$2:$AE$465,8,FALSE)))</f>
        <v/>
      </c>
      <c r="AP239" s="620" t="n"/>
      <c r="AQ239" s="286" t="n"/>
      <c r="AR239" s="34">
        <f>AB239</f>
        <v/>
      </c>
      <c r="AS239" s="621">
        <f>IF(ISNA(IF(AI239="",0,AR239*VLOOKUP(AI239,Resource!$B$2:$AE$465,9,FALSE))),0,IF(AI239="",0,AR239*VLOOKUP(AI239,Resource!$B$2:$AE$465,9,FALSE)))</f>
        <v/>
      </c>
      <c r="AT239" s="620" t="n"/>
      <c r="AU239" s="286" t="n"/>
      <c r="AV239" s="620">
        <f>Z239</f>
        <v/>
      </c>
      <c r="AW239" s="72" t="n"/>
      <c r="BA239" s="620" t="n"/>
      <c r="BC239" s="620">
        <f>AO239+AS239</f>
        <v/>
      </c>
      <c r="BD239" s="620">
        <f>BH239-BC239</f>
        <v/>
      </c>
      <c r="BE239" s="479">
        <f>IF(AV239=0,"        --",BD239/BH239)</f>
        <v/>
      </c>
      <c r="BF239" s="620" t="n"/>
      <c r="BG239" s="620" t="n"/>
      <c r="BH239" s="620">
        <f>Z239+BA239+BF239</f>
        <v/>
      </c>
    </row>
    <row r="240" customFormat="1" s="34">
      <c r="A240" s="618" t="n"/>
      <c r="B240" s="619" t="n"/>
      <c r="J240" s="619" t="n"/>
      <c r="U240" s="620" t="n"/>
      <c r="X240" s="620" t="n"/>
      <c r="Y240" s="620" t="n"/>
      <c r="Z240" s="620" t="n"/>
      <c r="AA240" s="34">
        <f>T240*0.2+N240*0+O240*0.3+P240*0.5+Q240*0.6+R240*1+S240*1</f>
        <v/>
      </c>
      <c r="AB240" s="34">
        <f>T240*0.2+N240*0.2+O240*0.3+P240*0.5+Q240*0.6+R240*1+S240*1</f>
        <v/>
      </c>
      <c r="AD240" s="34">
        <f>IF($AC240&gt;0,IF(VLOOKUP($AC240,Resource!$B$2:$AE$460,6,FALSE)&gt;0,VLOOKUP($AC240,Resource!$B$2:$AE$460,6,FALSE),"--INPUT--"),"")</f>
        <v/>
      </c>
      <c r="AE240" s="34">
        <f>IF($AC240&gt;0,IF(VLOOKUP($AC240,Resource!$B$2:$AE$460,25,FALSE)&gt;0,VLOOKUP($AC240,Resource!$B$2:$AE$460,25,FALSE),"--INPUT--"),"")</f>
        <v/>
      </c>
      <c r="AG240" s="619" t="n"/>
      <c r="AH240" s="619" t="n"/>
      <c r="AJ240" s="34">
        <f>IF($AI240&gt;0,IF(VLOOKUP($AI240,Resource!$B$2:$AE$460,6,FALSE)&gt;0,VLOOKUP($AI240,Resource!$B$2:$AE$460,6,FALSE),"--INPUT--"),"")</f>
        <v/>
      </c>
      <c r="AK240" s="34">
        <f>IF($AI240&gt;0,IF(VLOOKUP($AI240,Resource!$B$2:$AE$460,25,FALSE)&gt;0,VLOOKUP($AI240,Resource!$B$2:$AE$460,25,FALSE),"--INPUT--"),"")</f>
        <v/>
      </c>
      <c r="AL240" s="619" t="n"/>
      <c r="AM240" s="619" t="n"/>
      <c r="AN240" s="34">
        <f>AA240</f>
        <v/>
      </c>
      <c r="AO240" s="621">
        <f>IF(ISNA(IF(AC240="",0,AN240*VLOOKUP(AC240,Resource!$B$2:$AE$465,8,FALSE))),0,IF(AC240="",0,AN240*VLOOKUP(AC240,Resource!$B$2:$AE$465,8,FALSE)))</f>
        <v/>
      </c>
      <c r="AP240" s="620" t="n"/>
      <c r="AQ240" s="286" t="n"/>
      <c r="AR240" s="34">
        <f>AB240</f>
        <v/>
      </c>
      <c r="AS240" s="621">
        <f>IF(ISNA(IF(AI240="",0,AR240*VLOOKUP(AI240,Resource!$B$2:$AE$465,9,FALSE))),0,IF(AI240="",0,AR240*VLOOKUP(AI240,Resource!$B$2:$AE$465,9,FALSE)))</f>
        <v/>
      </c>
      <c r="AT240" s="620" t="n"/>
      <c r="AU240" s="286" t="n"/>
      <c r="AV240" s="620">
        <f>Z240</f>
        <v/>
      </c>
      <c r="AW240" s="72" t="n"/>
      <c r="BA240" s="620" t="n"/>
      <c r="BC240" s="620">
        <f>AO240+AS240</f>
        <v/>
      </c>
      <c r="BD240" s="620">
        <f>BH240-BC240</f>
        <v/>
      </c>
      <c r="BE240" s="479">
        <f>IF(AV240=0,"        --",BD240/BH240)</f>
        <v/>
      </c>
      <c r="BF240" s="620" t="n"/>
      <c r="BG240" s="620" t="n"/>
      <c r="BH240" s="620">
        <f>Z240+BA240+BF240</f>
        <v/>
      </c>
    </row>
    <row r="241" customFormat="1" s="34">
      <c r="A241" s="618" t="n"/>
      <c r="B241" s="619" t="n"/>
      <c r="J241" s="619" t="n"/>
      <c r="U241" s="620" t="n"/>
      <c r="X241" s="620" t="n"/>
      <c r="Y241" s="620" t="n"/>
      <c r="Z241" s="620" t="n"/>
      <c r="AA241" s="34">
        <f>T241*0.2+N241*0+O241*0.3+P241*0.5+Q241*0.6+R241*1+S241*1</f>
        <v/>
      </c>
      <c r="AB241" s="34">
        <f>T241*0.2+N241*0.2+O241*0.3+P241*0.5+Q241*0.6+R241*1+S241*1</f>
        <v/>
      </c>
      <c r="AD241" s="34">
        <f>IF($AC241&gt;0,IF(VLOOKUP($AC241,Resource!$B$2:$AE$460,6,FALSE)&gt;0,VLOOKUP($AC241,Resource!$B$2:$AE$460,6,FALSE),"--INPUT--"),"")</f>
        <v/>
      </c>
      <c r="AE241" s="34">
        <f>IF($AC241&gt;0,IF(VLOOKUP($AC241,Resource!$B$2:$AE$460,25,FALSE)&gt;0,VLOOKUP($AC241,Resource!$B$2:$AE$460,25,FALSE),"--INPUT--"),"")</f>
        <v/>
      </c>
      <c r="AG241" s="619" t="n"/>
      <c r="AH241" s="619" t="n"/>
      <c r="AJ241" s="34">
        <f>IF($AI241&gt;0,IF(VLOOKUP($AI241,Resource!$B$2:$AE$460,6,FALSE)&gt;0,VLOOKUP($AI241,Resource!$B$2:$AE$460,6,FALSE),"--INPUT--"),"")</f>
        <v/>
      </c>
      <c r="AK241" s="34">
        <f>IF($AI241&gt;0,IF(VLOOKUP($AI241,Resource!$B$2:$AE$460,25,FALSE)&gt;0,VLOOKUP($AI241,Resource!$B$2:$AE$460,25,FALSE),"--INPUT--"),"")</f>
        <v/>
      </c>
      <c r="AL241" s="619" t="n"/>
      <c r="AM241" s="619" t="n"/>
      <c r="AN241" s="34">
        <f>AA241</f>
        <v/>
      </c>
      <c r="AO241" s="621">
        <f>IF(ISNA(IF(AC241="",0,AN241*VLOOKUP(AC241,Resource!$B$2:$AE$465,8,FALSE))),0,IF(AC241="",0,AN241*VLOOKUP(AC241,Resource!$B$2:$AE$465,8,FALSE)))</f>
        <v/>
      </c>
      <c r="AP241" s="620" t="n"/>
      <c r="AQ241" s="286" t="n"/>
      <c r="AR241" s="34">
        <f>AB241</f>
        <v/>
      </c>
      <c r="AS241" s="621">
        <f>IF(ISNA(IF(AI241="",0,AR241*VLOOKUP(AI241,Resource!$B$2:$AE$465,9,FALSE))),0,IF(AI241="",0,AR241*VLOOKUP(AI241,Resource!$B$2:$AE$465,9,FALSE)))</f>
        <v/>
      </c>
      <c r="AT241" s="620" t="n"/>
      <c r="AU241" s="286" t="n"/>
      <c r="AV241" s="620">
        <f>Z241</f>
        <v/>
      </c>
      <c r="AW241" s="72" t="n"/>
      <c r="BA241" s="620" t="n"/>
      <c r="BC241" s="620">
        <f>AO241+AS241</f>
        <v/>
      </c>
      <c r="BD241" s="620">
        <f>BH241-BC241</f>
        <v/>
      </c>
      <c r="BE241" s="479">
        <f>IF(AV241=0,"        --",BD241/BH241)</f>
        <v/>
      </c>
      <c r="BF241" s="620" t="n"/>
      <c r="BG241" s="620" t="n"/>
      <c r="BH241" s="620">
        <f>Z241+BA241+BF241</f>
        <v/>
      </c>
    </row>
    <row r="242" customFormat="1" s="34">
      <c r="A242" s="618" t="n"/>
      <c r="B242" s="619" t="n"/>
      <c r="J242" s="619" t="n"/>
      <c r="U242" s="620" t="n"/>
      <c r="X242" s="620" t="n"/>
      <c r="Y242" s="620" t="n"/>
      <c r="Z242" s="620" t="n"/>
      <c r="AA242" s="34">
        <f>T242*0.2+N242*0+O242*0.3+P242*0.5+Q242*0.6+R242*1+S242*1</f>
        <v/>
      </c>
      <c r="AB242" s="34">
        <f>T242*0.2+N242*0.2+O242*0.3+P242*0.5+Q242*0.6+R242*1+S242*1</f>
        <v/>
      </c>
      <c r="AD242" s="34">
        <f>IF($AC242&gt;0,IF(VLOOKUP($AC242,Resource!$B$2:$AE$460,6,FALSE)&gt;0,VLOOKUP($AC242,Resource!$B$2:$AE$460,6,FALSE),"--INPUT--"),"")</f>
        <v/>
      </c>
      <c r="AE242" s="34">
        <f>IF($AC242&gt;0,IF(VLOOKUP($AC242,Resource!$B$2:$AE$460,25,FALSE)&gt;0,VLOOKUP($AC242,Resource!$B$2:$AE$460,25,FALSE),"--INPUT--"),"")</f>
        <v/>
      </c>
      <c r="AG242" s="619" t="n"/>
      <c r="AH242" s="619" t="n"/>
      <c r="AJ242" s="34">
        <f>IF($AI242&gt;0,IF(VLOOKUP($AI242,Resource!$B$2:$AE$460,6,FALSE)&gt;0,VLOOKUP($AI242,Resource!$B$2:$AE$460,6,FALSE),"--INPUT--"),"")</f>
        <v/>
      </c>
      <c r="AK242" s="34">
        <f>IF($AI242&gt;0,IF(VLOOKUP($AI242,Resource!$B$2:$AE$460,25,FALSE)&gt;0,VLOOKUP($AI242,Resource!$B$2:$AE$460,25,FALSE),"--INPUT--"),"")</f>
        <v/>
      </c>
      <c r="AL242" s="619" t="n"/>
      <c r="AM242" s="619" t="n"/>
      <c r="AN242" s="34">
        <f>AA242</f>
        <v/>
      </c>
      <c r="AO242" s="621">
        <f>IF(ISNA(IF(AC242="",0,AN242*VLOOKUP(AC242,Resource!$B$2:$AE$465,8,FALSE))),0,IF(AC242="",0,AN242*VLOOKUP(AC242,Resource!$B$2:$AE$465,8,FALSE)))</f>
        <v/>
      </c>
      <c r="AP242" s="620" t="n"/>
      <c r="AQ242" s="286" t="n"/>
      <c r="AR242" s="34">
        <f>AB242</f>
        <v/>
      </c>
      <c r="AS242" s="621">
        <f>IF(ISNA(IF(AI242="",0,AR242*VLOOKUP(AI242,Resource!$B$2:$AE$465,9,FALSE))),0,IF(AI242="",0,AR242*VLOOKUP(AI242,Resource!$B$2:$AE$465,9,FALSE)))</f>
        <v/>
      </c>
      <c r="AT242" s="620" t="n"/>
      <c r="AU242" s="286" t="n"/>
      <c r="AV242" s="620">
        <f>Z242</f>
        <v/>
      </c>
      <c r="AW242" s="72" t="n"/>
      <c r="BA242" s="620" t="n"/>
      <c r="BC242" s="620">
        <f>AO242+AS242</f>
        <v/>
      </c>
      <c r="BD242" s="620">
        <f>BH242-BC242</f>
        <v/>
      </c>
      <c r="BE242" s="479">
        <f>IF(AV242=0,"        --",BD242/BH242)</f>
        <v/>
      </c>
      <c r="BF242" s="620" t="n"/>
      <c r="BG242" s="620" t="n"/>
      <c r="BH242" s="620">
        <f>Z242+BA242+BF242</f>
        <v/>
      </c>
    </row>
    <row r="243" customFormat="1" s="34">
      <c r="A243" s="618" t="n"/>
      <c r="B243" s="619" t="n"/>
      <c r="J243" s="619" t="n"/>
      <c r="U243" s="620" t="n"/>
      <c r="X243" s="620" t="n"/>
      <c r="Y243" s="620" t="n"/>
      <c r="Z243" s="620" t="n"/>
      <c r="AA243" s="34">
        <f>T243*0.2+N243*0+O243*0.3+P243*0.5+Q243*0.6+R243*1+S243*1</f>
        <v/>
      </c>
      <c r="AB243" s="34">
        <f>T243*0.2+N243*0.2+O243*0.3+P243*0.5+Q243*0.6+R243*1+S243*1</f>
        <v/>
      </c>
      <c r="AD243" s="34">
        <f>IF($AC243&gt;0,IF(VLOOKUP($AC243,Resource!$B$2:$AE$460,6,FALSE)&gt;0,VLOOKUP($AC243,Resource!$B$2:$AE$460,6,FALSE),"--INPUT--"),"")</f>
        <v/>
      </c>
      <c r="AE243" s="34">
        <f>IF($AC243&gt;0,IF(VLOOKUP($AC243,Resource!$B$2:$AE$460,25,FALSE)&gt;0,VLOOKUP($AC243,Resource!$B$2:$AE$460,25,FALSE),"--INPUT--"),"")</f>
        <v/>
      </c>
      <c r="AG243" s="619" t="n"/>
      <c r="AH243" s="619" t="n"/>
      <c r="AJ243" s="34">
        <f>IF($AI243&gt;0,IF(VLOOKUP($AI243,Resource!$B$2:$AE$460,6,FALSE)&gt;0,VLOOKUP($AI243,Resource!$B$2:$AE$460,6,FALSE),"--INPUT--"),"")</f>
        <v/>
      </c>
      <c r="AK243" s="34">
        <f>IF($AI243&gt;0,IF(VLOOKUP($AI243,Resource!$B$2:$AE$460,25,FALSE)&gt;0,VLOOKUP($AI243,Resource!$B$2:$AE$460,25,FALSE),"--INPUT--"),"")</f>
        <v/>
      </c>
      <c r="AL243" s="619" t="n"/>
      <c r="AM243" s="619" t="n"/>
      <c r="AN243" s="34">
        <f>AA243</f>
        <v/>
      </c>
      <c r="AO243" s="621">
        <f>IF(ISNA(IF(AC243="",0,AN243*VLOOKUP(AC243,Resource!$B$2:$AE$465,8,FALSE))),0,IF(AC243="",0,AN243*VLOOKUP(AC243,Resource!$B$2:$AE$465,8,FALSE)))</f>
        <v/>
      </c>
      <c r="AP243" s="620" t="n"/>
      <c r="AQ243" s="286" t="n"/>
      <c r="AR243" s="34">
        <f>AB243</f>
        <v/>
      </c>
      <c r="AS243" s="621">
        <f>IF(ISNA(IF(AI243="",0,AR243*VLOOKUP(AI243,Resource!$B$2:$AE$465,9,FALSE))),0,IF(AI243="",0,AR243*VLOOKUP(AI243,Resource!$B$2:$AE$465,9,FALSE)))</f>
        <v/>
      </c>
      <c r="AT243" s="620" t="n"/>
      <c r="AU243" s="286" t="n"/>
      <c r="AV243" s="620">
        <f>Z243</f>
        <v/>
      </c>
      <c r="AW243" s="72" t="n"/>
      <c r="BA243" s="620" t="n"/>
      <c r="BC243" s="620">
        <f>AO243+AS243</f>
        <v/>
      </c>
      <c r="BD243" s="620">
        <f>BH243-BC243</f>
        <v/>
      </c>
      <c r="BE243" s="479">
        <f>IF(AV243=0,"        --",BD243/BH243)</f>
        <v/>
      </c>
      <c r="BF243" s="620" t="n"/>
      <c r="BG243" s="620" t="n"/>
      <c r="BH243" s="620">
        <f>Z243+BA243+BF243</f>
        <v/>
      </c>
    </row>
    <row r="244" customFormat="1" s="34">
      <c r="A244" s="618" t="n"/>
      <c r="B244" s="619" t="n"/>
      <c r="J244" s="619" t="n"/>
      <c r="U244" s="620" t="n"/>
      <c r="X244" s="620" t="n"/>
      <c r="Y244" s="620" t="n"/>
      <c r="Z244" s="620" t="n"/>
      <c r="AA244" s="34">
        <f>T244*0.2+N244*0+O244*0.3+P244*0.5+Q244*0.6+R244*1+S244*1</f>
        <v/>
      </c>
      <c r="AB244" s="34">
        <f>T244*0.2+N244*0.2+O244*0.3+P244*0.5+Q244*0.6+R244*1+S244*1</f>
        <v/>
      </c>
      <c r="AD244" s="34">
        <f>IF($AC244&gt;0,IF(VLOOKUP($AC244,Resource!$B$2:$AE$460,6,FALSE)&gt;0,VLOOKUP($AC244,Resource!$B$2:$AE$460,6,FALSE),"--INPUT--"),"")</f>
        <v/>
      </c>
      <c r="AE244" s="34">
        <f>IF($AC244&gt;0,IF(VLOOKUP($AC244,Resource!$B$2:$AE$460,25,FALSE)&gt;0,VLOOKUP($AC244,Resource!$B$2:$AE$460,25,FALSE),"--INPUT--"),"")</f>
        <v/>
      </c>
      <c r="AG244" s="619" t="n"/>
      <c r="AH244" s="619" t="n"/>
      <c r="AJ244" s="34">
        <f>IF($AI244&gt;0,IF(VLOOKUP($AI244,Resource!$B$2:$AE$460,6,FALSE)&gt;0,VLOOKUP($AI244,Resource!$B$2:$AE$460,6,FALSE),"--INPUT--"),"")</f>
        <v/>
      </c>
      <c r="AK244" s="34">
        <f>IF($AI244&gt;0,IF(VLOOKUP($AI244,Resource!$B$2:$AE$460,25,FALSE)&gt;0,VLOOKUP($AI244,Resource!$B$2:$AE$460,25,FALSE),"--INPUT--"),"")</f>
        <v/>
      </c>
      <c r="AL244" s="619" t="n"/>
      <c r="AM244" s="619" t="n"/>
      <c r="AN244" s="34">
        <f>AA244</f>
        <v/>
      </c>
      <c r="AO244" s="621">
        <f>IF(ISNA(IF(AC244="",0,AN244*VLOOKUP(AC244,Resource!$B$2:$AE$465,8,FALSE))),0,IF(AC244="",0,AN244*VLOOKUP(AC244,Resource!$B$2:$AE$465,8,FALSE)))</f>
        <v/>
      </c>
      <c r="AP244" s="620" t="n"/>
      <c r="AQ244" s="286" t="n"/>
      <c r="AR244" s="34">
        <f>AB244</f>
        <v/>
      </c>
      <c r="AS244" s="621">
        <f>IF(ISNA(IF(AI244="",0,AR244*VLOOKUP(AI244,Resource!$B$2:$AE$465,9,FALSE))),0,IF(AI244="",0,AR244*VLOOKUP(AI244,Resource!$B$2:$AE$465,9,FALSE)))</f>
        <v/>
      </c>
      <c r="AT244" s="620" t="n"/>
      <c r="AU244" s="286" t="n"/>
      <c r="AV244" s="620">
        <f>Z244</f>
        <v/>
      </c>
      <c r="AW244" s="72" t="n"/>
      <c r="BA244" s="620" t="n"/>
      <c r="BC244" s="620">
        <f>AO244+AS244</f>
        <v/>
      </c>
      <c r="BD244" s="620">
        <f>BH244-BC244</f>
        <v/>
      </c>
      <c r="BE244" s="479">
        <f>IF(AV244=0,"        --",BD244/BH244)</f>
        <v/>
      </c>
      <c r="BF244" s="620" t="n"/>
      <c r="BG244" s="620" t="n"/>
      <c r="BH244" s="620">
        <f>Z244+BA244+BF244</f>
        <v/>
      </c>
    </row>
    <row r="245" customFormat="1" s="34">
      <c r="A245" s="618" t="n"/>
      <c r="B245" s="619" t="n"/>
      <c r="J245" s="619" t="n"/>
      <c r="U245" s="620" t="n"/>
      <c r="X245" s="620" t="n"/>
      <c r="Y245" s="620" t="n"/>
      <c r="Z245" s="620" t="n"/>
      <c r="AA245" s="34">
        <f>T245*0.2+N245*0+O245*0.3+P245*0.5+Q245*0.6+R245*1+S245*1</f>
        <v/>
      </c>
      <c r="AB245" s="34">
        <f>T245*0.2+N245*0.2+O245*0.3+P245*0.5+Q245*0.6+R245*1+S245*1</f>
        <v/>
      </c>
      <c r="AD245" s="34">
        <f>IF($AC245&gt;0,IF(VLOOKUP($AC245,Resource!$B$2:$AE$460,6,FALSE)&gt;0,VLOOKUP($AC245,Resource!$B$2:$AE$460,6,FALSE),"--INPUT--"),"")</f>
        <v/>
      </c>
      <c r="AE245" s="34">
        <f>IF($AC245&gt;0,IF(VLOOKUP($AC245,Resource!$B$2:$AE$460,25,FALSE)&gt;0,VLOOKUP($AC245,Resource!$B$2:$AE$460,25,FALSE),"--INPUT--"),"")</f>
        <v/>
      </c>
      <c r="AG245" s="619" t="n"/>
      <c r="AH245" s="619" t="n"/>
      <c r="AJ245" s="34">
        <f>IF($AI245&gt;0,IF(VLOOKUP($AI245,Resource!$B$2:$AE$460,6,FALSE)&gt;0,VLOOKUP($AI245,Resource!$B$2:$AE$460,6,FALSE),"--INPUT--"),"")</f>
        <v/>
      </c>
      <c r="AK245" s="34">
        <f>IF($AI245&gt;0,IF(VLOOKUP($AI245,Resource!$B$2:$AE$460,25,FALSE)&gt;0,VLOOKUP($AI245,Resource!$B$2:$AE$460,25,FALSE),"--INPUT--"),"")</f>
        <v/>
      </c>
      <c r="AL245" s="619" t="n"/>
      <c r="AM245" s="619" t="n"/>
      <c r="AN245" s="34">
        <f>AA245</f>
        <v/>
      </c>
      <c r="AO245" s="621">
        <f>IF(ISNA(IF(AC245="",0,AN245*VLOOKUP(AC245,Resource!$B$2:$AE$465,8,FALSE))),0,IF(AC245="",0,AN245*VLOOKUP(AC245,Resource!$B$2:$AE$465,8,FALSE)))</f>
        <v/>
      </c>
      <c r="AP245" s="620" t="n"/>
      <c r="AQ245" s="286" t="n"/>
      <c r="AR245" s="34">
        <f>AB245</f>
        <v/>
      </c>
      <c r="AS245" s="621">
        <f>IF(ISNA(IF(AI245="",0,AR245*VLOOKUP(AI245,Resource!$B$2:$AE$465,9,FALSE))),0,IF(AI245="",0,AR245*VLOOKUP(AI245,Resource!$B$2:$AE$465,9,FALSE)))</f>
        <v/>
      </c>
      <c r="AT245" s="620" t="n"/>
      <c r="AU245" s="286" t="n"/>
      <c r="AV245" s="620">
        <f>Z245</f>
        <v/>
      </c>
      <c r="AW245" s="72" t="n"/>
      <c r="BA245" s="620" t="n"/>
      <c r="BC245" s="620">
        <f>AO245+AS245</f>
        <v/>
      </c>
      <c r="BD245" s="620">
        <f>BH245-BC245</f>
        <v/>
      </c>
      <c r="BE245" s="479">
        <f>IF(AV245=0,"        --",BD245/BH245)</f>
        <v/>
      </c>
      <c r="BF245" s="620" t="n"/>
      <c r="BG245" s="620" t="n"/>
      <c r="BH245" s="620">
        <f>Z245+BA245+BF245</f>
        <v/>
      </c>
    </row>
    <row r="246" customFormat="1" s="34">
      <c r="A246" s="618" t="n"/>
      <c r="B246" s="619" t="n"/>
      <c r="J246" s="619" t="n"/>
      <c r="U246" s="620" t="n"/>
      <c r="X246" s="620" t="n"/>
      <c r="Y246" s="620" t="n"/>
      <c r="Z246" s="620" t="n"/>
      <c r="AA246" s="34">
        <f>T246*0.2+N246*0+O246*0.3+P246*0.5+Q246*0.6+R246*1+S246*1</f>
        <v/>
      </c>
      <c r="AB246" s="34">
        <f>T246*0.2+N246*0.2+O246*0.3+P246*0.5+Q246*0.6+R246*1+S246*1</f>
        <v/>
      </c>
      <c r="AD246" s="34">
        <f>IF($AC246&gt;0,IF(VLOOKUP($AC246,Resource!$B$2:$AE$460,6,FALSE)&gt;0,VLOOKUP($AC246,Resource!$B$2:$AE$460,6,FALSE),"--INPUT--"),"")</f>
        <v/>
      </c>
      <c r="AE246" s="34">
        <f>IF($AC246&gt;0,IF(VLOOKUP($AC246,Resource!$B$2:$AE$460,25,FALSE)&gt;0,VLOOKUP($AC246,Resource!$B$2:$AE$460,25,FALSE),"--INPUT--"),"")</f>
        <v/>
      </c>
      <c r="AG246" s="619" t="n"/>
      <c r="AH246" s="619" t="n"/>
      <c r="AJ246" s="34">
        <f>IF($AI246&gt;0,IF(VLOOKUP($AI246,Resource!$B$2:$AE$460,6,FALSE)&gt;0,VLOOKUP($AI246,Resource!$B$2:$AE$460,6,FALSE),"--INPUT--"),"")</f>
        <v/>
      </c>
      <c r="AK246" s="34">
        <f>IF($AI246&gt;0,IF(VLOOKUP($AI246,Resource!$B$2:$AE$460,25,FALSE)&gt;0,VLOOKUP($AI246,Resource!$B$2:$AE$460,25,FALSE),"--INPUT--"),"")</f>
        <v/>
      </c>
      <c r="AL246" s="619" t="n"/>
      <c r="AM246" s="619" t="n"/>
      <c r="AN246" s="34">
        <f>AA246</f>
        <v/>
      </c>
      <c r="AO246" s="621">
        <f>IF(ISNA(IF(AC246="",0,AN246*VLOOKUP(AC246,Resource!$B$2:$AE$465,8,FALSE))),0,IF(AC246="",0,AN246*VLOOKUP(AC246,Resource!$B$2:$AE$465,8,FALSE)))</f>
        <v/>
      </c>
      <c r="AP246" s="620" t="n"/>
      <c r="AQ246" s="286" t="n"/>
      <c r="AR246" s="34">
        <f>AB246</f>
        <v/>
      </c>
      <c r="AS246" s="621">
        <f>IF(ISNA(IF(AI246="",0,AR246*VLOOKUP(AI246,Resource!$B$2:$AE$465,9,FALSE))),0,IF(AI246="",0,AR246*VLOOKUP(AI246,Resource!$B$2:$AE$465,9,FALSE)))</f>
        <v/>
      </c>
      <c r="AT246" s="620" t="n"/>
      <c r="AU246" s="286" t="n"/>
      <c r="AV246" s="620">
        <f>Z246</f>
        <v/>
      </c>
      <c r="AW246" s="72" t="n"/>
      <c r="BA246" s="620" t="n"/>
      <c r="BC246" s="620">
        <f>AO246+AS246</f>
        <v/>
      </c>
      <c r="BD246" s="620">
        <f>BH246-BC246</f>
        <v/>
      </c>
      <c r="BE246" s="479">
        <f>IF(AV246=0,"        --",BD246/BH246)</f>
        <v/>
      </c>
      <c r="BF246" s="620" t="n"/>
      <c r="BG246" s="620" t="n"/>
      <c r="BH246" s="620">
        <f>Z246+BA246+BF246</f>
        <v/>
      </c>
    </row>
    <row r="247" customFormat="1" s="34">
      <c r="A247" s="618" t="n"/>
      <c r="B247" s="619" t="n"/>
      <c r="J247" s="619" t="n"/>
      <c r="U247" s="620" t="n"/>
      <c r="X247" s="620" t="n"/>
      <c r="Y247" s="620" t="n"/>
      <c r="Z247" s="620" t="n"/>
      <c r="AA247" s="34">
        <f>T247*0.2+N247*0+O247*0.3+P247*0.5+Q247*0.6+R247*1+S247*1</f>
        <v/>
      </c>
      <c r="AB247" s="34">
        <f>T247*0.2+N247*0.2+O247*0.3+P247*0.5+Q247*0.6+R247*1+S247*1</f>
        <v/>
      </c>
      <c r="AD247" s="34">
        <f>IF($AC247&gt;0,IF(VLOOKUP($AC247,Resource!$B$2:$AE$460,6,FALSE)&gt;0,VLOOKUP($AC247,Resource!$B$2:$AE$460,6,FALSE),"--INPUT--"),"")</f>
        <v/>
      </c>
      <c r="AE247" s="34">
        <f>IF($AC247&gt;0,IF(VLOOKUP($AC247,Resource!$B$2:$AE$460,25,FALSE)&gt;0,VLOOKUP($AC247,Resource!$B$2:$AE$460,25,FALSE),"--INPUT--"),"")</f>
        <v/>
      </c>
      <c r="AG247" s="619" t="n"/>
      <c r="AH247" s="619" t="n"/>
      <c r="AJ247" s="34">
        <f>IF($AI247&gt;0,IF(VLOOKUP($AI247,Resource!$B$2:$AE$460,6,FALSE)&gt;0,VLOOKUP($AI247,Resource!$B$2:$AE$460,6,FALSE),"--INPUT--"),"")</f>
        <v/>
      </c>
      <c r="AK247" s="34">
        <f>IF($AI247&gt;0,IF(VLOOKUP($AI247,Resource!$B$2:$AE$460,25,FALSE)&gt;0,VLOOKUP($AI247,Resource!$B$2:$AE$460,25,FALSE),"--INPUT--"),"")</f>
        <v/>
      </c>
      <c r="AL247" s="619" t="n"/>
      <c r="AM247" s="619" t="n"/>
      <c r="AN247" s="34">
        <f>AA247</f>
        <v/>
      </c>
      <c r="AO247" s="621">
        <f>IF(ISNA(IF(AC247="",0,AN247*VLOOKUP(AC247,Resource!$B$2:$AE$465,8,FALSE))),0,IF(AC247="",0,AN247*VLOOKUP(AC247,Resource!$B$2:$AE$465,8,FALSE)))</f>
        <v/>
      </c>
      <c r="AP247" s="620" t="n"/>
      <c r="AQ247" s="286" t="n"/>
      <c r="AR247" s="34">
        <f>AB247</f>
        <v/>
      </c>
      <c r="AS247" s="621">
        <f>IF(ISNA(IF(AI247="",0,AR247*VLOOKUP(AI247,Resource!$B$2:$AE$465,9,FALSE))),0,IF(AI247="",0,AR247*VLOOKUP(AI247,Resource!$B$2:$AE$465,9,FALSE)))</f>
        <v/>
      </c>
      <c r="AT247" s="620" t="n"/>
      <c r="AU247" s="286" t="n"/>
      <c r="AV247" s="620">
        <f>Z247</f>
        <v/>
      </c>
      <c r="AW247" s="72" t="n"/>
      <c r="BA247" s="620" t="n"/>
      <c r="BC247" s="620">
        <f>AO247+AS247</f>
        <v/>
      </c>
      <c r="BD247" s="620">
        <f>BH247-BC247</f>
        <v/>
      </c>
      <c r="BE247" s="479">
        <f>IF(AV247=0,"        --",BD247/BH247)</f>
        <v/>
      </c>
      <c r="BF247" s="620" t="n"/>
      <c r="BG247" s="620" t="n"/>
      <c r="BH247" s="620">
        <f>Z247+BA247+BF247</f>
        <v/>
      </c>
    </row>
    <row r="248" customFormat="1" s="34">
      <c r="A248" s="618" t="n"/>
      <c r="B248" s="619" t="n"/>
      <c r="J248" s="619" t="n"/>
      <c r="U248" s="620" t="n"/>
      <c r="X248" s="620" t="n"/>
      <c r="Y248" s="620" t="n"/>
      <c r="Z248" s="620" t="n"/>
      <c r="AA248" s="34">
        <f>T248*0.2+N248*0+O248*0.3+P248*0.5+Q248*0.6+R248*1+S248*1</f>
        <v/>
      </c>
      <c r="AB248" s="34">
        <f>T248*0.2+N248*0.2+O248*0.3+P248*0.5+Q248*0.6+R248*1+S248*1</f>
        <v/>
      </c>
      <c r="AD248" s="34">
        <f>IF($AC248&gt;0,IF(VLOOKUP($AC248,Resource!$B$2:$AE$460,6,FALSE)&gt;0,VLOOKUP($AC248,Resource!$B$2:$AE$460,6,FALSE),"--INPUT--"),"")</f>
        <v/>
      </c>
      <c r="AE248" s="34">
        <f>IF($AC248&gt;0,IF(VLOOKUP($AC248,Resource!$B$2:$AE$460,25,FALSE)&gt;0,VLOOKUP($AC248,Resource!$B$2:$AE$460,25,FALSE),"--INPUT--"),"")</f>
        <v/>
      </c>
      <c r="AG248" s="619" t="n"/>
      <c r="AH248" s="619" t="n"/>
      <c r="AJ248" s="34">
        <f>IF($AI248&gt;0,IF(VLOOKUP($AI248,Resource!$B$2:$AE$460,6,FALSE)&gt;0,VLOOKUP($AI248,Resource!$B$2:$AE$460,6,FALSE),"--INPUT--"),"")</f>
        <v/>
      </c>
      <c r="AK248" s="34">
        <f>IF($AI248&gt;0,IF(VLOOKUP($AI248,Resource!$B$2:$AE$460,25,FALSE)&gt;0,VLOOKUP($AI248,Resource!$B$2:$AE$460,25,FALSE),"--INPUT--"),"")</f>
        <v/>
      </c>
      <c r="AL248" s="619" t="n"/>
      <c r="AM248" s="619" t="n"/>
      <c r="AN248" s="34">
        <f>AA248</f>
        <v/>
      </c>
      <c r="AO248" s="621">
        <f>IF(ISNA(IF(AC248="",0,AN248*VLOOKUP(AC248,Resource!$B$2:$AE$465,8,FALSE))),0,IF(AC248="",0,AN248*VLOOKUP(AC248,Resource!$B$2:$AE$465,8,FALSE)))</f>
        <v/>
      </c>
      <c r="AP248" s="620" t="n"/>
      <c r="AQ248" s="286" t="n"/>
      <c r="AR248" s="34">
        <f>AB248</f>
        <v/>
      </c>
      <c r="AS248" s="621">
        <f>IF(ISNA(IF(AI248="",0,AR248*VLOOKUP(AI248,Resource!$B$2:$AE$465,9,FALSE))),0,IF(AI248="",0,AR248*VLOOKUP(AI248,Resource!$B$2:$AE$465,9,FALSE)))</f>
        <v/>
      </c>
      <c r="AT248" s="620" t="n"/>
      <c r="AU248" s="286" t="n"/>
      <c r="AV248" s="620">
        <f>Z248</f>
        <v/>
      </c>
      <c r="AW248" s="72" t="n"/>
      <c r="BA248" s="620" t="n"/>
      <c r="BC248" s="620">
        <f>AO248+AS248</f>
        <v/>
      </c>
      <c r="BD248" s="620">
        <f>BH248-BC248</f>
        <v/>
      </c>
      <c r="BE248" s="479">
        <f>IF(AV248=0,"        --",BD248/BH248)</f>
        <v/>
      </c>
      <c r="BF248" s="620" t="n"/>
      <c r="BG248" s="620" t="n"/>
      <c r="BH248" s="620">
        <f>Z248+BA248+BF248</f>
        <v/>
      </c>
    </row>
    <row r="249" customFormat="1" s="34">
      <c r="A249" s="618" t="n"/>
      <c r="B249" s="619" t="n"/>
      <c r="J249" s="619" t="n"/>
      <c r="U249" s="620" t="n"/>
      <c r="X249" s="620" t="n"/>
      <c r="Y249" s="620" t="n"/>
      <c r="Z249" s="620" t="n"/>
      <c r="AA249" s="34">
        <f>T249*0.2+N249*0+O249*0.3+P249*0.5+Q249*0.6+R249*1+S249*1</f>
        <v/>
      </c>
      <c r="AB249" s="34">
        <f>T249*0.2+N249*0.2+O249*0.3+P249*0.5+Q249*0.6+R249*1+S249*1</f>
        <v/>
      </c>
      <c r="AD249" s="34">
        <f>IF($AC249&gt;0,IF(VLOOKUP($AC249,Resource!$B$2:$AE$460,6,FALSE)&gt;0,VLOOKUP($AC249,Resource!$B$2:$AE$460,6,FALSE),"--INPUT--"),"")</f>
        <v/>
      </c>
      <c r="AE249" s="34">
        <f>IF($AC249&gt;0,IF(VLOOKUP($AC249,Resource!$B$2:$AE$460,25,FALSE)&gt;0,VLOOKUP($AC249,Resource!$B$2:$AE$460,25,FALSE),"--INPUT--"),"")</f>
        <v/>
      </c>
      <c r="AG249" s="619" t="n"/>
      <c r="AH249" s="619" t="n"/>
      <c r="AJ249" s="34">
        <f>IF($AI249&gt;0,IF(VLOOKUP($AI249,Resource!$B$2:$AE$460,6,FALSE)&gt;0,VLOOKUP($AI249,Resource!$B$2:$AE$460,6,FALSE),"--INPUT--"),"")</f>
        <v/>
      </c>
      <c r="AK249" s="34">
        <f>IF($AI249&gt;0,IF(VLOOKUP($AI249,Resource!$B$2:$AE$460,25,FALSE)&gt;0,VLOOKUP($AI249,Resource!$B$2:$AE$460,25,FALSE),"--INPUT--"),"")</f>
        <v/>
      </c>
      <c r="AL249" s="619" t="n"/>
      <c r="AM249" s="619" t="n"/>
      <c r="AN249" s="34">
        <f>AA249</f>
        <v/>
      </c>
      <c r="AO249" s="621">
        <f>IF(ISNA(IF(AC249="",0,AN249*VLOOKUP(AC249,Resource!$B$2:$AE$465,8,FALSE))),0,IF(AC249="",0,AN249*VLOOKUP(AC249,Resource!$B$2:$AE$465,8,FALSE)))</f>
        <v/>
      </c>
      <c r="AP249" s="620" t="n"/>
      <c r="AQ249" s="286" t="n"/>
      <c r="AR249" s="34">
        <f>AB249</f>
        <v/>
      </c>
      <c r="AS249" s="621">
        <f>IF(ISNA(IF(AI249="",0,AR249*VLOOKUP(AI249,Resource!$B$2:$AE$465,9,FALSE))),0,IF(AI249="",0,AR249*VLOOKUP(AI249,Resource!$B$2:$AE$465,9,FALSE)))</f>
        <v/>
      </c>
      <c r="AT249" s="620" t="n"/>
      <c r="AU249" s="286" t="n"/>
      <c r="AV249" s="620">
        <f>Z249</f>
        <v/>
      </c>
      <c r="AW249" s="72" t="n"/>
      <c r="BA249" s="620" t="n"/>
      <c r="BC249" s="620">
        <f>AO249+AS249</f>
        <v/>
      </c>
      <c r="BD249" s="620">
        <f>BH249-BC249</f>
        <v/>
      </c>
      <c r="BE249" s="479">
        <f>IF(AV249=0,"        --",BD249/BH249)</f>
        <v/>
      </c>
      <c r="BF249" s="620" t="n"/>
      <c r="BG249" s="620" t="n"/>
      <c r="BH249" s="620">
        <f>Z249+BA249+BF249</f>
        <v/>
      </c>
    </row>
    <row r="250" customFormat="1" s="34">
      <c r="A250" s="618" t="n"/>
      <c r="B250" s="619" t="n"/>
      <c r="J250" s="619" t="n"/>
      <c r="U250" s="620" t="n"/>
      <c r="X250" s="620" t="n"/>
      <c r="Y250" s="620" t="n"/>
      <c r="Z250" s="620" t="n"/>
      <c r="AA250" s="34">
        <f>T250*0.2+N250*0+O250*0.3+P250*0.5+Q250*0.6+R250*1+S250*1</f>
        <v/>
      </c>
      <c r="AB250" s="34">
        <f>T250*0.2+N250*0.2+O250*0.3+P250*0.5+Q250*0.6+R250*1+S250*1</f>
        <v/>
      </c>
      <c r="AD250" s="34">
        <f>IF($AC250&gt;0,IF(VLOOKUP($AC250,Resource!$B$2:$AE$460,6,FALSE)&gt;0,VLOOKUP($AC250,Resource!$B$2:$AE$460,6,FALSE),"--INPUT--"),"")</f>
        <v/>
      </c>
      <c r="AE250" s="34">
        <f>IF($AC250&gt;0,IF(VLOOKUP($AC250,Resource!$B$2:$AE$460,25,FALSE)&gt;0,VLOOKUP($AC250,Resource!$B$2:$AE$460,25,FALSE),"--INPUT--"),"")</f>
        <v/>
      </c>
      <c r="AG250" s="619" t="n"/>
      <c r="AH250" s="619" t="n"/>
      <c r="AJ250" s="34">
        <f>IF($AI250&gt;0,IF(VLOOKUP($AI250,Resource!$B$2:$AE$460,6,FALSE)&gt;0,VLOOKUP($AI250,Resource!$B$2:$AE$460,6,FALSE),"--INPUT--"),"")</f>
        <v/>
      </c>
      <c r="AK250" s="34">
        <f>IF($AI250&gt;0,IF(VLOOKUP($AI250,Resource!$B$2:$AE$460,25,FALSE)&gt;0,VLOOKUP($AI250,Resource!$B$2:$AE$460,25,FALSE),"--INPUT--"),"")</f>
        <v/>
      </c>
      <c r="AL250" s="619" t="n"/>
      <c r="AM250" s="619" t="n"/>
      <c r="AN250" s="34">
        <f>AA250</f>
        <v/>
      </c>
      <c r="AO250" s="621">
        <f>IF(ISNA(IF(AC250="",0,AN250*VLOOKUP(AC250,Resource!$B$2:$AE$465,8,FALSE))),0,IF(AC250="",0,AN250*VLOOKUP(AC250,Resource!$B$2:$AE$465,8,FALSE)))</f>
        <v/>
      </c>
      <c r="AP250" s="620" t="n"/>
      <c r="AQ250" s="286" t="n"/>
      <c r="AR250" s="34">
        <f>AB250</f>
        <v/>
      </c>
      <c r="AS250" s="621">
        <f>IF(ISNA(IF(AI250="",0,AR250*VLOOKUP(AI250,Resource!$B$2:$AE$465,9,FALSE))),0,IF(AI250="",0,AR250*VLOOKUP(AI250,Resource!$B$2:$AE$465,9,FALSE)))</f>
        <v/>
      </c>
      <c r="AT250" s="620" t="n"/>
      <c r="AU250" s="286" t="n"/>
      <c r="AV250" s="620">
        <f>Z250</f>
        <v/>
      </c>
      <c r="AW250" s="72" t="n"/>
      <c r="BA250" s="620" t="n"/>
      <c r="BC250" s="620">
        <f>AO250+AS250</f>
        <v/>
      </c>
      <c r="BD250" s="620">
        <f>BH250-BC250</f>
        <v/>
      </c>
      <c r="BE250" s="479">
        <f>IF(AV250=0,"        --",BD250/BH250)</f>
        <v/>
      </c>
      <c r="BF250" s="620" t="n"/>
      <c r="BG250" s="620" t="n"/>
      <c r="BH250" s="620">
        <f>Z250+BA250+BF250</f>
        <v/>
      </c>
    </row>
    <row r="251" customFormat="1" s="34">
      <c r="A251" s="618" t="n"/>
      <c r="B251" s="619" t="n"/>
      <c r="J251" s="619" t="n"/>
      <c r="U251" s="620" t="n"/>
      <c r="X251" s="620" t="n"/>
      <c r="Y251" s="620" t="n"/>
      <c r="Z251" s="620" t="n"/>
      <c r="AA251" s="34">
        <f>T251*0.2+N251*0+O251*0.3+P251*0.5+Q251*0.6+R251*1+S251*1</f>
        <v/>
      </c>
      <c r="AB251" s="34">
        <f>T251*0.2+N251*0.2+O251*0.3+P251*0.5+Q251*0.6+R251*1+S251*1</f>
        <v/>
      </c>
      <c r="AD251" s="34">
        <f>IF($AC251&gt;0,IF(VLOOKUP($AC251,Resource!$B$2:$AE$460,6,FALSE)&gt;0,VLOOKUP($AC251,Resource!$B$2:$AE$460,6,FALSE),"--INPUT--"),"")</f>
        <v/>
      </c>
      <c r="AE251" s="34">
        <f>IF($AC251&gt;0,IF(VLOOKUP($AC251,Resource!$B$2:$AE$460,25,FALSE)&gt;0,VLOOKUP($AC251,Resource!$B$2:$AE$460,25,FALSE),"--INPUT--"),"")</f>
        <v/>
      </c>
      <c r="AG251" s="619" t="n"/>
      <c r="AH251" s="619" t="n"/>
      <c r="AJ251" s="34">
        <f>IF($AI251&gt;0,IF(VLOOKUP($AI251,Resource!$B$2:$AE$460,6,FALSE)&gt;0,VLOOKUP($AI251,Resource!$B$2:$AE$460,6,FALSE),"--INPUT--"),"")</f>
        <v/>
      </c>
      <c r="AK251" s="34">
        <f>IF($AI251&gt;0,IF(VLOOKUP($AI251,Resource!$B$2:$AE$460,25,FALSE)&gt;0,VLOOKUP($AI251,Resource!$B$2:$AE$460,25,FALSE),"--INPUT--"),"")</f>
        <v/>
      </c>
      <c r="AL251" s="619" t="n"/>
      <c r="AM251" s="619" t="n"/>
      <c r="AN251" s="34">
        <f>AA251</f>
        <v/>
      </c>
      <c r="AO251" s="621">
        <f>IF(ISNA(IF(AC251="",0,AN251*VLOOKUP(AC251,Resource!$B$2:$AE$465,8,FALSE))),0,IF(AC251="",0,AN251*VLOOKUP(AC251,Resource!$B$2:$AE$465,8,FALSE)))</f>
        <v/>
      </c>
      <c r="AP251" s="620" t="n"/>
      <c r="AQ251" s="286" t="n"/>
      <c r="AR251" s="34">
        <f>AB251</f>
        <v/>
      </c>
      <c r="AS251" s="621">
        <f>IF(ISNA(IF(AI251="",0,AR251*VLOOKUP(AI251,Resource!$B$2:$AE$465,9,FALSE))),0,IF(AI251="",0,AR251*VLOOKUP(AI251,Resource!$B$2:$AE$465,9,FALSE)))</f>
        <v/>
      </c>
      <c r="AT251" s="620" t="n"/>
      <c r="AU251" s="286" t="n"/>
      <c r="AV251" s="620">
        <f>Z251</f>
        <v/>
      </c>
      <c r="AW251" s="72" t="n"/>
      <c r="BA251" s="620" t="n"/>
      <c r="BC251" s="620">
        <f>AO251+AS251</f>
        <v/>
      </c>
      <c r="BD251" s="620">
        <f>BH251-BC251</f>
        <v/>
      </c>
      <c r="BE251" s="479">
        <f>IF(AV251=0,"        --",BD251/BH251)</f>
        <v/>
      </c>
      <c r="BF251" s="620" t="n"/>
      <c r="BG251" s="620" t="n"/>
      <c r="BH251" s="620">
        <f>Z251+BA251+BF251</f>
        <v/>
      </c>
    </row>
    <row r="252" customFormat="1" s="34">
      <c r="A252" s="618" t="n"/>
      <c r="B252" s="619" t="n"/>
      <c r="J252" s="619" t="n"/>
      <c r="U252" s="620" t="n"/>
      <c r="X252" s="620" t="n"/>
      <c r="Y252" s="620" t="n"/>
      <c r="Z252" s="620" t="n"/>
      <c r="AA252" s="34">
        <f>T252*0.2+N252*0+O252*0.3+P252*0.5+Q252*0.6+R252*1+S252*1</f>
        <v/>
      </c>
      <c r="AB252" s="34">
        <f>T252*0.2+N252*0.2+O252*0.3+P252*0.5+Q252*0.6+R252*1+S252*1</f>
        <v/>
      </c>
      <c r="AD252" s="34">
        <f>IF($AC252&gt;0,IF(VLOOKUP($AC252,Resource!$B$2:$AE$460,6,FALSE)&gt;0,VLOOKUP($AC252,Resource!$B$2:$AE$460,6,FALSE),"--INPUT--"),"")</f>
        <v/>
      </c>
      <c r="AE252" s="34">
        <f>IF($AC252&gt;0,IF(VLOOKUP($AC252,Resource!$B$2:$AE$460,25,FALSE)&gt;0,VLOOKUP($AC252,Resource!$B$2:$AE$460,25,FALSE),"--INPUT--"),"")</f>
        <v/>
      </c>
      <c r="AG252" s="619" t="n"/>
      <c r="AH252" s="619" t="n"/>
      <c r="AJ252" s="34">
        <f>IF($AI252&gt;0,IF(VLOOKUP($AI252,Resource!$B$2:$AE$460,6,FALSE)&gt;0,VLOOKUP($AI252,Resource!$B$2:$AE$460,6,FALSE),"--INPUT--"),"")</f>
        <v/>
      </c>
      <c r="AK252" s="34">
        <f>IF($AI252&gt;0,IF(VLOOKUP($AI252,Resource!$B$2:$AE$460,25,FALSE)&gt;0,VLOOKUP($AI252,Resource!$B$2:$AE$460,25,FALSE),"--INPUT--"),"")</f>
        <v/>
      </c>
      <c r="AL252" s="619" t="n"/>
      <c r="AM252" s="619" t="n"/>
      <c r="AN252" s="34">
        <f>AA252</f>
        <v/>
      </c>
      <c r="AO252" s="621">
        <f>IF(ISNA(IF(AC252="",0,AN252*VLOOKUP(AC252,Resource!$B$2:$AE$465,8,FALSE))),0,IF(AC252="",0,AN252*VLOOKUP(AC252,Resource!$B$2:$AE$465,8,FALSE)))</f>
        <v/>
      </c>
      <c r="AP252" s="620" t="n"/>
      <c r="AQ252" s="286" t="n"/>
      <c r="AR252" s="34">
        <f>AB252</f>
        <v/>
      </c>
      <c r="AS252" s="621">
        <f>IF(ISNA(IF(AI252="",0,AR252*VLOOKUP(AI252,Resource!$B$2:$AE$465,9,FALSE))),0,IF(AI252="",0,AR252*VLOOKUP(AI252,Resource!$B$2:$AE$465,9,FALSE)))</f>
        <v/>
      </c>
      <c r="AT252" s="620" t="n"/>
      <c r="AU252" s="286" t="n"/>
      <c r="AV252" s="620">
        <f>Z252</f>
        <v/>
      </c>
      <c r="AW252" s="72" t="n"/>
      <c r="BA252" s="620" t="n"/>
      <c r="BC252" s="620">
        <f>AO252+AS252</f>
        <v/>
      </c>
      <c r="BD252" s="620">
        <f>BH252-BC252</f>
        <v/>
      </c>
      <c r="BE252" s="479">
        <f>IF(AV252=0,"        --",BD252/BH252)</f>
        <v/>
      </c>
      <c r="BF252" s="620" t="n"/>
      <c r="BG252" s="620" t="n"/>
      <c r="BH252" s="620">
        <f>Z252+BA252+BF252</f>
        <v/>
      </c>
    </row>
    <row r="253" customFormat="1" s="34">
      <c r="A253" s="618" t="n"/>
      <c r="B253" s="619" t="n"/>
      <c r="J253" s="619" t="n"/>
      <c r="U253" s="620" t="n"/>
      <c r="X253" s="620" t="n"/>
      <c r="Y253" s="620" t="n"/>
      <c r="Z253" s="620" t="n"/>
      <c r="AA253" s="34">
        <f>T253*0.2+N253*0+O253*0.3+P253*0.5+Q253*0.6+R253*1+S253*1</f>
        <v/>
      </c>
      <c r="AB253" s="34">
        <f>T253*0.2+N253*0.2+O253*0.3+P253*0.5+Q253*0.6+R253*1+S253*1</f>
        <v/>
      </c>
      <c r="AD253" s="34">
        <f>IF($AC253&gt;0,IF(VLOOKUP($AC253,Resource!$B$2:$AE$460,6,FALSE)&gt;0,VLOOKUP($AC253,Resource!$B$2:$AE$460,6,FALSE),"--INPUT--"),"")</f>
        <v/>
      </c>
      <c r="AE253" s="34">
        <f>IF($AC253&gt;0,IF(VLOOKUP($AC253,Resource!$B$2:$AE$460,25,FALSE)&gt;0,VLOOKUP($AC253,Resource!$B$2:$AE$460,25,FALSE),"--INPUT--"),"")</f>
        <v/>
      </c>
      <c r="AG253" s="619" t="n"/>
      <c r="AH253" s="619" t="n"/>
      <c r="AJ253" s="34">
        <f>IF($AI253&gt;0,IF(VLOOKUP($AI253,Resource!$B$2:$AE$460,6,FALSE)&gt;0,VLOOKUP($AI253,Resource!$B$2:$AE$460,6,FALSE),"--INPUT--"),"")</f>
        <v/>
      </c>
      <c r="AK253" s="34">
        <f>IF($AI253&gt;0,IF(VLOOKUP($AI253,Resource!$B$2:$AE$460,25,FALSE)&gt;0,VLOOKUP($AI253,Resource!$B$2:$AE$460,25,FALSE),"--INPUT--"),"")</f>
        <v/>
      </c>
      <c r="AL253" s="619" t="n"/>
      <c r="AM253" s="619" t="n"/>
      <c r="AN253" s="34">
        <f>AA253</f>
        <v/>
      </c>
      <c r="AO253" s="621">
        <f>IF(ISNA(IF(AC253="",0,AN253*VLOOKUP(AC253,Resource!$B$2:$AE$465,8,FALSE))),0,IF(AC253="",0,AN253*VLOOKUP(AC253,Resource!$B$2:$AE$465,8,FALSE)))</f>
        <v/>
      </c>
      <c r="AP253" s="620" t="n"/>
      <c r="AQ253" s="286" t="n"/>
      <c r="AR253" s="34">
        <f>AB253</f>
        <v/>
      </c>
      <c r="AS253" s="621">
        <f>IF(ISNA(IF(AI253="",0,AR253*VLOOKUP(AI253,Resource!$B$2:$AE$465,9,FALSE))),0,IF(AI253="",0,AR253*VLOOKUP(AI253,Resource!$B$2:$AE$465,9,FALSE)))</f>
        <v/>
      </c>
      <c r="AT253" s="620" t="n"/>
      <c r="AU253" s="286" t="n"/>
      <c r="AV253" s="620">
        <f>Z253</f>
        <v/>
      </c>
      <c r="AW253" s="72" t="n"/>
      <c r="BA253" s="620" t="n"/>
      <c r="BC253" s="620">
        <f>AO253+AS253</f>
        <v/>
      </c>
      <c r="BD253" s="620">
        <f>BH253-BC253</f>
        <v/>
      </c>
      <c r="BE253" s="479">
        <f>IF(AV253=0,"        --",BD253/BH253)</f>
        <v/>
      </c>
      <c r="BF253" s="620" t="n"/>
      <c r="BG253" s="620" t="n"/>
      <c r="BH253" s="620">
        <f>Z253+BA253+BF253</f>
        <v/>
      </c>
    </row>
    <row r="254" customFormat="1" s="34">
      <c r="A254" s="618" t="n"/>
      <c r="B254" s="619" t="n"/>
      <c r="J254" s="619" t="n"/>
      <c r="U254" s="620" t="n"/>
      <c r="X254" s="620" t="n"/>
      <c r="Y254" s="620" t="n"/>
      <c r="Z254" s="620" t="n"/>
      <c r="AA254" s="34">
        <f>T254*0.2+N254*0+O254*0.3+P254*0.5+Q254*0.6+R254*1+S254*1</f>
        <v/>
      </c>
      <c r="AB254" s="34">
        <f>T254*0.2+N254*0.2+O254*0.3+P254*0.5+Q254*0.6+R254*1+S254*1</f>
        <v/>
      </c>
      <c r="AD254" s="34">
        <f>IF($AC254&gt;0,IF(VLOOKUP($AC254,Resource!$B$2:$AE$460,6,FALSE)&gt;0,VLOOKUP($AC254,Resource!$B$2:$AE$460,6,FALSE),"--INPUT--"),"")</f>
        <v/>
      </c>
      <c r="AE254" s="34">
        <f>IF($AC254&gt;0,IF(VLOOKUP($AC254,Resource!$B$2:$AE$460,25,FALSE)&gt;0,VLOOKUP($AC254,Resource!$B$2:$AE$460,25,FALSE),"--INPUT--"),"")</f>
        <v/>
      </c>
      <c r="AG254" s="619" t="n"/>
      <c r="AH254" s="619" t="n"/>
      <c r="AJ254" s="34">
        <f>IF($AI254&gt;0,IF(VLOOKUP($AI254,Resource!$B$2:$AE$460,6,FALSE)&gt;0,VLOOKUP($AI254,Resource!$B$2:$AE$460,6,FALSE),"--INPUT--"),"")</f>
        <v/>
      </c>
      <c r="AK254" s="34">
        <f>IF($AI254&gt;0,IF(VLOOKUP($AI254,Resource!$B$2:$AE$460,25,FALSE)&gt;0,VLOOKUP($AI254,Resource!$B$2:$AE$460,25,FALSE),"--INPUT--"),"")</f>
        <v/>
      </c>
      <c r="AL254" s="619" t="n"/>
      <c r="AM254" s="619" t="n"/>
      <c r="AN254" s="34">
        <f>AA254</f>
        <v/>
      </c>
      <c r="AO254" s="621">
        <f>IF(ISNA(IF(AC254="",0,AN254*VLOOKUP(AC254,Resource!$B$2:$AE$465,8,FALSE))),0,IF(AC254="",0,AN254*VLOOKUP(AC254,Resource!$B$2:$AE$465,8,FALSE)))</f>
        <v/>
      </c>
      <c r="AP254" s="620" t="n"/>
      <c r="AQ254" s="286" t="n"/>
      <c r="AR254" s="34">
        <f>AB254</f>
        <v/>
      </c>
      <c r="AS254" s="621">
        <f>IF(ISNA(IF(AI254="",0,AR254*VLOOKUP(AI254,Resource!$B$2:$AE$465,9,FALSE))),0,IF(AI254="",0,AR254*VLOOKUP(AI254,Resource!$B$2:$AE$465,9,FALSE)))</f>
        <v/>
      </c>
      <c r="AT254" s="620" t="n"/>
      <c r="AU254" s="286" t="n"/>
      <c r="AV254" s="620">
        <f>Z254</f>
        <v/>
      </c>
      <c r="AW254" s="72" t="n"/>
      <c r="BA254" s="620" t="n"/>
      <c r="BC254" s="620">
        <f>AO254+AS254</f>
        <v/>
      </c>
      <c r="BD254" s="620">
        <f>BH254-BC254</f>
        <v/>
      </c>
      <c r="BE254" s="479">
        <f>IF(AV254=0,"        --",BD254/BH254)</f>
        <v/>
      </c>
      <c r="BF254" s="620" t="n"/>
      <c r="BG254" s="620" t="n"/>
      <c r="BH254" s="620">
        <f>Z254+BA254+BF254</f>
        <v/>
      </c>
    </row>
    <row r="255" customFormat="1" s="34">
      <c r="A255" s="618" t="n"/>
      <c r="B255" s="619" t="n"/>
      <c r="J255" s="619" t="n"/>
      <c r="U255" s="620" t="n"/>
      <c r="X255" s="620" t="n"/>
      <c r="Y255" s="620" t="n"/>
      <c r="Z255" s="620" t="n"/>
      <c r="AA255" s="34">
        <f>T255*0.2+N255*0+O255*0.3+P255*0.5+Q255*0.6+R255*1+S255*1</f>
        <v/>
      </c>
      <c r="AB255" s="34">
        <f>T255*0.2+N255*0.2+O255*0.3+P255*0.5+Q255*0.6+R255*1+S255*1</f>
        <v/>
      </c>
      <c r="AD255" s="34">
        <f>IF($AC255&gt;0,IF(VLOOKUP($AC255,Resource!$B$2:$AE$460,6,FALSE)&gt;0,VLOOKUP($AC255,Resource!$B$2:$AE$460,6,FALSE),"--INPUT--"),"")</f>
        <v/>
      </c>
      <c r="AE255" s="34">
        <f>IF($AC255&gt;0,IF(VLOOKUP($AC255,Resource!$B$2:$AE$460,25,FALSE)&gt;0,VLOOKUP($AC255,Resource!$B$2:$AE$460,25,FALSE),"--INPUT--"),"")</f>
        <v/>
      </c>
      <c r="AG255" s="619" t="n"/>
      <c r="AH255" s="619" t="n"/>
      <c r="AJ255" s="34">
        <f>IF($AI255&gt;0,IF(VLOOKUP($AI255,Resource!$B$2:$AE$460,6,FALSE)&gt;0,VLOOKUP($AI255,Resource!$B$2:$AE$460,6,FALSE),"--INPUT--"),"")</f>
        <v/>
      </c>
      <c r="AK255" s="34">
        <f>IF($AI255&gt;0,IF(VLOOKUP($AI255,Resource!$B$2:$AE$460,25,FALSE)&gt;0,VLOOKUP($AI255,Resource!$B$2:$AE$460,25,FALSE),"--INPUT--"),"")</f>
        <v/>
      </c>
      <c r="AL255" s="619" t="n"/>
      <c r="AM255" s="619" t="n"/>
      <c r="AN255" s="34">
        <f>AA255</f>
        <v/>
      </c>
      <c r="AO255" s="621">
        <f>IF(ISNA(IF(AC255="",0,AN255*VLOOKUP(AC255,Resource!$B$2:$AE$465,8,FALSE))),0,IF(AC255="",0,AN255*VLOOKUP(AC255,Resource!$B$2:$AE$465,8,FALSE)))</f>
        <v/>
      </c>
      <c r="AP255" s="620" t="n"/>
      <c r="AQ255" s="286" t="n"/>
      <c r="AR255" s="34">
        <f>AB255</f>
        <v/>
      </c>
      <c r="AS255" s="621">
        <f>IF(ISNA(IF(AI255="",0,AR255*VLOOKUP(AI255,Resource!$B$2:$AE$465,9,FALSE))),0,IF(AI255="",0,AR255*VLOOKUP(AI255,Resource!$B$2:$AE$465,9,FALSE)))</f>
        <v/>
      </c>
      <c r="AT255" s="620" t="n"/>
      <c r="AU255" s="286" t="n"/>
      <c r="AV255" s="620">
        <f>Z255</f>
        <v/>
      </c>
      <c r="AW255" s="72" t="n"/>
      <c r="BA255" s="620" t="n"/>
      <c r="BC255" s="620">
        <f>AO255+AS255</f>
        <v/>
      </c>
      <c r="BD255" s="620">
        <f>BH255-BC255</f>
        <v/>
      </c>
      <c r="BE255" s="479">
        <f>IF(AV255=0,"        --",BD255/BH255)</f>
        <v/>
      </c>
      <c r="BF255" s="620" t="n"/>
      <c r="BG255" s="620" t="n"/>
      <c r="BH255" s="620">
        <f>Z255+BA255+BF255</f>
        <v/>
      </c>
    </row>
    <row r="256" customFormat="1" s="34">
      <c r="A256" s="618" t="n"/>
      <c r="B256" s="619" t="n"/>
      <c r="J256" s="619" t="n"/>
      <c r="U256" s="620" t="n"/>
      <c r="X256" s="620" t="n"/>
      <c r="Y256" s="620" t="n"/>
      <c r="Z256" s="620" t="n"/>
      <c r="AA256" s="34">
        <f>T256*0.2+N256*0+O256*0.3+P256*0.5+Q256*0.6+R256*1+S256*1</f>
        <v/>
      </c>
      <c r="AB256" s="34">
        <f>T256*0.2+N256*0.2+O256*0.3+P256*0.5+Q256*0.6+R256*1+S256*1</f>
        <v/>
      </c>
      <c r="AD256" s="34">
        <f>IF($AC256&gt;0,IF(VLOOKUP($AC256,Resource!$B$2:$AE$460,6,FALSE)&gt;0,VLOOKUP($AC256,Resource!$B$2:$AE$460,6,FALSE),"--INPUT--"),"")</f>
        <v/>
      </c>
      <c r="AE256" s="34">
        <f>IF($AC256&gt;0,IF(VLOOKUP($AC256,Resource!$B$2:$AE$460,25,FALSE)&gt;0,VLOOKUP($AC256,Resource!$B$2:$AE$460,25,FALSE),"--INPUT--"),"")</f>
        <v/>
      </c>
      <c r="AG256" s="619" t="n"/>
      <c r="AH256" s="619" t="n"/>
      <c r="AJ256" s="34">
        <f>IF($AI256&gt;0,IF(VLOOKUP($AI256,Resource!$B$2:$AE$460,6,FALSE)&gt;0,VLOOKUP($AI256,Resource!$B$2:$AE$460,6,FALSE),"--INPUT--"),"")</f>
        <v/>
      </c>
      <c r="AK256" s="34">
        <f>IF($AI256&gt;0,IF(VLOOKUP($AI256,Resource!$B$2:$AE$460,25,FALSE)&gt;0,VLOOKUP($AI256,Resource!$B$2:$AE$460,25,FALSE),"--INPUT--"),"")</f>
        <v/>
      </c>
      <c r="AL256" s="619" t="n"/>
      <c r="AM256" s="619" t="n"/>
      <c r="AN256" s="34">
        <f>AA256</f>
        <v/>
      </c>
      <c r="AO256" s="621">
        <f>IF(ISNA(IF(AC256="",0,AN256*VLOOKUP(AC256,Resource!$B$2:$AE$465,8,FALSE))),0,IF(AC256="",0,AN256*VLOOKUP(AC256,Resource!$B$2:$AE$465,8,FALSE)))</f>
        <v/>
      </c>
      <c r="AP256" s="620" t="n"/>
      <c r="AQ256" s="286" t="n"/>
      <c r="AR256" s="34">
        <f>AB256</f>
        <v/>
      </c>
      <c r="AS256" s="621">
        <f>IF(ISNA(IF(AI256="",0,AR256*VLOOKUP(AI256,Resource!$B$2:$AE$465,9,FALSE))),0,IF(AI256="",0,AR256*VLOOKUP(AI256,Resource!$B$2:$AE$465,9,FALSE)))</f>
        <v/>
      </c>
      <c r="AT256" s="620" t="n"/>
      <c r="AU256" s="286" t="n"/>
      <c r="AV256" s="620">
        <f>Z256</f>
        <v/>
      </c>
      <c r="AW256" s="72" t="n"/>
      <c r="BA256" s="620" t="n"/>
      <c r="BC256" s="620">
        <f>AO256+AS256</f>
        <v/>
      </c>
      <c r="BD256" s="620">
        <f>BH256-BC256</f>
        <v/>
      </c>
      <c r="BE256" s="479">
        <f>IF(AV256=0,"        --",BD256/BH256)</f>
        <v/>
      </c>
      <c r="BF256" s="620" t="n"/>
      <c r="BG256" s="620" t="n"/>
      <c r="BH256" s="620">
        <f>Z256+BA256+BF256</f>
        <v/>
      </c>
    </row>
    <row r="257" customFormat="1" s="34">
      <c r="A257" s="618" t="n"/>
      <c r="B257" s="619" t="n"/>
      <c r="J257" s="619" t="n"/>
      <c r="U257" s="620" t="n"/>
      <c r="X257" s="620" t="n"/>
      <c r="Y257" s="620" t="n"/>
      <c r="Z257" s="620" t="n"/>
      <c r="AA257" s="34">
        <f>T257*0.2+N257*0+O257*0.3+P257*0.5+Q257*0.6+R257*1+S257*1</f>
        <v/>
      </c>
      <c r="AB257" s="34">
        <f>T257*0.2+N257*0.2+O257*0.3+P257*0.5+Q257*0.6+R257*1+S257*1</f>
        <v/>
      </c>
      <c r="AD257" s="34">
        <f>IF($AC257&gt;0,IF(VLOOKUP($AC257,Resource!$B$2:$AE$460,6,FALSE)&gt;0,VLOOKUP($AC257,Resource!$B$2:$AE$460,6,FALSE),"--INPUT--"),"")</f>
        <v/>
      </c>
      <c r="AE257" s="34">
        <f>IF($AC257&gt;0,IF(VLOOKUP($AC257,Resource!$B$2:$AE$460,25,FALSE)&gt;0,VLOOKUP($AC257,Resource!$B$2:$AE$460,25,FALSE),"--INPUT--"),"")</f>
        <v/>
      </c>
      <c r="AG257" s="619" t="n"/>
      <c r="AH257" s="619" t="n"/>
      <c r="AJ257" s="34">
        <f>IF($AI257&gt;0,IF(VLOOKUP($AI257,Resource!$B$2:$AE$460,6,FALSE)&gt;0,VLOOKUP($AI257,Resource!$B$2:$AE$460,6,FALSE),"--INPUT--"),"")</f>
        <v/>
      </c>
      <c r="AK257" s="34">
        <f>IF($AI257&gt;0,IF(VLOOKUP($AI257,Resource!$B$2:$AE$460,25,FALSE)&gt;0,VLOOKUP($AI257,Resource!$B$2:$AE$460,25,FALSE),"--INPUT--"),"")</f>
        <v/>
      </c>
      <c r="AL257" s="619" t="n"/>
      <c r="AM257" s="619" t="n"/>
      <c r="AN257" s="34">
        <f>AA257</f>
        <v/>
      </c>
      <c r="AO257" s="621">
        <f>IF(ISNA(IF(AC257="",0,AN257*VLOOKUP(AC257,Resource!$B$2:$AE$465,8,FALSE))),0,IF(AC257="",0,AN257*VLOOKUP(AC257,Resource!$B$2:$AE$465,8,FALSE)))</f>
        <v/>
      </c>
      <c r="AP257" s="620" t="n"/>
      <c r="AQ257" s="286" t="n"/>
      <c r="AR257" s="34">
        <f>AB257</f>
        <v/>
      </c>
      <c r="AS257" s="621">
        <f>IF(ISNA(IF(AI257="",0,AR257*VLOOKUP(AI257,Resource!$B$2:$AE$465,9,FALSE))),0,IF(AI257="",0,AR257*VLOOKUP(AI257,Resource!$B$2:$AE$465,9,FALSE)))</f>
        <v/>
      </c>
      <c r="AT257" s="620" t="n"/>
      <c r="AU257" s="286" t="n"/>
      <c r="AV257" s="620">
        <f>Z257</f>
        <v/>
      </c>
      <c r="AW257" s="72" t="n"/>
      <c r="BA257" s="620" t="n"/>
      <c r="BC257" s="620">
        <f>AO257+AS257</f>
        <v/>
      </c>
      <c r="BD257" s="620">
        <f>BH257-BC257</f>
        <v/>
      </c>
      <c r="BE257" s="479">
        <f>IF(AV257=0,"        --",BD257/BH257)</f>
        <v/>
      </c>
      <c r="BF257" s="620" t="n"/>
      <c r="BG257" s="620" t="n"/>
      <c r="BH257" s="620">
        <f>Z257+BA257+BF257</f>
        <v/>
      </c>
    </row>
    <row r="258" customFormat="1" s="34">
      <c r="A258" s="618" t="n"/>
      <c r="B258" s="619" t="n"/>
      <c r="J258" s="619" t="n"/>
      <c r="U258" s="620" t="n"/>
      <c r="X258" s="620" t="n"/>
      <c r="Y258" s="620" t="n"/>
      <c r="Z258" s="620" t="n"/>
      <c r="AA258" s="34">
        <f>T258*0.2+N258*0+O258*0.3+P258*0.5+Q258*0.6+R258*1+S258*1</f>
        <v/>
      </c>
      <c r="AB258" s="34">
        <f>T258*0.2+N258*0.2+O258*0.3+P258*0.5+Q258*0.6+R258*1+S258*1</f>
        <v/>
      </c>
      <c r="AD258" s="34">
        <f>IF($AC258&gt;0,IF(VLOOKUP($AC258,Resource!$B$2:$AE$460,6,FALSE)&gt;0,VLOOKUP($AC258,Resource!$B$2:$AE$460,6,FALSE),"--INPUT--"),"")</f>
        <v/>
      </c>
      <c r="AE258" s="34">
        <f>IF($AC258&gt;0,IF(VLOOKUP($AC258,Resource!$B$2:$AE$460,25,FALSE)&gt;0,VLOOKUP($AC258,Resource!$B$2:$AE$460,25,FALSE),"--INPUT--"),"")</f>
        <v/>
      </c>
      <c r="AG258" s="619" t="n"/>
      <c r="AH258" s="619" t="n"/>
      <c r="AJ258" s="34">
        <f>IF($AI258&gt;0,IF(VLOOKUP($AI258,Resource!$B$2:$AE$460,6,FALSE)&gt;0,VLOOKUP($AI258,Resource!$B$2:$AE$460,6,FALSE),"--INPUT--"),"")</f>
        <v/>
      </c>
      <c r="AK258" s="34">
        <f>IF($AI258&gt;0,IF(VLOOKUP($AI258,Resource!$B$2:$AE$460,25,FALSE)&gt;0,VLOOKUP($AI258,Resource!$B$2:$AE$460,25,FALSE),"--INPUT--"),"")</f>
        <v/>
      </c>
      <c r="AL258" s="619" t="n"/>
      <c r="AM258" s="619" t="n"/>
      <c r="AN258" s="34">
        <f>AA258</f>
        <v/>
      </c>
      <c r="AO258" s="621">
        <f>IF(ISNA(IF(AC258="",0,AN258*VLOOKUP(AC258,Resource!$B$2:$AE$465,8,FALSE))),0,IF(AC258="",0,AN258*VLOOKUP(AC258,Resource!$B$2:$AE$465,8,FALSE)))</f>
        <v/>
      </c>
      <c r="AP258" s="620" t="n"/>
      <c r="AQ258" s="286" t="n"/>
      <c r="AR258" s="34">
        <f>AB258</f>
        <v/>
      </c>
      <c r="AS258" s="621">
        <f>IF(ISNA(IF(AI258="",0,AR258*VLOOKUP(AI258,Resource!$B$2:$AE$465,9,FALSE))),0,IF(AI258="",0,AR258*VLOOKUP(AI258,Resource!$B$2:$AE$465,9,FALSE)))</f>
        <v/>
      </c>
      <c r="AT258" s="620" t="n"/>
      <c r="AU258" s="286" t="n"/>
      <c r="AV258" s="620">
        <f>Z258</f>
        <v/>
      </c>
      <c r="AW258" s="72" t="n"/>
      <c r="BA258" s="620" t="n"/>
      <c r="BC258" s="620">
        <f>AO258+AS258</f>
        <v/>
      </c>
      <c r="BD258" s="620">
        <f>BH258-BC258</f>
        <v/>
      </c>
      <c r="BE258" s="479">
        <f>IF(AV258=0,"        --",BD258/BH258)</f>
        <v/>
      </c>
      <c r="BF258" s="620" t="n"/>
      <c r="BG258" s="620" t="n"/>
      <c r="BH258" s="620">
        <f>Z258+BA258+BF258</f>
        <v/>
      </c>
    </row>
    <row r="259" customFormat="1" s="34">
      <c r="A259" s="618" t="n"/>
      <c r="B259" s="619" t="n"/>
      <c r="J259" s="619" t="n"/>
      <c r="U259" s="620" t="n"/>
      <c r="X259" s="620" t="n"/>
      <c r="Y259" s="620" t="n"/>
      <c r="Z259" s="620" t="n"/>
      <c r="AA259" s="34">
        <f>T259*0.2+N259*0+O259*0.3+P259*0.5+Q259*0.6+R259*1+S259*1</f>
        <v/>
      </c>
      <c r="AB259" s="34">
        <f>T259*0.2+N259*0.2+O259*0.3+P259*0.5+Q259*0.6+R259*1+S259*1</f>
        <v/>
      </c>
      <c r="AD259" s="34">
        <f>IF($AC259&gt;0,IF(VLOOKUP($AC259,Resource!$B$2:$AE$460,6,FALSE)&gt;0,VLOOKUP($AC259,Resource!$B$2:$AE$460,6,FALSE),"--INPUT--"),"")</f>
        <v/>
      </c>
      <c r="AE259" s="34">
        <f>IF($AC259&gt;0,IF(VLOOKUP($AC259,Resource!$B$2:$AE$460,25,FALSE)&gt;0,VLOOKUP($AC259,Resource!$B$2:$AE$460,25,FALSE),"--INPUT--"),"")</f>
        <v/>
      </c>
      <c r="AG259" s="619" t="n"/>
      <c r="AH259" s="619" t="n"/>
      <c r="AJ259" s="34">
        <f>IF($AI259&gt;0,IF(VLOOKUP($AI259,Resource!$B$2:$AE$460,6,FALSE)&gt;0,VLOOKUP($AI259,Resource!$B$2:$AE$460,6,FALSE),"--INPUT--"),"")</f>
        <v/>
      </c>
      <c r="AK259" s="34">
        <f>IF($AI259&gt;0,IF(VLOOKUP($AI259,Resource!$B$2:$AE$460,25,FALSE)&gt;0,VLOOKUP($AI259,Resource!$B$2:$AE$460,25,FALSE),"--INPUT--"),"")</f>
        <v/>
      </c>
      <c r="AL259" s="619" t="n"/>
      <c r="AM259" s="619" t="n"/>
      <c r="AN259" s="34">
        <f>AA259</f>
        <v/>
      </c>
      <c r="AO259" s="621">
        <f>IF(ISNA(IF(AC259="",0,AN259*VLOOKUP(AC259,Resource!$B$2:$AE$465,8,FALSE))),0,IF(AC259="",0,AN259*VLOOKUP(AC259,Resource!$B$2:$AE$465,8,FALSE)))</f>
        <v/>
      </c>
      <c r="AP259" s="620" t="n"/>
      <c r="AQ259" s="286" t="n"/>
      <c r="AR259" s="34">
        <f>AB259</f>
        <v/>
      </c>
      <c r="AS259" s="621">
        <f>IF(ISNA(IF(AI259="",0,AR259*VLOOKUP(AI259,Resource!$B$2:$AE$465,9,FALSE))),0,IF(AI259="",0,AR259*VLOOKUP(AI259,Resource!$B$2:$AE$465,9,FALSE)))</f>
        <v/>
      </c>
      <c r="AT259" s="620" t="n"/>
      <c r="AU259" s="286" t="n"/>
      <c r="AV259" s="620">
        <f>Z259</f>
        <v/>
      </c>
      <c r="AW259" s="72" t="n"/>
      <c r="BA259" s="620" t="n"/>
      <c r="BC259" s="620">
        <f>AO259+AS259</f>
        <v/>
      </c>
      <c r="BD259" s="620">
        <f>BH259-BC259</f>
        <v/>
      </c>
      <c r="BE259" s="479">
        <f>IF(AV259=0,"        --",BD259/BH259)</f>
        <v/>
      </c>
      <c r="BF259" s="620" t="n"/>
      <c r="BG259" s="620" t="n"/>
      <c r="BH259" s="620">
        <f>Z259+BA259+BF259</f>
        <v/>
      </c>
    </row>
    <row r="260" customFormat="1" s="34">
      <c r="A260" s="618" t="n"/>
      <c r="B260" s="619" t="n"/>
      <c r="J260" s="619" t="n"/>
      <c r="U260" s="620" t="n"/>
      <c r="X260" s="620" t="n"/>
      <c r="Y260" s="620" t="n"/>
      <c r="Z260" s="620" t="n"/>
      <c r="AA260" s="34">
        <f>T260*0.2+N260*0+O260*0.3+P260*0.5+Q260*0.6+R260*1+S260*1</f>
        <v/>
      </c>
      <c r="AB260" s="34">
        <f>T260*0.2+N260*0.2+O260*0.3+P260*0.5+Q260*0.6+R260*1+S260*1</f>
        <v/>
      </c>
      <c r="AD260" s="34">
        <f>IF($AC260&gt;0,IF(VLOOKUP($AC260,Resource!$B$2:$AE$460,6,FALSE)&gt;0,VLOOKUP($AC260,Resource!$B$2:$AE$460,6,FALSE),"--INPUT--"),"")</f>
        <v/>
      </c>
      <c r="AE260" s="34">
        <f>IF($AC260&gt;0,IF(VLOOKUP($AC260,Resource!$B$2:$AE$460,25,FALSE)&gt;0,VLOOKUP($AC260,Resource!$B$2:$AE$460,25,FALSE),"--INPUT--"),"")</f>
        <v/>
      </c>
      <c r="AG260" s="619" t="n"/>
      <c r="AH260" s="619" t="n"/>
      <c r="AJ260" s="34">
        <f>IF($AI260&gt;0,IF(VLOOKUP($AI260,Resource!$B$2:$AE$460,6,FALSE)&gt;0,VLOOKUP($AI260,Resource!$B$2:$AE$460,6,FALSE),"--INPUT--"),"")</f>
        <v/>
      </c>
      <c r="AK260" s="34">
        <f>IF($AI260&gt;0,IF(VLOOKUP($AI260,Resource!$B$2:$AE$460,25,FALSE)&gt;0,VLOOKUP($AI260,Resource!$B$2:$AE$460,25,FALSE),"--INPUT--"),"")</f>
        <v/>
      </c>
      <c r="AL260" s="619" t="n"/>
      <c r="AM260" s="619" t="n"/>
      <c r="AN260" s="34">
        <f>AA260</f>
        <v/>
      </c>
      <c r="AO260" s="621">
        <f>IF(ISNA(IF(AC260="",0,AN260*VLOOKUP(AC260,Resource!$B$2:$AE$465,8,FALSE))),0,IF(AC260="",0,AN260*VLOOKUP(AC260,Resource!$B$2:$AE$465,8,FALSE)))</f>
        <v/>
      </c>
      <c r="AP260" s="620" t="n"/>
      <c r="AQ260" s="286" t="n"/>
      <c r="AR260" s="34">
        <f>AB260</f>
        <v/>
      </c>
      <c r="AS260" s="621">
        <f>IF(ISNA(IF(AI260="",0,AR260*VLOOKUP(AI260,Resource!$B$2:$AE$465,9,FALSE))),0,IF(AI260="",0,AR260*VLOOKUP(AI260,Resource!$B$2:$AE$465,9,FALSE)))</f>
        <v/>
      </c>
      <c r="AT260" s="620" t="n"/>
      <c r="AU260" s="286" t="n"/>
      <c r="AV260" s="620">
        <f>Z260</f>
        <v/>
      </c>
      <c r="AW260" s="72" t="n"/>
      <c r="BA260" s="620" t="n"/>
      <c r="BC260" s="620">
        <f>AO260+AS260</f>
        <v/>
      </c>
      <c r="BD260" s="620">
        <f>BH260-BC260</f>
        <v/>
      </c>
      <c r="BE260" s="479">
        <f>IF(AV260=0,"        --",BD260/BH260)</f>
        <v/>
      </c>
      <c r="BF260" s="620" t="n"/>
      <c r="BG260" s="620" t="n"/>
      <c r="BH260" s="620">
        <f>Z260+BA260+BF260</f>
        <v/>
      </c>
    </row>
    <row r="261" customFormat="1" s="34">
      <c r="A261" s="618" t="n"/>
      <c r="B261" s="619" t="n"/>
      <c r="J261" s="619" t="n"/>
      <c r="U261" s="620" t="n"/>
      <c r="X261" s="620" t="n"/>
      <c r="Y261" s="620" t="n"/>
      <c r="Z261" s="620" t="n"/>
      <c r="AA261" s="34">
        <f>T261*0.2+N261*0+O261*0.3+P261*0.5+Q261*0.6+R261*1+S261*1</f>
        <v/>
      </c>
      <c r="AB261" s="34">
        <f>T261*0.2+N261*0.2+O261*0.3+P261*0.5+Q261*0.6+R261*1+S261*1</f>
        <v/>
      </c>
      <c r="AD261" s="34">
        <f>IF($AC261&gt;0,IF(VLOOKUP($AC261,Resource!$B$2:$AE$460,6,FALSE)&gt;0,VLOOKUP($AC261,Resource!$B$2:$AE$460,6,FALSE),"--INPUT--"),"")</f>
        <v/>
      </c>
      <c r="AE261" s="34">
        <f>IF($AC261&gt;0,IF(VLOOKUP($AC261,Resource!$B$2:$AE$460,25,FALSE)&gt;0,VLOOKUP($AC261,Resource!$B$2:$AE$460,25,FALSE),"--INPUT--"),"")</f>
        <v/>
      </c>
      <c r="AG261" s="619" t="n"/>
      <c r="AH261" s="619" t="n"/>
      <c r="AJ261" s="34">
        <f>IF($AI261&gt;0,IF(VLOOKUP($AI261,Resource!$B$2:$AE$460,6,FALSE)&gt;0,VLOOKUP($AI261,Resource!$B$2:$AE$460,6,FALSE),"--INPUT--"),"")</f>
        <v/>
      </c>
      <c r="AK261" s="34">
        <f>IF($AI261&gt;0,IF(VLOOKUP($AI261,Resource!$B$2:$AE$460,25,FALSE)&gt;0,VLOOKUP($AI261,Resource!$B$2:$AE$460,25,FALSE),"--INPUT--"),"")</f>
        <v/>
      </c>
      <c r="AL261" s="619" t="n"/>
      <c r="AM261" s="619" t="n"/>
      <c r="AN261" s="34">
        <f>AA261</f>
        <v/>
      </c>
      <c r="AO261" s="621">
        <f>IF(ISNA(IF(AC261="",0,AN261*VLOOKUP(AC261,Resource!$B$2:$AE$465,8,FALSE))),0,IF(AC261="",0,AN261*VLOOKUP(AC261,Resource!$B$2:$AE$465,8,FALSE)))</f>
        <v/>
      </c>
      <c r="AP261" s="620" t="n"/>
      <c r="AQ261" s="286" t="n"/>
      <c r="AR261" s="34">
        <f>AB261</f>
        <v/>
      </c>
      <c r="AS261" s="621">
        <f>IF(ISNA(IF(AI261="",0,AR261*VLOOKUP(AI261,Resource!$B$2:$AE$465,9,FALSE))),0,IF(AI261="",0,AR261*VLOOKUP(AI261,Resource!$B$2:$AE$465,9,FALSE)))</f>
        <v/>
      </c>
      <c r="AT261" s="620" t="n"/>
      <c r="AU261" s="286" t="n"/>
      <c r="AV261" s="620">
        <f>Z261</f>
        <v/>
      </c>
      <c r="AW261" s="72" t="n"/>
      <c r="BA261" s="620" t="n"/>
      <c r="BC261" s="620">
        <f>AO261+AS261</f>
        <v/>
      </c>
      <c r="BD261" s="620">
        <f>BH261-BC261</f>
        <v/>
      </c>
      <c r="BE261" s="479">
        <f>IF(AV261=0,"        --",BD261/BH261)</f>
        <v/>
      </c>
      <c r="BF261" s="620" t="n"/>
      <c r="BG261" s="620" t="n"/>
      <c r="BH261" s="620">
        <f>Z261+BA261+BF261</f>
        <v/>
      </c>
    </row>
    <row r="262" customFormat="1" s="34">
      <c r="A262" s="618" t="n"/>
      <c r="B262" s="619" t="n"/>
      <c r="J262" s="619" t="n"/>
      <c r="U262" s="620" t="n"/>
      <c r="X262" s="620" t="n"/>
      <c r="Y262" s="620" t="n"/>
      <c r="Z262" s="620" t="n"/>
      <c r="AA262" s="34">
        <f>T262*0.2+N262*0+O262*0.3+P262*0.5+Q262*0.6+R262*1+S262*1</f>
        <v/>
      </c>
      <c r="AB262" s="34">
        <f>T262*0.2+N262*0.2+O262*0.3+P262*0.5+Q262*0.6+R262*1+S262*1</f>
        <v/>
      </c>
      <c r="AD262" s="34">
        <f>IF($AC262&gt;0,IF(VLOOKUP($AC262,Resource!$B$2:$AE$460,6,FALSE)&gt;0,VLOOKUP($AC262,Resource!$B$2:$AE$460,6,FALSE),"--INPUT--"),"")</f>
        <v/>
      </c>
      <c r="AE262" s="34">
        <f>IF($AC262&gt;0,IF(VLOOKUP($AC262,Resource!$B$2:$AE$460,25,FALSE)&gt;0,VLOOKUP($AC262,Resource!$B$2:$AE$460,25,FALSE),"--INPUT--"),"")</f>
        <v/>
      </c>
      <c r="AG262" s="619" t="n"/>
      <c r="AH262" s="619" t="n"/>
      <c r="AJ262" s="34">
        <f>IF($AI262&gt;0,IF(VLOOKUP($AI262,Resource!$B$2:$AE$460,6,FALSE)&gt;0,VLOOKUP($AI262,Resource!$B$2:$AE$460,6,FALSE),"--INPUT--"),"")</f>
        <v/>
      </c>
      <c r="AK262" s="34">
        <f>IF($AI262&gt;0,IF(VLOOKUP($AI262,Resource!$B$2:$AE$460,25,FALSE)&gt;0,VLOOKUP($AI262,Resource!$B$2:$AE$460,25,FALSE),"--INPUT--"),"")</f>
        <v/>
      </c>
      <c r="AL262" s="619" t="n"/>
      <c r="AM262" s="619" t="n"/>
      <c r="AN262" s="34">
        <f>AA262</f>
        <v/>
      </c>
      <c r="AO262" s="621">
        <f>IF(ISNA(IF(AC262="",0,AN262*VLOOKUP(AC262,Resource!$B$2:$AE$465,8,FALSE))),0,IF(AC262="",0,AN262*VLOOKUP(AC262,Resource!$B$2:$AE$465,8,FALSE)))</f>
        <v/>
      </c>
      <c r="AP262" s="620" t="n"/>
      <c r="AQ262" s="286" t="n"/>
      <c r="AR262" s="34">
        <f>AB262</f>
        <v/>
      </c>
      <c r="AS262" s="621">
        <f>IF(ISNA(IF(AI262="",0,AR262*VLOOKUP(AI262,Resource!$B$2:$AE$465,9,FALSE))),0,IF(AI262="",0,AR262*VLOOKUP(AI262,Resource!$B$2:$AE$465,9,FALSE)))</f>
        <v/>
      </c>
      <c r="AT262" s="620" t="n"/>
      <c r="AU262" s="286" t="n"/>
      <c r="AV262" s="620">
        <f>Z262</f>
        <v/>
      </c>
      <c r="AW262" s="72" t="n"/>
      <c r="BA262" s="620" t="n"/>
      <c r="BC262" s="620">
        <f>AO262+AS262</f>
        <v/>
      </c>
      <c r="BD262" s="620">
        <f>BH262-BC262</f>
        <v/>
      </c>
      <c r="BE262" s="479">
        <f>IF(AV262=0,"        --",BD262/BH262)</f>
        <v/>
      </c>
      <c r="BF262" s="620" t="n"/>
      <c r="BG262" s="620" t="n"/>
      <c r="BH262" s="620">
        <f>Z262+BA262+BF262</f>
        <v/>
      </c>
    </row>
    <row r="263" customFormat="1" s="34">
      <c r="A263" s="618" t="n"/>
      <c r="B263" s="619" t="n"/>
      <c r="J263" s="619" t="n"/>
      <c r="U263" s="620" t="n"/>
      <c r="X263" s="620" t="n"/>
      <c r="Y263" s="620" t="n"/>
      <c r="Z263" s="620" t="n"/>
      <c r="AA263" s="34">
        <f>T263*0.2+N263*0+O263*0.3+P263*0.5+Q263*0.6+R263*1+S263*1</f>
        <v/>
      </c>
      <c r="AB263" s="34">
        <f>T263*0.2+N263*0.2+O263*0.3+P263*0.5+Q263*0.6+R263*1+S263*1</f>
        <v/>
      </c>
      <c r="AD263" s="34">
        <f>IF($AC263&gt;0,IF(VLOOKUP($AC263,Resource!$B$2:$AE$460,6,FALSE)&gt;0,VLOOKUP($AC263,Resource!$B$2:$AE$460,6,FALSE),"--INPUT--"),"")</f>
        <v/>
      </c>
      <c r="AE263" s="34">
        <f>IF($AC263&gt;0,IF(VLOOKUP($AC263,Resource!$B$2:$AE$460,25,FALSE)&gt;0,VLOOKUP($AC263,Resource!$B$2:$AE$460,25,FALSE),"--INPUT--"),"")</f>
        <v/>
      </c>
      <c r="AG263" s="619" t="n"/>
      <c r="AH263" s="619" t="n"/>
      <c r="AJ263" s="34">
        <f>IF($AI263&gt;0,IF(VLOOKUP($AI263,Resource!$B$2:$AE$460,6,FALSE)&gt;0,VLOOKUP($AI263,Resource!$B$2:$AE$460,6,FALSE),"--INPUT--"),"")</f>
        <v/>
      </c>
      <c r="AK263" s="34">
        <f>IF($AI263&gt;0,IF(VLOOKUP($AI263,Resource!$B$2:$AE$460,25,FALSE)&gt;0,VLOOKUP($AI263,Resource!$B$2:$AE$460,25,FALSE),"--INPUT--"),"")</f>
        <v/>
      </c>
      <c r="AL263" s="619" t="n"/>
      <c r="AM263" s="619" t="n"/>
      <c r="AN263" s="34">
        <f>AA263</f>
        <v/>
      </c>
      <c r="AO263" s="621">
        <f>IF(ISNA(IF(AC263="",0,AN263*VLOOKUP(AC263,Resource!$B$2:$AE$465,8,FALSE))),0,IF(AC263="",0,AN263*VLOOKUP(AC263,Resource!$B$2:$AE$465,8,FALSE)))</f>
        <v/>
      </c>
      <c r="AP263" s="620" t="n"/>
      <c r="AQ263" s="286" t="n"/>
      <c r="AR263" s="34">
        <f>AB263</f>
        <v/>
      </c>
      <c r="AS263" s="621">
        <f>IF(ISNA(IF(AI263="",0,AR263*VLOOKUP(AI263,Resource!$B$2:$AE$465,9,FALSE))),0,IF(AI263="",0,AR263*VLOOKUP(AI263,Resource!$B$2:$AE$465,9,FALSE)))</f>
        <v/>
      </c>
      <c r="AT263" s="620" t="n"/>
      <c r="AU263" s="286" t="n"/>
      <c r="AV263" s="620">
        <f>Z263</f>
        <v/>
      </c>
      <c r="AW263" s="72" t="n"/>
      <c r="BA263" s="620" t="n"/>
      <c r="BC263" s="620">
        <f>AO263+AS263</f>
        <v/>
      </c>
      <c r="BD263" s="620">
        <f>BH263-BC263</f>
        <v/>
      </c>
      <c r="BE263" s="479">
        <f>IF(AV263=0,"        --",BD263/BH263)</f>
        <v/>
      </c>
      <c r="BF263" s="620" t="n"/>
      <c r="BG263" s="620" t="n"/>
      <c r="BH263" s="620">
        <f>Z263+BA263+BF263</f>
        <v/>
      </c>
    </row>
    <row r="264" customFormat="1" s="34">
      <c r="A264" s="618" t="n"/>
      <c r="B264" s="619" t="n"/>
      <c r="J264" s="619" t="n"/>
      <c r="U264" s="620" t="n"/>
      <c r="X264" s="620" t="n"/>
      <c r="Y264" s="620" t="n"/>
      <c r="Z264" s="620" t="n"/>
      <c r="AA264" s="34">
        <f>T264*0.2+N264*0+O264*0.3+P264*0.5+Q264*0.6+R264*1+S264*1</f>
        <v/>
      </c>
      <c r="AB264" s="34">
        <f>T264*0.2+N264*0.2+O264*0.3+P264*0.5+Q264*0.6+R264*1+S264*1</f>
        <v/>
      </c>
      <c r="AD264" s="34">
        <f>IF($AC264&gt;0,IF(VLOOKUP($AC264,Resource!$B$2:$AE$460,6,FALSE)&gt;0,VLOOKUP($AC264,Resource!$B$2:$AE$460,6,FALSE),"--INPUT--"),"")</f>
        <v/>
      </c>
      <c r="AE264" s="34">
        <f>IF($AC264&gt;0,IF(VLOOKUP($AC264,Resource!$B$2:$AE$460,25,FALSE)&gt;0,VLOOKUP($AC264,Resource!$B$2:$AE$460,25,FALSE),"--INPUT--"),"")</f>
        <v/>
      </c>
      <c r="AG264" s="619" t="n"/>
      <c r="AH264" s="619" t="n"/>
      <c r="AJ264" s="34">
        <f>IF($AI264&gt;0,IF(VLOOKUP($AI264,Resource!$B$2:$AE$460,6,FALSE)&gt;0,VLOOKUP($AI264,Resource!$B$2:$AE$460,6,FALSE),"--INPUT--"),"")</f>
        <v/>
      </c>
      <c r="AK264" s="34">
        <f>IF($AI264&gt;0,IF(VLOOKUP($AI264,Resource!$B$2:$AE$460,25,FALSE)&gt;0,VLOOKUP($AI264,Resource!$B$2:$AE$460,25,FALSE),"--INPUT--"),"")</f>
        <v/>
      </c>
      <c r="AL264" s="619" t="n"/>
      <c r="AM264" s="619" t="n"/>
      <c r="AN264" s="34">
        <f>AA264</f>
        <v/>
      </c>
      <c r="AO264" s="621">
        <f>IF(ISNA(IF(AC264="",0,AN264*VLOOKUP(AC264,Resource!$B$2:$AE$465,8,FALSE))),0,IF(AC264="",0,AN264*VLOOKUP(AC264,Resource!$B$2:$AE$465,8,FALSE)))</f>
        <v/>
      </c>
      <c r="AP264" s="620" t="n"/>
      <c r="AQ264" s="286" t="n"/>
      <c r="AR264" s="34">
        <f>AB264</f>
        <v/>
      </c>
      <c r="AS264" s="621">
        <f>IF(ISNA(IF(AI264="",0,AR264*VLOOKUP(AI264,Resource!$B$2:$AE$465,9,FALSE))),0,IF(AI264="",0,AR264*VLOOKUP(AI264,Resource!$B$2:$AE$465,9,FALSE)))</f>
        <v/>
      </c>
      <c r="AT264" s="620" t="n"/>
      <c r="AU264" s="286" t="n"/>
      <c r="AV264" s="620">
        <f>Z264</f>
        <v/>
      </c>
      <c r="AW264" s="72" t="n"/>
      <c r="BA264" s="620" t="n"/>
      <c r="BC264" s="620">
        <f>AO264+AS264</f>
        <v/>
      </c>
      <c r="BD264" s="620">
        <f>BH264-BC264</f>
        <v/>
      </c>
      <c r="BE264" s="479">
        <f>IF(AV264=0,"        --",BD264/BH264)</f>
        <v/>
      </c>
      <c r="BF264" s="620" t="n"/>
      <c r="BG264" s="620" t="n"/>
      <c r="BH264" s="620">
        <f>Z264+BA264+BF264</f>
        <v/>
      </c>
    </row>
    <row r="265" customFormat="1" s="34">
      <c r="A265" s="618" t="n"/>
      <c r="B265" s="619" t="n"/>
      <c r="J265" s="619" t="n"/>
      <c r="U265" s="620" t="n"/>
      <c r="X265" s="620" t="n"/>
      <c r="Y265" s="620" t="n"/>
      <c r="Z265" s="620" t="n"/>
      <c r="AA265" s="34">
        <f>T265*0.2+N265*0+O265*0.3+P265*0.5+Q265*0.6+R265*1+S265*1</f>
        <v/>
      </c>
      <c r="AB265" s="34">
        <f>T265*0.2+N265*0.2+O265*0.3+P265*0.5+Q265*0.6+R265*1+S265*1</f>
        <v/>
      </c>
      <c r="AD265" s="34">
        <f>IF($AC265&gt;0,IF(VLOOKUP($AC265,Resource!$B$2:$AE$460,6,FALSE)&gt;0,VLOOKUP($AC265,Resource!$B$2:$AE$460,6,FALSE),"--INPUT--"),"")</f>
        <v/>
      </c>
      <c r="AE265" s="34">
        <f>IF($AC265&gt;0,IF(VLOOKUP($AC265,Resource!$B$2:$AE$460,25,FALSE)&gt;0,VLOOKUP($AC265,Resource!$B$2:$AE$460,25,FALSE),"--INPUT--"),"")</f>
        <v/>
      </c>
      <c r="AG265" s="619" t="n"/>
      <c r="AH265" s="619" t="n"/>
      <c r="AJ265" s="34">
        <f>IF($AI265&gt;0,IF(VLOOKUP($AI265,Resource!$B$2:$AE$460,6,FALSE)&gt;0,VLOOKUP($AI265,Resource!$B$2:$AE$460,6,FALSE),"--INPUT--"),"")</f>
        <v/>
      </c>
      <c r="AK265" s="34">
        <f>IF($AI265&gt;0,IF(VLOOKUP($AI265,Resource!$B$2:$AE$460,25,FALSE)&gt;0,VLOOKUP($AI265,Resource!$B$2:$AE$460,25,FALSE),"--INPUT--"),"")</f>
        <v/>
      </c>
      <c r="AL265" s="619" t="n"/>
      <c r="AM265" s="619" t="n"/>
      <c r="AN265" s="34">
        <f>AA265</f>
        <v/>
      </c>
      <c r="AO265" s="621">
        <f>IF(ISNA(IF(AC265="",0,AN265*VLOOKUP(AC265,Resource!$B$2:$AE$465,8,FALSE))),0,IF(AC265="",0,AN265*VLOOKUP(AC265,Resource!$B$2:$AE$465,8,FALSE)))</f>
        <v/>
      </c>
      <c r="AP265" s="620" t="n"/>
      <c r="AQ265" s="286" t="n"/>
      <c r="AR265" s="34">
        <f>AB265</f>
        <v/>
      </c>
      <c r="AS265" s="621">
        <f>IF(ISNA(IF(AI265="",0,AR265*VLOOKUP(AI265,Resource!$B$2:$AE$465,9,FALSE))),0,IF(AI265="",0,AR265*VLOOKUP(AI265,Resource!$B$2:$AE$465,9,FALSE)))</f>
        <v/>
      </c>
      <c r="AT265" s="620" t="n"/>
      <c r="AU265" s="286" t="n"/>
      <c r="AV265" s="620">
        <f>Z265</f>
        <v/>
      </c>
      <c r="AW265" s="72" t="n"/>
      <c r="BA265" s="620" t="n"/>
      <c r="BC265" s="620">
        <f>AO265+AS265</f>
        <v/>
      </c>
      <c r="BD265" s="620">
        <f>BH265-BC265</f>
        <v/>
      </c>
      <c r="BE265" s="479">
        <f>IF(AV265=0,"        --",BD265/BH265)</f>
        <v/>
      </c>
      <c r="BF265" s="620" t="n"/>
      <c r="BG265" s="620" t="n"/>
      <c r="BH265" s="620">
        <f>Z265+BA265+BF265</f>
        <v/>
      </c>
    </row>
    <row r="266" customFormat="1" s="34">
      <c r="A266" s="618" t="n"/>
      <c r="B266" s="619" t="n"/>
      <c r="J266" s="619" t="n"/>
      <c r="U266" s="620" t="n"/>
      <c r="X266" s="620" t="n"/>
      <c r="Y266" s="620" t="n"/>
      <c r="Z266" s="620" t="n"/>
      <c r="AA266" s="34">
        <f>T266*0.2+N266*0+O266*0.3+P266*0.5+Q266*0.6+R266*1+S266*1</f>
        <v/>
      </c>
      <c r="AB266" s="34">
        <f>T266*0.2+N266*0.2+O266*0.3+P266*0.5+Q266*0.6+R266*1+S266*1</f>
        <v/>
      </c>
      <c r="AD266" s="34">
        <f>IF($AC266&gt;0,IF(VLOOKUP($AC266,Resource!$B$2:$AE$460,6,FALSE)&gt;0,VLOOKUP($AC266,Resource!$B$2:$AE$460,6,FALSE),"--INPUT--"),"")</f>
        <v/>
      </c>
      <c r="AE266" s="34">
        <f>IF($AC266&gt;0,IF(VLOOKUP($AC266,Resource!$B$2:$AE$460,25,FALSE)&gt;0,VLOOKUP($AC266,Resource!$B$2:$AE$460,25,FALSE),"--INPUT--"),"")</f>
        <v/>
      </c>
      <c r="AG266" s="619" t="n"/>
      <c r="AH266" s="619" t="n"/>
      <c r="AJ266" s="34">
        <f>IF($AI266&gt;0,IF(VLOOKUP($AI266,Resource!$B$2:$AE$460,6,FALSE)&gt;0,VLOOKUP($AI266,Resource!$B$2:$AE$460,6,FALSE),"--INPUT--"),"")</f>
        <v/>
      </c>
      <c r="AK266" s="34">
        <f>IF($AI266&gt;0,IF(VLOOKUP($AI266,Resource!$B$2:$AE$460,25,FALSE)&gt;0,VLOOKUP($AI266,Resource!$B$2:$AE$460,25,FALSE),"--INPUT--"),"")</f>
        <v/>
      </c>
      <c r="AL266" s="619" t="n"/>
      <c r="AM266" s="619" t="n"/>
      <c r="AN266" s="34">
        <f>AA266</f>
        <v/>
      </c>
      <c r="AO266" s="621">
        <f>IF(ISNA(IF(AC266="",0,AN266*VLOOKUP(AC266,Resource!$B$2:$AE$465,8,FALSE))),0,IF(AC266="",0,AN266*VLOOKUP(AC266,Resource!$B$2:$AE$465,8,FALSE)))</f>
        <v/>
      </c>
      <c r="AP266" s="620" t="n"/>
      <c r="AQ266" s="286" t="n"/>
      <c r="AR266" s="34">
        <f>AB266</f>
        <v/>
      </c>
      <c r="AS266" s="621">
        <f>IF(ISNA(IF(AI266="",0,AR266*VLOOKUP(AI266,Resource!$B$2:$AE$465,9,FALSE))),0,IF(AI266="",0,AR266*VLOOKUP(AI266,Resource!$B$2:$AE$465,9,FALSE)))</f>
        <v/>
      </c>
      <c r="AT266" s="620" t="n"/>
      <c r="AU266" s="286" t="n"/>
      <c r="AV266" s="620">
        <f>Z266</f>
        <v/>
      </c>
      <c r="AW266" s="72" t="n"/>
      <c r="BA266" s="620" t="n"/>
      <c r="BC266" s="620">
        <f>AO266+AS266</f>
        <v/>
      </c>
      <c r="BD266" s="620">
        <f>BH266-BC266</f>
        <v/>
      </c>
      <c r="BE266" s="479">
        <f>IF(AV266=0,"        --",BD266/BH266)</f>
        <v/>
      </c>
      <c r="BF266" s="620" t="n"/>
      <c r="BG266" s="620" t="n"/>
      <c r="BH266" s="620">
        <f>Z266+BA266+BF266</f>
        <v/>
      </c>
    </row>
    <row r="267" customFormat="1" s="34">
      <c r="A267" s="618" t="n"/>
      <c r="B267" s="619" t="n"/>
      <c r="J267" s="619" t="n"/>
      <c r="U267" s="620" t="n"/>
      <c r="X267" s="620" t="n"/>
      <c r="Y267" s="620" t="n"/>
      <c r="Z267" s="620" t="n"/>
      <c r="AA267" s="34">
        <f>T267*0.2+N267*0+O267*0.3+P267*0.5+Q267*0.6+R267*1+S267*1</f>
        <v/>
      </c>
      <c r="AB267" s="34">
        <f>T267*0.2+N267*0.2+O267*0.3+P267*0.5+Q267*0.6+R267*1+S267*1</f>
        <v/>
      </c>
      <c r="AD267" s="34">
        <f>IF($AC267&gt;0,IF(VLOOKUP($AC267,Resource!$B$2:$AE$460,6,FALSE)&gt;0,VLOOKUP($AC267,Resource!$B$2:$AE$460,6,FALSE),"--INPUT--"),"")</f>
        <v/>
      </c>
      <c r="AE267" s="34">
        <f>IF($AC267&gt;0,IF(VLOOKUP($AC267,Resource!$B$2:$AE$460,25,FALSE)&gt;0,VLOOKUP($AC267,Resource!$B$2:$AE$460,25,FALSE),"--INPUT--"),"")</f>
        <v/>
      </c>
      <c r="AG267" s="619" t="n"/>
      <c r="AH267" s="619" t="n"/>
      <c r="AJ267" s="34">
        <f>IF($AI267&gt;0,IF(VLOOKUP($AI267,Resource!$B$2:$AE$460,6,FALSE)&gt;0,VLOOKUP($AI267,Resource!$B$2:$AE$460,6,FALSE),"--INPUT--"),"")</f>
        <v/>
      </c>
      <c r="AK267" s="34">
        <f>IF($AI267&gt;0,IF(VLOOKUP($AI267,Resource!$B$2:$AE$460,25,FALSE)&gt;0,VLOOKUP($AI267,Resource!$B$2:$AE$460,25,FALSE),"--INPUT--"),"")</f>
        <v/>
      </c>
      <c r="AL267" s="619" t="n"/>
      <c r="AM267" s="619" t="n"/>
      <c r="AN267" s="34">
        <f>AA267</f>
        <v/>
      </c>
      <c r="AO267" s="621">
        <f>IF(ISNA(IF(AC267="",0,AN267*VLOOKUP(AC267,Resource!$B$2:$AE$465,8,FALSE))),0,IF(AC267="",0,AN267*VLOOKUP(AC267,Resource!$B$2:$AE$465,8,FALSE)))</f>
        <v/>
      </c>
      <c r="AP267" s="620" t="n"/>
      <c r="AQ267" s="286" t="n"/>
      <c r="AR267" s="34">
        <f>AB267</f>
        <v/>
      </c>
      <c r="AS267" s="621">
        <f>IF(ISNA(IF(AI267="",0,AR267*VLOOKUP(AI267,Resource!$B$2:$AE$465,9,FALSE))),0,IF(AI267="",0,AR267*VLOOKUP(AI267,Resource!$B$2:$AE$465,9,FALSE)))</f>
        <v/>
      </c>
      <c r="AT267" s="620" t="n"/>
      <c r="AU267" s="286" t="n"/>
      <c r="AV267" s="620">
        <f>Z267</f>
        <v/>
      </c>
      <c r="AW267" s="72" t="n"/>
      <c r="BA267" s="620" t="n"/>
      <c r="BC267" s="620">
        <f>AO267+AS267</f>
        <v/>
      </c>
      <c r="BD267" s="620">
        <f>BH267-BC267</f>
        <v/>
      </c>
      <c r="BE267" s="479">
        <f>IF(AV267=0,"        --",BD267/BH267)</f>
        <v/>
      </c>
      <c r="BF267" s="620" t="n"/>
      <c r="BG267" s="620" t="n"/>
      <c r="BH267" s="620">
        <f>Z267+BA267+BF267</f>
        <v/>
      </c>
    </row>
    <row r="268" customFormat="1" s="34">
      <c r="A268" s="618" t="n"/>
      <c r="B268" s="619" t="n"/>
      <c r="J268" s="619" t="n"/>
      <c r="U268" s="620" t="n"/>
      <c r="X268" s="620" t="n"/>
      <c r="Y268" s="620" t="n"/>
      <c r="Z268" s="620" t="n"/>
      <c r="AA268" s="34">
        <f>T268*0.2+N268*0+O268*0.3+P268*0.5+Q268*0.6+R268*1+S268*1</f>
        <v/>
      </c>
      <c r="AB268" s="34">
        <f>T268*0.2+N268*0.2+O268*0.3+P268*0.5+Q268*0.6+R268*1+S268*1</f>
        <v/>
      </c>
      <c r="AD268" s="34">
        <f>IF($AC268&gt;0,IF(VLOOKUP($AC268,Resource!$B$2:$AE$460,6,FALSE)&gt;0,VLOOKUP($AC268,Resource!$B$2:$AE$460,6,FALSE),"--INPUT--"),"")</f>
        <v/>
      </c>
      <c r="AE268" s="34">
        <f>IF($AC268&gt;0,IF(VLOOKUP($AC268,Resource!$B$2:$AE$460,25,FALSE)&gt;0,VLOOKUP($AC268,Resource!$B$2:$AE$460,25,FALSE),"--INPUT--"),"")</f>
        <v/>
      </c>
      <c r="AG268" s="619" t="n"/>
      <c r="AH268" s="619" t="n"/>
      <c r="AJ268" s="34">
        <f>IF($AI268&gt;0,IF(VLOOKUP($AI268,Resource!$B$2:$AE$460,6,FALSE)&gt;0,VLOOKUP($AI268,Resource!$B$2:$AE$460,6,FALSE),"--INPUT--"),"")</f>
        <v/>
      </c>
      <c r="AK268" s="34">
        <f>IF($AI268&gt;0,IF(VLOOKUP($AI268,Resource!$B$2:$AE$460,25,FALSE)&gt;0,VLOOKUP($AI268,Resource!$B$2:$AE$460,25,FALSE),"--INPUT--"),"")</f>
        <v/>
      </c>
      <c r="AL268" s="619" t="n"/>
      <c r="AM268" s="619" t="n"/>
      <c r="AN268" s="34">
        <f>AA268</f>
        <v/>
      </c>
      <c r="AO268" s="621">
        <f>IF(ISNA(IF(AC268="",0,AN268*VLOOKUP(AC268,Resource!$B$2:$AE$465,8,FALSE))),0,IF(AC268="",0,AN268*VLOOKUP(AC268,Resource!$B$2:$AE$465,8,FALSE)))</f>
        <v/>
      </c>
      <c r="AP268" s="620" t="n"/>
      <c r="AQ268" s="286" t="n"/>
      <c r="AR268" s="34">
        <f>AB268</f>
        <v/>
      </c>
      <c r="AS268" s="621">
        <f>IF(ISNA(IF(AI268="",0,AR268*VLOOKUP(AI268,Resource!$B$2:$AE$465,9,FALSE))),0,IF(AI268="",0,AR268*VLOOKUP(AI268,Resource!$B$2:$AE$465,9,FALSE)))</f>
        <v/>
      </c>
      <c r="AT268" s="620" t="n"/>
      <c r="AU268" s="286" t="n"/>
      <c r="AV268" s="620">
        <f>Z268</f>
        <v/>
      </c>
      <c r="AW268" s="72" t="n"/>
      <c r="BA268" s="620" t="n"/>
      <c r="BC268" s="620">
        <f>AO268+AS268</f>
        <v/>
      </c>
      <c r="BD268" s="620">
        <f>BH268-BC268</f>
        <v/>
      </c>
      <c r="BE268" s="479">
        <f>IF(AV268=0,"        --",BD268/BH268)</f>
        <v/>
      </c>
      <c r="BF268" s="620" t="n"/>
      <c r="BG268" s="620" t="n"/>
      <c r="BH268" s="620">
        <f>Z268+BA268+BF268</f>
        <v/>
      </c>
    </row>
    <row r="269" customFormat="1" s="34">
      <c r="A269" s="618" t="n"/>
      <c r="B269" s="619" t="n"/>
      <c r="J269" s="619" t="n"/>
      <c r="U269" s="620" t="n"/>
      <c r="X269" s="620" t="n"/>
      <c r="Y269" s="620" t="n"/>
      <c r="Z269" s="620" t="n"/>
      <c r="AA269" s="34">
        <f>T269*0.2+N269*0+O269*0.3+P269*0.5+Q269*0.6+R269*1+S269*1</f>
        <v/>
      </c>
      <c r="AB269" s="34">
        <f>T269*0.2+N269*0.2+O269*0.3+P269*0.5+Q269*0.6+R269*1+S269*1</f>
        <v/>
      </c>
      <c r="AD269" s="34">
        <f>IF($AC269&gt;0,IF(VLOOKUP($AC269,Resource!$B$2:$AE$460,6,FALSE)&gt;0,VLOOKUP($AC269,Resource!$B$2:$AE$460,6,FALSE),"--INPUT--"),"")</f>
        <v/>
      </c>
      <c r="AE269" s="34">
        <f>IF($AC269&gt;0,IF(VLOOKUP($AC269,Resource!$B$2:$AE$460,25,FALSE)&gt;0,VLOOKUP($AC269,Resource!$B$2:$AE$460,25,FALSE),"--INPUT--"),"")</f>
        <v/>
      </c>
      <c r="AG269" s="619" t="n"/>
      <c r="AH269" s="619" t="n"/>
      <c r="AJ269" s="34">
        <f>IF($AI269&gt;0,IF(VLOOKUP($AI269,Resource!$B$2:$AE$460,6,FALSE)&gt;0,VLOOKUP($AI269,Resource!$B$2:$AE$460,6,FALSE),"--INPUT--"),"")</f>
        <v/>
      </c>
      <c r="AK269" s="34">
        <f>IF($AI269&gt;0,IF(VLOOKUP($AI269,Resource!$B$2:$AE$460,25,FALSE)&gt;0,VLOOKUP($AI269,Resource!$B$2:$AE$460,25,FALSE),"--INPUT--"),"")</f>
        <v/>
      </c>
      <c r="AL269" s="619" t="n"/>
      <c r="AM269" s="619" t="n"/>
      <c r="AN269" s="34">
        <f>AA269</f>
        <v/>
      </c>
      <c r="AO269" s="621">
        <f>IF(ISNA(IF(AC269="",0,AN269*VLOOKUP(AC269,Resource!$B$2:$AE$465,8,FALSE))),0,IF(AC269="",0,AN269*VLOOKUP(AC269,Resource!$B$2:$AE$465,8,FALSE)))</f>
        <v/>
      </c>
      <c r="AP269" s="620" t="n"/>
      <c r="AQ269" s="286" t="n"/>
      <c r="AR269" s="34">
        <f>AB269</f>
        <v/>
      </c>
      <c r="AS269" s="621">
        <f>IF(ISNA(IF(AI269="",0,AR269*VLOOKUP(AI269,Resource!$B$2:$AE$465,9,FALSE))),0,IF(AI269="",0,AR269*VLOOKUP(AI269,Resource!$B$2:$AE$465,9,FALSE)))</f>
        <v/>
      </c>
      <c r="AT269" s="620" t="n"/>
      <c r="AU269" s="286" t="n"/>
      <c r="AV269" s="620">
        <f>Z269</f>
        <v/>
      </c>
      <c r="AW269" s="72" t="n"/>
      <c r="BA269" s="620" t="n"/>
      <c r="BC269" s="620">
        <f>AO269+AS269</f>
        <v/>
      </c>
      <c r="BD269" s="620">
        <f>BH269-BC269</f>
        <v/>
      </c>
      <c r="BE269" s="479">
        <f>IF(AV269=0,"        --",BD269/BH269)</f>
        <v/>
      </c>
      <c r="BF269" s="620" t="n"/>
      <c r="BG269" s="620" t="n"/>
      <c r="BH269" s="620">
        <f>Z269+BA269+BF269</f>
        <v/>
      </c>
    </row>
    <row r="270" customFormat="1" s="34">
      <c r="A270" s="618" t="n"/>
      <c r="B270" s="619" t="n"/>
      <c r="J270" s="619" t="n"/>
      <c r="U270" s="620" t="n"/>
      <c r="X270" s="620" t="n"/>
      <c r="Y270" s="620" t="n"/>
      <c r="Z270" s="620" t="n"/>
      <c r="AA270" s="34">
        <f>T270*0.2+N270*0+O270*0.3+P270*0.5+Q270*0.6+R270*1+S270*1</f>
        <v/>
      </c>
      <c r="AB270" s="34">
        <f>T270*0.2+N270*0.2+O270*0.3+P270*0.5+Q270*0.6+R270*1+S270*1</f>
        <v/>
      </c>
      <c r="AD270" s="34">
        <f>IF($AC270&gt;0,IF(VLOOKUP($AC270,Resource!$B$2:$AE$460,6,FALSE)&gt;0,VLOOKUP($AC270,Resource!$B$2:$AE$460,6,FALSE),"--INPUT--"),"")</f>
        <v/>
      </c>
      <c r="AE270" s="34">
        <f>IF($AC270&gt;0,IF(VLOOKUP($AC270,Resource!$B$2:$AE$460,25,FALSE)&gt;0,VLOOKUP($AC270,Resource!$B$2:$AE$460,25,FALSE),"--INPUT--"),"")</f>
        <v/>
      </c>
      <c r="AG270" s="619" t="n"/>
      <c r="AH270" s="619" t="n"/>
      <c r="AJ270" s="34">
        <f>IF($AI270&gt;0,IF(VLOOKUP($AI270,Resource!$B$2:$AE$460,6,FALSE)&gt;0,VLOOKUP($AI270,Resource!$B$2:$AE$460,6,FALSE),"--INPUT--"),"")</f>
        <v/>
      </c>
      <c r="AK270" s="34">
        <f>IF($AI270&gt;0,IF(VLOOKUP($AI270,Resource!$B$2:$AE$460,25,FALSE)&gt;0,VLOOKUP($AI270,Resource!$B$2:$AE$460,25,FALSE),"--INPUT--"),"")</f>
        <v/>
      </c>
      <c r="AL270" s="619" t="n"/>
      <c r="AM270" s="619" t="n"/>
      <c r="AN270" s="34">
        <f>AA270</f>
        <v/>
      </c>
      <c r="AO270" s="621">
        <f>IF(ISNA(IF(AC270="",0,AN270*VLOOKUP(AC270,Resource!$B$2:$AE$465,8,FALSE))),0,IF(AC270="",0,AN270*VLOOKUP(AC270,Resource!$B$2:$AE$465,8,FALSE)))</f>
        <v/>
      </c>
      <c r="AP270" s="620" t="n"/>
      <c r="AQ270" s="286" t="n"/>
      <c r="AR270" s="34">
        <f>AB270</f>
        <v/>
      </c>
      <c r="AS270" s="621">
        <f>IF(ISNA(IF(AI270="",0,AR270*VLOOKUP(AI270,Resource!$B$2:$AE$465,9,FALSE))),0,IF(AI270="",0,AR270*VLOOKUP(AI270,Resource!$B$2:$AE$465,9,FALSE)))</f>
        <v/>
      </c>
      <c r="AT270" s="620" t="n"/>
      <c r="AU270" s="286" t="n"/>
      <c r="AV270" s="620">
        <f>Z270</f>
        <v/>
      </c>
      <c r="AW270" s="72" t="n"/>
      <c r="BA270" s="620" t="n"/>
      <c r="BC270" s="620">
        <f>AO270+AS270</f>
        <v/>
      </c>
      <c r="BD270" s="620">
        <f>BH270-BC270</f>
        <v/>
      </c>
      <c r="BE270" s="479">
        <f>IF(AV270=0,"        --",BD270/BH270)</f>
        <v/>
      </c>
      <c r="BF270" s="620" t="n"/>
      <c r="BG270" s="620" t="n"/>
      <c r="BH270" s="620">
        <f>Z270+BA270+BF270</f>
        <v/>
      </c>
    </row>
    <row r="271" customFormat="1" s="34">
      <c r="A271" s="618" t="n"/>
      <c r="B271" s="619" t="n"/>
      <c r="J271" s="619" t="n"/>
      <c r="U271" s="620" t="n"/>
      <c r="X271" s="620" t="n"/>
      <c r="Y271" s="620" t="n"/>
      <c r="Z271" s="620" t="n"/>
      <c r="AA271" s="34">
        <f>T271*0.2+N271*0+O271*0.3+P271*0.5+Q271*0.6+R271*1+S271*1</f>
        <v/>
      </c>
      <c r="AB271" s="34">
        <f>T271*0.2+N271*0.2+O271*0.3+P271*0.5+Q271*0.6+R271*1+S271*1</f>
        <v/>
      </c>
      <c r="AD271" s="34">
        <f>IF($AC271&gt;0,IF(VLOOKUP($AC271,Resource!$B$2:$AE$460,6,FALSE)&gt;0,VLOOKUP($AC271,Resource!$B$2:$AE$460,6,FALSE),"--INPUT--"),"")</f>
        <v/>
      </c>
      <c r="AE271" s="34">
        <f>IF($AC271&gt;0,IF(VLOOKUP($AC271,Resource!$B$2:$AE$460,25,FALSE)&gt;0,VLOOKUP($AC271,Resource!$B$2:$AE$460,25,FALSE),"--INPUT--"),"")</f>
        <v/>
      </c>
      <c r="AG271" s="619" t="n"/>
      <c r="AH271" s="619" t="n"/>
      <c r="AJ271" s="34">
        <f>IF($AI271&gt;0,IF(VLOOKUP($AI271,Resource!$B$2:$AE$460,6,FALSE)&gt;0,VLOOKUP($AI271,Resource!$B$2:$AE$460,6,FALSE),"--INPUT--"),"")</f>
        <v/>
      </c>
      <c r="AK271" s="34">
        <f>IF($AI271&gt;0,IF(VLOOKUP($AI271,Resource!$B$2:$AE$460,25,FALSE)&gt;0,VLOOKUP($AI271,Resource!$B$2:$AE$460,25,FALSE),"--INPUT--"),"")</f>
        <v/>
      </c>
      <c r="AL271" s="619" t="n"/>
      <c r="AM271" s="619" t="n"/>
      <c r="AN271" s="34">
        <f>AA271</f>
        <v/>
      </c>
      <c r="AO271" s="621">
        <f>IF(ISNA(IF(AC271="",0,AN271*VLOOKUP(AC271,Resource!$B$2:$AE$465,8,FALSE))),0,IF(AC271="",0,AN271*VLOOKUP(AC271,Resource!$B$2:$AE$465,8,FALSE)))</f>
        <v/>
      </c>
      <c r="AP271" s="620" t="n"/>
      <c r="AQ271" s="286" t="n"/>
      <c r="AR271" s="34">
        <f>AB271</f>
        <v/>
      </c>
      <c r="AS271" s="621">
        <f>IF(ISNA(IF(AI271="",0,AR271*VLOOKUP(AI271,Resource!$B$2:$AE$465,9,FALSE))),0,IF(AI271="",0,AR271*VLOOKUP(AI271,Resource!$B$2:$AE$465,9,FALSE)))</f>
        <v/>
      </c>
      <c r="AT271" s="620" t="n"/>
      <c r="AU271" s="286" t="n"/>
      <c r="AV271" s="620">
        <f>Z271</f>
        <v/>
      </c>
      <c r="AW271" s="72" t="n"/>
      <c r="BA271" s="620" t="n"/>
      <c r="BC271" s="620">
        <f>AO271+AS271</f>
        <v/>
      </c>
      <c r="BD271" s="620">
        <f>BH271-BC271</f>
        <v/>
      </c>
      <c r="BE271" s="479">
        <f>IF(AV271=0,"        --",BD271/BH271)</f>
        <v/>
      </c>
      <c r="BF271" s="620" t="n"/>
      <c r="BG271" s="620" t="n"/>
      <c r="BH271" s="620">
        <f>Z271+BA271+BF271</f>
        <v/>
      </c>
    </row>
    <row r="272" customFormat="1" s="34">
      <c r="A272" s="618" t="n"/>
      <c r="B272" s="619" t="n"/>
      <c r="J272" s="619" t="n"/>
      <c r="U272" s="620" t="n"/>
      <c r="X272" s="620" t="n"/>
      <c r="Y272" s="620" t="n"/>
      <c r="Z272" s="620" t="n"/>
      <c r="AA272" s="34">
        <f>T272*0.2+N272*0+O272*0.3+P272*0.5+Q272*0.6+R272*1+S272*1</f>
        <v/>
      </c>
      <c r="AB272" s="34">
        <f>T272*0.2+N272*0.2+O272*0.3+P272*0.5+Q272*0.6+R272*1+S272*1</f>
        <v/>
      </c>
      <c r="AD272" s="34">
        <f>IF($AC272&gt;0,IF(VLOOKUP($AC272,Resource!$B$2:$AE$460,6,FALSE)&gt;0,VLOOKUP($AC272,Resource!$B$2:$AE$460,6,FALSE),"--INPUT--"),"")</f>
        <v/>
      </c>
      <c r="AE272" s="34">
        <f>IF($AC272&gt;0,IF(VLOOKUP($AC272,Resource!$B$2:$AE$460,25,FALSE)&gt;0,VLOOKUP($AC272,Resource!$B$2:$AE$460,25,FALSE),"--INPUT--"),"")</f>
        <v/>
      </c>
      <c r="AG272" s="619" t="n"/>
      <c r="AH272" s="619" t="n"/>
      <c r="AJ272" s="34">
        <f>IF($AI272&gt;0,IF(VLOOKUP($AI272,Resource!$B$2:$AE$460,6,FALSE)&gt;0,VLOOKUP($AI272,Resource!$B$2:$AE$460,6,FALSE),"--INPUT--"),"")</f>
        <v/>
      </c>
      <c r="AK272" s="34">
        <f>IF($AI272&gt;0,IF(VLOOKUP($AI272,Resource!$B$2:$AE$460,25,FALSE)&gt;0,VLOOKUP($AI272,Resource!$B$2:$AE$460,25,FALSE),"--INPUT--"),"")</f>
        <v/>
      </c>
      <c r="AL272" s="619" t="n"/>
      <c r="AM272" s="619" t="n"/>
      <c r="AN272" s="34">
        <f>AA272</f>
        <v/>
      </c>
      <c r="AO272" s="621">
        <f>IF(ISNA(IF(AC272="",0,AN272*VLOOKUP(AC272,Resource!$B$2:$AE$465,8,FALSE))),0,IF(AC272="",0,AN272*VLOOKUP(AC272,Resource!$B$2:$AE$465,8,FALSE)))</f>
        <v/>
      </c>
      <c r="AP272" s="620" t="n"/>
      <c r="AQ272" s="286" t="n"/>
      <c r="AR272" s="34">
        <f>AB272</f>
        <v/>
      </c>
      <c r="AS272" s="621">
        <f>IF(ISNA(IF(AI272="",0,AR272*VLOOKUP(AI272,Resource!$B$2:$AE$465,9,FALSE))),0,IF(AI272="",0,AR272*VLOOKUP(AI272,Resource!$B$2:$AE$465,9,FALSE)))</f>
        <v/>
      </c>
      <c r="AT272" s="620" t="n"/>
      <c r="AU272" s="286" t="n"/>
      <c r="AV272" s="620">
        <f>Z272</f>
        <v/>
      </c>
      <c r="AW272" s="72" t="n"/>
      <c r="BA272" s="620" t="n"/>
      <c r="BC272" s="620">
        <f>AO272+AS272</f>
        <v/>
      </c>
      <c r="BD272" s="620">
        <f>BH272-BC272</f>
        <v/>
      </c>
      <c r="BE272" s="479">
        <f>IF(AV272=0,"        --",BD272/BH272)</f>
        <v/>
      </c>
      <c r="BF272" s="620" t="n"/>
      <c r="BG272" s="620" t="n"/>
      <c r="BH272" s="620">
        <f>Z272+BA272+BF272</f>
        <v/>
      </c>
    </row>
    <row r="273" customFormat="1" s="34">
      <c r="A273" s="618" t="n"/>
      <c r="B273" s="619" t="n"/>
      <c r="J273" s="619" t="n"/>
      <c r="U273" s="620" t="n"/>
      <c r="X273" s="620" t="n"/>
      <c r="Y273" s="620" t="n"/>
      <c r="Z273" s="620" t="n"/>
      <c r="AA273" s="34">
        <f>T273*0.2+N273*0+O273*0.3+P273*0.5+Q273*0.6+R273*1+S273*1</f>
        <v/>
      </c>
      <c r="AB273" s="34">
        <f>T273*0.2+N273*0.2+O273*0.3+P273*0.5+Q273*0.6+R273*1+S273*1</f>
        <v/>
      </c>
      <c r="AD273" s="34">
        <f>IF($AC273&gt;0,IF(VLOOKUP($AC273,Resource!$B$2:$AE$460,6,FALSE)&gt;0,VLOOKUP($AC273,Resource!$B$2:$AE$460,6,FALSE),"--INPUT--"),"")</f>
        <v/>
      </c>
      <c r="AE273" s="34">
        <f>IF($AC273&gt;0,IF(VLOOKUP($AC273,Resource!$B$2:$AE$460,25,FALSE)&gt;0,VLOOKUP($AC273,Resource!$B$2:$AE$460,25,FALSE),"--INPUT--"),"")</f>
        <v/>
      </c>
      <c r="AG273" s="619" t="n"/>
      <c r="AH273" s="619" t="n"/>
      <c r="AJ273" s="34">
        <f>IF($AI273&gt;0,IF(VLOOKUP($AI273,Resource!$B$2:$AE$460,6,FALSE)&gt;0,VLOOKUP($AI273,Resource!$B$2:$AE$460,6,FALSE),"--INPUT--"),"")</f>
        <v/>
      </c>
      <c r="AK273" s="34">
        <f>IF($AI273&gt;0,IF(VLOOKUP($AI273,Resource!$B$2:$AE$460,25,FALSE)&gt;0,VLOOKUP($AI273,Resource!$B$2:$AE$460,25,FALSE),"--INPUT--"),"")</f>
        <v/>
      </c>
      <c r="AL273" s="619" t="n"/>
      <c r="AM273" s="619" t="n"/>
      <c r="AN273" s="34">
        <f>AA273</f>
        <v/>
      </c>
      <c r="AO273" s="621">
        <f>IF(ISNA(IF(AC273="",0,AN273*VLOOKUP(AC273,Resource!$B$2:$AE$465,8,FALSE))),0,IF(AC273="",0,AN273*VLOOKUP(AC273,Resource!$B$2:$AE$465,8,FALSE)))</f>
        <v/>
      </c>
      <c r="AP273" s="620" t="n"/>
      <c r="AQ273" s="286" t="n"/>
      <c r="AR273" s="34">
        <f>AB273</f>
        <v/>
      </c>
      <c r="AS273" s="621">
        <f>IF(ISNA(IF(AI273="",0,AR273*VLOOKUP(AI273,Resource!$B$2:$AE$465,9,FALSE))),0,IF(AI273="",0,AR273*VLOOKUP(AI273,Resource!$B$2:$AE$465,9,FALSE)))</f>
        <v/>
      </c>
      <c r="AT273" s="620" t="n"/>
      <c r="AU273" s="286" t="n"/>
      <c r="AV273" s="620">
        <f>Z273</f>
        <v/>
      </c>
      <c r="AW273" s="72" t="n"/>
      <c r="BA273" s="620" t="n"/>
      <c r="BC273" s="620">
        <f>AO273+AS273</f>
        <v/>
      </c>
      <c r="BD273" s="620">
        <f>BH273-BC273</f>
        <v/>
      </c>
      <c r="BE273" s="479">
        <f>IF(AV273=0,"        --",BD273/BH273)</f>
        <v/>
      </c>
      <c r="BF273" s="620" t="n"/>
      <c r="BG273" s="620" t="n"/>
      <c r="BH273" s="620">
        <f>Z273+BA273+BF273</f>
        <v/>
      </c>
    </row>
    <row r="274" customFormat="1" s="34">
      <c r="A274" s="618" t="n"/>
      <c r="B274" s="619" t="n"/>
      <c r="J274" s="619" t="n"/>
      <c r="U274" s="620" t="n"/>
      <c r="X274" s="620" t="n"/>
      <c r="Y274" s="620" t="n"/>
      <c r="Z274" s="620" t="n"/>
      <c r="AA274" s="34">
        <f>T274*0.2+N274*0+O274*0.3+P274*0.5+Q274*0.6+R274*1+S274*1</f>
        <v/>
      </c>
      <c r="AB274" s="34">
        <f>T274*0.2+N274*0.2+O274*0.3+P274*0.5+Q274*0.6+R274*1+S274*1</f>
        <v/>
      </c>
      <c r="AD274" s="34">
        <f>IF($AC274&gt;0,IF(VLOOKUP($AC274,Resource!$B$2:$AE$460,6,FALSE)&gt;0,VLOOKUP($AC274,Resource!$B$2:$AE$460,6,FALSE),"--INPUT--"),"")</f>
        <v/>
      </c>
      <c r="AE274" s="34">
        <f>IF($AC274&gt;0,IF(VLOOKUP($AC274,Resource!$B$2:$AE$460,25,FALSE)&gt;0,VLOOKUP($AC274,Resource!$B$2:$AE$460,25,FALSE),"--INPUT--"),"")</f>
        <v/>
      </c>
      <c r="AG274" s="619" t="n"/>
      <c r="AH274" s="619" t="n"/>
      <c r="AJ274" s="34">
        <f>IF($AI274&gt;0,IF(VLOOKUP($AI274,Resource!$B$2:$AE$460,6,FALSE)&gt;0,VLOOKUP($AI274,Resource!$B$2:$AE$460,6,FALSE),"--INPUT--"),"")</f>
        <v/>
      </c>
      <c r="AK274" s="34">
        <f>IF($AI274&gt;0,IF(VLOOKUP($AI274,Resource!$B$2:$AE$460,25,FALSE)&gt;0,VLOOKUP($AI274,Resource!$B$2:$AE$460,25,FALSE),"--INPUT--"),"")</f>
        <v/>
      </c>
      <c r="AL274" s="619" t="n"/>
      <c r="AM274" s="619" t="n"/>
      <c r="AN274" s="34">
        <f>AA274</f>
        <v/>
      </c>
      <c r="AO274" s="621">
        <f>IF(ISNA(IF(AC274="",0,AN274*VLOOKUP(AC274,Resource!$B$2:$AE$465,8,FALSE))),0,IF(AC274="",0,AN274*VLOOKUP(AC274,Resource!$B$2:$AE$465,8,FALSE)))</f>
        <v/>
      </c>
      <c r="AP274" s="620" t="n"/>
      <c r="AQ274" s="286" t="n"/>
      <c r="AR274" s="34">
        <f>AB274</f>
        <v/>
      </c>
      <c r="AS274" s="621">
        <f>IF(ISNA(IF(AI274="",0,AR274*VLOOKUP(AI274,Resource!$B$2:$AE$465,9,FALSE))),0,IF(AI274="",0,AR274*VLOOKUP(AI274,Resource!$B$2:$AE$465,9,FALSE)))</f>
        <v/>
      </c>
      <c r="AT274" s="620" t="n"/>
      <c r="AU274" s="286" t="n"/>
      <c r="AV274" s="620">
        <f>Z274</f>
        <v/>
      </c>
      <c r="AW274" s="72" t="n"/>
      <c r="BA274" s="620" t="n"/>
      <c r="BC274" s="620">
        <f>AO274+AS274</f>
        <v/>
      </c>
      <c r="BD274" s="620">
        <f>BH274-BC274</f>
        <v/>
      </c>
      <c r="BE274" s="479">
        <f>IF(AV274=0,"        --",BD274/BH274)</f>
        <v/>
      </c>
      <c r="BF274" s="620" t="n"/>
      <c r="BG274" s="620" t="n"/>
      <c r="BH274" s="620">
        <f>Z274+BA274+BF274</f>
        <v/>
      </c>
    </row>
    <row r="275" customFormat="1" s="34">
      <c r="A275" s="618" t="n"/>
      <c r="B275" s="619" t="n"/>
      <c r="J275" s="619" t="n"/>
      <c r="U275" s="620" t="n"/>
      <c r="X275" s="620" t="n"/>
      <c r="Y275" s="620" t="n"/>
      <c r="Z275" s="620" t="n"/>
      <c r="AA275" s="34">
        <f>T275*0.2+N275*0+O275*0.3+P275*0.5+Q275*0.6+R275*1+S275*1</f>
        <v/>
      </c>
      <c r="AB275" s="34">
        <f>T275*0.2+N275*0.2+O275*0.3+P275*0.5+Q275*0.6+R275*1+S275*1</f>
        <v/>
      </c>
      <c r="AD275" s="34">
        <f>IF($AC275&gt;0,IF(VLOOKUP($AC275,Resource!$B$2:$AE$460,6,FALSE)&gt;0,VLOOKUP($AC275,Resource!$B$2:$AE$460,6,FALSE),"--INPUT--"),"")</f>
        <v/>
      </c>
      <c r="AE275" s="34">
        <f>IF($AC275&gt;0,IF(VLOOKUP($AC275,Resource!$B$2:$AE$460,25,FALSE)&gt;0,VLOOKUP($AC275,Resource!$B$2:$AE$460,25,FALSE),"--INPUT--"),"")</f>
        <v/>
      </c>
      <c r="AG275" s="619" t="n"/>
      <c r="AH275" s="619" t="n"/>
      <c r="AJ275" s="34">
        <f>IF($AI275&gt;0,IF(VLOOKUP($AI275,Resource!$B$2:$AE$460,6,FALSE)&gt;0,VLOOKUP($AI275,Resource!$B$2:$AE$460,6,FALSE),"--INPUT--"),"")</f>
        <v/>
      </c>
      <c r="AK275" s="34">
        <f>IF($AI275&gt;0,IF(VLOOKUP($AI275,Resource!$B$2:$AE$460,25,FALSE)&gt;0,VLOOKUP($AI275,Resource!$B$2:$AE$460,25,FALSE),"--INPUT--"),"")</f>
        <v/>
      </c>
      <c r="AL275" s="619" t="n"/>
      <c r="AM275" s="619" t="n"/>
      <c r="AN275" s="34">
        <f>AA275</f>
        <v/>
      </c>
      <c r="AO275" s="621">
        <f>IF(ISNA(IF(AC275="",0,AN275*VLOOKUP(AC275,Resource!$B$2:$AE$465,8,FALSE))),0,IF(AC275="",0,AN275*VLOOKUP(AC275,Resource!$B$2:$AE$465,8,FALSE)))</f>
        <v/>
      </c>
      <c r="AP275" s="620" t="n"/>
      <c r="AQ275" s="286" t="n"/>
      <c r="AR275" s="34">
        <f>AB275</f>
        <v/>
      </c>
      <c r="AS275" s="621">
        <f>IF(ISNA(IF(AI275="",0,AR275*VLOOKUP(AI275,Resource!$B$2:$AE$465,9,FALSE))),0,IF(AI275="",0,AR275*VLOOKUP(AI275,Resource!$B$2:$AE$465,9,FALSE)))</f>
        <v/>
      </c>
      <c r="AT275" s="620" t="n"/>
      <c r="AU275" s="286" t="n"/>
      <c r="AV275" s="620">
        <f>Z275</f>
        <v/>
      </c>
      <c r="AW275" s="72" t="n"/>
      <c r="BA275" s="620" t="n"/>
      <c r="BC275" s="620">
        <f>AO275+AS275</f>
        <v/>
      </c>
      <c r="BD275" s="620">
        <f>BH275-BC275</f>
        <v/>
      </c>
      <c r="BE275" s="479">
        <f>IF(AV275=0,"        --",BD275/BH275)</f>
        <v/>
      </c>
      <c r="BF275" s="620" t="n"/>
      <c r="BG275" s="620" t="n"/>
      <c r="BH275" s="620">
        <f>Z275+BA275+BF275</f>
        <v/>
      </c>
    </row>
    <row r="276" customFormat="1" s="34">
      <c r="A276" s="618" t="n"/>
      <c r="B276" s="619" t="n"/>
      <c r="J276" s="619" t="n"/>
      <c r="U276" s="620" t="n"/>
      <c r="X276" s="620" t="n"/>
      <c r="Y276" s="620" t="n"/>
      <c r="Z276" s="620" t="n"/>
      <c r="AA276" s="34">
        <f>T276*0.2+N276*0+O276*0.3+P276*0.5+Q276*0.6+R276*1+S276*1</f>
        <v/>
      </c>
      <c r="AB276" s="34">
        <f>T276*0.2+N276*0.2+O276*0.3+P276*0.5+Q276*0.6+R276*1+S276*1</f>
        <v/>
      </c>
      <c r="AD276" s="34">
        <f>IF($AC276&gt;0,IF(VLOOKUP($AC276,Resource!$B$2:$AE$460,6,FALSE)&gt;0,VLOOKUP($AC276,Resource!$B$2:$AE$460,6,FALSE),"--INPUT--"),"")</f>
        <v/>
      </c>
      <c r="AE276" s="34">
        <f>IF($AC276&gt;0,IF(VLOOKUP($AC276,Resource!$B$2:$AE$460,25,FALSE)&gt;0,VLOOKUP($AC276,Resource!$B$2:$AE$460,25,FALSE),"--INPUT--"),"")</f>
        <v/>
      </c>
      <c r="AG276" s="619" t="n"/>
      <c r="AH276" s="619" t="n"/>
      <c r="AJ276" s="34">
        <f>IF($AI276&gt;0,IF(VLOOKUP($AI276,Resource!$B$2:$AE$460,6,FALSE)&gt;0,VLOOKUP($AI276,Resource!$B$2:$AE$460,6,FALSE),"--INPUT--"),"")</f>
        <v/>
      </c>
      <c r="AK276" s="34">
        <f>IF($AI276&gt;0,IF(VLOOKUP($AI276,Resource!$B$2:$AE$460,25,FALSE)&gt;0,VLOOKUP($AI276,Resource!$B$2:$AE$460,25,FALSE),"--INPUT--"),"")</f>
        <v/>
      </c>
      <c r="AL276" s="619" t="n"/>
      <c r="AM276" s="619" t="n"/>
      <c r="AN276" s="34">
        <f>AA276</f>
        <v/>
      </c>
      <c r="AO276" s="621">
        <f>IF(ISNA(IF(AC276="",0,AN276*VLOOKUP(AC276,Resource!$B$2:$AE$465,8,FALSE))),0,IF(AC276="",0,AN276*VLOOKUP(AC276,Resource!$B$2:$AE$465,8,FALSE)))</f>
        <v/>
      </c>
      <c r="AP276" s="620" t="n"/>
      <c r="AQ276" s="286" t="n"/>
      <c r="AR276" s="34">
        <f>AB276</f>
        <v/>
      </c>
      <c r="AS276" s="621">
        <f>IF(ISNA(IF(AI276="",0,AR276*VLOOKUP(AI276,Resource!$B$2:$AE$465,9,FALSE))),0,IF(AI276="",0,AR276*VLOOKUP(AI276,Resource!$B$2:$AE$465,9,FALSE)))</f>
        <v/>
      </c>
      <c r="AT276" s="620" t="n"/>
      <c r="AU276" s="286" t="n"/>
      <c r="AV276" s="620">
        <f>Z276</f>
        <v/>
      </c>
      <c r="AW276" s="72" t="n"/>
      <c r="BA276" s="620" t="n"/>
      <c r="BC276" s="620">
        <f>AO276+AS276</f>
        <v/>
      </c>
      <c r="BD276" s="620">
        <f>BH276-BC276</f>
        <v/>
      </c>
      <c r="BE276" s="479">
        <f>IF(AV276=0,"        --",BD276/BH276)</f>
        <v/>
      </c>
      <c r="BF276" s="620" t="n"/>
      <c r="BG276" s="620" t="n"/>
      <c r="BH276" s="620">
        <f>Z276+BA276+BF276</f>
        <v/>
      </c>
    </row>
    <row r="277" customFormat="1" s="34">
      <c r="A277" s="618" t="n"/>
      <c r="B277" s="619" t="n"/>
      <c r="J277" s="619" t="n"/>
      <c r="U277" s="620" t="n"/>
      <c r="X277" s="620" t="n"/>
      <c r="Y277" s="620" t="n"/>
      <c r="Z277" s="620" t="n"/>
      <c r="AA277" s="34">
        <f>T277*0.2+N277*0+O277*0.3+P277*0.5+Q277*0.6+R277*1+S277*1</f>
        <v/>
      </c>
      <c r="AB277" s="34">
        <f>T277*0.2+N277*0.2+O277*0.3+P277*0.5+Q277*0.6+R277*1+S277*1</f>
        <v/>
      </c>
      <c r="AD277" s="34">
        <f>IF($AC277&gt;0,IF(VLOOKUP($AC277,Resource!$B$2:$AE$460,6,FALSE)&gt;0,VLOOKUP($AC277,Resource!$B$2:$AE$460,6,FALSE),"--INPUT--"),"")</f>
        <v/>
      </c>
      <c r="AE277" s="34">
        <f>IF($AC277&gt;0,IF(VLOOKUP($AC277,Resource!$B$2:$AE$460,25,FALSE)&gt;0,VLOOKUP($AC277,Resource!$B$2:$AE$460,25,FALSE),"--INPUT--"),"")</f>
        <v/>
      </c>
      <c r="AG277" s="619" t="n"/>
      <c r="AH277" s="619" t="n"/>
      <c r="AJ277" s="34">
        <f>IF($AI277&gt;0,IF(VLOOKUP($AI277,Resource!$B$2:$AE$460,6,FALSE)&gt;0,VLOOKUP($AI277,Resource!$B$2:$AE$460,6,FALSE),"--INPUT--"),"")</f>
        <v/>
      </c>
      <c r="AK277" s="34">
        <f>IF($AI277&gt;0,IF(VLOOKUP($AI277,Resource!$B$2:$AE$460,25,FALSE)&gt;0,VLOOKUP($AI277,Resource!$B$2:$AE$460,25,FALSE),"--INPUT--"),"")</f>
        <v/>
      </c>
      <c r="AL277" s="619" t="n"/>
      <c r="AM277" s="619" t="n"/>
      <c r="AN277" s="34">
        <f>AA277</f>
        <v/>
      </c>
      <c r="AO277" s="621">
        <f>IF(ISNA(IF(AC277="",0,AN277*VLOOKUP(AC277,Resource!$B$2:$AE$465,8,FALSE))),0,IF(AC277="",0,AN277*VLOOKUP(AC277,Resource!$B$2:$AE$465,8,FALSE)))</f>
        <v/>
      </c>
      <c r="AP277" s="620" t="n"/>
      <c r="AQ277" s="286" t="n"/>
      <c r="AR277" s="34">
        <f>AB277</f>
        <v/>
      </c>
      <c r="AS277" s="621">
        <f>IF(ISNA(IF(AI277="",0,AR277*VLOOKUP(AI277,Resource!$B$2:$AE$465,9,FALSE))),0,IF(AI277="",0,AR277*VLOOKUP(AI277,Resource!$B$2:$AE$465,9,FALSE)))</f>
        <v/>
      </c>
      <c r="AT277" s="620" t="n"/>
      <c r="AU277" s="286" t="n"/>
      <c r="AV277" s="620">
        <f>Z277</f>
        <v/>
      </c>
      <c r="AW277" s="72" t="n"/>
      <c r="BA277" s="620" t="n"/>
      <c r="BC277" s="620">
        <f>AO277+AS277</f>
        <v/>
      </c>
      <c r="BD277" s="620">
        <f>BH277-BC277</f>
        <v/>
      </c>
      <c r="BE277" s="479">
        <f>IF(AV277=0,"        --",BD277/BH277)</f>
        <v/>
      </c>
      <c r="BF277" s="620" t="n"/>
      <c r="BG277" s="620" t="n"/>
      <c r="BH277" s="620">
        <f>Z277+BA277+BF277</f>
        <v/>
      </c>
    </row>
    <row r="278" customFormat="1" s="34">
      <c r="A278" s="618" t="n"/>
      <c r="B278" s="619" t="n"/>
      <c r="J278" s="619" t="n"/>
      <c r="U278" s="620" t="n"/>
      <c r="X278" s="620" t="n"/>
      <c r="Y278" s="620" t="n"/>
      <c r="Z278" s="620" t="n"/>
      <c r="AA278" s="34">
        <f>T278*0.2+N278*0+O278*0.3+P278*0.5+Q278*0.6+R278*1+S278*1</f>
        <v/>
      </c>
      <c r="AB278" s="34">
        <f>T278*0.2+N278*0.2+O278*0.3+P278*0.5+Q278*0.6+R278*1+S278*1</f>
        <v/>
      </c>
      <c r="AD278" s="34">
        <f>IF($AC278&gt;0,IF(VLOOKUP($AC278,Resource!$B$2:$AE$460,6,FALSE)&gt;0,VLOOKUP($AC278,Resource!$B$2:$AE$460,6,FALSE),"--INPUT--"),"")</f>
        <v/>
      </c>
      <c r="AE278" s="34">
        <f>IF($AC278&gt;0,IF(VLOOKUP($AC278,Resource!$B$2:$AE$460,25,FALSE)&gt;0,VLOOKUP($AC278,Resource!$B$2:$AE$460,25,FALSE),"--INPUT--"),"")</f>
        <v/>
      </c>
      <c r="AG278" s="619" t="n"/>
      <c r="AH278" s="619" t="n"/>
      <c r="AJ278" s="34">
        <f>IF($AI278&gt;0,IF(VLOOKUP($AI278,Resource!$B$2:$AE$460,6,FALSE)&gt;0,VLOOKUP($AI278,Resource!$B$2:$AE$460,6,FALSE),"--INPUT--"),"")</f>
        <v/>
      </c>
      <c r="AK278" s="34">
        <f>IF($AI278&gt;0,IF(VLOOKUP($AI278,Resource!$B$2:$AE$460,25,FALSE)&gt;0,VLOOKUP($AI278,Resource!$B$2:$AE$460,25,FALSE),"--INPUT--"),"")</f>
        <v/>
      </c>
      <c r="AL278" s="619" t="n"/>
      <c r="AM278" s="619" t="n"/>
      <c r="AN278" s="34">
        <f>AA278</f>
        <v/>
      </c>
      <c r="AO278" s="621">
        <f>IF(ISNA(IF(AC278="",0,AN278*VLOOKUP(AC278,Resource!$B$2:$AE$465,8,FALSE))),0,IF(AC278="",0,AN278*VLOOKUP(AC278,Resource!$B$2:$AE$465,8,FALSE)))</f>
        <v/>
      </c>
      <c r="AP278" s="620" t="n"/>
      <c r="AQ278" s="286" t="n"/>
      <c r="AR278" s="34">
        <f>AB278</f>
        <v/>
      </c>
      <c r="AS278" s="621">
        <f>IF(ISNA(IF(AI278="",0,AR278*VLOOKUP(AI278,Resource!$B$2:$AE$465,9,FALSE))),0,IF(AI278="",0,AR278*VLOOKUP(AI278,Resource!$B$2:$AE$465,9,FALSE)))</f>
        <v/>
      </c>
      <c r="AT278" s="620" t="n"/>
      <c r="AU278" s="286" t="n"/>
      <c r="AV278" s="620">
        <f>Z278</f>
        <v/>
      </c>
      <c r="AW278" s="72" t="n"/>
      <c r="BA278" s="620" t="n"/>
      <c r="BC278" s="620">
        <f>AO278+AS278</f>
        <v/>
      </c>
      <c r="BD278" s="620">
        <f>BH278-BC278</f>
        <v/>
      </c>
      <c r="BE278" s="479">
        <f>IF(AV278=0,"        --",BD278/BH278)</f>
        <v/>
      </c>
      <c r="BF278" s="620" t="n"/>
      <c r="BG278" s="620" t="n"/>
      <c r="BH278" s="620">
        <f>Z278+BA278+BF278</f>
        <v/>
      </c>
    </row>
    <row r="279" customFormat="1" s="34">
      <c r="A279" s="618" t="n"/>
      <c r="B279" s="619" t="n"/>
      <c r="J279" s="619" t="n"/>
      <c r="U279" s="620" t="n"/>
      <c r="X279" s="620" t="n"/>
      <c r="Y279" s="620" t="n"/>
      <c r="Z279" s="620" t="n"/>
      <c r="AA279" s="34">
        <f>T279*0.2+N279*0+O279*0.3+P279*0.5+Q279*0.6+R279*1+S279*1</f>
        <v/>
      </c>
      <c r="AB279" s="34">
        <f>T279*0.2+N279*0.2+O279*0.3+P279*0.5+Q279*0.6+R279*1+S279*1</f>
        <v/>
      </c>
      <c r="AD279" s="34">
        <f>IF($AC279&gt;0,IF(VLOOKUP($AC279,Resource!$B$2:$AE$460,6,FALSE)&gt;0,VLOOKUP($AC279,Resource!$B$2:$AE$460,6,FALSE),"--INPUT--"),"")</f>
        <v/>
      </c>
      <c r="AE279" s="34">
        <f>IF($AC279&gt;0,IF(VLOOKUP($AC279,Resource!$B$2:$AE$460,25,FALSE)&gt;0,VLOOKUP($AC279,Resource!$B$2:$AE$460,25,FALSE),"--INPUT--"),"")</f>
        <v/>
      </c>
      <c r="AG279" s="619" t="n"/>
      <c r="AH279" s="619" t="n"/>
      <c r="AJ279" s="34">
        <f>IF($AI279&gt;0,IF(VLOOKUP($AI279,Resource!$B$2:$AE$460,6,FALSE)&gt;0,VLOOKUP($AI279,Resource!$B$2:$AE$460,6,FALSE),"--INPUT--"),"")</f>
        <v/>
      </c>
      <c r="AK279" s="34">
        <f>IF($AI279&gt;0,IF(VLOOKUP($AI279,Resource!$B$2:$AE$460,25,FALSE)&gt;0,VLOOKUP($AI279,Resource!$B$2:$AE$460,25,FALSE),"--INPUT--"),"")</f>
        <v/>
      </c>
      <c r="AL279" s="619" t="n"/>
      <c r="AM279" s="619" t="n"/>
      <c r="AN279" s="34">
        <f>AA279</f>
        <v/>
      </c>
      <c r="AO279" s="621">
        <f>IF(ISNA(IF(AC279="",0,AN279*VLOOKUP(AC279,Resource!$B$2:$AE$465,8,FALSE))),0,IF(AC279="",0,AN279*VLOOKUP(AC279,Resource!$B$2:$AE$465,8,FALSE)))</f>
        <v/>
      </c>
      <c r="AP279" s="620" t="n"/>
      <c r="AQ279" s="286" t="n"/>
      <c r="AR279" s="34">
        <f>AB279</f>
        <v/>
      </c>
      <c r="AS279" s="621">
        <f>IF(ISNA(IF(AI279="",0,AR279*VLOOKUP(AI279,Resource!$B$2:$AE$465,9,FALSE))),0,IF(AI279="",0,AR279*VLOOKUP(AI279,Resource!$B$2:$AE$465,9,FALSE)))</f>
        <v/>
      </c>
      <c r="AT279" s="620" t="n"/>
      <c r="AU279" s="286" t="n"/>
      <c r="AV279" s="620">
        <f>Z279</f>
        <v/>
      </c>
      <c r="AW279" s="72" t="n"/>
      <c r="BA279" s="620" t="n"/>
      <c r="BC279" s="620">
        <f>AO279+AS279</f>
        <v/>
      </c>
      <c r="BD279" s="620">
        <f>BH279-BC279</f>
        <v/>
      </c>
      <c r="BE279" s="479">
        <f>IF(AV279=0,"        --",BD279/BH279)</f>
        <v/>
      </c>
      <c r="BF279" s="620" t="n"/>
      <c r="BG279" s="620" t="n"/>
      <c r="BH279" s="620">
        <f>Z279+BA279+BF279</f>
        <v/>
      </c>
    </row>
    <row r="280" customFormat="1" s="34">
      <c r="A280" s="618" t="n"/>
      <c r="B280" s="619" t="n"/>
      <c r="J280" s="619" t="n"/>
      <c r="U280" s="620" t="n"/>
      <c r="X280" s="620" t="n"/>
      <c r="Y280" s="620" t="n"/>
      <c r="Z280" s="620" t="n"/>
      <c r="AA280" s="34">
        <f>T280*0.2+N280*0+O280*0.3+P280*0.5+Q280*0.6+R280*1+S280*1</f>
        <v/>
      </c>
      <c r="AB280" s="34">
        <f>T280*0.2+N280*0.2+O280*0.3+P280*0.5+Q280*0.6+R280*1+S280*1</f>
        <v/>
      </c>
      <c r="AD280" s="34">
        <f>IF($AC280&gt;0,IF(VLOOKUP($AC280,Resource!$B$2:$AE$460,6,FALSE)&gt;0,VLOOKUP($AC280,Resource!$B$2:$AE$460,6,FALSE),"--INPUT--"),"")</f>
        <v/>
      </c>
      <c r="AE280" s="34">
        <f>IF($AC280&gt;0,IF(VLOOKUP($AC280,Resource!$B$2:$AE$460,25,FALSE)&gt;0,VLOOKUP($AC280,Resource!$B$2:$AE$460,25,FALSE),"--INPUT--"),"")</f>
        <v/>
      </c>
      <c r="AG280" s="619" t="n"/>
      <c r="AH280" s="619" t="n"/>
      <c r="AJ280" s="34">
        <f>IF($AI280&gt;0,IF(VLOOKUP($AI280,Resource!$B$2:$AE$460,6,FALSE)&gt;0,VLOOKUP($AI280,Resource!$B$2:$AE$460,6,FALSE),"--INPUT--"),"")</f>
        <v/>
      </c>
      <c r="AK280" s="34">
        <f>IF($AI280&gt;0,IF(VLOOKUP($AI280,Resource!$B$2:$AE$460,25,FALSE)&gt;0,VLOOKUP($AI280,Resource!$B$2:$AE$460,25,FALSE),"--INPUT--"),"")</f>
        <v/>
      </c>
      <c r="AL280" s="619" t="n"/>
      <c r="AM280" s="619" t="n"/>
      <c r="AN280" s="34">
        <f>AA280</f>
        <v/>
      </c>
      <c r="AO280" s="621">
        <f>IF(ISNA(IF(AC280="",0,AN280*VLOOKUP(AC280,Resource!$B$2:$AE$465,8,FALSE))),0,IF(AC280="",0,AN280*VLOOKUP(AC280,Resource!$B$2:$AE$465,8,FALSE)))</f>
        <v/>
      </c>
      <c r="AP280" s="620" t="n"/>
      <c r="AQ280" s="286" t="n"/>
      <c r="AR280" s="34">
        <f>AB280</f>
        <v/>
      </c>
      <c r="AS280" s="621">
        <f>IF(ISNA(IF(AI280="",0,AR280*VLOOKUP(AI280,Resource!$B$2:$AE$465,9,FALSE))),0,IF(AI280="",0,AR280*VLOOKUP(AI280,Resource!$B$2:$AE$465,9,FALSE)))</f>
        <v/>
      </c>
      <c r="AT280" s="620" t="n"/>
      <c r="AU280" s="286" t="n"/>
      <c r="AV280" s="620">
        <f>Z280</f>
        <v/>
      </c>
      <c r="AW280" s="72" t="n"/>
      <c r="BA280" s="620" t="n"/>
      <c r="BC280" s="620">
        <f>AO280+AS280</f>
        <v/>
      </c>
      <c r="BD280" s="620">
        <f>BH280-BC280</f>
        <v/>
      </c>
      <c r="BE280" s="479">
        <f>IF(AV280=0,"        --",BD280/BH280)</f>
        <v/>
      </c>
      <c r="BF280" s="620" t="n"/>
      <c r="BG280" s="620" t="n"/>
      <c r="BH280" s="620">
        <f>Z280+BA280+BF280</f>
        <v/>
      </c>
    </row>
    <row r="281" customFormat="1" s="34">
      <c r="A281" s="618" t="n"/>
      <c r="B281" s="619" t="n"/>
      <c r="J281" s="619" t="n"/>
      <c r="U281" s="620" t="n"/>
      <c r="X281" s="620" t="n"/>
      <c r="Y281" s="620" t="n"/>
      <c r="Z281" s="620" t="n"/>
      <c r="AA281" s="34">
        <f>T281*0.2+N281*0+O281*0.3+P281*0.5+Q281*0.6+R281*1+S281*1</f>
        <v/>
      </c>
      <c r="AB281" s="34">
        <f>T281*0.2+N281*0.2+O281*0.3+P281*0.5+Q281*0.6+R281*1+S281*1</f>
        <v/>
      </c>
      <c r="AD281" s="34">
        <f>IF($AC281&gt;0,IF(VLOOKUP($AC281,Resource!$B$2:$AE$460,6,FALSE)&gt;0,VLOOKUP($AC281,Resource!$B$2:$AE$460,6,FALSE),"--INPUT--"),"")</f>
        <v/>
      </c>
      <c r="AE281" s="34">
        <f>IF($AC281&gt;0,IF(VLOOKUP($AC281,Resource!$B$2:$AE$460,25,FALSE)&gt;0,VLOOKUP($AC281,Resource!$B$2:$AE$460,25,FALSE),"--INPUT--"),"")</f>
        <v/>
      </c>
      <c r="AG281" s="619" t="n"/>
      <c r="AH281" s="619" t="n"/>
      <c r="AJ281" s="34">
        <f>IF($AI281&gt;0,IF(VLOOKUP($AI281,Resource!$B$2:$AE$460,6,FALSE)&gt;0,VLOOKUP($AI281,Resource!$B$2:$AE$460,6,FALSE),"--INPUT--"),"")</f>
        <v/>
      </c>
      <c r="AK281" s="34">
        <f>IF($AI281&gt;0,IF(VLOOKUP($AI281,Resource!$B$2:$AE$460,25,FALSE)&gt;0,VLOOKUP($AI281,Resource!$B$2:$AE$460,25,FALSE),"--INPUT--"),"")</f>
        <v/>
      </c>
      <c r="AL281" s="619" t="n"/>
      <c r="AM281" s="619" t="n"/>
      <c r="AN281" s="34">
        <f>AA281</f>
        <v/>
      </c>
      <c r="AO281" s="621">
        <f>IF(ISNA(IF(AC281="",0,AN281*VLOOKUP(AC281,Resource!$B$2:$AE$465,8,FALSE))),0,IF(AC281="",0,AN281*VLOOKUP(AC281,Resource!$B$2:$AE$465,8,FALSE)))</f>
        <v/>
      </c>
      <c r="AP281" s="620" t="n"/>
      <c r="AQ281" s="286" t="n"/>
      <c r="AR281" s="34">
        <f>AB281</f>
        <v/>
      </c>
      <c r="AS281" s="621">
        <f>IF(ISNA(IF(AI281="",0,AR281*VLOOKUP(AI281,Resource!$B$2:$AE$465,9,FALSE))),0,IF(AI281="",0,AR281*VLOOKUP(AI281,Resource!$B$2:$AE$465,9,FALSE)))</f>
        <v/>
      </c>
      <c r="AT281" s="620" t="n"/>
      <c r="AU281" s="286" t="n"/>
      <c r="AV281" s="620">
        <f>Z281</f>
        <v/>
      </c>
      <c r="AW281" s="72" t="n"/>
      <c r="BA281" s="620" t="n"/>
      <c r="BC281" s="620">
        <f>AO281+AS281</f>
        <v/>
      </c>
      <c r="BD281" s="620">
        <f>BH281-BC281</f>
        <v/>
      </c>
      <c r="BE281" s="479">
        <f>IF(AV281=0,"        --",BD281/BH281)</f>
        <v/>
      </c>
      <c r="BF281" s="620" t="n"/>
      <c r="BG281" s="620" t="n"/>
      <c r="BH281" s="620">
        <f>Z281+BA281+BF281</f>
        <v/>
      </c>
    </row>
    <row r="282" customFormat="1" s="34">
      <c r="A282" s="618" t="n"/>
      <c r="B282" s="619" t="n"/>
      <c r="J282" s="619" t="n"/>
      <c r="U282" s="620" t="n"/>
      <c r="X282" s="620" t="n"/>
      <c r="Y282" s="620" t="n"/>
      <c r="Z282" s="620" t="n"/>
      <c r="AA282" s="34">
        <f>T282*0.2+N282*0+O282*0.3+P282*0.5+Q282*0.6+R282*1+S282*1</f>
        <v/>
      </c>
      <c r="AB282" s="34">
        <f>T282*0.2+N282*0.2+O282*0.3+P282*0.5+Q282*0.6+R282*1+S282*1</f>
        <v/>
      </c>
      <c r="AD282" s="34">
        <f>IF($AC282&gt;0,IF(VLOOKUP($AC282,Resource!$B$2:$AE$460,6,FALSE)&gt;0,VLOOKUP($AC282,Resource!$B$2:$AE$460,6,FALSE),"--INPUT--"),"")</f>
        <v/>
      </c>
      <c r="AE282" s="34">
        <f>IF($AC282&gt;0,IF(VLOOKUP($AC282,Resource!$B$2:$AE$460,25,FALSE)&gt;0,VLOOKUP($AC282,Resource!$B$2:$AE$460,25,FALSE),"--INPUT--"),"")</f>
        <v/>
      </c>
      <c r="AG282" s="619" t="n"/>
      <c r="AH282" s="619" t="n"/>
      <c r="AJ282" s="34">
        <f>IF($AI282&gt;0,IF(VLOOKUP($AI282,Resource!$B$2:$AE$460,6,FALSE)&gt;0,VLOOKUP($AI282,Resource!$B$2:$AE$460,6,FALSE),"--INPUT--"),"")</f>
        <v/>
      </c>
      <c r="AK282" s="34">
        <f>IF($AI282&gt;0,IF(VLOOKUP($AI282,Resource!$B$2:$AE$460,25,FALSE)&gt;0,VLOOKUP($AI282,Resource!$B$2:$AE$460,25,FALSE),"--INPUT--"),"")</f>
        <v/>
      </c>
      <c r="AL282" s="619" t="n"/>
      <c r="AM282" s="619" t="n"/>
      <c r="AN282" s="34">
        <f>AA282</f>
        <v/>
      </c>
      <c r="AO282" s="621">
        <f>IF(ISNA(IF(AC282="",0,AN282*VLOOKUP(AC282,Resource!$B$2:$AE$465,8,FALSE))),0,IF(AC282="",0,AN282*VLOOKUP(AC282,Resource!$B$2:$AE$465,8,FALSE)))</f>
        <v/>
      </c>
      <c r="AP282" s="620" t="n"/>
      <c r="AQ282" s="286" t="n"/>
      <c r="AR282" s="34">
        <f>AB282</f>
        <v/>
      </c>
      <c r="AS282" s="621">
        <f>IF(ISNA(IF(AI282="",0,AR282*VLOOKUP(AI282,Resource!$B$2:$AE$465,9,FALSE))),0,IF(AI282="",0,AR282*VLOOKUP(AI282,Resource!$B$2:$AE$465,9,FALSE)))</f>
        <v/>
      </c>
      <c r="AT282" s="620" t="n"/>
      <c r="AU282" s="286" t="n"/>
      <c r="AV282" s="620">
        <f>Z282</f>
        <v/>
      </c>
      <c r="AW282" s="72" t="n"/>
      <c r="BA282" s="620" t="n"/>
      <c r="BC282" s="620">
        <f>AO282+AS282</f>
        <v/>
      </c>
      <c r="BD282" s="620">
        <f>BH282-BC282</f>
        <v/>
      </c>
      <c r="BE282" s="479">
        <f>IF(AV282=0,"        --",BD282/BH282)</f>
        <v/>
      </c>
      <c r="BF282" s="620" t="n"/>
      <c r="BG282" s="620" t="n"/>
      <c r="BH282" s="620">
        <f>Z282+BA282+BF282</f>
        <v/>
      </c>
    </row>
    <row r="283" customFormat="1" s="34">
      <c r="A283" s="618" t="n"/>
      <c r="B283" s="619" t="n"/>
      <c r="J283" s="619" t="n"/>
      <c r="U283" s="620" t="n"/>
      <c r="X283" s="620" t="n"/>
      <c r="Y283" s="620" t="n"/>
      <c r="Z283" s="620" t="n"/>
      <c r="AA283" s="34">
        <f>T283*0.2+N283*0+O283*0.3+P283*0.5+Q283*0.6+R283*1+S283*1</f>
        <v/>
      </c>
      <c r="AB283" s="34">
        <f>T283*0.2+N283*0.2+O283*0.3+P283*0.5+Q283*0.6+R283*1+S283*1</f>
        <v/>
      </c>
      <c r="AD283" s="34">
        <f>IF($AC283&gt;0,IF(VLOOKUP($AC283,Resource!$B$2:$AE$460,6,FALSE)&gt;0,VLOOKUP($AC283,Resource!$B$2:$AE$460,6,FALSE),"--INPUT--"),"")</f>
        <v/>
      </c>
      <c r="AE283" s="34">
        <f>IF($AC283&gt;0,IF(VLOOKUP($AC283,Resource!$B$2:$AE$460,25,FALSE)&gt;0,VLOOKUP($AC283,Resource!$B$2:$AE$460,25,FALSE),"--INPUT--"),"")</f>
        <v/>
      </c>
      <c r="AG283" s="619" t="n"/>
      <c r="AH283" s="619" t="n"/>
      <c r="AJ283" s="34">
        <f>IF($AI283&gt;0,IF(VLOOKUP($AI283,Resource!$B$2:$AE$460,6,FALSE)&gt;0,VLOOKUP($AI283,Resource!$B$2:$AE$460,6,FALSE),"--INPUT--"),"")</f>
        <v/>
      </c>
      <c r="AK283" s="34">
        <f>IF($AI283&gt;0,IF(VLOOKUP($AI283,Resource!$B$2:$AE$460,25,FALSE)&gt;0,VLOOKUP($AI283,Resource!$B$2:$AE$460,25,FALSE),"--INPUT--"),"")</f>
        <v/>
      </c>
      <c r="AL283" s="619" t="n"/>
      <c r="AM283" s="619" t="n"/>
      <c r="AN283" s="34">
        <f>AA283</f>
        <v/>
      </c>
      <c r="AO283" s="621">
        <f>IF(ISNA(IF(AC283="",0,AN283*VLOOKUP(AC283,Resource!$B$2:$AE$465,8,FALSE))),0,IF(AC283="",0,AN283*VLOOKUP(AC283,Resource!$B$2:$AE$465,8,FALSE)))</f>
        <v/>
      </c>
      <c r="AP283" s="620" t="n"/>
      <c r="AQ283" s="286" t="n"/>
      <c r="AR283" s="34">
        <f>AB283</f>
        <v/>
      </c>
      <c r="AS283" s="621">
        <f>IF(ISNA(IF(AI283="",0,AR283*VLOOKUP(AI283,Resource!$B$2:$AE$465,9,FALSE))),0,IF(AI283="",0,AR283*VLOOKUP(AI283,Resource!$B$2:$AE$465,9,FALSE)))</f>
        <v/>
      </c>
      <c r="AT283" s="620" t="n"/>
      <c r="AU283" s="286" t="n"/>
      <c r="AV283" s="620">
        <f>Z283</f>
        <v/>
      </c>
      <c r="AW283" s="72" t="n"/>
      <c r="BA283" s="620" t="n"/>
      <c r="BC283" s="620">
        <f>AO283+AS283</f>
        <v/>
      </c>
      <c r="BD283" s="620">
        <f>BH283-BC283</f>
        <v/>
      </c>
      <c r="BE283" s="479">
        <f>IF(AV283=0,"        --",BD283/BH283)</f>
        <v/>
      </c>
      <c r="BF283" s="620" t="n"/>
      <c r="BG283" s="620" t="n"/>
      <c r="BH283" s="620">
        <f>Z283+BA283+BF283</f>
        <v/>
      </c>
    </row>
    <row r="284" customFormat="1" s="34">
      <c r="A284" s="618" t="n"/>
      <c r="B284" s="619" t="n"/>
      <c r="J284" s="619" t="n"/>
      <c r="U284" s="620" t="n"/>
      <c r="X284" s="620" t="n"/>
      <c r="Y284" s="620" t="n"/>
      <c r="Z284" s="620" t="n"/>
      <c r="AA284" s="34">
        <f>T284*0.2+N284*0+O284*0.3+P284*0.5+Q284*0.6+R284*1+S284*1</f>
        <v/>
      </c>
      <c r="AB284" s="34">
        <f>T284*0.2+N284*0.2+O284*0.3+P284*0.5+Q284*0.6+R284*1+S284*1</f>
        <v/>
      </c>
      <c r="AD284" s="34">
        <f>IF($AC284&gt;0,IF(VLOOKUP($AC284,Resource!$B$2:$AE$460,6,FALSE)&gt;0,VLOOKUP($AC284,Resource!$B$2:$AE$460,6,FALSE),"--INPUT--"),"")</f>
        <v/>
      </c>
      <c r="AE284" s="34">
        <f>IF($AC284&gt;0,IF(VLOOKUP($AC284,Resource!$B$2:$AE$460,25,FALSE)&gt;0,VLOOKUP($AC284,Resource!$B$2:$AE$460,25,FALSE),"--INPUT--"),"")</f>
        <v/>
      </c>
      <c r="AG284" s="619" t="n"/>
      <c r="AH284" s="619" t="n"/>
      <c r="AJ284" s="34">
        <f>IF($AI284&gt;0,IF(VLOOKUP($AI284,Resource!$B$2:$AE$460,6,FALSE)&gt;0,VLOOKUP($AI284,Resource!$B$2:$AE$460,6,FALSE),"--INPUT--"),"")</f>
        <v/>
      </c>
      <c r="AK284" s="34">
        <f>IF($AI284&gt;0,IF(VLOOKUP($AI284,Resource!$B$2:$AE$460,25,FALSE)&gt;0,VLOOKUP($AI284,Resource!$B$2:$AE$460,25,FALSE),"--INPUT--"),"")</f>
        <v/>
      </c>
      <c r="AL284" s="619" t="n"/>
      <c r="AM284" s="619" t="n"/>
      <c r="AN284" s="34">
        <f>AA284</f>
        <v/>
      </c>
      <c r="AO284" s="621">
        <f>IF(ISNA(IF(AC284="",0,AN284*VLOOKUP(AC284,Resource!$B$2:$AE$465,8,FALSE))),0,IF(AC284="",0,AN284*VLOOKUP(AC284,Resource!$B$2:$AE$465,8,FALSE)))</f>
        <v/>
      </c>
      <c r="AP284" s="620" t="n"/>
      <c r="AQ284" s="286" t="n"/>
      <c r="AR284" s="34">
        <f>AB284</f>
        <v/>
      </c>
      <c r="AS284" s="621">
        <f>IF(ISNA(IF(AI284="",0,AR284*VLOOKUP(AI284,Resource!$B$2:$AE$465,9,FALSE))),0,IF(AI284="",0,AR284*VLOOKUP(AI284,Resource!$B$2:$AE$465,9,FALSE)))</f>
        <v/>
      </c>
      <c r="AT284" s="620" t="n"/>
      <c r="AU284" s="286" t="n"/>
      <c r="AV284" s="620">
        <f>Z284</f>
        <v/>
      </c>
      <c r="AW284" s="72" t="n"/>
      <c r="BA284" s="620" t="n"/>
      <c r="BC284" s="620">
        <f>AO284+AS284</f>
        <v/>
      </c>
      <c r="BD284" s="620">
        <f>BH284-BC284</f>
        <v/>
      </c>
      <c r="BE284" s="479">
        <f>IF(AV284=0,"        --",BD284/BH284)</f>
        <v/>
      </c>
      <c r="BF284" s="620" t="n"/>
      <c r="BG284" s="620" t="n"/>
      <c r="BH284" s="620">
        <f>Z284+BA284+BF284</f>
        <v/>
      </c>
    </row>
    <row r="285" customFormat="1" s="34">
      <c r="A285" s="618" t="n"/>
      <c r="B285" s="619" t="n"/>
      <c r="J285" s="619" t="n"/>
      <c r="U285" s="620" t="n"/>
      <c r="X285" s="620" t="n"/>
      <c r="Y285" s="620" t="n"/>
      <c r="Z285" s="620" t="n"/>
      <c r="AA285" s="34">
        <f>T285*0.2+N285*0+O285*0.3+P285*0.5+Q285*0.6+R285*1+S285*1</f>
        <v/>
      </c>
      <c r="AB285" s="34">
        <f>T285*0.2+N285*0.2+O285*0.3+P285*0.5+Q285*0.6+R285*1+S285*1</f>
        <v/>
      </c>
      <c r="AD285" s="34">
        <f>IF($AC285&gt;0,IF(VLOOKUP($AC285,Resource!$B$2:$AE$460,6,FALSE)&gt;0,VLOOKUP($AC285,Resource!$B$2:$AE$460,6,FALSE),"--INPUT--"),"")</f>
        <v/>
      </c>
      <c r="AE285" s="34">
        <f>IF($AC285&gt;0,IF(VLOOKUP($AC285,Resource!$B$2:$AE$460,25,FALSE)&gt;0,VLOOKUP($AC285,Resource!$B$2:$AE$460,25,FALSE),"--INPUT--"),"")</f>
        <v/>
      </c>
      <c r="AG285" s="619" t="n"/>
      <c r="AH285" s="619" t="n"/>
      <c r="AJ285" s="34">
        <f>IF($AI285&gt;0,IF(VLOOKUP($AI285,Resource!$B$2:$AE$460,6,FALSE)&gt;0,VLOOKUP($AI285,Resource!$B$2:$AE$460,6,FALSE),"--INPUT--"),"")</f>
        <v/>
      </c>
      <c r="AK285" s="34">
        <f>IF($AI285&gt;0,IF(VLOOKUP($AI285,Resource!$B$2:$AE$460,25,FALSE)&gt;0,VLOOKUP($AI285,Resource!$B$2:$AE$460,25,FALSE),"--INPUT--"),"")</f>
        <v/>
      </c>
      <c r="AL285" s="619" t="n"/>
      <c r="AM285" s="619" t="n"/>
      <c r="AN285" s="34">
        <f>AA285</f>
        <v/>
      </c>
      <c r="AO285" s="621">
        <f>IF(ISNA(IF(AC285="",0,AN285*VLOOKUP(AC285,Resource!$B$2:$AE$465,8,FALSE))),0,IF(AC285="",0,AN285*VLOOKUP(AC285,Resource!$B$2:$AE$465,8,FALSE)))</f>
        <v/>
      </c>
      <c r="AP285" s="620" t="n"/>
      <c r="AQ285" s="286" t="n"/>
      <c r="AR285" s="34">
        <f>AB285</f>
        <v/>
      </c>
      <c r="AS285" s="621">
        <f>IF(ISNA(IF(AI285="",0,AR285*VLOOKUP(AI285,Resource!$B$2:$AE$465,9,FALSE))),0,IF(AI285="",0,AR285*VLOOKUP(AI285,Resource!$B$2:$AE$465,9,FALSE)))</f>
        <v/>
      </c>
      <c r="AT285" s="620" t="n"/>
      <c r="AU285" s="286" t="n"/>
      <c r="AV285" s="620">
        <f>Z285</f>
        <v/>
      </c>
      <c r="AW285" s="72" t="n"/>
      <c r="BA285" s="620" t="n"/>
      <c r="BC285" s="620">
        <f>AO285+AS285</f>
        <v/>
      </c>
      <c r="BD285" s="620">
        <f>BH285-BC285</f>
        <v/>
      </c>
      <c r="BE285" s="479">
        <f>IF(AV285=0,"        --",BD285/BH285)</f>
        <v/>
      </c>
      <c r="BF285" s="620" t="n"/>
      <c r="BG285" s="620" t="n"/>
      <c r="BH285" s="620">
        <f>Z285+BA285+BF285</f>
        <v/>
      </c>
    </row>
    <row r="286" customFormat="1" s="34">
      <c r="A286" s="618" t="n"/>
      <c r="B286" s="619" t="n"/>
      <c r="J286" s="619" t="n"/>
      <c r="U286" s="620" t="n"/>
      <c r="X286" s="620" t="n"/>
      <c r="Y286" s="620" t="n"/>
      <c r="Z286" s="620" t="n"/>
      <c r="AA286" s="34">
        <f>T286*0.2+N286*0+O286*0.3+P286*0.5+Q286*0.6+R286*1+S286*1</f>
        <v/>
      </c>
      <c r="AB286" s="34">
        <f>T286*0.2+N286*0.2+O286*0.3+P286*0.5+Q286*0.6+R286*1+S286*1</f>
        <v/>
      </c>
      <c r="AD286" s="34">
        <f>IF($AC286&gt;0,IF(VLOOKUP($AC286,Resource!$B$2:$AE$460,6,FALSE)&gt;0,VLOOKUP($AC286,Resource!$B$2:$AE$460,6,FALSE),"--INPUT--"),"")</f>
        <v/>
      </c>
      <c r="AE286" s="34">
        <f>IF($AC286&gt;0,IF(VLOOKUP($AC286,Resource!$B$2:$AE$460,25,FALSE)&gt;0,VLOOKUP($AC286,Resource!$B$2:$AE$460,25,FALSE),"--INPUT--"),"")</f>
        <v/>
      </c>
      <c r="AG286" s="619" t="n"/>
      <c r="AH286" s="619" t="n"/>
      <c r="AJ286" s="34">
        <f>IF($AI286&gt;0,IF(VLOOKUP($AI286,Resource!$B$2:$AE$460,6,FALSE)&gt;0,VLOOKUP($AI286,Resource!$B$2:$AE$460,6,FALSE),"--INPUT--"),"")</f>
        <v/>
      </c>
      <c r="AK286" s="34">
        <f>IF($AI286&gt;0,IF(VLOOKUP($AI286,Resource!$B$2:$AE$460,25,FALSE)&gt;0,VLOOKUP($AI286,Resource!$B$2:$AE$460,25,FALSE),"--INPUT--"),"")</f>
        <v/>
      </c>
      <c r="AL286" s="619" t="n"/>
      <c r="AM286" s="619" t="n"/>
      <c r="AN286" s="34">
        <f>AA286</f>
        <v/>
      </c>
      <c r="AO286" s="621">
        <f>IF(ISNA(IF(AC286="",0,AN286*VLOOKUP(AC286,Resource!$B$2:$AE$465,8,FALSE))),0,IF(AC286="",0,AN286*VLOOKUP(AC286,Resource!$B$2:$AE$465,8,FALSE)))</f>
        <v/>
      </c>
      <c r="AP286" s="620" t="n"/>
      <c r="AQ286" s="286" t="n"/>
      <c r="AR286" s="34">
        <f>AB286</f>
        <v/>
      </c>
      <c r="AS286" s="621">
        <f>IF(ISNA(IF(AI286="",0,AR286*VLOOKUP(AI286,Resource!$B$2:$AE$465,9,FALSE))),0,IF(AI286="",0,AR286*VLOOKUP(AI286,Resource!$B$2:$AE$465,9,FALSE)))</f>
        <v/>
      </c>
      <c r="AT286" s="620" t="n"/>
      <c r="AU286" s="286" t="n"/>
      <c r="AV286" s="620">
        <f>Z286</f>
        <v/>
      </c>
      <c r="AW286" s="72" t="n"/>
      <c r="BA286" s="620" t="n"/>
      <c r="BC286" s="620">
        <f>AO286+AS286</f>
        <v/>
      </c>
      <c r="BD286" s="620">
        <f>BH286-BC286</f>
        <v/>
      </c>
      <c r="BE286" s="479">
        <f>IF(AV286=0,"        --",BD286/BH286)</f>
        <v/>
      </c>
      <c r="BF286" s="620" t="n"/>
      <c r="BG286" s="620" t="n"/>
      <c r="BH286" s="620">
        <f>Z286+BA286+BF286</f>
        <v/>
      </c>
    </row>
    <row r="287" customFormat="1" s="34">
      <c r="A287" s="618" t="n"/>
      <c r="B287" s="619" t="n"/>
      <c r="J287" s="619" t="n"/>
      <c r="U287" s="620" t="n"/>
      <c r="X287" s="620" t="n"/>
      <c r="Y287" s="620" t="n"/>
      <c r="Z287" s="620" t="n"/>
      <c r="AA287" s="34">
        <f>T287*0.2+N287*0+O287*0.3+P287*0.5+Q287*0.6+R287*1+S287*1</f>
        <v/>
      </c>
      <c r="AB287" s="34">
        <f>T287*0.2+N287*0.2+O287*0.3+P287*0.5+Q287*0.6+R287*1+S287*1</f>
        <v/>
      </c>
      <c r="AD287" s="34">
        <f>IF($AC287&gt;0,IF(VLOOKUP($AC287,Resource!$B$2:$AE$460,6,FALSE)&gt;0,VLOOKUP($AC287,Resource!$B$2:$AE$460,6,FALSE),"--INPUT--"),"")</f>
        <v/>
      </c>
      <c r="AE287" s="34">
        <f>IF($AC287&gt;0,IF(VLOOKUP($AC287,Resource!$B$2:$AE$460,25,FALSE)&gt;0,VLOOKUP($AC287,Resource!$B$2:$AE$460,25,FALSE),"--INPUT--"),"")</f>
        <v/>
      </c>
      <c r="AG287" s="619" t="n"/>
      <c r="AH287" s="619" t="n"/>
      <c r="AJ287" s="34">
        <f>IF($AI287&gt;0,IF(VLOOKUP($AI287,Resource!$B$2:$AE$460,6,FALSE)&gt;0,VLOOKUP($AI287,Resource!$B$2:$AE$460,6,FALSE),"--INPUT--"),"")</f>
        <v/>
      </c>
      <c r="AK287" s="34">
        <f>IF($AI287&gt;0,IF(VLOOKUP($AI287,Resource!$B$2:$AE$460,25,FALSE)&gt;0,VLOOKUP($AI287,Resource!$B$2:$AE$460,25,FALSE),"--INPUT--"),"")</f>
        <v/>
      </c>
      <c r="AL287" s="619" t="n"/>
      <c r="AM287" s="619" t="n"/>
      <c r="AN287" s="34">
        <f>AA287</f>
        <v/>
      </c>
      <c r="AO287" s="621">
        <f>IF(ISNA(IF(AC287="",0,AN287*VLOOKUP(AC287,Resource!$B$2:$AE$465,8,FALSE))),0,IF(AC287="",0,AN287*VLOOKUP(AC287,Resource!$B$2:$AE$465,8,FALSE)))</f>
        <v/>
      </c>
      <c r="AP287" s="620" t="n"/>
      <c r="AQ287" s="286" t="n"/>
      <c r="AR287" s="34">
        <f>AB287</f>
        <v/>
      </c>
      <c r="AS287" s="621">
        <f>IF(ISNA(IF(AI287="",0,AR287*VLOOKUP(AI287,Resource!$B$2:$AE$465,9,FALSE))),0,IF(AI287="",0,AR287*VLOOKUP(AI287,Resource!$B$2:$AE$465,9,FALSE)))</f>
        <v/>
      </c>
      <c r="AT287" s="620" t="n"/>
      <c r="AU287" s="286" t="n"/>
      <c r="AV287" s="620">
        <f>Z287</f>
        <v/>
      </c>
      <c r="AW287" s="72" t="n"/>
      <c r="BA287" s="620" t="n"/>
      <c r="BC287" s="620">
        <f>AO287+AS287</f>
        <v/>
      </c>
      <c r="BD287" s="620">
        <f>BH287-BC287</f>
        <v/>
      </c>
      <c r="BE287" s="479">
        <f>IF(AV287=0,"        --",BD287/BH287)</f>
        <v/>
      </c>
      <c r="BF287" s="620" t="n"/>
      <c r="BG287" s="620" t="n"/>
      <c r="BH287" s="620">
        <f>Z287+BA287+BF287</f>
        <v/>
      </c>
    </row>
    <row r="288" customFormat="1" s="34">
      <c r="A288" s="618" t="n"/>
      <c r="B288" s="619" t="n"/>
      <c r="J288" s="619" t="n"/>
      <c r="U288" s="620" t="n"/>
      <c r="X288" s="620" t="n"/>
      <c r="Y288" s="620" t="n"/>
      <c r="Z288" s="620" t="n"/>
      <c r="AA288" s="34">
        <f>T288*0.2+N288*0+O288*0.3+P288*0.5+Q288*0.6+R288*1+S288*1</f>
        <v/>
      </c>
      <c r="AB288" s="34">
        <f>T288*0.2+N288*0.2+O288*0.3+P288*0.5+Q288*0.6+R288*1+S288*1</f>
        <v/>
      </c>
      <c r="AD288" s="34">
        <f>IF($AC288&gt;0,IF(VLOOKUP($AC288,Resource!$B$2:$AE$460,6,FALSE)&gt;0,VLOOKUP($AC288,Resource!$B$2:$AE$460,6,FALSE),"--INPUT--"),"")</f>
        <v/>
      </c>
      <c r="AE288" s="34">
        <f>IF($AC288&gt;0,IF(VLOOKUP($AC288,Resource!$B$2:$AE$460,25,FALSE)&gt;0,VLOOKUP($AC288,Resource!$B$2:$AE$460,25,FALSE),"--INPUT--"),"")</f>
        <v/>
      </c>
      <c r="AG288" s="619" t="n"/>
      <c r="AH288" s="619" t="n"/>
      <c r="AJ288" s="34">
        <f>IF($AI288&gt;0,IF(VLOOKUP($AI288,Resource!$B$2:$AE$460,6,FALSE)&gt;0,VLOOKUP($AI288,Resource!$B$2:$AE$460,6,FALSE),"--INPUT--"),"")</f>
        <v/>
      </c>
      <c r="AK288" s="34">
        <f>IF($AI288&gt;0,IF(VLOOKUP($AI288,Resource!$B$2:$AE$460,25,FALSE)&gt;0,VLOOKUP($AI288,Resource!$B$2:$AE$460,25,FALSE),"--INPUT--"),"")</f>
        <v/>
      </c>
      <c r="AL288" s="619" t="n"/>
      <c r="AM288" s="619" t="n"/>
      <c r="AN288" s="34">
        <f>AA288</f>
        <v/>
      </c>
      <c r="AO288" s="621">
        <f>IF(ISNA(IF(AC288="",0,AN288*VLOOKUP(AC288,Resource!$B$2:$AE$465,8,FALSE))),0,IF(AC288="",0,AN288*VLOOKUP(AC288,Resource!$B$2:$AE$465,8,FALSE)))</f>
        <v/>
      </c>
      <c r="AP288" s="620" t="n"/>
      <c r="AQ288" s="286" t="n"/>
      <c r="AR288" s="34">
        <f>AB288</f>
        <v/>
      </c>
      <c r="AS288" s="621">
        <f>IF(ISNA(IF(AI288="",0,AR288*VLOOKUP(AI288,Resource!$B$2:$AE$465,9,FALSE))),0,IF(AI288="",0,AR288*VLOOKUP(AI288,Resource!$B$2:$AE$465,9,FALSE)))</f>
        <v/>
      </c>
      <c r="AT288" s="620" t="n"/>
      <c r="AU288" s="286" t="n"/>
      <c r="AV288" s="620">
        <f>Z288</f>
        <v/>
      </c>
      <c r="AW288" s="72" t="n"/>
      <c r="BA288" s="620" t="n"/>
      <c r="BC288" s="620">
        <f>AO288+AS288</f>
        <v/>
      </c>
      <c r="BD288" s="620">
        <f>BH288-BC288</f>
        <v/>
      </c>
      <c r="BE288" s="479">
        <f>IF(AV288=0,"        --",BD288/BH288)</f>
        <v/>
      </c>
      <c r="BF288" s="620" t="n"/>
      <c r="BG288" s="620" t="n"/>
      <c r="BH288" s="620">
        <f>Z288+BA288+BF288</f>
        <v/>
      </c>
    </row>
    <row r="289" customFormat="1" s="34">
      <c r="A289" s="618" t="n"/>
      <c r="B289" s="619" t="n"/>
      <c r="J289" s="619" t="n"/>
      <c r="U289" s="620" t="n"/>
      <c r="X289" s="620" t="n"/>
      <c r="Y289" s="620" t="n"/>
      <c r="Z289" s="620" t="n"/>
      <c r="AA289" s="34">
        <f>T289*0.2+N289*0+O289*0.3+P289*0.5+Q289*0.6+R289*1+S289*1</f>
        <v/>
      </c>
      <c r="AB289" s="34">
        <f>T289*0.2+N289*0.2+O289*0.3+P289*0.5+Q289*0.6+R289*1+S289*1</f>
        <v/>
      </c>
      <c r="AD289" s="34">
        <f>IF($AC289&gt;0,IF(VLOOKUP($AC289,Resource!$B$2:$AE$460,6,FALSE)&gt;0,VLOOKUP($AC289,Resource!$B$2:$AE$460,6,FALSE),"--INPUT--"),"")</f>
        <v/>
      </c>
      <c r="AE289" s="34">
        <f>IF($AC289&gt;0,IF(VLOOKUP($AC289,Resource!$B$2:$AE$460,25,FALSE)&gt;0,VLOOKUP($AC289,Resource!$B$2:$AE$460,25,FALSE),"--INPUT--"),"")</f>
        <v/>
      </c>
      <c r="AG289" s="619" t="n"/>
      <c r="AH289" s="619" t="n"/>
      <c r="AJ289" s="34">
        <f>IF($AI289&gt;0,IF(VLOOKUP($AI289,Resource!$B$2:$AE$460,6,FALSE)&gt;0,VLOOKUP($AI289,Resource!$B$2:$AE$460,6,FALSE),"--INPUT--"),"")</f>
        <v/>
      </c>
      <c r="AK289" s="34">
        <f>IF($AI289&gt;0,IF(VLOOKUP($AI289,Resource!$B$2:$AE$460,25,FALSE)&gt;0,VLOOKUP($AI289,Resource!$B$2:$AE$460,25,FALSE),"--INPUT--"),"")</f>
        <v/>
      </c>
      <c r="AL289" s="619" t="n"/>
      <c r="AM289" s="619" t="n"/>
      <c r="AN289" s="34">
        <f>AA289</f>
        <v/>
      </c>
      <c r="AO289" s="621">
        <f>IF(ISNA(IF(AC289="",0,AN289*VLOOKUP(AC289,Resource!$B$2:$AE$465,8,FALSE))),0,IF(AC289="",0,AN289*VLOOKUP(AC289,Resource!$B$2:$AE$465,8,FALSE)))</f>
        <v/>
      </c>
      <c r="AP289" s="620" t="n"/>
      <c r="AQ289" s="286" t="n"/>
      <c r="AR289" s="34">
        <f>AB289</f>
        <v/>
      </c>
      <c r="AS289" s="621">
        <f>IF(ISNA(IF(AI289="",0,AR289*VLOOKUP(AI289,Resource!$B$2:$AE$465,9,FALSE))),0,IF(AI289="",0,AR289*VLOOKUP(AI289,Resource!$B$2:$AE$465,9,FALSE)))</f>
        <v/>
      </c>
      <c r="AT289" s="620" t="n"/>
      <c r="AU289" s="286" t="n"/>
      <c r="AV289" s="620">
        <f>Z289</f>
        <v/>
      </c>
      <c r="AW289" s="72" t="n"/>
      <c r="BA289" s="620" t="n"/>
      <c r="BC289" s="620">
        <f>AO289+AS289</f>
        <v/>
      </c>
      <c r="BD289" s="620">
        <f>BH289-BC289</f>
        <v/>
      </c>
      <c r="BE289" s="479">
        <f>IF(AV289=0,"        --",BD289/BH289)</f>
        <v/>
      </c>
      <c r="BF289" s="620" t="n"/>
      <c r="BG289" s="620" t="n"/>
      <c r="BH289" s="620">
        <f>Z289+BA289+BF289</f>
        <v/>
      </c>
    </row>
    <row r="290" customFormat="1" s="34">
      <c r="A290" s="618" t="n"/>
      <c r="B290" s="619" t="n"/>
      <c r="J290" s="619" t="n"/>
      <c r="U290" s="620" t="n"/>
      <c r="X290" s="620" t="n"/>
      <c r="Y290" s="620" t="n"/>
      <c r="Z290" s="620" t="n"/>
      <c r="AA290" s="34">
        <f>T290*0.2+N290*0+O290*0.3+P290*0.5+Q290*0.6+R290*1+S290*1</f>
        <v/>
      </c>
      <c r="AB290" s="34">
        <f>T290*0.2+N290*0.2+O290*0.3+P290*0.5+Q290*0.6+R290*1+S290*1</f>
        <v/>
      </c>
      <c r="AD290" s="34">
        <f>IF($AC290&gt;0,IF(VLOOKUP($AC290,Resource!$B$2:$AE$460,6,FALSE)&gt;0,VLOOKUP($AC290,Resource!$B$2:$AE$460,6,FALSE),"--INPUT--"),"")</f>
        <v/>
      </c>
      <c r="AE290" s="34">
        <f>IF($AC290&gt;0,IF(VLOOKUP($AC290,Resource!$B$2:$AE$460,25,FALSE)&gt;0,VLOOKUP($AC290,Resource!$B$2:$AE$460,25,FALSE),"--INPUT--"),"")</f>
        <v/>
      </c>
      <c r="AG290" s="619" t="n"/>
      <c r="AH290" s="619" t="n"/>
      <c r="AJ290" s="34">
        <f>IF($AI290&gt;0,IF(VLOOKUP($AI290,Resource!$B$2:$AE$460,6,FALSE)&gt;0,VLOOKUP($AI290,Resource!$B$2:$AE$460,6,FALSE),"--INPUT--"),"")</f>
        <v/>
      </c>
      <c r="AK290" s="34">
        <f>IF($AI290&gt;0,IF(VLOOKUP($AI290,Resource!$B$2:$AE$460,25,FALSE)&gt;0,VLOOKUP($AI290,Resource!$B$2:$AE$460,25,FALSE),"--INPUT--"),"")</f>
        <v/>
      </c>
      <c r="AL290" s="619" t="n"/>
      <c r="AM290" s="619" t="n"/>
      <c r="AN290" s="34">
        <f>AA290</f>
        <v/>
      </c>
      <c r="AO290" s="621">
        <f>IF(ISNA(IF(AC290="",0,AN290*VLOOKUP(AC290,Resource!$B$2:$AE$465,8,FALSE))),0,IF(AC290="",0,AN290*VLOOKUP(AC290,Resource!$B$2:$AE$465,8,FALSE)))</f>
        <v/>
      </c>
      <c r="AP290" s="620" t="n"/>
      <c r="AQ290" s="286" t="n"/>
      <c r="AR290" s="34">
        <f>AB290</f>
        <v/>
      </c>
      <c r="AS290" s="621">
        <f>IF(ISNA(IF(AI290="",0,AR290*VLOOKUP(AI290,Resource!$B$2:$AE$465,9,FALSE))),0,IF(AI290="",0,AR290*VLOOKUP(AI290,Resource!$B$2:$AE$465,9,FALSE)))</f>
        <v/>
      </c>
      <c r="AT290" s="620" t="n"/>
      <c r="AU290" s="286" t="n"/>
      <c r="AV290" s="620">
        <f>Z290</f>
        <v/>
      </c>
      <c r="AW290" s="72" t="n"/>
      <c r="BA290" s="620" t="n"/>
      <c r="BC290" s="620">
        <f>AO290+AS290</f>
        <v/>
      </c>
      <c r="BD290" s="620">
        <f>BH290-BC290</f>
        <v/>
      </c>
      <c r="BE290" s="479">
        <f>IF(AV290=0,"        --",BD290/BH290)</f>
        <v/>
      </c>
      <c r="BF290" s="620" t="n"/>
      <c r="BG290" s="620" t="n"/>
      <c r="BH290" s="620">
        <f>Z290+BA290+BF290</f>
        <v/>
      </c>
    </row>
    <row r="291" customFormat="1" s="34">
      <c r="A291" s="618" t="n"/>
      <c r="B291" s="619" t="n"/>
      <c r="J291" s="619" t="n"/>
      <c r="U291" s="620" t="n"/>
      <c r="X291" s="620" t="n"/>
      <c r="Y291" s="620" t="n"/>
      <c r="Z291" s="620" t="n"/>
      <c r="AA291" s="34">
        <f>T291*0.2+N291*0+O291*0.3+P291*0.5+Q291*0.6+R291*1+S291*1</f>
        <v/>
      </c>
      <c r="AB291" s="34">
        <f>T291*0.2+N291*0.2+O291*0.3+P291*0.5+Q291*0.6+R291*1+S291*1</f>
        <v/>
      </c>
      <c r="AD291" s="34">
        <f>IF($AC291&gt;0,IF(VLOOKUP($AC291,Resource!$B$2:$AE$460,6,FALSE)&gt;0,VLOOKUP($AC291,Resource!$B$2:$AE$460,6,FALSE),"--INPUT--"),"")</f>
        <v/>
      </c>
      <c r="AE291" s="34">
        <f>IF($AC291&gt;0,IF(VLOOKUP($AC291,Resource!$B$2:$AE$460,25,FALSE)&gt;0,VLOOKUP($AC291,Resource!$B$2:$AE$460,25,FALSE),"--INPUT--"),"")</f>
        <v/>
      </c>
      <c r="AG291" s="619" t="n"/>
      <c r="AH291" s="619" t="n"/>
      <c r="AJ291" s="34">
        <f>IF($AI291&gt;0,IF(VLOOKUP($AI291,Resource!$B$2:$AE$460,6,FALSE)&gt;0,VLOOKUP($AI291,Resource!$B$2:$AE$460,6,FALSE),"--INPUT--"),"")</f>
        <v/>
      </c>
      <c r="AK291" s="34">
        <f>IF($AI291&gt;0,IF(VLOOKUP($AI291,Resource!$B$2:$AE$460,25,FALSE)&gt;0,VLOOKUP($AI291,Resource!$B$2:$AE$460,25,FALSE),"--INPUT--"),"")</f>
        <v/>
      </c>
      <c r="AL291" s="619" t="n"/>
      <c r="AM291" s="619" t="n"/>
      <c r="AN291" s="34">
        <f>AA291</f>
        <v/>
      </c>
      <c r="AO291" s="621">
        <f>IF(ISNA(IF(AC291="",0,AN291*VLOOKUP(AC291,Resource!$B$2:$AE$465,8,FALSE))),0,IF(AC291="",0,AN291*VLOOKUP(AC291,Resource!$B$2:$AE$465,8,FALSE)))</f>
        <v/>
      </c>
      <c r="AP291" s="620" t="n"/>
      <c r="AQ291" s="286" t="n"/>
      <c r="AR291" s="34">
        <f>AB291</f>
        <v/>
      </c>
      <c r="AS291" s="621">
        <f>IF(ISNA(IF(AI291="",0,AR291*VLOOKUP(AI291,Resource!$B$2:$AE$465,9,FALSE))),0,IF(AI291="",0,AR291*VLOOKUP(AI291,Resource!$B$2:$AE$465,9,FALSE)))</f>
        <v/>
      </c>
      <c r="AT291" s="620" t="n"/>
      <c r="AU291" s="286" t="n"/>
      <c r="AV291" s="620">
        <f>Z291</f>
        <v/>
      </c>
      <c r="AW291" s="72" t="n"/>
      <c r="BA291" s="620" t="n"/>
      <c r="BC291" s="620">
        <f>AO291+AS291</f>
        <v/>
      </c>
      <c r="BD291" s="620">
        <f>BH291-BC291</f>
        <v/>
      </c>
      <c r="BE291" s="479">
        <f>IF(AV291=0,"        --",BD291/BH291)</f>
        <v/>
      </c>
      <c r="BF291" s="620" t="n"/>
      <c r="BG291" s="620" t="n"/>
      <c r="BH291" s="620">
        <f>Z291+BA291+BF291</f>
        <v/>
      </c>
    </row>
    <row r="292" customFormat="1" s="34">
      <c r="A292" s="618" t="n"/>
      <c r="B292" s="619" t="n"/>
      <c r="J292" s="619" t="n"/>
      <c r="U292" s="620" t="n"/>
      <c r="X292" s="620" t="n"/>
      <c r="Y292" s="620" t="n"/>
      <c r="Z292" s="620" t="n"/>
      <c r="AA292" s="34">
        <f>T292*0.2+N292*0+O292*0.3+P292*0.5+Q292*0.6+R292*1+S292*1</f>
        <v/>
      </c>
      <c r="AB292" s="34">
        <f>T292*0.2+N292*0.2+O292*0.3+P292*0.5+Q292*0.6+R292*1+S292*1</f>
        <v/>
      </c>
      <c r="AD292" s="34">
        <f>IF($AC292&gt;0,IF(VLOOKUP($AC292,Resource!$B$2:$AE$460,6,FALSE)&gt;0,VLOOKUP($AC292,Resource!$B$2:$AE$460,6,FALSE),"--INPUT--"),"")</f>
        <v/>
      </c>
      <c r="AE292" s="34">
        <f>IF($AC292&gt;0,IF(VLOOKUP($AC292,Resource!$B$2:$AE$460,25,FALSE)&gt;0,VLOOKUP($AC292,Resource!$B$2:$AE$460,25,FALSE),"--INPUT--"),"")</f>
        <v/>
      </c>
      <c r="AG292" s="619" t="n"/>
      <c r="AH292" s="619" t="n"/>
      <c r="AJ292" s="34">
        <f>IF($AI292&gt;0,IF(VLOOKUP($AI292,Resource!$B$2:$AE$460,6,FALSE)&gt;0,VLOOKUP($AI292,Resource!$B$2:$AE$460,6,FALSE),"--INPUT--"),"")</f>
        <v/>
      </c>
      <c r="AK292" s="34">
        <f>IF($AI292&gt;0,IF(VLOOKUP($AI292,Resource!$B$2:$AE$460,25,FALSE)&gt;0,VLOOKUP($AI292,Resource!$B$2:$AE$460,25,FALSE),"--INPUT--"),"")</f>
        <v/>
      </c>
      <c r="AL292" s="619" t="n"/>
      <c r="AM292" s="619" t="n"/>
      <c r="AN292" s="34">
        <f>AA292</f>
        <v/>
      </c>
      <c r="AO292" s="621">
        <f>IF(ISNA(IF(AC292="",0,AN292*VLOOKUP(AC292,Resource!$B$2:$AE$465,8,FALSE))),0,IF(AC292="",0,AN292*VLOOKUP(AC292,Resource!$B$2:$AE$465,8,FALSE)))</f>
        <v/>
      </c>
      <c r="AP292" s="620" t="n"/>
      <c r="AQ292" s="286" t="n"/>
      <c r="AR292" s="34">
        <f>AB292</f>
        <v/>
      </c>
      <c r="AS292" s="621">
        <f>IF(ISNA(IF(AI292="",0,AR292*VLOOKUP(AI292,Resource!$B$2:$AE$465,9,FALSE))),0,IF(AI292="",0,AR292*VLOOKUP(AI292,Resource!$B$2:$AE$465,9,FALSE)))</f>
        <v/>
      </c>
      <c r="AT292" s="620" t="n"/>
      <c r="AU292" s="286" t="n"/>
      <c r="AV292" s="620">
        <f>Z292</f>
        <v/>
      </c>
      <c r="AW292" s="72" t="n"/>
      <c r="BA292" s="620" t="n"/>
      <c r="BC292" s="620">
        <f>AO292+AS292</f>
        <v/>
      </c>
      <c r="BD292" s="620">
        <f>BH292-BC292</f>
        <v/>
      </c>
      <c r="BE292" s="479">
        <f>IF(AV292=0,"        --",BD292/BH292)</f>
        <v/>
      </c>
      <c r="BF292" s="620" t="n"/>
      <c r="BG292" s="620" t="n"/>
      <c r="BH292" s="620">
        <f>Z292+BA292+BF292</f>
        <v/>
      </c>
    </row>
    <row r="293" customFormat="1" s="34">
      <c r="A293" s="618" t="n"/>
      <c r="B293" s="619" t="n"/>
      <c r="J293" s="619" t="n"/>
      <c r="U293" s="620" t="n"/>
      <c r="X293" s="620" t="n"/>
      <c r="Y293" s="620" t="n"/>
      <c r="Z293" s="620" t="n"/>
      <c r="AA293" s="34">
        <f>T293*0.2+N293*0+O293*0.3+P293*0.5+Q293*0.6+R293*1+S293*1</f>
        <v/>
      </c>
      <c r="AB293" s="34">
        <f>T293*0.2+N293*0.2+O293*0.3+P293*0.5+Q293*0.6+R293*1+S293*1</f>
        <v/>
      </c>
      <c r="AD293" s="34">
        <f>IF($AC293&gt;0,IF(VLOOKUP($AC293,Resource!$B$2:$AE$460,6,FALSE)&gt;0,VLOOKUP($AC293,Resource!$B$2:$AE$460,6,FALSE),"--INPUT--"),"")</f>
        <v/>
      </c>
      <c r="AE293" s="34">
        <f>IF($AC293&gt;0,IF(VLOOKUP($AC293,Resource!$B$2:$AE$460,25,FALSE)&gt;0,VLOOKUP($AC293,Resource!$B$2:$AE$460,25,FALSE),"--INPUT--"),"")</f>
        <v/>
      </c>
      <c r="AG293" s="619" t="n"/>
      <c r="AH293" s="619" t="n"/>
      <c r="AJ293" s="34">
        <f>IF($AI293&gt;0,IF(VLOOKUP($AI293,Resource!$B$2:$AE$460,6,FALSE)&gt;0,VLOOKUP($AI293,Resource!$B$2:$AE$460,6,FALSE),"--INPUT--"),"")</f>
        <v/>
      </c>
      <c r="AK293" s="34">
        <f>IF($AI293&gt;0,IF(VLOOKUP($AI293,Resource!$B$2:$AE$460,25,FALSE)&gt;0,VLOOKUP($AI293,Resource!$B$2:$AE$460,25,FALSE),"--INPUT--"),"")</f>
        <v/>
      </c>
      <c r="AL293" s="619" t="n"/>
      <c r="AM293" s="619" t="n"/>
      <c r="AN293" s="34">
        <f>AA293</f>
        <v/>
      </c>
      <c r="AO293" s="621">
        <f>IF(ISNA(IF(AC293="",0,AN293*VLOOKUP(AC293,Resource!$B$2:$AE$465,8,FALSE))),0,IF(AC293="",0,AN293*VLOOKUP(AC293,Resource!$B$2:$AE$465,8,FALSE)))</f>
        <v/>
      </c>
      <c r="AP293" s="620" t="n"/>
      <c r="AQ293" s="286" t="n"/>
      <c r="AR293" s="34">
        <f>AB293</f>
        <v/>
      </c>
      <c r="AS293" s="621">
        <f>IF(ISNA(IF(AI293="",0,AR293*VLOOKUP(AI293,Resource!$B$2:$AE$465,9,FALSE))),0,IF(AI293="",0,AR293*VLOOKUP(AI293,Resource!$B$2:$AE$465,9,FALSE)))</f>
        <v/>
      </c>
      <c r="AT293" s="620" t="n"/>
      <c r="AU293" s="286" t="n"/>
      <c r="AV293" s="620">
        <f>Z293</f>
        <v/>
      </c>
      <c r="AW293" s="72" t="n"/>
      <c r="BA293" s="620" t="n"/>
      <c r="BC293" s="620">
        <f>AO293+AS293</f>
        <v/>
      </c>
      <c r="BD293" s="620">
        <f>BH293-BC293</f>
        <v/>
      </c>
      <c r="BE293" s="479">
        <f>IF(AV293=0,"        --",BD293/BH293)</f>
        <v/>
      </c>
      <c r="BF293" s="620" t="n"/>
      <c r="BG293" s="620" t="n"/>
      <c r="BH293" s="620">
        <f>Z293+BA293+BF293</f>
        <v/>
      </c>
    </row>
    <row r="294" customFormat="1" s="34">
      <c r="A294" s="618" t="n"/>
      <c r="B294" s="619" t="n"/>
      <c r="J294" s="619" t="n"/>
      <c r="U294" s="620" t="n"/>
      <c r="X294" s="620" t="n"/>
      <c r="Y294" s="620" t="n"/>
      <c r="Z294" s="620" t="n"/>
      <c r="AA294" s="34">
        <f>T294*0.2+N294*0+O294*0.3+P294*0.5+Q294*0.6+R294*1+S294*1</f>
        <v/>
      </c>
      <c r="AB294" s="34">
        <f>T294*0.2+N294*0.2+O294*0.3+P294*0.5+Q294*0.6+R294*1+S294*1</f>
        <v/>
      </c>
      <c r="AD294" s="34">
        <f>IF($AC294&gt;0,IF(VLOOKUP($AC294,Resource!$B$2:$AE$460,6,FALSE)&gt;0,VLOOKUP($AC294,Resource!$B$2:$AE$460,6,FALSE),"--INPUT--"),"")</f>
        <v/>
      </c>
      <c r="AE294" s="34">
        <f>IF($AC294&gt;0,IF(VLOOKUP($AC294,Resource!$B$2:$AE$460,25,FALSE)&gt;0,VLOOKUP($AC294,Resource!$B$2:$AE$460,25,FALSE),"--INPUT--"),"")</f>
        <v/>
      </c>
      <c r="AG294" s="619" t="n"/>
      <c r="AH294" s="619" t="n"/>
      <c r="AJ294" s="34">
        <f>IF($AI294&gt;0,IF(VLOOKUP($AI294,Resource!$B$2:$AE$460,6,FALSE)&gt;0,VLOOKUP($AI294,Resource!$B$2:$AE$460,6,FALSE),"--INPUT--"),"")</f>
        <v/>
      </c>
      <c r="AK294" s="34">
        <f>IF($AI294&gt;0,IF(VLOOKUP($AI294,Resource!$B$2:$AE$460,25,FALSE)&gt;0,VLOOKUP($AI294,Resource!$B$2:$AE$460,25,FALSE),"--INPUT--"),"")</f>
        <v/>
      </c>
      <c r="AL294" s="619" t="n"/>
      <c r="AM294" s="619" t="n"/>
      <c r="AN294" s="34">
        <f>AA294</f>
        <v/>
      </c>
      <c r="AO294" s="621">
        <f>IF(ISNA(IF(AC294="",0,AN294*VLOOKUP(AC294,Resource!$B$2:$AE$465,8,FALSE))),0,IF(AC294="",0,AN294*VLOOKUP(AC294,Resource!$B$2:$AE$465,8,FALSE)))</f>
        <v/>
      </c>
      <c r="AP294" s="620" t="n"/>
      <c r="AQ294" s="286" t="n"/>
      <c r="AR294" s="34">
        <f>AB294</f>
        <v/>
      </c>
      <c r="AS294" s="621">
        <f>IF(ISNA(IF(AI294="",0,AR294*VLOOKUP(AI294,Resource!$B$2:$AE$465,9,FALSE))),0,IF(AI294="",0,AR294*VLOOKUP(AI294,Resource!$B$2:$AE$465,9,FALSE)))</f>
        <v/>
      </c>
      <c r="AT294" s="620" t="n"/>
      <c r="AU294" s="286" t="n"/>
      <c r="AV294" s="620">
        <f>Z294</f>
        <v/>
      </c>
      <c r="AW294" s="72" t="n"/>
      <c r="BA294" s="620" t="n"/>
      <c r="BC294" s="620">
        <f>AO294+AS294</f>
        <v/>
      </c>
      <c r="BD294" s="620">
        <f>BH294-BC294</f>
        <v/>
      </c>
      <c r="BE294" s="479">
        <f>IF(AV294=0,"        --",BD294/BH294)</f>
        <v/>
      </c>
      <c r="BF294" s="620" t="n"/>
      <c r="BG294" s="620" t="n"/>
      <c r="BH294" s="620">
        <f>Z294+BA294+BF294</f>
        <v/>
      </c>
    </row>
    <row r="295" customFormat="1" s="34">
      <c r="A295" s="618" t="n"/>
      <c r="B295" s="619" t="n"/>
      <c r="J295" s="619" t="n"/>
      <c r="U295" s="620" t="n"/>
      <c r="X295" s="620" t="n"/>
      <c r="Y295" s="620" t="n"/>
      <c r="Z295" s="620" t="n"/>
      <c r="AA295" s="34">
        <f>T295*0.2+N295*0+O295*0.3+P295*0.5+Q295*0.6+R295*1+S295*1</f>
        <v/>
      </c>
      <c r="AB295" s="34">
        <f>T295*0.2+N295*0.2+O295*0.3+P295*0.5+Q295*0.6+R295*1+S295*1</f>
        <v/>
      </c>
      <c r="AD295" s="34">
        <f>IF($AC295&gt;0,IF(VLOOKUP($AC295,Resource!$B$2:$AE$460,6,FALSE)&gt;0,VLOOKUP($AC295,Resource!$B$2:$AE$460,6,FALSE),"--INPUT--"),"")</f>
        <v/>
      </c>
      <c r="AE295" s="34">
        <f>IF($AC295&gt;0,IF(VLOOKUP($AC295,Resource!$B$2:$AE$460,25,FALSE)&gt;0,VLOOKUP($AC295,Resource!$B$2:$AE$460,25,FALSE),"--INPUT--"),"")</f>
        <v/>
      </c>
      <c r="AG295" s="619" t="n"/>
      <c r="AH295" s="619" t="n"/>
      <c r="AJ295" s="34">
        <f>IF($AI295&gt;0,IF(VLOOKUP($AI295,Resource!$B$2:$AE$460,6,FALSE)&gt;0,VLOOKUP($AI295,Resource!$B$2:$AE$460,6,FALSE),"--INPUT--"),"")</f>
        <v/>
      </c>
      <c r="AK295" s="34">
        <f>IF($AI295&gt;0,IF(VLOOKUP($AI295,Resource!$B$2:$AE$460,25,FALSE)&gt;0,VLOOKUP($AI295,Resource!$B$2:$AE$460,25,FALSE),"--INPUT--"),"")</f>
        <v/>
      </c>
      <c r="AL295" s="619" t="n"/>
      <c r="AM295" s="619" t="n"/>
      <c r="AN295" s="34">
        <f>AA295</f>
        <v/>
      </c>
      <c r="AO295" s="621">
        <f>IF(ISNA(IF(AC295="",0,AN295*VLOOKUP(AC295,Resource!$B$2:$AE$465,8,FALSE))),0,IF(AC295="",0,AN295*VLOOKUP(AC295,Resource!$B$2:$AE$465,8,FALSE)))</f>
        <v/>
      </c>
      <c r="AP295" s="620" t="n"/>
      <c r="AQ295" s="286" t="n"/>
      <c r="AR295" s="34">
        <f>AB295</f>
        <v/>
      </c>
      <c r="AS295" s="621">
        <f>IF(ISNA(IF(AI295="",0,AR295*VLOOKUP(AI295,Resource!$B$2:$AE$465,9,FALSE))),0,IF(AI295="",0,AR295*VLOOKUP(AI295,Resource!$B$2:$AE$465,9,FALSE)))</f>
        <v/>
      </c>
      <c r="AT295" s="620" t="n"/>
      <c r="AU295" s="286" t="n"/>
      <c r="AV295" s="620">
        <f>Z295</f>
        <v/>
      </c>
      <c r="AW295" s="72" t="n"/>
      <c r="BA295" s="620" t="n"/>
      <c r="BC295" s="620">
        <f>AO295+AS295</f>
        <v/>
      </c>
      <c r="BD295" s="620">
        <f>BH295-BC295</f>
        <v/>
      </c>
      <c r="BE295" s="479">
        <f>IF(AV295=0,"        --",BD295/BH295)</f>
        <v/>
      </c>
      <c r="BF295" s="620" t="n"/>
      <c r="BG295" s="620" t="n"/>
      <c r="BH295" s="620">
        <f>Z295+BA295+BF295</f>
        <v/>
      </c>
    </row>
    <row r="296" customFormat="1" s="34">
      <c r="A296" s="618" t="n"/>
      <c r="B296" s="619" t="n"/>
      <c r="J296" s="619" t="n"/>
      <c r="U296" s="620" t="n"/>
      <c r="X296" s="620" t="n"/>
      <c r="Y296" s="620" t="n"/>
      <c r="Z296" s="620" t="n"/>
      <c r="AA296" s="34">
        <f>T296*0.2+N296*0+O296*0.3+P296*0.5+Q296*0.6+R296*1+S296*1</f>
        <v/>
      </c>
      <c r="AB296" s="34">
        <f>T296*0.2+N296*0.2+O296*0.3+P296*0.5+Q296*0.6+R296*1+S296*1</f>
        <v/>
      </c>
      <c r="AD296" s="34">
        <f>IF($AC296&gt;0,IF(VLOOKUP($AC296,Resource!$B$2:$AE$460,6,FALSE)&gt;0,VLOOKUP($AC296,Resource!$B$2:$AE$460,6,FALSE),"--INPUT--"),"")</f>
        <v/>
      </c>
      <c r="AE296" s="34">
        <f>IF($AC296&gt;0,IF(VLOOKUP($AC296,Resource!$B$2:$AE$460,25,FALSE)&gt;0,VLOOKUP($AC296,Resource!$B$2:$AE$460,25,FALSE),"--INPUT--"),"")</f>
        <v/>
      </c>
      <c r="AG296" s="619" t="n"/>
      <c r="AH296" s="619" t="n"/>
      <c r="AJ296" s="34">
        <f>IF($AI296&gt;0,IF(VLOOKUP($AI296,Resource!$B$2:$AE$460,6,FALSE)&gt;0,VLOOKUP($AI296,Resource!$B$2:$AE$460,6,FALSE),"--INPUT--"),"")</f>
        <v/>
      </c>
      <c r="AK296" s="34">
        <f>IF($AI296&gt;0,IF(VLOOKUP($AI296,Resource!$B$2:$AE$460,25,FALSE)&gt;0,VLOOKUP($AI296,Resource!$B$2:$AE$460,25,FALSE),"--INPUT--"),"")</f>
        <v/>
      </c>
      <c r="AL296" s="619" t="n"/>
      <c r="AM296" s="619" t="n"/>
      <c r="AN296" s="34">
        <f>AA296</f>
        <v/>
      </c>
      <c r="AO296" s="621">
        <f>IF(ISNA(IF(AC296="",0,AN296*VLOOKUP(AC296,Resource!$B$2:$AE$465,8,FALSE))),0,IF(AC296="",0,AN296*VLOOKUP(AC296,Resource!$B$2:$AE$465,8,FALSE)))</f>
        <v/>
      </c>
      <c r="AP296" s="620" t="n"/>
      <c r="AQ296" s="286" t="n"/>
      <c r="AR296" s="34">
        <f>AB296</f>
        <v/>
      </c>
      <c r="AS296" s="621">
        <f>IF(ISNA(IF(AI296="",0,AR296*VLOOKUP(AI296,Resource!$B$2:$AE$465,9,FALSE))),0,IF(AI296="",0,AR296*VLOOKUP(AI296,Resource!$B$2:$AE$465,9,FALSE)))</f>
        <v/>
      </c>
      <c r="AT296" s="620" t="n"/>
      <c r="AU296" s="286" t="n"/>
      <c r="AV296" s="620">
        <f>Z296</f>
        <v/>
      </c>
      <c r="AW296" s="72" t="n"/>
      <c r="BA296" s="620" t="n"/>
      <c r="BC296" s="620">
        <f>AO296+AS296</f>
        <v/>
      </c>
      <c r="BD296" s="620">
        <f>BH296-BC296</f>
        <v/>
      </c>
      <c r="BE296" s="479">
        <f>IF(AV296=0,"        --",BD296/BH296)</f>
        <v/>
      </c>
      <c r="BF296" s="620" t="n"/>
      <c r="BG296" s="620" t="n"/>
      <c r="BH296" s="620">
        <f>Z296+BA296+BF296</f>
        <v/>
      </c>
    </row>
    <row r="297" customFormat="1" s="34">
      <c r="A297" s="618" t="n"/>
      <c r="B297" s="619" t="n"/>
      <c r="J297" s="619" t="n"/>
      <c r="U297" s="620" t="n"/>
      <c r="X297" s="620" t="n"/>
      <c r="Y297" s="620" t="n"/>
      <c r="Z297" s="620" t="n"/>
      <c r="AA297" s="34">
        <f>T297*0.2+N297*0+O297*0.3+P297*0.5+Q297*0.6+R297*1+S297*1</f>
        <v/>
      </c>
      <c r="AB297" s="34">
        <f>T297*0.2+N297*0.2+O297*0.3+P297*0.5+Q297*0.6+R297*1+S297*1</f>
        <v/>
      </c>
      <c r="AD297" s="34">
        <f>IF($AC297&gt;0,IF(VLOOKUP($AC297,Resource!$B$2:$AE$460,6,FALSE)&gt;0,VLOOKUP($AC297,Resource!$B$2:$AE$460,6,FALSE),"--INPUT--"),"")</f>
        <v/>
      </c>
      <c r="AE297" s="34">
        <f>IF($AC297&gt;0,IF(VLOOKUP($AC297,Resource!$B$2:$AE$460,25,FALSE)&gt;0,VLOOKUP($AC297,Resource!$B$2:$AE$460,25,FALSE),"--INPUT--"),"")</f>
        <v/>
      </c>
      <c r="AG297" s="619" t="n"/>
      <c r="AH297" s="619" t="n"/>
      <c r="AJ297" s="34">
        <f>IF($AI297&gt;0,IF(VLOOKUP($AI297,Resource!$B$2:$AE$460,6,FALSE)&gt;0,VLOOKUP($AI297,Resource!$B$2:$AE$460,6,FALSE),"--INPUT--"),"")</f>
        <v/>
      </c>
      <c r="AK297" s="34">
        <f>IF($AI297&gt;0,IF(VLOOKUP($AI297,Resource!$B$2:$AE$460,25,FALSE)&gt;0,VLOOKUP($AI297,Resource!$B$2:$AE$460,25,FALSE),"--INPUT--"),"")</f>
        <v/>
      </c>
      <c r="AL297" s="619" t="n"/>
      <c r="AM297" s="619" t="n"/>
      <c r="AN297" s="34">
        <f>AA297</f>
        <v/>
      </c>
      <c r="AO297" s="621">
        <f>IF(ISNA(IF(AC297="",0,AN297*VLOOKUP(AC297,Resource!$B$2:$AE$465,8,FALSE))),0,IF(AC297="",0,AN297*VLOOKUP(AC297,Resource!$B$2:$AE$465,8,FALSE)))</f>
        <v/>
      </c>
      <c r="AP297" s="620" t="n"/>
      <c r="AQ297" s="286" t="n"/>
      <c r="AR297" s="34">
        <f>AB297</f>
        <v/>
      </c>
      <c r="AS297" s="621">
        <f>IF(ISNA(IF(AI297="",0,AR297*VLOOKUP(AI297,Resource!$B$2:$AE$465,9,FALSE))),0,IF(AI297="",0,AR297*VLOOKUP(AI297,Resource!$B$2:$AE$465,9,FALSE)))</f>
        <v/>
      </c>
      <c r="AT297" s="620" t="n"/>
      <c r="AU297" s="286" t="n"/>
      <c r="AV297" s="620">
        <f>Z297</f>
        <v/>
      </c>
      <c r="AW297" s="72" t="n"/>
      <c r="BA297" s="620" t="n"/>
      <c r="BC297" s="620">
        <f>AO297+AS297</f>
        <v/>
      </c>
      <c r="BD297" s="620">
        <f>BH297-BC297</f>
        <v/>
      </c>
      <c r="BE297" s="479">
        <f>IF(AV297=0,"        --",BD297/BH297)</f>
        <v/>
      </c>
      <c r="BF297" s="620" t="n"/>
      <c r="BG297" s="620" t="n"/>
      <c r="BH297" s="620">
        <f>Z297+BA297+BF297</f>
        <v/>
      </c>
    </row>
    <row r="298" customFormat="1" s="34">
      <c r="A298" s="618" t="n"/>
      <c r="B298" s="619" t="n"/>
      <c r="J298" s="619" t="n"/>
      <c r="U298" s="620" t="n"/>
      <c r="X298" s="620" t="n"/>
      <c r="Y298" s="620" t="n"/>
      <c r="Z298" s="620" t="n"/>
      <c r="AA298" s="34">
        <f>T298*0.2+N298*0+O298*0.3+P298*0.5+Q298*0.6+R298*1+S298*1</f>
        <v/>
      </c>
      <c r="AB298" s="34">
        <f>T298*0.2+N298*0.2+O298*0.3+P298*0.5+Q298*0.6+R298*1+S298*1</f>
        <v/>
      </c>
      <c r="AD298" s="34">
        <f>IF($AC298&gt;0,IF(VLOOKUP($AC298,Resource!$B$2:$AE$460,6,FALSE)&gt;0,VLOOKUP($AC298,Resource!$B$2:$AE$460,6,FALSE),"--INPUT--"),"")</f>
        <v/>
      </c>
      <c r="AE298" s="34">
        <f>IF($AC298&gt;0,IF(VLOOKUP($AC298,Resource!$B$2:$AE$460,25,FALSE)&gt;0,VLOOKUP($AC298,Resource!$B$2:$AE$460,25,FALSE),"--INPUT--"),"")</f>
        <v/>
      </c>
      <c r="AG298" s="619" t="n"/>
      <c r="AH298" s="619" t="n"/>
      <c r="AJ298" s="34">
        <f>IF($AI298&gt;0,IF(VLOOKUP($AI298,Resource!$B$2:$AE$460,6,FALSE)&gt;0,VLOOKUP($AI298,Resource!$B$2:$AE$460,6,FALSE),"--INPUT--"),"")</f>
        <v/>
      </c>
      <c r="AK298" s="34">
        <f>IF($AI298&gt;0,IF(VLOOKUP($AI298,Resource!$B$2:$AE$460,25,FALSE)&gt;0,VLOOKUP($AI298,Resource!$B$2:$AE$460,25,FALSE),"--INPUT--"),"")</f>
        <v/>
      </c>
      <c r="AL298" s="619" t="n"/>
      <c r="AM298" s="619" t="n"/>
      <c r="AN298" s="34">
        <f>AA298</f>
        <v/>
      </c>
      <c r="AO298" s="621">
        <f>IF(ISNA(IF(AC298="",0,AN298*VLOOKUP(AC298,Resource!$B$2:$AE$465,8,FALSE))),0,IF(AC298="",0,AN298*VLOOKUP(AC298,Resource!$B$2:$AE$465,8,FALSE)))</f>
        <v/>
      </c>
      <c r="AP298" s="620" t="n"/>
      <c r="AQ298" s="286" t="n"/>
      <c r="AR298" s="34">
        <f>AB298</f>
        <v/>
      </c>
      <c r="AS298" s="621">
        <f>IF(ISNA(IF(AI298="",0,AR298*VLOOKUP(AI298,Resource!$B$2:$AE$465,9,FALSE))),0,IF(AI298="",0,AR298*VLOOKUP(AI298,Resource!$B$2:$AE$465,9,FALSE)))</f>
        <v/>
      </c>
      <c r="AT298" s="620" t="n"/>
      <c r="AU298" s="286" t="n"/>
      <c r="AV298" s="620">
        <f>Z298</f>
        <v/>
      </c>
      <c r="AW298" s="72" t="n"/>
      <c r="BA298" s="620" t="n"/>
      <c r="BC298" s="620">
        <f>AO298+AS298</f>
        <v/>
      </c>
      <c r="BD298" s="620">
        <f>BH298-BC298</f>
        <v/>
      </c>
      <c r="BE298" s="479">
        <f>IF(AV298=0,"        --",BD298/BH298)</f>
        <v/>
      </c>
      <c r="BF298" s="620" t="n"/>
      <c r="BG298" s="620" t="n"/>
      <c r="BH298" s="620">
        <f>Z298+BA298+BF298</f>
        <v/>
      </c>
    </row>
    <row r="299" customFormat="1" s="34">
      <c r="A299" s="618" t="n"/>
      <c r="B299" s="619" t="n"/>
      <c r="J299" s="619" t="n"/>
      <c r="U299" s="620" t="n"/>
      <c r="X299" s="620" t="n"/>
      <c r="Y299" s="620" t="n"/>
      <c r="Z299" s="620" t="n"/>
      <c r="AA299" s="34">
        <f>T299*0.2+N299*0+O299*0.3+P299*0.5+Q299*0.6+R299*1+S299*1</f>
        <v/>
      </c>
      <c r="AB299" s="34">
        <f>T299*0.2+N299*0.2+O299*0.3+P299*0.5+Q299*0.6+R299*1+S299*1</f>
        <v/>
      </c>
      <c r="AD299" s="34">
        <f>IF($AC299&gt;0,IF(VLOOKUP($AC299,Resource!$B$2:$AE$460,6,FALSE)&gt;0,VLOOKUP($AC299,Resource!$B$2:$AE$460,6,FALSE),"--INPUT--"),"")</f>
        <v/>
      </c>
      <c r="AE299" s="34">
        <f>IF($AC299&gt;0,IF(VLOOKUP($AC299,Resource!$B$2:$AE$460,25,FALSE)&gt;0,VLOOKUP($AC299,Resource!$B$2:$AE$460,25,FALSE),"--INPUT--"),"")</f>
        <v/>
      </c>
      <c r="AG299" s="619" t="n"/>
      <c r="AH299" s="619" t="n"/>
      <c r="AJ299" s="34">
        <f>IF($AI299&gt;0,IF(VLOOKUP($AI299,Resource!$B$2:$AE$460,6,FALSE)&gt;0,VLOOKUP($AI299,Resource!$B$2:$AE$460,6,FALSE),"--INPUT--"),"")</f>
        <v/>
      </c>
      <c r="AK299" s="34">
        <f>IF($AI299&gt;0,IF(VLOOKUP($AI299,Resource!$B$2:$AE$460,25,FALSE)&gt;0,VLOOKUP($AI299,Resource!$B$2:$AE$460,25,FALSE),"--INPUT--"),"")</f>
        <v/>
      </c>
      <c r="AL299" s="619" t="n"/>
      <c r="AM299" s="619" t="n"/>
      <c r="AN299" s="34">
        <f>AA299</f>
        <v/>
      </c>
      <c r="AO299" s="621">
        <f>IF(ISNA(IF(AC299="",0,AN299*VLOOKUP(AC299,Resource!$B$2:$AE$465,8,FALSE))),0,IF(AC299="",0,AN299*VLOOKUP(AC299,Resource!$B$2:$AE$465,8,FALSE)))</f>
        <v/>
      </c>
      <c r="AP299" s="620" t="n"/>
      <c r="AQ299" s="286" t="n"/>
      <c r="AR299" s="34">
        <f>AB299</f>
        <v/>
      </c>
      <c r="AS299" s="621">
        <f>IF(ISNA(IF(AI299="",0,AR299*VLOOKUP(AI299,Resource!$B$2:$AE$465,9,FALSE))),0,IF(AI299="",0,AR299*VLOOKUP(AI299,Resource!$B$2:$AE$465,9,FALSE)))</f>
        <v/>
      </c>
      <c r="AT299" s="620" t="n"/>
      <c r="AU299" s="286" t="n"/>
      <c r="AV299" s="620">
        <f>Z299</f>
        <v/>
      </c>
      <c r="AW299" s="72" t="n"/>
      <c r="BA299" s="620" t="n"/>
      <c r="BC299" s="620">
        <f>AO299+AS299</f>
        <v/>
      </c>
      <c r="BD299" s="620">
        <f>BH299-BC299</f>
        <v/>
      </c>
      <c r="BE299" s="479">
        <f>IF(AV299=0,"        --",BD299/BH299)</f>
        <v/>
      </c>
      <c r="BF299" s="620" t="n"/>
      <c r="BG299" s="620" t="n"/>
      <c r="BH299" s="620">
        <f>Z299+BA299+BF299</f>
        <v/>
      </c>
    </row>
    <row r="300" customFormat="1" s="34">
      <c r="A300" s="618" t="n"/>
      <c r="B300" s="619" t="n"/>
      <c r="J300" s="619" t="n"/>
      <c r="U300" s="620" t="n"/>
      <c r="X300" s="620" t="n"/>
      <c r="Y300" s="620" t="n"/>
      <c r="Z300" s="620" t="n"/>
      <c r="AA300" s="34">
        <f>T300*0.2+N300*0+O300*0.3+P300*0.5+Q300*0.6+R300*1+S300*1</f>
        <v/>
      </c>
      <c r="AB300" s="34">
        <f>T300*0.2+N300*0.2+O300*0.3+P300*0.5+Q300*0.6+R300*1+S300*1</f>
        <v/>
      </c>
      <c r="AD300" s="34">
        <f>IF($AC300&gt;0,IF(VLOOKUP($AC300,Resource!$B$2:$AE$460,6,FALSE)&gt;0,VLOOKUP($AC300,Resource!$B$2:$AE$460,6,FALSE),"--INPUT--"),"")</f>
        <v/>
      </c>
      <c r="AE300" s="34">
        <f>IF($AC300&gt;0,IF(VLOOKUP($AC300,Resource!$B$2:$AE$460,25,FALSE)&gt;0,VLOOKUP($AC300,Resource!$B$2:$AE$460,25,FALSE),"--INPUT--"),"")</f>
        <v/>
      </c>
      <c r="AG300" s="619" t="n"/>
      <c r="AH300" s="619" t="n"/>
      <c r="AJ300" s="34">
        <f>IF($AI300&gt;0,IF(VLOOKUP($AI300,Resource!$B$2:$AE$460,6,FALSE)&gt;0,VLOOKUP($AI300,Resource!$B$2:$AE$460,6,FALSE),"--INPUT--"),"")</f>
        <v/>
      </c>
      <c r="AK300" s="34">
        <f>IF($AI300&gt;0,IF(VLOOKUP($AI300,Resource!$B$2:$AE$460,25,FALSE)&gt;0,VLOOKUP($AI300,Resource!$B$2:$AE$460,25,FALSE),"--INPUT--"),"")</f>
        <v/>
      </c>
      <c r="AL300" s="619" t="n"/>
      <c r="AM300" s="619" t="n"/>
      <c r="AN300" s="34">
        <f>AA300</f>
        <v/>
      </c>
      <c r="AO300" s="621">
        <f>IF(ISNA(IF(AC300="",0,AN300*VLOOKUP(AC300,Resource!$B$2:$AE$465,8,FALSE))),0,IF(AC300="",0,AN300*VLOOKUP(AC300,Resource!$B$2:$AE$465,8,FALSE)))</f>
        <v/>
      </c>
      <c r="AP300" s="620" t="n"/>
      <c r="AQ300" s="286" t="n"/>
      <c r="AR300" s="34">
        <f>AB300</f>
        <v/>
      </c>
      <c r="AS300" s="621">
        <f>IF(ISNA(IF(AI300="",0,AR300*VLOOKUP(AI300,Resource!$B$2:$AE$465,9,FALSE))),0,IF(AI300="",0,AR300*VLOOKUP(AI300,Resource!$B$2:$AE$465,9,FALSE)))</f>
        <v/>
      </c>
      <c r="AT300" s="620" t="n"/>
      <c r="AU300" s="286" t="n"/>
      <c r="AV300" s="620">
        <f>Z300</f>
        <v/>
      </c>
      <c r="AW300" s="72" t="n"/>
      <c r="BA300" s="620" t="n"/>
      <c r="BC300" s="620">
        <f>AO300+AS300</f>
        <v/>
      </c>
      <c r="BD300" s="620">
        <f>BH300-BC300</f>
        <v/>
      </c>
      <c r="BE300" s="479">
        <f>IF(AV300=0,"        --",BD300/BH300)</f>
        <v/>
      </c>
      <c r="BF300" s="620" t="n"/>
      <c r="BG300" s="620" t="n"/>
      <c r="BH300" s="620">
        <f>Z300+BA300+BF300</f>
        <v/>
      </c>
    </row>
    <row r="301" customFormat="1" s="34">
      <c r="A301" s="618" t="n"/>
      <c r="B301" s="619" t="n"/>
      <c r="J301" s="619" t="n"/>
      <c r="U301" s="620" t="n"/>
      <c r="X301" s="620" t="n"/>
      <c r="Y301" s="620" t="n"/>
      <c r="Z301" s="620" t="n"/>
      <c r="AA301" s="34">
        <f>T301*0.2+N301*0+O301*0.3+P301*0.5+Q301*0.6+R301*1+S301*1</f>
        <v/>
      </c>
      <c r="AB301" s="34">
        <f>T301*0.2+N301*0.2+O301*0.3+P301*0.5+Q301*0.6+R301*1+S301*1</f>
        <v/>
      </c>
      <c r="AD301" s="34">
        <f>IF($AC301&gt;0,IF(VLOOKUP($AC301,Resource!$B$2:$AE$460,6,FALSE)&gt;0,VLOOKUP($AC301,Resource!$B$2:$AE$460,6,FALSE),"--INPUT--"),"")</f>
        <v/>
      </c>
      <c r="AE301" s="34">
        <f>IF($AC301&gt;0,IF(VLOOKUP($AC301,Resource!$B$2:$AE$460,25,FALSE)&gt;0,VLOOKUP($AC301,Resource!$B$2:$AE$460,25,FALSE),"--INPUT--"),"")</f>
        <v/>
      </c>
      <c r="AG301" s="619" t="n"/>
      <c r="AH301" s="619" t="n"/>
      <c r="AJ301" s="34">
        <f>IF($AI301&gt;0,IF(VLOOKUP($AI301,Resource!$B$2:$AE$460,6,FALSE)&gt;0,VLOOKUP($AI301,Resource!$B$2:$AE$460,6,FALSE),"--INPUT--"),"")</f>
        <v/>
      </c>
      <c r="AK301" s="34">
        <f>IF($AI301&gt;0,IF(VLOOKUP($AI301,Resource!$B$2:$AE$460,25,FALSE)&gt;0,VLOOKUP($AI301,Resource!$B$2:$AE$460,25,FALSE),"--INPUT--"),"")</f>
        <v/>
      </c>
      <c r="AL301" s="619" t="n"/>
      <c r="AM301" s="619" t="n"/>
      <c r="AN301" s="34">
        <f>AA301</f>
        <v/>
      </c>
      <c r="AO301" s="621">
        <f>IF(ISNA(IF(AC301="",0,AN301*VLOOKUP(AC301,Resource!$B$2:$AE$465,8,FALSE))),0,IF(AC301="",0,AN301*VLOOKUP(AC301,Resource!$B$2:$AE$465,8,FALSE)))</f>
        <v/>
      </c>
      <c r="AP301" s="620" t="n"/>
      <c r="AQ301" s="286" t="n"/>
      <c r="AR301" s="34">
        <f>AB301</f>
        <v/>
      </c>
      <c r="AS301" s="621">
        <f>IF(ISNA(IF(AI301="",0,AR301*VLOOKUP(AI301,Resource!$B$2:$AE$465,9,FALSE))),0,IF(AI301="",0,AR301*VLOOKUP(AI301,Resource!$B$2:$AE$465,9,FALSE)))</f>
        <v/>
      </c>
      <c r="AT301" s="620" t="n"/>
      <c r="AU301" s="286" t="n"/>
      <c r="AV301" s="620">
        <f>Z301</f>
        <v/>
      </c>
      <c r="AW301" s="72" t="n"/>
      <c r="BA301" s="620" t="n"/>
      <c r="BC301" s="620">
        <f>AO301+AS301</f>
        <v/>
      </c>
      <c r="BD301" s="620">
        <f>BH301-BC301</f>
        <v/>
      </c>
      <c r="BE301" s="479">
        <f>IF(AV301=0,"        --",BD301/BH301)</f>
        <v/>
      </c>
      <c r="BF301" s="620" t="n"/>
      <c r="BG301" s="620" t="n"/>
      <c r="BH301" s="620">
        <f>Z301+BA301+BF301</f>
        <v/>
      </c>
    </row>
    <row r="302" customFormat="1" s="34">
      <c r="A302" s="618" t="n"/>
      <c r="B302" s="619" t="n"/>
      <c r="J302" s="619" t="n"/>
      <c r="U302" s="620" t="n"/>
      <c r="X302" s="620" t="n"/>
      <c r="Y302" s="620" t="n"/>
      <c r="Z302" s="620" t="n"/>
      <c r="AA302" s="34">
        <f>T302*0.2+N302*0+O302*0.3+P302*0.5+Q302*0.6+R302*1+S302*1</f>
        <v/>
      </c>
      <c r="AB302" s="34">
        <f>T302*0.2+N302*0.2+O302*0.3+P302*0.5+Q302*0.6+R302*1+S302*1</f>
        <v/>
      </c>
      <c r="AD302" s="34">
        <f>IF($AC302&gt;0,IF(VLOOKUP($AC302,Resource!$B$2:$AE$460,6,FALSE)&gt;0,VLOOKUP($AC302,Resource!$B$2:$AE$460,6,FALSE),"--INPUT--"),"")</f>
        <v/>
      </c>
      <c r="AE302" s="34">
        <f>IF($AC302&gt;0,IF(VLOOKUP($AC302,Resource!$B$2:$AE$460,25,FALSE)&gt;0,VLOOKUP($AC302,Resource!$B$2:$AE$460,25,FALSE),"--INPUT--"),"")</f>
        <v/>
      </c>
      <c r="AG302" s="619" t="n"/>
      <c r="AH302" s="619" t="n"/>
      <c r="AJ302" s="34">
        <f>IF($AI302&gt;0,IF(VLOOKUP($AI302,Resource!$B$2:$AE$460,6,FALSE)&gt;0,VLOOKUP($AI302,Resource!$B$2:$AE$460,6,FALSE),"--INPUT--"),"")</f>
        <v/>
      </c>
      <c r="AK302" s="34">
        <f>IF($AI302&gt;0,IF(VLOOKUP($AI302,Resource!$B$2:$AE$460,25,FALSE)&gt;0,VLOOKUP($AI302,Resource!$B$2:$AE$460,25,FALSE),"--INPUT--"),"")</f>
        <v/>
      </c>
      <c r="AL302" s="619" t="n"/>
      <c r="AM302" s="619" t="n"/>
      <c r="AN302" s="34">
        <f>AA302</f>
        <v/>
      </c>
      <c r="AO302" s="621">
        <f>IF(ISNA(IF(AC302="",0,AN302*VLOOKUP(AC302,Resource!$B$2:$AE$465,8,FALSE))),0,IF(AC302="",0,AN302*VLOOKUP(AC302,Resource!$B$2:$AE$465,8,FALSE)))</f>
        <v/>
      </c>
      <c r="AP302" s="620" t="n"/>
      <c r="AQ302" s="286" t="n"/>
      <c r="AR302" s="34">
        <f>AB302</f>
        <v/>
      </c>
      <c r="AS302" s="621">
        <f>IF(ISNA(IF(AI302="",0,AR302*VLOOKUP(AI302,Resource!$B$2:$AE$465,9,FALSE))),0,IF(AI302="",0,AR302*VLOOKUP(AI302,Resource!$B$2:$AE$465,9,FALSE)))</f>
        <v/>
      </c>
      <c r="AT302" s="620" t="n"/>
      <c r="AU302" s="286" t="n"/>
      <c r="AV302" s="620">
        <f>Z302</f>
        <v/>
      </c>
      <c r="AW302" s="72" t="n"/>
      <c r="BA302" s="620" t="n"/>
      <c r="BC302" s="620">
        <f>AO302+AS302</f>
        <v/>
      </c>
      <c r="BD302" s="620">
        <f>BH302-BC302</f>
        <v/>
      </c>
      <c r="BE302" s="479">
        <f>IF(AV302=0,"        --",BD302/BH302)</f>
        <v/>
      </c>
      <c r="BF302" s="620" t="n"/>
      <c r="BG302" s="620" t="n"/>
      <c r="BH302" s="620">
        <f>Z302+BA302+BF302</f>
        <v/>
      </c>
    </row>
    <row r="303" customFormat="1" s="34">
      <c r="A303" s="618" t="n"/>
      <c r="B303" s="619" t="n"/>
      <c r="J303" s="619" t="n"/>
      <c r="U303" s="620" t="n"/>
      <c r="X303" s="620" t="n"/>
      <c r="Y303" s="620" t="n"/>
      <c r="Z303" s="620" t="n"/>
      <c r="AA303" s="34">
        <f>T303*0.2+N303*0+O303*0.3+P303*0.5+Q303*0.6+R303*1+S303*1</f>
        <v/>
      </c>
      <c r="AB303" s="34">
        <f>T303*0.2+N303*0.2+O303*0.3+P303*0.5+Q303*0.6+R303*1+S303*1</f>
        <v/>
      </c>
      <c r="AD303" s="34">
        <f>IF($AC303&gt;0,IF(VLOOKUP($AC303,Resource!$B$2:$AE$460,6,FALSE)&gt;0,VLOOKUP($AC303,Resource!$B$2:$AE$460,6,FALSE),"--INPUT--"),"")</f>
        <v/>
      </c>
      <c r="AE303" s="34">
        <f>IF($AC303&gt;0,IF(VLOOKUP($AC303,Resource!$B$2:$AE$460,25,FALSE)&gt;0,VLOOKUP($AC303,Resource!$B$2:$AE$460,25,FALSE),"--INPUT--"),"")</f>
        <v/>
      </c>
      <c r="AG303" s="619" t="n"/>
      <c r="AH303" s="619" t="n"/>
      <c r="AJ303" s="34">
        <f>IF($AI303&gt;0,IF(VLOOKUP($AI303,Resource!$B$2:$AE$460,6,FALSE)&gt;0,VLOOKUP($AI303,Resource!$B$2:$AE$460,6,FALSE),"--INPUT--"),"")</f>
        <v/>
      </c>
      <c r="AK303" s="34">
        <f>IF($AI303&gt;0,IF(VLOOKUP($AI303,Resource!$B$2:$AE$460,25,FALSE)&gt;0,VLOOKUP($AI303,Resource!$B$2:$AE$460,25,FALSE),"--INPUT--"),"")</f>
        <v/>
      </c>
      <c r="AL303" s="619" t="n"/>
      <c r="AM303" s="619" t="n"/>
      <c r="AN303" s="34">
        <f>AA303</f>
        <v/>
      </c>
      <c r="AO303" s="621">
        <f>IF(ISNA(IF(AC303="",0,AN303*VLOOKUP(AC303,Resource!$B$2:$AE$465,8,FALSE))),0,IF(AC303="",0,AN303*VLOOKUP(AC303,Resource!$B$2:$AE$465,8,FALSE)))</f>
        <v/>
      </c>
      <c r="AP303" s="620" t="n"/>
      <c r="AQ303" s="286" t="n"/>
      <c r="AR303" s="34">
        <f>AB303</f>
        <v/>
      </c>
      <c r="AS303" s="621">
        <f>IF(ISNA(IF(AI303="",0,AR303*VLOOKUP(AI303,Resource!$B$2:$AE$465,9,FALSE))),0,IF(AI303="",0,AR303*VLOOKUP(AI303,Resource!$B$2:$AE$465,9,FALSE)))</f>
        <v/>
      </c>
      <c r="AT303" s="620" t="n"/>
      <c r="AU303" s="286" t="n"/>
      <c r="AV303" s="620">
        <f>Z303</f>
        <v/>
      </c>
      <c r="AW303" s="72" t="n"/>
      <c r="BA303" s="620" t="n"/>
      <c r="BC303" s="620">
        <f>AO303+AS303</f>
        <v/>
      </c>
      <c r="BD303" s="620">
        <f>BH303-BC303</f>
        <v/>
      </c>
      <c r="BE303" s="479">
        <f>IF(AV303=0,"        --",BD303/BH303)</f>
        <v/>
      </c>
      <c r="BF303" s="620" t="n"/>
      <c r="BG303" s="620" t="n"/>
      <c r="BH303" s="620">
        <f>Z303+BA303+BF303</f>
        <v/>
      </c>
    </row>
    <row r="304" customFormat="1" s="34">
      <c r="A304" s="618" t="n"/>
      <c r="B304" s="619" t="n"/>
      <c r="J304" s="619" t="n"/>
      <c r="U304" s="620" t="n"/>
      <c r="X304" s="620" t="n"/>
      <c r="Y304" s="620" t="n"/>
      <c r="Z304" s="620" t="n"/>
      <c r="AA304" s="34">
        <f>T304*0.2+N304*0+O304*0.3+P304*0.5+Q304*0.6+R304*1+S304*1</f>
        <v/>
      </c>
      <c r="AB304" s="34">
        <f>T304*0.2+N304*0.2+O304*0.3+P304*0.5+Q304*0.6+R304*1+S304*1</f>
        <v/>
      </c>
      <c r="AD304" s="34">
        <f>IF($AC304&gt;0,IF(VLOOKUP($AC304,Resource!$B$2:$AE$460,6,FALSE)&gt;0,VLOOKUP($AC304,Resource!$B$2:$AE$460,6,FALSE),"--INPUT--"),"")</f>
        <v/>
      </c>
      <c r="AE304" s="34">
        <f>IF($AC304&gt;0,IF(VLOOKUP($AC304,Resource!$B$2:$AE$460,25,FALSE)&gt;0,VLOOKUP($AC304,Resource!$B$2:$AE$460,25,FALSE),"--INPUT--"),"")</f>
        <v/>
      </c>
      <c r="AG304" s="619" t="n"/>
      <c r="AH304" s="619" t="n"/>
      <c r="AJ304" s="34">
        <f>IF($AI304&gt;0,IF(VLOOKUP($AI304,Resource!$B$2:$AE$460,6,FALSE)&gt;0,VLOOKUP($AI304,Resource!$B$2:$AE$460,6,FALSE),"--INPUT--"),"")</f>
        <v/>
      </c>
      <c r="AK304" s="34">
        <f>IF($AI304&gt;0,IF(VLOOKUP($AI304,Resource!$B$2:$AE$460,25,FALSE)&gt;0,VLOOKUP($AI304,Resource!$B$2:$AE$460,25,FALSE),"--INPUT--"),"")</f>
        <v/>
      </c>
      <c r="AL304" s="619" t="n"/>
      <c r="AM304" s="619" t="n"/>
      <c r="AN304" s="34">
        <f>AA304</f>
        <v/>
      </c>
      <c r="AO304" s="621">
        <f>IF(ISNA(IF(AC304="",0,AN304*VLOOKUP(AC304,Resource!$B$2:$AE$465,8,FALSE))),0,IF(AC304="",0,AN304*VLOOKUP(AC304,Resource!$B$2:$AE$465,8,FALSE)))</f>
        <v/>
      </c>
      <c r="AP304" s="620" t="n"/>
      <c r="AQ304" s="286" t="n"/>
      <c r="AR304" s="34">
        <f>AB304</f>
        <v/>
      </c>
      <c r="AS304" s="621">
        <f>IF(ISNA(IF(AI304="",0,AR304*VLOOKUP(AI304,Resource!$B$2:$AE$465,9,FALSE))),0,IF(AI304="",0,AR304*VLOOKUP(AI304,Resource!$B$2:$AE$465,9,FALSE)))</f>
        <v/>
      </c>
      <c r="AT304" s="620" t="n"/>
      <c r="AU304" s="286" t="n"/>
      <c r="AV304" s="620">
        <f>Z304</f>
        <v/>
      </c>
      <c r="AW304" s="72" t="n"/>
      <c r="BA304" s="620" t="n"/>
      <c r="BC304" s="620">
        <f>AO304+AS304</f>
        <v/>
      </c>
      <c r="BD304" s="620">
        <f>BH304-BC304</f>
        <v/>
      </c>
      <c r="BE304" s="479">
        <f>IF(AV304=0,"        --",BD304/BH304)</f>
        <v/>
      </c>
      <c r="BF304" s="620" t="n"/>
      <c r="BG304" s="620" t="n"/>
      <c r="BH304" s="620">
        <f>Z304+BA304+BF304</f>
        <v/>
      </c>
    </row>
    <row r="305" customFormat="1" s="34">
      <c r="A305" s="618" t="n"/>
      <c r="B305" s="619" t="n"/>
      <c r="J305" s="619" t="n"/>
      <c r="U305" s="620" t="n"/>
      <c r="X305" s="620" t="n"/>
      <c r="Y305" s="620" t="n"/>
      <c r="Z305" s="620" t="n"/>
      <c r="AA305" s="34">
        <f>T305*0.2+N305*0+O305*0.3+P305*0.5+Q305*0.6+R305*1+S305*1</f>
        <v/>
      </c>
      <c r="AB305" s="34">
        <f>T305*0.2+N305*0.2+O305*0.3+P305*0.5+Q305*0.6+R305*1+S305*1</f>
        <v/>
      </c>
      <c r="AD305" s="34">
        <f>IF($AC305&gt;0,IF(VLOOKUP($AC305,Resource!$B$2:$AE$460,6,FALSE)&gt;0,VLOOKUP($AC305,Resource!$B$2:$AE$460,6,FALSE),"--INPUT--"),"")</f>
        <v/>
      </c>
      <c r="AE305" s="34">
        <f>IF($AC305&gt;0,IF(VLOOKUP($AC305,Resource!$B$2:$AE$460,25,FALSE)&gt;0,VLOOKUP($AC305,Resource!$B$2:$AE$460,25,FALSE),"--INPUT--"),"")</f>
        <v/>
      </c>
      <c r="AG305" s="619" t="n"/>
      <c r="AH305" s="619" t="n"/>
      <c r="AJ305" s="34">
        <f>IF($AI305&gt;0,IF(VLOOKUP($AI305,Resource!$B$2:$AE$460,6,FALSE)&gt;0,VLOOKUP($AI305,Resource!$B$2:$AE$460,6,FALSE),"--INPUT--"),"")</f>
        <v/>
      </c>
      <c r="AK305" s="34">
        <f>IF($AI305&gt;0,IF(VLOOKUP($AI305,Resource!$B$2:$AE$460,25,FALSE)&gt;0,VLOOKUP($AI305,Resource!$B$2:$AE$460,25,FALSE),"--INPUT--"),"")</f>
        <v/>
      </c>
      <c r="AL305" s="619" t="n"/>
      <c r="AM305" s="619" t="n"/>
      <c r="AN305" s="34">
        <f>AA305</f>
        <v/>
      </c>
      <c r="AO305" s="621">
        <f>IF(ISNA(IF(AC305="",0,AN305*VLOOKUP(AC305,Resource!$B$2:$AE$465,8,FALSE))),0,IF(AC305="",0,AN305*VLOOKUP(AC305,Resource!$B$2:$AE$465,8,FALSE)))</f>
        <v/>
      </c>
      <c r="AP305" s="620" t="n"/>
      <c r="AQ305" s="286" t="n"/>
      <c r="AR305" s="34">
        <f>AB305</f>
        <v/>
      </c>
      <c r="AS305" s="621">
        <f>IF(ISNA(IF(AI305="",0,AR305*VLOOKUP(AI305,Resource!$B$2:$AE$465,9,FALSE))),0,IF(AI305="",0,AR305*VLOOKUP(AI305,Resource!$B$2:$AE$465,9,FALSE)))</f>
        <v/>
      </c>
      <c r="AT305" s="620" t="n"/>
      <c r="AU305" s="286" t="n"/>
      <c r="AV305" s="620">
        <f>Z305</f>
        <v/>
      </c>
      <c r="AW305" s="72" t="n"/>
      <c r="BA305" s="620" t="n"/>
      <c r="BC305" s="620">
        <f>AO305+AS305</f>
        <v/>
      </c>
      <c r="BD305" s="620">
        <f>BH305-BC305</f>
        <v/>
      </c>
      <c r="BE305" s="479">
        <f>IF(AV305=0,"        --",BD305/BH305)</f>
        <v/>
      </c>
      <c r="BF305" s="620" t="n"/>
      <c r="BG305" s="620" t="n"/>
      <c r="BH305" s="620">
        <f>Z305+BA305+BF305</f>
        <v/>
      </c>
    </row>
    <row r="306" customFormat="1" s="34">
      <c r="A306" s="618" t="n"/>
      <c r="B306" s="619" t="n"/>
      <c r="J306" s="619" t="n"/>
      <c r="U306" s="620" t="n"/>
      <c r="X306" s="620" t="n"/>
      <c r="Y306" s="620" t="n"/>
      <c r="Z306" s="620" t="n"/>
      <c r="AA306" s="34">
        <f>T306*0.2+N306*0+O306*0.3+P306*0.5+Q306*0.6+R306*1+S306*1</f>
        <v/>
      </c>
      <c r="AB306" s="34">
        <f>T306*0.2+N306*0.2+O306*0.3+P306*0.5+Q306*0.6+R306*1+S306*1</f>
        <v/>
      </c>
      <c r="AD306" s="34">
        <f>IF($AC306&gt;0,IF(VLOOKUP($AC306,Resource!$B$2:$AE$460,6,FALSE)&gt;0,VLOOKUP($AC306,Resource!$B$2:$AE$460,6,FALSE),"--INPUT--"),"")</f>
        <v/>
      </c>
      <c r="AE306" s="34">
        <f>IF($AC306&gt;0,IF(VLOOKUP($AC306,Resource!$B$2:$AE$460,25,FALSE)&gt;0,VLOOKUP($AC306,Resource!$B$2:$AE$460,25,FALSE),"--INPUT--"),"")</f>
        <v/>
      </c>
      <c r="AG306" s="619" t="n"/>
      <c r="AH306" s="619" t="n"/>
      <c r="AJ306" s="34">
        <f>IF($AI306&gt;0,IF(VLOOKUP($AI306,Resource!$B$2:$AE$460,6,FALSE)&gt;0,VLOOKUP($AI306,Resource!$B$2:$AE$460,6,FALSE),"--INPUT--"),"")</f>
        <v/>
      </c>
      <c r="AK306" s="34">
        <f>IF($AI306&gt;0,IF(VLOOKUP($AI306,Resource!$B$2:$AE$460,25,FALSE)&gt;0,VLOOKUP($AI306,Resource!$B$2:$AE$460,25,FALSE),"--INPUT--"),"")</f>
        <v/>
      </c>
      <c r="AL306" s="619" t="n"/>
      <c r="AM306" s="619" t="n"/>
      <c r="AN306" s="34">
        <f>AA306</f>
        <v/>
      </c>
      <c r="AO306" s="621">
        <f>IF(ISNA(IF(AC306="",0,AN306*VLOOKUP(AC306,Resource!$B$2:$AE$465,8,FALSE))),0,IF(AC306="",0,AN306*VLOOKUP(AC306,Resource!$B$2:$AE$465,8,FALSE)))</f>
        <v/>
      </c>
      <c r="AP306" s="620" t="n"/>
      <c r="AQ306" s="286" t="n"/>
      <c r="AR306" s="34">
        <f>AB306</f>
        <v/>
      </c>
      <c r="AS306" s="621">
        <f>IF(ISNA(IF(AI306="",0,AR306*VLOOKUP(AI306,Resource!$B$2:$AE$465,9,FALSE))),0,IF(AI306="",0,AR306*VLOOKUP(AI306,Resource!$B$2:$AE$465,9,FALSE)))</f>
        <v/>
      </c>
      <c r="AT306" s="620" t="n"/>
      <c r="AU306" s="286" t="n"/>
      <c r="AV306" s="620">
        <f>Z306</f>
        <v/>
      </c>
      <c r="AW306" s="72" t="n"/>
      <c r="BA306" s="620" t="n"/>
      <c r="BC306" s="620">
        <f>AO306+AS306</f>
        <v/>
      </c>
      <c r="BD306" s="620">
        <f>BH306-BC306</f>
        <v/>
      </c>
      <c r="BE306" s="479">
        <f>IF(AV306=0,"        --",BD306/BH306)</f>
        <v/>
      </c>
      <c r="BF306" s="620" t="n"/>
      <c r="BG306" s="620" t="n"/>
      <c r="BH306" s="620">
        <f>Z306+BA306+BF306</f>
        <v/>
      </c>
    </row>
    <row r="307" customFormat="1" s="34">
      <c r="A307" s="618" t="n"/>
      <c r="B307" s="619" t="n"/>
      <c r="J307" s="619" t="n"/>
      <c r="U307" s="620" t="n"/>
      <c r="X307" s="620" t="n"/>
      <c r="Y307" s="620" t="n"/>
      <c r="Z307" s="620" t="n"/>
      <c r="AA307" s="34">
        <f>T307*0.2+N307*0+O307*0.3+P307*0.5+Q307*0.6+R307*1+S307*1</f>
        <v/>
      </c>
      <c r="AB307" s="34">
        <f>T307*0.2+N307*0.2+O307*0.3+P307*0.5+Q307*0.6+R307*1+S307*1</f>
        <v/>
      </c>
      <c r="AD307" s="34">
        <f>IF($AC307&gt;0,IF(VLOOKUP($AC307,Resource!$B$2:$AE$460,6,FALSE)&gt;0,VLOOKUP($AC307,Resource!$B$2:$AE$460,6,FALSE),"--INPUT--"),"")</f>
        <v/>
      </c>
      <c r="AE307" s="34">
        <f>IF($AC307&gt;0,IF(VLOOKUP($AC307,Resource!$B$2:$AE$460,25,FALSE)&gt;0,VLOOKUP($AC307,Resource!$B$2:$AE$460,25,FALSE),"--INPUT--"),"")</f>
        <v/>
      </c>
      <c r="AG307" s="619" t="n"/>
      <c r="AH307" s="619" t="n"/>
      <c r="AJ307" s="34">
        <f>IF($AI307&gt;0,IF(VLOOKUP($AI307,Resource!$B$2:$AE$460,6,FALSE)&gt;0,VLOOKUP($AI307,Resource!$B$2:$AE$460,6,FALSE),"--INPUT--"),"")</f>
        <v/>
      </c>
      <c r="AK307" s="34">
        <f>IF($AI307&gt;0,IF(VLOOKUP($AI307,Resource!$B$2:$AE$460,25,FALSE)&gt;0,VLOOKUP($AI307,Resource!$B$2:$AE$460,25,FALSE),"--INPUT--"),"")</f>
        <v/>
      </c>
      <c r="AL307" s="619" t="n"/>
      <c r="AM307" s="619" t="n"/>
      <c r="AN307" s="34">
        <f>AA307</f>
        <v/>
      </c>
      <c r="AO307" s="621">
        <f>IF(ISNA(IF(AC307="",0,AN307*VLOOKUP(AC307,Resource!$B$2:$AE$465,8,FALSE))),0,IF(AC307="",0,AN307*VLOOKUP(AC307,Resource!$B$2:$AE$465,8,FALSE)))</f>
        <v/>
      </c>
      <c r="AP307" s="620" t="n"/>
      <c r="AQ307" s="286" t="n"/>
      <c r="AR307" s="34">
        <f>AB307</f>
        <v/>
      </c>
      <c r="AS307" s="621">
        <f>IF(ISNA(IF(AI307="",0,AR307*VLOOKUP(AI307,Resource!$B$2:$AE$465,9,FALSE))),0,IF(AI307="",0,AR307*VLOOKUP(AI307,Resource!$B$2:$AE$465,9,FALSE)))</f>
        <v/>
      </c>
      <c r="AT307" s="620" t="n"/>
      <c r="AU307" s="286" t="n"/>
      <c r="AV307" s="620">
        <f>Z307</f>
        <v/>
      </c>
      <c r="AW307" s="72" t="n"/>
      <c r="BA307" s="620" t="n"/>
      <c r="BC307" s="620">
        <f>AO307+AS307</f>
        <v/>
      </c>
      <c r="BD307" s="620">
        <f>BH307-BC307</f>
        <v/>
      </c>
      <c r="BE307" s="479">
        <f>IF(AV307=0,"        --",BD307/BH307)</f>
        <v/>
      </c>
      <c r="BF307" s="620" t="n"/>
      <c r="BG307" s="620" t="n"/>
      <c r="BH307" s="620">
        <f>Z307+BA307+BF307</f>
        <v/>
      </c>
    </row>
    <row r="308" customFormat="1" s="34">
      <c r="A308" s="618" t="n"/>
      <c r="B308" s="619" t="n"/>
      <c r="J308" s="619" t="n"/>
      <c r="U308" s="620" t="n"/>
      <c r="X308" s="620" t="n"/>
      <c r="Y308" s="620" t="n"/>
      <c r="Z308" s="620" t="n"/>
      <c r="AA308" s="34">
        <f>T308*0.2+N308*0+O308*0.3+P308*0.5+Q308*0.6+R308*1+S308*1</f>
        <v/>
      </c>
      <c r="AB308" s="34">
        <f>T308*0.2+N308*0.2+O308*0.3+P308*0.5+Q308*0.6+R308*1+S308*1</f>
        <v/>
      </c>
      <c r="AD308" s="34">
        <f>IF($AC308&gt;0,IF(VLOOKUP($AC308,Resource!$B$2:$AE$460,6,FALSE)&gt;0,VLOOKUP($AC308,Resource!$B$2:$AE$460,6,FALSE),"--INPUT--"),"")</f>
        <v/>
      </c>
      <c r="AE308" s="34">
        <f>IF($AC308&gt;0,IF(VLOOKUP($AC308,Resource!$B$2:$AE$460,25,FALSE)&gt;0,VLOOKUP($AC308,Resource!$B$2:$AE$460,25,FALSE),"--INPUT--"),"")</f>
        <v/>
      </c>
      <c r="AG308" s="619" t="n"/>
      <c r="AH308" s="619" t="n"/>
      <c r="AJ308" s="34">
        <f>IF($AI308&gt;0,IF(VLOOKUP($AI308,Resource!$B$2:$AE$460,6,FALSE)&gt;0,VLOOKUP($AI308,Resource!$B$2:$AE$460,6,FALSE),"--INPUT--"),"")</f>
        <v/>
      </c>
      <c r="AK308" s="34">
        <f>IF($AI308&gt;0,IF(VLOOKUP($AI308,Resource!$B$2:$AE$460,25,FALSE)&gt;0,VLOOKUP($AI308,Resource!$B$2:$AE$460,25,FALSE),"--INPUT--"),"")</f>
        <v/>
      </c>
      <c r="AL308" s="619" t="n"/>
      <c r="AM308" s="619" t="n"/>
      <c r="AN308" s="34">
        <f>AA308</f>
        <v/>
      </c>
      <c r="AO308" s="621">
        <f>IF(ISNA(IF(AC308="",0,AN308*VLOOKUP(AC308,Resource!$B$2:$AE$465,8,FALSE))),0,IF(AC308="",0,AN308*VLOOKUP(AC308,Resource!$B$2:$AE$465,8,FALSE)))</f>
        <v/>
      </c>
      <c r="AP308" s="620" t="n"/>
      <c r="AQ308" s="286" t="n"/>
      <c r="AR308" s="34">
        <f>AB308</f>
        <v/>
      </c>
      <c r="AS308" s="621">
        <f>IF(ISNA(IF(AI308="",0,AR308*VLOOKUP(AI308,Resource!$B$2:$AE$465,9,FALSE))),0,IF(AI308="",0,AR308*VLOOKUP(AI308,Resource!$B$2:$AE$465,9,FALSE)))</f>
        <v/>
      </c>
      <c r="AT308" s="620" t="n"/>
      <c r="AU308" s="286" t="n"/>
      <c r="AV308" s="620">
        <f>Z308</f>
        <v/>
      </c>
      <c r="AW308" s="72" t="n"/>
      <c r="BA308" s="620" t="n"/>
      <c r="BC308" s="620">
        <f>AO308+AS308</f>
        <v/>
      </c>
      <c r="BD308" s="620">
        <f>BH308-BC308</f>
        <v/>
      </c>
      <c r="BE308" s="479">
        <f>IF(AV308=0,"        --",BD308/BH308)</f>
        <v/>
      </c>
      <c r="BF308" s="620" t="n"/>
      <c r="BG308" s="620" t="n"/>
      <c r="BH308" s="620">
        <f>Z308+BA308+BF308</f>
        <v/>
      </c>
    </row>
    <row r="309" customFormat="1" s="34">
      <c r="A309" s="618" t="n"/>
      <c r="B309" s="619" t="n"/>
      <c r="J309" s="619" t="n"/>
      <c r="U309" s="620" t="n"/>
      <c r="X309" s="620" t="n"/>
      <c r="Y309" s="620" t="n"/>
      <c r="Z309" s="620" t="n"/>
      <c r="AA309" s="34">
        <f>T309*0.2+N309*0+O309*0.3+P309*0.5+Q309*0.6+R309*1+S309*1</f>
        <v/>
      </c>
      <c r="AB309" s="34">
        <f>T309*0.2+N309*0.2+O309*0.3+P309*0.5+Q309*0.6+R309*1+S309*1</f>
        <v/>
      </c>
      <c r="AD309" s="34">
        <f>IF($AC309&gt;0,IF(VLOOKUP($AC309,Resource!$B$2:$AE$460,6,FALSE)&gt;0,VLOOKUP($AC309,Resource!$B$2:$AE$460,6,FALSE),"--INPUT--"),"")</f>
        <v/>
      </c>
      <c r="AE309" s="34">
        <f>IF($AC309&gt;0,IF(VLOOKUP($AC309,Resource!$B$2:$AE$460,25,FALSE)&gt;0,VLOOKUP($AC309,Resource!$B$2:$AE$460,25,FALSE),"--INPUT--"),"")</f>
        <v/>
      </c>
      <c r="AG309" s="619" t="n"/>
      <c r="AH309" s="619" t="n"/>
      <c r="AJ309" s="34">
        <f>IF($AI309&gt;0,IF(VLOOKUP($AI309,Resource!$B$2:$AE$460,6,FALSE)&gt;0,VLOOKUP($AI309,Resource!$B$2:$AE$460,6,FALSE),"--INPUT--"),"")</f>
        <v/>
      </c>
      <c r="AK309" s="34">
        <f>IF($AI309&gt;0,IF(VLOOKUP($AI309,Resource!$B$2:$AE$460,25,FALSE)&gt;0,VLOOKUP($AI309,Resource!$B$2:$AE$460,25,FALSE),"--INPUT--"),"")</f>
        <v/>
      </c>
      <c r="AL309" s="619" t="n"/>
      <c r="AM309" s="619" t="n"/>
      <c r="AN309" s="34">
        <f>AA309</f>
        <v/>
      </c>
      <c r="AO309" s="621">
        <f>IF(ISNA(IF(AC309="",0,AN309*VLOOKUP(AC309,Resource!$B$2:$AE$465,8,FALSE))),0,IF(AC309="",0,AN309*VLOOKUP(AC309,Resource!$B$2:$AE$465,8,FALSE)))</f>
        <v/>
      </c>
      <c r="AP309" s="620" t="n"/>
      <c r="AQ309" s="286" t="n"/>
      <c r="AR309" s="34">
        <f>AB309</f>
        <v/>
      </c>
      <c r="AS309" s="621">
        <f>IF(ISNA(IF(AI309="",0,AR309*VLOOKUP(AI309,Resource!$B$2:$AE$465,9,FALSE))),0,IF(AI309="",0,AR309*VLOOKUP(AI309,Resource!$B$2:$AE$465,9,FALSE)))</f>
        <v/>
      </c>
      <c r="AT309" s="620" t="n"/>
      <c r="AU309" s="286" t="n"/>
      <c r="AV309" s="620">
        <f>Z309</f>
        <v/>
      </c>
      <c r="AW309" s="72" t="n"/>
      <c r="BA309" s="620" t="n"/>
      <c r="BC309" s="620">
        <f>AO309+AS309</f>
        <v/>
      </c>
      <c r="BD309" s="620">
        <f>BH309-BC309</f>
        <v/>
      </c>
      <c r="BE309" s="479">
        <f>IF(AV309=0,"        --",BD309/BH309)</f>
        <v/>
      </c>
      <c r="BF309" s="620" t="n"/>
      <c r="BG309" s="620" t="n"/>
      <c r="BH309" s="620">
        <f>Z309+BA309+BF309</f>
        <v/>
      </c>
    </row>
    <row r="310" customFormat="1" s="34">
      <c r="A310" s="618" t="n"/>
      <c r="B310" s="619" t="n"/>
      <c r="J310" s="619" t="n"/>
      <c r="U310" s="620" t="n"/>
      <c r="X310" s="620" t="n"/>
      <c r="Y310" s="620" t="n"/>
      <c r="Z310" s="620" t="n"/>
      <c r="AA310" s="34">
        <f>T310*0.2+N310*0+O310*0.3+P310*0.5+Q310*0.6+R310*1+S310*1</f>
        <v/>
      </c>
      <c r="AB310" s="34">
        <f>T310*0.2+N310*0.2+O310*0.3+P310*0.5+Q310*0.6+R310*1+S310*1</f>
        <v/>
      </c>
      <c r="AD310" s="34">
        <f>IF($AC310&gt;0,IF(VLOOKUP($AC310,Resource!$B$2:$AE$460,6,FALSE)&gt;0,VLOOKUP($AC310,Resource!$B$2:$AE$460,6,FALSE),"--INPUT--"),"")</f>
        <v/>
      </c>
      <c r="AE310" s="34">
        <f>IF($AC310&gt;0,IF(VLOOKUP($AC310,Resource!$B$2:$AE$460,25,FALSE)&gt;0,VLOOKUP($AC310,Resource!$B$2:$AE$460,25,FALSE),"--INPUT--"),"")</f>
        <v/>
      </c>
      <c r="AG310" s="619" t="n"/>
      <c r="AH310" s="619" t="n"/>
      <c r="AJ310" s="34">
        <f>IF($AI310&gt;0,IF(VLOOKUP($AI310,Resource!$B$2:$AE$460,6,FALSE)&gt;0,VLOOKUP($AI310,Resource!$B$2:$AE$460,6,FALSE),"--INPUT--"),"")</f>
        <v/>
      </c>
      <c r="AK310" s="34">
        <f>IF($AI310&gt;0,IF(VLOOKUP($AI310,Resource!$B$2:$AE$460,25,FALSE)&gt;0,VLOOKUP($AI310,Resource!$B$2:$AE$460,25,FALSE),"--INPUT--"),"")</f>
        <v/>
      </c>
      <c r="AL310" s="619" t="n"/>
      <c r="AM310" s="619" t="n"/>
      <c r="AN310" s="34">
        <f>AA310</f>
        <v/>
      </c>
      <c r="AO310" s="621">
        <f>IF(ISNA(IF(AC310="",0,AN310*VLOOKUP(AC310,Resource!$B$2:$AE$465,8,FALSE))),0,IF(AC310="",0,AN310*VLOOKUP(AC310,Resource!$B$2:$AE$465,8,FALSE)))</f>
        <v/>
      </c>
      <c r="AP310" s="620" t="n"/>
      <c r="AQ310" s="286" t="n"/>
      <c r="AR310" s="34">
        <f>AB310</f>
        <v/>
      </c>
      <c r="AS310" s="621">
        <f>IF(ISNA(IF(AI310="",0,AR310*VLOOKUP(AI310,Resource!$B$2:$AE$465,9,FALSE))),0,IF(AI310="",0,AR310*VLOOKUP(AI310,Resource!$B$2:$AE$465,9,FALSE)))</f>
        <v/>
      </c>
      <c r="AT310" s="620" t="n"/>
      <c r="AU310" s="286" t="n"/>
      <c r="AV310" s="620">
        <f>Z310</f>
        <v/>
      </c>
      <c r="AW310" s="72" t="n"/>
      <c r="BA310" s="620" t="n"/>
      <c r="BC310" s="620">
        <f>AO310+AS310</f>
        <v/>
      </c>
      <c r="BD310" s="620">
        <f>BH310-BC310</f>
        <v/>
      </c>
      <c r="BE310" s="479">
        <f>IF(AV310=0,"        --",BD310/BH310)</f>
        <v/>
      </c>
      <c r="BF310" s="620" t="n"/>
      <c r="BG310" s="620" t="n"/>
      <c r="BH310" s="620">
        <f>Z310+BA310+BF310</f>
        <v/>
      </c>
    </row>
    <row r="311" customFormat="1" s="34">
      <c r="A311" s="618" t="n"/>
      <c r="B311" s="619" t="n"/>
      <c r="J311" s="619" t="n"/>
      <c r="U311" s="620" t="n"/>
      <c r="X311" s="620" t="n"/>
      <c r="Y311" s="620" t="n"/>
      <c r="Z311" s="620" t="n"/>
      <c r="AA311" s="34">
        <f>T311*0.2+N311*0+O311*0.3+P311*0.5+Q311*0.6+R311*1+S311*1</f>
        <v/>
      </c>
      <c r="AB311" s="34">
        <f>T311*0.2+N311*0.2+O311*0.3+P311*0.5+Q311*0.6+R311*1+S311*1</f>
        <v/>
      </c>
      <c r="AD311" s="34">
        <f>IF($AC311&gt;0,IF(VLOOKUP($AC311,Resource!$B$2:$AE$460,6,FALSE)&gt;0,VLOOKUP($AC311,Resource!$B$2:$AE$460,6,FALSE),"--INPUT--"),"")</f>
        <v/>
      </c>
      <c r="AE311" s="34">
        <f>IF($AC311&gt;0,IF(VLOOKUP($AC311,Resource!$B$2:$AE$460,25,FALSE)&gt;0,VLOOKUP($AC311,Resource!$B$2:$AE$460,25,FALSE),"--INPUT--"),"")</f>
        <v/>
      </c>
      <c r="AG311" s="619" t="n"/>
      <c r="AH311" s="619" t="n"/>
      <c r="AJ311" s="34">
        <f>IF($AI311&gt;0,IF(VLOOKUP($AI311,Resource!$B$2:$AE$460,6,FALSE)&gt;0,VLOOKUP($AI311,Resource!$B$2:$AE$460,6,FALSE),"--INPUT--"),"")</f>
        <v/>
      </c>
      <c r="AK311" s="34">
        <f>IF($AI311&gt;0,IF(VLOOKUP($AI311,Resource!$B$2:$AE$460,25,FALSE)&gt;0,VLOOKUP($AI311,Resource!$B$2:$AE$460,25,FALSE),"--INPUT--"),"")</f>
        <v/>
      </c>
      <c r="AL311" s="619" t="n"/>
      <c r="AM311" s="619" t="n"/>
      <c r="AN311" s="34">
        <f>AA311</f>
        <v/>
      </c>
      <c r="AO311" s="621">
        <f>IF(ISNA(IF(AC311="",0,AN311*VLOOKUP(AC311,Resource!$B$2:$AE$465,8,FALSE))),0,IF(AC311="",0,AN311*VLOOKUP(AC311,Resource!$B$2:$AE$465,8,FALSE)))</f>
        <v/>
      </c>
      <c r="AP311" s="620" t="n"/>
      <c r="AQ311" s="286" t="n"/>
      <c r="AR311" s="34">
        <f>AB311</f>
        <v/>
      </c>
      <c r="AS311" s="621">
        <f>IF(ISNA(IF(AI311="",0,AR311*VLOOKUP(AI311,Resource!$B$2:$AE$465,9,FALSE))),0,IF(AI311="",0,AR311*VLOOKUP(AI311,Resource!$B$2:$AE$465,9,FALSE)))</f>
        <v/>
      </c>
      <c r="AT311" s="620" t="n"/>
      <c r="AU311" s="286" t="n"/>
      <c r="AV311" s="620">
        <f>Z311</f>
        <v/>
      </c>
      <c r="AW311" s="72" t="n"/>
      <c r="BA311" s="620" t="n"/>
      <c r="BC311" s="620">
        <f>AO311+AS311</f>
        <v/>
      </c>
      <c r="BD311" s="620">
        <f>BH311-BC311</f>
        <v/>
      </c>
      <c r="BE311" s="479">
        <f>IF(AV311=0,"        --",BD311/BH311)</f>
        <v/>
      </c>
      <c r="BF311" s="620" t="n"/>
      <c r="BG311" s="620" t="n"/>
      <c r="BH311" s="620">
        <f>Z311+BA311+BF311</f>
        <v/>
      </c>
    </row>
    <row r="312" customFormat="1" s="34">
      <c r="A312" s="618" t="n"/>
      <c r="B312" s="619" t="n"/>
      <c r="J312" s="619" t="n"/>
      <c r="U312" s="620" t="n"/>
      <c r="X312" s="620" t="n"/>
      <c r="Y312" s="620" t="n"/>
      <c r="Z312" s="620" t="n"/>
      <c r="AA312" s="34">
        <f>T312*0.2+N312*0+O312*0.3+P312*0.5+Q312*0.6+R312*1+S312*1</f>
        <v/>
      </c>
      <c r="AB312" s="34">
        <f>T312*0.2+N312*0.2+O312*0.3+P312*0.5+Q312*0.6+R312*1+S312*1</f>
        <v/>
      </c>
      <c r="AD312" s="34">
        <f>IF($AC312&gt;0,IF(VLOOKUP($AC312,Resource!$B$2:$AE$460,6,FALSE)&gt;0,VLOOKUP($AC312,Resource!$B$2:$AE$460,6,FALSE),"--INPUT--"),"")</f>
        <v/>
      </c>
      <c r="AE312" s="34">
        <f>IF($AC312&gt;0,IF(VLOOKUP($AC312,Resource!$B$2:$AE$460,25,FALSE)&gt;0,VLOOKUP($AC312,Resource!$B$2:$AE$460,25,FALSE),"--INPUT--"),"")</f>
        <v/>
      </c>
      <c r="AG312" s="619" t="n"/>
      <c r="AH312" s="619" t="n"/>
      <c r="AJ312" s="34">
        <f>IF($AI312&gt;0,IF(VLOOKUP($AI312,Resource!$B$2:$AE$460,6,FALSE)&gt;0,VLOOKUP($AI312,Resource!$B$2:$AE$460,6,FALSE),"--INPUT--"),"")</f>
        <v/>
      </c>
      <c r="AK312" s="34">
        <f>IF($AI312&gt;0,IF(VLOOKUP($AI312,Resource!$B$2:$AE$460,25,FALSE)&gt;0,VLOOKUP($AI312,Resource!$B$2:$AE$460,25,FALSE),"--INPUT--"),"")</f>
        <v/>
      </c>
      <c r="AL312" s="619" t="n"/>
      <c r="AM312" s="619" t="n"/>
      <c r="AN312" s="34">
        <f>AA312</f>
        <v/>
      </c>
      <c r="AO312" s="621">
        <f>IF(ISNA(IF(AC312="",0,AN312*VLOOKUP(AC312,Resource!$B$2:$AE$465,8,FALSE))),0,IF(AC312="",0,AN312*VLOOKUP(AC312,Resource!$B$2:$AE$465,8,FALSE)))</f>
        <v/>
      </c>
      <c r="AP312" s="620" t="n"/>
      <c r="AQ312" s="286" t="n"/>
      <c r="AR312" s="34">
        <f>AB312</f>
        <v/>
      </c>
      <c r="AS312" s="621">
        <f>IF(ISNA(IF(AI312="",0,AR312*VLOOKUP(AI312,Resource!$B$2:$AE$465,9,FALSE))),0,IF(AI312="",0,AR312*VLOOKUP(AI312,Resource!$B$2:$AE$465,9,FALSE)))</f>
        <v/>
      </c>
      <c r="AT312" s="620" t="n"/>
      <c r="AU312" s="286" t="n"/>
      <c r="AV312" s="620">
        <f>Z312</f>
        <v/>
      </c>
      <c r="AW312" s="72" t="n"/>
      <c r="BA312" s="620" t="n"/>
      <c r="BC312" s="620">
        <f>AO312+AS312</f>
        <v/>
      </c>
      <c r="BD312" s="620">
        <f>BH312-BC312</f>
        <v/>
      </c>
      <c r="BE312" s="479">
        <f>IF(AV312=0,"        --",BD312/BH312)</f>
        <v/>
      </c>
      <c r="BF312" s="620" t="n"/>
      <c r="BG312" s="620" t="n"/>
      <c r="BH312" s="620">
        <f>Z312+BA312+BF312</f>
        <v/>
      </c>
    </row>
    <row r="313" customFormat="1" s="34">
      <c r="A313" s="618" t="n"/>
      <c r="B313" s="619" t="n"/>
      <c r="J313" s="619" t="n"/>
      <c r="U313" s="620" t="n"/>
      <c r="X313" s="620" t="n"/>
      <c r="Y313" s="620" t="n"/>
      <c r="Z313" s="620" t="n"/>
      <c r="AA313" s="34">
        <f>T313*0.2+N313*0+O313*0.3+P313*0.5+Q313*0.6+R313*1+S313*1</f>
        <v/>
      </c>
      <c r="AB313" s="34">
        <f>T313*0.2+N313*0.2+O313*0.3+P313*0.5+Q313*0.6+R313*1+S313*1</f>
        <v/>
      </c>
      <c r="AD313" s="34">
        <f>IF($AC313&gt;0,IF(VLOOKUP($AC313,Resource!$B$2:$AE$460,6,FALSE)&gt;0,VLOOKUP($AC313,Resource!$B$2:$AE$460,6,FALSE),"--INPUT--"),"")</f>
        <v/>
      </c>
      <c r="AE313" s="34">
        <f>IF($AC313&gt;0,IF(VLOOKUP($AC313,Resource!$B$2:$AE$460,25,FALSE)&gt;0,VLOOKUP($AC313,Resource!$B$2:$AE$460,25,FALSE),"--INPUT--"),"")</f>
        <v/>
      </c>
      <c r="AG313" s="619" t="n"/>
      <c r="AH313" s="619" t="n"/>
      <c r="AJ313" s="34">
        <f>IF($AI313&gt;0,IF(VLOOKUP($AI313,Resource!$B$2:$AE$460,6,FALSE)&gt;0,VLOOKUP($AI313,Resource!$B$2:$AE$460,6,FALSE),"--INPUT--"),"")</f>
        <v/>
      </c>
      <c r="AK313" s="34">
        <f>IF($AI313&gt;0,IF(VLOOKUP($AI313,Resource!$B$2:$AE$460,25,FALSE)&gt;0,VLOOKUP($AI313,Resource!$B$2:$AE$460,25,FALSE),"--INPUT--"),"")</f>
        <v/>
      </c>
      <c r="AL313" s="619" t="n"/>
      <c r="AM313" s="619" t="n"/>
      <c r="AN313" s="34">
        <f>AA313</f>
        <v/>
      </c>
      <c r="AO313" s="621">
        <f>IF(ISNA(IF(AC313="",0,AN313*VLOOKUP(AC313,Resource!$B$2:$AE$465,8,FALSE))),0,IF(AC313="",0,AN313*VLOOKUP(AC313,Resource!$B$2:$AE$465,8,FALSE)))</f>
        <v/>
      </c>
      <c r="AP313" s="620" t="n"/>
      <c r="AQ313" s="286" t="n"/>
      <c r="AR313" s="34">
        <f>AB313</f>
        <v/>
      </c>
      <c r="AS313" s="621">
        <f>IF(ISNA(IF(AI313="",0,AR313*VLOOKUP(AI313,Resource!$B$2:$AE$465,9,FALSE))),0,IF(AI313="",0,AR313*VLOOKUP(AI313,Resource!$B$2:$AE$465,9,FALSE)))</f>
        <v/>
      </c>
      <c r="AT313" s="620" t="n"/>
      <c r="AU313" s="286" t="n"/>
      <c r="AV313" s="620">
        <f>Z313</f>
        <v/>
      </c>
      <c r="AW313" s="72" t="n"/>
      <c r="BA313" s="620" t="n"/>
      <c r="BC313" s="620">
        <f>AO313+AS313</f>
        <v/>
      </c>
      <c r="BD313" s="620">
        <f>BH313-BC313</f>
        <v/>
      </c>
      <c r="BE313" s="479">
        <f>IF(AV313=0,"        --",BD313/BH313)</f>
        <v/>
      </c>
      <c r="BF313" s="620" t="n"/>
      <c r="BG313" s="620" t="n"/>
      <c r="BH313" s="620">
        <f>Z313+BA313+BF313</f>
        <v/>
      </c>
    </row>
    <row r="314" customFormat="1" s="34">
      <c r="A314" s="618" t="n"/>
      <c r="B314" s="619" t="n"/>
      <c r="J314" s="619" t="n"/>
      <c r="U314" s="620" t="n"/>
      <c r="X314" s="620" t="n"/>
      <c r="Y314" s="620" t="n"/>
      <c r="Z314" s="620" t="n"/>
      <c r="AA314" s="34">
        <f>T314*0.2+N314*0+O314*0.3+P314*0.5+Q314*0.6+R314*1+S314*1</f>
        <v/>
      </c>
      <c r="AB314" s="34">
        <f>T314*0.2+N314*0.2+O314*0.3+P314*0.5+Q314*0.6+R314*1+S314*1</f>
        <v/>
      </c>
      <c r="AD314" s="34">
        <f>IF($AC314&gt;0,IF(VLOOKUP($AC314,Resource!$B$2:$AE$460,6,FALSE)&gt;0,VLOOKUP($AC314,Resource!$B$2:$AE$460,6,FALSE),"--INPUT--"),"")</f>
        <v/>
      </c>
      <c r="AE314" s="34">
        <f>IF($AC314&gt;0,IF(VLOOKUP($AC314,Resource!$B$2:$AE$460,25,FALSE)&gt;0,VLOOKUP($AC314,Resource!$B$2:$AE$460,25,FALSE),"--INPUT--"),"")</f>
        <v/>
      </c>
      <c r="AG314" s="619" t="n"/>
      <c r="AH314" s="619" t="n"/>
      <c r="AJ314" s="34">
        <f>IF($AI314&gt;0,IF(VLOOKUP($AI314,Resource!$B$2:$AE$460,6,FALSE)&gt;0,VLOOKUP($AI314,Resource!$B$2:$AE$460,6,FALSE),"--INPUT--"),"")</f>
        <v/>
      </c>
      <c r="AK314" s="34">
        <f>IF($AI314&gt;0,IF(VLOOKUP($AI314,Resource!$B$2:$AE$460,25,FALSE)&gt;0,VLOOKUP($AI314,Resource!$B$2:$AE$460,25,FALSE),"--INPUT--"),"")</f>
        <v/>
      </c>
      <c r="AL314" s="619" t="n"/>
      <c r="AM314" s="619" t="n"/>
      <c r="AN314" s="34">
        <f>AA314</f>
        <v/>
      </c>
      <c r="AO314" s="621">
        <f>IF(ISNA(IF(AC314="",0,AN314*VLOOKUP(AC314,Resource!$B$2:$AE$465,8,FALSE))),0,IF(AC314="",0,AN314*VLOOKUP(AC314,Resource!$B$2:$AE$465,8,FALSE)))</f>
        <v/>
      </c>
      <c r="AP314" s="620" t="n"/>
      <c r="AQ314" s="286" t="n"/>
      <c r="AR314" s="34">
        <f>AB314</f>
        <v/>
      </c>
      <c r="AS314" s="621">
        <f>IF(ISNA(IF(AI314="",0,AR314*VLOOKUP(AI314,Resource!$B$2:$AE$465,9,FALSE))),0,IF(AI314="",0,AR314*VLOOKUP(AI314,Resource!$B$2:$AE$465,9,FALSE)))</f>
        <v/>
      </c>
      <c r="AT314" s="620" t="n"/>
      <c r="AU314" s="286" t="n"/>
      <c r="AV314" s="620">
        <f>Z314</f>
        <v/>
      </c>
      <c r="AW314" s="72" t="n"/>
      <c r="BA314" s="620" t="n"/>
      <c r="BC314" s="620">
        <f>AO314+AS314</f>
        <v/>
      </c>
      <c r="BD314" s="620">
        <f>BH314-BC314</f>
        <v/>
      </c>
      <c r="BE314" s="479">
        <f>IF(AV314=0,"        --",BD314/BH314)</f>
        <v/>
      </c>
      <c r="BF314" s="620" t="n"/>
      <c r="BG314" s="620" t="n"/>
      <c r="BH314" s="620">
        <f>Z314+BA314+BF314</f>
        <v/>
      </c>
    </row>
    <row r="315" customFormat="1" s="34">
      <c r="A315" s="618" t="n"/>
      <c r="B315" s="619" t="n"/>
      <c r="J315" s="619" t="n"/>
      <c r="U315" s="620" t="n"/>
      <c r="X315" s="620" t="n"/>
      <c r="Y315" s="620" t="n"/>
      <c r="Z315" s="620" t="n"/>
      <c r="AA315" s="34">
        <f>T315*0.2+N315*0+O315*0.3+P315*0.5+Q315*0.6+R315*1+S315*1</f>
        <v/>
      </c>
      <c r="AB315" s="34">
        <f>T315*0.2+N315*0.2+O315*0.3+P315*0.5+Q315*0.6+R315*1+S315*1</f>
        <v/>
      </c>
      <c r="AD315" s="34">
        <f>IF($AC315&gt;0,IF(VLOOKUP($AC315,Resource!$B$2:$AE$460,6,FALSE)&gt;0,VLOOKUP($AC315,Resource!$B$2:$AE$460,6,FALSE),"--INPUT--"),"")</f>
        <v/>
      </c>
      <c r="AE315" s="34">
        <f>IF($AC315&gt;0,IF(VLOOKUP($AC315,Resource!$B$2:$AE$460,25,FALSE)&gt;0,VLOOKUP($AC315,Resource!$B$2:$AE$460,25,FALSE),"--INPUT--"),"")</f>
        <v/>
      </c>
      <c r="AG315" s="619" t="n"/>
      <c r="AH315" s="619" t="n"/>
      <c r="AJ315" s="34">
        <f>IF($AI315&gt;0,IF(VLOOKUP($AI315,Resource!$B$2:$AE$460,6,FALSE)&gt;0,VLOOKUP($AI315,Resource!$B$2:$AE$460,6,FALSE),"--INPUT--"),"")</f>
        <v/>
      </c>
      <c r="AK315" s="34">
        <f>IF($AI315&gt;0,IF(VLOOKUP($AI315,Resource!$B$2:$AE$460,25,FALSE)&gt;0,VLOOKUP($AI315,Resource!$B$2:$AE$460,25,FALSE),"--INPUT--"),"")</f>
        <v/>
      </c>
      <c r="AL315" s="619" t="n"/>
      <c r="AM315" s="619" t="n"/>
      <c r="AN315" s="34">
        <f>AA315</f>
        <v/>
      </c>
      <c r="AO315" s="621">
        <f>IF(ISNA(IF(AC315="",0,AN315*VLOOKUP(AC315,Resource!$B$2:$AE$465,8,FALSE))),0,IF(AC315="",0,AN315*VLOOKUP(AC315,Resource!$B$2:$AE$465,8,FALSE)))</f>
        <v/>
      </c>
      <c r="AP315" s="620" t="n"/>
      <c r="AQ315" s="286" t="n"/>
      <c r="AR315" s="34">
        <f>AB315</f>
        <v/>
      </c>
      <c r="AS315" s="621">
        <f>IF(ISNA(IF(AI315="",0,AR315*VLOOKUP(AI315,Resource!$B$2:$AE$465,9,FALSE))),0,IF(AI315="",0,AR315*VLOOKUP(AI315,Resource!$B$2:$AE$465,9,FALSE)))</f>
        <v/>
      </c>
      <c r="AT315" s="620" t="n"/>
      <c r="AU315" s="286" t="n"/>
      <c r="AV315" s="620">
        <f>Z315</f>
        <v/>
      </c>
      <c r="AW315" s="72" t="n"/>
      <c r="BA315" s="620" t="n"/>
      <c r="BC315" s="620">
        <f>AO315+AS315</f>
        <v/>
      </c>
      <c r="BD315" s="620">
        <f>BH315-BC315</f>
        <v/>
      </c>
      <c r="BE315" s="479">
        <f>IF(AV315=0,"        --",BD315/BH315)</f>
        <v/>
      </c>
      <c r="BF315" s="620" t="n"/>
      <c r="BG315" s="620" t="n"/>
      <c r="BH315" s="620">
        <f>Z315+BA315+BF315</f>
        <v/>
      </c>
    </row>
    <row r="316" customFormat="1" s="34">
      <c r="A316" s="618" t="n"/>
      <c r="B316" s="619" t="n"/>
      <c r="J316" s="619" t="n"/>
      <c r="U316" s="620" t="n"/>
      <c r="X316" s="620" t="n"/>
      <c r="Y316" s="620" t="n"/>
      <c r="Z316" s="620" t="n"/>
      <c r="AA316" s="34">
        <f>T316*0.2+N316*0+O316*0.3+P316*0.5+Q316*0.6+R316*1+S316*1</f>
        <v/>
      </c>
      <c r="AB316" s="34">
        <f>T316*0.2+N316*0.2+O316*0.3+P316*0.5+Q316*0.6+R316*1+S316*1</f>
        <v/>
      </c>
      <c r="AD316" s="34">
        <f>IF($AC316&gt;0,IF(VLOOKUP($AC316,Resource!$B$2:$AE$460,6,FALSE)&gt;0,VLOOKUP($AC316,Resource!$B$2:$AE$460,6,FALSE),"--INPUT--"),"")</f>
        <v/>
      </c>
      <c r="AE316" s="34">
        <f>IF($AC316&gt;0,IF(VLOOKUP($AC316,Resource!$B$2:$AE$460,25,FALSE)&gt;0,VLOOKUP($AC316,Resource!$B$2:$AE$460,25,FALSE),"--INPUT--"),"")</f>
        <v/>
      </c>
      <c r="AG316" s="619" t="n"/>
      <c r="AH316" s="619" t="n"/>
      <c r="AJ316" s="34">
        <f>IF($AI316&gt;0,IF(VLOOKUP($AI316,Resource!$B$2:$AE$460,6,FALSE)&gt;0,VLOOKUP($AI316,Resource!$B$2:$AE$460,6,FALSE),"--INPUT--"),"")</f>
        <v/>
      </c>
      <c r="AK316" s="34">
        <f>IF($AI316&gt;0,IF(VLOOKUP($AI316,Resource!$B$2:$AE$460,25,FALSE)&gt;0,VLOOKUP($AI316,Resource!$B$2:$AE$460,25,FALSE),"--INPUT--"),"")</f>
        <v/>
      </c>
      <c r="AL316" s="619" t="n"/>
      <c r="AM316" s="619" t="n"/>
      <c r="AN316" s="34">
        <f>AA316</f>
        <v/>
      </c>
      <c r="AO316" s="621">
        <f>IF(ISNA(IF(AC316="",0,AN316*VLOOKUP(AC316,Resource!$B$2:$AE$465,8,FALSE))),0,IF(AC316="",0,AN316*VLOOKUP(AC316,Resource!$B$2:$AE$465,8,FALSE)))</f>
        <v/>
      </c>
      <c r="AP316" s="620" t="n"/>
      <c r="AQ316" s="286" t="n"/>
      <c r="AR316" s="34">
        <f>AB316</f>
        <v/>
      </c>
      <c r="AS316" s="621">
        <f>IF(ISNA(IF(AI316="",0,AR316*VLOOKUP(AI316,Resource!$B$2:$AE$465,9,FALSE))),0,IF(AI316="",0,AR316*VLOOKUP(AI316,Resource!$B$2:$AE$465,9,FALSE)))</f>
        <v/>
      </c>
      <c r="AT316" s="620" t="n"/>
      <c r="AU316" s="286" t="n"/>
      <c r="AV316" s="620">
        <f>Z316</f>
        <v/>
      </c>
      <c r="AW316" s="72" t="n"/>
      <c r="BA316" s="620" t="n"/>
      <c r="BC316" s="620">
        <f>AO316+AS316</f>
        <v/>
      </c>
      <c r="BD316" s="620">
        <f>BH316-BC316</f>
        <v/>
      </c>
      <c r="BE316" s="479">
        <f>IF(AV316=0,"        --",BD316/BH316)</f>
        <v/>
      </c>
      <c r="BF316" s="620" t="n"/>
      <c r="BG316" s="620" t="n"/>
      <c r="BH316" s="620">
        <f>Z316+BA316+BF316</f>
        <v/>
      </c>
    </row>
    <row r="317" customFormat="1" s="34">
      <c r="A317" s="618" t="n"/>
      <c r="B317" s="619" t="n"/>
      <c r="J317" s="619" t="n"/>
      <c r="U317" s="620" t="n"/>
      <c r="X317" s="620" t="n"/>
      <c r="Y317" s="620" t="n"/>
      <c r="Z317" s="620" t="n"/>
      <c r="AA317" s="34">
        <f>T317*0.2+N317*0+O317*0.3+P317*0.5+Q317*0.6+R317*1+S317*1</f>
        <v/>
      </c>
      <c r="AB317" s="34">
        <f>T317*0.2+N317*0.2+O317*0.3+P317*0.5+Q317*0.6+R317*1+S317*1</f>
        <v/>
      </c>
      <c r="AD317" s="34">
        <f>IF($AC317&gt;0,IF(VLOOKUP($AC317,Resource!$B$2:$AE$460,6,FALSE)&gt;0,VLOOKUP($AC317,Resource!$B$2:$AE$460,6,FALSE),"--INPUT--"),"")</f>
        <v/>
      </c>
      <c r="AE317" s="34">
        <f>IF($AC317&gt;0,IF(VLOOKUP($AC317,Resource!$B$2:$AE$460,25,FALSE)&gt;0,VLOOKUP($AC317,Resource!$B$2:$AE$460,25,FALSE),"--INPUT--"),"")</f>
        <v/>
      </c>
      <c r="AG317" s="619" t="n"/>
      <c r="AH317" s="619" t="n"/>
      <c r="AJ317" s="34">
        <f>IF($AI317&gt;0,IF(VLOOKUP($AI317,Resource!$B$2:$AE$460,6,FALSE)&gt;0,VLOOKUP($AI317,Resource!$B$2:$AE$460,6,FALSE),"--INPUT--"),"")</f>
        <v/>
      </c>
      <c r="AK317" s="34">
        <f>IF($AI317&gt;0,IF(VLOOKUP($AI317,Resource!$B$2:$AE$460,25,FALSE)&gt;0,VLOOKUP($AI317,Resource!$B$2:$AE$460,25,FALSE),"--INPUT--"),"")</f>
        <v/>
      </c>
      <c r="AL317" s="619" t="n"/>
      <c r="AM317" s="619" t="n"/>
      <c r="AN317" s="34">
        <f>AA317</f>
        <v/>
      </c>
      <c r="AO317" s="621">
        <f>IF(ISNA(IF(AC317="",0,AN317*VLOOKUP(AC317,Resource!$B$2:$AE$465,8,FALSE))),0,IF(AC317="",0,AN317*VLOOKUP(AC317,Resource!$B$2:$AE$465,8,FALSE)))</f>
        <v/>
      </c>
      <c r="AP317" s="620" t="n"/>
      <c r="AQ317" s="286" t="n"/>
      <c r="AR317" s="34">
        <f>AB317</f>
        <v/>
      </c>
      <c r="AS317" s="621">
        <f>IF(ISNA(IF(AI317="",0,AR317*VLOOKUP(AI317,Resource!$B$2:$AE$465,9,FALSE))),0,IF(AI317="",0,AR317*VLOOKUP(AI317,Resource!$B$2:$AE$465,9,FALSE)))</f>
        <v/>
      </c>
      <c r="AT317" s="620" t="n"/>
      <c r="AU317" s="286" t="n"/>
      <c r="AV317" s="620">
        <f>Z317</f>
        <v/>
      </c>
      <c r="AW317" s="72" t="n"/>
      <c r="BA317" s="620" t="n"/>
      <c r="BC317" s="620">
        <f>AO317+AS317</f>
        <v/>
      </c>
      <c r="BD317" s="620">
        <f>BH317-BC317</f>
        <v/>
      </c>
      <c r="BE317" s="479">
        <f>IF(AV317=0,"        --",BD317/BH317)</f>
        <v/>
      </c>
      <c r="BF317" s="620" t="n"/>
      <c r="BG317" s="620" t="n"/>
      <c r="BH317" s="620">
        <f>Z317+BA317+BF317</f>
        <v/>
      </c>
    </row>
    <row r="318" customFormat="1" s="34">
      <c r="A318" s="618" t="n"/>
      <c r="B318" s="619" t="n"/>
      <c r="J318" s="619" t="n"/>
      <c r="U318" s="620" t="n"/>
      <c r="X318" s="620" t="n"/>
      <c r="Y318" s="620" t="n"/>
      <c r="Z318" s="620" t="n"/>
      <c r="AA318" s="34">
        <f>T318*0.2+N318*0+O318*0.3+P318*0.5+Q318*0.6+R318*1+S318*1</f>
        <v/>
      </c>
      <c r="AB318" s="34">
        <f>T318*0.2+N318*0.2+O318*0.3+P318*0.5+Q318*0.6+R318*1+S318*1</f>
        <v/>
      </c>
      <c r="AD318" s="34">
        <f>IF($AC318&gt;0,IF(VLOOKUP($AC318,Resource!$B$2:$AE$460,6,FALSE)&gt;0,VLOOKUP($AC318,Resource!$B$2:$AE$460,6,FALSE),"--INPUT--"),"")</f>
        <v/>
      </c>
      <c r="AE318" s="34">
        <f>IF($AC318&gt;0,IF(VLOOKUP($AC318,Resource!$B$2:$AE$460,25,FALSE)&gt;0,VLOOKUP($AC318,Resource!$B$2:$AE$460,25,FALSE),"--INPUT--"),"")</f>
        <v/>
      </c>
      <c r="AG318" s="619" t="n"/>
      <c r="AH318" s="619" t="n"/>
      <c r="AJ318" s="34">
        <f>IF($AI318&gt;0,IF(VLOOKUP($AI318,Resource!$B$2:$AE$460,6,FALSE)&gt;0,VLOOKUP($AI318,Resource!$B$2:$AE$460,6,FALSE),"--INPUT--"),"")</f>
        <v/>
      </c>
      <c r="AK318" s="34">
        <f>IF($AI318&gt;0,IF(VLOOKUP($AI318,Resource!$B$2:$AE$460,25,FALSE)&gt;0,VLOOKUP($AI318,Resource!$B$2:$AE$460,25,FALSE),"--INPUT--"),"")</f>
        <v/>
      </c>
      <c r="AL318" s="619" t="n"/>
      <c r="AM318" s="619" t="n"/>
      <c r="AN318" s="34">
        <f>AA318</f>
        <v/>
      </c>
      <c r="AO318" s="621">
        <f>IF(ISNA(IF(AC318="",0,AN318*VLOOKUP(AC318,Resource!$B$2:$AE$465,8,FALSE))),0,IF(AC318="",0,AN318*VLOOKUP(AC318,Resource!$B$2:$AE$465,8,FALSE)))</f>
        <v/>
      </c>
      <c r="AP318" s="620" t="n"/>
      <c r="AQ318" s="286" t="n"/>
      <c r="AR318" s="34">
        <f>AB318</f>
        <v/>
      </c>
      <c r="AS318" s="621">
        <f>IF(ISNA(IF(AI318="",0,AR318*VLOOKUP(AI318,Resource!$B$2:$AE$465,9,FALSE))),0,IF(AI318="",0,AR318*VLOOKUP(AI318,Resource!$B$2:$AE$465,9,FALSE)))</f>
        <v/>
      </c>
      <c r="AT318" s="620" t="n"/>
      <c r="AU318" s="286" t="n"/>
      <c r="AV318" s="620">
        <f>Z318</f>
        <v/>
      </c>
      <c r="AW318" s="72" t="n"/>
      <c r="BA318" s="620" t="n"/>
      <c r="BC318" s="620">
        <f>AO318+AS318</f>
        <v/>
      </c>
      <c r="BD318" s="620">
        <f>BH318-BC318</f>
        <v/>
      </c>
      <c r="BE318" s="479">
        <f>IF(AV318=0,"        --",BD318/BH318)</f>
        <v/>
      </c>
      <c r="BF318" s="620" t="n"/>
      <c r="BG318" s="620" t="n"/>
      <c r="BH318" s="620">
        <f>Z318+BA318+BF318</f>
        <v/>
      </c>
    </row>
    <row r="319" customFormat="1" s="34">
      <c r="A319" s="618" t="n"/>
      <c r="B319" s="619" t="n"/>
      <c r="J319" s="619" t="n"/>
      <c r="U319" s="620" t="n"/>
      <c r="X319" s="620" t="n"/>
      <c r="Y319" s="620" t="n"/>
      <c r="Z319" s="620" t="n"/>
      <c r="AA319" s="34">
        <f>T319*0.2+N319*0+O319*0.3+P319*0.5+Q319*0.6+R319*1+S319*1</f>
        <v/>
      </c>
      <c r="AB319" s="34">
        <f>T319*0.2+N319*0.2+O319*0.3+P319*0.5+Q319*0.6+R319*1+S319*1</f>
        <v/>
      </c>
      <c r="AD319" s="34">
        <f>IF($AC319&gt;0,IF(VLOOKUP($AC319,Resource!$B$2:$AE$460,6,FALSE)&gt;0,VLOOKUP($AC319,Resource!$B$2:$AE$460,6,FALSE),"--INPUT--"),"")</f>
        <v/>
      </c>
      <c r="AE319" s="34">
        <f>IF($AC319&gt;0,IF(VLOOKUP($AC319,Resource!$B$2:$AE$460,25,FALSE)&gt;0,VLOOKUP($AC319,Resource!$B$2:$AE$460,25,FALSE),"--INPUT--"),"")</f>
        <v/>
      </c>
      <c r="AG319" s="619" t="n"/>
      <c r="AH319" s="619" t="n"/>
      <c r="AJ319" s="34">
        <f>IF($AI319&gt;0,IF(VLOOKUP($AI319,Resource!$B$2:$AE$460,6,FALSE)&gt;0,VLOOKUP($AI319,Resource!$B$2:$AE$460,6,FALSE),"--INPUT--"),"")</f>
        <v/>
      </c>
      <c r="AK319" s="34">
        <f>IF($AI319&gt;0,IF(VLOOKUP($AI319,Resource!$B$2:$AE$460,25,FALSE)&gt;0,VLOOKUP($AI319,Resource!$B$2:$AE$460,25,FALSE),"--INPUT--"),"")</f>
        <v/>
      </c>
      <c r="AL319" s="619" t="n"/>
      <c r="AM319" s="619" t="n"/>
      <c r="AN319" s="34">
        <f>AA319</f>
        <v/>
      </c>
      <c r="AO319" s="621">
        <f>IF(ISNA(IF(AC319="",0,AN319*VLOOKUP(AC319,Resource!$B$2:$AE$465,8,FALSE))),0,IF(AC319="",0,AN319*VLOOKUP(AC319,Resource!$B$2:$AE$465,8,FALSE)))</f>
        <v/>
      </c>
      <c r="AP319" s="620" t="n"/>
      <c r="AQ319" s="286" t="n"/>
      <c r="AR319" s="34">
        <f>AB319</f>
        <v/>
      </c>
      <c r="AS319" s="621">
        <f>IF(ISNA(IF(AI319="",0,AR319*VLOOKUP(AI319,Resource!$B$2:$AE$465,9,FALSE))),0,IF(AI319="",0,AR319*VLOOKUP(AI319,Resource!$B$2:$AE$465,9,FALSE)))</f>
        <v/>
      </c>
      <c r="AT319" s="620" t="n"/>
      <c r="AU319" s="286" t="n"/>
      <c r="AV319" s="620">
        <f>Z319</f>
        <v/>
      </c>
      <c r="AW319" s="72" t="n"/>
      <c r="BA319" s="620" t="n"/>
      <c r="BC319" s="620">
        <f>AO319+AS319</f>
        <v/>
      </c>
      <c r="BD319" s="620">
        <f>BH319-BC319</f>
        <v/>
      </c>
      <c r="BE319" s="479">
        <f>IF(AV319=0,"        --",BD319/BH319)</f>
        <v/>
      </c>
      <c r="BF319" s="620" t="n"/>
      <c r="BG319" s="620" t="n"/>
      <c r="BH319" s="620">
        <f>Z319+BA319+BF319</f>
        <v/>
      </c>
    </row>
    <row r="320" customFormat="1" s="34">
      <c r="A320" s="618" t="n"/>
      <c r="B320" s="619" t="n"/>
      <c r="J320" s="619" t="n"/>
      <c r="U320" s="620" t="n"/>
      <c r="X320" s="620" t="n"/>
      <c r="Y320" s="620" t="n"/>
      <c r="Z320" s="620" t="n"/>
      <c r="AA320" s="34">
        <f>T320*0.2+N320*0+O320*0.3+P320*0.5+Q320*0.6+R320*1+S320*1</f>
        <v/>
      </c>
      <c r="AB320" s="34">
        <f>T320*0.2+N320*0.2+O320*0.3+P320*0.5+Q320*0.6+R320*1+S320*1</f>
        <v/>
      </c>
      <c r="AD320" s="34">
        <f>IF($AC320&gt;0,IF(VLOOKUP($AC320,Resource!$B$2:$AE$460,6,FALSE)&gt;0,VLOOKUP($AC320,Resource!$B$2:$AE$460,6,FALSE),"--INPUT--"),"")</f>
        <v/>
      </c>
      <c r="AE320" s="34">
        <f>IF($AC320&gt;0,IF(VLOOKUP($AC320,Resource!$B$2:$AE$460,25,FALSE)&gt;0,VLOOKUP($AC320,Resource!$B$2:$AE$460,25,FALSE),"--INPUT--"),"")</f>
        <v/>
      </c>
      <c r="AG320" s="619" t="n"/>
      <c r="AH320" s="619" t="n"/>
      <c r="AJ320" s="34">
        <f>IF($AI320&gt;0,IF(VLOOKUP($AI320,Resource!$B$2:$AE$460,6,FALSE)&gt;0,VLOOKUP($AI320,Resource!$B$2:$AE$460,6,FALSE),"--INPUT--"),"")</f>
        <v/>
      </c>
      <c r="AK320" s="34">
        <f>IF($AI320&gt;0,IF(VLOOKUP($AI320,Resource!$B$2:$AE$460,25,FALSE)&gt;0,VLOOKUP($AI320,Resource!$B$2:$AE$460,25,FALSE),"--INPUT--"),"")</f>
        <v/>
      </c>
      <c r="AL320" s="619" t="n"/>
      <c r="AM320" s="619" t="n"/>
      <c r="AN320" s="34">
        <f>AA320</f>
        <v/>
      </c>
      <c r="AO320" s="621">
        <f>IF(ISNA(IF(AC320="",0,AN320*VLOOKUP(AC320,Resource!$B$2:$AE$465,8,FALSE))),0,IF(AC320="",0,AN320*VLOOKUP(AC320,Resource!$B$2:$AE$465,8,FALSE)))</f>
        <v/>
      </c>
      <c r="AP320" s="620" t="n"/>
      <c r="AQ320" s="286" t="n"/>
      <c r="AR320" s="34">
        <f>AB320</f>
        <v/>
      </c>
      <c r="AS320" s="621">
        <f>IF(ISNA(IF(AI320="",0,AR320*VLOOKUP(AI320,Resource!$B$2:$AE$465,9,FALSE))),0,IF(AI320="",0,AR320*VLOOKUP(AI320,Resource!$B$2:$AE$465,9,FALSE)))</f>
        <v/>
      </c>
      <c r="AT320" s="620" t="n"/>
      <c r="AU320" s="286" t="n"/>
      <c r="AV320" s="620">
        <f>Z320</f>
        <v/>
      </c>
      <c r="AW320" s="72" t="n"/>
      <c r="BA320" s="620" t="n"/>
      <c r="BC320" s="620">
        <f>AO320+AS320</f>
        <v/>
      </c>
      <c r="BD320" s="620">
        <f>BH320-BC320</f>
        <v/>
      </c>
      <c r="BE320" s="479">
        <f>IF(AV320=0,"        --",BD320/BH320)</f>
        <v/>
      </c>
      <c r="BF320" s="620" t="n"/>
      <c r="BG320" s="620" t="n"/>
      <c r="BH320" s="620">
        <f>Z320+BA320+BF320</f>
        <v/>
      </c>
    </row>
    <row r="321" customFormat="1" s="34">
      <c r="A321" s="618" t="n"/>
      <c r="B321" s="619" t="n"/>
      <c r="J321" s="619" t="n"/>
      <c r="U321" s="620" t="n"/>
      <c r="X321" s="620" t="n"/>
      <c r="Y321" s="620" t="n"/>
      <c r="Z321" s="620" t="n"/>
      <c r="AA321" s="34">
        <f>T321*0.2+N321*0+O321*0.3+P321*0.5+Q321*0.6+R321*1+S321*1</f>
        <v/>
      </c>
      <c r="AB321" s="34">
        <f>T321*0.2+N321*0.2+O321*0.3+P321*0.5+Q321*0.6+R321*1+S321*1</f>
        <v/>
      </c>
      <c r="AD321" s="34">
        <f>IF($AC321&gt;0,IF(VLOOKUP($AC321,Resource!$B$2:$AE$460,6,FALSE)&gt;0,VLOOKUP($AC321,Resource!$B$2:$AE$460,6,FALSE),"--INPUT--"),"")</f>
        <v/>
      </c>
      <c r="AE321" s="34">
        <f>IF($AC321&gt;0,IF(VLOOKUP($AC321,Resource!$B$2:$AE$460,25,FALSE)&gt;0,VLOOKUP($AC321,Resource!$B$2:$AE$460,25,FALSE),"--INPUT--"),"")</f>
        <v/>
      </c>
      <c r="AG321" s="619" t="n"/>
      <c r="AH321" s="619" t="n"/>
      <c r="AJ321" s="34">
        <f>IF($AI321&gt;0,IF(VLOOKUP($AI321,Resource!$B$2:$AE$460,6,FALSE)&gt;0,VLOOKUP($AI321,Resource!$B$2:$AE$460,6,FALSE),"--INPUT--"),"")</f>
        <v/>
      </c>
      <c r="AK321" s="34">
        <f>IF($AI321&gt;0,IF(VLOOKUP($AI321,Resource!$B$2:$AE$460,25,FALSE)&gt;0,VLOOKUP($AI321,Resource!$B$2:$AE$460,25,FALSE),"--INPUT--"),"")</f>
        <v/>
      </c>
      <c r="AL321" s="619" t="n"/>
      <c r="AM321" s="619" t="n"/>
      <c r="AN321" s="34">
        <f>AA321</f>
        <v/>
      </c>
      <c r="AO321" s="621">
        <f>IF(ISNA(IF(AC321="",0,AN321*VLOOKUP(AC321,Resource!$B$2:$AE$465,8,FALSE))),0,IF(AC321="",0,AN321*VLOOKUP(AC321,Resource!$B$2:$AE$465,8,FALSE)))</f>
        <v/>
      </c>
      <c r="AP321" s="620" t="n"/>
      <c r="AQ321" s="286" t="n"/>
      <c r="AR321" s="34">
        <f>AB321</f>
        <v/>
      </c>
      <c r="AS321" s="621">
        <f>IF(ISNA(IF(AI321="",0,AR321*VLOOKUP(AI321,Resource!$B$2:$AE$465,9,FALSE))),0,IF(AI321="",0,AR321*VLOOKUP(AI321,Resource!$B$2:$AE$465,9,FALSE)))</f>
        <v/>
      </c>
      <c r="AT321" s="620" t="n"/>
      <c r="AU321" s="286" t="n"/>
      <c r="AV321" s="620">
        <f>Z321</f>
        <v/>
      </c>
      <c r="AW321" s="72" t="n"/>
      <c r="BA321" s="620" t="n"/>
      <c r="BC321" s="620">
        <f>AO321+AS321</f>
        <v/>
      </c>
      <c r="BD321" s="620">
        <f>BH321-BC321</f>
        <v/>
      </c>
      <c r="BE321" s="479">
        <f>IF(AV321=0,"        --",BD321/BH321)</f>
        <v/>
      </c>
      <c r="BF321" s="620" t="n"/>
      <c r="BG321" s="620" t="n"/>
      <c r="BH321" s="620">
        <f>Z321+BA321+BF321</f>
        <v/>
      </c>
    </row>
    <row r="322" customFormat="1" s="34">
      <c r="A322" s="618" t="n"/>
      <c r="B322" s="619" t="n"/>
      <c r="J322" s="619" t="n"/>
      <c r="U322" s="620" t="n"/>
      <c r="X322" s="620" t="n"/>
      <c r="Y322" s="620" t="n"/>
      <c r="Z322" s="620" t="n"/>
      <c r="AA322" s="34">
        <f>T322*0.2+N322*0+O322*0.3+P322*0.5+Q322*0.6+R322*1+S322*1</f>
        <v/>
      </c>
      <c r="AB322" s="34">
        <f>T322*0.2+N322*0.2+O322*0.3+P322*0.5+Q322*0.6+R322*1+S322*1</f>
        <v/>
      </c>
      <c r="AD322" s="34">
        <f>IF($AC322&gt;0,IF(VLOOKUP($AC322,Resource!$B$2:$AE$460,6,FALSE)&gt;0,VLOOKUP($AC322,Resource!$B$2:$AE$460,6,FALSE),"--INPUT--"),"")</f>
        <v/>
      </c>
      <c r="AE322" s="34">
        <f>IF($AC322&gt;0,IF(VLOOKUP($AC322,Resource!$B$2:$AE$460,25,FALSE)&gt;0,VLOOKUP($AC322,Resource!$B$2:$AE$460,25,FALSE),"--INPUT--"),"")</f>
        <v/>
      </c>
      <c r="AG322" s="619" t="n"/>
      <c r="AH322" s="619" t="n"/>
      <c r="AJ322" s="34">
        <f>IF($AI322&gt;0,IF(VLOOKUP($AI322,Resource!$B$2:$AE$460,6,FALSE)&gt;0,VLOOKUP($AI322,Resource!$B$2:$AE$460,6,FALSE),"--INPUT--"),"")</f>
        <v/>
      </c>
      <c r="AK322" s="34">
        <f>IF($AI322&gt;0,IF(VLOOKUP($AI322,Resource!$B$2:$AE$460,25,FALSE)&gt;0,VLOOKUP($AI322,Resource!$B$2:$AE$460,25,FALSE),"--INPUT--"),"")</f>
        <v/>
      </c>
      <c r="AL322" s="619" t="n"/>
      <c r="AM322" s="619" t="n"/>
      <c r="AN322" s="34">
        <f>AA322</f>
        <v/>
      </c>
      <c r="AO322" s="621">
        <f>IF(ISNA(IF(AC322="",0,AN322*VLOOKUP(AC322,Resource!$B$2:$AE$465,8,FALSE))),0,IF(AC322="",0,AN322*VLOOKUP(AC322,Resource!$B$2:$AE$465,8,FALSE)))</f>
        <v/>
      </c>
      <c r="AP322" s="620" t="n"/>
      <c r="AQ322" s="286" t="n"/>
      <c r="AR322" s="34">
        <f>AB322</f>
        <v/>
      </c>
      <c r="AS322" s="621">
        <f>IF(ISNA(IF(AI322="",0,AR322*VLOOKUP(AI322,Resource!$B$2:$AE$465,9,FALSE))),0,IF(AI322="",0,AR322*VLOOKUP(AI322,Resource!$B$2:$AE$465,9,FALSE)))</f>
        <v/>
      </c>
      <c r="AT322" s="620" t="n"/>
      <c r="AU322" s="286" t="n"/>
      <c r="AV322" s="620">
        <f>Z322</f>
        <v/>
      </c>
      <c r="AW322" s="72" t="n"/>
      <c r="BA322" s="620" t="n"/>
      <c r="BC322" s="620">
        <f>AO322+AS322</f>
        <v/>
      </c>
      <c r="BD322" s="620">
        <f>BH322-BC322</f>
        <v/>
      </c>
      <c r="BE322" s="479">
        <f>IF(AV322=0,"        --",BD322/BH322)</f>
        <v/>
      </c>
      <c r="BF322" s="620" t="n"/>
      <c r="BG322" s="620" t="n"/>
      <c r="BH322" s="620">
        <f>Z322+BA322+BF322</f>
        <v/>
      </c>
    </row>
    <row r="323" customFormat="1" s="34">
      <c r="A323" s="618" t="n"/>
      <c r="B323" s="619" t="n"/>
      <c r="J323" s="619" t="n"/>
      <c r="U323" s="620" t="n"/>
      <c r="X323" s="620" t="n"/>
      <c r="Y323" s="620" t="n"/>
      <c r="Z323" s="620" t="n"/>
      <c r="AA323" s="34">
        <f>T323*0.2+N323*0+O323*0.3+P323*0.5+Q323*0.6+R323*1+S323*1</f>
        <v/>
      </c>
      <c r="AB323" s="34">
        <f>T323*0.2+N323*0.2+O323*0.3+P323*0.5+Q323*0.6+R323*1+S323*1</f>
        <v/>
      </c>
      <c r="AD323" s="34">
        <f>IF($AC323&gt;0,IF(VLOOKUP($AC323,Resource!$B$2:$AE$460,6,FALSE)&gt;0,VLOOKUP($AC323,Resource!$B$2:$AE$460,6,FALSE),"--INPUT--"),"")</f>
        <v/>
      </c>
      <c r="AE323" s="34">
        <f>IF($AC323&gt;0,IF(VLOOKUP($AC323,Resource!$B$2:$AE$460,25,FALSE)&gt;0,VLOOKUP($AC323,Resource!$B$2:$AE$460,25,FALSE),"--INPUT--"),"")</f>
        <v/>
      </c>
      <c r="AG323" s="619" t="n"/>
      <c r="AH323" s="619" t="n"/>
      <c r="AJ323" s="34">
        <f>IF($AI323&gt;0,IF(VLOOKUP($AI323,Resource!$B$2:$AE$460,6,FALSE)&gt;0,VLOOKUP($AI323,Resource!$B$2:$AE$460,6,FALSE),"--INPUT--"),"")</f>
        <v/>
      </c>
      <c r="AK323" s="34">
        <f>IF($AI323&gt;0,IF(VLOOKUP($AI323,Resource!$B$2:$AE$460,25,FALSE)&gt;0,VLOOKUP($AI323,Resource!$B$2:$AE$460,25,FALSE),"--INPUT--"),"")</f>
        <v/>
      </c>
      <c r="AL323" s="619" t="n"/>
      <c r="AM323" s="619" t="n"/>
      <c r="AN323" s="34">
        <f>AA323</f>
        <v/>
      </c>
      <c r="AO323" s="621">
        <f>IF(ISNA(IF(AC323="",0,AN323*VLOOKUP(AC323,Resource!$B$2:$AE$465,8,FALSE))),0,IF(AC323="",0,AN323*VLOOKUP(AC323,Resource!$B$2:$AE$465,8,FALSE)))</f>
        <v/>
      </c>
      <c r="AP323" s="620" t="n"/>
      <c r="AQ323" s="286" t="n"/>
      <c r="AR323" s="34">
        <f>AB323</f>
        <v/>
      </c>
      <c r="AS323" s="621">
        <f>IF(ISNA(IF(AI323="",0,AR323*VLOOKUP(AI323,Resource!$B$2:$AE$465,9,FALSE))),0,IF(AI323="",0,AR323*VLOOKUP(AI323,Resource!$B$2:$AE$465,9,FALSE)))</f>
        <v/>
      </c>
      <c r="AT323" s="620" t="n"/>
      <c r="AU323" s="286" t="n"/>
      <c r="AV323" s="620">
        <f>Z323</f>
        <v/>
      </c>
      <c r="AW323" s="72" t="n"/>
      <c r="BA323" s="620" t="n"/>
      <c r="BC323" s="620">
        <f>AO323+AS323</f>
        <v/>
      </c>
      <c r="BD323" s="620">
        <f>BH323-BC323</f>
        <v/>
      </c>
      <c r="BE323" s="479">
        <f>IF(AV323=0,"        --",BD323/BH323)</f>
        <v/>
      </c>
      <c r="BF323" s="620" t="n"/>
      <c r="BG323" s="620" t="n"/>
      <c r="BH323" s="620">
        <f>Z323+BA323+BF323</f>
        <v/>
      </c>
    </row>
    <row r="324" customFormat="1" s="34">
      <c r="A324" s="618" t="n"/>
      <c r="B324" s="619" t="n"/>
      <c r="J324" s="619" t="n"/>
      <c r="U324" s="620" t="n"/>
      <c r="X324" s="620" t="n"/>
      <c r="Y324" s="620" t="n"/>
      <c r="Z324" s="620" t="n"/>
      <c r="AA324" s="34">
        <f>T324*0.2+N324*0+O324*0.3+P324*0.5+Q324*0.6+R324*1+S324*1</f>
        <v/>
      </c>
      <c r="AB324" s="34">
        <f>T324*0.2+N324*0.2+O324*0.3+P324*0.5+Q324*0.6+R324*1+S324*1</f>
        <v/>
      </c>
      <c r="AD324" s="34">
        <f>IF($AC324&gt;0,IF(VLOOKUP($AC324,Resource!$B$2:$AE$460,6,FALSE)&gt;0,VLOOKUP($AC324,Resource!$B$2:$AE$460,6,FALSE),"--INPUT--"),"")</f>
        <v/>
      </c>
      <c r="AE324" s="34">
        <f>IF($AC324&gt;0,IF(VLOOKUP($AC324,Resource!$B$2:$AE$460,25,FALSE)&gt;0,VLOOKUP($AC324,Resource!$B$2:$AE$460,25,FALSE),"--INPUT--"),"")</f>
        <v/>
      </c>
      <c r="AG324" s="619" t="n"/>
      <c r="AH324" s="619" t="n"/>
      <c r="AJ324" s="34">
        <f>IF($AI324&gt;0,IF(VLOOKUP($AI324,Resource!$B$2:$AE$460,6,FALSE)&gt;0,VLOOKUP($AI324,Resource!$B$2:$AE$460,6,FALSE),"--INPUT--"),"")</f>
        <v/>
      </c>
      <c r="AK324" s="34">
        <f>IF($AI324&gt;0,IF(VLOOKUP($AI324,Resource!$B$2:$AE$460,25,FALSE)&gt;0,VLOOKUP($AI324,Resource!$B$2:$AE$460,25,FALSE),"--INPUT--"),"")</f>
        <v/>
      </c>
      <c r="AL324" s="619" t="n"/>
      <c r="AM324" s="619" t="n"/>
      <c r="AN324" s="34">
        <f>AA324</f>
        <v/>
      </c>
      <c r="AO324" s="621">
        <f>IF(ISNA(IF(AC324="",0,AN324*VLOOKUP(AC324,Resource!$B$2:$AE$465,8,FALSE))),0,IF(AC324="",0,AN324*VLOOKUP(AC324,Resource!$B$2:$AE$465,8,FALSE)))</f>
        <v/>
      </c>
      <c r="AP324" s="620" t="n"/>
      <c r="AQ324" s="286" t="n"/>
      <c r="AR324" s="34">
        <f>AB324</f>
        <v/>
      </c>
      <c r="AS324" s="621">
        <f>IF(ISNA(IF(AI324="",0,AR324*VLOOKUP(AI324,Resource!$B$2:$AE$465,9,FALSE))),0,IF(AI324="",0,AR324*VLOOKUP(AI324,Resource!$B$2:$AE$465,9,FALSE)))</f>
        <v/>
      </c>
      <c r="AT324" s="620" t="n"/>
      <c r="AU324" s="286" t="n"/>
      <c r="AV324" s="620">
        <f>Z324</f>
        <v/>
      </c>
      <c r="AW324" s="72" t="n"/>
      <c r="BA324" s="620" t="n"/>
      <c r="BC324" s="620">
        <f>AO324+AS324</f>
        <v/>
      </c>
      <c r="BD324" s="620">
        <f>BH324-BC324</f>
        <v/>
      </c>
      <c r="BE324" s="479">
        <f>IF(AV324=0,"        --",BD324/BH324)</f>
        <v/>
      </c>
      <c r="BF324" s="620" t="n"/>
      <c r="BG324" s="620" t="n"/>
      <c r="BH324" s="620">
        <f>Z324+BA324+BF324</f>
        <v/>
      </c>
    </row>
    <row r="325" customFormat="1" s="34">
      <c r="A325" s="618" t="n"/>
      <c r="B325" s="619" t="n"/>
      <c r="J325" s="619" t="n"/>
      <c r="U325" s="620" t="n"/>
      <c r="X325" s="620" t="n"/>
      <c r="Y325" s="620" t="n"/>
      <c r="Z325" s="620" t="n"/>
      <c r="AA325" s="34">
        <f>T325*0.2+N325*0+O325*0.3+P325*0.5+Q325*0.6+R325*1+S325*1</f>
        <v/>
      </c>
      <c r="AB325" s="34">
        <f>T325*0.2+N325*0.2+O325*0.3+P325*0.5+Q325*0.6+R325*1+S325*1</f>
        <v/>
      </c>
      <c r="AD325" s="34">
        <f>IF($AC325&gt;0,IF(VLOOKUP($AC325,Resource!$B$2:$AE$460,6,FALSE)&gt;0,VLOOKUP($AC325,Resource!$B$2:$AE$460,6,FALSE),"--INPUT--"),"")</f>
        <v/>
      </c>
      <c r="AE325" s="34">
        <f>IF($AC325&gt;0,IF(VLOOKUP($AC325,Resource!$B$2:$AE$460,25,FALSE)&gt;0,VLOOKUP($AC325,Resource!$B$2:$AE$460,25,FALSE),"--INPUT--"),"")</f>
        <v/>
      </c>
      <c r="AG325" s="619" t="n"/>
      <c r="AH325" s="619" t="n"/>
      <c r="AJ325" s="34">
        <f>IF($AI325&gt;0,IF(VLOOKUP($AI325,Resource!$B$2:$AE$460,6,FALSE)&gt;0,VLOOKUP($AI325,Resource!$B$2:$AE$460,6,FALSE),"--INPUT--"),"")</f>
        <v/>
      </c>
      <c r="AK325" s="34">
        <f>IF($AI325&gt;0,IF(VLOOKUP($AI325,Resource!$B$2:$AE$460,25,FALSE)&gt;0,VLOOKUP($AI325,Resource!$B$2:$AE$460,25,FALSE),"--INPUT--"),"")</f>
        <v/>
      </c>
      <c r="AL325" s="619" t="n"/>
      <c r="AM325" s="619" t="n"/>
      <c r="AN325" s="34">
        <f>AA325</f>
        <v/>
      </c>
      <c r="AO325" s="621">
        <f>IF(ISNA(IF(AC325="",0,AN325*VLOOKUP(AC325,Resource!$B$2:$AE$465,8,FALSE))),0,IF(AC325="",0,AN325*VLOOKUP(AC325,Resource!$B$2:$AE$465,8,FALSE)))</f>
        <v/>
      </c>
      <c r="AP325" s="620" t="n"/>
      <c r="AQ325" s="286" t="n"/>
      <c r="AR325" s="34">
        <f>AB325</f>
        <v/>
      </c>
      <c r="AS325" s="621">
        <f>IF(ISNA(IF(AI325="",0,AR325*VLOOKUP(AI325,Resource!$B$2:$AE$465,9,FALSE))),0,IF(AI325="",0,AR325*VLOOKUP(AI325,Resource!$B$2:$AE$465,9,FALSE)))</f>
        <v/>
      </c>
      <c r="AT325" s="620" t="n"/>
      <c r="AU325" s="286" t="n"/>
      <c r="AV325" s="620">
        <f>Z325</f>
        <v/>
      </c>
      <c r="AW325" s="72" t="n"/>
      <c r="BA325" s="620" t="n"/>
      <c r="BC325" s="620">
        <f>AO325+AS325</f>
        <v/>
      </c>
      <c r="BD325" s="620">
        <f>BH325-BC325</f>
        <v/>
      </c>
      <c r="BE325" s="479">
        <f>IF(AV325=0,"        --",BD325/BH325)</f>
        <v/>
      </c>
      <c r="BF325" s="620" t="n"/>
      <c r="BG325" s="620" t="n"/>
      <c r="BH325" s="620">
        <f>Z325+BA325+BF325</f>
        <v/>
      </c>
    </row>
    <row r="326" customFormat="1" s="34">
      <c r="A326" s="618" t="n"/>
      <c r="B326" s="619" t="n"/>
      <c r="J326" s="619" t="n"/>
      <c r="U326" s="620" t="n"/>
      <c r="X326" s="620" t="n"/>
      <c r="Y326" s="620" t="n"/>
      <c r="Z326" s="620" t="n"/>
      <c r="AA326" s="34">
        <f>T326*0.2+N326*0+O326*0.3+P326*0.5+Q326*0.6+R326*1+S326*1</f>
        <v/>
      </c>
      <c r="AB326" s="34">
        <f>T326*0.2+N326*0.2+O326*0.3+P326*0.5+Q326*0.6+R326*1+S326*1</f>
        <v/>
      </c>
      <c r="AD326" s="34">
        <f>IF($AC326&gt;0,IF(VLOOKUP($AC326,Resource!$B$2:$AE$460,6,FALSE)&gt;0,VLOOKUP($AC326,Resource!$B$2:$AE$460,6,FALSE),"--INPUT--"),"")</f>
        <v/>
      </c>
      <c r="AE326" s="34">
        <f>IF($AC326&gt;0,IF(VLOOKUP($AC326,Resource!$B$2:$AE$460,25,FALSE)&gt;0,VLOOKUP($AC326,Resource!$B$2:$AE$460,25,FALSE),"--INPUT--"),"")</f>
        <v/>
      </c>
      <c r="AG326" s="619" t="n"/>
      <c r="AH326" s="619" t="n"/>
      <c r="AJ326" s="34">
        <f>IF($AI326&gt;0,IF(VLOOKUP($AI326,Resource!$B$2:$AE$460,6,FALSE)&gt;0,VLOOKUP($AI326,Resource!$B$2:$AE$460,6,FALSE),"--INPUT--"),"")</f>
        <v/>
      </c>
      <c r="AK326" s="34">
        <f>IF($AI326&gt;0,IF(VLOOKUP($AI326,Resource!$B$2:$AE$460,25,FALSE)&gt;0,VLOOKUP($AI326,Resource!$B$2:$AE$460,25,FALSE),"--INPUT--"),"")</f>
        <v/>
      </c>
      <c r="AL326" s="619" t="n"/>
      <c r="AM326" s="619" t="n"/>
      <c r="AN326" s="34">
        <f>AA326</f>
        <v/>
      </c>
      <c r="AO326" s="621">
        <f>IF(ISNA(IF(AC326="",0,AN326*VLOOKUP(AC326,Resource!$B$2:$AE$465,8,FALSE))),0,IF(AC326="",0,AN326*VLOOKUP(AC326,Resource!$B$2:$AE$465,8,FALSE)))</f>
        <v/>
      </c>
      <c r="AP326" s="620" t="n"/>
      <c r="AQ326" s="286" t="n"/>
      <c r="AR326" s="34">
        <f>AB326</f>
        <v/>
      </c>
      <c r="AS326" s="621">
        <f>IF(ISNA(IF(AI326="",0,AR326*VLOOKUP(AI326,Resource!$B$2:$AE$465,9,FALSE))),0,IF(AI326="",0,AR326*VLOOKUP(AI326,Resource!$B$2:$AE$465,9,FALSE)))</f>
        <v/>
      </c>
      <c r="AT326" s="620" t="n"/>
      <c r="AU326" s="286" t="n"/>
      <c r="AV326" s="620">
        <f>Z326</f>
        <v/>
      </c>
      <c r="AW326" s="72" t="n"/>
      <c r="BA326" s="620" t="n"/>
      <c r="BC326" s="620">
        <f>AO326+AS326</f>
        <v/>
      </c>
      <c r="BD326" s="620">
        <f>BH326-BC326</f>
        <v/>
      </c>
      <c r="BE326" s="479">
        <f>IF(AV326=0,"        --",BD326/BH326)</f>
        <v/>
      </c>
      <c r="BF326" s="620" t="n"/>
      <c r="BG326" s="620" t="n"/>
      <c r="BH326" s="620">
        <f>Z326+BA326+BF326</f>
        <v/>
      </c>
    </row>
    <row r="327" customFormat="1" s="34">
      <c r="A327" s="618" t="n"/>
      <c r="B327" s="619" t="n"/>
      <c r="J327" s="619" t="n"/>
      <c r="U327" s="620" t="n"/>
      <c r="X327" s="620" t="n"/>
      <c r="Y327" s="620" t="n"/>
      <c r="Z327" s="620" t="n"/>
      <c r="AA327" s="34">
        <f>T327*0.2+N327*0+O327*0.3+P327*0.5+Q327*0.6+R327*1+S327*1</f>
        <v/>
      </c>
      <c r="AB327" s="34">
        <f>T327*0.2+N327*0.2+O327*0.3+P327*0.5+Q327*0.6+R327*1+S327*1</f>
        <v/>
      </c>
      <c r="AD327" s="34">
        <f>IF($AC327&gt;0,IF(VLOOKUP($AC327,Resource!$B$2:$AE$460,6,FALSE)&gt;0,VLOOKUP($AC327,Resource!$B$2:$AE$460,6,FALSE),"--INPUT--"),"")</f>
        <v/>
      </c>
      <c r="AE327" s="34">
        <f>IF($AC327&gt;0,IF(VLOOKUP($AC327,Resource!$B$2:$AE$460,25,FALSE)&gt;0,VLOOKUP($AC327,Resource!$B$2:$AE$460,25,FALSE),"--INPUT--"),"")</f>
        <v/>
      </c>
      <c r="AG327" s="619" t="n"/>
      <c r="AH327" s="619" t="n"/>
      <c r="AJ327" s="34">
        <f>IF($AI327&gt;0,IF(VLOOKUP($AI327,Resource!$B$2:$AE$460,6,FALSE)&gt;0,VLOOKUP($AI327,Resource!$B$2:$AE$460,6,FALSE),"--INPUT--"),"")</f>
        <v/>
      </c>
      <c r="AK327" s="34">
        <f>IF($AI327&gt;0,IF(VLOOKUP($AI327,Resource!$B$2:$AE$460,25,FALSE)&gt;0,VLOOKUP($AI327,Resource!$B$2:$AE$460,25,FALSE),"--INPUT--"),"")</f>
        <v/>
      </c>
      <c r="AL327" s="619" t="n"/>
      <c r="AM327" s="619" t="n"/>
      <c r="AN327" s="34">
        <f>AA327</f>
        <v/>
      </c>
      <c r="AO327" s="621">
        <f>IF(ISNA(IF(AC327="",0,AN327*VLOOKUP(AC327,Resource!$B$2:$AE$465,8,FALSE))),0,IF(AC327="",0,AN327*VLOOKUP(AC327,Resource!$B$2:$AE$465,8,FALSE)))</f>
        <v/>
      </c>
      <c r="AP327" s="620" t="n"/>
      <c r="AQ327" s="286" t="n"/>
      <c r="AR327" s="34">
        <f>AB327</f>
        <v/>
      </c>
      <c r="AS327" s="621">
        <f>IF(ISNA(IF(AI327="",0,AR327*VLOOKUP(AI327,Resource!$B$2:$AE$465,9,FALSE))),0,IF(AI327="",0,AR327*VLOOKUP(AI327,Resource!$B$2:$AE$465,9,FALSE)))</f>
        <v/>
      </c>
      <c r="AT327" s="620" t="n"/>
      <c r="AU327" s="286" t="n"/>
      <c r="AV327" s="620">
        <f>Z327</f>
        <v/>
      </c>
      <c r="AW327" s="72" t="n"/>
      <c r="BA327" s="620" t="n"/>
      <c r="BC327" s="620">
        <f>AO327+AS327</f>
        <v/>
      </c>
      <c r="BD327" s="620">
        <f>BH327-BC327</f>
        <v/>
      </c>
      <c r="BE327" s="479">
        <f>IF(AV327=0,"        --",BD327/BH327)</f>
        <v/>
      </c>
      <c r="BF327" s="620" t="n"/>
      <c r="BG327" s="620" t="n"/>
      <c r="BH327" s="620">
        <f>Z327+BA327+BF327</f>
        <v/>
      </c>
    </row>
    <row r="328" customFormat="1" s="34">
      <c r="A328" s="618" t="n"/>
      <c r="B328" s="619" t="n"/>
      <c r="J328" s="619" t="n"/>
      <c r="U328" s="620" t="n"/>
      <c r="X328" s="620" t="n"/>
      <c r="Y328" s="620" t="n"/>
      <c r="Z328" s="620" t="n"/>
      <c r="AA328" s="34">
        <f>T328*0.2+N328*0+O328*0.3+P328*0.5+Q328*0.6+R328*1+S328*1</f>
        <v/>
      </c>
      <c r="AB328" s="34">
        <f>T328*0.2+N328*0.2+O328*0.3+P328*0.5+Q328*0.6+R328*1+S328*1</f>
        <v/>
      </c>
      <c r="AD328" s="34">
        <f>IF($AC328&gt;0,IF(VLOOKUP($AC328,Resource!$B$2:$AE$460,6,FALSE)&gt;0,VLOOKUP($AC328,Resource!$B$2:$AE$460,6,FALSE),"--INPUT--"),"")</f>
        <v/>
      </c>
      <c r="AE328" s="34">
        <f>IF($AC328&gt;0,IF(VLOOKUP($AC328,Resource!$B$2:$AE$460,25,FALSE)&gt;0,VLOOKUP($AC328,Resource!$B$2:$AE$460,25,FALSE),"--INPUT--"),"")</f>
        <v/>
      </c>
      <c r="AG328" s="619" t="n"/>
      <c r="AH328" s="619" t="n"/>
      <c r="AJ328" s="34">
        <f>IF($AI328&gt;0,IF(VLOOKUP($AI328,Resource!$B$2:$AE$460,6,FALSE)&gt;0,VLOOKUP($AI328,Resource!$B$2:$AE$460,6,FALSE),"--INPUT--"),"")</f>
        <v/>
      </c>
      <c r="AK328" s="34">
        <f>IF($AI328&gt;0,IF(VLOOKUP($AI328,Resource!$B$2:$AE$460,25,FALSE)&gt;0,VLOOKUP($AI328,Resource!$B$2:$AE$460,25,FALSE),"--INPUT--"),"")</f>
        <v/>
      </c>
      <c r="AL328" s="619" t="n"/>
      <c r="AM328" s="619" t="n"/>
      <c r="AN328" s="34">
        <f>AA328</f>
        <v/>
      </c>
      <c r="AO328" s="621">
        <f>IF(ISNA(IF(AC328="",0,AN328*VLOOKUP(AC328,Resource!$B$2:$AE$465,8,FALSE))),0,IF(AC328="",0,AN328*VLOOKUP(AC328,Resource!$B$2:$AE$465,8,FALSE)))</f>
        <v/>
      </c>
      <c r="AP328" s="620" t="n"/>
      <c r="AQ328" s="286" t="n"/>
      <c r="AR328" s="34">
        <f>AB328</f>
        <v/>
      </c>
      <c r="AS328" s="621">
        <f>IF(ISNA(IF(AI328="",0,AR328*VLOOKUP(AI328,Resource!$B$2:$AE$465,9,FALSE))),0,IF(AI328="",0,AR328*VLOOKUP(AI328,Resource!$B$2:$AE$465,9,FALSE)))</f>
        <v/>
      </c>
      <c r="AT328" s="620" t="n"/>
      <c r="AU328" s="286" t="n"/>
      <c r="AV328" s="620">
        <f>Z328</f>
        <v/>
      </c>
      <c r="AW328" s="72" t="n"/>
      <c r="BA328" s="620" t="n"/>
      <c r="BC328" s="620">
        <f>AO328+AS328</f>
        <v/>
      </c>
      <c r="BD328" s="620">
        <f>BH328-BC328</f>
        <v/>
      </c>
      <c r="BE328" s="479">
        <f>IF(AV328=0,"        --",BD328/BH328)</f>
        <v/>
      </c>
      <c r="BF328" s="620" t="n"/>
      <c r="BG328" s="620" t="n"/>
      <c r="BH328" s="620">
        <f>Z328+BA328+BF328</f>
        <v/>
      </c>
    </row>
    <row r="329" customFormat="1" s="34">
      <c r="A329" s="618" t="n"/>
      <c r="B329" s="619" t="n"/>
      <c r="J329" s="619" t="n"/>
      <c r="U329" s="620" t="n"/>
      <c r="X329" s="620" t="n"/>
      <c r="Y329" s="620" t="n"/>
      <c r="Z329" s="620" t="n"/>
      <c r="AA329" s="34">
        <f>T329*0.2+N329*0+O329*0.3+P329*0.5+Q329*0.6+R329*1+S329*1</f>
        <v/>
      </c>
      <c r="AB329" s="34">
        <f>T329*0.2+N329*0.2+O329*0.3+P329*0.5+Q329*0.6+R329*1+S329*1</f>
        <v/>
      </c>
      <c r="AD329" s="34">
        <f>IF($AC329&gt;0,IF(VLOOKUP($AC329,Resource!$B$2:$AE$460,6,FALSE)&gt;0,VLOOKUP($AC329,Resource!$B$2:$AE$460,6,FALSE),"--INPUT--"),"")</f>
        <v/>
      </c>
      <c r="AE329" s="34">
        <f>IF($AC329&gt;0,IF(VLOOKUP($AC329,Resource!$B$2:$AE$460,25,FALSE)&gt;0,VLOOKUP($AC329,Resource!$B$2:$AE$460,25,FALSE),"--INPUT--"),"")</f>
        <v/>
      </c>
      <c r="AG329" s="619" t="n"/>
      <c r="AH329" s="619" t="n"/>
      <c r="AJ329" s="34">
        <f>IF($AI329&gt;0,IF(VLOOKUP($AI329,Resource!$B$2:$AE$460,6,FALSE)&gt;0,VLOOKUP($AI329,Resource!$B$2:$AE$460,6,FALSE),"--INPUT--"),"")</f>
        <v/>
      </c>
      <c r="AK329" s="34">
        <f>IF($AI329&gt;0,IF(VLOOKUP($AI329,Resource!$B$2:$AE$460,25,FALSE)&gt;0,VLOOKUP($AI329,Resource!$B$2:$AE$460,25,FALSE),"--INPUT--"),"")</f>
        <v/>
      </c>
      <c r="AL329" s="619" t="n"/>
      <c r="AM329" s="619" t="n"/>
      <c r="AN329" s="34">
        <f>AA329</f>
        <v/>
      </c>
      <c r="AO329" s="621">
        <f>IF(ISNA(IF(AC329="",0,AN329*VLOOKUP(AC329,Resource!$B$2:$AE$465,8,FALSE))),0,IF(AC329="",0,AN329*VLOOKUP(AC329,Resource!$B$2:$AE$465,8,FALSE)))</f>
        <v/>
      </c>
      <c r="AP329" s="620" t="n"/>
      <c r="AQ329" s="286" t="n"/>
      <c r="AR329" s="34">
        <f>AB329</f>
        <v/>
      </c>
      <c r="AS329" s="621">
        <f>IF(ISNA(IF(AI329="",0,AR329*VLOOKUP(AI329,Resource!$B$2:$AE$465,9,FALSE))),0,IF(AI329="",0,AR329*VLOOKUP(AI329,Resource!$B$2:$AE$465,9,FALSE)))</f>
        <v/>
      </c>
      <c r="AT329" s="620" t="n"/>
      <c r="AU329" s="286" t="n"/>
      <c r="AV329" s="620">
        <f>Z329</f>
        <v/>
      </c>
      <c r="AW329" s="72" t="n"/>
      <c r="BA329" s="620" t="n"/>
      <c r="BC329" s="620">
        <f>AO329+AS329</f>
        <v/>
      </c>
      <c r="BD329" s="620">
        <f>BH329-BC329</f>
        <v/>
      </c>
      <c r="BE329" s="479">
        <f>IF(AV329=0,"        --",BD329/BH329)</f>
        <v/>
      </c>
      <c r="BF329" s="620" t="n"/>
      <c r="BG329" s="620" t="n"/>
      <c r="BH329" s="620">
        <f>Z329+BA329+BF329</f>
        <v/>
      </c>
    </row>
    <row r="330" customFormat="1" s="34">
      <c r="A330" s="618" t="n"/>
      <c r="B330" s="619" t="n"/>
      <c r="J330" s="619" t="n"/>
      <c r="U330" s="620" t="n"/>
      <c r="X330" s="620" t="n"/>
      <c r="Y330" s="620" t="n"/>
      <c r="Z330" s="620" t="n"/>
      <c r="AA330" s="34">
        <f>T330*0.2+N330*0+O330*0.3+P330*0.5+Q330*0.6+R330*1+S330*1</f>
        <v/>
      </c>
      <c r="AB330" s="34">
        <f>T330*0.2+N330*0.2+O330*0.3+P330*0.5+Q330*0.6+R330*1+S330*1</f>
        <v/>
      </c>
      <c r="AD330" s="34">
        <f>IF($AC330&gt;0,IF(VLOOKUP($AC330,Resource!$B$2:$AE$460,6,FALSE)&gt;0,VLOOKUP($AC330,Resource!$B$2:$AE$460,6,FALSE),"--INPUT--"),"")</f>
        <v/>
      </c>
      <c r="AE330" s="34">
        <f>IF($AC330&gt;0,IF(VLOOKUP($AC330,Resource!$B$2:$AE$460,25,FALSE)&gt;0,VLOOKUP($AC330,Resource!$B$2:$AE$460,25,FALSE),"--INPUT--"),"")</f>
        <v/>
      </c>
      <c r="AG330" s="619" t="n"/>
      <c r="AH330" s="619" t="n"/>
      <c r="AJ330" s="34">
        <f>IF($AI330&gt;0,IF(VLOOKUP($AI330,Resource!$B$2:$AE$460,6,FALSE)&gt;0,VLOOKUP($AI330,Resource!$B$2:$AE$460,6,FALSE),"--INPUT--"),"")</f>
        <v/>
      </c>
      <c r="AK330" s="34">
        <f>IF($AI330&gt;0,IF(VLOOKUP($AI330,Resource!$B$2:$AE$460,25,FALSE)&gt;0,VLOOKUP($AI330,Resource!$B$2:$AE$460,25,FALSE),"--INPUT--"),"")</f>
        <v/>
      </c>
      <c r="AL330" s="619" t="n"/>
      <c r="AM330" s="619" t="n"/>
      <c r="AN330" s="34">
        <f>AA330</f>
        <v/>
      </c>
      <c r="AO330" s="621">
        <f>IF(ISNA(IF(AC330="",0,AN330*VLOOKUP(AC330,Resource!$B$2:$AE$465,8,FALSE))),0,IF(AC330="",0,AN330*VLOOKUP(AC330,Resource!$B$2:$AE$465,8,FALSE)))</f>
        <v/>
      </c>
      <c r="AP330" s="620" t="n"/>
      <c r="AQ330" s="286" t="n"/>
      <c r="AR330" s="34">
        <f>AB330</f>
        <v/>
      </c>
      <c r="AS330" s="621">
        <f>IF(ISNA(IF(AI330="",0,AR330*VLOOKUP(AI330,Resource!$B$2:$AE$465,9,FALSE))),0,IF(AI330="",0,AR330*VLOOKUP(AI330,Resource!$B$2:$AE$465,9,FALSE)))</f>
        <v/>
      </c>
      <c r="AT330" s="620" t="n"/>
      <c r="AU330" s="286" t="n"/>
      <c r="AV330" s="620">
        <f>Z330</f>
        <v/>
      </c>
      <c r="AW330" s="72" t="n"/>
      <c r="BA330" s="620" t="n"/>
      <c r="BC330" s="620">
        <f>AO330+AS330</f>
        <v/>
      </c>
      <c r="BD330" s="620">
        <f>BH330-BC330</f>
        <v/>
      </c>
      <c r="BE330" s="479">
        <f>IF(AV330=0,"        --",BD330/BH330)</f>
        <v/>
      </c>
      <c r="BF330" s="620" t="n"/>
      <c r="BG330" s="620" t="n"/>
      <c r="BH330" s="620">
        <f>Z330+BA330+BF330</f>
        <v/>
      </c>
    </row>
    <row r="331" customFormat="1" s="34">
      <c r="A331" s="618" t="n"/>
      <c r="B331" s="619" t="n"/>
      <c r="J331" s="619" t="n"/>
      <c r="U331" s="620" t="n"/>
      <c r="X331" s="620" t="n"/>
      <c r="Y331" s="620" t="n"/>
      <c r="Z331" s="620" t="n"/>
      <c r="AA331" s="34">
        <f>T331*0.2+N331*0+O331*0.3+P331*0.5+Q331*0.6+R331*1+S331*1</f>
        <v/>
      </c>
      <c r="AB331" s="34">
        <f>T331*0.2+N331*0.2+O331*0.3+P331*0.5+Q331*0.6+R331*1+S331*1</f>
        <v/>
      </c>
      <c r="AD331" s="34">
        <f>IF($AC331&gt;0,IF(VLOOKUP($AC331,Resource!$B$2:$AE$460,6,FALSE)&gt;0,VLOOKUP($AC331,Resource!$B$2:$AE$460,6,FALSE),"--INPUT--"),"")</f>
        <v/>
      </c>
      <c r="AE331" s="34">
        <f>IF($AC331&gt;0,IF(VLOOKUP($AC331,Resource!$B$2:$AE$460,25,FALSE)&gt;0,VLOOKUP($AC331,Resource!$B$2:$AE$460,25,FALSE),"--INPUT--"),"")</f>
        <v/>
      </c>
      <c r="AG331" s="619" t="n"/>
      <c r="AH331" s="619" t="n"/>
      <c r="AJ331" s="34">
        <f>IF($AI331&gt;0,IF(VLOOKUP($AI331,Resource!$B$2:$AE$460,6,FALSE)&gt;0,VLOOKUP($AI331,Resource!$B$2:$AE$460,6,FALSE),"--INPUT--"),"")</f>
        <v/>
      </c>
      <c r="AK331" s="34">
        <f>IF($AI331&gt;0,IF(VLOOKUP($AI331,Resource!$B$2:$AE$460,25,FALSE)&gt;0,VLOOKUP($AI331,Resource!$B$2:$AE$460,25,FALSE),"--INPUT--"),"")</f>
        <v/>
      </c>
      <c r="AL331" s="619" t="n"/>
      <c r="AM331" s="619" t="n"/>
      <c r="AN331" s="34">
        <f>AA331</f>
        <v/>
      </c>
      <c r="AO331" s="621">
        <f>IF(ISNA(IF(AC331="",0,AN331*VLOOKUP(AC331,Resource!$B$2:$AE$465,8,FALSE))),0,IF(AC331="",0,AN331*VLOOKUP(AC331,Resource!$B$2:$AE$465,8,FALSE)))</f>
        <v/>
      </c>
      <c r="AP331" s="620" t="n"/>
      <c r="AQ331" s="286" t="n"/>
      <c r="AR331" s="34">
        <f>AB331</f>
        <v/>
      </c>
      <c r="AS331" s="621">
        <f>IF(ISNA(IF(AI331="",0,AR331*VLOOKUP(AI331,Resource!$B$2:$AE$465,9,FALSE))),0,IF(AI331="",0,AR331*VLOOKUP(AI331,Resource!$B$2:$AE$465,9,FALSE)))</f>
        <v/>
      </c>
      <c r="AT331" s="620" t="n"/>
      <c r="AU331" s="286" t="n"/>
      <c r="AV331" s="620">
        <f>Z331</f>
        <v/>
      </c>
      <c r="AW331" s="72" t="n"/>
      <c r="BA331" s="620" t="n"/>
      <c r="BC331" s="620">
        <f>AO331+AS331</f>
        <v/>
      </c>
      <c r="BD331" s="620">
        <f>BH331-BC331</f>
        <v/>
      </c>
      <c r="BE331" s="479">
        <f>IF(AV331=0,"        --",BD331/BH331)</f>
        <v/>
      </c>
      <c r="BF331" s="620" t="n"/>
      <c r="BG331" s="620" t="n"/>
      <c r="BH331" s="620">
        <f>Z331+BA331+BF331</f>
        <v/>
      </c>
    </row>
    <row r="332" customFormat="1" s="34">
      <c r="A332" s="618" t="n"/>
      <c r="B332" s="619" t="n"/>
      <c r="J332" s="619" t="n"/>
      <c r="U332" s="620" t="n"/>
      <c r="X332" s="620" t="n"/>
      <c r="Y332" s="620" t="n"/>
      <c r="Z332" s="620" t="n"/>
      <c r="AA332" s="34">
        <f>T332*0.2+N332*0+O332*0.3+P332*0.5+Q332*0.6+R332*1+S332*1</f>
        <v/>
      </c>
      <c r="AB332" s="34">
        <f>T332*0.2+N332*0.2+O332*0.3+P332*0.5+Q332*0.6+R332*1+S332*1</f>
        <v/>
      </c>
      <c r="AD332" s="34">
        <f>IF($AC332&gt;0,IF(VLOOKUP($AC332,Resource!$B$2:$AE$460,6,FALSE)&gt;0,VLOOKUP($AC332,Resource!$B$2:$AE$460,6,FALSE),"--INPUT--"),"")</f>
        <v/>
      </c>
      <c r="AE332" s="34">
        <f>IF($AC332&gt;0,IF(VLOOKUP($AC332,Resource!$B$2:$AE$460,25,FALSE)&gt;0,VLOOKUP($AC332,Resource!$B$2:$AE$460,25,FALSE),"--INPUT--"),"")</f>
        <v/>
      </c>
      <c r="AG332" s="619" t="n"/>
      <c r="AH332" s="619" t="n"/>
      <c r="AJ332" s="34">
        <f>IF($AI332&gt;0,IF(VLOOKUP($AI332,Resource!$B$2:$AE$460,6,FALSE)&gt;0,VLOOKUP($AI332,Resource!$B$2:$AE$460,6,FALSE),"--INPUT--"),"")</f>
        <v/>
      </c>
      <c r="AK332" s="34">
        <f>IF($AI332&gt;0,IF(VLOOKUP($AI332,Resource!$B$2:$AE$460,25,FALSE)&gt;0,VLOOKUP($AI332,Resource!$B$2:$AE$460,25,FALSE),"--INPUT--"),"")</f>
        <v/>
      </c>
      <c r="AL332" s="619" t="n"/>
      <c r="AM332" s="619" t="n"/>
      <c r="AN332" s="34">
        <f>AA332</f>
        <v/>
      </c>
      <c r="AO332" s="621">
        <f>IF(ISNA(IF(AC332="",0,AN332*VLOOKUP(AC332,Resource!$B$2:$AE$465,8,FALSE))),0,IF(AC332="",0,AN332*VLOOKUP(AC332,Resource!$B$2:$AE$465,8,FALSE)))</f>
        <v/>
      </c>
      <c r="AP332" s="620" t="n"/>
      <c r="AQ332" s="286" t="n"/>
      <c r="AR332" s="34">
        <f>AB332</f>
        <v/>
      </c>
      <c r="AS332" s="621">
        <f>IF(ISNA(IF(AI332="",0,AR332*VLOOKUP(AI332,Resource!$B$2:$AE$465,9,FALSE))),0,IF(AI332="",0,AR332*VLOOKUP(AI332,Resource!$B$2:$AE$465,9,FALSE)))</f>
        <v/>
      </c>
      <c r="AT332" s="620" t="n"/>
      <c r="AU332" s="286" t="n"/>
      <c r="AV332" s="620">
        <f>Z332</f>
        <v/>
      </c>
      <c r="AW332" s="72" t="n"/>
      <c r="BA332" s="620" t="n"/>
      <c r="BC332" s="620">
        <f>AO332+AS332</f>
        <v/>
      </c>
      <c r="BD332" s="620">
        <f>BH332-BC332</f>
        <v/>
      </c>
      <c r="BE332" s="479">
        <f>IF(AV332=0,"        --",BD332/BH332)</f>
        <v/>
      </c>
      <c r="BF332" s="620" t="n"/>
      <c r="BG332" s="620" t="n"/>
      <c r="BH332" s="620">
        <f>Z332+BA332+BF332</f>
        <v/>
      </c>
    </row>
    <row r="333" customFormat="1" s="34">
      <c r="A333" s="618" t="n"/>
      <c r="B333" s="619" t="n"/>
      <c r="J333" s="619" t="n"/>
      <c r="U333" s="620" t="n"/>
      <c r="X333" s="620" t="n"/>
      <c r="Y333" s="620" t="n"/>
      <c r="Z333" s="620" t="n"/>
      <c r="AA333" s="34">
        <f>T333*0.2+N333*0+O333*0.3+P333*0.5+Q333*0.6+R333*1+S333*1</f>
        <v/>
      </c>
      <c r="AB333" s="34">
        <f>T333*0.2+N333*0.2+O333*0.3+P333*0.5+Q333*0.6+R333*1+S333*1</f>
        <v/>
      </c>
      <c r="AD333" s="34">
        <f>IF($AC333&gt;0,IF(VLOOKUP($AC333,Resource!$B$2:$AE$460,6,FALSE)&gt;0,VLOOKUP($AC333,Resource!$B$2:$AE$460,6,FALSE),"--INPUT--"),"")</f>
        <v/>
      </c>
      <c r="AE333" s="34">
        <f>IF($AC333&gt;0,IF(VLOOKUP($AC333,Resource!$B$2:$AE$460,25,FALSE)&gt;0,VLOOKUP($AC333,Resource!$B$2:$AE$460,25,FALSE),"--INPUT--"),"")</f>
        <v/>
      </c>
      <c r="AG333" s="619" t="n"/>
      <c r="AH333" s="619" t="n"/>
      <c r="AJ333" s="34">
        <f>IF($AI333&gt;0,IF(VLOOKUP($AI333,Resource!$B$2:$AE$460,6,FALSE)&gt;0,VLOOKUP($AI333,Resource!$B$2:$AE$460,6,FALSE),"--INPUT--"),"")</f>
        <v/>
      </c>
      <c r="AK333" s="34">
        <f>IF($AI333&gt;0,IF(VLOOKUP($AI333,Resource!$B$2:$AE$460,25,FALSE)&gt;0,VLOOKUP($AI333,Resource!$B$2:$AE$460,25,FALSE),"--INPUT--"),"")</f>
        <v/>
      </c>
      <c r="AL333" s="619" t="n"/>
      <c r="AM333" s="619" t="n"/>
      <c r="AN333" s="34">
        <f>AA333</f>
        <v/>
      </c>
      <c r="AO333" s="621">
        <f>IF(ISNA(IF(AC333="",0,AN333*VLOOKUP(AC333,Resource!$B$2:$AE$465,8,FALSE))),0,IF(AC333="",0,AN333*VLOOKUP(AC333,Resource!$B$2:$AE$465,8,FALSE)))</f>
        <v/>
      </c>
      <c r="AP333" s="620" t="n"/>
      <c r="AQ333" s="286" t="n"/>
      <c r="AR333" s="34">
        <f>AB333</f>
        <v/>
      </c>
      <c r="AS333" s="621">
        <f>IF(ISNA(IF(AI333="",0,AR333*VLOOKUP(AI333,Resource!$B$2:$AE$465,9,FALSE))),0,IF(AI333="",0,AR333*VLOOKUP(AI333,Resource!$B$2:$AE$465,9,FALSE)))</f>
        <v/>
      </c>
      <c r="AT333" s="620" t="n"/>
      <c r="AU333" s="286" t="n"/>
      <c r="AV333" s="620">
        <f>Z333</f>
        <v/>
      </c>
      <c r="AW333" s="72" t="n"/>
      <c r="BA333" s="620" t="n"/>
      <c r="BC333" s="620">
        <f>AO333+AS333</f>
        <v/>
      </c>
      <c r="BD333" s="620">
        <f>BH333-BC333</f>
        <v/>
      </c>
      <c r="BE333" s="479">
        <f>IF(AV333=0,"        --",BD333/BH333)</f>
        <v/>
      </c>
      <c r="BF333" s="620" t="n"/>
      <c r="BG333" s="620" t="n"/>
      <c r="BH333" s="620">
        <f>Z333+BA333+BF333</f>
        <v/>
      </c>
    </row>
    <row r="334" customFormat="1" s="34">
      <c r="A334" s="618" t="n"/>
      <c r="B334" s="619" t="n"/>
      <c r="J334" s="619" t="n"/>
      <c r="U334" s="620" t="n"/>
      <c r="X334" s="620" t="n"/>
      <c r="Y334" s="620" t="n"/>
      <c r="Z334" s="620" t="n"/>
      <c r="AA334" s="34">
        <f>T334*0.2+N334*0+O334*0.3+P334*0.5+Q334*0.6+R334*1+S334*1</f>
        <v/>
      </c>
      <c r="AB334" s="34">
        <f>T334*0.2+N334*0.2+O334*0.3+P334*0.5+Q334*0.6+R334*1+S334*1</f>
        <v/>
      </c>
      <c r="AD334" s="34">
        <f>IF($AC334&gt;0,IF(VLOOKUP($AC334,Resource!$B$2:$AE$460,6,FALSE)&gt;0,VLOOKUP($AC334,Resource!$B$2:$AE$460,6,FALSE),"--INPUT--"),"")</f>
        <v/>
      </c>
      <c r="AE334" s="34">
        <f>IF($AC334&gt;0,IF(VLOOKUP($AC334,Resource!$B$2:$AE$460,25,FALSE)&gt;0,VLOOKUP($AC334,Resource!$B$2:$AE$460,25,FALSE),"--INPUT--"),"")</f>
        <v/>
      </c>
      <c r="AG334" s="619" t="n"/>
      <c r="AH334" s="619" t="n"/>
      <c r="AJ334" s="34">
        <f>IF($AI334&gt;0,IF(VLOOKUP($AI334,Resource!$B$2:$AE$460,6,FALSE)&gt;0,VLOOKUP($AI334,Resource!$B$2:$AE$460,6,FALSE),"--INPUT--"),"")</f>
        <v/>
      </c>
      <c r="AK334" s="34">
        <f>IF($AI334&gt;0,IF(VLOOKUP($AI334,Resource!$B$2:$AE$460,25,FALSE)&gt;0,VLOOKUP($AI334,Resource!$B$2:$AE$460,25,FALSE),"--INPUT--"),"")</f>
        <v/>
      </c>
      <c r="AL334" s="619" t="n"/>
      <c r="AM334" s="619" t="n"/>
      <c r="AN334" s="34">
        <f>AA334</f>
        <v/>
      </c>
      <c r="AO334" s="621">
        <f>IF(ISNA(IF(AC334="",0,AN334*VLOOKUP(AC334,Resource!$B$2:$AE$465,8,FALSE))),0,IF(AC334="",0,AN334*VLOOKUP(AC334,Resource!$B$2:$AE$465,8,FALSE)))</f>
        <v/>
      </c>
      <c r="AP334" s="620" t="n"/>
      <c r="AQ334" s="286" t="n"/>
      <c r="AR334" s="34">
        <f>AB334</f>
        <v/>
      </c>
      <c r="AS334" s="621">
        <f>IF(ISNA(IF(AI334="",0,AR334*VLOOKUP(AI334,Resource!$B$2:$AE$465,9,FALSE))),0,IF(AI334="",0,AR334*VLOOKUP(AI334,Resource!$B$2:$AE$465,9,FALSE)))</f>
        <v/>
      </c>
      <c r="AT334" s="620" t="n"/>
      <c r="AU334" s="286" t="n"/>
      <c r="AV334" s="620">
        <f>Z334</f>
        <v/>
      </c>
      <c r="AW334" s="72" t="n"/>
      <c r="BA334" s="620" t="n"/>
      <c r="BC334" s="620">
        <f>AO334+AS334</f>
        <v/>
      </c>
      <c r="BD334" s="620">
        <f>BH334-BC334</f>
        <v/>
      </c>
      <c r="BE334" s="479">
        <f>IF(AV334=0,"        --",BD334/BH334)</f>
        <v/>
      </c>
      <c r="BF334" s="620" t="n"/>
      <c r="BG334" s="620" t="n"/>
      <c r="BH334" s="620">
        <f>Z334+BA334+BF334</f>
        <v/>
      </c>
    </row>
    <row r="335" customFormat="1" s="34">
      <c r="A335" s="618" t="n"/>
      <c r="B335" s="619" t="n"/>
      <c r="J335" s="619" t="n"/>
      <c r="U335" s="620" t="n"/>
      <c r="X335" s="620" t="n"/>
      <c r="Y335" s="620" t="n"/>
      <c r="Z335" s="620" t="n"/>
      <c r="AA335" s="34">
        <f>T335*0.2+N335*0+O335*0.3+P335*0.5+Q335*0.6+R335*1+S335*1</f>
        <v/>
      </c>
      <c r="AB335" s="34">
        <f>T335*0.2+N335*0.2+O335*0.3+P335*0.5+Q335*0.6+R335*1+S335*1</f>
        <v/>
      </c>
      <c r="AD335" s="34">
        <f>IF($AC335&gt;0,IF(VLOOKUP($AC335,Resource!$B$2:$AE$460,6,FALSE)&gt;0,VLOOKUP($AC335,Resource!$B$2:$AE$460,6,FALSE),"--INPUT--"),"")</f>
        <v/>
      </c>
      <c r="AE335" s="34">
        <f>IF($AC335&gt;0,IF(VLOOKUP($AC335,Resource!$B$2:$AE$460,25,FALSE)&gt;0,VLOOKUP($AC335,Resource!$B$2:$AE$460,25,FALSE),"--INPUT--"),"")</f>
        <v/>
      </c>
      <c r="AG335" s="619" t="n"/>
      <c r="AH335" s="619" t="n"/>
      <c r="AJ335" s="34">
        <f>IF($AI335&gt;0,IF(VLOOKUP($AI335,Resource!$B$2:$AE$460,6,FALSE)&gt;0,VLOOKUP($AI335,Resource!$B$2:$AE$460,6,FALSE),"--INPUT--"),"")</f>
        <v/>
      </c>
      <c r="AK335" s="34">
        <f>IF($AI335&gt;0,IF(VLOOKUP($AI335,Resource!$B$2:$AE$460,25,FALSE)&gt;0,VLOOKUP($AI335,Resource!$B$2:$AE$460,25,FALSE),"--INPUT--"),"")</f>
        <v/>
      </c>
      <c r="AL335" s="619" t="n"/>
      <c r="AM335" s="619" t="n"/>
      <c r="AN335" s="34">
        <f>AA335</f>
        <v/>
      </c>
      <c r="AO335" s="621">
        <f>IF(ISNA(IF(AC335="",0,AN335*VLOOKUP(AC335,Resource!$B$2:$AE$465,8,FALSE))),0,IF(AC335="",0,AN335*VLOOKUP(AC335,Resource!$B$2:$AE$465,8,FALSE)))</f>
        <v/>
      </c>
      <c r="AP335" s="620" t="n"/>
      <c r="AQ335" s="286" t="n"/>
      <c r="AR335" s="34">
        <f>AB335</f>
        <v/>
      </c>
      <c r="AS335" s="621">
        <f>IF(ISNA(IF(AI335="",0,AR335*VLOOKUP(AI335,Resource!$B$2:$AE$465,9,FALSE))),0,IF(AI335="",0,AR335*VLOOKUP(AI335,Resource!$B$2:$AE$465,9,FALSE)))</f>
        <v/>
      </c>
      <c r="AT335" s="620" t="n"/>
      <c r="AU335" s="286" t="n"/>
      <c r="AV335" s="620">
        <f>Z335</f>
        <v/>
      </c>
      <c r="AW335" s="72" t="n"/>
      <c r="BA335" s="620" t="n"/>
      <c r="BC335" s="620">
        <f>AO335+AS335</f>
        <v/>
      </c>
      <c r="BD335" s="620">
        <f>BH335-BC335</f>
        <v/>
      </c>
      <c r="BE335" s="479">
        <f>IF(AV335=0,"        --",BD335/BH335)</f>
        <v/>
      </c>
      <c r="BF335" s="620" t="n"/>
      <c r="BG335" s="620" t="n"/>
      <c r="BH335" s="620">
        <f>Z335+BA335+BF335</f>
        <v/>
      </c>
    </row>
    <row r="336" customFormat="1" s="34">
      <c r="A336" s="618" t="n"/>
      <c r="B336" s="619" t="n"/>
      <c r="J336" s="619" t="n"/>
      <c r="U336" s="620" t="n"/>
      <c r="X336" s="620" t="n"/>
      <c r="Y336" s="620" t="n"/>
      <c r="Z336" s="620" t="n"/>
      <c r="AA336" s="34">
        <f>T336*0.2+N336*0+O336*0.3+P336*0.5+Q336*0.6+R336*1+S336*1</f>
        <v/>
      </c>
      <c r="AB336" s="34">
        <f>T336*0.2+N336*0.2+O336*0.3+P336*0.5+Q336*0.6+R336*1+S336*1</f>
        <v/>
      </c>
      <c r="AD336" s="34">
        <f>IF($AC336&gt;0,IF(VLOOKUP($AC336,Resource!$B$2:$AE$460,6,FALSE)&gt;0,VLOOKUP($AC336,Resource!$B$2:$AE$460,6,FALSE),"--INPUT--"),"")</f>
        <v/>
      </c>
      <c r="AE336" s="34">
        <f>IF($AC336&gt;0,IF(VLOOKUP($AC336,Resource!$B$2:$AE$460,25,FALSE)&gt;0,VLOOKUP($AC336,Resource!$B$2:$AE$460,25,FALSE),"--INPUT--"),"")</f>
        <v/>
      </c>
      <c r="AG336" s="619" t="n"/>
      <c r="AH336" s="619" t="n"/>
      <c r="AJ336" s="34">
        <f>IF($AI336&gt;0,IF(VLOOKUP($AI336,Resource!$B$2:$AE$460,6,FALSE)&gt;0,VLOOKUP($AI336,Resource!$B$2:$AE$460,6,FALSE),"--INPUT--"),"")</f>
        <v/>
      </c>
      <c r="AK336" s="34">
        <f>IF($AI336&gt;0,IF(VLOOKUP($AI336,Resource!$B$2:$AE$460,25,FALSE)&gt;0,VLOOKUP($AI336,Resource!$B$2:$AE$460,25,FALSE),"--INPUT--"),"")</f>
        <v/>
      </c>
      <c r="AL336" s="619" t="n"/>
      <c r="AM336" s="619" t="n"/>
      <c r="AN336" s="34">
        <f>AA336</f>
        <v/>
      </c>
      <c r="AO336" s="621">
        <f>IF(ISNA(IF(AC336="",0,AN336*VLOOKUP(AC336,Resource!$B$2:$AE$465,8,FALSE))),0,IF(AC336="",0,AN336*VLOOKUP(AC336,Resource!$B$2:$AE$465,8,FALSE)))</f>
        <v/>
      </c>
      <c r="AP336" s="620" t="n"/>
      <c r="AQ336" s="286" t="n"/>
      <c r="AR336" s="34">
        <f>AB336</f>
        <v/>
      </c>
      <c r="AS336" s="621">
        <f>IF(ISNA(IF(AI336="",0,AR336*VLOOKUP(AI336,Resource!$B$2:$AE$465,9,FALSE))),0,IF(AI336="",0,AR336*VLOOKUP(AI336,Resource!$B$2:$AE$465,9,FALSE)))</f>
        <v/>
      </c>
      <c r="AT336" s="620" t="n"/>
      <c r="AU336" s="286" t="n"/>
      <c r="AV336" s="620">
        <f>Z336</f>
        <v/>
      </c>
      <c r="AW336" s="72" t="n"/>
      <c r="BA336" s="620" t="n"/>
      <c r="BC336" s="620">
        <f>AO336+AS336</f>
        <v/>
      </c>
      <c r="BD336" s="620">
        <f>BH336-BC336</f>
        <v/>
      </c>
      <c r="BE336" s="479">
        <f>IF(AV336=0,"        --",BD336/BH336)</f>
        <v/>
      </c>
      <c r="BF336" s="620" t="n"/>
      <c r="BG336" s="620" t="n"/>
      <c r="BH336" s="620">
        <f>Z336+BA336+BF336</f>
        <v/>
      </c>
    </row>
    <row r="337" customFormat="1" s="34">
      <c r="A337" s="618" t="n"/>
      <c r="B337" s="619" t="n"/>
      <c r="J337" s="619" t="n"/>
      <c r="U337" s="620" t="n"/>
      <c r="X337" s="620" t="n"/>
      <c r="Y337" s="620" t="n"/>
      <c r="Z337" s="620" t="n"/>
      <c r="AA337" s="34">
        <f>T337*0.2+N337*0+O337*0.3+P337*0.5+Q337*0.6+R337*1+S337*1</f>
        <v/>
      </c>
      <c r="AB337" s="34">
        <f>T337*0.2+N337*0.2+O337*0.3+P337*0.5+Q337*0.6+R337*1+S337*1</f>
        <v/>
      </c>
      <c r="AD337" s="34">
        <f>IF($AC337&gt;0,IF(VLOOKUP($AC337,Resource!$B$2:$AE$460,6,FALSE)&gt;0,VLOOKUP($AC337,Resource!$B$2:$AE$460,6,FALSE),"--INPUT--"),"")</f>
        <v/>
      </c>
      <c r="AE337" s="34">
        <f>IF($AC337&gt;0,IF(VLOOKUP($AC337,Resource!$B$2:$AE$460,25,FALSE)&gt;0,VLOOKUP($AC337,Resource!$B$2:$AE$460,25,FALSE),"--INPUT--"),"")</f>
        <v/>
      </c>
      <c r="AG337" s="619" t="n"/>
      <c r="AH337" s="619" t="n"/>
      <c r="AJ337" s="34">
        <f>IF($AI337&gt;0,IF(VLOOKUP($AI337,Resource!$B$2:$AE$460,6,FALSE)&gt;0,VLOOKUP($AI337,Resource!$B$2:$AE$460,6,FALSE),"--INPUT--"),"")</f>
        <v/>
      </c>
      <c r="AK337" s="34">
        <f>IF($AI337&gt;0,IF(VLOOKUP($AI337,Resource!$B$2:$AE$460,25,FALSE)&gt;0,VLOOKUP($AI337,Resource!$B$2:$AE$460,25,FALSE),"--INPUT--"),"")</f>
        <v/>
      </c>
      <c r="AL337" s="619" t="n"/>
      <c r="AM337" s="619" t="n"/>
      <c r="AN337" s="34">
        <f>AA337</f>
        <v/>
      </c>
      <c r="AO337" s="621">
        <f>IF(ISNA(IF(AC337="",0,AN337*VLOOKUP(AC337,Resource!$B$2:$AE$465,8,FALSE))),0,IF(AC337="",0,AN337*VLOOKUP(AC337,Resource!$B$2:$AE$465,8,FALSE)))</f>
        <v/>
      </c>
      <c r="AP337" s="620" t="n"/>
      <c r="AQ337" s="286" t="n"/>
      <c r="AR337" s="34">
        <f>AB337</f>
        <v/>
      </c>
      <c r="AS337" s="621">
        <f>IF(ISNA(IF(AI337="",0,AR337*VLOOKUP(AI337,Resource!$B$2:$AE$465,9,FALSE))),0,IF(AI337="",0,AR337*VLOOKUP(AI337,Resource!$B$2:$AE$465,9,FALSE)))</f>
        <v/>
      </c>
      <c r="AT337" s="620" t="n"/>
      <c r="AU337" s="286" t="n"/>
      <c r="AV337" s="620">
        <f>Z337</f>
        <v/>
      </c>
      <c r="AW337" s="72" t="n"/>
      <c r="BA337" s="620" t="n"/>
      <c r="BC337" s="620">
        <f>AO337+AS337</f>
        <v/>
      </c>
      <c r="BD337" s="620">
        <f>BH337-BC337</f>
        <v/>
      </c>
      <c r="BE337" s="479">
        <f>IF(AV337=0,"        --",BD337/BH337)</f>
        <v/>
      </c>
      <c r="BF337" s="620" t="n"/>
      <c r="BG337" s="620" t="n"/>
      <c r="BH337" s="620">
        <f>Z337+BA337+BF337</f>
        <v/>
      </c>
    </row>
    <row r="338" customFormat="1" s="34">
      <c r="A338" s="618" t="n"/>
      <c r="B338" s="619" t="n"/>
      <c r="J338" s="619" t="n"/>
      <c r="U338" s="620" t="n"/>
      <c r="X338" s="620" t="n"/>
      <c r="Y338" s="620" t="n"/>
      <c r="Z338" s="620" t="n"/>
      <c r="AA338" s="34">
        <f>T338*0.2+N338*0+O338*0.3+P338*0.5+Q338*0.6+R338*1+S338*1</f>
        <v/>
      </c>
      <c r="AB338" s="34">
        <f>T338*0.2+N338*0.2+O338*0.3+P338*0.5+Q338*0.6+R338*1+S338*1</f>
        <v/>
      </c>
      <c r="AD338" s="34">
        <f>IF($AC338&gt;0,IF(VLOOKUP($AC338,Resource!$B$2:$AE$460,6,FALSE)&gt;0,VLOOKUP($AC338,Resource!$B$2:$AE$460,6,FALSE),"--INPUT--"),"")</f>
        <v/>
      </c>
      <c r="AE338" s="34">
        <f>IF($AC338&gt;0,IF(VLOOKUP($AC338,Resource!$B$2:$AE$460,25,FALSE)&gt;0,VLOOKUP($AC338,Resource!$B$2:$AE$460,25,FALSE),"--INPUT--"),"")</f>
        <v/>
      </c>
      <c r="AG338" s="619" t="n"/>
      <c r="AH338" s="619" t="n"/>
      <c r="AJ338" s="34">
        <f>IF($AI338&gt;0,IF(VLOOKUP($AI338,Resource!$B$2:$AE$460,6,FALSE)&gt;0,VLOOKUP($AI338,Resource!$B$2:$AE$460,6,FALSE),"--INPUT--"),"")</f>
        <v/>
      </c>
      <c r="AK338" s="34">
        <f>IF($AI338&gt;0,IF(VLOOKUP($AI338,Resource!$B$2:$AE$460,25,FALSE)&gt;0,VLOOKUP($AI338,Resource!$B$2:$AE$460,25,FALSE),"--INPUT--"),"")</f>
        <v/>
      </c>
      <c r="AL338" s="619" t="n"/>
      <c r="AM338" s="619" t="n"/>
      <c r="AN338" s="34">
        <f>AA338</f>
        <v/>
      </c>
      <c r="AO338" s="621">
        <f>IF(ISNA(IF(AC338="",0,AN338*VLOOKUP(AC338,Resource!$B$2:$AE$465,8,FALSE))),0,IF(AC338="",0,AN338*VLOOKUP(AC338,Resource!$B$2:$AE$465,8,FALSE)))</f>
        <v/>
      </c>
      <c r="AP338" s="620" t="n"/>
      <c r="AQ338" s="286" t="n"/>
      <c r="AR338" s="34">
        <f>AB338</f>
        <v/>
      </c>
      <c r="AS338" s="621">
        <f>IF(ISNA(IF(AI338="",0,AR338*VLOOKUP(AI338,Resource!$B$2:$AE$465,9,FALSE))),0,IF(AI338="",0,AR338*VLOOKUP(AI338,Resource!$B$2:$AE$465,9,FALSE)))</f>
        <v/>
      </c>
      <c r="AT338" s="620" t="n"/>
      <c r="AU338" s="286" t="n"/>
      <c r="AV338" s="620">
        <f>Z338</f>
        <v/>
      </c>
      <c r="AW338" s="72" t="n"/>
      <c r="BA338" s="620" t="n"/>
      <c r="BC338" s="620">
        <f>AO338+AS338</f>
        <v/>
      </c>
      <c r="BD338" s="620">
        <f>BH338-BC338</f>
        <v/>
      </c>
      <c r="BE338" s="479">
        <f>IF(AV338=0,"        --",BD338/BH338)</f>
        <v/>
      </c>
      <c r="BF338" s="620" t="n"/>
      <c r="BG338" s="620" t="n"/>
      <c r="BH338" s="620">
        <f>Z338+BA338+BF338</f>
        <v/>
      </c>
    </row>
    <row r="339" customFormat="1" s="34">
      <c r="A339" s="618" t="n"/>
      <c r="B339" s="619" t="n"/>
      <c r="J339" s="619" t="n"/>
      <c r="U339" s="620" t="n"/>
      <c r="X339" s="620" t="n"/>
      <c r="Y339" s="620" t="n"/>
      <c r="Z339" s="620" t="n"/>
      <c r="AA339" s="34">
        <f>T339*0.2+N339*0+O339*0.3+P339*0.5+Q339*0.6+R339*1+S339*1</f>
        <v/>
      </c>
      <c r="AB339" s="34">
        <f>T339*0.2+N339*0.2+O339*0.3+P339*0.5+Q339*0.6+R339*1+S339*1</f>
        <v/>
      </c>
      <c r="AD339" s="34">
        <f>IF($AC339&gt;0,IF(VLOOKUP($AC339,Resource!$B$2:$AE$460,6,FALSE)&gt;0,VLOOKUP($AC339,Resource!$B$2:$AE$460,6,FALSE),"--INPUT--"),"")</f>
        <v/>
      </c>
      <c r="AE339" s="34">
        <f>IF($AC339&gt;0,IF(VLOOKUP($AC339,Resource!$B$2:$AE$460,25,FALSE)&gt;0,VLOOKUP($AC339,Resource!$B$2:$AE$460,25,FALSE),"--INPUT--"),"")</f>
        <v/>
      </c>
      <c r="AG339" s="619" t="n"/>
      <c r="AH339" s="619" t="n"/>
      <c r="AJ339" s="34">
        <f>IF($AI339&gt;0,IF(VLOOKUP($AI339,Resource!$B$2:$AE$460,6,FALSE)&gt;0,VLOOKUP($AI339,Resource!$B$2:$AE$460,6,FALSE),"--INPUT--"),"")</f>
        <v/>
      </c>
      <c r="AK339" s="34">
        <f>IF($AI339&gt;0,IF(VLOOKUP($AI339,Resource!$B$2:$AE$460,25,FALSE)&gt;0,VLOOKUP($AI339,Resource!$B$2:$AE$460,25,FALSE),"--INPUT--"),"")</f>
        <v/>
      </c>
      <c r="AL339" s="619" t="n"/>
      <c r="AM339" s="619" t="n"/>
      <c r="AN339" s="34">
        <f>AA339</f>
        <v/>
      </c>
      <c r="AO339" s="621">
        <f>IF(ISNA(IF(AC339="",0,AN339*VLOOKUP(AC339,Resource!$B$2:$AE$465,8,FALSE))),0,IF(AC339="",0,AN339*VLOOKUP(AC339,Resource!$B$2:$AE$465,8,FALSE)))</f>
        <v/>
      </c>
      <c r="AP339" s="620" t="n"/>
      <c r="AQ339" s="286" t="n"/>
      <c r="AR339" s="34">
        <f>AB339</f>
        <v/>
      </c>
      <c r="AS339" s="621">
        <f>IF(ISNA(IF(AI339="",0,AR339*VLOOKUP(AI339,Resource!$B$2:$AE$465,9,FALSE))),0,IF(AI339="",0,AR339*VLOOKUP(AI339,Resource!$B$2:$AE$465,9,FALSE)))</f>
        <v/>
      </c>
      <c r="AT339" s="620" t="n"/>
      <c r="AU339" s="286" t="n"/>
      <c r="AV339" s="620">
        <f>Z339</f>
        <v/>
      </c>
      <c r="AW339" s="72" t="n"/>
      <c r="BA339" s="620" t="n"/>
      <c r="BC339" s="620">
        <f>AO339+AS339</f>
        <v/>
      </c>
      <c r="BD339" s="620">
        <f>BH339-BC339</f>
        <v/>
      </c>
      <c r="BE339" s="479">
        <f>IF(AV339=0,"        --",BD339/BH339)</f>
        <v/>
      </c>
      <c r="BF339" s="620" t="n"/>
      <c r="BG339" s="620" t="n"/>
      <c r="BH339" s="620">
        <f>Z339+BA339+BF339</f>
        <v/>
      </c>
    </row>
    <row r="340" customFormat="1" s="34">
      <c r="A340" s="618" t="n"/>
      <c r="B340" s="619" t="n"/>
      <c r="J340" s="619" t="n"/>
      <c r="U340" s="620" t="n"/>
      <c r="X340" s="620" t="n"/>
      <c r="Y340" s="620" t="n"/>
      <c r="Z340" s="620" t="n"/>
      <c r="AA340" s="34">
        <f>T340*0.2+N340*0+O340*0.3+P340*0.5+Q340*0.6+R340*1+S340*1</f>
        <v/>
      </c>
      <c r="AB340" s="34">
        <f>T340*0.2+N340*0.2+O340*0.3+P340*0.5+Q340*0.6+R340*1+S340*1</f>
        <v/>
      </c>
      <c r="AD340" s="34">
        <f>IF($AC340&gt;0,IF(VLOOKUP($AC340,Resource!$B$2:$AE$460,6,FALSE)&gt;0,VLOOKUP($AC340,Resource!$B$2:$AE$460,6,FALSE),"--INPUT--"),"")</f>
        <v/>
      </c>
      <c r="AE340" s="34">
        <f>IF($AC340&gt;0,IF(VLOOKUP($AC340,Resource!$B$2:$AE$460,25,FALSE)&gt;0,VLOOKUP($AC340,Resource!$B$2:$AE$460,25,FALSE),"--INPUT--"),"")</f>
        <v/>
      </c>
      <c r="AG340" s="619" t="n"/>
      <c r="AH340" s="619" t="n"/>
      <c r="AJ340" s="34">
        <f>IF($AI340&gt;0,IF(VLOOKUP($AI340,Resource!$B$2:$AE$460,6,FALSE)&gt;0,VLOOKUP($AI340,Resource!$B$2:$AE$460,6,FALSE),"--INPUT--"),"")</f>
        <v/>
      </c>
      <c r="AK340" s="34">
        <f>IF($AI340&gt;0,IF(VLOOKUP($AI340,Resource!$B$2:$AE$460,25,FALSE)&gt;0,VLOOKUP($AI340,Resource!$B$2:$AE$460,25,FALSE),"--INPUT--"),"")</f>
        <v/>
      </c>
      <c r="AL340" s="619" t="n"/>
      <c r="AM340" s="619" t="n"/>
      <c r="AN340" s="34">
        <f>AA340</f>
        <v/>
      </c>
      <c r="AO340" s="621">
        <f>IF(ISNA(IF(AC340="",0,AN340*VLOOKUP(AC340,Resource!$B$2:$AE$465,8,FALSE))),0,IF(AC340="",0,AN340*VLOOKUP(AC340,Resource!$B$2:$AE$465,8,FALSE)))</f>
        <v/>
      </c>
      <c r="AP340" s="620" t="n"/>
      <c r="AQ340" s="286" t="n"/>
      <c r="AR340" s="34">
        <f>AB340</f>
        <v/>
      </c>
      <c r="AS340" s="621">
        <f>IF(ISNA(IF(AI340="",0,AR340*VLOOKUP(AI340,Resource!$B$2:$AE$465,9,FALSE))),0,IF(AI340="",0,AR340*VLOOKUP(AI340,Resource!$B$2:$AE$465,9,FALSE)))</f>
        <v/>
      </c>
      <c r="AT340" s="620" t="n"/>
      <c r="AU340" s="286" t="n"/>
      <c r="AV340" s="620">
        <f>Z340</f>
        <v/>
      </c>
      <c r="AW340" s="72" t="n"/>
      <c r="BA340" s="620" t="n"/>
      <c r="BC340" s="620">
        <f>AO340+AS340</f>
        <v/>
      </c>
      <c r="BD340" s="620">
        <f>BH340-BC340</f>
        <v/>
      </c>
      <c r="BE340" s="479">
        <f>IF(AV340=0,"        --",BD340/BH340)</f>
        <v/>
      </c>
      <c r="BF340" s="620" t="n"/>
      <c r="BG340" s="620" t="n"/>
      <c r="BH340" s="620">
        <f>Z340+BA340+BF340</f>
        <v/>
      </c>
    </row>
    <row r="341" customFormat="1" s="34">
      <c r="A341" s="618" t="n"/>
      <c r="B341" s="619" t="n"/>
      <c r="J341" s="619" t="n"/>
      <c r="U341" s="620" t="n"/>
      <c r="X341" s="620" t="n"/>
      <c r="Y341" s="620" t="n"/>
      <c r="Z341" s="620" t="n"/>
      <c r="AA341" s="34">
        <f>T341*0.2+N341*0+O341*0.3+P341*0.5+Q341*0.6+R341*1+S341*1</f>
        <v/>
      </c>
      <c r="AB341" s="34">
        <f>T341*0.2+N341*0.2+O341*0.3+P341*0.5+Q341*0.6+R341*1+S341*1</f>
        <v/>
      </c>
      <c r="AD341" s="34">
        <f>IF($AC341&gt;0,IF(VLOOKUP($AC341,Resource!$B$2:$AE$460,6,FALSE)&gt;0,VLOOKUP($AC341,Resource!$B$2:$AE$460,6,FALSE),"--INPUT--"),"")</f>
        <v/>
      </c>
      <c r="AE341" s="34">
        <f>IF($AC341&gt;0,IF(VLOOKUP($AC341,Resource!$B$2:$AE$460,25,FALSE)&gt;0,VLOOKUP($AC341,Resource!$B$2:$AE$460,25,FALSE),"--INPUT--"),"")</f>
        <v/>
      </c>
      <c r="AG341" s="619" t="n"/>
      <c r="AH341" s="619" t="n"/>
      <c r="AJ341" s="34">
        <f>IF($AI341&gt;0,IF(VLOOKUP($AI341,Resource!$B$2:$AE$460,6,FALSE)&gt;0,VLOOKUP($AI341,Resource!$B$2:$AE$460,6,FALSE),"--INPUT--"),"")</f>
        <v/>
      </c>
      <c r="AK341" s="34">
        <f>IF($AI341&gt;0,IF(VLOOKUP($AI341,Resource!$B$2:$AE$460,25,FALSE)&gt;0,VLOOKUP($AI341,Resource!$B$2:$AE$460,25,FALSE),"--INPUT--"),"")</f>
        <v/>
      </c>
      <c r="AL341" s="619" t="n"/>
      <c r="AM341" s="619" t="n"/>
      <c r="AN341" s="34">
        <f>AA341</f>
        <v/>
      </c>
      <c r="AO341" s="621">
        <f>IF(ISNA(IF(AC341="",0,AN341*VLOOKUP(AC341,Resource!$B$2:$AE$465,8,FALSE))),0,IF(AC341="",0,AN341*VLOOKUP(AC341,Resource!$B$2:$AE$465,8,FALSE)))</f>
        <v/>
      </c>
      <c r="AP341" s="620" t="n"/>
      <c r="AQ341" s="286" t="n"/>
      <c r="AR341" s="34">
        <f>AB341</f>
        <v/>
      </c>
      <c r="AS341" s="621">
        <f>IF(ISNA(IF(AI341="",0,AR341*VLOOKUP(AI341,Resource!$B$2:$AE$465,9,FALSE))),0,IF(AI341="",0,AR341*VLOOKUP(AI341,Resource!$B$2:$AE$465,9,FALSE)))</f>
        <v/>
      </c>
      <c r="AT341" s="620" t="n"/>
      <c r="AU341" s="286" t="n"/>
      <c r="AV341" s="620">
        <f>Z341</f>
        <v/>
      </c>
      <c r="AW341" s="72" t="n"/>
      <c r="BA341" s="620" t="n"/>
      <c r="BC341" s="620">
        <f>AO341+AS341</f>
        <v/>
      </c>
      <c r="BD341" s="620">
        <f>BH341-BC341</f>
        <v/>
      </c>
      <c r="BE341" s="479">
        <f>IF(AV341=0,"        --",BD341/BH341)</f>
        <v/>
      </c>
      <c r="BF341" s="620" t="n"/>
      <c r="BG341" s="620" t="n"/>
      <c r="BH341" s="620">
        <f>Z341+BA341+BF341</f>
        <v/>
      </c>
    </row>
    <row r="342" customFormat="1" s="34">
      <c r="A342" s="618" t="n"/>
      <c r="B342" s="619" t="n"/>
      <c r="J342" s="619" t="n"/>
      <c r="U342" s="620" t="n"/>
      <c r="X342" s="620" t="n"/>
      <c r="Y342" s="620" t="n"/>
      <c r="Z342" s="620" t="n"/>
      <c r="AA342" s="34">
        <f>T342*0.2+N342*0+O342*0.3+P342*0.5+Q342*0.6+R342*1+S342*1</f>
        <v/>
      </c>
      <c r="AB342" s="34">
        <f>T342*0.2+N342*0.2+O342*0.3+P342*0.5+Q342*0.6+R342*1+S342*1</f>
        <v/>
      </c>
      <c r="AD342" s="34">
        <f>IF($AC342&gt;0,IF(VLOOKUP($AC342,Resource!$B$2:$AE$460,6,FALSE)&gt;0,VLOOKUP($AC342,Resource!$B$2:$AE$460,6,FALSE),"--INPUT--"),"")</f>
        <v/>
      </c>
      <c r="AE342" s="34">
        <f>IF($AC342&gt;0,IF(VLOOKUP($AC342,Resource!$B$2:$AE$460,25,FALSE)&gt;0,VLOOKUP($AC342,Resource!$B$2:$AE$460,25,FALSE),"--INPUT--"),"")</f>
        <v/>
      </c>
      <c r="AG342" s="619" t="n"/>
      <c r="AH342" s="619" t="n"/>
      <c r="AJ342" s="34">
        <f>IF($AI342&gt;0,IF(VLOOKUP($AI342,Resource!$B$2:$AE$460,6,FALSE)&gt;0,VLOOKUP($AI342,Resource!$B$2:$AE$460,6,FALSE),"--INPUT--"),"")</f>
        <v/>
      </c>
      <c r="AK342" s="34">
        <f>IF($AI342&gt;0,IF(VLOOKUP($AI342,Resource!$B$2:$AE$460,25,FALSE)&gt;0,VLOOKUP($AI342,Resource!$B$2:$AE$460,25,FALSE),"--INPUT--"),"")</f>
        <v/>
      </c>
      <c r="AL342" s="619" t="n"/>
      <c r="AM342" s="619" t="n"/>
      <c r="AN342" s="34">
        <f>AA342</f>
        <v/>
      </c>
      <c r="AO342" s="621">
        <f>IF(ISNA(IF(AC342="",0,AN342*VLOOKUP(AC342,Resource!$B$2:$AE$465,8,FALSE))),0,IF(AC342="",0,AN342*VLOOKUP(AC342,Resource!$B$2:$AE$465,8,FALSE)))</f>
        <v/>
      </c>
      <c r="AP342" s="620" t="n"/>
      <c r="AQ342" s="286" t="n"/>
      <c r="AR342" s="34">
        <f>AB342</f>
        <v/>
      </c>
      <c r="AS342" s="621">
        <f>IF(ISNA(IF(AI342="",0,AR342*VLOOKUP(AI342,Resource!$B$2:$AE$465,9,FALSE))),0,IF(AI342="",0,AR342*VLOOKUP(AI342,Resource!$B$2:$AE$465,9,FALSE)))</f>
        <v/>
      </c>
      <c r="AT342" s="620" t="n"/>
      <c r="AU342" s="286" t="n"/>
      <c r="AV342" s="620">
        <f>Z342</f>
        <v/>
      </c>
      <c r="AW342" s="72" t="n"/>
      <c r="BA342" s="620" t="n"/>
      <c r="BC342" s="620">
        <f>AO342+AS342</f>
        <v/>
      </c>
      <c r="BD342" s="620">
        <f>BH342-BC342</f>
        <v/>
      </c>
      <c r="BE342" s="479">
        <f>IF(AV342=0,"        --",BD342/BH342)</f>
        <v/>
      </c>
      <c r="BF342" s="620" t="n"/>
      <c r="BG342" s="620" t="n"/>
      <c r="BH342" s="620">
        <f>Z342+BA342+BF342</f>
        <v/>
      </c>
    </row>
    <row r="343" customFormat="1" s="34">
      <c r="A343" s="618" t="n"/>
      <c r="B343" s="619" t="n"/>
      <c r="J343" s="619" t="n"/>
      <c r="U343" s="620" t="n"/>
      <c r="X343" s="620" t="n"/>
      <c r="Y343" s="620" t="n"/>
      <c r="Z343" s="620" t="n"/>
      <c r="AA343" s="34">
        <f>T343*0.2+N343*0+O343*0.3+P343*0.5+Q343*0.6+R343*1+S343*1</f>
        <v/>
      </c>
      <c r="AB343" s="34">
        <f>T343*0.2+N343*0.2+O343*0.3+P343*0.5+Q343*0.6+R343*1+S343*1</f>
        <v/>
      </c>
      <c r="AD343" s="34">
        <f>IF($AC343&gt;0,IF(VLOOKUP($AC343,Resource!$B$2:$AE$460,6,FALSE)&gt;0,VLOOKUP($AC343,Resource!$B$2:$AE$460,6,FALSE),"--INPUT--"),"")</f>
        <v/>
      </c>
      <c r="AE343" s="34">
        <f>IF($AC343&gt;0,IF(VLOOKUP($AC343,Resource!$B$2:$AE$460,25,FALSE)&gt;0,VLOOKUP($AC343,Resource!$B$2:$AE$460,25,FALSE),"--INPUT--"),"")</f>
        <v/>
      </c>
      <c r="AG343" s="619" t="n"/>
      <c r="AH343" s="619" t="n"/>
      <c r="AJ343" s="34">
        <f>IF($AI343&gt;0,IF(VLOOKUP($AI343,Resource!$B$2:$AE$460,6,FALSE)&gt;0,VLOOKUP($AI343,Resource!$B$2:$AE$460,6,FALSE),"--INPUT--"),"")</f>
        <v/>
      </c>
      <c r="AK343" s="34">
        <f>IF($AI343&gt;0,IF(VLOOKUP($AI343,Resource!$B$2:$AE$460,25,FALSE)&gt;0,VLOOKUP($AI343,Resource!$B$2:$AE$460,25,FALSE),"--INPUT--"),"")</f>
        <v/>
      </c>
      <c r="AL343" s="619" t="n"/>
      <c r="AM343" s="619" t="n"/>
      <c r="AN343" s="34">
        <f>AA343</f>
        <v/>
      </c>
      <c r="AO343" s="621">
        <f>IF(ISNA(IF(AC343="",0,AN343*VLOOKUP(AC343,Resource!$B$2:$AE$465,8,FALSE))),0,IF(AC343="",0,AN343*VLOOKUP(AC343,Resource!$B$2:$AE$465,8,FALSE)))</f>
        <v/>
      </c>
      <c r="AP343" s="620" t="n"/>
      <c r="AQ343" s="286" t="n"/>
      <c r="AR343" s="34">
        <f>AB343</f>
        <v/>
      </c>
      <c r="AS343" s="621">
        <f>IF(ISNA(IF(AI343="",0,AR343*VLOOKUP(AI343,Resource!$B$2:$AE$465,9,FALSE))),0,IF(AI343="",0,AR343*VLOOKUP(AI343,Resource!$B$2:$AE$465,9,FALSE)))</f>
        <v/>
      </c>
      <c r="AT343" s="620" t="n"/>
      <c r="AU343" s="286" t="n"/>
      <c r="AV343" s="620">
        <f>Z343</f>
        <v/>
      </c>
      <c r="AW343" s="72" t="n"/>
      <c r="BA343" s="620" t="n"/>
      <c r="BC343" s="620">
        <f>AO343+AS343</f>
        <v/>
      </c>
      <c r="BD343" s="620">
        <f>BH343-BC343</f>
        <v/>
      </c>
      <c r="BE343" s="479">
        <f>IF(AV343=0,"        --",BD343/BH343)</f>
        <v/>
      </c>
      <c r="BF343" s="620" t="n"/>
      <c r="BG343" s="620" t="n"/>
      <c r="BH343" s="620">
        <f>Z343+BA343+BF343</f>
        <v/>
      </c>
    </row>
    <row r="344" customFormat="1" s="34">
      <c r="A344" s="618" t="n"/>
      <c r="B344" s="619" t="n"/>
      <c r="J344" s="619" t="n"/>
      <c r="U344" s="620" t="n"/>
      <c r="X344" s="620" t="n"/>
      <c r="Y344" s="620" t="n"/>
      <c r="Z344" s="620" t="n"/>
      <c r="AA344" s="34">
        <f>T344*0.2+N344*0+O344*0.3+P344*0.5+Q344*0.6+R344*1+S344*1</f>
        <v/>
      </c>
      <c r="AB344" s="34">
        <f>T344*0.2+N344*0.2+O344*0.3+P344*0.5+Q344*0.6+R344*1+S344*1</f>
        <v/>
      </c>
      <c r="AD344" s="34">
        <f>IF($AC344&gt;0,IF(VLOOKUP($AC344,Resource!$B$2:$AE$460,6,FALSE)&gt;0,VLOOKUP($AC344,Resource!$B$2:$AE$460,6,FALSE),"--INPUT--"),"")</f>
        <v/>
      </c>
      <c r="AE344" s="34">
        <f>IF($AC344&gt;0,IF(VLOOKUP($AC344,Resource!$B$2:$AE$460,25,FALSE)&gt;0,VLOOKUP($AC344,Resource!$B$2:$AE$460,25,FALSE),"--INPUT--"),"")</f>
        <v/>
      </c>
      <c r="AG344" s="619" t="n"/>
      <c r="AH344" s="619" t="n"/>
      <c r="AJ344" s="34">
        <f>IF($AI344&gt;0,IF(VLOOKUP($AI344,Resource!$B$2:$AE$460,6,FALSE)&gt;0,VLOOKUP($AI344,Resource!$B$2:$AE$460,6,FALSE),"--INPUT--"),"")</f>
        <v/>
      </c>
      <c r="AK344" s="34">
        <f>IF($AI344&gt;0,IF(VLOOKUP($AI344,Resource!$B$2:$AE$460,25,FALSE)&gt;0,VLOOKUP($AI344,Resource!$B$2:$AE$460,25,FALSE),"--INPUT--"),"")</f>
        <v/>
      </c>
      <c r="AL344" s="619" t="n"/>
      <c r="AM344" s="619" t="n"/>
      <c r="AN344" s="34">
        <f>AA344</f>
        <v/>
      </c>
      <c r="AO344" s="621">
        <f>IF(ISNA(IF(AC344="",0,AN344*VLOOKUP(AC344,Resource!$B$2:$AE$465,8,FALSE))),0,IF(AC344="",0,AN344*VLOOKUP(AC344,Resource!$B$2:$AE$465,8,FALSE)))</f>
        <v/>
      </c>
      <c r="AP344" s="620" t="n"/>
      <c r="AQ344" s="286" t="n"/>
      <c r="AR344" s="34">
        <f>AB344</f>
        <v/>
      </c>
      <c r="AS344" s="621">
        <f>IF(ISNA(IF(AI344="",0,AR344*VLOOKUP(AI344,Resource!$B$2:$AE$465,9,FALSE))),0,IF(AI344="",0,AR344*VLOOKUP(AI344,Resource!$B$2:$AE$465,9,FALSE)))</f>
        <v/>
      </c>
      <c r="AT344" s="620" t="n"/>
      <c r="AU344" s="286" t="n"/>
      <c r="AV344" s="620">
        <f>Z344</f>
        <v/>
      </c>
      <c r="AW344" s="72" t="n"/>
      <c r="BA344" s="620" t="n"/>
      <c r="BC344" s="620">
        <f>AO344+AS344</f>
        <v/>
      </c>
      <c r="BD344" s="620">
        <f>BH344-BC344</f>
        <v/>
      </c>
      <c r="BE344" s="479">
        <f>IF(AV344=0,"        --",BD344/BH344)</f>
        <v/>
      </c>
      <c r="BF344" s="620" t="n"/>
      <c r="BG344" s="620" t="n"/>
      <c r="BH344" s="620">
        <f>Z344+BA344+BF344</f>
        <v/>
      </c>
    </row>
    <row r="345" customFormat="1" s="34">
      <c r="A345" s="618" t="n"/>
      <c r="B345" s="619" t="n"/>
      <c r="J345" s="619" t="n"/>
      <c r="U345" s="620" t="n"/>
      <c r="X345" s="620" t="n"/>
      <c r="Y345" s="620" t="n"/>
      <c r="Z345" s="620" t="n"/>
      <c r="AA345" s="34">
        <f>T345*0.2+N345*0+O345*0.3+P345*0.5+Q345*0.6+R345*1+S345*1</f>
        <v/>
      </c>
      <c r="AB345" s="34">
        <f>T345*0.2+N345*0.2+O345*0.3+P345*0.5+Q345*0.6+R345*1+S345*1</f>
        <v/>
      </c>
      <c r="AD345" s="34">
        <f>IF($AC345&gt;0,IF(VLOOKUP($AC345,Resource!$B$2:$AE$460,6,FALSE)&gt;0,VLOOKUP($AC345,Resource!$B$2:$AE$460,6,FALSE),"--INPUT--"),"")</f>
        <v/>
      </c>
      <c r="AE345" s="34">
        <f>IF($AC345&gt;0,IF(VLOOKUP($AC345,Resource!$B$2:$AE$460,25,FALSE)&gt;0,VLOOKUP($AC345,Resource!$B$2:$AE$460,25,FALSE),"--INPUT--"),"")</f>
        <v/>
      </c>
      <c r="AG345" s="619" t="n"/>
      <c r="AH345" s="619" t="n"/>
      <c r="AJ345" s="34">
        <f>IF($AI345&gt;0,IF(VLOOKUP($AI345,Resource!$B$2:$AE$460,6,FALSE)&gt;0,VLOOKUP($AI345,Resource!$B$2:$AE$460,6,FALSE),"--INPUT--"),"")</f>
        <v/>
      </c>
      <c r="AK345" s="34">
        <f>IF($AI345&gt;0,IF(VLOOKUP($AI345,Resource!$B$2:$AE$460,25,FALSE)&gt;0,VLOOKUP($AI345,Resource!$B$2:$AE$460,25,FALSE),"--INPUT--"),"")</f>
        <v/>
      </c>
      <c r="AL345" s="619" t="n"/>
      <c r="AM345" s="619" t="n"/>
      <c r="AN345" s="34">
        <f>AA345</f>
        <v/>
      </c>
      <c r="AO345" s="621">
        <f>IF(ISNA(IF(AC345="",0,AN345*VLOOKUP(AC345,Resource!$B$2:$AE$465,8,FALSE))),0,IF(AC345="",0,AN345*VLOOKUP(AC345,Resource!$B$2:$AE$465,8,FALSE)))</f>
        <v/>
      </c>
      <c r="AP345" s="620" t="n"/>
      <c r="AQ345" s="286" t="n"/>
      <c r="AR345" s="34">
        <f>AB345</f>
        <v/>
      </c>
      <c r="AS345" s="621">
        <f>IF(ISNA(IF(AI345="",0,AR345*VLOOKUP(AI345,Resource!$B$2:$AE$465,9,FALSE))),0,IF(AI345="",0,AR345*VLOOKUP(AI345,Resource!$B$2:$AE$465,9,FALSE)))</f>
        <v/>
      </c>
      <c r="AT345" s="620" t="n"/>
      <c r="AU345" s="286" t="n"/>
      <c r="AV345" s="620">
        <f>Z345</f>
        <v/>
      </c>
      <c r="AW345" s="72" t="n"/>
      <c r="BA345" s="620" t="n"/>
      <c r="BC345" s="620">
        <f>AO345+AS345</f>
        <v/>
      </c>
      <c r="BD345" s="620">
        <f>BH345-BC345</f>
        <v/>
      </c>
      <c r="BE345" s="479">
        <f>IF(AV345=0,"        --",BD345/BH345)</f>
        <v/>
      </c>
      <c r="BF345" s="620" t="n"/>
      <c r="BG345" s="620" t="n"/>
      <c r="BH345" s="620">
        <f>Z345+BA345+BF345</f>
        <v/>
      </c>
    </row>
    <row r="346" customFormat="1" s="34">
      <c r="A346" s="618" t="n"/>
      <c r="B346" s="619" t="n"/>
      <c r="J346" s="619" t="n"/>
      <c r="U346" s="620" t="n"/>
      <c r="X346" s="620" t="n"/>
      <c r="Y346" s="620" t="n"/>
      <c r="Z346" s="620" t="n"/>
      <c r="AA346" s="34">
        <f>T346*0.2+N346*0+O346*0.3+P346*0.5+Q346*0.6+R346*1+S346*1</f>
        <v/>
      </c>
      <c r="AB346" s="34">
        <f>T346*0.2+N346*0.2+O346*0.3+P346*0.5+Q346*0.6+R346*1+S346*1</f>
        <v/>
      </c>
      <c r="AD346" s="34">
        <f>IF($AC346&gt;0,IF(VLOOKUP($AC346,Resource!$B$2:$AE$460,6,FALSE)&gt;0,VLOOKUP($AC346,Resource!$B$2:$AE$460,6,FALSE),"--INPUT--"),"")</f>
        <v/>
      </c>
      <c r="AE346" s="34">
        <f>IF($AC346&gt;0,IF(VLOOKUP($AC346,Resource!$B$2:$AE$460,25,FALSE)&gt;0,VLOOKUP($AC346,Resource!$B$2:$AE$460,25,FALSE),"--INPUT--"),"")</f>
        <v/>
      </c>
      <c r="AG346" s="619" t="n"/>
      <c r="AH346" s="619" t="n"/>
      <c r="AJ346" s="34">
        <f>IF($AI346&gt;0,IF(VLOOKUP($AI346,Resource!$B$2:$AE$460,6,FALSE)&gt;0,VLOOKUP($AI346,Resource!$B$2:$AE$460,6,FALSE),"--INPUT--"),"")</f>
        <v/>
      </c>
      <c r="AK346" s="34">
        <f>IF($AI346&gt;0,IF(VLOOKUP($AI346,Resource!$B$2:$AE$460,25,FALSE)&gt;0,VLOOKUP($AI346,Resource!$B$2:$AE$460,25,FALSE),"--INPUT--"),"")</f>
        <v/>
      </c>
      <c r="AL346" s="619" t="n"/>
      <c r="AM346" s="619" t="n"/>
      <c r="AN346" s="34">
        <f>AA346</f>
        <v/>
      </c>
      <c r="AO346" s="621">
        <f>IF(ISNA(IF(AC346="",0,AN346*VLOOKUP(AC346,Resource!$B$2:$AE$465,8,FALSE))),0,IF(AC346="",0,AN346*VLOOKUP(AC346,Resource!$B$2:$AE$465,8,FALSE)))</f>
        <v/>
      </c>
      <c r="AP346" s="620" t="n"/>
      <c r="AQ346" s="286" t="n"/>
      <c r="AR346" s="34">
        <f>AB346</f>
        <v/>
      </c>
      <c r="AS346" s="621">
        <f>IF(ISNA(IF(AI346="",0,AR346*VLOOKUP(AI346,Resource!$B$2:$AE$465,9,FALSE))),0,IF(AI346="",0,AR346*VLOOKUP(AI346,Resource!$B$2:$AE$465,9,FALSE)))</f>
        <v/>
      </c>
      <c r="AT346" s="620" t="n"/>
      <c r="AU346" s="286" t="n"/>
      <c r="AV346" s="620">
        <f>Z346</f>
        <v/>
      </c>
      <c r="AW346" s="72" t="n"/>
      <c r="BA346" s="620" t="n"/>
      <c r="BC346" s="620">
        <f>AO346+AS346</f>
        <v/>
      </c>
      <c r="BD346" s="620">
        <f>BH346-BC346</f>
        <v/>
      </c>
      <c r="BE346" s="479">
        <f>IF(AV346=0,"        --",BD346/BH346)</f>
        <v/>
      </c>
      <c r="BF346" s="620" t="n"/>
      <c r="BG346" s="620" t="n"/>
      <c r="BH346" s="620">
        <f>Z346+BA346+BF346</f>
        <v/>
      </c>
    </row>
    <row r="347" customFormat="1" s="34">
      <c r="A347" s="618" t="n"/>
      <c r="B347" s="619" t="n"/>
      <c r="J347" s="619" t="n"/>
      <c r="U347" s="620" t="n"/>
      <c r="X347" s="620" t="n"/>
      <c r="Y347" s="620" t="n"/>
      <c r="Z347" s="620" t="n"/>
      <c r="AA347" s="34">
        <f>T347*0.2+N347*0+O347*0.3+P347*0.5+Q347*0.6+R347*1+S347*1</f>
        <v/>
      </c>
      <c r="AB347" s="34">
        <f>T347*0.2+N347*0.2+O347*0.3+P347*0.5+Q347*0.6+R347*1+S347*1</f>
        <v/>
      </c>
      <c r="AD347" s="34">
        <f>IF($AC347&gt;0,IF(VLOOKUP($AC347,Resource!$B$2:$AE$460,6,FALSE)&gt;0,VLOOKUP($AC347,Resource!$B$2:$AE$460,6,FALSE),"--INPUT--"),"")</f>
        <v/>
      </c>
      <c r="AE347" s="34">
        <f>IF($AC347&gt;0,IF(VLOOKUP($AC347,Resource!$B$2:$AE$460,25,FALSE)&gt;0,VLOOKUP($AC347,Resource!$B$2:$AE$460,25,FALSE),"--INPUT--"),"")</f>
        <v/>
      </c>
      <c r="AG347" s="619" t="n"/>
      <c r="AH347" s="619" t="n"/>
      <c r="AJ347" s="34">
        <f>IF($AI347&gt;0,IF(VLOOKUP($AI347,Resource!$B$2:$AE$460,6,FALSE)&gt;0,VLOOKUP($AI347,Resource!$B$2:$AE$460,6,FALSE),"--INPUT--"),"")</f>
        <v/>
      </c>
      <c r="AK347" s="34">
        <f>IF($AI347&gt;0,IF(VLOOKUP($AI347,Resource!$B$2:$AE$460,25,FALSE)&gt;0,VLOOKUP($AI347,Resource!$B$2:$AE$460,25,FALSE),"--INPUT--"),"")</f>
        <v/>
      </c>
      <c r="AL347" s="619" t="n"/>
      <c r="AM347" s="619" t="n"/>
      <c r="AN347" s="34">
        <f>AA347</f>
        <v/>
      </c>
      <c r="AO347" s="621">
        <f>IF(ISNA(IF(AC347="",0,AN347*VLOOKUP(AC347,Resource!$B$2:$AE$465,8,FALSE))),0,IF(AC347="",0,AN347*VLOOKUP(AC347,Resource!$B$2:$AE$465,8,FALSE)))</f>
        <v/>
      </c>
      <c r="AP347" s="620" t="n"/>
      <c r="AQ347" s="286" t="n"/>
      <c r="AR347" s="34">
        <f>AB347</f>
        <v/>
      </c>
      <c r="AS347" s="621">
        <f>IF(ISNA(IF(AI347="",0,AR347*VLOOKUP(AI347,Resource!$B$2:$AE$465,9,FALSE))),0,IF(AI347="",0,AR347*VLOOKUP(AI347,Resource!$B$2:$AE$465,9,FALSE)))</f>
        <v/>
      </c>
      <c r="AT347" s="620" t="n"/>
      <c r="AU347" s="286" t="n"/>
      <c r="AV347" s="620">
        <f>Z347</f>
        <v/>
      </c>
      <c r="AW347" s="72" t="n"/>
      <c r="BA347" s="620" t="n"/>
      <c r="BC347" s="620">
        <f>AO347+AS347</f>
        <v/>
      </c>
      <c r="BD347" s="620">
        <f>BH347-BC347</f>
        <v/>
      </c>
      <c r="BE347" s="479">
        <f>IF(AV347=0,"        --",BD347/BH347)</f>
        <v/>
      </c>
      <c r="BF347" s="620" t="n"/>
      <c r="BG347" s="620" t="n"/>
      <c r="BH347" s="620">
        <f>Z347+BA347+BF347</f>
        <v/>
      </c>
    </row>
    <row r="348" customFormat="1" s="34">
      <c r="A348" s="618" t="n"/>
      <c r="B348" s="619" t="n"/>
      <c r="J348" s="619" t="n"/>
      <c r="U348" s="620" t="n"/>
      <c r="X348" s="620" t="n"/>
      <c r="Y348" s="620" t="n"/>
      <c r="Z348" s="620" t="n"/>
      <c r="AA348" s="34">
        <f>T348*0.2+N348*0+O348*0.3+P348*0.5+Q348*0.6+R348*1+S348*1</f>
        <v/>
      </c>
      <c r="AB348" s="34">
        <f>T348*0.2+N348*0.2+O348*0.3+P348*0.5+Q348*0.6+R348*1+S348*1</f>
        <v/>
      </c>
      <c r="AD348" s="34">
        <f>IF($AC348&gt;0,IF(VLOOKUP($AC348,Resource!$B$2:$AE$460,6,FALSE)&gt;0,VLOOKUP($AC348,Resource!$B$2:$AE$460,6,FALSE),"--INPUT--"),"")</f>
        <v/>
      </c>
      <c r="AE348" s="34">
        <f>IF($AC348&gt;0,IF(VLOOKUP($AC348,Resource!$B$2:$AE$460,25,FALSE)&gt;0,VLOOKUP($AC348,Resource!$B$2:$AE$460,25,FALSE),"--INPUT--"),"")</f>
        <v/>
      </c>
      <c r="AG348" s="619" t="n"/>
      <c r="AH348" s="619" t="n"/>
      <c r="AJ348" s="34">
        <f>IF($AI348&gt;0,IF(VLOOKUP($AI348,Resource!$B$2:$AE$460,6,FALSE)&gt;0,VLOOKUP($AI348,Resource!$B$2:$AE$460,6,FALSE),"--INPUT--"),"")</f>
        <v/>
      </c>
      <c r="AK348" s="34">
        <f>IF($AI348&gt;0,IF(VLOOKUP($AI348,Resource!$B$2:$AE$460,25,FALSE)&gt;0,VLOOKUP($AI348,Resource!$B$2:$AE$460,25,FALSE),"--INPUT--"),"")</f>
        <v/>
      </c>
      <c r="AL348" s="619" t="n"/>
      <c r="AM348" s="619" t="n"/>
      <c r="AN348" s="34">
        <f>AA348</f>
        <v/>
      </c>
      <c r="AO348" s="621">
        <f>IF(ISNA(IF(AC348="",0,AN348*VLOOKUP(AC348,Resource!$B$2:$AE$465,8,FALSE))),0,IF(AC348="",0,AN348*VLOOKUP(AC348,Resource!$B$2:$AE$465,8,FALSE)))</f>
        <v/>
      </c>
      <c r="AP348" s="620" t="n"/>
      <c r="AQ348" s="286" t="n"/>
      <c r="AR348" s="34">
        <f>AB348</f>
        <v/>
      </c>
      <c r="AS348" s="621">
        <f>IF(ISNA(IF(AI348="",0,AR348*VLOOKUP(AI348,Resource!$B$2:$AE$465,9,FALSE))),0,IF(AI348="",0,AR348*VLOOKUP(AI348,Resource!$B$2:$AE$465,9,FALSE)))</f>
        <v/>
      </c>
      <c r="AT348" s="620" t="n"/>
      <c r="AU348" s="286" t="n"/>
      <c r="AV348" s="620">
        <f>Z348</f>
        <v/>
      </c>
      <c r="AW348" s="72" t="n"/>
      <c r="BA348" s="620" t="n"/>
      <c r="BC348" s="620">
        <f>AO348+AS348</f>
        <v/>
      </c>
      <c r="BD348" s="620">
        <f>BH348-BC348</f>
        <v/>
      </c>
      <c r="BE348" s="479">
        <f>IF(AV348=0,"        --",BD348/BH348)</f>
        <v/>
      </c>
      <c r="BF348" s="620" t="n"/>
      <c r="BG348" s="620" t="n"/>
      <c r="BH348" s="620">
        <f>Z348+BA348+BF348</f>
        <v/>
      </c>
    </row>
    <row r="349" customFormat="1" s="34">
      <c r="A349" s="618" t="n"/>
      <c r="B349" s="619" t="n"/>
      <c r="J349" s="619" t="n"/>
      <c r="U349" s="620" t="n"/>
      <c r="X349" s="620" t="n"/>
      <c r="Y349" s="620" t="n"/>
      <c r="Z349" s="620" t="n"/>
      <c r="AA349" s="34">
        <f>T349*0.2+N349*0+O349*0.3+P349*0.5+Q349*0.6+R349*1+S349*1</f>
        <v/>
      </c>
      <c r="AB349" s="34">
        <f>T349*0.2+N349*0.2+O349*0.3+P349*0.5+Q349*0.6+R349*1+S349*1</f>
        <v/>
      </c>
      <c r="AD349" s="34">
        <f>IF($AC349&gt;0,IF(VLOOKUP($AC349,Resource!$B$2:$AE$460,6,FALSE)&gt;0,VLOOKUP($AC349,Resource!$B$2:$AE$460,6,FALSE),"--INPUT--"),"")</f>
        <v/>
      </c>
      <c r="AE349" s="34">
        <f>IF($AC349&gt;0,IF(VLOOKUP($AC349,Resource!$B$2:$AE$460,25,FALSE)&gt;0,VLOOKUP($AC349,Resource!$B$2:$AE$460,25,FALSE),"--INPUT--"),"")</f>
        <v/>
      </c>
      <c r="AG349" s="619" t="n"/>
      <c r="AH349" s="619" t="n"/>
      <c r="AJ349" s="34">
        <f>IF($AI349&gt;0,IF(VLOOKUP($AI349,Resource!$B$2:$AE$460,6,FALSE)&gt;0,VLOOKUP($AI349,Resource!$B$2:$AE$460,6,FALSE),"--INPUT--"),"")</f>
        <v/>
      </c>
      <c r="AK349" s="34">
        <f>IF($AI349&gt;0,IF(VLOOKUP($AI349,Resource!$B$2:$AE$460,25,FALSE)&gt;0,VLOOKUP($AI349,Resource!$B$2:$AE$460,25,FALSE),"--INPUT--"),"")</f>
        <v/>
      </c>
      <c r="AL349" s="619" t="n"/>
      <c r="AM349" s="619" t="n"/>
      <c r="AN349" s="34">
        <f>AA349</f>
        <v/>
      </c>
      <c r="AO349" s="621">
        <f>IF(ISNA(IF(AC349="",0,AN349*VLOOKUP(AC349,Resource!$B$2:$AE$465,8,FALSE))),0,IF(AC349="",0,AN349*VLOOKUP(AC349,Resource!$B$2:$AE$465,8,FALSE)))</f>
        <v/>
      </c>
      <c r="AP349" s="620" t="n"/>
      <c r="AQ349" s="286" t="n"/>
      <c r="AR349" s="34">
        <f>AB349</f>
        <v/>
      </c>
      <c r="AS349" s="621">
        <f>IF(ISNA(IF(AI349="",0,AR349*VLOOKUP(AI349,Resource!$B$2:$AE$465,9,FALSE))),0,IF(AI349="",0,AR349*VLOOKUP(AI349,Resource!$B$2:$AE$465,9,FALSE)))</f>
        <v/>
      </c>
      <c r="AT349" s="620" t="n"/>
      <c r="AU349" s="286" t="n"/>
      <c r="AV349" s="620">
        <f>Z349</f>
        <v/>
      </c>
      <c r="AW349" s="72" t="n"/>
      <c r="BA349" s="620" t="n"/>
      <c r="BC349" s="620">
        <f>AO349+AS349</f>
        <v/>
      </c>
      <c r="BD349" s="620">
        <f>BH349-BC349</f>
        <v/>
      </c>
      <c r="BE349" s="479">
        <f>IF(AV349=0,"        --",BD349/BH349)</f>
        <v/>
      </c>
      <c r="BF349" s="620" t="n"/>
      <c r="BG349" s="620" t="n"/>
      <c r="BH349" s="620">
        <f>Z349+BA349+BF349</f>
        <v/>
      </c>
    </row>
    <row r="350" customFormat="1" s="34">
      <c r="A350" s="618" t="n"/>
      <c r="B350" s="619" t="n"/>
      <c r="J350" s="619" t="n"/>
      <c r="U350" s="620" t="n"/>
      <c r="X350" s="620" t="n"/>
      <c r="Y350" s="620" t="n"/>
      <c r="Z350" s="620" t="n"/>
      <c r="AA350" s="34">
        <f>T350*0.2+N350*0+O350*0.3+P350*0.5+Q350*0.6+R350*1+S350*1</f>
        <v/>
      </c>
      <c r="AB350" s="34">
        <f>T350*0.2+N350*0.2+O350*0.3+P350*0.5+Q350*0.6+R350*1+S350*1</f>
        <v/>
      </c>
      <c r="AD350" s="34">
        <f>IF($AC350&gt;0,IF(VLOOKUP($AC350,Resource!$B$2:$AE$460,6,FALSE)&gt;0,VLOOKUP($AC350,Resource!$B$2:$AE$460,6,FALSE),"--INPUT--"),"")</f>
        <v/>
      </c>
      <c r="AE350" s="34">
        <f>IF($AC350&gt;0,IF(VLOOKUP($AC350,Resource!$B$2:$AE$460,25,FALSE)&gt;0,VLOOKUP($AC350,Resource!$B$2:$AE$460,25,FALSE),"--INPUT--"),"")</f>
        <v/>
      </c>
      <c r="AG350" s="619" t="n"/>
      <c r="AH350" s="619" t="n"/>
      <c r="AJ350" s="34">
        <f>IF($AI350&gt;0,IF(VLOOKUP($AI350,Resource!$B$2:$AE$460,6,FALSE)&gt;0,VLOOKUP($AI350,Resource!$B$2:$AE$460,6,FALSE),"--INPUT--"),"")</f>
        <v/>
      </c>
      <c r="AK350" s="34">
        <f>IF($AI350&gt;0,IF(VLOOKUP($AI350,Resource!$B$2:$AE$460,25,FALSE)&gt;0,VLOOKUP($AI350,Resource!$B$2:$AE$460,25,FALSE),"--INPUT--"),"")</f>
        <v/>
      </c>
      <c r="AL350" s="619" t="n"/>
      <c r="AM350" s="619" t="n"/>
      <c r="AN350" s="34">
        <f>AA350</f>
        <v/>
      </c>
      <c r="AO350" s="621">
        <f>IF(ISNA(IF(AC350="",0,AN350*VLOOKUP(AC350,Resource!$B$2:$AE$465,8,FALSE))),0,IF(AC350="",0,AN350*VLOOKUP(AC350,Resource!$B$2:$AE$465,8,FALSE)))</f>
        <v/>
      </c>
      <c r="AP350" s="620" t="n"/>
      <c r="AQ350" s="286" t="n"/>
      <c r="AR350" s="34">
        <f>AB350</f>
        <v/>
      </c>
      <c r="AS350" s="621">
        <f>IF(ISNA(IF(AI350="",0,AR350*VLOOKUP(AI350,Resource!$B$2:$AE$465,9,FALSE))),0,IF(AI350="",0,AR350*VLOOKUP(AI350,Resource!$B$2:$AE$465,9,FALSE)))</f>
        <v/>
      </c>
      <c r="AT350" s="620" t="n"/>
      <c r="AU350" s="286" t="n"/>
      <c r="AV350" s="620">
        <f>Z350</f>
        <v/>
      </c>
      <c r="AW350" s="72" t="n"/>
      <c r="BA350" s="620" t="n"/>
      <c r="BC350" s="620">
        <f>AO350+AS350</f>
        <v/>
      </c>
      <c r="BD350" s="620">
        <f>BH350-BC350</f>
        <v/>
      </c>
      <c r="BE350" s="479">
        <f>IF(AV350=0,"        --",BD350/BH350)</f>
        <v/>
      </c>
      <c r="BF350" s="620" t="n"/>
      <c r="BG350" s="620" t="n"/>
      <c r="BH350" s="620">
        <f>Z350+BA350+BF350</f>
        <v/>
      </c>
    </row>
    <row r="351" customFormat="1" s="34">
      <c r="A351" s="618" t="n"/>
      <c r="B351" s="619" t="n"/>
      <c r="J351" s="619" t="n"/>
      <c r="U351" s="620" t="n"/>
      <c r="X351" s="620" t="n"/>
      <c r="Y351" s="620" t="n"/>
      <c r="Z351" s="620" t="n"/>
      <c r="AA351" s="34">
        <f>T351*0.2+N351*0+O351*0.3+P351*0.5+Q351*0.6+R351*1+S351*1</f>
        <v/>
      </c>
      <c r="AB351" s="34">
        <f>T351*0.2+N351*0.2+O351*0.3+P351*0.5+Q351*0.6+R351*1+S351*1</f>
        <v/>
      </c>
      <c r="AD351" s="34">
        <f>IF($AC351&gt;0,IF(VLOOKUP($AC351,Resource!$B$2:$AE$460,6,FALSE)&gt;0,VLOOKUP($AC351,Resource!$B$2:$AE$460,6,FALSE),"--INPUT--"),"")</f>
        <v/>
      </c>
      <c r="AE351" s="34">
        <f>IF($AC351&gt;0,IF(VLOOKUP($AC351,Resource!$B$2:$AE$460,25,FALSE)&gt;0,VLOOKUP($AC351,Resource!$B$2:$AE$460,25,FALSE),"--INPUT--"),"")</f>
        <v/>
      </c>
      <c r="AG351" s="619" t="n"/>
      <c r="AH351" s="619" t="n"/>
      <c r="AJ351" s="34">
        <f>IF($AI351&gt;0,IF(VLOOKUP($AI351,Resource!$B$2:$AE$460,6,FALSE)&gt;0,VLOOKUP($AI351,Resource!$B$2:$AE$460,6,FALSE),"--INPUT--"),"")</f>
        <v/>
      </c>
      <c r="AK351" s="34">
        <f>IF($AI351&gt;0,IF(VLOOKUP($AI351,Resource!$B$2:$AE$460,25,FALSE)&gt;0,VLOOKUP($AI351,Resource!$B$2:$AE$460,25,FALSE),"--INPUT--"),"")</f>
        <v/>
      </c>
      <c r="AL351" s="619" t="n"/>
      <c r="AM351" s="619" t="n"/>
      <c r="AN351" s="34">
        <f>AA351</f>
        <v/>
      </c>
      <c r="AO351" s="621">
        <f>IF(ISNA(IF(AC351="",0,AN351*VLOOKUP(AC351,Resource!$B$2:$AE$465,8,FALSE))),0,IF(AC351="",0,AN351*VLOOKUP(AC351,Resource!$B$2:$AE$465,8,FALSE)))</f>
        <v/>
      </c>
      <c r="AP351" s="620" t="n"/>
      <c r="AQ351" s="286" t="n"/>
      <c r="AR351" s="34">
        <f>AB351</f>
        <v/>
      </c>
      <c r="AS351" s="621">
        <f>IF(ISNA(IF(AI351="",0,AR351*VLOOKUP(AI351,Resource!$B$2:$AE$465,9,FALSE))),0,IF(AI351="",0,AR351*VLOOKUP(AI351,Resource!$B$2:$AE$465,9,FALSE)))</f>
        <v/>
      </c>
      <c r="AT351" s="620" t="n"/>
      <c r="AU351" s="286" t="n"/>
      <c r="AV351" s="620">
        <f>Z351</f>
        <v/>
      </c>
      <c r="AW351" s="72" t="n"/>
      <c r="BA351" s="620" t="n"/>
      <c r="BC351" s="620">
        <f>AO351+AS351</f>
        <v/>
      </c>
      <c r="BD351" s="620">
        <f>BH351-BC351</f>
        <v/>
      </c>
      <c r="BE351" s="479">
        <f>IF(AV351=0,"        --",BD351/BH351)</f>
        <v/>
      </c>
      <c r="BF351" s="620" t="n"/>
      <c r="BG351" s="620" t="n"/>
      <c r="BH351" s="620">
        <f>Z351+BA351+BF351</f>
        <v/>
      </c>
    </row>
    <row r="352" customFormat="1" s="34">
      <c r="A352" s="618" t="n"/>
      <c r="B352" s="619" t="n"/>
      <c r="J352" s="619" t="n"/>
      <c r="U352" s="620" t="n"/>
      <c r="X352" s="620" t="n"/>
      <c r="Y352" s="620" t="n"/>
      <c r="Z352" s="620" t="n"/>
      <c r="AA352" s="34">
        <f>T352*0.2+N352*0+O352*0.3+P352*0.5+Q352*0.6+R352*1+S352*1</f>
        <v/>
      </c>
      <c r="AB352" s="34">
        <f>T352*0.2+N352*0.2+O352*0.3+P352*0.5+Q352*0.6+R352*1+S352*1</f>
        <v/>
      </c>
      <c r="AD352" s="34">
        <f>IF($AC352&gt;0,IF(VLOOKUP($AC352,Resource!$B$2:$AE$460,6,FALSE)&gt;0,VLOOKUP($AC352,Resource!$B$2:$AE$460,6,FALSE),"--INPUT--"),"")</f>
        <v/>
      </c>
      <c r="AE352" s="34">
        <f>IF($AC352&gt;0,IF(VLOOKUP($AC352,Resource!$B$2:$AE$460,25,FALSE)&gt;0,VLOOKUP($AC352,Resource!$B$2:$AE$460,25,FALSE),"--INPUT--"),"")</f>
        <v/>
      </c>
      <c r="AG352" s="619" t="n"/>
      <c r="AH352" s="619" t="n"/>
      <c r="AJ352" s="34">
        <f>IF($AI352&gt;0,IF(VLOOKUP($AI352,Resource!$B$2:$AE$460,6,FALSE)&gt;0,VLOOKUP($AI352,Resource!$B$2:$AE$460,6,FALSE),"--INPUT--"),"")</f>
        <v/>
      </c>
      <c r="AK352" s="34">
        <f>IF($AI352&gt;0,IF(VLOOKUP($AI352,Resource!$B$2:$AE$460,25,FALSE)&gt;0,VLOOKUP($AI352,Resource!$B$2:$AE$460,25,FALSE),"--INPUT--"),"")</f>
        <v/>
      </c>
      <c r="AL352" s="619" t="n"/>
      <c r="AM352" s="619" t="n"/>
      <c r="AN352" s="34">
        <f>AA352</f>
        <v/>
      </c>
      <c r="AO352" s="621">
        <f>IF(ISNA(IF(AC352="",0,AN352*VLOOKUP(AC352,Resource!$B$2:$AE$465,8,FALSE))),0,IF(AC352="",0,AN352*VLOOKUP(AC352,Resource!$B$2:$AE$465,8,FALSE)))</f>
        <v/>
      </c>
      <c r="AP352" s="620" t="n"/>
      <c r="AQ352" s="286" t="n"/>
      <c r="AR352" s="34">
        <f>AB352</f>
        <v/>
      </c>
      <c r="AS352" s="621">
        <f>IF(ISNA(IF(AI352="",0,AR352*VLOOKUP(AI352,Resource!$B$2:$AE$465,9,FALSE))),0,IF(AI352="",0,AR352*VLOOKUP(AI352,Resource!$B$2:$AE$465,9,FALSE)))</f>
        <v/>
      </c>
      <c r="AT352" s="620" t="n"/>
      <c r="AU352" s="286" t="n"/>
      <c r="AV352" s="620">
        <f>Z352</f>
        <v/>
      </c>
      <c r="AW352" s="72" t="n"/>
      <c r="BA352" s="620" t="n"/>
      <c r="BC352" s="620">
        <f>AO352+AS352</f>
        <v/>
      </c>
      <c r="BD352" s="620">
        <f>BH352-BC352</f>
        <v/>
      </c>
      <c r="BE352" s="479">
        <f>IF(AV352=0,"        --",BD352/BH352)</f>
        <v/>
      </c>
      <c r="BF352" s="620" t="n"/>
      <c r="BG352" s="620" t="n"/>
      <c r="BH352" s="620">
        <f>Z352+BA352+BF352</f>
        <v/>
      </c>
    </row>
    <row r="353" customFormat="1" s="34">
      <c r="A353" s="618" t="n"/>
      <c r="B353" s="619" t="n"/>
      <c r="J353" s="619" t="n"/>
      <c r="U353" s="620" t="n"/>
      <c r="X353" s="620" t="n"/>
      <c r="Y353" s="620" t="n"/>
      <c r="Z353" s="620" t="n"/>
      <c r="AA353" s="34">
        <f>T353*0.2+N353*0+O353*0.3+P353*0.5+Q353*0.6+R353*1+S353*1</f>
        <v/>
      </c>
      <c r="AB353" s="34">
        <f>T353*0.2+N353*0.2+O353*0.3+P353*0.5+Q353*0.6+R353*1+S353*1</f>
        <v/>
      </c>
      <c r="AD353" s="34">
        <f>IF($AC353&gt;0,IF(VLOOKUP($AC353,Resource!$B$2:$AE$460,6,FALSE)&gt;0,VLOOKUP($AC353,Resource!$B$2:$AE$460,6,FALSE),"--INPUT--"),"")</f>
        <v/>
      </c>
      <c r="AE353" s="34">
        <f>IF($AC353&gt;0,IF(VLOOKUP($AC353,Resource!$B$2:$AE$460,25,FALSE)&gt;0,VLOOKUP($AC353,Resource!$B$2:$AE$460,25,FALSE),"--INPUT--"),"")</f>
        <v/>
      </c>
      <c r="AG353" s="619" t="n"/>
      <c r="AH353" s="619" t="n"/>
      <c r="AJ353" s="34">
        <f>IF($AI353&gt;0,IF(VLOOKUP($AI353,Resource!$B$2:$AE$460,6,FALSE)&gt;0,VLOOKUP($AI353,Resource!$B$2:$AE$460,6,FALSE),"--INPUT--"),"")</f>
        <v/>
      </c>
      <c r="AK353" s="34">
        <f>IF($AI353&gt;0,IF(VLOOKUP($AI353,Resource!$B$2:$AE$460,25,FALSE)&gt;0,VLOOKUP($AI353,Resource!$B$2:$AE$460,25,FALSE),"--INPUT--"),"")</f>
        <v/>
      </c>
      <c r="AL353" s="619" t="n"/>
      <c r="AM353" s="619" t="n"/>
      <c r="AN353" s="34">
        <f>AA353</f>
        <v/>
      </c>
      <c r="AO353" s="621">
        <f>IF(ISNA(IF(AC353="",0,AN353*VLOOKUP(AC353,Resource!$B$2:$AE$465,8,FALSE))),0,IF(AC353="",0,AN353*VLOOKUP(AC353,Resource!$B$2:$AE$465,8,FALSE)))</f>
        <v/>
      </c>
      <c r="AP353" s="620" t="n"/>
      <c r="AQ353" s="286" t="n"/>
      <c r="AR353" s="34">
        <f>AB353</f>
        <v/>
      </c>
      <c r="AS353" s="621">
        <f>IF(ISNA(IF(AI353="",0,AR353*VLOOKUP(AI353,Resource!$B$2:$AE$465,9,FALSE))),0,IF(AI353="",0,AR353*VLOOKUP(AI353,Resource!$B$2:$AE$465,9,FALSE)))</f>
        <v/>
      </c>
      <c r="AT353" s="620" t="n"/>
      <c r="AU353" s="286" t="n"/>
      <c r="AV353" s="620">
        <f>Z353</f>
        <v/>
      </c>
      <c r="AW353" s="72" t="n"/>
      <c r="BA353" s="620" t="n"/>
      <c r="BC353" s="620">
        <f>AO353+AS353</f>
        <v/>
      </c>
      <c r="BD353" s="620">
        <f>BH353-BC353</f>
        <v/>
      </c>
      <c r="BE353" s="479">
        <f>IF(AV353=0,"        --",BD353/BH353)</f>
        <v/>
      </c>
      <c r="BF353" s="620" t="n"/>
      <c r="BG353" s="620" t="n"/>
      <c r="BH353" s="620">
        <f>Z353+BA353+BF353</f>
        <v/>
      </c>
    </row>
    <row r="354" customFormat="1" s="34">
      <c r="A354" s="618" t="n"/>
      <c r="B354" s="619" t="n"/>
      <c r="J354" s="619" t="n"/>
      <c r="U354" s="620" t="n"/>
      <c r="X354" s="620" t="n"/>
      <c r="Y354" s="620" t="n"/>
      <c r="Z354" s="620" t="n"/>
      <c r="AA354" s="34">
        <f>T354*0.2+N354*0+O354*0.3+P354*0.5+Q354*0.6+R354*1+S354*1</f>
        <v/>
      </c>
      <c r="AB354" s="34">
        <f>T354*0.2+N354*0.2+O354*0.3+P354*0.5+Q354*0.6+R354*1+S354*1</f>
        <v/>
      </c>
      <c r="AD354" s="34">
        <f>IF($AC354&gt;0,IF(VLOOKUP($AC354,Resource!$B$2:$AE$460,6,FALSE)&gt;0,VLOOKUP($AC354,Resource!$B$2:$AE$460,6,FALSE),"--INPUT--"),"")</f>
        <v/>
      </c>
      <c r="AE354" s="34">
        <f>IF($AC354&gt;0,IF(VLOOKUP($AC354,Resource!$B$2:$AE$460,25,FALSE)&gt;0,VLOOKUP($AC354,Resource!$B$2:$AE$460,25,FALSE),"--INPUT--"),"")</f>
        <v/>
      </c>
      <c r="AG354" s="619" t="n"/>
      <c r="AH354" s="619" t="n"/>
      <c r="AJ354" s="34">
        <f>IF($AI354&gt;0,IF(VLOOKUP($AI354,Resource!$B$2:$AE$460,6,FALSE)&gt;0,VLOOKUP($AI354,Resource!$B$2:$AE$460,6,FALSE),"--INPUT--"),"")</f>
        <v/>
      </c>
      <c r="AK354" s="34">
        <f>IF($AI354&gt;0,IF(VLOOKUP($AI354,Resource!$B$2:$AE$460,25,FALSE)&gt;0,VLOOKUP($AI354,Resource!$B$2:$AE$460,25,FALSE),"--INPUT--"),"")</f>
        <v/>
      </c>
      <c r="AL354" s="619" t="n"/>
      <c r="AM354" s="619" t="n"/>
      <c r="AN354" s="34">
        <f>AA354</f>
        <v/>
      </c>
      <c r="AO354" s="621">
        <f>IF(ISNA(IF(AC354="",0,AN354*VLOOKUP(AC354,Resource!$B$2:$AE$465,8,FALSE))),0,IF(AC354="",0,AN354*VLOOKUP(AC354,Resource!$B$2:$AE$465,8,FALSE)))</f>
        <v/>
      </c>
      <c r="AP354" s="620" t="n"/>
      <c r="AQ354" s="286" t="n"/>
      <c r="AR354" s="34">
        <f>AB354</f>
        <v/>
      </c>
      <c r="AS354" s="621">
        <f>IF(ISNA(IF(AI354="",0,AR354*VLOOKUP(AI354,Resource!$B$2:$AE$465,9,FALSE))),0,IF(AI354="",0,AR354*VLOOKUP(AI354,Resource!$B$2:$AE$465,9,FALSE)))</f>
        <v/>
      </c>
      <c r="AT354" s="620" t="n"/>
      <c r="AU354" s="286" t="n"/>
      <c r="AV354" s="620">
        <f>Z354</f>
        <v/>
      </c>
      <c r="AW354" s="72" t="n"/>
      <c r="BA354" s="620" t="n"/>
      <c r="BC354" s="620">
        <f>AO354+AS354</f>
        <v/>
      </c>
      <c r="BD354" s="620">
        <f>BH354-BC354</f>
        <v/>
      </c>
      <c r="BE354" s="479">
        <f>IF(AV354=0,"        --",BD354/BH354)</f>
        <v/>
      </c>
      <c r="BF354" s="620" t="n"/>
      <c r="BG354" s="620" t="n"/>
      <c r="BH354" s="620">
        <f>Z354+BA354+BF354</f>
        <v/>
      </c>
    </row>
    <row r="355" customFormat="1" s="34">
      <c r="A355" s="618" t="n"/>
      <c r="B355" s="619" t="n"/>
      <c r="J355" s="619" t="n"/>
      <c r="U355" s="620" t="n"/>
      <c r="X355" s="620" t="n"/>
      <c r="Y355" s="620" t="n"/>
      <c r="Z355" s="620" t="n"/>
      <c r="AA355" s="34">
        <f>T355*0.2+N355*0+O355*0.3+P355*0.5+Q355*0.6+R355*1+S355*1</f>
        <v/>
      </c>
      <c r="AB355" s="34">
        <f>T355*0.2+N355*0.2+O355*0.3+P355*0.5+Q355*0.6+R355*1+S355*1</f>
        <v/>
      </c>
      <c r="AD355" s="34">
        <f>IF($AC355&gt;0,IF(VLOOKUP($AC355,Resource!$B$2:$AE$460,6,FALSE)&gt;0,VLOOKUP($AC355,Resource!$B$2:$AE$460,6,FALSE),"--INPUT--"),"")</f>
        <v/>
      </c>
      <c r="AE355" s="34">
        <f>IF($AC355&gt;0,IF(VLOOKUP($AC355,Resource!$B$2:$AE$460,25,FALSE)&gt;0,VLOOKUP($AC355,Resource!$B$2:$AE$460,25,FALSE),"--INPUT--"),"")</f>
        <v/>
      </c>
      <c r="AG355" s="619" t="n"/>
      <c r="AH355" s="619" t="n"/>
      <c r="AJ355" s="34">
        <f>IF($AI355&gt;0,IF(VLOOKUP($AI355,Resource!$B$2:$AE$460,6,FALSE)&gt;0,VLOOKUP($AI355,Resource!$B$2:$AE$460,6,FALSE),"--INPUT--"),"")</f>
        <v/>
      </c>
      <c r="AK355" s="34">
        <f>IF($AI355&gt;0,IF(VLOOKUP($AI355,Resource!$B$2:$AE$460,25,FALSE)&gt;0,VLOOKUP($AI355,Resource!$B$2:$AE$460,25,FALSE),"--INPUT--"),"")</f>
        <v/>
      </c>
      <c r="AL355" s="619" t="n"/>
      <c r="AM355" s="619" t="n"/>
      <c r="AN355" s="34">
        <f>AA355</f>
        <v/>
      </c>
      <c r="AO355" s="621">
        <f>IF(ISNA(IF(AC355="",0,AN355*VLOOKUP(AC355,Resource!$B$2:$AE$465,8,FALSE))),0,IF(AC355="",0,AN355*VLOOKUP(AC355,Resource!$B$2:$AE$465,8,FALSE)))</f>
        <v/>
      </c>
      <c r="AP355" s="620" t="n"/>
      <c r="AQ355" s="286" t="n"/>
      <c r="AR355" s="34">
        <f>AB355</f>
        <v/>
      </c>
      <c r="AS355" s="621">
        <f>IF(ISNA(IF(AI355="",0,AR355*VLOOKUP(AI355,Resource!$B$2:$AE$465,9,FALSE))),0,IF(AI355="",0,AR355*VLOOKUP(AI355,Resource!$B$2:$AE$465,9,FALSE)))</f>
        <v/>
      </c>
      <c r="AT355" s="620" t="n"/>
      <c r="AU355" s="286" t="n"/>
      <c r="AV355" s="620">
        <f>Z355</f>
        <v/>
      </c>
      <c r="AW355" s="72" t="n"/>
      <c r="BA355" s="620" t="n"/>
      <c r="BC355" s="620">
        <f>AO355+AS355</f>
        <v/>
      </c>
      <c r="BD355" s="620">
        <f>BH355-BC355</f>
        <v/>
      </c>
      <c r="BE355" s="479">
        <f>IF(AV355=0,"        --",BD355/BH355)</f>
        <v/>
      </c>
      <c r="BF355" s="620" t="n"/>
      <c r="BG355" s="620" t="n"/>
      <c r="BH355" s="620">
        <f>Z355+BA355+BF355</f>
        <v/>
      </c>
    </row>
    <row r="356" customFormat="1" s="34">
      <c r="A356" s="618" t="n"/>
      <c r="B356" s="619" t="n"/>
      <c r="J356" s="619" t="n"/>
      <c r="U356" s="620" t="n"/>
      <c r="X356" s="620" t="n"/>
      <c r="Y356" s="620" t="n"/>
      <c r="Z356" s="620" t="n"/>
      <c r="AA356" s="34">
        <f>T356*0.2+N356*0+O356*0.3+P356*0.5+Q356*0.6+R356*1+S356*1</f>
        <v/>
      </c>
      <c r="AB356" s="34">
        <f>T356*0.2+N356*0.2+O356*0.3+P356*0.5+Q356*0.6+R356*1+S356*1</f>
        <v/>
      </c>
      <c r="AD356" s="34">
        <f>IF($AC356&gt;0,IF(VLOOKUP($AC356,Resource!$B$2:$AE$460,6,FALSE)&gt;0,VLOOKUP($AC356,Resource!$B$2:$AE$460,6,FALSE),"--INPUT--"),"")</f>
        <v/>
      </c>
      <c r="AE356" s="34">
        <f>IF($AC356&gt;0,IF(VLOOKUP($AC356,Resource!$B$2:$AE$460,25,FALSE)&gt;0,VLOOKUP($AC356,Resource!$B$2:$AE$460,25,FALSE),"--INPUT--"),"")</f>
        <v/>
      </c>
      <c r="AG356" s="619" t="n"/>
      <c r="AH356" s="619" t="n"/>
      <c r="AJ356" s="34">
        <f>IF($AI356&gt;0,IF(VLOOKUP($AI356,Resource!$B$2:$AE$460,6,FALSE)&gt;0,VLOOKUP($AI356,Resource!$B$2:$AE$460,6,FALSE),"--INPUT--"),"")</f>
        <v/>
      </c>
      <c r="AK356" s="34">
        <f>IF($AI356&gt;0,IF(VLOOKUP($AI356,Resource!$B$2:$AE$460,25,FALSE)&gt;0,VLOOKUP($AI356,Resource!$B$2:$AE$460,25,FALSE),"--INPUT--"),"")</f>
        <v/>
      </c>
      <c r="AL356" s="619" t="n"/>
      <c r="AM356" s="619" t="n"/>
      <c r="AN356" s="34">
        <f>AA356</f>
        <v/>
      </c>
      <c r="AO356" s="621">
        <f>IF(ISNA(IF(AC356="",0,AN356*VLOOKUP(AC356,Resource!$B$2:$AE$465,8,FALSE))),0,IF(AC356="",0,AN356*VLOOKUP(AC356,Resource!$B$2:$AE$465,8,FALSE)))</f>
        <v/>
      </c>
      <c r="AP356" s="620" t="n"/>
      <c r="AQ356" s="286" t="n"/>
      <c r="AR356" s="34">
        <f>AB356</f>
        <v/>
      </c>
      <c r="AS356" s="621">
        <f>IF(ISNA(IF(AI356="",0,AR356*VLOOKUP(AI356,Resource!$B$2:$AE$465,9,FALSE))),0,IF(AI356="",0,AR356*VLOOKUP(AI356,Resource!$B$2:$AE$465,9,FALSE)))</f>
        <v/>
      </c>
      <c r="AT356" s="620" t="n"/>
      <c r="AU356" s="286" t="n"/>
      <c r="AV356" s="620">
        <f>Z356</f>
        <v/>
      </c>
      <c r="AW356" s="72" t="n"/>
      <c r="BA356" s="620" t="n"/>
      <c r="BC356" s="620">
        <f>AO356+AS356</f>
        <v/>
      </c>
      <c r="BD356" s="620">
        <f>BH356-BC356</f>
        <v/>
      </c>
      <c r="BE356" s="479">
        <f>IF(AV356=0,"        --",BD356/BH356)</f>
        <v/>
      </c>
      <c r="BF356" s="620" t="n"/>
      <c r="BG356" s="620" t="n"/>
      <c r="BH356" s="620">
        <f>Z356+BA356+BF356</f>
        <v/>
      </c>
    </row>
    <row r="357" customFormat="1" s="34">
      <c r="A357" s="618" t="n"/>
      <c r="B357" s="619" t="n"/>
      <c r="J357" s="619" t="n"/>
      <c r="U357" s="620" t="n"/>
      <c r="X357" s="620" t="n"/>
      <c r="Y357" s="620" t="n"/>
      <c r="Z357" s="620" t="n"/>
      <c r="AA357" s="34">
        <f>T357*0.2+N357*0+O357*0.3+P357*0.5+Q357*0.6+R357*1+S357*1</f>
        <v/>
      </c>
      <c r="AB357" s="34">
        <f>T357*0.2+N357*0.2+O357*0.3+P357*0.5+Q357*0.6+R357*1+S357*1</f>
        <v/>
      </c>
      <c r="AD357" s="34">
        <f>IF($AC357&gt;0,IF(VLOOKUP($AC357,Resource!$B$2:$AE$460,6,FALSE)&gt;0,VLOOKUP($AC357,Resource!$B$2:$AE$460,6,FALSE),"--INPUT--"),"")</f>
        <v/>
      </c>
      <c r="AE357" s="34">
        <f>IF($AC357&gt;0,IF(VLOOKUP($AC357,Resource!$B$2:$AE$460,25,FALSE)&gt;0,VLOOKUP($AC357,Resource!$B$2:$AE$460,25,FALSE),"--INPUT--"),"")</f>
        <v/>
      </c>
      <c r="AG357" s="619" t="n"/>
      <c r="AH357" s="619" t="n"/>
      <c r="AJ357" s="34">
        <f>IF($AI357&gt;0,IF(VLOOKUP($AI357,Resource!$B$2:$AE$460,6,FALSE)&gt;0,VLOOKUP($AI357,Resource!$B$2:$AE$460,6,FALSE),"--INPUT--"),"")</f>
        <v/>
      </c>
      <c r="AK357" s="34">
        <f>IF($AI357&gt;0,IF(VLOOKUP($AI357,Resource!$B$2:$AE$460,25,FALSE)&gt;0,VLOOKUP($AI357,Resource!$B$2:$AE$460,25,FALSE),"--INPUT--"),"")</f>
        <v/>
      </c>
      <c r="AL357" s="619" t="n"/>
      <c r="AM357" s="619" t="n"/>
      <c r="AN357" s="34">
        <f>AA357</f>
        <v/>
      </c>
      <c r="AO357" s="621">
        <f>IF(ISNA(IF(AC357="",0,AN357*VLOOKUP(AC357,Resource!$B$2:$AE$465,8,FALSE))),0,IF(AC357="",0,AN357*VLOOKUP(AC357,Resource!$B$2:$AE$465,8,FALSE)))</f>
        <v/>
      </c>
      <c r="AP357" s="620" t="n"/>
      <c r="AQ357" s="286" t="n"/>
      <c r="AR357" s="34">
        <f>AB357</f>
        <v/>
      </c>
      <c r="AS357" s="621">
        <f>IF(ISNA(IF(AI357="",0,AR357*VLOOKUP(AI357,Resource!$B$2:$AE$465,9,FALSE))),0,IF(AI357="",0,AR357*VLOOKUP(AI357,Resource!$B$2:$AE$465,9,FALSE)))</f>
        <v/>
      </c>
      <c r="AT357" s="620" t="n"/>
      <c r="AU357" s="286" t="n"/>
      <c r="AV357" s="620">
        <f>Z357</f>
        <v/>
      </c>
      <c r="AW357" s="72" t="n"/>
      <c r="BA357" s="620" t="n"/>
      <c r="BC357" s="620">
        <f>AO357+AS357</f>
        <v/>
      </c>
      <c r="BD357" s="620">
        <f>BH357-BC357</f>
        <v/>
      </c>
      <c r="BE357" s="479">
        <f>IF(AV357=0,"        --",BD357/BH357)</f>
        <v/>
      </c>
      <c r="BF357" s="620" t="n"/>
      <c r="BG357" s="620" t="n"/>
      <c r="BH357" s="620">
        <f>Z357+BA357+BF357</f>
        <v/>
      </c>
    </row>
    <row r="358" customFormat="1" s="34">
      <c r="A358" s="618" t="n"/>
      <c r="B358" s="619" t="n"/>
      <c r="J358" s="619" t="n"/>
      <c r="U358" s="620" t="n"/>
      <c r="X358" s="620" t="n"/>
      <c r="Y358" s="620" t="n"/>
      <c r="Z358" s="620" t="n"/>
      <c r="AA358" s="34">
        <f>T358*0.2+N358*0+O358*0.3+P358*0.5+Q358*0.6+R358*1+S358*1</f>
        <v/>
      </c>
      <c r="AB358" s="34">
        <f>T358*0.2+N358*0.2+O358*0.3+P358*0.5+Q358*0.6+R358*1+S358*1</f>
        <v/>
      </c>
      <c r="AD358" s="34">
        <f>IF($AC358&gt;0,IF(VLOOKUP($AC358,Resource!$B$2:$AE$460,6,FALSE)&gt;0,VLOOKUP($AC358,Resource!$B$2:$AE$460,6,FALSE),"--INPUT--"),"")</f>
        <v/>
      </c>
      <c r="AE358" s="34">
        <f>IF($AC358&gt;0,IF(VLOOKUP($AC358,Resource!$B$2:$AE$460,25,FALSE)&gt;0,VLOOKUP($AC358,Resource!$B$2:$AE$460,25,FALSE),"--INPUT--"),"")</f>
        <v/>
      </c>
      <c r="AG358" s="619" t="n"/>
      <c r="AH358" s="619" t="n"/>
      <c r="AJ358" s="34">
        <f>IF($AI358&gt;0,IF(VLOOKUP($AI358,Resource!$B$2:$AE$460,6,FALSE)&gt;0,VLOOKUP($AI358,Resource!$B$2:$AE$460,6,FALSE),"--INPUT--"),"")</f>
        <v/>
      </c>
      <c r="AK358" s="34">
        <f>IF($AI358&gt;0,IF(VLOOKUP($AI358,Resource!$B$2:$AE$460,25,FALSE)&gt;0,VLOOKUP($AI358,Resource!$B$2:$AE$460,25,FALSE),"--INPUT--"),"")</f>
        <v/>
      </c>
      <c r="AL358" s="619" t="n"/>
      <c r="AM358" s="619" t="n"/>
      <c r="AN358" s="34">
        <f>AA358</f>
        <v/>
      </c>
      <c r="AO358" s="621">
        <f>IF(ISNA(IF(AC358="",0,AN358*VLOOKUP(AC358,Resource!$B$2:$AE$465,8,FALSE))),0,IF(AC358="",0,AN358*VLOOKUP(AC358,Resource!$B$2:$AE$465,8,FALSE)))</f>
        <v/>
      </c>
      <c r="AP358" s="620" t="n"/>
      <c r="AQ358" s="286" t="n"/>
      <c r="AR358" s="34">
        <f>AB358</f>
        <v/>
      </c>
      <c r="AS358" s="621">
        <f>IF(ISNA(IF(AI358="",0,AR358*VLOOKUP(AI358,Resource!$B$2:$AE$465,9,FALSE))),0,IF(AI358="",0,AR358*VLOOKUP(AI358,Resource!$B$2:$AE$465,9,FALSE)))</f>
        <v/>
      </c>
      <c r="AT358" s="620" t="n"/>
      <c r="AU358" s="286" t="n"/>
      <c r="AV358" s="620">
        <f>Z358</f>
        <v/>
      </c>
      <c r="AW358" s="72" t="n"/>
      <c r="BA358" s="620" t="n"/>
      <c r="BC358" s="620">
        <f>AO358+AS358</f>
        <v/>
      </c>
      <c r="BD358" s="620">
        <f>BH358-BC358</f>
        <v/>
      </c>
      <c r="BE358" s="479">
        <f>IF(AV358=0,"        --",BD358/BH358)</f>
        <v/>
      </c>
      <c r="BF358" s="620" t="n"/>
      <c r="BG358" s="620" t="n"/>
      <c r="BH358" s="620">
        <f>Z358+BA358+BF358</f>
        <v/>
      </c>
    </row>
    <row r="359" customFormat="1" s="34">
      <c r="A359" s="618" t="n"/>
      <c r="B359" s="619" t="n"/>
      <c r="J359" s="619" t="n"/>
      <c r="U359" s="620" t="n"/>
      <c r="X359" s="620" t="n"/>
      <c r="Y359" s="620" t="n"/>
      <c r="Z359" s="620" t="n"/>
      <c r="AA359" s="34">
        <f>T359*0.2+N359*0+O359*0.3+P359*0.5+Q359*0.6+R359*1+S359*1</f>
        <v/>
      </c>
      <c r="AB359" s="34">
        <f>T359*0.2+N359*0.2+O359*0.3+P359*0.5+Q359*0.6+R359*1+S359*1</f>
        <v/>
      </c>
      <c r="AD359" s="34">
        <f>IF($AC359&gt;0,IF(VLOOKUP($AC359,Resource!$B$2:$AE$460,6,FALSE)&gt;0,VLOOKUP($AC359,Resource!$B$2:$AE$460,6,FALSE),"--INPUT--"),"")</f>
        <v/>
      </c>
      <c r="AE359" s="34">
        <f>IF($AC359&gt;0,IF(VLOOKUP($AC359,Resource!$B$2:$AE$460,25,FALSE)&gt;0,VLOOKUP($AC359,Resource!$B$2:$AE$460,25,FALSE),"--INPUT--"),"")</f>
        <v/>
      </c>
      <c r="AG359" s="619" t="n"/>
      <c r="AH359" s="619" t="n"/>
      <c r="AJ359" s="34">
        <f>IF($AI359&gt;0,IF(VLOOKUP($AI359,Resource!$B$2:$AE$460,6,FALSE)&gt;0,VLOOKUP($AI359,Resource!$B$2:$AE$460,6,FALSE),"--INPUT--"),"")</f>
        <v/>
      </c>
      <c r="AK359" s="34">
        <f>IF($AI359&gt;0,IF(VLOOKUP($AI359,Resource!$B$2:$AE$460,25,FALSE)&gt;0,VLOOKUP($AI359,Resource!$B$2:$AE$460,25,FALSE),"--INPUT--"),"")</f>
        <v/>
      </c>
      <c r="AL359" s="619" t="n"/>
      <c r="AM359" s="619" t="n"/>
      <c r="AN359" s="34">
        <f>AA359</f>
        <v/>
      </c>
      <c r="AO359" s="621">
        <f>IF(ISNA(IF(AC359="",0,AN359*VLOOKUP(AC359,Resource!$B$2:$AE$465,8,FALSE))),0,IF(AC359="",0,AN359*VLOOKUP(AC359,Resource!$B$2:$AE$465,8,FALSE)))</f>
        <v/>
      </c>
      <c r="AP359" s="620" t="n"/>
      <c r="AQ359" s="286" t="n"/>
      <c r="AR359" s="34">
        <f>AB359</f>
        <v/>
      </c>
      <c r="AS359" s="621">
        <f>IF(ISNA(IF(AI359="",0,AR359*VLOOKUP(AI359,Resource!$B$2:$AE$465,9,FALSE))),0,IF(AI359="",0,AR359*VLOOKUP(AI359,Resource!$B$2:$AE$465,9,FALSE)))</f>
        <v/>
      </c>
      <c r="AT359" s="620" t="n"/>
      <c r="AU359" s="286" t="n"/>
      <c r="AV359" s="620">
        <f>Z359</f>
        <v/>
      </c>
      <c r="AW359" s="72" t="n"/>
      <c r="BA359" s="620" t="n"/>
      <c r="BC359" s="620">
        <f>AO359+AS359</f>
        <v/>
      </c>
      <c r="BD359" s="620">
        <f>BH359-BC359</f>
        <v/>
      </c>
      <c r="BE359" s="479">
        <f>IF(AV359=0,"        --",BD359/BH359)</f>
        <v/>
      </c>
      <c r="BF359" s="620" t="n"/>
      <c r="BG359" s="620" t="n"/>
      <c r="BH359" s="620">
        <f>Z359+BA359+BF359</f>
        <v/>
      </c>
    </row>
    <row r="360" customFormat="1" s="34">
      <c r="A360" s="618" t="n"/>
      <c r="B360" s="619" t="n"/>
      <c r="J360" s="619" t="n"/>
      <c r="U360" s="620" t="n"/>
      <c r="X360" s="620" t="n"/>
      <c r="Y360" s="620" t="n"/>
      <c r="Z360" s="620" t="n"/>
      <c r="AA360" s="34">
        <f>T360*0.2+N360*0+O360*0.3+P360*0.5+Q360*0.6+R360*1+S360*1</f>
        <v/>
      </c>
      <c r="AB360" s="34">
        <f>T360*0.2+N360*0.2+O360*0.3+P360*0.5+Q360*0.6+R360*1+S360*1</f>
        <v/>
      </c>
      <c r="AD360" s="34">
        <f>IF($AC360&gt;0,IF(VLOOKUP($AC360,Resource!$B$2:$AE$460,6,FALSE)&gt;0,VLOOKUP($AC360,Resource!$B$2:$AE$460,6,FALSE),"--INPUT--"),"")</f>
        <v/>
      </c>
      <c r="AE360" s="34">
        <f>IF($AC360&gt;0,IF(VLOOKUP($AC360,Resource!$B$2:$AE$460,25,FALSE)&gt;0,VLOOKUP($AC360,Resource!$B$2:$AE$460,25,FALSE),"--INPUT--"),"")</f>
        <v/>
      </c>
      <c r="AG360" s="619" t="n"/>
      <c r="AH360" s="619" t="n"/>
      <c r="AJ360" s="34">
        <f>IF($AI360&gt;0,IF(VLOOKUP($AI360,Resource!$B$2:$AE$460,6,FALSE)&gt;0,VLOOKUP($AI360,Resource!$B$2:$AE$460,6,FALSE),"--INPUT--"),"")</f>
        <v/>
      </c>
      <c r="AK360" s="34">
        <f>IF($AI360&gt;0,IF(VLOOKUP($AI360,Resource!$B$2:$AE$460,25,FALSE)&gt;0,VLOOKUP($AI360,Resource!$B$2:$AE$460,25,FALSE),"--INPUT--"),"")</f>
        <v/>
      </c>
      <c r="AL360" s="619" t="n"/>
      <c r="AM360" s="619" t="n"/>
      <c r="AN360" s="34">
        <f>AA360</f>
        <v/>
      </c>
      <c r="AO360" s="621">
        <f>IF(ISNA(IF(AC360="",0,AN360*VLOOKUP(AC360,Resource!$B$2:$AE$465,8,FALSE))),0,IF(AC360="",0,AN360*VLOOKUP(AC360,Resource!$B$2:$AE$465,8,FALSE)))</f>
        <v/>
      </c>
      <c r="AP360" s="620" t="n"/>
      <c r="AQ360" s="286" t="n"/>
      <c r="AR360" s="34">
        <f>AB360</f>
        <v/>
      </c>
      <c r="AS360" s="621">
        <f>IF(ISNA(IF(AI360="",0,AR360*VLOOKUP(AI360,Resource!$B$2:$AE$465,9,FALSE))),0,IF(AI360="",0,AR360*VLOOKUP(AI360,Resource!$B$2:$AE$465,9,FALSE)))</f>
        <v/>
      </c>
      <c r="AT360" s="620" t="n"/>
      <c r="AU360" s="286" t="n"/>
      <c r="AV360" s="620">
        <f>Z360</f>
        <v/>
      </c>
      <c r="AW360" s="72" t="n"/>
      <c r="BA360" s="620" t="n"/>
      <c r="BC360" s="620">
        <f>AO360+AS360</f>
        <v/>
      </c>
      <c r="BD360" s="620">
        <f>BH360-BC360</f>
        <v/>
      </c>
      <c r="BE360" s="479">
        <f>IF(AV360=0,"        --",BD360/BH360)</f>
        <v/>
      </c>
      <c r="BF360" s="620" t="n"/>
      <c r="BG360" s="620" t="n"/>
      <c r="BH360" s="620">
        <f>Z360+BA360+BF360</f>
        <v/>
      </c>
    </row>
    <row r="361" customFormat="1" s="34">
      <c r="A361" s="618" t="n"/>
      <c r="B361" s="619" t="n"/>
      <c r="J361" s="619" t="n"/>
      <c r="U361" s="620" t="n"/>
      <c r="X361" s="620" t="n"/>
      <c r="Y361" s="620" t="n"/>
      <c r="Z361" s="620" t="n"/>
      <c r="AA361" s="34">
        <f>T361*0.2+N361*0+O361*0.3+P361*0.5+Q361*0.6+R361*1+S361*1</f>
        <v/>
      </c>
      <c r="AB361" s="34">
        <f>T361*0.2+N361*0.2+O361*0.3+P361*0.5+Q361*0.6+R361*1+S361*1</f>
        <v/>
      </c>
      <c r="AD361" s="34">
        <f>IF($AC361&gt;0,IF(VLOOKUP($AC361,Resource!$B$2:$AE$460,6,FALSE)&gt;0,VLOOKUP($AC361,Resource!$B$2:$AE$460,6,FALSE),"--INPUT--"),"")</f>
        <v/>
      </c>
      <c r="AE361" s="34">
        <f>IF($AC361&gt;0,IF(VLOOKUP($AC361,Resource!$B$2:$AE$460,25,FALSE)&gt;0,VLOOKUP($AC361,Resource!$B$2:$AE$460,25,FALSE),"--INPUT--"),"")</f>
        <v/>
      </c>
      <c r="AG361" s="619" t="n"/>
      <c r="AH361" s="619" t="n"/>
      <c r="AJ361" s="34">
        <f>IF($AI361&gt;0,IF(VLOOKUP($AI361,Resource!$B$2:$AE$460,6,FALSE)&gt;0,VLOOKUP($AI361,Resource!$B$2:$AE$460,6,FALSE),"--INPUT--"),"")</f>
        <v/>
      </c>
      <c r="AK361" s="34">
        <f>IF($AI361&gt;0,IF(VLOOKUP($AI361,Resource!$B$2:$AE$460,25,FALSE)&gt;0,VLOOKUP($AI361,Resource!$B$2:$AE$460,25,FALSE),"--INPUT--"),"")</f>
        <v/>
      </c>
      <c r="AL361" s="619" t="n"/>
      <c r="AM361" s="619" t="n"/>
      <c r="AN361" s="34">
        <f>AA361</f>
        <v/>
      </c>
      <c r="AO361" s="621">
        <f>IF(ISNA(IF(AC361="",0,AN361*VLOOKUP(AC361,Resource!$B$2:$AE$465,8,FALSE))),0,IF(AC361="",0,AN361*VLOOKUP(AC361,Resource!$B$2:$AE$465,8,FALSE)))</f>
        <v/>
      </c>
      <c r="AP361" s="620" t="n"/>
      <c r="AQ361" s="286" t="n"/>
      <c r="AR361" s="34">
        <f>AB361</f>
        <v/>
      </c>
      <c r="AS361" s="621">
        <f>IF(ISNA(IF(AI361="",0,AR361*VLOOKUP(AI361,Resource!$B$2:$AE$465,9,FALSE))),0,IF(AI361="",0,AR361*VLOOKUP(AI361,Resource!$B$2:$AE$465,9,FALSE)))</f>
        <v/>
      </c>
      <c r="AT361" s="620" t="n"/>
      <c r="AU361" s="286" t="n"/>
      <c r="AV361" s="620">
        <f>Z361</f>
        <v/>
      </c>
      <c r="AW361" s="72" t="n"/>
      <c r="BA361" s="620" t="n"/>
      <c r="BC361" s="620">
        <f>AO361+AS361</f>
        <v/>
      </c>
      <c r="BD361" s="620">
        <f>BH361-BC361</f>
        <v/>
      </c>
      <c r="BE361" s="479">
        <f>IF(AV361=0,"        --",BD361/BH361)</f>
        <v/>
      </c>
      <c r="BF361" s="620" t="n"/>
      <c r="BG361" s="620" t="n"/>
      <c r="BH361" s="620">
        <f>Z361+BA361+BF361</f>
        <v/>
      </c>
    </row>
    <row r="362" customFormat="1" s="34">
      <c r="A362" s="618" t="n"/>
      <c r="B362" s="619" t="n"/>
      <c r="J362" s="619" t="n"/>
      <c r="U362" s="620" t="n"/>
      <c r="X362" s="620" t="n"/>
      <c r="Y362" s="620" t="n"/>
      <c r="Z362" s="620" t="n"/>
      <c r="AA362" s="34">
        <f>T362*0.2+N362*0+O362*0.3+P362*0.5+Q362*0.6+R362*1+S362*1</f>
        <v/>
      </c>
      <c r="AB362" s="34">
        <f>T362*0.2+N362*0.2+O362*0.3+P362*0.5+Q362*0.6+R362*1+S362*1</f>
        <v/>
      </c>
      <c r="AD362" s="34">
        <f>IF($AC362&gt;0,IF(VLOOKUP($AC362,Resource!$B$2:$AE$460,6,FALSE)&gt;0,VLOOKUP($AC362,Resource!$B$2:$AE$460,6,FALSE),"--INPUT--"),"")</f>
        <v/>
      </c>
      <c r="AE362" s="34">
        <f>IF($AC362&gt;0,IF(VLOOKUP($AC362,Resource!$B$2:$AE$460,25,FALSE)&gt;0,VLOOKUP($AC362,Resource!$B$2:$AE$460,25,FALSE),"--INPUT--"),"")</f>
        <v/>
      </c>
      <c r="AG362" s="619" t="n"/>
      <c r="AH362" s="619" t="n"/>
      <c r="AJ362" s="34">
        <f>IF($AI362&gt;0,IF(VLOOKUP($AI362,Resource!$B$2:$AE$460,6,FALSE)&gt;0,VLOOKUP($AI362,Resource!$B$2:$AE$460,6,FALSE),"--INPUT--"),"")</f>
        <v/>
      </c>
      <c r="AK362" s="34">
        <f>IF($AI362&gt;0,IF(VLOOKUP($AI362,Resource!$B$2:$AE$460,25,FALSE)&gt;0,VLOOKUP($AI362,Resource!$B$2:$AE$460,25,FALSE),"--INPUT--"),"")</f>
        <v/>
      </c>
      <c r="AL362" s="619" t="n"/>
      <c r="AM362" s="619" t="n"/>
      <c r="AN362" s="34">
        <f>AA362</f>
        <v/>
      </c>
      <c r="AO362" s="621">
        <f>IF(ISNA(IF(AC362="",0,AN362*VLOOKUP(AC362,Resource!$B$2:$AE$465,8,FALSE))),0,IF(AC362="",0,AN362*VLOOKUP(AC362,Resource!$B$2:$AE$465,8,FALSE)))</f>
        <v/>
      </c>
      <c r="AP362" s="620" t="n"/>
      <c r="AQ362" s="286" t="n"/>
      <c r="AR362" s="34">
        <f>AB362</f>
        <v/>
      </c>
      <c r="AS362" s="621">
        <f>IF(ISNA(IF(AI362="",0,AR362*VLOOKUP(AI362,Resource!$B$2:$AE$465,9,FALSE))),0,IF(AI362="",0,AR362*VLOOKUP(AI362,Resource!$B$2:$AE$465,9,FALSE)))</f>
        <v/>
      </c>
      <c r="AT362" s="620" t="n"/>
      <c r="AU362" s="286" t="n"/>
      <c r="AV362" s="620">
        <f>Z362</f>
        <v/>
      </c>
      <c r="AW362" s="72" t="n"/>
      <c r="BA362" s="620" t="n"/>
      <c r="BC362" s="620">
        <f>AO362+AS362</f>
        <v/>
      </c>
      <c r="BD362" s="620">
        <f>BH362-BC362</f>
        <v/>
      </c>
      <c r="BE362" s="479">
        <f>IF(AV362=0,"        --",BD362/BH362)</f>
        <v/>
      </c>
      <c r="BF362" s="620" t="n"/>
      <c r="BG362" s="620" t="n"/>
      <c r="BH362" s="620">
        <f>Z362+BA362+BF362</f>
        <v/>
      </c>
    </row>
    <row r="363" customFormat="1" s="34">
      <c r="A363" s="618" t="n"/>
      <c r="B363" s="619" t="n"/>
      <c r="J363" s="619" t="n"/>
      <c r="U363" s="620" t="n"/>
      <c r="X363" s="620" t="n"/>
      <c r="Y363" s="620" t="n"/>
      <c r="Z363" s="620" t="n"/>
      <c r="AA363" s="34">
        <f>T363*0.2+N363*0+O363*0.3+P363*0.5+Q363*0.6+R363*1+S363*1</f>
        <v/>
      </c>
      <c r="AB363" s="34">
        <f>T363*0.2+N363*0.2+O363*0.3+P363*0.5+Q363*0.6+R363*1+S363*1</f>
        <v/>
      </c>
      <c r="AD363" s="34">
        <f>IF($AC363&gt;0,IF(VLOOKUP($AC363,Resource!$B$2:$AE$460,6,FALSE)&gt;0,VLOOKUP($AC363,Resource!$B$2:$AE$460,6,FALSE),"--INPUT--"),"")</f>
        <v/>
      </c>
      <c r="AE363" s="34">
        <f>IF($AC363&gt;0,IF(VLOOKUP($AC363,Resource!$B$2:$AE$460,25,FALSE)&gt;0,VLOOKUP($AC363,Resource!$B$2:$AE$460,25,FALSE),"--INPUT--"),"")</f>
        <v/>
      </c>
      <c r="AG363" s="619" t="n"/>
      <c r="AH363" s="619" t="n"/>
      <c r="AJ363" s="34">
        <f>IF($AI363&gt;0,IF(VLOOKUP($AI363,Resource!$B$2:$AE$460,6,FALSE)&gt;0,VLOOKUP($AI363,Resource!$B$2:$AE$460,6,FALSE),"--INPUT--"),"")</f>
        <v/>
      </c>
      <c r="AK363" s="34">
        <f>IF($AI363&gt;0,IF(VLOOKUP($AI363,Resource!$B$2:$AE$460,25,FALSE)&gt;0,VLOOKUP($AI363,Resource!$B$2:$AE$460,25,FALSE),"--INPUT--"),"")</f>
        <v/>
      </c>
      <c r="AL363" s="619" t="n"/>
      <c r="AM363" s="619" t="n"/>
      <c r="AN363" s="34">
        <f>AA363</f>
        <v/>
      </c>
      <c r="AO363" s="621">
        <f>IF(ISNA(IF(AC363="",0,AN363*VLOOKUP(AC363,Resource!$B$2:$AE$465,8,FALSE))),0,IF(AC363="",0,AN363*VLOOKUP(AC363,Resource!$B$2:$AE$465,8,FALSE)))</f>
        <v/>
      </c>
      <c r="AP363" s="620" t="n"/>
      <c r="AQ363" s="286" t="n"/>
      <c r="AR363" s="34">
        <f>AB363</f>
        <v/>
      </c>
      <c r="AS363" s="621">
        <f>IF(ISNA(IF(AI363="",0,AR363*VLOOKUP(AI363,Resource!$B$2:$AE$465,9,FALSE))),0,IF(AI363="",0,AR363*VLOOKUP(AI363,Resource!$B$2:$AE$465,9,FALSE)))</f>
        <v/>
      </c>
      <c r="AT363" s="620" t="n"/>
      <c r="AU363" s="286" t="n"/>
      <c r="AV363" s="620">
        <f>Z363</f>
        <v/>
      </c>
      <c r="AW363" s="72" t="n"/>
      <c r="BA363" s="620" t="n"/>
      <c r="BC363" s="620">
        <f>AO363+AS363</f>
        <v/>
      </c>
      <c r="BD363" s="620">
        <f>BH363-BC363</f>
        <v/>
      </c>
      <c r="BE363" s="479">
        <f>IF(AV363=0,"        --",BD363/BH363)</f>
        <v/>
      </c>
      <c r="BF363" s="620" t="n"/>
      <c r="BG363" s="620" t="n"/>
      <c r="BH363" s="620">
        <f>Z363+BA363+BF363</f>
        <v/>
      </c>
    </row>
    <row r="364" customFormat="1" s="34">
      <c r="A364" s="618" t="n"/>
      <c r="B364" s="619" t="n"/>
      <c r="J364" s="619" t="n"/>
      <c r="U364" s="620" t="n"/>
      <c r="X364" s="620" t="n"/>
      <c r="Y364" s="620" t="n"/>
      <c r="Z364" s="620" t="n"/>
      <c r="AA364" s="34">
        <f>T364*0.2+N364*0+O364*0.3+P364*0.5+Q364*0.6+R364*1+S364*1</f>
        <v/>
      </c>
      <c r="AB364" s="34">
        <f>T364*0.2+N364*0.2+O364*0.3+P364*0.5+Q364*0.6+R364*1+S364*1</f>
        <v/>
      </c>
      <c r="AD364" s="34">
        <f>IF($AC364&gt;0,IF(VLOOKUP($AC364,Resource!$B$2:$AE$460,6,FALSE)&gt;0,VLOOKUP($AC364,Resource!$B$2:$AE$460,6,FALSE),"--INPUT--"),"")</f>
        <v/>
      </c>
      <c r="AE364" s="34">
        <f>IF($AC364&gt;0,IF(VLOOKUP($AC364,Resource!$B$2:$AE$460,25,FALSE)&gt;0,VLOOKUP($AC364,Resource!$B$2:$AE$460,25,FALSE),"--INPUT--"),"")</f>
        <v/>
      </c>
      <c r="AG364" s="619" t="n"/>
      <c r="AH364" s="619" t="n"/>
      <c r="AJ364" s="34">
        <f>IF($AI364&gt;0,IF(VLOOKUP($AI364,Resource!$B$2:$AE$460,6,FALSE)&gt;0,VLOOKUP($AI364,Resource!$B$2:$AE$460,6,FALSE),"--INPUT--"),"")</f>
        <v/>
      </c>
      <c r="AK364" s="34">
        <f>IF($AI364&gt;0,IF(VLOOKUP($AI364,Resource!$B$2:$AE$460,25,FALSE)&gt;0,VLOOKUP($AI364,Resource!$B$2:$AE$460,25,FALSE),"--INPUT--"),"")</f>
        <v/>
      </c>
      <c r="AL364" s="619" t="n"/>
      <c r="AM364" s="619" t="n"/>
      <c r="AN364" s="34">
        <f>AA364</f>
        <v/>
      </c>
      <c r="AO364" s="621">
        <f>IF(ISNA(IF(AC364="",0,AN364*VLOOKUP(AC364,Resource!$B$2:$AE$465,8,FALSE))),0,IF(AC364="",0,AN364*VLOOKUP(AC364,Resource!$B$2:$AE$465,8,FALSE)))</f>
        <v/>
      </c>
      <c r="AP364" s="620" t="n"/>
      <c r="AQ364" s="286" t="n"/>
      <c r="AR364" s="34">
        <f>AB364</f>
        <v/>
      </c>
      <c r="AS364" s="621">
        <f>IF(ISNA(IF(AI364="",0,AR364*VLOOKUP(AI364,Resource!$B$2:$AE$465,9,FALSE))),0,IF(AI364="",0,AR364*VLOOKUP(AI364,Resource!$B$2:$AE$465,9,FALSE)))</f>
        <v/>
      </c>
      <c r="AT364" s="620" t="n"/>
      <c r="AU364" s="286" t="n"/>
      <c r="AV364" s="620">
        <f>Z364</f>
        <v/>
      </c>
      <c r="AW364" s="72" t="n"/>
      <c r="BA364" s="620" t="n"/>
      <c r="BC364" s="620">
        <f>AO364+AS364</f>
        <v/>
      </c>
      <c r="BD364" s="620">
        <f>BH364-BC364</f>
        <v/>
      </c>
      <c r="BE364" s="479">
        <f>IF(AV364=0,"        --",BD364/BH364)</f>
        <v/>
      </c>
      <c r="BF364" s="620" t="n"/>
      <c r="BG364" s="620" t="n"/>
      <c r="BH364" s="620">
        <f>Z364+BA364+BF364</f>
        <v/>
      </c>
    </row>
    <row r="365" customFormat="1" s="34">
      <c r="A365" s="618" t="n"/>
      <c r="B365" s="619" t="n"/>
      <c r="J365" s="619" t="n"/>
      <c r="U365" s="620" t="n"/>
      <c r="X365" s="620" t="n"/>
      <c r="Y365" s="620" t="n"/>
      <c r="Z365" s="620" t="n"/>
      <c r="AA365" s="34">
        <f>T365*0.2+N365*0+O365*0.3+P365*0.5+Q365*0.6+R365*1+S365*1</f>
        <v/>
      </c>
      <c r="AB365" s="34">
        <f>T365*0.2+N365*0.2+O365*0.3+P365*0.5+Q365*0.6+R365*1+S365*1</f>
        <v/>
      </c>
      <c r="AD365" s="34">
        <f>IF($AC365&gt;0,IF(VLOOKUP($AC365,Resource!$B$2:$AE$460,6,FALSE)&gt;0,VLOOKUP($AC365,Resource!$B$2:$AE$460,6,FALSE),"--INPUT--"),"")</f>
        <v/>
      </c>
      <c r="AE365" s="34">
        <f>IF($AC365&gt;0,IF(VLOOKUP($AC365,Resource!$B$2:$AE$460,25,FALSE)&gt;0,VLOOKUP($AC365,Resource!$B$2:$AE$460,25,FALSE),"--INPUT--"),"")</f>
        <v/>
      </c>
      <c r="AG365" s="619" t="n"/>
      <c r="AH365" s="619" t="n"/>
      <c r="AJ365" s="34">
        <f>IF($AI365&gt;0,IF(VLOOKUP($AI365,Resource!$B$2:$AE$460,6,FALSE)&gt;0,VLOOKUP($AI365,Resource!$B$2:$AE$460,6,FALSE),"--INPUT--"),"")</f>
        <v/>
      </c>
      <c r="AK365" s="34">
        <f>IF($AI365&gt;0,IF(VLOOKUP($AI365,Resource!$B$2:$AE$460,25,FALSE)&gt;0,VLOOKUP($AI365,Resource!$B$2:$AE$460,25,FALSE),"--INPUT--"),"")</f>
        <v/>
      </c>
      <c r="AL365" s="619" t="n"/>
      <c r="AM365" s="619" t="n"/>
      <c r="AN365" s="34">
        <f>AA365</f>
        <v/>
      </c>
      <c r="AO365" s="621">
        <f>IF(ISNA(IF(AC365="",0,AN365*VLOOKUP(AC365,Resource!$B$2:$AE$465,8,FALSE))),0,IF(AC365="",0,AN365*VLOOKUP(AC365,Resource!$B$2:$AE$465,8,FALSE)))</f>
        <v/>
      </c>
      <c r="AP365" s="620" t="n"/>
      <c r="AQ365" s="286" t="n"/>
      <c r="AR365" s="34">
        <f>AB365</f>
        <v/>
      </c>
      <c r="AS365" s="621">
        <f>IF(ISNA(IF(AI365="",0,AR365*VLOOKUP(AI365,Resource!$B$2:$AE$465,9,FALSE))),0,IF(AI365="",0,AR365*VLOOKUP(AI365,Resource!$B$2:$AE$465,9,FALSE)))</f>
        <v/>
      </c>
      <c r="AT365" s="620" t="n"/>
      <c r="AU365" s="286" t="n"/>
      <c r="AV365" s="620">
        <f>Z365</f>
        <v/>
      </c>
      <c r="AW365" s="72" t="n"/>
      <c r="BA365" s="620" t="n"/>
      <c r="BC365" s="620">
        <f>AO365+AS365</f>
        <v/>
      </c>
      <c r="BD365" s="620">
        <f>BH365-BC365</f>
        <v/>
      </c>
      <c r="BE365" s="479">
        <f>IF(AV365=0,"        --",BD365/BH365)</f>
        <v/>
      </c>
      <c r="BF365" s="620" t="n"/>
      <c r="BG365" s="620" t="n"/>
      <c r="BH365" s="620">
        <f>Z365+BA365+BF365</f>
        <v/>
      </c>
    </row>
    <row r="366" customFormat="1" s="34">
      <c r="A366" s="618" t="n"/>
      <c r="B366" s="619" t="n"/>
      <c r="J366" s="619" t="n"/>
      <c r="U366" s="620" t="n"/>
      <c r="X366" s="620" t="n"/>
      <c r="Y366" s="620" t="n"/>
      <c r="Z366" s="620" t="n"/>
      <c r="AA366" s="34">
        <f>T366*0.2+N366*0+O366*0.3+P366*0.5+Q366*0.6+R366*1+S366*1</f>
        <v/>
      </c>
      <c r="AB366" s="34">
        <f>T366*0.2+N366*0.2+O366*0.3+P366*0.5+Q366*0.6+R366*1+S366*1</f>
        <v/>
      </c>
      <c r="AD366" s="34">
        <f>IF($AC366&gt;0,IF(VLOOKUP($AC366,Resource!$B$2:$AE$460,6,FALSE)&gt;0,VLOOKUP($AC366,Resource!$B$2:$AE$460,6,FALSE),"--INPUT--"),"")</f>
        <v/>
      </c>
      <c r="AE366" s="34">
        <f>IF($AC366&gt;0,IF(VLOOKUP($AC366,Resource!$B$2:$AE$460,25,FALSE)&gt;0,VLOOKUP($AC366,Resource!$B$2:$AE$460,25,FALSE),"--INPUT--"),"")</f>
        <v/>
      </c>
      <c r="AG366" s="619" t="n"/>
      <c r="AH366" s="619" t="n"/>
      <c r="AJ366" s="34">
        <f>IF($AI366&gt;0,IF(VLOOKUP($AI366,Resource!$B$2:$AE$460,6,FALSE)&gt;0,VLOOKUP($AI366,Resource!$B$2:$AE$460,6,FALSE),"--INPUT--"),"")</f>
        <v/>
      </c>
      <c r="AK366" s="34">
        <f>IF($AI366&gt;0,IF(VLOOKUP($AI366,Resource!$B$2:$AE$460,25,FALSE)&gt;0,VLOOKUP($AI366,Resource!$B$2:$AE$460,25,FALSE),"--INPUT--"),"")</f>
        <v/>
      </c>
      <c r="AL366" s="619" t="n"/>
      <c r="AM366" s="619" t="n"/>
      <c r="AN366" s="34">
        <f>AA366</f>
        <v/>
      </c>
      <c r="AO366" s="621">
        <f>IF(ISNA(IF(AC366="",0,AN366*VLOOKUP(AC366,Resource!$B$2:$AE$465,8,FALSE))),0,IF(AC366="",0,AN366*VLOOKUP(AC366,Resource!$B$2:$AE$465,8,FALSE)))</f>
        <v/>
      </c>
      <c r="AP366" s="620" t="n"/>
      <c r="AQ366" s="286" t="n"/>
      <c r="AR366" s="34">
        <f>AB366</f>
        <v/>
      </c>
      <c r="AS366" s="621">
        <f>IF(ISNA(IF(AI366="",0,AR366*VLOOKUP(AI366,Resource!$B$2:$AE$465,9,FALSE))),0,IF(AI366="",0,AR366*VLOOKUP(AI366,Resource!$B$2:$AE$465,9,FALSE)))</f>
        <v/>
      </c>
      <c r="AT366" s="620" t="n"/>
      <c r="AU366" s="286" t="n"/>
      <c r="AV366" s="620">
        <f>Z366</f>
        <v/>
      </c>
      <c r="AW366" s="72" t="n"/>
      <c r="BA366" s="620" t="n"/>
      <c r="BC366" s="620">
        <f>AO366+AS366</f>
        <v/>
      </c>
      <c r="BD366" s="620">
        <f>BH366-BC366</f>
        <v/>
      </c>
      <c r="BE366" s="479">
        <f>IF(AV366=0,"        --",BD366/BH366)</f>
        <v/>
      </c>
      <c r="BF366" s="620" t="n"/>
      <c r="BG366" s="620" t="n"/>
      <c r="BH366" s="620">
        <f>Z366+BA366+BF366</f>
        <v/>
      </c>
    </row>
    <row r="367" customFormat="1" s="34">
      <c r="A367" s="618" t="n"/>
      <c r="B367" s="619" t="n"/>
      <c r="J367" s="619" t="n"/>
      <c r="U367" s="620" t="n"/>
      <c r="X367" s="620" t="n"/>
      <c r="Y367" s="620" t="n"/>
      <c r="Z367" s="620" t="n"/>
      <c r="AA367" s="34">
        <f>T367*0.2+N367*0+O367*0.3+P367*0.5+Q367*0.6+R367*1+S367*1</f>
        <v/>
      </c>
      <c r="AB367" s="34">
        <f>T367*0.2+N367*0.2+O367*0.3+P367*0.5+Q367*0.6+R367*1+S367*1</f>
        <v/>
      </c>
      <c r="AD367" s="34">
        <f>IF($AC367&gt;0,IF(VLOOKUP($AC367,Resource!$B$2:$AE$460,6,FALSE)&gt;0,VLOOKUP($AC367,Resource!$B$2:$AE$460,6,FALSE),"--INPUT--"),"")</f>
        <v/>
      </c>
      <c r="AE367" s="34">
        <f>IF($AC367&gt;0,IF(VLOOKUP($AC367,Resource!$B$2:$AE$460,25,FALSE)&gt;0,VLOOKUP($AC367,Resource!$B$2:$AE$460,25,FALSE),"--INPUT--"),"")</f>
        <v/>
      </c>
      <c r="AG367" s="619" t="n"/>
      <c r="AH367" s="619" t="n"/>
      <c r="AJ367" s="34">
        <f>IF($AI367&gt;0,IF(VLOOKUP($AI367,Resource!$B$2:$AE$460,6,FALSE)&gt;0,VLOOKUP($AI367,Resource!$B$2:$AE$460,6,FALSE),"--INPUT--"),"")</f>
        <v/>
      </c>
      <c r="AK367" s="34">
        <f>IF($AI367&gt;0,IF(VLOOKUP($AI367,Resource!$B$2:$AE$460,25,FALSE)&gt;0,VLOOKUP($AI367,Resource!$B$2:$AE$460,25,FALSE),"--INPUT--"),"")</f>
        <v/>
      </c>
      <c r="AL367" s="619" t="n"/>
      <c r="AM367" s="619" t="n"/>
      <c r="AN367" s="34">
        <f>AA367</f>
        <v/>
      </c>
      <c r="AO367" s="621">
        <f>IF(ISNA(IF(AC367="",0,AN367*VLOOKUP(AC367,Resource!$B$2:$AE$465,8,FALSE))),0,IF(AC367="",0,AN367*VLOOKUP(AC367,Resource!$B$2:$AE$465,8,FALSE)))</f>
        <v/>
      </c>
      <c r="AP367" s="620" t="n"/>
      <c r="AQ367" s="286" t="n"/>
      <c r="AR367" s="34">
        <f>AB367</f>
        <v/>
      </c>
      <c r="AS367" s="621">
        <f>IF(ISNA(IF(AI367="",0,AR367*VLOOKUP(AI367,Resource!$B$2:$AE$465,9,FALSE))),0,IF(AI367="",0,AR367*VLOOKUP(AI367,Resource!$B$2:$AE$465,9,FALSE)))</f>
        <v/>
      </c>
      <c r="AT367" s="620" t="n"/>
      <c r="AU367" s="286" t="n"/>
      <c r="AV367" s="620">
        <f>Z367</f>
        <v/>
      </c>
      <c r="AW367" s="72" t="n"/>
      <c r="BA367" s="620" t="n"/>
      <c r="BC367" s="620">
        <f>AO367+AS367</f>
        <v/>
      </c>
      <c r="BD367" s="620">
        <f>BH367-BC367</f>
        <v/>
      </c>
      <c r="BE367" s="479">
        <f>IF(AV367=0,"        --",BD367/BH367)</f>
        <v/>
      </c>
      <c r="BF367" s="620" t="n"/>
      <c r="BG367" s="620" t="n"/>
      <c r="BH367" s="620">
        <f>Z367+BA367+BF367</f>
        <v/>
      </c>
    </row>
    <row r="368" customFormat="1" s="34">
      <c r="A368" s="618" t="n"/>
      <c r="B368" s="619" t="n"/>
      <c r="J368" s="619" t="n"/>
      <c r="U368" s="620" t="n"/>
      <c r="X368" s="620" t="n"/>
      <c r="Y368" s="620" t="n"/>
      <c r="Z368" s="620" t="n"/>
      <c r="AA368" s="34">
        <f>T368*0.2+N368*0+O368*0.3+P368*0.5+Q368*0.6+R368*1+S368*1</f>
        <v/>
      </c>
      <c r="AB368" s="34">
        <f>T368*0.2+N368*0.2+O368*0.3+P368*0.5+Q368*0.6+R368*1+S368*1</f>
        <v/>
      </c>
      <c r="AD368" s="34">
        <f>IF($AC368&gt;0,IF(VLOOKUP($AC368,Resource!$B$2:$AE$460,6,FALSE)&gt;0,VLOOKUP($AC368,Resource!$B$2:$AE$460,6,FALSE),"--INPUT--"),"")</f>
        <v/>
      </c>
      <c r="AE368" s="34">
        <f>IF($AC368&gt;0,IF(VLOOKUP($AC368,Resource!$B$2:$AE$460,25,FALSE)&gt;0,VLOOKUP($AC368,Resource!$B$2:$AE$460,25,FALSE),"--INPUT--"),"")</f>
        <v/>
      </c>
      <c r="AG368" s="619" t="n"/>
      <c r="AH368" s="619" t="n"/>
      <c r="AJ368" s="34">
        <f>IF($AI368&gt;0,IF(VLOOKUP($AI368,Resource!$B$2:$AE$460,6,FALSE)&gt;0,VLOOKUP($AI368,Resource!$B$2:$AE$460,6,FALSE),"--INPUT--"),"")</f>
        <v/>
      </c>
      <c r="AK368" s="34">
        <f>IF($AI368&gt;0,IF(VLOOKUP($AI368,Resource!$B$2:$AE$460,25,FALSE)&gt;0,VLOOKUP($AI368,Resource!$B$2:$AE$460,25,FALSE),"--INPUT--"),"")</f>
        <v/>
      </c>
      <c r="AL368" s="619" t="n"/>
      <c r="AM368" s="619" t="n"/>
      <c r="AN368" s="34">
        <f>AA368</f>
        <v/>
      </c>
      <c r="AO368" s="621">
        <f>IF(ISNA(IF(AC368="",0,AN368*VLOOKUP(AC368,Resource!$B$2:$AE$465,8,FALSE))),0,IF(AC368="",0,AN368*VLOOKUP(AC368,Resource!$B$2:$AE$465,8,FALSE)))</f>
        <v/>
      </c>
      <c r="AP368" s="620" t="n"/>
      <c r="AQ368" s="286" t="n"/>
      <c r="AR368" s="34">
        <f>AB368</f>
        <v/>
      </c>
      <c r="AS368" s="621">
        <f>IF(ISNA(IF(AI368="",0,AR368*VLOOKUP(AI368,Resource!$B$2:$AE$465,9,FALSE))),0,IF(AI368="",0,AR368*VLOOKUP(AI368,Resource!$B$2:$AE$465,9,FALSE)))</f>
        <v/>
      </c>
      <c r="AT368" s="620" t="n"/>
      <c r="AU368" s="286" t="n"/>
      <c r="AV368" s="620">
        <f>Z368</f>
        <v/>
      </c>
      <c r="AW368" s="72" t="n"/>
      <c r="BA368" s="620" t="n"/>
      <c r="BC368" s="620">
        <f>AO368+AS368</f>
        <v/>
      </c>
      <c r="BD368" s="620">
        <f>BH368-BC368</f>
        <v/>
      </c>
      <c r="BE368" s="479">
        <f>IF(AV368=0,"        --",BD368/BH368)</f>
        <v/>
      </c>
      <c r="BF368" s="620" t="n"/>
      <c r="BG368" s="620" t="n"/>
      <c r="BH368" s="620">
        <f>Z368+BA368+BF368</f>
        <v/>
      </c>
    </row>
    <row r="369" customFormat="1" s="34">
      <c r="A369" s="618" t="n"/>
      <c r="B369" s="619" t="n"/>
      <c r="J369" s="619" t="n"/>
      <c r="U369" s="620" t="n"/>
      <c r="X369" s="620" t="n"/>
      <c r="Y369" s="620" t="n"/>
      <c r="Z369" s="620" t="n"/>
      <c r="AA369" s="34">
        <f>T369*0.2+N369*0+O369*0.3+P369*0.5+Q369*0.6+R369*1+S369*1</f>
        <v/>
      </c>
      <c r="AB369" s="34">
        <f>T369*0.2+N369*0.2+O369*0.3+P369*0.5+Q369*0.6+R369*1+S369*1</f>
        <v/>
      </c>
      <c r="AD369" s="34">
        <f>IF($AC369&gt;0,IF(VLOOKUP($AC369,Resource!$B$2:$AE$460,6,FALSE)&gt;0,VLOOKUP($AC369,Resource!$B$2:$AE$460,6,FALSE),"--INPUT--"),"")</f>
        <v/>
      </c>
      <c r="AE369" s="34">
        <f>IF($AC369&gt;0,IF(VLOOKUP($AC369,Resource!$B$2:$AE$460,25,FALSE)&gt;0,VLOOKUP($AC369,Resource!$B$2:$AE$460,25,FALSE),"--INPUT--"),"")</f>
        <v/>
      </c>
      <c r="AG369" s="619" t="n"/>
      <c r="AH369" s="619" t="n"/>
      <c r="AJ369" s="34">
        <f>IF($AI369&gt;0,IF(VLOOKUP($AI369,Resource!$B$2:$AE$460,6,FALSE)&gt;0,VLOOKUP($AI369,Resource!$B$2:$AE$460,6,FALSE),"--INPUT--"),"")</f>
        <v/>
      </c>
      <c r="AK369" s="34">
        <f>IF($AI369&gt;0,IF(VLOOKUP($AI369,Resource!$B$2:$AE$460,25,FALSE)&gt;0,VLOOKUP($AI369,Resource!$B$2:$AE$460,25,FALSE),"--INPUT--"),"")</f>
        <v/>
      </c>
      <c r="AL369" s="619" t="n"/>
      <c r="AM369" s="619" t="n"/>
      <c r="AN369" s="34">
        <f>AA369</f>
        <v/>
      </c>
      <c r="AO369" s="621">
        <f>IF(ISNA(IF(AC369="",0,AN369*VLOOKUP(AC369,Resource!$B$2:$AE$465,8,FALSE))),0,IF(AC369="",0,AN369*VLOOKUP(AC369,Resource!$B$2:$AE$465,8,FALSE)))</f>
        <v/>
      </c>
      <c r="AP369" s="620" t="n"/>
      <c r="AQ369" s="286" t="n"/>
      <c r="AR369" s="34">
        <f>AB369</f>
        <v/>
      </c>
      <c r="AS369" s="621">
        <f>IF(ISNA(IF(AI369="",0,AR369*VLOOKUP(AI369,Resource!$B$2:$AE$465,9,FALSE))),0,IF(AI369="",0,AR369*VLOOKUP(AI369,Resource!$B$2:$AE$465,9,FALSE)))</f>
        <v/>
      </c>
      <c r="AT369" s="620" t="n"/>
      <c r="AU369" s="286" t="n"/>
      <c r="AV369" s="620">
        <f>Z369</f>
        <v/>
      </c>
      <c r="AW369" s="72" t="n"/>
      <c r="BA369" s="620" t="n"/>
      <c r="BC369" s="620">
        <f>AO369+AS369</f>
        <v/>
      </c>
      <c r="BD369" s="620">
        <f>BH369-BC369</f>
        <v/>
      </c>
      <c r="BE369" s="479">
        <f>IF(AV369=0,"        --",BD369/BH369)</f>
        <v/>
      </c>
      <c r="BF369" s="620" t="n"/>
      <c r="BG369" s="620" t="n"/>
      <c r="BH369" s="620">
        <f>Z369+BA369+BF369</f>
        <v/>
      </c>
    </row>
    <row r="370" customFormat="1" s="34">
      <c r="A370" s="618" t="n"/>
      <c r="B370" s="619" t="n"/>
      <c r="J370" s="619" t="n"/>
      <c r="U370" s="620" t="n"/>
      <c r="X370" s="620" t="n"/>
      <c r="Y370" s="620" t="n"/>
      <c r="Z370" s="620" t="n"/>
      <c r="AA370" s="34">
        <f>T370*0.2+N370*0+O370*0.3+P370*0.5+Q370*0.6+R370*1+S370*1</f>
        <v/>
      </c>
      <c r="AB370" s="34">
        <f>T370*0.2+N370*0.2+O370*0.3+P370*0.5+Q370*0.6+R370*1+S370*1</f>
        <v/>
      </c>
      <c r="AD370" s="34">
        <f>IF($AC370&gt;0,IF(VLOOKUP($AC370,Resource!$B$2:$AE$460,6,FALSE)&gt;0,VLOOKUP($AC370,Resource!$B$2:$AE$460,6,FALSE),"--INPUT--"),"")</f>
        <v/>
      </c>
      <c r="AE370" s="34">
        <f>IF($AC370&gt;0,IF(VLOOKUP($AC370,Resource!$B$2:$AE$460,25,FALSE)&gt;0,VLOOKUP($AC370,Resource!$B$2:$AE$460,25,FALSE),"--INPUT--"),"")</f>
        <v/>
      </c>
      <c r="AG370" s="619" t="n"/>
      <c r="AH370" s="619" t="n"/>
      <c r="AJ370" s="34">
        <f>IF($AI370&gt;0,IF(VLOOKUP($AI370,Resource!$B$2:$AE$460,6,FALSE)&gt;0,VLOOKUP($AI370,Resource!$B$2:$AE$460,6,FALSE),"--INPUT--"),"")</f>
        <v/>
      </c>
      <c r="AK370" s="34">
        <f>IF($AI370&gt;0,IF(VLOOKUP($AI370,Resource!$B$2:$AE$460,25,FALSE)&gt;0,VLOOKUP($AI370,Resource!$B$2:$AE$460,25,FALSE),"--INPUT--"),"")</f>
        <v/>
      </c>
      <c r="AL370" s="619" t="n"/>
      <c r="AM370" s="619" t="n"/>
      <c r="AN370" s="34">
        <f>AA370</f>
        <v/>
      </c>
      <c r="AO370" s="621">
        <f>IF(ISNA(IF(AC370="",0,AN370*VLOOKUP(AC370,Resource!$B$2:$AE$465,8,FALSE))),0,IF(AC370="",0,AN370*VLOOKUP(AC370,Resource!$B$2:$AE$465,8,FALSE)))</f>
        <v/>
      </c>
      <c r="AP370" s="620" t="n"/>
      <c r="AQ370" s="286" t="n"/>
      <c r="AR370" s="34">
        <f>AB370</f>
        <v/>
      </c>
      <c r="AS370" s="621">
        <f>IF(ISNA(IF(AI370="",0,AR370*VLOOKUP(AI370,Resource!$B$2:$AE$465,9,FALSE))),0,IF(AI370="",0,AR370*VLOOKUP(AI370,Resource!$B$2:$AE$465,9,FALSE)))</f>
        <v/>
      </c>
      <c r="AT370" s="620" t="n"/>
      <c r="AU370" s="286" t="n"/>
      <c r="AV370" s="620">
        <f>Z370</f>
        <v/>
      </c>
      <c r="AW370" s="72" t="n"/>
      <c r="BA370" s="620" t="n"/>
      <c r="BC370" s="620">
        <f>AO370+AS370</f>
        <v/>
      </c>
      <c r="BD370" s="620">
        <f>BH370-BC370</f>
        <v/>
      </c>
      <c r="BE370" s="479">
        <f>IF(AV370=0,"        --",BD370/BH370)</f>
        <v/>
      </c>
      <c r="BF370" s="620" t="n"/>
      <c r="BG370" s="620" t="n"/>
      <c r="BH370" s="620">
        <f>Z370+BA370+BF370</f>
        <v/>
      </c>
    </row>
    <row r="371" customFormat="1" s="34">
      <c r="A371" s="618" t="n"/>
      <c r="B371" s="619" t="n"/>
      <c r="J371" s="619" t="n"/>
      <c r="U371" s="620" t="n"/>
      <c r="X371" s="620" t="n"/>
      <c r="Y371" s="620" t="n"/>
      <c r="Z371" s="620" t="n"/>
      <c r="AA371" s="34">
        <f>T371*0.2+N371*0+O371*0.3+P371*0.5+Q371*0.6+R371*1+S371*1</f>
        <v/>
      </c>
      <c r="AB371" s="34">
        <f>T371*0.2+N371*0.2+O371*0.3+P371*0.5+Q371*0.6+R371*1+S371*1</f>
        <v/>
      </c>
      <c r="AD371" s="34">
        <f>IF($AC371&gt;0,IF(VLOOKUP($AC371,Resource!$B$2:$AE$460,6,FALSE)&gt;0,VLOOKUP($AC371,Resource!$B$2:$AE$460,6,FALSE),"--INPUT--"),"")</f>
        <v/>
      </c>
      <c r="AE371" s="34">
        <f>IF($AC371&gt;0,IF(VLOOKUP($AC371,Resource!$B$2:$AE$460,25,FALSE)&gt;0,VLOOKUP($AC371,Resource!$B$2:$AE$460,25,FALSE),"--INPUT--"),"")</f>
        <v/>
      </c>
      <c r="AG371" s="619" t="n"/>
      <c r="AH371" s="619" t="n"/>
      <c r="AJ371" s="34">
        <f>IF($AI371&gt;0,IF(VLOOKUP($AI371,Resource!$B$2:$AE$460,6,FALSE)&gt;0,VLOOKUP($AI371,Resource!$B$2:$AE$460,6,FALSE),"--INPUT--"),"")</f>
        <v/>
      </c>
      <c r="AK371" s="34">
        <f>IF($AI371&gt;0,IF(VLOOKUP($AI371,Resource!$B$2:$AE$460,25,FALSE)&gt;0,VLOOKUP($AI371,Resource!$B$2:$AE$460,25,FALSE),"--INPUT--"),"")</f>
        <v/>
      </c>
      <c r="AL371" s="619" t="n"/>
      <c r="AM371" s="619" t="n"/>
      <c r="AN371" s="34">
        <f>AA371</f>
        <v/>
      </c>
      <c r="AO371" s="621">
        <f>IF(ISNA(IF(AC371="",0,AN371*VLOOKUP(AC371,Resource!$B$2:$AE$465,8,FALSE))),0,IF(AC371="",0,AN371*VLOOKUP(AC371,Resource!$B$2:$AE$465,8,FALSE)))</f>
        <v/>
      </c>
      <c r="AP371" s="620" t="n"/>
      <c r="AQ371" s="286" t="n"/>
      <c r="AR371" s="34">
        <f>AB371</f>
        <v/>
      </c>
      <c r="AS371" s="621">
        <f>IF(ISNA(IF(AI371="",0,AR371*VLOOKUP(AI371,Resource!$B$2:$AE$465,9,FALSE))),0,IF(AI371="",0,AR371*VLOOKUP(AI371,Resource!$B$2:$AE$465,9,FALSE)))</f>
        <v/>
      </c>
      <c r="AT371" s="620" t="n"/>
      <c r="AU371" s="286" t="n"/>
      <c r="AV371" s="620">
        <f>Z371</f>
        <v/>
      </c>
      <c r="AW371" s="72" t="n"/>
      <c r="BA371" s="620" t="n"/>
      <c r="BC371" s="620">
        <f>AO371+AS371</f>
        <v/>
      </c>
      <c r="BD371" s="620">
        <f>BH371-BC371</f>
        <v/>
      </c>
      <c r="BE371" s="479">
        <f>IF(AV371=0,"        --",BD371/BH371)</f>
        <v/>
      </c>
      <c r="BF371" s="620" t="n"/>
      <c r="BG371" s="620" t="n"/>
      <c r="BH371" s="620">
        <f>Z371+BA371+BF371</f>
        <v/>
      </c>
    </row>
    <row r="372" customFormat="1" s="34">
      <c r="A372" s="618" t="n"/>
      <c r="B372" s="619" t="n"/>
      <c r="J372" s="619" t="n"/>
      <c r="U372" s="620" t="n"/>
      <c r="X372" s="620" t="n"/>
      <c r="Y372" s="620" t="n"/>
      <c r="Z372" s="620" t="n"/>
      <c r="AA372" s="34">
        <f>T372*0.2+N372*0+O372*0.3+P372*0.5+Q372*0.6+R372*1+S372*1</f>
        <v/>
      </c>
      <c r="AB372" s="34">
        <f>T372*0.2+N372*0.2+O372*0.3+P372*0.5+Q372*0.6+R372*1+S372*1</f>
        <v/>
      </c>
      <c r="AD372" s="34">
        <f>IF($AC372&gt;0,IF(VLOOKUP($AC372,Resource!$B$2:$AE$460,6,FALSE)&gt;0,VLOOKUP($AC372,Resource!$B$2:$AE$460,6,FALSE),"--INPUT--"),"")</f>
        <v/>
      </c>
      <c r="AE372" s="34">
        <f>IF($AC372&gt;0,IF(VLOOKUP($AC372,Resource!$B$2:$AE$460,25,FALSE)&gt;0,VLOOKUP($AC372,Resource!$B$2:$AE$460,25,FALSE),"--INPUT--"),"")</f>
        <v/>
      </c>
      <c r="AG372" s="619" t="n"/>
      <c r="AH372" s="619" t="n"/>
      <c r="AJ372" s="34">
        <f>IF($AI372&gt;0,IF(VLOOKUP($AI372,Resource!$B$2:$AE$460,6,FALSE)&gt;0,VLOOKUP($AI372,Resource!$B$2:$AE$460,6,FALSE),"--INPUT--"),"")</f>
        <v/>
      </c>
      <c r="AK372" s="34">
        <f>IF($AI372&gt;0,IF(VLOOKUP($AI372,Resource!$B$2:$AE$460,25,FALSE)&gt;0,VLOOKUP($AI372,Resource!$B$2:$AE$460,25,FALSE),"--INPUT--"),"")</f>
        <v/>
      </c>
      <c r="AL372" s="619" t="n"/>
      <c r="AM372" s="619" t="n"/>
      <c r="AN372" s="34">
        <f>AA372</f>
        <v/>
      </c>
      <c r="AO372" s="621">
        <f>IF(ISNA(IF(AC372="",0,AN372*VLOOKUP(AC372,Resource!$B$2:$AE$465,8,FALSE))),0,IF(AC372="",0,AN372*VLOOKUP(AC372,Resource!$B$2:$AE$465,8,FALSE)))</f>
        <v/>
      </c>
      <c r="AP372" s="620" t="n"/>
      <c r="AQ372" s="286" t="n"/>
      <c r="AR372" s="34">
        <f>AB372</f>
        <v/>
      </c>
      <c r="AS372" s="621">
        <f>IF(ISNA(IF(AI372="",0,AR372*VLOOKUP(AI372,Resource!$B$2:$AE$465,9,FALSE))),0,IF(AI372="",0,AR372*VLOOKUP(AI372,Resource!$B$2:$AE$465,9,FALSE)))</f>
        <v/>
      </c>
      <c r="AT372" s="620" t="n"/>
      <c r="AU372" s="286" t="n"/>
      <c r="AV372" s="620">
        <f>Z372</f>
        <v/>
      </c>
      <c r="AW372" s="72" t="n"/>
      <c r="BA372" s="620" t="n"/>
      <c r="BC372" s="620">
        <f>AO372+AS372</f>
        <v/>
      </c>
      <c r="BD372" s="620">
        <f>BH372-BC372</f>
        <v/>
      </c>
      <c r="BE372" s="479">
        <f>IF(AV372=0,"        --",BD372/BH372)</f>
        <v/>
      </c>
      <c r="BF372" s="620" t="n"/>
      <c r="BG372" s="620" t="n"/>
      <c r="BH372" s="620">
        <f>Z372+BA372+BF372</f>
        <v/>
      </c>
    </row>
    <row r="373" customFormat="1" s="34">
      <c r="A373" s="618" t="n"/>
      <c r="B373" s="619" t="n"/>
      <c r="J373" s="619" t="n"/>
      <c r="U373" s="620" t="n"/>
      <c r="X373" s="620" t="n"/>
      <c r="Y373" s="620" t="n"/>
      <c r="Z373" s="620" t="n"/>
      <c r="AA373" s="34">
        <f>T373*0.2+N373*0+O373*0.3+P373*0.5+Q373*0.6+R373*1+S373*1</f>
        <v/>
      </c>
      <c r="AB373" s="34">
        <f>T373*0.2+N373*0.2+O373*0.3+P373*0.5+Q373*0.6+R373*1+S373*1</f>
        <v/>
      </c>
      <c r="AD373" s="34">
        <f>IF($AC373&gt;0,IF(VLOOKUP($AC373,Resource!$B$2:$AE$460,6,FALSE)&gt;0,VLOOKUP($AC373,Resource!$B$2:$AE$460,6,FALSE),"--INPUT--"),"")</f>
        <v/>
      </c>
      <c r="AE373" s="34">
        <f>IF($AC373&gt;0,IF(VLOOKUP($AC373,Resource!$B$2:$AE$460,25,FALSE)&gt;0,VLOOKUP($AC373,Resource!$B$2:$AE$460,25,FALSE),"--INPUT--"),"")</f>
        <v/>
      </c>
      <c r="AG373" s="619" t="n"/>
      <c r="AH373" s="619" t="n"/>
      <c r="AJ373" s="34">
        <f>IF($AI373&gt;0,IF(VLOOKUP($AI373,Resource!$B$2:$AE$460,6,FALSE)&gt;0,VLOOKUP($AI373,Resource!$B$2:$AE$460,6,FALSE),"--INPUT--"),"")</f>
        <v/>
      </c>
      <c r="AK373" s="34">
        <f>IF($AI373&gt;0,IF(VLOOKUP($AI373,Resource!$B$2:$AE$460,25,FALSE)&gt;0,VLOOKUP($AI373,Resource!$B$2:$AE$460,25,FALSE),"--INPUT--"),"")</f>
        <v/>
      </c>
      <c r="AL373" s="619" t="n"/>
      <c r="AM373" s="619" t="n"/>
      <c r="AN373" s="34">
        <f>AA373</f>
        <v/>
      </c>
      <c r="AO373" s="621">
        <f>IF(ISNA(IF(AC373="",0,AN373*VLOOKUP(AC373,Resource!$B$2:$AE$465,8,FALSE))),0,IF(AC373="",0,AN373*VLOOKUP(AC373,Resource!$B$2:$AE$465,8,FALSE)))</f>
        <v/>
      </c>
      <c r="AP373" s="620" t="n"/>
      <c r="AQ373" s="286" t="n"/>
      <c r="AR373" s="34">
        <f>AB373</f>
        <v/>
      </c>
      <c r="AS373" s="621">
        <f>IF(ISNA(IF(AI373="",0,AR373*VLOOKUP(AI373,Resource!$B$2:$AE$465,9,FALSE))),0,IF(AI373="",0,AR373*VLOOKUP(AI373,Resource!$B$2:$AE$465,9,FALSE)))</f>
        <v/>
      </c>
      <c r="AT373" s="620" t="n"/>
      <c r="AU373" s="286" t="n"/>
      <c r="AV373" s="620">
        <f>Z373</f>
        <v/>
      </c>
      <c r="AW373" s="72" t="n"/>
      <c r="BA373" s="620" t="n"/>
      <c r="BC373" s="620">
        <f>AO373+AS373</f>
        <v/>
      </c>
      <c r="BD373" s="620">
        <f>BH373-BC373</f>
        <v/>
      </c>
      <c r="BE373" s="479">
        <f>IF(AV373=0,"        --",BD373/BH373)</f>
        <v/>
      </c>
      <c r="BF373" s="620" t="n"/>
      <c r="BG373" s="620" t="n"/>
      <c r="BH373" s="620">
        <f>Z373+BA373+BF373</f>
        <v/>
      </c>
    </row>
    <row r="374" customFormat="1" s="34">
      <c r="A374" s="618" t="n"/>
      <c r="B374" s="619" t="n"/>
      <c r="J374" s="619" t="n"/>
      <c r="U374" s="620" t="n"/>
      <c r="X374" s="620" t="n"/>
      <c r="Y374" s="620" t="n"/>
      <c r="Z374" s="620" t="n"/>
      <c r="AA374" s="34">
        <f>T374*0.2+N374*0+O374*0.3+P374*0.5+Q374*0.6+R374*1+S374*1</f>
        <v/>
      </c>
      <c r="AB374" s="34">
        <f>T374*0.2+N374*0.2+O374*0.3+P374*0.5+Q374*0.6+R374*1+S374*1</f>
        <v/>
      </c>
      <c r="AD374" s="34">
        <f>IF($AC374&gt;0,IF(VLOOKUP($AC374,Resource!$B$2:$AE$460,6,FALSE)&gt;0,VLOOKUP($AC374,Resource!$B$2:$AE$460,6,FALSE),"--INPUT--"),"")</f>
        <v/>
      </c>
      <c r="AE374" s="34">
        <f>IF($AC374&gt;0,IF(VLOOKUP($AC374,Resource!$B$2:$AE$460,25,FALSE)&gt;0,VLOOKUP($AC374,Resource!$B$2:$AE$460,25,FALSE),"--INPUT--"),"")</f>
        <v/>
      </c>
      <c r="AG374" s="619" t="n"/>
      <c r="AH374" s="619" t="n"/>
      <c r="AJ374" s="34">
        <f>IF($AI374&gt;0,IF(VLOOKUP($AI374,Resource!$B$2:$AE$460,6,FALSE)&gt;0,VLOOKUP($AI374,Resource!$B$2:$AE$460,6,FALSE),"--INPUT--"),"")</f>
        <v/>
      </c>
      <c r="AK374" s="34">
        <f>IF($AI374&gt;0,IF(VLOOKUP($AI374,Resource!$B$2:$AE$460,25,FALSE)&gt;0,VLOOKUP($AI374,Resource!$B$2:$AE$460,25,FALSE),"--INPUT--"),"")</f>
        <v/>
      </c>
      <c r="AL374" s="619" t="n"/>
      <c r="AM374" s="619" t="n"/>
      <c r="AN374" s="34">
        <f>AA374</f>
        <v/>
      </c>
      <c r="AO374" s="621">
        <f>IF(ISNA(IF(AC374="",0,AN374*VLOOKUP(AC374,Resource!$B$2:$AE$465,8,FALSE))),0,IF(AC374="",0,AN374*VLOOKUP(AC374,Resource!$B$2:$AE$465,8,FALSE)))</f>
        <v/>
      </c>
      <c r="AP374" s="620" t="n"/>
      <c r="AQ374" s="286" t="n"/>
      <c r="AR374" s="34">
        <f>AB374</f>
        <v/>
      </c>
      <c r="AS374" s="621">
        <f>IF(ISNA(IF(AI374="",0,AR374*VLOOKUP(AI374,Resource!$B$2:$AE$465,9,FALSE))),0,IF(AI374="",0,AR374*VLOOKUP(AI374,Resource!$B$2:$AE$465,9,FALSE)))</f>
        <v/>
      </c>
      <c r="AT374" s="620" t="n"/>
      <c r="AU374" s="286" t="n"/>
      <c r="AV374" s="620">
        <f>Z374</f>
        <v/>
      </c>
      <c r="AW374" s="72" t="n"/>
      <c r="BA374" s="620" t="n"/>
      <c r="BC374" s="620">
        <f>AO374+AS374</f>
        <v/>
      </c>
      <c r="BD374" s="620">
        <f>BH374-BC374</f>
        <v/>
      </c>
      <c r="BE374" s="479">
        <f>IF(AV374=0,"        --",BD374/BH374)</f>
        <v/>
      </c>
      <c r="BF374" s="620" t="n"/>
      <c r="BG374" s="620" t="n"/>
      <c r="BH374" s="620">
        <f>Z374+BA374+BF374</f>
        <v/>
      </c>
    </row>
    <row r="375" customFormat="1" s="34">
      <c r="A375" s="618" t="n"/>
      <c r="B375" s="619" t="n"/>
      <c r="J375" s="619" t="n"/>
      <c r="U375" s="620" t="n"/>
      <c r="X375" s="620" t="n"/>
      <c r="Y375" s="620" t="n"/>
      <c r="Z375" s="620" t="n"/>
      <c r="AA375" s="34">
        <f>T375*0.2+N375*0+O375*0.3+P375*0.5+Q375*0.6+R375*1+S375*1</f>
        <v/>
      </c>
      <c r="AB375" s="34">
        <f>T375*0.2+N375*0.2+O375*0.3+P375*0.5+Q375*0.6+R375*1+S375*1</f>
        <v/>
      </c>
      <c r="AD375" s="34">
        <f>IF($AC375&gt;0,IF(VLOOKUP($AC375,Resource!$B$2:$AE$460,6,FALSE)&gt;0,VLOOKUP($AC375,Resource!$B$2:$AE$460,6,FALSE),"--INPUT--"),"")</f>
        <v/>
      </c>
      <c r="AE375" s="34">
        <f>IF($AC375&gt;0,IF(VLOOKUP($AC375,Resource!$B$2:$AE$460,25,FALSE)&gt;0,VLOOKUP($AC375,Resource!$B$2:$AE$460,25,FALSE),"--INPUT--"),"")</f>
        <v/>
      </c>
      <c r="AG375" s="619" t="n"/>
      <c r="AH375" s="619" t="n"/>
      <c r="AJ375" s="34">
        <f>IF($AI375&gt;0,IF(VLOOKUP($AI375,Resource!$B$2:$AE$460,6,FALSE)&gt;0,VLOOKUP($AI375,Resource!$B$2:$AE$460,6,FALSE),"--INPUT--"),"")</f>
        <v/>
      </c>
      <c r="AK375" s="34">
        <f>IF($AI375&gt;0,IF(VLOOKUP($AI375,Resource!$B$2:$AE$460,25,FALSE)&gt;0,VLOOKUP($AI375,Resource!$B$2:$AE$460,25,FALSE),"--INPUT--"),"")</f>
        <v/>
      </c>
      <c r="AL375" s="619" t="n"/>
      <c r="AM375" s="619" t="n"/>
      <c r="AN375" s="34">
        <f>AA375</f>
        <v/>
      </c>
      <c r="AO375" s="621">
        <f>IF(ISNA(IF(AC375="",0,AN375*VLOOKUP(AC375,Resource!$B$2:$AE$465,8,FALSE))),0,IF(AC375="",0,AN375*VLOOKUP(AC375,Resource!$B$2:$AE$465,8,FALSE)))</f>
        <v/>
      </c>
      <c r="AP375" s="620" t="n"/>
      <c r="AQ375" s="286" t="n"/>
      <c r="AR375" s="34">
        <f>AB375</f>
        <v/>
      </c>
      <c r="AS375" s="621">
        <f>IF(ISNA(IF(AI375="",0,AR375*VLOOKUP(AI375,Resource!$B$2:$AE$465,9,FALSE))),0,IF(AI375="",0,AR375*VLOOKUP(AI375,Resource!$B$2:$AE$465,9,FALSE)))</f>
        <v/>
      </c>
      <c r="AT375" s="620" t="n"/>
      <c r="AU375" s="286" t="n"/>
      <c r="AV375" s="620">
        <f>Z375</f>
        <v/>
      </c>
      <c r="AW375" s="72" t="n"/>
      <c r="BA375" s="620" t="n"/>
      <c r="BC375" s="620">
        <f>AO375+AS375</f>
        <v/>
      </c>
      <c r="BD375" s="620">
        <f>BH375-BC375</f>
        <v/>
      </c>
      <c r="BE375" s="479">
        <f>IF(AV375=0,"        --",BD375/BH375)</f>
        <v/>
      </c>
      <c r="BF375" s="620" t="n"/>
      <c r="BG375" s="620" t="n"/>
      <c r="BH375" s="620">
        <f>Z375+BA375+BF375</f>
        <v/>
      </c>
    </row>
    <row r="376" customFormat="1" s="34">
      <c r="A376" s="618" t="n"/>
      <c r="B376" s="619" t="n"/>
      <c r="J376" s="619" t="n"/>
      <c r="U376" s="620" t="n"/>
      <c r="X376" s="620" t="n"/>
      <c r="Y376" s="620" t="n"/>
      <c r="Z376" s="620" t="n"/>
      <c r="AA376" s="34">
        <f>T376*0.2+N376*0+O376*0.3+P376*0.5+Q376*0.6+R376*1+S376*1</f>
        <v/>
      </c>
      <c r="AB376" s="34">
        <f>T376*0.2+N376*0.2+O376*0.3+P376*0.5+Q376*0.6+R376*1+S376*1</f>
        <v/>
      </c>
      <c r="AD376" s="34">
        <f>IF($AC376&gt;0,IF(VLOOKUP($AC376,Resource!$B$2:$AE$460,6,FALSE)&gt;0,VLOOKUP($AC376,Resource!$B$2:$AE$460,6,FALSE),"--INPUT--"),"")</f>
        <v/>
      </c>
      <c r="AE376" s="34">
        <f>IF($AC376&gt;0,IF(VLOOKUP($AC376,Resource!$B$2:$AE$460,25,FALSE)&gt;0,VLOOKUP($AC376,Resource!$B$2:$AE$460,25,FALSE),"--INPUT--"),"")</f>
        <v/>
      </c>
      <c r="AG376" s="619" t="n"/>
      <c r="AH376" s="619" t="n"/>
      <c r="AJ376" s="34">
        <f>IF($AI376&gt;0,IF(VLOOKUP($AI376,Resource!$B$2:$AE$460,6,FALSE)&gt;0,VLOOKUP($AI376,Resource!$B$2:$AE$460,6,FALSE),"--INPUT--"),"")</f>
        <v/>
      </c>
      <c r="AK376" s="34">
        <f>IF($AI376&gt;0,IF(VLOOKUP($AI376,Resource!$B$2:$AE$460,25,FALSE)&gt;0,VLOOKUP($AI376,Resource!$B$2:$AE$460,25,FALSE),"--INPUT--"),"")</f>
        <v/>
      </c>
      <c r="AL376" s="619" t="n"/>
      <c r="AM376" s="619" t="n"/>
      <c r="AN376" s="34">
        <f>AA376</f>
        <v/>
      </c>
      <c r="AO376" s="621">
        <f>IF(ISNA(IF(AC376="",0,AN376*VLOOKUP(AC376,Resource!$B$2:$AE$465,8,FALSE))),0,IF(AC376="",0,AN376*VLOOKUP(AC376,Resource!$B$2:$AE$465,8,FALSE)))</f>
        <v/>
      </c>
      <c r="AP376" s="620" t="n"/>
      <c r="AQ376" s="286" t="n"/>
      <c r="AR376" s="34">
        <f>AB376</f>
        <v/>
      </c>
      <c r="AS376" s="621">
        <f>IF(ISNA(IF(AI376="",0,AR376*VLOOKUP(AI376,Resource!$B$2:$AE$465,9,FALSE))),0,IF(AI376="",0,AR376*VLOOKUP(AI376,Resource!$B$2:$AE$465,9,FALSE)))</f>
        <v/>
      </c>
      <c r="AT376" s="620" t="n"/>
      <c r="AU376" s="286" t="n"/>
      <c r="AV376" s="620">
        <f>Z376</f>
        <v/>
      </c>
      <c r="AW376" s="72" t="n"/>
      <c r="BA376" s="620" t="n"/>
      <c r="BC376" s="620">
        <f>AO376+AS376</f>
        <v/>
      </c>
      <c r="BD376" s="620">
        <f>BH376-BC376</f>
        <v/>
      </c>
      <c r="BE376" s="479">
        <f>IF(AV376=0,"        --",BD376/BH376)</f>
        <v/>
      </c>
      <c r="BF376" s="620" t="n"/>
      <c r="BG376" s="620" t="n"/>
      <c r="BH376" s="620">
        <f>Z376+BA376+BF376</f>
        <v/>
      </c>
    </row>
    <row r="377" customFormat="1" s="34">
      <c r="A377" s="618" t="n"/>
      <c r="B377" s="619" t="n"/>
      <c r="J377" s="619" t="n"/>
      <c r="U377" s="620" t="n"/>
      <c r="X377" s="620" t="n"/>
      <c r="Y377" s="620" t="n"/>
      <c r="Z377" s="620" t="n"/>
      <c r="AA377" s="34">
        <f>T377*0.2+N377*0+O377*0.3+P377*0.5+Q377*0.6+R377*1+S377*1</f>
        <v/>
      </c>
      <c r="AB377" s="34">
        <f>T377*0.2+N377*0.2+O377*0.3+P377*0.5+Q377*0.6+R377*1+S377*1</f>
        <v/>
      </c>
      <c r="AD377" s="34">
        <f>IF($AC377&gt;0,IF(VLOOKUP($AC377,Resource!$B$2:$AE$460,6,FALSE)&gt;0,VLOOKUP($AC377,Resource!$B$2:$AE$460,6,FALSE),"--INPUT--"),"")</f>
        <v/>
      </c>
      <c r="AE377" s="34">
        <f>IF($AC377&gt;0,IF(VLOOKUP($AC377,Resource!$B$2:$AE$460,25,FALSE)&gt;0,VLOOKUP($AC377,Resource!$B$2:$AE$460,25,FALSE),"--INPUT--"),"")</f>
        <v/>
      </c>
      <c r="AG377" s="619" t="n"/>
      <c r="AH377" s="619" t="n"/>
      <c r="AJ377" s="34">
        <f>IF($AI377&gt;0,IF(VLOOKUP($AI377,Resource!$B$2:$AE$460,6,FALSE)&gt;0,VLOOKUP($AI377,Resource!$B$2:$AE$460,6,FALSE),"--INPUT--"),"")</f>
        <v/>
      </c>
      <c r="AK377" s="34">
        <f>IF($AI377&gt;0,IF(VLOOKUP($AI377,Resource!$B$2:$AE$460,25,FALSE)&gt;0,VLOOKUP($AI377,Resource!$B$2:$AE$460,25,FALSE),"--INPUT--"),"")</f>
        <v/>
      </c>
      <c r="AL377" s="619" t="n"/>
      <c r="AM377" s="619" t="n"/>
      <c r="AN377" s="34">
        <f>AA377</f>
        <v/>
      </c>
      <c r="AO377" s="621">
        <f>IF(ISNA(IF(AC377="",0,AN377*VLOOKUP(AC377,Resource!$B$2:$AE$465,8,FALSE))),0,IF(AC377="",0,AN377*VLOOKUP(AC377,Resource!$B$2:$AE$465,8,FALSE)))</f>
        <v/>
      </c>
      <c r="AP377" s="620" t="n"/>
      <c r="AQ377" s="286" t="n"/>
      <c r="AR377" s="34">
        <f>AB377</f>
        <v/>
      </c>
      <c r="AS377" s="621">
        <f>IF(ISNA(IF(AI377="",0,AR377*VLOOKUP(AI377,Resource!$B$2:$AE$465,9,FALSE))),0,IF(AI377="",0,AR377*VLOOKUP(AI377,Resource!$B$2:$AE$465,9,FALSE)))</f>
        <v/>
      </c>
      <c r="AT377" s="620" t="n"/>
      <c r="AU377" s="286" t="n"/>
      <c r="AV377" s="620">
        <f>Z377</f>
        <v/>
      </c>
      <c r="AW377" s="72" t="n"/>
      <c r="BA377" s="620" t="n"/>
      <c r="BC377" s="620">
        <f>AO377+AS377</f>
        <v/>
      </c>
      <c r="BD377" s="620">
        <f>BH377-BC377</f>
        <v/>
      </c>
      <c r="BE377" s="479">
        <f>IF(AV377=0,"        --",BD377/BH377)</f>
        <v/>
      </c>
      <c r="BF377" s="620" t="n"/>
      <c r="BG377" s="620" t="n"/>
      <c r="BH377" s="620">
        <f>Z377+BA377+BF377</f>
        <v/>
      </c>
    </row>
    <row r="378" customFormat="1" s="34">
      <c r="A378" s="618" t="n"/>
      <c r="B378" s="619" t="n"/>
      <c r="J378" s="619" t="n"/>
      <c r="U378" s="620" t="n"/>
      <c r="X378" s="620" t="n"/>
      <c r="Y378" s="620" t="n"/>
      <c r="Z378" s="620" t="n"/>
      <c r="AA378" s="34">
        <f>T378*0.2+N378*0+O378*0.3+P378*0.5+Q378*0.6+R378*1+S378*1</f>
        <v/>
      </c>
      <c r="AB378" s="34">
        <f>T378*0.2+N378*0.2+O378*0.3+P378*0.5+Q378*0.6+R378*1+S378*1</f>
        <v/>
      </c>
      <c r="AD378" s="34">
        <f>IF($AC378&gt;0,IF(VLOOKUP($AC378,Resource!$B$2:$AE$460,6,FALSE)&gt;0,VLOOKUP($AC378,Resource!$B$2:$AE$460,6,FALSE),"--INPUT--"),"")</f>
        <v/>
      </c>
      <c r="AE378" s="34">
        <f>IF($AC378&gt;0,IF(VLOOKUP($AC378,Resource!$B$2:$AE$460,25,FALSE)&gt;0,VLOOKUP($AC378,Resource!$B$2:$AE$460,25,FALSE),"--INPUT--"),"")</f>
        <v/>
      </c>
      <c r="AG378" s="619" t="n"/>
      <c r="AH378" s="619" t="n"/>
      <c r="AJ378" s="34">
        <f>IF($AI378&gt;0,IF(VLOOKUP($AI378,Resource!$B$2:$AE$460,6,FALSE)&gt;0,VLOOKUP($AI378,Resource!$B$2:$AE$460,6,FALSE),"--INPUT--"),"")</f>
        <v/>
      </c>
      <c r="AK378" s="34">
        <f>IF($AI378&gt;0,IF(VLOOKUP($AI378,Resource!$B$2:$AE$460,25,FALSE)&gt;0,VLOOKUP($AI378,Resource!$B$2:$AE$460,25,FALSE),"--INPUT--"),"")</f>
        <v/>
      </c>
      <c r="AL378" s="619" t="n"/>
      <c r="AM378" s="619" t="n"/>
      <c r="AN378" s="34">
        <f>AA378</f>
        <v/>
      </c>
      <c r="AO378" s="621">
        <f>IF(ISNA(IF(AC378="",0,AN378*VLOOKUP(AC378,Resource!$B$2:$AE$465,8,FALSE))),0,IF(AC378="",0,AN378*VLOOKUP(AC378,Resource!$B$2:$AE$465,8,FALSE)))</f>
        <v/>
      </c>
      <c r="AP378" s="620" t="n"/>
      <c r="AQ378" s="286" t="n"/>
      <c r="AR378" s="34">
        <f>AB378</f>
        <v/>
      </c>
      <c r="AS378" s="621">
        <f>IF(ISNA(IF(AI378="",0,AR378*VLOOKUP(AI378,Resource!$B$2:$AE$465,9,FALSE))),0,IF(AI378="",0,AR378*VLOOKUP(AI378,Resource!$B$2:$AE$465,9,FALSE)))</f>
        <v/>
      </c>
      <c r="AT378" s="620" t="n"/>
      <c r="AU378" s="286" t="n"/>
      <c r="AV378" s="620">
        <f>Z378</f>
        <v/>
      </c>
      <c r="AW378" s="72" t="n"/>
      <c r="BA378" s="620" t="n"/>
      <c r="BC378" s="620">
        <f>AO378+AS378</f>
        <v/>
      </c>
      <c r="BD378" s="620">
        <f>BH378-BC378</f>
        <v/>
      </c>
      <c r="BE378" s="479">
        <f>IF(AV378=0,"        --",BD378/BH378)</f>
        <v/>
      </c>
      <c r="BF378" s="620" t="n"/>
      <c r="BG378" s="620" t="n"/>
      <c r="BH378" s="620">
        <f>Z378+BA378+BF378</f>
        <v/>
      </c>
    </row>
    <row r="379" customFormat="1" s="34">
      <c r="A379" s="618" t="n"/>
      <c r="B379" s="619" t="n"/>
      <c r="J379" s="619" t="n"/>
      <c r="U379" s="620" t="n"/>
      <c r="X379" s="620" t="n"/>
      <c r="Y379" s="620" t="n"/>
      <c r="Z379" s="620" t="n"/>
      <c r="AA379" s="34">
        <f>T379*0.2+N379*0+O379*0.3+P379*0.5+Q379*0.6+R379*1+S379*1</f>
        <v/>
      </c>
      <c r="AB379" s="34">
        <f>T379*0.2+N379*0.2+O379*0.3+P379*0.5+Q379*0.6+R379*1+S379*1</f>
        <v/>
      </c>
      <c r="AD379" s="34">
        <f>IF($AC379&gt;0,IF(VLOOKUP($AC379,Resource!$B$2:$AE$460,6,FALSE)&gt;0,VLOOKUP($AC379,Resource!$B$2:$AE$460,6,FALSE),"--INPUT--"),"")</f>
        <v/>
      </c>
      <c r="AE379" s="34">
        <f>IF($AC379&gt;0,IF(VLOOKUP($AC379,Resource!$B$2:$AE$460,25,FALSE)&gt;0,VLOOKUP($AC379,Resource!$B$2:$AE$460,25,FALSE),"--INPUT--"),"")</f>
        <v/>
      </c>
      <c r="AG379" s="619" t="n"/>
      <c r="AH379" s="619" t="n"/>
      <c r="AJ379" s="34">
        <f>IF($AI379&gt;0,IF(VLOOKUP($AI379,Resource!$B$2:$AE$460,6,FALSE)&gt;0,VLOOKUP($AI379,Resource!$B$2:$AE$460,6,FALSE),"--INPUT--"),"")</f>
        <v/>
      </c>
      <c r="AK379" s="34">
        <f>IF($AI379&gt;0,IF(VLOOKUP($AI379,Resource!$B$2:$AE$460,25,FALSE)&gt;0,VLOOKUP($AI379,Resource!$B$2:$AE$460,25,FALSE),"--INPUT--"),"")</f>
        <v/>
      </c>
      <c r="AL379" s="619" t="n"/>
      <c r="AM379" s="619" t="n"/>
      <c r="AN379" s="34">
        <f>AA379</f>
        <v/>
      </c>
      <c r="AO379" s="621">
        <f>IF(ISNA(IF(AC379="",0,AN379*VLOOKUP(AC379,Resource!$B$2:$AE$465,8,FALSE))),0,IF(AC379="",0,AN379*VLOOKUP(AC379,Resource!$B$2:$AE$465,8,FALSE)))</f>
        <v/>
      </c>
      <c r="AP379" s="620" t="n"/>
      <c r="AQ379" s="286" t="n"/>
      <c r="AR379" s="34">
        <f>AB379</f>
        <v/>
      </c>
      <c r="AS379" s="621">
        <f>IF(ISNA(IF(AI379="",0,AR379*VLOOKUP(AI379,Resource!$B$2:$AE$465,9,FALSE))),0,IF(AI379="",0,AR379*VLOOKUP(AI379,Resource!$B$2:$AE$465,9,FALSE)))</f>
        <v/>
      </c>
      <c r="AT379" s="620" t="n"/>
      <c r="AU379" s="286" t="n"/>
      <c r="AV379" s="620">
        <f>Z379</f>
        <v/>
      </c>
      <c r="AW379" s="72" t="n"/>
      <c r="BA379" s="620" t="n"/>
      <c r="BC379" s="620">
        <f>AO379+AS379</f>
        <v/>
      </c>
      <c r="BD379" s="620">
        <f>BH379-BC379</f>
        <v/>
      </c>
      <c r="BE379" s="479">
        <f>IF(AV379=0,"        --",BD379/BH379)</f>
        <v/>
      </c>
      <c r="BF379" s="620" t="n"/>
      <c r="BG379" s="620" t="n"/>
      <c r="BH379" s="620">
        <f>Z379+BA379+BF379</f>
        <v/>
      </c>
    </row>
    <row r="380" customFormat="1" s="34">
      <c r="A380" s="618" t="n"/>
      <c r="B380" s="619" t="n"/>
      <c r="J380" s="619" t="n"/>
      <c r="U380" s="620" t="n"/>
      <c r="X380" s="620" t="n"/>
      <c r="Y380" s="620" t="n"/>
      <c r="Z380" s="620" t="n"/>
      <c r="AA380" s="34">
        <f>T380*0.2+N380*0+O380*0.3+P380*0.5+Q380*0.6+R380*1+S380*1</f>
        <v/>
      </c>
      <c r="AB380" s="34">
        <f>T380*0.2+N380*0.2+O380*0.3+P380*0.5+Q380*0.6+R380*1+S380*1</f>
        <v/>
      </c>
      <c r="AD380" s="34">
        <f>IF($AC380&gt;0,IF(VLOOKUP($AC380,Resource!$B$2:$AE$460,6,FALSE)&gt;0,VLOOKUP($AC380,Resource!$B$2:$AE$460,6,FALSE),"--INPUT--"),"")</f>
        <v/>
      </c>
      <c r="AE380" s="34">
        <f>IF($AC380&gt;0,IF(VLOOKUP($AC380,Resource!$B$2:$AE$460,25,FALSE)&gt;0,VLOOKUP($AC380,Resource!$B$2:$AE$460,25,FALSE),"--INPUT--"),"")</f>
        <v/>
      </c>
      <c r="AG380" s="619" t="n"/>
      <c r="AH380" s="619" t="n"/>
      <c r="AJ380" s="34">
        <f>IF($AI380&gt;0,IF(VLOOKUP($AI380,Resource!$B$2:$AE$460,6,FALSE)&gt;0,VLOOKUP($AI380,Resource!$B$2:$AE$460,6,FALSE),"--INPUT--"),"")</f>
        <v/>
      </c>
      <c r="AK380" s="34">
        <f>IF($AI380&gt;0,IF(VLOOKUP($AI380,Resource!$B$2:$AE$460,25,FALSE)&gt;0,VLOOKUP($AI380,Resource!$B$2:$AE$460,25,FALSE),"--INPUT--"),"")</f>
        <v/>
      </c>
      <c r="AL380" s="619" t="n"/>
      <c r="AM380" s="619" t="n"/>
      <c r="AN380" s="34">
        <f>AA380</f>
        <v/>
      </c>
      <c r="AO380" s="621">
        <f>IF(ISNA(IF(AC380="",0,AN380*VLOOKUP(AC380,Resource!$B$2:$AE$465,8,FALSE))),0,IF(AC380="",0,AN380*VLOOKUP(AC380,Resource!$B$2:$AE$465,8,FALSE)))</f>
        <v/>
      </c>
      <c r="AP380" s="620" t="n"/>
      <c r="AQ380" s="286" t="n"/>
      <c r="AR380" s="34">
        <f>AB380</f>
        <v/>
      </c>
      <c r="AS380" s="621">
        <f>IF(ISNA(IF(AI380="",0,AR380*VLOOKUP(AI380,Resource!$B$2:$AE$465,9,FALSE))),0,IF(AI380="",0,AR380*VLOOKUP(AI380,Resource!$B$2:$AE$465,9,FALSE)))</f>
        <v/>
      </c>
      <c r="AT380" s="620" t="n"/>
      <c r="AU380" s="286" t="n"/>
      <c r="AV380" s="620">
        <f>Z380</f>
        <v/>
      </c>
      <c r="AW380" s="72" t="n"/>
      <c r="BA380" s="620" t="n"/>
      <c r="BC380" s="620">
        <f>AO380+AS380</f>
        <v/>
      </c>
      <c r="BD380" s="620">
        <f>BH380-BC380</f>
        <v/>
      </c>
      <c r="BE380" s="479">
        <f>IF(AV380=0,"        --",BD380/BH380)</f>
        <v/>
      </c>
      <c r="BF380" s="620" t="n"/>
      <c r="BG380" s="620" t="n"/>
      <c r="BH380" s="620">
        <f>Z380+BA380+BF380</f>
        <v/>
      </c>
    </row>
    <row r="381" customFormat="1" s="34">
      <c r="A381" s="618" t="n"/>
      <c r="B381" s="619" t="n"/>
      <c r="J381" s="619" t="n"/>
      <c r="U381" s="620" t="n"/>
      <c r="X381" s="620" t="n"/>
      <c r="Y381" s="620" t="n"/>
      <c r="Z381" s="620" t="n"/>
      <c r="AA381" s="34">
        <f>T381*0.2+N381*0+O381*0.3+P381*0.5+Q381*0.6+R381*1+S381*1</f>
        <v/>
      </c>
      <c r="AB381" s="34">
        <f>T381*0.2+N381*0.2+O381*0.3+P381*0.5+Q381*0.6+R381*1+S381*1</f>
        <v/>
      </c>
      <c r="AD381" s="34">
        <f>IF($AC381&gt;0,IF(VLOOKUP($AC381,Resource!$B$2:$AE$460,6,FALSE)&gt;0,VLOOKUP($AC381,Resource!$B$2:$AE$460,6,FALSE),"--INPUT--"),"")</f>
        <v/>
      </c>
      <c r="AE381" s="34">
        <f>IF($AC381&gt;0,IF(VLOOKUP($AC381,Resource!$B$2:$AE$460,25,FALSE)&gt;0,VLOOKUP($AC381,Resource!$B$2:$AE$460,25,FALSE),"--INPUT--"),"")</f>
        <v/>
      </c>
      <c r="AG381" s="619" t="n"/>
      <c r="AH381" s="619" t="n"/>
      <c r="AJ381" s="34">
        <f>IF($AI381&gt;0,IF(VLOOKUP($AI381,Resource!$B$2:$AE$460,6,FALSE)&gt;0,VLOOKUP($AI381,Resource!$B$2:$AE$460,6,FALSE),"--INPUT--"),"")</f>
        <v/>
      </c>
      <c r="AK381" s="34">
        <f>IF($AI381&gt;0,IF(VLOOKUP($AI381,Resource!$B$2:$AE$460,25,FALSE)&gt;0,VLOOKUP($AI381,Resource!$B$2:$AE$460,25,FALSE),"--INPUT--"),"")</f>
        <v/>
      </c>
      <c r="AL381" s="619" t="n"/>
      <c r="AM381" s="619" t="n"/>
      <c r="AN381" s="34">
        <f>AA381</f>
        <v/>
      </c>
      <c r="AO381" s="621">
        <f>IF(ISNA(IF(AC381="",0,AN381*VLOOKUP(AC381,Resource!$B$2:$AE$465,8,FALSE))),0,IF(AC381="",0,AN381*VLOOKUP(AC381,Resource!$B$2:$AE$465,8,FALSE)))</f>
        <v/>
      </c>
      <c r="AP381" s="620" t="n"/>
      <c r="AQ381" s="286" t="n"/>
      <c r="AR381" s="34">
        <f>AB381</f>
        <v/>
      </c>
      <c r="AS381" s="621">
        <f>IF(ISNA(IF(AI381="",0,AR381*VLOOKUP(AI381,Resource!$B$2:$AE$465,9,FALSE))),0,IF(AI381="",0,AR381*VLOOKUP(AI381,Resource!$B$2:$AE$465,9,FALSE)))</f>
        <v/>
      </c>
      <c r="AT381" s="620" t="n"/>
      <c r="AU381" s="286" t="n"/>
      <c r="AV381" s="620">
        <f>Z381</f>
        <v/>
      </c>
      <c r="AW381" s="72" t="n"/>
      <c r="BA381" s="620" t="n"/>
      <c r="BC381" s="620">
        <f>AO381+AS381</f>
        <v/>
      </c>
      <c r="BD381" s="620">
        <f>BH381-BC381</f>
        <v/>
      </c>
      <c r="BE381" s="479">
        <f>IF(AV381=0,"        --",BD381/BH381)</f>
        <v/>
      </c>
      <c r="BF381" s="620" t="n"/>
      <c r="BG381" s="620" t="n"/>
      <c r="BH381" s="620">
        <f>Z381+BA381+BF381</f>
        <v/>
      </c>
    </row>
    <row r="382" customFormat="1" s="34">
      <c r="A382" s="618" t="n"/>
      <c r="B382" s="619" t="n"/>
      <c r="J382" s="619" t="n"/>
      <c r="U382" s="620" t="n"/>
      <c r="X382" s="620" t="n"/>
      <c r="Y382" s="620" t="n"/>
      <c r="Z382" s="620" t="n"/>
      <c r="AA382" s="34">
        <f>T382*0.2+N382*0+O382*0.3+P382*0.5+Q382*0.6+R382*1+S382*1</f>
        <v/>
      </c>
      <c r="AB382" s="34">
        <f>T382*0.2+N382*0.2+O382*0.3+P382*0.5+Q382*0.6+R382*1+S382*1</f>
        <v/>
      </c>
      <c r="AD382" s="34">
        <f>IF($AC382&gt;0,IF(VLOOKUP($AC382,Resource!$B$2:$AE$460,6,FALSE)&gt;0,VLOOKUP($AC382,Resource!$B$2:$AE$460,6,FALSE),"--INPUT--"),"")</f>
        <v/>
      </c>
      <c r="AE382" s="34">
        <f>IF($AC382&gt;0,IF(VLOOKUP($AC382,Resource!$B$2:$AE$460,25,FALSE)&gt;0,VLOOKUP($AC382,Resource!$B$2:$AE$460,25,FALSE),"--INPUT--"),"")</f>
        <v/>
      </c>
      <c r="AG382" s="619" t="n"/>
      <c r="AH382" s="619" t="n"/>
      <c r="AJ382" s="34">
        <f>IF($AI382&gt;0,IF(VLOOKUP($AI382,Resource!$B$2:$AE$460,6,FALSE)&gt;0,VLOOKUP($AI382,Resource!$B$2:$AE$460,6,FALSE),"--INPUT--"),"")</f>
        <v/>
      </c>
      <c r="AK382" s="34">
        <f>IF($AI382&gt;0,IF(VLOOKUP($AI382,Resource!$B$2:$AE$460,25,FALSE)&gt;0,VLOOKUP($AI382,Resource!$B$2:$AE$460,25,FALSE),"--INPUT--"),"")</f>
        <v/>
      </c>
      <c r="AL382" s="619" t="n"/>
      <c r="AM382" s="619" t="n"/>
      <c r="AN382" s="34">
        <f>AA382</f>
        <v/>
      </c>
      <c r="AO382" s="621">
        <f>IF(ISNA(IF(AC382="",0,AN382*VLOOKUP(AC382,Resource!$B$2:$AE$465,8,FALSE))),0,IF(AC382="",0,AN382*VLOOKUP(AC382,Resource!$B$2:$AE$465,8,FALSE)))</f>
        <v/>
      </c>
      <c r="AP382" s="620" t="n"/>
      <c r="AQ382" s="286" t="n"/>
      <c r="AR382" s="34">
        <f>AB382</f>
        <v/>
      </c>
      <c r="AS382" s="621">
        <f>IF(ISNA(IF(AI382="",0,AR382*VLOOKUP(AI382,Resource!$B$2:$AE$465,9,FALSE))),0,IF(AI382="",0,AR382*VLOOKUP(AI382,Resource!$B$2:$AE$465,9,FALSE)))</f>
        <v/>
      </c>
      <c r="AT382" s="620" t="n"/>
      <c r="AU382" s="286" t="n"/>
      <c r="AV382" s="620">
        <f>Z382</f>
        <v/>
      </c>
      <c r="AW382" s="72" t="n"/>
      <c r="BA382" s="620" t="n"/>
      <c r="BC382" s="620">
        <f>AO382+AS382</f>
        <v/>
      </c>
      <c r="BD382" s="620">
        <f>BH382-BC382</f>
        <v/>
      </c>
      <c r="BE382" s="479">
        <f>IF(AV382=0,"        --",BD382/BH382)</f>
        <v/>
      </c>
      <c r="BF382" s="620" t="n"/>
      <c r="BG382" s="620" t="n"/>
      <c r="BH382" s="620">
        <f>Z382+BA382+BF382</f>
        <v/>
      </c>
    </row>
    <row r="383" customFormat="1" s="34">
      <c r="A383" s="618" t="n"/>
      <c r="B383" s="619" t="n"/>
      <c r="J383" s="619" t="n"/>
      <c r="U383" s="620" t="n"/>
      <c r="X383" s="620" t="n"/>
      <c r="Y383" s="620" t="n"/>
      <c r="Z383" s="620" t="n"/>
      <c r="AA383" s="34">
        <f>T383*0.2+N383*0+O383*0.3+P383*0.5+Q383*0.6+R383*1+S383*1</f>
        <v/>
      </c>
      <c r="AB383" s="34">
        <f>T383*0.2+N383*0.2+O383*0.3+P383*0.5+Q383*0.6+R383*1+S383*1</f>
        <v/>
      </c>
      <c r="AD383" s="34">
        <f>IF($AC383&gt;0,IF(VLOOKUP($AC383,Resource!$B$2:$AE$460,6,FALSE)&gt;0,VLOOKUP($AC383,Resource!$B$2:$AE$460,6,FALSE),"--INPUT--"),"")</f>
        <v/>
      </c>
      <c r="AE383" s="34">
        <f>IF($AC383&gt;0,IF(VLOOKUP($AC383,Resource!$B$2:$AE$460,25,FALSE)&gt;0,VLOOKUP($AC383,Resource!$B$2:$AE$460,25,FALSE),"--INPUT--"),"")</f>
        <v/>
      </c>
      <c r="AG383" s="619" t="n"/>
      <c r="AH383" s="619" t="n"/>
      <c r="AJ383" s="34">
        <f>IF($AI383&gt;0,IF(VLOOKUP($AI383,Resource!$B$2:$AE$460,6,FALSE)&gt;0,VLOOKUP($AI383,Resource!$B$2:$AE$460,6,FALSE),"--INPUT--"),"")</f>
        <v/>
      </c>
      <c r="AK383" s="34">
        <f>IF($AI383&gt;0,IF(VLOOKUP($AI383,Resource!$B$2:$AE$460,25,FALSE)&gt;0,VLOOKUP($AI383,Resource!$B$2:$AE$460,25,FALSE),"--INPUT--"),"")</f>
        <v/>
      </c>
      <c r="AL383" s="619" t="n"/>
      <c r="AM383" s="619" t="n"/>
      <c r="AN383" s="34">
        <f>AA383</f>
        <v/>
      </c>
      <c r="AO383" s="621">
        <f>IF(ISNA(IF(AC383="",0,AN383*VLOOKUP(AC383,Resource!$B$2:$AE$465,8,FALSE))),0,IF(AC383="",0,AN383*VLOOKUP(AC383,Resource!$B$2:$AE$465,8,FALSE)))</f>
        <v/>
      </c>
      <c r="AP383" s="620" t="n"/>
      <c r="AQ383" s="286" t="n"/>
      <c r="AR383" s="34">
        <f>AB383</f>
        <v/>
      </c>
      <c r="AS383" s="621">
        <f>IF(ISNA(IF(AI383="",0,AR383*VLOOKUP(AI383,Resource!$B$2:$AE$465,9,FALSE))),0,IF(AI383="",0,AR383*VLOOKUP(AI383,Resource!$B$2:$AE$465,9,FALSE)))</f>
        <v/>
      </c>
      <c r="AT383" s="620" t="n"/>
      <c r="AU383" s="286" t="n"/>
      <c r="AV383" s="620">
        <f>Z383</f>
        <v/>
      </c>
      <c r="AW383" s="72" t="n"/>
      <c r="BA383" s="620" t="n"/>
      <c r="BC383" s="620">
        <f>AO383+AS383</f>
        <v/>
      </c>
      <c r="BD383" s="620">
        <f>BH383-BC383</f>
        <v/>
      </c>
      <c r="BE383" s="479">
        <f>IF(AV383=0,"        --",BD383/BH383)</f>
        <v/>
      </c>
      <c r="BF383" s="620" t="n"/>
      <c r="BG383" s="620" t="n"/>
      <c r="BH383" s="620">
        <f>Z383+BA383+BF383</f>
        <v/>
      </c>
    </row>
    <row r="384" customFormat="1" s="34">
      <c r="A384" s="618" t="n"/>
      <c r="B384" s="619" t="n"/>
      <c r="J384" s="619" t="n"/>
      <c r="U384" s="620" t="n"/>
      <c r="X384" s="620" t="n"/>
      <c r="Y384" s="620" t="n"/>
      <c r="Z384" s="620" t="n"/>
      <c r="AA384" s="34">
        <f>T384*0.2+N384*0+O384*0.3+P384*0.5+Q384*0.6+R384*1+S384*1</f>
        <v/>
      </c>
      <c r="AB384" s="34">
        <f>T384*0.2+N384*0.2+O384*0.3+P384*0.5+Q384*0.6+R384*1+S384*1</f>
        <v/>
      </c>
      <c r="AD384" s="34">
        <f>IF($AC384&gt;0,IF(VLOOKUP($AC384,Resource!$B$2:$AE$460,6,FALSE)&gt;0,VLOOKUP($AC384,Resource!$B$2:$AE$460,6,FALSE),"--INPUT--"),"")</f>
        <v/>
      </c>
      <c r="AE384" s="34">
        <f>IF($AC384&gt;0,IF(VLOOKUP($AC384,Resource!$B$2:$AE$460,25,FALSE)&gt;0,VLOOKUP($AC384,Resource!$B$2:$AE$460,25,FALSE),"--INPUT--"),"")</f>
        <v/>
      </c>
      <c r="AG384" s="619" t="n"/>
      <c r="AH384" s="619" t="n"/>
      <c r="AJ384" s="34">
        <f>IF($AI384&gt;0,IF(VLOOKUP($AI384,Resource!$B$2:$AE$460,6,FALSE)&gt;0,VLOOKUP($AI384,Resource!$B$2:$AE$460,6,FALSE),"--INPUT--"),"")</f>
        <v/>
      </c>
      <c r="AK384" s="34">
        <f>IF($AI384&gt;0,IF(VLOOKUP($AI384,Resource!$B$2:$AE$460,25,FALSE)&gt;0,VLOOKUP($AI384,Resource!$B$2:$AE$460,25,FALSE),"--INPUT--"),"")</f>
        <v/>
      </c>
      <c r="AL384" s="619" t="n"/>
      <c r="AM384" s="619" t="n"/>
      <c r="AN384" s="34">
        <f>AA384</f>
        <v/>
      </c>
      <c r="AO384" s="621">
        <f>IF(ISNA(IF(AC384="",0,AN384*VLOOKUP(AC384,Resource!$B$2:$AE$465,8,FALSE))),0,IF(AC384="",0,AN384*VLOOKUP(AC384,Resource!$B$2:$AE$465,8,FALSE)))</f>
        <v/>
      </c>
      <c r="AP384" s="620" t="n"/>
      <c r="AQ384" s="286" t="n"/>
      <c r="AR384" s="34">
        <f>AB384</f>
        <v/>
      </c>
      <c r="AS384" s="621">
        <f>IF(ISNA(IF(AI384="",0,AR384*VLOOKUP(AI384,Resource!$B$2:$AE$465,9,FALSE))),0,IF(AI384="",0,AR384*VLOOKUP(AI384,Resource!$B$2:$AE$465,9,FALSE)))</f>
        <v/>
      </c>
      <c r="AT384" s="620" t="n"/>
      <c r="AU384" s="286" t="n"/>
      <c r="AV384" s="620">
        <f>Z384</f>
        <v/>
      </c>
      <c r="AW384" s="72" t="n"/>
      <c r="BA384" s="620" t="n"/>
      <c r="BC384" s="620">
        <f>AO384+AS384</f>
        <v/>
      </c>
      <c r="BD384" s="620">
        <f>BH384-BC384</f>
        <v/>
      </c>
      <c r="BE384" s="479">
        <f>IF(AV384=0,"        --",BD384/BH384)</f>
        <v/>
      </c>
      <c r="BF384" s="620" t="n"/>
      <c r="BG384" s="620" t="n"/>
      <c r="BH384" s="620">
        <f>Z384+BA384+BF384</f>
        <v/>
      </c>
    </row>
    <row r="385" customFormat="1" s="34">
      <c r="A385" s="618" t="n"/>
      <c r="B385" s="619" t="n"/>
      <c r="J385" s="619" t="n"/>
      <c r="U385" s="620" t="n"/>
      <c r="X385" s="620" t="n"/>
      <c r="Y385" s="620" t="n"/>
      <c r="Z385" s="620" t="n"/>
      <c r="AA385" s="34">
        <f>T385*0.2+N385*0+O385*0.3+P385*0.5+Q385*0.6+R385*1+S385*1</f>
        <v/>
      </c>
      <c r="AB385" s="34">
        <f>T385*0.2+N385*0.2+O385*0.3+P385*0.5+Q385*0.6+R385*1+S385*1</f>
        <v/>
      </c>
      <c r="AD385" s="34">
        <f>IF($AC385&gt;0,IF(VLOOKUP($AC385,Resource!$B$2:$AE$460,6,FALSE)&gt;0,VLOOKUP($AC385,Resource!$B$2:$AE$460,6,FALSE),"--INPUT--"),"")</f>
        <v/>
      </c>
      <c r="AE385" s="34">
        <f>IF($AC385&gt;0,IF(VLOOKUP($AC385,Resource!$B$2:$AE$460,25,FALSE)&gt;0,VLOOKUP($AC385,Resource!$B$2:$AE$460,25,FALSE),"--INPUT--"),"")</f>
        <v/>
      </c>
      <c r="AG385" s="619" t="n"/>
      <c r="AH385" s="619" t="n"/>
      <c r="AJ385" s="34">
        <f>IF($AI385&gt;0,IF(VLOOKUP($AI385,Resource!$B$2:$AE$460,6,FALSE)&gt;0,VLOOKUP($AI385,Resource!$B$2:$AE$460,6,FALSE),"--INPUT--"),"")</f>
        <v/>
      </c>
      <c r="AK385" s="34">
        <f>IF($AI385&gt;0,IF(VLOOKUP($AI385,Resource!$B$2:$AE$460,25,FALSE)&gt;0,VLOOKUP($AI385,Resource!$B$2:$AE$460,25,FALSE),"--INPUT--"),"")</f>
        <v/>
      </c>
      <c r="AL385" s="619" t="n"/>
      <c r="AM385" s="619" t="n"/>
      <c r="AN385" s="34">
        <f>AA385</f>
        <v/>
      </c>
      <c r="AO385" s="621">
        <f>IF(ISNA(IF(AC385="",0,AN385*VLOOKUP(AC385,Resource!$B$2:$AE$465,8,FALSE))),0,IF(AC385="",0,AN385*VLOOKUP(AC385,Resource!$B$2:$AE$465,8,FALSE)))</f>
        <v/>
      </c>
      <c r="AP385" s="620" t="n"/>
      <c r="AQ385" s="286" t="n"/>
      <c r="AR385" s="34">
        <f>AB385</f>
        <v/>
      </c>
      <c r="AS385" s="621">
        <f>IF(ISNA(IF(AI385="",0,AR385*VLOOKUP(AI385,Resource!$B$2:$AE$465,9,FALSE))),0,IF(AI385="",0,AR385*VLOOKUP(AI385,Resource!$B$2:$AE$465,9,FALSE)))</f>
        <v/>
      </c>
      <c r="AT385" s="620" t="n"/>
      <c r="AU385" s="286" t="n"/>
      <c r="AV385" s="620">
        <f>Z385</f>
        <v/>
      </c>
      <c r="AW385" s="72" t="n"/>
      <c r="BA385" s="620" t="n"/>
      <c r="BC385" s="620">
        <f>AO385+AS385</f>
        <v/>
      </c>
      <c r="BD385" s="620">
        <f>BH385-BC385</f>
        <v/>
      </c>
      <c r="BE385" s="479">
        <f>IF(AV385=0,"        --",BD385/BH385)</f>
        <v/>
      </c>
      <c r="BF385" s="620" t="n"/>
      <c r="BG385" s="620" t="n"/>
      <c r="BH385" s="620">
        <f>Z385+BA385+BF385</f>
        <v/>
      </c>
    </row>
    <row r="386" customFormat="1" s="34">
      <c r="A386" s="618" t="n"/>
      <c r="B386" s="619" t="n"/>
      <c r="J386" s="619" t="n"/>
      <c r="U386" s="620" t="n"/>
      <c r="X386" s="620" t="n"/>
      <c r="Y386" s="620" t="n"/>
      <c r="Z386" s="620" t="n"/>
      <c r="AA386" s="34">
        <f>T386*0.2+N386*0+O386*0.3+P386*0.5+Q386*0.6+R386*1+S386*1</f>
        <v/>
      </c>
      <c r="AB386" s="34">
        <f>T386*0.2+N386*0.2+O386*0.3+P386*0.5+Q386*0.6+R386*1+S386*1</f>
        <v/>
      </c>
      <c r="AD386" s="34">
        <f>IF($AC386&gt;0,IF(VLOOKUP($AC386,Resource!$B$2:$AE$460,6,FALSE)&gt;0,VLOOKUP($AC386,Resource!$B$2:$AE$460,6,FALSE),"--INPUT--"),"")</f>
        <v/>
      </c>
      <c r="AE386" s="34">
        <f>IF($AC386&gt;0,IF(VLOOKUP($AC386,Resource!$B$2:$AE$460,25,FALSE)&gt;0,VLOOKUP($AC386,Resource!$B$2:$AE$460,25,FALSE),"--INPUT--"),"")</f>
        <v/>
      </c>
      <c r="AG386" s="619" t="n"/>
      <c r="AH386" s="619" t="n"/>
      <c r="AJ386" s="34">
        <f>IF($AI386&gt;0,IF(VLOOKUP($AI386,Resource!$B$2:$AE$460,6,FALSE)&gt;0,VLOOKUP($AI386,Resource!$B$2:$AE$460,6,FALSE),"--INPUT--"),"")</f>
        <v/>
      </c>
      <c r="AK386" s="34">
        <f>IF($AI386&gt;0,IF(VLOOKUP($AI386,Resource!$B$2:$AE$460,25,FALSE)&gt;0,VLOOKUP($AI386,Resource!$B$2:$AE$460,25,FALSE),"--INPUT--"),"")</f>
        <v/>
      </c>
      <c r="AL386" s="619" t="n"/>
      <c r="AM386" s="619" t="n"/>
      <c r="AN386" s="34">
        <f>AA386</f>
        <v/>
      </c>
      <c r="AO386" s="621">
        <f>IF(ISNA(IF(AC386="",0,AN386*VLOOKUP(AC386,Resource!$B$2:$AE$465,8,FALSE))),0,IF(AC386="",0,AN386*VLOOKUP(AC386,Resource!$B$2:$AE$465,8,FALSE)))</f>
        <v/>
      </c>
      <c r="AP386" s="620" t="n"/>
      <c r="AQ386" s="286" t="n"/>
      <c r="AR386" s="34">
        <f>AB386</f>
        <v/>
      </c>
      <c r="AS386" s="621">
        <f>IF(ISNA(IF(AI386="",0,AR386*VLOOKUP(AI386,Resource!$B$2:$AE$465,9,FALSE))),0,IF(AI386="",0,AR386*VLOOKUP(AI386,Resource!$B$2:$AE$465,9,FALSE)))</f>
        <v/>
      </c>
      <c r="AT386" s="620" t="n"/>
      <c r="AU386" s="286" t="n"/>
      <c r="AV386" s="620">
        <f>Z386</f>
        <v/>
      </c>
      <c r="AW386" s="72" t="n"/>
      <c r="BA386" s="620" t="n"/>
      <c r="BC386" s="620">
        <f>AO386+AS386</f>
        <v/>
      </c>
      <c r="BD386" s="620">
        <f>BH386-BC386</f>
        <v/>
      </c>
      <c r="BE386" s="479">
        <f>IF(AV386=0,"        --",BD386/BH386)</f>
        <v/>
      </c>
      <c r="BF386" s="620" t="n"/>
      <c r="BG386" s="620" t="n"/>
      <c r="BH386" s="620">
        <f>Z386+BA386+BF386</f>
        <v/>
      </c>
    </row>
    <row r="387" customFormat="1" s="34">
      <c r="A387" s="618" t="n"/>
      <c r="B387" s="619" t="n"/>
      <c r="J387" s="619" t="n"/>
      <c r="U387" s="620" t="n"/>
      <c r="X387" s="620" t="n"/>
      <c r="Y387" s="620" t="n"/>
      <c r="Z387" s="620" t="n"/>
      <c r="AA387" s="34">
        <f>T387*0.2+N387*0+O387*0.3+P387*0.5+Q387*0.6+R387*1+S387*1</f>
        <v/>
      </c>
      <c r="AB387" s="34">
        <f>T387*0.2+N387*0.2+O387*0.3+P387*0.5+Q387*0.6+R387*1+S387*1</f>
        <v/>
      </c>
      <c r="AD387" s="34">
        <f>IF($AC387&gt;0,IF(VLOOKUP($AC387,Resource!$B$2:$AE$460,6,FALSE)&gt;0,VLOOKUP($AC387,Resource!$B$2:$AE$460,6,FALSE),"--INPUT--"),"")</f>
        <v/>
      </c>
      <c r="AE387" s="34">
        <f>IF($AC387&gt;0,IF(VLOOKUP($AC387,Resource!$B$2:$AE$460,25,FALSE)&gt;0,VLOOKUP($AC387,Resource!$B$2:$AE$460,25,FALSE),"--INPUT--"),"")</f>
        <v/>
      </c>
      <c r="AG387" s="619" t="n"/>
      <c r="AH387" s="619" t="n"/>
      <c r="AJ387" s="34">
        <f>IF($AI387&gt;0,IF(VLOOKUP($AI387,Resource!$B$2:$AE$460,6,FALSE)&gt;0,VLOOKUP($AI387,Resource!$B$2:$AE$460,6,FALSE),"--INPUT--"),"")</f>
        <v/>
      </c>
      <c r="AK387" s="34">
        <f>IF($AI387&gt;0,IF(VLOOKUP($AI387,Resource!$B$2:$AE$460,25,FALSE)&gt;0,VLOOKUP($AI387,Resource!$B$2:$AE$460,25,FALSE),"--INPUT--"),"")</f>
        <v/>
      </c>
      <c r="AL387" s="619" t="n"/>
      <c r="AM387" s="619" t="n"/>
      <c r="AN387" s="34">
        <f>AA387</f>
        <v/>
      </c>
      <c r="AO387" s="621">
        <f>IF(ISNA(IF(AC387="",0,AN387*VLOOKUP(AC387,Resource!$B$2:$AE$465,8,FALSE))),0,IF(AC387="",0,AN387*VLOOKUP(AC387,Resource!$B$2:$AE$465,8,FALSE)))</f>
        <v/>
      </c>
      <c r="AP387" s="620" t="n"/>
      <c r="AQ387" s="286" t="n"/>
      <c r="AR387" s="34">
        <f>AB387</f>
        <v/>
      </c>
      <c r="AS387" s="621">
        <f>IF(ISNA(IF(AI387="",0,AR387*VLOOKUP(AI387,Resource!$B$2:$AE$465,9,FALSE))),0,IF(AI387="",0,AR387*VLOOKUP(AI387,Resource!$B$2:$AE$465,9,FALSE)))</f>
        <v/>
      </c>
      <c r="AT387" s="620" t="n"/>
      <c r="AU387" s="286" t="n"/>
      <c r="AV387" s="620">
        <f>Z387</f>
        <v/>
      </c>
      <c r="AW387" s="72" t="n"/>
      <c r="BA387" s="620" t="n"/>
      <c r="BC387" s="620">
        <f>AO387+AS387</f>
        <v/>
      </c>
      <c r="BD387" s="620">
        <f>BH387-BC387</f>
        <v/>
      </c>
      <c r="BE387" s="479">
        <f>IF(AV387=0,"        --",BD387/BH387)</f>
        <v/>
      </c>
      <c r="BF387" s="620" t="n"/>
      <c r="BG387" s="620" t="n"/>
      <c r="BH387" s="620">
        <f>Z387+BA387+BF387</f>
        <v/>
      </c>
    </row>
    <row r="388" customFormat="1" s="34">
      <c r="A388" s="618" t="n"/>
      <c r="B388" s="619" t="n"/>
      <c r="J388" s="619" t="n"/>
      <c r="U388" s="620" t="n"/>
      <c r="X388" s="620" t="n"/>
      <c r="Y388" s="620" t="n"/>
      <c r="Z388" s="620" t="n"/>
      <c r="AA388" s="34">
        <f>T388*0.2+N388*0+O388*0.3+P388*0.5+Q388*0.6+R388*1+S388*1</f>
        <v/>
      </c>
      <c r="AB388" s="34">
        <f>T388*0.2+N388*0.2+O388*0.3+P388*0.5+Q388*0.6+R388*1+S388*1</f>
        <v/>
      </c>
      <c r="AD388" s="34">
        <f>IF($AC388&gt;0,IF(VLOOKUP($AC388,Resource!$B$2:$AE$460,6,FALSE)&gt;0,VLOOKUP($AC388,Resource!$B$2:$AE$460,6,FALSE),"--INPUT--"),"")</f>
        <v/>
      </c>
      <c r="AE388" s="34">
        <f>IF($AC388&gt;0,IF(VLOOKUP($AC388,Resource!$B$2:$AE$460,25,FALSE)&gt;0,VLOOKUP($AC388,Resource!$B$2:$AE$460,25,FALSE),"--INPUT--"),"")</f>
        <v/>
      </c>
      <c r="AG388" s="619" t="n"/>
      <c r="AH388" s="619" t="n"/>
      <c r="AJ388" s="34">
        <f>IF($AI388&gt;0,IF(VLOOKUP($AI388,Resource!$B$2:$AE$460,6,FALSE)&gt;0,VLOOKUP($AI388,Resource!$B$2:$AE$460,6,FALSE),"--INPUT--"),"")</f>
        <v/>
      </c>
      <c r="AK388" s="34">
        <f>IF($AI388&gt;0,IF(VLOOKUP($AI388,Resource!$B$2:$AE$460,25,FALSE)&gt;0,VLOOKUP($AI388,Resource!$B$2:$AE$460,25,FALSE),"--INPUT--"),"")</f>
        <v/>
      </c>
      <c r="AL388" s="619" t="n"/>
      <c r="AM388" s="619" t="n"/>
      <c r="AN388" s="34">
        <f>AA388</f>
        <v/>
      </c>
      <c r="AO388" s="621">
        <f>IF(ISNA(IF(AC388="",0,AN388*VLOOKUP(AC388,Resource!$B$2:$AE$465,8,FALSE))),0,IF(AC388="",0,AN388*VLOOKUP(AC388,Resource!$B$2:$AE$465,8,FALSE)))</f>
        <v/>
      </c>
      <c r="AP388" s="620" t="n"/>
      <c r="AQ388" s="286" t="n"/>
      <c r="AR388" s="34">
        <f>AB388</f>
        <v/>
      </c>
      <c r="AS388" s="621">
        <f>IF(ISNA(IF(AI388="",0,AR388*VLOOKUP(AI388,Resource!$B$2:$AE$465,9,FALSE))),0,IF(AI388="",0,AR388*VLOOKUP(AI388,Resource!$B$2:$AE$465,9,FALSE)))</f>
        <v/>
      </c>
      <c r="AT388" s="620" t="n"/>
      <c r="AU388" s="286" t="n"/>
      <c r="AV388" s="620">
        <f>Z388</f>
        <v/>
      </c>
      <c r="AW388" s="72" t="n"/>
      <c r="BA388" s="620" t="n"/>
      <c r="BC388" s="620">
        <f>AO388+AS388</f>
        <v/>
      </c>
      <c r="BD388" s="620">
        <f>BH388-BC388</f>
        <v/>
      </c>
      <c r="BE388" s="479">
        <f>IF(AV388=0,"        --",BD388/BH388)</f>
        <v/>
      </c>
      <c r="BF388" s="620" t="n"/>
      <c r="BG388" s="620" t="n"/>
      <c r="BH388" s="620">
        <f>Z388+BA388+BF388</f>
        <v/>
      </c>
    </row>
    <row r="389" customFormat="1" s="34">
      <c r="A389" s="618" t="n"/>
      <c r="B389" s="619" t="n"/>
      <c r="J389" s="619" t="n"/>
      <c r="U389" s="620" t="n"/>
      <c r="X389" s="620" t="n"/>
      <c r="Y389" s="620" t="n"/>
      <c r="Z389" s="620" t="n"/>
      <c r="AA389" s="34">
        <f>T389*0.2+N389*0+O389*0.3+P389*0.5+Q389*0.6+R389*1+S389*1</f>
        <v/>
      </c>
      <c r="AB389" s="34">
        <f>T389*0.2+N389*0.2+O389*0.3+P389*0.5+Q389*0.6+R389*1+S389*1</f>
        <v/>
      </c>
      <c r="AD389" s="34">
        <f>IF($AC389&gt;0,IF(VLOOKUP($AC389,Resource!$B$2:$AE$460,6,FALSE)&gt;0,VLOOKUP($AC389,Resource!$B$2:$AE$460,6,FALSE),"--INPUT--"),"")</f>
        <v/>
      </c>
      <c r="AE389" s="34">
        <f>IF($AC389&gt;0,IF(VLOOKUP($AC389,Resource!$B$2:$AE$460,25,FALSE)&gt;0,VLOOKUP($AC389,Resource!$B$2:$AE$460,25,FALSE),"--INPUT--"),"")</f>
        <v/>
      </c>
      <c r="AG389" s="619" t="n"/>
      <c r="AH389" s="619" t="n"/>
      <c r="AJ389" s="34">
        <f>IF($AI389&gt;0,IF(VLOOKUP($AI389,Resource!$B$2:$AE$460,6,FALSE)&gt;0,VLOOKUP($AI389,Resource!$B$2:$AE$460,6,FALSE),"--INPUT--"),"")</f>
        <v/>
      </c>
      <c r="AK389" s="34">
        <f>IF($AI389&gt;0,IF(VLOOKUP($AI389,Resource!$B$2:$AE$460,25,FALSE)&gt;0,VLOOKUP($AI389,Resource!$B$2:$AE$460,25,FALSE),"--INPUT--"),"")</f>
        <v/>
      </c>
      <c r="AL389" s="619" t="n"/>
      <c r="AM389" s="619" t="n"/>
      <c r="AN389" s="34">
        <f>AA389</f>
        <v/>
      </c>
      <c r="AO389" s="621">
        <f>IF(ISNA(IF(AC389="",0,AN389*VLOOKUP(AC389,Resource!$B$2:$AE$465,8,FALSE))),0,IF(AC389="",0,AN389*VLOOKUP(AC389,Resource!$B$2:$AE$465,8,FALSE)))</f>
        <v/>
      </c>
      <c r="AP389" s="620" t="n"/>
      <c r="AQ389" s="286" t="n"/>
      <c r="AR389" s="34">
        <f>AB389</f>
        <v/>
      </c>
      <c r="AS389" s="621">
        <f>IF(ISNA(IF(AI389="",0,AR389*VLOOKUP(AI389,Resource!$B$2:$AE$465,9,FALSE))),0,IF(AI389="",0,AR389*VLOOKUP(AI389,Resource!$B$2:$AE$465,9,FALSE)))</f>
        <v/>
      </c>
      <c r="AT389" s="620" t="n"/>
      <c r="AU389" s="286" t="n"/>
      <c r="AV389" s="620">
        <f>Z389</f>
        <v/>
      </c>
      <c r="AW389" s="72" t="n"/>
      <c r="BA389" s="620" t="n"/>
      <c r="BC389" s="620">
        <f>AO389+AS389</f>
        <v/>
      </c>
      <c r="BD389" s="620">
        <f>BH389-BC389</f>
        <v/>
      </c>
      <c r="BE389" s="479">
        <f>IF(AV389=0,"        --",BD389/BH389)</f>
        <v/>
      </c>
      <c r="BF389" s="620" t="n"/>
      <c r="BG389" s="620" t="n"/>
      <c r="BH389" s="620">
        <f>Z389+BA389+BF389</f>
        <v/>
      </c>
    </row>
    <row r="390" customFormat="1" s="34">
      <c r="A390" s="618" t="n"/>
      <c r="B390" s="619" t="n"/>
      <c r="J390" s="619" t="n"/>
      <c r="U390" s="620" t="n"/>
      <c r="X390" s="620" t="n"/>
      <c r="Y390" s="620" t="n"/>
      <c r="Z390" s="620" t="n"/>
      <c r="AA390" s="34">
        <f>T390*0.2+N390*0+O390*0.3+P390*0.5+Q390*0.6+R390*1+S390*1</f>
        <v/>
      </c>
      <c r="AB390" s="34">
        <f>T390*0.2+N390*0.2+O390*0.3+P390*0.5+Q390*0.6+R390*1+S390*1</f>
        <v/>
      </c>
      <c r="AD390" s="34">
        <f>IF($AC390&gt;0,IF(VLOOKUP($AC390,Resource!$B$2:$AE$460,6,FALSE)&gt;0,VLOOKUP($AC390,Resource!$B$2:$AE$460,6,FALSE),"--INPUT--"),"")</f>
        <v/>
      </c>
      <c r="AE390" s="34">
        <f>IF($AC390&gt;0,IF(VLOOKUP($AC390,Resource!$B$2:$AE$460,25,FALSE)&gt;0,VLOOKUP($AC390,Resource!$B$2:$AE$460,25,FALSE),"--INPUT--"),"")</f>
        <v/>
      </c>
      <c r="AG390" s="619" t="n"/>
      <c r="AH390" s="619" t="n"/>
      <c r="AJ390" s="34">
        <f>IF($AI390&gt;0,IF(VLOOKUP($AI390,Resource!$B$2:$AE$460,6,FALSE)&gt;0,VLOOKUP($AI390,Resource!$B$2:$AE$460,6,FALSE),"--INPUT--"),"")</f>
        <v/>
      </c>
      <c r="AK390" s="34">
        <f>IF($AI390&gt;0,IF(VLOOKUP($AI390,Resource!$B$2:$AE$460,25,FALSE)&gt;0,VLOOKUP($AI390,Resource!$B$2:$AE$460,25,FALSE),"--INPUT--"),"")</f>
        <v/>
      </c>
      <c r="AL390" s="619" t="n"/>
      <c r="AM390" s="619" t="n"/>
      <c r="AN390" s="34">
        <f>AA390</f>
        <v/>
      </c>
      <c r="AO390" s="621">
        <f>IF(ISNA(IF(AC390="",0,AN390*VLOOKUP(AC390,Resource!$B$2:$AE$465,8,FALSE))),0,IF(AC390="",0,AN390*VLOOKUP(AC390,Resource!$B$2:$AE$465,8,FALSE)))</f>
        <v/>
      </c>
      <c r="AP390" s="620" t="n"/>
      <c r="AQ390" s="286" t="n"/>
      <c r="AR390" s="34">
        <f>AB390</f>
        <v/>
      </c>
      <c r="AS390" s="621">
        <f>IF(ISNA(IF(AI390="",0,AR390*VLOOKUP(AI390,Resource!$B$2:$AE$465,9,FALSE))),0,IF(AI390="",0,AR390*VLOOKUP(AI390,Resource!$B$2:$AE$465,9,FALSE)))</f>
        <v/>
      </c>
      <c r="AT390" s="620" t="n"/>
      <c r="AU390" s="286" t="n"/>
      <c r="AV390" s="620">
        <f>Z390</f>
        <v/>
      </c>
      <c r="AW390" s="72" t="n"/>
      <c r="BA390" s="620" t="n"/>
      <c r="BC390" s="620">
        <f>AO390+AS390</f>
        <v/>
      </c>
      <c r="BD390" s="620">
        <f>BH390-BC390</f>
        <v/>
      </c>
      <c r="BE390" s="479">
        <f>IF(AV390=0,"        --",BD390/BH390)</f>
        <v/>
      </c>
      <c r="BF390" s="620" t="n"/>
      <c r="BG390" s="620" t="n"/>
      <c r="BH390" s="620">
        <f>Z390+BA390+BF390</f>
        <v/>
      </c>
    </row>
    <row r="391" customFormat="1" s="34">
      <c r="A391" s="618" t="n"/>
      <c r="B391" s="619" t="n"/>
      <c r="J391" s="619" t="n"/>
      <c r="U391" s="620" t="n"/>
      <c r="X391" s="620" t="n"/>
      <c r="Y391" s="620" t="n"/>
      <c r="Z391" s="620" t="n"/>
      <c r="AA391" s="34">
        <f>T391*0.2+N391*0+O391*0.3+P391*0.5+Q391*0.6+R391*1+S391*1</f>
        <v/>
      </c>
      <c r="AB391" s="34">
        <f>T391*0.2+N391*0.2+O391*0.3+P391*0.5+Q391*0.6+R391*1+S391*1</f>
        <v/>
      </c>
      <c r="AD391" s="34">
        <f>IF($AC391&gt;0,IF(VLOOKUP($AC391,Resource!$B$2:$AE$460,6,FALSE)&gt;0,VLOOKUP($AC391,Resource!$B$2:$AE$460,6,FALSE),"--INPUT--"),"")</f>
        <v/>
      </c>
      <c r="AE391" s="34">
        <f>IF($AC391&gt;0,IF(VLOOKUP($AC391,Resource!$B$2:$AE$460,25,FALSE)&gt;0,VLOOKUP($AC391,Resource!$B$2:$AE$460,25,FALSE),"--INPUT--"),"")</f>
        <v/>
      </c>
      <c r="AG391" s="619" t="n"/>
      <c r="AH391" s="619" t="n"/>
      <c r="AJ391" s="34">
        <f>IF($AI391&gt;0,IF(VLOOKUP($AI391,Resource!$B$2:$AE$460,6,FALSE)&gt;0,VLOOKUP($AI391,Resource!$B$2:$AE$460,6,FALSE),"--INPUT--"),"")</f>
        <v/>
      </c>
      <c r="AK391" s="34">
        <f>IF($AI391&gt;0,IF(VLOOKUP($AI391,Resource!$B$2:$AE$460,25,FALSE)&gt;0,VLOOKUP($AI391,Resource!$B$2:$AE$460,25,FALSE),"--INPUT--"),"")</f>
        <v/>
      </c>
      <c r="AL391" s="619" t="n"/>
      <c r="AM391" s="619" t="n"/>
      <c r="AN391" s="34">
        <f>AA391</f>
        <v/>
      </c>
      <c r="AO391" s="621">
        <f>IF(ISNA(IF(AC391="",0,AN391*VLOOKUP(AC391,Resource!$B$2:$AE$465,8,FALSE))),0,IF(AC391="",0,AN391*VLOOKUP(AC391,Resource!$B$2:$AE$465,8,FALSE)))</f>
        <v/>
      </c>
      <c r="AP391" s="620" t="n"/>
      <c r="AQ391" s="286" t="n"/>
      <c r="AR391" s="34">
        <f>AB391</f>
        <v/>
      </c>
      <c r="AS391" s="621">
        <f>IF(ISNA(IF(AI391="",0,AR391*VLOOKUP(AI391,Resource!$B$2:$AE$465,9,FALSE))),0,IF(AI391="",0,AR391*VLOOKUP(AI391,Resource!$B$2:$AE$465,9,FALSE)))</f>
        <v/>
      </c>
      <c r="AT391" s="620" t="n"/>
      <c r="AU391" s="286" t="n"/>
      <c r="AV391" s="620">
        <f>Z391</f>
        <v/>
      </c>
      <c r="AW391" s="72" t="n"/>
      <c r="BA391" s="620" t="n"/>
      <c r="BC391" s="620">
        <f>AO391+AS391</f>
        <v/>
      </c>
      <c r="BD391" s="620">
        <f>BH391-BC391</f>
        <v/>
      </c>
      <c r="BE391" s="479">
        <f>IF(AV391=0,"        --",BD391/BH391)</f>
        <v/>
      </c>
      <c r="BF391" s="620" t="n"/>
      <c r="BG391" s="620" t="n"/>
      <c r="BH391" s="620">
        <f>Z391+BA391+BF391</f>
        <v/>
      </c>
    </row>
    <row r="392" customFormat="1" s="34">
      <c r="A392" s="618" t="n"/>
      <c r="B392" s="619" t="n"/>
      <c r="J392" s="619" t="n"/>
      <c r="U392" s="620" t="n"/>
      <c r="X392" s="620" t="n"/>
      <c r="Y392" s="620" t="n"/>
      <c r="Z392" s="620" t="n"/>
      <c r="AA392" s="34">
        <f>T392*0.2+N392*0+O392*0.3+P392*0.5+Q392*0.6+R392*1+S392*1</f>
        <v/>
      </c>
      <c r="AB392" s="34">
        <f>T392*0.2+N392*0.2+O392*0.3+P392*0.5+Q392*0.6+R392*1+S392*1</f>
        <v/>
      </c>
      <c r="AD392" s="34">
        <f>IF($AC392&gt;0,IF(VLOOKUP($AC392,Resource!$B$2:$AE$460,6,FALSE)&gt;0,VLOOKUP($AC392,Resource!$B$2:$AE$460,6,FALSE),"--INPUT--"),"")</f>
        <v/>
      </c>
      <c r="AE392" s="34">
        <f>IF($AC392&gt;0,IF(VLOOKUP($AC392,Resource!$B$2:$AE$460,25,FALSE)&gt;0,VLOOKUP($AC392,Resource!$B$2:$AE$460,25,FALSE),"--INPUT--"),"")</f>
        <v/>
      </c>
      <c r="AG392" s="619" t="n"/>
      <c r="AH392" s="619" t="n"/>
      <c r="AJ392" s="34">
        <f>IF($AI392&gt;0,IF(VLOOKUP($AI392,Resource!$B$2:$AE$460,6,FALSE)&gt;0,VLOOKUP($AI392,Resource!$B$2:$AE$460,6,FALSE),"--INPUT--"),"")</f>
        <v/>
      </c>
      <c r="AK392" s="34">
        <f>IF($AI392&gt;0,IF(VLOOKUP($AI392,Resource!$B$2:$AE$460,25,FALSE)&gt;0,VLOOKUP($AI392,Resource!$B$2:$AE$460,25,FALSE),"--INPUT--"),"")</f>
        <v/>
      </c>
      <c r="AL392" s="619" t="n"/>
      <c r="AM392" s="619" t="n"/>
      <c r="AN392" s="34">
        <f>AA392</f>
        <v/>
      </c>
      <c r="AO392" s="621">
        <f>IF(ISNA(IF(AC392="",0,AN392*VLOOKUP(AC392,Resource!$B$2:$AE$465,8,FALSE))),0,IF(AC392="",0,AN392*VLOOKUP(AC392,Resource!$B$2:$AE$465,8,FALSE)))</f>
        <v/>
      </c>
      <c r="AP392" s="620" t="n"/>
      <c r="AQ392" s="286" t="n"/>
      <c r="AR392" s="34">
        <f>AB392</f>
        <v/>
      </c>
      <c r="AS392" s="621">
        <f>IF(ISNA(IF(AI392="",0,AR392*VLOOKUP(AI392,Resource!$B$2:$AE$465,9,FALSE))),0,IF(AI392="",0,AR392*VLOOKUP(AI392,Resource!$B$2:$AE$465,9,FALSE)))</f>
        <v/>
      </c>
      <c r="AT392" s="620" t="n"/>
      <c r="AU392" s="286" t="n"/>
      <c r="AV392" s="620">
        <f>Z392</f>
        <v/>
      </c>
      <c r="AW392" s="72" t="n"/>
      <c r="BA392" s="620" t="n"/>
      <c r="BC392" s="620">
        <f>AO392+AS392</f>
        <v/>
      </c>
      <c r="BD392" s="620">
        <f>BH392-BC392</f>
        <v/>
      </c>
      <c r="BE392" s="479">
        <f>IF(AV392=0,"        --",BD392/BH392)</f>
        <v/>
      </c>
      <c r="BF392" s="620" t="n"/>
      <c r="BG392" s="620" t="n"/>
      <c r="BH392" s="620">
        <f>Z392+BA392+BF392</f>
        <v/>
      </c>
    </row>
    <row r="393" customFormat="1" s="34">
      <c r="A393" s="618" t="n"/>
      <c r="B393" s="619" t="n"/>
      <c r="J393" s="619" t="n"/>
      <c r="U393" s="620" t="n"/>
      <c r="X393" s="620" t="n"/>
      <c r="Y393" s="620" t="n"/>
      <c r="Z393" s="620" t="n"/>
      <c r="AA393" s="34">
        <f>T393*0.2+N393*0+O393*0.3+P393*0.5+Q393*0.6+R393*1+S393*1</f>
        <v/>
      </c>
      <c r="AB393" s="34">
        <f>T393*0.2+N393*0.2+O393*0.3+P393*0.5+Q393*0.6+R393*1+S393*1</f>
        <v/>
      </c>
      <c r="AD393" s="34">
        <f>IF($AC393&gt;0,IF(VLOOKUP($AC393,Resource!$B$2:$AE$460,6,FALSE)&gt;0,VLOOKUP($AC393,Resource!$B$2:$AE$460,6,FALSE),"--INPUT--"),"")</f>
        <v/>
      </c>
      <c r="AE393" s="34">
        <f>IF($AC393&gt;0,IF(VLOOKUP($AC393,Resource!$B$2:$AE$460,25,FALSE)&gt;0,VLOOKUP($AC393,Resource!$B$2:$AE$460,25,FALSE),"--INPUT--"),"")</f>
        <v/>
      </c>
      <c r="AG393" s="619" t="n"/>
      <c r="AH393" s="619" t="n"/>
      <c r="AJ393" s="34">
        <f>IF($AI393&gt;0,IF(VLOOKUP($AI393,Resource!$B$2:$AE$460,6,FALSE)&gt;0,VLOOKUP($AI393,Resource!$B$2:$AE$460,6,FALSE),"--INPUT--"),"")</f>
        <v/>
      </c>
      <c r="AK393" s="34">
        <f>IF($AI393&gt;0,IF(VLOOKUP($AI393,Resource!$B$2:$AE$460,25,FALSE)&gt;0,VLOOKUP($AI393,Resource!$B$2:$AE$460,25,FALSE),"--INPUT--"),"")</f>
        <v/>
      </c>
      <c r="AL393" s="619" t="n"/>
      <c r="AM393" s="619" t="n"/>
      <c r="AN393" s="34">
        <f>AA393</f>
        <v/>
      </c>
      <c r="AO393" s="621">
        <f>IF(ISNA(IF(AC393="",0,AN393*VLOOKUP(AC393,Resource!$B$2:$AE$465,8,FALSE))),0,IF(AC393="",0,AN393*VLOOKUP(AC393,Resource!$B$2:$AE$465,8,FALSE)))</f>
        <v/>
      </c>
      <c r="AP393" s="620" t="n"/>
      <c r="AQ393" s="286" t="n"/>
      <c r="AR393" s="34">
        <f>AB393</f>
        <v/>
      </c>
      <c r="AS393" s="621">
        <f>IF(ISNA(IF(AI393="",0,AR393*VLOOKUP(AI393,Resource!$B$2:$AE$465,9,FALSE))),0,IF(AI393="",0,AR393*VLOOKUP(AI393,Resource!$B$2:$AE$465,9,FALSE)))</f>
        <v/>
      </c>
      <c r="AT393" s="620" t="n"/>
      <c r="AU393" s="286" t="n"/>
      <c r="AV393" s="620">
        <f>Z393</f>
        <v/>
      </c>
      <c r="AW393" s="72" t="n"/>
      <c r="BA393" s="620" t="n"/>
      <c r="BC393" s="620">
        <f>AO393+AS393</f>
        <v/>
      </c>
      <c r="BD393" s="620">
        <f>BH393-BC393</f>
        <v/>
      </c>
      <c r="BE393" s="479">
        <f>IF(AV393=0,"        --",BD393/BH393)</f>
        <v/>
      </c>
      <c r="BF393" s="620" t="n"/>
      <c r="BG393" s="620" t="n"/>
      <c r="BH393" s="620">
        <f>Z393+BA393+BF393</f>
        <v/>
      </c>
    </row>
    <row r="394" customFormat="1" s="34">
      <c r="A394" s="618" t="n"/>
      <c r="B394" s="619" t="n"/>
      <c r="J394" s="619" t="n"/>
      <c r="U394" s="620" t="n"/>
      <c r="X394" s="620" t="n"/>
      <c r="Y394" s="620" t="n"/>
      <c r="Z394" s="620" t="n"/>
      <c r="AA394" s="34">
        <f>T394*0.2+N394*0+O394*0.3+P394*0.5+Q394*0.6+R394*1+S394*1</f>
        <v/>
      </c>
      <c r="AB394" s="34">
        <f>T394*0.2+N394*0.2+O394*0.3+P394*0.5+Q394*0.6+R394*1+S394*1</f>
        <v/>
      </c>
      <c r="AD394" s="34">
        <f>IF($AC394&gt;0,IF(VLOOKUP($AC394,Resource!$B$2:$AE$460,6,FALSE)&gt;0,VLOOKUP($AC394,Resource!$B$2:$AE$460,6,FALSE),"--INPUT--"),"")</f>
        <v/>
      </c>
      <c r="AE394" s="34">
        <f>IF($AC394&gt;0,IF(VLOOKUP($AC394,Resource!$B$2:$AE$460,25,FALSE)&gt;0,VLOOKUP($AC394,Resource!$B$2:$AE$460,25,FALSE),"--INPUT--"),"")</f>
        <v/>
      </c>
      <c r="AG394" s="619" t="n"/>
      <c r="AH394" s="619" t="n"/>
      <c r="AJ394" s="34">
        <f>IF($AI394&gt;0,IF(VLOOKUP($AI394,Resource!$B$2:$AE$460,6,FALSE)&gt;0,VLOOKUP($AI394,Resource!$B$2:$AE$460,6,FALSE),"--INPUT--"),"")</f>
        <v/>
      </c>
      <c r="AK394" s="34">
        <f>IF($AI394&gt;0,IF(VLOOKUP($AI394,Resource!$B$2:$AE$460,25,FALSE)&gt;0,VLOOKUP($AI394,Resource!$B$2:$AE$460,25,FALSE),"--INPUT--"),"")</f>
        <v/>
      </c>
      <c r="AL394" s="619" t="n"/>
      <c r="AM394" s="619" t="n"/>
      <c r="AN394" s="34">
        <f>AA394</f>
        <v/>
      </c>
      <c r="AO394" s="621">
        <f>IF(ISNA(IF(AC394="",0,AN394*VLOOKUP(AC394,Resource!$B$2:$AE$465,8,FALSE))),0,IF(AC394="",0,AN394*VLOOKUP(AC394,Resource!$B$2:$AE$465,8,FALSE)))</f>
        <v/>
      </c>
      <c r="AP394" s="620" t="n"/>
      <c r="AQ394" s="286" t="n"/>
      <c r="AR394" s="34">
        <f>AB394</f>
        <v/>
      </c>
      <c r="AS394" s="621">
        <f>IF(ISNA(IF(AI394="",0,AR394*VLOOKUP(AI394,Resource!$B$2:$AE$465,9,FALSE))),0,IF(AI394="",0,AR394*VLOOKUP(AI394,Resource!$B$2:$AE$465,9,FALSE)))</f>
        <v/>
      </c>
      <c r="AT394" s="620" t="n"/>
      <c r="AU394" s="286" t="n"/>
      <c r="AV394" s="620">
        <f>Z394</f>
        <v/>
      </c>
      <c r="AW394" s="72" t="n"/>
      <c r="BA394" s="620" t="n"/>
      <c r="BC394" s="620">
        <f>AO394+AS394</f>
        <v/>
      </c>
      <c r="BD394" s="620">
        <f>BH394-BC394</f>
        <v/>
      </c>
      <c r="BE394" s="479">
        <f>IF(AV394=0,"        --",BD394/BH394)</f>
        <v/>
      </c>
      <c r="BF394" s="620" t="n"/>
      <c r="BG394" s="620" t="n"/>
      <c r="BH394" s="620">
        <f>Z394+BA394+BF394</f>
        <v/>
      </c>
    </row>
    <row r="395" customFormat="1" s="34">
      <c r="A395" s="618" t="n"/>
      <c r="B395" s="619" t="n"/>
      <c r="J395" s="619" t="n"/>
      <c r="U395" s="620" t="n"/>
      <c r="X395" s="620" t="n"/>
      <c r="Y395" s="620" t="n"/>
      <c r="Z395" s="620" t="n"/>
      <c r="AA395" s="34">
        <f>T395*0.2+N395*0+O395*0.3+P395*0.5+Q395*0.6+R395*1+S395*1</f>
        <v/>
      </c>
      <c r="AB395" s="34">
        <f>T395*0.2+N395*0.2+O395*0.3+P395*0.5+Q395*0.6+R395*1+S395*1</f>
        <v/>
      </c>
      <c r="AD395" s="34">
        <f>IF($AC395&gt;0,IF(VLOOKUP($AC395,Resource!$B$2:$AE$460,6,FALSE)&gt;0,VLOOKUP($AC395,Resource!$B$2:$AE$460,6,FALSE),"--INPUT--"),"")</f>
        <v/>
      </c>
      <c r="AE395" s="34">
        <f>IF($AC395&gt;0,IF(VLOOKUP($AC395,Resource!$B$2:$AE$460,25,FALSE)&gt;0,VLOOKUP($AC395,Resource!$B$2:$AE$460,25,FALSE),"--INPUT--"),"")</f>
        <v/>
      </c>
      <c r="AG395" s="619" t="n"/>
      <c r="AH395" s="619" t="n"/>
      <c r="AJ395" s="34">
        <f>IF($AI395&gt;0,IF(VLOOKUP($AI395,Resource!$B$2:$AE$460,6,FALSE)&gt;0,VLOOKUP($AI395,Resource!$B$2:$AE$460,6,FALSE),"--INPUT--"),"")</f>
        <v/>
      </c>
      <c r="AK395" s="34">
        <f>IF($AI395&gt;0,IF(VLOOKUP($AI395,Resource!$B$2:$AE$460,25,FALSE)&gt;0,VLOOKUP($AI395,Resource!$B$2:$AE$460,25,FALSE),"--INPUT--"),"")</f>
        <v/>
      </c>
      <c r="AL395" s="619" t="n"/>
      <c r="AM395" s="619" t="n"/>
      <c r="AN395" s="34">
        <f>AA395</f>
        <v/>
      </c>
      <c r="AO395" s="621">
        <f>IF(ISNA(IF(AC395="",0,AN395*VLOOKUP(AC395,Resource!$B$2:$AE$465,8,FALSE))),0,IF(AC395="",0,AN395*VLOOKUP(AC395,Resource!$B$2:$AE$465,8,FALSE)))</f>
        <v/>
      </c>
      <c r="AP395" s="620" t="n"/>
      <c r="AQ395" s="286" t="n"/>
      <c r="AR395" s="34">
        <f>AB395</f>
        <v/>
      </c>
      <c r="AS395" s="621">
        <f>IF(ISNA(IF(AI395="",0,AR395*VLOOKUP(AI395,Resource!$B$2:$AE$465,9,FALSE))),0,IF(AI395="",0,AR395*VLOOKUP(AI395,Resource!$B$2:$AE$465,9,FALSE)))</f>
        <v/>
      </c>
      <c r="AT395" s="620" t="n"/>
      <c r="AU395" s="286" t="n"/>
      <c r="AV395" s="620">
        <f>Z395</f>
        <v/>
      </c>
      <c r="AW395" s="72" t="n"/>
      <c r="BA395" s="620" t="n"/>
      <c r="BC395" s="620">
        <f>AO395+AS395</f>
        <v/>
      </c>
      <c r="BD395" s="620">
        <f>BH395-BC395</f>
        <v/>
      </c>
      <c r="BE395" s="479">
        <f>IF(AV395=0,"        --",BD395/BH395)</f>
        <v/>
      </c>
      <c r="BF395" s="620" t="n"/>
      <c r="BG395" s="620" t="n"/>
      <c r="BH395" s="620">
        <f>Z395+BA395+BF395</f>
        <v/>
      </c>
    </row>
    <row r="396" customFormat="1" s="34">
      <c r="A396" s="618" t="n"/>
      <c r="B396" s="619" t="n"/>
      <c r="J396" s="619" t="n"/>
      <c r="U396" s="620" t="n"/>
      <c r="X396" s="620" t="n"/>
      <c r="Y396" s="620" t="n"/>
      <c r="Z396" s="620" t="n"/>
      <c r="AA396" s="34">
        <f>T396*0.2+N396*0+O396*0.3+P396*0.5+Q396*0.6+R396*1+S396*1</f>
        <v/>
      </c>
      <c r="AB396" s="34">
        <f>T396*0.2+N396*0.2+O396*0.3+P396*0.5+Q396*0.6+R396*1+S396*1</f>
        <v/>
      </c>
      <c r="AD396" s="34">
        <f>IF($AC396&gt;0,IF(VLOOKUP($AC396,Resource!$B$2:$AE$460,6,FALSE)&gt;0,VLOOKUP($AC396,Resource!$B$2:$AE$460,6,FALSE),"--INPUT--"),"")</f>
        <v/>
      </c>
      <c r="AE396" s="34">
        <f>IF($AC396&gt;0,IF(VLOOKUP($AC396,Resource!$B$2:$AE$460,25,FALSE)&gt;0,VLOOKUP($AC396,Resource!$B$2:$AE$460,25,FALSE),"--INPUT--"),"")</f>
        <v/>
      </c>
      <c r="AG396" s="619" t="n"/>
      <c r="AH396" s="619" t="n"/>
      <c r="AJ396" s="34">
        <f>IF($AI396&gt;0,IF(VLOOKUP($AI396,Resource!$B$2:$AE$460,6,FALSE)&gt;0,VLOOKUP($AI396,Resource!$B$2:$AE$460,6,FALSE),"--INPUT--"),"")</f>
        <v/>
      </c>
      <c r="AK396" s="34">
        <f>IF($AI396&gt;0,IF(VLOOKUP($AI396,Resource!$B$2:$AE$460,25,FALSE)&gt;0,VLOOKUP($AI396,Resource!$B$2:$AE$460,25,FALSE),"--INPUT--"),"")</f>
        <v/>
      </c>
      <c r="AL396" s="619" t="n"/>
      <c r="AM396" s="619" t="n"/>
      <c r="AN396" s="34">
        <f>AA396</f>
        <v/>
      </c>
      <c r="AO396" s="621">
        <f>IF(ISNA(IF(AC396="",0,AN396*VLOOKUP(AC396,Resource!$B$2:$AE$465,8,FALSE))),0,IF(AC396="",0,AN396*VLOOKUP(AC396,Resource!$B$2:$AE$465,8,FALSE)))</f>
        <v/>
      </c>
      <c r="AP396" s="620" t="n"/>
      <c r="AQ396" s="286" t="n"/>
      <c r="AR396" s="34">
        <f>AB396</f>
        <v/>
      </c>
      <c r="AS396" s="621">
        <f>IF(ISNA(IF(AI396="",0,AR396*VLOOKUP(AI396,Resource!$B$2:$AE$465,9,FALSE))),0,IF(AI396="",0,AR396*VLOOKUP(AI396,Resource!$B$2:$AE$465,9,FALSE)))</f>
        <v/>
      </c>
      <c r="AT396" s="620" t="n"/>
      <c r="AU396" s="286" t="n"/>
      <c r="AV396" s="620">
        <f>Z396</f>
        <v/>
      </c>
      <c r="AW396" s="72" t="n"/>
      <c r="BA396" s="620" t="n"/>
      <c r="BC396" s="620">
        <f>AO396+AS396</f>
        <v/>
      </c>
      <c r="BD396" s="620">
        <f>BH396-BC396</f>
        <v/>
      </c>
      <c r="BE396" s="479">
        <f>IF(AV396=0,"        --",BD396/BH396)</f>
        <v/>
      </c>
      <c r="BF396" s="620" t="n"/>
      <c r="BG396" s="620" t="n"/>
      <c r="BH396" s="620">
        <f>Z396+BA396+BF396</f>
        <v/>
      </c>
    </row>
    <row r="397" customFormat="1" s="34">
      <c r="A397" s="618" t="n"/>
      <c r="B397" s="619" t="n"/>
      <c r="J397" s="619" t="n"/>
      <c r="U397" s="620" t="n"/>
      <c r="X397" s="620" t="n"/>
      <c r="Y397" s="620" t="n"/>
      <c r="Z397" s="620" t="n"/>
      <c r="AA397" s="34">
        <f>T397*0.2+N397*0+O397*0.3+P397*0.5+Q397*0.6+R397*1+S397*1</f>
        <v/>
      </c>
      <c r="AB397" s="34">
        <f>T397*0.2+N397*0.2+O397*0.3+P397*0.5+Q397*0.6+R397*1+S397*1</f>
        <v/>
      </c>
      <c r="AD397" s="34">
        <f>IF($AC397&gt;0,IF(VLOOKUP($AC397,Resource!$B$2:$AE$460,6,FALSE)&gt;0,VLOOKUP($AC397,Resource!$B$2:$AE$460,6,FALSE),"--INPUT--"),"")</f>
        <v/>
      </c>
      <c r="AE397" s="34">
        <f>IF($AC397&gt;0,IF(VLOOKUP($AC397,Resource!$B$2:$AE$460,25,FALSE)&gt;0,VLOOKUP($AC397,Resource!$B$2:$AE$460,25,FALSE),"--INPUT--"),"")</f>
        <v/>
      </c>
      <c r="AG397" s="619" t="n"/>
      <c r="AH397" s="619" t="n"/>
      <c r="AJ397" s="34">
        <f>IF($AI397&gt;0,IF(VLOOKUP($AI397,Resource!$B$2:$AE$460,6,FALSE)&gt;0,VLOOKUP($AI397,Resource!$B$2:$AE$460,6,FALSE),"--INPUT--"),"")</f>
        <v/>
      </c>
      <c r="AK397" s="34">
        <f>IF($AI397&gt;0,IF(VLOOKUP($AI397,Resource!$B$2:$AE$460,25,FALSE)&gt;0,VLOOKUP($AI397,Resource!$B$2:$AE$460,25,FALSE),"--INPUT--"),"")</f>
        <v/>
      </c>
      <c r="AL397" s="619" t="n"/>
      <c r="AM397" s="619" t="n"/>
      <c r="AN397" s="34">
        <f>AA397</f>
        <v/>
      </c>
      <c r="AO397" s="621">
        <f>IF(ISNA(IF(AC397="",0,AN397*VLOOKUP(AC397,Resource!$B$2:$AE$465,8,FALSE))),0,IF(AC397="",0,AN397*VLOOKUP(AC397,Resource!$B$2:$AE$465,8,FALSE)))</f>
        <v/>
      </c>
      <c r="AP397" s="620" t="n"/>
      <c r="AQ397" s="286" t="n"/>
      <c r="AR397" s="34">
        <f>AB397</f>
        <v/>
      </c>
      <c r="AS397" s="621">
        <f>IF(ISNA(IF(AI397="",0,AR397*VLOOKUP(AI397,Resource!$B$2:$AE$465,9,FALSE))),0,IF(AI397="",0,AR397*VLOOKUP(AI397,Resource!$B$2:$AE$465,9,FALSE)))</f>
        <v/>
      </c>
      <c r="AT397" s="620" t="n"/>
      <c r="AU397" s="286" t="n"/>
      <c r="AV397" s="620">
        <f>Z397</f>
        <v/>
      </c>
      <c r="AW397" s="72" t="n"/>
      <c r="BA397" s="620" t="n"/>
      <c r="BC397" s="620">
        <f>AO397+AS397</f>
        <v/>
      </c>
      <c r="BD397" s="620">
        <f>BH397-BC397</f>
        <v/>
      </c>
      <c r="BE397" s="479">
        <f>IF(AV397=0,"        --",BD397/BH397)</f>
        <v/>
      </c>
      <c r="BF397" s="620" t="n"/>
      <c r="BG397" s="620" t="n"/>
      <c r="BH397" s="620">
        <f>Z397+BA397+BF397</f>
        <v/>
      </c>
    </row>
    <row r="398" customFormat="1" s="34">
      <c r="A398" s="618" t="n"/>
      <c r="B398" s="619" t="n"/>
      <c r="J398" s="619" t="n"/>
      <c r="U398" s="620" t="n"/>
      <c r="X398" s="620" t="n"/>
      <c r="Y398" s="620" t="n"/>
      <c r="Z398" s="620" t="n"/>
      <c r="AA398" s="34">
        <f>T398*0.2+N398*0+O398*0.3+P398*0.5+Q398*0.6+R398*1+S398*1</f>
        <v/>
      </c>
      <c r="AB398" s="34">
        <f>T398*0.2+N398*0.2+O398*0.3+P398*0.5+Q398*0.6+R398*1+S398*1</f>
        <v/>
      </c>
      <c r="AD398" s="34">
        <f>IF($AC398&gt;0,IF(VLOOKUP($AC398,Resource!$B$2:$AE$460,6,FALSE)&gt;0,VLOOKUP($AC398,Resource!$B$2:$AE$460,6,FALSE),"--INPUT--"),"")</f>
        <v/>
      </c>
      <c r="AE398" s="34">
        <f>IF($AC398&gt;0,IF(VLOOKUP($AC398,Resource!$B$2:$AE$460,25,FALSE)&gt;0,VLOOKUP($AC398,Resource!$B$2:$AE$460,25,FALSE),"--INPUT--"),"")</f>
        <v/>
      </c>
      <c r="AG398" s="619" t="n"/>
      <c r="AH398" s="619" t="n"/>
      <c r="AJ398" s="34">
        <f>IF($AI398&gt;0,IF(VLOOKUP($AI398,Resource!$B$2:$AE$460,6,FALSE)&gt;0,VLOOKUP($AI398,Resource!$B$2:$AE$460,6,FALSE),"--INPUT--"),"")</f>
        <v/>
      </c>
      <c r="AK398" s="34">
        <f>IF($AI398&gt;0,IF(VLOOKUP($AI398,Resource!$B$2:$AE$460,25,FALSE)&gt;0,VLOOKUP($AI398,Resource!$B$2:$AE$460,25,FALSE),"--INPUT--"),"")</f>
        <v/>
      </c>
      <c r="AL398" s="619" t="n"/>
      <c r="AM398" s="619" t="n"/>
      <c r="AN398" s="34">
        <f>AA398</f>
        <v/>
      </c>
      <c r="AO398" s="621">
        <f>IF(ISNA(IF(AC398="",0,AN398*VLOOKUP(AC398,Resource!$B$2:$AE$465,8,FALSE))),0,IF(AC398="",0,AN398*VLOOKUP(AC398,Resource!$B$2:$AE$465,8,FALSE)))</f>
        <v/>
      </c>
      <c r="AP398" s="620" t="n"/>
      <c r="AQ398" s="286" t="n"/>
      <c r="AR398" s="34">
        <f>AB398</f>
        <v/>
      </c>
      <c r="AS398" s="621">
        <f>IF(ISNA(IF(AI398="",0,AR398*VLOOKUP(AI398,Resource!$B$2:$AE$465,9,FALSE))),0,IF(AI398="",0,AR398*VLOOKUP(AI398,Resource!$B$2:$AE$465,9,FALSE)))</f>
        <v/>
      </c>
      <c r="AT398" s="620" t="n"/>
      <c r="AU398" s="286" t="n"/>
      <c r="AV398" s="620">
        <f>Z398</f>
        <v/>
      </c>
      <c r="AW398" s="72" t="n"/>
      <c r="BA398" s="620" t="n"/>
      <c r="BC398" s="620">
        <f>AO398+AS398</f>
        <v/>
      </c>
      <c r="BD398" s="620">
        <f>BH398-BC398</f>
        <v/>
      </c>
      <c r="BE398" s="479">
        <f>IF(AV398=0,"        --",BD398/BH398)</f>
        <v/>
      </c>
      <c r="BF398" s="620" t="n"/>
      <c r="BG398" s="620" t="n"/>
      <c r="BH398" s="620">
        <f>Z398+BA398+BF398</f>
        <v/>
      </c>
    </row>
    <row r="399" customFormat="1" s="34">
      <c r="A399" s="618" t="n"/>
      <c r="B399" s="619" t="n"/>
      <c r="J399" s="619" t="n"/>
      <c r="U399" s="620" t="n"/>
      <c r="X399" s="620" t="n"/>
      <c r="Y399" s="620" t="n"/>
      <c r="Z399" s="620" t="n"/>
      <c r="AA399" s="34">
        <f>T399*0.2+N399*0+O399*0.3+P399*0.5+Q399*0.6+R399*1+S399*1</f>
        <v/>
      </c>
      <c r="AB399" s="34">
        <f>T399*0.2+N399*0.2+O399*0.3+P399*0.5+Q399*0.6+R399*1+S399*1</f>
        <v/>
      </c>
      <c r="AD399" s="34">
        <f>IF($AC399&gt;0,IF(VLOOKUP($AC399,Resource!$B$2:$AE$460,6,FALSE)&gt;0,VLOOKUP($AC399,Resource!$B$2:$AE$460,6,FALSE),"--INPUT--"),"")</f>
        <v/>
      </c>
      <c r="AE399" s="34">
        <f>IF($AC399&gt;0,IF(VLOOKUP($AC399,Resource!$B$2:$AE$460,25,FALSE)&gt;0,VLOOKUP($AC399,Resource!$B$2:$AE$460,25,FALSE),"--INPUT--"),"")</f>
        <v/>
      </c>
      <c r="AG399" s="619" t="n"/>
      <c r="AH399" s="619" t="n"/>
      <c r="AJ399" s="34">
        <f>IF($AI399&gt;0,IF(VLOOKUP($AI399,Resource!$B$2:$AE$460,6,FALSE)&gt;0,VLOOKUP($AI399,Resource!$B$2:$AE$460,6,FALSE),"--INPUT--"),"")</f>
        <v/>
      </c>
      <c r="AK399" s="34">
        <f>IF($AI399&gt;0,IF(VLOOKUP($AI399,Resource!$B$2:$AE$460,25,FALSE)&gt;0,VLOOKUP($AI399,Resource!$B$2:$AE$460,25,FALSE),"--INPUT--"),"")</f>
        <v/>
      </c>
      <c r="AL399" s="619" t="n"/>
      <c r="AM399" s="619" t="n"/>
      <c r="AN399" s="34">
        <f>AA399</f>
        <v/>
      </c>
      <c r="AO399" s="621">
        <f>IF(ISNA(IF(AC399="",0,AN399*VLOOKUP(AC399,Resource!$B$2:$AE$465,8,FALSE))),0,IF(AC399="",0,AN399*VLOOKUP(AC399,Resource!$B$2:$AE$465,8,FALSE)))</f>
        <v/>
      </c>
      <c r="AP399" s="620" t="n"/>
      <c r="AQ399" s="286" t="n"/>
      <c r="AR399" s="34">
        <f>AB399</f>
        <v/>
      </c>
      <c r="AS399" s="621">
        <f>IF(ISNA(IF(AI399="",0,AR399*VLOOKUP(AI399,Resource!$B$2:$AE$465,9,FALSE))),0,IF(AI399="",0,AR399*VLOOKUP(AI399,Resource!$B$2:$AE$465,9,FALSE)))</f>
        <v/>
      </c>
      <c r="AT399" s="620" t="n"/>
      <c r="AU399" s="286" t="n"/>
      <c r="AV399" s="620">
        <f>Z399</f>
        <v/>
      </c>
      <c r="AW399" s="72" t="n"/>
      <c r="BA399" s="620" t="n"/>
      <c r="BC399" s="620">
        <f>AO399+AS399</f>
        <v/>
      </c>
      <c r="BD399" s="620">
        <f>BH399-BC399</f>
        <v/>
      </c>
      <c r="BE399" s="479">
        <f>IF(AV399=0,"        --",BD399/BH399)</f>
        <v/>
      </c>
      <c r="BF399" s="620" t="n"/>
      <c r="BG399" s="620" t="n"/>
      <c r="BH399" s="620">
        <f>Z399+BA399+BF399</f>
        <v/>
      </c>
    </row>
    <row r="400" customFormat="1" s="34">
      <c r="A400" s="618" t="n"/>
      <c r="B400" s="619" t="n"/>
      <c r="J400" s="619" t="n"/>
      <c r="U400" s="620" t="n"/>
      <c r="X400" s="620" t="n"/>
      <c r="Y400" s="620" t="n"/>
      <c r="Z400" s="620" t="n"/>
      <c r="AA400" s="34">
        <f>T400*0.2+N400*0+O400*0.3+P400*0.5+Q400*0.6+R400*1+S400*1</f>
        <v/>
      </c>
      <c r="AB400" s="34">
        <f>T400*0.2+N400*0.2+O400*0.3+P400*0.5+Q400*0.6+R400*1+S400*1</f>
        <v/>
      </c>
      <c r="AD400" s="34">
        <f>IF($AC400&gt;0,IF(VLOOKUP($AC400,Resource!$B$2:$AE$460,6,FALSE)&gt;0,VLOOKUP($AC400,Resource!$B$2:$AE$460,6,FALSE),"--INPUT--"),"")</f>
        <v/>
      </c>
      <c r="AE400" s="34">
        <f>IF($AC400&gt;0,IF(VLOOKUP($AC400,Resource!$B$2:$AE$460,25,FALSE)&gt;0,VLOOKUP($AC400,Resource!$B$2:$AE$460,25,FALSE),"--INPUT--"),"")</f>
        <v/>
      </c>
      <c r="AG400" s="619" t="n"/>
      <c r="AH400" s="619" t="n"/>
      <c r="AJ400" s="34">
        <f>IF($AI400&gt;0,IF(VLOOKUP($AI400,Resource!$B$2:$AE$460,6,FALSE)&gt;0,VLOOKUP($AI400,Resource!$B$2:$AE$460,6,FALSE),"--INPUT--"),"")</f>
        <v/>
      </c>
      <c r="AK400" s="34">
        <f>IF($AI400&gt;0,IF(VLOOKUP($AI400,Resource!$B$2:$AE$460,25,FALSE)&gt;0,VLOOKUP($AI400,Resource!$B$2:$AE$460,25,FALSE),"--INPUT--"),"")</f>
        <v/>
      </c>
      <c r="AL400" s="619" t="n"/>
      <c r="AM400" s="619" t="n"/>
      <c r="AN400" s="34">
        <f>AA400</f>
        <v/>
      </c>
      <c r="AO400" s="621">
        <f>IF(ISNA(IF(AC400="",0,AN400*VLOOKUP(AC400,Resource!$B$2:$AE$465,8,FALSE))),0,IF(AC400="",0,AN400*VLOOKUP(AC400,Resource!$B$2:$AE$465,8,FALSE)))</f>
        <v/>
      </c>
      <c r="AP400" s="620" t="n"/>
      <c r="AQ400" s="286" t="n"/>
      <c r="AR400" s="34">
        <f>AB400</f>
        <v/>
      </c>
      <c r="AS400" s="621">
        <f>IF(ISNA(IF(AI400="",0,AR400*VLOOKUP(AI400,Resource!$B$2:$AE$465,9,FALSE))),0,IF(AI400="",0,AR400*VLOOKUP(AI400,Resource!$B$2:$AE$465,9,FALSE)))</f>
        <v/>
      </c>
      <c r="AT400" s="620" t="n"/>
      <c r="AU400" s="286" t="n"/>
      <c r="AV400" s="620">
        <f>Z400</f>
        <v/>
      </c>
      <c r="AW400" s="72" t="n"/>
      <c r="BA400" s="620" t="n"/>
      <c r="BC400" s="620">
        <f>AO400+AS400</f>
        <v/>
      </c>
      <c r="BD400" s="620">
        <f>BH400-BC400</f>
        <v/>
      </c>
      <c r="BE400" s="479">
        <f>IF(AV400=0,"        --",BD400/BH400)</f>
        <v/>
      </c>
      <c r="BF400" s="620" t="n"/>
      <c r="BG400" s="620" t="n"/>
      <c r="BH400" s="620">
        <f>Z400+BA400+BF400</f>
        <v/>
      </c>
    </row>
    <row r="401" customFormat="1" s="34">
      <c r="A401" s="618" t="n"/>
      <c r="B401" s="619" t="n"/>
      <c r="J401" s="619" t="n"/>
      <c r="U401" s="620" t="n"/>
      <c r="X401" s="620" t="n"/>
      <c r="Y401" s="620" t="n"/>
      <c r="Z401" s="620" t="n"/>
      <c r="AA401" s="34">
        <f>T401*0.2+N401*0+O401*0.3+P401*0.5+Q401*0.6+R401*1+S401*1</f>
        <v/>
      </c>
      <c r="AB401" s="34">
        <f>T401*0.2+N401*0.2+O401*0.3+P401*0.5+Q401*0.6+R401*1+S401*1</f>
        <v/>
      </c>
      <c r="AD401" s="34">
        <f>IF($AC401&gt;0,IF(VLOOKUP($AC401,Resource!$B$2:$AE$460,6,FALSE)&gt;0,VLOOKUP($AC401,Resource!$B$2:$AE$460,6,FALSE),"--INPUT--"),"")</f>
        <v/>
      </c>
      <c r="AE401" s="34">
        <f>IF($AC401&gt;0,IF(VLOOKUP($AC401,Resource!$B$2:$AE$460,25,FALSE)&gt;0,VLOOKUP($AC401,Resource!$B$2:$AE$460,25,FALSE),"--INPUT--"),"")</f>
        <v/>
      </c>
      <c r="AG401" s="619" t="n"/>
      <c r="AH401" s="619" t="n"/>
      <c r="AJ401" s="34">
        <f>IF($AI401&gt;0,IF(VLOOKUP($AI401,Resource!$B$2:$AE$460,6,FALSE)&gt;0,VLOOKUP($AI401,Resource!$B$2:$AE$460,6,FALSE),"--INPUT--"),"")</f>
        <v/>
      </c>
      <c r="AK401" s="34">
        <f>IF($AI401&gt;0,IF(VLOOKUP($AI401,Resource!$B$2:$AE$460,25,FALSE)&gt;0,VLOOKUP($AI401,Resource!$B$2:$AE$460,25,FALSE),"--INPUT--"),"")</f>
        <v/>
      </c>
      <c r="AL401" s="619" t="n"/>
      <c r="AM401" s="619" t="n"/>
      <c r="AN401" s="34">
        <f>AA401</f>
        <v/>
      </c>
      <c r="AO401" s="621">
        <f>IF(ISNA(IF(AC401="",0,AN401*VLOOKUP(AC401,Resource!$B$2:$AE$465,8,FALSE))),0,IF(AC401="",0,AN401*VLOOKUP(AC401,Resource!$B$2:$AE$465,8,FALSE)))</f>
        <v/>
      </c>
      <c r="AP401" s="620" t="n"/>
      <c r="AQ401" s="286" t="n"/>
      <c r="AR401" s="34">
        <f>AB401</f>
        <v/>
      </c>
      <c r="AS401" s="621">
        <f>IF(ISNA(IF(AI401="",0,AR401*VLOOKUP(AI401,Resource!$B$2:$AE$465,9,FALSE))),0,IF(AI401="",0,AR401*VLOOKUP(AI401,Resource!$B$2:$AE$465,9,FALSE)))</f>
        <v/>
      </c>
      <c r="AT401" s="620" t="n"/>
      <c r="AU401" s="286" t="n"/>
      <c r="AV401" s="620">
        <f>Z401</f>
        <v/>
      </c>
      <c r="AW401" s="72" t="n"/>
      <c r="BA401" s="620" t="n"/>
      <c r="BC401" s="620">
        <f>AO401+AS401</f>
        <v/>
      </c>
      <c r="BD401" s="620">
        <f>BH401-BC401</f>
        <v/>
      </c>
      <c r="BE401" s="479">
        <f>IF(AV401=0,"        --",BD401/BH401)</f>
        <v/>
      </c>
      <c r="BF401" s="620" t="n"/>
      <c r="BG401" s="620" t="n"/>
      <c r="BH401" s="620">
        <f>Z401+BA401+BF401</f>
        <v/>
      </c>
    </row>
    <row r="402" customFormat="1" s="34">
      <c r="A402" s="618" t="n"/>
      <c r="B402" s="619" t="n"/>
      <c r="J402" s="619" t="n"/>
      <c r="U402" s="620" t="n"/>
      <c r="X402" s="620" t="n"/>
      <c r="Y402" s="620" t="n"/>
      <c r="Z402" s="620" t="n"/>
      <c r="AA402" s="34">
        <f>T402*0.2+N402*0+O402*0.3+P402*0.5+Q402*0.6+R402*1+S402*1</f>
        <v/>
      </c>
      <c r="AB402" s="34">
        <f>T402*0.2+N402*0.2+O402*0.3+P402*0.5+Q402*0.6+R402*1+S402*1</f>
        <v/>
      </c>
      <c r="AD402" s="34">
        <f>IF($AC402&gt;0,IF(VLOOKUP($AC402,Resource!$B$2:$AE$460,6,FALSE)&gt;0,VLOOKUP($AC402,Resource!$B$2:$AE$460,6,FALSE),"--INPUT--"),"")</f>
        <v/>
      </c>
      <c r="AE402" s="34">
        <f>IF($AC402&gt;0,IF(VLOOKUP($AC402,Resource!$B$2:$AE$460,25,FALSE)&gt;0,VLOOKUP($AC402,Resource!$B$2:$AE$460,25,FALSE),"--INPUT--"),"")</f>
        <v/>
      </c>
      <c r="AG402" s="619" t="n"/>
      <c r="AH402" s="619" t="n"/>
      <c r="AJ402" s="34">
        <f>IF($AI402&gt;0,IF(VLOOKUP($AI402,Resource!$B$2:$AE$460,6,FALSE)&gt;0,VLOOKUP($AI402,Resource!$B$2:$AE$460,6,FALSE),"--INPUT--"),"")</f>
        <v/>
      </c>
      <c r="AK402" s="34">
        <f>IF($AI402&gt;0,IF(VLOOKUP($AI402,Resource!$B$2:$AE$460,25,FALSE)&gt;0,VLOOKUP($AI402,Resource!$B$2:$AE$460,25,FALSE),"--INPUT--"),"")</f>
        <v/>
      </c>
      <c r="AL402" s="619" t="n"/>
      <c r="AM402" s="619" t="n"/>
      <c r="AN402" s="34">
        <f>AA402</f>
        <v/>
      </c>
      <c r="AO402" s="621">
        <f>IF(ISNA(IF(AC402="",0,AN402*VLOOKUP(AC402,Resource!$B$2:$AE$465,8,FALSE))),0,IF(AC402="",0,AN402*VLOOKUP(AC402,Resource!$B$2:$AE$465,8,FALSE)))</f>
        <v/>
      </c>
      <c r="AP402" s="620" t="n"/>
      <c r="AQ402" s="286" t="n"/>
      <c r="AR402" s="34">
        <f>AB402</f>
        <v/>
      </c>
      <c r="AS402" s="621">
        <f>IF(ISNA(IF(AI402="",0,AR402*VLOOKUP(AI402,Resource!$B$2:$AE$465,9,FALSE))),0,IF(AI402="",0,AR402*VLOOKUP(AI402,Resource!$B$2:$AE$465,9,FALSE)))</f>
        <v/>
      </c>
      <c r="AT402" s="620" t="n"/>
      <c r="AU402" s="286" t="n"/>
      <c r="AV402" s="620">
        <f>Z402</f>
        <v/>
      </c>
      <c r="AW402" s="72" t="n"/>
      <c r="BA402" s="620" t="n"/>
      <c r="BC402" s="620">
        <f>AO402+AS402</f>
        <v/>
      </c>
      <c r="BD402" s="620">
        <f>BH402-BC402</f>
        <v/>
      </c>
      <c r="BE402" s="479">
        <f>IF(AV402=0,"        --",BD402/BH402)</f>
        <v/>
      </c>
      <c r="BF402" s="620" t="n"/>
      <c r="BG402" s="620" t="n"/>
      <c r="BH402" s="620">
        <f>Z402+BA402+BF402</f>
        <v/>
      </c>
    </row>
    <row r="403" customFormat="1" s="34">
      <c r="A403" s="618" t="n"/>
      <c r="B403" s="619" t="n"/>
      <c r="J403" s="619" t="n"/>
      <c r="U403" s="620" t="n"/>
      <c r="X403" s="620" t="n"/>
      <c r="Y403" s="620" t="n"/>
      <c r="Z403" s="620" t="n"/>
      <c r="AA403" s="34">
        <f>T403*0.2+N403*0+O403*0.3+P403*0.5+Q403*0.6+R403*1+S403*1</f>
        <v/>
      </c>
      <c r="AB403" s="34">
        <f>T403*0.2+N403*0.2+O403*0.3+P403*0.5+Q403*0.6+R403*1+S403*1</f>
        <v/>
      </c>
      <c r="AD403" s="34">
        <f>IF($AC403&gt;0,IF(VLOOKUP($AC403,Resource!$B$2:$AE$460,6,FALSE)&gt;0,VLOOKUP($AC403,Resource!$B$2:$AE$460,6,FALSE),"--INPUT--"),"")</f>
        <v/>
      </c>
      <c r="AE403" s="34">
        <f>IF($AC403&gt;0,IF(VLOOKUP($AC403,Resource!$B$2:$AE$460,25,FALSE)&gt;0,VLOOKUP($AC403,Resource!$B$2:$AE$460,25,FALSE),"--INPUT--"),"")</f>
        <v/>
      </c>
      <c r="AG403" s="619" t="n"/>
      <c r="AH403" s="619" t="n"/>
      <c r="AJ403" s="34">
        <f>IF($AI403&gt;0,IF(VLOOKUP($AI403,Resource!$B$2:$AE$460,6,FALSE)&gt;0,VLOOKUP($AI403,Resource!$B$2:$AE$460,6,FALSE),"--INPUT--"),"")</f>
        <v/>
      </c>
      <c r="AK403" s="34">
        <f>IF($AI403&gt;0,IF(VLOOKUP($AI403,Resource!$B$2:$AE$460,25,FALSE)&gt;0,VLOOKUP($AI403,Resource!$B$2:$AE$460,25,FALSE),"--INPUT--"),"")</f>
        <v/>
      </c>
      <c r="AL403" s="619" t="n"/>
      <c r="AM403" s="619" t="n"/>
      <c r="AN403" s="34">
        <f>AA403</f>
        <v/>
      </c>
      <c r="AO403" s="621">
        <f>IF(ISNA(IF(AC403="",0,AN403*VLOOKUP(AC403,Resource!$B$2:$AE$465,8,FALSE))),0,IF(AC403="",0,AN403*VLOOKUP(AC403,Resource!$B$2:$AE$465,8,FALSE)))</f>
        <v/>
      </c>
      <c r="AP403" s="620" t="n"/>
      <c r="AQ403" s="286" t="n"/>
      <c r="AR403" s="34">
        <f>AB403</f>
        <v/>
      </c>
      <c r="AS403" s="621">
        <f>IF(ISNA(IF(AI403="",0,AR403*VLOOKUP(AI403,Resource!$B$2:$AE$465,9,FALSE))),0,IF(AI403="",0,AR403*VLOOKUP(AI403,Resource!$B$2:$AE$465,9,FALSE)))</f>
        <v/>
      </c>
      <c r="AT403" s="620" t="n"/>
      <c r="AU403" s="286" t="n"/>
      <c r="AV403" s="620">
        <f>Z403</f>
        <v/>
      </c>
      <c r="AW403" s="72" t="n"/>
      <c r="BA403" s="620" t="n"/>
      <c r="BC403" s="620">
        <f>AO403+AS403</f>
        <v/>
      </c>
      <c r="BD403" s="620">
        <f>BH403-BC403</f>
        <v/>
      </c>
      <c r="BE403" s="479">
        <f>IF(AV403=0,"        --",BD403/BH403)</f>
        <v/>
      </c>
      <c r="BF403" s="620" t="n"/>
      <c r="BG403" s="620" t="n"/>
      <c r="BH403" s="620">
        <f>Z403+BA403+BF403</f>
        <v/>
      </c>
    </row>
    <row r="404" customFormat="1" s="34">
      <c r="A404" s="618" t="n"/>
      <c r="B404" s="619" t="n"/>
      <c r="J404" s="619" t="n"/>
      <c r="U404" s="620" t="n"/>
      <c r="X404" s="620" t="n"/>
      <c r="Y404" s="620" t="n"/>
      <c r="Z404" s="620" t="n"/>
      <c r="AA404" s="34">
        <f>T404*0.2+N404*0+O404*0.3+P404*0.5+Q404*0.6+R404*1+S404*1</f>
        <v/>
      </c>
      <c r="AB404" s="34">
        <f>T404*0.2+N404*0.2+O404*0.3+P404*0.5+Q404*0.6+R404*1+S404*1</f>
        <v/>
      </c>
      <c r="AD404" s="34">
        <f>IF($AC404&gt;0,IF(VLOOKUP($AC404,Resource!$B$2:$AE$460,6,FALSE)&gt;0,VLOOKUP($AC404,Resource!$B$2:$AE$460,6,FALSE),"--INPUT--"),"")</f>
        <v/>
      </c>
      <c r="AE404" s="34">
        <f>IF($AC404&gt;0,IF(VLOOKUP($AC404,Resource!$B$2:$AE$460,25,FALSE)&gt;0,VLOOKUP($AC404,Resource!$B$2:$AE$460,25,FALSE),"--INPUT--"),"")</f>
        <v/>
      </c>
      <c r="AG404" s="619" t="n"/>
      <c r="AH404" s="619" t="n"/>
      <c r="AJ404" s="34">
        <f>IF($AI404&gt;0,IF(VLOOKUP($AI404,Resource!$B$2:$AE$460,6,FALSE)&gt;0,VLOOKUP($AI404,Resource!$B$2:$AE$460,6,FALSE),"--INPUT--"),"")</f>
        <v/>
      </c>
      <c r="AK404" s="34">
        <f>IF($AI404&gt;0,IF(VLOOKUP($AI404,Resource!$B$2:$AE$460,25,FALSE)&gt;0,VLOOKUP($AI404,Resource!$B$2:$AE$460,25,FALSE),"--INPUT--"),"")</f>
        <v/>
      </c>
      <c r="AL404" s="619" t="n"/>
      <c r="AM404" s="619" t="n"/>
      <c r="AN404" s="34">
        <f>AA404</f>
        <v/>
      </c>
      <c r="AO404" s="621">
        <f>IF(ISNA(IF(AC404="",0,AN404*VLOOKUP(AC404,Resource!$B$2:$AE$465,8,FALSE))),0,IF(AC404="",0,AN404*VLOOKUP(AC404,Resource!$B$2:$AE$465,8,FALSE)))</f>
        <v/>
      </c>
      <c r="AP404" s="620" t="n"/>
      <c r="AQ404" s="286" t="n"/>
      <c r="AR404" s="34">
        <f>AB404</f>
        <v/>
      </c>
      <c r="AS404" s="621">
        <f>IF(ISNA(IF(AI404="",0,AR404*VLOOKUP(AI404,Resource!$B$2:$AE$465,9,FALSE))),0,IF(AI404="",0,AR404*VLOOKUP(AI404,Resource!$B$2:$AE$465,9,FALSE)))</f>
        <v/>
      </c>
      <c r="AT404" s="620" t="n"/>
      <c r="AU404" s="286" t="n"/>
      <c r="AV404" s="620">
        <f>Z404</f>
        <v/>
      </c>
      <c r="AW404" s="72" t="n"/>
      <c r="BA404" s="620" t="n"/>
      <c r="BC404" s="620">
        <f>AO404+AS404</f>
        <v/>
      </c>
      <c r="BD404" s="620">
        <f>BH404-BC404</f>
        <v/>
      </c>
      <c r="BE404" s="479">
        <f>IF(AV404=0,"        --",BD404/BH404)</f>
        <v/>
      </c>
      <c r="BF404" s="620" t="n"/>
      <c r="BG404" s="620" t="n"/>
      <c r="BH404" s="620">
        <f>Z404+BA404+BF404</f>
        <v/>
      </c>
    </row>
    <row r="405" customFormat="1" s="34">
      <c r="A405" s="618" t="n"/>
      <c r="B405" s="619" t="n"/>
      <c r="J405" s="619" t="n"/>
      <c r="U405" s="620" t="n"/>
      <c r="X405" s="620" t="n"/>
      <c r="Y405" s="620" t="n"/>
      <c r="Z405" s="620" t="n"/>
      <c r="AA405" s="34">
        <f>T405*0.2+N405*0+O405*0.3+P405*0.5+Q405*0.6+R405*1+S405*1</f>
        <v/>
      </c>
      <c r="AB405" s="34">
        <f>T405*0.2+N405*0.2+O405*0.3+P405*0.5+Q405*0.6+R405*1+S405*1</f>
        <v/>
      </c>
      <c r="AD405" s="34">
        <f>IF($AC405&gt;0,IF(VLOOKUP($AC405,Resource!$B$2:$AE$460,6,FALSE)&gt;0,VLOOKUP($AC405,Resource!$B$2:$AE$460,6,FALSE),"--INPUT--"),"")</f>
        <v/>
      </c>
      <c r="AE405" s="34">
        <f>IF($AC405&gt;0,IF(VLOOKUP($AC405,Resource!$B$2:$AE$460,25,FALSE)&gt;0,VLOOKUP($AC405,Resource!$B$2:$AE$460,25,FALSE),"--INPUT--"),"")</f>
        <v/>
      </c>
      <c r="AG405" s="619" t="n"/>
      <c r="AH405" s="619" t="n"/>
      <c r="AJ405" s="34">
        <f>IF($AI405&gt;0,IF(VLOOKUP($AI405,Resource!$B$2:$AE$460,6,FALSE)&gt;0,VLOOKUP($AI405,Resource!$B$2:$AE$460,6,FALSE),"--INPUT--"),"")</f>
        <v/>
      </c>
      <c r="AK405" s="34">
        <f>IF($AI405&gt;0,IF(VLOOKUP($AI405,Resource!$B$2:$AE$460,25,FALSE)&gt;0,VLOOKUP($AI405,Resource!$B$2:$AE$460,25,FALSE),"--INPUT--"),"")</f>
        <v/>
      </c>
      <c r="AL405" s="619" t="n"/>
      <c r="AM405" s="619" t="n"/>
      <c r="AN405" s="34">
        <f>AA405</f>
        <v/>
      </c>
      <c r="AO405" s="621">
        <f>IF(ISNA(IF(AC405="",0,AN405*VLOOKUP(AC405,Resource!$B$2:$AE$465,8,FALSE))),0,IF(AC405="",0,AN405*VLOOKUP(AC405,Resource!$B$2:$AE$465,8,FALSE)))</f>
        <v/>
      </c>
      <c r="AP405" s="620" t="n"/>
      <c r="AQ405" s="286" t="n"/>
      <c r="AR405" s="34">
        <f>AB405</f>
        <v/>
      </c>
      <c r="AS405" s="621">
        <f>IF(ISNA(IF(AI405="",0,AR405*VLOOKUP(AI405,Resource!$B$2:$AE$465,9,FALSE))),0,IF(AI405="",0,AR405*VLOOKUP(AI405,Resource!$B$2:$AE$465,9,FALSE)))</f>
        <v/>
      </c>
      <c r="AT405" s="620" t="n"/>
      <c r="AU405" s="286" t="n"/>
      <c r="AV405" s="620">
        <f>Z405</f>
        <v/>
      </c>
      <c r="AW405" s="72" t="n"/>
      <c r="BA405" s="620" t="n"/>
      <c r="BC405" s="620">
        <f>AO405+AS405</f>
        <v/>
      </c>
      <c r="BD405" s="620">
        <f>BH405-BC405</f>
        <v/>
      </c>
      <c r="BE405" s="479">
        <f>IF(AV405=0,"        --",BD405/BH405)</f>
        <v/>
      </c>
      <c r="BF405" s="620" t="n"/>
      <c r="BG405" s="620" t="n"/>
      <c r="BH405" s="620">
        <f>Z405+BA405+BF405</f>
        <v/>
      </c>
    </row>
    <row r="406" customFormat="1" s="34">
      <c r="A406" s="618" t="n"/>
      <c r="B406" s="619" t="n"/>
      <c r="J406" s="619" t="n"/>
      <c r="U406" s="620" t="n"/>
      <c r="X406" s="620" t="n"/>
      <c r="Y406" s="620" t="n"/>
      <c r="Z406" s="620" t="n"/>
      <c r="AA406" s="34">
        <f>T406*0.2+N406*0+O406*0.3+P406*0.5+Q406*0.6+R406*1+S406*1</f>
        <v/>
      </c>
      <c r="AB406" s="34">
        <f>T406*0.2+N406*0.2+O406*0.3+P406*0.5+Q406*0.6+R406*1+S406*1</f>
        <v/>
      </c>
      <c r="AD406" s="34">
        <f>IF($AC406&gt;0,IF(VLOOKUP($AC406,Resource!$B$2:$AE$460,6,FALSE)&gt;0,VLOOKUP($AC406,Resource!$B$2:$AE$460,6,FALSE),"--INPUT--"),"")</f>
        <v/>
      </c>
      <c r="AE406" s="34">
        <f>IF($AC406&gt;0,IF(VLOOKUP($AC406,Resource!$B$2:$AE$460,25,FALSE)&gt;0,VLOOKUP($AC406,Resource!$B$2:$AE$460,25,FALSE),"--INPUT--"),"")</f>
        <v/>
      </c>
      <c r="AG406" s="619" t="n"/>
      <c r="AH406" s="619" t="n"/>
      <c r="AJ406" s="34">
        <f>IF($AI406&gt;0,IF(VLOOKUP($AI406,Resource!$B$2:$AE$460,6,FALSE)&gt;0,VLOOKUP($AI406,Resource!$B$2:$AE$460,6,FALSE),"--INPUT--"),"")</f>
        <v/>
      </c>
      <c r="AK406" s="34">
        <f>IF($AI406&gt;0,IF(VLOOKUP($AI406,Resource!$B$2:$AE$460,25,FALSE)&gt;0,VLOOKUP($AI406,Resource!$B$2:$AE$460,25,FALSE),"--INPUT--"),"")</f>
        <v/>
      </c>
      <c r="AL406" s="619" t="n"/>
      <c r="AM406" s="619" t="n"/>
      <c r="AN406" s="34">
        <f>AA406</f>
        <v/>
      </c>
      <c r="AO406" s="621">
        <f>IF(ISNA(IF(AC406="",0,AN406*VLOOKUP(AC406,Resource!$B$2:$AE$465,8,FALSE))),0,IF(AC406="",0,AN406*VLOOKUP(AC406,Resource!$B$2:$AE$465,8,FALSE)))</f>
        <v/>
      </c>
      <c r="AP406" s="620" t="n"/>
      <c r="AQ406" s="286" t="n"/>
      <c r="AR406" s="34">
        <f>AB406</f>
        <v/>
      </c>
      <c r="AS406" s="621">
        <f>IF(ISNA(IF(AI406="",0,AR406*VLOOKUP(AI406,Resource!$B$2:$AE$465,9,FALSE))),0,IF(AI406="",0,AR406*VLOOKUP(AI406,Resource!$B$2:$AE$465,9,FALSE)))</f>
        <v/>
      </c>
      <c r="AT406" s="620" t="n"/>
      <c r="AU406" s="286" t="n"/>
      <c r="AV406" s="620">
        <f>Z406</f>
        <v/>
      </c>
      <c r="AW406" s="72" t="n"/>
      <c r="BA406" s="620" t="n"/>
      <c r="BC406" s="620">
        <f>AO406+AS406</f>
        <v/>
      </c>
      <c r="BD406" s="620">
        <f>BH406-BC406</f>
        <v/>
      </c>
      <c r="BE406" s="479">
        <f>IF(AV406=0,"        --",BD406/BH406)</f>
        <v/>
      </c>
      <c r="BF406" s="620" t="n"/>
      <c r="BG406" s="620" t="n"/>
      <c r="BH406" s="620">
        <f>Z406+BA406+BF406</f>
        <v/>
      </c>
    </row>
    <row r="407" customFormat="1" s="34">
      <c r="A407" s="618" t="n"/>
      <c r="B407" s="619" t="n"/>
      <c r="J407" s="619" t="n"/>
      <c r="U407" s="620" t="n"/>
      <c r="X407" s="620" t="n"/>
      <c r="Y407" s="620" t="n"/>
      <c r="Z407" s="620" t="n"/>
      <c r="AA407" s="34">
        <f>T407*0.2+N407*0+O407*0.3+P407*0.5+Q407*0.6+R407*1+S407*1</f>
        <v/>
      </c>
      <c r="AB407" s="34">
        <f>T407*0.2+N407*0.2+O407*0.3+P407*0.5+Q407*0.6+R407*1+S407*1</f>
        <v/>
      </c>
      <c r="AD407" s="34">
        <f>IF($AC407&gt;0,IF(VLOOKUP($AC407,Resource!$B$2:$AE$460,6,FALSE)&gt;0,VLOOKUP($AC407,Resource!$B$2:$AE$460,6,FALSE),"--INPUT--"),"")</f>
        <v/>
      </c>
      <c r="AE407" s="34">
        <f>IF($AC407&gt;0,IF(VLOOKUP($AC407,Resource!$B$2:$AE$460,25,FALSE)&gt;0,VLOOKUP($AC407,Resource!$B$2:$AE$460,25,FALSE),"--INPUT--"),"")</f>
        <v/>
      </c>
      <c r="AG407" s="619" t="n"/>
      <c r="AH407" s="619" t="n"/>
      <c r="AJ407" s="34">
        <f>IF($AI407&gt;0,IF(VLOOKUP($AI407,Resource!$B$2:$AE$460,6,FALSE)&gt;0,VLOOKUP($AI407,Resource!$B$2:$AE$460,6,FALSE),"--INPUT--"),"")</f>
        <v/>
      </c>
      <c r="AK407" s="34">
        <f>IF($AI407&gt;0,IF(VLOOKUP($AI407,Resource!$B$2:$AE$460,25,FALSE)&gt;0,VLOOKUP($AI407,Resource!$B$2:$AE$460,25,FALSE),"--INPUT--"),"")</f>
        <v/>
      </c>
      <c r="AL407" s="619" t="n"/>
      <c r="AM407" s="619" t="n"/>
      <c r="AN407" s="34">
        <f>AA407</f>
        <v/>
      </c>
      <c r="AO407" s="621">
        <f>IF(ISNA(IF(AC407="",0,AN407*VLOOKUP(AC407,Resource!$B$2:$AE$465,8,FALSE))),0,IF(AC407="",0,AN407*VLOOKUP(AC407,Resource!$B$2:$AE$465,8,FALSE)))</f>
        <v/>
      </c>
      <c r="AP407" s="620" t="n"/>
      <c r="AQ407" s="286" t="n"/>
      <c r="AR407" s="34">
        <f>AB407</f>
        <v/>
      </c>
      <c r="AS407" s="621">
        <f>IF(ISNA(IF(AI407="",0,AR407*VLOOKUP(AI407,Resource!$B$2:$AE$465,9,FALSE))),0,IF(AI407="",0,AR407*VLOOKUP(AI407,Resource!$B$2:$AE$465,9,FALSE)))</f>
        <v/>
      </c>
      <c r="AT407" s="620" t="n"/>
      <c r="AU407" s="286" t="n"/>
      <c r="AV407" s="620">
        <f>Z407</f>
        <v/>
      </c>
      <c r="AW407" s="72" t="n"/>
      <c r="BA407" s="620" t="n"/>
      <c r="BC407" s="620">
        <f>AO407+AS407</f>
        <v/>
      </c>
      <c r="BD407" s="620">
        <f>BH407-BC407</f>
        <v/>
      </c>
      <c r="BE407" s="479">
        <f>IF(AV407=0,"        --",BD407/BH407)</f>
        <v/>
      </c>
      <c r="BF407" s="620" t="n"/>
      <c r="BG407" s="620" t="n"/>
      <c r="BH407" s="620">
        <f>Z407+BA407+BF407</f>
        <v/>
      </c>
    </row>
    <row r="408" customFormat="1" s="34">
      <c r="A408" s="618" t="n"/>
      <c r="B408" s="619" t="n"/>
      <c r="J408" s="619" t="n"/>
      <c r="U408" s="620" t="n"/>
      <c r="X408" s="620" t="n"/>
      <c r="Y408" s="620" t="n"/>
      <c r="Z408" s="620" t="n"/>
      <c r="AA408" s="34">
        <f>T408*0.2+N408*0+O408*0.3+P408*0.5+Q408*0.6+R408*1+S408*1</f>
        <v/>
      </c>
      <c r="AB408" s="34">
        <f>T408*0.2+N408*0.2+O408*0.3+P408*0.5+Q408*0.6+R408*1+S408*1</f>
        <v/>
      </c>
      <c r="AD408" s="34">
        <f>IF($AC408&gt;0,IF(VLOOKUP($AC408,Resource!$B$2:$AE$460,6,FALSE)&gt;0,VLOOKUP($AC408,Resource!$B$2:$AE$460,6,FALSE),"--INPUT--"),"")</f>
        <v/>
      </c>
      <c r="AE408" s="34">
        <f>IF($AC408&gt;0,IF(VLOOKUP($AC408,Resource!$B$2:$AE$460,25,FALSE)&gt;0,VLOOKUP($AC408,Resource!$B$2:$AE$460,25,FALSE),"--INPUT--"),"")</f>
        <v/>
      </c>
      <c r="AG408" s="619" t="n"/>
      <c r="AH408" s="619" t="n"/>
      <c r="AJ408" s="34">
        <f>IF($AI408&gt;0,IF(VLOOKUP($AI408,Resource!$B$2:$AE$460,6,FALSE)&gt;0,VLOOKUP($AI408,Resource!$B$2:$AE$460,6,FALSE),"--INPUT--"),"")</f>
        <v/>
      </c>
      <c r="AK408" s="34">
        <f>IF($AI408&gt;0,IF(VLOOKUP($AI408,Resource!$B$2:$AE$460,25,FALSE)&gt;0,VLOOKUP($AI408,Resource!$B$2:$AE$460,25,FALSE),"--INPUT--"),"")</f>
        <v/>
      </c>
      <c r="AL408" s="619" t="n"/>
      <c r="AM408" s="619" t="n"/>
      <c r="AN408" s="34">
        <f>AA408</f>
        <v/>
      </c>
      <c r="AO408" s="621">
        <f>IF(ISNA(IF(AC408="",0,AN408*VLOOKUP(AC408,Resource!$B$2:$AE$465,8,FALSE))),0,IF(AC408="",0,AN408*VLOOKUP(AC408,Resource!$B$2:$AE$465,8,FALSE)))</f>
        <v/>
      </c>
      <c r="AP408" s="620" t="n"/>
      <c r="AQ408" s="286" t="n"/>
      <c r="AR408" s="34">
        <f>AB408</f>
        <v/>
      </c>
      <c r="AS408" s="621">
        <f>IF(ISNA(IF(AI408="",0,AR408*VLOOKUP(AI408,Resource!$B$2:$AE$465,9,FALSE))),0,IF(AI408="",0,AR408*VLOOKUP(AI408,Resource!$B$2:$AE$465,9,FALSE)))</f>
        <v/>
      </c>
      <c r="AT408" s="620" t="n"/>
      <c r="AU408" s="286" t="n"/>
      <c r="AV408" s="620">
        <f>Z408</f>
        <v/>
      </c>
      <c r="AW408" s="72" t="n"/>
      <c r="BA408" s="620" t="n"/>
      <c r="BC408" s="620">
        <f>AO408+AS408</f>
        <v/>
      </c>
      <c r="BD408" s="620">
        <f>BH408-BC408</f>
        <v/>
      </c>
      <c r="BE408" s="479">
        <f>IF(AV408=0,"        --",BD408/BH408)</f>
        <v/>
      </c>
      <c r="BF408" s="620" t="n"/>
      <c r="BG408" s="620" t="n"/>
      <c r="BH408" s="620">
        <f>Z408+BA408+BF408</f>
        <v/>
      </c>
    </row>
    <row r="409" customFormat="1" s="34">
      <c r="A409" s="618" t="n"/>
      <c r="B409" s="619" t="n"/>
      <c r="J409" s="619" t="n"/>
      <c r="U409" s="620" t="n"/>
      <c r="X409" s="620" t="n"/>
      <c r="Y409" s="620" t="n"/>
      <c r="Z409" s="620" t="n"/>
      <c r="AA409" s="34">
        <f>T409*0.2+N409*0+O409*0.3+P409*0.5+Q409*0.6+R409*1+S409*1</f>
        <v/>
      </c>
      <c r="AB409" s="34">
        <f>T409*0.2+N409*0.2+O409*0.3+P409*0.5+Q409*0.6+R409*1+S409*1</f>
        <v/>
      </c>
      <c r="AD409" s="34">
        <f>IF($AC409&gt;0,IF(VLOOKUP($AC409,Resource!$B$2:$AE$460,6,FALSE)&gt;0,VLOOKUP($AC409,Resource!$B$2:$AE$460,6,FALSE),"--INPUT--"),"")</f>
        <v/>
      </c>
      <c r="AE409" s="34">
        <f>IF($AC409&gt;0,IF(VLOOKUP($AC409,Resource!$B$2:$AE$460,25,FALSE)&gt;0,VLOOKUP($AC409,Resource!$B$2:$AE$460,25,FALSE),"--INPUT--"),"")</f>
        <v/>
      </c>
      <c r="AG409" s="619" t="n"/>
      <c r="AH409" s="619" t="n"/>
      <c r="AJ409" s="34">
        <f>IF($AI409&gt;0,IF(VLOOKUP($AI409,Resource!$B$2:$AE$460,6,FALSE)&gt;0,VLOOKUP($AI409,Resource!$B$2:$AE$460,6,FALSE),"--INPUT--"),"")</f>
        <v/>
      </c>
      <c r="AK409" s="34">
        <f>IF($AI409&gt;0,IF(VLOOKUP($AI409,Resource!$B$2:$AE$460,25,FALSE)&gt;0,VLOOKUP($AI409,Resource!$B$2:$AE$460,25,FALSE),"--INPUT--"),"")</f>
        <v/>
      </c>
      <c r="AL409" s="619" t="n"/>
      <c r="AM409" s="619" t="n"/>
      <c r="AN409" s="34">
        <f>AA409</f>
        <v/>
      </c>
      <c r="AO409" s="621">
        <f>IF(ISNA(IF(AC409="",0,AN409*VLOOKUP(AC409,Resource!$B$2:$AE$465,8,FALSE))),0,IF(AC409="",0,AN409*VLOOKUP(AC409,Resource!$B$2:$AE$465,8,FALSE)))</f>
        <v/>
      </c>
      <c r="AP409" s="620" t="n"/>
      <c r="AQ409" s="286" t="n"/>
      <c r="AR409" s="34">
        <f>AB409</f>
        <v/>
      </c>
      <c r="AS409" s="621">
        <f>IF(ISNA(IF(AI409="",0,AR409*VLOOKUP(AI409,Resource!$B$2:$AE$465,9,FALSE))),0,IF(AI409="",0,AR409*VLOOKUP(AI409,Resource!$B$2:$AE$465,9,FALSE)))</f>
        <v/>
      </c>
      <c r="AT409" s="620" t="n"/>
      <c r="AU409" s="286" t="n"/>
      <c r="AV409" s="620">
        <f>Z409</f>
        <v/>
      </c>
      <c r="AW409" s="72" t="n"/>
      <c r="BA409" s="620" t="n"/>
      <c r="BC409" s="620">
        <f>AO409+AS409</f>
        <v/>
      </c>
      <c r="BD409" s="620">
        <f>BH409-BC409</f>
        <v/>
      </c>
      <c r="BE409" s="479">
        <f>IF(AV409=0,"        --",BD409/BH409)</f>
        <v/>
      </c>
      <c r="BF409" s="620" t="n"/>
      <c r="BG409" s="620" t="n"/>
      <c r="BH409" s="620">
        <f>Z409+BA409+BF409</f>
        <v/>
      </c>
    </row>
    <row r="410" customFormat="1" s="34">
      <c r="A410" s="618" t="n"/>
      <c r="B410" s="619" t="n"/>
      <c r="J410" s="619" t="n"/>
      <c r="U410" s="620" t="n"/>
      <c r="X410" s="620" t="n"/>
      <c r="Y410" s="620" t="n"/>
      <c r="Z410" s="620" t="n"/>
      <c r="AA410" s="34">
        <f>T410*0.2+N410*0+O410*0.3+P410*0.5+Q410*0.6+R410*1+S410*1</f>
        <v/>
      </c>
      <c r="AB410" s="34">
        <f>T410*0.2+N410*0.2+O410*0.3+P410*0.5+Q410*0.6+R410*1+S410*1</f>
        <v/>
      </c>
      <c r="AD410" s="34">
        <f>IF($AC410&gt;0,IF(VLOOKUP($AC410,Resource!$B$2:$AE$460,6,FALSE)&gt;0,VLOOKUP($AC410,Resource!$B$2:$AE$460,6,FALSE),"--INPUT--"),"")</f>
        <v/>
      </c>
      <c r="AE410" s="34">
        <f>IF($AC410&gt;0,IF(VLOOKUP($AC410,Resource!$B$2:$AE$460,25,FALSE)&gt;0,VLOOKUP($AC410,Resource!$B$2:$AE$460,25,FALSE),"--INPUT--"),"")</f>
        <v/>
      </c>
      <c r="AG410" s="619" t="n"/>
      <c r="AH410" s="619" t="n"/>
      <c r="AJ410" s="34">
        <f>IF($AI410&gt;0,IF(VLOOKUP($AI410,Resource!$B$2:$AE$460,6,FALSE)&gt;0,VLOOKUP($AI410,Resource!$B$2:$AE$460,6,FALSE),"--INPUT--"),"")</f>
        <v/>
      </c>
      <c r="AK410" s="34">
        <f>IF($AI410&gt;0,IF(VLOOKUP($AI410,Resource!$B$2:$AE$460,25,FALSE)&gt;0,VLOOKUP($AI410,Resource!$B$2:$AE$460,25,FALSE),"--INPUT--"),"")</f>
        <v/>
      </c>
      <c r="AL410" s="619" t="n"/>
      <c r="AM410" s="619" t="n"/>
      <c r="AN410" s="34">
        <f>AA410</f>
        <v/>
      </c>
      <c r="AO410" s="621">
        <f>IF(ISNA(IF(AC410="",0,AN410*VLOOKUP(AC410,Resource!$B$2:$AE$465,8,FALSE))),0,IF(AC410="",0,AN410*VLOOKUP(AC410,Resource!$B$2:$AE$465,8,FALSE)))</f>
        <v/>
      </c>
      <c r="AP410" s="620" t="n"/>
      <c r="AQ410" s="286" t="n"/>
      <c r="AR410" s="34">
        <f>AB410</f>
        <v/>
      </c>
      <c r="AS410" s="621">
        <f>IF(ISNA(IF(AI410="",0,AR410*VLOOKUP(AI410,Resource!$B$2:$AE$465,9,FALSE))),0,IF(AI410="",0,AR410*VLOOKUP(AI410,Resource!$B$2:$AE$465,9,FALSE)))</f>
        <v/>
      </c>
      <c r="AT410" s="620" t="n"/>
      <c r="AU410" s="286" t="n"/>
      <c r="AV410" s="620">
        <f>Z410</f>
        <v/>
      </c>
      <c r="AW410" s="72" t="n"/>
      <c r="BA410" s="620" t="n"/>
      <c r="BC410" s="620">
        <f>AO410+AS410</f>
        <v/>
      </c>
      <c r="BD410" s="620">
        <f>BH410-BC410</f>
        <v/>
      </c>
      <c r="BE410" s="479">
        <f>IF(AV410=0,"        --",BD410/BH410)</f>
        <v/>
      </c>
      <c r="BF410" s="620" t="n"/>
      <c r="BG410" s="620" t="n"/>
      <c r="BH410" s="620">
        <f>Z410+BA410+BF410</f>
        <v/>
      </c>
    </row>
    <row r="411" customFormat="1" s="34">
      <c r="A411" s="618" t="n"/>
      <c r="B411" s="619" t="n"/>
      <c r="J411" s="619" t="n"/>
      <c r="U411" s="620" t="n"/>
      <c r="X411" s="620" t="n"/>
      <c r="Y411" s="620" t="n"/>
      <c r="Z411" s="620" t="n"/>
      <c r="AA411" s="34">
        <f>T411*0.2+N411*0+O411*0.3+P411*0.5+Q411*0.6+R411*1+S411*1</f>
        <v/>
      </c>
      <c r="AB411" s="34">
        <f>T411*0.2+N411*0.2+O411*0.3+P411*0.5+Q411*0.6+R411*1+S411*1</f>
        <v/>
      </c>
      <c r="AD411" s="34">
        <f>IF($AC411&gt;0,IF(VLOOKUP($AC411,Resource!$B$2:$AE$460,6,FALSE)&gt;0,VLOOKUP($AC411,Resource!$B$2:$AE$460,6,FALSE),"--INPUT--"),"")</f>
        <v/>
      </c>
      <c r="AE411" s="34">
        <f>IF($AC411&gt;0,IF(VLOOKUP($AC411,Resource!$B$2:$AE$460,25,FALSE)&gt;0,VLOOKUP($AC411,Resource!$B$2:$AE$460,25,FALSE),"--INPUT--"),"")</f>
        <v/>
      </c>
      <c r="AG411" s="619" t="n"/>
      <c r="AH411" s="619" t="n"/>
      <c r="AJ411" s="34">
        <f>IF($AI411&gt;0,IF(VLOOKUP($AI411,Resource!$B$2:$AE$460,6,FALSE)&gt;0,VLOOKUP($AI411,Resource!$B$2:$AE$460,6,FALSE),"--INPUT--"),"")</f>
        <v/>
      </c>
      <c r="AK411" s="34">
        <f>IF($AI411&gt;0,IF(VLOOKUP($AI411,Resource!$B$2:$AE$460,25,FALSE)&gt;0,VLOOKUP($AI411,Resource!$B$2:$AE$460,25,FALSE),"--INPUT--"),"")</f>
        <v/>
      </c>
      <c r="AL411" s="619" t="n"/>
      <c r="AM411" s="619" t="n"/>
      <c r="AN411" s="34">
        <f>AA411</f>
        <v/>
      </c>
      <c r="AO411" s="621">
        <f>IF(ISNA(IF(AC411="",0,AN411*VLOOKUP(AC411,Resource!$B$2:$AE$465,8,FALSE))),0,IF(AC411="",0,AN411*VLOOKUP(AC411,Resource!$B$2:$AE$465,8,FALSE)))</f>
        <v/>
      </c>
      <c r="AP411" s="620" t="n"/>
      <c r="AQ411" s="286" t="n"/>
      <c r="AR411" s="34">
        <f>AB411</f>
        <v/>
      </c>
      <c r="AS411" s="621">
        <f>IF(ISNA(IF(AI411="",0,AR411*VLOOKUP(AI411,Resource!$B$2:$AE$465,9,FALSE))),0,IF(AI411="",0,AR411*VLOOKUP(AI411,Resource!$B$2:$AE$465,9,FALSE)))</f>
        <v/>
      </c>
      <c r="AT411" s="620" t="n"/>
      <c r="AU411" s="286" t="n"/>
      <c r="AV411" s="620">
        <f>Z411</f>
        <v/>
      </c>
      <c r="AW411" s="72" t="n"/>
      <c r="BA411" s="620" t="n"/>
      <c r="BC411" s="620">
        <f>AO411+AS411</f>
        <v/>
      </c>
      <c r="BD411" s="620">
        <f>BH411-BC411</f>
        <v/>
      </c>
      <c r="BE411" s="479">
        <f>IF(AV411=0,"        --",BD411/BH411)</f>
        <v/>
      </c>
      <c r="BF411" s="620" t="n"/>
      <c r="BG411" s="620" t="n"/>
      <c r="BH411" s="620">
        <f>Z411+BA411+BF411</f>
        <v/>
      </c>
    </row>
    <row r="412" customFormat="1" s="34">
      <c r="A412" s="618" t="n"/>
      <c r="B412" s="619" t="n"/>
      <c r="J412" s="619" t="n"/>
      <c r="U412" s="620" t="n"/>
      <c r="X412" s="620" t="n"/>
      <c r="Y412" s="620" t="n"/>
      <c r="Z412" s="620" t="n"/>
      <c r="AA412" s="34">
        <f>T412*0.2+N412*0+O412*0.3+P412*0.5+Q412*0.6+R412*1+S412*1</f>
        <v/>
      </c>
      <c r="AB412" s="34">
        <f>T412*0.2+N412*0.2+O412*0.3+P412*0.5+Q412*0.6+R412*1+S412*1</f>
        <v/>
      </c>
      <c r="AD412" s="34">
        <f>IF($AC412&gt;0,IF(VLOOKUP($AC412,Resource!$B$2:$AE$460,6,FALSE)&gt;0,VLOOKUP($AC412,Resource!$B$2:$AE$460,6,FALSE),"--INPUT--"),"")</f>
        <v/>
      </c>
      <c r="AE412" s="34">
        <f>IF($AC412&gt;0,IF(VLOOKUP($AC412,Resource!$B$2:$AE$460,25,FALSE)&gt;0,VLOOKUP($AC412,Resource!$B$2:$AE$460,25,FALSE),"--INPUT--"),"")</f>
        <v/>
      </c>
      <c r="AG412" s="619" t="n"/>
      <c r="AH412" s="619" t="n"/>
      <c r="AJ412" s="34">
        <f>IF($AI412&gt;0,IF(VLOOKUP($AI412,Resource!$B$2:$AE$460,6,FALSE)&gt;0,VLOOKUP($AI412,Resource!$B$2:$AE$460,6,FALSE),"--INPUT--"),"")</f>
        <v/>
      </c>
      <c r="AK412" s="34">
        <f>IF($AI412&gt;0,IF(VLOOKUP($AI412,Resource!$B$2:$AE$460,25,FALSE)&gt;0,VLOOKUP($AI412,Resource!$B$2:$AE$460,25,FALSE),"--INPUT--"),"")</f>
        <v/>
      </c>
      <c r="AL412" s="619" t="n"/>
      <c r="AM412" s="619" t="n"/>
      <c r="AN412" s="34">
        <f>AA412</f>
        <v/>
      </c>
      <c r="AO412" s="621">
        <f>IF(ISNA(IF(AC412="",0,AN412*VLOOKUP(AC412,Resource!$B$2:$AE$465,8,FALSE))),0,IF(AC412="",0,AN412*VLOOKUP(AC412,Resource!$B$2:$AE$465,8,FALSE)))</f>
        <v/>
      </c>
      <c r="AP412" s="620" t="n"/>
      <c r="AQ412" s="286" t="n"/>
      <c r="AR412" s="34">
        <f>AB412</f>
        <v/>
      </c>
      <c r="AS412" s="621">
        <f>IF(ISNA(IF(AI412="",0,AR412*VLOOKUP(AI412,Resource!$B$2:$AE$465,9,FALSE))),0,IF(AI412="",0,AR412*VLOOKUP(AI412,Resource!$B$2:$AE$465,9,FALSE)))</f>
        <v/>
      </c>
      <c r="AT412" s="620" t="n"/>
      <c r="AU412" s="286" t="n"/>
      <c r="AV412" s="620">
        <f>Z412</f>
        <v/>
      </c>
      <c r="AW412" s="72" t="n"/>
      <c r="BA412" s="620" t="n"/>
      <c r="BC412" s="620">
        <f>AO412+AS412</f>
        <v/>
      </c>
      <c r="BD412" s="620">
        <f>BH412-BC412</f>
        <v/>
      </c>
      <c r="BE412" s="479">
        <f>IF(AV412=0,"        --",BD412/BH412)</f>
        <v/>
      </c>
      <c r="BF412" s="620" t="n"/>
      <c r="BG412" s="620" t="n"/>
      <c r="BH412" s="620">
        <f>Z412+BA412+BF412</f>
        <v/>
      </c>
    </row>
    <row r="413" customFormat="1" s="34">
      <c r="A413" s="618" t="n"/>
      <c r="B413" s="619" t="n"/>
      <c r="J413" s="619" t="n"/>
      <c r="U413" s="620" t="n"/>
      <c r="X413" s="620" t="n"/>
      <c r="Y413" s="620" t="n"/>
      <c r="Z413" s="620" t="n"/>
      <c r="AA413" s="34">
        <f>T413*0.2+N413*0+O413*0.3+P413*0.5+Q413*0.6+R413*1+S413*1</f>
        <v/>
      </c>
      <c r="AB413" s="34">
        <f>T413*0.2+N413*0.2+O413*0.3+P413*0.5+Q413*0.6+R413*1+S413*1</f>
        <v/>
      </c>
      <c r="AD413" s="34">
        <f>IF($AC413&gt;0,IF(VLOOKUP($AC413,Resource!$B$2:$AE$460,6,FALSE)&gt;0,VLOOKUP($AC413,Resource!$B$2:$AE$460,6,FALSE),"--INPUT--"),"")</f>
        <v/>
      </c>
      <c r="AE413" s="34">
        <f>IF($AC413&gt;0,IF(VLOOKUP($AC413,Resource!$B$2:$AE$460,25,FALSE)&gt;0,VLOOKUP($AC413,Resource!$B$2:$AE$460,25,FALSE),"--INPUT--"),"")</f>
        <v/>
      </c>
      <c r="AG413" s="619" t="n"/>
      <c r="AH413" s="619" t="n"/>
      <c r="AJ413" s="34">
        <f>IF($AI413&gt;0,IF(VLOOKUP($AI413,Resource!$B$2:$AE$460,6,FALSE)&gt;0,VLOOKUP($AI413,Resource!$B$2:$AE$460,6,FALSE),"--INPUT--"),"")</f>
        <v/>
      </c>
      <c r="AK413" s="34">
        <f>IF($AI413&gt;0,IF(VLOOKUP($AI413,Resource!$B$2:$AE$460,25,FALSE)&gt;0,VLOOKUP($AI413,Resource!$B$2:$AE$460,25,FALSE),"--INPUT--"),"")</f>
        <v/>
      </c>
      <c r="AL413" s="619" t="n"/>
      <c r="AM413" s="619" t="n"/>
      <c r="AN413" s="34">
        <f>AA413</f>
        <v/>
      </c>
      <c r="AO413" s="621">
        <f>IF(ISNA(IF(AC413="",0,AN413*VLOOKUP(AC413,Resource!$B$2:$AE$465,8,FALSE))),0,IF(AC413="",0,AN413*VLOOKUP(AC413,Resource!$B$2:$AE$465,8,FALSE)))</f>
        <v/>
      </c>
      <c r="AP413" s="620" t="n"/>
      <c r="AQ413" s="286" t="n"/>
      <c r="AR413" s="34">
        <f>AB413</f>
        <v/>
      </c>
      <c r="AS413" s="621">
        <f>IF(ISNA(IF(AI413="",0,AR413*VLOOKUP(AI413,Resource!$B$2:$AE$465,9,FALSE))),0,IF(AI413="",0,AR413*VLOOKUP(AI413,Resource!$B$2:$AE$465,9,FALSE)))</f>
        <v/>
      </c>
      <c r="AT413" s="620" t="n"/>
      <c r="AU413" s="286" t="n"/>
      <c r="AV413" s="620">
        <f>Z413</f>
        <v/>
      </c>
      <c r="AW413" s="72" t="n"/>
      <c r="BA413" s="620" t="n"/>
      <c r="BC413" s="620">
        <f>AO413+AS413</f>
        <v/>
      </c>
      <c r="BD413" s="620">
        <f>BH413-BC413</f>
        <v/>
      </c>
      <c r="BE413" s="479">
        <f>IF(AV413=0,"        --",BD413/BH413)</f>
        <v/>
      </c>
      <c r="BF413" s="620" t="n"/>
      <c r="BG413" s="620" t="n"/>
      <c r="BH413" s="620">
        <f>Z413+BA413+BF413</f>
        <v/>
      </c>
    </row>
    <row r="414" customFormat="1" s="34">
      <c r="A414" s="618" t="n"/>
      <c r="B414" s="619" t="n"/>
      <c r="J414" s="619" t="n"/>
      <c r="U414" s="620" t="n"/>
      <c r="X414" s="620" t="n"/>
      <c r="Y414" s="620" t="n"/>
      <c r="Z414" s="620" t="n"/>
      <c r="AA414" s="34">
        <f>T414*0.2+N414*0+O414*0.3+P414*0.5+Q414*0.6+R414*1+S414*1</f>
        <v/>
      </c>
      <c r="AB414" s="34">
        <f>T414*0.2+N414*0.2+O414*0.3+P414*0.5+Q414*0.6+R414*1+S414*1</f>
        <v/>
      </c>
      <c r="AD414" s="34">
        <f>IF($AC414&gt;0,IF(VLOOKUP($AC414,Resource!$B$2:$AE$460,6,FALSE)&gt;0,VLOOKUP($AC414,Resource!$B$2:$AE$460,6,FALSE),"--INPUT--"),"")</f>
        <v/>
      </c>
      <c r="AE414" s="34">
        <f>IF($AC414&gt;0,IF(VLOOKUP($AC414,Resource!$B$2:$AE$460,25,FALSE)&gt;0,VLOOKUP($AC414,Resource!$B$2:$AE$460,25,FALSE),"--INPUT--"),"")</f>
        <v/>
      </c>
      <c r="AG414" s="619" t="n"/>
      <c r="AH414" s="619" t="n"/>
      <c r="AJ414" s="34">
        <f>IF($AI414&gt;0,IF(VLOOKUP($AI414,Resource!$B$2:$AE$460,6,FALSE)&gt;0,VLOOKUP($AI414,Resource!$B$2:$AE$460,6,FALSE),"--INPUT--"),"")</f>
        <v/>
      </c>
      <c r="AK414" s="34">
        <f>IF($AI414&gt;0,IF(VLOOKUP($AI414,Resource!$B$2:$AE$460,25,FALSE)&gt;0,VLOOKUP($AI414,Resource!$B$2:$AE$460,25,FALSE),"--INPUT--"),"")</f>
        <v/>
      </c>
      <c r="AL414" s="619" t="n"/>
      <c r="AM414" s="619" t="n"/>
      <c r="AN414" s="34">
        <f>AA414</f>
        <v/>
      </c>
      <c r="AO414" s="621">
        <f>IF(ISNA(IF(AC414="",0,AN414*VLOOKUP(AC414,Resource!$B$2:$AE$465,8,FALSE))),0,IF(AC414="",0,AN414*VLOOKUP(AC414,Resource!$B$2:$AE$465,8,FALSE)))</f>
        <v/>
      </c>
      <c r="AP414" s="620" t="n"/>
      <c r="AQ414" s="286" t="n"/>
      <c r="AR414" s="34">
        <f>AB414</f>
        <v/>
      </c>
      <c r="AS414" s="621">
        <f>IF(ISNA(IF(AI414="",0,AR414*VLOOKUP(AI414,Resource!$B$2:$AE$465,9,FALSE))),0,IF(AI414="",0,AR414*VLOOKUP(AI414,Resource!$B$2:$AE$465,9,FALSE)))</f>
        <v/>
      </c>
      <c r="AT414" s="620" t="n"/>
      <c r="AU414" s="286" t="n"/>
      <c r="AV414" s="620">
        <f>Z414</f>
        <v/>
      </c>
      <c r="AW414" s="72" t="n"/>
      <c r="BA414" s="620" t="n"/>
      <c r="BC414" s="620">
        <f>AO414+AS414</f>
        <v/>
      </c>
      <c r="BD414" s="620">
        <f>BH414-BC414</f>
        <v/>
      </c>
      <c r="BE414" s="479">
        <f>IF(AV414=0,"        --",BD414/BH414)</f>
        <v/>
      </c>
      <c r="BF414" s="620" t="n"/>
      <c r="BG414" s="620" t="n"/>
      <c r="BH414" s="620">
        <f>Z414+BA414+BF414</f>
        <v/>
      </c>
    </row>
    <row r="415" customFormat="1" s="34">
      <c r="A415" s="618" t="n"/>
      <c r="B415" s="619" t="n"/>
      <c r="J415" s="619" t="n"/>
      <c r="U415" s="620" t="n"/>
      <c r="X415" s="620" t="n"/>
      <c r="Y415" s="620" t="n"/>
      <c r="Z415" s="620" t="n"/>
      <c r="AA415" s="34">
        <f>T415*0.2+N415*0+O415*0.3+P415*0.5+Q415*0.6+R415*1+S415*1</f>
        <v/>
      </c>
      <c r="AB415" s="34">
        <f>T415*0.2+N415*0.2+O415*0.3+P415*0.5+Q415*0.6+R415*1+S415*1</f>
        <v/>
      </c>
      <c r="AD415" s="34">
        <f>IF($AC415&gt;0,IF(VLOOKUP($AC415,Resource!$B$2:$AE$460,6,FALSE)&gt;0,VLOOKUP($AC415,Resource!$B$2:$AE$460,6,FALSE),"--INPUT--"),"")</f>
        <v/>
      </c>
      <c r="AE415" s="34">
        <f>IF($AC415&gt;0,IF(VLOOKUP($AC415,Resource!$B$2:$AE$460,25,FALSE)&gt;0,VLOOKUP($AC415,Resource!$B$2:$AE$460,25,FALSE),"--INPUT--"),"")</f>
        <v/>
      </c>
      <c r="AG415" s="619" t="n"/>
      <c r="AH415" s="619" t="n"/>
      <c r="AJ415" s="34">
        <f>IF($AI415&gt;0,IF(VLOOKUP($AI415,Resource!$B$2:$AE$460,6,FALSE)&gt;0,VLOOKUP($AI415,Resource!$B$2:$AE$460,6,FALSE),"--INPUT--"),"")</f>
        <v/>
      </c>
      <c r="AK415" s="34">
        <f>IF($AI415&gt;0,IF(VLOOKUP($AI415,Resource!$B$2:$AE$460,25,FALSE)&gt;0,VLOOKUP($AI415,Resource!$B$2:$AE$460,25,FALSE),"--INPUT--"),"")</f>
        <v/>
      </c>
      <c r="AL415" s="619" t="n"/>
      <c r="AM415" s="619" t="n"/>
      <c r="AN415" s="34">
        <f>AA415</f>
        <v/>
      </c>
      <c r="AO415" s="621">
        <f>IF(ISNA(IF(AC415="",0,AN415*VLOOKUP(AC415,Resource!$B$2:$AE$465,8,FALSE))),0,IF(AC415="",0,AN415*VLOOKUP(AC415,Resource!$B$2:$AE$465,8,FALSE)))</f>
        <v/>
      </c>
      <c r="AP415" s="620" t="n"/>
      <c r="AQ415" s="286" t="n"/>
      <c r="AR415" s="34">
        <f>AB415</f>
        <v/>
      </c>
      <c r="AS415" s="621">
        <f>IF(ISNA(IF(AI415="",0,AR415*VLOOKUP(AI415,Resource!$B$2:$AE$465,9,FALSE))),0,IF(AI415="",0,AR415*VLOOKUP(AI415,Resource!$B$2:$AE$465,9,FALSE)))</f>
        <v/>
      </c>
      <c r="AT415" s="620" t="n"/>
      <c r="AU415" s="286" t="n"/>
      <c r="AV415" s="620">
        <f>Z415</f>
        <v/>
      </c>
      <c r="AW415" s="72" t="n"/>
      <c r="BA415" s="620" t="n"/>
      <c r="BC415" s="620">
        <f>AO415+AS415</f>
        <v/>
      </c>
      <c r="BD415" s="620">
        <f>BH415-BC415</f>
        <v/>
      </c>
      <c r="BE415" s="479">
        <f>IF(AV415=0,"        --",BD415/BH415)</f>
        <v/>
      </c>
      <c r="BF415" s="620" t="n"/>
      <c r="BG415" s="620" t="n"/>
      <c r="BH415" s="620">
        <f>Z415+BA415+BF415</f>
        <v/>
      </c>
    </row>
    <row r="416" customFormat="1" s="34">
      <c r="A416" s="618" t="n"/>
      <c r="B416" s="619" t="n"/>
      <c r="J416" s="619" t="n"/>
      <c r="U416" s="620" t="n"/>
      <c r="X416" s="620" t="n"/>
      <c r="Y416" s="620" t="n"/>
      <c r="Z416" s="620" t="n"/>
      <c r="AA416" s="34">
        <f>T416*0.2+N416*0+O416*0.3+P416*0.5+Q416*0.6+R416*1+S416*1</f>
        <v/>
      </c>
      <c r="AB416" s="34">
        <f>T416*0.2+N416*0.2+O416*0.3+P416*0.5+Q416*0.6+R416*1+S416*1</f>
        <v/>
      </c>
      <c r="AD416" s="34">
        <f>IF($AC416&gt;0,IF(VLOOKUP($AC416,Resource!$B$2:$AE$460,6,FALSE)&gt;0,VLOOKUP($AC416,Resource!$B$2:$AE$460,6,FALSE),"--INPUT--"),"")</f>
        <v/>
      </c>
      <c r="AE416" s="34">
        <f>IF($AC416&gt;0,IF(VLOOKUP($AC416,Resource!$B$2:$AE$460,25,FALSE)&gt;0,VLOOKUP($AC416,Resource!$B$2:$AE$460,25,FALSE),"--INPUT--"),"")</f>
        <v/>
      </c>
      <c r="AG416" s="619" t="n"/>
      <c r="AH416" s="619" t="n"/>
      <c r="AJ416" s="34">
        <f>IF($AI416&gt;0,IF(VLOOKUP($AI416,Resource!$B$2:$AE$460,6,FALSE)&gt;0,VLOOKUP($AI416,Resource!$B$2:$AE$460,6,FALSE),"--INPUT--"),"")</f>
        <v/>
      </c>
      <c r="AK416" s="34">
        <f>IF($AI416&gt;0,IF(VLOOKUP($AI416,Resource!$B$2:$AE$460,25,FALSE)&gt;0,VLOOKUP($AI416,Resource!$B$2:$AE$460,25,FALSE),"--INPUT--"),"")</f>
        <v/>
      </c>
      <c r="AL416" s="619" t="n"/>
      <c r="AM416" s="619" t="n"/>
      <c r="AN416" s="34">
        <f>AA416</f>
        <v/>
      </c>
      <c r="AO416" s="621">
        <f>IF(ISNA(IF(AC416="",0,AN416*VLOOKUP(AC416,Resource!$B$2:$AE$465,8,FALSE))),0,IF(AC416="",0,AN416*VLOOKUP(AC416,Resource!$B$2:$AE$465,8,FALSE)))</f>
        <v/>
      </c>
      <c r="AP416" s="620" t="n"/>
      <c r="AQ416" s="286" t="n"/>
      <c r="AR416" s="34">
        <f>AB416</f>
        <v/>
      </c>
      <c r="AS416" s="621">
        <f>IF(ISNA(IF(AI416="",0,AR416*VLOOKUP(AI416,Resource!$B$2:$AE$465,9,FALSE))),0,IF(AI416="",0,AR416*VLOOKUP(AI416,Resource!$B$2:$AE$465,9,FALSE)))</f>
        <v/>
      </c>
      <c r="AT416" s="620" t="n"/>
      <c r="AU416" s="286" t="n"/>
      <c r="AV416" s="620">
        <f>Z416</f>
        <v/>
      </c>
      <c r="AW416" s="72" t="n"/>
      <c r="BA416" s="620" t="n"/>
      <c r="BC416" s="620">
        <f>AO416+AS416</f>
        <v/>
      </c>
      <c r="BD416" s="620">
        <f>BH416-BC416</f>
        <v/>
      </c>
      <c r="BE416" s="479">
        <f>IF(AV416=0,"        --",BD416/BH416)</f>
        <v/>
      </c>
      <c r="BF416" s="620" t="n"/>
      <c r="BG416" s="620" t="n"/>
      <c r="BH416" s="620">
        <f>Z416+BA416+BF416</f>
        <v/>
      </c>
    </row>
    <row r="417" customFormat="1" s="34">
      <c r="A417" s="618" t="n"/>
      <c r="B417" s="619" t="n"/>
      <c r="J417" s="619" t="n"/>
      <c r="U417" s="620" t="n"/>
      <c r="X417" s="620" t="n"/>
      <c r="Y417" s="620" t="n"/>
      <c r="Z417" s="620" t="n"/>
      <c r="AA417" s="34">
        <f>T417*0.2+N417*0+O417*0.3+P417*0.5+Q417*0.6+R417*1+S417*1</f>
        <v/>
      </c>
      <c r="AB417" s="34">
        <f>T417*0.2+N417*0.2+O417*0.3+P417*0.5+Q417*0.6+R417*1+S417*1</f>
        <v/>
      </c>
      <c r="AD417" s="34">
        <f>IF($AC417&gt;0,IF(VLOOKUP($AC417,Resource!$B$2:$AE$460,6,FALSE)&gt;0,VLOOKUP($AC417,Resource!$B$2:$AE$460,6,FALSE),"--INPUT--"),"")</f>
        <v/>
      </c>
      <c r="AE417" s="34">
        <f>IF($AC417&gt;0,IF(VLOOKUP($AC417,Resource!$B$2:$AE$460,25,FALSE)&gt;0,VLOOKUP($AC417,Resource!$B$2:$AE$460,25,FALSE),"--INPUT--"),"")</f>
        <v/>
      </c>
      <c r="AG417" s="619" t="n"/>
      <c r="AH417" s="619" t="n"/>
      <c r="AJ417" s="34">
        <f>IF($AI417&gt;0,IF(VLOOKUP($AI417,Resource!$B$2:$AE$460,6,FALSE)&gt;0,VLOOKUP($AI417,Resource!$B$2:$AE$460,6,FALSE),"--INPUT--"),"")</f>
        <v/>
      </c>
      <c r="AK417" s="34">
        <f>IF($AI417&gt;0,IF(VLOOKUP($AI417,Resource!$B$2:$AE$460,25,FALSE)&gt;0,VLOOKUP($AI417,Resource!$B$2:$AE$460,25,FALSE),"--INPUT--"),"")</f>
        <v/>
      </c>
      <c r="AL417" s="619" t="n"/>
      <c r="AM417" s="619" t="n"/>
      <c r="AN417" s="34">
        <f>AA417</f>
        <v/>
      </c>
      <c r="AO417" s="621">
        <f>IF(ISNA(IF(AC417="",0,AN417*VLOOKUP(AC417,Resource!$B$2:$AE$465,8,FALSE))),0,IF(AC417="",0,AN417*VLOOKUP(AC417,Resource!$B$2:$AE$465,8,FALSE)))</f>
        <v/>
      </c>
      <c r="AP417" s="620" t="n"/>
      <c r="AQ417" s="286" t="n"/>
      <c r="AR417" s="34">
        <f>AB417</f>
        <v/>
      </c>
      <c r="AS417" s="621">
        <f>IF(ISNA(IF(AI417="",0,AR417*VLOOKUP(AI417,Resource!$B$2:$AE$465,9,FALSE))),0,IF(AI417="",0,AR417*VLOOKUP(AI417,Resource!$B$2:$AE$465,9,FALSE)))</f>
        <v/>
      </c>
      <c r="AT417" s="620" t="n"/>
      <c r="AU417" s="286" t="n"/>
      <c r="AV417" s="620">
        <f>Z417</f>
        <v/>
      </c>
      <c r="AW417" s="72" t="n"/>
      <c r="BA417" s="620" t="n"/>
      <c r="BC417" s="620">
        <f>AO417+AS417</f>
        <v/>
      </c>
      <c r="BD417" s="620">
        <f>BH417-BC417</f>
        <v/>
      </c>
      <c r="BE417" s="479">
        <f>IF(AV417=0,"        --",BD417/BH417)</f>
        <v/>
      </c>
      <c r="BF417" s="620" t="n"/>
      <c r="BG417" s="620" t="n"/>
      <c r="BH417" s="620">
        <f>Z417+BA417+BF417</f>
        <v/>
      </c>
    </row>
    <row r="418" customFormat="1" s="34">
      <c r="A418" s="618" t="n"/>
      <c r="B418" s="619" t="n"/>
      <c r="J418" s="619" t="n"/>
      <c r="U418" s="620" t="n"/>
      <c r="X418" s="620" t="n"/>
      <c r="Y418" s="620" t="n"/>
      <c r="Z418" s="620" t="n"/>
      <c r="AA418" s="34">
        <f>T418*0.2+N418*0+O418*0.3+P418*0.5+Q418*0.6+R418*1+S418*1</f>
        <v/>
      </c>
      <c r="AB418" s="34">
        <f>T418*0.2+N418*0.2+O418*0.3+P418*0.5+Q418*0.6+R418*1+S418*1</f>
        <v/>
      </c>
      <c r="AD418" s="34">
        <f>IF($AC418&gt;0,IF(VLOOKUP($AC418,Resource!$B$2:$AE$460,6,FALSE)&gt;0,VLOOKUP($AC418,Resource!$B$2:$AE$460,6,FALSE),"--INPUT--"),"")</f>
        <v/>
      </c>
      <c r="AE418" s="34">
        <f>IF($AC418&gt;0,IF(VLOOKUP($AC418,Resource!$B$2:$AE$460,25,FALSE)&gt;0,VLOOKUP($AC418,Resource!$B$2:$AE$460,25,FALSE),"--INPUT--"),"")</f>
        <v/>
      </c>
      <c r="AG418" s="619" t="n"/>
      <c r="AH418" s="619" t="n"/>
      <c r="AJ418" s="34">
        <f>IF($AI418&gt;0,IF(VLOOKUP($AI418,Resource!$B$2:$AE$460,6,FALSE)&gt;0,VLOOKUP($AI418,Resource!$B$2:$AE$460,6,FALSE),"--INPUT--"),"")</f>
        <v/>
      </c>
      <c r="AK418" s="34">
        <f>IF($AI418&gt;0,IF(VLOOKUP($AI418,Resource!$B$2:$AE$460,25,FALSE)&gt;0,VLOOKUP($AI418,Resource!$B$2:$AE$460,25,FALSE),"--INPUT--"),"")</f>
        <v/>
      </c>
      <c r="AL418" s="619" t="n"/>
      <c r="AM418" s="619" t="n"/>
      <c r="AN418" s="34">
        <f>AA418</f>
        <v/>
      </c>
      <c r="AO418" s="621">
        <f>IF(ISNA(IF(AC418="",0,AN418*VLOOKUP(AC418,Resource!$B$2:$AE$465,8,FALSE))),0,IF(AC418="",0,AN418*VLOOKUP(AC418,Resource!$B$2:$AE$465,8,FALSE)))</f>
        <v/>
      </c>
      <c r="AP418" s="620" t="n"/>
      <c r="AQ418" s="286" t="n"/>
      <c r="AR418" s="34">
        <f>AB418</f>
        <v/>
      </c>
      <c r="AS418" s="621">
        <f>IF(ISNA(IF(AI418="",0,AR418*VLOOKUP(AI418,Resource!$B$2:$AE$465,9,FALSE))),0,IF(AI418="",0,AR418*VLOOKUP(AI418,Resource!$B$2:$AE$465,9,FALSE)))</f>
        <v/>
      </c>
      <c r="AT418" s="620" t="n"/>
      <c r="AU418" s="286" t="n"/>
      <c r="AV418" s="620">
        <f>Z418</f>
        <v/>
      </c>
      <c r="AW418" s="72" t="n"/>
      <c r="BA418" s="620" t="n"/>
      <c r="BC418" s="620">
        <f>AO418+AS418</f>
        <v/>
      </c>
      <c r="BD418" s="620">
        <f>BH418-BC418</f>
        <v/>
      </c>
      <c r="BE418" s="479">
        <f>IF(AV418=0,"        --",BD418/BH418)</f>
        <v/>
      </c>
      <c r="BF418" s="620" t="n"/>
      <c r="BG418" s="620" t="n"/>
      <c r="BH418" s="620">
        <f>Z418+BA418+BF418</f>
        <v/>
      </c>
    </row>
    <row r="419" customFormat="1" s="34">
      <c r="A419" s="618" t="n"/>
      <c r="B419" s="619" t="n"/>
      <c r="J419" s="619" t="n"/>
      <c r="U419" s="620" t="n"/>
      <c r="X419" s="620" t="n"/>
      <c r="Y419" s="620" t="n"/>
      <c r="Z419" s="620" t="n"/>
      <c r="AA419" s="34">
        <f>T419*0.2+N419*0+O419*0.3+P419*0.5+Q419*0.6+R419*1+S419*1</f>
        <v/>
      </c>
      <c r="AB419" s="34">
        <f>T419*0.2+N419*0.2+O419*0.3+P419*0.5+Q419*0.6+R419*1+S419*1</f>
        <v/>
      </c>
      <c r="AD419" s="34">
        <f>IF($AC419&gt;0,IF(VLOOKUP($AC419,Resource!$B$2:$AE$460,6,FALSE)&gt;0,VLOOKUP($AC419,Resource!$B$2:$AE$460,6,FALSE),"--INPUT--"),"")</f>
        <v/>
      </c>
      <c r="AE419" s="34">
        <f>IF($AC419&gt;0,IF(VLOOKUP($AC419,Resource!$B$2:$AE$460,25,FALSE)&gt;0,VLOOKUP($AC419,Resource!$B$2:$AE$460,25,FALSE),"--INPUT--"),"")</f>
        <v/>
      </c>
      <c r="AG419" s="619" t="n"/>
      <c r="AH419" s="619" t="n"/>
      <c r="AJ419" s="34">
        <f>IF($AI419&gt;0,IF(VLOOKUP($AI419,Resource!$B$2:$AE$460,6,FALSE)&gt;0,VLOOKUP($AI419,Resource!$B$2:$AE$460,6,FALSE),"--INPUT--"),"")</f>
        <v/>
      </c>
      <c r="AK419" s="34">
        <f>IF($AI419&gt;0,IF(VLOOKUP($AI419,Resource!$B$2:$AE$460,25,FALSE)&gt;0,VLOOKUP($AI419,Resource!$B$2:$AE$460,25,FALSE),"--INPUT--"),"")</f>
        <v/>
      </c>
      <c r="AL419" s="619" t="n"/>
      <c r="AM419" s="619" t="n"/>
      <c r="AN419" s="34">
        <f>AA419</f>
        <v/>
      </c>
      <c r="AO419" s="621">
        <f>IF(ISNA(IF(AC419="",0,AN419*VLOOKUP(AC419,Resource!$B$2:$AE$465,8,FALSE))),0,IF(AC419="",0,AN419*VLOOKUP(AC419,Resource!$B$2:$AE$465,8,FALSE)))</f>
        <v/>
      </c>
      <c r="AP419" s="620" t="n"/>
      <c r="AQ419" s="286" t="n"/>
      <c r="AR419" s="34">
        <f>AB419</f>
        <v/>
      </c>
      <c r="AS419" s="621">
        <f>IF(ISNA(IF(AI419="",0,AR419*VLOOKUP(AI419,Resource!$B$2:$AE$465,9,FALSE))),0,IF(AI419="",0,AR419*VLOOKUP(AI419,Resource!$B$2:$AE$465,9,FALSE)))</f>
        <v/>
      </c>
      <c r="AT419" s="620" t="n"/>
      <c r="AU419" s="286" t="n"/>
      <c r="AV419" s="620">
        <f>Z419</f>
        <v/>
      </c>
      <c r="AW419" s="72" t="n"/>
      <c r="BA419" s="620" t="n"/>
      <c r="BC419" s="620">
        <f>AO419+AS419</f>
        <v/>
      </c>
      <c r="BD419" s="620">
        <f>BH419-BC419</f>
        <v/>
      </c>
      <c r="BE419" s="479">
        <f>IF(AV419=0,"        --",BD419/BH419)</f>
        <v/>
      </c>
      <c r="BF419" s="620" t="n"/>
      <c r="BG419" s="620" t="n"/>
      <c r="BH419" s="620">
        <f>Z419+BA419+BF419</f>
        <v/>
      </c>
    </row>
    <row r="420" customFormat="1" s="34">
      <c r="A420" s="618" t="n"/>
      <c r="B420" s="619" t="n"/>
      <c r="J420" s="619" t="n"/>
      <c r="U420" s="620" t="n"/>
      <c r="X420" s="620" t="n"/>
      <c r="Y420" s="620" t="n"/>
      <c r="Z420" s="620" t="n"/>
      <c r="AA420" s="34">
        <f>T420*0.2+N420*0+O420*0.3+P420*0.5+Q420*0.6+R420*1+S420*1</f>
        <v/>
      </c>
      <c r="AB420" s="34">
        <f>T420*0.2+N420*0.2+O420*0.3+P420*0.5+Q420*0.6+R420*1+S420*1</f>
        <v/>
      </c>
      <c r="AD420" s="34">
        <f>IF($AC420&gt;0,IF(VLOOKUP($AC420,Resource!$B$2:$AE$460,6,FALSE)&gt;0,VLOOKUP($AC420,Resource!$B$2:$AE$460,6,FALSE),"--INPUT--"),"")</f>
        <v/>
      </c>
      <c r="AE420" s="34">
        <f>IF($AC420&gt;0,IF(VLOOKUP($AC420,Resource!$B$2:$AE$460,25,FALSE)&gt;0,VLOOKUP($AC420,Resource!$B$2:$AE$460,25,FALSE),"--INPUT--"),"")</f>
        <v/>
      </c>
      <c r="AG420" s="619" t="n"/>
      <c r="AH420" s="619" t="n"/>
      <c r="AJ420" s="34">
        <f>IF($AI420&gt;0,IF(VLOOKUP($AI420,Resource!$B$2:$AE$460,6,FALSE)&gt;0,VLOOKUP($AI420,Resource!$B$2:$AE$460,6,FALSE),"--INPUT--"),"")</f>
        <v/>
      </c>
      <c r="AK420" s="34">
        <f>IF($AI420&gt;0,IF(VLOOKUP($AI420,Resource!$B$2:$AE$460,25,FALSE)&gt;0,VLOOKUP($AI420,Resource!$B$2:$AE$460,25,FALSE),"--INPUT--"),"")</f>
        <v/>
      </c>
      <c r="AL420" s="619" t="n"/>
      <c r="AM420" s="619" t="n"/>
      <c r="AN420" s="34">
        <f>AA420</f>
        <v/>
      </c>
      <c r="AO420" s="621">
        <f>IF(ISNA(IF(AC420="",0,AN420*VLOOKUP(AC420,Resource!$B$2:$AE$465,8,FALSE))),0,IF(AC420="",0,AN420*VLOOKUP(AC420,Resource!$B$2:$AE$465,8,FALSE)))</f>
        <v/>
      </c>
      <c r="AP420" s="620" t="n"/>
      <c r="AQ420" s="286" t="n"/>
      <c r="AR420" s="34">
        <f>AB420</f>
        <v/>
      </c>
      <c r="AS420" s="621">
        <f>IF(ISNA(IF(AI420="",0,AR420*VLOOKUP(AI420,Resource!$B$2:$AE$465,9,FALSE))),0,IF(AI420="",0,AR420*VLOOKUP(AI420,Resource!$B$2:$AE$465,9,FALSE)))</f>
        <v/>
      </c>
      <c r="AT420" s="620" t="n"/>
      <c r="AU420" s="286" t="n"/>
      <c r="AV420" s="620">
        <f>Z420</f>
        <v/>
      </c>
      <c r="AW420" s="72" t="n"/>
      <c r="BA420" s="620" t="n"/>
      <c r="BC420" s="620">
        <f>AO420+AS420</f>
        <v/>
      </c>
      <c r="BD420" s="620">
        <f>BH420-BC420</f>
        <v/>
      </c>
      <c r="BE420" s="479">
        <f>IF(AV420=0,"        --",BD420/BH420)</f>
        <v/>
      </c>
      <c r="BF420" s="620" t="n"/>
      <c r="BG420" s="620" t="n"/>
      <c r="BH420" s="620">
        <f>Z420+BA420+BF420</f>
        <v/>
      </c>
    </row>
    <row r="421" customFormat="1" s="34">
      <c r="A421" s="618" t="n"/>
      <c r="B421" s="619" t="n"/>
      <c r="J421" s="619" t="n"/>
      <c r="U421" s="620" t="n"/>
      <c r="X421" s="620" t="n"/>
      <c r="Y421" s="620" t="n"/>
      <c r="Z421" s="620" t="n"/>
      <c r="AA421" s="34">
        <f>T421*0.2+N421*0+O421*0.3+P421*0.5+Q421*0.6+R421*1+S421*1</f>
        <v/>
      </c>
      <c r="AB421" s="34">
        <f>T421*0.2+N421*0.2+O421*0.3+P421*0.5+Q421*0.6+R421*1+S421*1</f>
        <v/>
      </c>
      <c r="AD421" s="34">
        <f>IF($AC421&gt;0,IF(VLOOKUP($AC421,Resource!$B$2:$AE$460,6,FALSE)&gt;0,VLOOKUP($AC421,Resource!$B$2:$AE$460,6,FALSE),"--INPUT--"),"")</f>
        <v/>
      </c>
      <c r="AE421" s="34">
        <f>IF($AC421&gt;0,IF(VLOOKUP($AC421,Resource!$B$2:$AE$460,25,FALSE)&gt;0,VLOOKUP($AC421,Resource!$B$2:$AE$460,25,FALSE),"--INPUT--"),"")</f>
        <v/>
      </c>
      <c r="AG421" s="619" t="n"/>
      <c r="AH421" s="619" t="n"/>
      <c r="AJ421" s="34">
        <f>IF($AI421&gt;0,IF(VLOOKUP($AI421,Resource!$B$2:$AE$460,6,FALSE)&gt;0,VLOOKUP($AI421,Resource!$B$2:$AE$460,6,FALSE),"--INPUT--"),"")</f>
        <v/>
      </c>
      <c r="AK421" s="34">
        <f>IF($AI421&gt;0,IF(VLOOKUP($AI421,Resource!$B$2:$AE$460,25,FALSE)&gt;0,VLOOKUP($AI421,Resource!$B$2:$AE$460,25,FALSE),"--INPUT--"),"")</f>
        <v/>
      </c>
      <c r="AL421" s="619" t="n"/>
      <c r="AM421" s="619" t="n"/>
      <c r="AN421" s="34">
        <f>AA421</f>
        <v/>
      </c>
      <c r="AO421" s="621">
        <f>IF(ISNA(IF(AC421="",0,AN421*VLOOKUP(AC421,Resource!$B$2:$AE$465,8,FALSE))),0,IF(AC421="",0,AN421*VLOOKUP(AC421,Resource!$B$2:$AE$465,8,FALSE)))</f>
        <v/>
      </c>
      <c r="AP421" s="620" t="n"/>
      <c r="AQ421" s="286" t="n"/>
      <c r="AR421" s="34">
        <f>AB421</f>
        <v/>
      </c>
      <c r="AS421" s="621">
        <f>IF(ISNA(IF(AI421="",0,AR421*VLOOKUP(AI421,Resource!$B$2:$AE$465,9,FALSE))),0,IF(AI421="",0,AR421*VLOOKUP(AI421,Resource!$B$2:$AE$465,9,FALSE)))</f>
        <v/>
      </c>
      <c r="AT421" s="620" t="n"/>
      <c r="AU421" s="286" t="n"/>
      <c r="AV421" s="620">
        <f>Z421</f>
        <v/>
      </c>
      <c r="AW421" s="72" t="n"/>
      <c r="BA421" s="620" t="n"/>
      <c r="BC421" s="620">
        <f>AO421+AS421</f>
        <v/>
      </c>
      <c r="BD421" s="620">
        <f>BH421-BC421</f>
        <v/>
      </c>
      <c r="BE421" s="479">
        <f>IF(AV421=0,"        --",BD421/BH421)</f>
        <v/>
      </c>
      <c r="BF421" s="620" t="n"/>
      <c r="BG421" s="620" t="n"/>
      <c r="BH421" s="620">
        <f>Z421+BA421+BF421</f>
        <v/>
      </c>
    </row>
    <row r="422" customFormat="1" s="34">
      <c r="A422" s="618" t="n"/>
      <c r="B422" s="619" t="n"/>
      <c r="J422" s="619" t="n"/>
      <c r="U422" s="620" t="n"/>
      <c r="X422" s="620" t="n"/>
      <c r="Y422" s="620" t="n"/>
      <c r="Z422" s="620" t="n"/>
      <c r="AA422" s="34">
        <f>T422*0.2+N422*0+O422*0.3+P422*0.5+Q422*0.6+R422*1+S422*1</f>
        <v/>
      </c>
      <c r="AB422" s="34">
        <f>T422*0.2+N422*0.2+O422*0.3+P422*0.5+Q422*0.6+R422*1+S422*1</f>
        <v/>
      </c>
      <c r="AD422" s="34">
        <f>IF($AC422&gt;0,IF(VLOOKUP($AC422,Resource!$B$2:$AE$460,6,FALSE)&gt;0,VLOOKUP($AC422,Resource!$B$2:$AE$460,6,FALSE),"--INPUT--"),"")</f>
        <v/>
      </c>
      <c r="AE422" s="34">
        <f>IF($AC422&gt;0,IF(VLOOKUP($AC422,Resource!$B$2:$AE$460,25,FALSE)&gt;0,VLOOKUP($AC422,Resource!$B$2:$AE$460,25,FALSE),"--INPUT--"),"")</f>
        <v/>
      </c>
      <c r="AG422" s="619" t="n"/>
      <c r="AH422" s="619" t="n"/>
      <c r="AJ422" s="34">
        <f>IF($AI422&gt;0,IF(VLOOKUP($AI422,Resource!$B$2:$AE$460,6,FALSE)&gt;0,VLOOKUP($AI422,Resource!$B$2:$AE$460,6,FALSE),"--INPUT--"),"")</f>
        <v/>
      </c>
      <c r="AK422" s="34">
        <f>IF($AI422&gt;0,IF(VLOOKUP($AI422,Resource!$B$2:$AE$460,25,FALSE)&gt;0,VLOOKUP($AI422,Resource!$B$2:$AE$460,25,FALSE),"--INPUT--"),"")</f>
        <v/>
      </c>
      <c r="AL422" s="619" t="n"/>
      <c r="AM422" s="619" t="n"/>
      <c r="AN422" s="34">
        <f>AA422</f>
        <v/>
      </c>
      <c r="AO422" s="621">
        <f>IF(ISNA(IF(AC422="",0,AN422*VLOOKUP(AC422,Resource!$B$2:$AE$465,8,FALSE))),0,IF(AC422="",0,AN422*VLOOKUP(AC422,Resource!$B$2:$AE$465,8,FALSE)))</f>
        <v/>
      </c>
      <c r="AP422" s="620" t="n"/>
      <c r="AQ422" s="286" t="n"/>
      <c r="AR422" s="34">
        <f>AB422</f>
        <v/>
      </c>
      <c r="AS422" s="621">
        <f>IF(ISNA(IF(AI422="",0,AR422*VLOOKUP(AI422,Resource!$B$2:$AE$465,9,FALSE))),0,IF(AI422="",0,AR422*VLOOKUP(AI422,Resource!$B$2:$AE$465,9,FALSE)))</f>
        <v/>
      </c>
      <c r="AT422" s="620" t="n"/>
      <c r="AU422" s="286" t="n"/>
      <c r="AV422" s="620">
        <f>Z422</f>
        <v/>
      </c>
      <c r="AW422" s="72" t="n"/>
      <c r="BA422" s="620" t="n"/>
      <c r="BC422" s="620">
        <f>AO422+AS422</f>
        <v/>
      </c>
      <c r="BD422" s="620">
        <f>BH422-BC422</f>
        <v/>
      </c>
      <c r="BE422" s="479">
        <f>IF(AV422=0,"        --",BD422/BH422)</f>
        <v/>
      </c>
      <c r="BF422" s="620" t="n"/>
      <c r="BG422" s="620" t="n"/>
      <c r="BH422" s="620">
        <f>Z422+BA422+BF422</f>
        <v/>
      </c>
    </row>
    <row r="423" customFormat="1" s="34">
      <c r="A423" s="618" t="n"/>
      <c r="B423" s="619" t="n"/>
      <c r="J423" s="619" t="n"/>
      <c r="U423" s="620" t="n"/>
      <c r="X423" s="620" t="n"/>
      <c r="Y423" s="620" t="n"/>
      <c r="Z423" s="620" t="n"/>
      <c r="AA423" s="34">
        <f>T423*0.2+N423*0+O423*0.3+P423*0.5+Q423*0.6+R423*1+S423*1</f>
        <v/>
      </c>
      <c r="AB423" s="34">
        <f>T423*0.2+N423*0.2+O423*0.3+P423*0.5+Q423*0.6+R423*1+S423*1</f>
        <v/>
      </c>
      <c r="AD423" s="34">
        <f>IF($AC423&gt;0,IF(VLOOKUP($AC423,Resource!$B$2:$AE$460,6,FALSE)&gt;0,VLOOKUP($AC423,Resource!$B$2:$AE$460,6,FALSE),"--INPUT--"),"")</f>
        <v/>
      </c>
      <c r="AE423" s="34">
        <f>IF($AC423&gt;0,IF(VLOOKUP($AC423,Resource!$B$2:$AE$460,25,FALSE)&gt;0,VLOOKUP($AC423,Resource!$B$2:$AE$460,25,FALSE),"--INPUT--"),"")</f>
        <v/>
      </c>
      <c r="AG423" s="619" t="n"/>
      <c r="AH423" s="619" t="n"/>
      <c r="AJ423" s="34">
        <f>IF($AI423&gt;0,IF(VLOOKUP($AI423,Resource!$B$2:$AE$460,6,FALSE)&gt;0,VLOOKUP($AI423,Resource!$B$2:$AE$460,6,FALSE),"--INPUT--"),"")</f>
        <v/>
      </c>
      <c r="AK423" s="34">
        <f>IF($AI423&gt;0,IF(VLOOKUP($AI423,Resource!$B$2:$AE$460,25,FALSE)&gt;0,VLOOKUP($AI423,Resource!$B$2:$AE$460,25,FALSE),"--INPUT--"),"")</f>
        <v/>
      </c>
      <c r="AL423" s="619" t="n"/>
      <c r="AM423" s="619" t="n"/>
      <c r="AN423" s="34">
        <f>AA423</f>
        <v/>
      </c>
      <c r="AO423" s="621">
        <f>IF(ISNA(IF(AC423="",0,AN423*VLOOKUP(AC423,Resource!$B$2:$AE$465,8,FALSE))),0,IF(AC423="",0,AN423*VLOOKUP(AC423,Resource!$B$2:$AE$465,8,FALSE)))</f>
        <v/>
      </c>
      <c r="AP423" s="620" t="n"/>
      <c r="AQ423" s="286" t="n"/>
      <c r="AR423" s="34">
        <f>AB423</f>
        <v/>
      </c>
      <c r="AS423" s="621">
        <f>IF(ISNA(IF(AI423="",0,AR423*VLOOKUP(AI423,Resource!$B$2:$AE$465,9,FALSE))),0,IF(AI423="",0,AR423*VLOOKUP(AI423,Resource!$B$2:$AE$465,9,FALSE)))</f>
        <v/>
      </c>
      <c r="AT423" s="620" t="n"/>
      <c r="AU423" s="286" t="n"/>
      <c r="AV423" s="620">
        <f>Z423</f>
        <v/>
      </c>
      <c r="AW423" s="72" t="n"/>
      <c r="BA423" s="620" t="n"/>
      <c r="BC423" s="620">
        <f>AO423+AS423</f>
        <v/>
      </c>
      <c r="BD423" s="620">
        <f>BH423-BC423</f>
        <v/>
      </c>
      <c r="BE423" s="479">
        <f>IF(AV423=0,"        --",BD423/BH423)</f>
        <v/>
      </c>
      <c r="BF423" s="620" t="n"/>
      <c r="BG423" s="620" t="n"/>
      <c r="BH423" s="620">
        <f>Z423+BA423+BF423</f>
        <v/>
      </c>
    </row>
    <row r="424" customFormat="1" s="34">
      <c r="A424" s="618" t="n"/>
      <c r="B424" s="619" t="n"/>
      <c r="J424" s="619" t="n"/>
      <c r="U424" s="620" t="n"/>
      <c r="X424" s="620" t="n"/>
      <c r="Y424" s="620" t="n"/>
      <c r="Z424" s="620" t="n"/>
      <c r="AA424" s="34">
        <f>T424*0.2+N424*0+O424*0.3+P424*0.5+Q424*0.6+R424*1+S424*1</f>
        <v/>
      </c>
      <c r="AB424" s="34">
        <f>T424*0.2+N424*0.2+O424*0.3+P424*0.5+Q424*0.6+R424*1+S424*1</f>
        <v/>
      </c>
      <c r="AD424" s="34">
        <f>IF($AC424&gt;0,IF(VLOOKUP($AC424,Resource!$B$2:$AE$460,6,FALSE)&gt;0,VLOOKUP($AC424,Resource!$B$2:$AE$460,6,FALSE),"--INPUT--"),"")</f>
        <v/>
      </c>
      <c r="AE424" s="34">
        <f>IF($AC424&gt;0,IF(VLOOKUP($AC424,Resource!$B$2:$AE$460,25,FALSE)&gt;0,VLOOKUP($AC424,Resource!$B$2:$AE$460,25,FALSE),"--INPUT--"),"")</f>
        <v/>
      </c>
      <c r="AG424" s="619" t="n"/>
      <c r="AH424" s="619" t="n"/>
      <c r="AJ424" s="34">
        <f>IF($AI424&gt;0,IF(VLOOKUP($AI424,Resource!$B$2:$AE$460,6,FALSE)&gt;0,VLOOKUP($AI424,Resource!$B$2:$AE$460,6,FALSE),"--INPUT--"),"")</f>
        <v/>
      </c>
      <c r="AK424" s="34">
        <f>IF($AI424&gt;0,IF(VLOOKUP($AI424,Resource!$B$2:$AE$460,25,FALSE)&gt;0,VLOOKUP($AI424,Resource!$B$2:$AE$460,25,FALSE),"--INPUT--"),"")</f>
        <v/>
      </c>
      <c r="AL424" s="619" t="n"/>
      <c r="AM424" s="619" t="n"/>
      <c r="AN424" s="34">
        <f>AA424</f>
        <v/>
      </c>
      <c r="AO424" s="621">
        <f>IF(ISNA(IF(AC424="",0,AN424*VLOOKUP(AC424,Resource!$B$2:$AE$465,8,FALSE))),0,IF(AC424="",0,AN424*VLOOKUP(AC424,Resource!$B$2:$AE$465,8,FALSE)))</f>
        <v/>
      </c>
      <c r="AP424" s="620" t="n"/>
      <c r="AQ424" s="286" t="n"/>
      <c r="AR424" s="34">
        <f>AB424</f>
        <v/>
      </c>
      <c r="AS424" s="621">
        <f>IF(ISNA(IF(AI424="",0,AR424*VLOOKUP(AI424,Resource!$B$2:$AE$465,9,FALSE))),0,IF(AI424="",0,AR424*VLOOKUP(AI424,Resource!$B$2:$AE$465,9,FALSE)))</f>
        <v/>
      </c>
      <c r="AT424" s="620" t="n"/>
      <c r="AU424" s="286" t="n"/>
      <c r="AV424" s="620">
        <f>Z424</f>
        <v/>
      </c>
      <c r="AW424" s="72" t="n"/>
      <c r="BA424" s="620" t="n"/>
      <c r="BC424" s="620">
        <f>AO424+AS424</f>
        <v/>
      </c>
      <c r="BD424" s="620">
        <f>BH424-BC424</f>
        <v/>
      </c>
      <c r="BE424" s="479">
        <f>IF(AV424=0,"        --",BD424/BH424)</f>
        <v/>
      </c>
      <c r="BF424" s="620" t="n"/>
      <c r="BG424" s="620" t="n"/>
      <c r="BH424" s="620">
        <f>Z424+BA424+BF424</f>
        <v/>
      </c>
    </row>
    <row r="425" customFormat="1" s="34">
      <c r="A425" s="618" t="n"/>
      <c r="B425" s="619" t="n"/>
      <c r="J425" s="619" t="n"/>
      <c r="U425" s="620" t="n"/>
      <c r="X425" s="620" t="n"/>
      <c r="Y425" s="620" t="n"/>
      <c r="Z425" s="620" t="n"/>
      <c r="AA425" s="34">
        <f>T425*0.2+N425*0+O425*0.3+P425*0.5+Q425*0.6+R425*1+S425*1</f>
        <v/>
      </c>
      <c r="AB425" s="34">
        <f>T425*0.2+N425*0.2+O425*0.3+P425*0.5+Q425*0.6+R425*1+S425*1</f>
        <v/>
      </c>
      <c r="AD425" s="34">
        <f>IF($AC425&gt;0,IF(VLOOKUP($AC425,Resource!$B$2:$AE$460,6,FALSE)&gt;0,VLOOKUP($AC425,Resource!$B$2:$AE$460,6,FALSE),"--INPUT--"),"")</f>
        <v/>
      </c>
      <c r="AE425" s="34">
        <f>IF($AC425&gt;0,IF(VLOOKUP($AC425,Resource!$B$2:$AE$460,25,FALSE)&gt;0,VLOOKUP($AC425,Resource!$B$2:$AE$460,25,FALSE),"--INPUT--"),"")</f>
        <v/>
      </c>
      <c r="AG425" s="619" t="n"/>
      <c r="AH425" s="619" t="n"/>
      <c r="AJ425" s="34">
        <f>IF($AI425&gt;0,IF(VLOOKUP($AI425,Resource!$B$2:$AE$460,6,FALSE)&gt;0,VLOOKUP($AI425,Resource!$B$2:$AE$460,6,FALSE),"--INPUT--"),"")</f>
        <v/>
      </c>
      <c r="AK425" s="34">
        <f>IF($AI425&gt;0,IF(VLOOKUP($AI425,Resource!$B$2:$AE$460,25,FALSE)&gt;0,VLOOKUP($AI425,Resource!$B$2:$AE$460,25,FALSE),"--INPUT--"),"")</f>
        <v/>
      </c>
      <c r="AL425" s="619" t="n"/>
      <c r="AM425" s="619" t="n"/>
      <c r="AN425" s="34">
        <f>AA425</f>
        <v/>
      </c>
      <c r="AO425" s="621">
        <f>IF(ISNA(IF(AC425="",0,AN425*VLOOKUP(AC425,Resource!$B$2:$AE$465,8,FALSE))),0,IF(AC425="",0,AN425*VLOOKUP(AC425,Resource!$B$2:$AE$465,8,FALSE)))</f>
        <v/>
      </c>
      <c r="AP425" s="620" t="n"/>
      <c r="AQ425" s="286" t="n"/>
      <c r="AR425" s="34">
        <f>AB425</f>
        <v/>
      </c>
      <c r="AS425" s="621">
        <f>IF(ISNA(IF(AI425="",0,AR425*VLOOKUP(AI425,Resource!$B$2:$AE$465,9,FALSE))),0,IF(AI425="",0,AR425*VLOOKUP(AI425,Resource!$B$2:$AE$465,9,FALSE)))</f>
        <v/>
      </c>
      <c r="AT425" s="620" t="n"/>
      <c r="AU425" s="286" t="n"/>
      <c r="AV425" s="620">
        <f>Z425</f>
        <v/>
      </c>
      <c r="AW425" s="72" t="n"/>
      <c r="BA425" s="620" t="n"/>
      <c r="BC425" s="620">
        <f>AO425+AS425</f>
        <v/>
      </c>
      <c r="BD425" s="620">
        <f>BH425-BC425</f>
        <v/>
      </c>
      <c r="BE425" s="479">
        <f>IF(AV425=0,"        --",BD425/BH425)</f>
        <v/>
      </c>
      <c r="BF425" s="620" t="n"/>
      <c r="BG425" s="620" t="n"/>
      <c r="BH425" s="620">
        <f>Z425+BA425+BF425</f>
        <v/>
      </c>
    </row>
    <row r="426" customFormat="1" s="34">
      <c r="A426" s="618" t="n"/>
      <c r="B426" s="619" t="n"/>
      <c r="J426" s="619" t="n"/>
      <c r="U426" s="620" t="n"/>
      <c r="X426" s="620" t="n"/>
      <c r="Y426" s="620" t="n"/>
      <c r="Z426" s="620" t="n"/>
      <c r="AA426" s="34">
        <f>T426*0.2+N426*0+O426*0.3+P426*0.5+Q426*0.6+R426*1+S426*1</f>
        <v/>
      </c>
      <c r="AB426" s="34">
        <f>T426*0.2+N426*0.2+O426*0.3+P426*0.5+Q426*0.6+R426*1+S426*1</f>
        <v/>
      </c>
      <c r="AD426" s="34">
        <f>IF($AC426&gt;0,IF(VLOOKUP($AC426,Resource!$B$2:$AE$460,6,FALSE)&gt;0,VLOOKUP($AC426,Resource!$B$2:$AE$460,6,FALSE),"--INPUT--"),"")</f>
        <v/>
      </c>
      <c r="AE426" s="34">
        <f>IF($AC426&gt;0,IF(VLOOKUP($AC426,Resource!$B$2:$AE$460,25,FALSE)&gt;0,VLOOKUP($AC426,Resource!$B$2:$AE$460,25,FALSE),"--INPUT--"),"")</f>
        <v/>
      </c>
      <c r="AG426" s="619" t="n"/>
      <c r="AH426" s="619" t="n"/>
      <c r="AJ426" s="34">
        <f>IF($AI426&gt;0,IF(VLOOKUP($AI426,Resource!$B$2:$AE$460,6,FALSE)&gt;0,VLOOKUP($AI426,Resource!$B$2:$AE$460,6,FALSE),"--INPUT--"),"")</f>
        <v/>
      </c>
      <c r="AK426" s="34">
        <f>IF($AI426&gt;0,IF(VLOOKUP($AI426,Resource!$B$2:$AE$460,25,FALSE)&gt;0,VLOOKUP($AI426,Resource!$B$2:$AE$460,25,FALSE),"--INPUT--"),"")</f>
        <v/>
      </c>
      <c r="AL426" s="619" t="n"/>
      <c r="AM426" s="619" t="n"/>
      <c r="AN426" s="34">
        <f>AA426</f>
        <v/>
      </c>
      <c r="AO426" s="621">
        <f>IF(ISNA(IF(AC426="",0,AN426*VLOOKUP(AC426,Resource!$B$2:$AE$465,8,FALSE))),0,IF(AC426="",0,AN426*VLOOKUP(AC426,Resource!$B$2:$AE$465,8,FALSE)))</f>
        <v/>
      </c>
      <c r="AP426" s="620" t="n"/>
      <c r="AQ426" s="286" t="n"/>
      <c r="AR426" s="34">
        <f>AB426</f>
        <v/>
      </c>
      <c r="AS426" s="621">
        <f>IF(ISNA(IF(AI426="",0,AR426*VLOOKUP(AI426,Resource!$B$2:$AE$465,9,FALSE))),0,IF(AI426="",0,AR426*VLOOKUP(AI426,Resource!$B$2:$AE$465,9,FALSE)))</f>
        <v/>
      </c>
      <c r="AT426" s="620" t="n"/>
      <c r="AU426" s="286" t="n"/>
      <c r="AV426" s="620">
        <f>Z426</f>
        <v/>
      </c>
      <c r="AW426" s="72" t="n"/>
      <c r="BA426" s="620" t="n"/>
      <c r="BC426" s="620">
        <f>AO426+AS426</f>
        <v/>
      </c>
      <c r="BD426" s="620">
        <f>BH426-BC426</f>
        <v/>
      </c>
      <c r="BE426" s="479">
        <f>IF(AV426=0,"        --",BD426/BH426)</f>
        <v/>
      </c>
      <c r="BF426" s="620" t="n"/>
      <c r="BG426" s="620" t="n"/>
      <c r="BH426" s="620">
        <f>Z426+BA426+BF426</f>
        <v/>
      </c>
    </row>
    <row r="427" customFormat="1" s="34">
      <c r="A427" s="618" t="n"/>
      <c r="B427" s="619" t="n"/>
      <c r="J427" s="619" t="n"/>
      <c r="U427" s="620" t="n"/>
      <c r="X427" s="620" t="n"/>
      <c r="Y427" s="620" t="n"/>
      <c r="Z427" s="620" t="n"/>
      <c r="AA427" s="34">
        <f>T427*0.2+N427*0+O427*0.3+P427*0.5+Q427*0.6+R427*1+S427*1</f>
        <v/>
      </c>
      <c r="AB427" s="34">
        <f>T427*0.2+N427*0.2+O427*0.3+P427*0.5+Q427*0.6+R427*1+S427*1</f>
        <v/>
      </c>
      <c r="AD427" s="34">
        <f>IF($AC427&gt;0,IF(VLOOKUP($AC427,Resource!$B$2:$AE$460,6,FALSE)&gt;0,VLOOKUP($AC427,Resource!$B$2:$AE$460,6,FALSE),"--INPUT--"),"")</f>
        <v/>
      </c>
      <c r="AE427" s="34">
        <f>IF($AC427&gt;0,IF(VLOOKUP($AC427,Resource!$B$2:$AE$460,25,FALSE)&gt;0,VLOOKUP($AC427,Resource!$B$2:$AE$460,25,FALSE),"--INPUT--"),"")</f>
        <v/>
      </c>
      <c r="AG427" s="619" t="n"/>
      <c r="AH427" s="619" t="n"/>
      <c r="AJ427" s="34">
        <f>IF($AI427&gt;0,IF(VLOOKUP($AI427,Resource!$B$2:$AE$460,6,FALSE)&gt;0,VLOOKUP($AI427,Resource!$B$2:$AE$460,6,FALSE),"--INPUT--"),"")</f>
        <v/>
      </c>
      <c r="AK427" s="34">
        <f>IF($AI427&gt;0,IF(VLOOKUP($AI427,Resource!$B$2:$AE$460,25,FALSE)&gt;0,VLOOKUP($AI427,Resource!$B$2:$AE$460,25,FALSE),"--INPUT--"),"")</f>
        <v/>
      </c>
      <c r="AL427" s="619" t="n"/>
      <c r="AM427" s="619" t="n"/>
      <c r="AN427" s="34">
        <f>AA427</f>
        <v/>
      </c>
      <c r="AO427" s="621">
        <f>IF(ISNA(IF(AC427="",0,AN427*VLOOKUP(AC427,Resource!$B$2:$AE$465,8,FALSE))),0,IF(AC427="",0,AN427*VLOOKUP(AC427,Resource!$B$2:$AE$465,8,FALSE)))</f>
        <v/>
      </c>
      <c r="AP427" s="620" t="n"/>
      <c r="AQ427" s="286" t="n"/>
      <c r="AR427" s="34">
        <f>AB427</f>
        <v/>
      </c>
      <c r="AS427" s="621">
        <f>IF(ISNA(IF(AI427="",0,AR427*VLOOKUP(AI427,Resource!$B$2:$AE$465,9,FALSE))),0,IF(AI427="",0,AR427*VLOOKUP(AI427,Resource!$B$2:$AE$465,9,FALSE)))</f>
        <v/>
      </c>
      <c r="AT427" s="620" t="n"/>
      <c r="AU427" s="286" t="n"/>
      <c r="AV427" s="620">
        <f>Z427</f>
        <v/>
      </c>
      <c r="AW427" s="72" t="n"/>
      <c r="BA427" s="620" t="n"/>
      <c r="BC427" s="620">
        <f>AO427+AS427</f>
        <v/>
      </c>
      <c r="BD427" s="620">
        <f>BH427-BC427</f>
        <v/>
      </c>
      <c r="BE427" s="479">
        <f>IF(AV427=0,"        --",BD427/BH427)</f>
        <v/>
      </c>
      <c r="BF427" s="620" t="n"/>
      <c r="BG427" s="620" t="n"/>
      <c r="BH427" s="620">
        <f>Z427+BA427+BF427</f>
        <v/>
      </c>
    </row>
    <row r="428" customFormat="1" s="34">
      <c r="A428" s="618" t="n"/>
      <c r="B428" s="619" t="n"/>
      <c r="J428" s="619" t="n"/>
      <c r="U428" s="620" t="n"/>
      <c r="X428" s="620" t="n"/>
      <c r="Y428" s="620" t="n"/>
      <c r="Z428" s="620" t="n"/>
      <c r="AA428" s="34">
        <f>T428*0.2+N428*0+O428*0.3+P428*0.5+Q428*0.6+R428*1+S428*1</f>
        <v/>
      </c>
      <c r="AB428" s="34">
        <f>T428*0.2+N428*0.2+O428*0.3+P428*0.5+Q428*0.6+R428*1+S428*1</f>
        <v/>
      </c>
      <c r="AD428" s="34">
        <f>IF($AC428&gt;0,IF(VLOOKUP($AC428,Resource!$B$2:$AE$460,6,FALSE)&gt;0,VLOOKUP($AC428,Resource!$B$2:$AE$460,6,FALSE),"--INPUT--"),"")</f>
        <v/>
      </c>
      <c r="AE428" s="34">
        <f>IF($AC428&gt;0,IF(VLOOKUP($AC428,Resource!$B$2:$AE$460,25,FALSE)&gt;0,VLOOKUP($AC428,Resource!$B$2:$AE$460,25,FALSE),"--INPUT--"),"")</f>
        <v/>
      </c>
      <c r="AG428" s="619" t="n"/>
      <c r="AH428" s="619" t="n"/>
      <c r="AJ428" s="34">
        <f>IF($AI428&gt;0,IF(VLOOKUP($AI428,Resource!$B$2:$AE$460,6,FALSE)&gt;0,VLOOKUP($AI428,Resource!$B$2:$AE$460,6,FALSE),"--INPUT--"),"")</f>
        <v/>
      </c>
      <c r="AK428" s="34">
        <f>IF($AI428&gt;0,IF(VLOOKUP($AI428,Resource!$B$2:$AE$460,25,FALSE)&gt;0,VLOOKUP($AI428,Resource!$B$2:$AE$460,25,FALSE),"--INPUT--"),"")</f>
        <v/>
      </c>
      <c r="AL428" s="619" t="n"/>
      <c r="AM428" s="619" t="n"/>
      <c r="AN428" s="34">
        <f>AA428</f>
        <v/>
      </c>
      <c r="AO428" s="621">
        <f>IF(ISNA(IF(AC428="",0,AN428*VLOOKUP(AC428,Resource!$B$2:$AE$465,8,FALSE))),0,IF(AC428="",0,AN428*VLOOKUP(AC428,Resource!$B$2:$AE$465,8,FALSE)))</f>
        <v/>
      </c>
      <c r="AP428" s="620" t="n"/>
      <c r="AQ428" s="286" t="n"/>
      <c r="AR428" s="34">
        <f>AB428</f>
        <v/>
      </c>
      <c r="AS428" s="621">
        <f>IF(ISNA(IF(AI428="",0,AR428*VLOOKUP(AI428,Resource!$B$2:$AE$465,9,FALSE))),0,IF(AI428="",0,AR428*VLOOKUP(AI428,Resource!$B$2:$AE$465,9,FALSE)))</f>
        <v/>
      </c>
      <c r="AT428" s="620" t="n"/>
      <c r="AU428" s="286" t="n"/>
      <c r="AV428" s="620">
        <f>Z428</f>
        <v/>
      </c>
      <c r="AW428" s="72" t="n"/>
      <c r="BA428" s="620" t="n"/>
      <c r="BC428" s="620">
        <f>AO428+AS428</f>
        <v/>
      </c>
      <c r="BD428" s="620">
        <f>BH428-BC428</f>
        <v/>
      </c>
      <c r="BE428" s="479">
        <f>IF(AV428=0,"        --",BD428/BH428)</f>
        <v/>
      </c>
      <c r="BF428" s="620" t="n"/>
      <c r="BG428" s="620" t="n"/>
      <c r="BH428" s="620">
        <f>Z428+BA428+BF428</f>
        <v/>
      </c>
    </row>
    <row r="429" customFormat="1" s="34">
      <c r="A429" s="618" t="n"/>
      <c r="B429" s="619" t="n"/>
      <c r="J429" s="619" t="n"/>
      <c r="U429" s="620" t="n"/>
      <c r="X429" s="620" t="n"/>
      <c r="Y429" s="620" t="n"/>
      <c r="Z429" s="620" t="n"/>
      <c r="AA429" s="34">
        <f>T429*0.2+N429*0+O429*0.3+P429*0.5+Q429*0.6+R429*1+S429*1</f>
        <v/>
      </c>
      <c r="AB429" s="34">
        <f>T429*0.2+N429*0.2+O429*0.3+P429*0.5+Q429*0.6+R429*1+S429*1</f>
        <v/>
      </c>
      <c r="AD429" s="34">
        <f>IF($AC429&gt;0,IF(VLOOKUP($AC429,Resource!$B$2:$AE$460,6,FALSE)&gt;0,VLOOKUP($AC429,Resource!$B$2:$AE$460,6,FALSE),"--INPUT--"),"")</f>
        <v/>
      </c>
      <c r="AE429" s="34">
        <f>IF($AC429&gt;0,IF(VLOOKUP($AC429,Resource!$B$2:$AE$460,25,FALSE)&gt;0,VLOOKUP($AC429,Resource!$B$2:$AE$460,25,FALSE),"--INPUT--"),"")</f>
        <v/>
      </c>
      <c r="AG429" s="619" t="n"/>
      <c r="AH429" s="619" t="n"/>
      <c r="AJ429" s="34">
        <f>IF($AI429&gt;0,IF(VLOOKUP($AI429,Resource!$B$2:$AE$460,6,FALSE)&gt;0,VLOOKUP($AI429,Resource!$B$2:$AE$460,6,FALSE),"--INPUT--"),"")</f>
        <v/>
      </c>
      <c r="AK429" s="34">
        <f>IF($AI429&gt;0,IF(VLOOKUP($AI429,Resource!$B$2:$AE$460,25,FALSE)&gt;0,VLOOKUP($AI429,Resource!$B$2:$AE$460,25,FALSE),"--INPUT--"),"")</f>
        <v/>
      </c>
      <c r="AL429" s="619" t="n"/>
      <c r="AM429" s="619" t="n"/>
      <c r="AN429" s="34">
        <f>AA429</f>
        <v/>
      </c>
      <c r="AO429" s="621">
        <f>IF(ISNA(IF(AC429="",0,AN429*VLOOKUP(AC429,Resource!$B$2:$AE$465,8,FALSE))),0,IF(AC429="",0,AN429*VLOOKUP(AC429,Resource!$B$2:$AE$465,8,FALSE)))</f>
        <v/>
      </c>
      <c r="AP429" s="620" t="n"/>
      <c r="AQ429" s="286" t="n"/>
      <c r="AR429" s="34">
        <f>AB429</f>
        <v/>
      </c>
      <c r="AS429" s="621">
        <f>IF(ISNA(IF(AI429="",0,AR429*VLOOKUP(AI429,Resource!$B$2:$AE$465,9,FALSE))),0,IF(AI429="",0,AR429*VLOOKUP(AI429,Resource!$B$2:$AE$465,9,FALSE)))</f>
        <v/>
      </c>
      <c r="AT429" s="620" t="n"/>
      <c r="AU429" s="286" t="n"/>
      <c r="AV429" s="620">
        <f>Z429</f>
        <v/>
      </c>
      <c r="AW429" s="72" t="n"/>
      <c r="BA429" s="620" t="n"/>
      <c r="BC429" s="620">
        <f>AO429+AS429</f>
        <v/>
      </c>
      <c r="BD429" s="620">
        <f>BH429-BC429</f>
        <v/>
      </c>
      <c r="BE429" s="479">
        <f>IF(AV429=0,"        --",BD429/BH429)</f>
        <v/>
      </c>
      <c r="BF429" s="620" t="n"/>
      <c r="BG429" s="620" t="n"/>
      <c r="BH429" s="620">
        <f>Z429+BA429+BF429</f>
        <v/>
      </c>
    </row>
    <row r="430" customFormat="1" s="34">
      <c r="A430" s="618" t="n"/>
      <c r="B430" s="619" t="n"/>
      <c r="J430" s="619" t="n"/>
      <c r="U430" s="620" t="n"/>
      <c r="X430" s="620" t="n"/>
      <c r="Y430" s="620" t="n"/>
      <c r="Z430" s="620" t="n"/>
      <c r="AA430" s="34">
        <f>T430*0.2+N430*0+O430*0.3+P430*0.5+Q430*0.6+R430*1+S430*1</f>
        <v/>
      </c>
      <c r="AB430" s="34">
        <f>T430*0.2+N430*0.2+O430*0.3+P430*0.5+Q430*0.6+R430*1+S430*1</f>
        <v/>
      </c>
      <c r="AD430" s="34">
        <f>IF($AC430&gt;0,IF(VLOOKUP($AC430,Resource!$B$2:$AE$460,6,FALSE)&gt;0,VLOOKUP($AC430,Resource!$B$2:$AE$460,6,FALSE),"--INPUT--"),"")</f>
        <v/>
      </c>
      <c r="AE430" s="34">
        <f>IF($AC430&gt;0,IF(VLOOKUP($AC430,Resource!$B$2:$AE$460,25,FALSE)&gt;0,VLOOKUP($AC430,Resource!$B$2:$AE$460,25,FALSE),"--INPUT--"),"")</f>
        <v/>
      </c>
      <c r="AG430" s="619" t="n"/>
      <c r="AH430" s="619" t="n"/>
      <c r="AJ430" s="34">
        <f>IF($AI430&gt;0,IF(VLOOKUP($AI430,Resource!$B$2:$AE$460,6,FALSE)&gt;0,VLOOKUP($AI430,Resource!$B$2:$AE$460,6,FALSE),"--INPUT--"),"")</f>
        <v/>
      </c>
      <c r="AK430" s="34">
        <f>IF($AI430&gt;0,IF(VLOOKUP($AI430,Resource!$B$2:$AE$460,25,FALSE)&gt;0,VLOOKUP($AI430,Resource!$B$2:$AE$460,25,FALSE),"--INPUT--"),"")</f>
        <v/>
      </c>
      <c r="AL430" s="619" t="n"/>
      <c r="AM430" s="619" t="n"/>
      <c r="AN430" s="34">
        <f>AA430</f>
        <v/>
      </c>
      <c r="AO430" s="621">
        <f>IF(ISNA(IF(AC430="",0,AN430*VLOOKUP(AC430,Resource!$B$2:$AE$465,8,FALSE))),0,IF(AC430="",0,AN430*VLOOKUP(AC430,Resource!$B$2:$AE$465,8,FALSE)))</f>
        <v/>
      </c>
      <c r="AP430" s="620" t="n"/>
      <c r="AQ430" s="286" t="n"/>
      <c r="AR430" s="34">
        <f>AB430</f>
        <v/>
      </c>
      <c r="AS430" s="621">
        <f>IF(ISNA(IF(AI430="",0,AR430*VLOOKUP(AI430,Resource!$B$2:$AE$465,9,FALSE))),0,IF(AI430="",0,AR430*VLOOKUP(AI430,Resource!$B$2:$AE$465,9,FALSE)))</f>
        <v/>
      </c>
      <c r="AT430" s="620" t="n"/>
      <c r="AU430" s="286" t="n"/>
      <c r="AV430" s="620">
        <f>Z430</f>
        <v/>
      </c>
      <c r="AW430" s="72" t="n"/>
      <c r="BA430" s="620" t="n"/>
      <c r="BC430" s="620">
        <f>AO430+AS430</f>
        <v/>
      </c>
      <c r="BD430" s="620">
        <f>BH430-BC430</f>
        <v/>
      </c>
      <c r="BE430" s="479">
        <f>IF(AV430=0,"        --",BD430/BH430)</f>
        <v/>
      </c>
      <c r="BF430" s="620" t="n"/>
      <c r="BG430" s="620" t="n"/>
      <c r="BH430" s="620">
        <f>Z430+BA430+BF430</f>
        <v/>
      </c>
    </row>
    <row r="431" customFormat="1" s="34">
      <c r="A431" s="618" t="n"/>
      <c r="B431" s="619" t="n"/>
      <c r="J431" s="619" t="n"/>
      <c r="U431" s="620" t="n"/>
      <c r="X431" s="620" t="n"/>
      <c r="Y431" s="620" t="n"/>
      <c r="Z431" s="620" t="n"/>
      <c r="AA431" s="34">
        <f>T431*0.2+N431*0+O431*0.3+P431*0.5+Q431*0.6+R431*1+S431*1</f>
        <v/>
      </c>
      <c r="AB431" s="34">
        <f>T431*0.2+N431*0.2+O431*0.3+P431*0.5+Q431*0.6+R431*1+S431*1</f>
        <v/>
      </c>
      <c r="AD431" s="34">
        <f>IF($AC431&gt;0,IF(VLOOKUP($AC431,Resource!$B$2:$AE$460,6,FALSE)&gt;0,VLOOKUP($AC431,Resource!$B$2:$AE$460,6,FALSE),"--INPUT--"),"")</f>
        <v/>
      </c>
      <c r="AE431" s="34">
        <f>IF($AC431&gt;0,IF(VLOOKUP($AC431,Resource!$B$2:$AE$460,25,FALSE)&gt;0,VLOOKUP($AC431,Resource!$B$2:$AE$460,25,FALSE),"--INPUT--"),"")</f>
        <v/>
      </c>
      <c r="AG431" s="619" t="n"/>
      <c r="AH431" s="619" t="n"/>
      <c r="AJ431" s="34">
        <f>IF($AI431&gt;0,IF(VLOOKUP($AI431,Resource!$B$2:$AE$460,6,FALSE)&gt;0,VLOOKUP($AI431,Resource!$B$2:$AE$460,6,FALSE),"--INPUT--"),"")</f>
        <v/>
      </c>
      <c r="AK431" s="34">
        <f>IF($AI431&gt;0,IF(VLOOKUP($AI431,Resource!$B$2:$AE$460,25,FALSE)&gt;0,VLOOKUP($AI431,Resource!$B$2:$AE$460,25,FALSE),"--INPUT--"),"")</f>
        <v/>
      </c>
      <c r="AL431" s="619" t="n"/>
      <c r="AM431" s="619" t="n"/>
      <c r="AN431" s="34">
        <f>AA431</f>
        <v/>
      </c>
      <c r="AO431" s="621">
        <f>IF(ISNA(IF(AC431="",0,AN431*VLOOKUP(AC431,Resource!$B$2:$AE$465,8,FALSE))),0,IF(AC431="",0,AN431*VLOOKUP(AC431,Resource!$B$2:$AE$465,8,FALSE)))</f>
        <v/>
      </c>
      <c r="AP431" s="620" t="n"/>
      <c r="AQ431" s="286" t="n"/>
      <c r="AR431" s="34">
        <f>AB431</f>
        <v/>
      </c>
      <c r="AS431" s="621">
        <f>IF(ISNA(IF(AI431="",0,AR431*VLOOKUP(AI431,Resource!$B$2:$AE$465,9,FALSE))),0,IF(AI431="",0,AR431*VLOOKUP(AI431,Resource!$B$2:$AE$465,9,FALSE)))</f>
        <v/>
      </c>
      <c r="AT431" s="620" t="n"/>
      <c r="AU431" s="286" t="n"/>
      <c r="AV431" s="620">
        <f>Z431</f>
        <v/>
      </c>
      <c r="AW431" s="72" t="n"/>
      <c r="BA431" s="620" t="n"/>
      <c r="BC431" s="620">
        <f>AO431+AS431</f>
        <v/>
      </c>
      <c r="BD431" s="620">
        <f>BH431-BC431</f>
        <v/>
      </c>
      <c r="BE431" s="479">
        <f>IF(AV431=0,"        --",BD431/BH431)</f>
        <v/>
      </c>
      <c r="BF431" s="620" t="n"/>
      <c r="BG431" s="620" t="n"/>
      <c r="BH431" s="620">
        <f>Z431+BA431+BF431</f>
        <v/>
      </c>
    </row>
    <row r="432" customFormat="1" s="34">
      <c r="A432" s="618" t="n"/>
      <c r="B432" s="619" t="n"/>
      <c r="J432" s="619" t="n"/>
      <c r="U432" s="620" t="n"/>
      <c r="X432" s="620" t="n"/>
      <c r="Y432" s="620" t="n"/>
      <c r="Z432" s="620" t="n"/>
      <c r="AA432" s="34">
        <f>T432*0.2+N432*0+O432*0.3+P432*0.5+Q432*0.6+R432*1+S432*1</f>
        <v/>
      </c>
      <c r="AB432" s="34">
        <f>T432*0.2+N432*0.2+O432*0.3+P432*0.5+Q432*0.6+R432*1+S432*1</f>
        <v/>
      </c>
      <c r="AD432" s="34">
        <f>IF($AC432&gt;0,IF(VLOOKUP($AC432,Resource!$B$2:$AE$460,6,FALSE)&gt;0,VLOOKUP($AC432,Resource!$B$2:$AE$460,6,FALSE),"--INPUT--"),"")</f>
        <v/>
      </c>
      <c r="AE432" s="34">
        <f>IF($AC432&gt;0,IF(VLOOKUP($AC432,Resource!$B$2:$AE$460,25,FALSE)&gt;0,VLOOKUP($AC432,Resource!$B$2:$AE$460,25,FALSE),"--INPUT--"),"")</f>
        <v/>
      </c>
      <c r="AG432" s="619" t="n"/>
      <c r="AH432" s="619" t="n"/>
      <c r="AJ432" s="34">
        <f>IF($AI432&gt;0,IF(VLOOKUP($AI432,Resource!$B$2:$AE$460,6,FALSE)&gt;0,VLOOKUP($AI432,Resource!$B$2:$AE$460,6,FALSE),"--INPUT--"),"")</f>
        <v/>
      </c>
      <c r="AK432" s="34">
        <f>IF($AI432&gt;0,IF(VLOOKUP($AI432,Resource!$B$2:$AE$460,25,FALSE)&gt;0,VLOOKUP($AI432,Resource!$B$2:$AE$460,25,FALSE),"--INPUT--"),"")</f>
        <v/>
      </c>
      <c r="AL432" s="619" t="n"/>
      <c r="AM432" s="619" t="n"/>
      <c r="AN432" s="34">
        <f>AA432</f>
        <v/>
      </c>
      <c r="AO432" s="621">
        <f>IF(ISNA(IF(AC432="",0,AN432*VLOOKUP(AC432,Resource!$B$2:$AE$465,8,FALSE))),0,IF(AC432="",0,AN432*VLOOKUP(AC432,Resource!$B$2:$AE$465,8,FALSE)))</f>
        <v/>
      </c>
      <c r="AP432" s="620" t="n"/>
      <c r="AQ432" s="286" t="n"/>
      <c r="AR432" s="34">
        <f>AB432</f>
        <v/>
      </c>
      <c r="AS432" s="621">
        <f>IF(ISNA(IF(AI432="",0,AR432*VLOOKUP(AI432,Resource!$B$2:$AE$465,9,FALSE))),0,IF(AI432="",0,AR432*VLOOKUP(AI432,Resource!$B$2:$AE$465,9,FALSE)))</f>
        <v/>
      </c>
      <c r="AT432" s="620" t="n"/>
      <c r="AU432" s="286" t="n"/>
      <c r="AV432" s="620">
        <f>Z432</f>
        <v/>
      </c>
      <c r="AW432" s="72" t="n"/>
      <c r="BA432" s="620" t="n"/>
      <c r="BC432" s="620">
        <f>AO432+AS432</f>
        <v/>
      </c>
      <c r="BD432" s="620">
        <f>BH432-BC432</f>
        <v/>
      </c>
      <c r="BE432" s="479">
        <f>IF(AV432=0,"        --",BD432/BH432)</f>
        <v/>
      </c>
      <c r="BF432" s="620" t="n"/>
      <c r="BG432" s="620" t="n"/>
      <c r="BH432" s="620">
        <f>Z432+BA432+BF432</f>
        <v/>
      </c>
    </row>
    <row r="433" customFormat="1" s="34">
      <c r="A433" s="618" t="n"/>
      <c r="B433" s="619" t="n"/>
      <c r="J433" s="619" t="n"/>
      <c r="U433" s="620" t="n"/>
      <c r="X433" s="620" t="n"/>
      <c r="Y433" s="620" t="n"/>
      <c r="Z433" s="620" t="n"/>
      <c r="AA433" s="34">
        <f>T433*0.2+N433*0+O433*0.3+P433*0.5+Q433*0.6+R433*1+S433*1</f>
        <v/>
      </c>
      <c r="AB433" s="34">
        <f>T433*0.2+N433*0.2+O433*0.3+P433*0.5+Q433*0.6+R433*1+S433*1</f>
        <v/>
      </c>
      <c r="AD433" s="34">
        <f>IF($AC433&gt;0,IF(VLOOKUP($AC433,Resource!$B$2:$AE$460,6,FALSE)&gt;0,VLOOKUP($AC433,Resource!$B$2:$AE$460,6,FALSE),"--INPUT--"),"")</f>
        <v/>
      </c>
      <c r="AE433" s="34">
        <f>IF($AC433&gt;0,IF(VLOOKUP($AC433,Resource!$B$2:$AE$460,25,FALSE)&gt;0,VLOOKUP($AC433,Resource!$B$2:$AE$460,25,FALSE),"--INPUT--"),"")</f>
        <v/>
      </c>
      <c r="AG433" s="619" t="n"/>
      <c r="AH433" s="619" t="n"/>
      <c r="AJ433" s="34">
        <f>IF($AI433&gt;0,IF(VLOOKUP($AI433,Resource!$B$2:$AE$460,6,FALSE)&gt;0,VLOOKUP($AI433,Resource!$B$2:$AE$460,6,FALSE),"--INPUT--"),"")</f>
        <v/>
      </c>
      <c r="AK433" s="34">
        <f>IF($AI433&gt;0,IF(VLOOKUP($AI433,Resource!$B$2:$AE$460,25,FALSE)&gt;0,VLOOKUP($AI433,Resource!$B$2:$AE$460,25,FALSE),"--INPUT--"),"")</f>
        <v/>
      </c>
      <c r="AL433" s="619" t="n"/>
      <c r="AM433" s="619" t="n"/>
      <c r="AN433" s="34">
        <f>AA433</f>
        <v/>
      </c>
      <c r="AO433" s="621">
        <f>IF(ISNA(IF(AC433="",0,AN433*VLOOKUP(AC433,Resource!$B$2:$AE$465,8,FALSE))),0,IF(AC433="",0,AN433*VLOOKUP(AC433,Resource!$B$2:$AE$465,8,FALSE)))</f>
        <v/>
      </c>
      <c r="AP433" s="620" t="n"/>
      <c r="AQ433" s="286" t="n"/>
      <c r="AR433" s="34">
        <f>AB433</f>
        <v/>
      </c>
      <c r="AS433" s="621">
        <f>IF(ISNA(IF(AI433="",0,AR433*VLOOKUP(AI433,Resource!$B$2:$AE$465,9,FALSE))),0,IF(AI433="",0,AR433*VLOOKUP(AI433,Resource!$B$2:$AE$465,9,FALSE)))</f>
        <v/>
      </c>
      <c r="AT433" s="620" t="n"/>
      <c r="AU433" s="286" t="n"/>
      <c r="AV433" s="620">
        <f>Z433</f>
        <v/>
      </c>
      <c r="AW433" s="72" t="n"/>
      <c r="BA433" s="620" t="n"/>
      <c r="BC433" s="620">
        <f>AO433+AS433</f>
        <v/>
      </c>
      <c r="BD433" s="620">
        <f>BH433-BC433</f>
        <v/>
      </c>
      <c r="BE433" s="479">
        <f>IF(AV433=0,"        --",BD433/BH433)</f>
        <v/>
      </c>
      <c r="BF433" s="620" t="n"/>
      <c r="BG433" s="620" t="n"/>
      <c r="BH433" s="620">
        <f>Z433+BA433+BF433</f>
        <v/>
      </c>
    </row>
    <row r="434" customFormat="1" s="34">
      <c r="A434" s="618" t="n"/>
      <c r="B434" s="619" t="n"/>
      <c r="J434" s="619" t="n"/>
      <c r="U434" s="620" t="n"/>
      <c r="X434" s="620" t="n"/>
      <c r="Y434" s="620" t="n"/>
      <c r="Z434" s="620" t="n"/>
      <c r="AA434" s="34">
        <f>T434*0.2+N434*0+O434*0.3+P434*0.5+Q434*0.6+R434*1+S434*1</f>
        <v/>
      </c>
      <c r="AB434" s="34">
        <f>T434*0.2+N434*0.2+O434*0.3+P434*0.5+Q434*0.6+R434*1+S434*1</f>
        <v/>
      </c>
      <c r="AD434" s="34">
        <f>IF($AC434&gt;0,IF(VLOOKUP($AC434,Resource!$B$2:$AE$460,6,FALSE)&gt;0,VLOOKUP($AC434,Resource!$B$2:$AE$460,6,FALSE),"--INPUT--"),"")</f>
        <v/>
      </c>
      <c r="AE434" s="34">
        <f>IF($AC434&gt;0,IF(VLOOKUP($AC434,Resource!$B$2:$AE$460,25,FALSE)&gt;0,VLOOKUP($AC434,Resource!$B$2:$AE$460,25,FALSE),"--INPUT--"),"")</f>
        <v/>
      </c>
      <c r="AG434" s="619" t="n"/>
      <c r="AH434" s="619" t="n"/>
      <c r="AJ434" s="34">
        <f>IF($AI434&gt;0,IF(VLOOKUP($AI434,Resource!$B$2:$AE$460,6,FALSE)&gt;0,VLOOKUP($AI434,Resource!$B$2:$AE$460,6,FALSE),"--INPUT--"),"")</f>
        <v/>
      </c>
      <c r="AK434" s="34">
        <f>IF($AI434&gt;0,IF(VLOOKUP($AI434,Resource!$B$2:$AE$460,25,FALSE)&gt;0,VLOOKUP($AI434,Resource!$B$2:$AE$460,25,FALSE),"--INPUT--"),"")</f>
        <v/>
      </c>
      <c r="AL434" s="619" t="n"/>
      <c r="AM434" s="619" t="n"/>
      <c r="AN434" s="34">
        <f>AA434</f>
        <v/>
      </c>
      <c r="AO434" s="621">
        <f>IF(ISNA(IF(AC434="",0,AN434*VLOOKUP(AC434,Resource!$B$2:$AE$465,8,FALSE))),0,IF(AC434="",0,AN434*VLOOKUP(AC434,Resource!$B$2:$AE$465,8,FALSE)))</f>
        <v/>
      </c>
      <c r="AP434" s="620" t="n"/>
      <c r="AQ434" s="286" t="n"/>
      <c r="AR434" s="34">
        <f>AB434</f>
        <v/>
      </c>
      <c r="AS434" s="621">
        <f>IF(ISNA(IF(AI434="",0,AR434*VLOOKUP(AI434,Resource!$B$2:$AE$465,9,FALSE))),0,IF(AI434="",0,AR434*VLOOKUP(AI434,Resource!$B$2:$AE$465,9,FALSE)))</f>
        <v/>
      </c>
      <c r="AT434" s="620" t="n"/>
      <c r="AU434" s="286" t="n"/>
      <c r="AV434" s="620">
        <f>Z434</f>
        <v/>
      </c>
      <c r="AW434" s="72" t="n"/>
      <c r="BA434" s="620" t="n"/>
      <c r="BC434" s="620">
        <f>AO434+AS434</f>
        <v/>
      </c>
      <c r="BD434" s="620">
        <f>BH434-BC434</f>
        <v/>
      </c>
      <c r="BE434" s="479">
        <f>IF(AV434=0,"        --",BD434/BH434)</f>
        <v/>
      </c>
      <c r="BF434" s="620" t="n"/>
      <c r="BG434" s="620" t="n"/>
      <c r="BH434" s="620">
        <f>Z434+BA434+BF434</f>
        <v/>
      </c>
    </row>
    <row r="435" customFormat="1" s="34">
      <c r="A435" s="618" t="n"/>
      <c r="B435" s="619" t="n"/>
      <c r="J435" s="619" t="n"/>
      <c r="U435" s="620" t="n"/>
      <c r="X435" s="620" t="n"/>
      <c r="Y435" s="620" t="n"/>
      <c r="Z435" s="620" t="n"/>
      <c r="AA435" s="34">
        <f>T435*0.2+N435*0+O435*0.3+P435*0.5+Q435*0.6+R435*1+S435*1</f>
        <v/>
      </c>
      <c r="AB435" s="34">
        <f>T435*0.2+N435*0.2+O435*0.3+P435*0.5+Q435*0.6+R435*1+S435*1</f>
        <v/>
      </c>
      <c r="AD435" s="34">
        <f>IF($AC435&gt;0,IF(VLOOKUP($AC435,Resource!$B$2:$AE$460,6,FALSE)&gt;0,VLOOKUP($AC435,Resource!$B$2:$AE$460,6,FALSE),"--INPUT--"),"")</f>
        <v/>
      </c>
      <c r="AE435" s="34">
        <f>IF($AC435&gt;0,IF(VLOOKUP($AC435,Resource!$B$2:$AE$460,25,FALSE)&gt;0,VLOOKUP($AC435,Resource!$B$2:$AE$460,25,FALSE),"--INPUT--"),"")</f>
        <v/>
      </c>
      <c r="AG435" s="619" t="n"/>
      <c r="AH435" s="619" t="n"/>
      <c r="AJ435" s="34">
        <f>IF($AI435&gt;0,IF(VLOOKUP($AI435,Resource!$B$2:$AE$460,6,FALSE)&gt;0,VLOOKUP($AI435,Resource!$B$2:$AE$460,6,FALSE),"--INPUT--"),"")</f>
        <v/>
      </c>
      <c r="AK435" s="34">
        <f>IF($AI435&gt;0,IF(VLOOKUP($AI435,Resource!$B$2:$AE$460,25,FALSE)&gt;0,VLOOKUP($AI435,Resource!$B$2:$AE$460,25,FALSE),"--INPUT--"),"")</f>
        <v/>
      </c>
      <c r="AL435" s="619" t="n"/>
      <c r="AM435" s="619" t="n"/>
      <c r="AN435" s="34">
        <f>AA435</f>
        <v/>
      </c>
      <c r="AO435" s="621">
        <f>IF(ISNA(IF(AC435="",0,AN435*VLOOKUP(AC435,Resource!$B$2:$AE$465,8,FALSE))),0,IF(AC435="",0,AN435*VLOOKUP(AC435,Resource!$B$2:$AE$465,8,FALSE)))</f>
        <v/>
      </c>
      <c r="AP435" s="620" t="n"/>
      <c r="AQ435" s="286" t="n"/>
      <c r="AR435" s="34">
        <f>AB435</f>
        <v/>
      </c>
      <c r="AS435" s="621">
        <f>IF(ISNA(IF(AI435="",0,AR435*VLOOKUP(AI435,Resource!$B$2:$AE$465,9,FALSE))),0,IF(AI435="",0,AR435*VLOOKUP(AI435,Resource!$B$2:$AE$465,9,FALSE)))</f>
        <v/>
      </c>
      <c r="AT435" s="620" t="n"/>
      <c r="AU435" s="286" t="n"/>
      <c r="AV435" s="620">
        <f>Z435</f>
        <v/>
      </c>
      <c r="AW435" s="72" t="n"/>
      <c r="BA435" s="620" t="n"/>
      <c r="BC435" s="620">
        <f>AO435+AS435</f>
        <v/>
      </c>
      <c r="BD435" s="620">
        <f>BH435-BC435</f>
        <v/>
      </c>
      <c r="BE435" s="479">
        <f>IF(AV435=0,"        --",BD435/BH435)</f>
        <v/>
      </c>
      <c r="BF435" s="620" t="n"/>
      <c r="BG435" s="620" t="n"/>
      <c r="BH435" s="620">
        <f>Z435+BA435+BF435</f>
        <v/>
      </c>
    </row>
    <row r="436" customFormat="1" s="34">
      <c r="A436" s="618" t="n"/>
      <c r="B436" s="619" t="n"/>
      <c r="J436" s="619" t="n"/>
      <c r="U436" s="620" t="n"/>
      <c r="X436" s="620" t="n"/>
      <c r="Y436" s="620" t="n"/>
      <c r="Z436" s="620" t="n"/>
      <c r="AA436" s="34">
        <f>T436*0.2+N436*0+O436*0.3+P436*0.5+Q436*0.6+R436*1+S436*1</f>
        <v/>
      </c>
      <c r="AB436" s="34">
        <f>T436*0.2+N436*0.2+O436*0.3+P436*0.5+Q436*0.6+R436*1+S436*1</f>
        <v/>
      </c>
      <c r="AD436" s="34">
        <f>IF($AC436&gt;0,IF(VLOOKUP($AC436,Resource!$B$2:$AE$460,6,FALSE)&gt;0,VLOOKUP($AC436,Resource!$B$2:$AE$460,6,FALSE),"--INPUT--"),"")</f>
        <v/>
      </c>
      <c r="AE436" s="34">
        <f>IF($AC436&gt;0,IF(VLOOKUP($AC436,Resource!$B$2:$AE$460,25,FALSE)&gt;0,VLOOKUP($AC436,Resource!$B$2:$AE$460,25,FALSE),"--INPUT--"),"")</f>
        <v/>
      </c>
      <c r="AG436" s="619" t="n"/>
      <c r="AH436" s="619" t="n"/>
      <c r="AJ436" s="34">
        <f>IF($AI436&gt;0,IF(VLOOKUP($AI436,Resource!$B$2:$AE$460,6,FALSE)&gt;0,VLOOKUP($AI436,Resource!$B$2:$AE$460,6,FALSE),"--INPUT--"),"")</f>
        <v/>
      </c>
      <c r="AK436" s="34">
        <f>IF($AI436&gt;0,IF(VLOOKUP($AI436,Resource!$B$2:$AE$460,25,FALSE)&gt;0,VLOOKUP($AI436,Resource!$B$2:$AE$460,25,FALSE),"--INPUT--"),"")</f>
        <v/>
      </c>
      <c r="AL436" s="619" t="n"/>
      <c r="AM436" s="619" t="n"/>
      <c r="AN436" s="34">
        <f>AA436</f>
        <v/>
      </c>
      <c r="AO436" s="621">
        <f>IF(ISNA(IF(AC436="",0,AN436*VLOOKUP(AC436,Resource!$B$2:$AE$465,8,FALSE))),0,IF(AC436="",0,AN436*VLOOKUP(AC436,Resource!$B$2:$AE$465,8,FALSE)))</f>
        <v/>
      </c>
      <c r="AP436" s="620" t="n"/>
      <c r="AQ436" s="286" t="n"/>
      <c r="AR436" s="34">
        <f>AB436</f>
        <v/>
      </c>
      <c r="AS436" s="621">
        <f>IF(ISNA(IF(AI436="",0,AR436*VLOOKUP(AI436,Resource!$B$2:$AE$465,9,FALSE))),0,IF(AI436="",0,AR436*VLOOKUP(AI436,Resource!$B$2:$AE$465,9,FALSE)))</f>
        <v/>
      </c>
      <c r="AT436" s="620" t="n"/>
      <c r="AU436" s="286" t="n"/>
      <c r="AV436" s="620">
        <f>Z436</f>
        <v/>
      </c>
      <c r="AW436" s="72" t="n"/>
      <c r="BA436" s="620" t="n"/>
      <c r="BC436" s="620">
        <f>AO436+AS436</f>
        <v/>
      </c>
      <c r="BD436" s="620">
        <f>BH436-BC436</f>
        <v/>
      </c>
      <c r="BE436" s="479">
        <f>IF(AV436=0,"        --",BD436/BH436)</f>
        <v/>
      </c>
      <c r="BF436" s="620" t="n"/>
      <c r="BG436" s="620" t="n"/>
      <c r="BH436" s="620">
        <f>Z436+BA436+BF436</f>
        <v/>
      </c>
    </row>
    <row r="437" customFormat="1" s="34">
      <c r="A437" s="618" t="n"/>
      <c r="B437" s="619" t="n"/>
      <c r="J437" s="619" t="n"/>
      <c r="U437" s="620" t="n"/>
      <c r="X437" s="620" t="n"/>
      <c r="Y437" s="620" t="n"/>
      <c r="Z437" s="620" t="n"/>
      <c r="AA437" s="34">
        <f>T437*0.2+N437*0+O437*0.3+P437*0.5+Q437*0.6+R437*1+S437*1</f>
        <v/>
      </c>
      <c r="AB437" s="34">
        <f>T437*0.2+N437*0.2+O437*0.3+P437*0.5+Q437*0.6+R437*1+S437*1</f>
        <v/>
      </c>
      <c r="AD437" s="34">
        <f>IF($AC437&gt;0,IF(VLOOKUP($AC437,Resource!$B$2:$AE$460,6,FALSE)&gt;0,VLOOKUP($AC437,Resource!$B$2:$AE$460,6,FALSE),"--INPUT--"),"")</f>
        <v/>
      </c>
      <c r="AE437" s="34">
        <f>IF($AC437&gt;0,IF(VLOOKUP($AC437,Resource!$B$2:$AE$460,25,FALSE)&gt;0,VLOOKUP($AC437,Resource!$B$2:$AE$460,25,FALSE),"--INPUT--"),"")</f>
        <v/>
      </c>
      <c r="AG437" s="619" t="n"/>
      <c r="AH437" s="619" t="n"/>
      <c r="AJ437" s="34">
        <f>IF($AI437&gt;0,IF(VLOOKUP($AI437,Resource!$B$2:$AE$460,6,FALSE)&gt;0,VLOOKUP($AI437,Resource!$B$2:$AE$460,6,FALSE),"--INPUT--"),"")</f>
        <v/>
      </c>
      <c r="AK437" s="34">
        <f>IF($AI437&gt;0,IF(VLOOKUP($AI437,Resource!$B$2:$AE$460,25,FALSE)&gt;0,VLOOKUP($AI437,Resource!$B$2:$AE$460,25,FALSE),"--INPUT--"),"")</f>
        <v/>
      </c>
      <c r="AL437" s="619" t="n"/>
      <c r="AM437" s="619" t="n"/>
      <c r="AN437" s="34">
        <f>AA437</f>
        <v/>
      </c>
      <c r="AO437" s="621">
        <f>IF(ISNA(IF(AC437="",0,AN437*VLOOKUP(AC437,Resource!$B$2:$AE$465,8,FALSE))),0,IF(AC437="",0,AN437*VLOOKUP(AC437,Resource!$B$2:$AE$465,8,FALSE)))</f>
        <v/>
      </c>
      <c r="AP437" s="620" t="n"/>
      <c r="AQ437" s="286" t="n"/>
      <c r="AR437" s="34">
        <f>AB437</f>
        <v/>
      </c>
      <c r="AS437" s="621">
        <f>IF(ISNA(IF(AI437="",0,AR437*VLOOKUP(AI437,Resource!$B$2:$AE$465,9,FALSE))),0,IF(AI437="",0,AR437*VLOOKUP(AI437,Resource!$B$2:$AE$465,9,FALSE)))</f>
        <v/>
      </c>
      <c r="AT437" s="620" t="n"/>
      <c r="AU437" s="286" t="n"/>
      <c r="AV437" s="620">
        <f>Z437</f>
        <v/>
      </c>
      <c r="AW437" s="72" t="n"/>
      <c r="BA437" s="620" t="n"/>
      <c r="BC437" s="620">
        <f>AO437+AS437</f>
        <v/>
      </c>
      <c r="BD437" s="620">
        <f>BH437-BC437</f>
        <v/>
      </c>
      <c r="BE437" s="479">
        <f>IF(AV437=0,"        --",BD437/BH437)</f>
        <v/>
      </c>
      <c r="BF437" s="620" t="n"/>
      <c r="BG437" s="620" t="n"/>
      <c r="BH437" s="620">
        <f>Z437+BA437+BF437</f>
        <v/>
      </c>
    </row>
    <row r="438" customFormat="1" s="34">
      <c r="A438" s="618" t="n"/>
      <c r="B438" s="619" t="n"/>
      <c r="J438" s="619" t="n"/>
      <c r="U438" s="620" t="n"/>
      <c r="X438" s="620" t="n"/>
      <c r="Y438" s="620" t="n"/>
      <c r="Z438" s="620" t="n"/>
      <c r="AA438" s="34">
        <f>T438*0.2+N438*0+O438*0.3+P438*0.5+Q438*0.6+R438*1+S438*1</f>
        <v/>
      </c>
      <c r="AB438" s="34">
        <f>T438*0.2+N438*0.2+O438*0.3+P438*0.5+Q438*0.6+R438*1+S438*1</f>
        <v/>
      </c>
      <c r="AD438" s="34">
        <f>IF($AC438&gt;0,IF(VLOOKUP($AC438,Resource!$B$2:$AE$460,6,FALSE)&gt;0,VLOOKUP($AC438,Resource!$B$2:$AE$460,6,FALSE),"--INPUT--"),"")</f>
        <v/>
      </c>
      <c r="AE438" s="34">
        <f>IF($AC438&gt;0,IF(VLOOKUP($AC438,Resource!$B$2:$AE$460,25,FALSE)&gt;0,VLOOKUP($AC438,Resource!$B$2:$AE$460,25,FALSE),"--INPUT--"),"")</f>
        <v/>
      </c>
      <c r="AG438" s="619" t="n"/>
      <c r="AH438" s="619" t="n"/>
      <c r="AJ438" s="34">
        <f>IF($AI438&gt;0,IF(VLOOKUP($AI438,Resource!$B$2:$AE$460,6,FALSE)&gt;0,VLOOKUP($AI438,Resource!$B$2:$AE$460,6,FALSE),"--INPUT--"),"")</f>
        <v/>
      </c>
      <c r="AK438" s="34">
        <f>IF($AI438&gt;0,IF(VLOOKUP($AI438,Resource!$B$2:$AE$460,25,FALSE)&gt;0,VLOOKUP($AI438,Resource!$B$2:$AE$460,25,FALSE),"--INPUT--"),"")</f>
        <v/>
      </c>
      <c r="AL438" s="619" t="n"/>
      <c r="AM438" s="619" t="n"/>
      <c r="AN438" s="34">
        <f>AA438</f>
        <v/>
      </c>
      <c r="AO438" s="621">
        <f>IF(ISNA(IF(AC438="",0,AN438*VLOOKUP(AC438,Resource!$B$2:$AE$465,8,FALSE))),0,IF(AC438="",0,AN438*VLOOKUP(AC438,Resource!$B$2:$AE$465,8,FALSE)))</f>
        <v/>
      </c>
      <c r="AP438" s="620" t="n"/>
      <c r="AQ438" s="286" t="n"/>
      <c r="AR438" s="34">
        <f>AB438</f>
        <v/>
      </c>
      <c r="AS438" s="621">
        <f>IF(ISNA(IF(AI438="",0,AR438*VLOOKUP(AI438,Resource!$B$2:$AE$465,9,FALSE))),0,IF(AI438="",0,AR438*VLOOKUP(AI438,Resource!$B$2:$AE$465,9,FALSE)))</f>
        <v/>
      </c>
      <c r="AT438" s="620" t="n"/>
      <c r="AU438" s="286" t="n"/>
      <c r="AV438" s="620">
        <f>Z438</f>
        <v/>
      </c>
      <c r="AW438" s="72" t="n"/>
      <c r="BA438" s="620" t="n"/>
      <c r="BC438" s="620">
        <f>AO438+AS438</f>
        <v/>
      </c>
      <c r="BD438" s="620">
        <f>BH438-BC438</f>
        <v/>
      </c>
      <c r="BE438" s="479">
        <f>IF(AV438=0,"        --",BD438/BH438)</f>
        <v/>
      </c>
      <c r="BF438" s="620" t="n"/>
      <c r="BG438" s="620" t="n"/>
      <c r="BH438" s="620">
        <f>Z438+BA438+BF438</f>
        <v/>
      </c>
    </row>
    <row r="439" customFormat="1" s="34">
      <c r="A439" s="618" t="n"/>
      <c r="B439" s="619" t="n"/>
      <c r="J439" s="619" t="n"/>
      <c r="U439" s="620" t="n"/>
      <c r="X439" s="620" t="n"/>
      <c r="Y439" s="620" t="n"/>
      <c r="Z439" s="620" t="n"/>
      <c r="AA439" s="34">
        <f>T439*0.2+N439*0+O439*0.3+P439*0.5+Q439*0.6+R439*1+S439*1</f>
        <v/>
      </c>
      <c r="AB439" s="34">
        <f>T439*0.2+N439*0.2+O439*0.3+P439*0.5+Q439*0.6+R439*1+S439*1</f>
        <v/>
      </c>
      <c r="AD439" s="34">
        <f>IF($AC439&gt;0,IF(VLOOKUP($AC439,Resource!$B$2:$AE$460,6,FALSE)&gt;0,VLOOKUP($AC439,Resource!$B$2:$AE$460,6,FALSE),"--INPUT--"),"")</f>
        <v/>
      </c>
      <c r="AE439" s="34">
        <f>IF($AC439&gt;0,IF(VLOOKUP($AC439,Resource!$B$2:$AE$460,25,FALSE)&gt;0,VLOOKUP($AC439,Resource!$B$2:$AE$460,25,FALSE),"--INPUT--"),"")</f>
        <v/>
      </c>
      <c r="AG439" s="619" t="n"/>
      <c r="AH439" s="619" t="n"/>
      <c r="AJ439" s="34">
        <f>IF($AI439&gt;0,IF(VLOOKUP($AI439,Resource!$B$2:$AE$460,6,FALSE)&gt;0,VLOOKUP($AI439,Resource!$B$2:$AE$460,6,FALSE),"--INPUT--"),"")</f>
        <v/>
      </c>
      <c r="AK439" s="34">
        <f>IF($AI439&gt;0,IF(VLOOKUP($AI439,Resource!$B$2:$AE$460,25,FALSE)&gt;0,VLOOKUP($AI439,Resource!$B$2:$AE$460,25,FALSE),"--INPUT--"),"")</f>
        <v/>
      </c>
      <c r="AL439" s="619" t="n"/>
      <c r="AM439" s="619" t="n"/>
      <c r="AN439" s="34">
        <f>AA439</f>
        <v/>
      </c>
      <c r="AO439" s="621">
        <f>IF(ISNA(IF(AC439="",0,AN439*VLOOKUP(AC439,Resource!$B$2:$AE$465,8,FALSE))),0,IF(AC439="",0,AN439*VLOOKUP(AC439,Resource!$B$2:$AE$465,8,FALSE)))</f>
        <v/>
      </c>
      <c r="AP439" s="620" t="n"/>
      <c r="AQ439" s="286" t="n"/>
      <c r="AR439" s="34">
        <f>AB439</f>
        <v/>
      </c>
      <c r="AS439" s="621">
        <f>IF(ISNA(IF(AI439="",0,AR439*VLOOKUP(AI439,Resource!$B$2:$AE$465,9,FALSE))),0,IF(AI439="",0,AR439*VLOOKUP(AI439,Resource!$B$2:$AE$465,9,FALSE)))</f>
        <v/>
      </c>
      <c r="AT439" s="620" t="n"/>
      <c r="AU439" s="286" t="n"/>
      <c r="AV439" s="620">
        <f>Z439</f>
        <v/>
      </c>
      <c r="AW439" s="72" t="n"/>
      <c r="BA439" s="620" t="n"/>
      <c r="BC439" s="620">
        <f>AO439+AS439</f>
        <v/>
      </c>
      <c r="BD439" s="620">
        <f>BH439-BC439</f>
        <v/>
      </c>
      <c r="BE439" s="479">
        <f>IF(AV439=0,"        --",BD439/BH439)</f>
        <v/>
      </c>
      <c r="BF439" s="620" t="n"/>
      <c r="BG439" s="620" t="n"/>
      <c r="BH439" s="620">
        <f>Z439+BA439+BF439</f>
        <v/>
      </c>
    </row>
    <row r="440" customFormat="1" s="34">
      <c r="A440" s="618" t="n"/>
      <c r="B440" s="619" t="n"/>
      <c r="J440" s="619" t="n"/>
      <c r="U440" s="620" t="n"/>
      <c r="X440" s="620" t="n"/>
      <c r="Y440" s="620" t="n"/>
      <c r="Z440" s="620" t="n"/>
      <c r="AA440" s="34">
        <f>T440*0.2+N440*0+O440*0.3+P440*0.5+Q440*0.6+R440*1+S440*1</f>
        <v/>
      </c>
      <c r="AB440" s="34">
        <f>T440*0.2+N440*0.2+O440*0.3+P440*0.5+Q440*0.6+R440*1+S440*1</f>
        <v/>
      </c>
      <c r="AD440" s="34">
        <f>IF($AC440&gt;0,IF(VLOOKUP($AC440,Resource!$B$2:$AE$460,6,FALSE)&gt;0,VLOOKUP($AC440,Resource!$B$2:$AE$460,6,FALSE),"--INPUT--"),"")</f>
        <v/>
      </c>
      <c r="AE440" s="34">
        <f>IF($AC440&gt;0,IF(VLOOKUP($AC440,Resource!$B$2:$AE$460,25,FALSE)&gt;0,VLOOKUP($AC440,Resource!$B$2:$AE$460,25,FALSE),"--INPUT--"),"")</f>
        <v/>
      </c>
      <c r="AG440" s="619" t="n"/>
      <c r="AH440" s="619" t="n"/>
      <c r="AJ440" s="34">
        <f>IF($AI440&gt;0,IF(VLOOKUP($AI440,Resource!$B$2:$AE$460,6,FALSE)&gt;0,VLOOKUP($AI440,Resource!$B$2:$AE$460,6,FALSE),"--INPUT--"),"")</f>
        <v/>
      </c>
      <c r="AK440" s="34">
        <f>IF($AI440&gt;0,IF(VLOOKUP($AI440,Resource!$B$2:$AE$460,25,FALSE)&gt;0,VLOOKUP($AI440,Resource!$B$2:$AE$460,25,FALSE),"--INPUT--"),"")</f>
        <v/>
      </c>
      <c r="AL440" s="619" t="n"/>
      <c r="AM440" s="619" t="n"/>
      <c r="AN440" s="34">
        <f>AA440</f>
        <v/>
      </c>
      <c r="AO440" s="621">
        <f>IF(ISNA(IF(AC440="",0,AN440*VLOOKUP(AC440,Resource!$B$2:$AE$465,8,FALSE))),0,IF(AC440="",0,AN440*VLOOKUP(AC440,Resource!$B$2:$AE$465,8,FALSE)))</f>
        <v/>
      </c>
      <c r="AP440" s="620" t="n"/>
      <c r="AQ440" s="286" t="n"/>
      <c r="AR440" s="34">
        <f>AB440</f>
        <v/>
      </c>
      <c r="AS440" s="621">
        <f>IF(ISNA(IF(AI440="",0,AR440*VLOOKUP(AI440,Resource!$B$2:$AE$465,9,FALSE))),0,IF(AI440="",0,AR440*VLOOKUP(AI440,Resource!$B$2:$AE$465,9,FALSE)))</f>
        <v/>
      </c>
      <c r="AT440" s="620" t="n"/>
      <c r="AU440" s="286" t="n"/>
      <c r="AV440" s="620">
        <f>Z440</f>
        <v/>
      </c>
      <c r="AW440" s="72" t="n"/>
      <c r="BA440" s="620" t="n"/>
      <c r="BC440" s="620">
        <f>AO440+AS440</f>
        <v/>
      </c>
      <c r="BD440" s="620">
        <f>BH440-BC440</f>
        <v/>
      </c>
      <c r="BE440" s="479">
        <f>IF(AV440=0,"        --",BD440/BH440)</f>
        <v/>
      </c>
      <c r="BF440" s="620" t="n"/>
      <c r="BG440" s="620" t="n"/>
      <c r="BH440" s="620">
        <f>Z440+BA440+BF440</f>
        <v/>
      </c>
    </row>
    <row r="441" customFormat="1" s="34">
      <c r="A441" s="618" t="n"/>
      <c r="B441" s="619" t="n"/>
      <c r="J441" s="619" t="n"/>
      <c r="U441" s="620" t="n"/>
      <c r="X441" s="620" t="n"/>
      <c r="Y441" s="620" t="n"/>
      <c r="Z441" s="620" t="n"/>
      <c r="AA441" s="34">
        <f>T441*0.2+N441*0+O441*0.3+P441*0.5+Q441*0.6+R441*1+S441*1</f>
        <v/>
      </c>
      <c r="AB441" s="34">
        <f>T441*0.2+N441*0.2+O441*0.3+P441*0.5+Q441*0.6+R441*1+S441*1</f>
        <v/>
      </c>
      <c r="AD441" s="34">
        <f>IF($AC441&gt;0,IF(VLOOKUP($AC441,Resource!$B$2:$AE$460,6,FALSE)&gt;0,VLOOKUP($AC441,Resource!$B$2:$AE$460,6,FALSE),"--INPUT--"),"")</f>
        <v/>
      </c>
      <c r="AE441" s="34">
        <f>IF($AC441&gt;0,IF(VLOOKUP($AC441,Resource!$B$2:$AE$460,25,FALSE)&gt;0,VLOOKUP($AC441,Resource!$B$2:$AE$460,25,FALSE),"--INPUT--"),"")</f>
        <v/>
      </c>
      <c r="AG441" s="619" t="n"/>
      <c r="AH441" s="619" t="n"/>
      <c r="AJ441" s="34">
        <f>IF($AI441&gt;0,IF(VLOOKUP($AI441,Resource!$B$2:$AE$460,6,FALSE)&gt;0,VLOOKUP($AI441,Resource!$B$2:$AE$460,6,FALSE),"--INPUT--"),"")</f>
        <v/>
      </c>
      <c r="AK441" s="34">
        <f>IF($AI441&gt;0,IF(VLOOKUP($AI441,Resource!$B$2:$AE$460,25,FALSE)&gt;0,VLOOKUP($AI441,Resource!$B$2:$AE$460,25,FALSE),"--INPUT--"),"")</f>
        <v/>
      </c>
      <c r="AL441" s="619" t="n"/>
      <c r="AM441" s="619" t="n"/>
      <c r="AN441" s="34">
        <f>AA441</f>
        <v/>
      </c>
      <c r="AO441" s="621">
        <f>IF(ISNA(IF(AC441="",0,AN441*VLOOKUP(AC441,Resource!$B$2:$AE$465,8,FALSE))),0,IF(AC441="",0,AN441*VLOOKUP(AC441,Resource!$B$2:$AE$465,8,FALSE)))</f>
        <v/>
      </c>
      <c r="AP441" s="620" t="n"/>
      <c r="AQ441" s="286" t="n"/>
      <c r="AR441" s="34">
        <f>AB441</f>
        <v/>
      </c>
      <c r="AS441" s="621">
        <f>IF(ISNA(IF(AI441="",0,AR441*VLOOKUP(AI441,Resource!$B$2:$AE$465,9,FALSE))),0,IF(AI441="",0,AR441*VLOOKUP(AI441,Resource!$B$2:$AE$465,9,FALSE)))</f>
        <v/>
      </c>
      <c r="AT441" s="620" t="n"/>
      <c r="AU441" s="286" t="n"/>
      <c r="AV441" s="620">
        <f>Z441</f>
        <v/>
      </c>
      <c r="AW441" s="72" t="n"/>
      <c r="BA441" s="620" t="n"/>
      <c r="BC441" s="620">
        <f>AO441+AS441</f>
        <v/>
      </c>
      <c r="BD441" s="620">
        <f>BH441-BC441</f>
        <v/>
      </c>
      <c r="BE441" s="479">
        <f>IF(AV441=0,"        --",BD441/BH441)</f>
        <v/>
      </c>
      <c r="BF441" s="620" t="n"/>
      <c r="BG441" s="620" t="n"/>
      <c r="BH441" s="620">
        <f>Z441+BA441+BF441</f>
        <v/>
      </c>
    </row>
    <row r="442" customFormat="1" s="34">
      <c r="A442" s="618" t="n"/>
      <c r="B442" s="619" t="n"/>
      <c r="J442" s="619" t="n"/>
      <c r="U442" s="620" t="n"/>
      <c r="X442" s="620" t="n"/>
      <c r="Y442" s="620" t="n"/>
      <c r="Z442" s="620" t="n"/>
      <c r="AA442" s="34">
        <f>T442*0.2+N442*0+O442*0.3+P442*0.5+Q442*0.6+R442*1+S442*1</f>
        <v/>
      </c>
      <c r="AB442" s="34">
        <f>T442*0.2+N442*0.2+O442*0.3+P442*0.5+Q442*0.6+R442*1+S442*1</f>
        <v/>
      </c>
      <c r="AD442" s="34">
        <f>IF($AC442&gt;0,IF(VLOOKUP($AC442,Resource!$B$2:$AE$460,6,FALSE)&gt;0,VLOOKUP($AC442,Resource!$B$2:$AE$460,6,FALSE),"--INPUT--"),"")</f>
        <v/>
      </c>
      <c r="AE442" s="34">
        <f>IF($AC442&gt;0,IF(VLOOKUP($AC442,Resource!$B$2:$AE$460,25,FALSE)&gt;0,VLOOKUP($AC442,Resource!$B$2:$AE$460,25,FALSE),"--INPUT--"),"")</f>
        <v/>
      </c>
      <c r="AG442" s="619" t="n"/>
      <c r="AH442" s="619" t="n"/>
      <c r="AJ442" s="34">
        <f>IF($AI442&gt;0,IF(VLOOKUP($AI442,Resource!$B$2:$AE$460,6,FALSE)&gt;0,VLOOKUP($AI442,Resource!$B$2:$AE$460,6,FALSE),"--INPUT--"),"")</f>
        <v/>
      </c>
      <c r="AK442" s="34">
        <f>IF($AI442&gt;0,IF(VLOOKUP($AI442,Resource!$B$2:$AE$460,25,FALSE)&gt;0,VLOOKUP($AI442,Resource!$B$2:$AE$460,25,FALSE),"--INPUT--"),"")</f>
        <v/>
      </c>
      <c r="AL442" s="619" t="n"/>
      <c r="AM442" s="619" t="n"/>
      <c r="AN442" s="34">
        <f>AA442</f>
        <v/>
      </c>
      <c r="AO442" s="621">
        <f>IF(ISNA(IF(AC442="",0,AN442*VLOOKUP(AC442,Resource!$B$2:$AE$465,8,FALSE))),0,IF(AC442="",0,AN442*VLOOKUP(AC442,Resource!$B$2:$AE$465,8,FALSE)))</f>
        <v/>
      </c>
      <c r="AP442" s="620" t="n"/>
      <c r="AQ442" s="286" t="n"/>
      <c r="AR442" s="34">
        <f>AB442</f>
        <v/>
      </c>
      <c r="AS442" s="621">
        <f>IF(ISNA(IF(AI442="",0,AR442*VLOOKUP(AI442,Resource!$B$2:$AE$465,9,FALSE))),0,IF(AI442="",0,AR442*VLOOKUP(AI442,Resource!$B$2:$AE$465,9,FALSE)))</f>
        <v/>
      </c>
      <c r="AT442" s="620" t="n"/>
      <c r="AU442" s="286" t="n"/>
      <c r="AV442" s="620">
        <f>Z442</f>
        <v/>
      </c>
      <c r="AW442" s="72" t="n"/>
      <c r="BA442" s="620" t="n"/>
      <c r="BC442" s="620">
        <f>AO442+AS442</f>
        <v/>
      </c>
      <c r="BD442" s="620">
        <f>BH442-BC442</f>
        <v/>
      </c>
      <c r="BE442" s="479">
        <f>IF(AV442=0,"        --",BD442/BH442)</f>
        <v/>
      </c>
      <c r="BF442" s="620" t="n"/>
      <c r="BG442" s="620" t="n"/>
      <c r="BH442" s="620">
        <f>Z442+BA442+BF442</f>
        <v/>
      </c>
    </row>
    <row r="443" customFormat="1" s="34">
      <c r="A443" s="618" t="n"/>
      <c r="B443" s="619" t="n"/>
      <c r="J443" s="619" t="n"/>
      <c r="U443" s="620" t="n"/>
      <c r="X443" s="620" t="n"/>
      <c r="Y443" s="620" t="n"/>
      <c r="Z443" s="620" t="n"/>
      <c r="AA443" s="34">
        <f>T443*0.2+N443*0+O443*0.3+P443*0.5+Q443*0.6+R443*1+S443*1</f>
        <v/>
      </c>
      <c r="AB443" s="34">
        <f>T443*0.2+N443*0.2+O443*0.3+P443*0.5+Q443*0.6+R443*1+S443*1</f>
        <v/>
      </c>
      <c r="AD443" s="34">
        <f>IF($AC443&gt;0,IF(VLOOKUP($AC443,Resource!$B$2:$AE$460,6,FALSE)&gt;0,VLOOKUP($AC443,Resource!$B$2:$AE$460,6,FALSE),"--INPUT--"),"")</f>
        <v/>
      </c>
      <c r="AE443" s="34">
        <f>IF($AC443&gt;0,IF(VLOOKUP($AC443,Resource!$B$2:$AE$460,25,FALSE)&gt;0,VLOOKUP($AC443,Resource!$B$2:$AE$460,25,FALSE),"--INPUT--"),"")</f>
        <v/>
      </c>
      <c r="AG443" s="619" t="n"/>
      <c r="AH443" s="619" t="n"/>
      <c r="AJ443" s="34">
        <f>IF($AI443&gt;0,IF(VLOOKUP($AI443,Resource!$B$2:$AE$460,6,FALSE)&gt;0,VLOOKUP($AI443,Resource!$B$2:$AE$460,6,FALSE),"--INPUT--"),"")</f>
        <v/>
      </c>
      <c r="AK443" s="34">
        <f>IF($AI443&gt;0,IF(VLOOKUP($AI443,Resource!$B$2:$AE$460,25,FALSE)&gt;0,VLOOKUP($AI443,Resource!$B$2:$AE$460,25,FALSE),"--INPUT--"),"")</f>
        <v/>
      </c>
      <c r="AL443" s="619" t="n"/>
      <c r="AM443" s="619" t="n"/>
      <c r="AN443" s="34">
        <f>AA443</f>
        <v/>
      </c>
      <c r="AO443" s="621">
        <f>IF(ISNA(IF(AC443="",0,AN443*VLOOKUP(AC443,Resource!$B$2:$AE$465,8,FALSE))),0,IF(AC443="",0,AN443*VLOOKUP(AC443,Resource!$B$2:$AE$465,8,FALSE)))</f>
        <v/>
      </c>
      <c r="AP443" s="620" t="n"/>
      <c r="AQ443" s="286" t="n"/>
      <c r="AR443" s="34">
        <f>AB443</f>
        <v/>
      </c>
      <c r="AS443" s="621">
        <f>IF(ISNA(IF(AI443="",0,AR443*VLOOKUP(AI443,Resource!$B$2:$AE$465,9,FALSE))),0,IF(AI443="",0,AR443*VLOOKUP(AI443,Resource!$B$2:$AE$465,9,FALSE)))</f>
        <v/>
      </c>
      <c r="AT443" s="620" t="n"/>
      <c r="AU443" s="286" t="n"/>
      <c r="AV443" s="620">
        <f>Z443</f>
        <v/>
      </c>
      <c r="AW443" s="72" t="n"/>
      <c r="BA443" s="620" t="n"/>
      <c r="BC443" s="620">
        <f>AO443+AS443</f>
        <v/>
      </c>
      <c r="BD443" s="620">
        <f>BH443-BC443</f>
        <v/>
      </c>
      <c r="BE443" s="479">
        <f>IF(AV443=0,"        --",BD443/BH443)</f>
        <v/>
      </c>
      <c r="BF443" s="620" t="n"/>
      <c r="BG443" s="620" t="n"/>
      <c r="BH443" s="620">
        <f>Z443+BA443+BF443</f>
        <v/>
      </c>
    </row>
    <row r="444" customFormat="1" s="34">
      <c r="A444" s="618" t="n"/>
      <c r="B444" s="619" t="n"/>
      <c r="J444" s="619" t="n"/>
      <c r="U444" s="620" t="n"/>
      <c r="X444" s="620" t="n"/>
      <c r="Y444" s="620" t="n"/>
      <c r="Z444" s="620" t="n"/>
      <c r="AA444" s="34">
        <f>T444*0.2+N444*0+O444*0.3+P444*0.5+Q444*0.6+R444*1+S444*1</f>
        <v/>
      </c>
      <c r="AB444" s="34">
        <f>T444*0.2+N444*0.2+O444*0.3+P444*0.5+Q444*0.6+R444*1+S444*1</f>
        <v/>
      </c>
      <c r="AD444" s="34">
        <f>IF($AC444&gt;0,IF(VLOOKUP($AC444,Resource!$B$2:$AE$460,6,FALSE)&gt;0,VLOOKUP($AC444,Resource!$B$2:$AE$460,6,FALSE),"--INPUT--"),"")</f>
        <v/>
      </c>
      <c r="AE444" s="34">
        <f>IF($AC444&gt;0,IF(VLOOKUP($AC444,Resource!$B$2:$AE$460,25,FALSE)&gt;0,VLOOKUP($AC444,Resource!$B$2:$AE$460,25,FALSE),"--INPUT--"),"")</f>
        <v/>
      </c>
      <c r="AG444" s="619" t="n"/>
      <c r="AH444" s="619" t="n"/>
      <c r="AJ444" s="34">
        <f>IF($AI444&gt;0,IF(VLOOKUP($AI444,Resource!$B$2:$AE$460,6,FALSE)&gt;0,VLOOKUP($AI444,Resource!$B$2:$AE$460,6,FALSE),"--INPUT--"),"")</f>
        <v/>
      </c>
      <c r="AK444" s="34">
        <f>IF($AI444&gt;0,IF(VLOOKUP($AI444,Resource!$B$2:$AE$460,25,FALSE)&gt;0,VLOOKUP($AI444,Resource!$B$2:$AE$460,25,FALSE),"--INPUT--"),"")</f>
        <v/>
      </c>
      <c r="AL444" s="619" t="n"/>
      <c r="AM444" s="619" t="n"/>
      <c r="AN444" s="34">
        <f>AA444</f>
        <v/>
      </c>
      <c r="AO444" s="621">
        <f>IF(ISNA(IF(AC444="",0,AN444*VLOOKUP(AC444,Resource!$B$2:$AE$465,8,FALSE))),0,IF(AC444="",0,AN444*VLOOKUP(AC444,Resource!$B$2:$AE$465,8,FALSE)))</f>
        <v/>
      </c>
      <c r="AP444" s="620" t="n"/>
      <c r="AQ444" s="286" t="n"/>
      <c r="AR444" s="34">
        <f>AB444</f>
        <v/>
      </c>
      <c r="AS444" s="621">
        <f>IF(ISNA(IF(AI444="",0,AR444*VLOOKUP(AI444,Resource!$B$2:$AE$465,9,FALSE))),0,IF(AI444="",0,AR444*VLOOKUP(AI444,Resource!$B$2:$AE$465,9,FALSE)))</f>
        <v/>
      </c>
      <c r="AT444" s="620" t="n"/>
      <c r="AU444" s="286" t="n"/>
      <c r="AV444" s="620">
        <f>Z444</f>
        <v/>
      </c>
      <c r="AW444" s="72" t="n"/>
      <c r="BA444" s="620" t="n"/>
      <c r="BC444" s="620">
        <f>AO444+AS444</f>
        <v/>
      </c>
      <c r="BD444" s="620">
        <f>BH444-BC444</f>
        <v/>
      </c>
      <c r="BE444" s="479">
        <f>IF(AV444=0,"        --",BD444/BH444)</f>
        <v/>
      </c>
      <c r="BF444" s="620" t="n"/>
      <c r="BG444" s="620" t="n"/>
      <c r="BH444" s="620">
        <f>Z444+BA444+BF444</f>
        <v/>
      </c>
    </row>
    <row r="445" customFormat="1" s="34">
      <c r="A445" s="618" t="n"/>
      <c r="B445" s="619" t="n"/>
      <c r="J445" s="619" t="n"/>
      <c r="U445" s="620" t="n"/>
      <c r="X445" s="620" t="n"/>
      <c r="Y445" s="620" t="n"/>
      <c r="Z445" s="620" t="n"/>
      <c r="AA445" s="34">
        <f>T445*0.2+N445*0+O445*0.3+P445*0.5+Q445*0.6+R445*1+S445*1</f>
        <v/>
      </c>
      <c r="AB445" s="34">
        <f>T445*0.2+N445*0.2+O445*0.3+P445*0.5+Q445*0.6+R445*1+S445*1</f>
        <v/>
      </c>
      <c r="AD445" s="34">
        <f>IF($AC445&gt;0,IF(VLOOKUP($AC445,Resource!$B$2:$AE$460,6,FALSE)&gt;0,VLOOKUP($AC445,Resource!$B$2:$AE$460,6,FALSE),"--INPUT--"),"")</f>
        <v/>
      </c>
      <c r="AE445" s="34">
        <f>IF($AC445&gt;0,IF(VLOOKUP($AC445,Resource!$B$2:$AE$460,25,FALSE)&gt;0,VLOOKUP($AC445,Resource!$B$2:$AE$460,25,FALSE),"--INPUT--"),"")</f>
        <v/>
      </c>
      <c r="AG445" s="619" t="n"/>
      <c r="AH445" s="619" t="n"/>
      <c r="AJ445" s="34">
        <f>IF($AI445&gt;0,IF(VLOOKUP($AI445,Resource!$B$2:$AE$460,6,FALSE)&gt;0,VLOOKUP($AI445,Resource!$B$2:$AE$460,6,FALSE),"--INPUT--"),"")</f>
        <v/>
      </c>
      <c r="AK445" s="34">
        <f>IF($AI445&gt;0,IF(VLOOKUP($AI445,Resource!$B$2:$AE$460,25,FALSE)&gt;0,VLOOKUP($AI445,Resource!$B$2:$AE$460,25,FALSE),"--INPUT--"),"")</f>
        <v/>
      </c>
      <c r="AL445" s="619" t="n"/>
      <c r="AM445" s="619" t="n"/>
      <c r="AN445" s="34">
        <f>AA445</f>
        <v/>
      </c>
      <c r="AO445" s="621">
        <f>IF(ISNA(IF(AC445="",0,AN445*VLOOKUP(AC445,Resource!$B$2:$AE$465,8,FALSE))),0,IF(AC445="",0,AN445*VLOOKUP(AC445,Resource!$B$2:$AE$465,8,FALSE)))</f>
        <v/>
      </c>
      <c r="AP445" s="620" t="n"/>
      <c r="AQ445" s="286" t="n"/>
      <c r="AR445" s="34">
        <f>AB445</f>
        <v/>
      </c>
      <c r="AS445" s="621">
        <f>IF(ISNA(IF(AI445="",0,AR445*VLOOKUP(AI445,Resource!$B$2:$AE$465,9,FALSE))),0,IF(AI445="",0,AR445*VLOOKUP(AI445,Resource!$B$2:$AE$465,9,FALSE)))</f>
        <v/>
      </c>
      <c r="AT445" s="620" t="n"/>
      <c r="AU445" s="286" t="n"/>
      <c r="AV445" s="620">
        <f>Z445</f>
        <v/>
      </c>
      <c r="AW445" s="72" t="n"/>
      <c r="BA445" s="620" t="n"/>
      <c r="BC445" s="620">
        <f>AO445+AS445</f>
        <v/>
      </c>
      <c r="BD445" s="620">
        <f>BH445-BC445</f>
        <v/>
      </c>
      <c r="BE445" s="479">
        <f>IF(AV445=0,"        --",BD445/BH445)</f>
        <v/>
      </c>
      <c r="BF445" s="620" t="n"/>
      <c r="BG445" s="620" t="n"/>
      <c r="BH445" s="620">
        <f>Z445+BA445+BF445</f>
        <v/>
      </c>
    </row>
    <row r="446" customFormat="1" s="34">
      <c r="A446" s="618" t="n"/>
      <c r="B446" s="619" t="n"/>
      <c r="J446" s="619" t="n"/>
      <c r="U446" s="620" t="n"/>
      <c r="X446" s="620" t="n"/>
      <c r="Y446" s="620" t="n"/>
      <c r="Z446" s="620" t="n"/>
      <c r="AA446" s="34">
        <f>T446*0.2+N446*0+O446*0.3+P446*0.5+Q446*0.6+R446*1+S446*1</f>
        <v/>
      </c>
      <c r="AB446" s="34">
        <f>T446*0.2+N446*0.2+O446*0.3+P446*0.5+Q446*0.6+R446*1+S446*1</f>
        <v/>
      </c>
      <c r="AD446" s="34">
        <f>IF($AC446&gt;0,IF(VLOOKUP($AC446,Resource!$B$2:$AE$460,6,FALSE)&gt;0,VLOOKUP($AC446,Resource!$B$2:$AE$460,6,FALSE),"--INPUT--"),"")</f>
        <v/>
      </c>
      <c r="AE446" s="34">
        <f>IF($AC446&gt;0,IF(VLOOKUP($AC446,Resource!$B$2:$AE$460,25,FALSE)&gt;0,VLOOKUP($AC446,Resource!$B$2:$AE$460,25,FALSE),"--INPUT--"),"")</f>
        <v/>
      </c>
      <c r="AG446" s="619" t="n"/>
      <c r="AH446" s="619" t="n"/>
      <c r="AJ446" s="34">
        <f>IF($AI446&gt;0,IF(VLOOKUP($AI446,Resource!$B$2:$AE$460,6,FALSE)&gt;0,VLOOKUP($AI446,Resource!$B$2:$AE$460,6,FALSE),"--INPUT--"),"")</f>
        <v/>
      </c>
      <c r="AK446" s="34">
        <f>IF($AI446&gt;0,IF(VLOOKUP($AI446,Resource!$B$2:$AE$460,25,FALSE)&gt;0,VLOOKUP($AI446,Resource!$B$2:$AE$460,25,FALSE),"--INPUT--"),"")</f>
        <v/>
      </c>
      <c r="AL446" s="619" t="n"/>
      <c r="AM446" s="619" t="n"/>
      <c r="AN446" s="34">
        <f>AA446</f>
        <v/>
      </c>
      <c r="AO446" s="621">
        <f>IF(ISNA(IF(AC446="",0,AN446*VLOOKUP(AC446,Resource!$B$2:$AE$465,8,FALSE))),0,IF(AC446="",0,AN446*VLOOKUP(AC446,Resource!$B$2:$AE$465,8,FALSE)))</f>
        <v/>
      </c>
      <c r="AP446" s="620" t="n"/>
      <c r="AQ446" s="286" t="n"/>
      <c r="AR446" s="34">
        <f>AB446</f>
        <v/>
      </c>
      <c r="AS446" s="621">
        <f>IF(ISNA(IF(AI446="",0,AR446*VLOOKUP(AI446,Resource!$B$2:$AE$465,9,FALSE))),0,IF(AI446="",0,AR446*VLOOKUP(AI446,Resource!$B$2:$AE$465,9,FALSE)))</f>
        <v/>
      </c>
      <c r="AT446" s="620" t="n"/>
      <c r="AU446" s="286" t="n"/>
      <c r="AV446" s="620">
        <f>Z446</f>
        <v/>
      </c>
      <c r="AW446" s="72" t="n"/>
      <c r="BA446" s="620" t="n"/>
      <c r="BC446" s="620">
        <f>AO446+AS446</f>
        <v/>
      </c>
      <c r="BD446" s="620">
        <f>BH446-BC446</f>
        <v/>
      </c>
      <c r="BE446" s="479">
        <f>IF(AV446=0,"        --",BD446/BH446)</f>
        <v/>
      </c>
      <c r="BF446" s="620" t="n"/>
      <c r="BG446" s="620" t="n"/>
      <c r="BH446" s="620">
        <f>Z446+BA446+BF446</f>
        <v/>
      </c>
    </row>
    <row r="447" customFormat="1" s="34">
      <c r="A447" s="618" t="n"/>
      <c r="B447" s="619" t="n"/>
      <c r="J447" s="619" t="n"/>
      <c r="U447" s="620" t="n"/>
      <c r="X447" s="620" t="n"/>
      <c r="Y447" s="620" t="n"/>
      <c r="Z447" s="620" t="n"/>
      <c r="AA447" s="34">
        <f>T447*0.2+N447*0+O447*0.3+P447*0.5+Q447*0.6+R447*1+S447*1</f>
        <v/>
      </c>
      <c r="AB447" s="34">
        <f>T447*0.2+N447*0.2+O447*0.3+P447*0.5+Q447*0.6+R447*1+S447*1</f>
        <v/>
      </c>
      <c r="AD447" s="34">
        <f>IF($AC447&gt;0,IF(VLOOKUP($AC447,Resource!$B$2:$AE$460,6,FALSE)&gt;0,VLOOKUP($AC447,Resource!$B$2:$AE$460,6,FALSE),"--INPUT--"),"")</f>
        <v/>
      </c>
      <c r="AE447" s="34">
        <f>IF($AC447&gt;0,IF(VLOOKUP($AC447,Resource!$B$2:$AE$460,25,FALSE)&gt;0,VLOOKUP($AC447,Resource!$B$2:$AE$460,25,FALSE),"--INPUT--"),"")</f>
        <v/>
      </c>
      <c r="AG447" s="619" t="n"/>
      <c r="AH447" s="619" t="n"/>
      <c r="AJ447" s="34">
        <f>IF($AI447&gt;0,IF(VLOOKUP($AI447,Resource!$B$2:$AE$460,6,FALSE)&gt;0,VLOOKUP($AI447,Resource!$B$2:$AE$460,6,FALSE),"--INPUT--"),"")</f>
        <v/>
      </c>
      <c r="AK447" s="34">
        <f>IF($AI447&gt;0,IF(VLOOKUP($AI447,Resource!$B$2:$AE$460,25,FALSE)&gt;0,VLOOKUP($AI447,Resource!$B$2:$AE$460,25,FALSE),"--INPUT--"),"")</f>
        <v/>
      </c>
      <c r="AL447" s="619" t="n"/>
      <c r="AM447" s="619" t="n"/>
      <c r="AN447" s="34">
        <f>AA447</f>
        <v/>
      </c>
      <c r="AO447" s="621">
        <f>IF(ISNA(IF(AC447="",0,AN447*VLOOKUP(AC447,Resource!$B$2:$AE$465,8,FALSE))),0,IF(AC447="",0,AN447*VLOOKUP(AC447,Resource!$B$2:$AE$465,8,FALSE)))</f>
        <v/>
      </c>
      <c r="AP447" s="620" t="n"/>
      <c r="AQ447" s="286" t="n"/>
      <c r="AR447" s="34">
        <f>AB447</f>
        <v/>
      </c>
      <c r="AS447" s="621">
        <f>IF(ISNA(IF(AI447="",0,AR447*VLOOKUP(AI447,Resource!$B$2:$AE$465,9,FALSE))),0,IF(AI447="",0,AR447*VLOOKUP(AI447,Resource!$B$2:$AE$465,9,FALSE)))</f>
        <v/>
      </c>
      <c r="AT447" s="620" t="n"/>
      <c r="AU447" s="286" t="n"/>
      <c r="AV447" s="620">
        <f>Z447</f>
        <v/>
      </c>
      <c r="AW447" s="72" t="n"/>
      <c r="BA447" s="620" t="n"/>
      <c r="BC447" s="620">
        <f>AO447+AS447</f>
        <v/>
      </c>
      <c r="BD447" s="620">
        <f>BH447-BC447</f>
        <v/>
      </c>
      <c r="BE447" s="479">
        <f>IF(AV447=0,"        --",BD447/BH447)</f>
        <v/>
      </c>
      <c r="BF447" s="620" t="n"/>
      <c r="BG447" s="620" t="n"/>
      <c r="BH447" s="620">
        <f>Z447+BA447+BF447</f>
        <v/>
      </c>
    </row>
    <row r="448" customFormat="1" s="34">
      <c r="A448" s="618" t="n"/>
      <c r="B448" s="619" t="n"/>
      <c r="J448" s="619" t="n"/>
      <c r="U448" s="620" t="n"/>
      <c r="X448" s="620" t="n"/>
      <c r="Y448" s="620" t="n"/>
      <c r="Z448" s="620" t="n"/>
      <c r="AA448" s="34">
        <f>T448*0.2+N448*0+O448*0.3+P448*0.5+Q448*0.6+R448*1+S448*1</f>
        <v/>
      </c>
      <c r="AB448" s="34">
        <f>T448*0.2+N448*0.2+O448*0.3+P448*0.5+Q448*0.6+R448*1+S448*1</f>
        <v/>
      </c>
      <c r="AD448" s="34">
        <f>IF($AC448&gt;0,IF(VLOOKUP($AC448,Resource!$B$2:$AE$460,6,FALSE)&gt;0,VLOOKUP($AC448,Resource!$B$2:$AE$460,6,FALSE),"--INPUT--"),"")</f>
        <v/>
      </c>
      <c r="AE448" s="34">
        <f>IF($AC448&gt;0,IF(VLOOKUP($AC448,Resource!$B$2:$AE$460,25,FALSE)&gt;0,VLOOKUP($AC448,Resource!$B$2:$AE$460,25,FALSE),"--INPUT--"),"")</f>
        <v/>
      </c>
      <c r="AG448" s="619" t="n"/>
      <c r="AH448" s="619" t="n"/>
      <c r="AJ448" s="34">
        <f>IF($AI448&gt;0,IF(VLOOKUP($AI448,Resource!$B$2:$AE$460,6,FALSE)&gt;0,VLOOKUP($AI448,Resource!$B$2:$AE$460,6,FALSE),"--INPUT--"),"")</f>
        <v/>
      </c>
      <c r="AK448" s="34">
        <f>IF($AI448&gt;0,IF(VLOOKUP($AI448,Resource!$B$2:$AE$460,25,FALSE)&gt;0,VLOOKUP($AI448,Resource!$B$2:$AE$460,25,FALSE),"--INPUT--"),"")</f>
        <v/>
      </c>
      <c r="AL448" s="619" t="n"/>
      <c r="AM448" s="619" t="n"/>
      <c r="AN448" s="34">
        <f>AA448</f>
        <v/>
      </c>
      <c r="AO448" s="621">
        <f>IF(ISNA(IF(AC448="",0,AN448*VLOOKUP(AC448,Resource!$B$2:$AE$465,8,FALSE))),0,IF(AC448="",0,AN448*VLOOKUP(AC448,Resource!$B$2:$AE$465,8,FALSE)))</f>
        <v/>
      </c>
      <c r="AP448" s="620" t="n"/>
      <c r="AQ448" s="286" t="n"/>
      <c r="AR448" s="34">
        <f>AB448</f>
        <v/>
      </c>
      <c r="AS448" s="621">
        <f>IF(ISNA(IF(AI448="",0,AR448*VLOOKUP(AI448,Resource!$B$2:$AE$465,9,FALSE))),0,IF(AI448="",0,AR448*VLOOKUP(AI448,Resource!$B$2:$AE$465,9,FALSE)))</f>
        <v/>
      </c>
      <c r="AT448" s="620" t="n"/>
      <c r="AU448" s="286" t="n"/>
      <c r="AV448" s="620">
        <f>Z448</f>
        <v/>
      </c>
      <c r="AW448" s="72" t="n"/>
      <c r="BA448" s="620" t="n"/>
      <c r="BC448" s="620">
        <f>AO448+AS448</f>
        <v/>
      </c>
      <c r="BD448" s="620">
        <f>BH448-BC448</f>
        <v/>
      </c>
      <c r="BE448" s="479">
        <f>IF(AV448=0,"        --",BD448/BH448)</f>
        <v/>
      </c>
      <c r="BF448" s="620" t="n"/>
      <c r="BG448" s="620" t="n"/>
      <c r="BH448" s="620">
        <f>Z448+BA448+BF448</f>
        <v/>
      </c>
    </row>
    <row r="449" customFormat="1" s="34">
      <c r="A449" s="618" t="n"/>
      <c r="B449" s="619" t="n"/>
      <c r="J449" s="619" t="n"/>
      <c r="U449" s="620" t="n"/>
      <c r="X449" s="620" t="n"/>
      <c r="Y449" s="620" t="n"/>
      <c r="Z449" s="620" t="n"/>
      <c r="AA449" s="34">
        <f>T449*0.2+N449*0+O449*0.3+P449*0.5+Q449*0.6+R449*1+S449*1</f>
        <v/>
      </c>
      <c r="AB449" s="34">
        <f>T449*0.2+N449*0.2+O449*0.3+P449*0.5+Q449*0.6+R449*1+S449*1</f>
        <v/>
      </c>
      <c r="AD449" s="34">
        <f>IF($AC449&gt;0,IF(VLOOKUP($AC449,Resource!$B$2:$AE$460,6,FALSE)&gt;0,VLOOKUP($AC449,Resource!$B$2:$AE$460,6,FALSE),"--INPUT--"),"")</f>
        <v/>
      </c>
      <c r="AE449" s="34">
        <f>IF($AC449&gt;0,IF(VLOOKUP($AC449,Resource!$B$2:$AE$460,25,FALSE)&gt;0,VLOOKUP($AC449,Resource!$B$2:$AE$460,25,FALSE),"--INPUT--"),"")</f>
        <v/>
      </c>
      <c r="AG449" s="619" t="n"/>
      <c r="AH449" s="619" t="n"/>
      <c r="AJ449" s="34">
        <f>IF($AI449&gt;0,IF(VLOOKUP($AI449,Resource!$B$2:$AE$460,6,FALSE)&gt;0,VLOOKUP($AI449,Resource!$B$2:$AE$460,6,FALSE),"--INPUT--"),"")</f>
        <v/>
      </c>
      <c r="AK449" s="34">
        <f>IF($AI449&gt;0,IF(VLOOKUP($AI449,Resource!$B$2:$AE$460,25,FALSE)&gt;0,VLOOKUP($AI449,Resource!$B$2:$AE$460,25,FALSE),"--INPUT--"),"")</f>
        <v/>
      </c>
      <c r="AL449" s="619" t="n"/>
      <c r="AM449" s="619" t="n"/>
      <c r="AN449" s="34">
        <f>AA449</f>
        <v/>
      </c>
      <c r="AO449" s="621">
        <f>IF(ISNA(IF(AC449="",0,AN449*VLOOKUP(AC449,Resource!$B$2:$AE$465,8,FALSE))),0,IF(AC449="",0,AN449*VLOOKUP(AC449,Resource!$B$2:$AE$465,8,FALSE)))</f>
        <v/>
      </c>
      <c r="AP449" s="620" t="n"/>
      <c r="AQ449" s="286" t="n"/>
      <c r="AR449" s="34">
        <f>AB449</f>
        <v/>
      </c>
      <c r="AS449" s="621">
        <f>IF(ISNA(IF(AI449="",0,AR449*VLOOKUP(AI449,Resource!$B$2:$AE$465,9,FALSE))),0,IF(AI449="",0,AR449*VLOOKUP(AI449,Resource!$B$2:$AE$465,9,FALSE)))</f>
        <v/>
      </c>
      <c r="AT449" s="620" t="n"/>
      <c r="AU449" s="286" t="n"/>
      <c r="AV449" s="620">
        <f>Z449</f>
        <v/>
      </c>
      <c r="AW449" s="72" t="n"/>
      <c r="BA449" s="620" t="n"/>
      <c r="BC449" s="620">
        <f>AO449+AS449</f>
        <v/>
      </c>
      <c r="BD449" s="620">
        <f>BH449-BC449</f>
        <v/>
      </c>
      <c r="BE449" s="479">
        <f>IF(AV449=0,"        --",BD449/BH449)</f>
        <v/>
      </c>
      <c r="BF449" s="620" t="n"/>
      <c r="BG449" s="620" t="n"/>
      <c r="BH449" s="620">
        <f>Z449+BA449+BF449</f>
        <v/>
      </c>
    </row>
    <row r="450" customFormat="1" s="34">
      <c r="A450" s="618" t="n"/>
      <c r="B450" s="619" t="n"/>
      <c r="J450" s="619" t="n"/>
      <c r="U450" s="620" t="n"/>
      <c r="X450" s="620" t="n"/>
      <c r="Y450" s="620" t="n"/>
      <c r="Z450" s="620" t="n"/>
      <c r="AA450" s="34">
        <f>T450*0.2+N450*0+O450*0.3+P450*0.5+Q450*0.6+R450*1+S450*1</f>
        <v/>
      </c>
      <c r="AB450" s="34">
        <f>T450*0.2+N450*0.2+O450*0.3+P450*0.5+Q450*0.6+R450*1+S450*1</f>
        <v/>
      </c>
      <c r="AD450" s="34">
        <f>IF($AC450&gt;0,IF(VLOOKUP($AC450,Resource!$B$2:$AE$460,6,FALSE)&gt;0,VLOOKUP($AC450,Resource!$B$2:$AE$460,6,FALSE),"--INPUT--"),"")</f>
        <v/>
      </c>
      <c r="AE450" s="34">
        <f>IF($AC450&gt;0,IF(VLOOKUP($AC450,Resource!$B$2:$AE$460,25,FALSE)&gt;0,VLOOKUP($AC450,Resource!$B$2:$AE$460,25,FALSE),"--INPUT--"),"")</f>
        <v/>
      </c>
      <c r="AG450" s="619" t="n"/>
      <c r="AH450" s="619" t="n"/>
      <c r="AJ450" s="34">
        <f>IF($AI450&gt;0,IF(VLOOKUP($AI450,Resource!$B$2:$AE$460,6,FALSE)&gt;0,VLOOKUP($AI450,Resource!$B$2:$AE$460,6,FALSE),"--INPUT--"),"")</f>
        <v/>
      </c>
      <c r="AK450" s="34">
        <f>IF($AI450&gt;0,IF(VLOOKUP($AI450,Resource!$B$2:$AE$460,25,FALSE)&gt;0,VLOOKUP($AI450,Resource!$B$2:$AE$460,25,FALSE),"--INPUT--"),"")</f>
        <v/>
      </c>
      <c r="AL450" s="619" t="n"/>
      <c r="AM450" s="619" t="n"/>
      <c r="AN450" s="34">
        <f>AA450</f>
        <v/>
      </c>
      <c r="AO450" s="621">
        <f>IF(ISNA(IF(AC450="",0,AN450*VLOOKUP(AC450,Resource!$B$2:$AE$465,8,FALSE))),0,IF(AC450="",0,AN450*VLOOKUP(AC450,Resource!$B$2:$AE$465,8,FALSE)))</f>
        <v/>
      </c>
      <c r="AP450" s="620" t="n"/>
      <c r="AQ450" s="286" t="n"/>
      <c r="AR450" s="34">
        <f>AB450</f>
        <v/>
      </c>
      <c r="AS450" s="621">
        <f>IF(ISNA(IF(AI450="",0,AR450*VLOOKUP(AI450,Resource!$B$2:$AE$465,9,FALSE))),0,IF(AI450="",0,AR450*VLOOKUP(AI450,Resource!$B$2:$AE$465,9,FALSE)))</f>
        <v/>
      </c>
      <c r="AT450" s="620" t="n"/>
      <c r="AU450" s="286" t="n"/>
      <c r="AV450" s="620">
        <f>Z450</f>
        <v/>
      </c>
      <c r="AW450" s="72" t="n"/>
      <c r="BA450" s="620" t="n"/>
      <c r="BC450" s="620">
        <f>AO450+AS450</f>
        <v/>
      </c>
      <c r="BD450" s="620">
        <f>BH450-BC450</f>
        <v/>
      </c>
      <c r="BE450" s="479">
        <f>IF(AV450=0,"        --",BD450/BH450)</f>
        <v/>
      </c>
      <c r="BF450" s="620" t="n"/>
      <c r="BG450" s="620" t="n"/>
      <c r="BH450" s="620">
        <f>Z450+BA450+BF450</f>
        <v/>
      </c>
    </row>
    <row r="451" customFormat="1" s="34">
      <c r="A451" s="618" t="n"/>
      <c r="B451" s="619" t="n"/>
      <c r="J451" s="619" t="n"/>
      <c r="U451" s="620" t="n"/>
      <c r="X451" s="620" t="n"/>
      <c r="Y451" s="620" t="n"/>
      <c r="Z451" s="620" t="n"/>
      <c r="AA451" s="34">
        <f>T451*0.2+N451*0+O451*0.3+P451*0.5+Q451*0.6+R451*1+S451*1</f>
        <v/>
      </c>
      <c r="AB451" s="34">
        <f>T451*0.2+N451*0.2+O451*0.3+P451*0.5+Q451*0.6+R451*1+S451*1</f>
        <v/>
      </c>
      <c r="AD451" s="34">
        <f>IF($AC451&gt;0,IF(VLOOKUP($AC451,Resource!$B$2:$AE$460,6,FALSE)&gt;0,VLOOKUP($AC451,Resource!$B$2:$AE$460,6,FALSE),"--INPUT--"),"")</f>
        <v/>
      </c>
      <c r="AE451" s="34">
        <f>IF($AC451&gt;0,IF(VLOOKUP($AC451,Resource!$B$2:$AE$460,25,FALSE)&gt;0,VLOOKUP($AC451,Resource!$B$2:$AE$460,25,FALSE),"--INPUT--"),"")</f>
        <v/>
      </c>
      <c r="AG451" s="619" t="n"/>
      <c r="AH451" s="619" t="n"/>
      <c r="AJ451" s="34">
        <f>IF($AI451&gt;0,IF(VLOOKUP($AI451,Resource!$B$2:$AE$460,6,FALSE)&gt;0,VLOOKUP($AI451,Resource!$B$2:$AE$460,6,FALSE),"--INPUT--"),"")</f>
        <v/>
      </c>
      <c r="AK451" s="34">
        <f>IF($AI451&gt;0,IF(VLOOKUP($AI451,Resource!$B$2:$AE$460,25,FALSE)&gt;0,VLOOKUP($AI451,Resource!$B$2:$AE$460,25,FALSE),"--INPUT--"),"")</f>
        <v/>
      </c>
      <c r="AL451" s="619" t="n"/>
      <c r="AM451" s="619" t="n"/>
      <c r="AN451" s="34">
        <f>AA451</f>
        <v/>
      </c>
      <c r="AO451" s="621">
        <f>IF(ISNA(IF(AC451="",0,AN451*VLOOKUP(AC451,Resource!$B$2:$AE$465,8,FALSE))),0,IF(AC451="",0,AN451*VLOOKUP(AC451,Resource!$B$2:$AE$465,8,FALSE)))</f>
        <v/>
      </c>
      <c r="AP451" s="620" t="n"/>
      <c r="AQ451" s="286" t="n"/>
      <c r="AR451" s="34">
        <f>AB451</f>
        <v/>
      </c>
      <c r="AS451" s="621">
        <f>IF(ISNA(IF(AI451="",0,AR451*VLOOKUP(AI451,Resource!$B$2:$AE$465,9,FALSE))),0,IF(AI451="",0,AR451*VLOOKUP(AI451,Resource!$B$2:$AE$465,9,FALSE)))</f>
        <v/>
      </c>
      <c r="AT451" s="620" t="n"/>
      <c r="AU451" s="286" t="n"/>
      <c r="AV451" s="620">
        <f>Z451</f>
        <v/>
      </c>
      <c r="AW451" s="72" t="n"/>
      <c r="BA451" s="620" t="n"/>
      <c r="BC451" s="620">
        <f>AO451+AS451</f>
        <v/>
      </c>
      <c r="BD451" s="620">
        <f>BH451-BC451</f>
        <v/>
      </c>
      <c r="BE451" s="479">
        <f>IF(AV451=0,"        --",BD451/BH451)</f>
        <v/>
      </c>
      <c r="BF451" s="620" t="n"/>
      <c r="BG451" s="620" t="n"/>
      <c r="BH451" s="620">
        <f>Z451+BA451+BF451</f>
        <v/>
      </c>
    </row>
    <row r="452" customFormat="1" s="34">
      <c r="A452" s="618" t="n"/>
      <c r="B452" s="619" t="n"/>
      <c r="J452" s="619" t="n"/>
      <c r="U452" s="620" t="n"/>
      <c r="X452" s="620" t="n"/>
      <c r="Y452" s="620" t="n"/>
      <c r="Z452" s="620" t="n"/>
      <c r="AA452" s="34">
        <f>T452*0.2+N452*0+O452*0.3+P452*0.5+Q452*0.6+R452*1+S452*1</f>
        <v/>
      </c>
      <c r="AB452" s="34">
        <f>T452*0.2+N452*0.2+O452*0.3+P452*0.5+Q452*0.6+R452*1+S452*1</f>
        <v/>
      </c>
      <c r="AD452" s="34">
        <f>IF($AC452&gt;0,IF(VLOOKUP($AC452,Resource!$B$2:$AE$460,6,FALSE)&gt;0,VLOOKUP($AC452,Resource!$B$2:$AE$460,6,FALSE),"--INPUT--"),"")</f>
        <v/>
      </c>
      <c r="AE452" s="34">
        <f>IF($AC452&gt;0,IF(VLOOKUP($AC452,Resource!$B$2:$AE$460,25,FALSE)&gt;0,VLOOKUP($AC452,Resource!$B$2:$AE$460,25,FALSE),"--INPUT--"),"")</f>
        <v/>
      </c>
      <c r="AG452" s="619" t="n"/>
      <c r="AH452" s="619" t="n"/>
      <c r="AJ452" s="34">
        <f>IF($AI452&gt;0,IF(VLOOKUP($AI452,Resource!$B$2:$AE$460,6,FALSE)&gt;0,VLOOKUP($AI452,Resource!$B$2:$AE$460,6,FALSE),"--INPUT--"),"")</f>
        <v/>
      </c>
      <c r="AK452" s="34">
        <f>IF($AI452&gt;0,IF(VLOOKUP($AI452,Resource!$B$2:$AE$460,25,FALSE)&gt;0,VLOOKUP($AI452,Resource!$B$2:$AE$460,25,FALSE),"--INPUT--"),"")</f>
        <v/>
      </c>
      <c r="AL452" s="619" t="n"/>
      <c r="AM452" s="619" t="n"/>
      <c r="AN452" s="34">
        <f>AA452</f>
        <v/>
      </c>
      <c r="AO452" s="621">
        <f>IF(ISNA(IF(AC452="",0,AN452*VLOOKUP(AC452,Resource!$B$2:$AE$465,8,FALSE))),0,IF(AC452="",0,AN452*VLOOKUP(AC452,Resource!$B$2:$AE$465,8,FALSE)))</f>
        <v/>
      </c>
      <c r="AP452" s="620" t="n"/>
      <c r="AQ452" s="286" t="n"/>
      <c r="AR452" s="34">
        <f>AB452</f>
        <v/>
      </c>
      <c r="AS452" s="621">
        <f>IF(ISNA(IF(AI452="",0,AR452*VLOOKUP(AI452,Resource!$B$2:$AE$465,9,FALSE))),0,IF(AI452="",0,AR452*VLOOKUP(AI452,Resource!$B$2:$AE$465,9,FALSE)))</f>
        <v/>
      </c>
      <c r="AT452" s="620" t="n"/>
      <c r="AU452" s="286" t="n"/>
      <c r="AV452" s="620">
        <f>Z452</f>
        <v/>
      </c>
      <c r="AW452" s="72" t="n"/>
      <c r="BA452" s="620" t="n"/>
      <c r="BC452" s="620">
        <f>AO452+AS452</f>
        <v/>
      </c>
      <c r="BD452" s="620">
        <f>BH452-BC452</f>
        <v/>
      </c>
      <c r="BE452" s="479">
        <f>IF(AV452=0,"        --",BD452/BH452)</f>
        <v/>
      </c>
      <c r="BF452" s="620" t="n"/>
      <c r="BG452" s="620" t="n"/>
      <c r="BH452" s="620">
        <f>Z452+BA452+BF452</f>
        <v/>
      </c>
    </row>
    <row r="453" customFormat="1" s="34">
      <c r="A453" s="618" t="n"/>
      <c r="B453" s="619" t="n"/>
      <c r="J453" s="619" t="n"/>
      <c r="U453" s="620" t="n"/>
      <c r="X453" s="620" t="n"/>
      <c r="Y453" s="620" t="n"/>
      <c r="Z453" s="620" t="n"/>
      <c r="AA453" s="34">
        <f>T453*0.2+N453*0+O453*0.3+P453*0.5+Q453*0.6+R453*1+S453*1</f>
        <v/>
      </c>
      <c r="AB453" s="34">
        <f>T453*0.2+N453*0.2+O453*0.3+P453*0.5+Q453*0.6+R453*1+S453*1</f>
        <v/>
      </c>
      <c r="AD453" s="34">
        <f>IF($AC453&gt;0,IF(VLOOKUP($AC453,Resource!$B$2:$AE$460,6,FALSE)&gt;0,VLOOKUP($AC453,Resource!$B$2:$AE$460,6,FALSE),"--INPUT--"),"")</f>
        <v/>
      </c>
      <c r="AE453" s="34">
        <f>IF($AC453&gt;0,IF(VLOOKUP($AC453,Resource!$B$2:$AE$460,25,FALSE)&gt;0,VLOOKUP($AC453,Resource!$B$2:$AE$460,25,FALSE),"--INPUT--"),"")</f>
        <v/>
      </c>
      <c r="AG453" s="619" t="n"/>
      <c r="AH453" s="619" t="n"/>
      <c r="AJ453" s="34">
        <f>IF($AI453&gt;0,IF(VLOOKUP($AI453,Resource!$B$2:$AE$460,6,FALSE)&gt;0,VLOOKUP($AI453,Resource!$B$2:$AE$460,6,FALSE),"--INPUT--"),"")</f>
        <v/>
      </c>
      <c r="AK453" s="34">
        <f>IF($AI453&gt;0,IF(VLOOKUP($AI453,Resource!$B$2:$AE$460,25,FALSE)&gt;0,VLOOKUP($AI453,Resource!$B$2:$AE$460,25,FALSE),"--INPUT--"),"")</f>
        <v/>
      </c>
      <c r="AL453" s="619" t="n"/>
      <c r="AM453" s="619" t="n"/>
      <c r="AN453" s="34">
        <f>AA453</f>
        <v/>
      </c>
      <c r="AO453" s="621">
        <f>IF(ISNA(IF(AC453="",0,AN453*VLOOKUP(AC453,Resource!$B$2:$AE$465,8,FALSE))),0,IF(AC453="",0,AN453*VLOOKUP(AC453,Resource!$B$2:$AE$465,8,FALSE)))</f>
        <v/>
      </c>
      <c r="AP453" s="620" t="n"/>
      <c r="AQ453" s="286" t="n"/>
      <c r="AR453" s="34">
        <f>AB453</f>
        <v/>
      </c>
      <c r="AS453" s="621">
        <f>IF(ISNA(IF(AI453="",0,AR453*VLOOKUP(AI453,Resource!$B$2:$AE$465,9,FALSE))),0,IF(AI453="",0,AR453*VLOOKUP(AI453,Resource!$B$2:$AE$465,9,FALSE)))</f>
        <v/>
      </c>
      <c r="AT453" s="620" t="n"/>
      <c r="AU453" s="286" t="n"/>
      <c r="AV453" s="620">
        <f>Z453</f>
        <v/>
      </c>
      <c r="AW453" s="72" t="n"/>
      <c r="BA453" s="620" t="n"/>
      <c r="BC453" s="620">
        <f>AO453+AS453</f>
        <v/>
      </c>
      <c r="BD453" s="620">
        <f>BH453-BC453</f>
        <v/>
      </c>
      <c r="BE453" s="479">
        <f>IF(AV453=0,"        --",BD453/BH453)</f>
        <v/>
      </c>
      <c r="BF453" s="620" t="n"/>
      <c r="BG453" s="620" t="n"/>
      <c r="BH453" s="620">
        <f>Z453+BA453+BF453</f>
        <v/>
      </c>
    </row>
    <row r="454" customFormat="1" s="34">
      <c r="A454" s="618" t="n"/>
      <c r="B454" s="619" t="n"/>
      <c r="J454" s="619" t="n"/>
      <c r="U454" s="620" t="n"/>
      <c r="X454" s="620" t="n"/>
      <c r="Y454" s="620" t="n"/>
      <c r="Z454" s="620" t="n"/>
      <c r="AA454" s="34">
        <f>T454*0.2+N454*0+O454*0.3+P454*0.5+Q454*0.6+R454*1+S454*1</f>
        <v/>
      </c>
      <c r="AB454" s="34">
        <f>T454*0.2+N454*0.2+O454*0.3+P454*0.5+Q454*0.6+R454*1+S454*1</f>
        <v/>
      </c>
      <c r="AD454" s="34">
        <f>IF($AC454&gt;0,IF(VLOOKUP($AC454,Resource!$B$2:$AE$460,6,FALSE)&gt;0,VLOOKUP($AC454,Resource!$B$2:$AE$460,6,FALSE),"--INPUT--"),"")</f>
        <v/>
      </c>
      <c r="AE454" s="34">
        <f>IF($AC454&gt;0,IF(VLOOKUP($AC454,Resource!$B$2:$AE$460,25,FALSE)&gt;0,VLOOKUP($AC454,Resource!$B$2:$AE$460,25,FALSE),"--INPUT--"),"")</f>
        <v/>
      </c>
      <c r="AG454" s="619" t="n"/>
      <c r="AH454" s="619" t="n"/>
      <c r="AJ454" s="34">
        <f>IF($AI454&gt;0,IF(VLOOKUP($AI454,Resource!$B$2:$AE$460,6,FALSE)&gt;0,VLOOKUP($AI454,Resource!$B$2:$AE$460,6,FALSE),"--INPUT--"),"")</f>
        <v/>
      </c>
      <c r="AK454" s="34">
        <f>IF($AI454&gt;0,IF(VLOOKUP($AI454,Resource!$B$2:$AE$460,25,FALSE)&gt;0,VLOOKUP($AI454,Resource!$B$2:$AE$460,25,FALSE),"--INPUT--"),"")</f>
        <v/>
      </c>
      <c r="AL454" s="619" t="n"/>
      <c r="AM454" s="619" t="n"/>
      <c r="AN454" s="34">
        <f>AA454</f>
        <v/>
      </c>
      <c r="AO454" s="621">
        <f>IF(ISNA(IF(AC454="",0,AN454*VLOOKUP(AC454,Resource!$B$2:$AE$465,8,FALSE))),0,IF(AC454="",0,AN454*VLOOKUP(AC454,Resource!$B$2:$AE$465,8,FALSE)))</f>
        <v/>
      </c>
      <c r="AP454" s="620" t="n"/>
      <c r="AQ454" s="286" t="n"/>
      <c r="AR454" s="34">
        <f>AB454</f>
        <v/>
      </c>
      <c r="AS454" s="621">
        <f>IF(ISNA(IF(AI454="",0,AR454*VLOOKUP(AI454,Resource!$B$2:$AE$465,9,FALSE))),0,IF(AI454="",0,AR454*VLOOKUP(AI454,Resource!$B$2:$AE$465,9,FALSE)))</f>
        <v/>
      </c>
      <c r="AT454" s="620" t="n"/>
      <c r="AU454" s="286" t="n"/>
      <c r="AV454" s="620">
        <f>Z454</f>
        <v/>
      </c>
      <c r="AW454" s="72" t="n"/>
      <c r="BA454" s="620" t="n"/>
      <c r="BC454" s="620">
        <f>AO454+AS454</f>
        <v/>
      </c>
      <c r="BD454" s="620">
        <f>BH454-BC454</f>
        <v/>
      </c>
      <c r="BE454" s="479">
        <f>IF(AV454=0,"        --",BD454/BH454)</f>
        <v/>
      </c>
      <c r="BF454" s="620" t="n"/>
      <c r="BG454" s="620" t="n"/>
      <c r="BH454" s="620">
        <f>Z454+BA454+BF454</f>
        <v/>
      </c>
    </row>
    <row r="455" customFormat="1" s="34">
      <c r="A455" s="618" t="n"/>
      <c r="B455" s="619" t="n"/>
      <c r="J455" s="619" t="n"/>
      <c r="U455" s="620" t="n"/>
      <c r="X455" s="620" t="n"/>
      <c r="Y455" s="620" t="n"/>
      <c r="Z455" s="620" t="n"/>
      <c r="AA455" s="34">
        <f>T455*0.2+N455*0+O455*0.3+P455*0.5+Q455*0.6+R455*1+S455*1</f>
        <v/>
      </c>
      <c r="AB455" s="34">
        <f>T455*0.2+N455*0.2+O455*0.3+P455*0.5+Q455*0.6+R455*1+S455*1</f>
        <v/>
      </c>
      <c r="AD455" s="34">
        <f>IF($AC455&gt;0,IF(VLOOKUP($AC455,Resource!$B$2:$AE$460,6,FALSE)&gt;0,VLOOKUP($AC455,Resource!$B$2:$AE$460,6,FALSE),"--INPUT--"),"")</f>
        <v/>
      </c>
      <c r="AE455" s="34">
        <f>IF($AC455&gt;0,IF(VLOOKUP($AC455,Resource!$B$2:$AE$460,25,FALSE)&gt;0,VLOOKUP($AC455,Resource!$B$2:$AE$460,25,FALSE),"--INPUT--"),"")</f>
        <v/>
      </c>
      <c r="AG455" s="619" t="n"/>
      <c r="AH455" s="619" t="n"/>
      <c r="AJ455" s="34">
        <f>IF($AI455&gt;0,IF(VLOOKUP($AI455,Resource!$B$2:$AE$460,6,FALSE)&gt;0,VLOOKUP($AI455,Resource!$B$2:$AE$460,6,FALSE),"--INPUT--"),"")</f>
        <v/>
      </c>
      <c r="AK455" s="34">
        <f>IF($AI455&gt;0,IF(VLOOKUP($AI455,Resource!$B$2:$AE$460,25,FALSE)&gt;0,VLOOKUP($AI455,Resource!$B$2:$AE$460,25,FALSE),"--INPUT--"),"")</f>
        <v/>
      </c>
      <c r="AL455" s="619" t="n"/>
      <c r="AM455" s="619" t="n"/>
      <c r="AN455" s="34">
        <f>AA455</f>
        <v/>
      </c>
      <c r="AO455" s="621">
        <f>IF(ISNA(IF(AC455="",0,AN455*VLOOKUP(AC455,Resource!$B$2:$AE$465,8,FALSE))),0,IF(AC455="",0,AN455*VLOOKUP(AC455,Resource!$B$2:$AE$465,8,FALSE)))</f>
        <v/>
      </c>
      <c r="AP455" s="620" t="n"/>
      <c r="AQ455" s="286" t="n"/>
      <c r="AR455" s="34">
        <f>AB455</f>
        <v/>
      </c>
      <c r="AS455" s="621">
        <f>IF(ISNA(IF(AI455="",0,AR455*VLOOKUP(AI455,Resource!$B$2:$AE$465,9,FALSE))),0,IF(AI455="",0,AR455*VLOOKUP(AI455,Resource!$B$2:$AE$465,9,FALSE)))</f>
        <v/>
      </c>
      <c r="AT455" s="620" t="n"/>
      <c r="AU455" s="286" t="n"/>
      <c r="AV455" s="620">
        <f>Z455</f>
        <v/>
      </c>
      <c r="AW455" s="72" t="n"/>
      <c r="BA455" s="620" t="n"/>
      <c r="BC455" s="620">
        <f>AO455+AS455</f>
        <v/>
      </c>
      <c r="BD455" s="620">
        <f>BH455-BC455</f>
        <v/>
      </c>
      <c r="BE455" s="479">
        <f>IF(AV455=0,"        --",BD455/BH455)</f>
        <v/>
      </c>
      <c r="BF455" s="620" t="n"/>
      <c r="BG455" s="620" t="n"/>
      <c r="BH455" s="620">
        <f>Z455+BA455+BF455</f>
        <v/>
      </c>
    </row>
    <row r="456" customFormat="1" s="34">
      <c r="A456" s="618" t="n"/>
      <c r="B456" s="619" t="n"/>
      <c r="J456" s="619" t="n"/>
      <c r="U456" s="620" t="n"/>
      <c r="X456" s="620" t="n"/>
      <c r="Y456" s="620" t="n"/>
      <c r="Z456" s="620" t="n"/>
      <c r="AA456" s="34">
        <f>T456*0.2+N456*0+O456*0.3+P456*0.5+Q456*0.6+R456*1+S456*1</f>
        <v/>
      </c>
      <c r="AB456" s="34">
        <f>T456*0.2+N456*0.2+O456*0.3+P456*0.5+Q456*0.6+R456*1+S456*1</f>
        <v/>
      </c>
      <c r="AD456" s="34">
        <f>IF($AC456&gt;0,IF(VLOOKUP($AC456,Resource!$B$2:$AE$460,6,FALSE)&gt;0,VLOOKUP($AC456,Resource!$B$2:$AE$460,6,FALSE),"--INPUT--"),"")</f>
        <v/>
      </c>
      <c r="AE456" s="34">
        <f>IF($AC456&gt;0,IF(VLOOKUP($AC456,Resource!$B$2:$AE$460,25,FALSE)&gt;0,VLOOKUP($AC456,Resource!$B$2:$AE$460,25,FALSE),"--INPUT--"),"")</f>
        <v/>
      </c>
      <c r="AG456" s="619" t="n"/>
      <c r="AH456" s="619" t="n"/>
      <c r="AJ456" s="34">
        <f>IF($AI456&gt;0,IF(VLOOKUP($AI456,Resource!$B$2:$AE$460,6,FALSE)&gt;0,VLOOKUP($AI456,Resource!$B$2:$AE$460,6,FALSE),"--INPUT--"),"")</f>
        <v/>
      </c>
      <c r="AK456" s="34">
        <f>IF($AI456&gt;0,IF(VLOOKUP($AI456,Resource!$B$2:$AE$460,25,FALSE)&gt;0,VLOOKUP($AI456,Resource!$B$2:$AE$460,25,FALSE),"--INPUT--"),"")</f>
        <v/>
      </c>
      <c r="AL456" s="619" t="n"/>
      <c r="AM456" s="619" t="n"/>
      <c r="AN456" s="34">
        <f>AA456</f>
        <v/>
      </c>
      <c r="AO456" s="621">
        <f>IF(ISNA(IF(AC456="",0,AN456*VLOOKUP(AC456,Resource!$B$2:$AE$465,8,FALSE))),0,IF(AC456="",0,AN456*VLOOKUP(AC456,Resource!$B$2:$AE$465,8,FALSE)))</f>
        <v/>
      </c>
      <c r="AP456" s="620" t="n"/>
      <c r="AQ456" s="286" t="n"/>
      <c r="AR456" s="34">
        <f>AB456</f>
        <v/>
      </c>
      <c r="AS456" s="621">
        <f>IF(ISNA(IF(AI456="",0,AR456*VLOOKUP(AI456,Resource!$B$2:$AE$465,9,FALSE))),0,IF(AI456="",0,AR456*VLOOKUP(AI456,Resource!$B$2:$AE$465,9,FALSE)))</f>
        <v/>
      </c>
      <c r="AT456" s="620" t="n"/>
      <c r="AU456" s="286" t="n"/>
      <c r="AV456" s="620">
        <f>Z456</f>
        <v/>
      </c>
      <c r="AW456" s="72" t="n"/>
      <c r="BA456" s="620" t="n"/>
      <c r="BC456" s="620">
        <f>AO456+AS456</f>
        <v/>
      </c>
      <c r="BD456" s="620">
        <f>BH456-BC456</f>
        <v/>
      </c>
      <c r="BE456" s="479">
        <f>IF(AV456=0,"        --",BD456/BH456)</f>
        <v/>
      </c>
      <c r="BF456" s="620" t="n"/>
      <c r="BG456" s="620" t="n"/>
      <c r="BH456" s="620">
        <f>Z456+BA456+BF456</f>
        <v/>
      </c>
    </row>
    <row r="457" customFormat="1" s="34">
      <c r="A457" s="618" t="n"/>
      <c r="B457" s="619" t="n"/>
      <c r="J457" s="619" t="n"/>
      <c r="U457" s="620" t="n"/>
      <c r="X457" s="620" t="n"/>
      <c r="Y457" s="620" t="n"/>
      <c r="Z457" s="620" t="n"/>
      <c r="AA457" s="34">
        <f>T457*0.2+N457*0+O457*0.3+P457*0.5+Q457*0.6+R457*1+S457*1</f>
        <v/>
      </c>
      <c r="AB457" s="34">
        <f>T457*0.2+N457*0.2+O457*0.3+P457*0.5+Q457*0.6+R457*1+S457*1</f>
        <v/>
      </c>
      <c r="AD457" s="34">
        <f>IF($AC457&gt;0,IF(VLOOKUP($AC457,Resource!$B$2:$AE$460,6,FALSE)&gt;0,VLOOKUP($AC457,Resource!$B$2:$AE$460,6,FALSE),"--INPUT--"),"")</f>
        <v/>
      </c>
      <c r="AE457" s="34">
        <f>IF($AC457&gt;0,IF(VLOOKUP($AC457,Resource!$B$2:$AE$460,25,FALSE)&gt;0,VLOOKUP($AC457,Resource!$B$2:$AE$460,25,FALSE),"--INPUT--"),"")</f>
        <v/>
      </c>
      <c r="AG457" s="619" t="n"/>
      <c r="AH457" s="619" t="n"/>
      <c r="AJ457" s="34">
        <f>IF($AI457&gt;0,IF(VLOOKUP($AI457,Resource!$B$2:$AE$460,6,FALSE)&gt;0,VLOOKUP($AI457,Resource!$B$2:$AE$460,6,FALSE),"--INPUT--"),"")</f>
        <v/>
      </c>
      <c r="AK457" s="34">
        <f>IF($AI457&gt;0,IF(VLOOKUP($AI457,Resource!$B$2:$AE$460,25,FALSE)&gt;0,VLOOKUP($AI457,Resource!$B$2:$AE$460,25,FALSE),"--INPUT--"),"")</f>
        <v/>
      </c>
      <c r="AL457" s="619" t="n"/>
      <c r="AM457" s="619" t="n"/>
      <c r="AN457" s="34">
        <f>AA457</f>
        <v/>
      </c>
      <c r="AO457" s="621">
        <f>IF(ISNA(IF(AC457="",0,AN457*VLOOKUP(AC457,Resource!$B$2:$AE$465,8,FALSE))),0,IF(AC457="",0,AN457*VLOOKUP(AC457,Resource!$B$2:$AE$465,8,FALSE)))</f>
        <v/>
      </c>
      <c r="AP457" s="620" t="n"/>
      <c r="AQ457" s="286" t="n"/>
      <c r="AR457" s="34">
        <f>AB457</f>
        <v/>
      </c>
      <c r="AS457" s="621">
        <f>IF(ISNA(IF(AI457="",0,AR457*VLOOKUP(AI457,Resource!$B$2:$AE$465,9,FALSE))),0,IF(AI457="",0,AR457*VLOOKUP(AI457,Resource!$B$2:$AE$465,9,FALSE)))</f>
        <v/>
      </c>
      <c r="AT457" s="620" t="n"/>
      <c r="AU457" s="286" t="n"/>
      <c r="AV457" s="620">
        <f>Z457</f>
        <v/>
      </c>
      <c r="AW457" s="72" t="n"/>
      <c r="BA457" s="620" t="n"/>
      <c r="BC457" s="620">
        <f>AO457+AS457</f>
        <v/>
      </c>
      <c r="BD457" s="620">
        <f>BH457-BC457</f>
        <v/>
      </c>
      <c r="BE457" s="479">
        <f>IF(AV457=0,"        --",BD457/BH457)</f>
        <v/>
      </c>
      <c r="BF457" s="620" t="n"/>
      <c r="BG457" s="620" t="n"/>
      <c r="BH457" s="620">
        <f>Z457+BA457+BF457</f>
        <v/>
      </c>
    </row>
    <row r="458" customFormat="1" s="34">
      <c r="A458" s="618" t="n"/>
      <c r="B458" s="619" t="n"/>
      <c r="J458" s="619" t="n"/>
      <c r="U458" s="620" t="n"/>
      <c r="X458" s="620" t="n"/>
      <c r="Y458" s="620" t="n"/>
      <c r="Z458" s="620" t="n"/>
      <c r="AA458" s="34">
        <f>T458*0.2+N458*0+O458*0.3+P458*0.5+Q458*0.6+R458*1+S458*1</f>
        <v/>
      </c>
      <c r="AB458" s="34">
        <f>T458*0.2+N458*0.2+O458*0.3+P458*0.5+Q458*0.6+R458*1+S458*1</f>
        <v/>
      </c>
      <c r="AD458" s="34">
        <f>IF($AC458&gt;0,IF(VLOOKUP($AC458,Resource!$B$2:$AE$460,6,FALSE)&gt;0,VLOOKUP($AC458,Resource!$B$2:$AE$460,6,FALSE),"--INPUT--"),"")</f>
        <v/>
      </c>
      <c r="AE458" s="34">
        <f>IF($AC458&gt;0,IF(VLOOKUP($AC458,Resource!$B$2:$AE$460,25,FALSE)&gt;0,VLOOKUP($AC458,Resource!$B$2:$AE$460,25,FALSE),"--INPUT--"),"")</f>
        <v/>
      </c>
      <c r="AG458" s="619" t="n"/>
      <c r="AH458" s="619" t="n"/>
      <c r="AJ458" s="34">
        <f>IF($AI458&gt;0,IF(VLOOKUP($AI458,Resource!$B$2:$AE$460,6,FALSE)&gt;0,VLOOKUP($AI458,Resource!$B$2:$AE$460,6,FALSE),"--INPUT--"),"")</f>
        <v/>
      </c>
      <c r="AK458" s="34">
        <f>IF($AI458&gt;0,IF(VLOOKUP($AI458,Resource!$B$2:$AE$460,25,FALSE)&gt;0,VLOOKUP($AI458,Resource!$B$2:$AE$460,25,FALSE),"--INPUT--"),"")</f>
        <v/>
      </c>
      <c r="AL458" s="619" t="n"/>
      <c r="AM458" s="619" t="n"/>
      <c r="AN458" s="34">
        <f>AA458</f>
        <v/>
      </c>
      <c r="AO458" s="621">
        <f>IF(ISNA(IF(AC458="",0,AN458*VLOOKUP(AC458,Resource!$B$2:$AE$465,8,FALSE))),0,IF(AC458="",0,AN458*VLOOKUP(AC458,Resource!$B$2:$AE$465,8,FALSE)))</f>
        <v/>
      </c>
      <c r="AP458" s="620" t="n"/>
      <c r="AQ458" s="286" t="n"/>
      <c r="AR458" s="34">
        <f>AB458</f>
        <v/>
      </c>
      <c r="AS458" s="621">
        <f>IF(ISNA(IF(AI458="",0,AR458*VLOOKUP(AI458,Resource!$B$2:$AE$465,9,FALSE))),0,IF(AI458="",0,AR458*VLOOKUP(AI458,Resource!$B$2:$AE$465,9,FALSE)))</f>
        <v/>
      </c>
      <c r="AT458" s="620" t="n"/>
      <c r="AU458" s="286" t="n"/>
      <c r="AV458" s="620">
        <f>Z458</f>
        <v/>
      </c>
      <c r="AW458" s="72" t="n"/>
      <c r="BA458" s="620" t="n"/>
      <c r="BC458" s="620">
        <f>AO458+AS458</f>
        <v/>
      </c>
      <c r="BD458" s="620">
        <f>BH458-BC458</f>
        <v/>
      </c>
      <c r="BE458" s="479">
        <f>IF(AV458=0,"        --",BD458/BH458)</f>
        <v/>
      </c>
      <c r="BF458" s="620" t="n"/>
      <c r="BG458" s="620" t="n"/>
      <c r="BH458" s="620">
        <f>Z458+BA458+BF458</f>
        <v/>
      </c>
    </row>
    <row r="459" customFormat="1" s="34">
      <c r="A459" s="618" t="n"/>
      <c r="B459" s="619" t="n"/>
      <c r="J459" s="619" t="n"/>
      <c r="U459" s="620" t="n"/>
      <c r="X459" s="620" t="n"/>
      <c r="Y459" s="620" t="n"/>
      <c r="Z459" s="620" t="n"/>
      <c r="AA459" s="34">
        <f>T459*0.2+N459*0+O459*0.3+P459*0.5+Q459*0.6+R459*1+S459*1</f>
        <v/>
      </c>
      <c r="AB459" s="34">
        <f>T459*0.2+N459*0.2+O459*0.3+P459*0.5+Q459*0.6+R459*1+S459*1</f>
        <v/>
      </c>
      <c r="AD459" s="34">
        <f>IF($AC459&gt;0,IF(VLOOKUP($AC459,Resource!$B$2:$AE$460,6,FALSE)&gt;0,VLOOKUP($AC459,Resource!$B$2:$AE$460,6,FALSE),"--INPUT--"),"")</f>
        <v/>
      </c>
      <c r="AE459" s="34">
        <f>IF($AC459&gt;0,IF(VLOOKUP($AC459,Resource!$B$2:$AE$460,25,FALSE)&gt;0,VLOOKUP($AC459,Resource!$B$2:$AE$460,25,FALSE),"--INPUT--"),"")</f>
        <v/>
      </c>
      <c r="AG459" s="619" t="n"/>
      <c r="AH459" s="619" t="n"/>
      <c r="AJ459" s="34">
        <f>IF($AI459&gt;0,IF(VLOOKUP($AI459,Resource!$B$2:$AE$460,6,FALSE)&gt;0,VLOOKUP($AI459,Resource!$B$2:$AE$460,6,FALSE),"--INPUT--"),"")</f>
        <v/>
      </c>
      <c r="AK459" s="34">
        <f>IF($AI459&gt;0,IF(VLOOKUP($AI459,Resource!$B$2:$AE$460,25,FALSE)&gt;0,VLOOKUP($AI459,Resource!$B$2:$AE$460,25,FALSE),"--INPUT--"),"")</f>
        <v/>
      </c>
      <c r="AL459" s="619" t="n"/>
      <c r="AM459" s="619" t="n"/>
      <c r="AN459" s="34">
        <f>AA459</f>
        <v/>
      </c>
      <c r="AO459" s="621">
        <f>IF(ISNA(IF(AC459="",0,AN459*VLOOKUP(AC459,Resource!$B$2:$AE$465,8,FALSE))),0,IF(AC459="",0,AN459*VLOOKUP(AC459,Resource!$B$2:$AE$465,8,FALSE)))</f>
        <v/>
      </c>
      <c r="AP459" s="620" t="n"/>
      <c r="AQ459" s="286" t="n"/>
      <c r="AR459" s="34">
        <f>AB459</f>
        <v/>
      </c>
      <c r="AS459" s="621">
        <f>IF(ISNA(IF(AI459="",0,AR459*VLOOKUP(AI459,Resource!$B$2:$AE$465,9,FALSE))),0,IF(AI459="",0,AR459*VLOOKUP(AI459,Resource!$B$2:$AE$465,9,FALSE)))</f>
        <v/>
      </c>
      <c r="AT459" s="620" t="n"/>
      <c r="AU459" s="286" t="n"/>
      <c r="AV459" s="620">
        <f>Z459</f>
        <v/>
      </c>
      <c r="AW459" s="72" t="n"/>
      <c r="BA459" s="620" t="n"/>
      <c r="BC459" s="620">
        <f>AO459+AS459</f>
        <v/>
      </c>
      <c r="BD459" s="620">
        <f>BH459-BC459</f>
        <v/>
      </c>
      <c r="BE459" s="479">
        <f>IF(AV459=0,"        --",BD459/BH459)</f>
        <v/>
      </c>
      <c r="BF459" s="620" t="n"/>
      <c r="BG459" s="620" t="n"/>
      <c r="BH459" s="620">
        <f>Z459+BA459+BF459</f>
        <v/>
      </c>
    </row>
    <row r="460" customFormat="1" s="34">
      <c r="A460" s="618" t="n"/>
      <c r="B460" s="619" t="n"/>
      <c r="J460" s="619" t="n"/>
      <c r="U460" s="620" t="n"/>
      <c r="X460" s="620" t="n"/>
      <c r="Y460" s="620" t="n"/>
      <c r="Z460" s="620" t="n"/>
      <c r="AA460" s="34">
        <f>T460*0.2+N460*0+O460*0.3+P460*0.5+Q460*0.6+R460*1+S460*1</f>
        <v/>
      </c>
      <c r="AB460" s="34">
        <f>T460*0.2+N460*0.2+O460*0.3+P460*0.5+Q460*0.6+R460*1+S460*1</f>
        <v/>
      </c>
      <c r="AD460" s="34">
        <f>IF($AC460&gt;0,IF(VLOOKUP($AC460,Resource!$B$2:$AE$460,6,FALSE)&gt;0,VLOOKUP($AC460,Resource!$B$2:$AE$460,6,FALSE),"--INPUT--"),"")</f>
        <v/>
      </c>
      <c r="AE460" s="34">
        <f>IF($AC460&gt;0,IF(VLOOKUP($AC460,Resource!$B$2:$AE$460,25,FALSE)&gt;0,VLOOKUP($AC460,Resource!$B$2:$AE$460,25,FALSE),"--INPUT--"),"")</f>
        <v/>
      </c>
      <c r="AG460" s="619" t="n"/>
      <c r="AH460" s="619" t="n"/>
      <c r="AJ460" s="34">
        <f>IF($AI460&gt;0,IF(VLOOKUP($AI460,Resource!$B$2:$AE$460,6,FALSE)&gt;0,VLOOKUP($AI460,Resource!$B$2:$AE$460,6,FALSE),"--INPUT--"),"")</f>
        <v/>
      </c>
      <c r="AK460" s="34">
        <f>IF($AI460&gt;0,IF(VLOOKUP($AI460,Resource!$B$2:$AE$460,25,FALSE)&gt;0,VLOOKUP($AI460,Resource!$B$2:$AE$460,25,FALSE),"--INPUT--"),"")</f>
        <v/>
      </c>
      <c r="AL460" s="619" t="n"/>
      <c r="AM460" s="619" t="n"/>
      <c r="AN460" s="34">
        <f>AA460</f>
        <v/>
      </c>
      <c r="AO460" s="621">
        <f>IF(ISNA(IF(AC460="",0,AN460*VLOOKUP(AC460,Resource!$B$2:$AE$465,8,FALSE))),0,IF(AC460="",0,AN460*VLOOKUP(AC460,Resource!$B$2:$AE$465,8,FALSE)))</f>
        <v/>
      </c>
      <c r="AP460" s="620" t="n"/>
      <c r="AQ460" s="286" t="n"/>
      <c r="AR460" s="34">
        <f>AB460</f>
        <v/>
      </c>
      <c r="AS460" s="621">
        <f>IF(ISNA(IF(AI460="",0,AR460*VLOOKUP(AI460,Resource!$B$2:$AE$465,9,FALSE))),0,IF(AI460="",0,AR460*VLOOKUP(AI460,Resource!$B$2:$AE$465,9,FALSE)))</f>
        <v/>
      </c>
      <c r="AT460" s="620" t="n"/>
      <c r="AU460" s="286" t="n"/>
      <c r="AV460" s="620">
        <f>Z460</f>
        <v/>
      </c>
      <c r="AW460" s="72" t="n"/>
      <c r="BA460" s="620" t="n"/>
      <c r="BC460" s="620">
        <f>AO460+AS460</f>
        <v/>
      </c>
      <c r="BD460" s="620">
        <f>BH460-BC460</f>
        <v/>
      </c>
      <c r="BE460" s="479">
        <f>IF(AV460=0,"        --",BD460/BH460)</f>
        <v/>
      </c>
      <c r="BF460" s="620" t="n"/>
      <c r="BG460" s="620" t="n"/>
      <c r="BH460" s="620">
        <f>Z460+BA460+BF460</f>
        <v/>
      </c>
    </row>
    <row r="461" customFormat="1" s="34">
      <c r="A461" s="618" t="n"/>
      <c r="B461" s="619" t="n"/>
      <c r="J461" s="619" t="n"/>
      <c r="U461" s="620" t="n"/>
      <c r="X461" s="620" t="n"/>
      <c r="Y461" s="620" t="n"/>
      <c r="Z461" s="620" t="n"/>
      <c r="AA461" s="34">
        <f>T461*0.2+N461*0+O461*0.3+P461*0.5+Q461*0.6+R461*1+S461*1</f>
        <v/>
      </c>
      <c r="AB461" s="34">
        <f>T461*0.2+N461*0.2+O461*0.3+P461*0.5+Q461*0.6+R461*1+S461*1</f>
        <v/>
      </c>
      <c r="AD461" s="34">
        <f>IF($AC461&gt;0,IF(VLOOKUP($AC461,Resource!$B$2:$AE$460,6,FALSE)&gt;0,VLOOKUP($AC461,Resource!$B$2:$AE$460,6,FALSE),"--INPUT--"),"")</f>
        <v/>
      </c>
      <c r="AE461" s="34">
        <f>IF($AC461&gt;0,IF(VLOOKUP($AC461,Resource!$B$2:$AE$460,25,FALSE)&gt;0,VLOOKUP($AC461,Resource!$B$2:$AE$460,25,FALSE),"--INPUT--"),"")</f>
        <v/>
      </c>
      <c r="AG461" s="619" t="n"/>
      <c r="AH461" s="619" t="n"/>
      <c r="AJ461" s="34">
        <f>IF($AI461&gt;0,IF(VLOOKUP($AI461,Resource!$B$2:$AE$460,6,FALSE)&gt;0,VLOOKUP($AI461,Resource!$B$2:$AE$460,6,FALSE),"--INPUT--"),"")</f>
        <v/>
      </c>
      <c r="AK461" s="34">
        <f>IF($AI461&gt;0,IF(VLOOKUP($AI461,Resource!$B$2:$AE$460,25,FALSE)&gt;0,VLOOKUP($AI461,Resource!$B$2:$AE$460,25,FALSE),"--INPUT--"),"")</f>
        <v/>
      </c>
      <c r="AL461" s="619" t="n"/>
      <c r="AM461" s="619" t="n"/>
      <c r="AN461" s="34">
        <f>AA461</f>
        <v/>
      </c>
      <c r="AO461" s="621">
        <f>IF(ISNA(IF(AC461="",0,AN461*VLOOKUP(AC461,Resource!$B$2:$AE$465,8,FALSE))),0,IF(AC461="",0,AN461*VLOOKUP(AC461,Resource!$B$2:$AE$465,8,FALSE)))</f>
        <v/>
      </c>
      <c r="AP461" s="620" t="n"/>
      <c r="AQ461" s="286" t="n"/>
      <c r="AR461" s="34">
        <f>AB461</f>
        <v/>
      </c>
      <c r="AS461" s="621">
        <f>IF(ISNA(IF(AI461="",0,AR461*VLOOKUP(AI461,Resource!$B$2:$AE$465,9,FALSE))),0,IF(AI461="",0,AR461*VLOOKUP(AI461,Resource!$B$2:$AE$465,9,FALSE)))</f>
        <v/>
      </c>
      <c r="AT461" s="620" t="n"/>
      <c r="AU461" s="286" t="n"/>
      <c r="AV461" s="620">
        <f>Z461</f>
        <v/>
      </c>
      <c r="AW461" s="72" t="n"/>
      <c r="BA461" s="620" t="n"/>
      <c r="BC461" s="620">
        <f>AO461+AS461</f>
        <v/>
      </c>
      <c r="BD461" s="620">
        <f>BH461-BC461</f>
        <v/>
      </c>
      <c r="BE461" s="479">
        <f>IF(AV461=0,"        --",BD461/BH461)</f>
        <v/>
      </c>
      <c r="BF461" s="620" t="n"/>
      <c r="BG461" s="620" t="n"/>
      <c r="BH461" s="620">
        <f>Z461+BA461+BF461</f>
        <v/>
      </c>
    </row>
    <row r="462" customFormat="1" s="34">
      <c r="A462" s="618" t="n"/>
      <c r="B462" s="619" t="n"/>
      <c r="J462" s="619" t="n"/>
      <c r="U462" s="620" t="n"/>
      <c r="X462" s="620" t="n"/>
      <c r="Y462" s="620" t="n"/>
      <c r="Z462" s="620" t="n"/>
      <c r="AA462" s="34">
        <f>T462*0.2+N462*0+O462*0.3+P462*0.5+Q462*0.6+R462*1+S462*1</f>
        <v/>
      </c>
      <c r="AB462" s="34">
        <f>T462*0.2+N462*0.2+O462*0.3+P462*0.5+Q462*0.6+R462*1+S462*1</f>
        <v/>
      </c>
      <c r="AD462" s="34">
        <f>IF($AC462&gt;0,IF(VLOOKUP($AC462,Resource!$B$2:$AE$460,6,FALSE)&gt;0,VLOOKUP($AC462,Resource!$B$2:$AE$460,6,FALSE),"--INPUT--"),"")</f>
        <v/>
      </c>
      <c r="AE462" s="34">
        <f>IF($AC462&gt;0,IF(VLOOKUP($AC462,Resource!$B$2:$AE$460,25,FALSE)&gt;0,VLOOKUP($AC462,Resource!$B$2:$AE$460,25,FALSE),"--INPUT--"),"")</f>
        <v/>
      </c>
      <c r="AG462" s="619" t="n"/>
      <c r="AH462" s="619" t="n"/>
      <c r="AJ462" s="34">
        <f>IF($AI462&gt;0,IF(VLOOKUP($AI462,Resource!$B$2:$AE$460,6,FALSE)&gt;0,VLOOKUP($AI462,Resource!$B$2:$AE$460,6,FALSE),"--INPUT--"),"")</f>
        <v/>
      </c>
      <c r="AK462" s="34">
        <f>IF($AI462&gt;0,IF(VLOOKUP($AI462,Resource!$B$2:$AE$460,25,FALSE)&gt;0,VLOOKUP($AI462,Resource!$B$2:$AE$460,25,FALSE),"--INPUT--"),"")</f>
        <v/>
      </c>
      <c r="AL462" s="619" t="n"/>
      <c r="AM462" s="619" t="n"/>
      <c r="AN462" s="34">
        <f>AA462</f>
        <v/>
      </c>
      <c r="AO462" s="621">
        <f>IF(ISNA(IF(AC462="",0,AN462*VLOOKUP(AC462,Resource!$B$2:$AE$465,8,FALSE))),0,IF(AC462="",0,AN462*VLOOKUP(AC462,Resource!$B$2:$AE$465,8,FALSE)))</f>
        <v/>
      </c>
      <c r="AP462" s="620" t="n"/>
      <c r="AQ462" s="286" t="n"/>
      <c r="AR462" s="34">
        <f>AB462</f>
        <v/>
      </c>
      <c r="AS462" s="621">
        <f>IF(ISNA(IF(AI462="",0,AR462*VLOOKUP(AI462,Resource!$B$2:$AE$465,9,FALSE))),0,IF(AI462="",0,AR462*VLOOKUP(AI462,Resource!$B$2:$AE$465,9,FALSE)))</f>
        <v/>
      </c>
      <c r="AT462" s="620" t="n"/>
      <c r="AU462" s="286" t="n"/>
      <c r="AV462" s="620">
        <f>Z462</f>
        <v/>
      </c>
      <c r="AW462" s="72" t="n"/>
      <c r="BA462" s="620" t="n"/>
      <c r="BC462" s="620">
        <f>AO462+AS462</f>
        <v/>
      </c>
      <c r="BD462" s="620">
        <f>BH462-BC462</f>
        <v/>
      </c>
      <c r="BE462" s="479">
        <f>IF(AV462=0,"        --",BD462/BH462)</f>
        <v/>
      </c>
      <c r="BF462" s="620" t="n"/>
      <c r="BG462" s="620" t="n"/>
      <c r="BH462" s="620">
        <f>Z462+BA462+BF462</f>
        <v/>
      </c>
    </row>
    <row r="463" customFormat="1" s="34">
      <c r="A463" s="618" t="n"/>
      <c r="B463" s="619" t="n"/>
      <c r="J463" s="619" t="n"/>
      <c r="U463" s="620" t="n"/>
      <c r="X463" s="620" t="n"/>
      <c r="Y463" s="620" t="n"/>
      <c r="Z463" s="620" t="n"/>
      <c r="AA463" s="34">
        <f>T463*0.2+N463*0+O463*0.3+P463*0.5+Q463*0.6+R463*1+S463*1</f>
        <v/>
      </c>
      <c r="AB463" s="34">
        <f>T463*0.2+N463*0.2+O463*0.3+P463*0.5+Q463*0.6+R463*1+S463*1</f>
        <v/>
      </c>
      <c r="AD463" s="34">
        <f>IF($AC463&gt;0,IF(VLOOKUP($AC463,Resource!$B$2:$AE$460,6,FALSE)&gt;0,VLOOKUP($AC463,Resource!$B$2:$AE$460,6,FALSE),"--INPUT--"),"")</f>
        <v/>
      </c>
      <c r="AE463" s="34">
        <f>IF($AC463&gt;0,IF(VLOOKUP($AC463,Resource!$B$2:$AE$460,25,FALSE)&gt;0,VLOOKUP($AC463,Resource!$B$2:$AE$460,25,FALSE),"--INPUT--"),"")</f>
        <v/>
      </c>
      <c r="AG463" s="619" t="n"/>
      <c r="AH463" s="619" t="n"/>
      <c r="AJ463" s="34">
        <f>IF($AI463&gt;0,IF(VLOOKUP($AI463,Resource!$B$2:$AE$460,6,FALSE)&gt;0,VLOOKUP($AI463,Resource!$B$2:$AE$460,6,FALSE),"--INPUT--"),"")</f>
        <v/>
      </c>
      <c r="AK463" s="34">
        <f>IF($AI463&gt;0,IF(VLOOKUP($AI463,Resource!$B$2:$AE$460,25,FALSE)&gt;0,VLOOKUP($AI463,Resource!$B$2:$AE$460,25,FALSE),"--INPUT--"),"")</f>
        <v/>
      </c>
      <c r="AL463" s="619" t="n"/>
      <c r="AM463" s="619" t="n"/>
      <c r="AN463" s="34">
        <f>AA463</f>
        <v/>
      </c>
      <c r="AO463" s="621">
        <f>IF(ISNA(IF(AC463="",0,AN463*VLOOKUP(AC463,Resource!$B$2:$AE$465,8,FALSE))),0,IF(AC463="",0,AN463*VLOOKUP(AC463,Resource!$B$2:$AE$465,8,FALSE)))</f>
        <v/>
      </c>
      <c r="AP463" s="620" t="n"/>
      <c r="AQ463" s="286" t="n"/>
      <c r="AR463" s="34">
        <f>AB463</f>
        <v/>
      </c>
      <c r="AS463" s="621">
        <f>IF(ISNA(IF(AI463="",0,AR463*VLOOKUP(AI463,Resource!$B$2:$AE$465,9,FALSE))),0,IF(AI463="",0,AR463*VLOOKUP(AI463,Resource!$B$2:$AE$465,9,FALSE)))</f>
        <v/>
      </c>
      <c r="AT463" s="620" t="n"/>
      <c r="AU463" s="286" t="n"/>
      <c r="AV463" s="620">
        <f>Z463</f>
        <v/>
      </c>
      <c r="AW463" s="72" t="n"/>
      <c r="BA463" s="620" t="n"/>
      <c r="BC463" s="620">
        <f>AO463+AS463</f>
        <v/>
      </c>
      <c r="BD463" s="620">
        <f>BH463-BC463</f>
        <v/>
      </c>
      <c r="BE463" s="479">
        <f>IF(AV463=0,"        --",BD463/BH463)</f>
        <v/>
      </c>
      <c r="BF463" s="620" t="n"/>
      <c r="BG463" s="620" t="n"/>
      <c r="BH463" s="620">
        <f>Z463+BA463+BF463</f>
        <v/>
      </c>
    </row>
    <row r="464" customFormat="1" s="34">
      <c r="A464" s="618" t="n"/>
      <c r="B464" s="619" t="n"/>
      <c r="J464" s="619" t="n"/>
      <c r="U464" s="620" t="n"/>
      <c r="X464" s="620" t="n"/>
      <c r="Y464" s="620" t="n"/>
      <c r="Z464" s="620" t="n"/>
      <c r="AA464" s="34">
        <f>T464*0.2+N464*0+O464*0.3+P464*0.5+Q464*0.6+R464*1+S464*1</f>
        <v/>
      </c>
      <c r="AB464" s="34">
        <f>T464*0.2+N464*0.2+O464*0.3+P464*0.5+Q464*0.6+R464*1+S464*1</f>
        <v/>
      </c>
      <c r="AD464" s="34">
        <f>IF($AC464&gt;0,IF(VLOOKUP($AC464,Resource!$B$2:$AE$460,6,FALSE)&gt;0,VLOOKUP($AC464,Resource!$B$2:$AE$460,6,FALSE),"--INPUT--"),"")</f>
        <v/>
      </c>
      <c r="AE464" s="34">
        <f>IF($AC464&gt;0,IF(VLOOKUP($AC464,Resource!$B$2:$AE$460,25,FALSE)&gt;0,VLOOKUP($AC464,Resource!$B$2:$AE$460,25,FALSE),"--INPUT--"),"")</f>
        <v/>
      </c>
      <c r="AG464" s="619" t="n"/>
      <c r="AH464" s="619" t="n"/>
      <c r="AJ464" s="34">
        <f>IF($AI464&gt;0,IF(VLOOKUP($AI464,Resource!$B$2:$AE$460,6,FALSE)&gt;0,VLOOKUP($AI464,Resource!$B$2:$AE$460,6,FALSE),"--INPUT--"),"")</f>
        <v/>
      </c>
      <c r="AK464" s="34">
        <f>IF($AI464&gt;0,IF(VLOOKUP($AI464,Resource!$B$2:$AE$460,25,FALSE)&gt;0,VLOOKUP($AI464,Resource!$B$2:$AE$460,25,FALSE),"--INPUT--"),"")</f>
        <v/>
      </c>
      <c r="AL464" s="619" t="n"/>
      <c r="AM464" s="619" t="n"/>
      <c r="AN464" s="34">
        <f>AA464</f>
        <v/>
      </c>
      <c r="AO464" s="621">
        <f>IF(ISNA(IF(AC464="",0,AN464*VLOOKUP(AC464,Resource!$B$2:$AE$465,8,FALSE))),0,IF(AC464="",0,AN464*VLOOKUP(AC464,Resource!$B$2:$AE$465,8,FALSE)))</f>
        <v/>
      </c>
      <c r="AP464" s="620" t="n"/>
      <c r="AQ464" s="286" t="n"/>
      <c r="AR464" s="34">
        <f>AB464</f>
        <v/>
      </c>
      <c r="AS464" s="621">
        <f>IF(ISNA(IF(AI464="",0,AR464*VLOOKUP(AI464,Resource!$B$2:$AE$465,9,FALSE))),0,IF(AI464="",0,AR464*VLOOKUP(AI464,Resource!$B$2:$AE$465,9,FALSE)))</f>
        <v/>
      </c>
      <c r="AT464" s="620" t="n"/>
      <c r="AU464" s="286" t="n"/>
      <c r="AV464" s="620">
        <f>Z464</f>
        <v/>
      </c>
      <c r="AW464" s="72" t="n"/>
      <c r="BA464" s="620" t="n"/>
      <c r="BC464" s="620">
        <f>AO464+AS464</f>
        <v/>
      </c>
      <c r="BD464" s="620">
        <f>BH464-BC464</f>
        <v/>
      </c>
      <c r="BE464" s="479">
        <f>IF(AV464=0,"        --",BD464/BH464)</f>
        <v/>
      </c>
      <c r="BF464" s="620" t="n"/>
      <c r="BG464" s="620" t="n"/>
      <c r="BH464" s="620">
        <f>Z464+BA464+BF464</f>
        <v/>
      </c>
    </row>
    <row r="465" customFormat="1" s="34">
      <c r="A465" s="618" t="n"/>
      <c r="B465" s="619" t="n"/>
      <c r="J465" s="619" t="n"/>
      <c r="U465" s="620" t="n"/>
      <c r="X465" s="620" t="n"/>
      <c r="Y465" s="620" t="n"/>
      <c r="Z465" s="620" t="n"/>
      <c r="AA465" s="34">
        <f>T465*0.2+N465*0+O465*0.3+P465*0.5+Q465*0.6+R465*1+S465*1</f>
        <v/>
      </c>
      <c r="AB465" s="34">
        <f>T465*0.2+N465*0.2+O465*0.3+P465*0.5+Q465*0.6+R465*1+S465*1</f>
        <v/>
      </c>
      <c r="AD465" s="34">
        <f>IF($AC465&gt;0,IF(VLOOKUP($AC465,Resource!$B$2:$AE$460,6,FALSE)&gt;0,VLOOKUP($AC465,Resource!$B$2:$AE$460,6,FALSE),"--INPUT--"),"")</f>
        <v/>
      </c>
      <c r="AE465" s="34">
        <f>IF($AC465&gt;0,IF(VLOOKUP($AC465,Resource!$B$2:$AE$460,25,FALSE)&gt;0,VLOOKUP($AC465,Resource!$B$2:$AE$460,25,FALSE),"--INPUT--"),"")</f>
        <v/>
      </c>
      <c r="AG465" s="619" t="n"/>
      <c r="AH465" s="619" t="n"/>
      <c r="AJ465" s="34">
        <f>IF($AI465&gt;0,IF(VLOOKUP($AI465,Resource!$B$2:$AE$460,6,FALSE)&gt;0,VLOOKUP($AI465,Resource!$B$2:$AE$460,6,FALSE),"--INPUT--"),"")</f>
        <v/>
      </c>
      <c r="AK465" s="34">
        <f>IF($AI465&gt;0,IF(VLOOKUP($AI465,Resource!$B$2:$AE$460,25,FALSE)&gt;0,VLOOKUP($AI465,Resource!$B$2:$AE$460,25,FALSE),"--INPUT--"),"")</f>
        <v/>
      </c>
      <c r="AL465" s="619" t="n"/>
      <c r="AM465" s="619" t="n"/>
      <c r="AN465" s="34">
        <f>AA465</f>
        <v/>
      </c>
      <c r="AO465" s="621">
        <f>IF(ISNA(IF(AC465="",0,AN465*VLOOKUP(AC465,Resource!$B$2:$AE$465,8,FALSE))),0,IF(AC465="",0,AN465*VLOOKUP(AC465,Resource!$B$2:$AE$465,8,FALSE)))</f>
        <v/>
      </c>
      <c r="AP465" s="620" t="n"/>
      <c r="AQ465" s="286" t="n"/>
      <c r="AR465" s="34">
        <f>AB465</f>
        <v/>
      </c>
      <c r="AS465" s="621">
        <f>IF(ISNA(IF(AI465="",0,AR465*VLOOKUP(AI465,Resource!$B$2:$AE$465,9,FALSE))),0,IF(AI465="",0,AR465*VLOOKUP(AI465,Resource!$B$2:$AE$465,9,FALSE)))</f>
        <v/>
      </c>
      <c r="AT465" s="620" t="n"/>
      <c r="AU465" s="286" t="n"/>
      <c r="AV465" s="620">
        <f>Z465</f>
        <v/>
      </c>
      <c r="AW465" s="72" t="n"/>
      <c r="BA465" s="620" t="n"/>
      <c r="BC465" s="620">
        <f>AO465+AS465</f>
        <v/>
      </c>
      <c r="BD465" s="620">
        <f>BH465-BC465</f>
        <v/>
      </c>
      <c r="BE465" s="479">
        <f>IF(AV465=0,"        --",BD465/BH465)</f>
        <v/>
      </c>
      <c r="BF465" s="620" t="n"/>
      <c r="BG465" s="620" t="n"/>
      <c r="BH465" s="620">
        <f>Z465+BA465+BF465</f>
        <v/>
      </c>
    </row>
    <row r="466" customFormat="1" s="34">
      <c r="A466" s="618" t="n"/>
      <c r="B466" s="619" t="n"/>
      <c r="J466" s="619" t="n"/>
      <c r="U466" s="620" t="n"/>
      <c r="X466" s="620" t="n"/>
      <c r="Y466" s="620" t="n"/>
      <c r="Z466" s="620" t="n"/>
      <c r="AA466" s="34">
        <f>T466*0.2+N466*0+O466*0.3+P466*0.5+Q466*0.6+R466*1+S466*1</f>
        <v/>
      </c>
      <c r="AB466" s="34">
        <f>T466*0.2+N466*0.2+O466*0.3+P466*0.5+Q466*0.6+R466*1+S466*1</f>
        <v/>
      </c>
      <c r="AD466" s="34">
        <f>IF($AC466&gt;0,IF(VLOOKUP($AC466,Resource!$B$2:$AE$460,6,FALSE)&gt;0,VLOOKUP($AC466,Resource!$B$2:$AE$460,6,FALSE),"--INPUT--"),"")</f>
        <v/>
      </c>
      <c r="AE466" s="34">
        <f>IF($AC466&gt;0,IF(VLOOKUP($AC466,Resource!$B$2:$AE$460,25,FALSE)&gt;0,VLOOKUP($AC466,Resource!$B$2:$AE$460,25,FALSE),"--INPUT--"),"")</f>
        <v/>
      </c>
      <c r="AG466" s="619" t="n"/>
      <c r="AH466" s="619" t="n"/>
      <c r="AJ466" s="34">
        <f>IF($AI466&gt;0,IF(VLOOKUP($AI466,Resource!$B$2:$AE$460,6,FALSE)&gt;0,VLOOKUP($AI466,Resource!$B$2:$AE$460,6,FALSE),"--INPUT--"),"")</f>
        <v/>
      </c>
      <c r="AK466" s="34">
        <f>IF($AI466&gt;0,IF(VLOOKUP($AI466,Resource!$B$2:$AE$460,25,FALSE)&gt;0,VLOOKUP($AI466,Resource!$B$2:$AE$460,25,FALSE),"--INPUT--"),"")</f>
        <v/>
      </c>
      <c r="AL466" s="619" t="n"/>
      <c r="AM466" s="619" t="n"/>
      <c r="AN466" s="34">
        <f>AA466</f>
        <v/>
      </c>
      <c r="AO466" s="621">
        <f>IF(ISNA(IF(AC466="",0,AN466*VLOOKUP(AC466,Resource!$B$2:$AE$465,8,FALSE))),0,IF(AC466="",0,AN466*VLOOKUP(AC466,Resource!$B$2:$AE$465,8,FALSE)))</f>
        <v/>
      </c>
      <c r="AP466" s="620" t="n"/>
      <c r="AQ466" s="286" t="n"/>
      <c r="AR466" s="34">
        <f>AB466</f>
        <v/>
      </c>
      <c r="AS466" s="621">
        <f>IF(ISNA(IF(AI466="",0,AR466*VLOOKUP(AI466,Resource!$B$2:$AE$465,9,FALSE))),0,IF(AI466="",0,AR466*VLOOKUP(AI466,Resource!$B$2:$AE$465,9,FALSE)))</f>
        <v/>
      </c>
      <c r="AT466" s="620" t="n"/>
      <c r="AU466" s="286" t="n"/>
      <c r="AV466" s="620">
        <f>Z466</f>
        <v/>
      </c>
      <c r="AW466" s="72" t="n"/>
      <c r="BA466" s="620" t="n"/>
      <c r="BC466" s="620">
        <f>AO466+AS466</f>
        <v/>
      </c>
      <c r="BD466" s="620">
        <f>BH466-BC466</f>
        <v/>
      </c>
      <c r="BE466" s="479">
        <f>IF(AV466=0,"        --",BD466/BH466)</f>
        <v/>
      </c>
      <c r="BF466" s="620" t="n"/>
      <c r="BG466" s="620" t="n"/>
      <c r="BH466" s="620">
        <f>Z466+BA466+BF466</f>
        <v/>
      </c>
    </row>
    <row r="467" customFormat="1" s="34">
      <c r="A467" s="618" t="n"/>
      <c r="B467" s="619" t="n"/>
      <c r="J467" s="619" t="n"/>
      <c r="U467" s="620" t="n"/>
      <c r="X467" s="620" t="n"/>
      <c r="Y467" s="620" t="n"/>
      <c r="Z467" s="620" t="n"/>
      <c r="AA467" s="34">
        <f>T467*0.2+N467*0+O467*0.3+P467*0.5+Q467*0.6+R467*1+S467*1</f>
        <v/>
      </c>
      <c r="AB467" s="34">
        <f>T467*0.2+N467*0.2+O467*0.3+P467*0.5+Q467*0.6+R467*1+S467*1</f>
        <v/>
      </c>
      <c r="AD467" s="34">
        <f>IF($AC467&gt;0,IF(VLOOKUP($AC467,Resource!$B$2:$AE$460,6,FALSE)&gt;0,VLOOKUP($AC467,Resource!$B$2:$AE$460,6,FALSE),"--INPUT--"),"")</f>
        <v/>
      </c>
      <c r="AE467" s="34">
        <f>IF($AC467&gt;0,IF(VLOOKUP($AC467,Resource!$B$2:$AE$460,25,FALSE)&gt;0,VLOOKUP($AC467,Resource!$B$2:$AE$460,25,FALSE),"--INPUT--"),"")</f>
        <v/>
      </c>
      <c r="AG467" s="619" t="n"/>
      <c r="AH467" s="619" t="n"/>
      <c r="AJ467" s="34">
        <f>IF($AI467&gt;0,IF(VLOOKUP($AI467,Resource!$B$2:$AE$460,6,FALSE)&gt;0,VLOOKUP($AI467,Resource!$B$2:$AE$460,6,FALSE),"--INPUT--"),"")</f>
        <v/>
      </c>
      <c r="AK467" s="34">
        <f>IF($AI467&gt;0,IF(VLOOKUP($AI467,Resource!$B$2:$AE$460,25,FALSE)&gt;0,VLOOKUP($AI467,Resource!$B$2:$AE$460,25,FALSE),"--INPUT--"),"")</f>
        <v/>
      </c>
      <c r="AL467" s="619" t="n"/>
      <c r="AM467" s="619" t="n"/>
      <c r="AN467" s="34">
        <f>AA467</f>
        <v/>
      </c>
      <c r="AO467" s="621">
        <f>IF(ISNA(IF(AC467="",0,AN467*VLOOKUP(AC467,Resource!$B$2:$AE$465,8,FALSE))),0,IF(AC467="",0,AN467*VLOOKUP(AC467,Resource!$B$2:$AE$465,8,FALSE)))</f>
        <v/>
      </c>
      <c r="AP467" s="620" t="n"/>
      <c r="AQ467" s="286" t="n"/>
      <c r="AR467" s="34">
        <f>AB467</f>
        <v/>
      </c>
      <c r="AS467" s="621">
        <f>IF(ISNA(IF(AI467="",0,AR467*VLOOKUP(AI467,Resource!$B$2:$AE$465,9,FALSE))),0,IF(AI467="",0,AR467*VLOOKUP(AI467,Resource!$B$2:$AE$465,9,FALSE)))</f>
        <v/>
      </c>
      <c r="AT467" s="620" t="n"/>
      <c r="AU467" s="286" t="n"/>
      <c r="AV467" s="620">
        <f>Z467</f>
        <v/>
      </c>
      <c r="AW467" s="72" t="n"/>
      <c r="BA467" s="620" t="n"/>
      <c r="BC467" s="620">
        <f>AO467+AS467</f>
        <v/>
      </c>
      <c r="BD467" s="620">
        <f>BH467-BC467</f>
        <v/>
      </c>
      <c r="BE467" s="479">
        <f>IF(AV467=0,"        --",BD467/BH467)</f>
        <v/>
      </c>
      <c r="BF467" s="620" t="n"/>
      <c r="BG467" s="620" t="n"/>
      <c r="BH467" s="620">
        <f>Z467+BA467+BF467</f>
        <v/>
      </c>
    </row>
    <row r="468" customFormat="1" s="34">
      <c r="A468" s="618" t="n"/>
      <c r="B468" s="619" t="n"/>
      <c r="J468" s="619" t="n"/>
      <c r="U468" s="620" t="n"/>
      <c r="X468" s="620" t="n"/>
      <c r="Y468" s="620" t="n"/>
      <c r="Z468" s="620" t="n"/>
      <c r="AA468" s="34">
        <f>T468*0.2+N468*0+O468*0.3+P468*0.5+Q468*0.6+R468*1+S468*1</f>
        <v/>
      </c>
      <c r="AB468" s="34">
        <f>T468*0.2+N468*0.2+O468*0.3+P468*0.5+Q468*0.6+R468*1+S468*1</f>
        <v/>
      </c>
      <c r="AD468" s="34">
        <f>IF($AC468&gt;0,IF(VLOOKUP($AC468,Resource!$B$2:$AE$460,6,FALSE)&gt;0,VLOOKUP($AC468,Resource!$B$2:$AE$460,6,FALSE),"--INPUT--"),"")</f>
        <v/>
      </c>
      <c r="AE468" s="34">
        <f>IF($AC468&gt;0,IF(VLOOKUP($AC468,Resource!$B$2:$AE$460,25,FALSE)&gt;0,VLOOKUP($AC468,Resource!$B$2:$AE$460,25,FALSE),"--INPUT--"),"")</f>
        <v/>
      </c>
      <c r="AG468" s="619" t="n"/>
      <c r="AH468" s="619" t="n"/>
      <c r="AJ468" s="34">
        <f>IF($AI468&gt;0,IF(VLOOKUP($AI468,Resource!$B$2:$AE$460,6,FALSE)&gt;0,VLOOKUP($AI468,Resource!$B$2:$AE$460,6,FALSE),"--INPUT--"),"")</f>
        <v/>
      </c>
      <c r="AK468" s="34">
        <f>IF($AI468&gt;0,IF(VLOOKUP($AI468,Resource!$B$2:$AE$460,25,FALSE)&gt;0,VLOOKUP($AI468,Resource!$B$2:$AE$460,25,FALSE),"--INPUT--"),"")</f>
        <v/>
      </c>
      <c r="AL468" s="619" t="n"/>
      <c r="AM468" s="619" t="n"/>
      <c r="AN468" s="34">
        <f>AA468</f>
        <v/>
      </c>
      <c r="AO468" s="621">
        <f>IF(ISNA(IF(AC468="",0,AN468*VLOOKUP(AC468,Resource!$B$2:$AE$465,8,FALSE))),0,IF(AC468="",0,AN468*VLOOKUP(AC468,Resource!$B$2:$AE$465,8,FALSE)))</f>
        <v/>
      </c>
      <c r="AP468" s="620" t="n"/>
      <c r="AQ468" s="286" t="n"/>
      <c r="AR468" s="34">
        <f>AB468</f>
        <v/>
      </c>
      <c r="AS468" s="621">
        <f>IF(ISNA(IF(AI468="",0,AR468*VLOOKUP(AI468,Resource!$B$2:$AE$465,9,FALSE))),0,IF(AI468="",0,AR468*VLOOKUP(AI468,Resource!$B$2:$AE$465,9,FALSE)))</f>
        <v/>
      </c>
      <c r="AT468" s="620" t="n"/>
      <c r="AU468" s="286" t="n"/>
      <c r="AV468" s="620">
        <f>Z468</f>
        <v/>
      </c>
      <c r="AW468" s="72" t="n"/>
      <c r="BA468" s="620" t="n"/>
      <c r="BC468" s="620">
        <f>AO468+AS468</f>
        <v/>
      </c>
      <c r="BD468" s="620">
        <f>BH468-BC468</f>
        <v/>
      </c>
      <c r="BE468" s="479">
        <f>IF(AV468=0,"        --",BD468/BH468)</f>
        <v/>
      </c>
      <c r="BF468" s="620" t="n"/>
      <c r="BG468" s="620" t="n"/>
      <c r="BH468" s="620">
        <f>Z468+BA468+BF468</f>
        <v/>
      </c>
    </row>
    <row r="469" customFormat="1" s="34">
      <c r="A469" s="618" t="n"/>
      <c r="B469" s="619" t="n"/>
      <c r="J469" s="619" t="n"/>
      <c r="U469" s="620" t="n"/>
      <c r="X469" s="620" t="n"/>
      <c r="Y469" s="620" t="n"/>
      <c r="Z469" s="620" t="n"/>
      <c r="AA469" s="34">
        <f>T469*0.2+N469*0+O469*0.3+P469*0.5+Q469*0.6+R469*1+S469*1</f>
        <v/>
      </c>
      <c r="AB469" s="34">
        <f>T469*0.2+N469*0.2+O469*0.3+P469*0.5+Q469*0.6+R469*1+S469*1</f>
        <v/>
      </c>
      <c r="AD469" s="34">
        <f>IF($AC469&gt;0,IF(VLOOKUP($AC469,Resource!$B$2:$AE$460,6,FALSE)&gt;0,VLOOKUP($AC469,Resource!$B$2:$AE$460,6,FALSE),"--INPUT--"),"")</f>
        <v/>
      </c>
      <c r="AE469" s="34">
        <f>IF($AC469&gt;0,IF(VLOOKUP($AC469,Resource!$B$2:$AE$460,25,FALSE)&gt;0,VLOOKUP($AC469,Resource!$B$2:$AE$460,25,FALSE),"--INPUT--"),"")</f>
        <v/>
      </c>
      <c r="AG469" s="619" t="n"/>
      <c r="AH469" s="619" t="n"/>
      <c r="AJ469" s="34">
        <f>IF($AI469&gt;0,IF(VLOOKUP($AI469,Resource!$B$2:$AE$460,6,FALSE)&gt;0,VLOOKUP($AI469,Resource!$B$2:$AE$460,6,FALSE),"--INPUT--"),"")</f>
        <v/>
      </c>
      <c r="AK469" s="34">
        <f>IF($AI469&gt;0,IF(VLOOKUP($AI469,Resource!$B$2:$AE$460,25,FALSE)&gt;0,VLOOKUP($AI469,Resource!$B$2:$AE$460,25,FALSE),"--INPUT--"),"")</f>
        <v/>
      </c>
      <c r="AL469" s="619" t="n"/>
      <c r="AM469" s="619" t="n"/>
      <c r="AN469" s="34">
        <f>AA469</f>
        <v/>
      </c>
      <c r="AO469" s="621">
        <f>IF(ISNA(IF(AC469="",0,AN469*VLOOKUP(AC469,Resource!$B$2:$AE$465,8,FALSE))),0,IF(AC469="",0,AN469*VLOOKUP(AC469,Resource!$B$2:$AE$465,8,FALSE)))</f>
        <v/>
      </c>
      <c r="AP469" s="620" t="n"/>
      <c r="AQ469" s="286" t="n"/>
      <c r="AR469" s="34">
        <f>AB469</f>
        <v/>
      </c>
      <c r="AS469" s="621">
        <f>IF(ISNA(IF(AI469="",0,AR469*VLOOKUP(AI469,Resource!$B$2:$AE$465,9,FALSE))),0,IF(AI469="",0,AR469*VLOOKUP(AI469,Resource!$B$2:$AE$465,9,FALSE)))</f>
        <v/>
      </c>
      <c r="AT469" s="620" t="n"/>
      <c r="AU469" s="286" t="n"/>
      <c r="AV469" s="620">
        <f>Z469</f>
        <v/>
      </c>
      <c r="AW469" s="72" t="n"/>
      <c r="BA469" s="620" t="n"/>
      <c r="BC469" s="620">
        <f>AO469+AS469</f>
        <v/>
      </c>
      <c r="BD469" s="620">
        <f>BH469-BC469</f>
        <v/>
      </c>
      <c r="BE469" s="479">
        <f>IF(AV469=0,"        --",BD469/BH469)</f>
        <v/>
      </c>
      <c r="BF469" s="620" t="n"/>
      <c r="BG469" s="620" t="n"/>
      <c r="BH469" s="620">
        <f>Z469+BA469+BF469</f>
        <v/>
      </c>
    </row>
    <row r="470" customFormat="1" s="34">
      <c r="A470" s="618" t="n"/>
      <c r="B470" s="619" t="n"/>
      <c r="J470" s="619" t="n"/>
      <c r="U470" s="620" t="n"/>
      <c r="X470" s="620" t="n"/>
      <c r="Y470" s="620" t="n"/>
      <c r="Z470" s="620" t="n"/>
      <c r="AA470" s="34">
        <f>T470*0.2+N470*0+O470*0.3+P470*0.5+Q470*0.6+R470*1+S470*1</f>
        <v/>
      </c>
      <c r="AB470" s="34">
        <f>T470*0.2+N470*0.2+O470*0.3+P470*0.5+Q470*0.6+R470*1+S470*1</f>
        <v/>
      </c>
      <c r="AD470" s="34">
        <f>IF($AC470&gt;0,IF(VLOOKUP($AC470,Resource!$B$2:$AE$460,6,FALSE)&gt;0,VLOOKUP($AC470,Resource!$B$2:$AE$460,6,FALSE),"--INPUT--"),"")</f>
        <v/>
      </c>
      <c r="AE470" s="34">
        <f>IF($AC470&gt;0,IF(VLOOKUP($AC470,Resource!$B$2:$AE$460,25,FALSE)&gt;0,VLOOKUP($AC470,Resource!$B$2:$AE$460,25,FALSE),"--INPUT--"),"")</f>
        <v/>
      </c>
      <c r="AG470" s="619" t="n"/>
      <c r="AH470" s="619" t="n"/>
      <c r="AJ470" s="34">
        <f>IF($AI470&gt;0,IF(VLOOKUP($AI470,Resource!$B$2:$AE$460,6,FALSE)&gt;0,VLOOKUP($AI470,Resource!$B$2:$AE$460,6,FALSE),"--INPUT--"),"")</f>
        <v/>
      </c>
      <c r="AK470" s="34">
        <f>IF($AI470&gt;0,IF(VLOOKUP($AI470,Resource!$B$2:$AE$460,25,FALSE)&gt;0,VLOOKUP($AI470,Resource!$B$2:$AE$460,25,FALSE),"--INPUT--"),"")</f>
        <v/>
      </c>
      <c r="AL470" s="619" t="n"/>
      <c r="AM470" s="619" t="n"/>
      <c r="AN470" s="34">
        <f>AA470</f>
        <v/>
      </c>
      <c r="AO470" s="621">
        <f>IF(ISNA(IF(AC470="",0,AN470*VLOOKUP(AC470,Resource!$B$2:$AE$465,8,FALSE))),0,IF(AC470="",0,AN470*VLOOKUP(AC470,Resource!$B$2:$AE$465,8,FALSE)))</f>
        <v/>
      </c>
      <c r="AP470" s="620" t="n"/>
      <c r="AQ470" s="286" t="n"/>
      <c r="AR470" s="34">
        <f>AB470</f>
        <v/>
      </c>
      <c r="AS470" s="621">
        <f>IF(ISNA(IF(AI470="",0,AR470*VLOOKUP(AI470,Resource!$B$2:$AE$465,9,FALSE))),0,IF(AI470="",0,AR470*VLOOKUP(AI470,Resource!$B$2:$AE$465,9,FALSE)))</f>
        <v/>
      </c>
      <c r="AT470" s="620" t="n"/>
      <c r="AU470" s="286" t="n"/>
      <c r="AV470" s="620">
        <f>Z470</f>
        <v/>
      </c>
      <c r="AW470" s="72" t="n"/>
      <c r="BA470" s="620" t="n"/>
      <c r="BC470" s="620">
        <f>AO470+AS470</f>
        <v/>
      </c>
      <c r="BD470" s="620">
        <f>BH470-BC470</f>
        <v/>
      </c>
      <c r="BE470" s="479">
        <f>IF(AV470=0,"        --",BD470/BH470)</f>
        <v/>
      </c>
      <c r="BF470" s="620" t="n"/>
      <c r="BG470" s="620" t="n"/>
      <c r="BH470" s="620">
        <f>Z470+BA470+BF470</f>
        <v/>
      </c>
    </row>
    <row r="471" customFormat="1" s="34">
      <c r="A471" s="618" t="n"/>
      <c r="B471" s="619" t="n"/>
      <c r="J471" s="619" t="n"/>
      <c r="U471" s="620" t="n"/>
      <c r="X471" s="620" t="n"/>
      <c r="Y471" s="620" t="n"/>
      <c r="Z471" s="620" t="n"/>
      <c r="AA471" s="34">
        <f>T471*0.2+N471*0+O471*0.3+P471*0.5+Q471*0.6+R471*1+S471*1</f>
        <v/>
      </c>
      <c r="AB471" s="34">
        <f>T471*0.2+N471*0.2+O471*0.3+P471*0.5+Q471*0.6+R471*1+S471*1</f>
        <v/>
      </c>
      <c r="AD471" s="34">
        <f>IF($AC471&gt;0,IF(VLOOKUP($AC471,Resource!$B$2:$AE$460,6,FALSE)&gt;0,VLOOKUP($AC471,Resource!$B$2:$AE$460,6,FALSE),"--INPUT--"),"")</f>
        <v/>
      </c>
      <c r="AE471" s="34">
        <f>IF($AC471&gt;0,IF(VLOOKUP($AC471,Resource!$B$2:$AE$460,25,FALSE)&gt;0,VLOOKUP($AC471,Resource!$B$2:$AE$460,25,FALSE),"--INPUT--"),"")</f>
        <v/>
      </c>
      <c r="AG471" s="619" t="n"/>
      <c r="AH471" s="619" t="n"/>
      <c r="AJ471" s="34">
        <f>IF($AI471&gt;0,IF(VLOOKUP($AI471,Resource!$B$2:$AE$460,6,FALSE)&gt;0,VLOOKUP($AI471,Resource!$B$2:$AE$460,6,FALSE),"--INPUT--"),"")</f>
        <v/>
      </c>
      <c r="AK471" s="34">
        <f>IF($AI471&gt;0,IF(VLOOKUP($AI471,Resource!$B$2:$AE$460,25,FALSE)&gt;0,VLOOKUP($AI471,Resource!$B$2:$AE$460,25,FALSE),"--INPUT--"),"")</f>
        <v/>
      </c>
      <c r="AL471" s="619" t="n"/>
      <c r="AM471" s="619" t="n"/>
      <c r="AN471" s="34">
        <f>AA471</f>
        <v/>
      </c>
      <c r="AO471" s="621">
        <f>IF(ISNA(IF(AC471="",0,AN471*VLOOKUP(AC471,Resource!$B$2:$AE$465,8,FALSE))),0,IF(AC471="",0,AN471*VLOOKUP(AC471,Resource!$B$2:$AE$465,8,FALSE)))</f>
        <v/>
      </c>
      <c r="AP471" s="620" t="n"/>
      <c r="AQ471" s="286" t="n"/>
      <c r="AR471" s="34">
        <f>AB471</f>
        <v/>
      </c>
      <c r="AS471" s="621">
        <f>IF(ISNA(IF(AI471="",0,AR471*VLOOKUP(AI471,Resource!$B$2:$AE$465,9,FALSE))),0,IF(AI471="",0,AR471*VLOOKUP(AI471,Resource!$B$2:$AE$465,9,FALSE)))</f>
        <v/>
      </c>
      <c r="AT471" s="620" t="n"/>
      <c r="AU471" s="286" t="n"/>
      <c r="AV471" s="620">
        <f>Z471</f>
        <v/>
      </c>
      <c r="AW471" s="72" t="n"/>
      <c r="BA471" s="620" t="n"/>
      <c r="BC471" s="620">
        <f>AO471+AS471</f>
        <v/>
      </c>
      <c r="BD471" s="620">
        <f>BH471-BC471</f>
        <v/>
      </c>
      <c r="BE471" s="479">
        <f>IF(AV471=0,"        --",BD471/BH471)</f>
        <v/>
      </c>
      <c r="BF471" s="620" t="n"/>
      <c r="BG471" s="620" t="n"/>
      <c r="BH471" s="620">
        <f>Z471+BA471+BF471</f>
        <v/>
      </c>
    </row>
    <row r="472" customFormat="1" s="34">
      <c r="A472" s="618" t="n"/>
      <c r="B472" s="619" t="n"/>
      <c r="J472" s="619" t="n"/>
      <c r="U472" s="620" t="n"/>
      <c r="X472" s="620" t="n"/>
      <c r="Y472" s="620" t="n"/>
      <c r="Z472" s="620" t="n"/>
      <c r="AA472" s="34">
        <f>T472*0.2+N472*0+O472*0.3+P472*0.5+Q472*0.6+R472*1+S472*1</f>
        <v/>
      </c>
      <c r="AB472" s="34">
        <f>T472*0.2+N472*0.2+O472*0.3+P472*0.5+Q472*0.6+R472*1+S472*1</f>
        <v/>
      </c>
      <c r="AD472" s="34">
        <f>IF($AC472&gt;0,IF(VLOOKUP($AC472,Resource!$B$2:$AE$460,6,FALSE)&gt;0,VLOOKUP($AC472,Resource!$B$2:$AE$460,6,FALSE),"--INPUT--"),"")</f>
        <v/>
      </c>
      <c r="AE472" s="34">
        <f>IF($AC472&gt;0,IF(VLOOKUP($AC472,Resource!$B$2:$AE$460,25,FALSE)&gt;0,VLOOKUP($AC472,Resource!$B$2:$AE$460,25,FALSE),"--INPUT--"),"")</f>
        <v/>
      </c>
      <c r="AG472" s="619" t="n"/>
      <c r="AH472" s="619" t="n"/>
      <c r="AJ472" s="34">
        <f>IF($AI472&gt;0,IF(VLOOKUP($AI472,Resource!$B$2:$AE$460,6,FALSE)&gt;0,VLOOKUP($AI472,Resource!$B$2:$AE$460,6,FALSE),"--INPUT--"),"")</f>
        <v/>
      </c>
      <c r="AK472" s="34">
        <f>IF($AI472&gt;0,IF(VLOOKUP($AI472,Resource!$B$2:$AE$460,25,FALSE)&gt;0,VLOOKUP($AI472,Resource!$B$2:$AE$460,25,FALSE),"--INPUT--"),"")</f>
        <v/>
      </c>
      <c r="AL472" s="619" t="n"/>
      <c r="AM472" s="619" t="n"/>
      <c r="AN472" s="34">
        <f>AA472</f>
        <v/>
      </c>
      <c r="AO472" s="621">
        <f>IF(ISNA(IF(AC472="",0,AN472*VLOOKUP(AC472,Resource!$B$2:$AE$465,8,FALSE))),0,IF(AC472="",0,AN472*VLOOKUP(AC472,Resource!$B$2:$AE$465,8,FALSE)))</f>
        <v/>
      </c>
      <c r="AP472" s="620" t="n"/>
      <c r="AQ472" s="286" t="n"/>
      <c r="AR472" s="34">
        <f>AB472</f>
        <v/>
      </c>
      <c r="AS472" s="621">
        <f>IF(ISNA(IF(AI472="",0,AR472*VLOOKUP(AI472,Resource!$B$2:$AE$465,9,FALSE))),0,IF(AI472="",0,AR472*VLOOKUP(AI472,Resource!$B$2:$AE$465,9,FALSE)))</f>
        <v/>
      </c>
      <c r="AT472" s="620" t="n"/>
      <c r="AU472" s="286" t="n"/>
      <c r="AV472" s="620">
        <f>Z472</f>
        <v/>
      </c>
      <c r="AW472" s="72" t="n"/>
      <c r="BA472" s="620" t="n"/>
      <c r="BC472" s="620">
        <f>AO472+AS472</f>
        <v/>
      </c>
      <c r="BD472" s="620">
        <f>BH472-BC472</f>
        <v/>
      </c>
      <c r="BE472" s="479">
        <f>IF(AV472=0,"        --",BD472/BH472)</f>
        <v/>
      </c>
      <c r="BF472" s="620" t="n"/>
      <c r="BG472" s="620" t="n"/>
      <c r="BH472" s="620">
        <f>Z472+BA472+BF472</f>
        <v/>
      </c>
    </row>
    <row r="473" customFormat="1" s="34">
      <c r="A473" s="618" t="n"/>
      <c r="B473" s="619" t="n"/>
      <c r="J473" s="619" t="n"/>
      <c r="U473" s="620" t="n"/>
      <c r="X473" s="620" t="n"/>
      <c r="Y473" s="620" t="n"/>
      <c r="Z473" s="620" t="n"/>
      <c r="AA473" s="34">
        <f>T473*0.2+N473*0+O473*0.3+P473*0.5+Q473*0.6+R473*1+S473*1</f>
        <v/>
      </c>
      <c r="AB473" s="34">
        <f>T473*0.2+N473*0.2+O473*0.3+P473*0.5+Q473*0.6+R473*1+S473*1</f>
        <v/>
      </c>
      <c r="AD473" s="34">
        <f>IF($AC473&gt;0,IF(VLOOKUP($AC473,Resource!$B$2:$AE$460,6,FALSE)&gt;0,VLOOKUP($AC473,Resource!$B$2:$AE$460,6,FALSE),"--INPUT--"),"")</f>
        <v/>
      </c>
      <c r="AE473" s="34">
        <f>IF($AC473&gt;0,IF(VLOOKUP($AC473,Resource!$B$2:$AE$460,25,FALSE)&gt;0,VLOOKUP($AC473,Resource!$B$2:$AE$460,25,FALSE),"--INPUT--"),"")</f>
        <v/>
      </c>
      <c r="AG473" s="619" t="n"/>
      <c r="AH473" s="619" t="n"/>
      <c r="AJ473" s="34">
        <f>IF($AI473&gt;0,IF(VLOOKUP($AI473,Resource!$B$2:$AE$460,6,FALSE)&gt;0,VLOOKUP($AI473,Resource!$B$2:$AE$460,6,FALSE),"--INPUT--"),"")</f>
        <v/>
      </c>
      <c r="AK473" s="34">
        <f>IF($AI473&gt;0,IF(VLOOKUP($AI473,Resource!$B$2:$AE$460,25,FALSE)&gt;0,VLOOKUP($AI473,Resource!$B$2:$AE$460,25,FALSE),"--INPUT--"),"")</f>
        <v/>
      </c>
      <c r="AL473" s="619" t="n"/>
      <c r="AM473" s="619" t="n"/>
      <c r="AN473" s="34">
        <f>AA473</f>
        <v/>
      </c>
      <c r="AO473" s="621">
        <f>IF(ISNA(IF(AC473="",0,AN473*VLOOKUP(AC473,Resource!$B$2:$AE$465,8,FALSE))),0,IF(AC473="",0,AN473*VLOOKUP(AC473,Resource!$B$2:$AE$465,8,FALSE)))</f>
        <v/>
      </c>
      <c r="AP473" s="620" t="n"/>
      <c r="AQ473" s="286" t="n"/>
      <c r="AR473" s="34">
        <f>AB473</f>
        <v/>
      </c>
      <c r="AS473" s="621">
        <f>IF(ISNA(IF(AI473="",0,AR473*VLOOKUP(AI473,Resource!$B$2:$AE$465,9,FALSE))),0,IF(AI473="",0,AR473*VLOOKUP(AI473,Resource!$B$2:$AE$465,9,FALSE)))</f>
        <v/>
      </c>
      <c r="AT473" s="620" t="n"/>
      <c r="AU473" s="286" t="n"/>
      <c r="AV473" s="620">
        <f>Z473</f>
        <v/>
      </c>
      <c r="AW473" s="72" t="n"/>
      <c r="BA473" s="620" t="n"/>
      <c r="BC473" s="620">
        <f>AO473+AS473</f>
        <v/>
      </c>
      <c r="BD473" s="620">
        <f>BH473-BC473</f>
        <v/>
      </c>
      <c r="BE473" s="479">
        <f>IF(AV473=0,"        --",BD473/BH473)</f>
        <v/>
      </c>
      <c r="BF473" s="620" t="n"/>
      <c r="BG473" s="620" t="n"/>
      <c r="BH473" s="620">
        <f>Z473+BA473+BF473</f>
        <v/>
      </c>
    </row>
    <row r="474" customFormat="1" s="34">
      <c r="A474" s="618" t="n"/>
      <c r="B474" s="619" t="n"/>
      <c r="J474" s="619" t="n"/>
      <c r="U474" s="620" t="n"/>
      <c r="X474" s="620" t="n"/>
      <c r="Y474" s="620" t="n"/>
      <c r="Z474" s="620" t="n"/>
      <c r="AA474" s="34">
        <f>T474*0.2+N474*0+O474*0.3+P474*0.5+Q474*0.6+R474*1+S474*1</f>
        <v/>
      </c>
      <c r="AB474" s="34">
        <f>T474*0.2+N474*0.2+O474*0.3+P474*0.5+Q474*0.6+R474*1+S474*1</f>
        <v/>
      </c>
      <c r="AD474" s="34">
        <f>IF($AC474&gt;0,IF(VLOOKUP($AC474,Resource!$B$2:$AE$460,6,FALSE)&gt;0,VLOOKUP($AC474,Resource!$B$2:$AE$460,6,FALSE),"--INPUT--"),"")</f>
        <v/>
      </c>
      <c r="AE474" s="34">
        <f>IF($AC474&gt;0,IF(VLOOKUP($AC474,Resource!$B$2:$AE$460,25,FALSE)&gt;0,VLOOKUP($AC474,Resource!$B$2:$AE$460,25,FALSE),"--INPUT--"),"")</f>
        <v/>
      </c>
      <c r="AG474" s="619" t="n"/>
      <c r="AH474" s="619" t="n"/>
      <c r="AJ474" s="34">
        <f>IF($AI474&gt;0,IF(VLOOKUP($AI474,Resource!$B$2:$AE$460,6,FALSE)&gt;0,VLOOKUP($AI474,Resource!$B$2:$AE$460,6,FALSE),"--INPUT--"),"")</f>
        <v/>
      </c>
      <c r="AK474" s="34">
        <f>IF($AI474&gt;0,IF(VLOOKUP($AI474,Resource!$B$2:$AE$460,25,FALSE)&gt;0,VLOOKUP($AI474,Resource!$B$2:$AE$460,25,FALSE),"--INPUT--"),"")</f>
        <v/>
      </c>
      <c r="AL474" s="619" t="n"/>
      <c r="AM474" s="619" t="n"/>
      <c r="AN474" s="34">
        <f>AA474</f>
        <v/>
      </c>
      <c r="AO474" s="621">
        <f>IF(ISNA(IF(AC474="",0,AN474*VLOOKUP(AC474,Resource!$B$2:$AE$465,8,FALSE))),0,IF(AC474="",0,AN474*VLOOKUP(AC474,Resource!$B$2:$AE$465,8,FALSE)))</f>
        <v/>
      </c>
      <c r="AP474" s="620" t="n"/>
      <c r="AQ474" s="286" t="n"/>
      <c r="AR474" s="34">
        <f>AB474</f>
        <v/>
      </c>
      <c r="AS474" s="621">
        <f>IF(ISNA(IF(AI474="",0,AR474*VLOOKUP(AI474,Resource!$B$2:$AE$465,9,FALSE))),0,IF(AI474="",0,AR474*VLOOKUP(AI474,Resource!$B$2:$AE$465,9,FALSE)))</f>
        <v/>
      </c>
      <c r="AT474" s="620" t="n"/>
      <c r="AU474" s="286" t="n"/>
      <c r="AV474" s="620">
        <f>Z474</f>
        <v/>
      </c>
      <c r="AW474" s="72" t="n"/>
      <c r="BA474" s="620" t="n"/>
      <c r="BC474" s="620">
        <f>AO474+AS474</f>
        <v/>
      </c>
      <c r="BD474" s="620">
        <f>BH474-BC474</f>
        <v/>
      </c>
      <c r="BE474" s="479">
        <f>IF(AV474=0,"        --",BD474/BH474)</f>
        <v/>
      </c>
      <c r="BF474" s="620" t="n"/>
      <c r="BG474" s="620" t="n"/>
      <c r="BH474" s="620">
        <f>Z474+BA474+BF474</f>
        <v/>
      </c>
    </row>
    <row r="475" customFormat="1" s="34">
      <c r="A475" s="618" t="n"/>
      <c r="B475" s="619" t="n"/>
      <c r="J475" s="619" t="n"/>
      <c r="U475" s="620" t="n"/>
      <c r="X475" s="620" t="n"/>
      <c r="Y475" s="620" t="n"/>
      <c r="Z475" s="620" t="n"/>
      <c r="AA475" s="34">
        <f>T475*0.2+N475*0+O475*0.3+P475*0.5+Q475*0.6+R475*1+S475*1</f>
        <v/>
      </c>
      <c r="AB475" s="34">
        <f>T475*0.2+N475*0.2+O475*0.3+P475*0.5+Q475*0.6+R475*1+S475*1</f>
        <v/>
      </c>
      <c r="AD475" s="34">
        <f>IF($AC475&gt;0,IF(VLOOKUP($AC475,Resource!$B$2:$AE$460,6,FALSE)&gt;0,VLOOKUP($AC475,Resource!$B$2:$AE$460,6,FALSE),"--INPUT--"),"")</f>
        <v/>
      </c>
      <c r="AE475" s="34">
        <f>IF($AC475&gt;0,IF(VLOOKUP($AC475,Resource!$B$2:$AE$460,25,FALSE)&gt;0,VLOOKUP($AC475,Resource!$B$2:$AE$460,25,FALSE),"--INPUT--"),"")</f>
        <v/>
      </c>
      <c r="AG475" s="619" t="n"/>
      <c r="AH475" s="619" t="n"/>
      <c r="AJ475" s="34">
        <f>IF($AI475&gt;0,IF(VLOOKUP($AI475,Resource!$B$2:$AE$460,6,FALSE)&gt;0,VLOOKUP($AI475,Resource!$B$2:$AE$460,6,FALSE),"--INPUT--"),"")</f>
        <v/>
      </c>
      <c r="AK475" s="34">
        <f>IF($AI475&gt;0,IF(VLOOKUP($AI475,Resource!$B$2:$AE$460,25,FALSE)&gt;0,VLOOKUP($AI475,Resource!$B$2:$AE$460,25,FALSE),"--INPUT--"),"")</f>
        <v/>
      </c>
      <c r="AL475" s="619" t="n"/>
      <c r="AM475" s="619" t="n"/>
      <c r="AN475" s="34">
        <f>AA475</f>
        <v/>
      </c>
      <c r="AO475" s="621">
        <f>IF(ISNA(IF(AC475="",0,AN475*VLOOKUP(AC475,Resource!$B$2:$AE$465,8,FALSE))),0,IF(AC475="",0,AN475*VLOOKUP(AC475,Resource!$B$2:$AE$465,8,FALSE)))</f>
        <v/>
      </c>
      <c r="AP475" s="620" t="n"/>
      <c r="AQ475" s="286" t="n"/>
      <c r="AR475" s="34">
        <f>AB475</f>
        <v/>
      </c>
      <c r="AS475" s="621">
        <f>IF(ISNA(IF(AI475="",0,AR475*VLOOKUP(AI475,Resource!$B$2:$AE$465,9,FALSE))),0,IF(AI475="",0,AR475*VLOOKUP(AI475,Resource!$B$2:$AE$465,9,FALSE)))</f>
        <v/>
      </c>
      <c r="AT475" s="620" t="n"/>
      <c r="AU475" s="286" t="n"/>
      <c r="AV475" s="620">
        <f>Z475</f>
        <v/>
      </c>
      <c r="AW475" s="72" t="n"/>
      <c r="BA475" s="620" t="n"/>
      <c r="BC475" s="620">
        <f>AO475+AS475</f>
        <v/>
      </c>
      <c r="BD475" s="620">
        <f>BH475-BC475</f>
        <v/>
      </c>
      <c r="BE475" s="479">
        <f>IF(AV475=0,"        --",BD475/BH475)</f>
        <v/>
      </c>
      <c r="BF475" s="620" t="n"/>
      <c r="BG475" s="620" t="n"/>
      <c r="BH475" s="620">
        <f>Z475+BA475+BF475</f>
        <v/>
      </c>
    </row>
    <row r="476" customFormat="1" s="34">
      <c r="A476" s="618" t="n"/>
      <c r="B476" s="619" t="n"/>
      <c r="J476" s="619" t="n"/>
      <c r="U476" s="620" t="n"/>
      <c r="X476" s="620" t="n"/>
      <c r="Y476" s="620" t="n"/>
      <c r="Z476" s="620" t="n"/>
      <c r="AA476" s="34">
        <f>T476*0.2+N476*0+O476*0.3+P476*0.5+Q476*0.6+R476*1+S476*1</f>
        <v/>
      </c>
      <c r="AB476" s="34">
        <f>T476*0.2+N476*0.2+O476*0.3+P476*0.5+Q476*0.6+R476*1+S476*1</f>
        <v/>
      </c>
      <c r="AD476" s="34">
        <f>IF($AC476&gt;0,IF(VLOOKUP($AC476,Resource!$B$2:$AE$460,6,FALSE)&gt;0,VLOOKUP($AC476,Resource!$B$2:$AE$460,6,FALSE),"--INPUT--"),"")</f>
        <v/>
      </c>
      <c r="AE476" s="34">
        <f>IF($AC476&gt;0,IF(VLOOKUP($AC476,Resource!$B$2:$AE$460,25,FALSE)&gt;0,VLOOKUP($AC476,Resource!$B$2:$AE$460,25,FALSE),"--INPUT--"),"")</f>
        <v/>
      </c>
      <c r="AG476" s="619" t="n"/>
      <c r="AH476" s="619" t="n"/>
      <c r="AJ476" s="34">
        <f>IF($AI476&gt;0,IF(VLOOKUP($AI476,Resource!$B$2:$AE$460,6,FALSE)&gt;0,VLOOKUP($AI476,Resource!$B$2:$AE$460,6,FALSE),"--INPUT--"),"")</f>
        <v/>
      </c>
      <c r="AK476" s="34">
        <f>IF($AI476&gt;0,IF(VLOOKUP($AI476,Resource!$B$2:$AE$460,25,FALSE)&gt;0,VLOOKUP($AI476,Resource!$B$2:$AE$460,25,FALSE),"--INPUT--"),"")</f>
        <v/>
      </c>
      <c r="AL476" s="619" t="n"/>
      <c r="AM476" s="619" t="n"/>
      <c r="AN476" s="34">
        <f>AA476</f>
        <v/>
      </c>
      <c r="AO476" s="621">
        <f>IF(ISNA(IF(AC476="",0,AN476*VLOOKUP(AC476,Resource!$B$2:$AE$465,8,FALSE))),0,IF(AC476="",0,AN476*VLOOKUP(AC476,Resource!$B$2:$AE$465,8,FALSE)))</f>
        <v/>
      </c>
      <c r="AP476" s="620" t="n"/>
      <c r="AQ476" s="286" t="n"/>
      <c r="AR476" s="34">
        <f>AB476</f>
        <v/>
      </c>
      <c r="AS476" s="621">
        <f>IF(ISNA(IF(AI476="",0,AR476*VLOOKUP(AI476,Resource!$B$2:$AE$465,9,FALSE))),0,IF(AI476="",0,AR476*VLOOKUP(AI476,Resource!$B$2:$AE$465,9,FALSE)))</f>
        <v/>
      </c>
      <c r="AT476" s="620" t="n"/>
      <c r="AU476" s="286" t="n"/>
      <c r="AV476" s="620">
        <f>Z476</f>
        <v/>
      </c>
      <c r="AW476" s="72" t="n"/>
      <c r="BA476" s="620" t="n"/>
      <c r="BC476" s="620">
        <f>AO476+AS476</f>
        <v/>
      </c>
      <c r="BD476" s="620">
        <f>BH476-BC476</f>
        <v/>
      </c>
      <c r="BE476" s="479">
        <f>IF(AV476=0,"        --",BD476/BH476)</f>
        <v/>
      </c>
      <c r="BF476" s="620" t="n"/>
      <c r="BG476" s="620" t="n"/>
      <c r="BH476" s="620">
        <f>Z476+BA476+BF476</f>
        <v/>
      </c>
    </row>
    <row r="477" customFormat="1" s="34">
      <c r="A477" s="618" t="n"/>
      <c r="B477" s="619" t="n"/>
      <c r="J477" s="619" t="n"/>
      <c r="U477" s="620" t="n"/>
      <c r="X477" s="620" t="n"/>
      <c r="Y477" s="620" t="n"/>
      <c r="Z477" s="620" t="n"/>
      <c r="AA477" s="34">
        <f>T477*0.2+N477*0+O477*0.3+P477*0.5+Q477*0.6+R477*1+S477*1</f>
        <v/>
      </c>
      <c r="AB477" s="34">
        <f>T477*0.2+N477*0.2+O477*0.3+P477*0.5+Q477*0.6+R477*1+S477*1</f>
        <v/>
      </c>
      <c r="AD477" s="34">
        <f>IF($AC477&gt;0,IF(VLOOKUP($AC477,Resource!$B$2:$AE$460,6,FALSE)&gt;0,VLOOKUP($AC477,Resource!$B$2:$AE$460,6,FALSE),"--INPUT--"),"")</f>
        <v/>
      </c>
      <c r="AE477" s="34">
        <f>IF($AC477&gt;0,IF(VLOOKUP($AC477,Resource!$B$2:$AE$460,25,FALSE)&gt;0,VLOOKUP($AC477,Resource!$B$2:$AE$460,25,FALSE),"--INPUT--"),"")</f>
        <v/>
      </c>
      <c r="AG477" s="619" t="n"/>
      <c r="AH477" s="619" t="n"/>
      <c r="AJ477" s="34">
        <f>IF($AI477&gt;0,IF(VLOOKUP($AI477,Resource!$B$2:$AE$460,6,FALSE)&gt;0,VLOOKUP($AI477,Resource!$B$2:$AE$460,6,FALSE),"--INPUT--"),"")</f>
        <v/>
      </c>
      <c r="AK477" s="34">
        <f>IF($AI477&gt;0,IF(VLOOKUP($AI477,Resource!$B$2:$AE$460,25,FALSE)&gt;0,VLOOKUP($AI477,Resource!$B$2:$AE$460,25,FALSE),"--INPUT--"),"")</f>
        <v/>
      </c>
      <c r="AL477" s="619" t="n"/>
      <c r="AM477" s="619" t="n"/>
      <c r="AN477" s="34">
        <f>AA477</f>
        <v/>
      </c>
      <c r="AO477" s="621">
        <f>IF(ISNA(IF(AC477="",0,AN477*VLOOKUP(AC477,Resource!$B$2:$AE$465,8,FALSE))),0,IF(AC477="",0,AN477*VLOOKUP(AC477,Resource!$B$2:$AE$465,8,FALSE)))</f>
        <v/>
      </c>
      <c r="AP477" s="620" t="n"/>
      <c r="AQ477" s="286" t="n"/>
      <c r="AR477" s="34">
        <f>AB477</f>
        <v/>
      </c>
      <c r="AS477" s="621">
        <f>IF(ISNA(IF(AI477="",0,AR477*VLOOKUP(AI477,Resource!$B$2:$AE$465,9,FALSE))),0,IF(AI477="",0,AR477*VLOOKUP(AI477,Resource!$B$2:$AE$465,9,FALSE)))</f>
        <v/>
      </c>
      <c r="AT477" s="620" t="n"/>
      <c r="AU477" s="286" t="n"/>
      <c r="AV477" s="620">
        <f>Z477</f>
        <v/>
      </c>
      <c r="AW477" s="72" t="n"/>
      <c r="BA477" s="620" t="n"/>
      <c r="BC477" s="620">
        <f>AO477+AS477</f>
        <v/>
      </c>
      <c r="BD477" s="620">
        <f>BH477-BC477</f>
        <v/>
      </c>
      <c r="BE477" s="479">
        <f>IF(AV477=0,"        --",BD477/BH477)</f>
        <v/>
      </c>
      <c r="BF477" s="620" t="n"/>
      <c r="BG477" s="620" t="n"/>
      <c r="BH477" s="620">
        <f>Z477+BA477+BF477</f>
        <v/>
      </c>
    </row>
    <row r="478" customFormat="1" s="34">
      <c r="A478" s="618" t="n"/>
      <c r="B478" s="619" t="n"/>
      <c r="J478" s="619" t="n"/>
      <c r="U478" s="620" t="n"/>
      <c r="X478" s="620" t="n"/>
      <c r="Y478" s="620" t="n"/>
      <c r="Z478" s="620" t="n"/>
      <c r="AA478" s="34">
        <f>T478*0.2+N478*0+O478*0.3+P478*0.5+Q478*0.6+R478*1+S478*1</f>
        <v/>
      </c>
      <c r="AB478" s="34">
        <f>T478*0.2+N478*0.2+O478*0.3+P478*0.5+Q478*0.6+R478*1+S478*1</f>
        <v/>
      </c>
      <c r="AD478" s="34">
        <f>IF($AC478&gt;0,IF(VLOOKUP($AC478,Resource!$B$2:$AE$460,6,FALSE)&gt;0,VLOOKUP($AC478,Resource!$B$2:$AE$460,6,FALSE),"--INPUT--"),"")</f>
        <v/>
      </c>
      <c r="AE478" s="34">
        <f>IF($AC478&gt;0,IF(VLOOKUP($AC478,Resource!$B$2:$AE$460,25,FALSE)&gt;0,VLOOKUP($AC478,Resource!$B$2:$AE$460,25,FALSE),"--INPUT--"),"")</f>
        <v/>
      </c>
      <c r="AG478" s="619" t="n"/>
      <c r="AH478" s="619" t="n"/>
      <c r="AJ478" s="34">
        <f>IF($AI478&gt;0,IF(VLOOKUP($AI478,Resource!$B$2:$AE$460,6,FALSE)&gt;0,VLOOKUP($AI478,Resource!$B$2:$AE$460,6,FALSE),"--INPUT--"),"")</f>
        <v/>
      </c>
      <c r="AK478" s="34">
        <f>IF($AI478&gt;0,IF(VLOOKUP($AI478,Resource!$B$2:$AE$460,25,FALSE)&gt;0,VLOOKUP($AI478,Resource!$B$2:$AE$460,25,FALSE),"--INPUT--"),"")</f>
        <v/>
      </c>
      <c r="AL478" s="619" t="n"/>
      <c r="AM478" s="619" t="n"/>
      <c r="AN478" s="34">
        <f>AA478</f>
        <v/>
      </c>
      <c r="AO478" s="621">
        <f>IF(ISNA(IF(AC478="",0,AN478*VLOOKUP(AC478,Resource!$B$2:$AE$465,8,FALSE))),0,IF(AC478="",0,AN478*VLOOKUP(AC478,Resource!$B$2:$AE$465,8,FALSE)))</f>
        <v/>
      </c>
      <c r="AP478" s="620" t="n"/>
      <c r="AQ478" s="286" t="n"/>
      <c r="AR478" s="34">
        <f>AB478</f>
        <v/>
      </c>
      <c r="AS478" s="621">
        <f>IF(ISNA(IF(AI478="",0,AR478*VLOOKUP(AI478,Resource!$B$2:$AE$465,9,FALSE))),0,IF(AI478="",0,AR478*VLOOKUP(AI478,Resource!$B$2:$AE$465,9,FALSE)))</f>
        <v/>
      </c>
      <c r="AT478" s="620" t="n"/>
      <c r="AU478" s="286" t="n"/>
      <c r="AV478" s="620">
        <f>Z478</f>
        <v/>
      </c>
      <c r="AW478" s="72" t="n"/>
      <c r="BA478" s="620" t="n"/>
      <c r="BC478" s="620">
        <f>AO478+AS478</f>
        <v/>
      </c>
      <c r="BD478" s="620">
        <f>BH478-BC478</f>
        <v/>
      </c>
      <c r="BE478" s="479">
        <f>IF(AV478=0,"        --",BD478/BH478)</f>
        <v/>
      </c>
      <c r="BF478" s="620" t="n"/>
      <c r="BG478" s="620" t="n"/>
      <c r="BH478" s="620">
        <f>Z478+BA478+BF478</f>
        <v/>
      </c>
    </row>
    <row r="479" customFormat="1" s="34">
      <c r="A479" s="618" t="n"/>
      <c r="B479" s="619" t="n"/>
      <c r="J479" s="619" t="n"/>
      <c r="U479" s="620" t="n"/>
      <c r="X479" s="620" t="n"/>
      <c r="Y479" s="620" t="n"/>
      <c r="Z479" s="620" t="n"/>
      <c r="AA479" s="34">
        <f>T479*0.2+N479*0+O479*0.3+P479*0.5+Q479*0.6+R479*1+S479*1</f>
        <v/>
      </c>
      <c r="AB479" s="34">
        <f>T479*0.2+N479*0.2+O479*0.3+P479*0.5+Q479*0.6+R479*1+S479*1</f>
        <v/>
      </c>
      <c r="AD479" s="34">
        <f>IF($AC479&gt;0,IF(VLOOKUP($AC479,Resource!$B$2:$AE$460,6,FALSE)&gt;0,VLOOKUP($AC479,Resource!$B$2:$AE$460,6,FALSE),"--INPUT--"),"")</f>
        <v/>
      </c>
      <c r="AE479" s="34">
        <f>IF($AC479&gt;0,IF(VLOOKUP($AC479,Resource!$B$2:$AE$460,25,FALSE)&gt;0,VLOOKUP($AC479,Resource!$B$2:$AE$460,25,FALSE),"--INPUT--"),"")</f>
        <v/>
      </c>
      <c r="AG479" s="619" t="n"/>
      <c r="AH479" s="619" t="n"/>
      <c r="AJ479" s="34">
        <f>IF($AI479&gt;0,IF(VLOOKUP($AI479,Resource!$B$2:$AE$460,6,FALSE)&gt;0,VLOOKUP($AI479,Resource!$B$2:$AE$460,6,FALSE),"--INPUT--"),"")</f>
        <v/>
      </c>
      <c r="AK479" s="34">
        <f>IF($AI479&gt;0,IF(VLOOKUP($AI479,Resource!$B$2:$AE$460,25,FALSE)&gt;0,VLOOKUP($AI479,Resource!$B$2:$AE$460,25,FALSE),"--INPUT--"),"")</f>
        <v/>
      </c>
      <c r="AL479" s="619" t="n"/>
      <c r="AM479" s="619" t="n"/>
      <c r="AN479" s="34">
        <f>AA479</f>
        <v/>
      </c>
      <c r="AO479" s="621">
        <f>IF(ISNA(IF(AC479="",0,AN479*VLOOKUP(AC479,Resource!$B$2:$AE$465,8,FALSE))),0,IF(AC479="",0,AN479*VLOOKUP(AC479,Resource!$B$2:$AE$465,8,FALSE)))</f>
        <v/>
      </c>
      <c r="AP479" s="620" t="n"/>
      <c r="AQ479" s="286" t="n"/>
      <c r="AR479" s="34">
        <f>AB479</f>
        <v/>
      </c>
      <c r="AS479" s="621">
        <f>IF(ISNA(IF(AI479="",0,AR479*VLOOKUP(AI479,Resource!$B$2:$AE$465,9,FALSE))),0,IF(AI479="",0,AR479*VLOOKUP(AI479,Resource!$B$2:$AE$465,9,FALSE)))</f>
        <v/>
      </c>
      <c r="AT479" s="620" t="n"/>
      <c r="AU479" s="286" t="n"/>
      <c r="AV479" s="620">
        <f>Z479</f>
        <v/>
      </c>
      <c r="AW479" s="72" t="n"/>
      <c r="BA479" s="620" t="n"/>
      <c r="BC479" s="620">
        <f>AO479+AS479</f>
        <v/>
      </c>
      <c r="BD479" s="620">
        <f>BH479-BC479</f>
        <v/>
      </c>
      <c r="BE479" s="479">
        <f>IF(AV479=0,"        --",BD479/BH479)</f>
        <v/>
      </c>
      <c r="BF479" s="620" t="n"/>
      <c r="BG479" s="620" t="n"/>
      <c r="BH479" s="620">
        <f>Z479+BA479+BF479</f>
        <v/>
      </c>
    </row>
    <row r="480" customFormat="1" s="34">
      <c r="A480" s="618" t="n"/>
      <c r="B480" s="619" t="n"/>
      <c r="J480" s="619" t="n"/>
      <c r="U480" s="620" t="n"/>
      <c r="X480" s="620" t="n"/>
      <c r="Y480" s="620" t="n"/>
      <c r="Z480" s="620" t="n"/>
      <c r="AA480" s="34">
        <f>T480*0.2+N480*0+O480*0.3+P480*0.5+Q480*0.6+R480*1+S480*1</f>
        <v/>
      </c>
      <c r="AB480" s="34">
        <f>T480*0.2+N480*0.2+O480*0.3+P480*0.5+Q480*0.6+R480*1+S480*1</f>
        <v/>
      </c>
      <c r="AD480" s="34">
        <f>IF($AC480&gt;0,IF(VLOOKUP($AC480,Resource!$B$2:$AE$460,6,FALSE)&gt;0,VLOOKUP($AC480,Resource!$B$2:$AE$460,6,FALSE),"--INPUT--"),"")</f>
        <v/>
      </c>
      <c r="AE480" s="34">
        <f>IF($AC480&gt;0,IF(VLOOKUP($AC480,Resource!$B$2:$AE$460,25,FALSE)&gt;0,VLOOKUP($AC480,Resource!$B$2:$AE$460,25,FALSE),"--INPUT--"),"")</f>
        <v/>
      </c>
      <c r="AG480" s="619" t="n"/>
      <c r="AH480" s="619" t="n"/>
      <c r="AJ480" s="34">
        <f>IF($AI480&gt;0,IF(VLOOKUP($AI480,Resource!$B$2:$AE$460,6,FALSE)&gt;0,VLOOKUP($AI480,Resource!$B$2:$AE$460,6,FALSE),"--INPUT--"),"")</f>
        <v/>
      </c>
      <c r="AK480" s="34">
        <f>IF($AI480&gt;0,IF(VLOOKUP($AI480,Resource!$B$2:$AE$460,25,FALSE)&gt;0,VLOOKUP($AI480,Resource!$B$2:$AE$460,25,FALSE),"--INPUT--"),"")</f>
        <v/>
      </c>
      <c r="AL480" s="619" t="n"/>
      <c r="AM480" s="619" t="n"/>
      <c r="AN480" s="34">
        <f>AA480</f>
        <v/>
      </c>
      <c r="AO480" s="621">
        <f>IF(ISNA(IF(AC480="",0,AN480*VLOOKUP(AC480,Resource!$B$2:$AE$465,8,FALSE))),0,IF(AC480="",0,AN480*VLOOKUP(AC480,Resource!$B$2:$AE$465,8,FALSE)))</f>
        <v/>
      </c>
      <c r="AP480" s="620" t="n"/>
      <c r="AQ480" s="286" t="n"/>
      <c r="AR480" s="34">
        <f>AB480</f>
        <v/>
      </c>
      <c r="AS480" s="621">
        <f>IF(ISNA(IF(AI480="",0,AR480*VLOOKUP(AI480,Resource!$B$2:$AE$465,9,FALSE))),0,IF(AI480="",0,AR480*VLOOKUP(AI480,Resource!$B$2:$AE$465,9,FALSE)))</f>
        <v/>
      </c>
      <c r="AT480" s="620" t="n"/>
      <c r="AU480" s="286" t="n"/>
      <c r="AV480" s="620">
        <f>Z480</f>
        <v/>
      </c>
      <c r="AW480" s="72" t="n"/>
      <c r="BA480" s="620" t="n"/>
      <c r="BC480" s="620">
        <f>AO480+AS480</f>
        <v/>
      </c>
      <c r="BD480" s="620">
        <f>BH480-BC480</f>
        <v/>
      </c>
      <c r="BE480" s="479">
        <f>IF(AV480=0,"        --",BD480/BH480)</f>
        <v/>
      </c>
      <c r="BF480" s="620" t="n"/>
      <c r="BG480" s="620" t="n"/>
      <c r="BH480" s="620">
        <f>Z480+BA480+BF480</f>
        <v/>
      </c>
    </row>
    <row r="481" customFormat="1" s="34">
      <c r="A481" s="618" t="n"/>
      <c r="B481" s="619" t="n"/>
      <c r="J481" s="619" t="n"/>
      <c r="U481" s="620" t="n"/>
      <c r="X481" s="620" t="n"/>
      <c r="Y481" s="620" t="n"/>
      <c r="Z481" s="620" t="n"/>
      <c r="AA481" s="34">
        <f>T481*0.2+N481*0+O481*0.3+P481*0.5+Q481*0.6+R481*1+S481*1</f>
        <v/>
      </c>
      <c r="AB481" s="34">
        <f>T481*0.2+N481*0.2+O481*0.3+P481*0.5+Q481*0.6+R481*1+S481*1</f>
        <v/>
      </c>
      <c r="AD481" s="34">
        <f>IF($AC481&gt;0,IF(VLOOKUP($AC481,Resource!$B$2:$AE$460,6,FALSE)&gt;0,VLOOKUP($AC481,Resource!$B$2:$AE$460,6,FALSE),"--INPUT--"),"")</f>
        <v/>
      </c>
      <c r="AE481" s="34">
        <f>IF($AC481&gt;0,IF(VLOOKUP($AC481,Resource!$B$2:$AE$460,25,FALSE)&gt;0,VLOOKUP($AC481,Resource!$B$2:$AE$460,25,FALSE),"--INPUT--"),"")</f>
        <v/>
      </c>
      <c r="AG481" s="619" t="n"/>
      <c r="AH481" s="619" t="n"/>
      <c r="AJ481" s="34">
        <f>IF($AI481&gt;0,IF(VLOOKUP($AI481,Resource!$B$2:$AE$460,6,FALSE)&gt;0,VLOOKUP($AI481,Resource!$B$2:$AE$460,6,FALSE),"--INPUT--"),"")</f>
        <v/>
      </c>
      <c r="AK481" s="34">
        <f>IF($AI481&gt;0,IF(VLOOKUP($AI481,Resource!$B$2:$AE$460,25,FALSE)&gt;0,VLOOKUP($AI481,Resource!$B$2:$AE$460,25,FALSE),"--INPUT--"),"")</f>
        <v/>
      </c>
      <c r="AL481" s="619" t="n"/>
      <c r="AM481" s="619" t="n"/>
      <c r="AN481" s="34">
        <f>AA481</f>
        <v/>
      </c>
      <c r="AO481" s="621">
        <f>IF(ISNA(IF(AC481="",0,AN481*VLOOKUP(AC481,Resource!$B$2:$AE$465,8,FALSE))),0,IF(AC481="",0,AN481*VLOOKUP(AC481,Resource!$B$2:$AE$465,8,FALSE)))</f>
        <v/>
      </c>
      <c r="AP481" s="620" t="n"/>
      <c r="AQ481" s="286" t="n"/>
      <c r="AR481" s="34">
        <f>AB481</f>
        <v/>
      </c>
      <c r="AS481" s="621">
        <f>IF(ISNA(IF(AI481="",0,AR481*VLOOKUP(AI481,Resource!$B$2:$AE$465,9,FALSE))),0,IF(AI481="",0,AR481*VLOOKUP(AI481,Resource!$B$2:$AE$465,9,FALSE)))</f>
        <v/>
      </c>
      <c r="AT481" s="620" t="n"/>
      <c r="AU481" s="286" t="n"/>
      <c r="AV481" s="620">
        <f>Z481</f>
        <v/>
      </c>
      <c r="AW481" s="72" t="n"/>
      <c r="BA481" s="620" t="n"/>
      <c r="BC481" s="620">
        <f>AO481+AS481</f>
        <v/>
      </c>
      <c r="BD481" s="620">
        <f>BH481-BC481</f>
        <v/>
      </c>
      <c r="BE481" s="479">
        <f>IF(AV481=0,"        --",BD481/BH481)</f>
        <v/>
      </c>
      <c r="BF481" s="620" t="n"/>
      <c r="BG481" s="620" t="n"/>
      <c r="BH481" s="620">
        <f>Z481+BA481+BF481</f>
        <v/>
      </c>
    </row>
    <row r="482" customFormat="1" s="34">
      <c r="A482" s="618" t="n"/>
      <c r="B482" s="619" t="n"/>
      <c r="J482" s="619" t="n"/>
      <c r="U482" s="620" t="n"/>
      <c r="X482" s="620" t="n"/>
      <c r="Y482" s="620" t="n"/>
      <c r="Z482" s="620" t="n"/>
      <c r="AA482" s="34">
        <f>T482*0.2+N482*0+O482*0.3+P482*0.5+Q482*0.6+R482*1+S482*1</f>
        <v/>
      </c>
      <c r="AB482" s="34">
        <f>T482*0.2+N482*0.2+O482*0.3+P482*0.5+Q482*0.6+R482*1+S482*1</f>
        <v/>
      </c>
      <c r="AD482" s="34">
        <f>IF($AC482&gt;0,IF(VLOOKUP($AC482,Resource!$B$2:$AE$460,6,FALSE)&gt;0,VLOOKUP($AC482,Resource!$B$2:$AE$460,6,FALSE),"--INPUT--"),"")</f>
        <v/>
      </c>
      <c r="AE482" s="34">
        <f>IF($AC482&gt;0,IF(VLOOKUP($AC482,Resource!$B$2:$AE$460,25,FALSE)&gt;0,VLOOKUP($AC482,Resource!$B$2:$AE$460,25,FALSE),"--INPUT--"),"")</f>
        <v/>
      </c>
      <c r="AG482" s="619" t="n"/>
      <c r="AH482" s="619" t="n"/>
      <c r="AJ482" s="34">
        <f>IF($AI482&gt;0,IF(VLOOKUP($AI482,Resource!$B$2:$AE$460,6,FALSE)&gt;0,VLOOKUP($AI482,Resource!$B$2:$AE$460,6,FALSE),"--INPUT--"),"")</f>
        <v/>
      </c>
      <c r="AK482" s="34">
        <f>IF($AI482&gt;0,IF(VLOOKUP($AI482,Resource!$B$2:$AE$460,25,FALSE)&gt;0,VLOOKUP($AI482,Resource!$B$2:$AE$460,25,FALSE),"--INPUT--"),"")</f>
        <v/>
      </c>
      <c r="AL482" s="619" t="n"/>
      <c r="AM482" s="619" t="n"/>
      <c r="AN482" s="34">
        <f>AA482</f>
        <v/>
      </c>
      <c r="AO482" s="621">
        <f>IF(ISNA(IF(AC482="",0,AN482*VLOOKUP(AC482,Resource!$B$2:$AE$465,8,FALSE))),0,IF(AC482="",0,AN482*VLOOKUP(AC482,Resource!$B$2:$AE$465,8,FALSE)))</f>
        <v/>
      </c>
      <c r="AP482" s="620" t="n"/>
      <c r="AQ482" s="286" t="n"/>
      <c r="AR482" s="34">
        <f>AB482</f>
        <v/>
      </c>
      <c r="AS482" s="621">
        <f>IF(ISNA(IF(AI482="",0,AR482*VLOOKUP(AI482,Resource!$B$2:$AE$465,9,FALSE))),0,IF(AI482="",0,AR482*VLOOKUP(AI482,Resource!$B$2:$AE$465,9,FALSE)))</f>
        <v/>
      </c>
      <c r="AT482" s="620" t="n"/>
      <c r="AU482" s="286" t="n"/>
      <c r="AV482" s="620">
        <f>Z482</f>
        <v/>
      </c>
      <c r="AW482" s="72" t="n"/>
      <c r="BA482" s="620" t="n"/>
      <c r="BC482" s="620">
        <f>AO482+AS482</f>
        <v/>
      </c>
      <c r="BD482" s="620">
        <f>BH482-BC482</f>
        <v/>
      </c>
      <c r="BE482" s="479">
        <f>IF(AV482=0,"        --",BD482/BH482)</f>
        <v/>
      </c>
      <c r="BF482" s="620" t="n"/>
      <c r="BG482" s="620" t="n"/>
      <c r="BH482" s="620">
        <f>Z482+BA482+BF482</f>
        <v/>
      </c>
    </row>
    <row r="483" customFormat="1" s="34">
      <c r="A483" s="618" t="n"/>
      <c r="B483" s="619" t="n"/>
      <c r="J483" s="619" t="n"/>
      <c r="U483" s="620" t="n"/>
      <c r="X483" s="620" t="n"/>
      <c r="Y483" s="620" t="n"/>
      <c r="Z483" s="620" t="n"/>
      <c r="AA483" s="34">
        <f>T483*0.2+N483*0+O483*0.3+P483*0.5+Q483*0.6+R483*1+S483*1</f>
        <v/>
      </c>
      <c r="AB483" s="34">
        <f>T483*0.2+N483*0.2+O483*0.3+P483*0.5+Q483*0.6+R483*1+S483*1</f>
        <v/>
      </c>
      <c r="AD483" s="34">
        <f>IF($AC483&gt;0,IF(VLOOKUP($AC483,Resource!$B$2:$AE$460,6,FALSE)&gt;0,VLOOKUP($AC483,Resource!$B$2:$AE$460,6,FALSE),"--INPUT--"),"")</f>
        <v/>
      </c>
      <c r="AE483" s="34">
        <f>IF($AC483&gt;0,IF(VLOOKUP($AC483,Resource!$B$2:$AE$460,25,FALSE)&gt;0,VLOOKUP($AC483,Resource!$B$2:$AE$460,25,FALSE),"--INPUT--"),"")</f>
        <v/>
      </c>
      <c r="AG483" s="619" t="n"/>
      <c r="AH483" s="619" t="n"/>
      <c r="AJ483" s="34">
        <f>IF($AI483&gt;0,IF(VLOOKUP($AI483,Resource!$B$2:$AE$460,6,FALSE)&gt;0,VLOOKUP($AI483,Resource!$B$2:$AE$460,6,FALSE),"--INPUT--"),"")</f>
        <v/>
      </c>
      <c r="AK483" s="34">
        <f>IF($AI483&gt;0,IF(VLOOKUP($AI483,Resource!$B$2:$AE$460,25,FALSE)&gt;0,VLOOKUP($AI483,Resource!$B$2:$AE$460,25,FALSE),"--INPUT--"),"")</f>
        <v/>
      </c>
      <c r="AL483" s="619" t="n"/>
      <c r="AM483" s="619" t="n"/>
      <c r="AN483" s="34">
        <f>AA483</f>
        <v/>
      </c>
      <c r="AO483" s="621">
        <f>IF(ISNA(IF(AC483="",0,AN483*VLOOKUP(AC483,Resource!$B$2:$AE$465,8,FALSE))),0,IF(AC483="",0,AN483*VLOOKUP(AC483,Resource!$B$2:$AE$465,8,FALSE)))</f>
        <v/>
      </c>
      <c r="AP483" s="620" t="n"/>
      <c r="AQ483" s="286" t="n"/>
      <c r="AR483" s="34">
        <f>AB483</f>
        <v/>
      </c>
      <c r="AS483" s="621">
        <f>IF(ISNA(IF(AI483="",0,AR483*VLOOKUP(AI483,Resource!$B$2:$AE$465,9,FALSE))),0,IF(AI483="",0,AR483*VLOOKUP(AI483,Resource!$B$2:$AE$465,9,FALSE)))</f>
        <v/>
      </c>
      <c r="AT483" s="620" t="n"/>
      <c r="AU483" s="286" t="n"/>
      <c r="AV483" s="620">
        <f>Z483</f>
        <v/>
      </c>
      <c r="AW483" s="72" t="n"/>
      <c r="BA483" s="620" t="n"/>
      <c r="BC483" s="620">
        <f>AO483+AS483</f>
        <v/>
      </c>
      <c r="BD483" s="620">
        <f>BH483-BC483</f>
        <v/>
      </c>
      <c r="BE483" s="479">
        <f>IF(AV483=0,"        --",BD483/BH483)</f>
        <v/>
      </c>
      <c r="BF483" s="620" t="n"/>
      <c r="BG483" s="620" t="n"/>
      <c r="BH483" s="620">
        <f>Z483+BA483+BF483</f>
        <v/>
      </c>
    </row>
    <row r="484" customFormat="1" s="34">
      <c r="A484" s="618" t="n"/>
      <c r="B484" s="619" t="n"/>
      <c r="J484" s="619" t="n"/>
      <c r="U484" s="620" t="n"/>
      <c r="X484" s="620" t="n"/>
      <c r="Y484" s="620" t="n"/>
      <c r="Z484" s="620" t="n"/>
      <c r="AA484" s="34">
        <f>T484*0.2+N484*0+O484*0.3+P484*0.5+Q484*0.6+R484*1+S484*1</f>
        <v/>
      </c>
      <c r="AB484" s="34">
        <f>T484*0.2+N484*0.2+O484*0.3+P484*0.5+Q484*0.6+R484*1+S484*1</f>
        <v/>
      </c>
      <c r="AD484" s="34">
        <f>IF($AC484&gt;0,IF(VLOOKUP($AC484,Resource!$B$2:$AE$460,6,FALSE)&gt;0,VLOOKUP($AC484,Resource!$B$2:$AE$460,6,FALSE),"--INPUT--"),"")</f>
        <v/>
      </c>
      <c r="AE484" s="34">
        <f>IF($AC484&gt;0,IF(VLOOKUP($AC484,Resource!$B$2:$AE$460,25,FALSE)&gt;0,VLOOKUP($AC484,Resource!$B$2:$AE$460,25,FALSE),"--INPUT--"),"")</f>
        <v/>
      </c>
      <c r="AG484" s="619" t="n"/>
      <c r="AH484" s="619" t="n"/>
      <c r="AJ484" s="34">
        <f>IF($AI484&gt;0,IF(VLOOKUP($AI484,Resource!$B$2:$AE$460,6,FALSE)&gt;0,VLOOKUP($AI484,Resource!$B$2:$AE$460,6,FALSE),"--INPUT--"),"")</f>
        <v/>
      </c>
      <c r="AK484" s="34">
        <f>IF($AI484&gt;0,IF(VLOOKUP($AI484,Resource!$B$2:$AE$460,25,FALSE)&gt;0,VLOOKUP($AI484,Resource!$B$2:$AE$460,25,FALSE),"--INPUT--"),"")</f>
        <v/>
      </c>
      <c r="AL484" s="619" t="n"/>
      <c r="AM484" s="619" t="n"/>
      <c r="AN484" s="34">
        <f>AA484</f>
        <v/>
      </c>
      <c r="AO484" s="621">
        <f>IF(ISNA(IF(AC484="",0,AN484*VLOOKUP(AC484,Resource!$B$2:$AE$465,8,FALSE))),0,IF(AC484="",0,AN484*VLOOKUP(AC484,Resource!$B$2:$AE$465,8,FALSE)))</f>
        <v/>
      </c>
      <c r="AP484" s="620" t="n"/>
      <c r="AQ484" s="286" t="n"/>
      <c r="AR484" s="34">
        <f>AB484</f>
        <v/>
      </c>
      <c r="AS484" s="621">
        <f>IF(ISNA(IF(AI484="",0,AR484*VLOOKUP(AI484,Resource!$B$2:$AE$465,9,FALSE))),0,IF(AI484="",0,AR484*VLOOKUP(AI484,Resource!$B$2:$AE$465,9,FALSE)))</f>
        <v/>
      </c>
      <c r="AT484" s="620" t="n"/>
      <c r="AU484" s="286" t="n"/>
      <c r="AV484" s="620">
        <f>Z484</f>
        <v/>
      </c>
      <c r="AW484" s="72" t="n"/>
      <c r="BA484" s="620" t="n"/>
      <c r="BC484" s="620">
        <f>AO484+AS484</f>
        <v/>
      </c>
      <c r="BD484" s="620">
        <f>BH484-BC484</f>
        <v/>
      </c>
      <c r="BE484" s="479">
        <f>IF(AV484=0,"        --",BD484/BH484)</f>
        <v/>
      </c>
      <c r="BF484" s="620" t="n"/>
      <c r="BG484" s="620" t="n"/>
      <c r="BH484" s="620">
        <f>Z484+BA484+BF484</f>
        <v/>
      </c>
    </row>
    <row r="485" customFormat="1" s="34">
      <c r="A485" s="618" t="n"/>
      <c r="B485" s="619" t="n"/>
      <c r="J485" s="619" t="n"/>
      <c r="U485" s="620" t="n"/>
      <c r="X485" s="620" t="n"/>
      <c r="Y485" s="620" t="n"/>
      <c r="Z485" s="620" t="n"/>
      <c r="AA485" s="34">
        <f>T485*0.2+N485*0+O485*0.3+P485*0.5+Q485*0.6+R485*1+S485*1</f>
        <v/>
      </c>
      <c r="AB485" s="34">
        <f>T485*0.2+N485*0.2+O485*0.3+P485*0.5+Q485*0.6+R485*1+S485*1</f>
        <v/>
      </c>
      <c r="AD485" s="34">
        <f>IF($AC485&gt;0,IF(VLOOKUP($AC485,Resource!$B$2:$AE$460,6,FALSE)&gt;0,VLOOKUP($AC485,Resource!$B$2:$AE$460,6,FALSE),"--INPUT--"),"")</f>
        <v/>
      </c>
      <c r="AE485" s="34">
        <f>IF($AC485&gt;0,IF(VLOOKUP($AC485,Resource!$B$2:$AE$460,25,FALSE)&gt;0,VLOOKUP($AC485,Resource!$B$2:$AE$460,25,FALSE),"--INPUT--"),"")</f>
        <v/>
      </c>
      <c r="AG485" s="619" t="n"/>
      <c r="AH485" s="619" t="n"/>
      <c r="AJ485" s="34">
        <f>IF($AI485&gt;0,IF(VLOOKUP($AI485,Resource!$B$2:$AE$460,6,FALSE)&gt;0,VLOOKUP($AI485,Resource!$B$2:$AE$460,6,FALSE),"--INPUT--"),"")</f>
        <v/>
      </c>
      <c r="AK485" s="34">
        <f>IF($AI485&gt;0,IF(VLOOKUP($AI485,Resource!$B$2:$AE$460,25,FALSE)&gt;0,VLOOKUP($AI485,Resource!$B$2:$AE$460,25,FALSE),"--INPUT--"),"")</f>
        <v/>
      </c>
      <c r="AL485" s="619" t="n"/>
      <c r="AM485" s="619" t="n"/>
      <c r="AN485" s="34">
        <f>AA485</f>
        <v/>
      </c>
      <c r="AO485" s="621">
        <f>IF(ISNA(IF(AC485="",0,AN485*VLOOKUP(AC485,Resource!$B$2:$AE$465,8,FALSE))),0,IF(AC485="",0,AN485*VLOOKUP(AC485,Resource!$B$2:$AE$465,8,FALSE)))</f>
        <v/>
      </c>
      <c r="AP485" s="620" t="n"/>
      <c r="AQ485" s="286" t="n"/>
      <c r="AR485" s="34">
        <f>AB485</f>
        <v/>
      </c>
      <c r="AS485" s="621">
        <f>IF(ISNA(IF(AI485="",0,AR485*VLOOKUP(AI485,Resource!$B$2:$AE$465,9,FALSE))),0,IF(AI485="",0,AR485*VLOOKUP(AI485,Resource!$B$2:$AE$465,9,FALSE)))</f>
        <v/>
      </c>
      <c r="AT485" s="620" t="n"/>
      <c r="AU485" s="286" t="n"/>
      <c r="AV485" s="620">
        <f>Z485</f>
        <v/>
      </c>
      <c r="AW485" s="72" t="n"/>
      <c r="BA485" s="620" t="n"/>
      <c r="BC485" s="620">
        <f>AO485+AS485</f>
        <v/>
      </c>
      <c r="BD485" s="620">
        <f>BH485-BC485</f>
        <v/>
      </c>
      <c r="BE485" s="479">
        <f>IF(AV485=0,"        --",BD485/BH485)</f>
        <v/>
      </c>
      <c r="BF485" s="620" t="n"/>
      <c r="BG485" s="620" t="n"/>
      <c r="BH485" s="620">
        <f>Z485+BA485+BF485</f>
        <v/>
      </c>
    </row>
    <row r="486" customFormat="1" s="34">
      <c r="A486" s="618" t="n"/>
      <c r="B486" s="619" t="n"/>
      <c r="J486" s="619" t="n"/>
      <c r="U486" s="620" t="n"/>
      <c r="X486" s="620" t="n"/>
      <c r="Y486" s="620" t="n"/>
      <c r="Z486" s="620" t="n"/>
      <c r="AA486" s="34">
        <f>T486*0.2+N486*0+O486*0.3+P486*0.5+Q486*0.6+R486*1+S486*1</f>
        <v/>
      </c>
      <c r="AB486" s="34">
        <f>T486*0.2+N486*0.2+O486*0.3+P486*0.5+Q486*0.6+R486*1+S486*1</f>
        <v/>
      </c>
      <c r="AD486" s="34">
        <f>IF($AC486&gt;0,IF(VLOOKUP($AC486,Resource!$B$2:$AE$460,6,FALSE)&gt;0,VLOOKUP($AC486,Resource!$B$2:$AE$460,6,FALSE),"--INPUT--"),"")</f>
        <v/>
      </c>
      <c r="AE486" s="34">
        <f>IF($AC486&gt;0,IF(VLOOKUP($AC486,Resource!$B$2:$AE$460,25,FALSE)&gt;0,VLOOKUP($AC486,Resource!$B$2:$AE$460,25,FALSE),"--INPUT--"),"")</f>
        <v/>
      </c>
      <c r="AG486" s="619" t="n"/>
      <c r="AH486" s="619" t="n"/>
      <c r="AJ486" s="34">
        <f>IF($AI486&gt;0,IF(VLOOKUP($AI486,Resource!$B$2:$AE$460,6,FALSE)&gt;0,VLOOKUP($AI486,Resource!$B$2:$AE$460,6,FALSE),"--INPUT--"),"")</f>
        <v/>
      </c>
      <c r="AK486" s="34">
        <f>IF($AI486&gt;0,IF(VLOOKUP($AI486,Resource!$B$2:$AE$460,25,FALSE)&gt;0,VLOOKUP($AI486,Resource!$B$2:$AE$460,25,FALSE),"--INPUT--"),"")</f>
        <v/>
      </c>
      <c r="AL486" s="619" t="n"/>
      <c r="AM486" s="619" t="n"/>
      <c r="AN486" s="34">
        <f>AA486</f>
        <v/>
      </c>
      <c r="AO486" s="621">
        <f>IF(ISNA(IF(AC486="",0,AN486*VLOOKUP(AC486,Resource!$B$2:$AE$465,8,FALSE))),0,IF(AC486="",0,AN486*VLOOKUP(AC486,Resource!$B$2:$AE$465,8,FALSE)))</f>
        <v/>
      </c>
      <c r="AP486" s="620" t="n"/>
      <c r="AQ486" s="286" t="n"/>
      <c r="AR486" s="34">
        <f>AB486</f>
        <v/>
      </c>
      <c r="AS486" s="621">
        <f>IF(ISNA(IF(AI486="",0,AR486*VLOOKUP(AI486,Resource!$B$2:$AE$465,9,FALSE))),0,IF(AI486="",0,AR486*VLOOKUP(AI486,Resource!$B$2:$AE$465,9,FALSE)))</f>
        <v/>
      </c>
      <c r="AT486" s="620" t="n"/>
      <c r="AU486" s="286" t="n"/>
      <c r="AV486" s="620">
        <f>Z486</f>
        <v/>
      </c>
      <c r="AW486" s="72" t="n"/>
      <c r="BA486" s="620" t="n"/>
      <c r="BC486" s="620">
        <f>AO486+AS486</f>
        <v/>
      </c>
      <c r="BD486" s="620">
        <f>BH486-BC486</f>
        <v/>
      </c>
      <c r="BE486" s="479">
        <f>IF(AV486=0,"        --",BD486/BH486)</f>
        <v/>
      </c>
      <c r="BF486" s="620" t="n"/>
      <c r="BG486" s="620" t="n"/>
      <c r="BH486" s="620">
        <f>Z486+BA486+BF486</f>
        <v/>
      </c>
    </row>
    <row r="487" customFormat="1" s="34">
      <c r="A487" s="618" t="n"/>
      <c r="B487" s="619" t="n"/>
      <c r="J487" s="619" t="n"/>
      <c r="U487" s="620" t="n"/>
      <c r="X487" s="620" t="n"/>
      <c r="Y487" s="620" t="n"/>
      <c r="Z487" s="620" t="n"/>
      <c r="AA487" s="34">
        <f>T487*0.2+N487*0+O487*0.3+P487*0.5+Q487*0.6+R487*1+S487*1</f>
        <v/>
      </c>
      <c r="AB487" s="34">
        <f>T487*0.2+N487*0.2+O487*0.3+P487*0.5+Q487*0.6+R487*1+S487*1</f>
        <v/>
      </c>
      <c r="AD487" s="34">
        <f>IF($AC487&gt;0,IF(VLOOKUP($AC487,Resource!$B$2:$AE$460,6,FALSE)&gt;0,VLOOKUP($AC487,Resource!$B$2:$AE$460,6,FALSE),"--INPUT--"),"")</f>
        <v/>
      </c>
      <c r="AE487" s="34">
        <f>IF($AC487&gt;0,IF(VLOOKUP($AC487,Resource!$B$2:$AE$460,25,FALSE)&gt;0,VLOOKUP($AC487,Resource!$B$2:$AE$460,25,FALSE),"--INPUT--"),"")</f>
        <v/>
      </c>
      <c r="AG487" s="619" t="n"/>
      <c r="AH487" s="619" t="n"/>
      <c r="AJ487" s="34">
        <f>IF($AI487&gt;0,IF(VLOOKUP($AI487,Resource!$B$2:$AE$460,6,FALSE)&gt;0,VLOOKUP($AI487,Resource!$B$2:$AE$460,6,FALSE),"--INPUT--"),"")</f>
        <v/>
      </c>
      <c r="AK487" s="34">
        <f>IF($AI487&gt;0,IF(VLOOKUP($AI487,Resource!$B$2:$AE$460,25,FALSE)&gt;0,VLOOKUP($AI487,Resource!$B$2:$AE$460,25,FALSE),"--INPUT--"),"")</f>
        <v/>
      </c>
      <c r="AL487" s="619" t="n"/>
      <c r="AM487" s="619" t="n"/>
      <c r="AN487" s="34">
        <f>AA487</f>
        <v/>
      </c>
      <c r="AO487" s="621">
        <f>IF(ISNA(IF(AC487="",0,AN487*VLOOKUP(AC487,Resource!$B$2:$AE$465,8,FALSE))),0,IF(AC487="",0,AN487*VLOOKUP(AC487,Resource!$B$2:$AE$465,8,FALSE)))</f>
        <v/>
      </c>
      <c r="AP487" s="620" t="n"/>
      <c r="AQ487" s="286" t="n"/>
      <c r="AR487" s="34">
        <f>AB487</f>
        <v/>
      </c>
      <c r="AS487" s="621">
        <f>IF(ISNA(IF(AI487="",0,AR487*VLOOKUP(AI487,Resource!$B$2:$AE$465,9,FALSE))),0,IF(AI487="",0,AR487*VLOOKUP(AI487,Resource!$B$2:$AE$465,9,FALSE)))</f>
        <v/>
      </c>
      <c r="AT487" s="620" t="n"/>
      <c r="AU487" s="286" t="n"/>
      <c r="AV487" s="620">
        <f>Z487</f>
        <v/>
      </c>
      <c r="AW487" s="72" t="n"/>
      <c r="BA487" s="620" t="n"/>
      <c r="BC487" s="620">
        <f>AO487+AS487</f>
        <v/>
      </c>
      <c r="BD487" s="620">
        <f>BH487-BC487</f>
        <v/>
      </c>
      <c r="BE487" s="479">
        <f>IF(AV487=0,"        --",BD487/BH487)</f>
        <v/>
      </c>
      <c r="BF487" s="620" t="n"/>
      <c r="BG487" s="620" t="n"/>
      <c r="BH487" s="620">
        <f>Z487+BA487+BF487</f>
        <v/>
      </c>
    </row>
    <row r="488" customFormat="1" s="34">
      <c r="A488" s="618" t="n"/>
      <c r="B488" s="619" t="n"/>
      <c r="J488" s="619" t="n"/>
      <c r="U488" s="620" t="n"/>
      <c r="X488" s="620" t="n"/>
      <c r="Y488" s="620" t="n"/>
      <c r="Z488" s="620" t="n"/>
      <c r="AA488" s="34">
        <f>T488*0.2+N488*0+O488*0.3+P488*0.5+Q488*0.6+R488*1+S488*1</f>
        <v/>
      </c>
      <c r="AB488" s="34">
        <f>T488*0.2+N488*0.2+O488*0.3+P488*0.5+Q488*0.6+R488*1+S488*1</f>
        <v/>
      </c>
      <c r="AD488" s="34">
        <f>IF($AC488&gt;0,IF(VLOOKUP($AC488,Resource!$B$2:$AE$460,6,FALSE)&gt;0,VLOOKUP($AC488,Resource!$B$2:$AE$460,6,FALSE),"--INPUT--"),"")</f>
        <v/>
      </c>
      <c r="AE488" s="34">
        <f>IF($AC488&gt;0,IF(VLOOKUP($AC488,Resource!$B$2:$AE$460,25,FALSE)&gt;0,VLOOKUP($AC488,Resource!$B$2:$AE$460,25,FALSE),"--INPUT--"),"")</f>
        <v/>
      </c>
      <c r="AG488" s="619" t="n"/>
      <c r="AH488" s="619" t="n"/>
      <c r="AJ488" s="34">
        <f>IF($AI488&gt;0,IF(VLOOKUP($AI488,Resource!$B$2:$AE$460,6,FALSE)&gt;0,VLOOKUP($AI488,Resource!$B$2:$AE$460,6,FALSE),"--INPUT--"),"")</f>
        <v/>
      </c>
      <c r="AK488" s="34">
        <f>IF($AI488&gt;0,IF(VLOOKUP($AI488,Resource!$B$2:$AE$460,25,FALSE)&gt;0,VLOOKUP($AI488,Resource!$B$2:$AE$460,25,FALSE),"--INPUT--"),"")</f>
        <v/>
      </c>
      <c r="AL488" s="619" t="n"/>
      <c r="AM488" s="619" t="n"/>
      <c r="AN488" s="34">
        <f>AA488</f>
        <v/>
      </c>
      <c r="AO488" s="621">
        <f>IF(ISNA(IF(AC488="",0,AN488*VLOOKUP(AC488,Resource!$B$2:$AE$465,8,FALSE))),0,IF(AC488="",0,AN488*VLOOKUP(AC488,Resource!$B$2:$AE$465,8,FALSE)))</f>
        <v/>
      </c>
      <c r="AP488" s="620" t="n"/>
      <c r="AQ488" s="286" t="n"/>
      <c r="AR488" s="34">
        <f>AB488</f>
        <v/>
      </c>
      <c r="AS488" s="621">
        <f>IF(ISNA(IF(AI488="",0,AR488*VLOOKUP(AI488,Resource!$B$2:$AE$465,9,FALSE))),0,IF(AI488="",0,AR488*VLOOKUP(AI488,Resource!$B$2:$AE$465,9,FALSE)))</f>
        <v/>
      </c>
      <c r="AT488" s="620" t="n"/>
      <c r="AU488" s="286" t="n"/>
      <c r="AV488" s="620">
        <f>Z488</f>
        <v/>
      </c>
      <c r="AW488" s="72" t="n"/>
      <c r="BA488" s="620" t="n"/>
      <c r="BC488" s="620">
        <f>AO488+AS488</f>
        <v/>
      </c>
      <c r="BD488" s="620">
        <f>BH488-BC488</f>
        <v/>
      </c>
      <c r="BE488" s="479">
        <f>IF(AV488=0,"        --",BD488/BH488)</f>
        <v/>
      </c>
      <c r="BF488" s="620" t="n"/>
      <c r="BG488" s="620" t="n"/>
      <c r="BH488" s="620">
        <f>Z488+BA488+BF488</f>
        <v/>
      </c>
    </row>
    <row r="489" customFormat="1" s="34">
      <c r="A489" s="618" t="n"/>
      <c r="B489" s="619" t="n"/>
      <c r="J489" s="619" t="n"/>
      <c r="U489" s="620" t="n"/>
      <c r="X489" s="620" t="n"/>
      <c r="Y489" s="620" t="n"/>
      <c r="Z489" s="620" t="n"/>
      <c r="AA489" s="34">
        <f>T489*0.2+N489*0+O489*0.3+P489*0.5+Q489*0.6+R489*1+S489*1</f>
        <v/>
      </c>
      <c r="AB489" s="34">
        <f>T489*0.2+N489*0.2+O489*0.3+P489*0.5+Q489*0.6+R489*1+S489*1</f>
        <v/>
      </c>
      <c r="AD489" s="34">
        <f>IF($AC489&gt;0,IF(VLOOKUP($AC489,Resource!$B$2:$AE$460,6,FALSE)&gt;0,VLOOKUP($AC489,Resource!$B$2:$AE$460,6,FALSE),"--INPUT--"),"")</f>
        <v/>
      </c>
      <c r="AE489" s="34">
        <f>IF($AC489&gt;0,IF(VLOOKUP($AC489,Resource!$B$2:$AE$460,25,FALSE)&gt;0,VLOOKUP($AC489,Resource!$B$2:$AE$460,25,FALSE),"--INPUT--"),"")</f>
        <v/>
      </c>
      <c r="AG489" s="619" t="n"/>
      <c r="AH489" s="619" t="n"/>
      <c r="AJ489" s="34">
        <f>IF($AI489&gt;0,IF(VLOOKUP($AI489,Resource!$B$2:$AE$460,6,FALSE)&gt;0,VLOOKUP($AI489,Resource!$B$2:$AE$460,6,FALSE),"--INPUT--"),"")</f>
        <v/>
      </c>
      <c r="AK489" s="34">
        <f>IF($AI489&gt;0,IF(VLOOKUP($AI489,Resource!$B$2:$AE$460,25,FALSE)&gt;0,VLOOKUP($AI489,Resource!$B$2:$AE$460,25,FALSE),"--INPUT--"),"")</f>
        <v/>
      </c>
      <c r="AL489" s="619" t="n"/>
      <c r="AM489" s="619" t="n"/>
      <c r="AN489" s="34">
        <f>AA489</f>
        <v/>
      </c>
      <c r="AO489" s="621">
        <f>IF(ISNA(IF(AC489="",0,AN489*VLOOKUP(AC489,Resource!$B$2:$AE$465,8,FALSE))),0,IF(AC489="",0,AN489*VLOOKUP(AC489,Resource!$B$2:$AE$465,8,FALSE)))</f>
        <v/>
      </c>
      <c r="AP489" s="620" t="n"/>
      <c r="AQ489" s="286" t="n"/>
      <c r="AR489" s="34">
        <f>AB489</f>
        <v/>
      </c>
      <c r="AS489" s="621">
        <f>IF(ISNA(IF(AI489="",0,AR489*VLOOKUP(AI489,Resource!$B$2:$AE$465,9,FALSE))),0,IF(AI489="",0,AR489*VLOOKUP(AI489,Resource!$B$2:$AE$465,9,FALSE)))</f>
        <v/>
      </c>
      <c r="AT489" s="620" t="n"/>
      <c r="AU489" s="286" t="n"/>
      <c r="AV489" s="620">
        <f>Z489</f>
        <v/>
      </c>
      <c r="AW489" s="72" t="n"/>
      <c r="BA489" s="620" t="n"/>
      <c r="BC489" s="620">
        <f>AO489+AS489</f>
        <v/>
      </c>
      <c r="BD489" s="620">
        <f>BH489-BC489</f>
        <v/>
      </c>
      <c r="BE489" s="479">
        <f>IF(AV489=0,"        --",BD489/BH489)</f>
        <v/>
      </c>
      <c r="BF489" s="620" t="n"/>
      <c r="BG489" s="620" t="n"/>
      <c r="BH489" s="620">
        <f>Z489+BA489+BF489</f>
        <v/>
      </c>
    </row>
    <row r="490" customFormat="1" s="34">
      <c r="A490" s="618" t="n"/>
      <c r="B490" s="619" t="n"/>
      <c r="J490" s="619" t="n"/>
      <c r="U490" s="620" t="n"/>
      <c r="X490" s="620" t="n"/>
      <c r="Y490" s="620" t="n"/>
      <c r="Z490" s="620" t="n"/>
      <c r="AA490" s="34">
        <f>T490*0.2+N490*0+O490*0.3+P490*0.5+Q490*0.6+R490*1+S490*1</f>
        <v/>
      </c>
      <c r="AB490" s="34">
        <f>T490*0.2+N490*0.2+O490*0.3+P490*0.5+Q490*0.6+R490*1+S490*1</f>
        <v/>
      </c>
      <c r="AD490" s="34">
        <f>IF($AC490&gt;0,IF(VLOOKUP($AC490,Resource!$B$2:$AE$460,6,FALSE)&gt;0,VLOOKUP($AC490,Resource!$B$2:$AE$460,6,FALSE),"--INPUT--"),"")</f>
        <v/>
      </c>
      <c r="AE490" s="34">
        <f>IF($AC490&gt;0,IF(VLOOKUP($AC490,Resource!$B$2:$AE$460,25,FALSE)&gt;0,VLOOKUP($AC490,Resource!$B$2:$AE$460,25,FALSE),"--INPUT--"),"")</f>
        <v/>
      </c>
      <c r="AG490" s="619" t="n"/>
      <c r="AH490" s="619" t="n"/>
      <c r="AJ490" s="34">
        <f>IF($AI490&gt;0,IF(VLOOKUP($AI490,Resource!$B$2:$AE$460,6,FALSE)&gt;0,VLOOKUP($AI490,Resource!$B$2:$AE$460,6,FALSE),"--INPUT--"),"")</f>
        <v/>
      </c>
      <c r="AK490" s="34">
        <f>IF($AI490&gt;0,IF(VLOOKUP($AI490,Resource!$B$2:$AE$460,25,FALSE)&gt;0,VLOOKUP($AI490,Resource!$B$2:$AE$460,25,FALSE),"--INPUT--"),"")</f>
        <v/>
      </c>
      <c r="AL490" s="619" t="n"/>
      <c r="AM490" s="619" t="n"/>
      <c r="AN490" s="34">
        <f>AA490</f>
        <v/>
      </c>
      <c r="AO490" s="621">
        <f>IF(ISNA(IF(AC490="",0,AN490*VLOOKUP(AC490,Resource!$B$2:$AE$465,8,FALSE))),0,IF(AC490="",0,AN490*VLOOKUP(AC490,Resource!$B$2:$AE$465,8,FALSE)))</f>
        <v/>
      </c>
      <c r="AP490" s="620" t="n"/>
      <c r="AQ490" s="286" t="n"/>
      <c r="AR490" s="34">
        <f>AB490</f>
        <v/>
      </c>
      <c r="AS490" s="621">
        <f>IF(ISNA(IF(AI490="",0,AR490*VLOOKUP(AI490,Resource!$B$2:$AE$465,9,FALSE))),0,IF(AI490="",0,AR490*VLOOKUP(AI490,Resource!$B$2:$AE$465,9,FALSE)))</f>
        <v/>
      </c>
      <c r="AT490" s="620" t="n"/>
      <c r="AU490" s="286" t="n"/>
      <c r="AV490" s="620">
        <f>Z490</f>
        <v/>
      </c>
      <c r="AW490" s="72" t="n"/>
      <c r="BA490" s="620" t="n"/>
      <c r="BC490" s="620">
        <f>AO490+AS490</f>
        <v/>
      </c>
      <c r="BD490" s="620">
        <f>BH490-BC490</f>
        <v/>
      </c>
      <c r="BE490" s="479">
        <f>IF(AV490=0,"        --",BD490/BH490)</f>
        <v/>
      </c>
      <c r="BF490" s="620" t="n"/>
      <c r="BG490" s="620" t="n"/>
      <c r="BH490" s="620">
        <f>Z490+BA490+BF490</f>
        <v/>
      </c>
    </row>
    <row r="491" customFormat="1" s="34">
      <c r="A491" s="618" t="n"/>
      <c r="B491" s="619" t="n"/>
      <c r="J491" s="619" t="n"/>
      <c r="U491" s="620" t="n"/>
      <c r="X491" s="620" t="n"/>
      <c r="Y491" s="620" t="n"/>
      <c r="Z491" s="620" t="n"/>
      <c r="AA491" s="34">
        <f>T491*0.2+N491*0+O491*0.3+P491*0.5+Q491*0.6+R491*1+S491*1</f>
        <v/>
      </c>
      <c r="AB491" s="34">
        <f>T491*0.2+N491*0.2+O491*0.3+P491*0.5+Q491*0.6+R491*1+S491*1</f>
        <v/>
      </c>
      <c r="AD491" s="34">
        <f>IF($AC491&gt;0,IF(VLOOKUP($AC491,Resource!$B$2:$AE$460,6,FALSE)&gt;0,VLOOKUP($AC491,Resource!$B$2:$AE$460,6,FALSE),"--INPUT--"),"")</f>
        <v/>
      </c>
      <c r="AE491" s="34">
        <f>IF($AC491&gt;0,IF(VLOOKUP($AC491,Resource!$B$2:$AE$460,25,FALSE)&gt;0,VLOOKUP($AC491,Resource!$B$2:$AE$460,25,FALSE),"--INPUT--"),"")</f>
        <v/>
      </c>
      <c r="AG491" s="619" t="n"/>
      <c r="AH491" s="619" t="n"/>
      <c r="AJ491" s="34">
        <f>IF($AI491&gt;0,IF(VLOOKUP($AI491,Resource!$B$2:$AE$460,6,FALSE)&gt;0,VLOOKUP($AI491,Resource!$B$2:$AE$460,6,FALSE),"--INPUT--"),"")</f>
        <v/>
      </c>
      <c r="AK491" s="34">
        <f>IF($AI491&gt;0,IF(VLOOKUP($AI491,Resource!$B$2:$AE$460,25,FALSE)&gt;0,VLOOKUP($AI491,Resource!$B$2:$AE$460,25,FALSE),"--INPUT--"),"")</f>
        <v/>
      </c>
      <c r="AL491" s="619" t="n"/>
      <c r="AM491" s="619" t="n"/>
      <c r="AN491" s="34">
        <f>AA491</f>
        <v/>
      </c>
      <c r="AO491" s="621">
        <f>IF(ISNA(IF(AC491="",0,AN491*VLOOKUP(AC491,Resource!$B$2:$AE$465,8,FALSE))),0,IF(AC491="",0,AN491*VLOOKUP(AC491,Resource!$B$2:$AE$465,8,FALSE)))</f>
        <v/>
      </c>
      <c r="AP491" s="620" t="n"/>
      <c r="AQ491" s="286" t="n"/>
      <c r="AR491" s="34">
        <f>AB491</f>
        <v/>
      </c>
      <c r="AS491" s="621">
        <f>IF(ISNA(IF(AI491="",0,AR491*VLOOKUP(AI491,Resource!$B$2:$AE$465,9,FALSE))),0,IF(AI491="",0,AR491*VLOOKUP(AI491,Resource!$B$2:$AE$465,9,FALSE)))</f>
        <v/>
      </c>
      <c r="AT491" s="620" t="n"/>
      <c r="AU491" s="286" t="n"/>
      <c r="AV491" s="620">
        <f>Z491</f>
        <v/>
      </c>
      <c r="AW491" s="72" t="n"/>
      <c r="BA491" s="620" t="n"/>
      <c r="BC491" s="620">
        <f>AO491+AS491</f>
        <v/>
      </c>
      <c r="BD491" s="620">
        <f>BH491-BC491</f>
        <v/>
      </c>
      <c r="BE491" s="479">
        <f>IF(AV491=0,"        --",BD491/BH491)</f>
        <v/>
      </c>
      <c r="BF491" s="620" t="n"/>
      <c r="BG491" s="620" t="n"/>
      <c r="BH491" s="620">
        <f>Z491+BA491+BF491</f>
        <v/>
      </c>
    </row>
    <row r="492" customFormat="1" s="34">
      <c r="A492" s="618" t="n"/>
      <c r="B492" s="619" t="n"/>
      <c r="J492" s="619" t="n"/>
      <c r="U492" s="620" t="n"/>
      <c r="X492" s="620" t="n"/>
      <c r="Y492" s="620" t="n"/>
      <c r="Z492" s="620" t="n"/>
      <c r="AA492" s="34">
        <f>T492*0.2+N492*0+O492*0.3+P492*0.5+Q492*0.6+R492*1+S492*1</f>
        <v/>
      </c>
      <c r="AB492" s="34">
        <f>T492*0.2+N492*0.2+O492*0.3+P492*0.5+Q492*0.6+R492*1+S492*1</f>
        <v/>
      </c>
      <c r="AD492" s="34">
        <f>IF($AC492&gt;0,IF(VLOOKUP($AC492,Resource!$B$2:$AE$460,6,FALSE)&gt;0,VLOOKUP($AC492,Resource!$B$2:$AE$460,6,FALSE),"--INPUT--"),"")</f>
        <v/>
      </c>
      <c r="AE492" s="34">
        <f>IF($AC492&gt;0,IF(VLOOKUP($AC492,Resource!$B$2:$AE$460,25,FALSE)&gt;0,VLOOKUP($AC492,Resource!$B$2:$AE$460,25,FALSE),"--INPUT--"),"")</f>
        <v/>
      </c>
      <c r="AG492" s="619" t="n"/>
      <c r="AH492" s="619" t="n"/>
      <c r="AJ492" s="34">
        <f>IF($AI492&gt;0,IF(VLOOKUP($AI492,Resource!$B$2:$AE$460,6,FALSE)&gt;0,VLOOKUP($AI492,Resource!$B$2:$AE$460,6,FALSE),"--INPUT--"),"")</f>
        <v/>
      </c>
      <c r="AK492" s="34">
        <f>IF($AI492&gt;0,IF(VLOOKUP($AI492,Resource!$B$2:$AE$460,25,FALSE)&gt;0,VLOOKUP($AI492,Resource!$B$2:$AE$460,25,FALSE),"--INPUT--"),"")</f>
        <v/>
      </c>
      <c r="AL492" s="619" t="n"/>
      <c r="AM492" s="619" t="n"/>
      <c r="AN492" s="34">
        <f>AA492</f>
        <v/>
      </c>
      <c r="AO492" s="621">
        <f>IF(ISNA(IF(AC492="",0,AN492*VLOOKUP(AC492,Resource!$B$2:$AE$465,8,FALSE))),0,IF(AC492="",0,AN492*VLOOKUP(AC492,Resource!$B$2:$AE$465,8,FALSE)))</f>
        <v/>
      </c>
      <c r="AP492" s="620" t="n"/>
      <c r="AQ492" s="286" t="n"/>
      <c r="AR492" s="34">
        <f>AB492</f>
        <v/>
      </c>
      <c r="AS492" s="621">
        <f>IF(ISNA(IF(AI492="",0,AR492*VLOOKUP(AI492,Resource!$B$2:$AE$465,9,FALSE))),0,IF(AI492="",0,AR492*VLOOKUP(AI492,Resource!$B$2:$AE$465,9,FALSE)))</f>
        <v/>
      </c>
      <c r="AT492" s="620" t="n"/>
      <c r="AU492" s="286" t="n"/>
      <c r="AV492" s="620">
        <f>Z492</f>
        <v/>
      </c>
      <c r="AW492" s="72" t="n"/>
      <c r="BA492" s="620" t="n"/>
      <c r="BC492" s="620">
        <f>AO492+AS492</f>
        <v/>
      </c>
      <c r="BD492" s="620">
        <f>BH492-BC492</f>
        <v/>
      </c>
      <c r="BE492" s="479">
        <f>IF(AV492=0,"        --",BD492/BH492)</f>
        <v/>
      </c>
      <c r="BF492" s="620" t="n"/>
      <c r="BG492" s="620" t="n"/>
      <c r="BH492" s="620">
        <f>Z492+BA492+BF492</f>
        <v/>
      </c>
    </row>
    <row r="493" customFormat="1" s="34">
      <c r="A493" s="618" t="n"/>
      <c r="B493" s="619" t="n"/>
      <c r="J493" s="619" t="n"/>
      <c r="U493" s="620" t="n"/>
      <c r="X493" s="620" t="n"/>
      <c r="Y493" s="620" t="n"/>
      <c r="Z493" s="620" t="n"/>
      <c r="AA493" s="34">
        <f>T493*0.2+N493*0+O493*0.3+P493*0.5+Q493*0.6+R493*1+S493*1</f>
        <v/>
      </c>
      <c r="AB493" s="34">
        <f>T493*0.2+N493*0.2+O493*0.3+P493*0.5+Q493*0.6+R493*1+S493*1</f>
        <v/>
      </c>
      <c r="AD493" s="34">
        <f>IF($AC493&gt;0,IF(VLOOKUP($AC493,Resource!$B$2:$AE$460,6,FALSE)&gt;0,VLOOKUP($AC493,Resource!$B$2:$AE$460,6,FALSE),"--INPUT--"),"")</f>
        <v/>
      </c>
      <c r="AE493" s="34">
        <f>IF($AC493&gt;0,IF(VLOOKUP($AC493,Resource!$B$2:$AE$460,25,FALSE)&gt;0,VLOOKUP($AC493,Resource!$B$2:$AE$460,25,FALSE),"--INPUT--"),"")</f>
        <v/>
      </c>
      <c r="AG493" s="619" t="n"/>
      <c r="AH493" s="619" t="n"/>
      <c r="AJ493" s="34">
        <f>IF($AI493&gt;0,IF(VLOOKUP($AI493,Resource!$B$2:$AE$460,6,FALSE)&gt;0,VLOOKUP($AI493,Resource!$B$2:$AE$460,6,FALSE),"--INPUT--"),"")</f>
        <v/>
      </c>
      <c r="AK493" s="34">
        <f>IF($AI493&gt;0,IF(VLOOKUP($AI493,Resource!$B$2:$AE$460,25,FALSE)&gt;0,VLOOKUP($AI493,Resource!$B$2:$AE$460,25,FALSE),"--INPUT--"),"")</f>
        <v/>
      </c>
      <c r="AL493" s="619" t="n"/>
      <c r="AM493" s="619" t="n"/>
      <c r="AN493" s="34">
        <f>AA493</f>
        <v/>
      </c>
      <c r="AO493" s="621">
        <f>IF(ISNA(IF(AC493="",0,AN493*VLOOKUP(AC493,Resource!$B$2:$AE$465,8,FALSE))),0,IF(AC493="",0,AN493*VLOOKUP(AC493,Resource!$B$2:$AE$465,8,FALSE)))</f>
        <v/>
      </c>
      <c r="AP493" s="620" t="n"/>
      <c r="AQ493" s="286" t="n"/>
      <c r="AR493" s="34">
        <f>AB493</f>
        <v/>
      </c>
      <c r="AS493" s="621">
        <f>IF(ISNA(IF(AI493="",0,AR493*VLOOKUP(AI493,Resource!$B$2:$AE$465,9,FALSE))),0,IF(AI493="",0,AR493*VLOOKUP(AI493,Resource!$B$2:$AE$465,9,FALSE)))</f>
        <v/>
      </c>
      <c r="AT493" s="620" t="n"/>
      <c r="AU493" s="286" t="n"/>
      <c r="AV493" s="620">
        <f>Z493</f>
        <v/>
      </c>
      <c r="AW493" s="72" t="n"/>
      <c r="BA493" s="620" t="n"/>
      <c r="BC493" s="620">
        <f>AO493+AS493</f>
        <v/>
      </c>
      <c r="BD493" s="620">
        <f>BH493-BC493</f>
        <v/>
      </c>
      <c r="BE493" s="479">
        <f>IF(AV493=0,"        --",BD493/BH493)</f>
        <v/>
      </c>
      <c r="BF493" s="620" t="n"/>
      <c r="BG493" s="620" t="n"/>
      <c r="BH493" s="620">
        <f>Z493+BA493+BF493</f>
        <v/>
      </c>
    </row>
    <row r="494" customFormat="1" s="34">
      <c r="A494" s="618" t="n"/>
      <c r="B494" s="619" t="n"/>
      <c r="J494" s="619" t="n"/>
      <c r="U494" s="620" t="n"/>
      <c r="X494" s="620" t="n"/>
      <c r="Y494" s="620" t="n"/>
      <c r="Z494" s="620" t="n"/>
      <c r="AA494" s="34">
        <f>T494*0.2+N494*0+O494*0.3+P494*0.5+Q494*0.6+R494*1+S494*1</f>
        <v/>
      </c>
      <c r="AB494" s="34">
        <f>T494*0.2+N494*0.2+O494*0.3+P494*0.5+Q494*0.6+R494*1+S494*1</f>
        <v/>
      </c>
      <c r="AD494" s="34">
        <f>IF($AC494&gt;0,IF(VLOOKUP($AC494,Resource!$B$2:$AE$460,6,FALSE)&gt;0,VLOOKUP($AC494,Resource!$B$2:$AE$460,6,FALSE),"--INPUT--"),"")</f>
        <v/>
      </c>
      <c r="AE494" s="34">
        <f>IF($AC494&gt;0,IF(VLOOKUP($AC494,Resource!$B$2:$AE$460,25,FALSE)&gt;0,VLOOKUP($AC494,Resource!$B$2:$AE$460,25,FALSE),"--INPUT--"),"")</f>
        <v/>
      </c>
      <c r="AG494" s="619" t="n"/>
      <c r="AH494" s="619" t="n"/>
      <c r="AJ494" s="34">
        <f>IF($AI494&gt;0,IF(VLOOKUP($AI494,Resource!$B$2:$AE$460,6,FALSE)&gt;0,VLOOKUP($AI494,Resource!$B$2:$AE$460,6,FALSE),"--INPUT--"),"")</f>
        <v/>
      </c>
      <c r="AK494" s="34">
        <f>IF($AI494&gt;0,IF(VLOOKUP($AI494,Resource!$B$2:$AE$460,25,FALSE)&gt;0,VLOOKUP($AI494,Resource!$B$2:$AE$460,25,FALSE),"--INPUT--"),"")</f>
        <v/>
      </c>
      <c r="AL494" s="619" t="n"/>
      <c r="AM494" s="619" t="n"/>
      <c r="AN494" s="34">
        <f>AA494</f>
        <v/>
      </c>
      <c r="AO494" s="621">
        <f>IF(ISNA(IF(AC494="",0,AN494*VLOOKUP(AC494,Resource!$B$2:$AE$465,8,FALSE))),0,IF(AC494="",0,AN494*VLOOKUP(AC494,Resource!$B$2:$AE$465,8,FALSE)))</f>
        <v/>
      </c>
      <c r="AP494" s="620" t="n"/>
      <c r="AQ494" s="286" t="n"/>
      <c r="AR494" s="34">
        <f>AB494</f>
        <v/>
      </c>
      <c r="AS494" s="621">
        <f>IF(ISNA(IF(AI494="",0,AR494*VLOOKUP(AI494,Resource!$B$2:$AE$465,9,FALSE))),0,IF(AI494="",0,AR494*VLOOKUP(AI494,Resource!$B$2:$AE$465,9,FALSE)))</f>
        <v/>
      </c>
      <c r="AT494" s="620" t="n"/>
      <c r="AU494" s="286" t="n"/>
      <c r="AV494" s="620">
        <f>Z494</f>
        <v/>
      </c>
      <c r="AW494" s="72" t="n"/>
      <c r="BA494" s="620" t="n"/>
      <c r="BC494" s="620">
        <f>AO494+AS494</f>
        <v/>
      </c>
      <c r="BD494" s="620">
        <f>BH494-BC494</f>
        <v/>
      </c>
      <c r="BE494" s="479">
        <f>IF(AV494=0,"        --",BD494/BH494)</f>
        <v/>
      </c>
      <c r="BF494" s="620" t="n"/>
      <c r="BG494" s="620" t="n"/>
      <c r="BH494" s="620">
        <f>Z494+BA494+BF494</f>
        <v/>
      </c>
    </row>
    <row r="495" customFormat="1" s="34">
      <c r="A495" s="618" t="n"/>
      <c r="B495" s="619" t="n"/>
      <c r="J495" s="619" t="n"/>
      <c r="U495" s="620" t="n"/>
      <c r="X495" s="620" t="n"/>
      <c r="Y495" s="620" t="n"/>
      <c r="Z495" s="620" t="n"/>
      <c r="AA495" s="34">
        <f>T495*0.2+N495*0+O495*0.3+P495*0.5+Q495*0.6+R495*1+S495*1</f>
        <v/>
      </c>
      <c r="AB495" s="34">
        <f>T495*0.2+N495*0.2+O495*0.3+P495*0.5+Q495*0.6+R495*1+S495*1</f>
        <v/>
      </c>
      <c r="AD495" s="34">
        <f>IF($AC495&gt;0,IF(VLOOKUP($AC495,Resource!$B$2:$AE$460,6,FALSE)&gt;0,VLOOKUP($AC495,Resource!$B$2:$AE$460,6,FALSE),"--INPUT--"),"")</f>
        <v/>
      </c>
      <c r="AE495" s="34">
        <f>IF($AC495&gt;0,IF(VLOOKUP($AC495,Resource!$B$2:$AE$460,25,FALSE)&gt;0,VLOOKUP($AC495,Resource!$B$2:$AE$460,25,FALSE),"--INPUT--"),"")</f>
        <v/>
      </c>
      <c r="AG495" s="619" t="n"/>
      <c r="AH495" s="619" t="n"/>
      <c r="AJ495" s="34">
        <f>IF($AI495&gt;0,IF(VLOOKUP($AI495,Resource!$B$2:$AE$460,6,FALSE)&gt;0,VLOOKUP($AI495,Resource!$B$2:$AE$460,6,FALSE),"--INPUT--"),"")</f>
        <v/>
      </c>
      <c r="AK495" s="34">
        <f>IF($AI495&gt;0,IF(VLOOKUP($AI495,Resource!$B$2:$AE$460,25,FALSE)&gt;0,VLOOKUP($AI495,Resource!$B$2:$AE$460,25,FALSE),"--INPUT--"),"")</f>
        <v/>
      </c>
      <c r="AL495" s="619" t="n"/>
      <c r="AM495" s="619" t="n"/>
      <c r="AN495" s="34">
        <f>AA495</f>
        <v/>
      </c>
      <c r="AO495" s="621">
        <f>IF(ISNA(IF(AC495="",0,AN495*VLOOKUP(AC495,Resource!$B$2:$AE$465,8,FALSE))),0,IF(AC495="",0,AN495*VLOOKUP(AC495,Resource!$B$2:$AE$465,8,FALSE)))</f>
        <v/>
      </c>
      <c r="AP495" s="620" t="n"/>
      <c r="AQ495" s="286" t="n"/>
      <c r="AR495" s="34">
        <f>AB495</f>
        <v/>
      </c>
      <c r="AS495" s="621">
        <f>IF(ISNA(IF(AI495="",0,AR495*VLOOKUP(AI495,Resource!$B$2:$AE$465,9,FALSE))),0,IF(AI495="",0,AR495*VLOOKUP(AI495,Resource!$B$2:$AE$465,9,FALSE)))</f>
        <v/>
      </c>
      <c r="AT495" s="620" t="n"/>
      <c r="AU495" s="286" t="n"/>
      <c r="AV495" s="620">
        <f>Z495</f>
        <v/>
      </c>
      <c r="AW495" s="72" t="n"/>
      <c r="BA495" s="620" t="n"/>
      <c r="BC495" s="620">
        <f>AO495+AS495</f>
        <v/>
      </c>
      <c r="BD495" s="620">
        <f>BH495-BC495</f>
        <v/>
      </c>
      <c r="BE495" s="479">
        <f>IF(AV495=0,"        --",BD495/BH495)</f>
        <v/>
      </c>
      <c r="BF495" s="620" t="n"/>
      <c r="BG495" s="620" t="n"/>
      <c r="BH495" s="620">
        <f>Z495+BA495+BF495</f>
        <v/>
      </c>
    </row>
    <row r="496" customFormat="1" s="34">
      <c r="A496" s="618" t="n"/>
      <c r="B496" s="619" t="n"/>
      <c r="J496" s="619" t="n"/>
      <c r="U496" s="620" t="n"/>
      <c r="X496" s="620" t="n"/>
      <c r="Y496" s="620" t="n"/>
      <c r="Z496" s="620" t="n"/>
      <c r="AA496" s="34">
        <f>T496*0.2+N496*0+O496*0.3+P496*0.5+Q496*0.6+R496*1+S496*1</f>
        <v/>
      </c>
      <c r="AB496" s="34">
        <f>T496*0.2+N496*0.2+O496*0.3+P496*0.5+Q496*0.6+R496*1+S496*1</f>
        <v/>
      </c>
      <c r="AD496" s="34">
        <f>IF($AC496&gt;0,IF(VLOOKUP($AC496,Resource!$B$2:$AE$460,6,FALSE)&gt;0,VLOOKUP($AC496,Resource!$B$2:$AE$460,6,FALSE),"--INPUT--"),"")</f>
        <v/>
      </c>
      <c r="AE496" s="34">
        <f>IF($AC496&gt;0,IF(VLOOKUP($AC496,Resource!$B$2:$AE$460,25,FALSE)&gt;0,VLOOKUP($AC496,Resource!$B$2:$AE$460,25,FALSE),"--INPUT--"),"")</f>
        <v/>
      </c>
      <c r="AG496" s="619" t="n"/>
      <c r="AH496" s="619" t="n"/>
      <c r="AJ496" s="34">
        <f>IF($AI496&gt;0,IF(VLOOKUP($AI496,Resource!$B$2:$AE$460,6,FALSE)&gt;0,VLOOKUP($AI496,Resource!$B$2:$AE$460,6,FALSE),"--INPUT--"),"")</f>
        <v/>
      </c>
      <c r="AK496" s="34">
        <f>IF($AI496&gt;0,IF(VLOOKUP($AI496,Resource!$B$2:$AE$460,25,FALSE)&gt;0,VLOOKUP($AI496,Resource!$B$2:$AE$460,25,FALSE),"--INPUT--"),"")</f>
        <v/>
      </c>
      <c r="AL496" s="619" t="n"/>
      <c r="AM496" s="619" t="n"/>
      <c r="AN496" s="34">
        <f>AA496</f>
        <v/>
      </c>
      <c r="AO496" s="621">
        <f>IF(ISNA(IF(AC496="",0,AN496*VLOOKUP(AC496,Resource!$B$2:$AE$465,8,FALSE))),0,IF(AC496="",0,AN496*VLOOKUP(AC496,Resource!$B$2:$AE$465,8,FALSE)))</f>
        <v/>
      </c>
      <c r="AP496" s="620" t="n"/>
      <c r="AQ496" s="286" t="n"/>
      <c r="AR496" s="34">
        <f>AB496</f>
        <v/>
      </c>
      <c r="AS496" s="621">
        <f>IF(ISNA(IF(AI496="",0,AR496*VLOOKUP(AI496,Resource!$B$2:$AE$465,9,FALSE))),0,IF(AI496="",0,AR496*VLOOKUP(AI496,Resource!$B$2:$AE$465,9,FALSE)))</f>
        <v/>
      </c>
      <c r="AT496" s="620" t="n"/>
      <c r="AU496" s="286" t="n"/>
      <c r="AV496" s="620">
        <f>Z496</f>
        <v/>
      </c>
      <c r="AW496" s="72" t="n"/>
      <c r="BA496" s="620" t="n"/>
      <c r="BC496" s="620">
        <f>AO496+AS496</f>
        <v/>
      </c>
      <c r="BD496" s="620">
        <f>BH496-BC496</f>
        <v/>
      </c>
      <c r="BE496" s="479">
        <f>IF(AV496=0,"        --",BD496/BH496)</f>
        <v/>
      </c>
      <c r="BF496" s="620" t="n"/>
      <c r="BG496" s="620" t="n"/>
      <c r="BH496" s="620">
        <f>Z496+BA496+BF496</f>
        <v/>
      </c>
    </row>
    <row r="497" customFormat="1" s="34">
      <c r="A497" s="618" t="n"/>
      <c r="B497" s="619" t="n"/>
      <c r="J497" s="619" t="n"/>
      <c r="U497" s="620" t="n"/>
      <c r="X497" s="620" t="n"/>
      <c r="Y497" s="620" t="n"/>
      <c r="Z497" s="620" t="n"/>
      <c r="AA497" s="34">
        <f>T497*0.2+N497*0+O497*0.3+P497*0.5+Q497*0.6+R497*1+S497*1</f>
        <v/>
      </c>
      <c r="AB497" s="34">
        <f>T497*0.2+N497*0.2+O497*0.3+P497*0.5+Q497*0.6+R497*1+S497*1</f>
        <v/>
      </c>
      <c r="AD497" s="34">
        <f>IF($AC497&gt;0,IF(VLOOKUP($AC497,Resource!$B$2:$AE$460,6,FALSE)&gt;0,VLOOKUP($AC497,Resource!$B$2:$AE$460,6,FALSE),"--INPUT--"),"")</f>
        <v/>
      </c>
      <c r="AE497" s="34">
        <f>IF($AC497&gt;0,IF(VLOOKUP($AC497,Resource!$B$2:$AE$460,25,FALSE)&gt;0,VLOOKUP($AC497,Resource!$B$2:$AE$460,25,FALSE),"--INPUT--"),"")</f>
        <v/>
      </c>
      <c r="AG497" s="619" t="n"/>
      <c r="AH497" s="619" t="n"/>
      <c r="AJ497" s="34">
        <f>IF($AI497&gt;0,IF(VLOOKUP($AI497,Resource!$B$2:$AE$460,6,FALSE)&gt;0,VLOOKUP($AI497,Resource!$B$2:$AE$460,6,FALSE),"--INPUT--"),"")</f>
        <v/>
      </c>
      <c r="AK497" s="34">
        <f>IF($AI497&gt;0,IF(VLOOKUP($AI497,Resource!$B$2:$AE$460,25,FALSE)&gt;0,VLOOKUP($AI497,Resource!$B$2:$AE$460,25,FALSE),"--INPUT--"),"")</f>
        <v/>
      </c>
      <c r="AL497" s="619" t="n"/>
      <c r="AM497" s="619" t="n"/>
      <c r="AN497" s="34">
        <f>AA497</f>
        <v/>
      </c>
      <c r="AO497" s="621">
        <f>IF(ISNA(IF(AC497="",0,AN497*VLOOKUP(AC497,Resource!$B$2:$AE$465,8,FALSE))),0,IF(AC497="",0,AN497*VLOOKUP(AC497,Resource!$B$2:$AE$465,8,FALSE)))</f>
        <v/>
      </c>
      <c r="AP497" s="620" t="n"/>
      <c r="AQ497" s="286" t="n"/>
      <c r="AR497" s="34">
        <f>AB497</f>
        <v/>
      </c>
      <c r="AS497" s="621">
        <f>IF(ISNA(IF(AI497="",0,AR497*VLOOKUP(AI497,Resource!$B$2:$AE$465,9,FALSE))),0,IF(AI497="",0,AR497*VLOOKUP(AI497,Resource!$B$2:$AE$465,9,FALSE)))</f>
        <v/>
      </c>
      <c r="AT497" s="620" t="n"/>
      <c r="AU497" s="286" t="n"/>
      <c r="AV497" s="620">
        <f>Z497</f>
        <v/>
      </c>
      <c r="AW497" s="72" t="n"/>
      <c r="BA497" s="620" t="n"/>
      <c r="BC497" s="620">
        <f>AO497+AS497</f>
        <v/>
      </c>
      <c r="BD497" s="620">
        <f>BH497-BC497</f>
        <v/>
      </c>
      <c r="BE497" s="479">
        <f>IF(AV497=0,"        --",BD497/BH497)</f>
        <v/>
      </c>
      <c r="BF497" s="620" t="n"/>
      <c r="BG497" s="620" t="n"/>
      <c r="BH497" s="620">
        <f>Z497+BA497+BF497</f>
        <v/>
      </c>
    </row>
    <row r="498" customFormat="1" s="34">
      <c r="A498" s="618" t="n"/>
      <c r="B498" s="619" t="n"/>
      <c r="J498" s="619" t="n"/>
      <c r="U498" s="620" t="n"/>
      <c r="X498" s="620" t="n"/>
      <c r="Y498" s="620" t="n"/>
      <c r="Z498" s="620" t="n"/>
      <c r="AA498" s="34">
        <f>T498*0.2+N498*0+O498*0.3+P498*0.5+Q498*0.6+R498*1+S498*1</f>
        <v/>
      </c>
      <c r="AB498" s="34">
        <f>T498*0.2+N498*0.2+O498*0.3+P498*0.5+Q498*0.6+R498*1+S498*1</f>
        <v/>
      </c>
      <c r="AD498" s="34">
        <f>IF($AC498&gt;0,IF(VLOOKUP($AC498,Resource!$B$2:$AE$460,6,FALSE)&gt;0,VLOOKUP($AC498,Resource!$B$2:$AE$460,6,FALSE),"--INPUT--"),"")</f>
        <v/>
      </c>
      <c r="AE498" s="34">
        <f>IF($AC498&gt;0,IF(VLOOKUP($AC498,Resource!$B$2:$AE$460,25,FALSE)&gt;0,VLOOKUP($AC498,Resource!$B$2:$AE$460,25,FALSE),"--INPUT--"),"")</f>
        <v/>
      </c>
      <c r="AG498" s="619" t="n"/>
      <c r="AH498" s="619" t="n"/>
      <c r="AJ498" s="34">
        <f>IF($AI498&gt;0,IF(VLOOKUP($AI498,Resource!$B$2:$AE$460,6,FALSE)&gt;0,VLOOKUP($AI498,Resource!$B$2:$AE$460,6,FALSE),"--INPUT--"),"")</f>
        <v/>
      </c>
      <c r="AK498" s="34">
        <f>IF($AI498&gt;0,IF(VLOOKUP($AI498,Resource!$B$2:$AE$460,25,FALSE)&gt;0,VLOOKUP($AI498,Resource!$B$2:$AE$460,25,FALSE),"--INPUT--"),"")</f>
        <v/>
      </c>
      <c r="AL498" s="619" t="n"/>
      <c r="AM498" s="619" t="n"/>
      <c r="AN498" s="34">
        <f>AA498</f>
        <v/>
      </c>
      <c r="AO498" s="621">
        <f>IF(ISNA(IF(AC498="",0,AN498*VLOOKUP(AC498,Resource!$B$2:$AE$465,8,FALSE))),0,IF(AC498="",0,AN498*VLOOKUP(AC498,Resource!$B$2:$AE$465,8,FALSE)))</f>
        <v/>
      </c>
      <c r="AP498" s="620" t="n"/>
      <c r="AQ498" s="286" t="n"/>
      <c r="AR498" s="34">
        <f>AB498</f>
        <v/>
      </c>
      <c r="AS498" s="621">
        <f>IF(ISNA(IF(AI498="",0,AR498*VLOOKUP(AI498,Resource!$B$2:$AE$465,9,FALSE))),0,IF(AI498="",0,AR498*VLOOKUP(AI498,Resource!$B$2:$AE$465,9,FALSE)))</f>
        <v/>
      </c>
      <c r="AT498" s="620" t="n"/>
      <c r="AU498" s="286" t="n"/>
      <c r="AV498" s="620">
        <f>Z498</f>
        <v/>
      </c>
      <c r="AW498" s="72" t="n"/>
      <c r="BA498" s="620" t="n"/>
      <c r="BC498" s="620">
        <f>AO498+AS498</f>
        <v/>
      </c>
      <c r="BD498" s="620">
        <f>BH498-BC498</f>
        <v/>
      </c>
      <c r="BE498" s="479">
        <f>IF(AV498=0,"        --",BD498/BH498)</f>
        <v/>
      </c>
      <c r="BF498" s="620" t="n"/>
      <c r="BG498" s="620" t="n"/>
      <c r="BH498" s="620">
        <f>Z498+BA498+BF498</f>
        <v/>
      </c>
    </row>
    <row r="499" customFormat="1" s="34">
      <c r="A499" s="618" t="n"/>
      <c r="B499" s="619" t="n"/>
      <c r="J499" s="619" t="n"/>
      <c r="U499" s="620" t="n"/>
      <c r="X499" s="620" t="n"/>
      <c r="Y499" s="620" t="n"/>
      <c r="Z499" s="620" t="n"/>
      <c r="AA499" s="34">
        <f>T499*0.2+N499*0+O499*0.3+P499*0.5+Q499*0.6+R499*1+S499*1</f>
        <v/>
      </c>
      <c r="AB499" s="34">
        <f>T499*0.2+N499*0.2+O499*0.3+P499*0.5+Q499*0.6+R499*1+S499*1</f>
        <v/>
      </c>
      <c r="AD499" s="34">
        <f>IF($AC499&gt;0,IF(VLOOKUP($AC499,Resource!$B$2:$AE$460,6,FALSE)&gt;0,VLOOKUP($AC499,Resource!$B$2:$AE$460,6,FALSE),"--INPUT--"),"")</f>
        <v/>
      </c>
      <c r="AE499" s="34">
        <f>IF($AC499&gt;0,IF(VLOOKUP($AC499,Resource!$B$2:$AE$460,25,FALSE)&gt;0,VLOOKUP($AC499,Resource!$B$2:$AE$460,25,FALSE),"--INPUT--"),"")</f>
        <v/>
      </c>
      <c r="AG499" s="619" t="n"/>
      <c r="AH499" s="619" t="n"/>
      <c r="AJ499" s="34">
        <f>IF($AI499&gt;0,IF(VLOOKUP($AI499,Resource!$B$2:$AE$460,6,FALSE)&gt;0,VLOOKUP($AI499,Resource!$B$2:$AE$460,6,FALSE),"--INPUT--"),"")</f>
        <v/>
      </c>
      <c r="AK499" s="34">
        <f>IF($AI499&gt;0,IF(VLOOKUP($AI499,Resource!$B$2:$AE$460,25,FALSE)&gt;0,VLOOKUP($AI499,Resource!$B$2:$AE$460,25,FALSE),"--INPUT--"),"")</f>
        <v/>
      </c>
      <c r="AL499" s="619" t="n"/>
      <c r="AM499" s="619" t="n"/>
      <c r="AN499" s="34">
        <f>AA499</f>
        <v/>
      </c>
      <c r="AO499" s="621">
        <f>IF(ISNA(IF(AC499="",0,AN499*VLOOKUP(AC499,Resource!$B$2:$AE$465,8,FALSE))),0,IF(AC499="",0,AN499*VLOOKUP(AC499,Resource!$B$2:$AE$465,8,FALSE)))</f>
        <v/>
      </c>
      <c r="AP499" s="620" t="n"/>
      <c r="AQ499" s="286" t="n"/>
      <c r="AR499" s="34">
        <f>AB499</f>
        <v/>
      </c>
      <c r="AS499" s="621">
        <f>IF(ISNA(IF(AI499="",0,AR499*VLOOKUP(AI499,Resource!$B$2:$AE$465,9,FALSE))),0,IF(AI499="",0,AR499*VLOOKUP(AI499,Resource!$B$2:$AE$465,9,FALSE)))</f>
        <v/>
      </c>
      <c r="AT499" s="620" t="n"/>
      <c r="AU499" s="286" t="n"/>
      <c r="AV499" s="620">
        <f>Z499</f>
        <v/>
      </c>
      <c r="AW499" s="72" t="n"/>
      <c r="BA499" s="620" t="n"/>
      <c r="BC499" s="620">
        <f>AO499+AS499</f>
        <v/>
      </c>
      <c r="BD499" s="620">
        <f>BH499-BC499</f>
        <v/>
      </c>
      <c r="BE499" s="479">
        <f>IF(AV499=0,"        --",BD499/BH499)</f>
        <v/>
      </c>
      <c r="BF499" s="620" t="n"/>
      <c r="BG499" s="620" t="n"/>
      <c r="BH499" s="620">
        <f>Z499+BA499+BF499</f>
        <v/>
      </c>
    </row>
    <row r="500" customFormat="1" s="34">
      <c r="A500" s="618" t="n"/>
      <c r="B500" s="619" t="n"/>
      <c r="J500" s="619" t="n"/>
      <c r="U500" s="620" t="n"/>
      <c r="X500" s="620" t="n"/>
      <c r="Y500" s="620" t="n"/>
      <c r="Z500" s="620" t="n"/>
      <c r="AA500" s="34">
        <f>T500*0.2+N500*0+O500*0.3+P500*0.5+Q500*0.6+R500*1+S500*1</f>
        <v/>
      </c>
      <c r="AB500" s="34">
        <f>T500*0.2+N500*0.2+O500*0.3+P500*0.5+Q500*0.6+R500*1+S500*1</f>
        <v/>
      </c>
      <c r="AD500" s="34">
        <f>IF($AC500&gt;0,IF(VLOOKUP($AC500,Resource!$B$2:$AE$460,6,FALSE)&gt;0,VLOOKUP($AC500,Resource!$B$2:$AE$460,6,FALSE),"--INPUT--"),"")</f>
        <v/>
      </c>
      <c r="AE500" s="34">
        <f>IF($AC500&gt;0,IF(VLOOKUP($AC500,Resource!$B$2:$AE$460,25,FALSE)&gt;0,VLOOKUP($AC500,Resource!$B$2:$AE$460,25,FALSE),"--INPUT--"),"")</f>
        <v/>
      </c>
      <c r="AG500" s="619" t="n"/>
      <c r="AH500" s="619" t="n"/>
      <c r="AJ500" s="34">
        <f>IF($AI500&gt;0,IF(VLOOKUP($AI500,Resource!$B$2:$AE$460,6,FALSE)&gt;0,VLOOKUP($AI500,Resource!$B$2:$AE$460,6,FALSE),"--INPUT--"),"")</f>
        <v/>
      </c>
      <c r="AK500" s="34">
        <f>IF($AI500&gt;0,IF(VLOOKUP($AI500,Resource!$B$2:$AE$460,25,FALSE)&gt;0,VLOOKUP($AI500,Resource!$B$2:$AE$460,25,FALSE),"--INPUT--"),"")</f>
        <v/>
      </c>
      <c r="AL500" s="619" t="n"/>
      <c r="AM500" s="619" t="n"/>
      <c r="AN500" s="34">
        <f>AA500</f>
        <v/>
      </c>
      <c r="AO500" s="621">
        <f>IF(ISNA(IF(AC500="",0,AN500*VLOOKUP(AC500,Resource!$B$2:$AE$465,8,FALSE))),0,IF(AC500="",0,AN500*VLOOKUP(AC500,Resource!$B$2:$AE$465,8,FALSE)))</f>
        <v/>
      </c>
      <c r="AP500" s="620" t="n"/>
      <c r="AQ500" s="286" t="n"/>
      <c r="AR500" s="34">
        <f>AB500</f>
        <v/>
      </c>
      <c r="AS500" s="621">
        <f>IF(ISNA(IF(AI500="",0,AR500*VLOOKUP(AI500,Resource!$B$2:$AE$465,9,FALSE))),0,IF(AI500="",0,AR500*VLOOKUP(AI500,Resource!$B$2:$AE$465,9,FALSE)))</f>
        <v/>
      </c>
      <c r="AT500" s="620" t="n"/>
      <c r="AU500" s="286" t="n"/>
      <c r="AV500" s="620">
        <f>Z500</f>
        <v/>
      </c>
      <c r="AW500" s="72" t="n"/>
      <c r="BA500" s="620" t="n"/>
      <c r="BC500" s="620">
        <f>AO500+AS500</f>
        <v/>
      </c>
      <c r="BD500" s="620">
        <f>BH500-BC500</f>
        <v/>
      </c>
      <c r="BE500" s="479">
        <f>IF(AV500=0,"        --",BD500/BH500)</f>
        <v/>
      </c>
      <c r="BF500" s="620" t="n"/>
      <c r="BG500" s="620" t="n"/>
      <c r="BH500" s="620">
        <f>Z500+BA500+BF500</f>
        <v/>
      </c>
    </row>
    <row r="501" customFormat="1" s="34">
      <c r="A501" s="618" t="n"/>
      <c r="B501" s="619" t="n"/>
      <c r="J501" s="619" t="n"/>
      <c r="U501" s="620" t="n"/>
      <c r="X501" s="620" t="n"/>
      <c r="Y501" s="620" t="n"/>
      <c r="Z501" s="620" t="n"/>
      <c r="AA501" s="34">
        <f>T501*0.2+N501*0+O501*0.3+P501*0.5+Q501*0.6+R501*1+S501*1</f>
        <v/>
      </c>
      <c r="AB501" s="34">
        <f>T501*0.2+N501*0.2+O501*0.3+P501*0.5+Q501*0.6+R501*1+S501*1</f>
        <v/>
      </c>
      <c r="AD501" s="34">
        <f>IF($AC501&gt;0,IF(VLOOKUP($AC501,Resource!$B$2:$AE$460,6,FALSE)&gt;0,VLOOKUP($AC501,Resource!$B$2:$AE$460,6,FALSE),"--INPUT--"),"")</f>
        <v/>
      </c>
      <c r="AE501" s="34">
        <f>IF($AC501&gt;0,IF(VLOOKUP($AC501,Resource!$B$2:$AE$460,25,FALSE)&gt;0,VLOOKUP($AC501,Resource!$B$2:$AE$460,25,FALSE),"--INPUT--"),"")</f>
        <v/>
      </c>
      <c r="AG501" s="619" t="n"/>
      <c r="AH501" s="619" t="n"/>
      <c r="AJ501" s="34">
        <f>IF($AI501&gt;0,IF(VLOOKUP($AI501,Resource!$B$2:$AE$460,6,FALSE)&gt;0,VLOOKUP($AI501,Resource!$B$2:$AE$460,6,FALSE),"--INPUT--"),"")</f>
        <v/>
      </c>
      <c r="AK501" s="34">
        <f>IF($AI501&gt;0,IF(VLOOKUP($AI501,Resource!$B$2:$AE$460,25,FALSE)&gt;0,VLOOKUP($AI501,Resource!$B$2:$AE$460,25,FALSE),"--INPUT--"),"")</f>
        <v/>
      </c>
      <c r="AL501" s="619" t="n"/>
      <c r="AM501" s="619" t="n"/>
      <c r="AN501" s="34">
        <f>AA501</f>
        <v/>
      </c>
      <c r="AO501" s="621">
        <f>IF(ISNA(IF(AC501="",0,AN501*VLOOKUP(AC501,Resource!$B$2:$AE$465,8,FALSE))),0,IF(AC501="",0,AN501*VLOOKUP(AC501,Resource!$B$2:$AE$465,8,FALSE)))</f>
        <v/>
      </c>
      <c r="AP501" s="620" t="n"/>
      <c r="AQ501" s="286" t="n"/>
      <c r="AR501" s="34">
        <f>AB501</f>
        <v/>
      </c>
      <c r="AS501" s="621">
        <f>IF(ISNA(IF(AI501="",0,AR501*VLOOKUP(AI501,Resource!$B$2:$AE$465,9,FALSE))),0,IF(AI501="",0,AR501*VLOOKUP(AI501,Resource!$B$2:$AE$465,9,FALSE)))</f>
        <v/>
      </c>
      <c r="AT501" s="620" t="n"/>
      <c r="AU501" s="286" t="n"/>
      <c r="AV501" s="620">
        <f>Z501</f>
        <v/>
      </c>
      <c r="AW501" s="72" t="n"/>
      <c r="BA501" s="620" t="n"/>
      <c r="BC501" s="620">
        <f>AO501+AS501</f>
        <v/>
      </c>
      <c r="BD501" s="620">
        <f>BH501-BC501</f>
        <v/>
      </c>
      <c r="BE501" s="479">
        <f>IF(AV501=0,"        --",BD501/BH501)</f>
        <v/>
      </c>
      <c r="BF501" s="620" t="n"/>
      <c r="BG501" s="620" t="n"/>
      <c r="BH501" s="620">
        <f>Z501+BA501+BF501</f>
        <v/>
      </c>
    </row>
    <row r="502" customFormat="1" s="34">
      <c r="A502" s="618" t="n"/>
      <c r="B502" s="619" t="n"/>
      <c r="J502" s="619" t="n"/>
      <c r="U502" s="620" t="n"/>
      <c r="X502" s="620" t="n"/>
      <c r="Y502" s="620" t="n"/>
      <c r="Z502" s="620" t="n"/>
      <c r="AA502" s="34">
        <f>T502*0.2+N502*0+O502*0.3+P502*0.5+Q502*0.6+R502*1+S502*1</f>
        <v/>
      </c>
      <c r="AB502" s="34">
        <f>T502*0.2+N502*0.2+O502*0.3+P502*0.5+Q502*0.6+R502*1+S502*1</f>
        <v/>
      </c>
      <c r="AD502" s="34">
        <f>IF($AC502&gt;0,IF(VLOOKUP($AC502,Resource!$B$2:$AE$460,6,FALSE)&gt;0,VLOOKUP($AC502,Resource!$B$2:$AE$460,6,FALSE),"--INPUT--"),"")</f>
        <v/>
      </c>
      <c r="AE502" s="34">
        <f>IF($AC502&gt;0,IF(VLOOKUP($AC502,Resource!$B$2:$AE$460,25,FALSE)&gt;0,VLOOKUP($AC502,Resource!$B$2:$AE$460,25,FALSE),"--INPUT--"),"")</f>
        <v/>
      </c>
      <c r="AG502" s="619" t="n"/>
      <c r="AH502" s="619" t="n"/>
      <c r="AJ502" s="34">
        <f>IF($AI502&gt;0,IF(VLOOKUP($AI502,Resource!$B$2:$AE$460,6,FALSE)&gt;0,VLOOKUP($AI502,Resource!$B$2:$AE$460,6,FALSE),"--INPUT--"),"")</f>
        <v/>
      </c>
      <c r="AK502" s="34">
        <f>IF($AI502&gt;0,IF(VLOOKUP($AI502,Resource!$B$2:$AE$460,25,FALSE)&gt;0,VLOOKUP($AI502,Resource!$B$2:$AE$460,25,FALSE),"--INPUT--"),"")</f>
        <v/>
      </c>
      <c r="AL502" s="619" t="n"/>
      <c r="AM502" s="619" t="n"/>
      <c r="AN502" s="34">
        <f>AA502</f>
        <v/>
      </c>
      <c r="AO502" s="621">
        <f>IF(ISNA(IF(AC502="",0,AN502*VLOOKUP(AC502,Resource!$B$2:$AE$465,8,FALSE))),0,IF(AC502="",0,AN502*VLOOKUP(AC502,Resource!$B$2:$AE$465,8,FALSE)))</f>
        <v/>
      </c>
      <c r="AP502" s="620" t="n"/>
      <c r="AQ502" s="286" t="n"/>
      <c r="AR502" s="34">
        <f>AB502</f>
        <v/>
      </c>
      <c r="AS502" s="621">
        <f>IF(ISNA(IF(AI502="",0,AR502*VLOOKUP(AI502,Resource!$B$2:$AE$465,9,FALSE))),0,IF(AI502="",0,AR502*VLOOKUP(AI502,Resource!$B$2:$AE$465,9,FALSE)))</f>
        <v/>
      </c>
      <c r="AT502" s="620" t="n"/>
      <c r="AU502" s="286" t="n"/>
      <c r="AV502" s="620">
        <f>Z502</f>
        <v/>
      </c>
      <c r="AW502" s="72" t="n"/>
      <c r="BA502" s="620" t="n"/>
      <c r="BC502" s="620">
        <f>AO502+AS502</f>
        <v/>
      </c>
      <c r="BD502" s="620">
        <f>BH502-BC502</f>
        <v/>
      </c>
      <c r="BE502" s="479">
        <f>IF(AV502=0,"        --",BD502/BH502)</f>
        <v/>
      </c>
      <c r="BF502" s="620" t="n"/>
      <c r="BG502" s="620" t="n"/>
      <c r="BH502" s="620">
        <f>Z502+BA502+BF502</f>
        <v/>
      </c>
    </row>
    <row r="503" customFormat="1" s="34">
      <c r="A503" s="618" t="n"/>
      <c r="B503" s="619" t="n"/>
      <c r="J503" s="619" t="n"/>
      <c r="U503" s="620" t="n"/>
      <c r="X503" s="620" t="n"/>
      <c r="Y503" s="620" t="n"/>
      <c r="Z503" s="620" t="n"/>
      <c r="AA503" s="34">
        <f>T503*0.2+N503*0+O503*0.3+P503*0.5+Q503*0.6+R503*1+S503*1</f>
        <v/>
      </c>
      <c r="AB503" s="34">
        <f>T503*0.2+N503*0.2+O503*0.3+P503*0.5+Q503*0.6+R503*1+S503*1</f>
        <v/>
      </c>
      <c r="AD503" s="34">
        <f>IF($AC503&gt;0,IF(VLOOKUP($AC503,Resource!$B$2:$AE$460,6,FALSE)&gt;0,VLOOKUP($AC503,Resource!$B$2:$AE$460,6,FALSE),"--INPUT--"),"")</f>
        <v/>
      </c>
      <c r="AE503" s="34">
        <f>IF($AC503&gt;0,IF(VLOOKUP($AC503,Resource!$B$2:$AE$460,25,FALSE)&gt;0,VLOOKUP($AC503,Resource!$B$2:$AE$460,25,FALSE),"--INPUT--"),"")</f>
        <v/>
      </c>
      <c r="AG503" s="619" t="n"/>
      <c r="AH503" s="619" t="n"/>
      <c r="AJ503" s="34">
        <f>IF($AI503&gt;0,IF(VLOOKUP($AI503,Resource!$B$2:$AE$460,6,FALSE)&gt;0,VLOOKUP($AI503,Resource!$B$2:$AE$460,6,FALSE),"--INPUT--"),"")</f>
        <v/>
      </c>
      <c r="AK503" s="34">
        <f>IF($AI503&gt;0,IF(VLOOKUP($AI503,Resource!$B$2:$AE$460,25,FALSE)&gt;0,VLOOKUP($AI503,Resource!$B$2:$AE$460,25,FALSE),"--INPUT--"),"")</f>
        <v/>
      </c>
      <c r="AL503" s="619" t="n"/>
      <c r="AM503" s="619" t="n"/>
      <c r="AN503" s="34">
        <f>AA503</f>
        <v/>
      </c>
      <c r="AO503" s="621">
        <f>IF(ISNA(IF(AC503="",0,AN503*VLOOKUP(AC503,Resource!$B$2:$AE$465,8,FALSE))),0,IF(AC503="",0,AN503*VLOOKUP(AC503,Resource!$B$2:$AE$465,8,FALSE)))</f>
        <v/>
      </c>
      <c r="AP503" s="620" t="n"/>
      <c r="AQ503" s="286" t="n"/>
      <c r="AR503" s="34">
        <f>AB503</f>
        <v/>
      </c>
      <c r="AS503" s="621">
        <f>IF(ISNA(IF(AI503="",0,AR503*VLOOKUP(AI503,Resource!$B$2:$AE$465,9,FALSE))),0,IF(AI503="",0,AR503*VLOOKUP(AI503,Resource!$B$2:$AE$465,9,FALSE)))</f>
        <v/>
      </c>
      <c r="AT503" s="620" t="n"/>
      <c r="AU503" s="286" t="n"/>
      <c r="AV503" s="620">
        <f>Z503</f>
        <v/>
      </c>
      <c r="AW503" s="72" t="n"/>
      <c r="BA503" s="620" t="n"/>
      <c r="BC503" s="620">
        <f>AO503+AS503</f>
        <v/>
      </c>
      <c r="BD503" s="620">
        <f>BH503-BC503</f>
        <v/>
      </c>
      <c r="BE503" s="479">
        <f>IF(AV503=0,"        --",BD503/BH503)</f>
        <v/>
      </c>
      <c r="BF503" s="620" t="n"/>
      <c r="BG503" s="620" t="n"/>
      <c r="BH503" s="620">
        <f>Z503+BA503+BF503</f>
        <v/>
      </c>
    </row>
    <row r="504" customFormat="1" s="34">
      <c r="A504" s="618" t="n"/>
      <c r="B504" s="619" t="n"/>
      <c r="J504" s="619" t="n"/>
      <c r="U504" s="620" t="n"/>
      <c r="X504" s="620" t="n"/>
      <c r="Y504" s="620" t="n"/>
      <c r="Z504" s="620" t="n"/>
      <c r="AA504" s="34">
        <f>T504*0.2+N504*0+O504*0.3+P504*0.5+Q504*0.6+R504*1+S504*1</f>
        <v/>
      </c>
      <c r="AB504" s="34">
        <f>T504*0.2+N504*0.2+O504*0.3+P504*0.5+Q504*0.6+R504*1+S504*1</f>
        <v/>
      </c>
      <c r="AD504" s="34">
        <f>IF($AC504&gt;0,IF(VLOOKUP($AC504,Resource!$B$2:$AE$460,6,FALSE)&gt;0,VLOOKUP($AC504,Resource!$B$2:$AE$460,6,FALSE),"--INPUT--"),"")</f>
        <v/>
      </c>
      <c r="AE504" s="34">
        <f>IF($AC504&gt;0,IF(VLOOKUP($AC504,Resource!$B$2:$AE$460,25,FALSE)&gt;0,VLOOKUP($AC504,Resource!$B$2:$AE$460,25,FALSE),"--INPUT--"),"")</f>
        <v/>
      </c>
      <c r="AG504" s="619" t="n"/>
      <c r="AH504" s="619" t="n"/>
      <c r="AJ504" s="34">
        <f>IF($AI504&gt;0,IF(VLOOKUP($AI504,Resource!$B$2:$AE$460,6,FALSE)&gt;0,VLOOKUP($AI504,Resource!$B$2:$AE$460,6,FALSE),"--INPUT--"),"")</f>
        <v/>
      </c>
      <c r="AK504" s="34">
        <f>IF($AI504&gt;0,IF(VLOOKUP($AI504,Resource!$B$2:$AE$460,25,FALSE)&gt;0,VLOOKUP($AI504,Resource!$B$2:$AE$460,25,FALSE),"--INPUT--"),"")</f>
        <v/>
      </c>
      <c r="AL504" s="619" t="n"/>
      <c r="AM504" s="619" t="n"/>
      <c r="AN504" s="34">
        <f>AA504</f>
        <v/>
      </c>
      <c r="AO504" s="621">
        <f>IF(ISNA(IF(AC504="",0,AN504*VLOOKUP(AC504,Resource!$B$2:$AE$465,8,FALSE))),0,IF(AC504="",0,AN504*VLOOKUP(AC504,Resource!$B$2:$AE$465,8,FALSE)))</f>
        <v/>
      </c>
      <c r="AP504" s="620" t="n"/>
      <c r="AQ504" s="286" t="n"/>
      <c r="AR504" s="34">
        <f>AB504</f>
        <v/>
      </c>
      <c r="AS504" s="621">
        <f>IF(ISNA(IF(AI504="",0,AR504*VLOOKUP(AI504,Resource!$B$2:$AE$465,9,FALSE))),0,IF(AI504="",0,AR504*VLOOKUP(AI504,Resource!$B$2:$AE$465,9,FALSE)))</f>
        <v/>
      </c>
      <c r="AT504" s="620" t="n"/>
      <c r="AU504" s="286" t="n"/>
      <c r="AV504" s="620">
        <f>Z504</f>
        <v/>
      </c>
      <c r="AW504" s="72" t="n"/>
      <c r="BA504" s="620" t="n"/>
      <c r="BC504" s="620">
        <f>AO504+AS504</f>
        <v/>
      </c>
      <c r="BD504" s="620">
        <f>BH504-BC504</f>
        <v/>
      </c>
      <c r="BE504" s="479">
        <f>IF(AV504=0,"        --",BD504/BH504)</f>
        <v/>
      </c>
      <c r="BF504" s="620" t="n"/>
      <c r="BG504" s="620" t="n"/>
      <c r="BH504" s="620">
        <f>Z504+BA504+BF504</f>
        <v/>
      </c>
    </row>
    <row r="505" customFormat="1" s="34">
      <c r="A505" s="618" t="n"/>
      <c r="B505" s="619" t="n"/>
      <c r="J505" s="619" t="n"/>
      <c r="U505" s="620" t="n"/>
      <c r="X505" s="620" t="n"/>
      <c r="Y505" s="620" t="n"/>
      <c r="Z505" s="620" t="n"/>
      <c r="AA505" s="34">
        <f>T505*0.2+N505*0+O505*0.3+P505*0.5+Q505*0.6+R505*1+S505*1</f>
        <v/>
      </c>
      <c r="AB505" s="34">
        <f>T505*0.2+N505*0.2+O505*0.3+P505*0.5+Q505*0.6+R505*1+S505*1</f>
        <v/>
      </c>
      <c r="AD505" s="34">
        <f>IF($AC505&gt;0,IF(VLOOKUP($AC505,Resource!$B$2:$AE$460,6,FALSE)&gt;0,VLOOKUP($AC505,Resource!$B$2:$AE$460,6,FALSE),"--INPUT--"),"")</f>
        <v/>
      </c>
      <c r="AE505" s="34">
        <f>IF($AC505&gt;0,IF(VLOOKUP($AC505,Resource!$B$2:$AE$460,25,FALSE)&gt;0,VLOOKUP($AC505,Resource!$B$2:$AE$460,25,FALSE),"--INPUT--"),"")</f>
        <v/>
      </c>
      <c r="AG505" s="619" t="n"/>
      <c r="AH505" s="619" t="n"/>
      <c r="AJ505" s="34">
        <f>IF($AI505&gt;0,IF(VLOOKUP($AI505,Resource!$B$2:$AE$460,6,FALSE)&gt;0,VLOOKUP($AI505,Resource!$B$2:$AE$460,6,FALSE),"--INPUT--"),"")</f>
        <v/>
      </c>
      <c r="AK505" s="34">
        <f>IF($AI505&gt;0,IF(VLOOKUP($AI505,Resource!$B$2:$AE$460,25,FALSE)&gt;0,VLOOKUP($AI505,Resource!$B$2:$AE$460,25,FALSE),"--INPUT--"),"")</f>
        <v/>
      </c>
      <c r="AL505" s="619" t="n"/>
      <c r="AM505" s="619" t="n"/>
      <c r="AN505" s="34">
        <f>AA505</f>
        <v/>
      </c>
      <c r="AO505" s="621">
        <f>IF(ISNA(IF(AC505="",0,AN505*VLOOKUP(AC505,Resource!$B$2:$AE$465,8,FALSE))),0,IF(AC505="",0,AN505*VLOOKUP(AC505,Resource!$B$2:$AE$465,8,FALSE)))</f>
        <v/>
      </c>
      <c r="AP505" s="620" t="n"/>
      <c r="AQ505" s="286" t="n"/>
      <c r="AR505" s="34">
        <f>AB505</f>
        <v/>
      </c>
      <c r="AS505" s="621">
        <f>IF(ISNA(IF(AI505="",0,AR505*VLOOKUP(AI505,Resource!$B$2:$AE$465,9,FALSE))),0,IF(AI505="",0,AR505*VLOOKUP(AI505,Resource!$B$2:$AE$465,9,FALSE)))</f>
        <v/>
      </c>
      <c r="AT505" s="620" t="n"/>
      <c r="AU505" s="286" t="n"/>
      <c r="AV505" s="620">
        <f>Z505</f>
        <v/>
      </c>
      <c r="AW505" s="72" t="n"/>
      <c r="BA505" s="620" t="n"/>
      <c r="BC505" s="620">
        <f>AO505+AS505</f>
        <v/>
      </c>
      <c r="BD505" s="620">
        <f>BH505-BC505</f>
        <v/>
      </c>
      <c r="BE505" s="479">
        <f>IF(AV505=0,"        --",BD505/BH505)</f>
        <v/>
      </c>
      <c r="BF505" s="620" t="n"/>
      <c r="BG505" s="620" t="n"/>
      <c r="BH505" s="620">
        <f>Z505+BA505+BF505</f>
        <v/>
      </c>
    </row>
    <row r="506" customFormat="1" s="34">
      <c r="A506" s="618" t="n"/>
      <c r="B506" s="619" t="n"/>
      <c r="J506" s="619" t="n"/>
      <c r="U506" s="620" t="n"/>
      <c r="X506" s="620" t="n"/>
      <c r="Y506" s="620" t="n"/>
      <c r="Z506" s="620" t="n"/>
      <c r="AA506" s="34">
        <f>T506*0.2+N506*0+O506*0.3+P506*0.5+Q506*0.6+R506*1+S506*1</f>
        <v/>
      </c>
      <c r="AB506" s="34">
        <f>T506*0.2+N506*0.2+O506*0.3+P506*0.5+Q506*0.6+R506*1+S506*1</f>
        <v/>
      </c>
      <c r="AD506" s="34">
        <f>IF($AC506&gt;0,IF(VLOOKUP($AC506,Resource!$B$2:$AE$460,6,FALSE)&gt;0,VLOOKUP($AC506,Resource!$B$2:$AE$460,6,FALSE),"--INPUT--"),"")</f>
        <v/>
      </c>
      <c r="AE506" s="34">
        <f>IF($AC506&gt;0,IF(VLOOKUP($AC506,Resource!$B$2:$AE$460,25,FALSE)&gt;0,VLOOKUP($AC506,Resource!$B$2:$AE$460,25,FALSE),"--INPUT--"),"")</f>
        <v/>
      </c>
      <c r="AG506" s="619" t="n"/>
      <c r="AH506" s="619" t="n"/>
      <c r="AJ506" s="34">
        <f>IF($AI506&gt;0,IF(VLOOKUP($AI506,Resource!$B$2:$AE$460,6,FALSE)&gt;0,VLOOKUP($AI506,Resource!$B$2:$AE$460,6,FALSE),"--INPUT--"),"")</f>
        <v/>
      </c>
      <c r="AK506" s="34">
        <f>IF($AI506&gt;0,IF(VLOOKUP($AI506,Resource!$B$2:$AE$460,25,FALSE)&gt;0,VLOOKUP($AI506,Resource!$B$2:$AE$460,25,FALSE),"--INPUT--"),"")</f>
        <v/>
      </c>
      <c r="AL506" s="619" t="n"/>
      <c r="AM506" s="619" t="n"/>
      <c r="AN506" s="34">
        <f>AA506</f>
        <v/>
      </c>
      <c r="AO506" s="621">
        <f>IF(ISNA(IF(AC506="",0,AN506*VLOOKUP(AC506,Resource!$B$2:$AE$465,8,FALSE))),0,IF(AC506="",0,AN506*VLOOKUP(AC506,Resource!$B$2:$AE$465,8,FALSE)))</f>
        <v/>
      </c>
      <c r="AP506" s="620" t="n"/>
      <c r="AQ506" s="286" t="n"/>
      <c r="AR506" s="34">
        <f>AB506</f>
        <v/>
      </c>
      <c r="AS506" s="621">
        <f>IF(ISNA(IF(AI506="",0,AR506*VLOOKUP(AI506,Resource!$B$2:$AE$465,9,FALSE))),0,IF(AI506="",0,AR506*VLOOKUP(AI506,Resource!$B$2:$AE$465,9,FALSE)))</f>
        <v/>
      </c>
      <c r="AT506" s="620" t="n"/>
      <c r="AU506" s="286" t="n"/>
      <c r="AV506" s="620">
        <f>Z506</f>
        <v/>
      </c>
      <c r="AW506" s="72" t="n"/>
      <c r="BA506" s="620" t="n"/>
      <c r="BC506" s="620">
        <f>AO506+AS506</f>
        <v/>
      </c>
      <c r="BD506" s="620">
        <f>BH506-BC506</f>
        <v/>
      </c>
      <c r="BE506" s="479">
        <f>IF(AV506=0,"        --",BD506/BH506)</f>
        <v/>
      </c>
      <c r="BF506" s="620" t="n"/>
      <c r="BG506" s="620" t="n"/>
      <c r="BH506" s="620">
        <f>Z506+BA506+BF506</f>
        <v/>
      </c>
    </row>
    <row r="507" customFormat="1" s="34">
      <c r="A507" s="618" t="n"/>
      <c r="B507" s="619" t="n"/>
      <c r="J507" s="619" t="n"/>
      <c r="U507" s="620" t="n"/>
      <c r="X507" s="620" t="n"/>
      <c r="Y507" s="620" t="n"/>
      <c r="Z507" s="620" t="n"/>
      <c r="AA507" s="34">
        <f>T507*0.2+N507*0+O507*0.3+P507*0.5+Q507*0.6+R507*1+S507*1</f>
        <v/>
      </c>
      <c r="AB507" s="34">
        <f>T507*0.2+N507*0.2+O507*0.3+P507*0.5+Q507*0.6+R507*1+S507*1</f>
        <v/>
      </c>
      <c r="AD507" s="34">
        <f>IF($AC507&gt;0,IF(VLOOKUP($AC507,Resource!$B$2:$AE$460,6,FALSE)&gt;0,VLOOKUP($AC507,Resource!$B$2:$AE$460,6,FALSE),"--INPUT--"),"")</f>
        <v/>
      </c>
      <c r="AE507" s="34">
        <f>IF($AC507&gt;0,IF(VLOOKUP($AC507,Resource!$B$2:$AE$460,25,FALSE)&gt;0,VLOOKUP($AC507,Resource!$B$2:$AE$460,25,FALSE),"--INPUT--"),"")</f>
        <v/>
      </c>
      <c r="AG507" s="619" t="n"/>
      <c r="AH507" s="619" t="n"/>
      <c r="AJ507" s="34">
        <f>IF($AI507&gt;0,IF(VLOOKUP($AI507,Resource!$B$2:$AE$460,6,FALSE)&gt;0,VLOOKUP($AI507,Resource!$B$2:$AE$460,6,FALSE),"--INPUT--"),"")</f>
        <v/>
      </c>
      <c r="AK507" s="34">
        <f>IF($AI507&gt;0,IF(VLOOKUP($AI507,Resource!$B$2:$AE$460,25,FALSE)&gt;0,VLOOKUP($AI507,Resource!$B$2:$AE$460,25,FALSE),"--INPUT--"),"")</f>
        <v/>
      </c>
      <c r="AL507" s="619" t="n"/>
      <c r="AM507" s="619" t="n"/>
      <c r="AN507" s="34">
        <f>AA507</f>
        <v/>
      </c>
      <c r="AO507" s="621">
        <f>IF(ISNA(IF(AC507="",0,AN507*VLOOKUP(AC507,Resource!$B$2:$AE$465,8,FALSE))),0,IF(AC507="",0,AN507*VLOOKUP(AC507,Resource!$B$2:$AE$465,8,FALSE)))</f>
        <v/>
      </c>
      <c r="AP507" s="620" t="n"/>
      <c r="AQ507" s="286" t="n"/>
      <c r="AR507" s="34">
        <f>AB507</f>
        <v/>
      </c>
      <c r="AS507" s="621">
        <f>IF(ISNA(IF(AI507="",0,AR507*VLOOKUP(AI507,Resource!$B$2:$AE$465,9,FALSE))),0,IF(AI507="",0,AR507*VLOOKUP(AI507,Resource!$B$2:$AE$465,9,FALSE)))</f>
        <v/>
      </c>
      <c r="AT507" s="620" t="n"/>
      <c r="AU507" s="286" t="n"/>
      <c r="AV507" s="620">
        <f>Z507</f>
        <v/>
      </c>
      <c r="AW507" s="72" t="n"/>
      <c r="BA507" s="620" t="n"/>
      <c r="BC507" s="620">
        <f>AO507+AS507</f>
        <v/>
      </c>
      <c r="BD507" s="620">
        <f>BH507-BC507</f>
        <v/>
      </c>
      <c r="BE507" s="479">
        <f>IF(AV507=0,"        --",BD507/BH507)</f>
        <v/>
      </c>
      <c r="BF507" s="620" t="n"/>
      <c r="BG507" s="620" t="n"/>
      <c r="BH507" s="620">
        <f>Z507+BA507+BF507</f>
        <v/>
      </c>
    </row>
    <row r="508" customFormat="1" s="34">
      <c r="A508" s="618" t="n"/>
      <c r="B508" s="619" t="n"/>
      <c r="J508" s="619" t="n"/>
      <c r="U508" s="620" t="n"/>
      <c r="X508" s="620" t="n"/>
      <c r="Y508" s="620" t="n"/>
      <c r="Z508" s="620" t="n"/>
      <c r="AA508" s="34">
        <f>T508*0.2+N508*0+O508*0.3+P508*0.5+Q508*0.6+R508*1+S508*1</f>
        <v/>
      </c>
      <c r="AB508" s="34">
        <f>T508*0.2+N508*0.2+O508*0.3+P508*0.5+Q508*0.6+R508*1+S508*1</f>
        <v/>
      </c>
      <c r="AD508" s="34">
        <f>IF($AC508&gt;0,IF(VLOOKUP($AC508,Resource!$B$2:$AE$460,6,FALSE)&gt;0,VLOOKUP($AC508,Resource!$B$2:$AE$460,6,FALSE),"--INPUT--"),"")</f>
        <v/>
      </c>
      <c r="AE508" s="34">
        <f>IF($AC508&gt;0,IF(VLOOKUP($AC508,Resource!$B$2:$AE$460,25,FALSE)&gt;0,VLOOKUP($AC508,Resource!$B$2:$AE$460,25,FALSE),"--INPUT--"),"")</f>
        <v/>
      </c>
      <c r="AG508" s="619" t="n"/>
      <c r="AH508" s="619" t="n"/>
      <c r="AJ508" s="34">
        <f>IF($AI508&gt;0,IF(VLOOKUP($AI508,Resource!$B$2:$AE$460,6,FALSE)&gt;0,VLOOKUP($AI508,Resource!$B$2:$AE$460,6,FALSE),"--INPUT--"),"")</f>
        <v/>
      </c>
      <c r="AK508" s="34">
        <f>IF($AI508&gt;0,IF(VLOOKUP($AI508,Resource!$B$2:$AE$460,25,FALSE)&gt;0,VLOOKUP($AI508,Resource!$B$2:$AE$460,25,FALSE),"--INPUT--"),"")</f>
        <v/>
      </c>
      <c r="AL508" s="619" t="n"/>
      <c r="AM508" s="619" t="n"/>
      <c r="AN508" s="34">
        <f>AA508</f>
        <v/>
      </c>
      <c r="AO508" s="621">
        <f>IF(ISNA(IF(AC508="",0,AN508*VLOOKUP(AC508,Resource!$B$2:$AE$465,8,FALSE))),0,IF(AC508="",0,AN508*VLOOKUP(AC508,Resource!$B$2:$AE$465,8,FALSE)))</f>
        <v/>
      </c>
      <c r="AP508" s="620" t="n"/>
      <c r="AQ508" s="286" t="n"/>
      <c r="AR508" s="34">
        <f>AB508</f>
        <v/>
      </c>
      <c r="AS508" s="621">
        <f>IF(ISNA(IF(AI508="",0,AR508*VLOOKUP(AI508,Resource!$B$2:$AE$465,9,FALSE))),0,IF(AI508="",0,AR508*VLOOKUP(AI508,Resource!$B$2:$AE$465,9,FALSE)))</f>
        <v/>
      </c>
      <c r="AT508" s="620" t="n"/>
      <c r="AU508" s="286" t="n"/>
      <c r="AV508" s="620">
        <f>Z508</f>
        <v/>
      </c>
      <c r="AW508" s="72" t="n"/>
      <c r="BA508" s="620" t="n"/>
      <c r="BC508" s="620">
        <f>AO508+AS508</f>
        <v/>
      </c>
      <c r="BD508" s="620">
        <f>BH508-BC508</f>
        <v/>
      </c>
      <c r="BE508" s="479">
        <f>IF(AV508=0,"        --",BD508/BH508)</f>
        <v/>
      </c>
      <c r="BF508" s="620" t="n"/>
      <c r="BG508" s="620" t="n"/>
      <c r="BH508" s="620">
        <f>Z508+BA508+BF508</f>
        <v/>
      </c>
    </row>
    <row r="509" customFormat="1" s="34">
      <c r="A509" s="618" t="n"/>
      <c r="B509" s="619" t="n"/>
      <c r="J509" s="619" t="n"/>
      <c r="U509" s="620" t="n"/>
      <c r="X509" s="620" t="n"/>
      <c r="Y509" s="620" t="n"/>
      <c r="Z509" s="620" t="n"/>
      <c r="AA509" s="34">
        <f>T509*0.2+N509*0+O509*0.3+P509*0.5+Q509*0.6+R509*1+S509*1</f>
        <v/>
      </c>
      <c r="AB509" s="34">
        <f>T509*0.2+N509*0.2+O509*0.3+P509*0.5+Q509*0.6+R509*1+S509*1</f>
        <v/>
      </c>
      <c r="AD509" s="34">
        <f>IF($AC509&gt;0,IF(VLOOKUP($AC509,Resource!$B$2:$AE$460,6,FALSE)&gt;0,VLOOKUP($AC509,Resource!$B$2:$AE$460,6,FALSE),"--INPUT--"),"")</f>
        <v/>
      </c>
      <c r="AE509" s="34">
        <f>IF($AC509&gt;0,IF(VLOOKUP($AC509,Resource!$B$2:$AE$460,25,FALSE)&gt;0,VLOOKUP($AC509,Resource!$B$2:$AE$460,25,FALSE),"--INPUT--"),"")</f>
        <v/>
      </c>
      <c r="AG509" s="619" t="n"/>
      <c r="AH509" s="619" t="n"/>
      <c r="AJ509" s="34">
        <f>IF($AI509&gt;0,IF(VLOOKUP($AI509,Resource!$B$2:$AE$460,6,FALSE)&gt;0,VLOOKUP($AI509,Resource!$B$2:$AE$460,6,FALSE),"--INPUT--"),"")</f>
        <v/>
      </c>
      <c r="AK509" s="34">
        <f>IF($AI509&gt;0,IF(VLOOKUP($AI509,Resource!$B$2:$AE$460,25,FALSE)&gt;0,VLOOKUP($AI509,Resource!$B$2:$AE$460,25,FALSE),"--INPUT--"),"")</f>
        <v/>
      </c>
      <c r="AL509" s="619" t="n"/>
      <c r="AM509" s="619" t="n"/>
      <c r="AN509" s="34">
        <f>AA509</f>
        <v/>
      </c>
      <c r="AO509" s="621">
        <f>IF(ISNA(IF(AC509="",0,AN509*VLOOKUP(AC509,Resource!$B$2:$AE$465,8,FALSE))),0,IF(AC509="",0,AN509*VLOOKUP(AC509,Resource!$B$2:$AE$465,8,FALSE)))</f>
        <v/>
      </c>
      <c r="AP509" s="620" t="n"/>
      <c r="AQ509" s="286" t="n"/>
      <c r="AR509" s="34">
        <f>AB509</f>
        <v/>
      </c>
      <c r="AS509" s="621">
        <f>IF(ISNA(IF(AI509="",0,AR509*VLOOKUP(AI509,Resource!$B$2:$AE$465,9,FALSE))),0,IF(AI509="",0,AR509*VLOOKUP(AI509,Resource!$B$2:$AE$465,9,FALSE)))</f>
        <v/>
      </c>
      <c r="AT509" s="620" t="n"/>
      <c r="AU509" s="286" t="n"/>
      <c r="AV509" s="620">
        <f>Z509</f>
        <v/>
      </c>
      <c r="AW509" s="72" t="n"/>
      <c r="BA509" s="620" t="n"/>
      <c r="BC509" s="620">
        <f>AO509+AS509</f>
        <v/>
      </c>
      <c r="BD509" s="620">
        <f>BH509-BC509</f>
        <v/>
      </c>
      <c r="BE509" s="479">
        <f>IF(AV509=0,"        --",BD509/BH509)</f>
        <v/>
      </c>
      <c r="BF509" s="620" t="n"/>
      <c r="BG509" s="620" t="n"/>
      <c r="BH509" s="620">
        <f>Z509+BA509+BF509</f>
        <v/>
      </c>
    </row>
    <row r="510" customFormat="1" s="34">
      <c r="A510" s="618" t="n"/>
      <c r="B510" s="619" t="n"/>
      <c r="J510" s="619" t="n"/>
      <c r="U510" s="620" t="n"/>
      <c r="X510" s="620" t="n"/>
      <c r="Y510" s="620" t="n"/>
      <c r="Z510" s="620" t="n"/>
      <c r="AA510" s="34">
        <f>T510*0.2+N510*0+O510*0.3+P510*0.5+Q510*0.6+R510*1+S510*1</f>
        <v/>
      </c>
      <c r="AB510" s="34">
        <f>T510*0.2+N510*0.2+O510*0.3+P510*0.5+Q510*0.6+R510*1+S510*1</f>
        <v/>
      </c>
      <c r="AD510" s="34">
        <f>IF($AC510&gt;0,IF(VLOOKUP($AC510,Resource!$B$2:$AE$460,6,FALSE)&gt;0,VLOOKUP($AC510,Resource!$B$2:$AE$460,6,FALSE),"--INPUT--"),"")</f>
        <v/>
      </c>
      <c r="AE510" s="34">
        <f>IF($AC510&gt;0,IF(VLOOKUP($AC510,Resource!$B$2:$AE$460,25,FALSE)&gt;0,VLOOKUP($AC510,Resource!$B$2:$AE$460,25,FALSE),"--INPUT--"),"")</f>
        <v/>
      </c>
      <c r="AG510" s="619" t="n"/>
      <c r="AH510" s="619" t="n"/>
      <c r="AJ510" s="34">
        <f>IF($AI510&gt;0,IF(VLOOKUP($AI510,Resource!$B$2:$AE$460,6,FALSE)&gt;0,VLOOKUP($AI510,Resource!$B$2:$AE$460,6,FALSE),"--INPUT--"),"")</f>
        <v/>
      </c>
      <c r="AK510" s="34">
        <f>IF($AI510&gt;0,IF(VLOOKUP($AI510,Resource!$B$2:$AE$460,25,FALSE)&gt;0,VLOOKUP($AI510,Resource!$B$2:$AE$460,25,FALSE),"--INPUT--"),"")</f>
        <v/>
      </c>
      <c r="AL510" s="619" t="n"/>
      <c r="AM510" s="619" t="n"/>
      <c r="AN510" s="34">
        <f>AA510</f>
        <v/>
      </c>
      <c r="AO510" s="621">
        <f>IF(ISNA(IF(AC510="",0,AN510*VLOOKUP(AC510,Resource!$B$2:$AE$465,8,FALSE))),0,IF(AC510="",0,AN510*VLOOKUP(AC510,Resource!$B$2:$AE$465,8,FALSE)))</f>
        <v/>
      </c>
      <c r="AP510" s="620" t="n"/>
      <c r="AQ510" s="286" t="n"/>
      <c r="AR510" s="34">
        <f>AB510</f>
        <v/>
      </c>
      <c r="AS510" s="621">
        <f>IF(ISNA(IF(AI510="",0,AR510*VLOOKUP(AI510,Resource!$B$2:$AE$465,9,FALSE))),0,IF(AI510="",0,AR510*VLOOKUP(AI510,Resource!$B$2:$AE$465,9,FALSE)))</f>
        <v/>
      </c>
      <c r="AT510" s="620" t="n"/>
      <c r="AU510" s="286" t="n"/>
      <c r="AV510" s="620">
        <f>Z510</f>
        <v/>
      </c>
      <c r="AW510" s="72" t="n"/>
      <c r="BA510" s="620" t="n"/>
      <c r="BC510" s="620">
        <f>AO510+AS510</f>
        <v/>
      </c>
      <c r="BD510" s="620">
        <f>BH510-BC510</f>
        <v/>
      </c>
      <c r="BE510" s="479">
        <f>IF(AV510=0,"        --",BD510/BH510)</f>
        <v/>
      </c>
      <c r="BF510" s="620" t="n"/>
      <c r="BG510" s="620" t="n"/>
      <c r="BH510" s="620">
        <f>Z510+BA510+BF510</f>
        <v/>
      </c>
    </row>
    <row r="511" customFormat="1" s="34">
      <c r="A511" s="618" t="n"/>
      <c r="B511" s="619" t="n"/>
      <c r="J511" s="619" t="n"/>
      <c r="U511" s="620" t="n"/>
      <c r="X511" s="620" t="n"/>
      <c r="Y511" s="620" t="n"/>
      <c r="Z511" s="620" t="n"/>
      <c r="AA511" s="34">
        <f>T511*0.2+N511*0+O511*0.3+P511*0.5+Q511*0.6+R511*1+S511*1</f>
        <v/>
      </c>
      <c r="AB511" s="34">
        <f>T511*0.2+N511*0.2+O511*0.3+P511*0.5+Q511*0.6+R511*1+S511*1</f>
        <v/>
      </c>
      <c r="AD511" s="34">
        <f>IF($AC511&gt;0,IF(VLOOKUP($AC511,Resource!$B$2:$AE$460,6,FALSE)&gt;0,VLOOKUP($AC511,Resource!$B$2:$AE$460,6,FALSE),"--INPUT--"),"")</f>
        <v/>
      </c>
      <c r="AE511" s="34">
        <f>IF($AC511&gt;0,IF(VLOOKUP($AC511,Resource!$B$2:$AE$460,25,FALSE)&gt;0,VLOOKUP($AC511,Resource!$B$2:$AE$460,25,FALSE),"--INPUT--"),"")</f>
        <v/>
      </c>
      <c r="AG511" s="619" t="n"/>
      <c r="AH511" s="619" t="n"/>
      <c r="AJ511" s="34">
        <f>IF($AI511&gt;0,IF(VLOOKUP($AI511,Resource!$B$2:$AE$460,6,FALSE)&gt;0,VLOOKUP($AI511,Resource!$B$2:$AE$460,6,FALSE),"--INPUT--"),"")</f>
        <v/>
      </c>
      <c r="AK511" s="34">
        <f>IF($AI511&gt;0,IF(VLOOKUP($AI511,Resource!$B$2:$AE$460,25,FALSE)&gt;0,VLOOKUP($AI511,Resource!$B$2:$AE$460,25,FALSE),"--INPUT--"),"")</f>
        <v/>
      </c>
      <c r="AL511" s="619" t="n"/>
      <c r="AM511" s="619" t="n"/>
      <c r="AN511" s="34">
        <f>AA511</f>
        <v/>
      </c>
      <c r="AO511" s="621">
        <f>IF(ISNA(IF(AC511="",0,AN511*VLOOKUP(AC511,Resource!$B$2:$AE$465,8,FALSE))),0,IF(AC511="",0,AN511*VLOOKUP(AC511,Resource!$B$2:$AE$465,8,FALSE)))</f>
        <v/>
      </c>
      <c r="AP511" s="620" t="n"/>
      <c r="AQ511" s="286" t="n"/>
      <c r="AR511" s="34">
        <f>AB511</f>
        <v/>
      </c>
      <c r="AS511" s="621">
        <f>IF(ISNA(IF(AI511="",0,AR511*VLOOKUP(AI511,Resource!$B$2:$AE$465,9,FALSE))),0,IF(AI511="",0,AR511*VLOOKUP(AI511,Resource!$B$2:$AE$465,9,FALSE)))</f>
        <v/>
      </c>
      <c r="AT511" s="620" t="n"/>
      <c r="AU511" s="286" t="n"/>
      <c r="AV511" s="620">
        <f>Z511</f>
        <v/>
      </c>
      <c r="AW511" s="72" t="n"/>
      <c r="BA511" s="620" t="n"/>
      <c r="BC511" s="620">
        <f>AO511+AS511</f>
        <v/>
      </c>
      <c r="BD511" s="620">
        <f>BH511-BC511</f>
        <v/>
      </c>
      <c r="BE511" s="479">
        <f>IF(AV511=0,"        --",BD511/BH511)</f>
        <v/>
      </c>
      <c r="BF511" s="620" t="n"/>
      <c r="BG511" s="620" t="n"/>
      <c r="BH511" s="620">
        <f>Z511+BA511+BF511</f>
        <v/>
      </c>
    </row>
    <row r="512" customFormat="1" s="34">
      <c r="A512" s="618" t="n"/>
      <c r="B512" s="619" t="n"/>
      <c r="J512" s="619" t="n"/>
      <c r="U512" s="620" t="n"/>
      <c r="X512" s="620" t="n"/>
      <c r="Y512" s="620" t="n"/>
      <c r="Z512" s="620" t="n"/>
      <c r="AA512" s="34">
        <f>T512*0.2+N512*0+O512*0.3+P512*0.5+Q512*0.6+R512*1+S512*1</f>
        <v/>
      </c>
      <c r="AB512" s="34">
        <f>T512*0.2+N512*0.2+O512*0.3+P512*0.5+Q512*0.6+R512*1+S512*1</f>
        <v/>
      </c>
      <c r="AD512" s="34">
        <f>IF($AC512&gt;0,IF(VLOOKUP($AC512,Resource!$B$2:$AE$460,6,FALSE)&gt;0,VLOOKUP($AC512,Resource!$B$2:$AE$460,6,FALSE),"--INPUT--"),"")</f>
        <v/>
      </c>
      <c r="AE512" s="34">
        <f>IF($AC512&gt;0,IF(VLOOKUP($AC512,Resource!$B$2:$AE$460,25,FALSE)&gt;0,VLOOKUP($AC512,Resource!$B$2:$AE$460,25,FALSE),"--INPUT--"),"")</f>
        <v/>
      </c>
      <c r="AG512" s="619" t="n"/>
      <c r="AH512" s="619" t="n"/>
      <c r="AJ512" s="34">
        <f>IF($AI512&gt;0,IF(VLOOKUP($AI512,Resource!$B$2:$AE$460,6,FALSE)&gt;0,VLOOKUP($AI512,Resource!$B$2:$AE$460,6,FALSE),"--INPUT--"),"")</f>
        <v/>
      </c>
      <c r="AK512" s="34">
        <f>IF($AI512&gt;0,IF(VLOOKUP($AI512,Resource!$B$2:$AE$460,25,FALSE)&gt;0,VLOOKUP($AI512,Resource!$B$2:$AE$460,25,FALSE),"--INPUT--"),"")</f>
        <v/>
      </c>
      <c r="AL512" s="619" t="n"/>
      <c r="AM512" s="619" t="n"/>
      <c r="AN512" s="34">
        <f>AA512</f>
        <v/>
      </c>
      <c r="AO512" s="621">
        <f>IF(ISNA(IF(AC512="",0,AN512*VLOOKUP(AC512,Resource!$B$2:$AE$465,8,FALSE))),0,IF(AC512="",0,AN512*VLOOKUP(AC512,Resource!$B$2:$AE$465,8,FALSE)))</f>
        <v/>
      </c>
      <c r="AP512" s="620" t="n"/>
      <c r="AQ512" s="286" t="n"/>
      <c r="AR512" s="34">
        <f>AB512</f>
        <v/>
      </c>
      <c r="AS512" s="621">
        <f>IF(ISNA(IF(AI512="",0,AR512*VLOOKUP(AI512,Resource!$B$2:$AE$465,9,FALSE))),0,IF(AI512="",0,AR512*VLOOKUP(AI512,Resource!$B$2:$AE$465,9,FALSE)))</f>
        <v/>
      </c>
      <c r="AT512" s="620" t="n"/>
      <c r="AU512" s="286" t="n"/>
      <c r="AV512" s="620">
        <f>Z512</f>
        <v/>
      </c>
      <c r="AW512" s="72" t="n"/>
      <c r="BA512" s="620" t="n"/>
      <c r="BC512" s="620">
        <f>AO512+AS512</f>
        <v/>
      </c>
      <c r="BD512" s="620">
        <f>BH512-BC512</f>
        <v/>
      </c>
      <c r="BE512" s="479">
        <f>IF(AV512=0,"        --",BD512/BH512)</f>
        <v/>
      </c>
      <c r="BF512" s="620" t="n"/>
      <c r="BG512" s="620" t="n"/>
      <c r="BH512" s="620">
        <f>Z512+BA512+BF512</f>
        <v/>
      </c>
    </row>
    <row r="513" customFormat="1" s="34">
      <c r="A513" s="618" t="n"/>
      <c r="B513" s="619" t="n"/>
      <c r="J513" s="619" t="n"/>
      <c r="U513" s="620" t="n"/>
      <c r="X513" s="620" t="n"/>
      <c r="Y513" s="620" t="n"/>
      <c r="Z513" s="620" t="n"/>
      <c r="AA513" s="34">
        <f>T513*0.2+N513*0+O513*0.3+P513*0.5+Q513*0.6+R513*1+S513*1</f>
        <v/>
      </c>
      <c r="AB513" s="34">
        <f>T513*0.2+N513*0.2+O513*0.3+P513*0.5+Q513*0.6+R513*1+S513*1</f>
        <v/>
      </c>
      <c r="AD513" s="34">
        <f>IF($AC513&gt;0,IF(VLOOKUP($AC513,Resource!$B$2:$AE$460,6,FALSE)&gt;0,VLOOKUP($AC513,Resource!$B$2:$AE$460,6,FALSE),"--INPUT--"),"")</f>
        <v/>
      </c>
      <c r="AE513" s="34">
        <f>IF($AC513&gt;0,IF(VLOOKUP($AC513,Resource!$B$2:$AE$460,25,FALSE)&gt;0,VLOOKUP($AC513,Resource!$B$2:$AE$460,25,FALSE),"--INPUT--"),"")</f>
        <v/>
      </c>
      <c r="AG513" s="619" t="n"/>
      <c r="AH513" s="619" t="n"/>
      <c r="AJ513" s="34">
        <f>IF($AI513&gt;0,IF(VLOOKUP($AI513,Resource!$B$2:$AE$460,6,FALSE)&gt;0,VLOOKUP($AI513,Resource!$B$2:$AE$460,6,FALSE),"--INPUT--"),"")</f>
        <v/>
      </c>
      <c r="AK513" s="34">
        <f>IF($AI513&gt;0,IF(VLOOKUP($AI513,Resource!$B$2:$AE$460,25,FALSE)&gt;0,VLOOKUP($AI513,Resource!$B$2:$AE$460,25,FALSE),"--INPUT--"),"")</f>
        <v/>
      </c>
      <c r="AL513" s="619" t="n"/>
      <c r="AM513" s="619" t="n"/>
      <c r="AN513" s="34">
        <f>AA513</f>
        <v/>
      </c>
      <c r="AO513" s="621">
        <f>IF(ISNA(IF(AC513="",0,AN513*VLOOKUP(AC513,Resource!$B$2:$AE$465,8,FALSE))),0,IF(AC513="",0,AN513*VLOOKUP(AC513,Resource!$B$2:$AE$465,8,FALSE)))</f>
        <v/>
      </c>
      <c r="AP513" s="620" t="n"/>
      <c r="AQ513" s="286" t="n"/>
      <c r="AR513" s="34">
        <f>AB513</f>
        <v/>
      </c>
      <c r="AS513" s="621">
        <f>IF(ISNA(IF(AI513="",0,AR513*VLOOKUP(AI513,Resource!$B$2:$AE$465,9,FALSE))),0,IF(AI513="",0,AR513*VLOOKUP(AI513,Resource!$B$2:$AE$465,9,FALSE)))</f>
        <v/>
      </c>
      <c r="AT513" s="620" t="n"/>
      <c r="AU513" s="286" t="n"/>
      <c r="AV513" s="620">
        <f>Z513</f>
        <v/>
      </c>
      <c r="AW513" s="72" t="n"/>
      <c r="BA513" s="620" t="n"/>
      <c r="BC513" s="620">
        <f>AO513+AS513</f>
        <v/>
      </c>
      <c r="BD513" s="620">
        <f>BH513-BC513</f>
        <v/>
      </c>
      <c r="BE513" s="479">
        <f>IF(AV513=0,"        --",BD513/BH513)</f>
        <v/>
      </c>
      <c r="BF513" s="620" t="n"/>
      <c r="BG513" s="620" t="n"/>
      <c r="BH513" s="620">
        <f>Z513+BA513+BF513</f>
        <v/>
      </c>
    </row>
    <row r="514" customFormat="1" s="34">
      <c r="A514" s="618" t="n"/>
      <c r="B514" s="619" t="n"/>
      <c r="J514" s="619" t="n"/>
      <c r="U514" s="620" t="n"/>
      <c r="X514" s="620" t="n"/>
      <c r="Y514" s="620" t="n"/>
      <c r="Z514" s="620" t="n"/>
      <c r="AA514" s="34">
        <f>T514*0.2+N514*0+O514*0.3+P514*0.5+Q514*0.6+R514*1+S514*1</f>
        <v/>
      </c>
      <c r="AB514" s="34">
        <f>T514*0.2+N514*0.2+O514*0.3+P514*0.5+Q514*0.6+R514*1+S514*1</f>
        <v/>
      </c>
      <c r="AD514" s="34">
        <f>IF($AC514&gt;0,IF(VLOOKUP($AC514,Resource!$B$2:$AE$460,6,FALSE)&gt;0,VLOOKUP($AC514,Resource!$B$2:$AE$460,6,FALSE),"--INPUT--"),"")</f>
        <v/>
      </c>
      <c r="AE514" s="34">
        <f>IF($AC514&gt;0,IF(VLOOKUP($AC514,Resource!$B$2:$AE$460,25,FALSE)&gt;0,VLOOKUP($AC514,Resource!$B$2:$AE$460,25,FALSE),"--INPUT--"),"")</f>
        <v/>
      </c>
      <c r="AG514" s="619" t="n"/>
      <c r="AH514" s="619" t="n"/>
      <c r="AJ514" s="34">
        <f>IF($AI514&gt;0,IF(VLOOKUP($AI514,Resource!$B$2:$AE$460,6,FALSE)&gt;0,VLOOKUP($AI514,Resource!$B$2:$AE$460,6,FALSE),"--INPUT--"),"")</f>
        <v/>
      </c>
      <c r="AK514" s="34">
        <f>IF($AI514&gt;0,IF(VLOOKUP($AI514,Resource!$B$2:$AE$460,25,FALSE)&gt;0,VLOOKUP($AI514,Resource!$B$2:$AE$460,25,FALSE),"--INPUT--"),"")</f>
        <v/>
      </c>
      <c r="AL514" s="619" t="n"/>
      <c r="AM514" s="619" t="n"/>
      <c r="AN514" s="34">
        <f>AA514</f>
        <v/>
      </c>
      <c r="AO514" s="621">
        <f>IF(ISNA(IF(AC514="",0,AN514*VLOOKUP(AC514,Resource!$B$2:$AE$465,8,FALSE))),0,IF(AC514="",0,AN514*VLOOKUP(AC514,Resource!$B$2:$AE$465,8,FALSE)))</f>
        <v/>
      </c>
      <c r="AP514" s="620" t="n"/>
      <c r="AQ514" s="286" t="n"/>
      <c r="AR514" s="34">
        <f>AB514</f>
        <v/>
      </c>
      <c r="AS514" s="621">
        <f>IF(ISNA(IF(AI514="",0,AR514*VLOOKUP(AI514,Resource!$B$2:$AE$465,9,FALSE))),0,IF(AI514="",0,AR514*VLOOKUP(AI514,Resource!$B$2:$AE$465,9,FALSE)))</f>
        <v/>
      </c>
      <c r="AT514" s="620" t="n"/>
      <c r="AU514" s="286" t="n"/>
      <c r="AV514" s="620">
        <f>Z514</f>
        <v/>
      </c>
      <c r="AW514" s="72" t="n"/>
      <c r="BA514" s="620" t="n"/>
      <c r="BC514" s="620">
        <f>AO514+AS514</f>
        <v/>
      </c>
      <c r="BD514" s="620">
        <f>BH514-BC514</f>
        <v/>
      </c>
      <c r="BE514" s="479">
        <f>IF(AV514=0,"        --",BD514/BH514)</f>
        <v/>
      </c>
      <c r="BF514" s="620" t="n"/>
      <c r="BG514" s="620" t="n"/>
      <c r="BH514" s="620">
        <f>Z514+BA514+BF514</f>
        <v/>
      </c>
    </row>
    <row r="515" customFormat="1" s="34">
      <c r="A515" s="618" t="n"/>
      <c r="B515" s="619" t="n"/>
      <c r="J515" s="619" t="n"/>
      <c r="U515" s="620" t="n"/>
      <c r="X515" s="620" t="n"/>
      <c r="Y515" s="620" t="n"/>
      <c r="Z515" s="620" t="n"/>
      <c r="AA515" s="34">
        <f>T515*0.2+N515*0+O515*0.3+P515*0.5+Q515*0.6+R515*1+S515*1</f>
        <v/>
      </c>
      <c r="AB515" s="34">
        <f>T515*0.2+N515*0.2+O515*0.3+P515*0.5+Q515*0.6+R515*1+S515*1</f>
        <v/>
      </c>
      <c r="AD515" s="34">
        <f>IF($AC515&gt;0,IF(VLOOKUP($AC515,Resource!$B$2:$AE$460,6,FALSE)&gt;0,VLOOKUP($AC515,Resource!$B$2:$AE$460,6,FALSE),"--INPUT--"),"")</f>
        <v/>
      </c>
      <c r="AE515" s="34">
        <f>IF($AC515&gt;0,IF(VLOOKUP($AC515,Resource!$B$2:$AE$460,25,FALSE)&gt;0,VLOOKUP($AC515,Resource!$B$2:$AE$460,25,FALSE),"--INPUT--"),"")</f>
        <v/>
      </c>
      <c r="AG515" s="619" t="n"/>
      <c r="AH515" s="619" t="n"/>
      <c r="AJ515" s="34">
        <f>IF($AI515&gt;0,IF(VLOOKUP($AI515,Resource!$B$2:$AE$460,6,FALSE)&gt;0,VLOOKUP($AI515,Resource!$B$2:$AE$460,6,FALSE),"--INPUT--"),"")</f>
        <v/>
      </c>
      <c r="AK515" s="34">
        <f>IF($AI515&gt;0,IF(VLOOKUP($AI515,Resource!$B$2:$AE$460,25,FALSE)&gt;0,VLOOKUP($AI515,Resource!$B$2:$AE$460,25,FALSE),"--INPUT--"),"")</f>
        <v/>
      </c>
      <c r="AL515" s="619" t="n"/>
      <c r="AM515" s="619" t="n"/>
      <c r="AN515" s="34">
        <f>AA515</f>
        <v/>
      </c>
      <c r="AO515" s="621">
        <f>IF(ISNA(IF(AC515="",0,AN515*VLOOKUP(AC515,Resource!$B$2:$AE$465,8,FALSE))),0,IF(AC515="",0,AN515*VLOOKUP(AC515,Resource!$B$2:$AE$465,8,FALSE)))</f>
        <v/>
      </c>
      <c r="AP515" s="620" t="n"/>
      <c r="AQ515" s="286" t="n"/>
      <c r="AR515" s="34">
        <f>AB515</f>
        <v/>
      </c>
      <c r="AS515" s="621">
        <f>IF(ISNA(IF(AI515="",0,AR515*VLOOKUP(AI515,Resource!$B$2:$AE$465,9,FALSE))),0,IF(AI515="",0,AR515*VLOOKUP(AI515,Resource!$B$2:$AE$465,9,FALSE)))</f>
        <v/>
      </c>
      <c r="AT515" s="620" t="n"/>
      <c r="AU515" s="286" t="n"/>
      <c r="AV515" s="620">
        <f>Z515</f>
        <v/>
      </c>
      <c r="AW515" s="72" t="n"/>
      <c r="BA515" s="620" t="n"/>
      <c r="BC515" s="620">
        <f>AO515+AS515</f>
        <v/>
      </c>
      <c r="BD515" s="620">
        <f>BH515-BC515</f>
        <v/>
      </c>
      <c r="BE515" s="479">
        <f>IF(AV515=0,"        --",BD515/BH515)</f>
        <v/>
      </c>
      <c r="BF515" s="620" t="n"/>
      <c r="BG515" s="620" t="n"/>
      <c r="BH515" s="620">
        <f>Z515+BA515+BF515</f>
        <v/>
      </c>
    </row>
    <row r="516" customFormat="1" s="34">
      <c r="A516" s="618" t="n"/>
      <c r="B516" s="619" t="n"/>
      <c r="J516" s="619" t="n"/>
      <c r="U516" s="620" t="n"/>
      <c r="X516" s="620" t="n"/>
      <c r="Y516" s="620" t="n"/>
      <c r="Z516" s="620" t="n"/>
      <c r="AA516" s="34">
        <f>T516*0.2+N516*0+O516*0.3+P516*0.5+Q516*0.6+R516*1+S516*1</f>
        <v/>
      </c>
      <c r="AB516" s="34">
        <f>T516*0.2+N516*0.2+O516*0.3+P516*0.5+Q516*0.6+R516*1+S516*1</f>
        <v/>
      </c>
      <c r="AD516" s="34">
        <f>IF($AC516&gt;0,IF(VLOOKUP($AC516,Resource!$B$2:$AE$460,6,FALSE)&gt;0,VLOOKUP($AC516,Resource!$B$2:$AE$460,6,FALSE),"--INPUT--"),"")</f>
        <v/>
      </c>
      <c r="AE516" s="34">
        <f>IF($AC516&gt;0,IF(VLOOKUP($AC516,Resource!$B$2:$AE$460,25,FALSE)&gt;0,VLOOKUP($AC516,Resource!$B$2:$AE$460,25,FALSE),"--INPUT--"),"")</f>
        <v/>
      </c>
      <c r="AG516" s="619" t="n"/>
      <c r="AH516" s="619" t="n"/>
      <c r="AJ516" s="34">
        <f>IF($AI516&gt;0,IF(VLOOKUP($AI516,Resource!$B$2:$AE$460,6,FALSE)&gt;0,VLOOKUP($AI516,Resource!$B$2:$AE$460,6,FALSE),"--INPUT--"),"")</f>
        <v/>
      </c>
      <c r="AK516" s="34">
        <f>IF($AI516&gt;0,IF(VLOOKUP($AI516,Resource!$B$2:$AE$460,25,FALSE)&gt;0,VLOOKUP($AI516,Resource!$B$2:$AE$460,25,FALSE),"--INPUT--"),"")</f>
        <v/>
      </c>
      <c r="AL516" s="619" t="n"/>
      <c r="AM516" s="619" t="n"/>
      <c r="AN516" s="34">
        <f>AA516</f>
        <v/>
      </c>
      <c r="AO516" s="621">
        <f>IF(ISNA(IF(AC516="",0,AN516*VLOOKUP(AC516,Resource!$B$2:$AE$465,8,FALSE))),0,IF(AC516="",0,AN516*VLOOKUP(AC516,Resource!$B$2:$AE$465,8,FALSE)))</f>
        <v/>
      </c>
      <c r="AP516" s="620" t="n"/>
      <c r="AQ516" s="286" t="n"/>
      <c r="AR516" s="34">
        <f>AB516</f>
        <v/>
      </c>
      <c r="AS516" s="621">
        <f>IF(ISNA(IF(AI516="",0,AR516*VLOOKUP(AI516,Resource!$B$2:$AE$465,9,FALSE))),0,IF(AI516="",0,AR516*VLOOKUP(AI516,Resource!$B$2:$AE$465,9,FALSE)))</f>
        <v/>
      </c>
      <c r="AT516" s="620" t="n"/>
      <c r="AU516" s="286" t="n"/>
      <c r="AV516" s="620">
        <f>Z516</f>
        <v/>
      </c>
      <c r="AW516" s="72" t="n"/>
      <c r="BA516" s="620" t="n"/>
      <c r="BC516" s="620">
        <f>AO516+AS516</f>
        <v/>
      </c>
      <c r="BD516" s="620">
        <f>BH516-BC516</f>
        <v/>
      </c>
      <c r="BE516" s="479">
        <f>IF(AV516=0,"        --",BD516/BH516)</f>
        <v/>
      </c>
      <c r="BF516" s="620" t="n"/>
      <c r="BG516" s="620" t="n"/>
      <c r="BH516" s="620">
        <f>Z516+BA516+BF516</f>
        <v/>
      </c>
    </row>
    <row r="517" customFormat="1" s="34">
      <c r="A517" s="618" t="n"/>
      <c r="B517" s="619" t="n"/>
      <c r="J517" s="619" t="n"/>
      <c r="U517" s="620" t="n"/>
      <c r="X517" s="620" t="n"/>
      <c r="Y517" s="620" t="n"/>
      <c r="Z517" s="620" t="n"/>
      <c r="AA517" s="34">
        <f>T517*0.2+N517*0+O517*0.3+P517*0.5+Q517*0.6+R517*1+S517*1</f>
        <v/>
      </c>
      <c r="AB517" s="34">
        <f>T517*0.2+N517*0.2+O517*0.3+P517*0.5+Q517*0.6+R517*1+S517*1</f>
        <v/>
      </c>
      <c r="AD517" s="34">
        <f>IF($AC517&gt;0,IF(VLOOKUP($AC517,Resource!$B$2:$AE$460,6,FALSE)&gt;0,VLOOKUP($AC517,Resource!$B$2:$AE$460,6,FALSE),"--INPUT--"),"")</f>
        <v/>
      </c>
      <c r="AE517" s="34">
        <f>IF($AC517&gt;0,IF(VLOOKUP($AC517,Resource!$B$2:$AE$460,25,FALSE)&gt;0,VLOOKUP($AC517,Resource!$B$2:$AE$460,25,FALSE),"--INPUT--"),"")</f>
        <v/>
      </c>
      <c r="AG517" s="619" t="n"/>
      <c r="AH517" s="619" t="n"/>
      <c r="AJ517" s="34">
        <f>IF($AI517&gt;0,IF(VLOOKUP($AI517,Resource!$B$2:$AE$460,6,FALSE)&gt;0,VLOOKUP($AI517,Resource!$B$2:$AE$460,6,FALSE),"--INPUT--"),"")</f>
        <v/>
      </c>
      <c r="AK517" s="34">
        <f>IF($AI517&gt;0,IF(VLOOKUP($AI517,Resource!$B$2:$AE$460,25,FALSE)&gt;0,VLOOKUP($AI517,Resource!$B$2:$AE$460,25,FALSE),"--INPUT--"),"")</f>
        <v/>
      </c>
      <c r="AL517" s="619" t="n"/>
      <c r="AM517" s="619" t="n"/>
      <c r="AN517" s="34">
        <f>AA517</f>
        <v/>
      </c>
      <c r="AO517" s="621">
        <f>IF(ISNA(IF(AC517="",0,AN517*VLOOKUP(AC517,Resource!$B$2:$AE$465,8,FALSE))),0,IF(AC517="",0,AN517*VLOOKUP(AC517,Resource!$B$2:$AE$465,8,FALSE)))</f>
        <v/>
      </c>
      <c r="AP517" s="620" t="n"/>
      <c r="AQ517" s="286" t="n"/>
      <c r="AR517" s="34">
        <f>AB517</f>
        <v/>
      </c>
      <c r="AS517" s="621">
        <f>IF(ISNA(IF(AI517="",0,AR517*VLOOKUP(AI517,Resource!$B$2:$AE$465,9,FALSE))),0,IF(AI517="",0,AR517*VLOOKUP(AI517,Resource!$B$2:$AE$465,9,FALSE)))</f>
        <v/>
      </c>
      <c r="AT517" s="620" t="n"/>
      <c r="AU517" s="286" t="n"/>
      <c r="AV517" s="620">
        <f>Z517</f>
        <v/>
      </c>
      <c r="AW517" s="72" t="n"/>
      <c r="BA517" s="620" t="n"/>
      <c r="BC517" s="620">
        <f>AO517+AS517</f>
        <v/>
      </c>
      <c r="BD517" s="620">
        <f>BH517-BC517</f>
        <v/>
      </c>
      <c r="BE517" s="479">
        <f>IF(AV517=0,"        --",BD517/BH517)</f>
        <v/>
      </c>
      <c r="BF517" s="620" t="n"/>
      <c r="BG517" s="620" t="n"/>
      <c r="BH517" s="620">
        <f>Z517+BA517+BF517</f>
        <v/>
      </c>
    </row>
    <row r="518" customFormat="1" s="34">
      <c r="A518" s="618" t="n"/>
      <c r="B518" s="619" t="n"/>
      <c r="J518" s="619" t="n"/>
      <c r="U518" s="620" t="n"/>
      <c r="X518" s="620" t="n"/>
      <c r="Y518" s="620" t="n"/>
      <c r="Z518" s="620" t="n"/>
      <c r="AA518" s="34">
        <f>T518*0.2+N518*0+O518*0.3+P518*0.5+Q518*0.6+R518*1+S518*1</f>
        <v/>
      </c>
      <c r="AB518" s="34">
        <f>T518*0.2+N518*0.2+O518*0.3+P518*0.5+Q518*0.6+R518*1+S518*1</f>
        <v/>
      </c>
      <c r="AD518" s="34">
        <f>IF($AC518&gt;0,IF(VLOOKUP($AC518,Resource!$B$2:$AE$460,6,FALSE)&gt;0,VLOOKUP($AC518,Resource!$B$2:$AE$460,6,FALSE),"--INPUT--"),"")</f>
        <v/>
      </c>
      <c r="AE518" s="34">
        <f>IF($AC518&gt;0,IF(VLOOKUP($AC518,Resource!$B$2:$AE$460,25,FALSE)&gt;0,VLOOKUP($AC518,Resource!$B$2:$AE$460,25,FALSE),"--INPUT--"),"")</f>
        <v/>
      </c>
      <c r="AG518" s="619" t="n"/>
      <c r="AH518" s="619" t="n"/>
      <c r="AJ518" s="34">
        <f>IF($AI518&gt;0,IF(VLOOKUP($AI518,Resource!$B$2:$AE$460,6,FALSE)&gt;0,VLOOKUP($AI518,Resource!$B$2:$AE$460,6,FALSE),"--INPUT--"),"")</f>
        <v/>
      </c>
      <c r="AK518" s="34">
        <f>IF($AI518&gt;0,IF(VLOOKUP($AI518,Resource!$B$2:$AE$460,25,FALSE)&gt;0,VLOOKUP($AI518,Resource!$B$2:$AE$460,25,FALSE),"--INPUT--"),"")</f>
        <v/>
      </c>
      <c r="AL518" s="619" t="n"/>
      <c r="AM518" s="619" t="n"/>
      <c r="AN518" s="34">
        <f>AA518</f>
        <v/>
      </c>
      <c r="AO518" s="621">
        <f>IF(ISNA(IF(AC518="",0,AN518*VLOOKUP(AC518,Resource!$B$2:$AE$465,8,FALSE))),0,IF(AC518="",0,AN518*VLOOKUP(AC518,Resource!$B$2:$AE$465,8,FALSE)))</f>
        <v/>
      </c>
      <c r="AP518" s="620" t="n"/>
      <c r="AQ518" s="286" t="n"/>
      <c r="AR518" s="34">
        <f>AB518</f>
        <v/>
      </c>
      <c r="AS518" s="621">
        <f>IF(ISNA(IF(AI518="",0,AR518*VLOOKUP(AI518,Resource!$B$2:$AE$465,9,FALSE))),0,IF(AI518="",0,AR518*VLOOKUP(AI518,Resource!$B$2:$AE$465,9,FALSE)))</f>
        <v/>
      </c>
      <c r="AT518" s="620" t="n"/>
      <c r="AU518" s="286" t="n"/>
      <c r="AV518" s="620">
        <f>Z518</f>
        <v/>
      </c>
      <c r="AW518" s="72" t="n"/>
      <c r="BA518" s="620" t="n"/>
      <c r="BC518" s="620">
        <f>AO518+AS518</f>
        <v/>
      </c>
      <c r="BD518" s="620">
        <f>BH518-BC518</f>
        <v/>
      </c>
      <c r="BE518" s="479">
        <f>IF(AV518=0,"        --",BD518/BH518)</f>
        <v/>
      </c>
      <c r="BF518" s="620" t="n"/>
      <c r="BG518" s="620" t="n"/>
      <c r="BH518" s="620">
        <f>Z518+BA518+BF518</f>
        <v/>
      </c>
    </row>
    <row r="519" customFormat="1" s="34">
      <c r="A519" s="618" t="n"/>
      <c r="B519" s="619" t="n"/>
      <c r="J519" s="619" t="n"/>
      <c r="U519" s="620" t="n"/>
      <c r="X519" s="620" t="n"/>
      <c r="Y519" s="620" t="n"/>
      <c r="Z519" s="620" t="n"/>
      <c r="AA519" s="34">
        <f>T519*0.2+N519*0+O519*0.3+P519*0.5+Q519*0.6+R519*1+S519*1</f>
        <v/>
      </c>
      <c r="AB519" s="34">
        <f>T519*0.2+N519*0.2+O519*0.3+P519*0.5+Q519*0.6+R519*1+S519*1</f>
        <v/>
      </c>
      <c r="AD519" s="34">
        <f>IF($AC519&gt;0,IF(VLOOKUP($AC519,Resource!$B$2:$AE$460,6,FALSE)&gt;0,VLOOKUP($AC519,Resource!$B$2:$AE$460,6,FALSE),"--INPUT--"),"")</f>
        <v/>
      </c>
      <c r="AE519" s="34">
        <f>IF($AC519&gt;0,IF(VLOOKUP($AC519,Resource!$B$2:$AE$460,25,FALSE)&gt;0,VLOOKUP($AC519,Resource!$B$2:$AE$460,25,FALSE),"--INPUT--"),"")</f>
        <v/>
      </c>
      <c r="AG519" s="619" t="n"/>
      <c r="AH519" s="619" t="n"/>
      <c r="AJ519" s="34">
        <f>IF($AI519&gt;0,IF(VLOOKUP($AI519,Resource!$B$2:$AE$460,6,FALSE)&gt;0,VLOOKUP($AI519,Resource!$B$2:$AE$460,6,FALSE),"--INPUT--"),"")</f>
        <v/>
      </c>
      <c r="AK519" s="34">
        <f>IF($AI519&gt;0,IF(VLOOKUP($AI519,Resource!$B$2:$AE$460,25,FALSE)&gt;0,VLOOKUP($AI519,Resource!$B$2:$AE$460,25,FALSE),"--INPUT--"),"")</f>
        <v/>
      </c>
      <c r="AL519" s="619" t="n"/>
      <c r="AM519" s="619" t="n"/>
      <c r="AN519" s="34">
        <f>AA519</f>
        <v/>
      </c>
      <c r="AO519" s="621">
        <f>IF(ISNA(IF(AC519="",0,AN519*VLOOKUP(AC519,Resource!$B$2:$AE$465,8,FALSE))),0,IF(AC519="",0,AN519*VLOOKUP(AC519,Resource!$B$2:$AE$465,8,FALSE)))</f>
        <v/>
      </c>
      <c r="AP519" s="620" t="n"/>
      <c r="AQ519" s="286" t="n"/>
      <c r="AR519" s="34">
        <f>AB519</f>
        <v/>
      </c>
      <c r="AS519" s="621">
        <f>IF(ISNA(IF(AI519="",0,AR519*VLOOKUP(AI519,Resource!$B$2:$AE$465,9,FALSE))),0,IF(AI519="",0,AR519*VLOOKUP(AI519,Resource!$B$2:$AE$465,9,FALSE)))</f>
        <v/>
      </c>
      <c r="AT519" s="620" t="n"/>
      <c r="AU519" s="286" t="n"/>
      <c r="AV519" s="620">
        <f>Z519</f>
        <v/>
      </c>
      <c r="AW519" s="72" t="n"/>
      <c r="BA519" s="620" t="n"/>
      <c r="BC519" s="620">
        <f>AO519+AS519</f>
        <v/>
      </c>
      <c r="BD519" s="620">
        <f>BH519-BC519</f>
        <v/>
      </c>
      <c r="BE519" s="479">
        <f>IF(AV519=0,"        --",BD519/BH519)</f>
        <v/>
      </c>
      <c r="BF519" s="620" t="n"/>
      <c r="BG519" s="620" t="n"/>
      <c r="BH519" s="620">
        <f>Z519+BA519+BF519</f>
        <v/>
      </c>
    </row>
    <row r="520" customFormat="1" s="34">
      <c r="A520" s="618" t="n"/>
      <c r="B520" s="619" t="n"/>
      <c r="J520" s="619" t="n"/>
      <c r="U520" s="620" t="n"/>
      <c r="X520" s="620" t="n"/>
      <c r="Y520" s="620" t="n"/>
      <c r="Z520" s="620" t="n"/>
      <c r="AA520" s="34">
        <f>T520*0.2+N520*0+O520*0.3+P520*0.5+Q520*0.6+R520*1+S520*1</f>
        <v/>
      </c>
      <c r="AB520" s="34">
        <f>T520*0.2+N520*0.2+O520*0.3+P520*0.5+Q520*0.6+R520*1+S520*1</f>
        <v/>
      </c>
      <c r="AD520" s="34">
        <f>IF($AC520&gt;0,IF(VLOOKUP($AC520,Resource!$B$2:$AE$460,6,FALSE)&gt;0,VLOOKUP($AC520,Resource!$B$2:$AE$460,6,FALSE),"--INPUT--"),"")</f>
        <v/>
      </c>
      <c r="AE520" s="34">
        <f>IF($AC520&gt;0,IF(VLOOKUP($AC520,Resource!$B$2:$AE$460,25,FALSE)&gt;0,VLOOKUP($AC520,Resource!$B$2:$AE$460,25,FALSE),"--INPUT--"),"")</f>
        <v/>
      </c>
      <c r="AG520" s="619" t="n"/>
      <c r="AH520" s="619" t="n"/>
      <c r="AJ520" s="34">
        <f>IF($AI520&gt;0,IF(VLOOKUP($AI520,Resource!$B$2:$AE$460,6,FALSE)&gt;0,VLOOKUP($AI520,Resource!$B$2:$AE$460,6,FALSE),"--INPUT--"),"")</f>
        <v/>
      </c>
      <c r="AK520" s="34">
        <f>IF($AI520&gt;0,IF(VLOOKUP($AI520,Resource!$B$2:$AE$460,25,FALSE)&gt;0,VLOOKUP($AI520,Resource!$B$2:$AE$460,25,FALSE),"--INPUT--"),"")</f>
        <v/>
      </c>
      <c r="AL520" s="619" t="n"/>
      <c r="AM520" s="619" t="n"/>
      <c r="AN520" s="34">
        <f>AA520</f>
        <v/>
      </c>
      <c r="AO520" s="621">
        <f>IF(ISNA(IF(AC520="",0,AN520*VLOOKUP(AC520,Resource!$B$2:$AE$465,8,FALSE))),0,IF(AC520="",0,AN520*VLOOKUP(AC520,Resource!$B$2:$AE$465,8,FALSE)))</f>
        <v/>
      </c>
      <c r="AP520" s="620" t="n"/>
      <c r="AQ520" s="286" t="n"/>
      <c r="AR520" s="34">
        <f>AB520</f>
        <v/>
      </c>
      <c r="AS520" s="621">
        <f>IF(ISNA(IF(AI520="",0,AR520*VLOOKUP(AI520,Resource!$B$2:$AE$465,9,FALSE))),0,IF(AI520="",0,AR520*VLOOKUP(AI520,Resource!$B$2:$AE$465,9,FALSE)))</f>
        <v/>
      </c>
      <c r="AT520" s="620" t="n"/>
      <c r="AU520" s="286" t="n"/>
      <c r="AV520" s="620">
        <f>Z520</f>
        <v/>
      </c>
      <c r="AW520" s="72" t="n"/>
      <c r="BA520" s="620" t="n"/>
      <c r="BC520" s="620">
        <f>AO520+AS520</f>
        <v/>
      </c>
      <c r="BD520" s="620">
        <f>BH520-BC520</f>
        <v/>
      </c>
      <c r="BE520" s="479">
        <f>IF(AV520=0,"        --",BD520/BH520)</f>
        <v/>
      </c>
      <c r="BF520" s="620" t="n"/>
      <c r="BG520" s="620" t="n"/>
      <c r="BH520" s="620">
        <f>Z520+BA520+BF520</f>
        <v/>
      </c>
    </row>
    <row r="521" customFormat="1" s="34">
      <c r="A521" s="618" t="n"/>
      <c r="B521" s="619" t="n"/>
      <c r="J521" s="619" t="n"/>
      <c r="U521" s="620" t="n"/>
      <c r="X521" s="620" t="n"/>
      <c r="Y521" s="620" t="n"/>
      <c r="Z521" s="620" t="n"/>
      <c r="AA521" s="34">
        <f>T521*0.2+N521*0+O521*0.3+P521*0.5+Q521*0.6+R521*1+S521*1</f>
        <v/>
      </c>
      <c r="AB521" s="34">
        <f>T521*0.2+N521*0.2+O521*0.3+P521*0.5+Q521*0.6+R521*1+S521*1</f>
        <v/>
      </c>
      <c r="AD521" s="34">
        <f>IF($AC521&gt;0,IF(VLOOKUP($AC521,Resource!$B$2:$AE$460,6,FALSE)&gt;0,VLOOKUP($AC521,Resource!$B$2:$AE$460,6,FALSE),"--INPUT--"),"")</f>
        <v/>
      </c>
      <c r="AE521" s="34">
        <f>IF($AC521&gt;0,IF(VLOOKUP($AC521,Resource!$B$2:$AE$460,25,FALSE)&gt;0,VLOOKUP($AC521,Resource!$B$2:$AE$460,25,FALSE),"--INPUT--"),"")</f>
        <v/>
      </c>
      <c r="AG521" s="619" t="n"/>
      <c r="AH521" s="619" t="n"/>
      <c r="AJ521" s="34">
        <f>IF($AI521&gt;0,IF(VLOOKUP($AI521,Resource!$B$2:$AE$460,6,FALSE)&gt;0,VLOOKUP($AI521,Resource!$B$2:$AE$460,6,FALSE),"--INPUT--"),"")</f>
        <v/>
      </c>
      <c r="AK521" s="34">
        <f>IF($AI521&gt;0,IF(VLOOKUP($AI521,Resource!$B$2:$AE$460,25,FALSE)&gt;0,VLOOKUP($AI521,Resource!$B$2:$AE$460,25,FALSE),"--INPUT--"),"")</f>
        <v/>
      </c>
      <c r="AL521" s="619" t="n"/>
      <c r="AM521" s="619" t="n"/>
      <c r="AN521" s="34">
        <f>AA521</f>
        <v/>
      </c>
      <c r="AO521" s="621">
        <f>IF(ISNA(IF(AC521="",0,AN521*VLOOKUP(AC521,Resource!$B$2:$AE$465,8,FALSE))),0,IF(AC521="",0,AN521*VLOOKUP(AC521,Resource!$B$2:$AE$465,8,FALSE)))</f>
        <v/>
      </c>
      <c r="AP521" s="620" t="n"/>
      <c r="AQ521" s="286" t="n"/>
      <c r="AR521" s="34">
        <f>AB521</f>
        <v/>
      </c>
      <c r="AS521" s="621">
        <f>IF(ISNA(IF(AI521="",0,AR521*VLOOKUP(AI521,Resource!$B$2:$AE$465,9,FALSE))),0,IF(AI521="",0,AR521*VLOOKUP(AI521,Resource!$B$2:$AE$465,9,FALSE)))</f>
        <v/>
      </c>
      <c r="AT521" s="620" t="n"/>
      <c r="AU521" s="286" t="n"/>
      <c r="AV521" s="620">
        <f>Z521</f>
        <v/>
      </c>
      <c r="AW521" s="72" t="n"/>
      <c r="BA521" s="620" t="n"/>
      <c r="BC521" s="620">
        <f>AO521+AS521</f>
        <v/>
      </c>
      <c r="BD521" s="620">
        <f>BH521-BC521</f>
        <v/>
      </c>
      <c r="BE521" s="479">
        <f>IF(AV521=0,"        --",BD521/BH521)</f>
        <v/>
      </c>
      <c r="BF521" s="620" t="n"/>
      <c r="BG521" s="620" t="n"/>
      <c r="BH521" s="620">
        <f>Z521+BA521+BF521</f>
        <v/>
      </c>
    </row>
    <row r="522" customFormat="1" s="34">
      <c r="A522" s="618" t="n"/>
      <c r="B522" s="619" t="n"/>
      <c r="J522" s="619" t="n"/>
      <c r="U522" s="620" t="n"/>
      <c r="X522" s="620" t="n"/>
      <c r="Y522" s="620" t="n"/>
      <c r="Z522" s="620" t="n"/>
      <c r="AA522" s="34">
        <f>T522*0.2+N522*0+O522*0.3+P522*0.5+Q522*0.6+R522*1+S522*1</f>
        <v/>
      </c>
      <c r="AB522" s="34">
        <f>T522*0.2+N522*0.2+O522*0.3+P522*0.5+Q522*0.6+R522*1+S522*1</f>
        <v/>
      </c>
      <c r="AD522" s="34">
        <f>IF($AC522&gt;0,IF(VLOOKUP($AC522,Resource!$B$2:$AE$460,6,FALSE)&gt;0,VLOOKUP($AC522,Resource!$B$2:$AE$460,6,FALSE),"--INPUT--"),"")</f>
        <v/>
      </c>
      <c r="AE522" s="34">
        <f>IF($AC522&gt;0,IF(VLOOKUP($AC522,Resource!$B$2:$AE$460,25,FALSE)&gt;0,VLOOKUP($AC522,Resource!$B$2:$AE$460,25,FALSE),"--INPUT--"),"")</f>
        <v/>
      </c>
      <c r="AG522" s="619" t="n"/>
      <c r="AH522" s="619" t="n"/>
      <c r="AJ522" s="34">
        <f>IF($AI522&gt;0,IF(VLOOKUP($AI522,Resource!$B$2:$AE$460,6,FALSE)&gt;0,VLOOKUP($AI522,Resource!$B$2:$AE$460,6,FALSE),"--INPUT--"),"")</f>
        <v/>
      </c>
      <c r="AK522" s="34">
        <f>IF($AI522&gt;0,IF(VLOOKUP($AI522,Resource!$B$2:$AE$460,25,FALSE)&gt;0,VLOOKUP($AI522,Resource!$B$2:$AE$460,25,FALSE),"--INPUT--"),"")</f>
        <v/>
      </c>
      <c r="AL522" s="619" t="n"/>
      <c r="AM522" s="619" t="n"/>
      <c r="AN522" s="34">
        <f>AA522</f>
        <v/>
      </c>
      <c r="AO522" s="621">
        <f>IF(ISNA(IF(AC522="",0,AN522*VLOOKUP(AC522,Resource!$B$2:$AE$465,8,FALSE))),0,IF(AC522="",0,AN522*VLOOKUP(AC522,Resource!$B$2:$AE$465,8,FALSE)))</f>
        <v/>
      </c>
      <c r="AP522" s="620" t="n"/>
      <c r="AQ522" s="286" t="n"/>
      <c r="AR522" s="34">
        <f>AB522</f>
        <v/>
      </c>
      <c r="AS522" s="621">
        <f>IF(ISNA(IF(AI522="",0,AR522*VLOOKUP(AI522,Resource!$B$2:$AE$465,9,FALSE))),0,IF(AI522="",0,AR522*VLOOKUP(AI522,Resource!$B$2:$AE$465,9,FALSE)))</f>
        <v/>
      </c>
      <c r="AT522" s="620" t="n"/>
      <c r="AU522" s="286" t="n"/>
      <c r="AV522" s="620">
        <f>Z522</f>
        <v/>
      </c>
      <c r="AW522" s="72" t="n"/>
      <c r="BA522" s="620" t="n"/>
      <c r="BC522" s="620">
        <f>AO522+AS522</f>
        <v/>
      </c>
      <c r="BD522" s="620">
        <f>BH522-BC522</f>
        <v/>
      </c>
      <c r="BE522" s="479">
        <f>IF(AV522=0,"        --",BD522/BH522)</f>
        <v/>
      </c>
      <c r="BF522" s="620" t="n"/>
      <c r="BG522" s="620" t="n"/>
      <c r="BH522" s="620">
        <f>Z522+BA522+BF522</f>
        <v/>
      </c>
    </row>
    <row r="523" customFormat="1" s="34">
      <c r="A523" s="618" t="n"/>
      <c r="B523" s="619" t="n"/>
      <c r="J523" s="619" t="n"/>
      <c r="U523" s="620" t="n"/>
      <c r="X523" s="620" t="n"/>
      <c r="Y523" s="620" t="n"/>
      <c r="Z523" s="620" t="n"/>
      <c r="AA523" s="34">
        <f>T523*0.2+N523*0+O523*0.3+P523*0.5+Q523*0.6+R523*1+S523*1</f>
        <v/>
      </c>
      <c r="AB523" s="34">
        <f>T523*0.2+N523*0.2+O523*0.3+P523*0.5+Q523*0.6+R523*1+S523*1</f>
        <v/>
      </c>
      <c r="AD523" s="34">
        <f>IF($AC523&gt;0,IF(VLOOKUP($AC523,Resource!$B$2:$AE$460,6,FALSE)&gt;0,VLOOKUP($AC523,Resource!$B$2:$AE$460,6,FALSE),"--INPUT--"),"")</f>
        <v/>
      </c>
      <c r="AE523" s="34">
        <f>IF($AC523&gt;0,IF(VLOOKUP($AC523,Resource!$B$2:$AE$460,25,FALSE)&gt;0,VLOOKUP($AC523,Resource!$B$2:$AE$460,25,FALSE),"--INPUT--"),"")</f>
        <v/>
      </c>
      <c r="AG523" s="619" t="n"/>
      <c r="AH523" s="619" t="n"/>
      <c r="AJ523" s="34">
        <f>IF($AI523&gt;0,IF(VLOOKUP($AI523,Resource!$B$2:$AE$460,6,FALSE)&gt;0,VLOOKUP($AI523,Resource!$B$2:$AE$460,6,FALSE),"--INPUT--"),"")</f>
        <v/>
      </c>
      <c r="AK523" s="34">
        <f>IF($AI523&gt;0,IF(VLOOKUP($AI523,Resource!$B$2:$AE$460,25,FALSE)&gt;0,VLOOKUP($AI523,Resource!$B$2:$AE$460,25,FALSE),"--INPUT--"),"")</f>
        <v/>
      </c>
      <c r="AL523" s="619" t="n"/>
      <c r="AM523" s="619" t="n"/>
      <c r="AN523" s="34">
        <f>AA523</f>
        <v/>
      </c>
      <c r="AO523" s="621">
        <f>IF(ISNA(IF(AC523="",0,AN523*VLOOKUP(AC523,Resource!$B$2:$AE$465,8,FALSE))),0,IF(AC523="",0,AN523*VLOOKUP(AC523,Resource!$B$2:$AE$465,8,FALSE)))</f>
        <v/>
      </c>
      <c r="AP523" s="620" t="n"/>
      <c r="AQ523" s="286" t="n"/>
      <c r="AR523" s="34">
        <f>AB523</f>
        <v/>
      </c>
      <c r="AS523" s="621">
        <f>IF(ISNA(IF(AI523="",0,AR523*VLOOKUP(AI523,Resource!$B$2:$AE$465,9,FALSE))),0,IF(AI523="",0,AR523*VLOOKUP(AI523,Resource!$B$2:$AE$465,9,FALSE)))</f>
        <v/>
      </c>
      <c r="AT523" s="620" t="n"/>
      <c r="AU523" s="286" t="n"/>
      <c r="AV523" s="620">
        <f>Z523</f>
        <v/>
      </c>
      <c r="AW523" s="72" t="n"/>
      <c r="BA523" s="620" t="n"/>
      <c r="BC523" s="620">
        <f>AO523+AS523</f>
        <v/>
      </c>
      <c r="BD523" s="620">
        <f>BH523-BC523</f>
        <v/>
      </c>
      <c r="BE523" s="479">
        <f>IF(AV523=0,"        --",BD523/BH523)</f>
        <v/>
      </c>
      <c r="BF523" s="620" t="n"/>
      <c r="BG523" s="620" t="n"/>
      <c r="BH523" s="620">
        <f>Z523+BA523+BF523</f>
        <v/>
      </c>
    </row>
    <row r="524" customFormat="1" s="34">
      <c r="A524" s="618" t="n"/>
      <c r="B524" s="619" t="n"/>
      <c r="J524" s="619" t="n"/>
      <c r="U524" s="620" t="n"/>
      <c r="X524" s="620" t="n"/>
      <c r="Y524" s="620" t="n"/>
      <c r="Z524" s="620" t="n"/>
      <c r="AA524" s="34">
        <f>T524*0.2+N524*0+O524*0.3+P524*0.5+Q524*0.6+R524*1+S524*1</f>
        <v/>
      </c>
      <c r="AB524" s="34">
        <f>T524*0.2+N524*0.2+O524*0.3+P524*0.5+Q524*0.6+R524*1+S524*1</f>
        <v/>
      </c>
      <c r="AD524" s="34">
        <f>IF($AC524&gt;0,IF(VLOOKUP($AC524,Resource!$B$2:$AE$460,6,FALSE)&gt;0,VLOOKUP($AC524,Resource!$B$2:$AE$460,6,FALSE),"--INPUT--"),"")</f>
        <v/>
      </c>
      <c r="AE524" s="34">
        <f>IF($AC524&gt;0,IF(VLOOKUP($AC524,Resource!$B$2:$AE$460,25,FALSE)&gt;0,VLOOKUP($AC524,Resource!$B$2:$AE$460,25,FALSE),"--INPUT--"),"")</f>
        <v/>
      </c>
      <c r="AG524" s="619" t="n"/>
      <c r="AH524" s="619" t="n"/>
      <c r="AJ524" s="34">
        <f>IF($AI524&gt;0,IF(VLOOKUP($AI524,Resource!$B$2:$AE$460,6,FALSE)&gt;0,VLOOKUP($AI524,Resource!$B$2:$AE$460,6,FALSE),"--INPUT--"),"")</f>
        <v/>
      </c>
      <c r="AK524" s="34">
        <f>IF($AI524&gt;0,IF(VLOOKUP($AI524,Resource!$B$2:$AE$460,25,FALSE)&gt;0,VLOOKUP($AI524,Resource!$B$2:$AE$460,25,FALSE),"--INPUT--"),"")</f>
        <v/>
      </c>
      <c r="AL524" s="619" t="n"/>
      <c r="AM524" s="619" t="n"/>
      <c r="AN524" s="34">
        <f>AA524</f>
        <v/>
      </c>
      <c r="AO524" s="621">
        <f>IF(ISNA(IF(AC524="",0,AN524*VLOOKUP(AC524,Resource!$B$2:$AE$465,8,FALSE))),0,IF(AC524="",0,AN524*VLOOKUP(AC524,Resource!$B$2:$AE$465,8,FALSE)))</f>
        <v/>
      </c>
      <c r="AP524" s="620" t="n"/>
      <c r="AQ524" s="286" t="n"/>
      <c r="AR524" s="34">
        <f>AB524</f>
        <v/>
      </c>
      <c r="AS524" s="621">
        <f>IF(ISNA(IF(AI524="",0,AR524*VLOOKUP(AI524,Resource!$B$2:$AE$465,9,FALSE))),0,IF(AI524="",0,AR524*VLOOKUP(AI524,Resource!$B$2:$AE$465,9,FALSE)))</f>
        <v/>
      </c>
      <c r="AT524" s="620" t="n"/>
      <c r="AU524" s="286" t="n"/>
      <c r="AV524" s="620">
        <f>Z524</f>
        <v/>
      </c>
      <c r="AW524" s="72" t="n"/>
      <c r="BA524" s="620" t="n"/>
      <c r="BC524" s="620">
        <f>AO524+AS524</f>
        <v/>
      </c>
      <c r="BD524" s="620">
        <f>BH524-BC524</f>
        <v/>
      </c>
      <c r="BE524" s="479">
        <f>IF(AV524=0,"        --",BD524/BH524)</f>
        <v/>
      </c>
      <c r="BF524" s="620" t="n"/>
      <c r="BG524" s="620" t="n"/>
      <c r="BH524" s="620">
        <f>Z524+BA524+BF524</f>
        <v/>
      </c>
    </row>
    <row r="525" customFormat="1" s="34">
      <c r="A525" s="618" t="n"/>
      <c r="B525" s="619" t="n"/>
      <c r="J525" s="619" t="n"/>
      <c r="U525" s="620" t="n"/>
      <c r="X525" s="620" t="n"/>
      <c r="Y525" s="620" t="n"/>
      <c r="Z525" s="620" t="n"/>
      <c r="AA525" s="34">
        <f>T525*0.2+N525*0+O525*0.3+P525*0.5+Q525*0.6+R525*1+S525*1</f>
        <v/>
      </c>
      <c r="AB525" s="34">
        <f>T525*0.2+N525*0.2+O525*0.3+P525*0.5+Q525*0.6+R525*1+S525*1</f>
        <v/>
      </c>
      <c r="AD525" s="34">
        <f>IF($AC525&gt;0,IF(VLOOKUP($AC525,Resource!$B$2:$AE$460,6,FALSE)&gt;0,VLOOKUP($AC525,Resource!$B$2:$AE$460,6,FALSE),"--INPUT--"),"")</f>
        <v/>
      </c>
      <c r="AE525" s="34">
        <f>IF($AC525&gt;0,IF(VLOOKUP($AC525,Resource!$B$2:$AE$460,25,FALSE)&gt;0,VLOOKUP($AC525,Resource!$B$2:$AE$460,25,FALSE),"--INPUT--"),"")</f>
        <v/>
      </c>
      <c r="AG525" s="619" t="n"/>
      <c r="AH525" s="619" t="n"/>
      <c r="AJ525" s="34">
        <f>IF($AI525&gt;0,IF(VLOOKUP($AI525,Resource!$B$2:$AE$460,6,FALSE)&gt;0,VLOOKUP($AI525,Resource!$B$2:$AE$460,6,FALSE),"--INPUT--"),"")</f>
        <v/>
      </c>
      <c r="AK525" s="34">
        <f>IF($AI525&gt;0,IF(VLOOKUP($AI525,Resource!$B$2:$AE$460,25,FALSE)&gt;0,VLOOKUP($AI525,Resource!$B$2:$AE$460,25,FALSE),"--INPUT--"),"")</f>
        <v/>
      </c>
      <c r="AL525" s="619" t="n"/>
      <c r="AM525" s="619" t="n"/>
      <c r="AN525" s="34">
        <f>AA525</f>
        <v/>
      </c>
      <c r="AO525" s="621">
        <f>IF(ISNA(IF(AC525="",0,AN525*VLOOKUP(AC525,Resource!$B$2:$AE$465,8,FALSE))),0,IF(AC525="",0,AN525*VLOOKUP(AC525,Resource!$B$2:$AE$465,8,FALSE)))</f>
        <v/>
      </c>
      <c r="AP525" s="620" t="n"/>
      <c r="AQ525" s="286" t="n"/>
      <c r="AR525" s="34">
        <f>AB525</f>
        <v/>
      </c>
      <c r="AS525" s="621">
        <f>IF(ISNA(IF(AI525="",0,AR525*VLOOKUP(AI525,Resource!$B$2:$AE$465,9,FALSE))),0,IF(AI525="",0,AR525*VLOOKUP(AI525,Resource!$B$2:$AE$465,9,FALSE)))</f>
        <v/>
      </c>
      <c r="AT525" s="620" t="n"/>
      <c r="AU525" s="286" t="n"/>
      <c r="AV525" s="620">
        <f>Z525</f>
        <v/>
      </c>
      <c r="AW525" s="72" t="n"/>
      <c r="BA525" s="620" t="n"/>
      <c r="BC525" s="620">
        <f>AO525+AS525</f>
        <v/>
      </c>
      <c r="BD525" s="620">
        <f>BH525-BC525</f>
        <v/>
      </c>
      <c r="BE525" s="479">
        <f>IF(AV525=0,"        --",BD525/BH525)</f>
        <v/>
      </c>
      <c r="BF525" s="620" t="n"/>
      <c r="BG525" s="620" t="n"/>
      <c r="BH525" s="620">
        <f>Z525+BA525+BF525</f>
        <v/>
      </c>
    </row>
    <row r="526" customFormat="1" s="34">
      <c r="A526" s="618" t="n"/>
      <c r="B526" s="619" t="n"/>
      <c r="J526" s="619" t="n"/>
      <c r="U526" s="620" t="n"/>
      <c r="X526" s="620" t="n"/>
      <c r="Y526" s="620" t="n"/>
      <c r="Z526" s="620" t="n"/>
      <c r="AA526" s="34">
        <f>T526*0.2+N526*0+O526*0.3+P526*0.5+Q526*0.6+R526*1+S526*1</f>
        <v/>
      </c>
      <c r="AB526" s="34">
        <f>T526*0.2+N526*0.2+O526*0.3+P526*0.5+Q526*0.6+R526*1+S526*1</f>
        <v/>
      </c>
      <c r="AD526" s="34">
        <f>IF($AC526&gt;0,IF(VLOOKUP($AC526,Resource!$B$2:$AE$460,6,FALSE)&gt;0,VLOOKUP($AC526,Resource!$B$2:$AE$460,6,FALSE),"--INPUT--"),"")</f>
        <v/>
      </c>
      <c r="AE526" s="34">
        <f>IF($AC526&gt;0,IF(VLOOKUP($AC526,Resource!$B$2:$AE$460,25,FALSE)&gt;0,VLOOKUP($AC526,Resource!$B$2:$AE$460,25,FALSE),"--INPUT--"),"")</f>
        <v/>
      </c>
      <c r="AG526" s="619" t="n"/>
      <c r="AH526" s="619" t="n"/>
      <c r="AJ526" s="34">
        <f>IF($AI526&gt;0,IF(VLOOKUP($AI526,Resource!$B$2:$AE$460,6,FALSE)&gt;0,VLOOKUP($AI526,Resource!$B$2:$AE$460,6,FALSE),"--INPUT--"),"")</f>
        <v/>
      </c>
      <c r="AK526" s="34">
        <f>IF($AI526&gt;0,IF(VLOOKUP($AI526,Resource!$B$2:$AE$460,25,FALSE)&gt;0,VLOOKUP($AI526,Resource!$B$2:$AE$460,25,FALSE),"--INPUT--"),"")</f>
        <v/>
      </c>
      <c r="AL526" s="619" t="n"/>
      <c r="AM526" s="619" t="n"/>
      <c r="AN526" s="34">
        <f>AA526</f>
        <v/>
      </c>
      <c r="AO526" s="621">
        <f>IF(ISNA(IF(AC526="",0,AN526*VLOOKUP(AC526,Resource!$B$2:$AE$465,8,FALSE))),0,IF(AC526="",0,AN526*VLOOKUP(AC526,Resource!$B$2:$AE$465,8,FALSE)))</f>
        <v/>
      </c>
      <c r="AP526" s="620" t="n"/>
      <c r="AQ526" s="286" t="n"/>
      <c r="AR526" s="34">
        <f>AB526</f>
        <v/>
      </c>
      <c r="AS526" s="621">
        <f>IF(ISNA(IF(AI526="",0,AR526*VLOOKUP(AI526,Resource!$B$2:$AE$465,9,FALSE))),0,IF(AI526="",0,AR526*VLOOKUP(AI526,Resource!$B$2:$AE$465,9,FALSE)))</f>
        <v/>
      </c>
      <c r="AT526" s="620" t="n"/>
      <c r="AU526" s="286" t="n"/>
      <c r="AV526" s="620">
        <f>Z526</f>
        <v/>
      </c>
      <c r="AW526" s="72" t="n"/>
      <c r="BA526" s="620" t="n"/>
      <c r="BC526" s="620">
        <f>AO526+AS526</f>
        <v/>
      </c>
      <c r="BD526" s="620">
        <f>BH526-BC526</f>
        <v/>
      </c>
      <c r="BE526" s="479">
        <f>IF(AV526=0,"        --",BD526/BH526)</f>
        <v/>
      </c>
      <c r="BF526" s="620" t="n"/>
      <c r="BG526" s="620" t="n"/>
      <c r="BH526" s="620">
        <f>Z526+BA526+BF526</f>
        <v/>
      </c>
    </row>
    <row r="527" customFormat="1" s="34">
      <c r="A527" s="618" t="n"/>
      <c r="B527" s="619" t="n"/>
      <c r="J527" s="619" t="n"/>
      <c r="U527" s="620" t="n"/>
      <c r="X527" s="620" t="n"/>
      <c r="Y527" s="620" t="n"/>
      <c r="Z527" s="620" t="n"/>
      <c r="AA527" s="34">
        <f>T527*0.2+N527*0+O527*0.3+P527*0.5+Q527*0.6+R527*1+S527*1</f>
        <v/>
      </c>
      <c r="AB527" s="34">
        <f>T527*0.2+N527*0.2+O527*0.3+P527*0.5+Q527*0.6+R527*1+S527*1</f>
        <v/>
      </c>
      <c r="AD527" s="34">
        <f>IF($AC527&gt;0,IF(VLOOKUP($AC527,Resource!$B$2:$AE$460,6,FALSE)&gt;0,VLOOKUP($AC527,Resource!$B$2:$AE$460,6,FALSE),"--INPUT--"),"")</f>
        <v/>
      </c>
      <c r="AE527" s="34">
        <f>IF($AC527&gt;0,IF(VLOOKUP($AC527,Resource!$B$2:$AE$460,25,FALSE)&gt;0,VLOOKUP($AC527,Resource!$B$2:$AE$460,25,FALSE),"--INPUT--"),"")</f>
        <v/>
      </c>
      <c r="AG527" s="619" t="n"/>
      <c r="AH527" s="619" t="n"/>
      <c r="AJ527" s="34">
        <f>IF($AI527&gt;0,IF(VLOOKUP($AI527,Resource!$B$2:$AE$460,6,FALSE)&gt;0,VLOOKUP($AI527,Resource!$B$2:$AE$460,6,FALSE),"--INPUT--"),"")</f>
        <v/>
      </c>
      <c r="AK527" s="34">
        <f>IF($AI527&gt;0,IF(VLOOKUP($AI527,Resource!$B$2:$AE$460,25,FALSE)&gt;0,VLOOKUP($AI527,Resource!$B$2:$AE$460,25,FALSE),"--INPUT--"),"")</f>
        <v/>
      </c>
      <c r="AL527" s="619" t="n"/>
      <c r="AM527" s="619" t="n"/>
      <c r="AN527" s="34">
        <f>AA527</f>
        <v/>
      </c>
      <c r="AO527" s="621">
        <f>IF(ISNA(IF(AC527="",0,AN527*VLOOKUP(AC527,Resource!$B$2:$AE$465,8,FALSE))),0,IF(AC527="",0,AN527*VLOOKUP(AC527,Resource!$B$2:$AE$465,8,FALSE)))</f>
        <v/>
      </c>
      <c r="AP527" s="620" t="n"/>
      <c r="AQ527" s="286" t="n"/>
      <c r="AR527" s="34">
        <f>AB527</f>
        <v/>
      </c>
      <c r="AS527" s="621">
        <f>IF(ISNA(IF(AI527="",0,AR527*VLOOKUP(AI527,Resource!$B$2:$AE$465,9,FALSE))),0,IF(AI527="",0,AR527*VLOOKUP(AI527,Resource!$B$2:$AE$465,9,FALSE)))</f>
        <v/>
      </c>
      <c r="AT527" s="620" t="n"/>
      <c r="AU527" s="286" t="n"/>
      <c r="AV527" s="620">
        <f>Z527</f>
        <v/>
      </c>
      <c r="AW527" s="72" t="n"/>
      <c r="BA527" s="620" t="n"/>
      <c r="BC527" s="620">
        <f>AO527+AS527</f>
        <v/>
      </c>
      <c r="BD527" s="620">
        <f>BH527-BC527</f>
        <v/>
      </c>
      <c r="BE527" s="479">
        <f>IF(AV527=0,"        --",BD527/BH527)</f>
        <v/>
      </c>
      <c r="BF527" s="620" t="n"/>
      <c r="BG527" s="620" t="n"/>
      <c r="BH527" s="620">
        <f>Z527+BA527+BF527</f>
        <v/>
      </c>
    </row>
    <row r="528" customFormat="1" s="34">
      <c r="A528" s="618" t="n"/>
      <c r="B528" s="619" t="n"/>
      <c r="J528" s="619" t="n"/>
      <c r="U528" s="620" t="n"/>
      <c r="X528" s="620" t="n"/>
      <c r="Y528" s="620" t="n"/>
      <c r="Z528" s="620" t="n"/>
      <c r="AA528" s="34">
        <f>T528*0.2+N528*0+O528*0.3+P528*0.5+Q528*0.6+R528*1+S528*1</f>
        <v/>
      </c>
      <c r="AB528" s="34">
        <f>T528*0.2+N528*0.2+O528*0.3+P528*0.5+Q528*0.6+R528*1+S528*1</f>
        <v/>
      </c>
      <c r="AD528" s="34">
        <f>IF($AC528&gt;0,IF(VLOOKUP($AC528,Resource!$B$2:$AE$460,6,FALSE)&gt;0,VLOOKUP($AC528,Resource!$B$2:$AE$460,6,FALSE),"--INPUT--"),"")</f>
        <v/>
      </c>
      <c r="AE528" s="34">
        <f>IF($AC528&gt;0,IF(VLOOKUP($AC528,Resource!$B$2:$AE$460,25,FALSE)&gt;0,VLOOKUP($AC528,Resource!$B$2:$AE$460,25,FALSE),"--INPUT--"),"")</f>
        <v/>
      </c>
      <c r="AG528" s="619" t="n"/>
      <c r="AH528" s="619" t="n"/>
      <c r="AJ528" s="34">
        <f>IF($AI528&gt;0,IF(VLOOKUP($AI528,Resource!$B$2:$AE$460,6,FALSE)&gt;0,VLOOKUP($AI528,Resource!$B$2:$AE$460,6,FALSE),"--INPUT--"),"")</f>
        <v/>
      </c>
      <c r="AK528" s="34">
        <f>IF($AI528&gt;0,IF(VLOOKUP($AI528,Resource!$B$2:$AE$460,25,FALSE)&gt;0,VLOOKUP($AI528,Resource!$B$2:$AE$460,25,FALSE),"--INPUT--"),"")</f>
        <v/>
      </c>
      <c r="AL528" s="619" t="n"/>
      <c r="AM528" s="619" t="n"/>
      <c r="AN528" s="34">
        <f>AA528</f>
        <v/>
      </c>
      <c r="AO528" s="621">
        <f>IF(ISNA(IF(AC528="",0,AN528*VLOOKUP(AC528,Resource!$B$2:$AE$465,8,FALSE))),0,IF(AC528="",0,AN528*VLOOKUP(AC528,Resource!$B$2:$AE$465,8,FALSE)))</f>
        <v/>
      </c>
      <c r="AP528" s="620" t="n"/>
      <c r="AQ528" s="286" t="n"/>
      <c r="AR528" s="34">
        <f>AB528</f>
        <v/>
      </c>
      <c r="AS528" s="621">
        <f>IF(ISNA(IF(AI528="",0,AR528*VLOOKUP(AI528,Resource!$B$2:$AE$465,9,FALSE))),0,IF(AI528="",0,AR528*VLOOKUP(AI528,Resource!$B$2:$AE$465,9,FALSE)))</f>
        <v/>
      </c>
      <c r="AT528" s="620" t="n"/>
      <c r="AU528" s="286" t="n"/>
      <c r="AV528" s="620">
        <f>Z528</f>
        <v/>
      </c>
      <c r="AW528" s="72" t="n"/>
      <c r="BA528" s="620" t="n"/>
      <c r="BC528" s="620">
        <f>AO528+AS528</f>
        <v/>
      </c>
      <c r="BD528" s="620">
        <f>BH528-BC528</f>
        <v/>
      </c>
      <c r="BE528" s="479">
        <f>IF(AV528=0,"        --",BD528/BH528)</f>
        <v/>
      </c>
      <c r="BF528" s="620" t="n"/>
      <c r="BG528" s="620" t="n"/>
      <c r="BH528" s="620">
        <f>Z528+BA528+BF528</f>
        <v/>
      </c>
    </row>
    <row r="529" customFormat="1" s="34">
      <c r="A529" s="618" t="n"/>
      <c r="B529" s="619" t="n"/>
      <c r="J529" s="619" t="n"/>
      <c r="U529" s="620" t="n"/>
      <c r="X529" s="620" t="n"/>
      <c r="Y529" s="620" t="n"/>
      <c r="Z529" s="620" t="n"/>
      <c r="AA529" s="34">
        <f>T529*0.2+N529*0+O529*0.3+P529*0.5+Q529*0.6+R529*1+S529*1</f>
        <v/>
      </c>
      <c r="AB529" s="34">
        <f>T529*0.2+N529*0.2+O529*0.3+P529*0.5+Q529*0.6+R529*1+S529*1</f>
        <v/>
      </c>
      <c r="AD529" s="34">
        <f>IF($AC529&gt;0,IF(VLOOKUP($AC529,Resource!$B$2:$AE$460,6,FALSE)&gt;0,VLOOKUP($AC529,Resource!$B$2:$AE$460,6,FALSE),"--INPUT--"),"")</f>
        <v/>
      </c>
      <c r="AE529" s="34">
        <f>IF($AC529&gt;0,IF(VLOOKUP($AC529,Resource!$B$2:$AE$460,25,FALSE)&gt;0,VLOOKUP($AC529,Resource!$B$2:$AE$460,25,FALSE),"--INPUT--"),"")</f>
        <v/>
      </c>
      <c r="AG529" s="619" t="n"/>
      <c r="AH529" s="619" t="n"/>
      <c r="AJ529" s="34">
        <f>IF($AI529&gt;0,IF(VLOOKUP($AI529,Resource!$B$2:$AE$460,6,FALSE)&gt;0,VLOOKUP($AI529,Resource!$B$2:$AE$460,6,FALSE),"--INPUT--"),"")</f>
        <v/>
      </c>
      <c r="AK529" s="34">
        <f>IF($AI529&gt;0,IF(VLOOKUP($AI529,Resource!$B$2:$AE$460,25,FALSE)&gt;0,VLOOKUP($AI529,Resource!$B$2:$AE$460,25,FALSE),"--INPUT--"),"")</f>
        <v/>
      </c>
      <c r="AL529" s="619" t="n"/>
      <c r="AM529" s="619" t="n"/>
      <c r="AN529" s="34">
        <f>AA529</f>
        <v/>
      </c>
      <c r="AO529" s="621">
        <f>IF(ISNA(IF(AC529="",0,AN529*VLOOKUP(AC529,Resource!$B$2:$AE$465,8,FALSE))),0,IF(AC529="",0,AN529*VLOOKUP(AC529,Resource!$B$2:$AE$465,8,FALSE)))</f>
        <v/>
      </c>
      <c r="AP529" s="620" t="n"/>
      <c r="AQ529" s="286" t="n"/>
      <c r="AR529" s="34">
        <f>AB529</f>
        <v/>
      </c>
      <c r="AS529" s="621">
        <f>IF(ISNA(IF(AI529="",0,AR529*VLOOKUP(AI529,Resource!$B$2:$AE$465,9,FALSE))),0,IF(AI529="",0,AR529*VLOOKUP(AI529,Resource!$B$2:$AE$465,9,FALSE)))</f>
        <v/>
      </c>
      <c r="AT529" s="620" t="n"/>
      <c r="AU529" s="286" t="n"/>
      <c r="AV529" s="620">
        <f>Z529</f>
        <v/>
      </c>
      <c r="AW529" s="72" t="n"/>
      <c r="BA529" s="620" t="n"/>
      <c r="BC529" s="620">
        <f>AO529+AS529</f>
        <v/>
      </c>
      <c r="BD529" s="620">
        <f>BH529-BC529</f>
        <v/>
      </c>
      <c r="BE529" s="479">
        <f>IF(AV529=0,"        --",BD529/BH529)</f>
        <v/>
      </c>
      <c r="BF529" s="620" t="n"/>
      <c r="BG529" s="620" t="n"/>
      <c r="BH529" s="620">
        <f>Z529+BA529+BF529</f>
        <v/>
      </c>
    </row>
    <row r="530" customFormat="1" s="34">
      <c r="A530" s="618" t="n"/>
      <c r="B530" s="619" t="n"/>
      <c r="J530" s="619" t="n"/>
      <c r="U530" s="620" t="n"/>
      <c r="X530" s="620" t="n"/>
      <c r="Y530" s="620" t="n"/>
      <c r="Z530" s="620" t="n"/>
      <c r="AA530" s="34">
        <f>T530*0.2+N530*0+O530*0.3+P530*0.5+Q530*0.6+R530*1+S530*1</f>
        <v/>
      </c>
      <c r="AB530" s="34">
        <f>T530*0.2+N530*0.2+O530*0.3+P530*0.5+Q530*0.6+R530*1+S530*1</f>
        <v/>
      </c>
      <c r="AD530" s="34">
        <f>IF($AC530&gt;0,IF(VLOOKUP($AC530,Resource!$B$2:$AE$460,6,FALSE)&gt;0,VLOOKUP($AC530,Resource!$B$2:$AE$460,6,FALSE),"--INPUT--"),"")</f>
        <v/>
      </c>
      <c r="AE530" s="34">
        <f>IF($AC530&gt;0,IF(VLOOKUP($AC530,Resource!$B$2:$AE$460,25,FALSE)&gt;0,VLOOKUP($AC530,Resource!$B$2:$AE$460,25,FALSE),"--INPUT--"),"")</f>
        <v/>
      </c>
      <c r="AG530" s="619" t="n"/>
      <c r="AH530" s="619" t="n"/>
      <c r="AJ530" s="34">
        <f>IF($AI530&gt;0,IF(VLOOKUP($AI530,Resource!$B$2:$AE$460,6,FALSE)&gt;0,VLOOKUP($AI530,Resource!$B$2:$AE$460,6,FALSE),"--INPUT--"),"")</f>
        <v/>
      </c>
      <c r="AK530" s="34">
        <f>IF($AI530&gt;0,IF(VLOOKUP($AI530,Resource!$B$2:$AE$460,25,FALSE)&gt;0,VLOOKUP($AI530,Resource!$B$2:$AE$460,25,FALSE),"--INPUT--"),"")</f>
        <v/>
      </c>
      <c r="AL530" s="619" t="n"/>
      <c r="AM530" s="619" t="n"/>
      <c r="AN530" s="34">
        <f>AA530</f>
        <v/>
      </c>
      <c r="AO530" s="621">
        <f>IF(ISNA(IF(AC530="",0,AN530*VLOOKUP(AC530,Resource!$B$2:$AE$465,8,FALSE))),0,IF(AC530="",0,AN530*VLOOKUP(AC530,Resource!$B$2:$AE$465,8,FALSE)))</f>
        <v/>
      </c>
      <c r="AP530" s="620" t="n"/>
      <c r="AQ530" s="286" t="n"/>
      <c r="AR530" s="34">
        <f>AB530</f>
        <v/>
      </c>
      <c r="AS530" s="621">
        <f>IF(ISNA(IF(AI530="",0,AR530*VLOOKUP(AI530,Resource!$B$2:$AE$465,9,FALSE))),0,IF(AI530="",0,AR530*VLOOKUP(AI530,Resource!$B$2:$AE$465,9,FALSE)))</f>
        <v/>
      </c>
      <c r="AT530" s="620" t="n"/>
      <c r="AU530" s="286" t="n"/>
      <c r="AV530" s="620">
        <f>Z530</f>
        <v/>
      </c>
      <c r="AW530" s="72" t="n"/>
      <c r="BA530" s="620" t="n"/>
      <c r="BC530" s="620">
        <f>AO530+AS530</f>
        <v/>
      </c>
      <c r="BD530" s="620">
        <f>BH530-BC530</f>
        <v/>
      </c>
      <c r="BE530" s="479">
        <f>IF(AV530=0,"        --",BD530/BH530)</f>
        <v/>
      </c>
      <c r="BF530" s="620" t="n"/>
      <c r="BG530" s="620" t="n"/>
      <c r="BH530" s="620">
        <f>Z530+BA530+BF530</f>
        <v/>
      </c>
    </row>
    <row r="531" customFormat="1" s="34">
      <c r="A531" s="618" t="n"/>
      <c r="B531" s="619" t="n"/>
      <c r="J531" s="619" t="n"/>
      <c r="U531" s="620" t="n"/>
      <c r="X531" s="620" t="n"/>
      <c r="Y531" s="620" t="n"/>
      <c r="Z531" s="620" t="n"/>
      <c r="AA531" s="34">
        <f>T531*0.2+N531*0+O531*0.3+P531*0.5+Q531*0.6+R531*1+S531*1</f>
        <v/>
      </c>
      <c r="AB531" s="34">
        <f>T531*0.2+N531*0.2+O531*0.3+P531*0.5+Q531*0.6+R531*1+S531*1</f>
        <v/>
      </c>
      <c r="AD531" s="34">
        <f>IF($AC531&gt;0,IF(VLOOKUP($AC531,Resource!$B$2:$AE$460,6,FALSE)&gt;0,VLOOKUP($AC531,Resource!$B$2:$AE$460,6,FALSE),"--INPUT--"),"")</f>
        <v/>
      </c>
      <c r="AE531" s="34">
        <f>IF($AC531&gt;0,IF(VLOOKUP($AC531,Resource!$B$2:$AE$460,25,FALSE)&gt;0,VLOOKUP($AC531,Resource!$B$2:$AE$460,25,FALSE),"--INPUT--"),"")</f>
        <v/>
      </c>
      <c r="AG531" s="619" t="n"/>
      <c r="AH531" s="619" t="n"/>
      <c r="AJ531" s="34">
        <f>IF($AI531&gt;0,IF(VLOOKUP($AI531,Resource!$B$2:$AE$460,6,FALSE)&gt;0,VLOOKUP($AI531,Resource!$B$2:$AE$460,6,FALSE),"--INPUT--"),"")</f>
        <v/>
      </c>
      <c r="AK531" s="34">
        <f>IF($AI531&gt;0,IF(VLOOKUP($AI531,Resource!$B$2:$AE$460,25,FALSE)&gt;0,VLOOKUP($AI531,Resource!$B$2:$AE$460,25,FALSE),"--INPUT--"),"")</f>
        <v/>
      </c>
      <c r="AL531" s="619" t="n"/>
      <c r="AM531" s="619" t="n"/>
      <c r="AN531" s="34">
        <f>AA531</f>
        <v/>
      </c>
      <c r="AO531" s="621">
        <f>IF(ISNA(IF(AC531="",0,AN531*VLOOKUP(AC531,Resource!$B$2:$AE$465,8,FALSE))),0,IF(AC531="",0,AN531*VLOOKUP(AC531,Resource!$B$2:$AE$465,8,FALSE)))</f>
        <v/>
      </c>
      <c r="AP531" s="620" t="n"/>
      <c r="AQ531" s="286" t="n"/>
      <c r="AR531" s="34">
        <f>AB531</f>
        <v/>
      </c>
      <c r="AS531" s="621">
        <f>IF(ISNA(IF(AI531="",0,AR531*VLOOKUP(AI531,Resource!$B$2:$AE$465,9,FALSE))),0,IF(AI531="",0,AR531*VLOOKUP(AI531,Resource!$B$2:$AE$465,9,FALSE)))</f>
        <v/>
      </c>
      <c r="AT531" s="620" t="n"/>
      <c r="AU531" s="286" t="n"/>
      <c r="AV531" s="620">
        <f>Z531</f>
        <v/>
      </c>
      <c r="AW531" s="72" t="n"/>
      <c r="BA531" s="620" t="n"/>
      <c r="BC531" s="620">
        <f>AO531+AS531</f>
        <v/>
      </c>
      <c r="BD531" s="620">
        <f>BH531-BC531</f>
        <v/>
      </c>
      <c r="BE531" s="479">
        <f>IF(AV531=0,"        --",BD531/BH531)</f>
        <v/>
      </c>
      <c r="BF531" s="620" t="n"/>
      <c r="BG531" s="620" t="n"/>
      <c r="BH531" s="620">
        <f>Z531+BA531+BF531</f>
        <v/>
      </c>
    </row>
    <row r="532" customFormat="1" s="34">
      <c r="A532" s="618" t="n"/>
      <c r="B532" s="619" t="n"/>
      <c r="J532" s="619" t="n"/>
      <c r="U532" s="620" t="n"/>
      <c r="X532" s="620" t="n"/>
      <c r="Y532" s="620" t="n"/>
      <c r="Z532" s="620" t="n"/>
      <c r="AA532" s="34">
        <f>T532*0.2+N532*0+O532*0.3+P532*0.5+Q532*0.6+R532*1+S532*1</f>
        <v/>
      </c>
      <c r="AB532" s="34">
        <f>T532*0.2+N532*0.2+O532*0.3+P532*0.5+Q532*0.6+R532*1+S532*1</f>
        <v/>
      </c>
      <c r="AD532" s="34">
        <f>IF($AC532&gt;0,IF(VLOOKUP($AC532,Resource!$B$2:$AE$460,6,FALSE)&gt;0,VLOOKUP($AC532,Resource!$B$2:$AE$460,6,FALSE),"--INPUT--"),"")</f>
        <v/>
      </c>
      <c r="AE532" s="34">
        <f>IF($AC532&gt;0,IF(VLOOKUP($AC532,Resource!$B$2:$AE$460,25,FALSE)&gt;0,VLOOKUP($AC532,Resource!$B$2:$AE$460,25,FALSE),"--INPUT--"),"")</f>
        <v/>
      </c>
      <c r="AG532" s="619" t="n"/>
      <c r="AH532" s="619" t="n"/>
      <c r="AJ532" s="34">
        <f>IF($AI532&gt;0,IF(VLOOKUP($AI532,Resource!$B$2:$AE$460,6,FALSE)&gt;0,VLOOKUP($AI532,Resource!$B$2:$AE$460,6,FALSE),"--INPUT--"),"")</f>
        <v/>
      </c>
      <c r="AK532" s="34">
        <f>IF($AI532&gt;0,IF(VLOOKUP($AI532,Resource!$B$2:$AE$460,25,FALSE)&gt;0,VLOOKUP($AI532,Resource!$B$2:$AE$460,25,FALSE),"--INPUT--"),"")</f>
        <v/>
      </c>
      <c r="AL532" s="619" t="n"/>
      <c r="AM532" s="619" t="n"/>
      <c r="AN532" s="34">
        <f>AA532</f>
        <v/>
      </c>
      <c r="AO532" s="621">
        <f>IF(ISNA(IF(AC532="",0,AN532*VLOOKUP(AC532,Resource!$B$2:$AE$465,8,FALSE))),0,IF(AC532="",0,AN532*VLOOKUP(AC532,Resource!$B$2:$AE$465,8,FALSE)))</f>
        <v/>
      </c>
      <c r="AP532" s="620" t="n"/>
      <c r="AQ532" s="286" t="n"/>
      <c r="AR532" s="34">
        <f>AB532</f>
        <v/>
      </c>
      <c r="AS532" s="621">
        <f>IF(ISNA(IF(AI532="",0,AR532*VLOOKUP(AI532,Resource!$B$2:$AE$465,9,FALSE))),0,IF(AI532="",0,AR532*VLOOKUP(AI532,Resource!$B$2:$AE$465,9,FALSE)))</f>
        <v/>
      </c>
      <c r="AT532" s="620" t="n"/>
      <c r="AU532" s="286" t="n"/>
      <c r="AV532" s="620">
        <f>Z532</f>
        <v/>
      </c>
      <c r="AW532" s="72" t="n"/>
      <c r="BA532" s="620" t="n"/>
      <c r="BC532" s="620">
        <f>AO532+AS532</f>
        <v/>
      </c>
      <c r="BD532" s="620">
        <f>BH532-BC532</f>
        <v/>
      </c>
      <c r="BE532" s="479">
        <f>IF(AV532=0,"        --",BD532/BH532)</f>
        <v/>
      </c>
      <c r="BF532" s="620" t="n"/>
      <c r="BG532" s="620" t="n"/>
      <c r="BH532" s="620">
        <f>Z532+BA532+BF532</f>
        <v/>
      </c>
    </row>
    <row r="533" customFormat="1" s="34">
      <c r="A533" s="618" t="n"/>
      <c r="B533" s="619" t="n"/>
      <c r="J533" s="619" t="n"/>
      <c r="U533" s="620" t="n"/>
      <c r="X533" s="620" t="n"/>
      <c r="Y533" s="620" t="n"/>
      <c r="Z533" s="620" t="n"/>
      <c r="AA533" s="34">
        <f>T533*0.2+N533*0+O533*0.3+P533*0.5+Q533*0.6+R533*1+S533*1</f>
        <v/>
      </c>
      <c r="AB533" s="34">
        <f>T533*0.2+N533*0.2+O533*0.3+P533*0.5+Q533*0.6+R533*1+S533*1</f>
        <v/>
      </c>
      <c r="AD533" s="34">
        <f>IF($AC533&gt;0,IF(VLOOKUP($AC533,Resource!$B$2:$AE$460,6,FALSE)&gt;0,VLOOKUP($AC533,Resource!$B$2:$AE$460,6,FALSE),"--INPUT--"),"")</f>
        <v/>
      </c>
      <c r="AE533" s="34">
        <f>IF($AC533&gt;0,IF(VLOOKUP($AC533,Resource!$B$2:$AE$460,25,FALSE)&gt;0,VLOOKUP($AC533,Resource!$B$2:$AE$460,25,FALSE),"--INPUT--"),"")</f>
        <v/>
      </c>
      <c r="AG533" s="619" t="n"/>
      <c r="AH533" s="619" t="n"/>
      <c r="AJ533" s="34">
        <f>IF($AI533&gt;0,IF(VLOOKUP($AI533,Resource!$B$2:$AE$460,6,FALSE)&gt;0,VLOOKUP($AI533,Resource!$B$2:$AE$460,6,FALSE),"--INPUT--"),"")</f>
        <v/>
      </c>
      <c r="AK533" s="34">
        <f>IF($AI533&gt;0,IF(VLOOKUP($AI533,Resource!$B$2:$AE$460,25,FALSE)&gt;0,VLOOKUP($AI533,Resource!$B$2:$AE$460,25,FALSE),"--INPUT--"),"")</f>
        <v/>
      </c>
      <c r="AL533" s="619" t="n"/>
      <c r="AM533" s="619" t="n"/>
      <c r="AN533" s="34">
        <f>AA533</f>
        <v/>
      </c>
      <c r="AO533" s="621">
        <f>IF(ISNA(IF(AC533="",0,AN533*VLOOKUP(AC533,Resource!$B$2:$AE$465,8,FALSE))),0,IF(AC533="",0,AN533*VLOOKUP(AC533,Resource!$B$2:$AE$465,8,FALSE)))</f>
        <v/>
      </c>
      <c r="AP533" s="620" t="n"/>
      <c r="AQ533" s="286" t="n"/>
      <c r="AR533" s="34">
        <f>AB533</f>
        <v/>
      </c>
      <c r="AS533" s="621">
        <f>IF(ISNA(IF(AI533="",0,AR533*VLOOKUP(AI533,Resource!$B$2:$AE$465,9,FALSE))),0,IF(AI533="",0,AR533*VLOOKUP(AI533,Resource!$B$2:$AE$465,9,FALSE)))</f>
        <v/>
      </c>
      <c r="AT533" s="620" t="n"/>
      <c r="AU533" s="286" t="n"/>
      <c r="AV533" s="620">
        <f>Z533</f>
        <v/>
      </c>
      <c r="AW533" s="72" t="n"/>
      <c r="BA533" s="620" t="n"/>
      <c r="BC533" s="620">
        <f>AO533+AS533</f>
        <v/>
      </c>
      <c r="BD533" s="620">
        <f>BH533-BC533</f>
        <v/>
      </c>
      <c r="BE533" s="479">
        <f>IF(AV533=0,"        --",BD533/BH533)</f>
        <v/>
      </c>
      <c r="BF533" s="620" t="n"/>
      <c r="BG533" s="620" t="n"/>
      <c r="BH533" s="620">
        <f>Z533+BA533+BF533</f>
        <v/>
      </c>
    </row>
    <row r="534" customFormat="1" s="34">
      <c r="A534" s="618" t="n"/>
      <c r="B534" s="619" t="n"/>
      <c r="J534" s="619" t="n"/>
      <c r="U534" s="620" t="n"/>
      <c r="X534" s="620" t="n"/>
      <c r="Y534" s="620" t="n"/>
      <c r="Z534" s="620" t="n"/>
      <c r="AA534" s="34">
        <f>T534*0.2+N534*0+O534*0.3+P534*0.5+Q534*0.6+R534*1+S534*1</f>
        <v/>
      </c>
      <c r="AB534" s="34">
        <f>T534*0.2+N534*0.2+O534*0.3+P534*0.5+Q534*0.6+R534*1+S534*1</f>
        <v/>
      </c>
      <c r="AD534" s="34">
        <f>IF($AC534&gt;0,IF(VLOOKUP($AC534,Resource!$B$2:$AE$460,6,FALSE)&gt;0,VLOOKUP($AC534,Resource!$B$2:$AE$460,6,FALSE),"--INPUT--"),"")</f>
        <v/>
      </c>
      <c r="AE534" s="34">
        <f>IF($AC534&gt;0,IF(VLOOKUP($AC534,Resource!$B$2:$AE$460,25,FALSE)&gt;0,VLOOKUP($AC534,Resource!$B$2:$AE$460,25,FALSE),"--INPUT--"),"")</f>
        <v/>
      </c>
      <c r="AG534" s="619" t="n"/>
      <c r="AH534" s="619" t="n"/>
      <c r="AJ534" s="34">
        <f>IF($AI534&gt;0,IF(VLOOKUP($AI534,Resource!$B$2:$AE$460,6,FALSE)&gt;0,VLOOKUP($AI534,Resource!$B$2:$AE$460,6,FALSE),"--INPUT--"),"")</f>
        <v/>
      </c>
      <c r="AK534" s="34">
        <f>IF($AI534&gt;0,IF(VLOOKUP($AI534,Resource!$B$2:$AE$460,25,FALSE)&gt;0,VLOOKUP($AI534,Resource!$B$2:$AE$460,25,FALSE),"--INPUT--"),"")</f>
        <v/>
      </c>
      <c r="AL534" s="619" t="n"/>
      <c r="AM534" s="619" t="n"/>
      <c r="AN534" s="34">
        <f>AA534</f>
        <v/>
      </c>
      <c r="AO534" s="621">
        <f>IF(ISNA(IF(AC534="",0,AN534*VLOOKUP(AC534,Resource!$B$2:$AE$465,8,FALSE))),0,IF(AC534="",0,AN534*VLOOKUP(AC534,Resource!$B$2:$AE$465,8,FALSE)))</f>
        <v/>
      </c>
      <c r="AP534" s="620" t="n"/>
      <c r="AQ534" s="286" t="n"/>
      <c r="AR534" s="34">
        <f>AB534</f>
        <v/>
      </c>
      <c r="AS534" s="621">
        <f>IF(ISNA(IF(AI534="",0,AR534*VLOOKUP(AI534,Resource!$B$2:$AE$465,9,FALSE))),0,IF(AI534="",0,AR534*VLOOKUP(AI534,Resource!$B$2:$AE$465,9,FALSE)))</f>
        <v/>
      </c>
      <c r="AT534" s="620" t="n"/>
      <c r="AU534" s="286" t="n"/>
      <c r="AV534" s="620">
        <f>Z534</f>
        <v/>
      </c>
      <c r="AW534" s="72" t="n"/>
      <c r="BA534" s="620" t="n"/>
      <c r="BC534" s="620">
        <f>AO534+AS534</f>
        <v/>
      </c>
      <c r="BD534" s="620">
        <f>BH534-BC534</f>
        <v/>
      </c>
      <c r="BE534" s="479">
        <f>IF(AV534=0,"        --",BD534/BH534)</f>
        <v/>
      </c>
      <c r="BF534" s="620" t="n"/>
      <c r="BG534" s="620" t="n"/>
      <c r="BH534" s="620">
        <f>Z534+BA534+BF534</f>
        <v/>
      </c>
    </row>
    <row r="535" customFormat="1" s="34">
      <c r="A535" s="618" t="n"/>
      <c r="B535" s="619" t="n"/>
      <c r="J535" s="619" t="n"/>
      <c r="U535" s="620" t="n"/>
      <c r="X535" s="620" t="n"/>
      <c r="Y535" s="620" t="n"/>
      <c r="Z535" s="620" t="n"/>
      <c r="AA535" s="34">
        <f>T535*0.2+N535*0+O535*0.3+P535*0.5+Q535*0.6+R535*1+S535*1</f>
        <v/>
      </c>
      <c r="AB535" s="34">
        <f>T535*0.2+N535*0.2+O535*0.3+P535*0.5+Q535*0.6+R535*1+S535*1</f>
        <v/>
      </c>
      <c r="AD535" s="34">
        <f>IF($AC535&gt;0,IF(VLOOKUP($AC535,Resource!$B$2:$AE$460,6,FALSE)&gt;0,VLOOKUP($AC535,Resource!$B$2:$AE$460,6,FALSE),"--INPUT--"),"")</f>
        <v/>
      </c>
      <c r="AE535" s="34">
        <f>IF($AC535&gt;0,IF(VLOOKUP($AC535,Resource!$B$2:$AE$460,25,FALSE)&gt;0,VLOOKUP($AC535,Resource!$B$2:$AE$460,25,FALSE),"--INPUT--"),"")</f>
        <v/>
      </c>
      <c r="AG535" s="619" t="n"/>
      <c r="AH535" s="619" t="n"/>
      <c r="AJ535" s="34">
        <f>IF($AI535&gt;0,IF(VLOOKUP($AI535,Resource!$B$2:$AE$460,6,FALSE)&gt;0,VLOOKUP($AI535,Resource!$B$2:$AE$460,6,FALSE),"--INPUT--"),"")</f>
        <v/>
      </c>
      <c r="AK535" s="34">
        <f>IF($AI535&gt;0,IF(VLOOKUP($AI535,Resource!$B$2:$AE$460,25,FALSE)&gt;0,VLOOKUP($AI535,Resource!$B$2:$AE$460,25,FALSE),"--INPUT--"),"")</f>
        <v/>
      </c>
      <c r="AL535" s="619" t="n"/>
      <c r="AM535" s="619" t="n"/>
      <c r="AN535" s="34">
        <f>AA535</f>
        <v/>
      </c>
      <c r="AO535" s="621">
        <f>IF(ISNA(IF(AC535="",0,AN535*VLOOKUP(AC535,Resource!$B$2:$AE$465,8,FALSE))),0,IF(AC535="",0,AN535*VLOOKUP(AC535,Resource!$B$2:$AE$465,8,FALSE)))</f>
        <v/>
      </c>
      <c r="AP535" s="620" t="n"/>
      <c r="AQ535" s="286" t="n"/>
      <c r="AR535" s="34">
        <f>AB535</f>
        <v/>
      </c>
      <c r="AS535" s="621">
        <f>IF(ISNA(IF(AI535="",0,AR535*VLOOKUP(AI535,Resource!$B$2:$AE$465,9,FALSE))),0,IF(AI535="",0,AR535*VLOOKUP(AI535,Resource!$B$2:$AE$465,9,FALSE)))</f>
        <v/>
      </c>
      <c r="AT535" s="620" t="n"/>
      <c r="AU535" s="286" t="n"/>
      <c r="AV535" s="620">
        <f>Z535</f>
        <v/>
      </c>
      <c r="AW535" s="72" t="n"/>
      <c r="BA535" s="620" t="n"/>
      <c r="BC535" s="620">
        <f>AO535+AS535</f>
        <v/>
      </c>
      <c r="BD535" s="620">
        <f>BH535-BC535</f>
        <v/>
      </c>
      <c r="BE535" s="479">
        <f>IF(AV535=0,"        --",BD535/BH535)</f>
        <v/>
      </c>
      <c r="BF535" s="620" t="n"/>
      <c r="BG535" s="620" t="n"/>
      <c r="BH535" s="620">
        <f>Z535+BA535+BF535</f>
        <v/>
      </c>
    </row>
    <row r="536" customFormat="1" s="34">
      <c r="A536" s="618" t="n"/>
      <c r="B536" s="619" t="n"/>
      <c r="J536" s="619" t="n"/>
      <c r="U536" s="620" t="n"/>
      <c r="X536" s="620" t="n"/>
      <c r="Y536" s="620" t="n"/>
      <c r="Z536" s="620" t="n"/>
      <c r="AA536" s="34">
        <f>T536*0.2+N536*0+O536*0.3+P536*0.5+Q536*0.6+R536*1+S536*1</f>
        <v/>
      </c>
      <c r="AB536" s="34">
        <f>T536*0.2+N536*0.2+O536*0.3+P536*0.5+Q536*0.6+R536*1+S536*1</f>
        <v/>
      </c>
      <c r="AD536" s="34">
        <f>IF($AC536&gt;0,IF(VLOOKUP($AC536,Resource!$B$2:$AE$460,6,FALSE)&gt;0,VLOOKUP($AC536,Resource!$B$2:$AE$460,6,FALSE),"--INPUT--"),"")</f>
        <v/>
      </c>
      <c r="AE536" s="34">
        <f>IF($AC536&gt;0,IF(VLOOKUP($AC536,Resource!$B$2:$AE$460,25,FALSE)&gt;0,VLOOKUP($AC536,Resource!$B$2:$AE$460,25,FALSE),"--INPUT--"),"")</f>
        <v/>
      </c>
      <c r="AG536" s="619" t="n"/>
      <c r="AH536" s="619" t="n"/>
      <c r="AJ536" s="34">
        <f>IF($AI536&gt;0,IF(VLOOKUP($AI536,Resource!$B$2:$AE$460,6,FALSE)&gt;0,VLOOKUP($AI536,Resource!$B$2:$AE$460,6,FALSE),"--INPUT--"),"")</f>
        <v/>
      </c>
      <c r="AK536" s="34">
        <f>IF($AI536&gt;0,IF(VLOOKUP($AI536,Resource!$B$2:$AE$460,25,FALSE)&gt;0,VLOOKUP($AI536,Resource!$B$2:$AE$460,25,FALSE),"--INPUT--"),"")</f>
        <v/>
      </c>
      <c r="AL536" s="619" t="n"/>
      <c r="AM536" s="619" t="n"/>
      <c r="AN536" s="34">
        <f>AA536</f>
        <v/>
      </c>
      <c r="AO536" s="621">
        <f>IF(ISNA(IF(AC536="",0,AN536*VLOOKUP(AC536,Resource!$B$2:$AE$465,8,FALSE))),0,IF(AC536="",0,AN536*VLOOKUP(AC536,Resource!$B$2:$AE$465,8,FALSE)))</f>
        <v/>
      </c>
      <c r="AP536" s="620" t="n"/>
      <c r="AQ536" s="286" t="n"/>
      <c r="AR536" s="34">
        <f>AB536</f>
        <v/>
      </c>
      <c r="AS536" s="621">
        <f>IF(ISNA(IF(AI536="",0,AR536*VLOOKUP(AI536,Resource!$B$2:$AE$465,9,FALSE))),0,IF(AI536="",0,AR536*VLOOKUP(AI536,Resource!$B$2:$AE$465,9,FALSE)))</f>
        <v/>
      </c>
      <c r="AT536" s="620" t="n"/>
      <c r="AU536" s="286" t="n"/>
      <c r="AV536" s="620">
        <f>Z536</f>
        <v/>
      </c>
      <c r="AW536" s="72" t="n"/>
      <c r="BA536" s="620" t="n"/>
      <c r="BC536" s="620">
        <f>AO536+AS536</f>
        <v/>
      </c>
      <c r="BD536" s="620">
        <f>BH536-BC536</f>
        <v/>
      </c>
      <c r="BE536" s="479">
        <f>IF(AV536=0,"        --",BD536/BH536)</f>
        <v/>
      </c>
      <c r="BF536" s="620" t="n"/>
      <c r="BG536" s="620" t="n"/>
      <c r="BH536" s="620">
        <f>Z536+BA536+BF536</f>
        <v/>
      </c>
    </row>
    <row r="537" customFormat="1" s="34">
      <c r="A537" s="618" t="n"/>
      <c r="B537" s="619" t="n"/>
      <c r="J537" s="619" t="n"/>
      <c r="U537" s="620" t="n"/>
      <c r="X537" s="620" t="n"/>
      <c r="Y537" s="620" t="n"/>
      <c r="Z537" s="620" t="n"/>
      <c r="AA537" s="34">
        <f>T537*0.2+N537*0+O537*0.3+P537*0.5+Q537*0.6+R537*1+S537*1</f>
        <v/>
      </c>
      <c r="AB537" s="34">
        <f>T537*0.2+N537*0.2+O537*0.3+P537*0.5+Q537*0.6+R537*1+S537*1</f>
        <v/>
      </c>
      <c r="AD537" s="34">
        <f>IF($AC537&gt;0,IF(VLOOKUP($AC537,Resource!$B$2:$AE$460,6,FALSE)&gt;0,VLOOKUP($AC537,Resource!$B$2:$AE$460,6,FALSE),"--INPUT--"),"")</f>
        <v/>
      </c>
      <c r="AE537" s="34">
        <f>IF($AC537&gt;0,IF(VLOOKUP($AC537,Resource!$B$2:$AE$460,25,FALSE)&gt;0,VLOOKUP($AC537,Resource!$B$2:$AE$460,25,FALSE),"--INPUT--"),"")</f>
        <v/>
      </c>
      <c r="AG537" s="619" t="n"/>
      <c r="AH537" s="619" t="n"/>
      <c r="AJ537" s="34">
        <f>IF($AI537&gt;0,IF(VLOOKUP($AI537,Resource!$B$2:$AE$460,6,FALSE)&gt;0,VLOOKUP($AI537,Resource!$B$2:$AE$460,6,FALSE),"--INPUT--"),"")</f>
        <v/>
      </c>
      <c r="AK537" s="34">
        <f>IF($AI537&gt;0,IF(VLOOKUP($AI537,Resource!$B$2:$AE$460,25,FALSE)&gt;0,VLOOKUP($AI537,Resource!$B$2:$AE$460,25,FALSE),"--INPUT--"),"")</f>
        <v/>
      </c>
      <c r="AL537" s="619" t="n"/>
      <c r="AM537" s="619" t="n"/>
      <c r="AN537" s="34">
        <f>AA537</f>
        <v/>
      </c>
      <c r="AO537" s="621">
        <f>IF(ISNA(IF(AC537="",0,AN537*VLOOKUP(AC537,Resource!$B$2:$AE$465,8,FALSE))),0,IF(AC537="",0,AN537*VLOOKUP(AC537,Resource!$B$2:$AE$465,8,FALSE)))</f>
        <v/>
      </c>
      <c r="AP537" s="620" t="n"/>
      <c r="AQ537" s="286" t="n"/>
      <c r="AR537" s="34">
        <f>AB537</f>
        <v/>
      </c>
      <c r="AS537" s="621">
        <f>IF(ISNA(IF(AI537="",0,AR537*VLOOKUP(AI537,Resource!$B$2:$AE$465,9,FALSE))),0,IF(AI537="",0,AR537*VLOOKUP(AI537,Resource!$B$2:$AE$465,9,FALSE)))</f>
        <v/>
      </c>
      <c r="AT537" s="620" t="n"/>
      <c r="AU537" s="286" t="n"/>
      <c r="AV537" s="620">
        <f>Z537</f>
        <v/>
      </c>
      <c r="AW537" s="72" t="n"/>
      <c r="BA537" s="620" t="n"/>
      <c r="BC537" s="620">
        <f>AO537+AS537</f>
        <v/>
      </c>
      <c r="BD537" s="620">
        <f>BH537-BC537</f>
        <v/>
      </c>
      <c r="BE537" s="479">
        <f>IF(AV537=0,"        --",BD537/BH537)</f>
        <v/>
      </c>
      <c r="BF537" s="620" t="n"/>
      <c r="BG537" s="620" t="n"/>
      <c r="BH537" s="620">
        <f>Z537+BA537+BF537</f>
        <v/>
      </c>
    </row>
    <row r="538" customFormat="1" s="34">
      <c r="A538" s="618" t="n"/>
      <c r="B538" s="619" t="n"/>
      <c r="J538" s="619" t="n"/>
      <c r="U538" s="620" t="n"/>
      <c r="X538" s="620" t="n"/>
      <c r="Y538" s="620" t="n"/>
      <c r="Z538" s="620" t="n"/>
      <c r="AA538" s="34">
        <f>T538*0.2+N538*0+O538*0.3+P538*0.5+Q538*0.6+R538*1+S538*1</f>
        <v/>
      </c>
      <c r="AB538" s="34">
        <f>T538*0.2+N538*0.2+O538*0.3+P538*0.5+Q538*0.6+R538*1+S538*1</f>
        <v/>
      </c>
      <c r="AD538" s="34">
        <f>IF($AC538&gt;0,IF(VLOOKUP($AC538,Resource!$B$2:$AE$460,6,FALSE)&gt;0,VLOOKUP($AC538,Resource!$B$2:$AE$460,6,FALSE),"--INPUT--"),"")</f>
        <v/>
      </c>
      <c r="AE538" s="34">
        <f>IF($AC538&gt;0,IF(VLOOKUP($AC538,Resource!$B$2:$AE$460,25,FALSE)&gt;0,VLOOKUP($AC538,Resource!$B$2:$AE$460,25,FALSE),"--INPUT--"),"")</f>
        <v/>
      </c>
      <c r="AG538" s="619" t="n"/>
      <c r="AH538" s="619" t="n"/>
      <c r="AJ538" s="34">
        <f>IF($AI538&gt;0,IF(VLOOKUP($AI538,Resource!$B$2:$AE$460,6,FALSE)&gt;0,VLOOKUP($AI538,Resource!$B$2:$AE$460,6,FALSE),"--INPUT--"),"")</f>
        <v/>
      </c>
      <c r="AK538" s="34">
        <f>IF($AI538&gt;0,IF(VLOOKUP($AI538,Resource!$B$2:$AE$460,25,FALSE)&gt;0,VLOOKUP($AI538,Resource!$B$2:$AE$460,25,FALSE),"--INPUT--"),"")</f>
        <v/>
      </c>
      <c r="AL538" s="619" t="n"/>
      <c r="AM538" s="619" t="n"/>
      <c r="AN538" s="34">
        <f>AA538</f>
        <v/>
      </c>
      <c r="AO538" s="621">
        <f>IF(ISNA(IF(AC538="",0,AN538*VLOOKUP(AC538,Resource!$B$2:$AE$465,8,FALSE))),0,IF(AC538="",0,AN538*VLOOKUP(AC538,Resource!$B$2:$AE$465,8,FALSE)))</f>
        <v/>
      </c>
      <c r="AP538" s="620" t="n"/>
      <c r="AQ538" s="286" t="n"/>
      <c r="AR538" s="34">
        <f>AB538</f>
        <v/>
      </c>
      <c r="AS538" s="621">
        <f>IF(ISNA(IF(AI538="",0,AR538*VLOOKUP(AI538,Resource!$B$2:$AE$465,9,FALSE))),0,IF(AI538="",0,AR538*VLOOKUP(AI538,Resource!$B$2:$AE$465,9,FALSE)))</f>
        <v/>
      </c>
      <c r="AT538" s="620" t="n"/>
      <c r="AU538" s="286" t="n"/>
      <c r="AV538" s="620">
        <f>Z538</f>
        <v/>
      </c>
      <c r="AW538" s="72" t="n"/>
      <c r="BA538" s="620" t="n"/>
      <c r="BC538" s="620">
        <f>AO538+AS538</f>
        <v/>
      </c>
      <c r="BD538" s="620">
        <f>BH538-BC538</f>
        <v/>
      </c>
      <c r="BE538" s="479">
        <f>IF(AV538=0,"        --",BD538/BH538)</f>
        <v/>
      </c>
      <c r="BF538" s="620" t="n"/>
      <c r="BG538" s="620" t="n"/>
      <c r="BH538" s="620">
        <f>Z538+BA538+BF538</f>
        <v/>
      </c>
    </row>
    <row r="539" customFormat="1" s="34">
      <c r="A539" s="618" t="n"/>
      <c r="B539" s="619" t="n"/>
      <c r="J539" s="619" t="n"/>
      <c r="U539" s="620" t="n"/>
      <c r="X539" s="620" t="n"/>
      <c r="Y539" s="620" t="n"/>
      <c r="Z539" s="620" t="n"/>
      <c r="AA539" s="34">
        <f>T539*0.2+N539*0+O539*0.3+P539*0.5+Q539*0.6+R539*1+S539*1</f>
        <v/>
      </c>
      <c r="AB539" s="34">
        <f>T539*0.2+N539*0.2+O539*0.3+P539*0.5+Q539*0.6+R539*1+S539*1</f>
        <v/>
      </c>
      <c r="AD539" s="34">
        <f>IF($AC539&gt;0,IF(VLOOKUP($AC539,Resource!$B$2:$AE$460,6,FALSE)&gt;0,VLOOKUP($AC539,Resource!$B$2:$AE$460,6,FALSE),"--INPUT--"),"")</f>
        <v/>
      </c>
      <c r="AE539" s="34">
        <f>IF($AC539&gt;0,IF(VLOOKUP($AC539,Resource!$B$2:$AE$460,25,FALSE)&gt;0,VLOOKUP($AC539,Resource!$B$2:$AE$460,25,FALSE),"--INPUT--"),"")</f>
        <v/>
      </c>
      <c r="AG539" s="619" t="n"/>
      <c r="AH539" s="619" t="n"/>
      <c r="AJ539" s="34">
        <f>IF($AI539&gt;0,IF(VLOOKUP($AI539,Resource!$B$2:$AE$460,6,FALSE)&gt;0,VLOOKUP($AI539,Resource!$B$2:$AE$460,6,FALSE),"--INPUT--"),"")</f>
        <v/>
      </c>
      <c r="AK539" s="34">
        <f>IF($AI539&gt;0,IF(VLOOKUP($AI539,Resource!$B$2:$AE$460,25,FALSE)&gt;0,VLOOKUP($AI539,Resource!$B$2:$AE$460,25,FALSE),"--INPUT--"),"")</f>
        <v/>
      </c>
      <c r="AL539" s="619" t="n"/>
      <c r="AM539" s="619" t="n"/>
      <c r="AN539" s="34">
        <f>AA539</f>
        <v/>
      </c>
      <c r="AO539" s="621">
        <f>IF(ISNA(IF(AC539="",0,AN539*VLOOKUP(AC539,Resource!$B$2:$AE$465,8,FALSE))),0,IF(AC539="",0,AN539*VLOOKUP(AC539,Resource!$B$2:$AE$465,8,FALSE)))</f>
        <v/>
      </c>
      <c r="AP539" s="620" t="n"/>
      <c r="AQ539" s="286" t="n"/>
      <c r="AR539" s="34">
        <f>AB539</f>
        <v/>
      </c>
      <c r="AS539" s="621">
        <f>IF(ISNA(IF(AI539="",0,AR539*VLOOKUP(AI539,Resource!$B$2:$AE$465,9,FALSE))),0,IF(AI539="",0,AR539*VLOOKUP(AI539,Resource!$B$2:$AE$465,9,FALSE)))</f>
        <v/>
      </c>
      <c r="AT539" s="620" t="n"/>
      <c r="AU539" s="286" t="n"/>
      <c r="AV539" s="620">
        <f>Z539</f>
        <v/>
      </c>
      <c r="AW539" s="72" t="n"/>
      <c r="BA539" s="620" t="n"/>
      <c r="BC539" s="620">
        <f>AO539+AS539</f>
        <v/>
      </c>
      <c r="BD539" s="620">
        <f>BH539-BC539</f>
        <v/>
      </c>
      <c r="BE539" s="479">
        <f>IF(AV539=0,"        --",BD539/BH539)</f>
        <v/>
      </c>
      <c r="BF539" s="620" t="n"/>
      <c r="BG539" s="620" t="n"/>
      <c r="BH539" s="620">
        <f>Z539+BA539+BF539</f>
        <v/>
      </c>
    </row>
    <row r="540" customFormat="1" s="34">
      <c r="A540" s="618" t="n"/>
      <c r="B540" s="619" t="n"/>
      <c r="J540" s="619" t="n"/>
      <c r="U540" s="620" t="n"/>
      <c r="X540" s="620" t="n"/>
      <c r="Y540" s="620" t="n"/>
      <c r="Z540" s="620" t="n"/>
      <c r="AA540" s="34">
        <f>T540*0.2+N540*0+O540*0.3+P540*0.5+Q540*0.6+R540*1+S540*1</f>
        <v/>
      </c>
      <c r="AB540" s="34">
        <f>T540*0.2+N540*0.2+O540*0.3+P540*0.5+Q540*0.6+R540*1+S540*1</f>
        <v/>
      </c>
      <c r="AD540" s="34">
        <f>IF($AC540&gt;0,IF(VLOOKUP($AC540,Resource!$B$2:$AE$460,6,FALSE)&gt;0,VLOOKUP($AC540,Resource!$B$2:$AE$460,6,FALSE),"--INPUT--"),"")</f>
        <v/>
      </c>
      <c r="AE540" s="34">
        <f>IF($AC540&gt;0,IF(VLOOKUP($AC540,Resource!$B$2:$AE$460,25,FALSE)&gt;0,VLOOKUP($AC540,Resource!$B$2:$AE$460,25,FALSE),"--INPUT--"),"")</f>
        <v/>
      </c>
      <c r="AG540" s="619" t="n"/>
      <c r="AH540" s="619" t="n"/>
      <c r="AJ540" s="34">
        <f>IF($AI540&gt;0,IF(VLOOKUP($AI540,Resource!$B$2:$AE$460,6,FALSE)&gt;0,VLOOKUP($AI540,Resource!$B$2:$AE$460,6,FALSE),"--INPUT--"),"")</f>
        <v/>
      </c>
      <c r="AK540" s="34">
        <f>IF($AI540&gt;0,IF(VLOOKUP($AI540,Resource!$B$2:$AE$460,25,FALSE)&gt;0,VLOOKUP($AI540,Resource!$B$2:$AE$460,25,FALSE),"--INPUT--"),"")</f>
        <v/>
      </c>
      <c r="AL540" s="619" t="n"/>
      <c r="AM540" s="619" t="n"/>
      <c r="AN540" s="34">
        <f>AA540</f>
        <v/>
      </c>
      <c r="AO540" s="621">
        <f>IF(ISNA(IF(AC540="",0,AN540*VLOOKUP(AC540,Resource!$B$2:$AE$465,8,FALSE))),0,IF(AC540="",0,AN540*VLOOKUP(AC540,Resource!$B$2:$AE$465,8,FALSE)))</f>
        <v/>
      </c>
      <c r="AP540" s="620" t="n"/>
      <c r="AQ540" s="286" t="n"/>
      <c r="AR540" s="34">
        <f>AB540</f>
        <v/>
      </c>
      <c r="AS540" s="621">
        <f>IF(ISNA(IF(AI540="",0,AR540*VLOOKUP(AI540,Resource!$B$2:$AE$465,9,FALSE))),0,IF(AI540="",0,AR540*VLOOKUP(AI540,Resource!$B$2:$AE$465,9,FALSE)))</f>
        <v/>
      </c>
      <c r="AT540" s="620" t="n"/>
      <c r="AU540" s="286" t="n"/>
      <c r="AV540" s="620">
        <f>Z540</f>
        <v/>
      </c>
      <c r="AW540" s="72" t="n"/>
      <c r="BA540" s="620" t="n"/>
      <c r="BC540" s="620">
        <f>AO540+AS540</f>
        <v/>
      </c>
      <c r="BD540" s="620">
        <f>BH540-BC540</f>
        <v/>
      </c>
      <c r="BE540" s="479">
        <f>IF(AV540=0,"        --",BD540/BH540)</f>
        <v/>
      </c>
      <c r="BF540" s="620" t="n"/>
      <c r="BG540" s="620" t="n"/>
      <c r="BH540" s="620">
        <f>Z540+BA540+BF540</f>
        <v/>
      </c>
    </row>
    <row r="541" customFormat="1" s="34">
      <c r="A541" s="618" t="n"/>
      <c r="B541" s="619" t="n"/>
      <c r="J541" s="619" t="n"/>
      <c r="U541" s="620" t="n"/>
      <c r="X541" s="620" t="n"/>
      <c r="Y541" s="620" t="n"/>
      <c r="Z541" s="620" t="n"/>
      <c r="AA541" s="34">
        <f>T541*0.2+N541*0+O541*0.3+P541*0.5+Q541*0.6+R541*1+S541*1</f>
        <v/>
      </c>
      <c r="AB541" s="34">
        <f>T541*0.2+N541*0.2+O541*0.3+P541*0.5+Q541*0.6+R541*1+S541*1</f>
        <v/>
      </c>
      <c r="AD541" s="34">
        <f>IF($AC541&gt;0,IF(VLOOKUP($AC541,Resource!$B$2:$AE$460,6,FALSE)&gt;0,VLOOKUP($AC541,Resource!$B$2:$AE$460,6,FALSE),"--INPUT--"),"")</f>
        <v/>
      </c>
      <c r="AE541" s="34">
        <f>IF($AC541&gt;0,IF(VLOOKUP($AC541,Resource!$B$2:$AE$460,25,FALSE)&gt;0,VLOOKUP($AC541,Resource!$B$2:$AE$460,25,FALSE),"--INPUT--"),"")</f>
        <v/>
      </c>
      <c r="AG541" s="619" t="n"/>
      <c r="AH541" s="619" t="n"/>
      <c r="AJ541" s="34">
        <f>IF($AI541&gt;0,IF(VLOOKUP($AI541,Resource!$B$2:$AE$460,6,FALSE)&gt;0,VLOOKUP($AI541,Resource!$B$2:$AE$460,6,FALSE),"--INPUT--"),"")</f>
        <v/>
      </c>
      <c r="AK541" s="34">
        <f>IF($AI541&gt;0,IF(VLOOKUP($AI541,Resource!$B$2:$AE$460,25,FALSE)&gt;0,VLOOKUP($AI541,Resource!$B$2:$AE$460,25,FALSE),"--INPUT--"),"")</f>
        <v/>
      </c>
      <c r="AL541" s="619" t="n"/>
      <c r="AM541" s="619" t="n"/>
      <c r="AN541" s="34">
        <f>AA541</f>
        <v/>
      </c>
      <c r="AO541" s="621">
        <f>IF(ISNA(IF(AC541="",0,AN541*VLOOKUP(AC541,Resource!$B$2:$AE$465,8,FALSE))),0,IF(AC541="",0,AN541*VLOOKUP(AC541,Resource!$B$2:$AE$465,8,FALSE)))</f>
        <v/>
      </c>
      <c r="AP541" s="620" t="n"/>
      <c r="AQ541" s="286" t="n"/>
      <c r="AR541" s="34">
        <f>AB541</f>
        <v/>
      </c>
      <c r="AS541" s="621">
        <f>IF(ISNA(IF(AI541="",0,AR541*VLOOKUP(AI541,Resource!$B$2:$AE$465,9,FALSE))),0,IF(AI541="",0,AR541*VLOOKUP(AI541,Resource!$B$2:$AE$465,9,FALSE)))</f>
        <v/>
      </c>
      <c r="AT541" s="620" t="n"/>
      <c r="AU541" s="286" t="n"/>
      <c r="AV541" s="620">
        <f>Z541</f>
        <v/>
      </c>
      <c r="AW541" s="72" t="n"/>
      <c r="BA541" s="620" t="n"/>
      <c r="BC541" s="620">
        <f>AO541+AS541</f>
        <v/>
      </c>
      <c r="BD541" s="620">
        <f>BH541-BC541</f>
        <v/>
      </c>
      <c r="BE541" s="479">
        <f>IF(AV541=0,"        --",BD541/BH541)</f>
        <v/>
      </c>
      <c r="BF541" s="620" t="n"/>
      <c r="BG541" s="620" t="n"/>
      <c r="BH541" s="620">
        <f>Z541+BA541+BF541</f>
        <v/>
      </c>
    </row>
    <row r="542" customFormat="1" s="34">
      <c r="A542" s="618" t="n"/>
      <c r="B542" s="619" t="n"/>
      <c r="J542" s="619" t="n"/>
      <c r="U542" s="620" t="n"/>
      <c r="X542" s="620" t="n"/>
      <c r="Y542" s="620" t="n"/>
      <c r="Z542" s="620" t="n"/>
      <c r="AA542" s="34">
        <f>T542*0.2+N542*0+O542*0.3+P542*0.5+Q542*0.6+R542*1+S542*1</f>
        <v/>
      </c>
      <c r="AB542" s="34">
        <f>T542*0.2+N542*0.2+O542*0.3+P542*0.5+Q542*0.6+R542*1+S542*1</f>
        <v/>
      </c>
      <c r="AD542" s="34">
        <f>IF($AC542&gt;0,IF(VLOOKUP($AC542,Resource!$B$2:$AE$460,6,FALSE)&gt;0,VLOOKUP($AC542,Resource!$B$2:$AE$460,6,FALSE),"--INPUT--"),"")</f>
        <v/>
      </c>
      <c r="AE542" s="34">
        <f>IF($AC542&gt;0,IF(VLOOKUP($AC542,Resource!$B$2:$AE$460,25,FALSE)&gt;0,VLOOKUP($AC542,Resource!$B$2:$AE$460,25,FALSE),"--INPUT--"),"")</f>
        <v/>
      </c>
      <c r="AG542" s="619" t="n"/>
      <c r="AH542" s="619" t="n"/>
      <c r="AJ542" s="34">
        <f>IF($AI542&gt;0,IF(VLOOKUP($AI542,Resource!$B$2:$AE$460,6,FALSE)&gt;0,VLOOKUP($AI542,Resource!$B$2:$AE$460,6,FALSE),"--INPUT--"),"")</f>
        <v/>
      </c>
      <c r="AK542" s="34">
        <f>IF($AI542&gt;0,IF(VLOOKUP($AI542,Resource!$B$2:$AE$460,25,FALSE)&gt;0,VLOOKUP($AI542,Resource!$B$2:$AE$460,25,FALSE),"--INPUT--"),"")</f>
        <v/>
      </c>
      <c r="AL542" s="619" t="n"/>
      <c r="AM542" s="619" t="n"/>
      <c r="AN542" s="34">
        <f>AA542</f>
        <v/>
      </c>
      <c r="AO542" s="621">
        <f>IF(ISNA(IF(AC542="",0,AN542*VLOOKUP(AC542,Resource!$B$2:$AE$465,8,FALSE))),0,IF(AC542="",0,AN542*VLOOKUP(AC542,Resource!$B$2:$AE$465,8,FALSE)))</f>
        <v/>
      </c>
      <c r="AP542" s="620" t="n"/>
      <c r="AQ542" s="286" t="n"/>
      <c r="AR542" s="34">
        <f>AB542</f>
        <v/>
      </c>
      <c r="AS542" s="621">
        <f>IF(ISNA(IF(AI542="",0,AR542*VLOOKUP(AI542,Resource!$B$2:$AE$465,9,FALSE))),0,IF(AI542="",0,AR542*VLOOKUP(AI542,Resource!$B$2:$AE$465,9,FALSE)))</f>
        <v/>
      </c>
      <c r="AT542" s="620" t="n"/>
      <c r="AU542" s="286" t="n"/>
      <c r="AV542" s="620">
        <f>Z542</f>
        <v/>
      </c>
      <c r="AW542" s="72" t="n"/>
      <c r="BA542" s="620" t="n"/>
      <c r="BC542" s="620">
        <f>AO542+AS542</f>
        <v/>
      </c>
      <c r="BD542" s="620">
        <f>BH542-BC542</f>
        <v/>
      </c>
      <c r="BE542" s="479">
        <f>IF(AV542=0,"        --",BD542/BH542)</f>
        <v/>
      </c>
      <c r="BF542" s="620" t="n"/>
      <c r="BG542" s="620" t="n"/>
      <c r="BH542" s="620">
        <f>Z542+BA542+BF542</f>
        <v/>
      </c>
    </row>
    <row r="543" customFormat="1" s="34">
      <c r="A543" s="618" t="n"/>
      <c r="B543" s="619" t="n"/>
      <c r="J543" s="619" t="n"/>
      <c r="U543" s="620" t="n"/>
      <c r="X543" s="620" t="n"/>
      <c r="Y543" s="620" t="n"/>
      <c r="Z543" s="620" t="n"/>
      <c r="AA543" s="34">
        <f>T543*0.2+N543*0+O543*0.3+P543*0.5+Q543*0.6+R543*1+S543*1</f>
        <v/>
      </c>
      <c r="AB543" s="34">
        <f>T543*0.2+N543*0.2+O543*0.3+P543*0.5+Q543*0.6+R543*1+S543*1</f>
        <v/>
      </c>
      <c r="AD543" s="34">
        <f>IF($AC543&gt;0,IF(VLOOKUP($AC543,Resource!$B$2:$AE$460,6,FALSE)&gt;0,VLOOKUP($AC543,Resource!$B$2:$AE$460,6,FALSE),"--INPUT--"),"")</f>
        <v/>
      </c>
      <c r="AE543" s="34">
        <f>IF($AC543&gt;0,IF(VLOOKUP($AC543,Resource!$B$2:$AE$460,25,FALSE)&gt;0,VLOOKUP($AC543,Resource!$B$2:$AE$460,25,FALSE),"--INPUT--"),"")</f>
        <v/>
      </c>
      <c r="AG543" s="619" t="n"/>
      <c r="AH543" s="619" t="n"/>
      <c r="AJ543" s="34">
        <f>IF($AI543&gt;0,IF(VLOOKUP($AI543,Resource!$B$2:$AE$460,6,FALSE)&gt;0,VLOOKUP($AI543,Resource!$B$2:$AE$460,6,FALSE),"--INPUT--"),"")</f>
        <v/>
      </c>
      <c r="AK543" s="34">
        <f>IF($AI543&gt;0,IF(VLOOKUP($AI543,Resource!$B$2:$AE$460,25,FALSE)&gt;0,VLOOKUP($AI543,Resource!$B$2:$AE$460,25,FALSE),"--INPUT--"),"")</f>
        <v/>
      </c>
      <c r="AL543" s="619" t="n"/>
      <c r="AM543" s="619" t="n"/>
      <c r="AN543" s="34">
        <f>AA543</f>
        <v/>
      </c>
      <c r="AO543" s="621">
        <f>IF(ISNA(IF(AC543="",0,AN543*VLOOKUP(AC543,Resource!$B$2:$AE$465,8,FALSE))),0,IF(AC543="",0,AN543*VLOOKUP(AC543,Resource!$B$2:$AE$465,8,FALSE)))</f>
        <v/>
      </c>
      <c r="AP543" s="620" t="n"/>
      <c r="AQ543" s="286" t="n"/>
      <c r="AR543" s="34">
        <f>AB543</f>
        <v/>
      </c>
      <c r="AS543" s="621">
        <f>IF(ISNA(IF(AI543="",0,AR543*VLOOKUP(AI543,Resource!$B$2:$AE$465,9,FALSE))),0,IF(AI543="",0,AR543*VLOOKUP(AI543,Resource!$B$2:$AE$465,9,FALSE)))</f>
        <v/>
      </c>
      <c r="AT543" s="620" t="n"/>
      <c r="AU543" s="286" t="n"/>
      <c r="AV543" s="620">
        <f>Z543</f>
        <v/>
      </c>
      <c r="AW543" s="72" t="n"/>
      <c r="BA543" s="620" t="n"/>
      <c r="BC543" s="620">
        <f>AO543+AS543</f>
        <v/>
      </c>
      <c r="BD543" s="620">
        <f>BH543-BC543</f>
        <v/>
      </c>
      <c r="BE543" s="479">
        <f>IF(AV543=0,"        --",BD543/BH543)</f>
        <v/>
      </c>
      <c r="BF543" s="620" t="n"/>
      <c r="BG543" s="620" t="n"/>
      <c r="BH543" s="620">
        <f>Z543+BA543+BF543</f>
        <v/>
      </c>
    </row>
    <row r="544" customFormat="1" s="34">
      <c r="A544" s="618" t="n"/>
      <c r="B544" s="619" t="n"/>
      <c r="J544" s="619" t="n"/>
      <c r="U544" s="620" t="n"/>
      <c r="X544" s="620" t="n"/>
      <c r="Y544" s="620" t="n"/>
      <c r="Z544" s="620" t="n"/>
      <c r="AA544" s="34">
        <f>T544*0.2+N544*0+O544*0.3+P544*0.5+Q544*0.6+R544*1+S544*1</f>
        <v/>
      </c>
      <c r="AB544" s="34">
        <f>T544*0.2+N544*0.2+O544*0.3+P544*0.5+Q544*0.6+R544*1+S544*1</f>
        <v/>
      </c>
      <c r="AD544" s="34">
        <f>IF($AC544&gt;0,IF(VLOOKUP($AC544,Resource!$B$2:$AE$460,6,FALSE)&gt;0,VLOOKUP($AC544,Resource!$B$2:$AE$460,6,FALSE),"--INPUT--"),"")</f>
        <v/>
      </c>
      <c r="AE544" s="34">
        <f>IF($AC544&gt;0,IF(VLOOKUP($AC544,Resource!$B$2:$AE$460,25,FALSE)&gt;0,VLOOKUP($AC544,Resource!$B$2:$AE$460,25,FALSE),"--INPUT--"),"")</f>
        <v/>
      </c>
      <c r="AG544" s="619" t="n"/>
      <c r="AH544" s="619" t="n"/>
      <c r="AJ544" s="34">
        <f>IF($AI544&gt;0,IF(VLOOKUP($AI544,Resource!$B$2:$AE$460,6,FALSE)&gt;0,VLOOKUP($AI544,Resource!$B$2:$AE$460,6,FALSE),"--INPUT--"),"")</f>
        <v/>
      </c>
      <c r="AK544" s="34">
        <f>IF($AI544&gt;0,IF(VLOOKUP($AI544,Resource!$B$2:$AE$460,25,FALSE)&gt;0,VLOOKUP($AI544,Resource!$B$2:$AE$460,25,FALSE),"--INPUT--"),"")</f>
        <v/>
      </c>
      <c r="AL544" s="619" t="n"/>
      <c r="AM544" s="619" t="n"/>
      <c r="AN544" s="34">
        <f>AA544</f>
        <v/>
      </c>
      <c r="AO544" s="621">
        <f>IF(ISNA(IF(AC544="",0,AN544*VLOOKUP(AC544,Resource!$B$2:$AE$465,8,FALSE))),0,IF(AC544="",0,AN544*VLOOKUP(AC544,Resource!$B$2:$AE$465,8,FALSE)))</f>
        <v/>
      </c>
      <c r="AP544" s="620" t="n"/>
      <c r="AQ544" s="286" t="n"/>
      <c r="AR544" s="34">
        <f>AB544</f>
        <v/>
      </c>
      <c r="AS544" s="621">
        <f>IF(ISNA(IF(AI544="",0,AR544*VLOOKUP(AI544,Resource!$B$2:$AE$465,9,FALSE))),0,IF(AI544="",0,AR544*VLOOKUP(AI544,Resource!$B$2:$AE$465,9,FALSE)))</f>
        <v/>
      </c>
      <c r="AT544" s="620" t="n"/>
      <c r="AU544" s="286" t="n"/>
      <c r="AV544" s="620">
        <f>Z544</f>
        <v/>
      </c>
      <c r="AW544" s="72" t="n"/>
      <c r="BA544" s="620" t="n"/>
      <c r="BC544" s="620">
        <f>AO544+AS544</f>
        <v/>
      </c>
      <c r="BD544" s="620">
        <f>BH544-BC544</f>
        <v/>
      </c>
      <c r="BE544" s="479">
        <f>IF(AV544=0,"        --",BD544/BH544)</f>
        <v/>
      </c>
      <c r="BF544" s="620" t="n"/>
      <c r="BG544" s="620" t="n"/>
      <c r="BH544" s="620">
        <f>Z544+BA544+BF544</f>
        <v/>
      </c>
    </row>
    <row r="545" customFormat="1" s="34">
      <c r="A545" s="618" t="n"/>
      <c r="B545" s="619" t="n"/>
      <c r="J545" s="619" t="n"/>
      <c r="U545" s="620" t="n"/>
      <c r="X545" s="620" t="n"/>
      <c r="Y545" s="620" t="n"/>
      <c r="Z545" s="620" t="n"/>
      <c r="AA545" s="34">
        <f>T545*0.2+N545*0+O545*0.3+P545*0.5+Q545*0.6+R545*1+S545*1</f>
        <v/>
      </c>
      <c r="AB545" s="34">
        <f>T545*0.2+N545*0.2+O545*0.3+P545*0.5+Q545*0.6+R545*1+S545*1</f>
        <v/>
      </c>
      <c r="AD545" s="34">
        <f>IF($AC545&gt;0,IF(VLOOKUP($AC545,Resource!$B$2:$AE$460,6,FALSE)&gt;0,VLOOKUP($AC545,Resource!$B$2:$AE$460,6,FALSE),"--INPUT--"),"")</f>
        <v/>
      </c>
      <c r="AE545" s="34">
        <f>IF($AC545&gt;0,IF(VLOOKUP($AC545,Resource!$B$2:$AE$460,25,FALSE)&gt;0,VLOOKUP($AC545,Resource!$B$2:$AE$460,25,FALSE),"--INPUT--"),"")</f>
        <v/>
      </c>
      <c r="AG545" s="619" t="n"/>
      <c r="AH545" s="619" t="n"/>
      <c r="AJ545" s="34">
        <f>IF($AI545&gt;0,IF(VLOOKUP($AI545,Resource!$B$2:$AE$460,6,FALSE)&gt;0,VLOOKUP($AI545,Resource!$B$2:$AE$460,6,FALSE),"--INPUT--"),"")</f>
        <v/>
      </c>
      <c r="AK545" s="34">
        <f>IF($AI545&gt;0,IF(VLOOKUP($AI545,Resource!$B$2:$AE$460,25,FALSE)&gt;0,VLOOKUP($AI545,Resource!$B$2:$AE$460,25,FALSE),"--INPUT--"),"")</f>
        <v/>
      </c>
      <c r="AL545" s="619" t="n"/>
      <c r="AM545" s="619" t="n"/>
      <c r="AN545" s="34">
        <f>AA545</f>
        <v/>
      </c>
      <c r="AO545" s="621">
        <f>IF(ISNA(IF(AC545="",0,AN545*VLOOKUP(AC545,Resource!$B$2:$AE$465,8,FALSE))),0,IF(AC545="",0,AN545*VLOOKUP(AC545,Resource!$B$2:$AE$465,8,FALSE)))</f>
        <v/>
      </c>
      <c r="AP545" s="620" t="n"/>
      <c r="AQ545" s="286" t="n"/>
      <c r="AR545" s="34">
        <f>AB545</f>
        <v/>
      </c>
      <c r="AS545" s="621">
        <f>IF(ISNA(IF(AI545="",0,AR545*VLOOKUP(AI545,Resource!$B$2:$AE$465,9,FALSE))),0,IF(AI545="",0,AR545*VLOOKUP(AI545,Resource!$B$2:$AE$465,9,FALSE)))</f>
        <v/>
      </c>
      <c r="AT545" s="620" t="n"/>
      <c r="AU545" s="286" t="n"/>
      <c r="AV545" s="620">
        <f>Z545</f>
        <v/>
      </c>
      <c r="AW545" s="72" t="n"/>
      <c r="BA545" s="620" t="n"/>
      <c r="BC545" s="620">
        <f>AO545+AS545</f>
        <v/>
      </c>
      <c r="BD545" s="620">
        <f>BH545-BC545</f>
        <v/>
      </c>
      <c r="BE545" s="479">
        <f>IF(AV545=0,"        --",BD545/BH545)</f>
        <v/>
      </c>
      <c r="BF545" s="620" t="n"/>
      <c r="BG545" s="620" t="n"/>
      <c r="BH545" s="620">
        <f>Z545+BA545+BF545</f>
        <v/>
      </c>
    </row>
    <row r="546" customFormat="1" s="34">
      <c r="A546" s="618" t="n"/>
      <c r="B546" s="619" t="n"/>
      <c r="J546" s="619" t="n"/>
      <c r="U546" s="620" t="n"/>
      <c r="X546" s="620" t="n"/>
      <c r="Y546" s="620" t="n"/>
      <c r="Z546" s="620" t="n"/>
      <c r="AA546" s="34">
        <f>T546*0.2+N546*0+O546*0.3+P546*0.5+Q546*0.6+R546*1+S546*1</f>
        <v/>
      </c>
      <c r="AB546" s="34">
        <f>T546*0.2+N546*0.2+O546*0.3+P546*0.5+Q546*0.6+R546*1+S546*1</f>
        <v/>
      </c>
      <c r="AD546" s="34">
        <f>IF($AC546&gt;0,IF(VLOOKUP($AC546,Resource!$B$2:$AE$460,6,FALSE)&gt;0,VLOOKUP($AC546,Resource!$B$2:$AE$460,6,FALSE),"--INPUT--"),"")</f>
        <v/>
      </c>
      <c r="AE546" s="34">
        <f>IF($AC546&gt;0,IF(VLOOKUP($AC546,Resource!$B$2:$AE$460,25,FALSE)&gt;0,VLOOKUP($AC546,Resource!$B$2:$AE$460,25,FALSE),"--INPUT--"),"")</f>
        <v/>
      </c>
      <c r="AG546" s="619" t="n"/>
      <c r="AH546" s="619" t="n"/>
      <c r="AJ546" s="34">
        <f>IF($AI546&gt;0,IF(VLOOKUP($AI546,Resource!$B$2:$AE$460,6,FALSE)&gt;0,VLOOKUP($AI546,Resource!$B$2:$AE$460,6,FALSE),"--INPUT--"),"")</f>
        <v/>
      </c>
      <c r="AK546" s="34">
        <f>IF($AI546&gt;0,IF(VLOOKUP($AI546,Resource!$B$2:$AE$460,25,FALSE)&gt;0,VLOOKUP($AI546,Resource!$B$2:$AE$460,25,FALSE),"--INPUT--"),"")</f>
        <v/>
      </c>
      <c r="AL546" s="619" t="n"/>
      <c r="AM546" s="619" t="n"/>
      <c r="AN546" s="34">
        <f>AA546</f>
        <v/>
      </c>
      <c r="AO546" s="621">
        <f>IF(ISNA(IF(AC546="",0,AN546*VLOOKUP(AC546,Resource!$B$2:$AE$465,8,FALSE))),0,IF(AC546="",0,AN546*VLOOKUP(AC546,Resource!$B$2:$AE$465,8,FALSE)))</f>
        <v/>
      </c>
      <c r="AP546" s="620" t="n"/>
      <c r="AQ546" s="286" t="n"/>
      <c r="AR546" s="34">
        <f>AB546</f>
        <v/>
      </c>
      <c r="AS546" s="621">
        <f>IF(ISNA(IF(AI546="",0,AR546*VLOOKUP(AI546,Resource!$B$2:$AE$465,9,FALSE))),0,IF(AI546="",0,AR546*VLOOKUP(AI546,Resource!$B$2:$AE$465,9,FALSE)))</f>
        <v/>
      </c>
      <c r="AT546" s="620" t="n"/>
      <c r="AU546" s="286" t="n"/>
      <c r="AV546" s="620">
        <f>Z546</f>
        <v/>
      </c>
      <c r="AW546" s="72" t="n"/>
      <c r="BA546" s="620" t="n"/>
      <c r="BC546" s="620">
        <f>AO546+AS546</f>
        <v/>
      </c>
      <c r="BD546" s="620">
        <f>BH546-BC546</f>
        <v/>
      </c>
      <c r="BE546" s="479">
        <f>IF(AV546=0,"        --",BD546/BH546)</f>
        <v/>
      </c>
      <c r="BF546" s="620" t="n"/>
      <c r="BG546" s="620" t="n"/>
      <c r="BH546" s="620">
        <f>Z546+BA546+BF546</f>
        <v/>
      </c>
    </row>
    <row r="547" customFormat="1" s="34">
      <c r="A547" s="618" t="n"/>
      <c r="B547" s="619" t="n"/>
      <c r="J547" s="619" t="n"/>
      <c r="U547" s="620" t="n"/>
      <c r="X547" s="620" t="n"/>
      <c r="Y547" s="620" t="n"/>
      <c r="Z547" s="620" t="n"/>
      <c r="AA547" s="34">
        <f>T547*0.2+N547*0+O547*0.3+P547*0.5+Q547*0.6+R547*1+S547*1</f>
        <v/>
      </c>
      <c r="AB547" s="34">
        <f>T547*0.2+N547*0.2+O547*0.3+P547*0.5+Q547*0.6+R547*1+S547*1</f>
        <v/>
      </c>
      <c r="AD547" s="34">
        <f>IF($AC547&gt;0,IF(VLOOKUP($AC547,Resource!$B$2:$AE$460,6,FALSE)&gt;0,VLOOKUP($AC547,Resource!$B$2:$AE$460,6,FALSE),"--INPUT--"),"")</f>
        <v/>
      </c>
      <c r="AE547" s="34">
        <f>IF($AC547&gt;0,IF(VLOOKUP($AC547,Resource!$B$2:$AE$460,25,FALSE)&gt;0,VLOOKUP($AC547,Resource!$B$2:$AE$460,25,FALSE),"--INPUT--"),"")</f>
        <v/>
      </c>
      <c r="AG547" s="619" t="n"/>
      <c r="AH547" s="619" t="n"/>
      <c r="AJ547" s="34">
        <f>IF($AI547&gt;0,IF(VLOOKUP($AI547,Resource!$B$2:$AE$460,6,FALSE)&gt;0,VLOOKUP($AI547,Resource!$B$2:$AE$460,6,FALSE),"--INPUT--"),"")</f>
        <v/>
      </c>
      <c r="AK547" s="34">
        <f>IF($AI547&gt;0,IF(VLOOKUP($AI547,Resource!$B$2:$AE$460,25,FALSE)&gt;0,VLOOKUP($AI547,Resource!$B$2:$AE$460,25,FALSE),"--INPUT--"),"")</f>
        <v/>
      </c>
      <c r="AL547" s="619" t="n"/>
      <c r="AM547" s="619" t="n"/>
      <c r="AN547" s="34">
        <f>AA547</f>
        <v/>
      </c>
      <c r="AO547" s="621">
        <f>IF(ISNA(IF(AC547="",0,AN547*VLOOKUP(AC547,Resource!$B$2:$AE$465,8,FALSE))),0,IF(AC547="",0,AN547*VLOOKUP(AC547,Resource!$B$2:$AE$465,8,FALSE)))</f>
        <v/>
      </c>
      <c r="AP547" s="620" t="n"/>
      <c r="AQ547" s="286" t="n"/>
      <c r="AR547" s="34">
        <f>AB547</f>
        <v/>
      </c>
      <c r="AS547" s="621">
        <f>IF(ISNA(IF(AI547="",0,AR547*VLOOKUP(AI547,Resource!$B$2:$AE$465,9,FALSE))),0,IF(AI547="",0,AR547*VLOOKUP(AI547,Resource!$B$2:$AE$465,9,FALSE)))</f>
        <v/>
      </c>
      <c r="AT547" s="620" t="n"/>
      <c r="AU547" s="286" t="n"/>
      <c r="AV547" s="620">
        <f>Z547</f>
        <v/>
      </c>
      <c r="AW547" s="72" t="n"/>
      <c r="BA547" s="620" t="n"/>
      <c r="BC547" s="620">
        <f>AO547+AS547</f>
        <v/>
      </c>
      <c r="BD547" s="620">
        <f>BH547-BC547</f>
        <v/>
      </c>
      <c r="BE547" s="479">
        <f>IF(AV547=0,"        --",BD547/BH547)</f>
        <v/>
      </c>
      <c r="BF547" s="620" t="n"/>
      <c r="BG547" s="620" t="n"/>
      <c r="BH547" s="620">
        <f>Z547+BA547+BF547</f>
        <v/>
      </c>
    </row>
    <row r="548" customFormat="1" s="34">
      <c r="A548" s="618" t="n"/>
      <c r="B548" s="619" t="n"/>
      <c r="J548" s="619" t="n"/>
      <c r="U548" s="620" t="n"/>
      <c r="X548" s="620" t="n"/>
      <c r="Y548" s="620" t="n"/>
      <c r="Z548" s="620" t="n"/>
      <c r="AA548" s="34">
        <f>T548*0.2+N548*0+O548*0.3+P548*0.5+Q548*0.6+R548*1+S548*1</f>
        <v/>
      </c>
      <c r="AB548" s="34">
        <f>T548*0.2+N548*0.2+O548*0.3+P548*0.5+Q548*0.6+R548*1+S548*1</f>
        <v/>
      </c>
      <c r="AD548" s="34">
        <f>IF($AC548&gt;0,IF(VLOOKUP($AC548,Resource!$B$2:$AE$460,6,FALSE)&gt;0,VLOOKUP($AC548,Resource!$B$2:$AE$460,6,FALSE),"--INPUT--"),"")</f>
        <v/>
      </c>
      <c r="AE548" s="34">
        <f>IF($AC548&gt;0,IF(VLOOKUP($AC548,Resource!$B$2:$AE$460,25,FALSE)&gt;0,VLOOKUP($AC548,Resource!$B$2:$AE$460,25,FALSE),"--INPUT--"),"")</f>
        <v/>
      </c>
      <c r="AG548" s="619" t="n"/>
      <c r="AH548" s="619" t="n"/>
      <c r="AJ548" s="34">
        <f>IF($AI548&gt;0,IF(VLOOKUP($AI548,Resource!$B$2:$AE$460,6,FALSE)&gt;0,VLOOKUP($AI548,Resource!$B$2:$AE$460,6,FALSE),"--INPUT--"),"")</f>
        <v/>
      </c>
      <c r="AK548" s="34">
        <f>IF($AI548&gt;0,IF(VLOOKUP($AI548,Resource!$B$2:$AE$460,25,FALSE)&gt;0,VLOOKUP($AI548,Resource!$B$2:$AE$460,25,FALSE),"--INPUT--"),"")</f>
        <v/>
      </c>
      <c r="AL548" s="619" t="n"/>
      <c r="AM548" s="619" t="n"/>
      <c r="AN548" s="34">
        <f>AA548</f>
        <v/>
      </c>
      <c r="AO548" s="621">
        <f>IF(ISNA(IF(AC548="",0,AN548*VLOOKUP(AC548,Resource!$B$2:$AE$465,8,FALSE))),0,IF(AC548="",0,AN548*VLOOKUP(AC548,Resource!$B$2:$AE$465,8,FALSE)))</f>
        <v/>
      </c>
      <c r="AP548" s="620" t="n"/>
      <c r="AQ548" s="286" t="n"/>
      <c r="AR548" s="34">
        <f>AB548</f>
        <v/>
      </c>
      <c r="AS548" s="621">
        <f>IF(ISNA(IF(AI548="",0,AR548*VLOOKUP(AI548,Resource!$B$2:$AE$465,9,FALSE))),0,IF(AI548="",0,AR548*VLOOKUP(AI548,Resource!$B$2:$AE$465,9,FALSE)))</f>
        <v/>
      </c>
      <c r="AT548" s="620" t="n"/>
      <c r="AU548" s="286" t="n"/>
      <c r="AV548" s="620">
        <f>Z548</f>
        <v/>
      </c>
      <c r="AW548" s="72" t="n"/>
      <c r="BA548" s="620" t="n"/>
      <c r="BC548" s="620">
        <f>AO548+AS548</f>
        <v/>
      </c>
      <c r="BD548" s="620">
        <f>BH548-BC548</f>
        <v/>
      </c>
      <c r="BE548" s="479">
        <f>IF(AV548=0,"        --",BD548/BH548)</f>
        <v/>
      </c>
      <c r="BF548" s="620" t="n"/>
      <c r="BG548" s="620" t="n"/>
      <c r="BH548" s="620">
        <f>Z548+BA548+BF548</f>
        <v/>
      </c>
    </row>
    <row r="549" customFormat="1" s="34">
      <c r="A549" s="618" t="n"/>
      <c r="B549" s="619" t="n"/>
      <c r="J549" s="619" t="n"/>
      <c r="U549" s="620" t="n"/>
      <c r="X549" s="620" t="n"/>
      <c r="Y549" s="620" t="n"/>
      <c r="Z549" s="620" t="n"/>
      <c r="AA549" s="34">
        <f>T549*0.2+N549*0+O549*0.3+P549*0.5+Q549*0.6+R549*1+S549*1</f>
        <v/>
      </c>
      <c r="AB549" s="34">
        <f>T549*0.2+N549*0.2+O549*0.3+P549*0.5+Q549*0.6+R549*1+S549*1</f>
        <v/>
      </c>
      <c r="AD549" s="34">
        <f>IF($AC549&gt;0,IF(VLOOKUP($AC549,Resource!$B$2:$AE$460,6,FALSE)&gt;0,VLOOKUP($AC549,Resource!$B$2:$AE$460,6,FALSE),"--INPUT--"),"")</f>
        <v/>
      </c>
      <c r="AE549" s="34">
        <f>IF($AC549&gt;0,IF(VLOOKUP($AC549,Resource!$B$2:$AE$460,25,FALSE)&gt;0,VLOOKUP($AC549,Resource!$B$2:$AE$460,25,FALSE),"--INPUT--"),"")</f>
        <v/>
      </c>
      <c r="AG549" s="619" t="n"/>
      <c r="AH549" s="619" t="n"/>
      <c r="AJ549" s="34">
        <f>IF($AI549&gt;0,IF(VLOOKUP($AI549,Resource!$B$2:$AE$460,6,FALSE)&gt;0,VLOOKUP($AI549,Resource!$B$2:$AE$460,6,FALSE),"--INPUT--"),"")</f>
        <v/>
      </c>
      <c r="AK549" s="34">
        <f>IF($AI549&gt;0,IF(VLOOKUP($AI549,Resource!$B$2:$AE$460,25,FALSE)&gt;0,VLOOKUP($AI549,Resource!$B$2:$AE$460,25,FALSE),"--INPUT--"),"")</f>
        <v/>
      </c>
      <c r="AL549" s="619" t="n"/>
      <c r="AM549" s="619" t="n"/>
      <c r="AN549" s="34">
        <f>AA549</f>
        <v/>
      </c>
      <c r="AO549" s="621">
        <f>IF(ISNA(IF(AC549="",0,AN549*VLOOKUP(AC549,Resource!$B$2:$AE$465,8,FALSE))),0,IF(AC549="",0,AN549*VLOOKUP(AC549,Resource!$B$2:$AE$465,8,FALSE)))</f>
        <v/>
      </c>
      <c r="AP549" s="620" t="n"/>
      <c r="AQ549" s="286" t="n"/>
      <c r="AR549" s="34">
        <f>AB549</f>
        <v/>
      </c>
      <c r="AS549" s="621">
        <f>IF(ISNA(IF(AI549="",0,AR549*VLOOKUP(AI549,Resource!$B$2:$AE$465,9,FALSE))),0,IF(AI549="",0,AR549*VLOOKUP(AI549,Resource!$B$2:$AE$465,9,FALSE)))</f>
        <v/>
      </c>
      <c r="AT549" s="620" t="n"/>
      <c r="AU549" s="286" t="n"/>
      <c r="AV549" s="620">
        <f>Z549</f>
        <v/>
      </c>
      <c r="AW549" s="72" t="n"/>
      <c r="BA549" s="620" t="n"/>
      <c r="BC549" s="620">
        <f>AO549+AS549</f>
        <v/>
      </c>
      <c r="BD549" s="620">
        <f>BH549-BC549</f>
        <v/>
      </c>
      <c r="BE549" s="479">
        <f>IF(AV549=0,"        --",BD549/BH549)</f>
        <v/>
      </c>
      <c r="BF549" s="620" t="n"/>
      <c r="BG549" s="620" t="n"/>
      <c r="BH549" s="620">
        <f>Z549+BA549+BF549</f>
        <v/>
      </c>
    </row>
    <row r="550" customFormat="1" s="34">
      <c r="A550" s="618" t="n"/>
      <c r="B550" s="619" t="n"/>
      <c r="J550" s="619" t="n"/>
      <c r="U550" s="620" t="n"/>
      <c r="X550" s="620" t="n"/>
      <c r="Y550" s="620" t="n"/>
      <c r="Z550" s="620" t="n"/>
      <c r="AA550" s="34">
        <f>T550*0.2+N550*0+O550*0.3+P550*0.5+Q550*0.6+R550*1+S550*1</f>
        <v/>
      </c>
      <c r="AB550" s="34">
        <f>T550*0.2+N550*0.2+O550*0.3+P550*0.5+Q550*0.6+R550*1+S550*1</f>
        <v/>
      </c>
      <c r="AD550" s="34">
        <f>IF($AC550&gt;0,IF(VLOOKUP($AC550,Resource!$B$2:$AE$460,6,FALSE)&gt;0,VLOOKUP($AC550,Resource!$B$2:$AE$460,6,FALSE),"--INPUT--"),"")</f>
        <v/>
      </c>
      <c r="AE550" s="34">
        <f>IF($AC550&gt;0,IF(VLOOKUP($AC550,Resource!$B$2:$AE$460,25,FALSE)&gt;0,VLOOKUP($AC550,Resource!$B$2:$AE$460,25,FALSE),"--INPUT--"),"")</f>
        <v/>
      </c>
      <c r="AG550" s="619" t="n"/>
      <c r="AH550" s="619" t="n"/>
      <c r="AJ550" s="34">
        <f>IF($AI550&gt;0,IF(VLOOKUP($AI550,Resource!$B$2:$AE$460,6,FALSE)&gt;0,VLOOKUP($AI550,Resource!$B$2:$AE$460,6,FALSE),"--INPUT--"),"")</f>
        <v/>
      </c>
      <c r="AK550" s="34">
        <f>IF($AI550&gt;0,IF(VLOOKUP($AI550,Resource!$B$2:$AE$460,25,FALSE)&gt;0,VLOOKUP($AI550,Resource!$B$2:$AE$460,25,FALSE),"--INPUT--"),"")</f>
        <v/>
      </c>
      <c r="AL550" s="619" t="n"/>
      <c r="AM550" s="619" t="n"/>
      <c r="AN550" s="34">
        <f>AA550</f>
        <v/>
      </c>
      <c r="AO550" s="621">
        <f>IF(ISNA(IF(AC550="",0,AN550*VLOOKUP(AC550,Resource!$B$2:$AE$465,8,FALSE))),0,IF(AC550="",0,AN550*VLOOKUP(AC550,Resource!$B$2:$AE$465,8,FALSE)))</f>
        <v/>
      </c>
      <c r="AP550" s="620" t="n"/>
      <c r="AQ550" s="286" t="n"/>
      <c r="AR550" s="34">
        <f>AB550</f>
        <v/>
      </c>
      <c r="AS550" s="621">
        <f>IF(ISNA(IF(AI550="",0,AR550*VLOOKUP(AI550,Resource!$B$2:$AE$465,9,FALSE))),0,IF(AI550="",0,AR550*VLOOKUP(AI550,Resource!$B$2:$AE$465,9,FALSE)))</f>
        <v/>
      </c>
      <c r="AT550" s="620" t="n"/>
      <c r="AU550" s="286" t="n"/>
      <c r="AV550" s="620">
        <f>Z550</f>
        <v/>
      </c>
      <c r="AW550" s="72" t="n"/>
      <c r="BA550" s="620" t="n"/>
      <c r="BC550" s="620">
        <f>AO550+AS550</f>
        <v/>
      </c>
      <c r="BD550" s="620">
        <f>BH550-BC550</f>
        <v/>
      </c>
      <c r="BE550" s="479">
        <f>IF(AV550=0,"        --",BD550/BH550)</f>
        <v/>
      </c>
      <c r="BF550" s="620" t="n"/>
      <c r="BG550" s="620" t="n"/>
      <c r="BH550" s="620">
        <f>Z550+BA550+BF550</f>
        <v/>
      </c>
    </row>
    <row r="551" customFormat="1" s="34">
      <c r="A551" s="618" t="n"/>
      <c r="B551" s="619" t="n"/>
      <c r="J551" s="619" t="n"/>
      <c r="U551" s="620" t="n"/>
      <c r="X551" s="620" t="n"/>
      <c r="Y551" s="620" t="n"/>
      <c r="Z551" s="620" t="n"/>
      <c r="AA551" s="34">
        <f>T551*0.2+N551*0+O551*0.3+P551*0.5+Q551*0.6+R551*1+S551*1</f>
        <v/>
      </c>
      <c r="AB551" s="34">
        <f>T551*0.2+N551*0.2+O551*0.3+P551*0.5+Q551*0.6+R551*1+S551*1</f>
        <v/>
      </c>
      <c r="AD551" s="34">
        <f>IF($AC551&gt;0,IF(VLOOKUP($AC551,Resource!$B$2:$AE$460,6,FALSE)&gt;0,VLOOKUP($AC551,Resource!$B$2:$AE$460,6,FALSE),"--INPUT--"),"")</f>
        <v/>
      </c>
      <c r="AE551" s="34">
        <f>IF($AC551&gt;0,IF(VLOOKUP($AC551,Resource!$B$2:$AE$460,25,FALSE)&gt;0,VLOOKUP($AC551,Resource!$B$2:$AE$460,25,FALSE),"--INPUT--"),"")</f>
        <v/>
      </c>
      <c r="AG551" s="619" t="n"/>
      <c r="AH551" s="619" t="n"/>
      <c r="AJ551" s="34">
        <f>IF($AI551&gt;0,IF(VLOOKUP($AI551,Resource!$B$2:$AE$460,6,FALSE)&gt;0,VLOOKUP($AI551,Resource!$B$2:$AE$460,6,FALSE),"--INPUT--"),"")</f>
        <v/>
      </c>
      <c r="AK551" s="34">
        <f>IF($AI551&gt;0,IF(VLOOKUP($AI551,Resource!$B$2:$AE$460,25,FALSE)&gt;0,VLOOKUP($AI551,Resource!$B$2:$AE$460,25,FALSE),"--INPUT--"),"")</f>
        <v/>
      </c>
      <c r="AL551" s="619" t="n"/>
      <c r="AM551" s="619" t="n"/>
      <c r="AN551" s="34">
        <f>AA551</f>
        <v/>
      </c>
      <c r="AO551" s="621">
        <f>IF(ISNA(IF(AC551="",0,AN551*VLOOKUP(AC551,Resource!$B$2:$AE$465,8,FALSE))),0,IF(AC551="",0,AN551*VLOOKUP(AC551,Resource!$B$2:$AE$465,8,FALSE)))</f>
        <v/>
      </c>
      <c r="AP551" s="620" t="n"/>
      <c r="AQ551" s="286" t="n"/>
      <c r="AR551" s="34">
        <f>AB551</f>
        <v/>
      </c>
      <c r="AS551" s="621">
        <f>IF(ISNA(IF(AI551="",0,AR551*VLOOKUP(AI551,Resource!$B$2:$AE$465,9,FALSE))),0,IF(AI551="",0,AR551*VLOOKUP(AI551,Resource!$B$2:$AE$465,9,FALSE)))</f>
        <v/>
      </c>
      <c r="AT551" s="620" t="n"/>
      <c r="AU551" s="286" t="n"/>
      <c r="AV551" s="620">
        <f>Z551</f>
        <v/>
      </c>
      <c r="AW551" s="72" t="n"/>
      <c r="BA551" s="620" t="n"/>
      <c r="BC551" s="620">
        <f>AO551+AS551</f>
        <v/>
      </c>
      <c r="BD551" s="620">
        <f>BH551-BC551</f>
        <v/>
      </c>
      <c r="BE551" s="479">
        <f>IF(AV551=0,"        --",BD551/BH551)</f>
        <v/>
      </c>
      <c r="BF551" s="620" t="n"/>
      <c r="BG551" s="620" t="n"/>
      <c r="BH551" s="620">
        <f>Z551+BA551+BF551</f>
        <v/>
      </c>
    </row>
    <row r="552" customFormat="1" s="34">
      <c r="A552" s="618" t="n"/>
      <c r="B552" s="619" t="n"/>
      <c r="J552" s="619" t="n"/>
      <c r="U552" s="620" t="n"/>
      <c r="X552" s="620" t="n"/>
      <c r="Y552" s="620" t="n"/>
      <c r="Z552" s="620" t="n"/>
      <c r="AA552" s="34">
        <f>T552*0.2+N552*0+O552*0.3+P552*0.5+Q552*0.6+R552*1+S552*1</f>
        <v/>
      </c>
      <c r="AB552" s="34">
        <f>T552*0.2+N552*0.2+O552*0.3+P552*0.5+Q552*0.6+R552*1+S552*1</f>
        <v/>
      </c>
      <c r="AD552" s="34">
        <f>IF($AC552&gt;0,IF(VLOOKUP($AC552,Resource!$B$2:$AE$460,6,FALSE)&gt;0,VLOOKUP($AC552,Resource!$B$2:$AE$460,6,FALSE),"--INPUT--"),"")</f>
        <v/>
      </c>
      <c r="AE552" s="34">
        <f>IF($AC552&gt;0,IF(VLOOKUP($AC552,Resource!$B$2:$AE$460,25,FALSE)&gt;0,VLOOKUP($AC552,Resource!$B$2:$AE$460,25,FALSE),"--INPUT--"),"")</f>
        <v/>
      </c>
      <c r="AG552" s="619" t="n"/>
      <c r="AH552" s="619" t="n"/>
      <c r="AJ552" s="34">
        <f>IF($AI552&gt;0,IF(VLOOKUP($AI552,Resource!$B$2:$AE$460,6,FALSE)&gt;0,VLOOKUP($AI552,Resource!$B$2:$AE$460,6,FALSE),"--INPUT--"),"")</f>
        <v/>
      </c>
      <c r="AK552" s="34">
        <f>IF($AI552&gt;0,IF(VLOOKUP($AI552,Resource!$B$2:$AE$460,25,FALSE)&gt;0,VLOOKUP($AI552,Resource!$B$2:$AE$460,25,FALSE),"--INPUT--"),"")</f>
        <v/>
      </c>
      <c r="AL552" s="619" t="n"/>
      <c r="AM552" s="619" t="n"/>
      <c r="AN552" s="34">
        <f>AA552</f>
        <v/>
      </c>
      <c r="AO552" s="621">
        <f>IF(ISNA(IF(AC552="",0,AN552*VLOOKUP(AC552,Resource!$B$2:$AE$465,8,FALSE))),0,IF(AC552="",0,AN552*VLOOKUP(AC552,Resource!$B$2:$AE$465,8,FALSE)))</f>
        <v/>
      </c>
      <c r="AP552" s="620" t="n"/>
      <c r="AQ552" s="286" t="n"/>
      <c r="AR552" s="34">
        <f>AB552</f>
        <v/>
      </c>
      <c r="AS552" s="621">
        <f>IF(ISNA(IF(AI552="",0,AR552*VLOOKUP(AI552,Resource!$B$2:$AE$465,9,FALSE))),0,IF(AI552="",0,AR552*VLOOKUP(AI552,Resource!$B$2:$AE$465,9,FALSE)))</f>
        <v/>
      </c>
      <c r="AT552" s="620" t="n"/>
      <c r="AU552" s="286" t="n"/>
      <c r="AV552" s="620">
        <f>Z552</f>
        <v/>
      </c>
      <c r="AW552" s="72" t="n"/>
      <c r="BA552" s="620" t="n"/>
      <c r="BC552" s="620">
        <f>AO552+AS552</f>
        <v/>
      </c>
      <c r="BD552" s="620">
        <f>BH552-BC552</f>
        <v/>
      </c>
      <c r="BE552" s="479">
        <f>IF(AV552=0,"        --",BD552/BH552)</f>
        <v/>
      </c>
      <c r="BF552" s="620" t="n"/>
      <c r="BG552" s="620" t="n"/>
      <c r="BH552" s="620">
        <f>Z552+BA552+BF552</f>
        <v/>
      </c>
    </row>
    <row r="553" customFormat="1" s="34">
      <c r="A553" s="618" t="n"/>
      <c r="B553" s="619" t="n"/>
      <c r="J553" s="619" t="n"/>
      <c r="U553" s="620" t="n"/>
      <c r="X553" s="620" t="n"/>
      <c r="Y553" s="620" t="n"/>
      <c r="Z553" s="620" t="n"/>
      <c r="AA553" s="34">
        <f>T553*0.2+N553*0+O553*0.3+P553*0.5+Q553*0.6+R553*1+S553*1</f>
        <v/>
      </c>
      <c r="AB553" s="34">
        <f>T553*0.2+N553*0.2+O553*0.3+P553*0.5+Q553*0.6+R553*1+S553*1</f>
        <v/>
      </c>
      <c r="AD553" s="34">
        <f>IF($AC553&gt;0,IF(VLOOKUP($AC553,Resource!$B$2:$AE$460,6,FALSE)&gt;0,VLOOKUP($AC553,Resource!$B$2:$AE$460,6,FALSE),"--INPUT--"),"")</f>
        <v/>
      </c>
      <c r="AE553" s="34">
        <f>IF($AC553&gt;0,IF(VLOOKUP($AC553,Resource!$B$2:$AE$460,25,FALSE)&gt;0,VLOOKUP($AC553,Resource!$B$2:$AE$460,25,FALSE),"--INPUT--"),"")</f>
        <v/>
      </c>
      <c r="AG553" s="619" t="n"/>
      <c r="AH553" s="619" t="n"/>
      <c r="AJ553" s="34">
        <f>IF($AI553&gt;0,IF(VLOOKUP($AI553,Resource!$B$2:$AE$460,6,FALSE)&gt;0,VLOOKUP($AI553,Resource!$B$2:$AE$460,6,FALSE),"--INPUT--"),"")</f>
        <v/>
      </c>
      <c r="AK553" s="34">
        <f>IF($AI553&gt;0,IF(VLOOKUP($AI553,Resource!$B$2:$AE$460,25,FALSE)&gt;0,VLOOKUP($AI553,Resource!$B$2:$AE$460,25,FALSE),"--INPUT--"),"")</f>
        <v/>
      </c>
      <c r="AL553" s="619" t="n"/>
      <c r="AM553" s="619" t="n"/>
      <c r="AN553" s="34">
        <f>AA553</f>
        <v/>
      </c>
      <c r="AO553" s="621">
        <f>IF(ISNA(IF(AC553="",0,AN553*VLOOKUP(AC553,Resource!$B$2:$AE$465,8,FALSE))),0,IF(AC553="",0,AN553*VLOOKUP(AC553,Resource!$B$2:$AE$465,8,FALSE)))</f>
        <v/>
      </c>
      <c r="AP553" s="620" t="n"/>
      <c r="AQ553" s="286" t="n"/>
      <c r="AR553" s="34">
        <f>AB553</f>
        <v/>
      </c>
      <c r="AS553" s="621">
        <f>IF(ISNA(IF(AI553="",0,AR553*VLOOKUP(AI553,Resource!$B$2:$AE$465,9,FALSE))),0,IF(AI553="",0,AR553*VLOOKUP(AI553,Resource!$B$2:$AE$465,9,FALSE)))</f>
        <v/>
      </c>
      <c r="AT553" s="620" t="n"/>
      <c r="AU553" s="286" t="n"/>
      <c r="AV553" s="620">
        <f>Z553</f>
        <v/>
      </c>
      <c r="AW553" s="72" t="n"/>
      <c r="BA553" s="620" t="n"/>
      <c r="BC553" s="620">
        <f>AO553+AS553</f>
        <v/>
      </c>
      <c r="BD553" s="620">
        <f>BH553-BC553</f>
        <v/>
      </c>
      <c r="BE553" s="479">
        <f>IF(AV553=0,"        --",BD553/BH553)</f>
        <v/>
      </c>
      <c r="BF553" s="620" t="n"/>
      <c r="BG553" s="620" t="n"/>
      <c r="BH553" s="620">
        <f>Z553+BA553+BF553</f>
        <v/>
      </c>
    </row>
    <row r="554" customFormat="1" s="34">
      <c r="A554" s="618" t="n"/>
      <c r="B554" s="619" t="n"/>
      <c r="J554" s="619" t="n"/>
      <c r="U554" s="620" t="n"/>
      <c r="X554" s="620" t="n"/>
      <c r="Y554" s="620" t="n"/>
      <c r="Z554" s="620" t="n"/>
      <c r="AA554" s="34">
        <f>T554*0.2+N554*0+O554*0.3+P554*0.5+Q554*0.6+R554*1+S554*1</f>
        <v/>
      </c>
      <c r="AB554" s="34">
        <f>T554*0.2+N554*0.2+O554*0.3+P554*0.5+Q554*0.6+R554*1+S554*1</f>
        <v/>
      </c>
      <c r="AD554" s="34">
        <f>IF($AC554&gt;0,IF(VLOOKUP($AC554,Resource!$B$2:$AE$460,6,FALSE)&gt;0,VLOOKUP($AC554,Resource!$B$2:$AE$460,6,FALSE),"--INPUT--"),"")</f>
        <v/>
      </c>
      <c r="AE554" s="34">
        <f>IF($AC554&gt;0,IF(VLOOKUP($AC554,Resource!$B$2:$AE$460,25,FALSE)&gt;0,VLOOKUP($AC554,Resource!$B$2:$AE$460,25,FALSE),"--INPUT--"),"")</f>
        <v/>
      </c>
      <c r="AG554" s="619" t="n"/>
      <c r="AH554" s="619" t="n"/>
      <c r="AJ554" s="34">
        <f>IF($AI554&gt;0,IF(VLOOKUP($AI554,Resource!$B$2:$AE$460,6,FALSE)&gt;0,VLOOKUP($AI554,Resource!$B$2:$AE$460,6,FALSE),"--INPUT--"),"")</f>
        <v/>
      </c>
      <c r="AK554" s="34">
        <f>IF($AI554&gt;0,IF(VLOOKUP($AI554,Resource!$B$2:$AE$460,25,FALSE)&gt;0,VLOOKUP($AI554,Resource!$B$2:$AE$460,25,FALSE),"--INPUT--"),"")</f>
        <v/>
      </c>
      <c r="AL554" s="619" t="n"/>
      <c r="AM554" s="619" t="n"/>
      <c r="AN554" s="34">
        <f>AA554</f>
        <v/>
      </c>
      <c r="AO554" s="621">
        <f>IF(ISNA(IF(AC554="",0,AN554*VLOOKUP(AC554,Resource!$B$2:$AE$465,8,FALSE))),0,IF(AC554="",0,AN554*VLOOKUP(AC554,Resource!$B$2:$AE$465,8,FALSE)))</f>
        <v/>
      </c>
      <c r="AP554" s="620" t="n"/>
      <c r="AQ554" s="286" t="n"/>
      <c r="AR554" s="34">
        <f>AB554</f>
        <v/>
      </c>
      <c r="AS554" s="621">
        <f>IF(ISNA(IF(AI554="",0,AR554*VLOOKUP(AI554,Resource!$B$2:$AE$465,9,FALSE))),0,IF(AI554="",0,AR554*VLOOKUP(AI554,Resource!$B$2:$AE$465,9,FALSE)))</f>
        <v/>
      </c>
      <c r="AT554" s="620" t="n"/>
      <c r="AU554" s="286" t="n"/>
      <c r="AV554" s="620">
        <f>Z554</f>
        <v/>
      </c>
      <c r="AW554" s="72" t="n"/>
      <c r="BA554" s="620" t="n"/>
      <c r="BC554" s="620">
        <f>AO554+AS554</f>
        <v/>
      </c>
      <c r="BD554" s="620">
        <f>BH554-BC554</f>
        <v/>
      </c>
      <c r="BE554" s="479">
        <f>IF(AV554=0,"        --",BD554/BH554)</f>
        <v/>
      </c>
      <c r="BF554" s="620" t="n"/>
      <c r="BG554" s="620" t="n"/>
      <c r="BH554" s="620">
        <f>Z554+BA554+BF554</f>
        <v/>
      </c>
    </row>
    <row r="555" customFormat="1" s="34">
      <c r="A555" s="618" t="n"/>
      <c r="B555" s="619" t="n"/>
      <c r="J555" s="619" t="n"/>
      <c r="U555" s="620" t="n"/>
      <c r="X555" s="620" t="n"/>
      <c r="Y555" s="620" t="n"/>
      <c r="Z555" s="620" t="n"/>
      <c r="AA555" s="34">
        <f>T555*0.2+N555*0+O555*0.3+P555*0.5+Q555*0.6+R555*1+S555*1</f>
        <v/>
      </c>
      <c r="AB555" s="34">
        <f>T555*0.2+N555*0.2+O555*0.3+P555*0.5+Q555*0.6+R555*1+S555*1</f>
        <v/>
      </c>
      <c r="AD555" s="34">
        <f>IF($AC555&gt;0,IF(VLOOKUP($AC555,Resource!$B$2:$AE$460,6,FALSE)&gt;0,VLOOKUP($AC555,Resource!$B$2:$AE$460,6,FALSE),"--INPUT--"),"")</f>
        <v/>
      </c>
      <c r="AE555" s="34">
        <f>IF($AC555&gt;0,IF(VLOOKUP($AC555,Resource!$B$2:$AE$460,25,FALSE)&gt;0,VLOOKUP($AC555,Resource!$B$2:$AE$460,25,FALSE),"--INPUT--"),"")</f>
        <v/>
      </c>
      <c r="AG555" s="619" t="n"/>
      <c r="AH555" s="619" t="n"/>
      <c r="AJ555" s="34">
        <f>IF($AI555&gt;0,IF(VLOOKUP($AI555,Resource!$B$2:$AE$460,6,FALSE)&gt;0,VLOOKUP($AI555,Resource!$B$2:$AE$460,6,FALSE),"--INPUT--"),"")</f>
        <v/>
      </c>
      <c r="AK555" s="34">
        <f>IF($AI555&gt;0,IF(VLOOKUP($AI555,Resource!$B$2:$AE$460,25,FALSE)&gt;0,VLOOKUP($AI555,Resource!$B$2:$AE$460,25,FALSE),"--INPUT--"),"")</f>
        <v/>
      </c>
      <c r="AL555" s="619" t="n"/>
      <c r="AM555" s="619" t="n"/>
      <c r="AN555" s="34">
        <f>AA555</f>
        <v/>
      </c>
      <c r="AO555" s="621">
        <f>IF(ISNA(IF(AC555="",0,AN555*VLOOKUP(AC555,Resource!$B$2:$AE$465,8,FALSE))),0,IF(AC555="",0,AN555*VLOOKUP(AC555,Resource!$B$2:$AE$465,8,FALSE)))</f>
        <v/>
      </c>
      <c r="AP555" s="620" t="n"/>
      <c r="AQ555" s="286" t="n"/>
      <c r="AR555" s="34">
        <f>AB555</f>
        <v/>
      </c>
      <c r="AS555" s="621">
        <f>IF(ISNA(IF(AI555="",0,AR555*VLOOKUP(AI555,Resource!$B$2:$AE$465,9,FALSE))),0,IF(AI555="",0,AR555*VLOOKUP(AI555,Resource!$B$2:$AE$465,9,FALSE)))</f>
        <v/>
      </c>
      <c r="AT555" s="620" t="n"/>
      <c r="AU555" s="286" t="n"/>
      <c r="AV555" s="620">
        <f>Z555</f>
        <v/>
      </c>
      <c r="AW555" s="72" t="n"/>
      <c r="BA555" s="620" t="n"/>
      <c r="BC555" s="620">
        <f>AO555+AS555</f>
        <v/>
      </c>
      <c r="BD555" s="620">
        <f>BH555-BC555</f>
        <v/>
      </c>
      <c r="BE555" s="479">
        <f>IF(AV555=0,"        --",BD555/BH555)</f>
        <v/>
      </c>
      <c r="BF555" s="620" t="n"/>
      <c r="BG555" s="620" t="n"/>
      <c r="BH555" s="620">
        <f>Z555+BA555+BF555</f>
        <v/>
      </c>
    </row>
    <row r="556" customFormat="1" s="34">
      <c r="A556" s="618" t="n"/>
      <c r="B556" s="619" t="n"/>
      <c r="J556" s="619" t="n"/>
      <c r="U556" s="620" t="n"/>
      <c r="X556" s="620" t="n"/>
      <c r="Y556" s="620" t="n"/>
      <c r="Z556" s="620" t="n"/>
      <c r="AA556" s="34">
        <f>T556*0.2+N556*0+O556*0.3+P556*0.5+Q556*0.6+R556*1+S556*1</f>
        <v/>
      </c>
      <c r="AB556" s="34">
        <f>T556*0.2+N556*0.2+O556*0.3+P556*0.5+Q556*0.6+R556*1+S556*1</f>
        <v/>
      </c>
      <c r="AD556" s="34">
        <f>IF($AC556&gt;0,IF(VLOOKUP($AC556,Resource!$B$2:$AE$460,6,FALSE)&gt;0,VLOOKUP($AC556,Resource!$B$2:$AE$460,6,FALSE),"--INPUT--"),"")</f>
        <v/>
      </c>
      <c r="AE556" s="34">
        <f>IF($AC556&gt;0,IF(VLOOKUP($AC556,Resource!$B$2:$AE$460,25,FALSE)&gt;0,VLOOKUP($AC556,Resource!$B$2:$AE$460,25,FALSE),"--INPUT--"),"")</f>
        <v/>
      </c>
      <c r="AG556" s="619" t="n"/>
      <c r="AH556" s="619" t="n"/>
      <c r="AJ556" s="34">
        <f>IF($AI556&gt;0,IF(VLOOKUP($AI556,Resource!$B$2:$AE$460,6,FALSE)&gt;0,VLOOKUP($AI556,Resource!$B$2:$AE$460,6,FALSE),"--INPUT--"),"")</f>
        <v/>
      </c>
      <c r="AK556" s="34">
        <f>IF($AI556&gt;0,IF(VLOOKUP($AI556,Resource!$B$2:$AE$460,25,FALSE)&gt;0,VLOOKUP($AI556,Resource!$B$2:$AE$460,25,FALSE),"--INPUT--"),"")</f>
        <v/>
      </c>
      <c r="AL556" s="619" t="n"/>
      <c r="AM556" s="619" t="n"/>
      <c r="AN556" s="34">
        <f>AA556</f>
        <v/>
      </c>
      <c r="AO556" s="621">
        <f>IF(ISNA(IF(AC556="",0,AN556*VLOOKUP(AC556,Resource!$B$2:$AE$465,8,FALSE))),0,IF(AC556="",0,AN556*VLOOKUP(AC556,Resource!$B$2:$AE$465,8,FALSE)))</f>
        <v/>
      </c>
      <c r="AP556" s="620" t="n"/>
      <c r="AQ556" s="286" t="n"/>
      <c r="AR556" s="34">
        <f>AB556</f>
        <v/>
      </c>
      <c r="AS556" s="621">
        <f>IF(ISNA(IF(AI556="",0,AR556*VLOOKUP(AI556,Resource!$B$2:$AE$465,9,FALSE))),0,IF(AI556="",0,AR556*VLOOKUP(AI556,Resource!$B$2:$AE$465,9,FALSE)))</f>
        <v/>
      </c>
      <c r="AT556" s="620" t="n"/>
      <c r="AU556" s="286" t="n"/>
      <c r="AV556" s="620">
        <f>Z556</f>
        <v/>
      </c>
      <c r="AW556" s="72" t="n"/>
      <c r="BA556" s="620" t="n"/>
      <c r="BC556" s="620">
        <f>AO556+AS556</f>
        <v/>
      </c>
      <c r="BD556" s="620">
        <f>BH556-BC556</f>
        <v/>
      </c>
      <c r="BE556" s="479">
        <f>IF(AV556=0,"        --",BD556/BH556)</f>
        <v/>
      </c>
      <c r="BF556" s="620" t="n"/>
      <c r="BG556" s="620" t="n"/>
      <c r="BH556" s="620">
        <f>Z556+BA556+BF556</f>
        <v/>
      </c>
    </row>
    <row r="557" customFormat="1" s="34">
      <c r="A557" s="618" t="n"/>
      <c r="B557" s="619" t="n"/>
      <c r="J557" s="619" t="n"/>
      <c r="U557" s="620" t="n"/>
      <c r="X557" s="620" t="n"/>
      <c r="Y557" s="620" t="n"/>
      <c r="Z557" s="620" t="n"/>
      <c r="AA557" s="34">
        <f>T557*0.2+N557*0+O557*0.3+P557*0.5+Q557*0.6+R557*1+S557*1</f>
        <v/>
      </c>
      <c r="AB557" s="34">
        <f>T557*0.2+N557*0.2+O557*0.3+P557*0.5+Q557*0.6+R557*1+S557*1</f>
        <v/>
      </c>
      <c r="AD557" s="34">
        <f>IF($AC557&gt;0,IF(VLOOKUP($AC557,Resource!$B$2:$AE$460,6,FALSE)&gt;0,VLOOKUP($AC557,Resource!$B$2:$AE$460,6,FALSE),"--INPUT--"),"")</f>
        <v/>
      </c>
      <c r="AE557" s="34">
        <f>IF($AC557&gt;0,IF(VLOOKUP($AC557,Resource!$B$2:$AE$460,25,FALSE)&gt;0,VLOOKUP($AC557,Resource!$B$2:$AE$460,25,FALSE),"--INPUT--"),"")</f>
        <v/>
      </c>
      <c r="AG557" s="619" t="n"/>
      <c r="AH557" s="619" t="n"/>
      <c r="AJ557" s="34">
        <f>IF($AI557&gt;0,IF(VLOOKUP($AI557,Resource!$B$2:$AE$460,6,FALSE)&gt;0,VLOOKUP($AI557,Resource!$B$2:$AE$460,6,FALSE),"--INPUT--"),"")</f>
        <v/>
      </c>
      <c r="AK557" s="34">
        <f>IF($AI557&gt;0,IF(VLOOKUP($AI557,Resource!$B$2:$AE$460,25,FALSE)&gt;0,VLOOKUP($AI557,Resource!$B$2:$AE$460,25,FALSE),"--INPUT--"),"")</f>
        <v/>
      </c>
      <c r="AL557" s="619" t="n"/>
      <c r="AM557" s="619" t="n"/>
      <c r="AN557" s="34">
        <f>AA557</f>
        <v/>
      </c>
      <c r="AO557" s="621">
        <f>IF(ISNA(IF(AC557="",0,AN557*VLOOKUP(AC557,Resource!$B$2:$AE$465,8,FALSE))),0,IF(AC557="",0,AN557*VLOOKUP(AC557,Resource!$B$2:$AE$465,8,FALSE)))</f>
        <v/>
      </c>
      <c r="AP557" s="620" t="n"/>
      <c r="AQ557" s="286" t="n"/>
      <c r="AR557" s="34">
        <f>AB557</f>
        <v/>
      </c>
      <c r="AS557" s="621">
        <f>IF(ISNA(IF(AI557="",0,AR557*VLOOKUP(AI557,Resource!$B$2:$AE$465,9,FALSE))),0,IF(AI557="",0,AR557*VLOOKUP(AI557,Resource!$B$2:$AE$465,9,FALSE)))</f>
        <v/>
      </c>
      <c r="AT557" s="620" t="n"/>
      <c r="AU557" s="286" t="n"/>
      <c r="AV557" s="620">
        <f>Z557</f>
        <v/>
      </c>
      <c r="AW557" s="72" t="n"/>
      <c r="BA557" s="620" t="n"/>
      <c r="BC557" s="620">
        <f>AO557+AS557</f>
        <v/>
      </c>
      <c r="BD557" s="620">
        <f>BH557-BC557</f>
        <v/>
      </c>
      <c r="BE557" s="479">
        <f>IF(AV557=0,"        --",BD557/BH557)</f>
        <v/>
      </c>
      <c r="BF557" s="620" t="n"/>
      <c r="BG557" s="620" t="n"/>
      <c r="BH557" s="620">
        <f>Z557+BA557+BF557</f>
        <v/>
      </c>
    </row>
    <row r="558" customFormat="1" s="34">
      <c r="A558" s="618" t="n"/>
      <c r="B558" s="619" t="n"/>
      <c r="J558" s="619" t="n"/>
      <c r="U558" s="620" t="n"/>
      <c r="X558" s="620" t="n"/>
      <c r="Y558" s="620" t="n"/>
      <c r="Z558" s="620" t="n"/>
      <c r="AA558" s="34">
        <f>T558*0.2+N558*0+O558*0.3+P558*0.5+Q558*0.6+R558*1+S558*1</f>
        <v/>
      </c>
      <c r="AB558" s="34">
        <f>T558*0.2+N558*0.2+O558*0.3+P558*0.5+Q558*0.6+R558*1+S558*1</f>
        <v/>
      </c>
      <c r="AD558" s="34">
        <f>IF($AC558&gt;0,IF(VLOOKUP($AC558,Resource!$B$2:$AE$460,6,FALSE)&gt;0,VLOOKUP($AC558,Resource!$B$2:$AE$460,6,FALSE),"--INPUT--"),"")</f>
        <v/>
      </c>
      <c r="AE558" s="34">
        <f>IF($AC558&gt;0,IF(VLOOKUP($AC558,Resource!$B$2:$AE$460,25,FALSE)&gt;0,VLOOKUP($AC558,Resource!$B$2:$AE$460,25,FALSE),"--INPUT--"),"")</f>
        <v/>
      </c>
      <c r="AG558" s="619" t="n"/>
      <c r="AH558" s="619" t="n"/>
      <c r="AJ558" s="34">
        <f>IF($AI558&gt;0,IF(VLOOKUP($AI558,Resource!$B$2:$AE$460,6,FALSE)&gt;0,VLOOKUP($AI558,Resource!$B$2:$AE$460,6,FALSE),"--INPUT--"),"")</f>
        <v/>
      </c>
      <c r="AK558" s="34">
        <f>IF($AI558&gt;0,IF(VLOOKUP($AI558,Resource!$B$2:$AE$460,25,FALSE)&gt;0,VLOOKUP($AI558,Resource!$B$2:$AE$460,25,FALSE),"--INPUT--"),"")</f>
        <v/>
      </c>
      <c r="AL558" s="619" t="n"/>
      <c r="AM558" s="619" t="n"/>
      <c r="AN558" s="34">
        <f>AA558</f>
        <v/>
      </c>
      <c r="AO558" s="621">
        <f>IF(ISNA(IF(AC558="",0,AN558*VLOOKUP(AC558,Resource!$B$2:$AE$465,8,FALSE))),0,IF(AC558="",0,AN558*VLOOKUP(AC558,Resource!$B$2:$AE$465,8,FALSE)))</f>
        <v/>
      </c>
      <c r="AP558" s="620" t="n"/>
      <c r="AQ558" s="286" t="n"/>
      <c r="AR558" s="34">
        <f>AB558</f>
        <v/>
      </c>
      <c r="AS558" s="621">
        <f>IF(ISNA(IF(AI558="",0,AR558*VLOOKUP(AI558,Resource!$B$2:$AE$465,9,FALSE))),0,IF(AI558="",0,AR558*VLOOKUP(AI558,Resource!$B$2:$AE$465,9,FALSE)))</f>
        <v/>
      </c>
      <c r="AT558" s="620" t="n"/>
      <c r="AU558" s="286" t="n"/>
      <c r="AV558" s="620">
        <f>Z558</f>
        <v/>
      </c>
      <c r="AW558" s="72" t="n"/>
      <c r="BA558" s="620" t="n"/>
      <c r="BC558" s="620">
        <f>AO558+AS558</f>
        <v/>
      </c>
      <c r="BD558" s="620">
        <f>BH558-BC558</f>
        <v/>
      </c>
      <c r="BE558" s="479">
        <f>IF(AV558=0,"        --",BD558/BH558)</f>
        <v/>
      </c>
      <c r="BF558" s="620" t="n"/>
      <c r="BG558" s="620" t="n"/>
      <c r="BH558" s="620">
        <f>Z558+BA558+BF558</f>
        <v/>
      </c>
    </row>
    <row r="559" customFormat="1" s="34">
      <c r="A559" s="618" t="n"/>
      <c r="B559" s="619" t="n"/>
      <c r="J559" s="619" t="n"/>
      <c r="U559" s="620" t="n"/>
      <c r="X559" s="620" t="n"/>
      <c r="Y559" s="620" t="n"/>
      <c r="Z559" s="620" t="n"/>
      <c r="AA559" s="34">
        <f>T559*0.2+N559*0+O559*0.3+P559*0.5+Q559*0.6+R559*1+S559*1</f>
        <v/>
      </c>
      <c r="AB559" s="34">
        <f>T559*0.2+N559*0.2+O559*0.3+P559*0.5+Q559*0.6+R559*1+S559*1</f>
        <v/>
      </c>
      <c r="AD559" s="34">
        <f>IF($AC559&gt;0,IF(VLOOKUP($AC559,Resource!$B$2:$AE$460,6,FALSE)&gt;0,VLOOKUP($AC559,Resource!$B$2:$AE$460,6,FALSE),"--INPUT--"),"")</f>
        <v/>
      </c>
      <c r="AE559" s="34">
        <f>IF($AC559&gt;0,IF(VLOOKUP($AC559,Resource!$B$2:$AE$460,25,FALSE)&gt;0,VLOOKUP($AC559,Resource!$B$2:$AE$460,25,FALSE),"--INPUT--"),"")</f>
        <v/>
      </c>
      <c r="AG559" s="619" t="n"/>
      <c r="AH559" s="619" t="n"/>
      <c r="AJ559" s="34">
        <f>IF($AI559&gt;0,IF(VLOOKUP($AI559,Resource!$B$2:$AE$460,6,FALSE)&gt;0,VLOOKUP($AI559,Resource!$B$2:$AE$460,6,FALSE),"--INPUT--"),"")</f>
        <v/>
      </c>
      <c r="AK559" s="34">
        <f>IF($AI559&gt;0,IF(VLOOKUP($AI559,Resource!$B$2:$AE$460,25,FALSE)&gt;0,VLOOKUP($AI559,Resource!$B$2:$AE$460,25,FALSE),"--INPUT--"),"")</f>
        <v/>
      </c>
      <c r="AL559" s="619" t="n"/>
      <c r="AM559" s="619" t="n"/>
      <c r="AN559" s="34">
        <f>AA559</f>
        <v/>
      </c>
      <c r="AO559" s="621">
        <f>IF(ISNA(IF(AC559="",0,AN559*VLOOKUP(AC559,Resource!$B$2:$AE$465,8,FALSE))),0,IF(AC559="",0,AN559*VLOOKUP(AC559,Resource!$B$2:$AE$465,8,FALSE)))</f>
        <v/>
      </c>
      <c r="AP559" s="620" t="n"/>
      <c r="AQ559" s="286" t="n"/>
      <c r="AR559" s="34">
        <f>AB559</f>
        <v/>
      </c>
      <c r="AS559" s="621">
        <f>IF(ISNA(IF(AI559="",0,AR559*VLOOKUP(AI559,Resource!$B$2:$AE$465,9,FALSE))),0,IF(AI559="",0,AR559*VLOOKUP(AI559,Resource!$B$2:$AE$465,9,FALSE)))</f>
        <v/>
      </c>
      <c r="AT559" s="620" t="n"/>
      <c r="AU559" s="286" t="n"/>
      <c r="AV559" s="620">
        <f>Z559</f>
        <v/>
      </c>
      <c r="AW559" s="72" t="n"/>
      <c r="BA559" s="620" t="n"/>
      <c r="BC559" s="620">
        <f>AO559+AS559</f>
        <v/>
      </c>
      <c r="BD559" s="620">
        <f>BH559-BC559</f>
        <v/>
      </c>
      <c r="BE559" s="479">
        <f>IF(AV559=0,"        --",BD559/BH559)</f>
        <v/>
      </c>
      <c r="BF559" s="620" t="n"/>
      <c r="BG559" s="620" t="n"/>
      <c r="BH559" s="620">
        <f>Z559+BA559+BF559</f>
        <v/>
      </c>
    </row>
    <row r="560" customFormat="1" s="34">
      <c r="A560" s="618" t="n"/>
      <c r="B560" s="619" t="n"/>
      <c r="J560" s="619" t="n"/>
      <c r="U560" s="620" t="n"/>
      <c r="X560" s="620" t="n"/>
      <c r="Y560" s="620" t="n"/>
      <c r="Z560" s="620" t="n"/>
      <c r="AA560" s="34">
        <f>T560*0.2+N560*0+O560*0.3+P560*0.5+Q560*0.6+R560*1+S560*1</f>
        <v/>
      </c>
      <c r="AB560" s="34">
        <f>T560*0.2+N560*0.2+O560*0.3+P560*0.5+Q560*0.6+R560*1+S560*1</f>
        <v/>
      </c>
      <c r="AD560" s="34">
        <f>IF($AC560&gt;0,IF(VLOOKUP($AC560,Resource!$B$2:$AE$460,6,FALSE)&gt;0,VLOOKUP($AC560,Resource!$B$2:$AE$460,6,FALSE),"--INPUT--"),"")</f>
        <v/>
      </c>
      <c r="AE560" s="34">
        <f>IF($AC560&gt;0,IF(VLOOKUP($AC560,Resource!$B$2:$AE$460,25,FALSE)&gt;0,VLOOKUP($AC560,Resource!$B$2:$AE$460,25,FALSE),"--INPUT--"),"")</f>
        <v/>
      </c>
      <c r="AG560" s="619" t="n"/>
      <c r="AH560" s="619" t="n"/>
      <c r="AJ560" s="34">
        <f>IF($AI560&gt;0,IF(VLOOKUP($AI560,Resource!$B$2:$AE$460,6,FALSE)&gt;0,VLOOKUP($AI560,Resource!$B$2:$AE$460,6,FALSE),"--INPUT--"),"")</f>
        <v/>
      </c>
      <c r="AK560" s="34">
        <f>IF($AI560&gt;0,IF(VLOOKUP($AI560,Resource!$B$2:$AE$460,25,FALSE)&gt;0,VLOOKUP($AI560,Resource!$B$2:$AE$460,25,FALSE),"--INPUT--"),"")</f>
        <v/>
      </c>
      <c r="AL560" s="619" t="n"/>
      <c r="AM560" s="619" t="n"/>
      <c r="AN560" s="34">
        <f>AA560</f>
        <v/>
      </c>
      <c r="AO560" s="621">
        <f>IF(ISNA(IF(AC560="",0,AN560*VLOOKUP(AC560,Resource!$B$2:$AE$465,8,FALSE))),0,IF(AC560="",0,AN560*VLOOKUP(AC560,Resource!$B$2:$AE$465,8,FALSE)))</f>
        <v/>
      </c>
      <c r="AP560" s="620" t="n"/>
      <c r="AQ560" s="286" t="n"/>
      <c r="AR560" s="34">
        <f>AB560</f>
        <v/>
      </c>
      <c r="AS560" s="621">
        <f>IF(ISNA(IF(AI560="",0,AR560*VLOOKUP(AI560,Resource!$B$2:$AE$465,9,FALSE))),0,IF(AI560="",0,AR560*VLOOKUP(AI560,Resource!$B$2:$AE$465,9,FALSE)))</f>
        <v/>
      </c>
      <c r="AT560" s="620" t="n"/>
      <c r="AU560" s="286" t="n"/>
      <c r="AV560" s="620">
        <f>Z560</f>
        <v/>
      </c>
      <c r="AW560" s="72" t="n"/>
      <c r="BA560" s="620" t="n"/>
      <c r="BC560" s="620">
        <f>AO560+AS560</f>
        <v/>
      </c>
      <c r="BD560" s="620">
        <f>BH560-BC560</f>
        <v/>
      </c>
      <c r="BE560" s="479">
        <f>IF(AV560=0,"        --",BD560/BH560)</f>
        <v/>
      </c>
      <c r="BF560" s="620" t="n"/>
      <c r="BG560" s="620" t="n"/>
      <c r="BH560" s="620">
        <f>Z560+BA560+BF560</f>
        <v/>
      </c>
    </row>
    <row r="561" customFormat="1" s="34">
      <c r="A561" s="618" t="n"/>
      <c r="B561" s="619" t="n"/>
      <c r="J561" s="619" t="n"/>
      <c r="U561" s="620" t="n"/>
      <c r="X561" s="620" t="n"/>
      <c r="Y561" s="620" t="n"/>
      <c r="Z561" s="620" t="n"/>
      <c r="AA561" s="34">
        <f>T561*0.2+N561*0+O561*0.3+P561*0.5+Q561*0.6+R561*1+S561*1</f>
        <v/>
      </c>
      <c r="AB561" s="34">
        <f>T561*0.2+N561*0.2+O561*0.3+P561*0.5+Q561*0.6+R561*1+S561*1</f>
        <v/>
      </c>
      <c r="AD561" s="34">
        <f>IF($AC561&gt;0,IF(VLOOKUP($AC561,Resource!$B$2:$AE$460,6,FALSE)&gt;0,VLOOKUP($AC561,Resource!$B$2:$AE$460,6,FALSE),"--INPUT--"),"")</f>
        <v/>
      </c>
      <c r="AE561" s="34">
        <f>IF($AC561&gt;0,IF(VLOOKUP($AC561,Resource!$B$2:$AE$460,25,FALSE)&gt;0,VLOOKUP($AC561,Resource!$B$2:$AE$460,25,FALSE),"--INPUT--"),"")</f>
        <v/>
      </c>
      <c r="AG561" s="619" t="n"/>
      <c r="AH561" s="619" t="n"/>
      <c r="AJ561" s="34">
        <f>IF($AI561&gt;0,IF(VLOOKUP($AI561,Resource!$B$2:$AE$460,6,FALSE)&gt;0,VLOOKUP($AI561,Resource!$B$2:$AE$460,6,FALSE),"--INPUT--"),"")</f>
        <v/>
      </c>
      <c r="AK561" s="34">
        <f>IF($AI561&gt;0,IF(VLOOKUP($AI561,Resource!$B$2:$AE$460,25,FALSE)&gt;0,VLOOKUP($AI561,Resource!$B$2:$AE$460,25,FALSE),"--INPUT--"),"")</f>
        <v/>
      </c>
      <c r="AL561" s="619" t="n"/>
      <c r="AM561" s="619" t="n"/>
      <c r="AN561" s="34">
        <f>AA561</f>
        <v/>
      </c>
      <c r="AO561" s="621">
        <f>IF(ISNA(IF(AC561="",0,AN561*VLOOKUP(AC561,Resource!$B$2:$AE$465,8,FALSE))),0,IF(AC561="",0,AN561*VLOOKUP(AC561,Resource!$B$2:$AE$465,8,FALSE)))</f>
        <v/>
      </c>
      <c r="AP561" s="620" t="n"/>
      <c r="AQ561" s="286" t="n"/>
      <c r="AR561" s="34">
        <f>AB561</f>
        <v/>
      </c>
      <c r="AS561" s="621">
        <f>IF(ISNA(IF(AI561="",0,AR561*VLOOKUP(AI561,Resource!$B$2:$AE$465,9,FALSE))),0,IF(AI561="",0,AR561*VLOOKUP(AI561,Resource!$B$2:$AE$465,9,FALSE)))</f>
        <v/>
      </c>
      <c r="AT561" s="620" t="n"/>
      <c r="AU561" s="286" t="n"/>
      <c r="AV561" s="620">
        <f>Z561</f>
        <v/>
      </c>
      <c r="AW561" s="72" t="n"/>
      <c r="BA561" s="620" t="n"/>
      <c r="BC561" s="620">
        <f>AO561+AS561</f>
        <v/>
      </c>
      <c r="BD561" s="620">
        <f>BH561-BC561</f>
        <v/>
      </c>
      <c r="BE561" s="479">
        <f>IF(AV561=0,"        --",BD561/BH561)</f>
        <v/>
      </c>
      <c r="BF561" s="620" t="n"/>
      <c r="BG561" s="620" t="n"/>
      <c r="BH561" s="620">
        <f>Z561+BA561+BF561</f>
        <v/>
      </c>
    </row>
    <row r="562" customFormat="1" s="34">
      <c r="A562" s="618" t="n"/>
      <c r="B562" s="619" t="n"/>
      <c r="J562" s="619" t="n"/>
      <c r="U562" s="620" t="n"/>
      <c r="X562" s="620" t="n"/>
      <c r="Y562" s="620" t="n"/>
      <c r="Z562" s="620" t="n"/>
      <c r="AA562" s="34">
        <f>T562*0.2+N562*0+O562*0.3+P562*0.5+Q562*0.6+R562*1+S562*1</f>
        <v/>
      </c>
      <c r="AB562" s="34">
        <f>T562*0.2+N562*0.2+O562*0.3+P562*0.5+Q562*0.6+R562*1+S562*1</f>
        <v/>
      </c>
      <c r="AD562" s="34">
        <f>IF($AC562&gt;0,IF(VLOOKUP($AC562,Resource!$B$2:$AE$460,6,FALSE)&gt;0,VLOOKUP($AC562,Resource!$B$2:$AE$460,6,FALSE),"--INPUT--"),"")</f>
        <v/>
      </c>
      <c r="AE562" s="34">
        <f>IF($AC562&gt;0,IF(VLOOKUP($AC562,Resource!$B$2:$AE$460,25,FALSE)&gt;0,VLOOKUP($AC562,Resource!$B$2:$AE$460,25,FALSE),"--INPUT--"),"")</f>
        <v/>
      </c>
      <c r="AG562" s="619" t="n"/>
      <c r="AH562" s="619" t="n"/>
      <c r="AJ562" s="34">
        <f>IF($AI562&gt;0,IF(VLOOKUP($AI562,Resource!$B$2:$AE$460,6,FALSE)&gt;0,VLOOKUP($AI562,Resource!$B$2:$AE$460,6,FALSE),"--INPUT--"),"")</f>
        <v/>
      </c>
      <c r="AK562" s="34">
        <f>IF($AI562&gt;0,IF(VLOOKUP($AI562,Resource!$B$2:$AE$460,25,FALSE)&gt;0,VLOOKUP($AI562,Resource!$B$2:$AE$460,25,FALSE),"--INPUT--"),"")</f>
        <v/>
      </c>
      <c r="AL562" s="619" t="n"/>
      <c r="AM562" s="619" t="n"/>
      <c r="AN562" s="34">
        <f>AA562</f>
        <v/>
      </c>
      <c r="AO562" s="621">
        <f>IF(ISNA(IF(AC562="",0,AN562*VLOOKUP(AC562,Resource!$B$2:$AE$465,8,FALSE))),0,IF(AC562="",0,AN562*VLOOKUP(AC562,Resource!$B$2:$AE$465,8,FALSE)))</f>
        <v/>
      </c>
      <c r="AP562" s="620" t="n"/>
      <c r="AQ562" s="286" t="n"/>
      <c r="AR562" s="34">
        <f>AB562</f>
        <v/>
      </c>
      <c r="AS562" s="621">
        <f>IF(ISNA(IF(AI562="",0,AR562*VLOOKUP(AI562,Resource!$B$2:$AE$465,9,FALSE))),0,IF(AI562="",0,AR562*VLOOKUP(AI562,Resource!$B$2:$AE$465,9,FALSE)))</f>
        <v/>
      </c>
      <c r="AT562" s="620" t="n"/>
      <c r="AU562" s="286" t="n"/>
      <c r="AV562" s="620">
        <f>Z562</f>
        <v/>
      </c>
      <c r="AW562" s="72" t="n"/>
      <c r="BA562" s="620" t="n"/>
      <c r="BC562" s="620">
        <f>AO562+AS562</f>
        <v/>
      </c>
      <c r="BD562" s="620">
        <f>BH562-BC562</f>
        <v/>
      </c>
      <c r="BE562" s="479">
        <f>IF(AV562=0,"        --",BD562/BH562)</f>
        <v/>
      </c>
      <c r="BF562" s="620" t="n"/>
      <c r="BG562" s="620" t="n"/>
      <c r="BH562" s="620">
        <f>Z562+BA562+BF562</f>
        <v/>
      </c>
    </row>
    <row r="563" customFormat="1" s="34">
      <c r="A563" s="618" t="n"/>
      <c r="B563" s="619" t="n"/>
      <c r="J563" s="619" t="n"/>
      <c r="U563" s="620" t="n"/>
      <c r="X563" s="620" t="n"/>
      <c r="Y563" s="620" t="n"/>
      <c r="Z563" s="620" t="n"/>
      <c r="AA563" s="34">
        <f>T563*0.2+N563*0+O563*0.3+P563*0.5+Q563*0.6+R563*1+S563*1</f>
        <v/>
      </c>
      <c r="AB563" s="34">
        <f>T563*0.2+N563*0.2+O563*0.3+P563*0.5+Q563*0.6+R563*1+S563*1</f>
        <v/>
      </c>
      <c r="AD563" s="34">
        <f>IF($AC563&gt;0,IF(VLOOKUP($AC563,Resource!$B$2:$AE$460,6,FALSE)&gt;0,VLOOKUP($AC563,Resource!$B$2:$AE$460,6,FALSE),"--INPUT--"),"")</f>
        <v/>
      </c>
      <c r="AE563" s="34">
        <f>IF($AC563&gt;0,IF(VLOOKUP($AC563,Resource!$B$2:$AE$460,25,FALSE)&gt;0,VLOOKUP($AC563,Resource!$B$2:$AE$460,25,FALSE),"--INPUT--"),"")</f>
        <v/>
      </c>
      <c r="AG563" s="619" t="n"/>
      <c r="AH563" s="619" t="n"/>
      <c r="AJ563" s="34">
        <f>IF($AI563&gt;0,IF(VLOOKUP($AI563,Resource!$B$2:$AE$460,6,FALSE)&gt;0,VLOOKUP($AI563,Resource!$B$2:$AE$460,6,FALSE),"--INPUT--"),"")</f>
        <v/>
      </c>
      <c r="AK563" s="34">
        <f>IF($AI563&gt;0,IF(VLOOKUP($AI563,Resource!$B$2:$AE$460,25,FALSE)&gt;0,VLOOKUP($AI563,Resource!$B$2:$AE$460,25,FALSE),"--INPUT--"),"")</f>
        <v/>
      </c>
      <c r="AL563" s="619" t="n"/>
      <c r="AM563" s="619" t="n"/>
      <c r="AN563" s="34">
        <f>AA563</f>
        <v/>
      </c>
      <c r="AO563" s="621">
        <f>IF(ISNA(IF(AC563="",0,AN563*VLOOKUP(AC563,Resource!$B$2:$AE$465,8,FALSE))),0,IF(AC563="",0,AN563*VLOOKUP(AC563,Resource!$B$2:$AE$465,8,FALSE)))</f>
        <v/>
      </c>
      <c r="AP563" s="620" t="n"/>
      <c r="AQ563" s="286" t="n"/>
      <c r="AR563" s="34">
        <f>AB563</f>
        <v/>
      </c>
      <c r="AS563" s="621">
        <f>IF(ISNA(IF(AI563="",0,AR563*VLOOKUP(AI563,Resource!$B$2:$AE$465,9,FALSE))),0,IF(AI563="",0,AR563*VLOOKUP(AI563,Resource!$B$2:$AE$465,9,FALSE)))</f>
        <v/>
      </c>
      <c r="AT563" s="620" t="n"/>
      <c r="AU563" s="286" t="n"/>
      <c r="AV563" s="620">
        <f>Z563</f>
        <v/>
      </c>
      <c r="AW563" s="72" t="n"/>
      <c r="BA563" s="620" t="n"/>
      <c r="BC563" s="620">
        <f>AO563+AS563</f>
        <v/>
      </c>
      <c r="BD563" s="620">
        <f>BH563-BC563</f>
        <v/>
      </c>
      <c r="BE563" s="479">
        <f>IF(AV563=0,"        --",BD563/BH563)</f>
        <v/>
      </c>
      <c r="BF563" s="620" t="n"/>
      <c r="BG563" s="620" t="n"/>
      <c r="BH563" s="620">
        <f>Z563+BA563+BF563</f>
        <v/>
      </c>
    </row>
    <row r="564" customFormat="1" s="34">
      <c r="A564" s="618" t="n"/>
      <c r="B564" s="619" t="n"/>
      <c r="J564" s="619" t="n"/>
      <c r="U564" s="620" t="n"/>
      <c r="X564" s="620" t="n"/>
      <c r="Y564" s="620" t="n"/>
      <c r="Z564" s="620" t="n"/>
      <c r="AA564" s="34">
        <f>T564*0.2+N564*0+O564*0.3+P564*0.5+Q564*0.6+R564*1+S564*1</f>
        <v/>
      </c>
      <c r="AB564" s="34">
        <f>T564*0.2+N564*0.2+O564*0.3+P564*0.5+Q564*0.6+R564*1+S564*1</f>
        <v/>
      </c>
      <c r="AD564" s="34">
        <f>IF($AC564&gt;0,IF(VLOOKUP($AC564,Resource!$B$2:$AE$460,6,FALSE)&gt;0,VLOOKUP($AC564,Resource!$B$2:$AE$460,6,FALSE),"--INPUT--"),"")</f>
        <v/>
      </c>
      <c r="AE564" s="34">
        <f>IF($AC564&gt;0,IF(VLOOKUP($AC564,Resource!$B$2:$AE$460,25,FALSE)&gt;0,VLOOKUP($AC564,Resource!$B$2:$AE$460,25,FALSE),"--INPUT--"),"")</f>
        <v/>
      </c>
      <c r="AG564" s="619" t="n"/>
      <c r="AH564" s="619" t="n"/>
      <c r="AJ564" s="34">
        <f>IF($AI564&gt;0,IF(VLOOKUP($AI564,Resource!$B$2:$AE$460,6,FALSE)&gt;0,VLOOKUP($AI564,Resource!$B$2:$AE$460,6,FALSE),"--INPUT--"),"")</f>
        <v/>
      </c>
      <c r="AK564" s="34">
        <f>IF($AI564&gt;0,IF(VLOOKUP($AI564,Resource!$B$2:$AE$460,25,FALSE)&gt;0,VLOOKUP($AI564,Resource!$B$2:$AE$460,25,FALSE),"--INPUT--"),"")</f>
        <v/>
      </c>
      <c r="AL564" s="619" t="n"/>
      <c r="AM564" s="619" t="n"/>
      <c r="AN564" s="34">
        <f>AA564</f>
        <v/>
      </c>
      <c r="AO564" s="621">
        <f>IF(ISNA(IF(AC564="",0,AN564*VLOOKUP(AC564,Resource!$B$2:$AE$465,8,FALSE))),0,IF(AC564="",0,AN564*VLOOKUP(AC564,Resource!$B$2:$AE$465,8,FALSE)))</f>
        <v/>
      </c>
      <c r="AP564" s="620" t="n"/>
      <c r="AQ564" s="286" t="n"/>
      <c r="AR564" s="34">
        <f>AB564</f>
        <v/>
      </c>
      <c r="AS564" s="621">
        <f>IF(ISNA(IF(AI564="",0,AR564*VLOOKUP(AI564,Resource!$B$2:$AE$465,9,FALSE))),0,IF(AI564="",0,AR564*VLOOKUP(AI564,Resource!$B$2:$AE$465,9,FALSE)))</f>
        <v/>
      </c>
      <c r="AT564" s="620" t="n"/>
      <c r="AU564" s="286" t="n"/>
      <c r="AV564" s="620">
        <f>Z564</f>
        <v/>
      </c>
      <c r="AW564" s="72" t="n"/>
      <c r="BA564" s="620" t="n"/>
      <c r="BC564" s="620">
        <f>AO564+AS564</f>
        <v/>
      </c>
      <c r="BD564" s="620">
        <f>BH564-BC564</f>
        <v/>
      </c>
      <c r="BE564" s="479">
        <f>IF(AV564=0,"        --",BD564/BH564)</f>
        <v/>
      </c>
      <c r="BF564" s="620" t="n"/>
      <c r="BG564" s="620" t="n"/>
      <c r="BH564" s="620">
        <f>Z564+BA564+BF564</f>
        <v/>
      </c>
    </row>
    <row r="565" customFormat="1" s="34">
      <c r="A565" s="618" t="n"/>
      <c r="B565" s="619" t="n"/>
      <c r="J565" s="619" t="n"/>
      <c r="U565" s="620" t="n"/>
      <c r="X565" s="620" t="n"/>
      <c r="Y565" s="620" t="n"/>
      <c r="Z565" s="620" t="n"/>
      <c r="AA565" s="34">
        <f>T565*0.2+N565*0+O565*0.3+P565*0.5+Q565*0.6+R565*1+S565*1</f>
        <v/>
      </c>
      <c r="AB565" s="34">
        <f>T565*0.2+N565*0.2+O565*0.3+P565*0.5+Q565*0.6+R565*1+S565*1</f>
        <v/>
      </c>
      <c r="AD565" s="34">
        <f>IF($AC565&gt;0,IF(VLOOKUP($AC565,Resource!$B$2:$AE$460,6,FALSE)&gt;0,VLOOKUP($AC565,Resource!$B$2:$AE$460,6,FALSE),"--INPUT--"),"")</f>
        <v/>
      </c>
      <c r="AE565" s="34">
        <f>IF($AC565&gt;0,IF(VLOOKUP($AC565,Resource!$B$2:$AE$460,25,FALSE)&gt;0,VLOOKUP($AC565,Resource!$B$2:$AE$460,25,FALSE),"--INPUT--"),"")</f>
        <v/>
      </c>
      <c r="AG565" s="619" t="n"/>
      <c r="AH565" s="619" t="n"/>
      <c r="AJ565" s="34">
        <f>IF($AI565&gt;0,IF(VLOOKUP($AI565,Resource!$B$2:$AE$460,6,FALSE)&gt;0,VLOOKUP($AI565,Resource!$B$2:$AE$460,6,FALSE),"--INPUT--"),"")</f>
        <v/>
      </c>
      <c r="AK565" s="34">
        <f>IF($AI565&gt;0,IF(VLOOKUP($AI565,Resource!$B$2:$AE$460,25,FALSE)&gt;0,VLOOKUP($AI565,Resource!$B$2:$AE$460,25,FALSE),"--INPUT--"),"")</f>
        <v/>
      </c>
      <c r="AL565" s="619" t="n"/>
      <c r="AM565" s="619" t="n"/>
      <c r="AN565" s="34">
        <f>AA565</f>
        <v/>
      </c>
      <c r="AO565" s="621">
        <f>IF(ISNA(IF(AC565="",0,AN565*VLOOKUP(AC565,Resource!$B$2:$AE$465,8,FALSE))),0,IF(AC565="",0,AN565*VLOOKUP(AC565,Resource!$B$2:$AE$465,8,FALSE)))</f>
        <v/>
      </c>
      <c r="AP565" s="620" t="n"/>
      <c r="AQ565" s="286" t="n"/>
      <c r="AR565" s="34">
        <f>AB565</f>
        <v/>
      </c>
      <c r="AS565" s="621">
        <f>IF(ISNA(IF(AI565="",0,AR565*VLOOKUP(AI565,Resource!$B$2:$AE$465,9,FALSE))),0,IF(AI565="",0,AR565*VLOOKUP(AI565,Resource!$B$2:$AE$465,9,FALSE)))</f>
        <v/>
      </c>
      <c r="AT565" s="620" t="n"/>
      <c r="AU565" s="286" t="n"/>
      <c r="AV565" s="620">
        <f>Z565</f>
        <v/>
      </c>
      <c r="AW565" s="72" t="n"/>
      <c r="BA565" s="620" t="n"/>
      <c r="BC565" s="620">
        <f>AO565+AS565</f>
        <v/>
      </c>
      <c r="BD565" s="620">
        <f>BH565-BC565</f>
        <v/>
      </c>
      <c r="BE565" s="479">
        <f>IF(AV565=0,"        --",BD565/BH565)</f>
        <v/>
      </c>
      <c r="BF565" s="620" t="n"/>
      <c r="BG565" s="620" t="n"/>
      <c r="BH565" s="620">
        <f>Z565+BA565+BF565</f>
        <v/>
      </c>
    </row>
    <row r="566" customFormat="1" s="34">
      <c r="A566" s="618" t="n"/>
      <c r="B566" s="619" t="n"/>
      <c r="J566" s="619" t="n"/>
      <c r="U566" s="620" t="n"/>
      <c r="X566" s="620" t="n"/>
      <c r="Y566" s="620" t="n"/>
      <c r="Z566" s="620" t="n"/>
      <c r="AA566" s="34">
        <f>T566*0.2+N566*0+O566*0.3+P566*0.5+Q566*0.6+R566*1+S566*1</f>
        <v/>
      </c>
      <c r="AB566" s="34">
        <f>T566*0.2+N566*0.2+O566*0.3+P566*0.5+Q566*0.6+R566*1+S566*1</f>
        <v/>
      </c>
      <c r="AD566" s="34">
        <f>IF($AC566&gt;0,IF(VLOOKUP($AC566,Resource!$B$2:$AE$460,6,FALSE)&gt;0,VLOOKUP($AC566,Resource!$B$2:$AE$460,6,FALSE),"--INPUT--"),"")</f>
        <v/>
      </c>
      <c r="AE566" s="34">
        <f>IF($AC566&gt;0,IF(VLOOKUP($AC566,Resource!$B$2:$AE$460,25,FALSE)&gt;0,VLOOKUP($AC566,Resource!$B$2:$AE$460,25,FALSE),"--INPUT--"),"")</f>
        <v/>
      </c>
      <c r="AG566" s="619" t="n"/>
      <c r="AH566" s="619" t="n"/>
      <c r="AJ566" s="34">
        <f>IF($AI566&gt;0,IF(VLOOKUP($AI566,Resource!$B$2:$AE$460,6,FALSE)&gt;0,VLOOKUP($AI566,Resource!$B$2:$AE$460,6,FALSE),"--INPUT--"),"")</f>
        <v/>
      </c>
      <c r="AK566" s="34">
        <f>IF($AI566&gt;0,IF(VLOOKUP($AI566,Resource!$B$2:$AE$460,25,FALSE)&gt;0,VLOOKUP($AI566,Resource!$B$2:$AE$460,25,FALSE),"--INPUT--"),"")</f>
        <v/>
      </c>
      <c r="AL566" s="619" t="n"/>
      <c r="AM566" s="619" t="n"/>
      <c r="AN566" s="34">
        <f>AA566</f>
        <v/>
      </c>
      <c r="AO566" s="621">
        <f>IF(ISNA(IF(AC566="",0,AN566*VLOOKUP(AC566,Resource!$B$2:$AE$465,8,FALSE))),0,IF(AC566="",0,AN566*VLOOKUP(AC566,Resource!$B$2:$AE$465,8,FALSE)))</f>
        <v/>
      </c>
      <c r="AP566" s="620" t="n"/>
      <c r="AQ566" s="286" t="n"/>
      <c r="AR566" s="34">
        <f>AB566</f>
        <v/>
      </c>
      <c r="AS566" s="621">
        <f>IF(ISNA(IF(AI566="",0,AR566*VLOOKUP(AI566,Resource!$B$2:$AE$465,9,FALSE))),0,IF(AI566="",0,AR566*VLOOKUP(AI566,Resource!$B$2:$AE$465,9,FALSE)))</f>
        <v/>
      </c>
      <c r="AT566" s="620" t="n"/>
      <c r="AU566" s="286" t="n"/>
      <c r="AV566" s="620">
        <f>Z566</f>
        <v/>
      </c>
      <c r="AW566" s="72" t="n"/>
      <c r="BA566" s="620" t="n"/>
      <c r="BC566" s="620">
        <f>AO566+AS566</f>
        <v/>
      </c>
      <c r="BD566" s="620">
        <f>BH566-BC566</f>
        <v/>
      </c>
      <c r="BE566" s="479">
        <f>IF(AV566=0,"        --",BD566/BH566)</f>
        <v/>
      </c>
      <c r="BF566" s="620" t="n"/>
      <c r="BG566" s="620" t="n"/>
      <c r="BH566" s="620">
        <f>Z566+BA566+BF566</f>
        <v/>
      </c>
    </row>
    <row r="567" customFormat="1" s="34">
      <c r="A567" s="618" t="n"/>
      <c r="B567" s="619" t="n"/>
      <c r="J567" s="619" t="n"/>
      <c r="U567" s="620" t="n"/>
      <c r="X567" s="620" t="n"/>
      <c r="Y567" s="620" t="n"/>
      <c r="Z567" s="620" t="n"/>
      <c r="AA567" s="34">
        <f>T567*0.2+N567*0+O567*0.3+P567*0.5+Q567*0.6+R567*1+S567*1</f>
        <v/>
      </c>
      <c r="AB567" s="34">
        <f>T567*0.2+N567*0.2+O567*0.3+P567*0.5+Q567*0.6+R567*1+S567*1</f>
        <v/>
      </c>
      <c r="AD567" s="34">
        <f>IF($AC567&gt;0,IF(VLOOKUP($AC567,Resource!$B$2:$AE$460,6,FALSE)&gt;0,VLOOKUP($AC567,Resource!$B$2:$AE$460,6,FALSE),"--INPUT--"),"")</f>
        <v/>
      </c>
      <c r="AE567" s="34">
        <f>IF($AC567&gt;0,IF(VLOOKUP($AC567,Resource!$B$2:$AE$460,25,FALSE)&gt;0,VLOOKUP($AC567,Resource!$B$2:$AE$460,25,FALSE),"--INPUT--"),"")</f>
        <v/>
      </c>
      <c r="AG567" s="619" t="n"/>
      <c r="AH567" s="619" t="n"/>
      <c r="AJ567" s="34">
        <f>IF($AI567&gt;0,IF(VLOOKUP($AI567,Resource!$B$2:$AE$460,6,FALSE)&gt;0,VLOOKUP($AI567,Resource!$B$2:$AE$460,6,FALSE),"--INPUT--"),"")</f>
        <v/>
      </c>
      <c r="AK567" s="34">
        <f>IF($AI567&gt;0,IF(VLOOKUP($AI567,Resource!$B$2:$AE$460,25,FALSE)&gt;0,VLOOKUP($AI567,Resource!$B$2:$AE$460,25,FALSE),"--INPUT--"),"")</f>
        <v/>
      </c>
      <c r="AL567" s="619" t="n"/>
      <c r="AM567" s="619" t="n"/>
      <c r="AN567" s="34">
        <f>AA567</f>
        <v/>
      </c>
      <c r="AO567" s="621">
        <f>IF(ISNA(IF(AC567="",0,AN567*VLOOKUP(AC567,Resource!$B$2:$AE$465,8,FALSE))),0,IF(AC567="",0,AN567*VLOOKUP(AC567,Resource!$B$2:$AE$465,8,FALSE)))</f>
        <v/>
      </c>
      <c r="AP567" s="620" t="n"/>
      <c r="AQ567" s="286" t="n"/>
      <c r="AR567" s="34">
        <f>AB567</f>
        <v/>
      </c>
      <c r="AS567" s="621">
        <f>IF(ISNA(IF(AI567="",0,AR567*VLOOKUP(AI567,Resource!$B$2:$AE$465,9,FALSE))),0,IF(AI567="",0,AR567*VLOOKUP(AI567,Resource!$B$2:$AE$465,9,FALSE)))</f>
        <v/>
      </c>
      <c r="AT567" s="620" t="n"/>
      <c r="AU567" s="286" t="n"/>
      <c r="AV567" s="620">
        <f>Z567</f>
        <v/>
      </c>
      <c r="AW567" s="72" t="n"/>
      <c r="BA567" s="620" t="n"/>
      <c r="BC567" s="620">
        <f>AO567+AS567</f>
        <v/>
      </c>
      <c r="BD567" s="620">
        <f>BH567-BC567</f>
        <v/>
      </c>
      <c r="BE567" s="479">
        <f>IF(AV567=0,"        --",BD567/BH567)</f>
        <v/>
      </c>
      <c r="BF567" s="620" t="n"/>
      <c r="BG567" s="620" t="n"/>
      <c r="BH567" s="620">
        <f>Z567+BA567+BF567</f>
        <v/>
      </c>
    </row>
    <row r="568" customFormat="1" s="34">
      <c r="A568" s="618" t="n"/>
      <c r="B568" s="619" t="n"/>
      <c r="J568" s="619" t="n"/>
      <c r="U568" s="620" t="n"/>
      <c r="X568" s="620" t="n"/>
      <c r="Y568" s="620" t="n"/>
      <c r="Z568" s="620" t="n"/>
      <c r="AA568" s="34">
        <f>T568*0.2+N568*0+O568*0.3+P568*0.5+Q568*0.6+R568*1+S568*1</f>
        <v/>
      </c>
      <c r="AB568" s="34">
        <f>T568*0.2+N568*0.2+O568*0.3+P568*0.5+Q568*0.6+R568*1+S568*1</f>
        <v/>
      </c>
      <c r="AD568" s="34">
        <f>IF($AC568&gt;0,IF(VLOOKUP($AC568,Resource!$B$2:$AE$460,6,FALSE)&gt;0,VLOOKUP($AC568,Resource!$B$2:$AE$460,6,FALSE),"--INPUT--"),"")</f>
        <v/>
      </c>
      <c r="AE568" s="34">
        <f>IF($AC568&gt;0,IF(VLOOKUP($AC568,Resource!$B$2:$AE$460,25,FALSE)&gt;0,VLOOKUP($AC568,Resource!$B$2:$AE$460,25,FALSE),"--INPUT--"),"")</f>
        <v/>
      </c>
      <c r="AG568" s="619" t="n"/>
      <c r="AH568" s="619" t="n"/>
      <c r="AJ568" s="34">
        <f>IF($AI568&gt;0,IF(VLOOKUP($AI568,Resource!$B$2:$AE$460,6,FALSE)&gt;0,VLOOKUP($AI568,Resource!$B$2:$AE$460,6,FALSE),"--INPUT--"),"")</f>
        <v/>
      </c>
      <c r="AK568" s="34">
        <f>IF($AI568&gt;0,IF(VLOOKUP($AI568,Resource!$B$2:$AE$460,25,FALSE)&gt;0,VLOOKUP($AI568,Resource!$B$2:$AE$460,25,FALSE),"--INPUT--"),"")</f>
        <v/>
      </c>
      <c r="AL568" s="619" t="n"/>
      <c r="AM568" s="619" t="n"/>
      <c r="AN568" s="34">
        <f>AA568</f>
        <v/>
      </c>
      <c r="AO568" s="621">
        <f>IF(ISNA(IF(AC568="",0,AN568*VLOOKUP(AC568,Resource!$B$2:$AE$465,8,FALSE))),0,IF(AC568="",0,AN568*VLOOKUP(AC568,Resource!$B$2:$AE$465,8,FALSE)))</f>
        <v/>
      </c>
      <c r="AP568" s="620" t="n"/>
      <c r="AQ568" s="286" t="n"/>
      <c r="AR568" s="34">
        <f>AB568</f>
        <v/>
      </c>
      <c r="AS568" s="621">
        <f>IF(ISNA(IF(AI568="",0,AR568*VLOOKUP(AI568,Resource!$B$2:$AE$465,9,FALSE))),0,IF(AI568="",0,AR568*VLOOKUP(AI568,Resource!$B$2:$AE$465,9,FALSE)))</f>
        <v/>
      </c>
      <c r="AT568" s="620" t="n"/>
      <c r="AU568" s="286" t="n"/>
      <c r="AV568" s="620">
        <f>Z568</f>
        <v/>
      </c>
      <c r="AW568" s="72" t="n"/>
      <c r="BA568" s="620" t="n"/>
      <c r="BC568" s="620">
        <f>AO568+AS568</f>
        <v/>
      </c>
      <c r="BD568" s="620">
        <f>BH568-BC568</f>
        <v/>
      </c>
      <c r="BE568" s="479">
        <f>IF(AV568=0,"        --",BD568/BH568)</f>
        <v/>
      </c>
      <c r="BF568" s="620" t="n"/>
      <c r="BG568" s="620" t="n"/>
      <c r="BH568" s="620">
        <f>Z568+BA568+BF568</f>
        <v/>
      </c>
    </row>
    <row r="569" customFormat="1" s="34">
      <c r="A569" s="618" t="n"/>
      <c r="B569" s="619" t="n"/>
      <c r="J569" s="619" t="n"/>
      <c r="U569" s="620" t="n"/>
      <c r="X569" s="620" t="n"/>
      <c r="Y569" s="620" t="n"/>
      <c r="Z569" s="620" t="n"/>
      <c r="AA569" s="34">
        <f>T569*0.2+N569*0+O569*0.3+P569*0.5+Q569*0.6+R569*1+S569*1</f>
        <v/>
      </c>
      <c r="AB569" s="34">
        <f>T569*0.2+N569*0.2+O569*0.3+P569*0.5+Q569*0.6+R569*1+S569*1</f>
        <v/>
      </c>
      <c r="AD569" s="34">
        <f>IF($AC569&gt;0,IF(VLOOKUP($AC569,Resource!$B$2:$AE$460,6,FALSE)&gt;0,VLOOKUP($AC569,Resource!$B$2:$AE$460,6,FALSE),"--INPUT--"),"")</f>
        <v/>
      </c>
      <c r="AE569" s="34">
        <f>IF($AC569&gt;0,IF(VLOOKUP($AC569,Resource!$B$2:$AE$460,25,FALSE)&gt;0,VLOOKUP($AC569,Resource!$B$2:$AE$460,25,FALSE),"--INPUT--"),"")</f>
        <v/>
      </c>
      <c r="AG569" s="619" t="n"/>
      <c r="AH569" s="619" t="n"/>
      <c r="AJ569" s="34">
        <f>IF($AI569&gt;0,IF(VLOOKUP($AI569,Resource!$B$2:$AE$460,6,FALSE)&gt;0,VLOOKUP($AI569,Resource!$B$2:$AE$460,6,FALSE),"--INPUT--"),"")</f>
        <v/>
      </c>
      <c r="AK569" s="34">
        <f>IF($AI569&gt;0,IF(VLOOKUP($AI569,Resource!$B$2:$AE$460,25,FALSE)&gt;0,VLOOKUP($AI569,Resource!$B$2:$AE$460,25,FALSE),"--INPUT--"),"")</f>
        <v/>
      </c>
      <c r="AL569" s="619" t="n"/>
      <c r="AM569" s="619" t="n"/>
      <c r="AN569" s="34">
        <f>AA569</f>
        <v/>
      </c>
      <c r="AO569" s="621">
        <f>IF(ISNA(IF(AC569="",0,AN569*VLOOKUP(AC569,Resource!$B$2:$AE$465,8,FALSE))),0,IF(AC569="",0,AN569*VLOOKUP(AC569,Resource!$B$2:$AE$465,8,FALSE)))</f>
        <v/>
      </c>
      <c r="AP569" s="620" t="n"/>
      <c r="AQ569" s="286" t="n"/>
      <c r="AR569" s="34">
        <f>AB569</f>
        <v/>
      </c>
      <c r="AS569" s="621">
        <f>IF(ISNA(IF(AI569="",0,AR569*VLOOKUP(AI569,Resource!$B$2:$AE$465,9,FALSE))),0,IF(AI569="",0,AR569*VLOOKUP(AI569,Resource!$B$2:$AE$465,9,FALSE)))</f>
        <v/>
      </c>
      <c r="AT569" s="620" t="n"/>
      <c r="AU569" s="286" t="n"/>
      <c r="AV569" s="620">
        <f>Z569</f>
        <v/>
      </c>
      <c r="AW569" s="72" t="n"/>
      <c r="BA569" s="620" t="n"/>
      <c r="BC569" s="620">
        <f>AO569+AS569</f>
        <v/>
      </c>
      <c r="BD569" s="620">
        <f>BH569-BC569</f>
        <v/>
      </c>
      <c r="BE569" s="479">
        <f>IF(AV569=0,"        --",BD569/BH569)</f>
        <v/>
      </c>
      <c r="BF569" s="620" t="n"/>
      <c r="BG569" s="620" t="n"/>
      <c r="BH569" s="620">
        <f>Z569+BA569+BF569</f>
        <v/>
      </c>
    </row>
    <row r="570" customFormat="1" s="34">
      <c r="A570" s="618" t="n"/>
      <c r="B570" s="619" t="n"/>
      <c r="J570" s="619" t="n"/>
      <c r="U570" s="620" t="n"/>
      <c r="X570" s="620" t="n"/>
      <c r="Y570" s="620" t="n"/>
      <c r="Z570" s="620" t="n"/>
      <c r="AA570" s="34">
        <f>T570*0.2+N570*0+O570*0.3+P570*0.5+Q570*0.6+R570*1+S570*1</f>
        <v/>
      </c>
      <c r="AB570" s="34">
        <f>T570*0.2+N570*0.2+O570*0.3+P570*0.5+Q570*0.6+R570*1+S570*1</f>
        <v/>
      </c>
      <c r="AD570" s="34">
        <f>IF($AC570&gt;0,IF(VLOOKUP($AC570,Resource!$B$2:$AE$460,6,FALSE)&gt;0,VLOOKUP($AC570,Resource!$B$2:$AE$460,6,FALSE),"--INPUT--"),"")</f>
        <v/>
      </c>
      <c r="AE570" s="34">
        <f>IF($AC570&gt;0,IF(VLOOKUP($AC570,Resource!$B$2:$AE$460,25,FALSE)&gt;0,VLOOKUP($AC570,Resource!$B$2:$AE$460,25,FALSE),"--INPUT--"),"")</f>
        <v/>
      </c>
      <c r="AG570" s="619" t="n"/>
      <c r="AH570" s="619" t="n"/>
      <c r="AJ570" s="34">
        <f>IF($AI570&gt;0,IF(VLOOKUP($AI570,Resource!$B$2:$AE$460,6,FALSE)&gt;0,VLOOKUP($AI570,Resource!$B$2:$AE$460,6,FALSE),"--INPUT--"),"")</f>
        <v/>
      </c>
      <c r="AK570" s="34">
        <f>IF($AI570&gt;0,IF(VLOOKUP($AI570,Resource!$B$2:$AE$460,25,FALSE)&gt;0,VLOOKUP($AI570,Resource!$B$2:$AE$460,25,FALSE),"--INPUT--"),"")</f>
        <v/>
      </c>
      <c r="AL570" s="619" t="n"/>
      <c r="AM570" s="619" t="n"/>
      <c r="AN570" s="34">
        <f>AA570</f>
        <v/>
      </c>
      <c r="AO570" s="621">
        <f>IF(ISNA(IF(AC570="",0,AN570*VLOOKUP(AC570,Resource!$B$2:$AE$465,8,FALSE))),0,IF(AC570="",0,AN570*VLOOKUP(AC570,Resource!$B$2:$AE$465,8,FALSE)))</f>
        <v/>
      </c>
      <c r="AP570" s="620" t="n"/>
      <c r="AQ570" s="286" t="n"/>
      <c r="AR570" s="34">
        <f>AB570</f>
        <v/>
      </c>
      <c r="AS570" s="621">
        <f>IF(ISNA(IF(AI570="",0,AR570*VLOOKUP(AI570,Resource!$B$2:$AE$465,9,FALSE))),0,IF(AI570="",0,AR570*VLOOKUP(AI570,Resource!$B$2:$AE$465,9,FALSE)))</f>
        <v/>
      </c>
      <c r="AT570" s="620" t="n"/>
      <c r="AU570" s="286" t="n"/>
      <c r="AV570" s="620">
        <f>Z570</f>
        <v/>
      </c>
      <c r="AW570" s="72" t="n"/>
      <c r="BA570" s="620" t="n"/>
      <c r="BC570" s="620">
        <f>AO570+AS570</f>
        <v/>
      </c>
      <c r="BD570" s="620">
        <f>BH570-BC570</f>
        <v/>
      </c>
      <c r="BE570" s="479">
        <f>IF(AV570=0,"        --",BD570/BH570)</f>
        <v/>
      </c>
      <c r="BF570" s="620" t="n"/>
      <c r="BG570" s="620" t="n"/>
      <c r="BH570" s="620">
        <f>Z570+BA570+BF570</f>
        <v/>
      </c>
    </row>
    <row r="571" customFormat="1" s="34">
      <c r="A571" s="618" t="n"/>
      <c r="B571" s="619" t="n"/>
      <c r="J571" s="619" t="n"/>
      <c r="U571" s="620" t="n"/>
      <c r="X571" s="620" t="n"/>
      <c r="Y571" s="620" t="n"/>
      <c r="Z571" s="620" t="n"/>
      <c r="AA571" s="34">
        <f>T571*0.2+N571*0+O571*0.3+P571*0.5+Q571*0.6+R571*1+S571*1</f>
        <v/>
      </c>
      <c r="AB571" s="34">
        <f>T571*0.2+N571*0.2+O571*0.3+P571*0.5+Q571*0.6+R571*1+S571*1</f>
        <v/>
      </c>
      <c r="AD571" s="34">
        <f>IF($AC571&gt;0,IF(VLOOKUP($AC571,Resource!$B$2:$AE$460,6,FALSE)&gt;0,VLOOKUP($AC571,Resource!$B$2:$AE$460,6,FALSE),"--INPUT--"),"")</f>
        <v/>
      </c>
      <c r="AE571" s="34">
        <f>IF($AC571&gt;0,IF(VLOOKUP($AC571,Resource!$B$2:$AE$460,25,FALSE)&gt;0,VLOOKUP($AC571,Resource!$B$2:$AE$460,25,FALSE),"--INPUT--"),"")</f>
        <v/>
      </c>
      <c r="AG571" s="619" t="n"/>
      <c r="AH571" s="619" t="n"/>
      <c r="AJ571" s="34">
        <f>IF($AI571&gt;0,IF(VLOOKUP($AI571,Resource!$B$2:$AE$460,6,FALSE)&gt;0,VLOOKUP($AI571,Resource!$B$2:$AE$460,6,FALSE),"--INPUT--"),"")</f>
        <v/>
      </c>
      <c r="AK571" s="34">
        <f>IF($AI571&gt;0,IF(VLOOKUP($AI571,Resource!$B$2:$AE$460,25,FALSE)&gt;0,VLOOKUP($AI571,Resource!$B$2:$AE$460,25,FALSE),"--INPUT--"),"")</f>
        <v/>
      </c>
      <c r="AL571" s="619" t="n"/>
      <c r="AM571" s="619" t="n"/>
      <c r="AN571" s="34">
        <f>AA571</f>
        <v/>
      </c>
      <c r="AO571" s="621">
        <f>IF(ISNA(IF(AC571="",0,AN571*VLOOKUP(AC571,Resource!$B$2:$AE$465,8,FALSE))),0,IF(AC571="",0,AN571*VLOOKUP(AC571,Resource!$B$2:$AE$465,8,FALSE)))</f>
        <v/>
      </c>
      <c r="AP571" s="620" t="n"/>
      <c r="AQ571" s="286" t="n"/>
      <c r="AR571" s="34">
        <f>AB571</f>
        <v/>
      </c>
      <c r="AS571" s="621">
        <f>IF(ISNA(IF(AI571="",0,AR571*VLOOKUP(AI571,Resource!$B$2:$AE$465,9,FALSE))),0,IF(AI571="",0,AR571*VLOOKUP(AI571,Resource!$B$2:$AE$465,9,FALSE)))</f>
        <v/>
      </c>
      <c r="AT571" s="620" t="n"/>
      <c r="AU571" s="286" t="n"/>
      <c r="AV571" s="620">
        <f>Z571</f>
        <v/>
      </c>
      <c r="AW571" s="72" t="n"/>
      <c r="BA571" s="620" t="n"/>
      <c r="BC571" s="620">
        <f>AO571+AS571</f>
        <v/>
      </c>
      <c r="BD571" s="620">
        <f>BH571-BC571</f>
        <v/>
      </c>
      <c r="BE571" s="479">
        <f>IF(AV571=0,"        --",BD571/BH571)</f>
        <v/>
      </c>
      <c r="BF571" s="620" t="n"/>
      <c r="BG571" s="620" t="n"/>
      <c r="BH571" s="620">
        <f>Z571+BA571+BF571</f>
        <v/>
      </c>
    </row>
    <row r="572" customFormat="1" s="34">
      <c r="A572" s="618" t="n"/>
      <c r="B572" s="619" t="n"/>
      <c r="J572" s="619" t="n"/>
      <c r="U572" s="620" t="n"/>
      <c r="X572" s="620" t="n"/>
      <c r="Y572" s="620" t="n"/>
      <c r="Z572" s="620" t="n"/>
      <c r="AA572" s="34">
        <f>T572*0.2+N572*0+O572*0.3+P572*0.5+Q572*0.6+R572*1+S572*1</f>
        <v/>
      </c>
      <c r="AB572" s="34">
        <f>T572*0.2+N572*0.2+O572*0.3+P572*0.5+Q572*0.6+R572*1+S572*1</f>
        <v/>
      </c>
      <c r="AD572" s="34">
        <f>IF($AC572&gt;0,IF(VLOOKUP($AC572,Resource!$B$2:$AE$460,6,FALSE)&gt;0,VLOOKUP($AC572,Resource!$B$2:$AE$460,6,FALSE),"--INPUT--"),"")</f>
        <v/>
      </c>
      <c r="AE572" s="34">
        <f>IF($AC572&gt;0,IF(VLOOKUP($AC572,Resource!$B$2:$AE$460,25,FALSE)&gt;0,VLOOKUP($AC572,Resource!$B$2:$AE$460,25,FALSE),"--INPUT--"),"")</f>
        <v/>
      </c>
      <c r="AG572" s="619" t="n"/>
      <c r="AH572" s="619" t="n"/>
      <c r="AJ572" s="34">
        <f>IF($AI572&gt;0,IF(VLOOKUP($AI572,Resource!$B$2:$AE$460,6,FALSE)&gt;0,VLOOKUP($AI572,Resource!$B$2:$AE$460,6,FALSE),"--INPUT--"),"")</f>
        <v/>
      </c>
      <c r="AK572" s="34">
        <f>IF($AI572&gt;0,IF(VLOOKUP($AI572,Resource!$B$2:$AE$460,25,FALSE)&gt;0,VLOOKUP($AI572,Resource!$B$2:$AE$460,25,FALSE),"--INPUT--"),"")</f>
        <v/>
      </c>
      <c r="AL572" s="619" t="n"/>
      <c r="AM572" s="619" t="n"/>
      <c r="AN572" s="34">
        <f>AA572</f>
        <v/>
      </c>
      <c r="AO572" s="621">
        <f>IF(ISNA(IF(AC572="",0,AN572*VLOOKUP(AC572,Resource!$B$2:$AE$465,8,FALSE))),0,IF(AC572="",0,AN572*VLOOKUP(AC572,Resource!$B$2:$AE$465,8,FALSE)))</f>
        <v/>
      </c>
      <c r="AP572" s="620" t="n"/>
      <c r="AQ572" s="286" t="n"/>
      <c r="AR572" s="34">
        <f>AB572</f>
        <v/>
      </c>
      <c r="AS572" s="621">
        <f>IF(ISNA(IF(AI572="",0,AR572*VLOOKUP(AI572,Resource!$B$2:$AE$465,9,FALSE))),0,IF(AI572="",0,AR572*VLOOKUP(AI572,Resource!$B$2:$AE$465,9,FALSE)))</f>
        <v/>
      </c>
      <c r="AT572" s="620" t="n"/>
      <c r="AU572" s="286" t="n"/>
      <c r="AV572" s="620">
        <f>Z572</f>
        <v/>
      </c>
      <c r="AW572" s="72" t="n"/>
      <c r="BA572" s="620" t="n"/>
      <c r="BC572" s="620">
        <f>AO572+AS572</f>
        <v/>
      </c>
      <c r="BD572" s="620">
        <f>BH572-BC572</f>
        <v/>
      </c>
      <c r="BE572" s="479">
        <f>IF(AV572=0,"        --",BD572/BH572)</f>
        <v/>
      </c>
      <c r="BF572" s="620" t="n"/>
      <c r="BG572" s="620" t="n"/>
      <c r="BH572" s="620">
        <f>Z572+BA572+BF572</f>
        <v/>
      </c>
    </row>
    <row r="573" customFormat="1" s="34">
      <c r="A573" s="618" t="n"/>
      <c r="B573" s="619" t="n"/>
      <c r="J573" s="619" t="n"/>
      <c r="U573" s="620" t="n"/>
      <c r="X573" s="620" t="n"/>
      <c r="Y573" s="620" t="n"/>
      <c r="Z573" s="620" t="n"/>
      <c r="AA573" s="34">
        <f>T573*0.2+N573*0+O573*0.3+P573*0.5+Q573*0.6+R573*1+S573*1</f>
        <v/>
      </c>
      <c r="AB573" s="34">
        <f>T573*0.2+N573*0.2+O573*0.3+P573*0.5+Q573*0.6+R573*1+S573*1</f>
        <v/>
      </c>
      <c r="AD573" s="34">
        <f>IF($AC573&gt;0,IF(VLOOKUP($AC573,Resource!$B$2:$AE$460,6,FALSE)&gt;0,VLOOKUP($AC573,Resource!$B$2:$AE$460,6,FALSE),"--INPUT--"),"")</f>
        <v/>
      </c>
      <c r="AE573" s="34">
        <f>IF($AC573&gt;0,IF(VLOOKUP($AC573,Resource!$B$2:$AE$460,25,FALSE)&gt;0,VLOOKUP($AC573,Resource!$B$2:$AE$460,25,FALSE),"--INPUT--"),"")</f>
        <v/>
      </c>
      <c r="AG573" s="619" t="n"/>
      <c r="AH573" s="619" t="n"/>
      <c r="AJ573" s="34">
        <f>IF($AI573&gt;0,IF(VLOOKUP($AI573,Resource!$B$2:$AE$460,6,FALSE)&gt;0,VLOOKUP($AI573,Resource!$B$2:$AE$460,6,FALSE),"--INPUT--"),"")</f>
        <v/>
      </c>
      <c r="AK573" s="34">
        <f>IF($AI573&gt;0,IF(VLOOKUP($AI573,Resource!$B$2:$AE$460,25,FALSE)&gt;0,VLOOKUP($AI573,Resource!$B$2:$AE$460,25,FALSE),"--INPUT--"),"")</f>
        <v/>
      </c>
      <c r="AL573" s="619" t="n"/>
      <c r="AM573" s="619" t="n"/>
      <c r="AN573" s="34">
        <f>AA573</f>
        <v/>
      </c>
      <c r="AO573" s="621">
        <f>IF(ISNA(IF(AC573="",0,AN573*VLOOKUP(AC573,Resource!$B$2:$AE$465,8,FALSE))),0,IF(AC573="",0,AN573*VLOOKUP(AC573,Resource!$B$2:$AE$465,8,FALSE)))</f>
        <v/>
      </c>
      <c r="AP573" s="620" t="n"/>
      <c r="AQ573" s="286" t="n"/>
      <c r="AR573" s="34">
        <f>AB573</f>
        <v/>
      </c>
      <c r="AS573" s="621">
        <f>IF(ISNA(IF(AI573="",0,AR573*VLOOKUP(AI573,Resource!$B$2:$AE$465,9,FALSE))),0,IF(AI573="",0,AR573*VLOOKUP(AI573,Resource!$B$2:$AE$465,9,FALSE)))</f>
        <v/>
      </c>
      <c r="AT573" s="620" t="n"/>
      <c r="AU573" s="286" t="n"/>
      <c r="AV573" s="620">
        <f>Z573</f>
        <v/>
      </c>
      <c r="AW573" s="72" t="n"/>
      <c r="BA573" s="620" t="n"/>
      <c r="BC573" s="620">
        <f>AO573+AS573</f>
        <v/>
      </c>
      <c r="BD573" s="620">
        <f>BH573-BC573</f>
        <v/>
      </c>
      <c r="BE573" s="479">
        <f>IF(AV573=0,"        --",BD573/BH573)</f>
        <v/>
      </c>
      <c r="BF573" s="620" t="n"/>
      <c r="BG573" s="620" t="n"/>
      <c r="BH573" s="620">
        <f>Z573+BA573+BF573</f>
        <v/>
      </c>
    </row>
    <row r="574" customFormat="1" s="34">
      <c r="A574" s="618" t="n"/>
      <c r="B574" s="619" t="n"/>
      <c r="J574" s="619" t="n"/>
      <c r="U574" s="620" t="n"/>
      <c r="X574" s="620" t="n"/>
      <c r="Y574" s="620" t="n"/>
      <c r="Z574" s="620" t="n"/>
      <c r="AA574" s="34">
        <f>T574*0.2+N574*0+O574*0.3+P574*0.5+Q574*0.6+R574*1+S574*1</f>
        <v/>
      </c>
      <c r="AB574" s="34">
        <f>T574*0.2+N574*0.2+O574*0.3+P574*0.5+Q574*0.6+R574*1+S574*1</f>
        <v/>
      </c>
      <c r="AD574" s="34">
        <f>IF($AC574&gt;0,IF(VLOOKUP($AC574,Resource!$B$2:$AE$460,6,FALSE)&gt;0,VLOOKUP($AC574,Resource!$B$2:$AE$460,6,FALSE),"--INPUT--"),"")</f>
        <v/>
      </c>
      <c r="AE574" s="34">
        <f>IF($AC574&gt;0,IF(VLOOKUP($AC574,Resource!$B$2:$AE$460,25,FALSE)&gt;0,VLOOKUP($AC574,Resource!$B$2:$AE$460,25,FALSE),"--INPUT--"),"")</f>
        <v/>
      </c>
      <c r="AG574" s="619" t="n"/>
      <c r="AH574" s="619" t="n"/>
      <c r="AJ574" s="34">
        <f>IF($AI574&gt;0,IF(VLOOKUP($AI574,Resource!$B$2:$AE$460,6,FALSE)&gt;0,VLOOKUP($AI574,Resource!$B$2:$AE$460,6,FALSE),"--INPUT--"),"")</f>
        <v/>
      </c>
      <c r="AK574" s="34">
        <f>IF($AI574&gt;0,IF(VLOOKUP($AI574,Resource!$B$2:$AE$460,25,FALSE)&gt;0,VLOOKUP($AI574,Resource!$B$2:$AE$460,25,FALSE),"--INPUT--"),"")</f>
        <v/>
      </c>
      <c r="AL574" s="619" t="n"/>
      <c r="AM574" s="619" t="n"/>
      <c r="AN574" s="34">
        <f>AA574</f>
        <v/>
      </c>
      <c r="AO574" s="621">
        <f>IF(ISNA(IF(AC574="",0,AN574*VLOOKUP(AC574,Resource!$B$2:$AE$465,8,FALSE))),0,IF(AC574="",0,AN574*VLOOKUP(AC574,Resource!$B$2:$AE$465,8,FALSE)))</f>
        <v/>
      </c>
      <c r="AP574" s="620" t="n"/>
      <c r="AQ574" s="286" t="n"/>
      <c r="AR574" s="34">
        <f>AB574</f>
        <v/>
      </c>
      <c r="AS574" s="621">
        <f>IF(ISNA(IF(AI574="",0,AR574*VLOOKUP(AI574,Resource!$B$2:$AE$465,9,FALSE))),0,IF(AI574="",0,AR574*VLOOKUP(AI574,Resource!$B$2:$AE$465,9,FALSE)))</f>
        <v/>
      </c>
      <c r="AT574" s="620" t="n"/>
      <c r="AU574" s="286" t="n"/>
      <c r="AV574" s="620">
        <f>Z574</f>
        <v/>
      </c>
      <c r="AW574" s="72" t="n"/>
      <c r="BA574" s="620" t="n"/>
      <c r="BC574" s="620">
        <f>AO574+AS574</f>
        <v/>
      </c>
      <c r="BD574" s="620">
        <f>BH574-BC574</f>
        <v/>
      </c>
      <c r="BE574" s="479">
        <f>IF(AV574=0,"        --",BD574/BH574)</f>
        <v/>
      </c>
      <c r="BF574" s="620" t="n"/>
      <c r="BG574" s="620" t="n"/>
      <c r="BH574" s="620">
        <f>Z574+BA574+BF574</f>
        <v/>
      </c>
    </row>
    <row r="575" customFormat="1" s="34">
      <c r="A575" s="618" t="n"/>
      <c r="B575" s="619" t="n"/>
      <c r="J575" s="619" t="n"/>
      <c r="U575" s="620" t="n"/>
      <c r="X575" s="620" t="n"/>
      <c r="Y575" s="620" t="n"/>
      <c r="Z575" s="620" t="n"/>
      <c r="AA575" s="34">
        <f>T575*0.2+N575*0+O575*0.3+P575*0.5+Q575*0.6+R575*1+S575*1</f>
        <v/>
      </c>
      <c r="AB575" s="34">
        <f>T575*0.2+N575*0.2+O575*0.3+P575*0.5+Q575*0.6+R575*1+S575*1</f>
        <v/>
      </c>
      <c r="AD575" s="34">
        <f>IF($AC575&gt;0,IF(VLOOKUP($AC575,Resource!$B$2:$AE$460,6,FALSE)&gt;0,VLOOKUP($AC575,Resource!$B$2:$AE$460,6,FALSE),"--INPUT--"),"")</f>
        <v/>
      </c>
      <c r="AE575" s="34">
        <f>IF($AC575&gt;0,IF(VLOOKUP($AC575,Resource!$B$2:$AE$460,25,FALSE)&gt;0,VLOOKUP($AC575,Resource!$B$2:$AE$460,25,FALSE),"--INPUT--"),"")</f>
        <v/>
      </c>
      <c r="AG575" s="619" t="n"/>
      <c r="AH575" s="619" t="n"/>
      <c r="AJ575" s="34">
        <f>IF($AI575&gt;0,IF(VLOOKUP($AI575,Resource!$B$2:$AE$460,6,FALSE)&gt;0,VLOOKUP($AI575,Resource!$B$2:$AE$460,6,FALSE),"--INPUT--"),"")</f>
        <v/>
      </c>
      <c r="AK575" s="34">
        <f>IF($AI575&gt;0,IF(VLOOKUP($AI575,Resource!$B$2:$AE$460,25,FALSE)&gt;0,VLOOKUP($AI575,Resource!$B$2:$AE$460,25,FALSE),"--INPUT--"),"")</f>
        <v/>
      </c>
      <c r="AL575" s="619" t="n"/>
      <c r="AM575" s="619" t="n"/>
      <c r="AN575" s="34">
        <f>AA575</f>
        <v/>
      </c>
      <c r="AO575" s="621">
        <f>IF(ISNA(IF(AC575="",0,AN575*VLOOKUP(AC575,Resource!$B$2:$AE$465,8,FALSE))),0,IF(AC575="",0,AN575*VLOOKUP(AC575,Resource!$B$2:$AE$465,8,FALSE)))</f>
        <v/>
      </c>
      <c r="AP575" s="620" t="n"/>
      <c r="AQ575" s="286" t="n"/>
      <c r="AR575" s="34">
        <f>AB575</f>
        <v/>
      </c>
      <c r="AS575" s="621">
        <f>IF(ISNA(IF(AI575="",0,AR575*VLOOKUP(AI575,Resource!$B$2:$AE$465,9,FALSE))),0,IF(AI575="",0,AR575*VLOOKUP(AI575,Resource!$B$2:$AE$465,9,FALSE)))</f>
        <v/>
      </c>
      <c r="AT575" s="620" t="n"/>
      <c r="AU575" s="286" t="n"/>
      <c r="AV575" s="620">
        <f>Z575</f>
        <v/>
      </c>
      <c r="AW575" s="72" t="n"/>
      <c r="BA575" s="620" t="n"/>
      <c r="BC575" s="620">
        <f>AO575+AS575</f>
        <v/>
      </c>
      <c r="BD575" s="620">
        <f>BH575-BC575</f>
        <v/>
      </c>
      <c r="BE575" s="479">
        <f>IF(AV575=0,"        --",BD575/BH575)</f>
        <v/>
      </c>
      <c r="BF575" s="620" t="n"/>
      <c r="BG575" s="620" t="n"/>
      <c r="BH575" s="620">
        <f>Z575+BA575+BF575</f>
        <v/>
      </c>
    </row>
    <row r="576" customFormat="1" s="34">
      <c r="A576" s="618" t="n"/>
      <c r="B576" s="619" t="n"/>
      <c r="J576" s="619" t="n"/>
      <c r="U576" s="620" t="n"/>
      <c r="X576" s="620" t="n"/>
      <c r="Y576" s="620" t="n"/>
      <c r="Z576" s="620" t="n"/>
      <c r="AA576" s="34">
        <f>T576*0.2+N576*0+O576*0.3+P576*0.5+Q576*0.6+R576*1+S576*1</f>
        <v/>
      </c>
      <c r="AB576" s="34">
        <f>T576*0.2+N576*0.2+O576*0.3+P576*0.5+Q576*0.6+R576*1+S576*1</f>
        <v/>
      </c>
      <c r="AD576" s="34">
        <f>IF($AC576&gt;0,IF(VLOOKUP($AC576,Resource!$B$2:$AE$460,6,FALSE)&gt;0,VLOOKUP($AC576,Resource!$B$2:$AE$460,6,FALSE),"--INPUT--"),"")</f>
        <v/>
      </c>
      <c r="AE576" s="34">
        <f>IF($AC576&gt;0,IF(VLOOKUP($AC576,Resource!$B$2:$AE$460,25,FALSE)&gt;0,VLOOKUP($AC576,Resource!$B$2:$AE$460,25,FALSE),"--INPUT--"),"")</f>
        <v/>
      </c>
      <c r="AG576" s="619" t="n"/>
      <c r="AH576" s="619" t="n"/>
      <c r="AJ576" s="34">
        <f>IF($AI576&gt;0,IF(VLOOKUP($AI576,Resource!$B$2:$AE$460,6,FALSE)&gt;0,VLOOKUP($AI576,Resource!$B$2:$AE$460,6,FALSE),"--INPUT--"),"")</f>
        <v/>
      </c>
      <c r="AK576" s="34">
        <f>IF($AI576&gt;0,IF(VLOOKUP($AI576,Resource!$B$2:$AE$460,25,FALSE)&gt;0,VLOOKUP($AI576,Resource!$B$2:$AE$460,25,FALSE),"--INPUT--"),"")</f>
        <v/>
      </c>
      <c r="AL576" s="619" t="n"/>
      <c r="AM576" s="619" t="n"/>
      <c r="AN576" s="34">
        <f>AA576</f>
        <v/>
      </c>
      <c r="AO576" s="621">
        <f>IF(ISNA(IF(AC576="",0,AN576*VLOOKUP(AC576,Resource!$B$2:$AE$465,8,FALSE))),0,IF(AC576="",0,AN576*VLOOKUP(AC576,Resource!$B$2:$AE$465,8,FALSE)))</f>
        <v/>
      </c>
      <c r="AP576" s="620" t="n"/>
      <c r="AQ576" s="286" t="n"/>
      <c r="AR576" s="34">
        <f>AB576</f>
        <v/>
      </c>
      <c r="AS576" s="621">
        <f>IF(ISNA(IF(AI576="",0,AR576*VLOOKUP(AI576,Resource!$B$2:$AE$465,9,FALSE))),0,IF(AI576="",0,AR576*VLOOKUP(AI576,Resource!$B$2:$AE$465,9,FALSE)))</f>
        <v/>
      </c>
      <c r="AT576" s="620" t="n"/>
      <c r="AU576" s="286" t="n"/>
      <c r="AV576" s="620">
        <f>Z576</f>
        <v/>
      </c>
      <c r="AW576" s="72" t="n"/>
      <c r="BA576" s="620" t="n"/>
      <c r="BC576" s="620">
        <f>AO576+AS576</f>
        <v/>
      </c>
      <c r="BD576" s="620">
        <f>BH576-BC576</f>
        <v/>
      </c>
      <c r="BE576" s="479">
        <f>IF(AV576=0,"        --",BD576/BH576)</f>
        <v/>
      </c>
      <c r="BF576" s="620" t="n"/>
      <c r="BG576" s="620" t="n"/>
      <c r="BH576" s="620">
        <f>Z576+BA576+BF576</f>
        <v/>
      </c>
    </row>
    <row r="577" customFormat="1" s="34">
      <c r="A577" s="618" t="n"/>
      <c r="B577" s="619" t="n"/>
      <c r="J577" s="619" t="n"/>
      <c r="U577" s="620" t="n"/>
      <c r="X577" s="620" t="n"/>
      <c r="Y577" s="620" t="n"/>
      <c r="Z577" s="620" t="n"/>
      <c r="AA577" s="34">
        <f>T577*0.2+N577*0+O577*0.3+P577*0.5+Q577*0.6+R577*1+S577*1</f>
        <v/>
      </c>
      <c r="AB577" s="34">
        <f>T577*0.2+N577*0.2+O577*0.3+P577*0.5+Q577*0.6+R577*1+S577*1</f>
        <v/>
      </c>
      <c r="AD577" s="34">
        <f>IF($AC577&gt;0,IF(VLOOKUP($AC577,Resource!$B$2:$AE$460,6,FALSE)&gt;0,VLOOKUP($AC577,Resource!$B$2:$AE$460,6,FALSE),"--INPUT--"),"")</f>
        <v/>
      </c>
      <c r="AE577" s="34">
        <f>IF($AC577&gt;0,IF(VLOOKUP($AC577,Resource!$B$2:$AE$460,25,FALSE)&gt;0,VLOOKUP($AC577,Resource!$B$2:$AE$460,25,FALSE),"--INPUT--"),"")</f>
        <v/>
      </c>
      <c r="AG577" s="619" t="n"/>
      <c r="AH577" s="619" t="n"/>
      <c r="AJ577" s="34">
        <f>IF($AI577&gt;0,IF(VLOOKUP($AI577,Resource!$B$2:$AE$460,6,FALSE)&gt;0,VLOOKUP($AI577,Resource!$B$2:$AE$460,6,FALSE),"--INPUT--"),"")</f>
        <v/>
      </c>
      <c r="AK577" s="34">
        <f>IF($AI577&gt;0,IF(VLOOKUP($AI577,Resource!$B$2:$AE$460,25,FALSE)&gt;0,VLOOKUP($AI577,Resource!$B$2:$AE$460,25,FALSE),"--INPUT--"),"")</f>
        <v/>
      </c>
      <c r="AL577" s="619" t="n"/>
      <c r="AM577" s="619" t="n"/>
      <c r="AN577" s="34">
        <f>AA577</f>
        <v/>
      </c>
      <c r="AO577" s="621">
        <f>IF(ISNA(IF(AC577="",0,AN577*VLOOKUP(AC577,Resource!$B$2:$AE$465,8,FALSE))),0,IF(AC577="",0,AN577*VLOOKUP(AC577,Resource!$B$2:$AE$465,8,FALSE)))</f>
        <v/>
      </c>
      <c r="AP577" s="620" t="n"/>
      <c r="AQ577" s="286" t="n"/>
      <c r="AR577" s="34">
        <f>AB577</f>
        <v/>
      </c>
      <c r="AS577" s="621">
        <f>IF(ISNA(IF(AI577="",0,AR577*VLOOKUP(AI577,Resource!$B$2:$AE$465,9,FALSE))),0,IF(AI577="",0,AR577*VLOOKUP(AI577,Resource!$B$2:$AE$465,9,FALSE)))</f>
        <v/>
      </c>
      <c r="AT577" s="620" t="n"/>
      <c r="AU577" s="286" t="n"/>
      <c r="AV577" s="620">
        <f>Z577</f>
        <v/>
      </c>
      <c r="AW577" s="72" t="n"/>
      <c r="BA577" s="620" t="n"/>
      <c r="BC577" s="620">
        <f>AO577+AS577</f>
        <v/>
      </c>
      <c r="BD577" s="620">
        <f>BH577-BC577</f>
        <v/>
      </c>
      <c r="BE577" s="479">
        <f>IF(AV577=0,"        --",BD577/BH577)</f>
        <v/>
      </c>
      <c r="BF577" s="620" t="n"/>
      <c r="BG577" s="620" t="n"/>
      <c r="BH577" s="620">
        <f>Z577+BA577+BF577</f>
        <v/>
      </c>
    </row>
    <row r="578" customFormat="1" s="34">
      <c r="A578" s="618" t="n"/>
      <c r="B578" s="619" t="n"/>
      <c r="J578" s="619" t="n"/>
      <c r="U578" s="620" t="n"/>
      <c r="X578" s="620" t="n"/>
      <c r="Y578" s="620" t="n"/>
      <c r="Z578" s="620" t="n"/>
      <c r="AA578" s="34">
        <f>T578*0.2+N578*0+O578*0.3+P578*0.5+Q578*0.6+R578*1+S578*1</f>
        <v/>
      </c>
      <c r="AB578" s="34">
        <f>T578*0.2+N578*0.2+O578*0.3+P578*0.5+Q578*0.6+R578*1+S578*1</f>
        <v/>
      </c>
      <c r="AD578" s="34">
        <f>IF($AC578&gt;0,IF(VLOOKUP($AC578,Resource!$B$2:$AE$460,6,FALSE)&gt;0,VLOOKUP($AC578,Resource!$B$2:$AE$460,6,FALSE),"--INPUT--"),"")</f>
        <v/>
      </c>
      <c r="AE578" s="34">
        <f>IF($AC578&gt;0,IF(VLOOKUP($AC578,Resource!$B$2:$AE$460,25,FALSE)&gt;0,VLOOKUP($AC578,Resource!$B$2:$AE$460,25,FALSE),"--INPUT--"),"")</f>
        <v/>
      </c>
      <c r="AG578" s="619" t="n"/>
      <c r="AH578" s="619" t="n"/>
      <c r="AJ578" s="34">
        <f>IF($AI578&gt;0,IF(VLOOKUP($AI578,Resource!$B$2:$AE$460,6,FALSE)&gt;0,VLOOKUP($AI578,Resource!$B$2:$AE$460,6,FALSE),"--INPUT--"),"")</f>
        <v/>
      </c>
      <c r="AK578" s="34">
        <f>IF($AI578&gt;0,IF(VLOOKUP($AI578,Resource!$B$2:$AE$460,25,FALSE)&gt;0,VLOOKUP($AI578,Resource!$B$2:$AE$460,25,FALSE),"--INPUT--"),"")</f>
        <v/>
      </c>
      <c r="AL578" s="619" t="n"/>
      <c r="AM578" s="619" t="n"/>
      <c r="AN578" s="34">
        <f>AA578</f>
        <v/>
      </c>
      <c r="AO578" s="621">
        <f>IF(ISNA(IF(AC578="",0,AN578*VLOOKUP(AC578,Resource!$B$2:$AE$465,8,FALSE))),0,IF(AC578="",0,AN578*VLOOKUP(AC578,Resource!$B$2:$AE$465,8,FALSE)))</f>
        <v/>
      </c>
      <c r="AP578" s="620" t="n"/>
      <c r="AQ578" s="286" t="n"/>
      <c r="AR578" s="34">
        <f>AB578</f>
        <v/>
      </c>
      <c r="AS578" s="621">
        <f>IF(ISNA(IF(AI578="",0,AR578*VLOOKUP(AI578,Resource!$B$2:$AE$465,9,FALSE))),0,IF(AI578="",0,AR578*VLOOKUP(AI578,Resource!$B$2:$AE$465,9,FALSE)))</f>
        <v/>
      </c>
      <c r="AT578" s="620" t="n"/>
      <c r="AU578" s="286" t="n"/>
      <c r="AV578" s="620">
        <f>Z578</f>
        <v/>
      </c>
      <c r="AW578" s="72" t="n"/>
      <c r="BA578" s="620" t="n"/>
      <c r="BC578" s="620">
        <f>AO578+AS578</f>
        <v/>
      </c>
      <c r="BD578" s="620">
        <f>BH578-BC578</f>
        <v/>
      </c>
      <c r="BE578" s="479">
        <f>IF(AV578=0,"        --",BD578/BH578)</f>
        <v/>
      </c>
      <c r="BF578" s="620" t="n"/>
      <c r="BG578" s="620" t="n"/>
      <c r="BH578" s="620">
        <f>Z578+BA578+BF578</f>
        <v/>
      </c>
    </row>
    <row r="579" customFormat="1" s="34">
      <c r="A579" s="618" t="n"/>
      <c r="B579" s="619" t="n"/>
      <c r="J579" s="619" t="n"/>
      <c r="U579" s="620" t="n"/>
      <c r="X579" s="620" t="n"/>
      <c r="Y579" s="620" t="n"/>
      <c r="Z579" s="620" t="n"/>
      <c r="AA579" s="34">
        <f>T579*0.2+N579*0+O579*0.3+P579*0.5+Q579*0.6+R579*1+S579*1</f>
        <v/>
      </c>
      <c r="AB579" s="34">
        <f>T579*0.2+N579*0.2+O579*0.3+P579*0.5+Q579*0.6+R579*1+S579*1</f>
        <v/>
      </c>
      <c r="AD579" s="34">
        <f>IF($AC579&gt;0,IF(VLOOKUP($AC579,Resource!$B$2:$AE$460,6,FALSE)&gt;0,VLOOKUP($AC579,Resource!$B$2:$AE$460,6,FALSE),"--INPUT--"),"")</f>
        <v/>
      </c>
      <c r="AE579" s="34">
        <f>IF($AC579&gt;0,IF(VLOOKUP($AC579,Resource!$B$2:$AE$460,25,FALSE)&gt;0,VLOOKUP($AC579,Resource!$B$2:$AE$460,25,FALSE),"--INPUT--"),"")</f>
        <v/>
      </c>
      <c r="AG579" s="619" t="n"/>
      <c r="AH579" s="619" t="n"/>
      <c r="AJ579" s="34">
        <f>IF($AI579&gt;0,IF(VLOOKUP($AI579,Resource!$B$2:$AE$460,6,FALSE)&gt;0,VLOOKUP($AI579,Resource!$B$2:$AE$460,6,FALSE),"--INPUT--"),"")</f>
        <v/>
      </c>
      <c r="AK579" s="34">
        <f>IF($AI579&gt;0,IF(VLOOKUP($AI579,Resource!$B$2:$AE$460,25,FALSE)&gt;0,VLOOKUP($AI579,Resource!$B$2:$AE$460,25,FALSE),"--INPUT--"),"")</f>
        <v/>
      </c>
      <c r="AL579" s="619" t="n"/>
      <c r="AM579" s="619" t="n"/>
      <c r="AN579" s="34">
        <f>AA579</f>
        <v/>
      </c>
      <c r="AO579" s="621">
        <f>IF(ISNA(IF(AC579="",0,AN579*VLOOKUP(AC579,Resource!$B$2:$AE$465,8,FALSE))),0,IF(AC579="",0,AN579*VLOOKUP(AC579,Resource!$B$2:$AE$465,8,FALSE)))</f>
        <v/>
      </c>
      <c r="AP579" s="620" t="n"/>
      <c r="AQ579" s="286" t="n"/>
      <c r="AR579" s="34">
        <f>AB579</f>
        <v/>
      </c>
      <c r="AS579" s="621">
        <f>IF(ISNA(IF(AI579="",0,AR579*VLOOKUP(AI579,Resource!$B$2:$AE$465,9,FALSE))),0,IF(AI579="",0,AR579*VLOOKUP(AI579,Resource!$B$2:$AE$465,9,FALSE)))</f>
        <v/>
      </c>
      <c r="AT579" s="620" t="n"/>
      <c r="AU579" s="286" t="n"/>
      <c r="AV579" s="620">
        <f>Z579</f>
        <v/>
      </c>
      <c r="AW579" s="72" t="n"/>
      <c r="BA579" s="620" t="n"/>
      <c r="BC579" s="620">
        <f>AO579+AS579</f>
        <v/>
      </c>
      <c r="BD579" s="620">
        <f>BH579-BC579</f>
        <v/>
      </c>
      <c r="BE579" s="479">
        <f>IF(AV579=0,"        --",BD579/BH579)</f>
        <v/>
      </c>
      <c r="BF579" s="620" t="n"/>
      <c r="BG579" s="620" t="n"/>
      <c r="BH579" s="620">
        <f>Z579+BA579+BF579</f>
        <v/>
      </c>
    </row>
    <row r="580" customFormat="1" s="34">
      <c r="A580" s="618" t="n"/>
      <c r="B580" s="619" t="n"/>
      <c r="J580" s="619" t="n"/>
      <c r="U580" s="620" t="n"/>
      <c r="X580" s="620" t="n"/>
      <c r="Y580" s="620" t="n"/>
      <c r="Z580" s="620" t="n"/>
      <c r="AA580" s="34">
        <f>T580*0.2+N580*0+O580*0.3+P580*0.5+Q580*0.6+R580*1+S580*1</f>
        <v/>
      </c>
      <c r="AB580" s="34">
        <f>T580*0.2+N580*0.2+O580*0.3+P580*0.5+Q580*0.6+R580*1+S580*1</f>
        <v/>
      </c>
      <c r="AD580" s="34">
        <f>IF($AC580&gt;0,IF(VLOOKUP($AC580,Resource!$B$2:$AE$460,6,FALSE)&gt;0,VLOOKUP($AC580,Resource!$B$2:$AE$460,6,FALSE),"--INPUT--"),"")</f>
        <v/>
      </c>
      <c r="AE580" s="34">
        <f>IF($AC580&gt;0,IF(VLOOKUP($AC580,Resource!$B$2:$AE$460,25,FALSE)&gt;0,VLOOKUP($AC580,Resource!$B$2:$AE$460,25,FALSE),"--INPUT--"),"")</f>
        <v/>
      </c>
      <c r="AG580" s="619" t="n"/>
      <c r="AH580" s="619" t="n"/>
      <c r="AJ580" s="34">
        <f>IF($AI580&gt;0,IF(VLOOKUP($AI580,Resource!$B$2:$AE$460,6,FALSE)&gt;0,VLOOKUP($AI580,Resource!$B$2:$AE$460,6,FALSE),"--INPUT--"),"")</f>
        <v/>
      </c>
      <c r="AK580" s="34">
        <f>IF($AI580&gt;0,IF(VLOOKUP($AI580,Resource!$B$2:$AE$460,25,FALSE)&gt;0,VLOOKUP($AI580,Resource!$B$2:$AE$460,25,FALSE),"--INPUT--"),"")</f>
        <v/>
      </c>
      <c r="AL580" s="619" t="n"/>
      <c r="AM580" s="619" t="n"/>
      <c r="AN580" s="34">
        <f>AA580</f>
        <v/>
      </c>
      <c r="AO580" s="621">
        <f>IF(ISNA(IF(AC580="",0,AN580*VLOOKUP(AC580,Resource!$B$2:$AE$465,8,FALSE))),0,IF(AC580="",0,AN580*VLOOKUP(AC580,Resource!$B$2:$AE$465,8,FALSE)))</f>
        <v/>
      </c>
      <c r="AP580" s="620" t="n"/>
      <c r="AQ580" s="286" t="n"/>
      <c r="AR580" s="34">
        <f>AB580</f>
        <v/>
      </c>
      <c r="AS580" s="621">
        <f>IF(ISNA(IF(AI580="",0,AR580*VLOOKUP(AI580,Resource!$B$2:$AE$465,9,FALSE))),0,IF(AI580="",0,AR580*VLOOKUP(AI580,Resource!$B$2:$AE$465,9,FALSE)))</f>
        <v/>
      </c>
      <c r="AT580" s="620" t="n"/>
      <c r="AU580" s="286" t="n"/>
      <c r="AV580" s="620">
        <f>Z580</f>
        <v/>
      </c>
      <c r="AW580" s="72" t="n"/>
      <c r="BA580" s="620" t="n"/>
      <c r="BC580" s="620">
        <f>AO580+AS580</f>
        <v/>
      </c>
      <c r="BD580" s="620">
        <f>BH580-BC580</f>
        <v/>
      </c>
      <c r="BE580" s="479">
        <f>IF(AV580=0,"        --",BD580/BH580)</f>
        <v/>
      </c>
      <c r="BF580" s="620" t="n"/>
      <c r="BG580" s="620" t="n"/>
      <c r="BH580" s="620">
        <f>Z580+BA580+BF580</f>
        <v/>
      </c>
    </row>
    <row r="581" customFormat="1" s="34">
      <c r="A581" s="618" t="n"/>
      <c r="B581" s="619" t="n"/>
      <c r="J581" s="619" t="n"/>
      <c r="U581" s="620" t="n"/>
      <c r="X581" s="620" t="n"/>
      <c r="Y581" s="620" t="n"/>
      <c r="Z581" s="620" t="n"/>
      <c r="AA581" s="34">
        <f>T581*0.2+N581*0+O581*0.3+P581*0.5+Q581*0.6+R581*1+S581*1</f>
        <v/>
      </c>
      <c r="AB581" s="34">
        <f>T581*0.2+N581*0.2+O581*0.3+P581*0.5+Q581*0.6+R581*1+S581*1</f>
        <v/>
      </c>
      <c r="AD581" s="34">
        <f>IF($AC581&gt;0,IF(VLOOKUP($AC581,Resource!$B$2:$AE$460,6,FALSE)&gt;0,VLOOKUP($AC581,Resource!$B$2:$AE$460,6,FALSE),"--INPUT--"),"")</f>
        <v/>
      </c>
      <c r="AE581" s="34">
        <f>IF($AC581&gt;0,IF(VLOOKUP($AC581,Resource!$B$2:$AE$460,25,FALSE)&gt;0,VLOOKUP($AC581,Resource!$B$2:$AE$460,25,FALSE),"--INPUT--"),"")</f>
        <v/>
      </c>
      <c r="AG581" s="619" t="n"/>
      <c r="AH581" s="619" t="n"/>
      <c r="AJ581" s="34">
        <f>IF($AI581&gt;0,IF(VLOOKUP($AI581,Resource!$B$2:$AE$460,6,FALSE)&gt;0,VLOOKUP($AI581,Resource!$B$2:$AE$460,6,FALSE),"--INPUT--"),"")</f>
        <v/>
      </c>
      <c r="AK581" s="34">
        <f>IF($AI581&gt;0,IF(VLOOKUP($AI581,Resource!$B$2:$AE$460,25,FALSE)&gt;0,VLOOKUP($AI581,Resource!$B$2:$AE$460,25,FALSE),"--INPUT--"),"")</f>
        <v/>
      </c>
      <c r="AL581" s="619" t="n"/>
      <c r="AM581" s="619" t="n"/>
      <c r="AN581" s="34">
        <f>AA581</f>
        <v/>
      </c>
      <c r="AO581" s="621">
        <f>IF(ISNA(IF(AC581="",0,AN581*VLOOKUP(AC581,Resource!$B$2:$AE$465,8,FALSE))),0,IF(AC581="",0,AN581*VLOOKUP(AC581,Resource!$B$2:$AE$465,8,FALSE)))</f>
        <v/>
      </c>
      <c r="AP581" s="620" t="n"/>
      <c r="AQ581" s="286" t="n"/>
      <c r="AR581" s="34">
        <f>AB581</f>
        <v/>
      </c>
      <c r="AS581" s="621">
        <f>IF(ISNA(IF(AI581="",0,AR581*VLOOKUP(AI581,Resource!$B$2:$AE$465,9,FALSE))),0,IF(AI581="",0,AR581*VLOOKUP(AI581,Resource!$B$2:$AE$465,9,FALSE)))</f>
        <v/>
      </c>
      <c r="AT581" s="620" t="n"/>
      <c r="AU581" s="286" t="n"/>
      <c r="AV581" s="620">
        <f>Z581</f>
        <v/>
      </c>
      <c r="AW581" s="72" t="n"/>
      <c r="BA581" s="620" t="n"/>
      <c r="BC581" s="620">
        <f>AO581+AS581</f>
        <v/>
      </c>
      <c r="BD581" s="620">
        <f>BH581-BC581</f>
        <v/>
      </c>
      <c r="BE581" s="479">
        <f>IF(AV581=0,"        --",BD581/BH581)</f>
        <v/>
      </c>
      <c r="BF581" s="620" t="n"/>
      <c r="BG581" s="620" t="n"/>
      <c r="BH581" s="620">
        <f>Z581+BA581+BF581</f>
        <v/>
      </c>
    </row>
    <row r="582" customFormat="1" s="34">
      <c r="A582" s="618" t="n"/>
      <c r="B582" s="619" t="n"/>
      <c r="J582" s="619" t="n"/>
      <c r="U582" s="620" t="n"/>
      <c r="X582" s="620" t="n"/>
      <c r="Y582" s="620" t="n"/>
      <c r="Z582" s="620" t="n"/>
      <c r="AA582" s="34">
        <f>T582*0.2+N582*0+O582*0.3+P582*0.5+Q582*0.6+R582*1+S582*1</f>
        <v/>
      </c>
      <c r="AB582" s="34">
        <f>T582*0.2+N582*0.2+O582*0.3+P582*0.5+Q582*0.6+R582*1+S582*1</f>
        <v/>
      </c>
      <c r="AD582" s="34">
        <f>IF($AC582&gt;0,IF(VLOOKUP($AC582,Resource!$B$2:$AE$460,6,FALSE)&gt;0,VLOOKUP($AC582,Resource!$B$2:$AE$460,6,FALSE),"--INPUT--"),"")</f>
        <v/>
      </c>
      <c r="AE582" s="34">
        <f>IF($AC582&gt;0,IF(VLOOKUP($AC582,Resource!$B$2:$AE$460,25,FALSE)&gt;0,VLOOKUP($AC582,Resource!$B$2:$AE$460,25,FALSE),"--INPUT--"),"")</f>
        <v/>
      </c>
      <c r="AG582" s="619" t="n"/>
      <c r="AH582" s="619" t="n"/>
      <c r="AJ582" s="34">
        <f>IF($AI582&gt;0,IF(VLOOKUP($AI582,Resource!$B$2:$AE$460,6,FALSE)&gt;0,VLOOKUP($AI582,Resource!$B$2:$AE$460,6,FALSE),"--INPUT--"),"")</f>
        <v/>
      </c>
      <c r="AK582" s="34">
        <f>IF($AI582&gt;0,IF(VLOOKUP($AI582,Resource!$B$2:$AE$460,25,FALSE)&gt;0,VLOOKUP($AI582,Resource!$B$2:$AE$460,25,FALSE),"--INPUT--"),"")</f>
        <v/>
      </c>
      <c r="AL582" s="619" t="n"/>
      <c r="AM582" s="619" t="n"/>
      <c r="AN582" s="34">
        <f>AA582</f>
        <v/>
      </c>
      <c r="AO582" s="621">
        <f>IF(ISNA(IF(AC582="",0,AN582*VLOOKUP(AC582,Resource!$B$2:$AE$465,8,FALSE))),0,IF(AC582="",0,AN582*VLOOKUP(AC582,Resource!$B$2:$AE$465,8,FALSE)))</f>
        <v/>
      </c>
      <c r="AP582" s="620" t="n"/>
      <c r="AQ582" s="286" t="n"/>
      <c r="AR582" s="34">
        <f>AB582</f>
        <v/>
      </c>
      <c r="AS582" s="621">
        <f>IF(ISNA(IF(AI582="",0,AR582*VLOOKUP(AI582,Resource!$B$2:$AE$465,9,FALSE))),0,IF(AI582="",0,AR582*VLOOKUP(AI582,Resource!$B$2:$AE$465,9,FALSE)))</f>
        <v/>
      </c>
      <c r="AT582" s="620" t="n"/>
      <c r="AU582" s="286" t="n"/>
      <c r="AV582" s="620">
        <f>Z582</f>
        <v/>
      </c>
      <c r="AW582" s="72" t="n"/>
      <c r="BA582" s="620" t="n"/>
      <c r="BC582" s="620">
        <f>AO582+AS582</f>
        <v/>
      </c>
      <c r="BD582" s="620">
        <f>BH582-BC582</f>
        <v/>
      </c>
      <c r="BE582" s="479">
        <f>IF(AV582=0,"        --",BD582/BH582)</f>
        <v/>
      </c>
      <c r="BF582" s="620" t="n"/>
      <c r="BG582" s="620" t="n"/>
      <c r="BH582" s="620">
        <f>Z582+BA582+BF582</f>
        <v/>
      </c>
    </row>
    <row r="583" customFormat="1" s="34">
      <c r="A583" s="618" t="n"/>
      <c r="B583" s="619" t="n"/>
      <c r="J583" s="619" t="n"/>
      <c r="U583" s="620" t="n"/>
      <c r="X583" s="620" t="n"/>
      <c r="Y583" s="620" t="n"/>
      <c r="Z583" s="620" t="n"/>
      <c r="AA583" s="34">
        <f>T583*0.2+N583*0+O583*0.3+P583*0.5+Q583*0.6+R583*1+S583*1</f>
        <v/>
      </c>
      <c r="AB583" s="34">
        <f>T583*0.2+N583*0.2+O583*0.3+P583*0.5+Q583*0.6+R583*1+S583*1</f>
        <v/>
      </c>
      <c r="AD583" s="34">
        <f>IF($AC583&gt;0,IF(VLOOKUP($AC583,Resource!$B$2:$AE$460,6,FALSE)&gt;0,VLOOKUP($AC583,Resource!$B$2:$AE$460,6,FALSE),"--INPUT--"),"")</f>
        <v/>
      </c>
      <c r="AE583" s="34">
        <f>IF($AC583&gt;0,IF(VLOOKUP($AC583,Resource!$B$2:$AE$460,25,FALSE)&gt;0,VLOOKUP($AC583,Resource!$B$2:$AE$460,25,FALSE),"--INPUT--"),"")</f>
        <v/>
      </c>
      <c r="AG583" s="619" t="n"/>
      <c r="AH583" s="619" t="n"/>
      <c r="AJ583" s="34">
        <f>IF($AI583&gt;0,IF(VLOOKUP($AI583,Resource!$B$2:$AE$460,6,FALSE)&gt;0,VLOOKUP($AI583,Resource!$B$2:$AE$460,6,FALSE),"--INPUT--"),"")</f>
        <v/>
      </c>
      <c r="AK583" s="34">
        <f>IF($AI583&gt;0,IF(VLOOKUP($AI583,Resource!$B$2:$AE$460,25,FALSE)&gt;0,VLOOKUP($AI583,Resource!$B$2:$AE$460,25,FALSE),"--INPUT--"),"")</f>
        <v/>
      </c>
      <c r="AL583" s="619" t="n"/>
      <c r="AM583" s="619" t="n"/>
      <c r="AN583" s="34">
        <f>AA583</f>
        <v/>
      </c>
      <c r="AO583" s="621">
        <f>IF(ISNA(IF(AC583="",0,AN583*VLOOKUP(AC583,Resource!$B$2:$AE$465,8,FALSE))),0,IF(AC583="",0,AN583*VLOOKUP(AC583,Resource!$B$2:$AE$465,8,FALSE)))</f>
        <v/>
      </c>
      <c r="AP583" s="620" t="n"/>
      <c r="AQ583" s="286" t="n"/>
      <c r="AR583" s="34">
        <f>AB583</f>
        <v/>
      </c>
      <c r="AS583" s="621">
        <f>IF(ISNA(IF(AI583="",0,AR583*VLOOKUP(AI583,Resource!$B$2:$AE$465,9,FALSE))),0,IF(AI583="",0,AR583*VLOOKUP(AI583,Resource!$B$2:$AE$465,9,FALSE)))</f>
        <v/>
      </c>
      <c r="AT583" s="620" t="n"/>
      <c r="AU583" s="286" t="n"/>
      <c r="AV583" s="620">
        <f>Z583</f>
        <v/>
      </c>
      <c r="AW583" s="72" t="n"/>
      <c r="BA583" s="620" t="n"/>
      <c r="BC583" s="620">
        <f>AO583+AS583</f>
        <v/>
      </c>
      <c r="BD583" s="620">
        <f>BH583-BC583</f>
        <v/>
      </c>
      <c r="BE583" s="479">
        <f>IF(AV583=0,"        --",BD583/BH583)</f>
        <v/>
      </c>
      <c r="BF583" s="620" t="n"/>
      <c r="BG583" s="620" t="n"/>
      <c r="BH583" s="620">
        <f>Z583+BA583+BF583</f>
        <v/>
      </c>
    </row>
    <row r="584" customFormat="1" s="34">
      <c r="A584" s="618" t="n"/>
      <c r="B584" s="619" t="n"/>
      <c r="J584" s="619" t="n"/>
      <c r="U584" s="620" t="n"/>
      <c r="X584" s="620" t="n"/>
      <c r="Y584" s="620" t="n"/>
      <c r="Z584" s="620" t="n"/>
      <c r="AA584" s="34">
        <f>T584*0.2+N584*0+O584*0.3+P584*0.5+Q584*0.6+R584*1+S584*1</f>
        <v/>
      </c>
      <c r="AB584" s="34">
        <f>T584*0.2+N584*0.2+O584*0.3+P584*0.5+Q584*0.6+R584*1+S584*1</f>
        <v/>
      </c>
      <c r="AD584" s="34">
        <f>IF($AC584&gt;0,IF(VLOOKUP($AC584,Resource!$B$2:$AE$460,6,FALSE)&gt;0,VLOOKUP($AC584,Resource!$B$2:$AE$460,6,FALSE),"--INPUT--"),"")</f>
        <v/>
      </c>
      <c r="AE584" s="34">
        <f>IF($AC584&gt;0,IF(VLOOKUP($AC584,Resource!$B$2:$AE$460,25,FALSE)&gt;0,VLOOKUP($AC584,Resource!$B$2:$AE$460,25,FALSE),"--INPUT--"),"")</f>
        <v/>
      </c>
      <c r="AG584" s="619" t="n"/>
      <c r="AH584" s="619" t="n"/>
      <c r="AJ584" s="34">
        <f>IF($AI584&gt;0,IF(VLOOKUP($AI584,Resource!$B$2:$AE$460,6,FALSE)&gt;0,VLOOKUP($AI584,Resource!$B$2:$AE$460,6,FALSE),"--INPUT--"),"")</f>
        <v/>
      </c>
      <c r="AK584" s="34">
        <f>IF($AI584&gt;0,IF(VLOOKUP($AI584,Resource!$B$2:$AE$460,25,FALSE)&gt;0,VLOOKUP($AI584,Resource!$B$2:$AE$460,25,FALSE),"--INPUT--"),"")</f>
        <v/>
      </c>
      <c r="AL584" s="619" t="n"/>
      <c r="AM584" s="619" t="n"/>
      <c r="AN584" s="34">
        <f>AA584</f>
        <v/>
      </c>
      <c r="AO584" s="621">
        <f>IF(ISNA(IF(AC584="",0,AN584*VLOOKUP(AC584,Resource!$B$2:$AE$465,8,FALSE))),0,IF(AC584="",0,AN584*VLOOKUP(AC584,Resource!$B$2:$AE$465,8,FALSE)))</f>
        <v/>
      </c>
      <c r="AP584" s="620" t="n"/>
      <c r="AQ584" s="286" t="n"/>
      <c r="AR584" s="34">
        <f>AB584</f>
        <v/>
      </c>
      <c r="AS584" s="621">
        <f>IF(ISNA(IF(AI584="",0,AR584*VLOOKUP(AI584,Resource!$B$2:$AE$465,9,FALSE))),0,IF(AI584="",0,AR584*VLOOKUP(AI584,Resource!$B$2:$AE$465,9,FALSE)))</f>
        <v/>
      </c>
      <c r="AT584" s="620" t="n"/>
      <c r="AU584" s="286" t="n"/>
      <c r="AV584" s="620">
        <f>Z584</f>
        <v/>
      </c>
      <c r="AW584" s="72" t="n"/>
      <c r="BA584" s="620" t="n"/>
      <c r="BC584" s="620">
        <f>AO584+AS584</f>
        <v/>
      </c>
      <c r="BD584" s="620">
        <f>BH584-BC584</f>
        <v/>
      </c>
      <c r="BE584" s="479">
        <f>IF(AV584=0,"        --",BD584/BH584)</f>
        <v/>
      </c>
      <c r="BF584" s="620" t="n"/>
      <c r="BG584" s="620" t="n"/>
      <c r="BH584" s="620">
        <f>Z584+BA584+BF584</f>
        <v/>
      </c>
    </row>
    <row r="585" customFormat="1" s="34">
      <c r="A585" s="618" t="n"/>
      <c r="B585" s="619" t="n"/>
      <c r="J585" s="619" t="n"/>
      <c r="U585" s="620" t="n"/>
      <c r="X585" s="620" t="n"/>
      <c r="Y585" s="620" t="n"/>
      <c r="Z585" s="620" t="n"/>
      <c r="AA585" s="34">
        <f>T585*0.2+N585*0+O585*0.3+P585*0.5+Q585*0.6+R585*1+S585*1</f>
        <v/>
      </c>
      <c r="AB585" s="34">
        <f>T585*0.2+N585*0.2+O585*0.3+P585*0.5+Q585*0.6+R585*1+S585*1</f>
        <v/>
      </c>
      <c r="AD585" s="34">
        <f>IF($AC585&gt;0,IF(VLOOKUP($AC585,Resource!$B$2:$AE$460,6,FALSE)&gt;0,VLOOKUP($AC585,Resource!$B$2:$AE$460,6,FALSE),"--INPUT--"),"")</f>
        <v/>
      </c>
      <c r="AE585" s="34">
        <f>IF($AC585&gt;0,IF(VLOOKUP($AC585,Resource!$B$2:$AE$460,25,FALSE)&gt;0,VLOOKUP($AC585,Resource!$B$2:$AE$460,25,FALSE),"--INPUT--"),"")</f>
        <v/>
      </c>
      <c r="AG585" s="619" t="n"/>
      <c r="AH585" s="619" t="n"/>
      <c r="AJ585" s="34">
        <f>IF($AI585&gt;0,IF(VLOOKUP($AI585,Resource!$B$2:$AE$460,6,FALSE)&gt;0,VLOOKUP($AI585,Resource!$B$2:$AE$460,6,FALSE),"--INPUT--"),"")</f>
        <v/>
      </c>
      <c r="AK585" s="34">
        <f>IF($AI585&gt;0,IF(VLOOKUP($AI585,Resource!$B$2:$AE$460,25,FALSE)&gt;0,VLOOKUP($AI585,Resource!$B$2:$AE$460,25,FALSE),"--INPUT--"),"")</f>
        <v/>
      </c>
      <c r="AL585" s="619" t="n"/>
      <c r="AM585" s="619" t="n"/>
      <c r="AN585" s="34">
        <f>AA585</f>
        <v/>
      </c>
      <c r="AO585" s="621">
        <f>IF(ISNA(IF(AC585="",0,AN585*VLOOKUP(AC585,Resource!$B$2:$AE$465,8,FALSE))),0,IF(AC585="",0,AN585*VLOOKUP(AC585,Resource!$B$2:$AE$465,8,FALSE)))</f>
        <v/>
      </c>
      <c r="AP585" s="620" t="n"/>
      <c r="AQ585" s="286" t="n"/>
      <c r="AR585" s="34">
        <f>AB585</f>
        <v/>
      </c>
      <c r="AS585" s="621">
        <f>IF(ISNA(IF(AI585="",0,AR585*VLOOKUP(AI585,Resource!$B$2:$AE$465,9,FALSE))),0,IF(AI585="",0,AR585*VLOOKUP(AI585,Resource!$B$2:$AE$465,9,FALSE)))</f>
        <v/>
      </c>
      <c r="AT585" s="620" t="n"/>
      <c r="AU585" s="286" t="n"/>
      <c r="AV585" s="620">
        <f>Z585</f>
        <v/>
      </c>
      <c r="AW585" s="72" t="n"/>
      <c r="BA585" s="620" t="n"/>
      <c r="BC585" s="620">
        <f>AO585+AS585</f>
        <v/>
      </c>
      <c r="BD585" s="620">
        <f>BH585-BC585</f>
        <v/>
      </c>
      <c r="BE585" s="479">
        <f>IF(AV585=0,"        --",BD585/BH585)</f>
        <v/>
      </c>
      <c r="BF585" s="620" t="n"/>
      <c r="BG585" s="620" t="n"/>
      <c r="BH585" s="620">
        <f>Z585+BA585+BF585</f>
        <v/>
      </c>
    </row>
    <row r="586" customFormat="1" s="34">
      <c r="A586" s="618" t="n"/>
      <c r="B586" s="619" t="n"/>
      <c r="J586" s="619" t="n"/>
      <c r="U586" s="620" t="n"/>
      <c r="X586" s="620" t="n"/>
      <c r="Y586" s="620" t="n"/>
      <c r="Z586" s="620" t="n"/>
      <c r="AA586" s="34">
        <f>T586*0.2+N586*0+O586*0.3+P586*0.5+Q586*0.6+R586*1+S586*1</f>
        <v/>
      </c>
      <c r="AB586" s="34">
        <f>T586*0.2+N586*0.2+O586*0.3+P586*0.5+Q586*0.6+R586*1+S586*1</f>
        <v/>
      </c>
      <c r="AD586" s="34">
        <f>IF($AC586&gt;0,IF(VLOOKUP($AC586,Resource!$B$2:$AE$460,6,FALSE)&gt;0,VLOOKUP($AC586,Resource!$B$2:$AE$460,6,FALSE),"--INPUT--"),"")</f>
        <v/>
      </c>
      <c r="AE586" s="34">
        <f>IF($AC586&gt;0,IF(VLOOKUP($AC586,Resource!$B$2:$AE$460,25,FALSE)&gt;0,VLOOKUP($AC586,Resource!$B$2:$AE$460,25,FALSE),"--INPUT--"),"")</f>
        <v/>
      </c>
      <c r="AG586" s="619" t="n"/>
      <c r="AH586" s="619" t="n"/>
      <c r="AJ586" s="34">
        <f>IF($AI586&gt;0,IF(VLOOKUP($AI586,Resource!$B$2:$AE$460,6,FALSE)&gt;0,VLOOKUP($AI586,Resource!$B$2:$AE$460,6,FALSE),"--INPUT--"),"")</f>
        <v/>
      </c>
      <c r="AK586" s="34">
        <f>IF($AI586&gt;0,IF(VLOOKUP($AI586,Resource!$B$2:$AE$460,25,FALSE)&gt;0,VLOOKUP($AI586,Resource!$B$2:$AE$460,25,FALSE),"--INPUT--"),"")</f>
        <v/>
      </c>
      <c r="AL586" s="619" t="n"/>
      <c r="AM586" s="619" t="n"/>
      <c r="AN586" s="34">
        <f>AA586</f>
        <v/>
      </c>
      <c r="AO586" s="621">
        <f>IF(ISNA(IF(AC586="",0,AN586*VLOOKUP(AC586,Resource!$B$2:$AE$465,8,FALSE))),0,IF(AC586="",0,AN586*VLOOKUP(AC586,Resource!$B$2:$AE$465,8,FALSE)))</f>
        <v/>
      </c>
      <c r="AP586" s="620" t="n"/>
      <c r="AQ586" s="286" t="n"/>
      <c r="AR586" s="34">
        <f>AB586</f>
        <v/>
      </c>
      <c r="AS586" s="621">
        <f>IF(ISNA(IF(AI586="",0,AR586*VLOOKUP(AI586,Resource!$B$2:$AE$465,9,FALSE))),0,IF(AI586="",0,AR586*VLOOKUP(AI586,Resource!$B$2:$AE$465,9,FALSE)))</f>
        <v/>
      </c>
      <c r="AT586" s="620" t="n"/>
      <c r="AU586" s="286" t="n"/>
      <c r="AV586" s="620">
        <f>Z586</f>
        <v/>
      </c>
      <c r="AW586" s="72" t="n"/>
      <c r="BA586" s="620" t="n"/>
      <c r="BC586" s="620">
        <f>AO586+AS586</f>
        <v/>
      </c>
      <c r="BD586" s="620">
        <f>BH586-BC586</f>
        <v/>
      </c>
      <c r="BE586" s="479">
        <f>IF(AV586=0,"        --",BD586/BH586)</f>
        <v/>
      </c>
      <c r="BF586" s="620" t="n"/>
      <c r="BG586" s="620" t="n"/>
      <c r="BH586" s="620">
        <f>Z586+BA586+BF586</f>
        <v/>
      </c>
    </row>
    <row r="587" customFormat="1" s="34">
      <c r="A587" s="618" t="n"/>
      <c r="B587" s="619" t="n"/>
      <c r="J587" s="619" t="n"/>
      <c r="U587" s="620" t="n"/>
      <c r="X587" s="620" t="n"/>
      <c r="Y587" s="620" t="n"/>
      <c r="Z587" s="620" t="n"/>
      <c r="AA587" s="34">
        <f>T587*0.2+N587*0+O587*0.3+P587*0.5+Q587*0.6+R587*1+S587*1</f>
        <v/>
      </c>
      <c r="AB587" s="34">
        <f>T587*0.2+N587*0.2+O587*0.3+P587*0.5+Q587*0.6+R587*1+S587*1</f>
        <v/>
      </c>
      <c r="AD587" s="34">
        <f>IF($AC587&gt;0,IF(VLOOKUP($AC587,Resource!$B$2:$AE$460,6,FALSE)&gt;0,VLOOKUP($AC587,Resource!$B$2:$AE$460,6,FALSE),"--INPUT--"),"")</f>
        <v/>
      </c>
      <c r="AE587" s="34">
        <f>IF($AC587&gt;0,IF(VLOOKUP($AC587,Resource!$B$2:$AE$460,25,FALSE)&gt;0,VLOOKUP($AC587,Resource!$B$2:$AE$460,25,FALSE),"--INPUT--"),"")</f>
        <v/>
      </c>
      <c r="AG587" s="619" t="n"/>
      <c r="AH587" s="619" t="n"/>
      <c r="AJ587" s="34">
        <f>IF($AI587&gt;0,IF(VLOOKUP($AI587,Resource!$B$2:$AE$460,6,FALSE)&gt;0,VLOOKUP($AI587,Resource!$B$2:$AE$460,6,FALSE),"--INPUT--"),"")</f>
        <v/>
      </c>
      <c r="AK587" s="34">
        <f>IF($AI587&gt;0,IF(VLOOKUP($AI587,Resource!$B$2:$AE$460,25,FALSE)&gt;0,VLOOKUP($AI587,Resource!$B$2:$AE$460,25,FALSE),"--INPUT--"),"")</f>
        <v/>
      </c>
      <c r="AL587" s="619" t="n"/>
      <c r="AM587" s="619" t="n"/>
      <c r="AN587" s="34">
        <f>AA587</f>
        <v/>
      </c>
      <c r="AO587" s="621">
        <f>IF(ISNA(IF(AC587="",0,AN587*VLOOKUP(AC587,Resource!$B$2:$AE$465,8,FALSE))),0,IF(AC587="",0,AN587*VLOOKUP(AC587,Resource!$B$2:$AE$465,8,FALSE)))</f>
        <v/>
      </c>
      <c r="AP587" s="620" t="n"/>
      <c r="AQ587" s="286" t="n"/>
      <c r="AR587" s="34">
        <f>AB587</f>
        <v/>
      </c>
      <c r="AS587" s="621">
        <f>IF(ISNA(IF(AI587="",0,AR587*VLOOKUP(AI587,Resource!$B$2:$AE$465,9,FALSE))),0,IF(AI587="",0,AR587*VLOOKUP(AI587,Resource!$B$2:$AE$465,9,FALSE)))</f>
        <v/>
      </c>
      <c r="AT587" s="620" t="n"/>
      <c r="AU587" s="286" t="n"/>
      <c r="AV587" s="620">
        <f>Z587</f>
        <v/>
      </c>
      <c r="AW587" s="72" t="n"/>
      <c r="BA587" s="620" t="n"/>
      <c r="BC587" s="620">
        <f>AO587+AS587</f>
        <v/>
      </c>
      <c r="BD587" s="620">
        <f>BH587-BC587</f>
        <v/>
      </c>
      <c r="BE587" s="479">
        <f>IF(AV587=0,"        --",BD587/BH587)</f>
        <v/>
      </c>
      <c r="BF587" s="620" t="n"/>
      <c r="BG587" s="620" t="n"/>
      <c r="BH587" s="620">
        <f>Z587+BA587+BF587</f>
        <v/>
      </c>
    </row>
    <row r="588" customFormat="1" s="34">
      <c r="A588" s="618" t="n"/>
      <c r="B588" s="619" t="n"/>
      <c r="J588" s="619" t="n"/>
      <c r="U588" s="620" t="n"/>
      <c r="X588" s="620" t="n"/>
      <c r="Y588" s="620" t="n"/>
      <c r="Z588" s="620" t="n"/>
      <c r="AA588" s="34">
        <f>T588*0.2+N588*0+O588*0.3+P588*0.5+Q588*0.6+R588*1+S588*1</f>
        <v/>
      </c>
      <c r="AB588" s="34">
        <f>T588*0.2+N588*0.2+O588*0.3+P588*0.5+Q588*0.6+R588*1+S588*1</f>
        <v/>
      </c>
      <c r="AD588" s="34">
        <f>IF($AC588&gt;0,IF(VLOOKUP($AC588,Resource!$B$2:$AE$460,6,FALSE)&gt;0,VLOOKUP($AC588,Resource!$B$2:$AE$460,6,FALSE),"--INPUT--"),"")</f>
        <v/>
      </c>
      <c r="AE588" s="34">
        <f>IF($AC588&gt;0,IF(VLOOKUP($AC588,Resource!$B$2:$AE$460,25,FALSE)&gt;0,VLOOKUP($AC588,Resource!$B$2:$AE$460,25,FALSE),"--INPUT--"),"")</f>
        <v/>
      </c>
      <c r="AG588" s="619" t="n"/>
      <c r="AH588" s="619" t="n"/>
      <c r="AJ588" s="34">
        <f>IF($AI588&gt;0,IF(VLOOKUP($AI588,Resource!$B$2:$AE$460,6,FALSE)&gt;0,VLOOKUP($AI588,Resource!$B$2:$AE$460,6,FALSE),"--INPUT--"),"")</f>
        <v/>
      </c>
      <c r="AK588" s="34">
        <f>IF($AI588&gt;0,IF(VLOOKUP($AI588,Resource!$B$2:$AE$460,25,FALSE)&gt;0,VLOOKUP($AI588,Resource!$B$2:$AE$460,25,FALSE),"--INPUT--"),"")</f>
        <v/>
      </c>
      <c r="AL588" s="619" t="n"/>
      <c r="AM588" s="619" t="n"/>
      <c r="AN588" s="34">
        <f>AA588</f>
        <v/>
      </c>
      <c r="AO588" s="621">
        <f>IF(ISNA(IF(AC588="",0,AN588*VLOOKUP(AC588,Resource!$B$2:$AE$465,8,FALSE))),0,IF(AC588="",0,AN588*VLOOKUP(AC588,Resource!$B$2:$AE$465,8,FALSE)))</f>
        <v/>
      </c>
      <c r="AP588" s="620" t="n"/>
      <c r="AQ588" s="286" t="n"/>
      <c r="AR588" s="34">
        <f>AB588</f>
        <v/>
      </c>
      <c r="AS588" s="621">
        <f>IF(ISNA(IF(AI588="",0,AR588*VLOOKUP(AI588,Resource!$B$2:$AE$465,9,FALSE))),0,IF(AI588="",0,AR588*VLOOKUP(AI588,Resource!$B$2:$AE$465,9,FALSE)))</f>
        <v/>
      </c>
      <c r="AT588" s="620" t="n"/>
      <c r="AU588" s="286" t="n"/>
      <c r="AV588" s="620">
        <f>Z588</f>
        <v/>
      </c>
      <c r="AW588" s="72" t="n"/>
      <c r="BA588" s="620" t="n"/>
      <c r="BC588" s="620">
        <f>AO588+AS588</f>
        <v/>
      </c>
      <c r="BD588" s="620">
        <f>BH588-BC588</f>
        <v/>
      </c>
      <c r="BE588" s="479">
        <f>IF(AV588=0,"        --",BD588/BH588)</f>
        <v/>
      </c>
      <c r="BF588" s="620" t="n"/>
      <c r="BG588" s="620" t="n"/>
      <c r="BH588" s="620">
        <f>Z588+BA588+BF588</f>
        <v/>
      </c>
    </row>
    <row r="589" customFormat="1" s="34">
      <c r="A589" s="618" t="n"/>
      <c r="B589" s="619" t="n"/>
      <c r="J589" s="619" t="n"/>
      <c r="U589" s="620" t="n"/>
      <c r="X589" s="620" t="n"/>
      <c r="Y589" s="620" t="n"/>
      <c r="Z589" s="620" t="n"/>
      <c r="AA589" s="34">
        <f>T589*0.2+N589*0+O589*0.3+P589*0.5+Q589*0.6+R589*1+S589*1</f>
        <v/>
      </c>
      <c r="AB589" s="34">
        <f>T589*0.2+N589*0.2+O589*0.3+P589*0.5+Q589*0.6+R589*1+S589*1</f>
        <v/>
      </c>
      <c r="AD589" s="34">
        <f>IF($AC589&gt;0,IF(VLOOKUP($AC589,Resource!$B$2:$AE$460,6,FALSE)&gt;0,VLOOKUP($AC589,Resource!$B$2:$AE$460,6,FALSE),"--INPUT--"),"")</f>
        <v/>
      </c>
      <c r="AE589" s="34">
        <f>IF($AC589&gt;0,IF(VLOOKUP($AC589,Resource!$B$2:$AE$460,25,FALSE)&gt;0,VLOOKUP($AC589,Resource!$B$2:$AE$460,25,FALSE),"--INPUT--"),"")</f>
        <v/>
      </c>
      <c r="AG589" s="619" t="n"/>
      <c r="AH589" s="619" t="n"/>
      <c r="AJ589" s="34">
        <f>IF($AI589&gt;0,IF(VLOOKUP($AI589,Resource!$B$2:$AE$460,6,FALSE)&gt;0,VLOOKUP($AI589,Resource!$B$2:$AE$460,6,FALSE),"--INPUT--"),"")</f>
        <v/>
      </c>
      <c r="AK589" s="34">
        <f>IF($AI589&gt;0,IF(VLOOKUP($AI589,Resource!$B$2:$AE$460,25,FALSE)&gt;0,VLOOKUP($AI589,Resource!$B$2:$AE$460,25,FALSE),"--INPUT--"),"")</f>
        <v/>
      </c>
      <c r="AL589" s="619" t="n"/>
      <c r="AM589" s="619" t="n"/>
      <c r="AN589" s="34">
        <f>AA589</f>
        <v/>
      </c>
      <c r="AO589" s="621">
        <f>IF(ISNA(IF(AC589="",0,AN589*VLOOKUP(AC589,Resource!$B$2:$AE$465,8,FALSE))),0,IF(AC589="",0,AN589*VLOOKUP(AC589,Resource!$B$2:$AE$465,8,FALSE)))</f>
        <v/>
      </c>
      <c r="AP589" s="620" t="n"/>
      <c r="AQ589" s="286" t="n"/>
      <c r="AR589" s="34">
        <f>AB589</f>
        <v/>
      </c>
      <c r="AS589" s="621">
        <f>IF(ISNA(IF(AI589="",0,AR589*VLOOKUP(AI589,Resource!$B$2:$AE$465,9,FALSE))),0,IF(AI589="",0,AR589*VLOOKUP(AI589,Resource!$B$2:$AE$465,9,FALSE)))</f>
        <v/>
      </c>
      <c r="AT589" s="620" t="n"/>
      <c r="AU589" s="286" t="n"/>
      <c r="AV589" s="620">
        <f>Z589</f>
        <v/>
      </c>
      <c r="AW589" s="72" t="n"/>
      <c r="BA589" s="620" t="n"/>
      <c r="BC589" s="620">
        <f>AO589+AS589</f>
        <v/>
      </c>
      <c r="BD589" s="620">
        <f>BH589-BC589</f>
        <v/>
      </c>
      <c r="BE589" s="479">
        <f>IF(AV589=0,"        --",BD589/BH589)</f>
        <v/>
      </c>
      <c r="BF589" s="620" t="n"/>
      <c r="BG589" s="620" t="n"/>
      <c r="BH589" s="620">
        <f>Z589+BA589+BF589</f>
        <v/>
      </c>
    </row>
    <row r="590" customFormat="1" s="34">
      <c r="A590" s="618" t="n"/>
      <c r="B590" s="619" t="n"/>
      <c r="J590" s="619" t="n"/>
      <c r="U590" s="620" t="n"/>
      <c r="X590" s="620" t="n"/>
      <c r="Y590" s="620" t="n"/>
      <c r="Z590" s="620" t="n"/>
      <c r="AA590" s="34">
        <f>T590*0.2+N590*0+O590*0.3+P590*0.5+Q590*0.6+R590*1+S590*1</f>
        <v/>
      </c>
      <c r="AB590" s="34">
        <f>T590*0.2+N590*0.2+O590*0.3+P590*0.5+Q590*0.6+R590*1+S590*1</f>
        <v/>
      </c>
      <c r="AD590" s="34">
        <f>IF($AC590&gt;0,IF(VLOOKUP($AC590,Resource!$B$2:$AE$460,6,FALSE)&gt;0,VLOOKUP($AC590,Resource!$B$2:$AE$460,6,FALSE),"--INPUT--"),"")</f>
        <v/>
      </c>
      <c r="AE590" s="34">
        <f>IF($AC590&gt;0,IF(VLOOKUP($AC590,Resource!$B$2:$AE$460,25,FALSE)&gt;0,VLOOKUP($AC590,Resource!$B$2:$AE$460,25,FALSE),"--INPUT--"),"")</f>
        <v/>
      </c>
      <c r="AG590" s="619" t="n"/>
      <c r="AH590" s="619" t="n"/>
      <c r="AJ590" s="34">
        <f>IF($AI590&gt;0,IF(VLOOKUP($AI590,Resource!$B$2:$AE$460,6,FALSE)&gt;0,VLOOKUP($AI590,Resource!$B$2:$AE$460,6,FALSE),"--INPUT--"),"")</f>
        <v/>
      </c>
      <c r="AK590" s="34">
        <f>IF($AI590&gt;0,IF(VLOOKUP($AI590,Resource!$B$2:$AE$460,25,FALSE)&gt;0,VLOOKUP($AI590,Resource!$B$2:$AE$460,25,FALSE),"--INPUT--"),"")</f>
        <v/>
      </c>
      <c r="AL590" s="619" t="n"/>
      <c r="AM590" s="619" t="n"/>
      <c r="AN590" s="34">
        <f>AA590</f>
        <v/>
      </c>
      <c r="AO590" s="621">
        <f>IF(ISNA(IF(AC590="",0,AN590*VLOOKUP(AC590,Resource!$B$2:$AE$465,8,FALSE))),0,IF(AC590="",0,AN590*VLOOKUP(AC590,Resource!$B$2:$AE$465,8,FALSE)))</f>
        <v/>
      </c>
      <c r="AP590" s="620" t="n"/>
      <c r="AQ590" s="286" t="n"/>
      <c r="AR590" s="34">
        <f>AB590</f>
        <v/>
      </c>
      <c r="AS590" s="621">
        <f>IF(ISNA(IF(AI590="",0,AR590*VLOOKUP(AI590,Resource!$B$2:$AE$465,9,FALSE))),0,IF(AI590="",0,AR590*VLOOKUP(AI590,Resource!$B$2:$AE$465,9,FALSE)))</f>
        <v/>
      </c>
      <c r="AT590" s="620" t="n"/>
      <c r="AU590" s="286" t="n"/>
      <c r="AV590" s="620">
        <f>Z590</f>
        <v/>
      </c>
      <c r="AW590" s="72" t="n"/>
      <c r="BA590" s="620" t="n"/>
      <c r="BC590" s="620">
        <f>AO590+AS590</f>
        <v/>
      </c>
      <c r="BD590" s="620">
        <f>BH590-BC590</f>
        <v/>
      </c>
      <c r="BE590" s="479">
        <f>IF(AV590=0,"        --",BD590/BH590)</f>
        <v/>
      </c>
      <c r="BF590" s="620" t="n"/>
      <c r="BG590" s="620" t="n"/>
      <c r="BH590" s="620">
        <f>Z590+BA590+BF590</f>
        <v/>
      </c>
    </row>
    <row r="591" customFormat="1" s="34">
      <c r="A591" s="618" t="n"/>
      <c r="B591" s="619" t="n"/>
      <c r="J591" s="619" t="n"/>
      <c r="U591" s="620" t="n"/>
      <c r="X591" s="620" t="n"/>
      <c r="Y591" s="620" t="n"/>
      <c r="Z591" s="620" t="n"/>
      <c r="AA591" s="34">
        <f>T591*0.2+N591*0+O591*0.3+P591*0.5+Q591*0.6+R591*1+S591*1</f>
        <v/>
      </c>
      <c r="AB591" s="34">
        <f>T591*0.2+N591*0.2+O591*0.3+P591*0.5+Q591*0.6+R591*1+S591*1</f>
        <v/>
      </c>
      <c r="AD591" s="34">
        <f>IF($AC591&gt;0,IF(VLOOKUP($AC591,Resource!$B$2:$AE$460,6,FALSE)&gt;0,VLOOKUP($AC591,Resource!$B$2:$AE$460,6,FALSE),"--INPUT--"),"")</f>
        <v/>
      </c>
      <c r="AE591" s="34">
        <f>IF($AC591&gt;0,IF(VLOOKUP($AC591,Resource!$B$2:$AE$460,25,FALSE)&gt;0,VLOOKUP($AC591,Resource!$B$2:$AE$460,25,FALSE),"--INPUT--"),"")</f>
        <v/>
      </c>
      <c r="AG591" s="619" t="n"/>
      <c r="AH591" s="619" t="n"/>
      <c r="AJ591" s="34">
        <f>IF($AI591&gt;0,IF(VLOOKUP($AI591,Resource!$B$2:$AE$460,6,FALSE)&gt;0,VLOOKUP($AI591,Resource!$B$2:$AE$460,6,FALSE),"--INPUT--"),"")</f>
        <v/>
      </c>
      <c r="AK591" s="34">
        <f>IF($AI591&gt;0,IF(VLOOKUP($AI591,Resource!$B$2:$AE$460,25,FALSE)&gt;0,VLOOKUP($AI591,Resource!$B$2:$AE$460,25,FALSE),"--INPUT--"),"")</f>
        <v/>
      </c>
      <c r="AL591" s="619" t="n"/>
      <c r="AM591" s="619" t="n"/>
      <c r="AN591" s="34">
        <f>AA591</f>
        <v/>
      </c>
      <c r="AO591" s="621">
        <f>IF(ISNA(IF(AC591="",0,AN591*VLOOKUP(AC591,Resource!$B$2:$AE$465,8,FALSE))),0,IF(AC591="",0,AN591*VLOOKUP(AC591,Resource!$B$2:$AE$465,8,FALSE)))</f>
        <v/>
      </c>
      <c r="AP591" s="620" t="n"/>
      <c r="AQ591" s="286" t="n"/>
      <c r="AR591" s="34">
        <f>AB591</f>
        <v/>
      </c>
      <c r="AS591" s="621">
        <f>IF(ISNA(IF(AI591="",0,AR591*VLOOKUP(AI591,Resource!$B$2:$AE$465,9,FALSE))),0,IF(AI591="",0,AR591*VLOOKUP(AI591,Resource!$B$2:$AE$465,9,FALSE)))</f>
        <v/>
      </c>
      <c r="AT591" s="620" t="n"/>
      <c r="AU591" s="286" t="n"/>
      <c r="AV591" s="620">
        <f>Z591</f>
        <v/>
      </c>
      <c r="AW591" s="72" t="n"/>
      <c r="BA591" s="620" t="n"/>
      <c r="BC591" s="620">
        <f>AO591+AS591</f>
        <v/>
      </c>
      <c r="BD591" s="620">
        <f>BH591-BC591</f>
        <v/>
      </c>
      <c r="BE591" s="479">
        <f>IF(AV591=0,"        --",BD591/BH591)</f>
        <v/>
      </c>
      <c r="BF591" s="620" t="n"/>
      <c r="BG591" s="620" t="n"/>
      <c r="BH591" s="620">
        <f>Z591+BA591+BF591</f>
        <v/>
      </c>
    </row>
    <row r="592" customFormat="1" s="34">
      <c r="A592" s="618" t="n"/>
      <c r="B592" s="619" t="n"/>
      <c r="J592" s="619" t="n"/>
      <c r="U592" s="620" t="n"/>
      <c r="X592" s="620" t="n"/>
      <c r="Y592" s="620" t="n"/>
      <c r="Z592" s="620" t="n"/>
      <c r="AA592" s="34">
        <f>T592*0.2+N592*0+O592*0.3+P592*0.5+Q592*0.6+R592*1+S592*1</f>
        <v/>
      </c>
      <c r="AB592" s="34">
        <f>T592*0.2+N592*0.2+O592*0.3+P592*0.5+Q592*0.6+R592*1+S592*1</f>
        <v/>
      </c>
      <c r="AD592" s="34">
        <f>IF($AC592&gt;0,IF(VLOOKUP($AC592,Resource!$B$2:$AE$460,6,FALSE)&gt;0,VLOOKUP($AC592,Resource!$B$2:$AE$460,6,FALSE),"--INPUT--"),"")</f>
        <v/>
      </c>
      <c r="AE592" s="34">
        <f>IF($AC592&gt;0,IF(VLOOKUP($AC592,Resource!$B$2:$AE$460,25,FALSE)&gt;0,VLOOKUP($AC592,Resource!$B$2:$AE$460,25,FALSE),"--INPUT--"),"")</f>
        <v/>
      </c>
      <c r="AG592" s="619" t="n"/>
      <c r="AH592" s="619" t="n"/>
      <c r="AJ592" s="34">
        <f>IF($AI592&gt;0,IF(VLOOKUP($AI592,Resource!$B$2:$AE$460,6,FALSE)&gt;0,VLOOKUP($AI592,Resource!$B$2:$AE$460,6,FALSE),"--INPUT--"),"")</f>
        <v/>
      </c>
      <c r="AK592" s="34">
        <f>IF($AI592&gt;0,IF(VLOOKUP($AI592,Resource!$B$2:$AE$460,25,FALSE)&gt;0,VLOOKUP($AI592,Resource!$B$2:$AE$460,25,FALSE),"--INPUT--"),"")</f>
        <v/>
      </c>
      <c r="AL592" s="619" t="n"/>
      <c r="AM592" s="619" t="n"/>
      <c r="AN592" s="34">
        <f>AA592</f>
        <v/>
      </c>
      <c r="AO592" s="621">
        <f>IF(ISNA(IF(AC592="",0,AN592*VLOOKUP(AC592,Resource!$B$2:$AE$465,8,FALSE))),0,IF(AC592="",0,AN592*VLOOKUP(AC592,Resource!$B$2:$AE$465,8,FALSE)))</f>
        <v/>
      </c>
      <c r="AP592" s="620" t="n"/>
      <c r="AQ592" s="286" t="n"/>
      <c r="AR592" s="34">
        <f>AB592</f>
        <v/>
      </c>
      <c r="AS592" s="621">
        <f>IF(ISNA(IF(AI592="",0,AR592*VLOOKUP(AI592,Resource!$B$2:$AE$465,9,FALSE))),0,IF(AI592="",0,AR592*VLOOKUP(AI592,Resource!$B$2:$AE$465,9,FALSE)))</f>
        <v/>
      </c>
      <c r="AT592" s="620" t="n"/>
      <c r="AU592" s="286" t="n"/>
      <c r="AV592" s="620">
        <f>Z592</f>
        <v/>
      </c>
      <c r="AW592" s="72" t="n"/>
      <c r="BA592" s="620" t="n"/>
      <c r="BC592" s="620">
        <f>AO592+AS592</f>
        <v/>
      </c>
      <c r="BD592" s="620">
        <f>BH592-BC592</f>
        <v/>
      </c>
      <c r="BE592" s="479">
        <f>IF(AV592=0,"        --",BD592/BH592)</f>
        <v/>
      </c>
      <c r="BF592" s="620" t="n"/>
      <c r="BG592" s="620" t="n"/>
      <c r="BH592" s="620">
        <f>Z592+BA592+BF592</f>
        <v/>
      </c>
    </row>
    <row r="593" customFormat="1" s="34">
      <c r="A593" s="618" t="n"/>
      <c r="B593" s="619" t="n"/>
      <c r="J593" s="619" t="n"/>
      <c r="U593" s="620" t="n"/>
      <c r="X593" s="620" t="n"/>
      <c r="Y593" s="620" t="n"/>
      <c r="Z593" s="620" t="n"/>
      <c r="AA593" s="34">
        <f>T593*0.2+N593*0+O593*0.3+P593*0.5+Q593*0.6+R593*1+S593*1</f>
        <v/>
      </c>
      <c r="AB593" s="34">
        <f>T593*0.2+N593*0.2+O593*0.3+P593*0.5+Q593*0.6+R593*1+S593*1</f>
        <v/>
      </c>
      <c r="AD593" s="34">
        <f>IF($AC593&gt;0,IF(VLOOKUP($AC593,Resource!$B$2:$AE$460,6,FALSE)&gt;0,VLOOKUP($AC593,Resource!$B$2:$AE$460,6,FALSE),"--INPUT--"),"")</f>
        <v/>
      </c>
      <c r="AE593" s="34">
        <f>IF($AC593&gt;0,IF(VLOOKUP($AC593,Resource!$B$2:$AE$460,25,FALSE)&gt;0,VLOOKUP($AC593,Resource!$B$2:$AE$460,25,FALSE),"--INPUT--"),"")</f>
        <v/>
      </c>
      <c r="AG593" s="619" t="n"/>
      <c r="AH593" s="619" t="n"/>
      <c r="AJ593" s="34">
        <f>IF($AI593&gt;0,IF(VLOOKUP($AI593,Resource!$B$2:$AE$460,6,FALSE)&gt;0,VLOOKUP($AI593,Resource!$B$2:$AE$460,6,FALSE),"--INPUT--"),"")</f>
        <v/>
      </c>
      <c r="AK593" s="34">
        <f>IF($AI593&gt;0,IF(VLOOKUP($AI593,Resource!$B$2:$AE$460,25,FALSE)&gt;0,VLOOKUP($AI593,Resource!$B$2:$AE$460,25,FALSE),"--INPUT--"),"")</f>
        <v/>
      </c>
      <c r="AL593" s="619" t="n"/>
      <c r="AM593" s="619" t="n"/>
      <c r="AN593" s="34">
        <f>AA593</f>
        <v/>
      </c>
      <c r="AO593" s="621">
        <f>IF(ISNA(IF(AC593="",0,AN593*VLOOKUP(AC593,Resource!$B$2:$AE$465,8,FALSE))),0,IF(AC593="",0,AN593*VLOOKUP(AC593,Resource!$B$2:$AE$465,8,FALSE)))</f>
        <v/>
      </c>
      <c r="AP593" s="620" t="n"/>
      <c r="AQ593" s="286" t="n"/>
      <c r="AR593" s="34">
        <f>AB593</f>
        <v/>
      </c>
      <c r="AS593" s="621">
        <f>IF(ISNA(IF(AI593="",0,AR593*VLOOKUP(AI593,Resource!$B$2:$AE$465,9,FALSE))),0,IF(AI593="",0,AR593*VLOOKUP(AI593,Resource!$B$2:$AE$465,9,FALSE)))</f>
        <v/>
      </c>
      <c r="AT593" s="620" t="n"/>
      <c r="AU593" s="286" t="n"/>
      <c r="AV593" s="620">
        <f>Z593</f>
        <v/>
      </c>
      <c r="AW593" s="72" t="n"/>
      <c r="BA593" s="620" t="n"/>
      <c r="BC593" s="620">
        <f>AO593+AS593</f>
        <v/>
      </c>
      <c r="BD593" s="620">
        <f>BH593-BC593</f>
        <v/>
      </c>
      <c r="BE593" s="479">
        <f>IF(AV593=0,"        --",BD593/BH593)</f>
        <v/>
      </c>
      <c r="BF593" s="620" t="n"/>
      <c r="BG593" s="620" t="n"/>
      <c r="BH593" s="620">
        <f>Z593+BA593+BF593</f>
        <v/>
      </c>
    </row>
    <row r="594" customFormat="1" s="34">
      <c r="A594" s="618" t="n"/>
      <c r="B594" s="619" t="n"/>
      <c r="J594" s="619" t="n"/>
      <c r="U594" s="620" t="n"/>
      <c r="X594" s="620" t="n"/>
      <c r="Y594" s="620" t="n"/>
      <c r="Z594" s="620" t="n"/>
      <c r="AA594" s="34">
        <f>T594*0.2+N594*0+O594*0.3+P594*0.5+Q594*0.6+R594*1+S594*1</f>
        <v/>
      </c>
      <c r="AB594" s="34">
        <f>T594*0.2+N594*0.2+O594*0.3+P594*0.5+Q594*0.6+R594*1+S594*1</f>
        <v/>
      </c>
      <c r="AD594" s="34">
        <f>IF($AC594&gt;0,IF(VLOOKUP($AC594,Resource!$B$2:$AE$460,6,FALSE)&gt;0,VLOOKUP($AC594,Resource!$B$2:$AE$460,6,FALSE),"--INPUT--"),"")</f>
        <v/>
      </c>
      <c r="AE594" s="34">
        <f>IF($AC594&gt;0,IF(VLOOKUP($AC594,Resource!$B$2:$AE$460,25,FALSE)&gt;0,VLOOKUP($AC594,Resource!$B$2:$AE$460,25,FALSE),"--INPUT--"),"")</f>
        <v/>
      </c>
      <c r="AG594" s="619" t="n"/>
      <c r="AH594" s="619" t="n"/>
      <c r="AJ594" s="34">
        <f>IF($AI594&gt;0,IF(VLOOKUP($AI594,Resource!$B$2:$AE$460,6,FALSE)&gt;0,VLOOKUP($AI594,Resource!$B$2:$AE$460,6,FALSE),"--INPUT--"),"")</f>
        <v/>
      </c>
      <c r="AK594" s="34">
        <f>IF($AI594&gt;0,IF(VLOOKUP($AI594,Resource!$B$2:$AE$460,25,FALSE)&gt;0,VLOOKUP($AI594,Resource!$B$2:$AE$460,25,FALSE),"--INPUT--"),"")</f>
        <v/>
      </c>
      <c r="AL594" s="619" t="n"/>
      <c r="AM594" s="619" t="n"/>
      <c r="AN594" s="34">
        <f>AA594</f>
        <v/>
      </c>
      <c r="AO594" s="621">
        <f>IF(ISNA(IF(AC594="",0,AN594*VLOOKUP(AC594,Resource!$B$2:$AE$465,8,FALSE))),0,IF(AC594="",0,AN594*VLOOKUP(AC594,Resource!$B$2:$AE$465,8,FALSE)))</f>
        <v/>
      </c>
      <c r="AP594" s="620" t="n"/>
      <c r="AQ594" s="286" t="n"/>
      <c r="AR594" s="34">
        <f>AB594</f>
        <v/>
      </c>
      <c r="AS594" s="621">
        <f>IF(ISNA(IF(AI594="",0,AR594*VLOOKUP(AI594,Resource!$B$2:$AE$465,9,FALSE))),0,IF(AI594="",0,AR594*VLOOKUP(AI594,Resource!$B$2:$AE$465,9,FALSE)))</f>
        <v/>
      </c>
      <c r="AT594" s="620" t="n"/>
      <c r="AU594" s="286" t="n"/>
      <c r="AV594" s="620">
        <f>Z594</f>
        <v/>
      </c>
      <c r="AW594" s="72" t="n"/>
      <c r="BA594" s="620" t="n"/>
      <c r="BC594" s="620">
        <f>AO594+AS594</f>
        <v/>
      </c>
      <c r="BD594" s="620">
        <f>BH594-BC594</f>
        <v/>
      </c>
      <c r="BE594" s="479">
        <f>IF(AV594=0,"        --",BD594/BH594)</f>
        <v/>
      </c>
      <c r="BF594" s="620" t="n"/>
      <c r="BG594" s="620" t="n"/>
      <c r="BH594" s="620">
        <f>Z594+BA594+BF594</f>
        <v/>
      </c>
    </row>
    <row r="595" customFormat="1" s="34">
      <c r="A595" s="618" t="n"/>
      <c r="B595" s="619" t="n"/>
      <c r="J595" s="619" t="n"/>
      <c r="U595" s="620" t="n"/>
      <c r="X595" s="620" t="n"/>
      <c r="Y595" s="620" t="n"/>
      <c r="Z595" s="620" t="n"/>
      <c r="AA595" s="34">
        <f>T595*0.2+N595*0+O595*0.3+P595*0.5+Q595*0.6+R595*1+S595*1</f>
        <v/>
      </c>
      <c r="AB595" s="34">
        <f>T595*0.2+N595*0.2+O595*0.3+P595*0.5+Q595*0.6+R595*1+S595*1</f>
        <v/>
      </c>
      <c r="AD595" s="34">
        <f>IF($AC595&gt;0,IF(VLOOKUP($AC595,Resource!$B$2:$AE$460,6,FALSE)&gt;0,VLOOKUP($AC595,Resource!$B$2:$AE$460,6,FALSE),"--INPUT--"),"")</f>
        <v/>
      </c>
      <c r="AE595" s="34">
        <f>IF($AC595&gt;0,IF(VLOOKUP($AC595,Resource!$B$2:$AE$460,25,FALSE)&gt;0,VLOOKUP($AC595,Resource!$B$2:$AE$460,25,FALSE),"--INPUT--"),"")</f>
        <v/>
      </c>
      <c r="AG595" s="619" t="n"/>
      <c r="AH595" s="619" t="n"/>
      <c r="AJ595" s="34">
        <f>IF($AI595&gt;0,IF(VLOOKUP($AI595,Resource!$B$2:$AE$460,6,FALSE)&gt;0,VLOOKUP($AI595,Resource!$B$2:$AE$460,6,FALSE),"--INPUT--"),"")</f>
        <v/>
      </c>
      <c r="AK595" s="34">
        <f>IF($AI595&gt;0,IF(VLOOKUP($AI595,Resource!$B$2:$AE$460,25,FALSE)&gt;0,VLOOKUP($AI595,Resource!$B$2:$AE$460,25,FALSE),"--INPUT--"),"")</f>
        <v/>
      </c>
      <c r="AL595" s="619" t="n"/>
      <c r="AM595" s="619" t="n"/>
      <c r="AN595" s="34">
        <f>AA595</f>
        <v/>
      </c>
      <c r="AO595" s="621">
        <f>IF(ISNA(IF(AC595="",0,AN595*VLOOKUP(AC595,Resource!$B$2:$AE$465,8,FALSE))),0,IF(AC595="",0,AN595*VLOOKUP(AC595,Resource!$B$2:$AE$465,8,FALSE)))</f>
        <v/>
      </c>
      <c r="AP595" s="620" t="n"/>
      <c r="AQ595" s="286" t="n"/>
      <c r="AR595" s="34">
        <f>AB595</f>
        <v/>
      </c>
      <c r="AS595" s="621">
        <f>IF(ISNA(IF(AI595="",0,AR595*VLOOKUP(AI595,Resource!$B$2:$AE$465,9,FALSE))),0,IF(AI595="",0,AR595*VLOOKUP(AI595,Resource!$B$2:$AE$465,9,FALSE)))</f>
        <v/>
      </c>
      <c r="AT595" s="620" t="n"/>
      <c r="AU595" s="286" t="n"/>
      <c r="AV595" s="620">
        <f>Z595</f>
        <v/>
      </c>
      <c r="AW595" s="72" t="n"/>
      <c r="BA595" s="620" t="n"/>
      <c r="BC595" s="620">
        <f>AO595+AS595</f>
        <v/>
      </c>
      <c r="BD595" s="620">
        <f>BH595-BC595</f>
        <v/>
      </c>
      <c r="BE595" s="479">
        <f>IF(AV595=0,"        --",BD595/BH595)</f>
        <v/>
      </c>
      <c r="BF595" s="620" t="n"/>
      <c r="BG595" s="620" t="n"/>
      <c r="BH595" s="620">
        <f>Z595+BA595+BF595</f>
        <v/>
      </c>
    </row>
    <row r="596" customFormat="1" s="34">
      <c r="A596" s="618" t="n"/>
      <c r="B596" s="619" t="n"/>
      <c r="J596" s="619" t="n"/>
      <c r="U596" s="620" t="n"/>
      <c r="X596" s="620" t="n"/>
      <c r="Y596" s="620" t="n"/>
      <c r="Z596" s="620" t="n"/>
      <c r="AA596" s="34">
        <f>T596*0.2+N596*0+O596*0.3+P596*0.5+Q596*0.6+R596*1+S596*1</f>
        <v/>
      </c>
      <c r="AB596" s="34">
        <f>T596*0.2+N596*0.2+O596*0.3+P596*0.5+Q596*0.6+R596*1+S596*1</f>
        <v/>
      </c>
      <c r="AD596" s="34">
        <f>IF($AC596&gt;0,IF(VLOOKUP($AC596,Resource!$B$2:$AE$460,6,FALSE)&gt;0,VLOOKUP($AC596,Resource!$B$2:$AE$460,6,FALSE),"--INPUT--"),"")</f>
        <v/>
      </c>
      <c r="AE596" s="34">
        <f>IF($AC596&gt;0,IF(VLOOKUP($AC596,Resource!$B$2:$AE$460,25,FALSE)&gt;0,VLOOKUP($AC596,Resource!$B$2:$AE$460,25,FALSE),"--INPUT--"),"")</f>
        <v/>
      </c>
      <c r="AG596" s="619" t="n"/>
      <c r="AH596" s="619" t="n"/>
      <c r="AJ596" s="34">
        <f>IF($AI596&gt;0,IF(VLOOKUP($AI596,Resource!$B$2:$AE$460,6,FALSE)&gt;0,VLOOKUP($AI596,Resource!$B$2:$AE$460,6,FALSE),"--INPUT--"),"")</f>
        <v/>
      </c>
      <c r="AK596" s="34">
        <f>IF($AI596&gt;0,IF(VLOOKUP($AI596,Resource!$B$2:$AE$460,25,FALSE)&gt;0,VLOOKUP($AI596,Resource!$B$2:$AE$460,25,FALSE),"--INPUT--"),"")</f>
        <v/>
      </c>
      <c r="AL596" s="619" t="n"/>
      <c r="AM596" s="619" t="n"/>
      <c r="AN596" s="34">
        <f>AA596</f>
        <v/>
      </c>
      <c r="AO596" s="621">
        <f>IF(ISNA(IF(AC596="",0,AN596*VLOOKUP(AC596,Resource!$B$2:$AE$465,8,FALSE))),0,IF(AC596="",0,AN596*VLOOKUP(AC596,Resource!$B$2:$AE$465,8,FALSE)))</f>
        <v/>
      </c>
      <c r="AP596" s="620" t="n"/>
      <c r="AQ596" s="286" t="n"/>
      <c r="AR596" s="34">
        <f>AB596</f>
        <v/>
      </c>
      <c r="AS596" s="621">
        <f>IF(ISNA(IF(AI596="",0,AR596*VLOOKUP(AI596,Resource!$B$2:$AE$465,9,FALSE))),0,IF(AI596="",0,AR596*VLOOKUP(AI596,Resource!$B$2:$AE$465,9,FALSE)))</f>
        <v/>
      </c>
      <c r="AT596" s="620" t="n"/>
      <c r="AU596" s="286" t="n"/>
      <c r="AV596" s="620">
        <f>Z596</f>
        <v/>
      </c>
      <c r="AW596" s="72" t="n"/>
      <c r="BA596" s="620" t="n"/>
      <c r="BC596" s="620">
        <f>AO596+AS596</f>
        <v/>
      </c>
      <c r="BD596" s="620">
        <f>BH596-BC596</f>
        <v/>
      </c>
      <c r="BE596" s="479">
        <f>IF(AV596=0,"        --",BD596/BH596)</f>
        <v/>
      </c>
      <c r="BF596" s="620" t="n"/>
      <c r="BG596" s="620" t="n"/>
      <c r="BH596" s="620">
        <f>Z596+BA596+BF596</f>
        <v/>
      </c>
    </row>
    <row r="597" customFormat="1" s="34">
      <c r="A597" s="618" t="n"/>
      <c r="B597" s="619" t="n"/>
      <c r="J597" s="619" t="n"/>
      <c r="U597" s="620" t="n"/>
      <c r="X597" s="620" t="n"/>
      <c r="Y597" s="620" t="n"/>
      <c r="Z597" s="620" t="n"/>
      <c r="AA597" s="34">
        <f>T597*0.2+N597*0+O597*0.3+P597*0.5+Q597*0.6+R597*1+S597*1</f>
        <v/>
      </c>
      <c r="AB597" s="34">
        <f>T597*0.2+N597*0.2+O597*0.3+P597*0.5+Q597*0.6+R597*1+S597*1</f>
        <v/>
      </c>
      <c r="AD597" s="34">
        <f>IF($AC597&gt;0,IF(VLOOKUP($AC597,Resource!$B$2:$AE$460,6,FALSE)&gt;0,VLOOKUP($AC597,Resource!$B$2:$AE$460,6,FALSE),"--INPUT--"),"")</f>
        <v/>
      </c>
      <c r="AE597" s="34">
        <f>IF($AC597&gt;0,IF(VLOOKUP($AC597,Resource!$B$2:$AE$460,25,FALSE)&gt;0,VLOOKUP($AC597,Resource!$B$2:$AE$460,25,FALSE),"--INPUT--"),"")</f>
        <v/>
      </c>
      <c r="AG597" s="619" t="n"/>
      <c r="AH597" s="619" t="n"/>
      <c r="AJ597" s="34">
        <f>IF($AI597&gt;0,IF(VLOOKUP($AI597,Resource!$B$2:$AE$460,6,FALSE)&gt;0,VLOOKUP($AI597,Resource!$B$2:$AE$460,6,FALSE),"--INPUT--"),"")</f>
        <v/>
      </c>
      <c r="AK597" s="34">
        <f>IF($AI597&gt;0,IF(VLOOKUP($AI597,Resource!$B$2:$AE$460,25,FALSE)&gt;0,VLOOKUP($AI597,Resource!$B$2:$AE$460,25,FALSE),"--INPUT--"),"")</f>
        <v/>
      </c>
      <c r="AL597" s="619" t="n"/>
      <c r="AM597" s="619" t="n"/>
      <c r="AN597" s="34">
        <f>AA597</f>
        <v/>
      </c>
      <c r="AO597" s="621">
        <f>IF(ISNA(IF(AC597="",0,AN597*VLOOKUP(AC597,Resource!$B$2:$AE$465,8,FALSE))),0,IF(AC597="",0,AN597*VLOOKUP(AC597,Resource!$B$2:$AE$465,8,FALSE)))</f>
        <v/>
      </c>
      <c r="AP597" s="620" t="n"/>
      <c r="AQ597" s="286" t="n"/>
      <c r="AR597" s="34">
        <f>AB597</f>
        <v/>
      </c>
      <c r="AS597" s="621">
        <f>IF(ISNA(IF(AI597="",0,AR597*VLOOKUP(AI597,Resource!$B$2:$AE$465,9,FALSE))),0,IF(AI597="",0,AR597*VLOOKUP(AI597,Resource!$B$2:$AE$465,9,FALSE)))</f>
        <v/>
      </c>
      <c r="AT597" s="620" t="n"/>
      <c r="AU597" s="286" t="n"/>
      <c r="AV597" s="620">
        <f>Z597</f>
        <v/>
      </c>
      <c r="AW597" s="72" t="n"/>
      <c r="BA597" s="620" t="n"/>
      <c r="BC597" s="620">
        <f>AO597+AS597</f>
        <v/>
      </c>
      <c r="BD597" s="620">
        <f>BH597-BC597</f>
        <v/>
      </c>
      <c r="BE597" s="479">
        <f>IF(AV597=0,"        --",BD597/BH597)</f>
        <v/>
      </c>
      <c r="BF597" s="620" t="n"/>
      <c r="BG597" s="620" t="n"/>
      <c r="BH597" s="620">
        <f>Z597+BA597+BF597</f>
        <v/>
      </c>
    </row>
    <row r="598" customFormat="1" s="34">
      <c r="A598" s="618" t="n"/>
      <c r="B598" s="619" t="n"/>
      <c r="J598" s="619" t="n"/>
      <c r="U598" s="620" t="n"/>
      <c r="X598" s="620" t="n"/>
      <c r="Y598" s="620" t="n"/>
      <c r="Z598" s="620" t="n"/>
      <c r="AA598" s="34">
        <f>T598*0.2+N598*0+O598*0.3+P598*0.5+Q598*0.6+R598*1+S598*1</f>
        <v/>
      </c>
      <c r="AB598" s="34">
        <f>T598*0.2+N598*0.2+O598*0.3+P598*0.5+Q598*0.6+R598*1+S598*1</f>
        <v/>
      </c>
      <c r="AD598" s="34">
        <f>IF($AC598&gt;0,IF(VLOOKUP($AC598,Resource!$B$2:$AE$460,6,FALSE)&gt;0,VLOOKUP($AC598,Resource!$B$2:$AE$460,6,FALSE),"--INPUT--"),"")</f>
        <v/>
      </c>
      <c r="AE598" s="34">
        <f>IF($AC598&gt;0,IF(VLOOKUP($AC598,Resource!$B$2:$AE$460,25,FALSE)&gt;0,VLOOKUP($AC598,Resource!$B$2:$AE$460,25,FALSE),"--INPUT--"),"")</f>
        <v/>
      </c>
      <c r="AG598" s="619" t="n"/>
      <c r="AH598" s="619" t="n"/>
      <c r="AJ598" s="34">
        <f>IF($AI598&gt;0,IF(VLOOKUP($AI598,Resource!$B$2:$AE$460,6,FALSE)&gt;0,VLOOKUP($AI598,Resource!$B$2:$AE$460,6,FALSE),"--INPUT--"),"")</f>
        <v/>
      </c>
      <c r="AK598" s="34">
        <f>IF($AI598&gt;0,IF(VLOOKUP($AI598,Resource!$B$2:$AE$460,25,FALSE)&gt;0,VLOOKUP($AI598,Resource!$B$2:$AE$460,25,FALSE),"--INPUT--"),"")</f>
        <v/>
      </c>
      <c r="AL598" s="619" t="n"/>
      <c r="AM598" s="619" t="n"/>
      <c r="AN598" s="34">
        <f>AA598</f>
        <v/>
      </c>
      <c r="AO598" s="621">
        <f>IF(ISNA(IF(AC598="",0,AN598*VLOOKUP(AC598,Resource!$B$2:$AE$465,8,FALSE))),0,IF(AC598="",0,AN598*VLOOKUP(AC598,Resource!$B$2:$AE$465,8,FALSE)))</f>
        <v/>
      </c>
      <c r="AP598" s="620" t="n"/>
      <c r="AQ598" s="286" t="n"/>
      <c r="AR598" s="34">
        <f>AB598</f>
        <v/>
      </c>
      <c r="AS598" s="621">
        <f>IF(ISNA(IF(AI598="",0,AR598*VLOOKUP(AI598,Resource!$B$2:$AE$465,9,FALSE))),0,IF(AI598="",0,AR598*VLOOKUP(AI598,Resource!$B$2:$AE$465,9,FALSE)))</f>
        <v/>
      </c>
      <c r="AT598" s="620" t="n"/>
      <c r="AU598" s="286" t="n"/>
      <c r="AV598" s="620">
        <f>Z598</f>
        <v/>
      </c>
      <c r="AW598" s="72" t="n"/>
      <c r="BA598" s="620" t="n"/>
      <c r="BC598" s="620">
        <f>AO598+AS598</f>
        <v/>
      </c>
      <c r="BD598" s="620">
        <f>BH598-BC598</f>
        <v/>
      </c>
      <c r="BE598" s="479">
        <f>IF(AV598=0,"        --",BD598/BH598)</f>
        <v/>
      </c>
      <c r="BF598" s="620" t="n"/>
      <c r="BG598" s="620" t="n"/>
      <c r="BH598" s="620">
        <f>Z598+BA598+BF598</f>
        <v/>
      </c>
    </row>
    <row r="599" customFormat="1" s="34">
      <c r="A599" s="618" t="n"/>
      <c r="B599" s="619" t="n"/>
      <c r="J599" s="619" t="n"/>
      <c r="U599" s="620" t="n"/>
      <c r="X599" s="620" t="n"/>
      <c r="Y599" s="620" t="n"/>
      <c r="Z599" s="620" t="n"/>
      <c r="AA599" s="34">
        <f>T599*0.2+N599*0+O599*0.3+P599*0.5+Q599*0.6+R599*1+S599*1</f>
        <v/>
      </c>
      <c r="AB599" s="34">
        <f>T599*0.2+N599*0.2+O599*0.3+P599*0.5+Q599*0.6+R599*1+S599*1</f>
        <v/>
      </c>
      <c r="AD599" s="34">
        <f>IF($AC599&gt;0,IF(VLOOKUP($AC599,Resource!$B$2:$AE$460,6,FALSE)&gt;0,VLOOKUP($AC599,Resource!$B$2:$AE$460,6,FALSE),"--INPUT--"),"")</f>
        <v/>
      </c>
      <c r="AE599" s="34">
        <f>IF($AC599&gt;0,IF(VLOOKUP($AC599,Resource!$B$2:$AE$460,25,FALSE)&gt;0,VLOOKUP($AC599,Resource!$B$2:$AE$460,25,FALSE),"--INPUT--"),"")</f>
        <v/>
      </c>
      <c r="AG599" s="619" t="n"/>
      <c r="AH599" s="619" t="n"/>
      <c r="AJ599" s="34">
        <f>IF($AI599&gt;0,IF(VLOOKUP($AI599,Resource!$B$2:$AE$460,6,FALSE)&gt;0,VLOOKUP($AI599,Resource!$B$2:$AE$460,6,FALSE),"--INPUT--"),"")</f>
        <v/>
      </c>
      <c r="AK599" s="34">
        <f>IF($AI599&gt;0,IF(VLOOKUP($AI599,Resource!$B$2:$AE$460,25,FALSE)&gt;0,VLOOKUP($AI599,Resource!$B$2:$AE$460,25,FALSE),"--INPUT--"),"")</f>
        <v/>
      </c>
      <c r="AL599" s="619" t="n"/>
      <c r="AM599" s="619" t="n"/>
      <c r="AN599" s="34">
        <f>AA599</f>
        <v/>
      </c>
      <c r="AO599" s="621">
        <f>IF(ISNA(IF(AC599="",0,AN599*VLOOKUP(AC599,Resource!$B$2:$AE$465,8,FALSE))),0,IF(AC599="",0,AN599*VLOOKUP(AC599,Resource!$B$2:$AE$465,8,FALSE)))</f>
        <v/>
      </c>
      <c r="AP599" s="620" t="n"/>
      <c r="AQ599" s="286" t="n"/>
      <c r="AR599" s="34">
        <f>AB599</f>
        <v/>
      </c>
      <c r="AS599" s="621">
        <f>IF(ISNA(IF(AI599="",0,AR599*VLOOKUP(AI599,Resource!$B$2:$AE$465,9,FALSE))),0,IF(AI599="",0,AR599*VLOOKUP(AI599,Resource!$B$2:$AE$465,9,FALSE)))</f>
        <v/>
      </c>
      <c r="AT599" s="620" t="n"/>
      <c r="AU599" s="286" t="n"/>
      <c r="AV599" s="620">
        <f>Z599</f>
        <v/>
      </c>
      <c r="AW599" s="72" t="n"/>
      <c r="BA599" s="620" t="n"/>
      <c r="BC599" s="620">
        <f>AO599+AS599</f>
        <v/>
      </c>
      <c r="BD599" s="620">
        <f>BH599-BC599</f>
        <v/>
      </c>
      <c r="BE599" s="479">
        <f>IF(AV599=0,"        --",BD599/BH599)</f>
        <v/>
      </c>
      <c r="BF599" s="620" t="n"/>
      <c r="BG599" s="620" t="n"/>
      <c r="BH599" s="620">
        <f>Z599+BA599+BF599</f>
        <v/>
      </c>
    </row>
    <row r="600" customFormat="1" s="34">
      <c r="A600" s="618" t="n"/>
      <c r="B600" s="619" t="n"/>
      <c r="J600" s="619" t="n"/>
      <c r="U600" s="620" t="n"/>
      <c r="X600" s="620" t="n"/>
      <c r="Y600" s="620" t="n"/>
      <c r="Z600" s="620" t="n"/>
      <c r="AA600" s="34">
        <f>T600*0.2+N600*0+O600*0.3+P600*0.5+Q600*0.6+R600*1+S600*1</f>
        <v/>
      </c>
      <c r="AB600" s="34">
        <f>T600*0.2+N600*0.2+O600*0.3+P600*0.5+Q600*0.6+R600*1+S600*1</f>
        <v/>
      </c>
      <c r="AD600" s="34">
        <f>IF($AC600&gt;0,IF(VLOOKUP($AC600,Resource!$B$2:$AE$460,6,FALSE)&gt;0,VLOOKUP($AC600,Resource!$B$2:$AE$460,6,FALSE),"--INPUT--"),"")</f>
        <v/>
      </c>
      <c r="AE600" s="34">
        <f>IF($AC600&gt;0,IF(VLOOKUP($AC600,Resource!$B$2:$AE$460,25,FALSE)&gt;0,VLOOKUP($AC600,Resource!$B$2:$AE$460,25,FALSE),"--INPUT--"),"")</f>
        <v/>
      </c>
      <c r="AG600" s="619" t="n"/>
      <c r="AH600" s="619" t="n"/>
      <c r="AJ600" s="34">
        <f>IF($AI600&gt;0,IF(VLOOKUP($AI600,Resource!$B$2:$AE$460,6,FALSE)&gt;0,VLOOKUP($AI600,Resource!$B$2:$AE$460,6,FALSE),"--INPUT--"),"")</f>
        <v/>
      </c>
      <c r="AK600" s="34">
        <f>IF($AI600&gt;0,IF(VLOOKUP($AI600,Resource!$B$2:$AE$460,25,FALSE)&gt;0,VLOOKUP($AI600,Resource!$B$2:$AE$460,25,FALSE),"--INPUT--"),"")</f>
        <v/>
      </c>
      <c r="AL600" s="619" t="n"/>
      <c r="AM600" s="619" t="n"/>
      <c r="AN600" s="34">
        <f>AA600</f>
        <v/>
      </c>
      <c r="AO600" s="621">
        <f>IF(ISNA(IF(AC600="",0,AN600*VLOOKUP(AC600,Resource!$B$2:$AE$465,8,FALSE))),0,IF(AC600="",0,AN600*VLOOKUP(AC600,Resource!$B$2:$AE$465,8,FALSE)))</f>
        <v/>
      </c>
      <c r="AP600" s="620" t="n"/>
      <c r="AQ600" s="286" t="n"/>
      <c r="AR600" s="34">
        <f>AB600</f>
        <v/>
      </c>
      <c r="AS600" s="621">
        <f>IF(ISNA(IF(AI600="",0,AR600*VLOOKUP(AI600,Resource!$B$2:$AE$465,9,FALSE))),0,IF(AI600="",0,AR600*VLOOKUP(AI600,Resource!$B$2:$AE$465,9,FALSE)))</f>
        <v/>
      </c>
      <c r="AT600" s="620" t="n"/>
      <c r="AU600" s="286" t="n"/>
      <c r="AV600" s="620">
        <f>Z600</f>
        <v/>
      </c>
      <c r="AW600" s="72" t="n"/>
      <c r="BA600" s="620" t="n"/>
      <c r="BC600" s="620">
        <f>AO600+AS600</f>
        <v/>
      </c>
      <c r="BD600" s="620">
        <f>BH600-BC600</f>
        <v/>
      </c>
      <c r="BE600" s="479">
        <f>IF(AV600=0,"        --",BD600/BH600)</f>
        <v/>
      </c>
      <c r="BF600" s="620" t="n"/>
      <c r="BG600" s="620" t="n"/>
      <c r="BH600" s="620">
        <f>Z600+BA600+BF600</f>
        <v/>
      </c>
    </row>
    <row r="601" customFormat="1" s="34">
      <c r="A601" s="618" t="n"/>
      <c r="B601" s="619" t="n"/>
      <c r="J601" s="619" t="n"/>
      <c r="U601" s="620" t="n"/>
      <c r="X601" s="620" t="n"/>
      <c r="Y601" s="620" t="n"/>
      <c r="Z601" s="620" t="n"/>
      <c r="AA601" s="34">
        <f>T601*0.2+N601*0+O601*0.3+P601*0.5+Q601*0.6+R601*1+S601*1</f>
        <v/>
      </c>
      <c r="AB601" s="34">
        <f>T601*0.2+N601*0.2+O601*0.3+P601*0.5+Q601*0.6+R601*1+S601*1</f>
        <v/>
      </c>
      <c r="AD601" s="34">
        <f>IF($AC601&gt;0,IF(VLOOKUP($AC601,Resource!$B$2:$AE$460,6,FALSE)&gt;0,VLOOKUP($AC601,Resource!$B$2:$AE$460,6,FALSE),"--INPUT--"),"")</f>
        <v/>
      </c>
      <c r="AE601" s="34">
        <f>IF($AC601&gt;0,IF(VLOOKUP($AC601,Resource!$B$2:$AE$460,25,FALSE)&gt;0,VLOOKUP($AC601,Resource!$B$2:$AE$460,25,FALSE),"--INPUT--"),"")</f>
        <v/>
      </c>
      <c r="AG601" s="619" t="n"/>
      <c r="AH601" s="619" t="n"/>
      <c r="AJ601" s="34">
        <f>IF($AI601&gt;0,IF(VLOOKUP($AI601,Resource!$B$2:$AE$460,6,FALSE)&gt;0,VLOOKUP($AI601,Resource!$B$2:$AE$460,6,FALSE),"--INPUT--"),"")</f>
        <v/>
      </c>
      <c r="AK601" s="34">
        <f>IF($AI601&gt;0,IF(VLOOKUP($AI601,Resource!$B$2:$AE$460,25,FALSE)&gt;0,VLOOKUP($AI601,Resource!$B$2:$AE$460,25,FALSE),"--INPUT--"),"")</f>
        <v/>
      </c>
      <c r="AL601" s="619" t="n"/>
      <c r="AM601" s="619" t="n"/>
      <c r="AN601" s="34">
        <f>AA601</f>
        <v/>
      </c>
      <c r="AO601" s="621">
        <f>IF(ISNA(IF(AC601="",0,AN601*VLOOKUP(AC601,Resource!$B$2:$AE$465,8,FALSE))),0,IF(AC601="",0,AN601*VLOOKUP(AC601,Resource!$B$2:$AE$465,8,FALSE)))</f>
        <v/>
      </c>
      <c r="AP601" s="620" t="n"/>
      <c r="AQ601" s="286" t="n"/>
      <c r="AR601" s="34">
        <f>AB601</f>
        <v/>
      </c>
      <c r="AS601" s="621">
        <f>IF(ISNA(IF(AI601="",0,AR601*VLOOKUP(AI601,Resource!$B$2:$AE$465,9,FALSE))),0,IF(AI601="",0,AR601*VLOOKUP(AI601,Resource!$B$2:$AE$465,9,FALSE)))</f>
        <v/>
      </c>
      <c r="AT601" s="620" t="n"/>
      <c r="AU601" s="286" t="n"/>
      <c r="AV601" s="620">
        <f>Z601</f>
        <v/>
      </c>
      <c r="AW601" s="72" t="n"/>
      <c r="BA601" s="620" t="n"/>
      <c r="BC601" s="620">
        <f>AO601+AS601</f>
        <v/>
      </c>
      <c r="BD601" s="620">
        <f>BH601-BC601</f>
        <v/>
      </c>
      <c r="BE601" s="479">
        <f>IF(AV601=0,"        --",BD601/BH601)</f>
        <v/>
      </c>
      <c r="BF601" s="620" t="n"/>
      <c r="BG601" s="620" t="n"/>
      <c r="BH601" s="620">
        <f>Z601+BA601+BF601</f>
        <v/>
      </c>
    </row>
    <row r="602" customFormat="1" s="34">
      <c r="A602" s="618" t="n"/>
      <c r="B602" s="619" t="n"/>
      <c r="J602" s="619" t="n"/>
      <c r="U602" s="620" t="n"/>
      <c r="X602" s="620" t="n"/>
      <c r="Y602" s="620" t="n"/>
      <c r="Z602" s="620" t="n"/>
      <c r="AA602" s="34">
        <f>T602*0.2+N602*0+O602*0.3+P602*0.5+Q602*0.6+R602*1+S602*1</f>
        <v/>
      </c>
      <c r="AB602" s="34">
        <f>T602*0.2+N602*0.2+O602*0.3+P602*0.5+Q602*0.6+R602*1+S602*1</f>
        <v/>
      </c>
      <c r="AD602" s="34">
        <f>IF($AC602&gt;0,IF(VLOOKUP($AC602,Resource!$B$2:$AE$460,6,FALSE)&gt;0,VLOOKUP($AC602,Resource!$B$2:$AE$460,6,FALSE),"--INPUT--"),"")</f>
        <v/>
      </c>
      <c r="AE602" s="34">
        <f>IF($AC602&gt;0,IF(VLOOKUP($AC602,Resource!$B$2:$AE$460,25,FALSE)&gt;0,VLOOKUP($AC602,Resource!$B$2:$AE$460,25,FALSE),"--INPUT--"),"")</f>
        <v/>
      </c>
      <c r="AG602" s="619" t="n"/>
      <c r="AH602" s="619" t="n"/>
      <c r="AJ602" s="34">
        <f>IF($AI602&gt;0,IF(VLOOKUP($AI602,Resource!$B$2:$AE$460,6,FALSE)&gt;0,VLOOKUP($AI602,Resource!$B$2:$AE$460,6,FALSE),"--INPUT--"),"")</f>
        <v/>
      </c>
      <c r="AK602" s="34">
        <f>IF($AI602&gt;0,IF(VLOOKUP($AI602,Resource!$B$2:$AE$460,25,FALSE)&gt;0,VLOOKUP($AI602,Resource!$B$2:$AE$460,25,FALSE),"--INPUT--"),"")</f>
        <v/>
      </c>
      <c r="AL602" s="619" t="n"/>
      <c r="AM602" s="619" t="n"/>
      <c r="AN602" s="34">
        <f>AA602</f>
        <v/>
      </c>
      <c r="AO602" s="621">
        <f>IF(ISNA(IF(AC602="",0,AN602*VLOOKUP(AC602,Resource!$B$2:$AE$465,8,FALSE))),0,IF(AC602="",0,AN602*VLOOKUP(AC602,Resource!$B$2:$AE$465,8,FALSE)))</f>
        <v/>
      </c>
      <c r="AP602" s="620" t="n"/>
      <c r="AQ602" s="286" t="n"/>
      <c r="AR602" s="34">
        <f>AB602</f>
        <v/>
      </c>
      <c r="AS602" s="621">
        <f>IF(ISNA(IF(AI602="",0,AR602*VLOOKUP(AI602,Resource!$B$2:$AE$465,9,FALSE))),0,IF(AI602="",0,AR602*VLOOKUP(AI602,Resource!$B$2:$AE$465,9,FALSE)))</f>
        <v/>
      </c>
      <c r="AT602" s="620" t="n"/>
      <c r="AU602" s="286" t="n"/>
      <c r="AV602" s="620">
        <f>Z602</f>
        <v/>
      </c>
      <c r="AW602" s="72" t="n"/>
      <c r="BA602" s="620" t="n"/>
      <c r="BC602" s="620">
        <f>AO602+AS602</f>
        <v/>
      </c>
      <c r="BD602" s="620">
        <f>BH602-BC602</f>
        <v/>
      </c>
      <c r="BE602" s="479">
        <f>IF(AV602=0,"        --",BD602/BH602)</f>
        <v/>
      </c>
      <c r="BF602" s="620" t="n"/>
      <c r="BG602" s="620" t="n"/>
      <c r="BH602" s="620">
        <f>Z602+BA602+BF602</f>
        <v/>
      </c>
    </row>
    <row r="603" customFormat="1" s="34">
      <c r="A603" s="618" t="n"/>
      <c r="B603" s="619" t="n"/>
      <c r="J603" s="619" t="n"/>
      <c r="U603" s="620" t="n"/>
      <c r="X603" s="620" t="n"/>
      <c r="Y603" s="620" t="n"/>
      <c r="Z603" s="620" t="n"/>
      <c r="AA603" s="34">
        <f>T603*0.2+N603*0+O603*0.3+P603*0.5+Q603*0.6+R603*1+S603*1</f>
        <v/>
      </c>
      <c r="AB603" s="34">
        <f>T603*0.2+N603*0.2+O603*0.3+P603*0.5+Q603*0.6+R603*1+S603*1</f>
        <v/>
      </c>
      <c r="AD603" s="34">
        <f>IF($AC603&gt;0,IF(VLOOKUP($AC603,Resource!$B$2:$AE$460,6,FALSE)&gt;0,VLOOKUP($AC603,Resource!$B$2:$AE$460,6,FALSE),"--INPUT--"),"")</f>
        <v/>
      </c>
      <c r="AE603" s="34">
        <f>IF($AC603&gt;0,IF(VLOOKUP($AC603,Resource!$B$2:$AE$460,25,FALSE)&gt;0,VLOOKUP($AC603,Resource!$B$2:$AE$460,25,FALSE),"--INPUT--"),"")</f>
        <v/>
      </c>
      <c r="AG603" s="619" t="n"/>
      <c r="AH603" s="619" t="n"/>
      <c r="AJ603" s="34">
        <f>IF($AI603&gt;0,IF(VLOOKUP($AI603,Resource!$B$2:$AE$460,6,FALSE)&gt;0,VLOOKUP($AI603,Resource!$B$2:$AE$460,6,FALSE),"--INPUT--"),"")</f>
        <v/>
      </c>
      <c r="AK603" s="34">
        <f>IF($AI603&gt;0,IF(VLOOKUP($AI603,Resource!$B$2:$AE$460,25,FALSE)&gt;0,VLOOKUP($AI603,Resource!$B$2:$AE$460,25,FALSE),"--INPUT--"),"")</f>
        <v/>
      </c>
      <c r="AL603" s="619" t="n"/>
      <c r="AM603" s="619" t="n"/>
      <c r="AN603" s="34">
        <f>AA603</f>
        <v/>
      </c>
      <c r="AO603" s="621">
        <f>IF(ISNA(IF(AC603="",0,AN603*VLOOKUP(AC603,Resource!$B$2:$AE$465,8,FALSE))),0,IF(AC603="",0,AN603*VLOOKUP(AC603,Resource!$B$2:$AE$465,8,FALSE)))</f>
        <v/>
      </c>
      <c r="AP603" s="620" t="n"/>
      <c r="AQ603" s="286" t="n"/>
      <c r="AR603" s="34">
        <f>AB603</f>
        <v/>
      </c>
      <c r="AS603" s="621">
        <f>IF(ISNA(IF(AI603="",0,AR603*VLOOKUP(AI603,Resource!$B$2:$AE$465,9,FALSE))),0,IF(AI603="",0,AR603*VLOOKUP(AI603,Resource!$B$2:$AE$465,9,FALSE)))</f>
        <v/>
      </c>
      <c r="AT603" s="620" t="n"/>
      <c r="AU603" s="286" t="n"/>
      <c r="AV603" s="620">
        <f>Z603</f>
        <v/>
      </c>
      <c r="AW603" s="72" t="n"/>
      <c r="BA603" s="620" t="n"/>
      <c r="BC603" s="620">
        <f>AO603+AS603</f>
        <v/>
      </c>
      <c r="BD603" s="620">
        <f>BH603-BC603</f>
        <v/>
      </c>
      <c r="BE603" s="479">
        <f>IF(AV603=0,"        --",BD603/BH603)</f>
        <v/>
      </c>
      <c r="BF603" s="620" t="n"/>
      <c r="BG603" s="620" t="n"/>
      <c r="BH603" s="620">
        <f>Z603+BA603+BF603</f>
        <v/>
      </c>
    </row>
    <row r="604" customFormat="1" s="34">
      <c r="A604" s="618" t="n"/>
      <c r="B604" s="619" t="n"/>
      <c r="J604" s="619" t="n"/>
      <c r="U604" s="620" t="n"/>
      <c r="X604" s="620" t="n"/>
      <c r="Y604" s="620" t="n"/>
      <c r="Z604" s="620" t="n"/>
      <c r="AA604" s="34">
        <f>T604*0.2+N604*0+O604*0.3+P604*0.5+Q604*0.6+R604*1+S604*1</f>
        <v/>
      </c>
      <c r="AB604" s="34">
        <f>T604*0.2+N604*0.2+O604*0.3+P604*0.5+Q604*0.6+R604*1+S604*1</f>
        <v/>
      </c>
      <c r="AD604" s="34">
        <f>IF($AC604&gt;0,IF(VLOOKUP($AC604,Resource!$B$2:$AE$460,6,FALSE)&gt;0,VLOOKUP($AC604,Resource!$B$2:$AE$460,6,FALSE),"--INPUT--"),"")</f>
        <v/>
      </c>
      <c r="AE604" s="34">
        <f>IF($AC604&gt;0,IF(VLOOKUP($AC604,Resource!$B$2:$AE$460,25,FALSE)&gt;0,VLOOKUP($AC604,Resource!$B$2:$AE$460,25,FALSE),"--INPUT--"),"")</f>
        <v/>
      </c>
      <c r="AG604" s="619" t="n"/>
      <c r="AH604" s="619" t="n"/>
      <c r="AJ604" s="34">
        <f>IF($AI604&gt;0,IF(VLOOKUP($AI604,Resource!$B$2:$AE$460,6,FALSE)&gt;0,VLOOKUP($AI604,Resource!$B$2:$AE$460,6,FALSE),"--INPUT--"),"")</f>
        <v/>
      </c>
      <c r="AK604" s="34">
        <f>IF($AI604&gt;0,IF(VLOOKUP($AI604,Resource!$B$2:$AE$460,25,FALSE)&gt;0,VLOOKUP($AI604,Resource!$B$2:$AE$460,25,FALSE),"--INPUT--"),"")</f>
        <v/>
      </c>
      <c r="AL604" s="619" t="n"/>
      <c r="AM604" s="619" t="n"/>
      <c r="AN604" s="34">
        <f>AA604</f>
        <v/>
      </c>
      <c r="AO604" s="621">
        <f>IF(ISNA(IF(AC604="",0,AN604*VLOOKUP(AC604,Resource!$B$2:$AE$465,8,FALSE))),0,IF(AC604="",0,AN604*VLOOKUP(AC604,Resource!$B$2:$AE$465,8,FALSE)))</f>
        <v/>
      </c>
      <c r="AP604" s="620" t="n"/>
      <c r="AQ604" s="286" t="n"/>
      <c r="AR604" s="34">
        <f>AB604</f>
        <v/>
      </c>
      <c r="AS604" s="621">
        <f>IF(ISNA(IF(AI604="",0,AR604*VLOOKUP(AI604,Resource!$B$2:$AE$465,9,FALSE))),0,IF(AI604="",0,AR604*VLOOKUP(AI604,Resource!$B$2:$AE$465,9,FALSE)))</f>
        <v/>
      </c>
      <c r="AT604" s="620" t="n"/>
      <c r="AU604" s="286" t="n"/>
      <c r="AV604" s="620">
        <f>Z604</f>
        <v/>
      </c>
      <c r="AW604" s="72" t="n"/>
      <c r="BA604" s="620" t="n"/>
      <c r="BC604" s="620">
        <f>AO604+AS604</f>
        <v/>
      </c>
      <c r="BD604" s="620">
        <f>BH604-BC604</f>
        <v/>
      </c>
      <c r="BE604" s="479">
        <f>IF(AV604=0,"        --",BD604/BH604)</f>
        <v/>
      </c>
      <c r="BF604" s="620" t="n"/>
      <c r="BG604" s="620" t="n"/>
      <c r="BH604" s="620">
        <f>Z604+BA604+BF604</f>
        <v/>
      </c>
    </row>
    <row r="605" customFormat="1" s="34">
      <c r="A605" s="618" t="n"/>
      <c r="B605" s="619" t="n"/>
      <c r="J605" s="619" t="n"/>
      <c r="U605" s="620" t="n"/>
      <c r="X605" s="620" t="n"/>
      <c r="Y605" s="620" t="n"/>
      <c r="Z605" s="620" t="n"/>
      <c r="AA605" s="34">
        <f>T605*0.2+N605*0+O605*0.3+P605*0.5+Q605*0.6+R605*1+S605*1</f>
        <v/>
      </c>
      <c r="AB605" s="34">
        <f>T605*0.2+N605*0.2+O605*0.3+P605*0.5+Q605*0.6+R605*1+S605*1</f>
        <v/>
      </c>
      <c r="AD605" s="34">
        <f>IF($AC605&gt;0,IF(VLOOKUP($AC605,Resource!$B$2:$AE$460,6,FALSE)&gt;0,VLOOKUP($AC605,Resource!$B$2:$AE$460,6,FALSE),"--INPUT--"),"")</f>
        <v/>
      </c>
      <c r="AE605" s="34">
        <f>IF($AC605&gt;0,IF(VLOOKUP($AC605,Resource!$B$2:$AE$460,25,FALSE)&gt;0,VLOOKUP($AC605,Resource!$B$2:$AE$460,25,FALSE),"--INPUT--"),"")</f>
        <v/>
      </c>
      <c r="AG605" s="619" t="n"/>
      <c r="AH605" s="619" t="n"/>
      <c r="AJ605" s="34">
        <f>IF($AI605&gt;0,IF(VLOOKUP($AI605,Resource!$B$2:$AE$460,6,FALSE)&gt;0,VLOOKUP($AI605,Resource!$B$2:$AE$460,6,FALSE),"--INPUT--"),"")</f>
        <v/>
      </c>
      <c r="AK605" s="34">
        <f>IF($AI605&gt;0,IF(VLOOKUP($AI605,Resource!$B$2:$AE$460,25,FALSE)&gt;0,VLOOKUP($AI605,Resource!$B$2:$AE$460,25,FALSE),"--INPUT--"),"")</f>
        <v/>
      </c>
      <c r="AL605" s="619" t="n"/>
      <c r="AM605" s="619" t="n"/>
      <c r="AN605" s="34">
        <f>AA605</f>
        <v/>
      </c>
      <c r="AO605" s="621">
        <f>IF(ISNA(IF(AC605="",0,AN605*VLOOKUP(AC605,Resource!$B$2:$AE$465,8,FALSE))),0,IF(AC605="",0,AN605*VLOOKUP(AC605,Resource!$B$2:$AE$465,8,FALSE)))</f>
        <v/>
      </c>
      <c r="AP605" s="620" t="n"/>
      <c r="AQ605" s="286" t="n"/>
      <c r="AR605" s="34">
        <f>AB605</f>
        <v/>
      </c>
      <c r="AS605" s="621">
        <f>IF(ISNA(IF(AI605="",0,AR605*VLOOKUP(AI605,Resource!$B$2:$AE$465,9,FALSE))),0,IF(AI605="",0,AR605*VLOOKUP(AI605,Resource!$B$2:$AE$465,9,FALSE)))</f>
        <v/>
      </c>
      <c r="AT605" s="620" t="n"/>
      <c r="AU605" s="286" t="n"/>
      <c r="AV605" s="620">
        <f>Z605</f>
        <v/>
      </c>
      <c r="AW605" s="72" t="n"/>
      <c r="BA605" s="620" t="n"/>
      <c r="BC605" s="620">
        <f>AO605+AS605</f>
        <v/>
      </c>
      <c r="BD605" s="620">
        <f>BH605-BC605</f>
        <v/>
      </c>
      <c r="BE605" s="479">
        <f>IF(AV605=0,"        --",BD605/BH605)</f>
        <v/>
      </c>
      <c r="BF605" s="620" t="n"/>
      <c r="BG605" s="620" t="n"/>
      <c r="BH605" s="620">
        <f>Z605+BA605+BF605</f>
        <v/>
      </c>
    </row>
    <row r="606" customFormat="1" s="34">
      <c r="A606" s="618" t="n"/>
      <c r="B606" s="619" t="n"/>
      <c r="J606" s="619" t="n"/>
      <c r="U606" s="620" t="n"/>
      <c r="X606" s="620" t="n"/>
      <c r="Y606" s="620" t="n"/>
      <c r="Z606" s="620" t="n"/>
      <c r="AA606" s="34">
        <f>T606*0.2+N606*0+O606*0.3+P606*0.5+Q606*0.6+R606*1+S606*1</f>
        <v/>
      </c>
      <c r="AB606" s="34">
        <f>T606*0.2+N606*0.2+O606*0.3+P606*0.5+Q606*0.6+R606*1+S606*1</f>
        <v/>
      </c>
      <c r="AD606" s="34">
        <f>IF($AC606&gt;0,IF(VLOOKUP($AC606,Resource!$B$2:$AE$460,6,FALSE)&gt;0,VLOOKUP($AC606,Resource!$B$2:$AE$460,6,FALSE),"--INPUT--"),"")</f>
        <v/>
      </c>
      <c r="AE606" s="34">
        <f>IF($AC606&gt;0,IF(VLOOKUP($AC606,Resource!$B$2:$AE$460,25,FALSE)&gt;0,VLOOKUP($AC606,Resource!$B$2:$AE$460,25,FALSE),"--INPUT--"),"")</f>
        <v/>
      </c>
      <c r="AG606" s="619" t="n"/>
      <c r="AH606" s="619" t="n"/>
      <c r="AJ606" s="34">
        <f>IF($AI606&gt;0,IF(VLOOKUP($AI606,Resource!$B$2:$AE$460,6,FALSE)&gt;0,VLOOKUP($AI606,Resource!$B$2:$AE$460,6,FALSE),"--INPUT--"),"")</f>
        <v/>
      </c>
      <c r="AK606" s="34">
        <f>IF($AI606&gt;0,IF(VLOOKUP($AI606,Resource!$B$2:$AE$460,25,FALSE)&gt;0,VLOOKUP($AI606,Resource!$B$2:$AE$460,25,FALSE),"--INPUT--"),"")</f>
        <v/>
      </c>
      <c r="AL606" s="619" t="n"/>
      <c r="AM606" s="619" t="n"/>
      <c r="AN606" s="34">
        <f>AA606</f>
        <v/>
      </c>
      <c r="AO606" s="621">
        <f>IF(ISNA(IF(AC606="",0,AN606*VLOOKUP(AC606,Resource!$B$2:$AE$465,8,FALSE))),0,IF(AC606="",0,AN606*VLOOKUP(AC606,Resource!$B$2:$AE$465,8,FALSE)))</f>
        <v/>
      </c>
      <c r="AP606" s="620" t="n"/>
      <c r="AQ606" s="286" t="n"/>
      <c r="AR606" s="34">
        <f>AB606</f>
        <v/>
      </c>
      <c r="AS606" s="621">
        <f>IF(ISNA(IF(AI606="",0,AR606*VLOOKUP(AI606,Resource!$B$2:$AE$465,9,FALSE))),0,IF(AI606="",0,AR606*VLOOKUP(AI606,Resource!$B$2:$AE$465,9,FALSE)))</f>
        <v/>
      </c>
      <c r="AT606" s="620" t="n"/>
      <c r="AU606" s="286" t="n"/>
      <c r="AV606" s="620">
        <f>Z606</f>
        <v/>
      </c>
      <c r="AW606" s="72" t="n"/>
      <c r="BA606" s="620" t="n"/>
      <c r="BC606" s="620">
        <f>AO606+AS606</f>
        <v/>
      </c>
      <c r="BD606" s="620">
        <f>BH606-BC606</f>
        <v/>
      </c>
      <c r="BE606" s="479">
        <f>IF(AV606=0,"        --",BD606/BH606)</f>
        <v/>
      </c>
      <c r="BF606" s="620" t="n"/>
      <c r="BG606" s="620" t="n"/>
      <c r="BH606" s="620">
        <f>Z606+BA606+BF606</f>
        <v/>
      </c>
    </row>
    <row r="607" customFormat="1" s="34">
      <c r="A607" s="618" t="n"/>
      <c r="B607" s="619" t="n"/>
      <c r="J607" s="619" t="n"/>
      <c r="U607" s="620" t="n"/>
      <c r="X607" s="620" t="n"/>
      <c r="Y607" s="620" t="n"/>
      <c r="Z607" s="620" t="n"/>
      <c r="AA607" s="34">
        <f>T607*0.2+N607*0+O607*0.3+P607*0.5+Q607*0.6+R607*1+S607*1</f>
        <v/>
      </c>
      <c r="AB607" s="34">
        <f>T607*0.2+N607*0.2+O607*0.3+P607*0.5+Q607*0.6+R607*1+S607*1</f>
        <v/>
      </c>
      <c r="AD607" s="34">
        <f>IF($AC607&gt;0,IF(VLOOKUP($AC607,Resource!$B$2:$AE$460,6,FALSE)&gt;0,VLOOKUP($AC607,Resource!$B$2:$AE$460,6,FALSE),"--INPUT--"),"")</f>
        <v/>
      </c>
      <c r="AE607" s="34">
        <f>IF($AC607&gt;0,IF(VLOOKUP($AC607,Resource!$B$2:$AE$460,25,FALSE)&gt;0,VLOOKUP($AC607,Resource!$B$2:$AE$460,25,FALSE),"--INPUT--"),"")</f>
        <v/>
      </c>
      <c r="AG607" s="619" t="n"/>
      <c r="AH607" s="619" t="n"/>
      <c r="AJ607" s="34">
        <f>IF($AI607&gt;0,IF(VLOOKUP($AI607,Resource!$B$2:$AE$460,6,FALSE)&gt;0,VLOOKUP($AI607,Resource!$B$2:$AE$460,6,FALSE),"--INPUT--"),"")</f>
        <v/>
      </c>
      <c r="AK607" s="34">
        <f>IF($AI607&gt;0,IF(VLOOKUP($AI607,Resource!$B$2:$AE$460,25,FALSE)&gt;0,VLOOKUP($AI607,Resource!$B$2:$AE$460,25,FALSE),"--INPUT--"),"")</f>
        <v/>
      </c>
      <c r="AL607" s="619" t="n"/>
      <c r="AM607" s="619" t="n"/>
      <c r="AN607" s="34">
        <f>AA607</f>
        <v/>
      </c>
      <c r="AO607" s="621">
        <f>IF(ISNA(IF(AC607="",0,AN607*VLOOKUP(AC607,Resource!$B$2:$AE$465,8,FALSE))),0,IF(AC607="",0,AN607*VLOOKUP(AC607,Resource!$B$2:$AE$465,8,FALSE)))</f>
        <v/>
      </c>
      <c r="AP607" s="620" t="n"/>
      <c r="AQ607" s="286" t="n"/>
      <c r="AR607" s="34">
        <f>AB607</f>
        <v/>
      </c>
      <c r="AS607" s="621">
        <f>IF(ISNA(IF(AI607="",0,AR607*VLOOKUP(AI607,Resource!$B$2:$AE$465,9,FALSE))),0,IF(AI607="",0,AR607*VLOOKUP(AI607,Resource!$B$2:$AE$465,9,FALSE)))</f>
        <v/>
      </c>
      <c r="AT607" s="620" t="n"/>
      <c r="AU607" s="286" t="n"/>
      <c r="AV607" s="620">
        <f>Z607</f>
        <v/>
      </c>
      <c r="AW607" s="72" t="n"/>
      <c r="BA607" s="620" t="n"/>
      <c r="BC607" s="620">
        <f>AO607+AS607</f>
        <v/>
      </c>
      <c r="BD607" s="620">
        <f>BH607-BC607</f>
        <v/>
      </c>
      <c r="BE607" s="479">
        <f>IF(AV607=0,"        --",BD607/BH607)</f>
        <v/>
      </c>
      <c r="BF607" s="620" t="n"/>
      <c r="BG607" s="620" t="n"/>
      <c r="BH607" s="620">
        <f>Z607+BA607+BF607</f>
        <v/>
      </c>
    </row>
    <row r="608" customFormat="1" s="34">
      <c r="A608" s="618" t="n"/>
      <c r="B608" s="619" t="n"/>
      <c r="J608" s="619" t="n"/>
      <c r="U608" s="620" t="n"/>
      <c r="X608" s="620" t="n"/>
      <c r="Y608" s="620" t="n"/>
      <c r="Z608" s="620" t="n"/>
      <c r="AA608" s="34">
        <f>T608*0.2+N608*0+O608*0.3+P608*0.5+Q608*0.6+R608*1+S608*1</f>
        <v/>
      </c>
      <c r="AB608" s="34">
        <f>T608*0.2+N608*0.2+O608*0.3+P608*0.5+Q608*0.6+R608*1+S608*1</f>
        <v/>
      </c>
      <c r="AD608" s="34">
        <f>IF($AC608&gt;0,IF(VLOOKUP($AC608,Resource!$B$2:$AE$460,6,FALSE)&gt;0,VLOOKUP($AC608,Resource!$B$2:$AE$460,6,FALSE),"--INPUT--"),"")</f>
        <v/>
      </c>
      <c r="AE608" s="34">
        <f>IF($AC608&gt;0,IF(VLOOKUP($AC608,Resource!$B$2:$AE$460,25,FALSE)&gt;0,VLOOKUP($AC608,Resource!$B$2:$AE$460,25,FALSE),"--INPUT--"),"")</f>
        <v/>
      </c>
      <c r="AG608" s="619" t="n"/>
      <c r="AH608" s="619" t="n"/>
      <c r="AJ608" s="34">
        <f>IF($AI608&gt;0,IF(VLOOKUP($AI608,Resource!$B$2:$AE$460,6,FALSE)&gt;0,VLOOKUP($AI608,Resource!$B$2:$AE$460,6,FALSE),"--INPUT--"),"")</f>
        <v/>
      </c>
      <c r="AK608" s="34">
        <f>IF($AI608&gt;0,IF(VLOOKUP($AI608,Resource!$B$2:$AE$460,25,FALSE)&gt;0,VLOOKUP($AI608,Resource!$B$2:$AE$460,25,FALSE),"--INPUT--"),"")</f>
        <v/>
      </c>
      <c r="AL608" s="619" t="n"/>
      <c r="AM608" s="619" t="n"/>
      <c r="AN608" s="34">
        <f>AA608</f>
        <v/>
      </c>
      <c r="AO608" s="621">
        <f>IF(ISNA(IF(AC608="",0,AN608*VLOOKUP(AC608,Resource!$B$2:$AE$465,8,FALSE))),0,IF(AC608="",0,AN608*VLOOKUP(AC608,Resource!$B$2:$AE$465,8,FALSE)))</f>
        <v/>
      </c>
      <c r="AP608" s="620" t="n"/>
      <c r="AQ608" s="286" t="n"/>
      <c r="AR608" s="34">
        <f>AB608</f>
        <v/>
      </c>
      <c r="AS608" s="621">
        <f>IF(ISNA(IF(AI608="",0,AR608*VLOOKUP(AI608,Resource!$B$2:$AE$465,9,FALSE))),0,IF(AI608="",0,AR608*VLOOKUP(AI608,Resource!$B$2:$AE$465,9,FALSE)))</f>
        <v/>
      </c>
      <c r="AT608" s="620" t="n"/>
      <c r="AU608" s="286" t="n"/>
      <c r="AV608" s="620">
        <f>Z608</f>
        <v/>
      </c>
      <c r="AW608" s="72" t="n"/>
      <c r="BA608" s="620" t="n"/>
      <c r="BC608" s="620">
        <f>AO608+AS608</f>
        <v/>
      </c>
      <c r="BD608" s="620">
        <f>BH608-BC608</f>
        <v/>
      </c>
      <c r="BE608" s="479">
        <f>IF(AV608=0,"        --",BD608/BH608)</f>
        <v/>
      </c>
      <c r="BF608" s="620" t="n"/>
      <c r="BG608" s="620" t="n"/>
      <c r="BH608" s="620">
        <f>Z608+BA608+BF608</f>
        <v/>
      </c>
    </row>
    <row r="609" customFormat="1" s="34">
      <c r="A609" s="618" t="n"/>
      <c r="B609" s="619" t="n"/>
      <c r="J609" s="619" t="n"/>
      <c r="U609" s="620" t="n"/>
      <c r="X609" s="620" t="n"/>
      <c r="Y609" s="620" t="n"/>
      <c r="Z609" s="620" t="n"/>
      <c r="AA609" s="34">
        <f>T609*0.2+N609*0+O609*0.3+P609*0.5+Q609*0.6+R609*1+S609*1</f>
        <v/>
      </c>
      <c r="AB609" s="34">
        <f>T609*0.2+N609*0.2+O609*0.3+P609*0.5+Q609*0.6+R609*1+S609*1</f>
        <v/>
      </c>
      <c r="AD609" s="34">
        <f>IF($AC609&gt;0,IF(VLOOKUP($AC609,Resource!$B$2:$AE$460,6,FALSE)&gt;0,VLOOKUP($AC609,Resource!$B$2:$AE$460,6,FALSE),"--INPUT--"),"")</f>
        <v/>
      </c>
      <c r="AE609" s="34">
        <f>IF($AC609&gt;0,IF(VLOOKUP($AC609,Resource!$B$2:$AE$460,25,FALSE)&gt;0,VLOOKUP($AC609,Resource!$B$2:$AE$460,25,FALSE),"--INPUT--"),"")</f>
        <v/>
      </c>
      <c r="AG609" s="619" t="n"/>
      <c r="AH609" s="619" t="n"/>
      <c r="AJ609" s="34">
        <f>IF($AI609&gt;0,IF(VLOOKUP($AI609,Resource!$B$2:$AE$460,6,FALSE)&gt;0,VLOOKUP($AI609,Resource!$B$2:$AE$460,6,FALSE),"--INPUT--"),"")</f>
        <v/>
      </c>
      <c r="AK609" s="34">
        <f>IF($AI609&gt;0,IF(VLOOKUP($AI609,Resource!$B$2:$AE$460,25,FALSE)&gt;0,VLOOKUP($AI609,Resource!$B$2:$AE$460,25,FALSE),"--INPUT--"),"")</f>
        <v/>
      </c>
      <c r="AL609" s="619" t="n"/>
      <c r="AM609" s="619" t="n"/>
      <c r="AN609" s="34">
        <f>AA609</f>
        <v/>
      </c>
      <c r="AO609" s="621">
        <f>IF(ISNA(IF(AC609="",0,AN609*VLOOKUP(AC609,Resource!$B$2:$AE$465,8,FALSE))),0,IF(AC609="",0,AN609*VLOOKUP(AC609,Resource!$B$2:$AE$465,8,FALSE)))</f>
        <v/>
      </c>
      <c r="AP609" s="620" t="n"/>
      <c r="AQ609" s="286" t="n"/>
      <c r="AR609" s="34">
        <f>AB609</f>
        <v/>
      </c>
      <c r="AS609" s="621">
        <f>IF(ISNA(IF(AI609="",0,AR609*VLOOKUP(AI609,Resource!$B$2:$AE$465,9,FALSE))),0,IF(AI609="",0,AR609*VLOOKUP(AI609,Resource!$B$2:$AE$465,9,FALSE)))</f>
        <v/>
      </c>
      <c r="AT609" s="620" t="n"/>
      <c r="AU609" s="286" t="n"/>
      <c r="AV609" s="620">
        <f>Z609</f>
        <v/>
      </c>
      <c r="AW609" s="72" t="n"/>
      <c r="BA609" s="620" t="n"/>
      <c r="BC609" s="620">
        <f>AO609+AS609</f>
        <v/>
      </c>
      <c r="BD609" s="620">
        <f>BH609-BC609</f>
        <v/>
      </c>
      <c r="BE609" s="479">
        <f>IF(AV609=0,"        --",BD609/BH609)</f>
        <v/>
      </c>
      <c r="BF609" s="620" t="n"/>
      <c r="BG609" s="620" t="n"/>
      <c r="BH609" s="620">
        <f>Z609+BA609+BF609</f>
        <v/>
      </c>
    </row>
    <row r="610" customFormat="1" s="34">
      <c r="A610" s="618" t="n"/>
      <c r="B610" s="619" t="n"/>
      <c r="J610" s="619" t="n"/>
      <c r="U610" s="620" t="n"/>
      <c r="X610" s="620" t="n"/>
      <c r="Y610" s="620" t="n"/>
      <c r="Z610" s="620" t="n"/>
      <c r="AA610" s="34">
        <f>T610*0.2+N610*0+O610*0.3+P610*0.5+Q610*0.6+R610*1+S610*1</f>
        <v/>
      </c>
      <c r="AB610" s="34">
        <f>T610*0.2+N610*0.2+O610*0.3+P610*0.5+Q610*0.6+R610*1+S610*1</f>
        <v/>
      </c>
      <c r="AD610" s="34">
        <f>IF($AC610&gt;0,IF(VLOOKUP($AC610,Resource!$B$2:$AE$460,6,FALSE)&gt;0,VLOOKUP($AC610,Resource!$B$2:$AE$460,6,FALSE),"--INPUT--"),"")</f>
        <v/>
      </c>
      <c r="AE610" s="34">
        <f>IF($AC610&gt;0,IF(VLOOKUP($AC610,Resource!$B$2:$AE$460,25,FALSE)&gt;0,VLOOKUP($AC610,Resource!$B$2:$AE$460,25,FALSE),"--INPUT--"),"")</f>
        <v/>
      </c>
      <c r="AG610" s="619" t="n"/>
      <c r="AH610" s="619" t="n"/>
      <c r="AJ610" s="34">
        <f>IF($AI610&gt;0,IF(VLOOKUP($AI610,Resource!$B$2:$AE$460,6,FALSE)&gt;0,VLOOKUP($AI610,Resource!$B$2:$AE$460,6,FALSE),"--INPUT--"),"")</f>
        <v/>
      </c>
      <c r="AK610" s="34">
        <f>IF($AI610&gt;0,IF(VLOOKUP($AI610,Resource!$B$2:$AE$460,25,FALSE)&gt;0,VLOOKUP($AI610,Resource!$B$2:$AE$460,25,FALSE),"--INPUT--"),"")</f>
        <v/>
      </c>
      <c r="AL610" s="619" t="n"/>
      <c r="AM610" s="619" t="n"/>
      <c r="AN610" s="34">
        <f>AA610</f>
        <v/>
      </c>
      <c r="AO610" s="621">
        <f>IF(ISNA(IF(AC610="",0,AN610*VLOOKUP(AC610,Resource!$B$2:$AE$465,8,FALSE))),0,IF(AC610="",0,AN610*VLOOKUP(AC610,Resource!$B$2:$AE$465,8,FALSE)))</f>
        <v/>
      </c>
      <c r="AP610" s="620" t="n"/>
      <c r="AQ610" s="286" t="n"/>
      <c r="AR610" s="34">
        <f>AB610</f>
        <v/>
      </c>
      <c r="AS610" s="621">
        <f>IF(ISNA(IF(AI610="",0,AR610*VLOOKUP(AI610,Resource!$B$2:$AE$465,9,FALSE))),0,IF(AI610="",0,AR610*VLOOKUP(AI610,Resource!$B$2:$AE$465,9,FALSE)))</f>
        <v/>
      </c>
      <c r="AT610" s="620" t="n"/>
      <c r="AU610" s="286" t="n"/>
      <c r="AV610" s="620">
        <f>Z610</f>
        <v/>
      </c>
      <c r="AW610" s="72" t="n"/>
      <c r="BA610" s="620" t="n"/>
      <c r="BC610" s="620">
        <f>AO610+AS610</f>
        <v/>
      </c>
      <c r="BD610" s="620">
        <f>BH610-BC610</f>
        <v/>
      </c>
      <c r="BE610" s="479">
        <f>IF(AV610=0,"        --",BD610/BH610)</f>
        <v/>
      </c>
      <c r="BF610" s="620" t="n"/>
      <c r="BG610" s="620" t="n"/>
      <c r="BH610" s="620">
        <f>Z610+BA610+BF610</f>
        <v/>
      </c>
    </row>
    <row r="611" customFormat="1" s="34">
      <c r="A611" s="618" t="n"/>
      <c r="B611" s="619" t="n"/>
      <c r="J611" s="619" t="n"/>
      <c r="U611" s="620" t="n"/>
      <c r="X611" s="620" t="n"/>
      <c r="Y611" s="620" t="n"/>
      <c r="Z611" s="620" t="n"/>
      <c r="AA611" s="34">
        <f>T611*0.2+N611*0+O611*0.3+P611*0.5+Q611*0.6+R611*1+S611*1</f>
        <v/>
      </c>
      <c r="AB611" s="34">
        <f>T611*0.2+N611*0.2+O611*0.3+P611*0.5+Q611*0.6+R611*1+S611*1</f>
        <v/>
      </c>
      <c r="AD611" s="34">
        <f>IF($AC611&gt;0,IF(VLOOKUP($AC611,Resource!$B$2:$AE$460,6,FALSE)&gt;0,VLOOKUP($AC611,Resource!$B$2:$AE$460,6,FALSE),"--INPUT--"),"")</f>
        <v/>
      </c>
      <c r="AE611" s="34">
        <f>IF($AC611&gt;0,IF(VLOOKUP($AC611,Resource!$B$2:$AE$460,25,FALSE)&gt;0,VLOOKUP($AC611,Resource!$B$2:$AE$460,25,FALSE),"--INPUT--"),"")</f>
        <v/>
      </c>
      <c r="AG611" s="619" t="n"/>
      <c r="AH611" s="619" t="n"/>
      <c r="AJ611" s="34">
        <f>IF($AI611&gt;0,IF(VLOOKUP($AI611,Resource!$B$2:$AE$460,6,FALSE)&gt;0,VLOOKUP($AI611,Resource!$B$2:$AE$460,6,FALSE),"--INPUT--"),"")</f>
        <v/>
      </c>
      <c r="AK611" s="34">
        <f>IF($AI611&gt;0,IF(VLOOKUP($AI611,Resource!$B$2:$AE$460,25,FALSE)&gt;0,VLOOKUP($AI611,Resource!$B$2:$AE$460,25,FALSE),"--INPUT--"),"")</f>
        <v/>
      </c>
      <c r="AL611" s="619" t="n"/>
      <c r="AM611" s="619" t="n"/>
      <c r="AN611" s="34">
        <f>AA611</f>
        <v/>
      </c>
      <c r="AO611" s="621">
        <f>IF(ISNA(IF(AC611="",0,AN611*VLOOKUP(AC611,Resource!$B$2:$AE$465,8,FALSE))),0,IF(AC611="",0,AN611*VLOOKUP(AC611,Resource!$B$2:$AE$465,8,FALSE)))</f>
        <v/>
      </c>
      <c r="AP611" s="620" t="n"/>
      <c r="AQ611" s="286" t="n"/>
      <c r="AR611" s="34">
        <f>AB611</f>
        <v/>
      </c>
      <c r="AS611" s="621">
        <f>IF(ISNA(IF(AI611="",0,AR611*VLOOKUP(AI611,Resource!$B$2:$AE$465,9,FALSE))),0,IF(AI611="",0,AR611*VLOOKUP(AI611,Resource!$B$2:$AE$465,9,FALSE)))</f>
        <v/>
      </c>
      <c r="AT611" s="620" t="n"/>
      <c r="AU611" s="286" t="n"/>
      <c r="AV611" s="620">
        <f>Z611</f>
        <v/>
      </c>
      <c r="AW611" s="72" t="n"/>
      <c r="BA611" s="620" t="n"/>
      <c r="BC611" s="620">
        <f>AO611+AS611</f>
        <v/>
      </c>
      <c r="BD611" s="620">
        <f>BH611-BC611</f>
        <v/>
      </c>
      <c r="BE611" s="479">
        <f>IF(AV611=0,"        --",BD611/BH611)</f>
        <v/>
      </c>
      <c r="BF611" s="620" t="n"/>
      <c r="BG611" s="620" t="n"/>
      <c r="BH611" s="620">
        <f>Z611+BA611+BF611</f>
        <v/>
      </c>
    </row>
    <row r="612" customFormat="1" s="34">
      <c r="A612" s="618" t="n"/>
      <c r="B612" s="619" t="n"/>
      <c r="J612" s="619" t="n"/>
      <c r="U612" s="620" t="n"/>
      <c r="X612" s="620" t="n"/>
      <c r="Y612" s="620" t="n"/>
      <c r="Z612" s="620" t="n"/>
      <c r="AA612" s="34">
        <f>T612*0.2+N612*0+O612*0.3+P612*0.5+Q612*0.6+R612*1+S612*1</f>
        <v/>
      </c>
      <c r="AB612" s="34">
        <f>T612*0.2+N612*0.2+O612*0.3+P612*0.5+Q612*0.6+R612*1+S612*1</f>
        <v/>
      </c>
      <c r="AD612" s="34">
        <f>IF($AC612&gt;0,IF(VLOOKUP($AC612,Resource!$B$2:$AE$460,6,FALSE)&gt;0,VLOOKUP($AC612,Resource!$B$2:$AE$460,6,FALSE),"--INPUT--"),"")</f>
        <v/>
      </c>
      <c r="AE612" s="34">
        <f>IF($AC612&gt;0,IF(VLOOKUP($AC612,Resource!$B$2:$AE$460,25,FALSE)&gt;0,VLOOKUP($AC612,Resource!$B$2:$AE$460,25,FALSE),"--INPUT--"),"")</f>
        <v/>
      </c>
      <c r="AG612" s="619" t="n"/>
      <c r="AH612" s="619" t="n"/>
      <c r="AJ612" s="34">
        <f>IF($AI612&gt;0,IF(VLOOKUP($AI612,Resource!$B$2:$AE$460,6,FALSE)&gt;0,VLOOKUP($AI612,Resource!$B$2:$AE$460,6,FALSE),"--INPUT--"),"")</f>
        <v/>
      </c>
      <c r="AK612" s="34">
        <f>IF($AI612&gt;0,IF(VLOOKUP($AI612,Resource!$B$2:$AE$460,25,FALSE)&gt;0,VLOOKUP($AI612,Resource!$B$2:$AE$460,25,FALSE),"--INPUT--"),"")</f>
        <v/>
      </c>
      <c r="AL612" s="619" t="n"/>
      <c r="AM612" s="619" t="n"/>
      <c r="AN612" s="34">
        <f>AA612</f>
        <v/>
      </c>
      <c r="AO612" s="621">
        <f>IF(ISNA(IF(AC612="",0,AN612*VLOOKUP(AC612,Resource!$B$2:$AE$465,8,FALSE))),0,IF(AC612="",0,AN612*VLOOKUP(AC612,Resource!$B$2:$AE$465,8,FALSE)))</f>
        <v/>
      </c>
      <c r="AP612" s="620" t="n"/>
      <c r="AQ612" s="286" t="n"/>
      <c r="AR612" s="34">
        <f>AB612</f>
        <v/>
      </c>
      <c r="AS612" s="621">
        <f>IF(ISNA(IF(AI612="",0,AR612*VLOOKUP(AI612,Resource!$B$2:$AE$465,9,FALSE))),0,IF(AI612="",0,AR612*VLOOKUP(AI612,Resource!$B$2:$AE$465,9,FALSE)))</f>
        <v/>
      </c>
      <c r="AT612" s="620" t="n"/>
      <c r="AU612" s="286" t="n"/>
      <c r="AV612" s="620">
        <f>Z612</f>
        <v/>
      </c>
      <c r="AW612" s="72" t="n"/>
      <c r="BA612" s="620" t="n"/>
      <c r="BC612" s="620">
        <f>AO612+AS612</f>
        <v/>
      </c>
      <c r="BD612" s="620">
        <f>BH612-BC612</f>
        <v/>
      </c>
      <c r="BE612" s="479">
        <f>IF(AV612=0,"        --",BD612/BH612)</f>
        <v/>
      </c>
      <c r="BF612" s="620" t="n"/>
      <c r="BG612" s="620" t="n"/>
      <c r="BH612" s="620">
        <f>Z612+BA612+BF612</f>
        <v/>
      </c>
    </row>
    <row r="613" customFormat="1" s="34">
      <c r="A613" s="618" t="n"/>
      <c r="B613" s="619" t="n"/>
      <c r="J613" s="619" t="n"/>
      <c r="U613" s="620" t="n"/>
      <c r="X613" s="620" t="n"/>
      <c r="Y613" s="620" t="n"/>
      <c r="Z613" s="620" t="n"/>
      <c r="AA613" s="34">
        <f>T613*0.2+N613*0+O613*0.3+P613*0.5+Q613*0.6+R613*1+S613*1</f>
        <v/>
      </c>
      <c r="AB613" s="34">
        <f>T613*0.2+N613*0.2+O613*0.3+P613*0.5+Q613*0.6+R613*1+S613*1</f>
        <v/>
      </c>
      <c r="AD613" s="34">
        <f>IF($AC613&gt;0,IF(VLOOKUP($AC613,Resource!$B$2:$AE$460,6,FALSE)&gt;0,VLOOKUP($AC613,Resource!$B$2:$AE$460,6,FALSE),"--INPUT--"),"")</f>
        <v/>
      </c>
      <c r="AE613" s="34">
        <f>IF($AC613&gt;0,IF(VLOOKUP($AC613,Resource!$B$2:$AE$460,25,FALSE)&gt;0,VLOOKUP($AC613,Resource!$B$2:$AE$460,25,FALSE),"--INPUT--"),"")</f>
        <v/>
      </c>
      <c r="AG613" s="619" t="n"/>
      <c r="AH613" s="619" t="n"/>
      <c r="AJ613" s="34">
        <f>IF($AI613&gt;0,IF(VLOOKUP($AI613,Resource!$B$2:$AE$460,6,FALSE)&gt;0,VLOOKUP($AI613,Resource!$B$2:$AE$460,6,FALSE),"--INPUT--"),"")</f>
        <v/>
      </c>
      <c r="AK613" s="34">
        <f>IF($AI613&gt;0,IF(VLOOKUP($AI613,Resource!$B$2:$AE$460,25,FALSE)&gt;0,VLOOKUP($AI613,Resource!$B$2:$AE$460,25,FALSE),"--INPUT--"),"")</f>
        <v/>
      </c>
      <c r="AL613" s="619" t="n"/>
      <c r="AM613" s="619" t="n"/>
      <c r="AN613" s="34">
        <f>AA613</f>
        <v/>
      </c>
      <c r="AO613" s="621">
        <f>IF(ISNA(IF(AC613="",0,AN613*VLOOKUP(AC613,Resource!$B$2:$AE$465,8,FALSE))),0,IF(AC613="",0,AN613*VLOOKUP(AC613,Resource!$B$2:$AE$465,8,FALSE)))</f>
        <v/>
      </c>
      <c r="AP613" s="620" t="n"/>
      <c r="AQ613" s="286" t="n"/>
      <c r="AR613" s="34">
        <f>AB613</f>
        <v/>
      </c>
      <c r="AS613" s="621">
        <f>IF(ISNA(IF(AI613="",0,AR613*VLOOKUP(AI613,Resource!$B$2:$AE$465,9,FALSE))),0,IF(AI613="",0,AR613*VLOOKUP(AI613,Resource!$B$2:$AE$465,9,FALSE)))</f>
        <v/>
      </c>
      <c r="AT613" s="620" t="n"/>
      <c r="AU613" s="286" t="n"/>
      <c r="AV613" s="620">
        <f>Z613</f>
        <v/>
      </c>
      <c r="AW613" s="72" t="n"/>
      <c r="BA613" s="620" t="n"/>
      <c r="BC613" s="620">
        <f>AO613+AS613</f>
        <v/>
      </c>
      <c r="BD613" s="620">
        <f>BH613-BC613</f>
        <v/>
      </c>
      <c r="BE613" s="479">
        <f>IF(AV613=0,"        --",BD613/BH613)</f>
        <v/>
      </c>
      <c r="BF613" s="620" t="n"/>
      <c r="BG613" s="620" t="n"/>
      <c r="BH613" s="620">
        <f>Z613+BA613+BF613</f>
        <v/>
      </c>
    </row>
    <row r="614" customFormat="1" s="34">
      <c r="A614" s="618" t="n"/>
      <c r="B614" s="619" t="n"/>
      <c r="J614" s="619" t="n"/>
      <c r="U614" s="620" t="n"/>
      <c r="X614" s="620" t="n"/>
      <c r="Y614" s="620" t="n"/>
      <c r="Z614" s="620" t="n"/>
      <c r="AA614" s="34">
        <f>T614*0.2+N614*0+O614*0.3+P614*0.5+Q614*0.6+R614*1+S614*1</f>
        <v/>
      </c>
      <c r="AB614" s="34">
        <f>T614*0.2+N614*0.2+O614*0.3+P614*0.5+Q614*0.6+R614*1+S614*1</f>
        <v/>
      </c>
      <c r="AD614" s="34">
        <f>IF($AC614&gt;0,IF(VLOOKUP($AC614,Resource!$B$2:$AE$460,6,FALSE)&gt;0,VLOOKUP($AC614,Resource!$B$2:$AE$460,6,FALSE),"--INPUT--"),"")</f>
        <v/>
      </c>
      <c r="AE614" s="34">
        <f>IF($AC614&gt;0,IF(VLOOKUP($AC614,Resource!$B$2:$AE$460,25,FALSE)&gt;0,VLOOKUP($AC614,Resource!$B$2:$AE$460,25,FALSE),"--INPUT--"),"")</f>
        <v/>
      </c>
      <c r="AG614" s="619" t="n"/>
      <c r="AH614" s="619" t="n"/>
      <c r="AJ614" s="34">
        <f>IF($AI614&gt;0,IF(VLOOKUP($AI614,Resource!$B$2:$AE$460,6,FALSE)&gt;0,VLOOKUP($AI614,Resource!$B$2:$AE$460,6,FALSE),"--INPUT--"),"")</f>
        <v/>
      </c>
      <c r="AK614" s="34">
        <f>IF($AI614&gt;0,IF(VLOOKUP($AI614,Resource!$B$2:$AE$460,25,FALSE)&gt;0,VLOOKUP($AI614,Resource!$B$2:$AE$460,25,FALSE),"--INPUT--"),"")</f>
        <v/>
      </c>
      <c r="AL614" s="619" t="n"/>
      <c r="AM614" s="619" t="n"/>
      <c r="AN614" s="34">
        <f>AA614</f>
        <v/>
      </c>
      <c r="AO614" s="621">
        <f>IF(ISNA(IF(AC614="",0,AN614*VLOOKUP(AC614,Resource!$B$2:$AE$465,8,FALSE))),0,IF(AC614="",0,AN614*VLOOKUP(AC614,Resource!$B$2:$AE$465,8,FALSE)))</f>
        <v/>
      </c>
      <c r="AP614" s="620" t="n"/>
      <c r="AQ614" s="286" t="n"/>
      <c r="AR614" s="34">
        <f>AB614</f>
        <v/>
      </c>
      <c r="AS614" s="621">
        <f>IF(ISNA(IF(AI614="",0,AR614*VLOOKUP(AI614,Resource!$B$2:$AE$465,9,FALSE))),0,IF(AI614="",0,AR614*VLOOKUP(AI614,Resource!$B$2:$AE$465,9,FALSE)))</f>
        <v/>
      </c>
      <c r="AT614" s="620" t="n"/>
      <c r="AU614" s="286" t="n"/>
      <c r="AV614" s="620">
        <f>Z614</f>
        <v/>
      </c>
      <c r="AW614" s="72" t="n"/>
      <c r="BA614" s="620" t="n"/>
      <c r="BC614" s="620">
        <f>AO614+AS614</f>
        <v/>
      </c>
      <c r="BD614" s="620">
        <f>BH614-BC614</f>
        <v/>
      </c>
      <c r="BE614" s="479">
        <f>IF(AV614=0,"        --",BD614/BH614)</f>
        <v/>
      </c>
      <c r="BF614" s="620" t="n"/>
      <c r="BG614" s="620" t="n"/>
      <c r="BH614" s="620">
        <f>Z614+BA614+BF614</f>
        <v/>
      </c>
    </row>
    <row r="615" customFormat="1" s="34">
      <c r="A615" s="618" t="n"/>
      <c r="B615" s="619" t="n"/>
      <c r="J615" s="619" t="n"/>
      <c r="U615" s="620" t="n"/>
      <c r="X615" s="620" t="n"/>
      <c r="Y615" s="620" t="n"/>
      <c r="Z615" s="620" t="n"/>
      <c r="AA615" s="34">
        <f>T615*0.2+N615*0+O615*0.3+P615*0.5+Q615*0.6+R615*1+S615*1</f>
        <v/>
      </c>
      <c r="AB615" s="34">
        <f>T615*0.2+N615*0.2+O615*0.3+P615*0.5+Q615*0.6+R615*1+S615*1</f>
        <v/>
      </c>
      <c r="AD615" s="34">
        <f>IF($AC615&gt;0,IF(VLOOKUP($AC615,Resource!$B$2:$AE$460,6,FALSE)&gt;0,VLOOKUP($AC615,Resource!$B$2:$AE$460,6,FALSE),"--INPUT--"),"")</f>
        <v/>
      </c>
      <c r="AE615" s="34">
        <f>IF($AC615&gt;0,IF(VLOOKUP($AC615,Resource!$B$2:$AE$460,25,FALSE)&gt;0,VLOOKUP($AC615,Resource!$B$2:$AE$460,25,FALSE),"--INPUT--"),"")</f>
        <v/>
      </c>
      <c r="AG615" s="619" t="n"/>
      <c r="AH615" s="619" t="n"/>
      <c r="AJ615" s="34">
        <f>IF($AI615&gt;0,IF(VLOOKUP($AI615,Resource!$B$2:$AE$460,6,FALSE)&gt;0,VLOOKUP($AI615,Resource!$B$2:$AE$460,6,FALSE),"--INPUT--"),"")</f>
        <v/>
      </c>
      <c r="AK615" s="34">
        <f>IF($AI615&gt;0,IF(VLOOKUP($AI615,Resource!$B$2:$AE$460,25,FALSE)&gt;0,VLOOKUP($AI615,Resource!$B$2:$AE$460,25,FALSE),"--INPUT--"),"")</f>
        <v/>
      </c>
      <c r="AL615" s="619" t="n"/>
      <c r="AM615" s="619" t="n"/>
      <c r="AN615" s="34">
        <f>AA615</f>
        <v/>
      </c>
      <c r="AO615" s="621">
        <f>IF(ISNA(IF(AC615="",0,AN615*VLOOKUP(AC615,Resource!$B$2:$AE$465,8,FALSE))),0,IF(AC615="",0,AN615*VLOOKUP(AC615,Resource!$B$2:$AE$465,8,FALSE)))</f>
        <v/>
      </c>
      <c r="AP615" s="620" t="n"/>
      <c r="AQ615" s="286" t="n"/>
      <c r="AR615" s="34">
        <f>AB615</f>
        <v/>
      </c>
      <c r="AS615" s="621">
        <f>IF(ISNA(IF(AI615="",0,AR615*VLOOKUP(AI615,Resource!$B$2:$AE$465,9,FALSE))),0,IF(AI615="",0,AR615*VLOOKUP(AI615,Resource!$B$2:$AE$465,9,FALSE)))</f>
        <v/>
      </c>
      <c r="AT615" s="620" t="n"/>
      <c r="AU615" s="286" t="n"/>
      <c r="AV615" s="620">
        <f>Z615</f>
        <v/>
      </c>
      <c r="AW615" s="72" t="n"/>
      <c r="BA615" s="620" t="n"/>
      <c r="BC615" s="620">
        <f>AO615+AS615</f>
        <v/>
      </c>
      <c r="BD615" s="620">
        <f>BH615-BC615</f>
        <v/>
      </c>
      <c r="BE615" s="479">
        <f>IF(AV615=0,"        --",BD615/BH615)</f>
        <v/>
      </c>
      <c r="BF615" s="620" t="n"/>
      <c r="BG615" s="620" t="n"/>
      <c r="BH615" s="620">
        <f>Z615+BA615+BF615</f>
        <v/>
      </c>
    </row>
    <row r="616" customFormat="1" s="34">
      <c r="A616" s="618" t="n"/>
      <c r="B616" s="619" t="n"/>
      <c r="J616" s="619" t="n"/>
      <c r="U616" s="620" t="n"/>
      <c r="X616" s="620" t="n"/>
      <c r="Y616" s="620" t="n"/>
      <c r="Z616" s="620" t="n"/>
      <c r="AA616" s="34">
        <f>T616*0.2+N616*0+O616*0.3+P616*0.5+Q616*0.6+R616*1+S616*1</f>
        <v/>
      </c>
      <c r="AB616" s="34">
        <f>T616*0.2+N616*0.2+O616*0.3+P616*0.5+Q616*0.6+R616*1+S616*1</f>
        <v/>
      </c>
      <c r="AD616" s="34">
        <f>IF($AC616&gt;0,IF(VLOOKUP($AC616,Resource!$B$2:$AE$460,6,FALSE)&gt;0,VLOOKUP($AC616,Resource!$B$2:$AE$460,6,FALSE),"--INPUT--"),"")</f>
        <v/>
      </c>
      <c r="AE616" s="34">
        <f>IF($AC616&gt;0,IF(VLOOKUP($AC616,Resource!$B$2:$AE$460,25,FALSE)&gt;0,VLOOKUP($AC616,Resource!$B$2:$AE$460,25,FALSE),"--INPUT--"),"")</f>
        <v/>
      </c>
      <c r="AG616" s="619" t="n"/>
      <c r="AH616" s="619" t="n"/>
      <c r="AJ616" s="34">
        <f>IF($AI616&gt;0,IF(VLOOKUP($AI616,Resource!$B$2:$AE$460,6,FALSE)&gt;0,VLOOKUP($AI616,Resource!$B$2:$AE$460,6,FALSE),"--INPUT--"),"")</f>
        <v/>
      </c>
      <c r="AK616" s="34">
        <f>IF($AI616&gt;0,IF(VLOOKUP($AI616,Resource!$B$2:$AE$460,25,FALSE)&gt;0,VLOOKUP($AI616,Resource!$B$2:$AE$460,25,FALSE),"--INPUT--"),"")</f>
        <v/>
      </c>
      <c r="AL616" s="619" t="n"/>
      <c r="AM616" s="619" t="n"/>
      <c r="AN616" s="34">
        <f>AA616</f>
        <v/>
      </c>
      <c r="AO616" s="621">
        <f>IF(ISNA(IF(AC616="",0,AN616*VLOOKUP(AC616,Resource!$B$2:$AE$465,8,FALSE))),0,IF(AC616="",0,AN616*VLOOKUP(AC616,Resource!$B$2:$AE$465,8,FALSE)))</f>
        <v/>
      </c>
      <c r="AP616" s="620" t="n"/>
      <c r="AQ616" s="286" t="n"/>
      <c r="AR616" s="34">
        <f>AB616</f>
        <v/>
      </c>
      <c r="AS616" s="621">
        <f>IF(ISNA(IF(AI616="",0,AR616*VLOOKUP(AI616,Resource!$B$2:$AE$465,9,FALSE))),0,IF(AI616="",0,AR616*VLOOKUP(AI616,Resource!$B$2:$AE$465,9,FALSE)))</f>
        <v/>
      </c>
      <c r="AT616" s="620" t="n"/>
      <c r="AU616" s="286" t="n"/>
      <c r="AV616" s="620">
        <f>Z616</f>
        <v/>
      </c>
      <c r="AW616" s="72" t="n"/>
      <c r="BA616" s="620" t="n"/>
      <c r="BC616" s="620">
        <f>AO616+AS616</f>
        <v/>
      </c>
      <c r="BD616" s="620">
        <f>BH616-BC616</f>
        <v/>
      </c>
      <c r="BE616" s="479">
        <f>IF(AV616=0,"        --",BD616/BH616)</f>
        <v/>
      </c>
      <c r="BF616" s="620" t="n"/>
      <c r="BG616" s="620" t="n"/>
      <c r="BH616" s="620">
        <f>Z616+BA616+BF616</f>
        <v/>
      </c>
    </row>
    <row r="617" customFormat="1" s="34">
      <c r="A617" s="618" t="n"/>
      <c r="B617" s="619" t="n"/>
      <c r="J617" s="619" t="n"/>
      <c r="U617" s="620" t="n"/>
      <c r="X617" s="620" t="n"/>
      <c r="Y617" s="620" t="n"/>
      <c r="Z617" s="620" t="n"/>
      <c r="AA617" s="34">
        <f>T617*0.2+N617*0+O617*0.3+P617*0.5+Q617*0.6+R617*1+S617*1</f>
        <v/>
      </c>
      <c r="AB617" s="34">
        <f>T617*0.2+N617*0.2+O617*0.3+P617*0.5+Q617*0.6+R617*1+S617*1</f>
        <v/>
      </c>
      <c r="AD617" s="34">
        <f>IF($AC617&gt;0,IF(VLOOKUP($AC617,Resource!$B$2:$AE$460,6,FALSE)&gt;0,VLOOKUP($AC617,Resource!$B$2:$AE$460,6,FALSE),"--INPUT--"),"")</f>
        <v/>
      </c>
      <c r="AE617" s="34">
        <f>IF($AC617&gt;0,IF(VLOOKUP($AC617,Resource!$B$2:$AE$460,25,FALSE)&gt;0,VLOOKUP($AC617,Resource!$B$2:$AE$460,25,FALSE),"--INPUT--"),"")</f>
        <v/>
      </c>
      <c r="AG617" s="619" t="n"/>
      <c r="AH617" s="619" t="n"/>
      <c r="AJ617" s="34">
        <f>IF($AI617&gt;0,IF(VLOOKUP($AI617,Resource!$B$2:$AE$460,6,FALSE)&gt;0,VLOOKUP($AI617,Resource!$B$2:$AE$460,6,FALSE),"--INPUT--"),"")</f>
        <v/>
      </c>
      <c r="AK617" s="34">
        <f>IF($AI617&gt;0,IF(VLOOKUP($AI617,Resource!$B$2:$AE$460,25,FALSE)&gt;0,VLOOKUP($AI617,Resource!$B$2:$AE$460,25,FALSE),"--INPUT--"),"")</f>
        <v/>
      </c>
      <c r="AL617" s="619" t="n"/>
      <c r="AM617" s="619" t="n"/>
      <c r="AN617" s="34">
        <f>AA617</f>
        <v/>
      </c>
      <c r="AO617" s="621">
        <f>IF(ISNA(IF(AC617="",0,AN617*VLOOKUP(AC617,Resource!$B$2:$AE$465,8,FALSE))),0,IF(AC617="",0,AN617*VLOOKUP(AC617,Resource!$B$2:$AE$465,8,FALSE)))</f>
        <v/>
      </c>
      <c r="AP617" s="620" t="n"/>
      <c r="AQ617" s="286" t="n"/>
      <c r="AR617" s="34">
        <f>AB617</f>
        <v/>
      </c>
      <c r="AS617" s="621">
        <f>IF(ISNA(IF(AI617="",0,AR617*VLOOKUP(AI617,Resource!$B$2:$AE$465,9,FALSE))),0,IF(AI617="",0,AR617*VLOOKUP(AI617,Resource!$B$2:$AE$465,9,FALSE)))</f>
        <v/>
      </c>
      <c r="AT617" s="620" t="n"/>
      <c r="AU617" s="286" t="n"/>
      <c r="AV617" s="620">
        <f>Z617</f>
        <v/>
      </c>
      <c r="AW617" s="72" t="n"/>
      <c r="BA617" s="620" t="n"/>
      <c r="BC617" s="620">
        <f>AO617+AS617</f>
        <v/>
      </c>
      <c r="BD617" s="620">
        <f>BH617-BC617</f>
        <v/>
      </c>
      <c r="BE617" s="479">
        <f>IF(AV617=0,"        --",BD617/BH617)</f>
        <v/>
      </c>
      <c r="BF617" s="620" t="n"/>
      <c r="BG617" s="620" t="n"/>
      <c r="BH617" s="620">
        <f>Z617+BA617+BF617</f>
        <v/>
      </c>
    </row>
    <row r="618" customFormat="1" s="34">
      <c r="A618" s="618" t="n"/>
      <c r="B618" s="619" t="n"/>
      <c r="J618" s="619" t="n"/>
      <c r="U618" s="620" t="n"/>
      <c r="X618" s="620" t="n"/>
      <c r="Y618" s="620" t="n"/>
      <c r="Z618" s="620" t="n"/>
      <c r="AA618" s="34">
        <f>T618*0.2+N618*0+O618*0.3+P618*0.5+Q618*0.6+R618*1+S618*1</f>
        <v/>
      </c>
      <c r="AB618" s="34">
        <f>T618*0.2+N618*0.2+O618*0.3+P618*0.5+Q618*0.6+R618*1+S618*1</f>
        <v/>
      </c>
      <c r="AD618" s="34">
        <f>IF($AC618&gt;0,IF(VLOOKUP($AC618,Resource!$B$2:$AE$460,6,FALSE)&gt;0,VLOOKUP($AC618,Resource!$B$2:$AE$460,6,FALSE),"--INPUT--"),"")</f>
        <v/>
      </c>
      <c r="AE618" s="34">
        <f>IF($AC618&gt;0,IF(VLOOKUP($AC618,Resource!$B$2:$AE$460,25,FALSE)&gt;0,VLOOKUP($AC618,Resource!$B$2:$AE$460,25,FALSE),"--INPUT--"),"")</f>
        <v/>
      </c>
      <c r="AG618" s="619" t="n"/>
      <c r="AH618" s="619" t="n"/>
      <c r="AJ618" s="34">
        <f>IF($AI618&gt;0,IF(VLOOKUP($AI618,Resource!$B$2:$AE$460,6,FALSE)&gt;0,VLOOKUP($AI618,Resource!$B$2:$AE$460,6,FALSE),"--INPUT--"),"")</f>
        <v/>
      </c>
      <c r="AK618" s="34">
        <f>IF($AI618&gt;0,IF(VLOOKUP($AI618,Resource!$B$2:$AE$460,25,FALSE)&gt;0,VLOOKUP($AI618,Resource!$B$2:$AE$460,25,FALSE),"--INPUT--"),"")</f>
        <v/>
      </c>
      <c r="AL618" s="619" t="n"/>
      <c r="AM618" s="619" t="n"/>
      <c r="AN618" s="34">
        <f>AA618</f>
        <v/>
      </c>
      <c r="AO618" s="621">
        <f>IF(ISNA(IF(AC618="",0,AN618*VLOOKUP(AC618,Resource!$B$2:$AE$465,8,FALSE))),0,IF(AC618="",0,AN618*VLOOKUP(AC618,Resource!$B$2:$AE$465,8,FALSE)))</f>
        <v/>
      </c>
      <c r="AP618" s="620" t="n"/>
      <c r="AQ618" s="286" t="n"/>
      <c r="AR618" s="34">
        <f>AB618</f>
        <v/>
      </c>
      <c r="AS618" s="621">
        <f>IF(ISNA(IF(AI618="",0,AR618*VLOOKUP(AI618,Resource!$B$2:$AE$465,9,FALSE))),0,IF(AI618="",0,AR618*VLOOKUP(AI618,Resource!$B$2:$AE$465,9,FALSE)))</f>
        <v/>
      </c>
      <c r="AT618" s="620" t="n"/>
      <c r="AU618" s="286" t="n"/>
      <c r="AV618" s="620">
        <f>Z618</f>
        <v/>
      </c>
      <c r="AW618" s="72" t="n"/>
      <c r="BA618" s="620" t="n"/>
      <c r="BC618" s="620">
        <f>AO618+AS618</f>
        <v/>
      </c>
      <c r="BD618" s="620">
        <f>BH618-BC618</f>
        <v/>
      </c>
      <c r="BE618" s="479">
        <f>IF(AV618=0,"        --",BD618/BH618)</f>
        <v/>
      </c>
      <c r="BF618" s="620" t="n"/>
      <c r="BG618" s="620" t="n"/>
      <c r="BH618" s="620">
        <f>Z618+BA618+BF618</f>
        <v/>
      </c>
    </row>
    <row r="619" customFormat="1" s="34">
      <c r="A619" s="618" t="n"/>
      <c r="B619" s="619" t="n"/>
      <c r="J619" s="619" t="n"/>
      <c r="U619" s="620" t="n"/>
      <c r="X619" s="620" t="n"/>
      <c r="Y619" s="620" t="n"/>
      <c r="Z619" s="620" t="n"/>
      <c r="AA619" s="34">
        <f>T619*0.2+N619*0+O619*0.3+P619*0.5+Q619*0.6+R619*1+S619*1</f>
        <v/>
      </c>
      <c r="AB619" s="34">
        <f>T619*0.2+N619*0.2+O619*0.3+P619*0.5+Q619*0.6+R619*1+S619*1</f>
        <v/>
      </c>
      <c r="AD619" s="34">
        <f>IF($AC619&gt;0,IF(VLOOKUP($AC619,Resource!$B$2:$AE$460,6,FALSE)&gt;0,VLOOKUP($AC619,Resource!$B$2:$AE$460,6,FALSE),"--INPUT--"),"")</f>
        <v/>
      </c>
      <c r="AE619" s="34">
        <f>IF($AC619&gt;0,IF(VLOOKUP($AC619,Resource!$B$2:$AE$460,25,FALSE)&gt;0,VLOOKUP($AC619,Resource!$B$2:$AE$460,25,FALSE),"--INPUT--"),"")</f>
        <v/>
      </c>
      <c r="AG619" s="619" t="n"/>
      <c r="AH619" s="619" t="n"/>
      <c r="AJ619" s="34">
        <f>IF($AI619&gt;0,IF(VLOOKUP($AI619,Resource!$B$2:$AE$460,6,FALSE)&gt;0,VLOOKUP($AI619,Resource!$B$2:$AE$460,6,FALSE),"--INPUT--"),"")</f>
        <v/>
      </c>
      <c r="AK619" s="34">
        <f>IF($AI619&gt;0,IF(VLOOKUP($AI619,Resource!$B$2:$AE$460,25,FALSE)&gt;0,VLOOKUP($AI619,Resource!$B$2:$AE$460,25,FALSE),"--INPUT--"),"")</f>
        <v/>
      </c>
      <c r="AL619" s="619" t="n"/>
      <c r="AM619" s="619" t="n"/>
      <c r="AN619" s="34">
        <f>AA619</f>
        <v/>
      </c>
      <c r="AO619" s="621">
        <f>IF(ISNA(IF(AC619="",0,AN619*VLOOKUP(AC619,Resource!$B$2:$AE$465,8,FALSE))),0,IF(AC619="",0,AN619*VLOOKUP(AC619,Resource!$B$2:$AE$465,8,FALSE)))</f>
        <v/>
      </c>
      <c r="AP619" s="620" t="n"/>
      <c r="AQ619" s="286" t="n"/>
      <c r="AR619" s="34">
        <f>AB619</f>
        <v/>
      </c>
      <c r="AS619" s="621">
        <f>IF(ISNA(IF(AI619="",0,AR619*VLOOKUP(AI619,Resource!$B$2:$AE$465,9,FALSE))),0,IF(AI619="",0,AR619*VLOOKUP(AI619,Resource!$B$2:$AE$465,9,FALSE)))</f>
        <v/>
      </c>
      <c r="AT619" s="620" t="n"/>
      <c r="AU619" s="286" t="n"/>
      <c r="AV619" s="620">
        <f>Z619</f>
        <v/>
      </c>
      <c r="AW619" s="72" t="n"/>
      <c r="BA619" s="620" t="n"/>
      <c r="BC619" s="620">
        <f>AO619+AS619</f>
        <v/>
      </c>
      <c r="BD619" s="620">
        <f>BH619-BC619</f>
        <v/>
      </c>
      <c r="BE619" s="479">
        <f>IF(AV619=0,"        --",BD619/BH619)</f>
        <v/>
      </c>
      <c r="BF619" s="620" t="n"/>
      <c r="BG619" s="620" t="n"/>
      <c r="BH619" s="620">
        <f>Z619+BA619+BF619</f>
        <v/>
      </c>
    </row>
    <row r="620" customFormat="1" s="34">
      <c r="A620" s="618" t="n"/>
      <c r="B620" s="619" t="n"/>
      <c r="J620" s="619" t="n"/>
      <c r="U620" s="620" t="n"/>
      <c r="X620" s="620" t="n"/>
      <c r="Y620" s="620" t="n"/>
      <c r="Z620" s="620" t="n"/>
      <c r="AA620" s="34">
        <f>T620*0.2+N620*0+O620*0.3+P620*0.5+Q620*0.6+R620*1+S620*1</f>
        <v/>
      </c>
      <c r="AB620" s="34">
        <f>T620*0.2+N620*0.2+O620*0.3+P620*0.5+Q620*0.6+R620*1+S620*1</f>
        <v/>
      </c>
      <c r="AD620" s="34">
        <f>IF($AC620&gt;0,IF(VLOOKUP($AC620,Resource!$B$2:$AE$460,6,FALSE)&gt;0,VLOOKUP($AC620,Resource!$B$2:$AE$460,6,FALSE),"--INPUT--"),"")</f>
        <v/>
      </c>
      <c r="AE620" s="34">
        <f>IF($AC620&gt;0,IF(VLOOKUP($AC620,Resource!$B$2:$AE$460,25,FALSE)&gt;0,VLOOKUP($AC620,Resource!$B$2:$AE$460,25,FALSE),"--INPUT--"),"")</f>
        <v/>
      </c>
      <c r="AG620" s="619" t="n"/>
      <c r="AH620" s="619" t="n"/>
      <c r="AJ620" s="34">
        <f>IF($AI620&gt;0,IF(VLOOKUP($AI620,Resource!$B$2:$AE$460,6,FALSE)&gt;0,VLOOKUP($AI620,Resource!$B$2:$AE$460,6,FALSE),"--INPUT--"),"")</f>
        <v/>
      </c>
      <c r="AK620" s="34">
        <f>IF($AI620&gt;0,IF(VLOOKUP($AI620,Resource!$B$2:$AE$460,25,FALSE)&gt;0,VLOOKUP($AI620,Resource!$B$2:$AE$460,25,FALSE),"--INPUT--"),"")</f>
        <v/>
      </c>
      <c r="AL620" s="619" t="n"/>
      <c r="AM620" s="619" t="n"/>
      <c r="AN620" s="34">
        <f>AA620</f>
        <v/>
      </c>
      <c r="AO620" s="621">
        <f>IF(ISNA(IF(AC620="",0,AN620*VLOOKUP(AC620,Resource!$B$2:$AE$465,8,FALSE))),0,IF(AC620="",0,AN620*VLOOKUP(AC620,Resource!$B$2:$AE$465,8,FALSE)))</f>
        <v/>
      </c>
      <c r="AP620" s="620" t="n"/>
      <c r="AQ620" s="286" t="n"/>
      <c r="AR620" s="34">
        <f>AB620</f>
        <v/>
      </c>
      <c r="AS620" s="621">
        <f>IF(ISNA(IF(AI620="",0,AR620*VLOOKUP(AI620,Resource!$B$2:$AE$465,9,FALSE))),0,IF(AI620="",0,AR620*VLOOKUP(AI620,Resource!$B$2:$AE$465,9,FALSE)))</f>
        <v/>
      </c>
      <c r="AT620" s="620" t="n"/>
      <c r="AU620" s="286" t="n"/>
      <c r="AV620" s="620">
        <f>Z620</f>
        <v/>
      </c>
      <c r="AW620" s="72" t="n"/>
      <c r="BA620" s="620" t="n"/>
      <c r="BC620" s="620">
        <f>AO620+AS620</f>
        <v/>
      </c>
      <c r="BD620" s="620">
        <f>BH620-BC620</f>
        <v/>
      </c>
      <c r="BE620" s="479">
        <f>IF(AV620=0,"        --",BD620/BH620)</f>
        <v/>
      </c>
      <c r="BF620" s="620" t="n"/>
      <c r="BG620" s="620" t="n"/>
      <c r="BH620" s="620">
        <f>Z620+BA620+BF620</f>
        <v/>
      </c>
    </row>
    <row r="621" customFormat="1" s="34">
      <c r="A621" s="618" t="n"/>
      <c r="B621" s="619" t="n"/>
      <c r="J621" s="619" t="n"/>
      <c r="U621" s="620" t="n"/>
      <c r="X621" s="620" t="n"/>
      <c r="Y621" s="620" t="n"/>
      <c r="Z621" s="620" t="n"/>
      <c r="AA621" s="34">
        <f>T621*0.2+N621*0+O621*0.3+P621*0.5+Q621*0.6+R621*1+S621*1</f>
        <v/>
      </c>
      <c r="AB621" s="34">
        <f>T621*0.2+N621*0.2+O621*0.3+P621*0.5+Q621*0.6+R621*1+S621*1</f>
        <v/>
      </c>
      <c r="AD621" s="34">
        <f>IF($AC621&gt;0,IF(VLOOKUP($AC621,Resource!$B$2:$AE$460,6,FALSE)&gt;0,VLOOKUP($AC621,Resource!$B$2:$AE$460,6,FALSE),"--INPUT--"),"")</f>
        <v/>
      </c>
      <c r="AE621" s="34">
        <f>IF($AC621&gt;0,IF(VLOOKUP($AC621,Resource!$B$2:$AE$460,25,FALSE)&gt;0,VLOOKUP($AC621,Resource!$B$2:$AE$460,25,FALSE),"--INPUT--"),"")</f>
        <v/>
      </c>
      <c r="AG621" s="619" t="n"/>
      <c r="AH621" s="619" t="n"/>
      <c r="AJ621" s="34">
        <f>IF($AI621&gt;0,IF(VLOOKUP($AI621,Resource!$B$2:$AE$460,6,FALSE)&gt;0,VLOOKUP($AI621,Resource!$B$2:$AE$460,6,FALSE),"--INPUT--"),"")</f>
        <v/>
      </c>
      <c r="AK621" s="34">
        <f>IF($AI621&gt;0,IF(VLOOKUP($AI621,Resource!$B$2:$AE$460,25,FALSE)&gt;0,VLOOKUP($AI621,Resource!$B$2:$AE$460,25,FALSE),"--INPUT--"),"")</f>
        <v/>
      </c>
      <c r="AL621" s="619" t="n"/>
      <c r="AM621" s="619" t="n"/>
      <c r="AN621" s="34">
        <f>AA621</f>
        <v/>
      </c>
      <c r="AO621" s="621">
        <f>IF(ISNA(IF(AC621="",0,AN621*VLOOKUP(AC621,Resource!$B$2:$AE$465,8,FALSE))),0,IF(AC621="",0,AN621*VLOOKUP(AC621,Resource!$B$2:$AE$465,8,FALSE)))</f>
        <v/>
      </c>
      <c r="AP621" s="620" t="n"/>
      <c r="AQ621" s="286" t="n"/>
      <c r="AR621" s="34">
        <f>AB621</f>
        <v/>
      </c>
      <c r="AS621" s="621">
        <f>IF(ISNA(IF(AI621="",0,AR621*VLOOKUP(AI621,Resource!$B$2:$AE$465,9,FALSE))),0,IF(AI621="",0,AR621*VLOOKUP(AI621,Resource!$B$2:$AE$465,9,FALSE)))</f>
        <v/>
      </c>
      <c r="AT621" s="620" t="n"/>
      <c r="AU621" s="286" t="n"/>
      <c r="AV621" s="620">
        <f>Z621</f>
        <v/>
      </c>
      <c r="AW621" s="72" t="n"/>
      <c r="BA621" s="620" t="n"/>
      <c r="BC621" s="620">
        <f>AO621+AS621</f>
        <v/>
      </c>
      <c r="BD621" s="620">
        <f>BH621-BC621</f>
        <v/>
      </c>
      <c r="BE621" s="479">
        <f>IF(AV621=0,"        --",BD621/BH621)</f>
        <v/>
      </c>
      <c r="BF621" s="620" t="n"/>
      <c r="BG621" s="620" t="n"/>
      <c r="BH621" s="620">
        <f>Z621+BA621+BF621</f>
        <v/>
      </c>
    </row>
    <row r="622" customFormat="1" s="34">
      <c r="A622" s="618" t="n"/>
      <c r="B622" s="619" t="n"/>
      <c r="J622" s="619" t="n"/>
      <c r="U622" s="620" t="n"/>
      <c r="X622" s="620" t="n"/>
      <c r="Y622" s="620" t="n"/>
      <c r="Z622" s="620" t="n"/>
      <c r="AA622" s="34">
        <f>T622*0.2+N622*0+O622*0.3+P622*0.5+Q622*0.6+R622*1+S622*1</f>
        <v/>
      </c>
      <c r="AB622" s="34">
        <f>T622*0.2+N622*0.2+O622*0.3+P622*0.5+Q622*0.6+R622*1+S622*1</f>
        <v/>
      </c>
      <c r="AD622" s="34">
        <f>IF($AC622&gt;0,IF(VLOOKUP($AC622,Resource!$B$2:$AE$460,6,FALSE)&gt;0,VLOOKUP($AC622,Resource!$B$2:$AE$460,6,FALSE),"--INPUT--"),"")</f>
        <v/>
      </c>
      <c r="AE622" s="34">
        <f>IF($AC622&gt;0,IF(VLOOKUP($AC622,Resource!$B$2:$AE$460,25,FALSE)&gt;0,VLOOKUP($AC622,Resource!$B$2:$AE$460,25,FALSE),"--INPUT--"),"")</f>
        <v/>
      </c>
      <c r="AG622" s="619" t="n"/>
      <c r="AH622" s="619" t="n"/>
      <c r="AJ622" s="34">
        <f>IF($AI622&gt;0,IF(VLOOKUP($AI622,Resource!$B$2:$AE$460,6,FALSE)&gt;0,VLOOKUP($AI622,Resource!$B$2:$AE$460,6,FALSE),"--INPUT--"),"")</f>
        <v/>
      </c>
      <c r="AK622" s="34">
        <f>IF($AI622&gt;0,IF(VLOOKUP($AI622,Resource!$B$2:$AE$460,25,FALSE)&gt;0,VLOOKUP($AI622,Resource!$B$2:$AE$460,25,FALSE),"--INPUT--"),"")</f>
        <v/>
      </c>
      <c r="AL622" s="619" t="n"/>
      <c r="AM622" s="619" t="n"/>
      <c r="AN622" s="34">
        <f>AA622</f>
        <v/>
      </c>
      <c r="AO622" s="621">
        <f>IF(ISNA(IF(AC622="",0,AN622*VLOOKUP(AC622,Resource!$B$2:$AE$465,8,FALSE))),0,IF(AC622="",0,AN622*VLOOKUP(AC622,Resource!$B$2:$AE$465,8,FALSE)))</f>
        <v/>
      </c>
      <c r="AP622" s="620" t="n"/>
      <c r="AQ622" s="286" t="n"/>
      <c r="AR622" s="34">
        <f>AB622</f>
        <v/>
      </c>
      <c r="AS622" s="621">
        <f>IF(ISNA(IF(AI622="",0,AR622*VLOOKUP(AI622,Resource!$B$2:$AE$465,9,FALSE))),0,IF(AI622="",0,AR622*VLOOKUP(AI622,Resource!$B$2:$AE$465,9,FALSE)))</f>
        <v/>
      </c>
      <c r="AT622" s="620" t="n"/>
      <c r="AU622" s="286" t="n"/>
      <c r="AV622" s="620">
        <f>Z622</f>
        <v/>
      </c>
      <c r="AW622" s="72" t="n"/>
      <c r="BA622" s="620" t="n"/>
      <c r="BC622" s="620">
        <f>AO622+AS622</f>
        <v/>
      </c>
      <c r="BD622" s="620">
        <f>BH622-BC622</f>
        <v/>
      </c>
      <c r="BE622" s="479">
        <f>IF(AV622=0,"        --",BD622/BH622)</f>
        <v/>
      </c>
      <c r="BF622" s="620" t="n"/>
      <c r="BG622" s="620" t="n"/>
      <c r="BH622" s="620">
        <f>Z622+BA622+BF622</f>
        <v/>
      </c>
    </row>
    <row r="623" customFormat="1" s="34">
      <c r="A623" s="618" t="n"/>
      <c r="B623" s="619" t="n"/>
      <c r="J623" s="619" t="n"/>
      <c r="U623" s="620" t="n"/>
      <c r="X623" s="620" t="n"/>
      <c r="Y623" s="620" t="n"/>
      <c r="Z623" s="620" t="n"/>
      <c r="AA623" s="34">
        <f>T623*0.2+N623*0+O623*0.3+P623*0.5+Q623*0.6+R623*1+S623*1</f>
        <v/>
      </c>
      <c r="AB623" s="34">
        <f>T623*0.2+N623*0.2+O623*0.3+P623*0.5+Q623*0.6+R623*1+S623*1</f>
        <v/>
      </c>
      <c r="AD623" s="34">
        <f>IF($AC623&gt;0,IF(VLOOKUP($AC623,Resource!$B$2:$AE$460,6,FALSE)&gt;0,VLOOKUP($AC623,Resource!$B$2:$AE$460,6,FALSE),"--INPUT--"),"")</f>
        <v/>
      </c>
      <c r="AE623" s="34">
        <f>IF($AC623&gt;0,IF(VLOOKUP($AC623,Resource!$B$2:$AE$460,25,FALSE)&gt;0,VLOOKUP($AC623,Resource!$B$2:$AE$460,25,FALSE),"--INPUT--"),"")</f>
        <v/>
      </c>
      <c r="AG623" s="619" t="n"/>
      <c r="AH623" s="619" t="n"/>
      <c r="AJ623" s="34">
        <f>IF($AI623&gt;0,IF(VLOOKUP($AI623,Resource!$B$2:$AE$460,6,FALSE)&gt;0,VLOOKUP($AI623,Resource!$B$2:$AE$460,6,FALSE),"--INPUT--"),"")</f>
        <v/>
      </c>
      <c r="AK623" s="34">
        <f>IF($AI623&gt;0,IF(VLOOKUP($AI623,Resource!$B$2:$AE$460,25,FALSE)&gt;0,VLOOKUP($AI623,Resource!$B$2:$AE$460,25,FALSE),"--INPUT--"),"")</f>
        <v/>
      </c>
      <c r="AL623" s="619" t="n"/>
      <c r="AM623" s="619" t="n"/>
      <c r="AN623" s="34">
        <f>AA623</f>
        <v/>
      </c>
      <c r="AO623" s="621">
        <f>IF(ISNA(IF(AC623="",0,AN623*VLOOKUP(AC623,Resource!$B$2:$AE$465,8,FALSE))),0,IF(AC623="",0,AN623*VLOOKUP(AC623,Resource!$B$2:$AE$465,8,FALSE)))</f>
        <v/>
      </c>
      <c r="AP623" s="620" t="n"/>
      <c r="AQ623" s="286" t="n"/>
      <c r="AR623" s="34">
        <f>AB623</f>
        <v/>
      </c>
      <c r="AS623" s="621">
        <f>IF(ISNA(IF(AI623="",0,AR623*VLOOKUP(AI623,Resource!$B$2:$AE$465,9,FALSE))),0,IF(AI623="",0,AR623*VLOOKUP(AI623,Resource!$B$2:$AE$465,9,FALSE)))</f>
        <v/>
      </c>
      <c r="AT623" s="620" t="n"/>
      <c r="AU623" s="286" t="n"/>
      <c r="AV623" s="620">
        <f>Z623</f>
        <v/>
      </c>
      <c r="AW623" s="72" t="n"/>
      <c r="BA623" s="620" t="n"/>
      <c r="BC623" s="620">
        <f>AO623+AS623</f>
        <v/>
      </c>
      <c r="BD623" s="620">
        <f>BH623-BC623</f>
        <v/>
      </c>
      <c r="BE623" s="479">
        <f>IF(AV623=0,"        --",BD623/BH623)</f>
        <v/>
      </c>
      <c r="BF623" s="620" t="n"/>
      <c r="BG623" s="620" t="n"/>
      <c r="BH623" s="620">
        <f>Z623+BA623+BF623</f>
        <v/>
      </c>
    </row>
    <row r="624" customFormat="1" s="34">
      <c r="A624" s="618" t="n"/>
      <c r="B624" s="619" t="n"/>
      <c r="J624" s="619" t="n"/>
      <c r="U624" s="620" t="n"/>
      <c r="X624" s="620" t="n"/>
      <c r="Y624" s="620" t="n"/>
      <c r="Z624" s="620" t="n"/>
      <c r="AA624" s="34">
        <f>T624*0.2+N624*0+O624*0.3+P624*0.5+Q624*0.6+R624*1+S624*1</f>
        <v/>
      </c>
      <c r="AB624" s="34">
        <f>T624*0.2+N624*0.2+O624*0.3+P624*0.5+Q624*0.6+R624*1+S624*1</f>
        <v/>
      </c>
      <c r="AD624" s="34">
        <f>IF($AC624&gt;0,IF(VLOOKUP($AC624,Resource!$B$2:$AE$460,6,FALSE)&gt;0,VLOOKUP($AC624,Resource!$B$2:$AE$460,6,FALSE),"--INPUT--"),"")</f>
        <v/>
      </c>
      <c r="AE624" s="34">
        <f>IF($AC624&gt;0,IF(VLOOKUP($AC624,Resource!$B$2:$AE$460,25,FALSE)&gt;0,VLOOKUP($AC624,Resource!$B$2:$AE$460,25,FALSE),"--INPUT--"),"")</f>
        <v/>
      </c>
      <c r="AG624" s="619" t="n"/>
      <c r="AH624" s="619" t="n"/>
      <c r="AJ624" s="34">
        <f>IF($AI624&gt;0,IF(VLOOKUP($AI624,Resource!$B$2:$AE$460,6,FALSE)&gt;0,VLOOKUP($AI624,Resource!$B$2:$AE$460,6,FALSE),"--INPUT--"),"")</f>
        <v/>
      </c>
      <c r="AK624" s="34">
        <f>IF($AI624&gt;0,IF(VLOOKUP($AI624,Resource!$B$2:$AE$460,25,FALSE)&gt;0,VLOOKUP($AI624,Resource!$B$2:$AE$460,25,FALSE),"--INPUT--"),"")</f>
        <v/>
      </c>
      <c r="AL624" s="619" t="n"/>
      <c r="AM624" s="619" t="n"/>
      <c r="AN624" s="34">
        <f>AA624</f>
        <v/>
      </c>
      <c r="AO624" s="621">
        <f>IF(ISNA(IF(AC624="",0,AN624*VLOOKUP(AC624,Resource!$B$2:$AE$465,8,FALSE))),0,IF(AC624="",0,AN624*VLOOKUP(AC624,Resource!$B$2:$AE$465,8,FALSE)))</f>
        <v/>
      </c>
      <c r="AP624" s="620" t="n"/>
      <c r="AQ624" s="286" t="n"/>
      <c r="AR624" s="34">
        <f>AB624</f>
        <v/>
      </c>
      <c r="AS624" s="621">
        <f>IF(ISNA(IF(AI624="",0,AR624*VLOOKUP(AI624,Resource!$B$2:$AE$465,9,FALSE))),0,IF(AI624="",0,AR624*VLOOKUP(AI624,Resource!$B$2:$AE$465,9,FALSE)))</f>
        <v/>
      </c>
      <c r="AT624" s="620" t="n"/>
      <c r="AU624" s="286" t="n"/>
      <c r="AV624" s="620">
        <f>Z624</f>
        <v/>
      </c>
      <c r="AW624" s="72" t="n"/>
      <c r="BA624" s="620" t="n"/>
      <c r="BC624" s="620">
        <f>AO624+AS624</f>
        <v/>
      </c>
      <c r="BD624" s="620">
        <f>BH624-BC624</f>
        <v/>
      </c>
      <c r="BE624" s="479">
        <f>IF(AV624=0,"        --",BD624/BH624)</f>
        <v/>
      </c>
      <c r="BF624" s="620" t="n"/>
      <c r="BG624" s="620" t="n"/>
      <c r="BH624" s="620">
        <f>Z624+BA624+BF624</f>
        <v/>
      </c>
    </row>
    <row r="625" customFormat="1" s="34">
      <c r="A625" s="618" t="n"/>
      <c r="B625" s="619" t="n"/>
      <c r="J625" s="619" t="n"/>
      <c r="U625" s="620" t="n"/>
      <c r="X625" s="620" t="n"/>
      <c r="Y625" s="620" t="n"/>
      <c r="Z625" s="620" t="n"/>
      <c r="AA625" s="34">
        <f>T625*0.2+N625*0+O625*0.3+P625*0.5+Q625*0.6+R625*1+S625*1</f>
        <v/>
      </c>
      <c r="AB625" s="34">
        <f>T625*0.2+N625*0.2+O625*0.3+P625*0.5+Q625*0.6+R625*1+S625*1</f>
        <v/>
      </c>
      <c r="AD625" s="34">
        <f>IF($AC625&gt;0,IF(VLOOKUP($AC625,Resource!$B$2:$AE$460,6,FALSE)&gt;0,VLOOKUP($AC625,Resource!$B$2:$AE$460,6,FALSE),"--INPUT--"),"")</f>
        <v/>
      </c>
      <c r="AE625" s="34">
        <f>IF($AC625&gt;0,IF(VLOOKUP($AC625,Resource!$B$2:$AE$460,25,FALSE)&gt;0,VLOOKUP($AC625,Resource!$B$2:$AE$460,25,FALSE),"--INPUT--"),"")</f>
        <v/>
      </c>
      <c r="AG625" s="619" t="n"/>
      <c r="AH625" s="619" t="n"/>
      <c r="AJ625" s="34">
        <f>IF($AI625&gt;0,IF(VLOOKUP($AI625,Resource!$B$2:$AE$460,6,FALSE)&gt;0,VLOOKUP($AI625,Resource!$B$2:$AE$460,6,FALSE),"--INPUT--"),"")</f>
        <v/>
      </c>
      <c r="AK625" s="34">
        <f>IF($AI625&gt;0,IF(VLOOKUP($AI625,Resource!$B$2:$AE$460,25,FALSE)&gt;0,VLOOKUP($AI625,Resource!$B$2:$AE$460,25,FALSE),"--INPUT--"),"")</f>
        <v/>
      </c>
      <c r="AL625" s="619" t="n"/>
      <c r="AM625" s="619" t="n"/>
      <c r="AN625" s="34">
        <f>AA625</f>
        <v/>
      </c>
      <c r="AO625" s="621">
        <f>IF(ISNA(IF(AC625="",0,AN625*VLOOKUP(AC625,Resource!$B$2:$AE$465,8,FALSE))),0,IF(AC625="",0,AN625*VLOOKUP(AC625,Resource!$B$2:$AE$465,8,FALSE)))</f>
        <v/>
      </c>
      <c r="AP625" s="620" t="n"/>
      <c r="AQ625" s="286" t="n"/>
      <c r="AR625" s="34">
        <f>AB625</f>
        <v/>
      </c>
      <c r="AS625" s="621">
        <f>IF(ISNA(IF(AI625="",0,AR625*VLOOKUP(AI625,Resource!$B$2:$AE$465,9,FALSE))),0,IF(AI625="",0,AR625*VLOOKUP(AI625,Resource!$B$2:$AE$465,9,FALSE)))</f>
        <v/>
      </c>
      <c r="AT625" s="620" t="n"/>
      <c r="AU625" s="286" t="n"/>
      <c r="AV625" s="620">
        <f>Z625</f>
        <v/>
      </c>
      <c r="AW625" s="72" t="n"/>
      <c r="BA625" s="620" t="n"/>
      <c r="BC625" s="620">
        <f>AO625+AS625</f>
        <v/>
      </c>
      <c r="BD625" s="620">
        <f>BH625-BC625</f>
        <v/>
      </c>
      <c r="BE625" s="479">
        <f>IF(AV625=0,"        --",BD625/BH625)</f>
        <v/>
      </c>
      <c r="BF625" s="620" t="n"/>
      <c r="BG625" s="620" t="n"/>
      <c r="BH625" s="620">
        <f>Z625+BA625+BF625</f>
        <v/>
      </c>
    </row>
    <row r="626" customFormat="1" s="34">
      <c r="A626" s="618" t="n"/>
      <c r="B626" s="619" t="n"/>
      <c r="J626" s="619" t="n"/>
      <c r="U626" s="620" t="n"/>
      <c r="X626" s="620" t="n"/>
      <c r="Y626" s="620" t="n"/>
      <c r="Z626" s="620" t="n"/>
      <c r="AA626" s="34">
        <f>T626*0.2+N626*0+O626*0.3+P626*0.5+Q626*0.6+R626*1+S626*1</f>
        <v/>
      </c>
      <c r="AB626" s="34">
        <f>T626*0.2+N626*0.2+O626*0.3+P626*0.5+Q626*0.6+R626*1+S626*1</f>
        <v/>
      </c>
      <c r="AD626" s="34">
        <f>IF($AC626&gt;0,IF(VLOOKUP($AC626,Resource!$B$2:$AE$460,6,FALSE)&gt;0,VLOOKUP($AC626,Resource!$B$2:$AE$460,6,FALSE),"--INPUT--"),"")</f>
        <v/>
      </c>
      <c r="AE626" s="34">
        <f>IF($AC626&gt;0,IF(VLOOKUP($AC626,Resource!$B$2:$AE$460,25,FALSE)&gt;0,VLOOKUP($AC626,Resource!$B$2:$AE$460,25,FALSE),"--INPUT--"),"")</f>
        <v/>
      </c>
      <c r="AG626" s="619" t="n"/>
      <c r="AH626" s="619" t="n"/>
      <c r="AJ626" s="34">
        <f>IF($AI626&gt;0,IF(VLOOKUP($AI626,Resource!$B$2:$AE$460,6,FALSE)&gt;0,VLOOKUP($AI626,Resource!$B$2:$AE$460,6,FALSE),"--INPUT--"),"")</f>
        <v/>
      </c>
      <c r="AK626" s="34">
        <f>IF($AI626&gt;0,IF(VLOOKUP($AI626,Resource!$B$2:$AE$460,25,FALSE)&gt;0,VLOOKUP($AI626,Resource!$B$2:$AE$460,25,FALSE),"--INPUT--"),"")</f>
        <v/>
      </c>
      <c r="AL626" s="619" t="n"/>
      <c r="AM626" s="619" t="n"/>
      <c r="AN626" s="34">
        <f>AA626</f>
        <v/>
      </c>
      <c r="AO626" s="621">
        <f>IF(ISNA(IF(AC626="",0,AN626*VLOOKUP(AC626,Resource!$B$2:$AE$465,8,FALSE))),0,IF(AC626="",0,AN626*VLOOKUP(AC626,Resource!$B$2:$AE$465,8,FALSE)))</f>
        <v/>
      </c>
      <c r="AP626" s="620" t="n"/>
      <c r="AQ626" s="286" t="n"/>
      <c r="AR626" s="34">
        <f>AB626</f>
        <v/>
      </c>
      <c r="AS626" s="621">
        <f>IF(ISNA(IF(AI626="",0,AR626*VLOOKUP(AI626,Resource!$B$2:$AE$465,9,FALSE))),0,IF(AI626="",0,AR626*VLOOKUP(AI626,Resource!$B$2:$AE$465,9,FALSE)))</f>
        <v/>
      </c>
      <c r="AT626" s="620" t="n"/>
      <c r="AU626" s="286" t="n"/>
      <c r="AV626" s="620">
        <f>Z626</f>
        <v/>
      </c>
      <c r="AW626" s="72" t="n"/>
      <c r="BA626" s="620" t="n"/>
      <c r="BC626" s="620">
        <f>AO626+AS626</f>
        <v/>
      </c>
      <c r="BD626" s="620">
        <f>BH626-BC626</f>
        <v/>
      </c>
      <c r="BE626" s="479">
        <f>IF(AV626=0,"        --",BD626/BH626)</f>
        <v/>
      </c>
      <c r="BF626" s="620" t="n"/>
      <c r="BG626" s="620" t="n"/>
      <c r="BH626" s="620">
        <f>Z626+BA626+BF626</f>
        <v/>
      </c>
    </row>
    <row r="627" customFormat="1" s="34">
      <c r="A627" s="618" t="n"/>
      <c r="B627" s="619" t="n"/>
      <c r="J627" s="619" t="n"/>
      <c r="U627" s="620" t="n"/>
      <c r="X627" s="620" t="n"/>
      <c r="Y627" s="620" t="n"/>
      <c r="Z627" s="620" t="n"/>
      <c r="AA627" s="34">
        <f>T627*0.2+N627*0+O627*0.3+P627*0.5+Q627*0.6+R627*1+S627*1</f>
        <v/>
      </c>
      <c r="AB627" s="34">
        <f>T627*0.2+N627*0.2+O627*0.3+P627*0.5+Q627*0.6+R627*1+S627*1</f>
        <v/>
      </c>
      <c r="AD627" s="34">
        <f>IF($AC627&gt;0,IF(VLOOKUP($AC627,Resource!$B$2:$AE$460,6,FALSE)&gt;0,VLOOKUP($AC627,Resource!$B$2:$AE$460,6,FALSE),"--INPUT--"),"")</f>
        <v/>
      </c>
      <c r="AE627" s="34">
        <f>IF($AC627&gt;0,IF(VLOOKUP($AC627,Resource!$B$2:$AE$460,25,FALSE)&gt;0,VLOOKUP($AC627,Resource!$B$2:$AE$460,25,FALSE),"--INPUT--"),"")</f>
        <v/>
      </c>
      <c r="AG627" s="619" t="n"/>
      <c r="AH627" s="619" t="n"/>
      <c r="AJ627" s="34">
        <f>IF($AI627&gt;0,IF(VLOOKUP($AI627,Resource!$B$2:$AE$460,6,FALSE)&gt;0,VLOOKUP($AI627,Resource!$B$2:$AE$460,6,FALSE),"--INPUT--"),"")</f>
        <v/>
      </c>
      <c r="AK627" s="34">
        <f>IF($AI627&gt;0,IF(VLOOKUP($AI627,Resource!$B$2:$AE$460,25,FALSE)&gt;0,VLOOKUP($AI627,Resource!$B$2:$AE$460,25,FALSE),"--INPUT--"),"")</f>
        <v/>
      </c>
      <c r="AL627" s="619" t="n"/>
      <c r="AM627" s="619" t="n"/>
      <c r="AN627" s="34">
        <f>AA627</f>
        <v/>
      </c>
      <c r="AO627" s="621">
        <f>IF(ISNA(IF(AC627="",0,AN627*VLOOKUP(AC627,Resource!$B$2:$AE$465,8,FALSE))),0,IF(AC627="",0,AN627*VLOOKUP(AC627,Resource!$B$2:$AE$465,8,FALSE)))</f>
        <v/>
      </c>
      <c r="AP627" s="620" t="n"/>
      <c r="AQ627" s="286" t="n"/>
      <c r="AR627" s="34">
        <f>AB627</f>
        <v/>
      </c>
      <c r="AS627" s="621">
        <f>IF(ISNA(IF(AI627="",0,AR627*VLOOKUP(AI627,Resource!$B$2:$AE$465,9,FALSE))),0,IF(AI627="",0,AR627*VLOOKUP(AI627,Resource!$B$2:$AE$465,9,FALSE)))</f>
        <v/>
      </c>
      <c r="AT627" s="620" t="n"/>
      <c r="AU627" s="286" t="n"/>
      <c r="AV627" s="620">
        <f>Z627</f>
        <v/>
      </c>
      <c r="AW627" s="72" t="n"/>
      <c r="BA627" s="620" t="n"/>
      <c r="BC627" s="620">
        <f>AO627+AS627</f>
        <v/>
      </c>
      <c r="BD627" s="620">
        <f>BH627-BC627</f>
        <v/>
      </c>
      <c r="BE627" s="479">
        <f>IF(AV627=0,"        --",BD627/BH627)</f>
        <v/>
      </c>
      <c r="BF627" s="620" t="n"/>
      <c r="BG627" s="620" t="n"/>
      <c r="BH627" s="620">
        <f>Z627+BA627+BF627</f>
        <v/>
      </c>
    </row>
    <row r="628" customFormat="1" s="34">
      <c r="A628" s="618" t="n"/>
      <c r="B628" s="619" t="n"/>
      <c r="J628" s="619" t="n"/>
      <c r="U628" s="620" t="n"/>
      <c r="X628" s="620" t="n"/>
      <c r="Y628" s="620" t="n"/>
      <c r="Z628" s="620" t="n"/>
      <c r="AA628" s="34">
        <f>T628*0.2+N628*0+O628*0.3+P628*0.5+Q628*0.6+R628*1+S628*1</f>
        <v/>
      </c>
      <c r="AB628" s="34">
        <f>T628*0.2+N628*0.2+O628*0.3+P628*0.5+Q628*0.6+R628*1+S628*1</f>
        <v/>
      </c>
      <c r="AD628" s="34">
        <f>IF($AC628&gt;0,IF(VLOOKUP($AC628,Resource!$B$2:$AE$460,6,FALSE)&gt;0,VLOOKUP($AC628,Resource!$B$2:$AE$460,6,FALSE),"--INPUT--"),"")</f>
        <v/>
      </c>
      <c r="AE628" s="34">
        <f>IF($AC628&gt;0,IF(VLOOKUP($AC628,Resource!$B$2:$AE$460,25,FALSE)&gt;0,VLOOKUP($AC628,Resource!$B$2:$AE$460,25,FALSE),"--INPUT--"),"")</f>
        <v/>
      </c>
      <c r="AG628" s="619" t="n"/>
      <c r="AH628" s="619" t="n"/>
      <c r="AJ628" s="34">
        <f>IF($AI628&gt;0,IF(VLOOKUP($AI628,Resource!$B$2:$AE$460,6,FALSE)&gt;0,VLOOKUP($AI628,Resource!$B$2:$AE$460,6,FALSE),"--INPUT--"),"")</f>
        <v/>
      </c>
      <c r="AK628" s="34">
        <f>IF($AI628&gt;0,IF(VLOOKUP($AI628,Resource!$B$2:$AE$460,25,FALSE)&gt;0,VLOOKUP($AI628,Resource!$B$2:$AE$460,25,FALSE),"--INPUT--"),"")</f>
        <v/>
      </c>
      <c r="AL628" s="619" t="n"/>
      <c r="AM628" s="619" t="n"/>
      <c r="AN628" s="34">
        <f>AA628</f>
        <v/>
      </c>
      <c r="AO628" s="621">
        <f>IF(ISNA(IF(AC628="",0,AN628*VLOOKUP(AC628,Resource!$B$2:$AE$465,8,FALSE))),0,IF(AC628="",0,AN628*VLOOKUP(AC628,Resource!$B$2:$AE$465,8,FALSE)))</f>
        <v/>
      </c>
      <c r="AP628" s="620" t="n"/>
      <c r="AQ628" s="286" t="n"/>
      <c r="AR628" s="34">
        <f>AB628</f>
        <v/>
      </c>
      <c r="AS628" s="621">
        <f>IF(ISNA(IF(AI628="",0,AR628*VLOOKUP(AI628,Resource!$B$2:$AE$465,9,FALSE))),0,IF(AI628="",0,AR628*VLOOKUP(AI628,Resource!$B$2:$AE$465,9,FALSE)))</f>
        <v/>
      </c>
      <c r="AT628" s="620" t="n"/>
      <c r="AU628" s="286" t="n"/>
      <c r="AV628" s="620">
        <f>Z628</f>
        <v/>
      </c>
      <c r="AW628" s="72" t="n"/>
      <c r="BA628" s="620" t="n"/>
      <c r="BC628" s="620">
        <f>AO628+AS628</f>
        <v/>
      </c>
      <c r="BD628" s="620">
        <f>BH628-BC628</f>
        <v/>
      </c>
      <c r="BE628" s="479">
        <f>IF(AV628=0,"        --",BD628/BH628)</f>
        <v/>
      </c>
      <c r="BF628" s="620" t="n"/>
      <c r="BG628" s="620" t="n"/>
      <c r="BH628" s="620">
        <f>Z628+BA628+BF628</f>
        <v/>
      </c>
    </row>
    <row r="629" customFormat="1" s="34">
      <c r="A629" s="618" t="n"/>
      <c r="B629" s="619" t="n"/>
      <c r="J629" s="619" t="n"/>
      <c r="U629" s="620" t="n"/>
      <c r="X629" s="620" t="n"/>
      <c r="Y629" s="620" t="n"/>
      <c r="Z629" s="620" t="n"/>
      <c r="AA629" s="34">
        <f>T629*0.2+N629*0+O629*0.3+P629*0.5+Q629*0.6+R629*1+S629*1</f>
        <v/>
      </c>
      <c r="AB629" s="34">
        <f>T629*0.2+N629*0.2+O629*0.3+P629*0.5+Q629*0.6+R629*1+S629*1</f>
        <v/>
      </c>
      <c r="AD629" s="34">
        <f>IF($AC629&gt;0,IF(VLOOKUP($AC629,Resource!$B$2:$AE$460,6,FALSE)&gt;0,VLOOKUP($AC629,Resource!$B$2:$AE$460,6,FALSE),"--INPUT--"),"")</f>
        <v/>
      </c>
      <c r="AE629" s="34">
        <f>IF($AC629&gt;0,IF(VLOOKUP($AC629,Resource!$B$2:$AE$460,25,FALSE)&gt;0,VLOOKUP($AC629,Resource!$B$2:$AE$460,25,FALSE),"--INPUT--"),"")</f>
        <v/>
      </c>
      <c r="AG629" s="619" t="n"/>
      <c r="AH629" s="619" t="n"/>
      <c r="AJ629" s="34">
        <f>IF($AI629&gt;0,IF(VLOOKUP($AI629,Resource!$B$2:$AE$460,6,FALSE)&gt;0,VLOOKUP($AI629,Resource!$B$2:$AE$460,6,FALSE),"--INPUT--"),"")</f>
        <v/>
      </c>
      <c r="AK629" s="34">
        <f>IF($AI629&gt;0,IF(VLOOKUP($AI629,Resource!$B$2:$AE$460,25,FALSE)&gt;0,VLOOKUP($AI629,Resource!$B$2:$AE$460,25,FALSE),"--INPUT--"),"")</f>
        <v/>
      </c>
      <c r="AL629" s="619" t="n"/>
      <c r="AM629" s="619" t="n"/>
      <c r="AN629" s="34">
        <f>AA629</f>
        <v/>
      </c>
      <c r="AO629" s="621">
        <f>IF(ISNA(IF(AC629="",0,AN629*VLOOKUP(AC629,Resource!$B$2:$AE$465,8,FALSE))),0,IF(AC629="",0,AN629*VLOOKUP(AC629,Resource!$B$2:$AE$465,8,FALSE)))</f>
        <v/>
      </c>
      <c r="AP629" s="620" t="n"/>
      <c r="AQ629" s="286" t="n"/>
      <c r="AR629" s="34">
        <f>AB629</f>
        <v/>
      </c>
      <c r="AS629" s="621">
        <f>IF(ISNA(IF(AI629="",0,AR629*VLOOKUP(AI629,Resource!$B$2:$AE$465,9,FALSE))),0,IF(AI629="",0,AR629*VLOOKUP(AI629,Resource!$B$2:$AE$465,9,FALSE)))</f>
        <v/>
      </c>
      <c r="AT629" s="620" t="n"/>
      <c r="AU629" s="286" t="n"/>
      <c r="AV629" s="620">
        <f>Z629</f>
        <v/>
      </c>
      <c r="AW629" s="72" t="n"/>
      <c r="BA629" s="620" t="n"/>
      <c r="BC629" s="620">
        <f>AO629+AS629</f>
        <v/>
      </c>
      <c r="BD629" s="620">
        <f>BH629-BC629</f>
        <v/>
      </c>
      <c r="BE629" s="479">
        <f>IF(AV629=0,"        --",BD629/BH629)</f>
        <v/>
      </c>
      <c r="BF629" s="620" t="n"/>
      <c r="BG629" s="620" t="n"/>
      <c r="BH629" s="620">
        <f>Z629+BA629+BF629</f>
        <v/>
      </c>
    </row>
    <row r="630" customFormat="1" s="34">
      <c r="A630" s="618" t="n"/>
      <c r="B630" s="619" t="n"/>
      <c r="J630" s="619" t="n"/>
      <c r="U630" s="620" t="n"/>
      <c r="X630" s="620" t="n"/>
      <c r="Y630" s="620" t="n"/>
      <c r="Z630" s="620" t="n"/>
      <c r="AA630" s="34">
        <f>T630*0.2+N630*0+O630*0.3+P630*0.5+Q630*0.6+R630*1+S630*1</f>
        <v/>
      </c>
      <c r="AB630" s="34">
        <f>T630*0.2+N630*0.2+O630*0.3+P630*0.5+Q630*0.6+R630*1+S630*1</f>
        <v/>
      </c>
      <c r="AD630" s="34">
        <f>IF($AC630&gt;0,IF(VLOOKUP($AC630,Resource!$B$2:$AE$460,6,FALSE)&gt;0,VLOOKUP($AC630,Resource!$B$2:$AE$460,6,FALSE),"--INPUT--"),"")</f>
        <v/>
      </c>
      <c r="AE630" s="34">
        <f>IF($AC630&gt;0,IF(VLOOKUP($AC630,Resource!$B$2:$AE$460,25,FALSE)&gt;0,VLOOKUP($AC630,Resource!$B$2:$AE$460,25,FALSE),"--INPUT--"),"")</f>
        <v/>
      </c>
      <c r="AG630" s="619" t="n"/>
      <c r="AH630" s="619" t="n"/>
      <c r="AJ630" s="34">
        <f>IF($AI630&gt;0,IF(VLOOKUP($AI630,Resource!$B$2:$AE$460,6,FALSE)&gt;0,VLOOKUP($AI630,Resource!$B$2:$AE$460,6,FALSE),"--INPUT--"),"")</f>
        <v/>
      </c>
      <c r="AK630" s="34">
        <f>IF($AI630&gt;0,IF(VLOOKUP($AI630,Resource!$B$2:$AE$460,25,FALSE)&gt;0,VLOOKUP($AI630,Resource!$B$2:$AE$460,25,FALSE),"--INPUT--"),"")</f>
        <v/>
      </c>
      <c r="AL630" s="619" t="n"/>
      <c r="AM630" s="619" t="n"/>
      <c r="AN630" s="34">
        <f>AA630</f>
        <v/>
      </c>
      <c r="AO630" s="621">
        <f>IF(ISNA(IF(AC630="",0,AN630*VLOOKUP(AC630,Resource!$B$2:$AE$465,8,FALSE))),0,IF(AC630="",0,AN630*VLOOKUP(AC630,Resource!$B$2:$AE$465,8,FALSE)))</f>
        <v/>
      </c>
      <c r="AP630" s="620" t="n"/>
      <c r="AQ630" s="286" t="n"/>
      <c r="AR630" s="34">
        <f>AB630</f>
        <v/>
      </c>
      <c r="AS630" s="621">
        <f>IF(ISNA(IF(AI630="",0,AR630*VLOOKUP(AI630,Resource!$B$2:$AE$465,9,FALSE))),0,IF(AI630="",0,AR630*VLOOKUP(AI630,Resource!$B$2:$AE$465,9,FALSE)))</f>
        <v/>
      </c>
      <c r="AT630" s="620" t="n"/>
      <c r="AU630" s="286" t="n"/>
      <c r="AV630" s="620">
        <f>Z630</f>
        <v/>
      </c>
      <c r="AW630" s="72" t="n"/>
      <c r="BA630" s="620" t="n"/>
      <c r="BC630" s="620">
        <f>AO630+AS630</f>
        <v/>
      </c>
      <c r="BD630" s="620">
        <f>BH630-BC630</f>
        <v/>
      </c>
      <c r="BE630" s="479">
        <f>IF(AV630=0,"        --",BD630/BH630)</f>
        <v/>
      </c>
      <c r="BF630" s="620" t="n"/>
      <c r="BG630" s="620" t="n"/>
      <c r="BH630" s="620">
        <f>Z630+BA630+BF630</f>
        <v/>
      </c>
    </row>
    <row r="631" customFormat="1" s="34">
      <c r="A631" s="618" t="n"/>
      <c r="B631" s="619" t="n"/>
      <c r="J631" s="619" t="n"/>
      <c r="U631" s="620" t="n"/>
      <c r="X631" s="620" t="n"/>
      <c r="Y631" s="620" t="n"/>
      <c r="Z631" s="620" t="n"/>
      <c r="AA631" s="34">
        <f>T631*0.2+N631*0+O631*0.3+P631*0.5+Q631*0.6+R631*1+S631*1</f>
        <v/>
      </c>
      <c r="AB631" s="34">
        <f>T631*0.2+N631*0.2+O631*0.3+P631*0.5+Q631*0.6+R631*1+S631*1</f>
        <v/>
      </c>
      <c r="AD631" s="34">
        <f>IF($AC631&gt;0,IF(VLOOKUP($AC631,Resource!$B$2:$AE$460,6,FALSE)&gt;0,VLOOKUP($AC631,Resource!$B$2:$AE$460,6,FALSE),"--INPUT--"),"")</f>
        <v/>
      </c>
      <c r="AE631" s="34">
        <f>IF($AC631&gt;0,IF(VLOOKUP($AC631,Resource!$B$2:$AE$460,25,FALSE)&gt;0,VLOOKUP($AC631,Resource!$B$2:$AE$460,25,FALSE),"--INPUT--"),"")</f>
        <v/>
      </c>
      <c r="AG631" s="619" t="n"/>
      <c r="AH631" s="619" t="n"/>
      <c r="AJ631" s="34">
        <f>IF($AI631&gt;0,IF(VLOOKUP($AI631,Resource!$B$2:$AE$460,6,FALSE)&gt;0,VLOOKUP($AI631,Resource!$B$2:$AE$460,6,FALSE),"--INPUT--"),"")</f>
        <v/>
      </c>
      <c r="AK631" s="34">
        <f>IF($AI631&gt;0,IF(VLOOKUP($AI631,Resource!$B$2:$AE$460,25,FALSE)&gt;0,VLOOKUP($AI631,Resource!$B$2:$AE$460,25,FALSE),"--INPUT--"),"")</f>
        <v/>
      </c>
      <c r="AL631" s="619" t="n"/>
      <c r="AM631" s="619" t="n"/>
      <c r="AN631" s="34">
        <f>AA631</f>
        <v/>
      </c>
      <c r="AO631" s="621">
        <f>IF(ISNA(IF(AC631="",0,AN631*VLOOKUP(AC631,Resource!$B$2:$AE$465,8,FALSE))),0,IF(AC631="",0,AN631*VLOOKUP(AC631,Resource!$B$2:$AE$465,8,FALSE)))</f>
        <v/>
      </c>
      <c r="AP631" s="620" t="n"/>
      <c r="AQ631" s="286" t="n"/>
      <c r="AR631" s="34">
        <f>AB631</f>
        <v/>
      </c>
      <c r="AS631" s="621">
        <f>IF(ISNA(IF(AI631="",0,AR631*VLOOKUP(AI631,Resource!$B$2:$AE$465,9,FALSE))),0,IF(AI631="",0,AR631*VLOOKUP(AI631,Resource!$B$2:$AE$465,9,FALSE)))</f>
        <v/>
      </c>
      <c r="AT631" s="620" t="n"/>
      <c r="AU631" s="286" t="n"/>
      <c r="AV631" s="620">
        <f>Z631</f>
        <v/>
      </c>
      <c r="AW631" s="72" t="n"/>
      <c r="BA631" s="620" t="n"/>
      <c r="BC631" s="620">
        <f>AO631+AS631</f>
        <v/>
      </c>
      <c r="BD631" s="620">
        <f>BH631-BC631</f>
        <v/>
      </c>
      <c r="BE631" s="479">
        <f>IF(AV631=0,"        --",BD631/BH631)</f>
        <v/>
      </c>
      <c r="BF631" s="620" t="n"/>
      <c r="BG631" s="620" t="n"/>
      <c r="BH631" s="620">
        <f>Z631+BA631+BF631</f>
        <v/>
      </c>
    </row>
    <row r="632" customFormat="1" s="34">
      <c r="A632" s="618" t="n"/>
      <c r="B632" s="619" t="n"/>
      <c r="J632" s="619" t="n"/>
      <c r="U632" s="620" t="n"/>
      <c r="X632" s="620" t="n"/>
      <c r="Y632" s="620" t="n"/>
      <c r="Z632" s="620" t="n"/>
      <c r="AA632" s="34">
        <f>T632*0.2+N632*0+O632*0.3+P632*0.5+Q632*0.6+R632*1+S632*1</f>
        <v/>
      </c>
      <c r="AB632" s="34">
        <f>T632*0.2+N632*0.2+O632*0.3+P632*0.5+Q632*0.6+R632*1+S632*1</f>
        <v/>
      </c>
      <c r="AD632" s="34">
        <f>IF($AC632&gt;0,IF(VLOOKUP($AC632,Resource!$B$2:$AE$460,6,FALSE)&gt;0,VLOOKUP($AC632,Resource!$B$2:$AE$460,6,FALSE),"--INPUT--"),"")</f>
        <v/>
      </c>
      <c r="AE632" s="34">
        <f>IF($AC632&gt;0,IF(VLOOKUP($AC632,Resource!$B$2:$AE$460,25,FALSE)&gt;0,VLOOKUP($AC632,Resource!$B$2:$AE$460,25,FALSE),"--INPUT--"),"")</f>
        <v/>
      </c>
      <c r="AG632" s="619" t="n"/>
      <c r="AH632" s="619" t="n"/>
      <c r="AJ632" s="34">
        <f>IF($AI632&gt;0,IF(VLOOKUP($AI632,Resource!$B$2:$AE$460,6,FALSE)&gt;0,VLOOKUP($AI632,Resource!$B$2:$AE$460,6,FALSE),"--INPUT--"),"")</f>
        <v/>
      </c>
      <c r="AK632" s="34">
        <f>IF($AI632&gt;0,IF(VLOOKUP($AI632,Resource!$B$2:$AE$460,25,FALSE)&gt;0,VLOOKUP($AI632,Resource!$B$2:$AE$460,25,FALSE),"--INPUT--"),"")</f>
        <v/>
      </c>
      <c r="AL632" s="619" t="n"/>
      <c r="AM632" s="619" t="n"/>
      <c r="AN632" s="34">
        <f>AA632</f>
        <v/>
      </c>
      <c r="AO632" s="621">
        <f>IF(ISNA(IF(AC632="",0,AN632*VLOOKUP(AC632,Resource!$B$2:$AE$465,8,FALSE))),0,IF(AC632="",0,AN632*VLOOKUP(AC632,Resource!$B$2:$AE$465,8,FALSE)))</f>
        <v/>
      </c>
      <c r="AP632" s="620" t="n"/>
      <c r="AQ632" s="286" t="n"/>
      <c r="AR632" s="34">
        <f>AB632</f>
        <v/>
      </c>
      <c r="AS632" s="621">
        <f>IF(ISNA(IF(AI632="",0,AR632*VLOOKUP(AI632,Resource!$B$2:$AE$465,9,FALSE))),0,IF(AI632="",0,AR632*VLOOKUP(AI632,Resource!$B$2:$AE$465,9,FALSE)))</f>
        <v/>
      </c>
      <c r="AT632" s="620" t="n"/>
      <c r="AU632" s="286" t="n"/>
      <c r="AV632" s="620">
        <f>Z632</f>
        <v/>
      </c>
      <c r="AW632" s="72" t="n"/>
      <c r="BA632" s="620" t="n"/>
      <c r="BC632" s="620">
        <f>AO632+AS632</f>
        <v/>
      </c>
      <c r="BD632" s="620">
        <f>BH632-BC632</f>
        <v/>
      </c>
      <c r="BE632" s="479">
        <f>IF(AV632=0,"        --",BD632/BH632)</f>
        <v/>
      </c>
      <c r="BF632" s="620" t="n"/>
      <c r="BG632" s="620" t="n"/>
      <c r="BH632" s="620">
        <f>Z632+BA632+BF632</f>
        <v/>
      </c>
    </row>
    <row r="633" customFormat="1" s="34">
      <c r="A633" s="618" t="n"/>
      <c r="B633" s="619" t="n"/>
      <c r="J633" s="619" t="n"/>
      <c r="U633" s="620" t="n"/>
      <c r="X633" s="620" t="n"/>
      <c r="Y633" s="620" t="n"/>
      <c r="Z633" s="620" t="n"/>
      <c r="AA633" s="34">
        <f>T633*0.2+N633*0+O633*0.3+P633*0.5+Q633*0.6+R633*1+S633*1</f>
        <v/>
      </c>
      <c r="AB633" s="34">
        <f>T633*0.2+N633*0.2+O633*0.3+P633*0.5+Q633*0.6+R633*1+S633*1</f>
        <v/>
      </c>
      <c r="AD633" s="34">
        <f>IF($AC633&gt;0,IF(VLOOKUP($AC633,Resource!$B$2:$AE$460,6,FALSE)&gt;0,VLOOKUP($AC633,Resource!$B$2:$AE$460,6,FALSE),"--INPUT--"),"")</f>
        <v/>
      </c>
      <c r="AE633" s="34">
        <f>IF($AC633&gt;0,IF(VLOOKUP($AC633,Resource!$B$2:$AE$460,25,FALSE)&gt;0,VLOOKUP($AC633,Resource!$B$2:$AE$460,25,FALSE),"--INPUT--"),"")</f>
        <v/>
      </c>
      <c r="AG633" s="619" t="n"/>
      <c r="AH633" s="619" t="n"/>
      <c r="AJ633" s="34">
        <f>IF($AI633&gt;0,IF(VLOOKUP($AI633,Resource!$B$2:$AE$460,6,FALSE)&gt;0,VLOOKUP($AI633,Resource!$B$2:$AE$460,6,FALSE),"--INPUT--"),"")</f>
        <v/>
      </c>
      <c r="AK633" s="34">
        <f>IF($AI633&gt;0,IF(VLOOKUP($AI633,Resource!$B$2:$AE$460,25,FALSE)&gt;0,VLOOKUP($AI633,Resource!$B$2:$AE$460,25,FALSE),"--INPUT--"),"")</f>
        <v/>
      </c>
      <c r="AL633" s="619" t="n"/>
      <c r="AM633" s="619" t="n"/>
      <c r="AN633" s="34">
        <f>AA633</f>
        <v/>
      </c>
      <c r="AO633" s="621">
        <f>IF(ISNA(IF(AC633="",0,AN633*VLOOKUP(AC633,Resource!$B$2:$AE$465,8,FALSE))),0,IF(AC633="",0,AN633*VLOOKUP(AC633,Resource!$B$2:$AE$465,8,FALSE)))</f>
        <v/>
      </c>
      <c r="AP633" s="620" t="n"/>
      <c r="AQ633" s="286" t="n"/>
      <c r="AR633" s="34">
        <f>AB633</f>
        <v/>
      </c>
      <c r="AS633" s="621">
        <f>IF(ISNA(IF(AI633="",0,AR633*VLOOKUP(AI633,Resource!$B$2:$AE$465,9,FALSE))),0,IF(AI633="",0,AR633*VLOOKUP(AI633,Resource!$B$2:$AE$465,9,FALSE)))</f>
        <v/>
      </c>
      <c r="AT633" s="620" t="n"/>
      <c r="AU633" s="286" t="n"/>
      <c r="AV633" s="620">
        <f>Z633</f>
        <v/>
      </c>
      <c r="AW633" s="72" t="n"/>
      <c r="BA633" s="620" t="n"/>
      <c r="BC633" s="620">
        <f>AO633+AS633</f>
        <v/>
      </c>
      <c r="BD633" s="620">
        <f>BH633-BC633</f>
        <v/>
      </c>
      <c r="BE633" s="479">
        <f>IF(AV633=0,"        --",BD633/BH633)</f>
        <v/>
      </c>
      <c r="BF633" s="620" t="n"/>
      <c r="BG633" s="620" t="n"/>
      <c r="BH633" s="620">
        <f>Z633+BA633+BF633</f>
        <v/>
      </c>
    </row>
    <row r="634" customFormat="1" s="34">
      <c r="A634" s="618" t="n"/>
      <c r="B634" s="619" t="n"/>
      <c r="J634" s="619" t="n"/>
      <c r="U634" s="620" t="n"/>
      <c r="X634" s="620" t="n"/>
      <c r="Y634" s="620" t="n"/>
      <c r="Z634" s="620" t="n"/>
      <c r="AA634" s="34">
        <f>T634*0.2+N634*0+O634*0.3+P634*0.5+Q634*0.6+R634*1+S634*1</f>
        <v/>
      </c>
      <c r="AB634" s="34">
        <f>T634*0.2+N634*0.2+O634*0.3+P634*0.5+Q634*0.6+R634*1+S634*1</f>
        <v/>
      </c>
      <c r="AD634" s="34">
        <f>IF($AC634&gt;0,IF(VLOOKUP($AC634,Resource!$B$2:$AE$460,6,FALSE)&gt;0,VLOOKUP($AC634,Resource!$B$2:$AE$460,6,FALSE),"--INPUT--"),"")</f>
        <v/>
      </c>
      <c r="AE634" s="34">
        <f>IF($AC634&gt;0,IF(VLOOKUP($AC634,Resource!$B$2:$AE$460,25,FALSE)&gt;0,VLOOKUP($AC634,Resource!$B$2:$AE$460,25,FALSE),"--INPUT--"),"")</f>
        <v/>
      </c>
      <c r="AG634" s="619" t="n"/>
      <c r="AH634" s="619" t="n"/>
      <c r="AJ634" s="34">
        <f>IF($AI634&gt;0,IF(VLOOKUP($AI634,Resource!$B$2:$AE$460,6,FALSE)&gt;0,VLOOKUP($AI634,Resource!$B$2:$AE$460,6,FALSE),"--INPUT--"),"")</f>
        <v/>
      </c>
      <c r="AK634" s="34">
        <f>IF($AI634&gt;0,IF(VLOOKUP($AI634,Resource!$B$2:$AE$460,25,FALSE)&gt;0,VLOOKUP($AI634,Resource!$B$2:$AE$460,25,FALSE),"--INPUT--"),"")</f>
        <v/>
      </c>
      <c r="AL634" s="619" t="n"/>
      <c r="AM634" s="619" t="n"/>
      <c r="AN634" s="34">
        <f>AA634</f>
        <v/>
      </c>
      <c r="AO634" s="621">
        <f>IF(ISNA(IF(AC634="",0,AN634*VLOOKUP(AC634,Resource!$B$2:$AE$465,8,FALSE))),0,IF(AC634="",0,AN634*VLOOKUP(AC634,Resource!$B$2:$AE$465,8,FALSE)))</f>
        <v/>
      </c>
      <c r="AP634" s="620" t="n"/>
      <c r="AQ634" s="286" t="n"/>
      <c r="AR634" s="34">
        <f>AB634</f>
        <v/>
      </c>
      <c r="AS634" s="621">
        <f>IF(ISNA(IF(AI634="",0,AR634*VLOOKUP(AI634,Resource!$B$2:$AE$465,9,FALSE))),0,IF(AI634="",0,AR634*VLOOKUP(AI634,Resource!$B$2:$AE$465,9,FALSE)))</f>
        <v/>
      </c>
      <c r="AT634" s="620" t="n"/>
      <c r="AU634" s="286" t="n"/>
      <c r="AV634" s="620">
        <f>Z634</f>
        <v/>
      </c>
      <c r="AW634" s="72" t="n"/>
      <c r="BA634" s="620" t="n"/>
      <c r="BC634" s="620">
        <f>AO634+AS634</f>
        <v/>
      </c>
      <c r="BD634" s="620">
        <f>BH634-BC634</f>
        <v/>
      </c>
      <c r="BE634" s="479">
        <f>IF(AV634=0,"        --",BD634/BH634)</f>
        <v/>
      </c>
      <c r="BF634" s="620" t="n"/>
      <c r="BG634" s="620" t="n"/>
      <c r="BH634" s="620">
        <f>Z634+BA634+BF634</f>
        <v/>
      </c>
    </row>
    <row r="635" customFormat="1" s="34">
      <c r="A635" s="618" t="n"/>
      <c r="B635" s="619" t="n"/>
      <c r="J635" s="619" t="n"/>
      <c r="U635" s="620" t="n"/>
      <c r="X635" s="620" t="n"/>
      <c r="Y635" s="620" t="n"/>
      <c r="Z635" s="620" t="n"/>
      <c r="AA635" s="34">
        <f>T635*0.2+N635*0+O635*0.3+P635*0.5+Q635*0.6+R635*1+S635*1</f>
        <v/>
      </c>
      <c r="AB635" s="34">
        <f>T635*0.2+N635*0.2+O635*0.3+P635*0.5+Q635*0.6+R635*1+S635*1</f>
        <v/>
      </c>
      <c r="AD635" s="34">
        <f>IF($AC635&gt;0,IF(VLOOKUP($AC635,Resource!$B$2:$AE$460,6,FALSE)&gt;0,VLOOKUP($AC635,Resource!$B$2:$AE$460,6,FALSE),"--INPUT--"),"")</f>
        <v/>
      </c>
      <c r="AE635" s="34">
        <f>IF($AC635&gt;0,IF(VLOOKUP($AC635,Resource!$B$2:$AE$460,25,FALSE)&gt;0,VLOOKUP($AC635,Resource!$B$2:$AE$460,25,FALSE),"--INPUT--"),"")</f>
        <v/>
      </c>
      <c r="AG635" s="619" t="n"/>
      <c r="AH635" s="619" t="n"/>
      <c r="AJ635" s="34">
        <f>IF($AI635&gt;0,IF(VLOOKUP($AI635,Resource!$B$2:$AE$460,6,FALSE)&gt;0,VLOOKUP($AI635,Resource!$B$2:$AE$460,6,FALSE),"--INPUT--"),"")</f>
        <v/>
      </c>
      <c r="AK635" s="34">
        <f>IF($AI635&gt;0,IF(VLOOKUP($AI635,Resource!$B$2:$AE$460,25,FALSE)&gt;0,VLOOKUP($AI635,Resource!$B$2:$AE$460,25,FALSE),"--INPUT--"),"")</f>
        <v/>
      </c>
      <c r="AL635" s="619" t="n"/>
      <c r="AM635" s="619" t="n"/>
      <c r="AN635" s="34">
        <f>AA635</f>
        <v/>
      </c>
      <c r="AO635" s="621">
        <f>IF(ISNA(IF(AC635="",0,AN635*VLOOKUP(AC635,Resource!$B$2:$AE$465,8,FALSE))),0,IF(AC635="",0,AN635*VLOOKUP(AC635,Resource!$B$2:$AE$465,8,FALSE)))</f>
        <v/>
      </c>
      <c r="AP635" s="620" t="n"/>
      <c r="AQ635" s="286" t="n"/>
      <c r="AR635" s="34">
        <f>AB635</f>
        <v/>
      </c>
      <c r="AS635" s="621">
        <f>IF(ISNA(IF(AI635="",0,AR635*VLOOKUP(AI635,Resource!$B$2:$AE$465,9,FALSE))),0,IF(AI635="",0,AR635*VLOOKUP(AI635,Resource!$B$2:$AE$465,9,FALSE)))</f>
        <v/>
      </c>
      <c r="AT635" s="620" t="n"/>
      <c r="AU635" s="286" t="n"/>
      <c r="AV635" s="620">
        <f>Z635</f>
        <v/>
      </c>
      <c r="AW635" s="72" t="n"/>
      <c r="BA635" s="620" t="n"/>
      <c r="BC635" s="620">
        <f>AO635+AS635</f>
        <v/>
      </c>
      <c r="BD635" s="620">
        <f>BH635-BC635</f>
        <v/>
      </c>
      <c r="BE635" s="479">
        <f>IF(AV635=0,"        --",BD635/BH635)</f>
        <v/>
      </c>
      <c r="BF635" s="620" t="n"/>
      <c r="BG635" s="620" t="n"/>
      <c r="BH635" s="620">
        <f>Z635+BA635+BF635</f>
        <v/>
      </c>
    </row>
    <row r="636" customFormat="1" s="34">
      <c r="A636" s="618" t="n"/>
      <c r="B636" s="619" t="n"/>
      <c r="J636" s="619" t="n"/>
      <c r="U636" s="620" t="n"/>
      <c r="X636" s="620" t="n"/>
      <c r="Y636" s="620" t="n"/>
      <c r="Z636" s="620" t="n"/>
      <c r="AA636" s="34">
        <f>T636*0.2+N636*0+O636*0.3+P636*0.5+Q636*0.6+R636*1+S636*1</f>
        <v/>
      </c>
      <c r="AB636" s="34">
        <f>T636*0.2+N636*0.2+O636*0.3+P636*0.5+Q636*0.6+R636*1+S636*1</f>
        <v/>
      </c>
      <c r="AD636" s="34">
        <f>IF($AC636&gt;0,IF(VLOOKUP($AC636,Resource!$B$2:$AE$460,6,FALSE)&gt;0,VLOOKUP($AC636,Resource!$B$2:$AE$460,6,FALSE),"--INPUT--"),"")</f>
        <v/>
      </c>
      <c r="AE636" s="34">
        <f>IF($AC636&gt;0,IF(VLOOKUP($AC636,Resource!$B$2:$AE$460,25,FALSE)&gt;0,VLOOKUP($AC636,Resource!$B$2:$AE$460,25,FALSE),"--INPUT--"),"")</f>
        <v/>
      </c>
      <c r="AG636" s="619" t="n"/>
      <c r="AH636" s="619" t="n"/>
      <c r="AJ636" s="34">
        <f>IF($AI636&gt;0,IF(VLOOKUP($AI636,Resource!$B$2:$AE$460,6,FALSE)&gt;0,VLOOKUP($AI636,Resource!$B$2:$AE$460,6,FALSE),"--INPUT--"),"")</f>
        <v/>
      </c>
      <c r="AK636" s="34">
        <f>IF($AI636&gt;0,IF(VLOOKUP($AI636,Resource!$B$2:$AE$460,25,FALSE)&gt;0,VLOOKUP($AI636,Resource!$B$2:$AE$460,25,FALSE),"--INPUT--"),"")</f>
        <v/>
      </c>
      <c r="AL636" s="619" t="n"/>
      <c r="AM636" s="619" t="n"/>
      <c r="AN636" s="34">
        <f>AA636</f>
        <v/>
      </c>
      <c r="AO636" s="621">
        <f>IF(ISNA(IF(AC636="",0,AN636*VLOOKUP(AC636,Resource!$B$2:$AE$465,8,FALSE))),0,IF(AC636="",0,AN636*VLOOKUP(AC636,Resource!$B$2:$AE$465,8,FALSE)))</f>
        <v/>
      </c>
      <c r="AP636" s="620" t="n"/>
      <c r="AQ636" s="286" t="n"/>
      <c r="AR636" s="34">
        <f>AB636</f>
        <v/>
      </c>
      <c r="AS636" s="621">
        <f>IF(ISNA(IF(AI636="",0,AR636*VLOOKUP(AI636,Resource!$B$2:$AE$465,9,FALSE))),0,IF(AI636="",0,AR636*VLOOKUP(AI636,Resource!$B$2:$AE$465,9,FALSE)))</f>
        <v/>
      </c>
      <c r="AT636" s="620" t="n"/>
      <c r="AU636" s="286" t="n"/>
      <c r="AV636" s="620">
        <f>Z636</f>
        <v/>
      </c>
      <c r="AW636" s="72" t="n"/>
      <c r="BA636" s="620" t="n"/>
      <c r="BC636" s="620">
        <f>AO636+AS636</f>
        <v/>
      </c>
      <c r="BD636" s="620">
        <f>BH636-BC636</f>
        <v/>
      </c>
      <c r="BE636" s="479">
        <f>IF(AV636=0,"        --",BD636/BH636)</f>
        <v/>
      </c>
      <c r="BF636" s="620" t="n"/>
      <c r="BG636" s="620" t="n"/>
      <c r="BH636" s="620">
        <f>Z636+BA636+BF636</f>
        <v/>
      </c>
    </row>
    <row r="637" customFormat="1" s="34">
      <c r="A637" s="618" t="n"/>
      <c r="B637" s="619" t="n"/>
      <c r="J637" s="619" t="n"/>
      <c r="U637" s="620" t="n"/>
      <c r="X637" s="620" t="n"/>
      <c r="Y637" s="620" t="n"/>
      <c r="Z637" s="620" t="n"/>
      <c r="AA637" s="34">
        <f>T637*0.2+N637*0+O637*0.3+P637*0.5+Q637*0.6+R637*1+S637*1</f>
        <v/>
      </c>
      <c r="AB637" s="34">
        <f>T637*0.2+N637*0.2+O637*0.3+P637*0.5+Q637*0.6+R637*1+S637*1</f>
        <v/>
      </c>
      <c r="AD637" s="34">
        <f>IF($AC637&gt;0,IF(VLOOKUP($AC637,Resource!$B$2:$AE$460,6,FALSE)&gt;0,VLOOKUP($AC637,Resource!$B$2:$AE$460,6,FALSE),"--INPUT--"),"")</f>
        <v/>
      </c>
      <c r="AE637" s="34">
        <f>IF($AC637&gt;0,IF(VLOOKUP($AC637,Resource!$B$2:$AE$460,25,FALSE)&gt;0,VLOOKUP($AC637,Resource!$B$2:$AE$460,25,FALSE),"--INPUT--"),"")</f>
        <v/>
      </c>
      <c r="AG637" s="619" t="n"/>
      <c r="AH637" s="619" t="n"/>
      <c r="AJ637" s="34">
        <f>IF($AI637&gt;0,IF(VLOOKUP($AI637,Resource!$B$2:$AE$460,6,FALSE)&gt;0,VLOOKUP($AI637,Resource!$B$2:$AE$460,6,FALSE),"--INPUT--"),"")</f>
        <v/>
      </c>
      <c r="AK637" s="34">
        <f>IF($AI637&gt;0,IF(VLOOKUP($AI637,Resource!$B$2:$AE$460,25,FALSE)&gt;0,VLOOKUP($AI637,Resource!$B$2:$AE$460,25,FALSE),"--INPUT--"),"")</f>
        <v/>
      </c>
      <c r="AL637" s="619" t="n"/>
      <c r="AM637" s="619" t="n"/>
      <c r="AN637" s="34">
        <f>AA637</f>
        <v/>
      </c>
      <c r="AO637" s="621">
        <f>IF(ISNA(IF(AC637="",0,AN637*VLOOKUP(AC637,Resource!$B$2:$AE$465,8,FALSE))),0,IF(AC637="",0,AN637*VLOOKUP(AC637,Resource!$B$2:$AE$465,8,FALSE)))</f>
        <v/>
      </c>
      <c r="AP637" s="620" t="n"/>
      <c r="AQ637" s="286" t="n"/>
      <c r="AR637" s="34">
        <f>AB637</f>
        <v/>
      </c>
      <c r="AS637" s="621">
        <f>IF(ISNA(IF(AI637="",0,AR637*VLOOKUP(AI637,Resource!$B$2:$AE$465,9,FALSE))),0,IF(AI637="",0,AR637*VLOOKUP(AI637,Resource!$B$2:$AE$465,9,FALSE)))</f>
        <v/>
      </c>
      <c r="AT637" s="620" t="n"/>
      <c r="AU637" s="286" t="n"/>
      <c r="AV637" s="620">
        <f>Z637</f>
        <v/>
      </c>
      <c r="AW637" s="72" t="n"/>
      <c r="BA637" s="620" t="n"/>
      <c r="BC637" s="620">
        <f>AO637+AS637</f>
        <v/>
      </c>
      <c r="BD637" s="620">
        <f>BH637-BC637</f>
        <v/>
      </c>
      <c r="BE637" s="479">
        <f>IF(AV637=0,"        --",BD637/BH637)</f>
        <v/>
      </c>
      <c r="BF637" s="620" t="n"/>
      <c r="BG637" s="620" t="n"/>
      <c r="BH637" s="620">
        <f>Z637+BA637+BF637</f>
        <v/>
      </c>
    </row>
    <row r="638" customFormat="1" s="34">
      <c r="A638" s="618" t="n"/>
      <c r="B638" s="619" t="n"/>
      <c r="J638" s="619" t="n"/>
      <c r="U638" s="620" t="n"/>
      <c r="X638" s="620" t="n"/>
      <c r="Y638" s="620" t="n"/>
      <c r="Z638" s="620" t="n"/>
      <c r="AA638" s="34">
        <f>T638*0.2+N638*0+O638*0.3+P638*0.5+Q638*0.6+R638*1+S638*1</f>
        <v/>
      </c>
      <c r="AB638" s="34">
        <f>T638*0.2+N638*0.2+O638*0.3+P638*0.5+Q638*0.6+R638*1+S638*1</f>
        <v/>
      </c>
      <c r="AD638" s="34">
        <f>IF($AC638&gt;0,IF(VLOOKUP($AC638,Resource!$B$2:$AE$460,6,FALSE)&gt;0,VLOOKUP($AC638,Resource!$B$2:$AE$460,6,FALSE),"--INPUT--"),"")</f>
        <v/>
      </c>
      <c r="AE638" s="34">
        <f>IF($AC638&gt;0,IF(VLOOKUP($AC638,Resource!$B$2:$AE$460,25,FALSE)&gt;0,VLOOKUP($AC638,Resource!$B$2:$AE$460,25,FALSE),"--INPUT--"),"")</f>
        <v/>
      </c>
      <c r="AG638" s="619" t="n"/>
      <c r="AH638" s="619" t="n"/>
      <c r="AJ638" s="34">
        <f>IF($AI638&gt;0,IF(VLOOKUP($AI638,Resource!$B$2:$AE$460,6,FALSE)&gt;0,VLOOKUP($AI638,Resource!$B$2:$AE$460,6,FALSE),"--INPUT--"),"")</f>
        <v/>
      </c>
      <c r="AK638" s="34">
        <f>IF($AI638&gt;0,IF(VLOOKUP($AI638,Resource!$B$2:$AE$460,25,FALSE)&gt;0,VLOOKUP($AI638,Resource!$B$2:$AE$460,25,FALSE),"--INPUT--"),"")</f>
        <v/>
      </c>
      <c r="AL638" s="619" t="n"/>
      <c r="AM638" s="619" t="n"/>
      <c r="AN638" s="34">
        <f>AA638</f>
        <v/>
      </c>
      <c r="AO638" s="621">
        <f>IF(ISNA(IF(AC638="",0,AN638*VLOOKUP(AC638,Resource!$B$2:$AE$465,8,FALSE))),0,IF(AC638="",0,AN638*VLOOKUP(AC638,Resource!$B$2:$AE$465,8,FALSE)))</f>
        <v/>
      </c>
      <c r="AP638" s="620" t="n"/>
      <c r="AQ638" s="286" t="n"/>
      <c r="AR638" s="34">
        <f>AB638</f>
        <v/>
      </c>
      <c r="AS638" s="621">
        <f>IF(ISNA(IF(AI638="",0,AR638*VLOOKUP(AI638,Resource!$B$2:$AE$465,9,FALSE))),0,IF(AI638="",0,AR638*VLOOKUP(AI638,Resource!$B$2:$AE$465,9,FALSE)))</f>
        <v/>
      </c>
      <c r="AT638" s="620" t="n"/>
      <c r="AU638" s="286" t="n"/>
      <c r="AV638" s="620">
        <f>Z638</f>
        <v/>
      </c>
      <c r="AW638" s="72" t="n"/>
      <c r="BA638" s="620" t="n"/>
      <c r="BC638" s="620">
        <f>AO638+AS638</f>
        <v/>
      </c>
      <c r="BD638" s="620">
        <f>BH638-BC638</f>
        <v/>
      </c>
      <c r="BE638" s="479">
        <f>IF(AV638=0,"        --",BD638/BH638)</f>
        <v/>
      </c>
      <c r="BF638" s="620" t="n"/>
      <c r="BG638" s="620" t="n"/>
      <c r="BH638" s="620">
        <f>Z638+BA638+BF638</f>
        <v/>
      </c>
    </row>
    <row r="639" customFormat="1" s="34">
      <c r="A639" s="618" t="n"/>
      <c r="B639" s="619" t="n"/>
      <c r="J639" s="619" t="n"/>
      <c r="U639" s="620" t="n"/>
      <c r="X639" s="620" t="n"/>
      <c r="Y639" s="620" t="n"/>
      <c r="Z639" s="620" t="n"/>
      <c r="AA639" s="34">
        <f>T639*0.2+N639*0+O639*0.3+P639*0.5+Q639*0.6+R639*1+S639*1</f>
        <v/>
      </c>
      <c r="AB639" s="34">
        <f>T639*0.2+N639*0.2+O639*0.3+P639*0.5+Q639*0.6+R639*1+S639*1</f>
        <v/>
      </c>
      <c r="AD639" s="34">
        <f>IF($AC639&gt;0,IF(VLOOKUP($AC639,Resource!$B$2:$AE$460,6,FALSE)&gt;0,VLOOKUP($AC639,Resource!$B$2:$AE$460,6,FALSE),"--INPUT--"),"")</f>
        <v/>
      </c>
      <c r="AE639" s="34">
        <f>IF($AC639&gt;0,IF(VLOOKUP($AC639,Resource!$B$2:$AE$460,25,FALSE)&gt;0,VLOOKUP($AC639,Resource!$B$2:$AE$460,25,FALSE),"--INPUT--"),"")</f>
        <v/>
      </c>
      <c r="AG639" s="619" t="n"/>
      <c r="AH639" s="619" t="n"/>
      <c r="AJ639" s="34">
        <f>IF($AI639&gt;0,IF(VLOOKUP($AI639,Resource!$B$2:$AE$460,6,FALSE)&gt;0,VLOOKUP($AI639,Resource!$B$2:$AE$460,6,FALSE),"--INPUT--"),"")</f>
        <v/>
      </c>
      <c r="AK639" s="34">
        <f>IF($AI639&gt;0,IF(VLOOKUP($AI639,Resource!$B$2:$AE$460,25,FALSE)&gt;0,VLOOKUP($AI639,Resource!$B$2:$AE$460,25,FALSE),"--INPUT--"),"")</f>
        <v/>
      </c>
      <c r="AL639" s="619" t="n"/>
      <c r="AM639" s="619" t="n"/>
      <c r="AN639" s="34">
        <f>AA639</f>
        <v/>
      </c>
      <c r="AO639" s="621">
        <f>IF(ISNA(IF(AC639="",0,AN639*VLOOKUP(AC639,Resource!$B$2:$AE$465,8,FALSE))),0,IF(AC639="",0,AN639*VLOOKUP(AC639,Resource!$B$2:$AE$465,8,FALSE)))</f>
        <v/>
      </c>
      <c r="AP639" s="620" t="n"/>
      <c r="AQ639" s="286" t="n"/>
      <c r="AR639" s="34">
        <f>AB639</f>
        <v/>
      </c>
      <c r="AS639" s="621">
        <f>IF(ISNA(IF(AI639="",0,AR639*VLOOKUP(AI639,Resource!$B$2:$AE$465,9,FALSE))),0,IF(AI639="",0,AR639*VLOOKUP(AI639,Resource!$B$2:$AE$465,9,FALSE)))</f>
        <v/>
      </c>
      <c r="AT639" s="620" t="n"/>
      <c r="AU639" s="286" t="n"/>
      <c r="AV639" s="620">
        <f>Z639</f>
        <v/>
      </c>
      <c r="AW639" s="72" t="n"/>
      <c r="BA639" s="620" t="n"/>
      <c r="BC639" s="620">
        <f>AO639+AS639</f>
        <v/>
      </c>
      <c r="BD639" s="620">
        <f>BH639-BC639</f>
        <v/>
      </c>
      <c r="BE639" s="479">
        <f>IF(AV639=0,"        --",BD639/BH639)</f>
        <v/>
      </c>
      <c r="BF639" s="620" t="n"/>
      <c r="BG639" s="620" t="n"/>
      <c r="BH639" s="620">
        <f>Z639+BA639+BF639</f>
        <v/>
      </c>
    </row>
    <row r="640" customFormat="1" s="34">
      <c r="A640" s="618" t="n"/>
      <c r="B640" s="619" t="n"/>
      <c r="J640" s="619" t="n"/>
      <c r="U640" s="620" t="n"/>
      <c r="X640" s="620" t="n"/>
      <c r="Y640" s="620" t="n"/>
      <c r="Z640" s="620" t="n"/>
      <c r="AA640" s="34">
        <f>T640*0.2+N640*0+O640*0.3+P640*0.5+Q640*0.6+R640*1+S640*1</f>
        <v/>
      </c>
      <c r="AB640" s="34">
        <f>T640*0.2+N640*0.2+O640*0.3+P640*0.5+Q640*0.6+R640*1+S640*1</f>
        <v/>
      </c>
      <c r="AD640" s="34">
        <f>IF($AC640&gt;0,IF(VLOOKUP($AC640,Resource!$B$2:$AE$460,6,FALSE)&gt;0,VLOOKUP($AC640,Resource!$B$2:$AE$460,6,FALSE),"--INPUT--"),"")</f>
        <v/>
      </c>
      <c r="AE640" s="34">
        <f>IF($AC640&gt;0,IF(VLOOKUP($AC640,Resource!$B$2:$AE$460,25,FALSE)&gt;0,VLOOKUP($AC640,Resource!$B$2:$AE$460,25,FALSE),"--INPUT--"),"")</f>
        <v/>
      </c>
      <c r="AG640" s="619" t="n"/>
      <c r="AH640" s="619" t="n"/>
      <c r="AJ640" s="34">
        <f>IF($AI640&gt;0,IF(VLOOKUP($AI640,Resource!$B$2:$AE$460,6,FALSE)&gt;0,VLOOKUP($AI640,Resource!$B$2:$AE$460,6,FALSE),"--INPUT--"),"")</f>
        <v/>
      </c>
      <c r="AK640" s="34">
        <f>IF($AI640&gt;0,IF(VLOOKUP($AI640,Resource!$B$2:$AE$460,25,FALSE)&gt;0,VLOOKUP($AI640,Resource!$B$2:$AE$460,25,FALSE),"--INPUT--"),"")</f>
        <v/>
      </c>
      <c r="AL640" s="619" t="n"/>
      <c r="AM640" s="619" t="n"/>
      <c r="AN640" s="34">
        <f>AA640</f>
        <v/>
      </c>
      <c r="AO640" s="621">
        <f>IF(ISNA(IF(AC640="",0,AN640*VLOOKUP(AC640,Resource!$B$2:$AE$465,8,FALSE))),0,IF(AC640="",0,AN640*VLOOKUP(AC640,Resource!$B$2:$AE$465,8,FALSE)))</f>
        <v/>
      </c>
      <c r="AP640" s="620" t="n"/>
      <c r="AQ640" s="286" t="n"/>
      <c r="AR640" s="34">
        <f>AB640</f>
        <v/>
      </c>
      <c r="AS640" s="621">
        <f>IF(ISNA(IF(AI640="",0,AR640*VLOOKUP(AI640,Resource!$B$2:$AE$465,9,FALSE))),0,IF(AI640="",0,AR640*VLOOKUP(AI640,Resource!$B$2:$AE$465,9,FALSE)))</f>
        <v/>
      </c>
      <c r="AT640" s="620" t="n"/>
      <c r="AU640" s="286" t="n"/>
      <c r="AV640" s="620">
        <f>Z640</f>
        <v/>
      </c>
      <c r="AW640" s="72" t="n"/>
      <c r="BA640" s="620" t="n"/>
      <c r="BC640" s="620">
        <f>AO640+AS640</f>
        <v/>
      </c>
      <c r="BD640" s="620">
        <f>BH640-BC640</f>
        <v/>
      </c>
      <c r="BE640" s="479">
        <f>IF(AV640=0,"        --",BD640/BH640)</f>
        <v/>
      </c>
      <c r="BF640" s="620" t="n"/>
      <c r="BG640" s="620" t="n"/>
      <c r="BH640" s="620">
        <f>Z640+BA640+BF640</f>
        <v/>
      </c>
    </row>
    <row r="641" customFormat="1" s="34">
      <c r="A641" s="618" t="n"/>
      <c r="B641" s="619" t="n"/>
      <c r="J641" s="619" t="n"/>
      <c r="U641" s="620" t="n"/>
      <c r="X641" s="620" t="n"/>
      <c r="Y641" s="620" t="n"/>
      <c r="Z641" s="620" t="n"/>
      <c r="AA641" s="34">
        <f>T641*0.2+N641*0+O641*0.3+P641*0.5+Q641*0.6+R641*1+S641*1</f>
        <v/>
      </c>
      <c r="AB641" s="34">
        <f>T641*0.2+N641*0.2+O641*0.3+P641*0.5+Q641*0.6+R641*1+S641*1</f>
        <v/>
      </c>
      <c r="AD641" s="34">
        <f>IF($AC641&gt;0,IF(VLOOKUP($AC641,Resource!$B$2:$AE$460,6,FALSE)&gt;0,VLOOKUP($AC641,Resource!$B$2:$AE$460,6,FALSE),"--INPUT--"),"")</f>
        <v/>
      </c>
      <c r="AE641" s="34">
        <f>IF($AC641&gt;0,IF(VLOOKUP($AC641,Resource!$B$2:$AE$460,25,FALSE)&gt;0,VLOOKUP($AC641,Resource!$B$2:$AE$460,25,FALSE),"--INPUT--"),"")</f>
        <v/>
      </c>
      <c r="AG641" s="619" t="n"/>
      <c r="AH641" s="619" t="n"/>
      <c r="AJ641" s="34">
        <f>IF($AI641&gt;0,IF(VLOOKUP($AI641,Resource!$B$2:$AE$460,6,FALSE)&gt;0,VLOOKUP($AI641,Resource!$B$2:$AE$460,6,FALSE),"--INPUT--"),"")</f>
        <v/>
      </c>
      <c r="AK641" s="34">
        <f>IF($AI641&gt;0,IF(VLOOKUP($AI641,Resource!$B$2:$AE$460,25,FALSE)&gt;0,VLOOKUP($AI641,Resource!$B$2:$AE$460,25,FALSE),"--INPUT--"),"")</f>
        <v/>
      </c>
      <c r="AL641" s="619" t="n"/>
      <c r="AM641" s="619" t="n"/>
      <c r="AN641" s="34">
        <f>AA641</f>
        <v/>
      </c>
      <c r="AO641" s="621">
        <f>IF(ISNA(IF(AC641="",0,AN641*VLOOKUP(AC641,Resource!$B$2:$AE$465,8,FALSE))),0,IF(AC641="",0,AN641*VLOOKUP(AC641,Resource!$B$2:$AE$465,8,FALSE)))</f>
        <v/>
      </c>
      <c r="AP641" s="620" t="n"/>
      <c r="AQ641" s="286" t="n"/>
      <c r="AR641" s="34">
        <f>AB641</f>
        <v/>
      </c>
      <c r="AS641" s="621">
        <f>IF(ISNA(IF(AI641="",0,AR641*VLOOKUP(AI641,Resource!$B$2:$AE$465,9,FALSE))),0,IF(AI641="",0,AR641*VLOOKUP(AI641,Resource!$B$2:$AE$465,9,FALSE)))</f>
        <v/>
      </c>
      <c r="AT641" s="620" t="n"/>
      <c r="AU641" s="286" t="n"/>
      <c r="AV641" s="620">
        <f>Z641</f>
        <v/>
      </c>
      <c r="AW641" s="72" t="n"/>
      <c r="BA641" s="620" t="n"/>
      <c r="BC641" s="620">
        <f>AO641+AS641</f>
        <v/>
      </c>
      <c r="BD641" s="620">
        <f>BH641-BC641</f>
        <v/>
      </c>
      <c r="BE641" s="479">
        <f>IF(AV641=0,"        --",BD641/BH641)</f>
        <v/>
      </c>
      <c r="BF641" s="620" t="n"/>
      <c r="BG641" s="620" t="n"/>
      <c r="BH641" s="620">
        <f>Z641+BA641+BF641</f>
        <v/>
      </c>
    </row>
    <row r="642" customFormat="1" s="34">
      <c r="A642" s="618" t="n"/>
      <c r="B642" s="619" t="n"/>
      <c r="J642" s="619" t="n"/>
      <c r="U642" s="620" t="n"/>
      <c r="X642" s="620" t="n"/>
      <c r="Y642" s="620" t="n"/>
      <c r="Z642" s="620" t="n"/>
      <c r="AA642" s="34">
        <f>T642*0.2+N642*0+O642*0.3+P642*0.5+Q642*0.6+R642*1+S642*1</f>
        <v/>
      </c>
      <c r="AB642" s="34">
        <f>T642*0.2+N642*0.2+O642*0.3+P642*0.5+Q642*0.6+R642*1+S642*1</f>
        <v/>
      </c>
      <c r="AD642" s="34">
        <f>IF($AC642&gt;0,IF(VLOOKUP($AC642,Resource!$B$2:$AE$460,6,FALSE)&gt;0,VLOOKUP($AC642,Resource!$B$2:$AE$460,6,FALSE),"--INPUT--"),"")</f>
        <v/>
      </c>
      <c r="AE642" s="34">
        <f>IF($AC642&gt;0,IF(VLOOKUP($AC642,Resource!$B$2:$AE$460,25,FALSE)&gt;0,VLOOKUP($AC642,Resource!$B$2:$AE$460,25,FALSE),"--INPUT--"),"")</f>
        <v/>
      </c>
      <c r="AG642" s="619" t="n"/>
      <c r="AH642" s="619" t="n"/>
      <c r="AJ642" s="34">
        <f>IF($AI642&gt;0,IF(VLOOKUP($AI642,Resource!$B$2:$AE$460,6,FALSE)&gt;0,VLOOKUP($AI642,Resource!$B$2:$AE$460,6,FALSE),"--INPUT--"),"")</f>
        <v/>
      </c>
      <c r="AK642" s="34">
        <f>IF($AI642&gt;0,IF(VLOOKUP($AI642,Resource!$B$2:$AE$460,25,FALSE)&gt;0,VLOOKUP($AI642,Resource!$B$2:$AE$460,25,FALSE),"--INPUT--"),"")</f>
        <v/>
      </c>
      <c r="AL642" s="619" t="n"/>
      <c r="AM642" s="619" t="n"/>
      <c r="AN642" s="34">
        <f>AA642</f>
        <v/>
      </c>
      <c r="AO642" s="621">
        <f>IF(ISNA(IF(AC642="",0,AN642*VLOOKUP(AC642,Resource!$B$2:$AE$465,8,FALSE))),0,IF(AC642="",0,AN642*VLOOKUP(AC642,Resource!$B$2:$AE$465,8,FALSE)))</f>
        <v/>
      </c>
      <c r="AP642" s="620" t="n"/>
      <c r="AQ642" s="286" t="n"/>
      <c r="AR642" s="34">
        <f>AB642</f>
        <v/>
      </c>
      <c r="AS642" s="621">
        <f>IF(ISNA(IF(AI642="",0,AR642*VLOOKUP(AI642,Resource!$B$2:$AE$465,9,FALSE))),0,IF(AI642="",0,AR642*VLOOKUP(AI642,Resource!$B$2:$AE$465,9,FALSE)))</f>
        <v/>
      </c>
      <c r="AT642" s="620" t="n"/>
      <c r="AU642" s="286" t="n"/>
      <c r="AV642" s="620">
        <f>Z642</f>
        <v/>
      </c>
      <c r="AW642" s="72" t="n"/>
      <c r="BA642" s="620" t="n"/>
      <c r="BC642" s="620">
        <f>AO642+AS642</f>
        <v/>
      </c>
      <c r="BD642" s="620">
        <f>BH642-BC642</f>
        <v/>
      </c>
      <c r="BE642" s="479">
        <f>IF(AV642=0,"        --",BD642/BH642)</f>
        <v/>
      </c>
      <c r="BF642" s="620" t="n"/>
      <c r="BG642" s="620" t="n"/>
      <c r="BH642" s="620">
        <f>Z642+BA642+BF642</f>
        <v/>
      </c>
    </row>
    <row r="643" customFormat="1" s="34">
      <c r="A643" s="618" t="n"/>
      <c r="B643" s="619" t="n"/>
      <c r="J643" s="619" t="n"/>
      <c r="U643" s="620" t="n"/>
      <c r="X643" s="620" t="n"/>
      <c r="Y643" s="620" t="n"/>
      <c r="Z643" s="620" t="n"/>
      <c r="AA643" s="34">
        <f>T643*0.2+N643*0+O643*0.3+P643*0.5+Q643*0.6+R643*1+S643*1</f>
        <v/>
      </c>
      <c r="AB643" s="34">
        <f>T643*0.2+N643*0.2+O643*0.3+P643*0.5+Q643*0.6+R643*1+S643*1</f>
        <v/>
      </c>
      <c r="AD643" s="34">
        <f>IF($AC643&gt;0,IF(VLOOKUP($AC643,Resource!$B$2:$AE$460,6,FALSE)&gt;0,VLOOKUP($AC643,Resource!$B$2:$AE$460,6,FALSE),"--INPUT--"),"")</f>
        <v/>
      </c>
      <c r="AE643" s="34">
        <f>IF($AC643&gt;0,IF(VLOOKUP($AC643,Resource!$B$2:$AE$460,25,FALSE)&gt;0,VLOOKUP($AC643,Resource!$B$2:$AE$460,25,FALSE),"--INPUT--"),"")</f>
        <v/>
      </c>
      <c r="AG643" s="619" t="n"/>
      <c r="AH643" s="619" t="n"/>
      <c r="AJ643" s="34">
        <f>IF($AI643&gt;0,IF(VLOOKUP($AI643,Resource!$B$2:$AE$460,6,FALSE)&gt;0,VLOOKUP($AI643,Resource!$B$2:$AE$460,6,FALSE),"--INPUT--"),"")</f>
        <v/>
      </c>
      <c r="AK643" s="34">
        <f>IF($AI643&gt;0,IF(VLOOKUP($AI643,Resource!$B$2:$AE$460,25,FALSE)&gt;0,VLOOKUP($AI643,Resource!$B$2:$AE$460,25,FALSE),"--INPUT--"),"")</f>
        <v/>
      </c>
      <c r="AL643" s="619" t="n"/>
      <c r="AM643" s="619" t="n"/>
      <c r="AN643" s="34">
        <f>AA643</f>
        <v/>
      </c>
      <c r="AO643" s="621">
        <f>IF(ISNA(IF(AC643="",0,AN643*VLOOKUP(AC643,Resource!$B$2:$AE$465,8,FALSE))),0,IF(AC643="",0,AN643*VLOOKUP(AC643,Resource!$B$2:$AE$465,8,FALSE)))</f>
        <v/>
      </c>
      <c r="AP643" s="620" t="n"/>
      <c r="AQ643" s="286" t="n"/>
      <c r="AR643" s="34">
        <f>AB643</f>
        <v/>
      </c>
      <c r="AS643" s="621">
        <f>IF(ISNA(IF(AI643="",0,AR643*VLOOKUP(AI643,Resource!$B$2:$AE$465,9,FALSE))),0,IF(AI643="",0,AR643*VLOOKUP(AI643,Resource!$B$2:$AE$465,9,FALSE)))</f>
        <v/>
      </c>
      <c r="AT643" s="620" t="n"/>
      <c r="AU643" s="286" t="n"/>
      <c r="AV643" s="620">
        <f>Z643</f>
        <v/>
      </c>
      <c r="AW643" s="72" t="n"/>
      <c r="BA643" s="620" t="n"/>
      <c r="BC643" s="620">
        <f>AO643+AS643</f>
        <v/>
      </c>
      <c r="BD643" s="620">
        <f>BH643-BC643</f>
        <v/>
      </c>
      <c r="BE643" s="479">
        <f>IF(AV643=0,"        --",BD643/BH643)</f>
        <v/>
      </c>
      <c r="BF643" s="620" t="n"/>
      <c r="BG643" s="620" t="n"/>
      <c r="BH643" s="620">
        <f>Z643+BA643+BF643</f>
        <v/>
      </c>
    </row>
    <row r="644" customFormat="1" s="34">
      <c r="A644" s="618" t="n"/>
      <c r="B644" s="619" t="n"/>
      <c r="J644" s="619" t="n"/>
      <c r="U644" s="620" t="n"/>
      <c r="X644" s="620" t="n"/>
      <c r="Y644" s="620" t="n"/>
      <c r="Z644" s="620" t="n"/>
      <c r="AA644" s="34">
        <f>T644*0.2+N644*0+O644*0.3+P644*0.5+Q644*0.6+R644*1+S644*1</f>
        <v/>
      </c>
      <c r="AB644" s="34">
        <f>T644*0.2+N644*0.2+O644*0.3+P644*0.5+Q644*0.6+R644*1+S644*1</f>
        <v/>
      </c>
      <c r="AD644" s="34">
        <f>IF($AC644&gt;0,IF(VLOOKUP($AC644,Resource!$B$2:$AE$460,6,FALSE)&gt;0,VLOOKUP($AC644,Resource!$B$2:$AE$460,6,FALSE),"--INPUT--"),"")</f>
        <v/>
      </c>
      <c r="AE644" s="34">
        <f>IF($AC644&gt;0,IF(VLOOKUP($AC644,Resource!$B$2:$AE$460,25,FALSE)&gt;0,VLOOKUP($AC644,Resource!$B$2:$AE$460,25,FALSE),"--INPUT--"),"")</f>
        <v/>
      </c>
      <c r="AG644" s="619" t="n"/>
      <c r="AH644" s="619" t="n"/>
      <c r="AJ644" s="34">
        <f>IF($AI644&gt;0,IF(VLOOKUP($AI644,Resource!$B$2:$AE$460,6,FALSE)&gt;0,VLOOKUP($AI644,Resource!$B$2:$AE$460,6,FALSE),"--INPUT--"),"")</f>
        <v/>
      </c>
      <c r="AK644" s="34">
        <f>IF($AI644&gt;0,IF(VLOOKUP($AI644,Resource!$B$2:$AE$460,25,FALSE)&gt;0,VLOOKUP($AI644,Resource!$B$2:$AE$460,25,FALSE),"--INPUT--"),"")</f>
        <v/>
      </c>
      <c r="AL644" s="619" t="n"/>
      <c r="AM644" s="619" t="n"/>
      <c r="AN644" s="34">
        <f>AA644</f>
        <v/>
      </c>
      <c r="AO644" s="621">
        <f>IF(ISNA(IF(AC644="",0,AN644*VLOOKUP(AC644,Resource!$B$2:$AE$465,8,FALSE))),0,IF(AC644="",0,AN644*VLOOKUP(AC644,Resource!$B$2:$AE$465,8,FALSE)))</f>
        <v/>
      </c>
      <c r="AP644" s="620" t="n"/>
      <c r="AQ644" s="286" t="n"/>
      <c r="AR644" s="34">
        <f>AB644</f>
        <v/>
      </c>
      <c r="AS644" s="621">
        <f>IF(ISNA(IF(AI644="",0,AR644*VLOOKUP(AI644,Resource!$B$2:$AE$465,9,FALSE))),0,IF(AI644="",0,AR644*VLOOKUP(AI644,Resource!$B$2:$AE$465,9,FALSE)))</f>
        <v/>
      </c>
      <c r="AT644" s="620" t="n"/>
      <c r="AU644" s="286" t="n"/>
      <c r="AV644" s="620">
        <f>Z644</f>
        <v/>
      </c>
      <c r="AW644" s="72" t="n"/>
      <c r="BA644" s="620" t="n"/>
      <c r="BC644" s="620">
        <f>AO644+AS644</f>
        <v/>
      </c>
      <c r="BD644" s="620">
        <f>BH644-BC644</f>
        <v/>
      </c>
      <c r="BE644" s="479">
        <f>IF(AV644=0,"        --",BD644/BH644)</f>
        <v/>
      </c>
      <c r="BF644" s="620" t="n"/>
      <c r="BG644" s="620" t="n"/>
      <c r="BH644" s="620">
        <f>Z644+BA644+BF644</f>
        <v/>
      </c>
    </row>
    <row r="645" customFormat="1" s="34">
      <c r="A645" s="618" t="n"/>
      <c r="B645" s="619" t="n"/>
      <c r="J645" s="619" t="n"/>
      <c r="U645" s="620" t="n"/>
      <c r="X645" s="620" t="n"/>
      <c r="Y645" s="620" t="n"/>
      <c r="Z645" s="620" t="n"/>
      <c r="AA645" s="34">
        <f>T645*0.2+N645*0+O645*0.3+P645*0.5+Q645*0.6+R645*1+S645*1</f>
        <v/>
      </c>
      <c r="AB645" s="34">
        <f>T645*0.2+N645*0.2+O645*0.3+P645*0.5+Q645*0.6+R645*1+S645*1</f>
        <v/>
      </c>
      <c r="AD645" s="34">
        <f>IF($AC645&gt;0,IF(VLOOKUP($AC645,Resource!$B$2:$AE$460,6,FALSE)&gt;0,VLOOKUP($AC645,Resource!$B$2:$AE$460,6,FALSE),"--INPUT--"),"")</f>
        <v/>
      </c>
      <c r="AE645" s="34">
        <f>IF($AC645&gt;0,IF(VLOOKUP($AC645,Resource!$B$2:$AE$460,25,FALSE)&gt;0,VLOOKUP($AC645,Resource!$B$2:$AE$460,25,FALSE),"--INPUT--"),"")</f>
        <v/>
      </c>
      <c r="AG645" s="619" t="n"/>
      <c r="AH645" s="619" t="n"/>
      <c r="AJ645" s="34">
        <f>IF($AI645&gt;0,IF(VLOOKUP($AI645,Resource!$B$2:$AE$460,6,FALSE)&gt;0,VLOOKUP($AI645,Resource!$B$2:$AE$460,6,FALSE),"--INPUT--"),"")</f>
        <v/>
      </c>
      <c r="AK645" s="34">
        <f>IF($AI645&gt;0,IF(VLOOKUP($AI645,Resource!$B$2:$AE$460,25,FALSE)&gt;0,VLOOKUP($AI645,Resource!$B$2:$AE$460,25,FALSE),"--INPUT--"),"")</f>
        <v/>
      </c>
      <c r="AL645" s="619" t="n"/>
      <c r="AM645" s="619" t="n"/>
      <c r="AN645" s="34">
        <f>AA645</f>
        <v/>
      </c>
      <c r="AO645" s="621">
        <f>IF(ISNA(IF(AC645="",0,AN645*VLOOKUP(AC645,Resource!$B$2:$AE$465,8,FALSE))),0,IF(AC645="",0,AN645*VLOOKUP(AC645,Resource!$B$2:$AE$465,8,FALSE)))</f>
        <v/>
      </c>
      <c r="AP645" s="620" t="n"/>
      <c r="AQ645" s="286" t="n"/>
      <c r="AR645" s="34">
        <f>AB645</f>
        <v/>
      </c>
      <c r="AS645" s="621">
        <f>IF(ISNA(IF(AI645="",0,AR645*VLOOKUP(AI645,Resource!$B$2:$AE$465,9,FALSE))),0,IF(AI645="",0,AR645*VLOOKUP(AI645,Resource!$B$2:$AE$465,9,FALSE)))</f>
        <v/>
      </c>
      <c r="AT645" s="620" t="n"/>
      <c r="AU645" s="286" t="n"/>
      <c r="AV645" s="620">
        <f>Z645</f>
        <v/>
      </c>
      <c r="AW645" s="72" t="n"/>
      <c r="BA645" s="620" t="n"/>
      <c r="BC645" s="620">
        <f>AO645+AS645</f>
        <v/>
      </c>
      <c r="BD645" s="620">
        <f>BH645-BC645</f>
        <v/>
      </c>
      <c r="BE645" s="479">
        <f>IF(AV645=0,"        --",BD645/BH645)</f>
        <v/>
      </c>
      <c r="BF645" s="620" t="n"/>
      <c r="BG645" s="620" t="n"/>
      <c r="BH645" s="620">
        <f>Z645+BA645+BF645</f>
        <v/>
      </c>
    </row>
    <row r="646" customFormat="1" s="34">
      <c r="A646" s="618" t="n"/>
      <c r="B646" s="619" t="n"/>
      <c r="J646" s="619" t="n"/>
      <c r="U646" s="620" t="n"/>
      <c r="X646" s="620" t="n"/>
      <c r="Y646" s="620" t="n"/>
      <c r="Z646" s="620" t="n"/>
      <c r="AA646" s="34">
        <f>T646*0.2+N646*0+O646*0.3+P646*0.5+Q646*0.6+R646*1+S646*1</f>
        <v/>
      </c>
      <c r="AB646" s="34">
        <f>T646*0.2+N646*0.2+O646*0.3+P646*0.5+Q646*0.6+R646*1+S646*1</f>
        <v/>
      </c>
      <c r="AD646" s="34">
        <f>IF($AC646&gt;0,IF(VLOOKUP($AC646,Resource!$B$2:$AE$460,6,FALSE)&gt;0,VLOOKUP($AC646,Resource!$B$2:$AE$460,6,FALSE),"--INPUT--"),"")</f>
        <v/>
      </c>
      <c r="AE646" s="34">
        <f>IF($AC646&gt;0,IF(VLOOKUP($AC646,Resource!$B$2:$AE$460,25,FALSE)&gt;0,VLOOKUP($AC646,Resource!$B$2:$AE$460,25,FALSE),"--INPUT--"),"")</f>
        <v/>
      </c>
      <c r="AG646" s="619" t="n"/>
      <c r="AH646" s="619" t="n"/>
      <c r="AJ646" s="34">
        <f>IF($AI646&gt;0,IF(VLOOKUP($AI646,Resource!$B$2:$AE$460,6,FALSE)&gt;0,VLOOKUP($AI646,Resource!$B$2:$AE$460,6,FALSE),"--INPUT--"),"")</f>
        <v/>
      </c>
      <c r="AK646" s="34">
        <f>IF($AI646&gt;0,IF(VLOOKUP($AI646,Resource!$B$2:$AE$460,25,FALSE)&gt;0,VLOOKUP($AI646,Resource!$B$2:$AE$460,25,FALSE),"--INPUT--"),"")</f>
        <v/>
      </c>
      <c r="AL646" s="619" t="n"/>
      <c r="AM646" s="619" t="n"/>
      <c r="AN646" s="34">
        <f>AA646</f>
        <v/>
      </c>
      <c r="AO646" s="621">
        <f>IF(ISNA(IF(AC646="",0,AN646*VLOOKUP(AC646,Resource!$B$2:$AE$465,8,FALSE))),0,IF(AC646="",0,AN646*VLOOKUP(AC646,Resource!$B$2:$AE$465,8,FALSE)))</f>
        <v/>
      </c>
      <c r="AP646" s="620" t="n"/>
      <c r="AQ646" s="286" t="n"/>
      <c r="AR646" s="34">
        <f>AB646</f>
        <v/>
      </c>
      <c r="AS646" s="621">
        <f>IF(ISNA(IF(AI646="",0,AR646*VLOOKUP(AI646,Resource!$B$2:$AE$465,9,FALSE))),0,IF(AI646="",0,AR646*VLOOKUP(AI646,Resource!$B$2:$AE$465,9,FALSE)))</f>
        <v/>
      </c>
      <c r="AT646" s="620" t="n"/>
      <c r="AU646" s="286" t="n"/>
      <c r="AV646" s="620">
        <f>Z646</f>
        <v/>
      </c>
      <c r="AW646" s="72" t="n"/>
      <c r="BA646" s="620" t="n"/>
      <c r="BC646" s="620">
        <f>AO646+AS646</f>
        <v/>
      </c>
      <c r="BD646" s="620">
        <f>BH646-BC646</f>
        <v/>
      </c>
      <c r="BE646" s="479">
        <f>IF(AV646=0,"        --",BD646/BH646)</f>
        <v/>
      </c>
      <c r="BF646" s="620" t="n"/>
      <c r="BG646" s="620" t="n"/>
      <c r="BH646" s="620">
        <f>Z646+BA646+BF646</f>
        <v/>
      </c>
    </row>
    <row r="647" customFormat="1" s="34">
      <c r="A647" s="618" t="n"/>
      <c r="B647" s="619" t="n"/>
      <c r="J647" s="619" t="n"/>
      <c r="U647" s="620" t="n"/>
      <c r="X647" s="620" t="n"/>
      <c r="Y647" s="620" t="n"/>
      <c r="Z647" s="620" t="n"/>
      <c r="AA647" s="34">
        <f>T647*0.2+N647*0+O647*0.3+P647*0.5+Q647*0.6+R647*1+S647*1</f>
        <v/>
      </c>
      <c r="AB647" s="34">
        <f>T647*0.2+N647*0.2+O647*0.3+P647*0.5+Q647*0.6+R647*1+S647*1</f>
        <v/>
      </c>
      <c r="AD647" s="34">
        <f>IF($AC647&gt;0,IF(VLOOKUP($AC647,Resource!$B$2:$AE$460,6,FALSE)&gt;0,VLOOKUP($AC647,Resource!$B$2:$AE$460,6,FALSE),"--INPUT--"),"")</f>
        <v/>
      </c>
      <c r="AE647" s="34">
        <f>IF($AC647&gt;0,IF(VLOOKUP($AC647,Resource!$B$2:$AE$460,25,FALSE)&gt;0,VLOOKUP($AC647,Resource!$B$2:$AE$460,25,FALSE),"--INPUT--"),"")</f>
        <v/>
      </c>
      <c r="AG647" s="619" t="n"/>
      <c r="AH647" s="619" t="n"/>
      <c r="AJ647" s="34">
        <f>IF($AI647&gt;0,IF(VLOOKUP($AI647,Resource!$B$2:$AE$460,6,FALSE)&gt;0,VLOOKUP($AI647,Resource!$B$2:$AE$460,6,FALSE),"--INPUT--"),"")</f>
        <v/>
      </c>
      <c r="AK647" s="34">
        <f>IF($AI647&gt;0,IF(VLOOKUP($AI647,Resource!$B$2:$AE$460,25,FALSE)&gt;0,VLOOKUP($AI647,Resource!$B$2:$AE$460,25,FALSE),"--INPUT--"),"")</f>
        <v/>
      </c>
      <c r="AL647" s="619" t="n"/>
      <c r="AM647" s="619" t="n"/>
      <c r="AN647" s="34">
        <f>AA647</f>
        <v/>
      </c>
      <c r="AO647" s="621">
        <f>IF(ISNA(IF(AC647="",0,AN647*VLOOKUP(AC647,Resource!$B$2:$AE$465,8,FALSE))),0,IF(AC647="",0,AN647*VLOOKUP(AC647,Resource!$B$2:$AE$465,8,FALSE)))</f>
        <v/>
      </c>
      <c r="AP647" s="620" t="n"/>
      <c r="AQ647" s="286" t="n"/>
      <c r="AR647" s="34">
        <f>AB647</f>
        <v/>
      </c>
      <c r="AS647" s="621">
        <f>IF(ISNA(IF(AI647="",0,AR647*VLOOKUP(AI647,Resource!$B$2:$AE$465,9,FALSE))),0,IF(AI647="",0,AR647*VLOOKUP(AI647,Resource!$B$2:$AE$465,9,FALSE)))</f>
        <v/>
      </c>
      <c r="AT647" s="620" t="n"/>
      <c r="AU647" s="286" t="n"/>
      <c r="AV647" s="620">
        <f>Z647</f>
        <v/>
      </c>
      <c r="AW647" s="72" t="n"/>
      <c r="BA647" s="620" t="n"/>
      <c r="BC647" s="620">
        <f>AO647+AS647</f>
        <v/>
      </c>
      <c r="BD647" s="620">
        <f>BH647-BC647</f>
        <v/>
      </c>
      <c r="BE647" s="479">
        <f>IF(AV647=0,"        --",BD647/BH647)</f>
        <v/>
      </c>
      <c r="BF647" s="620" t="n"/>
      <c r="BG647" s="620" t="n"/>
      <c r="BH647" s="620">
        <f>Z647+BA647+BF647</f>
        <v/>
      </c>
    </row>
    <row r="648" customFormat="1" s="34">
      <c r="A648" s="618" t="n"/>
      <c r="B648" s="619" t="n"/>
      <c r="J648" s="619" t="n"/>
      <c r="U648" s="620" t="n"/>
      <c r="X648" s="620" t="n"/>
      <c r="Y648" s="620" t="n"/>
      <c r="Z648" s="620" t="n"/>
      <c r="AA648" s="34">
        <f>T648*0.2+N648*0+O648*0.3+P648*0.5+Q648*0.6+R648*1+S648*1</f>
        <v/>
      </c>
      <c r="AB648" s="34">
        <f>T648*0.2+N648*0.2+O648*0.3+P648*0.5+Q648*0.6+R648*1+S648*1</f>
        <v/>
      </c>
      <c r="AD648" s="34">
        <f>IF($AC648&gt;0,IF(VLOOKUP($AC648,Resource!$B$2:$AE$460,6,FALSE)&gt;0,VLOOKUP($AC648,Resource!$B$2:$AE$460,6,FALSE),"--INPUT--"),"")</f>
        <v/>
      </c>
      <c r="AE648" s="34">
        <f>IF($AC648&gt;0,IF(VLOOKUP($AC648,Resource!$B$2:$AE$460,25,FALSE)&gt;0,VLOOKUP($AC648,Resource!$B$2:$AE$460,25,FALSE),"--INPUT--"),"")</f>
        <v/>
      </c>
      <c r="AG648" s="619" t="n"/>
      <c r="AH648" s="619" t="n"/>
      <c r="AJ648" s="34">
        <f>IF($AI648&gt;0,IF(VLOOKUP($AI648,Resource!$B$2:$AE$460,6,FALSE)&gt;0,VLOOKUP($AI648,Resource!$B$2:$AE$460,6,FALSE),"--INPUT--"),"")</f>
        <v/>
      </c>
      <c r="AK648" s="34">
        <f>IF($AI648&gt;0,IF(VLOOKUP($AI648,Resource!$B$2:$AE$460,25,FALSE)&gt;0,VLOOKUP($AI648,Resource!$B$2:$AE$460,25,FALSE),"--INPUT--"),"")</f>
        <v/>
      </c>
      <c r="AL648" s="619" t="n"/>
      <c r="AM648" s="619" t="n"/>
      <c r="AN648" s="34">
        <f>AA648</f>
        <v/>
      </c>
      <c r="AO648" s="621">
        <f>IF(ISNA(IF(AC648="",0,AN648*VLOOKUP(AC648,Resource!$B$2:$AE$465,8,FALSE))),0,IF(AC648="",0,AN648*VLOOKUP(AC648,Resource!$B$2:$AE$465,8,FALSE)))</f>
        <v/>
      </c>
      <c r="AP648" s="620" t="n"/>
      <c r="AQ648" s="286" t="n"/>
      <c r="AR648" s="34">
        <f>AB648</f>
        <v/>
      </c>
      <c r="AS648" s="621">
        <f>IF(ISNA(IF(AI648="",0,AR648*VLOOKUP(AI648,Resource!$B$2:$AE$465,9,FALSE))),0,IF(AI648="",0,AR648*VLOOKUP(AI648,Resource!$B$2:$AE$465,9,FALSE)))</f>
        <v/>
      </c>
      <c r="AT648" s="620" t="n"/>
      <c r="AU648" s="286" t="n"/>
      <c r="AV648" s="620">
        <f>Z648</f>
        <v/>
      </c>
      <c r="AW648" s="72" t="n"/>
      <c r="BA648" s="620" t="n"/>
      <c r="BC648" s="620">
        <f>AO648+AS648</f>
        <v/>
      </c>
      <c r="BD648" s="620">
        <f>BH648-BC648</f>
        <v/>
      </c>
      <c r="BE648" s="479">
        <f>IF(AV648=0,"        --",BD648/BH648)</f>
        <v/>
      </c>
      <c r="BF648" s="620" t="n"/>
      <c r="BG648" s="620" t="n"/>
      <c r="BH648" s="620">
        <f>Z648+BA648+BF648</f>
        <v/>
      </c>
    </row>
    <row r="649" customFormat="1" s="34">
      <c r="A649" s="618" t="n"/>
      <c r="B649" s="619" t="n"/>
      <c r="J649" s="619" t="n"/>
      <c r="U649" s="620" t="n"/>
      <c r="X649" s="620" t="n"/>
      <c r="Y649" s="620" t="n"/>
      <c r="Z649" s="620" t="n"/>
      <c r="AA649" s="34">
        <f>T649*0.2+N649*0+O649*0.3+P649*0.5+Q649*0.6+R649*1+S649*1</f>
        <v/>
      </c>
      <c r="AB649" s="34">
        <f>T649*0.2+N649*0.2+O649*0.3+P649*0.5+Q649*0.6+R649*1+S649*1</f>
        <v/>
      </c>
      <c r="AD649" s="34">
        <f>IF($AC649&gt;0,IF(VLOOKUP($AC649,Resource!$B$2:$AE$460,6,FALSE)&gt;0,VLOOKUP($AC649,Resource!$B$2:$AE$460,6,FALSE),"--INPUT--"),"")</f>
        <v/>
      </c>
      <c r="AE649" s="34">
        <f>IF($AC649&gt;0,IF(VLOOKUP($AC649,Resource!$B$2:$AE$460,25,FALSE)&gt;0,VLOOKUP($AC649,Resource!$B$2:$AE$460,25,FALSE),"--INPUT--"),"")</f>
        <v/>
      </c>
      <c r="AG649" s="619" t="n"/>
      <c r="AH649" s="619" t="n"/>
      <c r="AJ649" s="34">
        <f>IF($AI649&gt;0,IF(VLOOKUP($AI649,Resource!$B$2:$AE$460,6,FALSE)&gt;0,VLOOKUP($AI649,Resource!$B$2:$AE$460,6,FALSE),"--INPUT--"),"")</f>
        <v/>
      </c>
      <c r="AK649" s="34">
        <f>IF($AI649&gt;0,IF(VLOOKUP($AI649,Resource!$B$2:$AE$460,25,FALSE)&gt;0,VLOOKUP($AI649,Resource!$B$2:$AE$460,25,FALSE),"--INPUT--"),"")</f>
        <v/>
      </c>
      <c r="AL649" s="619" t="n"/>
      <c r="AM649" s="619" t="n"/>
      <c r="AN649" s="34">
        <f>AA649</f>
        <v/>
      </c>
      <c r="AO649" s="621">
        <f>IF(ISNA(IF(AC649="",0,AN649*VLOOKUP(AC649,Resource!$B$2:$AE$465,8,FALSE))),0,IF(AC649="",0,AN649*VLOOKUP(AC649,Resource!$B$2:$AE$465,8,FALSE)))</f>
        <v/>
      </c>
      <c r="AP649" s="620" t="n"/>
      <c r="AQ649" s="286" t="n"/>
      <c r="AR649" s="34">
        <f>AB649</f>
        <v/>
      </c>
      <c r="AS649" s="621">
        <f>IF(ISNA(IF(AI649="",0,AR649*VLOOKUP(AI649,Resource!$B$2:$AE$465,9,FALSE))),0,IF(AI649="",0,AR649*VLOOKUP(AI649,Resource!$B$2:$AE$465,9,FALSE)))</f>
        <v/>
      </c>
      <c r="AT649" s="620" t="n"/>
      <c r="AU649" s="286" t="n"/>
      <c r="AV649" s="620">
        <f>Z649</f>
        <v/>
      </c>
      <c r="AW649" s="72" t="n"/>
      <c r="BA649" s="620" t="n"/>
      <c r="BC649" s="620">
        <f>AO649+AS649</f>
        <v/>
      </c>
      <c r="BD649" s="620">
        <f>BH649-BC649</f>
        <v/>
      </c>
      <c r="BE649" s="479">
        <f>IF(AV649=0,"        --",BD649/BH649)</f>
        <v/>
      </c>
      <c r="BF649" s="620" t="n"/>
      <c r="BG649" s="620" t="n"/>
      <c r="BH649" s="620">
        <f>Z649+BA649+BF649</f>
        <v/>
      </c>
    </row>
    <row r="650" customFormat="1" s="34">
      <c r="A650" s="618" t="n"/>
      <c r="B650" s="619" t="n"/>
      <c r="J650" s="619" t="n"/>
      <c r="U650" s="620" t="n"/>
      <c r="X650" s="620" t="n"/>
      <c r="Y650" s="620" t="n"/>
      <c r="Z650" s="620" t="n"/>
      <c r="AA650" s="34">
        <f>T650*0.2+N650*0+O650*0.3+P650*0.5+Q650*0.6+R650*1+S650*1</f>
        <v/>
      </c>
      <c r="AB650" s="34">
        <f>T650*0.2+N650*0.2+O650*0.3+P650*0.5+Q650*0.6+R650*1+S650*1</f>
        <v/>
      </c>
      <c r="AD650" s="34">
        <f>IF($AC650&gt;0,IF(VLOOKUP($AC650,Resource!$B$2:$AE$460,6,FALSE)&gt;0,VLOOKUP($AC650,Resource!$B$2:$AE$460,6,FALSE),"--INPUT--"),"")</f>
        <v/>
      </c>
      <c r="AE650" s="34">
        <f>IF($AC650&gt;0,IF(VLOOKUP($AC650,Resource!$B$2:$AE$460,25,FALSE)&gt;0,VLOOKUP($AC650,Resource!$B$2:$AE$460,25,FALSE),"--INPUT--"),"")</f>
        <v/>
      </c>
      <c r="AG650" s="619" t="n"/>
      <c r="AH650" s="619" t="n"/>
      <c r="AJ650" s="34">
        <f>IF($AI650&gt;0,IF(VLOOKUP($AI650,Resource!$B$2:$AE$460,6,FALSE)&gt;0,VLOOKUP($AI650,Resource!$B$2:$AE$460,6,FALSE),"--INPUT--"),"")</f>
        <v/>
      </c>
      <c r="AK650" s="34">
        <f>IF($AI650&gt;0,IF(VLOOKUP($AI650,Resource!$B$2:$AE$460,25,FALSE)&gt;0,VLOOKUP($AI650,Resource!$B$2:$AE$460,25,FALSE),"--INPUT--"),"")</f>
        <v/>
      </c>
      <c r="AL650" s="619" t="n"/>
      <c r="AM650" s="619" t="n"/>
      <c r="AN650" s="34">
        <f>AA650</f>
        <v/>
      </c>
      <c r="AO650" s="621">
        <f>IF(ISNA(IF(AC650="",0,AN650*VLOOKUP(AC650,Resource!$B$2:$AE$465,8,FALSE))),0,IF(AC650="",0,AN650*VLOOKUP(AC650,Resource!$B$2:$AE$465,8,FALSE)))</f>
        <v/>
      </c>
      <c r="AP650" s="620" t="n"/>
      <c r="AQ650" s="286" t="n"/>
      <c r="AR650" s="34">
        <f>AB650</f>
        <v/>
      </c>
      <c r="AS650" s="621">
        <f>IF(ISNA(IF(AI650="",0,AR650*VLOOKUP(AI650,Resource!$B$2:$AE$465,9,FALSE))),0,IF(AI650="",0,AR650*VLOOKUP(AI650,Resource!$B$2:$AE$465,9,FALSE)))</f>
        <v/>
      </c>
      <c r="AT650" s="620" t="n"/>
      <c r="AU650" s="286" t="n"/>
      <c r="AV650" s="620">
        <f>Z650</f>
        <v/>
      </c>
      <c r="AW650" s="72" t="n"/>
      <c r="BA650" s="620" t="n"/>
      <c r="BC650" s="620">
        <f>AO650+AS650</f>
        <v/>
      </c>
      <c r="BD650" s="620">
        <f>BH650-BC650</f>
        <v/>
      </c>
      <c r="BE650" s="479">
        <f>IF(AV650=0,"        --",BD650/BH650)</f>
        <v/>
      </c>
      <c r="BF650" s="620" t="n"/>
      <c r="BG650" s="620" t="n"/>
      <c r="BH650" s="620">
        <f>Z650+BA650+BF650</f>
        <v/>
      </c>
    </row>
    <row r="651" customFormat="1" s="34">
      <c r="A651" s="618" t="n"/>
      <c r="B651" s="619" t="n"/>
      <c r="J651" s="619" t="n"/>
      <c r="U651" s="620" t="n"/>
      <c r="X651" s="620" t="n"/>
      <c r="Y651" s="620" t="n"/>
      <c r="Z651" s="620" t="n"/>
      <c r="AA651" s="34">
        <f>T651*0.2+N651*0+O651*0.3+P651*0.5+Q651*0.6+R651*1+S651*1</f>
        <v/>
      </c>
      <c r="AB651" s="34">
        <f>T651*0.2+N651*0.2+O651*0.3+P651*0.5+Q651*0.6+R651*1+S651*1</f>
        <v/>
      </c>
      <c r="AD651" s="34">
        <f>IF($AC651&gt;0,IF(VLOOKUP($AC651,Resource!$B$2:$AE$460,6,FALSE)&gt;0,VLOOKUP($AC651,Resource!$B$2:$AE$460,6,FALSE),"--INPUT--"),"")</f>
        <v/>
      </c>
      <c r="AE651" s="34">
        <f>IF($AC651&gt;0,IF(VLOOKUP($AC651,Resource!$B$2:$AE$460,25,FALSE)&gt;0,VLOOKUP($AC651,Resource!$B$2:$AE$460,25,FALSE),"--INPUT--"),"")</f>
        <v/>
      </c>
      <c r="AG651" s="619" t="n"/>
      <c r="AH651" s="619" t="n"/>
      <c r="AJ651" s="34">
        <f>IF($AI651&gt;0,IF(VLOOKUP($AI651,Resource!$B$2:$AE$460,6,FALSE)&gt;0,VLOOKUP($AI651,Resource!$B$2:$AE$460,6,FALSE),"--INPUT--"),"")</f>
        <v/>
      </c>
      <c r="AK651" s="34">
        <f>IF($AI651&gt;0,IF(VLOOKUP($AI651,Resource!$B$2:$AE$460,25,FALSE)&gt;0,VLOOKUP($AI651,Resource!$B$2:$AE$460,25,FALSE),"--INPUT--"),"")</f>
        <v/>
      </c>
      <c r="AL651" s="619" t="n"/>
      <c r="AM651" s="619" t="n"/>
      <c r="AN651" s="34">
        <f>AA651</f>
        <v/>
      </c>
      <c r="AO651" s="621">
        <f>IF(ISNA(IF(AC651="",0,AN651*VLOOKUP(AC651,Resource!$B$2:$AE$465,8,FALSE))),0,IF(AC651="",0,AN651*VLOOKUP(AC651,Resource!$B$2:$AE$465,8,FALSE)))</f>
        <v/>
      </c>
      <c r="AP651" s="620" t="n"/>
      <c r="AQ651" s="286" t="n"/>
      <c r="AR651" s="34">
        <f>AB651</f>
        <v/>
      </c>
      <c r="AS651" s="621">
        <f>IF(ISNA(IF(AI651="",0,AR651*VLOOKUP(AI651,Resource!$B$2:$AE$465,9,FALSE))),0,IF(AI651="",0,AR651*VLOOKUP(AI651,Resource!$B$2:$AE$465,9,FALSE)))</f>
        <v/>
      </c>
      <c r="AT651" s="620" t="n"/>
      <c r="AU651" s="286" t="n"/>
      <c r="AV651" s="620">
        <f>Z651</f>
        <v/>
      </c>
      <c r="AW651" s="72" t="n"/>
      <c r="BA651" s="620" t="n"/>
      <c r="BC651" s="620">
        <f>AO651+AS651</f>
        <v/>
      </c>
      <c r="BD651" s="620">
        <f>BH651-BC651</f>
        <v/>
      </c>
      <c r="BE651" s="479">
        <f>IF(AV651=0,"        --",BD651/BH651)</f>
        <v/>
      </c>
      <c r="BF651" s="620" t="n"/>
      <c r="BG651" s="620" t="n"/>
      <c r="BH651" s="620">
        <f>Z651+BA651+BF651</f>
        <v/>
      </c>
    </row>
    <row r="652" customFormat="1" s="34">
      <c r="A652" s="618" t="n"/>
      <c r="B652" s="619" t="n"/>
      <c r="J652" s="619" t="n"/>
      <c r="U652" s="620" t="n"/>
      <c r="X652" s="620" t="n"/>
      <c r="Y652" s="620" t="n"/>
      <c r="Z652" s="620" t="n"/>
      <c r="AA652" s="34">
        <f>T652*0.2+N652*0+O652*0.3+P652*0.5+Q652*0.6+R652*1+S652*1</f>
        <v/>
      </c>
      <c r="AB652" s="34">
        <f>T652*0.2+N652*0.2+O652*0.3+P652*0.5+Q652*0.6+R652*1+S652*1</f>
        <v/>
      </c>
      <c r="AD652" s="34">
        <f>IF($AC652&gt;0,IF(VLOOKUP($AC652,Resource!$B$2:$AE$460,6,FALSE)&gt;0,VLOOKUP($AC652,Resource!$B$2:$AE$460,6,FALSE),"--INPUT--"),"")</f>
        <v/>
      </c>
      <c r="AE652" s="34">
        <f>IF($AC652&gt;0,IF(VLOOKUP($AC652,Resource!$B$2:$AE$460,25,FALSE)&gt;0,VLOOKUP($AC652,Resource!$B$2:$AE$460,25,FALSE),"--INPUT--"),"")</f>
        <v/>
      </c>
      <c r="AG652" s="619" t="n"/>
      <c r="AH652" s="619" t="n"/>
      <c r="AJ652" s="34">
        <f>IF($AI652&gt;0,IF(VLOOKUP($AI652,Resource!$B$2:$AE$460,6,FALSE)&gt;0,VLOOKUP($AI652,Resource!$B$2:$AE$460,6,FALSE),"--INPUT--"),"")</f>
        <v/>
      </c>
      <c r="AK652" s="34">
        <f>IF($AI652&gt;0,IF(VLOOKUP($AI652,Resource!$B$2:$AE$460,25,FALSE)&gt;0,VLOOKUP($AI652,Resource!$B$2:$AE$460,25,FALSE),"--INPUT--"),"")</f>
        <v/>
      </c>
      <c r="AL652" s="619" t="n"/>
      <c r="AM652" s="619" t="n"/>
      <c r="AN652" s="34">
        <f>AA652</f>
        <v/>
      </c>
      <c r="AO652" s="621">
        <f>IF(ISNA(IF(AC652="",0,AN652*VLOOKUP(AC652,Resource!$B$2:$AE$465,8,FALSE))),0,IF(AC652="",0,AN652*VLOOKUP(AC652,Resource!$B$2:$AE$465,8,FALSE)))</f>
        <v/>
      </c>
      <c r="AP652" s="620" t="n"/>
      <c r="AQ652" s="286" t="n"/>
      <c r="AR652" s="34">
        <f>AB652</f>
        <v/>
      </c>
      <c r="AS652" s="621">
        <f>IF(ISNA(IF(AI652="",0,AR652*VLOOKUP(AI652,Resource!$B$2:$AE$465,9,FALSE))),0,IF(AI652="",0,AR652*VLOOKUP(AI652,Resource!$B$2:$AE$465,9,FALSE)))</f>
        <v/>
      </c>
      <c r="AT652" s="620" t="n"/>
      <c r="AU652" s="286" t="n"/>
      <c r="AV652" s="620">
        <f>Z652</f>
        <v/>
      </c>
      <c r="AW652" s="72" t="n"/>
      <c r="BA652" s="620" t="n"/>
      <c r="BC652" s="620">
        <f>AO652+AS652</f>
        <v/>
      </c>
      <c r="BD652" s="620">
        <f>BH652-BC652</f>
        <v/>
      </c>
      <c r="BE652" s="479">
        <f>IF(AV652=0,"        --",BD652/BH652)</f>
        <v/>
      </c>
      <c r="BF652" s="620" t="n"/>
      <c r="BG652" s="620" t="n"/>
      <c r="BH652" s="620">
        <f>Z652+BA652+BF652</f>
        <v/>
      </c>
    </row>
    <row r="653" customFormat="1" s="34">
      <c r="A653" s="618" t="n"/>
      <c r="B653" s="619" t="n"/>
      <c r="J653" s="619" t="n"/>
      <c r="U653" s="620" t="n"/>
      <c r="X653" s="620" t="n"/>
      <c r="Y653" s="620" t="n"/>
      <c r="Z653" s="620" t="n"/>
      <c r="AA653" s="34">
        <f>T653*0.2+N653*0+O653*0.3+P653*0.5+Q653*0.6+R653*1+S653*1</f>
        <v/>
      </c>
      <c r="AB653" s="34">
        <f>T653*0.2+N653*0.2+O653*0.3+P653*0.5+Q653*0.6+R653*1+S653*1</f>
        <v/>
      </c>
      <c r="AD653" s="34">
        <f>IF($AC653&gt;0,IF(VLOOKUP($AC653,Resource!$B$2:$AE$460,6,FALSE)&gt;0,VLOOKUP($AC653,Resource!$B$2:$AE$460,6,FALSE),"--INPUT--"),"")</f>
        <v/>
      </c>
      <c r="AE653" s="34">
        <f>IF($AC653&gt;0,IF(VLOOKUP($AC653,Resource!$B$2:$AE$460,25,FALSE)&gt;0,VLOOKUP($AC653,Resource!$B$2:$AE$460,25,FALSE),"--INPUT--"),"")</f>
        <v/>
      </c>
      <c r="AG653" s="619" t="n"/>
      <c r="AH653" s="619" t="n"/>
      <c r="AJ653" s="34">
        <f>IF($AI653&gt;0,IF(VLOOKUP($AI653,Resource!$B$2:$AE$460,6,FALSE)&gt;0,VLOOKUP($AI653,Resource!$B$2:$AE$460,6,FALSE),"--INPUT--"),"")</f>
        <v/>
      </c>
      <c r="AK653" s="34">
        <f>IF($AI653&gt;0,IF(VLOOKUP($AI653,Resource!$B$2:$AE$460,25,FALSE)&gt;0,VLOOKUP($AI653,Resource!$B$2:$AE$460,25,FALSE),"--INPUT--"),"")</f>
        <v/>
      </c>
      <c r="AL653" s="619" t="n"/>
      <c r="AM653" s="619" t="n"/>
      <c r="AN653" s="34">
        <f>AA653</f>
        <v/>
      </c>
      <c r="AO653" s="621">
        <f>IF(ISNA(IF(AC653="",0,AN653*VLOOKUP(AC653,Resource!$B$2:$AE$465,8,FALSE))),0,IF(AC653="",0,AN653*VLOOKUP(AC653,Resource!$B$2:$AE$465,8,FALSE)))</f>
        <v/>
      </c>
      <c r="AP653" s="620" t="n"/>
      <c r="AQ653" s="286" t="n"/>
      <c r="AR653" s="34">
        <f>AB653</f>
        <v/>
      </c>
      <c r="AS653" s="621">
        <f>IF(ISNA(IF(AI653="",0,AR653*VLOOKUP(AI653,Resource!$B$2:$AE$465,9,FALSE))),0,IF(AI653="",0,AR653*VLOOKUP(AI653,Resource!$B$2:$AE$465,9,FALSE)))</f>
        <v/>
      </c>
      <c r="AT653" s="620" t="n"/>
      <c r="AU653" s="286" t="n"/>
      <c r="AV653" s="620">
        <f>Z653</f>
        <v/>
      </c>
      <c r="AW653" s="72" t="n"/>
      <c r="BA653" s="620" t="n"/>
      <c r="BC653" s="620">
        <f>AO653+AS653</f>
        <v/>
      </c>
      <c r="BD653" s="620">
        <f>BH653-BC653</f>
        <v/>
      </c>
      <c r="BE653" s="479">
        <f>IF(AV653=0,"        --",BD653/BH653)</f>
        <v/>
      </c>
      <c r="BF653" s="620" t="n"/>
      <c r="BG653" s="620" t="n"/>
      <c r="BH653" s="620">
        <f>Z653+BA653+BF653</f>
        <v/>
      </c>
    </row>
    <row r="654" customFormat="1" s="34">
      <c r="A654" s="618" t="n"/>
      <c r="B654" s="619" t="n"/>
      <c r="J654" s="619" t="n"/>
      <c r="U654" s="620" t="n"/>
      <c r="X654" s="620" t="n"/>
      <c r="Y654" s="620" t="n"/>
      <c r="Z654" s="620" t="n"/>
      <c r="AA654" s="34">
        <f>T654*0.2+N654*0+O654*0.3+P654*0.5+Q654*0.6+R654*1+S654*1</f>
        <v/>
      </c>
      <c r="AB654" s="34">
        <f>T654*0.2+N654*0.2+O654*0.3+P654*0.5+Q654*0.6+R654*1+S654*1</f>
        <v/>
      </c>
      <c r="AD654" s="34">
        <f>IF($AC654&gt;0,IF(VLOOKUP($AC654,Resource!$B$2:$AE$460,6,FALSE)&gt;0,VLOOKUP($AC654,Resource!$B$2:$AE$460,6,FALSE),"--INPUT--"),"")</f>
        <v/>
      </c>
      <c r="AE654" s="34">
        <f>IF($AC654&gt;0,IF(VLOOKUP($AC654,Resource!$B$2:$AE$460,25,FALSE)&gt;0,VLOOKUP($AC654,Resource!$B$2:$AE$460,25,FALSE),"--INPUT--"),"")</f>
        <v/>
      </c>
      <c r="AG654" s="619" t="n"/>
      <c r="AH654" s="619" t="n"/>
      <c r="AJ654" s="34">
        <f>IF($AI654&gt;0,IF(VLOOKUP($AI654,Resource!$B$2:$AE$460,6,FALSE)&gt;0,VLOOKUP($AI654,Resource!$B$2:$AE$460,6,FALSE),"--INPUT--"),"")</f>
        <v/>
      </c>
      <c r="AK654" s="34">
        <f>IF($AI654&gt;0,IF(VLOOKUP($AI654,Resource!$B$2:$AE$460,25,FALSE)&gt;0,VLOOKUP($AI654,Resource!$B$2:$AE$460,25,FALSE),"--INPUT--"),"")</f>
        <v/>
      </c>
      <c r="AL654" s="619" t="n"/>
      <c r="AM654" s="619" t="n"/>
      <c r="AN654" s="34">
        <f>AA654</f>
        <v/>
      </c>
      <c r="AO654" s="621">
        <f>IF(ISNA(IF(AC654="",0,AN654*VLOOKUP(AC654,Resource!$B$2:$AE$465,8,FALSE))),0,IF(AC654="",0,AN654*VLOOKUP(AC654,Resource!$B$2:$AE$465,8,FALSE)))</f>
        <v/>
      </c>
      <c r="AP654" s="620" t="n"/>
      <c r="AQ654" s="286" t="n"/>
      <c r="AR654" s="34">
        <f>AB654</f>
        <v/>
      </c>
      <c r="AS654" s="621">
        <f>IF(ISNA(IF(AI654="",0,AR654*VLOOKUP(AI654,Resource!$B$2:$AE$465,9,FALSE))),0,IF(AI654="",0,AR654*VLOOKUP(AI654,Resource!$B$2:$AE$465,9,FALSE)))</f>
        <v/>
      </c>
      <c r="AT654" s="620" t="n"/>
      <c r="AU654" s="286" t="n"/>
      <c r="AV654" s="620">
        <f>Z654</f>
        <v/>
      </c>
      <c r="AW654" s="72" t="n"/>
      <c r="BA654" s="620" t="n"/>
      <c r="BC654" s="620">
        <f>AO654+AS654</f>
        <v/>
      </c>
      <c r="BD654" s="620">
        <f>BH654-BC654</f>
        <v/>
      </c>
      <c r="BE654" s="479">
        <f>IF(AV654=0,"        --",BD654/BH654)</f>
        <v/>
      </c>
      <c r="BF654" s="620" t="n"/>
      <c r="BG654" s="620" t="n"/>
      <c r="BH654" s="620">
        <f>Z654+BA654+BF654</f>
        <v/>
      </c>
    </row>
    <row r="655" customFormat="1" s="34">
      <c r="A655" s="618" t="n"/>
      <c r="B655" s="619" t="n"/>
      <c r="J655" s="619" t="n"/>
      <c r="U655" s="620" t="n"/>
      <c r="X655" s="620" t="n"/>
      <c r="Y655" s="620" t="n"/>
      <c r="Z655" s="620" t="n"/>
      <c r="AA655" s="34">
        <f>T655*0.2+N655*0+O655*0.3+P655*0.5+Q655*0.6+R655*1+S655*1</f>
        <v/>
      </c>
      <c r="AB655" s="34">
        <f>T655*0.2+N655*0.2+O655*0.3+P655*0.5+Q655*0.6+R655*1+S655*1</f>
        <v/>
      </c>
      <c r="AD655" s="34">
        <f>IF($AC655&gt;0,IF(VLOOKUP($AC655,Resource!$B$2:$AE$460,6,FALSE)&gt;0,VLOOKUP($AC655,Resource!$B$2:$AE$460,6,FALSE),"--INPUT--"),"")</f>
        <v/>
      </c>
      <c r="AE655" s="34">
        <f>IF($AC655&gt;0,IF(VLOOKUP($AC655,Resource!$B$2:$AE$460,25,FALSE)&gt;0,VLOOKUP($AC655,Resource!$B$2:$AE$460,25,FALSE),"--INPUT--"),"")</f>
        <v/>
      </c>
      <c r="AG655" s="619" t="n"/>
      <c r="AH655" s="619" t="n"/>
      <c r="AJ655" s="34">
        <f>IF($AI655&gt;0,IF(VLOOKUP($AI655,Resource!$B$2:$AE$460,6,FALSE)&gt;0,VLOOKUP($AI655,Resource!$B$2:$AE$460,6,FALSE),"--INPUT--"),"")</f>
        <v/>
      </c>
      <c r="AK655" s="34">
        <f>IF($AI655&gt;0,IF(VLOOKUP($AI655,Resource!$B$2:$AE$460,25,FALSE)&gt;0,VLOOKUP($AI655,Resource!$B$2:$AE$460,25,FALSE),"--INPUT--"),"")</f>
        <v/>
      </c>
      <c r="AL655" s="619" t="n"/>
      <c r="AM655" s="619" t="n"/>
      <c r="AN655" s="34">
        <f>AA655</f>
        <v/>
      </c>
      <c r="AO655" s="621">
        <f>IF(ISNA(IF(AC655="",0,AN655*VLOOKUP(AC655,Resource!$B$2:$AE$465,8,FALSE))),0,IF(AC655="",0,AN655*VLOOKUP(AC655,Resource!$B$2:$AE$465,8,FALSE)))</f>
        <v/>
      </c>
      <c r="AP655" s="620" t="n"/>
      <c r="AQ655" s="286" t="n"/>
      <c r="AR655" s="34">
        <f>AB655</f>
        <v/>
      </c>
      <c r="AS655" s="621">
        <f>IF(ISNA(IF(AI655="",0,AR655*VLOOKUP(AI655,Resource!$B$2:$AE$465,9,FALSE))),0,IF(AI655="",0,AR655*VLOOKUP(AI655,Resource!$B$2:$AE$465,9,FALSE)))</f>
        <v/>
      </c>
      <c r="AT655" s="620" t="n"/>
      <c r="AU655" s="286" t="n"/>
      <c r="AV655" s="620">
        <f>Z655</f>
        <v/>
      </c>
      <c r="AW655" s="72" t="n"/>
      <c r="BA655" s="620" t="n"/>
      <c r="BC655" s="620">
        <f>AO655+AS655</f>
        <v/>
      </c>
      <c r="BD655" s="620">
        <f>BH655-BC655</f>
        <v/>
      </c>
      <c r="BE655" s="479">
        <f>IF(AV655=0,"        --",BD655/BH655)</f>
        <v/>
      </c>
      <c r="BF655" s="620" t="n"/>
      <c r="BG655" s="620" t="n"/>
      <c r="BH655" s="620">
        <f>Z655+BA655+BF655</f>
        <v/>
      </c>
    </row>
    <row r="656" customFormat="1" s="34">
      <c r="A656" s="618" t="n"/>
      <c r="B656" s="619" t="n"/>
      <c r="J656" s="619" t="n"/>
      <c r="U656" s="620" t="n"/>
      <c r="X656" s="620" t="n"/>
      <c r="Y656" s="620" t="n"/>
      <c r="Z656" s="620" t="n"/>
      <c r="AA656" s="34">
        <f>T656*0.2+N656*0+O656*0.3+P656*0.5+Q656*0.6+R656*1+S656*1</f>
        <v/>
      </c>
      <c r="AB656" s="34">
        <f>T656*0.2+N656*0.2+O656*0.3+P656*0.5+Q656*0.6+R656*1+S656*1</f>
        <v/>
      </c>
      <c r="AD656" s="34">
        <f>IF($AC656&gt;0,IF(VLOOKUP($AC656,Resource!$B$2:$AE$460,6,FALSE)&gt;0,VLOOKUP($AC656,Resource!$B$2:$AE$460,6,FALSE),"--INPUT--"),"")</f>
        <v/>
      </c>
      <c r="AE656" s="34">
        <f>IF($AC656&gt;0,IF(VLOOKUP($AC656,Resource!$B$2:$AE$460,25,FALSE)&gt;0,VLOOKUP($AC656,Resource!$B$2:$AE$460,25,FALSE),"--INPUT--"),"")</f>
        <v/>
      </c>
      <c r="AG656" s="619" t="n"/>
      <c r="AH656" s="619" t="n"/>
      <c r="AJ656" s="34">
        <f>IF($AI656&gt;0,IF(VLOOKUP($AI656,Resource!$B$2:$AE$460,6,FALSE)&gt;0,VLOOKUP($AI656,Resource!$B$2:$AE$460,6,FALSE),"--INPUT--"),"")</f>
        <v/>
      </c>
      <c r="AK656" s="34">
        <f>IF($AI656&gt;0,IF(VLOOKUP($AI656,Resource!$B$2:$AE$460,25,FALSE)&gt;0,VLOOKUP($AI656,Resource!$B$2:$AE$460,25,FALSE),"--INPUT--"),"")</f>
        <v/>
      </c>
      <c r="AL656" s="619" t="n"/>
      <c r="AM656" s="619" t="n"/>
      <c r="AN656" s="34">
        <f>AA656</f>
        <v/>
      </c>
      <c r="AO656" s="621">
        <f>IF(ISNA(IF(AC656="",0,AN656*VLOOKUP(AC656,Resource!$B$2:$AE$465,8,FALSE))),0,IF(AC656="",0,AN656*VLOOKUP(AC656,Resource!$B$2:$AE$465,8,FALSE)))</f>
        <v/>
      </c>
      <c r="AP656" s="620" t="n"/>
      <c r="AQ656" s="286" t="n"/>
      <c r="AR656" s="34">
        <f>AB656</f>
        <v/>
      </c>
      <c r="AS656" s="621">
        <f>IF(ISNA(IF(AI656="",0,AR656*VLOOKUP(AI656,Resource!$B$2:$AE$465,9,FALSE))),0,IF(AI656="",0,AR656*VLOOKUP(AI656,Resource!$B$2:$AE$465,9,FALSE)))</f>
        <v/>
      </c>
      <c r="AT656" s="620" t="n"/>
      <c r="AU656" s="286" t="n"/>
      <c r="AV656" s="620">
        <f>Z656</f>
        <v/>
      </c>
      <c r="AW656" s="72" t="n"/>
      <c r="BA656" s="620" t="n"/>
      <c r="BC656" s="620">
        <f>AO656+AS656</f>
        <v/>
      </c>
      <c r="BD656" s="620">
        <f>BH656-BC656</f>
        <v/>
      </c>
      <c r="BE656" s="479">
        <f>IF(AV656=0,"        --",BD656/BH656)</f>
        <v/>
      </c>
      <c r="BF656" s="620" t="n"/>
      <c r="BG656" s="620" t="n"/>
      <c r="BH656" s="620">
        <f>Z656+BA656+BF656</f>
        <v/>
      </c>
    </row>
    <row r="657" customFormat="1" s="34">
      <c r="A657" s="618" t="n"/>
      <c r="B657" s="619" t="n"/>
      <c r="J657" s="619" t="n"/>
      <c r="U657" s="620" t="n"/>
      <c r="X657" s="620" t="n"/>
      <c r="Y657" s="620" t="n"/>
      <c r="Z657" s="620" t="n"/>
      <c r="AA657" s="34">
        <f>T657*0.2+N657*0+O657*0.3+P657*0.5+Q657*0.6+R657*1+S657*1</f>
        <v/>
      </c>
      <c r="AB657" s="34">
        <f>T657*0.2+N657*0.2+O657*0.3+P657*0.5+Q657*0.6+R657*1+S657*1</f>
        <v/>
      </c>
      <c r="AD657" s="34">
        <f>IF($AC657&gt;0,IF(VLOOKUP($AC657,Resource!$B$2:$AE$460,6,FALSE)&gt;0,VLOOKUP($AC657,Resource!$B$2:$AE$460,6,FALSE),"--INPUT--"),"")</f>
        <v/>
      </c>
      <c r="AE657" s="34">
        <f>IF($AC657&gt;0,IF(VLOOKUP($AC657,Resource!$B$2:$AE$460,25,FALSE)&gt;0,VLOOKUP($AC657,Resource!$B$2:$AE$460,25,FALSE),"--INPUT--"),"")</f>
        <v/>
      </c>
      <c r="AG657" s="619" t="n"/>
      <c r="AH657" s="619" t="n"/>
      <c r="AJ657" s="34">
        <f>IF($AI657&gt;0,IF(VLOOKUP($AI657,Resource!$B$2:$AE$460,6,FALSE)&gt;0,VLOOKUP($AI657,Resource!$B$2:$AE$460,6,FALSE),"--INPUT--"),"")</f>
        <v/>
      </c>
      <c r="AK657" s="34">
        <f>IF($AI657&gt;0,IF(VLOOKUP($AI657,Resource!$B$2:$AE$460,25,FALSE)&gt;0,VLOOKUP($AI657,Resource!$B$2:$AE$460,25,FALSE),"--INPUT--"),"")</f>
        <v/>
      </c>
      <c r="AL657" s="619" t="n"/>
      <c r="AM657" s="619" t="n"/>
      <c r="AN657" s="34">
        <f>AA657</f>
        <v/>
      </c>
      <c r="AO657" s="621">
        <f>IF(ISNA(IF(AC657="",0,AN657*VLOOKUP(AC657,Resource!$B$2:$AE$465,8,FALSE))),0,IF(AC657="",0,AN657*VLOOKUP(AC657,Resource!$B$2:$AE$465,8,FALSE)))</f>
        <v/>
      </c>
      <c r="AP657" s="620" t="n"/>
      <c r="AQ657" s="286" t="n"/>
      <c r="AR657" s="34">
        <f>AB657</f>
        <v/>
      </c>
      <c r="AS657" s="621">
        <f>IF(ISNA(IF(AI657="",0,AR657*VLOOKUP(AI657,Resource!$B$2:$AE$465,9,FALSE))),0,IF(AI657="",0,AR657*VLOOKUP(AI657,Resource!$B$2:$AE$465,9,FALSE)))</f>
        <v/>
      </c>
      <c r="AT657" s="620" t="n"/>
      <c r="AU657" s="286" t="n"/>
      <c r="AV657" s="620">
        <f>Z657</f>
        <v/>
      </c>
      <c r="AW657" s="72" t="n"/>
      <c r="BA657" s="620" t="n"/>
      <c r="BC657" s="620">
        <f>AO657+AS657</f>
        <v/>
      </c>
      <c r="BD657" s="620">
        <f>BH657-BC657</f>
        <v/>
      </c>
      <c r="BE657" s="479">
        <f>IF(AV657=0,"        --",BD657/BH657)</f>
        <v/>
      </c>
      <c r="BF657" s="620" t="n"/>
      <c r="BG657" s="620" t="n"/>
      <c r="BH657" s="620">
        <f>Z657+BA657+BF657</f>
        <v/>
      </c>
    </row>
    <row r="658" customFormat="1" s="34">
      <c r="A658" s="618" t="n"/>
      <c r="B658" s="619" t="n"/>
      <c r="J658" s="619" t="n"/>
      <c r="U658" s="620" t="n"/>
      <c r="X658" s="620" t="n"/>
      <c r="Y658" s="620" t="n"/>
      <c r="Z658" s="620" t="n"/>
      <c r="AA658" s="34">
        <f>T658*0.2+N658*0+O658*0.3+P658*0.5+Q658*0.6+R658*1+S658*1</f>
        <v/>
      </c>
      <c r="AB658" s="34">
        <f>T658*0.2+N658*0.2+O658*0.3+P658*0.5+Q658*0.6+R658*1+S658*1</f>
        <v/>
      </c>
      <c r="AD658" s="34">
        <f>IF($AC658&gt;0,IF(VLOOKUP($AC658,Resource!$B$2:$AE$460,6,FALSE)&gt;0,VLOOKUP($AC658,Resource!$B$2:$AE$460,6,FALSE),"--INPUT--"),"")</f>
        <v/>
      </c>
      <c r="AE658" s="34">
        <f>IF($AC658&gt;0,IF(VLOOKUP($AC658,Resource!$B$2:$AE$460,25,FALSE)&gt;0,VLOOKUP($AC658,Resource!$B$2:$AE$460,25,FALSE),"--INPUT--"),"")</f>
        <v/>
      </c>
      <c r="AG658" s="619" t="n"/>
      <c r="AH658" s="619" t="n"/>
      <c r="AJ658" s="34">
        <f>IF($AI658&gt;0,IF(VLOOKUP($AI658,Resource!$B$2:$AE$460,6,FALSE)&gt;0,VLOOKUP($AI658,Resource!$B$2:$AE$460,6,FALSE),"--INPUT--"),"")</f>
        <v/>
      </c>
      <c r="AK658" s="34">
        <f>IF($AI658&gt;0,IF(VLOOKUP($AI658,Resource!$B$2:$AE$460,25,FALSE)&gt;0,VLOOKUP($AI658,Resource!$B$2:$AE$460,25,FALSE),"--INPUT--"),"")</f>
        <v/>
      </c>
      <c r="AL658" s="619" t="n"/>
      <c r="AM658" s="619" t="n"/>
      <c r="AN658" s="34">
        <f>AA658</f>
        <v/>
      </c>
      <c r="AO658" s="621">
        <f>IF(ISNA(IF(AC658="",0,AN658*VLOOKUP(AC658,Resource!$B$2:$AE$465,8,FALSE))),0,IF(AC658="",0,AN658*VLOOKUP(AC658,Resource!$B$2:$AE$465,8,FALSE)))</f>
        <v/>
      </c>
      <c r="AP658" s="620" t="n"/>
      <c r="AQ658" s="286" t="n"/>
      <c r="AR658" s="34">
        <f>AB658</f>
        <v/>
      </c>
      <c r="AS658" s="621">
        <f>IF(ISNA(IF(AI658="",0,AR658*VLOOKUP(AI658,Resource!$B$2:$AE$465,9,FALSE))),0,IF(AI658="",0,AR658*VLOOKUP(AI658,Resource!$B$2:$AE$465,9,FALSE)))</f>
        <v/>
      </c>
      <c r="AT658" s="620" t="n"/>
      <c r="AU658" s="286" t="n"/>
      <c r="AV658" s="620">
        <f>Z658</f>
        <v/>
      </c>
      <c r="AW658" s="72" t="n"/>
      <c r="BA658" s="620" t="n"/>
      <c r="BC658" s="620">
        <f>AO658+AS658</f>
        <v/>
      </c>
      <c r="BD658" s="620">
        <f>BH658-BC658</f>
        <v/>
      </c>
      <c r="BE658" s="479">
        <f>IF(AV658=0,"        --",BD658/BH658)</f>
        <v/>
      </c>
      <c r="BF658" s="620" t="n"/>
      <c r="BG658" s="620" t="n"/>
      <c r="BH658" s="620">
        <f>Z658+BA658+BF658</f>
        <v/>
      </c>
    </row>
    <row r="659" customFormat="1" s="34">
      <c r="A659" s="618" t="n"/>
      <c r="B659" s="619" t="n"/>
      <c r="J659" s="619" t="n"/>
      <c r="U659" s="620" t="n"/>
      <c r="X659" s="620" t="n"/>
      <c r="Y659" s="620" t="n"/>
      <c r="Z659" s="620" t="n"/>
      <c r="AA659" s="34">
        <f>T659*0.2+N659*0+O659*0.3+P659*0.5+Q659*0.6+R659*1+S659*1</f>
        <v/>
      </c>
      <c r="AB659" s="34">
        <f>T659*0.2+N659*0.2+O659*0.3+P659*0.5+Q659*0.6+R659*1+S659*1</f>
        <v/>
      </c>
      <c r="AD659" s="34">
        <f>IF($AC659&gt;0,IF(VLOOKUP($AC659,Resource!$B$2:$AE$460,6,FALSE)&gt;0,VLOOKUP($AC659,Resource!$B$2:$AE$460,6,FALSE),"--INPUT--"),"")</f>
        <v/>
      </c>
      <c r="AE659" s="34">
        <f>IF($AC659&gt;0,IF(VLOOKUP($AC659,Resource!$B$2:$AE$460,25,FALSE)&gt;0,VLOOKUP($AC659,Resource!$B$2:$AE$460,25,FALSE),"--INPUT--"),"")</f>
        <v/>
      </c>
      <c r="AG659" s="619" t="n"/>
      <c r="AH659" s="619" t="n"/>
      <c r="AJ659" s="34">
        <f>IF($AI659&gt;0,IF(VLOOKUP($AI659,Resource!$B$2:$AE$460,6,FALSE)&gt;0,VLOOKUP($AI659,Resource!$B$2:$AE$460,6,FALSE),"--INPUT--"),"")</f>
        <v/>
      </c>
      <c r="AK659" s="34">
        <f>IF($AI659&gt;0,IF(VLOOKUP($AI659,Resource!$B$2:$AE$460,25,FALSE)&gt;0,VLOOKUP($AI659,Resource!$B$2:$AE$460,25,FALSE),"--INPUT--"),"")</f>
        <v/>
      </c>
      <c r="AL659" s="619" t="n"/>
      <c r="AM659" s="619" t="n"/>
      <c r="AN659" s="34">
        <f>AA659</f>
        <v/>
      </c>
      <c r="AO659" s="621">
        <f>IF(ISNA(IF(AC659="",0,AN659*VLOOKUP(AC659,Resource!$B$2:$AE$465,8,FALSE))),0,IF(AC659="",0,AN659*VLOOKUP(AC659,Resource!$B$2:$AE$465,8,FALSE)))</f>
        <v/>
      </c>
      <c r="AP659" s="620" t="n"/>
      <c r="AQ659" s="286" t="n"/>
      <c r="AR659" s="34">
        <f>AB659</f>
        <v/>
      </c>
      <c r="AS659" s="621">
        <f>IF(ISNA(IF(AI659="",0,AR659*VLOOKUP(AI659,Resource!$B$2:$AE$465,9,FALSE))),0,IF(AI659="",0,AR659*VLOOKUP(AI659,Resource!$B$2:$AE$465,9,FALSE)))</f>
        <v/>
      </c>
      <c r="AT659" s="620" t="n"/>
      <c r="AU659" s="286" t="n"/>
      <c r="AV659" s="620">
        <f>Z659</f>
        <v/>
      </c>
      <c r="AW659" s="72" t="n"/>
      <c r="BA659" s="620" t="n"/>
      <c r="BC659" s="620">
        <f>AO659+AS659</f>
        <v/>
      </c>
      <c r="BD659" s="620">
        <f>BH659-BC659</f>
        <v/>
      </c>
      <c r="BE659" s="479">
        <f>IF(AV659=0,"        --",BD659/BH659)</f>
        <v/>
      </c>
      <c r="BF659" s="620" t="n"/>
      <c r="BG659" s="620" t="n"/>
      <c r="BH659" s="620">
        <f>Z659+BA659+BF659</f>
        <v/>
      </c>
    </row>
    <row r="660" customFormat="1" s="34">
      <c r="A660" s="618" t="n"/>
      <c r="B660" s="619" t="n"/>
      <c r="J660" s="619" t="n"/>
      <c r="U660" s="620" t="n"/>
      <c r="X660" s="620" t="n"/>
      <c r="Y660" s="620" t="n"/>
      <c r="Z660" s="620" t="n"/>
      <c r="AA660" s="34">
        <f>T660*0.2+N660*0+O660*0.3+P660*0.5+Q660*0.6+R660*1+S660*1</f>
        <v/>
      </c>
      <c r="AB660" s="34">
        <f>T660*0.2+N660*0.2+O660*0.3+P660*0.5+Q660*0.6+R660*1+S660*1</f>
        <v/>
      </c>
      <c r="AD660" s="34">
        <f>IF($AC660&gt;0,IF(VLOOKUP($AC660,Resource!$B$2:$AE$460,6,FALSE)&gt;0,VLOOKUP($AC660,Resource!$B$2:$AE$460,6,FALSE),"--INPUT--"),"")</f>
        <v/>
      </c>
      <c r="AE660" s="34">
        <f>IF($AC660&gt;0,IF(VLOOKUP($AC660,Resource!$B$2:$AE$460,25,FALSE)&gt;0,VLOOKUP($AC660,Resource!$B$2:$AE$460,25,FALSE),"--INPUT--"),"")</f>
        <v/>
      </c>
      <c r="AG660" s="619" t="n"/>
      <c r="AH660" s="619" t="n"/>
      <c r="AJ660" s="34">
        <f>IF($AI660&gt;0,IF(VLOOKUP($AI660,Resource!$B$2:$AE$460,6,FALSE)&gt;0,VLOOKUP($AI660,Resource!$B$2:$AE$460,6,FALSE),"--INPUT--"),"")</f>
        <v/>
      </c>
      <c r="AK660" s="34">
        <f>IF($AI660&gt;0,IF(VLOOKUP($AI660,Resource!$B$2:$AE$460,25,FALSE)&gt;0,VLOOKUP($AI660,Resource!$B$2:$AE$460,25,FALSE),"--INPUT--"),"")</f>
        <v/>
      </c>
      <c r="AL660" s="619" t="n"/>
      <c r="AM660" s="619" t="n"/>
      <c r="AN660" s="34">
        <f>AA660</f>
        <v/>
      </c>
      <c r="AO660" s="621">
        <f>IF(ISNA(IF(AC660="",0,AN660*VLOOKUP(AC660,Resource!$B$2:$AE$465,8,FALSE))),0,IF(AC660="",0,AN660*VLOOKUP(AC660,Resource!$B$2:$AE$465,8,FALSE)))</f>
        <v/>
      </c>
      <c r="AP660" s="620" t="n"/>
      <c r="AQ660" s="286" t="n"/>
      <c r="AR660" s="34">
        <f>AB660</f>
        <v/>
      </c>
      <c r="AS660" s="621">
        <f>IF(ISNA(IF(AI660="",0,AR660*VLOOKUP(AI660,Resource!$B$2:$AE$465,9,FALSE))),0,IF(AI660="",0,AR660*VLOOKUP(AI660,Resource!$B$2:$AE$465,9,FALSE)))</f>
        <v/>
      </c>
      <c r="AT660" s="620" t="n"/>
      <c r="AU660" s="286" t="n"/>
      <c r="AV660" s="620">
        <f>Z660</f>
        <v/>
      </c>
      <c r="AW660" s="72" t="n"/>
      <c r="BA660" s="620" t="n"/>
      <c r="BC660" s="620">
        <f>AO660+AS660</f>
        <v/>
      </c>
      <c r="BD660" s="620">
        <f>BH660-BC660</f>
        <v/>
      </c>
      <c r="BE660" s="479">
        <f>IF(AV660=0,"        --",BD660/BH660)</f>
        <v/>
      </c>
      <c r="BF660" s="620" t="n"/>
      <c r="BG660" s="620" t="n"/>
      <c r="BH660" s="620">
        <f>Z660+BA660+BF660</f>
        <v/>
      </c>
    </row>
    <row r="661" customFormat="1" s="34">
      <c r="A661" s="618" t="n"/>
      <c r="B661" s="619" t="n"/>
      <c r="J661" s="619" t="n"/>
      <c r="U661" s="620" t="n"/>
      <c r="X661" s="620" t="n"/>
      <c r="Y661" s="620" t="n"/>
      <c r="Z661" s="620" t="n"/>
      <c r="AA661" s="34">
        <f>T661*0.2+N661*0+O661*0.3+P661*0.5+Q661*0.6+R661*1+S661*1</f>
        <v/>
      </c>
      <c r="AB661" s="34">
        <f>T661*0.2+N661*0.2+O661*0.3+P661*0.5+Q661*0.6+R661*1+S661*1</f>
        <v/>
      </c>
      <c r="AD661" s="34">
        <f>IF($AC661&gt;0,IF(VLOOKUP($AC661,Resource!$B$2:$AE$460,6,FALSE)&gt;0,VLOOKUP($AC661,Resource!$B$2:$AE$460,6,FALSE),"--INPUT--"),"")</f>
        <v/>
      </c>
      <c r="AE661" s="34">
        <f>IF($AC661&gt;0,IF(VLOOKUP($AC661,Resource!$B$2:$AE$460,25,FALSE)&gt;0,VLOOKUP($AC661,Resource!$B$2:$AE$460,25,FALSE),"--INPUT--"),"")</f>
        <v/>
      </c>
      <c r="AG661" s="619" t="n"/>
      <c r="AH661" s="619" t="n"/>
      <c r="AJ661" s="34">
        <f>IF($AI661&gt;0,IF(VLOOKUP($AI661,Resource!$B$2:$AE$460,6,FALSE)&gt;0,VLOOKUP($AI661,Resource!$B$2:$AE$460,6,FALSE),"--INPUT--"),"")</f>
        <v/>
      </c>
      <c r="AK661" s="34">
        <f>IF($AI661&gt;0,IF(VLOOKUP($AI661,Resource!$B$2:$AE$460,25,FALSE)&gt;0,VLOOKUP($AI661,Resource!$B$2:$AE$460,25,FALSE),"--INPUT--"),"")</f>
        <v/>
      </c>
      <c r="AL661" s="619" t="n"/>
      <c r="AM661" s="619" t="n"/>
      <c r="AN661" s="34">
        <f>AA661</f>
        <v/>
      </c>
      <c r="AO661" s="621">
        <f>IF(ISNA(IF(AC661="",0,AN661*VLOOKUP(AC661,Resource!$B$2:$AE$465,8,FALSE))),0,IF(AC661="",0,AN661*VLOOKUP(AC661,Resource!$B$2:$AE$465,8,FALSE)))</f>
        <v/>
      </c>
      <c r="AP661" s="620" t="n"/>
      <c r="AQ661" s="286" t="n"/>
      <c r="AR661" s="34">
        <f>AB661</f>
        <v/>
      </c>
      <c r="AS661" s="621">
        <f>IF(ISNA(IF(AI661="",0,AR661*VLOOKUP(AI661,Resource!$B$2:$AE$465,9,FALSE))),0,IF(AI661="",0,AR661*VLOOKUP(AI661,Resource!$B$2:$AE$465,9,FALSE)))</f>
        <v/>
      </c>
      <c r="AT661" s="620" t="n"/>
      <c r="AU661" s="286" t="n"/>
      <c r="AV661" s="620">
        <f>Z661</f>
        <v/>
      </c>
      <c r="AW661" s="72" t="n"/>
      <c r="BA661" s="620" t="n"/>
      <c r="BC661" s="620">
        <f>AO661+AS661</f>
        <v/>
      </c>
      <c r="BD661" s="620">
        <f>BH661-BC661</f>
        <v/>
      </c>
      <c r="BE661" s="479">
        <f>IF(AV661=0,"        --",BD661/BH661)</f>
        <v/>
      </c>
      <c r="BF661" s="620" t="n"/>
      <c r="BG661" s="620" t="n"/>
      <c r="BH661" s="620">
        <f>Z661+BA661+BF661</f>
        <v/>
      </c>
    </row>
    <row r="662" customFormat="1" s="34">
      <c r="A662" s="618" t="n"/>
      <c r="B662" s="619" t="n"/>
      <c r="J662" s="619" t="n"/>
      <c r="U662" s="620" t="n"/>
      <c r="X662" s="620" t="n"/>
      <c r="Y662" s="620" t="n"/>
      <c r="Z662" s="620" t="n"/>
      <c r="AA662" s="34">
        <f>T662*0.2+N662*0+O662*0.3+P662*0.5+Q662*0.6+R662*1+S662*1</f>
        <v/>
      </c>
      <c r="AB662" s="34">
        <f>T662*0.2+N662*0.2+O662*0.3+P662*0.5+Q662*0.6+R662*1+S662*1</f>
        <v/>
      </c>
      <c r="AD662" s="34">
        <f>IF($AC662&gt;0,IF(VLOOKUP($AC662,Resource!$B$2:$AE$460,6,FALSE)&gt;0,VLOOKUP($AC662,Resource!$B$2:$AE$460,6,FALSE),"--INPUT--"),"")</f>
        <v/>
      </c>
      <c r="AE662" s="34">
        <f>IF($AC662&gt;0,IF(VLOOKUP($AC662,Resource!$B$2:$AE$460,25,FALSE)&gt;0,VLOOKUP($AC662,Resource!$B$2:$AE$460,25,FALSE),"--INPUT--"),"")</f>
        <v/>
      </c>
      <c r="AG662" s="619" t="n"/>
      <c r="AH662" s="619" t="n"/>
      <c r="AJ662" s="34">
        <f>IF($AI662&gt;0,IF(VLOOKUP($AI662,Resource!$B$2:$AE$460,6,FALSE)&gt;0,VLOOKUP($AI662,Resource!$B$2:$AE$460,6,FALSE),"--INPUT--"),"")</f>
        <v/>
      </c>
      <c r="AK662" s="34">
        <f>IF($AI662&gt;0,IF(VLOOKUP($AI662,Resource!$B$2:$AE$460,25,FALSE)&gt;0,VLOOKUP($AI662,Resource!$B$2:$AE$460,25,FALSE),"--INPUT--"),"")</f>
        <v/>
      </c>
      <c r="AL662" s="619" t="n"/>
      <c r="AM662" s="619" t="n"/>
      <c r="AN662" s="34">
        <f>AA662</f>
        <v/>
      </c>
      <c r="AO662" s="621">
        <f>IF(ISNA(IF(AC662="",0,AN662*VLOOKUP(AC662,Resource!$B$2:$AE$465,8,FALSE))),0,IF(AC662="",0,AN662*VLOOKUP(AC662,Resource!$B$2:$AE$465,8,FALSE)))</f>
        <v/>
      </c>
      <c r="AP662" s="620" t="n"/>
      <c r="AQ662" s="286" t="n"/>
      <c r="AR662" s="34">
        <f>AB662</f>
        <v/>
      </c>
      <c r="AS662" s="621">
        <f>IF(ISNA(IF(AI662="",0,AR662*VLOOKUP(AI662,Resource!$B$2:$AE$465,9,FALSE))),0,IF(AI662="",0,AR662*VLOOKUP(AI662,Resource!$B$2:$AE$465,9,FALSE)))</f>
        <v/>
      </c>
      <c r="AT662" s="620" t="n"/>
      <c r="AU662" s="286" t="n"/>
      <c r="AV662" s="620">
        <f>Z662</f>
        <v/>
      </c>
      <c r="AW662" s="72" t="n"/>
      <c r="BA662" s="620" t="n"/>
      <c r="BC662" s="620">
        <f>AO662+AS662</f>
        <v/>
      </c>
      <c r="BD662" s="620">
        <f>BH662-BC662</f>
        <v/>
      </c>
      <c r="BE662" s="479">
        <f>IF(AV662=0,"        --",BD662/BH662)</f>
        <v/>
      </c>
      <c r="BF662" s="620" t="n"/>
      <c r="BG662" s="620" t="n"/>
      <c r="BH662" s="620">
        <f>Z662+BA662+BF662</f>
        <v/>
      </c>
    </row>
    <row r="663" customFormat="1" s="34">
      <c r="A663" s="618" t="n"/>
      <c r="B663" s="619" t="n"/>
      <c r="J663" s="619" t="n"/>
      <c r="U663" s="620" t="n"/>
      <c r="X663" s="620" t="n"/>
      <c r="Y663" s="620" t="n"/>
      <c r="Z663" s="620" t="n"/>
      <c r="AA663" s="34">
        <f>T663*0.2+N663*0+O663*0.3+P663*0.5+Q663*0.6+R663*1+S663*1</f>
        <v/>
      </c>
      <c r="AB663" s="34">
        <f>T663*0.2+N663*0.2+O663*0.3+P663*0.5+Q663*0.6+R663*1+S663*1</f>
        <v/>
      </c>
      <c r="AD663" s="34">
        <f>IF($AC663&gt;0,IF(VLOOKUP($AC663,Resource!$B$2:$AE$460,6,FALSE)&gt;0,VLOOKUP($AC663,Resource!$B$2:$AE$460,6,FALSE),"--INPUT--"),"")</f>
        <v/>
      </c>
      <c r="AE663" s="34">
        <f>IF($AC663&gt;0,IF(VLOOKUP($AC663,Resource!$B$2:$AE$460,25,FALSE)&gt;0,VLOOKUP($AC663,Resource!$B$2:$AE$460,25,FALSE),"--INPUT--"),"")</f>
        <v/>
      </c>
      <c r="AG663" s="619" t="n"/>
      <c r="AH663" s="619" t="n"/>
      <c r="AJ663" s="34">
        <f>IF($AI663&gt;0,IF(VLOOKUP($AI663,Resource!$B$2:$AE$460,6,FALSE)&gt;0,VLOOKUP($AI663,Resource!$B$2:$AE$460,6,FALSE),"--INPUT--"),"")</f>
        <v/>
      </c>
      <c r="AK663" s="34">
        <f>IF($AI663&gt;0,IF(VLOOKUP($AI663,Resource!$B$2:$AE$460,25,FALSE)&gt;0,VLOOKUP($AI663,Resource!$B$2:$AE$460,25,FALSE),"--INPUT--"),"")</f>
        <v/>
      </c>
      <c r="AL663" s="619" t="n"/>
      <c r="AM663" s="619" t="n"/>
      <c r="AN663" s="34">
        <f>AA663</f>
        <v/>
      </c>
      <c r="AO663" s="621">
        <f>IF(ISNA(IF(AC663="",0,AN663*VLOOKUP(AC663,Resource!$B$2:$AE$465,8,FALSE))),0,IF(AC663="",0,AN663*VLOOKUP(AC663,Resource!$B$2:$AE$465,8,FALSE)))</f>
        <v/>
      </c>
      <c r="AP663" s="620" t="n"/>
      <c r="AQ663" s="286" t="n"/>
      <c r="AR663" s="34">
        <f>AB663</f>
        <v/>
      </c>
      <c r="AS663" s="621">
        <f>IF(ISNA(IF(AI663="",0,AR663*VLOOKUP(AI663,Resource!$B$2:$AE$465,9,FALSE))),0,IF(AI663="",0,AR663*VLOOKUP(AI663,Resource!$B$2:$AE$465,9,FALSE)))</f>
        <v/>
      </c>
      <c r="AT663" s="620" t="n"/>
      <c r="AU663" s="286" t="n"/>
      <c r="AV663" s="620">
        <f>Z663</f>
        <v/>
      </c>
      <c r="AW663" s="72" t="n"/>
      <c r="BA663" s="620" t="n"/>
      <c r="BC663" s="620">
        <f>AO663+AS663</f>
        <v/>
      </c>
      <c r="BD663" s="620">
        <f>BH663-BC663</f>
        <v/>
      </c>
      <c r="BE663" s="479">
        <f>IF(AV663=0,"        --",BD663/BH663)</f>
        <v/>
      </c>
      <c r="BF663" s="620" t="n"/>
      <c r="BG663" s="620" t="n"/>
      <c r="BH663" s="620">
        <f>Z663+BA663+BF663</f>
        <v/>
      </c>
    </row>
    <row r="664" customFormat="1" s="34">
      <c r="A664" s="618" t="n"/>
      <c r="B664" s="619" t="n"/>
      <c r="J664" s="619" t="n"/>
      <c r="U664" s="620" t="n"/>
      <c r="X664" s="620" t="n"/>
      <c r="Y664" s="620" t="n"/>
      <c r="Z664" s="620" t="n"/>
      <c r="AA664" s="34">
        <f>T664*0.2+N664*0+O664*0.3+P664*0.5+Q664*0.6+R664*1+S664*1</f>
        <v/>
      </c>
      <c r="AB664" s="34">
        <f>T664*0.2+N664*0.2+O664*0.3+P664*0.5+Q664*0.6+R664*1+S664*1</f>
        <v/>
      </c>
      <c r="AD664" s="34">
        <f>IF($AC664&gt;0,IF(VLOOKUP($AC664,Resource!$B$2:$AE$460,6,FALSE)&gt;0,VLOOKUP($AC664,Resource!$B$2:$AE$460,6,FALSE),"--INPUT--"),"")</f>
        <v/>
      </c>
      <c r="AE664" s="34">
        <f>IF($AC664&gt;0,IF(VLOOKUP($AC664,Resource!$B$2:$AE$460,25,FALSE)&gt;0,VLOOKUP($AC664,Resource!$B$2:$AE$460,25,FALSE),"--INPUT--"),"")</f>
        <v/>
      </c>
      <c r="AG664" s="619" t="n"/>
      <c r="AH664" s="619" t="n"/>
      <c r="AJ664" s="34">
        <f>IF($AI664&gt;0,IF(VLOOKUP($AI664,Resource!$B$2:$AE$460,6,FALSE)&gt;0,VLOOKUP($AI664,Resource!$B$2:$AE$460,6,FALSE),"--INPUT--"),"")</f>
        <v/>
      </c>
      <c r="AK664" s="34">
        <f>IF($AI664&gt;0,IF(VLOOKUP($AI664,Resource!$B$2:$AE$460,25,FALSE)&gt;0,VLOOKUP($AI664,Resource!$B$2:$AE$460,25,FALSE),"--INPUT--"),"")</f>
        <v/>
      </c>
      <c r="AL664" s="619" t="n"/>
      <c r="AM664" s="619" t="n"/>
      <c r="AN664" s="34">
        <f>AA664</f>
        <v/>
      </c>
      <c r="AO664" s="621">
        <f>IF(ISNA(IF(AC664="",0,AN664*VLOOKUP(AC664,Resource!$B$2:$AE$465,8,FALSE))),0,IF(AC664="",0,AN664*VLOOKUP(AC664,Resource!$B$2:$AE$465,8,FALSE)))</f>
        <v/>
      </c>
      <c r="AP664" s="620" t="n"/>
      <c r="AQ664" s="286" t="n"/>
      <c r="AR664" s="34">
        <f>AB664</f>
        <v/>
      </c>
      <c r="AS664" s="621">
        <f>IF(ISNA(IF(AI664="",0,AR664*VLOOKUP(AI664,Resource!$B$2:$AE$465,9,FALSE))),0,IF(AI664="",0,AR664*VLOOKUP(AI664,Resource!$B$2:$AE$465,9,FALSE)))</f>
        <v/>
      </c>
      <c r="AT664" s="620" t="n"/>
      <c r="AU664" s="286" t="n"/>
      <c r="AV664" s="620">
        <f>Z664</f>
        <v/>
      </c>
      <c r="AW664" s="72" t="n"/>
      <c r="BA664" s="620" t="n"/>
      <c r="BC664" s="620">
        <f>AO664+AS664</f>
        <v/>
      </c>
      <c r="BD664" s="620">
        <f>BH664-BC664</f>
        <v/>
      </c>
      <c r="BE664" s="479">
        <f>IF(AV664=0,"        --",BD664/BH664)</f>
        <v/>
      </c>
      <c r="BF664" s="620" t="n"/>
      <c r="BG664" s="620" t="n"/>
      <c r="BH664" s="620">
        <f>Z664+BA664+BF664</f>
        <v/>
      </c>
    </row>
    <row r="665" customFormat="1" s="34">
      <c r="A665" s="618" t="n"/>
      <c r="B665" s="619" t="n"/>
      <c r="J665" s="619" t="n"/>
      <c r="U665" s="620" t="n"/>
      <c r="X665" s="620" t="n"/>
      <c r="Y665" s="620" t="n"/>
      <c r="Z665" s="620" t="n"/>
      <c r="AA665" s="34">
        <f>T665*0.2+N665*0+O665*0.3+P665*0.5+Q665*0.6+R665*1+S665*1</f>
        <v/>
      </c>
      <c r="AB665" s="34">
        <f>T665*0.2+N665*0.2+O665*0.3+P665*0.5+Q665*0.6+R665*1+S665*1</f>
        <v/>
      </c>
      <c r="AD665" s="34">
        <f>IF($AC665&gt;0,IF(VLOOKUP($AC665,Resource!$B$2:$AE$460,6,FALSE)&gt;0,VLOOKUP($AC665,Resource!$B$2:$AE$460,6,FALSE),"--INPUT--"),"")</f>
        <v/>
      </c>
      <c r="AE665" s="34">
        <f>IF($AC665&gt;0,IF(VLOOKUP($AC665,Resource!$B$2:$AE$460,25,FALSE)&gt;0,VLOOKUP($AC665,Resource!$B$2:$AE$460,25,FALSE),"--INPUT--"),"")</f>
        <v/>
      </c>
      <c r="AG665" s="619" t="n"/>
      <c r="AH665" s="619" t="n"/>
      <c r="AJ665" s="34">
        <f>IF($AI665&gt;0,IF(VLOOKUP($AI665,Resource!$B$2:$AE$460,6,FALSE)&gt;0,VLOOKUP($AI665,Resource!$B$2:$AE$460,6,FALSE),"--INPUT--"),"")</f>
        <v/>
      </c>
      <c r="AK665" s="34">
        <f>IF($AI665&gt;0,IF(VLOOKUP($AI665,Resource!$B$2:$AE$460,25,FALSE)&gt;0,VLOOKUP($AI665,Resource!$B$2:$AE$460,25,FALSE),"--INPUT--"),"")</f>
        <v/>
      </c>
      <c r="AL665" s="619" t="n"/>
      <c r="AM665" s="619" t="n"/>
      <c r="AN665" s="34">
        <f>AA665</f>
        <v/>
      </c>
      <c r="AO665" s="621">
        <f>IF(ISNA(IF(AC665="",0,AN665*VLOOKUP(AC665,Resource!$B$2:$AE$465,8,FALSE))),0,IF(AC665="",0,AN665*VLOOKUP(AC665,Resource!$B$2:$AE$465,8,FALSE)))</f>
        <v/>
      </c>
      <c r="AP665" s="620" t="n"/>
      <c r="AQ665" s="286" t="n"/>
      <c r="AR665" s="34">
        <f>AB665</f>
        <v/>
      </c>
      <c r="AS665" s="621">
        <f>IF(ISNA(IF(AI665="",0,AR665*VLOOKUP(AI665,Resource!$B$2:$AE$465,9,FALSE))),0,IF(AI665="",0,AR665*VLOOKUP(AI665,Resource!$B$2:$AE$465,9,FALSE)))</f>
        <v/>
      </c>
      <c r="AT665" s="620" t="n"/>
      <c r="AU665" s="286" t="n"/>
      <c r="AV665" s="620">
        <f>Z665</f>
        <v/>
      </c>
      <c r="AW665" s="72" t="n"/>
      <c r="BA665" s="620" t="n"/>
      <c r="BC665" s="620">
        <f>AO665+AS665</f>
        <v/>
      </c>
      <c r="BD665" s="620">
        <f>BH665-BC665</f>
        <v/>
      </c>
      <c r="BE665" s="479">
        <f>IF(AV665=0,"        --",BD665/BH665)</f>
        <v/>
      </c>
      <c r="BF665" s="620" t="n"/>
      <c r="BG665" s="620" t="n"/>
      <c r="BH665" s="620">
        <f>Z665+BA665+BF665</f>
        <v/>
      </c>
    </row>
    <row r="666" customFormat="1" s="34">
      <c r="A666" s="618" t="n"/>
      <c r="B666" s="619" t="n"/>
      <c r="J666" s="619" t="n"/>
      <c r="U666" s="620" t="n"/>
      <c r="X666" s="620" t="n"/>
      <c r="Y666" s="620" t="n"/>
      <c r="Z666" s="620" t="n"/>
      <c r="AA666" s="34">
        <f>T666*0.2+N666*0+O666*0.3+P666*0.5+Q666*0.6+R666*1+S666*1</f>
        <v/>
      </c>
      <c r="AB666" s="34">
        <f>T666*0.2+N666*0.2+O666*0.3+P666*0.5+Q666*0.6+R666*1+S666*1</f>
        <v/>
      </c>
      <c r="AD666" s="34">
        <f>IF($AC666&gt;0,IF(VLOOKUP($AC666,Resource!$B$2:$AE$460,6,FALSE)&gt;0,VLOOKUP($AC666,Resource!$B$2:$AE$460,6,FALSE),"--INPUT--"),"")</f>
        <v/>
      </c>
      <c r="AE666" s="34">
        <f>IF($AC666&gt;0,IF(VLOOKUP($AC666,Resource!$B$2:$AE$460,25,FALSE)&gt;0,VLOOKUP($AC666,Resource!$B$2:$AE$460,25,FALSE),"--INPUT--"),"")</f>
        <v/>
      </c>
      <c r="AG666" s="619" t="n"/>
      <c r="AH666" s="619" t="n"/>
      <c r="AJ666" s="34">
        <f>IF($AI666&gt;0,IF(VLOOKUP($AI666,Resource!$B$2:$AE$460,6,FALSE)&gt;0,VLOOKUP($AI666,Resource!$B$2:$AE$460,6,FALSE),"--INPUT--"),"")</f>
        <v/>
      </c>
      <c r="AK666" s="34">
        <f>IF($AI666&gt;0,IF(VLOOKUP($AI666,Resource!$B$2:$AE$460,25,FALSE)&gt;0,VLOOKUP($AI666,Resource!$B$2:$AE$460,25,FALSE),"--INPUT--"),"")</f>
        <v/>
      </c>
      <c r="AL666" s="619" t="n"/>
      <c r="AM666" s="619" t="n"/>
      <c r="AN666" s="34">
        <f>AA666</f>
        <v/>
      </c>
      <c r="AO666" s="621">
        <f>IF(ISNA(IF(AC666="",0,AN666*VLOOKUP(AC666,Resource!$B$2:$AE$465,8,FALSE))),0,IF(AC666="",0,AN666*VLOOKUP(AC666,Resource!$B$2:$AE$465,8,FALSE)))</f>
        <v/>
      </c>
      <c r="AP666" s="620" t="n"/>
      <c r="AQ666" s="286" t="n"/>
      <c r="AR666" s="34">
        <f>AB666</f>
        <v/>
      </c>
      <c r="AS666" s="621">
        <f>IF(ISNA(IF(AI666="",0,AR666*VLOOKUP(AI666,Resource!$B$2:$AE$465,9,FALSE))),0,IF(AI666="",0,AR666*VLOOKUP(AI666,Resource!$B$2:$AE$465,9,FALSE)))</f>
        <v/>
      </c>
      <c r="AT666" s="620" t="n"/>
      <c r="AU666" s="286" t="n"/>
      <c r="AV666" s="620">
        <f>Z666</f>
        <v/>
      </c>
      <c r="AW666" s="72" t="n"/>
      <c r="BA666" s="620" t="n"/>
      <c r="BC666" s="620">
        <f>AO666+AS666</f>
        <v/>
      </c>
      <c r="BD666" s="620">
        <f>BH666-BC666</f>
        <v/>
      </c>
      <c r="BE666" s="479">
        <f>IF(AV666=0,"        --",BD666/BH666)</f>
        <v/>
      </c>
      <c r="BF666" s="620" t="n"/>
      <c r="BG666" s="620" t="n"/>
      <c r="BH666" s="620">
        <f>Z666+BA666+BF666</f>
        <v/>
      </c>
    </row>
    <row r="667" customFormat="1" s="34">
      <c r="A667" s="618" t="n"/>
      <c r="B667" s="619" t="n"/>
      <c r="J667" s="619" t="n"/>
      <c r="U667" s="620" t="n"/>
      <c r="X667" s="620" t="n"/>
      <c r="Y667" s="620" t="n"/>
      <c r="Z667" s="620" t="n"/>
      <c r="AA667" s="34">
        <f>T667*0.2+N667*0+O667*0.3+P667*0.5+Q667*0.6+R667*1+S667*1</f>
        <v/>
      </c>
      <c r="AB667" s="34">
        <f>T667*0.2+N667*0.2+O667*0.3+P667*0.5+Q667*0.6+R667*1+S667*1</f>
        <v/>
      </c>
      <c r="AD667" s="34">
        <f>IF($AC667&gt;0,IF(VLOOKUP($AC667,Resource!$B$2:$AE$460,6,FALSE)&gt;0,VLOOKUP($AC667,Resource!$B$2:$AE$460,6,FALSE),"--INPUT--"),"")</f>
        <v/>
      </c>
      <c r="AE667" s="34">
        <f>IF($AC667&gt;0,IF(VLOOKUP($AC667,Resource!$B$2:$AE$460,25,FALSE)&gt;0,VLOOKUP($AC667,Resource!$B$2:$AE$460,25,FALSE),"--INPUT--"),"")</f>
        <v/>
      </c>
      <c r="AG667" s="619" t="n"/>
      <c r="AH667" s="619" t="n"/>
      <c r="AJ667" s="34">
        <f>IF($AI667&gt;0,IF(VLOOKUP($AI667,Resource!$B$2:$AE$460,6,FALSE)&gt;0,VLOOKUP($AI667,Resource!$B$2:$AE$460,6,FALSE),"--INPUT--"),"")</f>
        <v/>
      </c>
      <c r="AK667" s="34">
        <f>IF($AI667&gt;0,IF(VLOOKUP($AI667,Resource!$B$2:$AE$460,25,FALSE)&gt;0,VLOOKUP($AI667,Resource!$B$2:$AE$460,25,FALSE),"--INPUT--"),"")</f>
        <v/>
      </c>
      <c r="AL667" s="619" t="n"/>
      <c r="AM667" s="619" t="n"/>
      <c r="AN667" s="34">
        <f>AA667</f>
        <v/>
      </c>
      <c r="AO667" s="621">
        <f>IF(ISNA(IF(AC667="",0,AN667*VLOOKUP(AC667,Resource!$B$2:$AE$465,8,FALSE))),0,IF(AC667="",0,AN667*VLOOKUP(AC667,Resource!$B$2:$AE$465,8,FALSE)))</f>
        <v/>
      </c>
      <c r="AP667" s="620" t="n"/>
      <c r="AQ667" s="286" t="n"/>
      <c r="AR667" s="34">
        <f>AB667</f>
        <v/>
      </c>
      <c r="AS667" s="621">
        <f>IF(ISNA(IF(AI667="",0,AR667*VLOOKUP(AI667,Resource!$B$2:$AE$465,9,FALSE))),0,IF(AI667="",0,AR667*VLOOKUP(AI667,Resource!$B$2:$AE$465,9,FALSE)))</f>
        <v/>
      </c>
      <c r="AT667" s="620" t="n"/>
      <c r="AU667" s="286" t="n"/>
      <c r="AV667" s="620">
        <f>Z667</f>
        <v/>
      </c>
      <c r="AW667" s="72" t="n"/>
      <c r="BA667" s="620" t="n"/>
      <c r="BC667" s="620">
        <f>AO667+AS667</f>
        <v/>
      </c>
      <c r="BD667" s="620">
        <f>BH667-BC667</f>
        <v/>
      </c>
      <c r="BE667" s="479">
        <f>IF(AV667=0,"        --",BD667/BH667)</f>
        <v/>
      </c>
      <c r="BF667" s="620" t="n"/>
      <c r="BG667" s="620" t="n"/>
      <c r="BH667" s="620">
        <f>Z667+BA667+BF667</f>
        <v/>
      </c>
    </row>
    <row r="668" customFormat="1" s="34">
      <c r="A668" s="618" t="n"/>
      <c r="B668" s="619" t="n"/>
      <c r="J668" s="619" t="n"/>
      <c r="U668" s="620" t="n"/>
      <c r="X668" s="620" t="n"/>
      <c r="Y668" s="620" t="n"/>
      <c r="Z668" s="620" t="n"/>
      <c r="AA668" s="34">
        <f>T668*0.2+N668*0+O668*0.3+P668*0.5+Q668*0.6+R668*1+S668*1</f>
        <v/>
      </c>
      <c r="AB668" s="34">
        <f>T668*0.2+N668*0.2+O668*0.3+P668*0.5+Q668*0.6+R668*1+S668*1</f>
        <v/>
      </c>
      <c r="AD668" s="34">
        <f>IF($AC668&gt;0,IF(VLOOKUP($AC668,Resource!$B$2:$AE$460,6,FALSE)&gt;0,VLOOKUP($AC668,Resource!$B$2:$AE$460,6,FALSE),"--INPUT--"),"")</f>
        <v/>
      </c>
      <c r="AE668" s="34">
        <f>IF($AC668&gt;0,IF(VLOOKUP($AC668,Resource!$B$2:$AE$460,25,FALSE)&gt;0,VLOOKUP($AC668,Resource!$B$2:$AE$460,25,FALSE),"--INPUT--"),"")</f>
        <v/>
      </c>
      <c r="AG668" s="619" t="n"/>
      <c r="AH668" s="619" t="n"/>
      <c r="AJ668" s="34">
        <f>IF($AI668&gt;0,IF(VLOOKUP($AI668,Resource!$B$2:$AE$460,6,FALSE)&gt;0,VLOOKUP($AI668,Resource!$B$2:$AE$460,6,FALSE),"--INPUT--"),"")</f>
        <v/>
      </c>
      <c r="AK668" s="34">
        <f>IF($AI668&gt;0,IF(VLOOKUP($AI668,Resource!$B$2:$AE$460,25,FALSE)&gt;0,VLOOKUP($AI668,Resource!$B$2:$AE$460,25,FALSE),"--INPUT--"),"")</f>
        <v/>
      </c>
      <c r="AL668" s="619" t="n"/>
      <c r="AM668" s="619" t="n"/>
      <c r="AN668" s="34">
        <f>AA668</f>
        <v/>
      </c>
      <c r="AO668" s="621">
        <f>IF(ISNA(IF(AC668="",0,AN668*VLOOKUP(AC668,Resource!$B$2:$AE$465,8,FALSE))),0,IF(AC668="",0,AN668*VLOOKUP(AC668,Resource!$B$2:$AE$465,8,FALSE)))</f>
        <v/>
      </c>
      <c r="AP668" s="620" t="n"/>
      <c r="AQ668" s="286" t="n"/>
      <c r="AR668" s="34">
        <f>AB668</f>
        <v/>
      </c>
      <c r="AS668" s="621">
        <f>IF(ISNA(IF(AI668="",0,AR668*VLOOKUP(AI668,Resource!$B$2:$AE$465,9,FALSE))),0,IF(AI668="",0,AR668*VLOOKUP(AI668,Resource!$B$2:$AE$465,9,FALSE)))</f>
        <v/>
      </c>
      <c r="AT668" s="620" t="n"/>
      <c r="AU668" s="286" t="n"/>
      <c r="AV668" s="620">
        <f>Z668</f>
        <v/>
      </c>
      <c r="AW668" s="72" t="n"/>
      <c r="BA668" s="620" t="n"/>
      <c r="BC668" s="620">
        <f>AO668+AS668</f>
        <v/>
      </c>
      <c r="BD668" s="620">
        <f>BH668-BC668</f>
        <v/>
      </c>
      <c r="BE668" s="479">
        <f>IF(AV668=0,"        --",BD668/BH668)</f>
        <v/>
      </c>
      <c r="BF668" s="620" t="n"/>
      <c r="BG668" s="620" t="n"/>
      <c r="BH668" s="620">
        <f>Z668+BA668+BF668</f>
        <v/>
      </c>
    </row>
    <row r="669" customFormat="1" s="34">
      <c r="A669" s="618" t="n"/>
      <c r="B669" s="619" t="n"/>
      <c r="J669" s="619" t="n"/>
      <c r="U669" s="620" t="n"/>
      <c r="X669" s="620" t="n"/>
      <c r="Y669" s="620" t="n"/>
      <c r="Z669" s="620" t="n"/>
      <c r="AA669" s="34">
        <f>T669*0.2+N669*0+O669*0.3+P669*0.5+Q669*0.6+R669*1+S669*1</f>
        <v/>
      </c>
      <c r="AB669" s="34">
        <f>T669*0.2+N669*0.2+O669*0.3+P669*0.5+Q669*0.6+R669*1+S669*1</f>
        <v/>
      </c>
      <c r="AD669" s="34">
        <f>IF($AC669&gt;0,IF(VLOOKUP($AC669,Resource!$B$2:$AE$460,6,FALSE)&gt;0,VLOOKUP($AC669,Resource!$B$2:$AE$460,6,FALSE),"--INPUT--"),"")</f>
        <v/>
      </c>
      <c r="AE669" s="34">
        <f>IF($AC669&gt;0,IF(VLOOKUP($AC669,Resource!$B$2:$AE$460,25,FALSE)&gt;0,VLOOKUP($AC669,Resource!$B$2:$AE$460,25,FALSE),"--INPUT--"),"")</f>
        <v/>
      </c>
      <c r="AG669" s="619" t="n"/>
      <c r="AH669" s="619" t="n"/>
      <c r="AJ669" s="34">
        <f>IF($AI669&gt;0,IF(VLOOKUP($AI669,Resource!$B$2:$AE$460,6,FALSE)&gt;0,VLOOKUP($AI669,Resource!$B$2:$AE$460,6,FALSE),"--INPUT--"),"")</f>
        <v/>
      </c>
      <c r="AK669" s="34">
        <f>IF($AI669&gt;0,IF(VLOOKUP($AI669,Resource!$B$2:$AE$460,25,FALSE)&gt;0,VLOOKUP($AI669,Resource!$B$2:$AE$460,25,FALSE),"--INPUT--"),"")</f>
        <v/>
      </c>
      <c r="AL669" s="619" t="n"/>
      <c r="AM669" s="619" t="n"/>
      <c r="AN669" s="34">
        <f>AA669</f>
        <v/>
      </c>
      <c r="AO669" s="621">
        <f>IF(ISNA(IF(AC669="",0,AN669*VLOOKUP(AC669,Resource!$B$2:$AE$465,8,FALSE))),0,IF(AC669="",0,AN669*VLOOKUP(AC669,Resource!$B$2:$AE$465,8,FALSE)))</f>
        <v/>
      </c>
      <c r="AP669" s="620" t="n"/>
      <c r="AQ669" s="286" t="n"/>
      <c r="AR669" s="34">
        <f>AB669</f>
        <v/>
      </c>
      <c r="AS669" s="621">
        <f>IF(ISNA(IF(AI669="",0,AR669*VLOOKUP(AI669,Resource!$B$2:$AE$465,9,FALSE))),0,IF(AI669="",0,AR669*VLOOKUP(AI669,Resource!$B$2:$AE$465,9,FALSE)))</f>
        <v/>
      </c>
      <c r="AT669" s="620" t="n"/>
      <c r="AU669" s="286" t="n"/>
      <c r="AV669" s="620">
        <f>Z669</f>
        <v/>
      </c>
      <c r="AW669" s="72" t="n"/>
      <c r="BA669" s="620" t="n"/>
      <c r="BC669" s="620">
        <f>AO669+AS669</f>
        <v/>
      </c>
      <c r="BD669" s="620">
        <f>BH669-BC669</f>
        <v/>
      </c>
      <c r="BE669" s="479">
        <f>IF(AV669=0,"        --",BD669/BH669)</f>
        <v/>
      </c>
      <c r="BF669" s="620" t="n"/>
      <c r="BG669" s="620" t="n"/>
      <c r="BH669" s="620">
        <f>Z669+BA669+BF669</f>
        <v/>
      </c>
    </row>
    <row r="670" customFormat="1" s="34">
      <c r="A670" s="618" t="n"/>
      <c r="B670" s="619" t="n"/>
      <c r="J670" s="619" t="n"/>
      <c r="U670" s="620" t="n"/>
      <c r="X670" s="620" t="n"/>
      <c r="Y670" s="620" t="n"/>
      <c r="Z670" s="620" t="n"/>
      <c r="AA670" s="34">
        <f>T670*0.2+N670*0+O670*0.3+P670*0.5+Q670*0.6+R670*1+S670*1</f>
        <v/>
      </c>
      <c r="AB670" s="34">
        <f>T670*0.2+N670*0.2+O670*0.3+P670*0.5+Q670*0.6+R670*1+S670*1</f>
        <v/>
      </c>
      <c r="AD670" s="34">
        <f>IF($AC670&gt;0,IF(VLOOKUP($AC670,Resource!$B$2:$AE$460,6,FALSE)&gt;0,VLOOKUP($AC670,Resource!$B$2:$AE$460,6,FALSE),"--INPUT--"),"")</f>
        <v/>
      </c>
      <c r="AE670" s="34">
        <f>IF($AC670&gt;0,IF(VLOOKUP($AC670,Resource!$B$2:$AE$460,25,FALSE)&gt;0,VLOOKUP($AC670,Resource!$B$2:$AE$460,25,FALSE),"--INPUT--"),"")</f>
        <v/>
      </c>
      <c r="AG670" s="619" t="n"/>
      <c r="AH670" s="619" t="n"/>
      <c r="AJ670" s="34">
        <f>IF($AI670&gt;0,IF(VLOOKUP($AI670,Resource!$B$2:$AE$460,6,FALSE)&gt;0,VLOOKUP($AI670,Resource!$B$2:$AE$460,6,FALSE),"--INPUT--"),"")</f>
        <v/>
      </c>
      <c r="AK670" s="34">
        <f>IF($AI670&gt;0,IF(VLOOKUP($AI670,Resource!$B$2:$AE$460,25,FALSE)&gt;0,VLOOKUP($AI670,Resource!$B$2:$AE$460,25,FALSE),"--INPUT--"),"")</f>
        <v/>
      </c>
      <c r="AL670" s="619" t="n"/>
      <c r="AM670" s="619" t="n"/>
      <c r="AN670" s="34">
        <f>AA670</f>
        <v/>
      </c>
      <c r="AO670" s="621">
        <f>IF(ISNA(IF(AC670="",0,AN670*VLOOKUP(AC670,Resource!$B$2:$AE$465,8,FALSE))),0,IF(AC670="",0,AN670*VLOOKUP(AC670,Resource!$B$2:$AE$465,8,FALSE)))</f>
        <v/>
      </c>
      <c r="AP670" s="620" t="n"/>
      <c r="AQ670" s="286" t="n"/>
      <c r="AR670" s="34">
        <f>AB670</f>
        <v/>
      </c>
      <c r="AS670" s="621">
        <f>IF(ISNA(IF(AI670="",0,AR670*VLOOKUP(AI670,Resource!$B$2:$AE$465,9,FALSE))),0,IF(AI670="",0,AR670*VLOOKUP(AI670,Resource!$B$2:$AE$465,9,FALSE)))</f>
        <v/>
      </c>
      <c r="AT670" s="620" t="n"/>
      <c r="AU670" s="286" t="n"/>
      <c r="AV670" s="620">
        <f>Z670</f>
        <v/>
      </c>
      <c r="AW670" s="72" t="n"/>
      <c r="BA670" s="620" t="n"/>
      <c r="BC670" s="620">
        <f>AO670+AS670</f>
        <v/>
      </c>
      <c r="BD670" s="620">
        <f>BH670-BC670</f>
        <v/>
      </c>
      <c r="BE670" s="479">
        <f>IF(AV670=0,"        --",BD670/BH670)</f>
        <v/>
      </c>
      <c r="BF670" s="620" t="n"/>
      <c r="BG670" s="620" t="n"/>
      <c r="BH670" s="620">
        <f>Z670+BA670+BF670</f>
        <v/>
      </c>
    </row>
    <row r="671" customFormat="1" s="34">
      <c r="A671" s="618" t="n"/>
      <c r="B671" s="619" t="n"/>
      <c r="J671" s="619" t="n"/>
      <c r="U671" s="620" t="n"/>
      <c r="X671" s="620" t="n"/>
      <c r="Y671" s="620" t="n"/>
      <c r="Z671" s="620" t="n"/>
      <c r="AA671" s="34">
        <f>T671*0.2+N671*0+O671*0.3+P671*0.5+Q671*0.6+R671*1+S671*1</f>
        <v/>
      </c>
      <c r="AB671" s="34">
        <f>T671*0.2+N671*0.2+O671*0.3+P671*0.5+Q671*0.6+R671*1+S671*1</f>
        <v/>
      </c>
      <c r="AD671" s="34">
        <f>IF($AC671&gt;0,IF(VLOOKUP($AC671,Resource!$B$2:$AE$460,6,FALSE)&gt;0,VLOOKUP($AC671,Resource!$B$2:$AE$460,6,FALSE),"--INPUT--"),"")</f>
        <v/>
      </c>
      <c r="AE671" s="34">
        <f>IF($AC671&gt;0,IF(VLOOKUP($AC671,Resource!$B$2:$AE$460,25,FALSE)&gt;0,VLOOKUP($AC671,Resource!$B$2:$AE$460,25,FALSE),"--INPUT--"),"")</f>
        <v/>
      </c>
      <c r="AG671" s="619" t="n"/>
      <c r="AH671" s="619" t="n"/>
      <c r="AJ671" s="34">
        <f>IF($AI671&gt;0,IF(VLOOKUP($AI671,Resource!$B$2:$AE$460,6,FALSE)&gt;0,VLOOKUP($AI671,Resource!$B$2:$AE$460,6,FALSE),"--INPUT--"),"")</f>
        <v/>
      </c>
      <c r="AK671" s="34">
        <f>IF($AI671&gt;0,IF(VLOOKUP($AI671,Resource!$B$2:$AE$460,25,FALSE)&gt;0,VLOOKUP($AI671,Resource!$B$2:$AE$460,25,FALSE),"--INPUT--"),"")</f>
        <v/>
      </c>
      <c r="AL671" s="619" t="n"/>
      <c r="AM671" s="619" t="n"/>
      <c r="AN671" s="34">
        <f>AA671</f>
        <v/>
      </c>
      <c r="AO671" s="621">
        <f>IF(ISNA(IF(AC671="",0,AN671*VLOOKUP(AC671,Resource!$B$2:$AE$465,8,FALSE))),0,IF(AC671="",0,AN671*VLOOKUP(AC671,Resource!$B$2:$AE$465,8,FALSE)))</f>
        <v/>
      </c>
      <c r="AP671" s="620" t="n"/>
      <c r="AQ671" s="286" t="n"/>
      <c r="AR671" s="34">
        <f>AB671</f>
        <v/>
      </c>
      <c r="AS671" s="621">
        <f>IF(ISNA(IF(AI671="",0,AR671*VLOOKUP(AI671,Resource!$B$2:$AE$465,9,FALSE))),0,IF(AI671="",0,AR671*VLOOKUP(AI671,Resource!$B$2:$AE$465,9,FALSE)))</f>
        <v/>
      </c>
      <c r="AT671" s="620" t="n"/>
      <c r="AU671" s="286" t="n"/>
      <c r="AV671" s="620">
        <f>Z671</f>
        <v/>
      </c>
      <c r="AW671" s="72" t="n"/>
      <c r="BA671" s="620" t="n"/>
      <c r="BC671" s="620">
        <f>AO671+AS671</f>
        <v/>
      </c>
      <c r="BD671" s="620">
        <f>BH671-BC671</f>
        <v/>
      </c>
      <c r="BE671" s="479">
        <f>IF(AV671=0,"        --",BD671/BH671)</f>
        <v/>
      </c>
      <c r="BF671" s="620" t="n"/>
      <c r="BG671" s="620" t="n"/>
      <c r="BH671" s="620">
        <f>Z671+BA671+BF671</f>
        <v/>
      </c>
    </row>
    <row r="672" customFormat="1" s="34">
      <c r="A672" s="618" t="n"/>
      <c r="B672" s="619" t="n"/>
      <c r="J672" s="619" t="n"/>
      <c r="U672" s="620" t="n"/>
      <c r="X672" s="620" t="n"/>
      <c r="Y672" s="620" t="n"/>
      <c r="Z672" s="620" t="n"/>
      <c r="AA672" s="34">
        <f>T672*0.2+N672*0+O672*0.3+P672*0.5+Q672*0.6+R672*1+S672*1</f>
        <v/>
      </c>
      <c r="AB672" s="34">
        <f>T672*0.2+N672*0.2+O672*0.3+P672*0.5+Q672*0.6+R672*1+S672*1</f>
        <v/>
      </c>
      <c r="AD672" s="34">
        <f>IF($AC672&gt;0,IF(VLOOKUP($AC672,Resource!$B$2:$AE$460,6,FALSE)&gt;0,VLOOKUP($AC672,Resource!$B$2:$AE$460,6,FALSE),"--INPUT--"),"")</f>
        <v/>
      </c>
      <c r="AE672" s="34">
        <f>IF($AC672&gt;0,IF(VLOOKUP($AC672,Resource!$B$2:$AE$460,25,FALSE)&gt;0,VLOOKUP($AC672,Resource!$B$2:$AE$460,25,FALSE),"--INPUT--"),"")</f>
        <v/>
      </c>
      <c r="AG672" s="619" t="n"/>
      <c r="AH672" s="619" t="n"/>
      <c r="AJ672" s="34">
        <f>IF($AI672&gt;0,IF(VLOOKUP($AI672,Resource!$B$2:$AE$460,6,FALSE)&gt;0,VLOOKUP($AI672,Resource!$B$2:$AE$460,6,FALSE),"--INPUT--"),"")</f>
        <v/>
      </c>
      <c r="AK672" s="34">
        <f>IF($AI672&gt;0,IF(VLOOKUP($AI672,Resource!$B$2:$AE$460,25,FALSE)&gt;0,VLOOKUP($AI672,Resource!$B$2:$AE$460,25,FALSE),"--INPUT--"),"")</f>
        <v/>
      </c>
      <c r="AL672" s="619" t="n"/>
      <c r="AM672" s="619" t="n"/>
      <c r="AN672" s="34">
        <f>AA672</f>
        <v/>
      </c>
      <c r="AO672" s="621">
        <f>IF(ISNA(IF(AC672="",0,AN672*VLOOKUP(AC672,Resource!$B$2:$AE$465,8,FALSE))),0,IF(AC672="",0,AN672*VLOOKUP(AC672,Resource!$B$2:$AE$465,8,FALSE)))</f>
        <v/>
      </c>
      <c r="AP672" s="620" t="n"/>
      <c r="AQ672" s="286" t="n"/>
      <c r="AR672" s="34">
        <f>AB672</f>
        <v/>
      </c>
      <c r="AS672" s="621">
        <f>IF(ISNA(IF(AI672="",0,AR672*VLOOKUP(AI672,Resource!$B$2:$AE$465,9,FALSE))),0,IF(AI672="",0,AR672*VLOOKUP(AI672,Resource!$B$2:$AE$465,9,FALSE)))</f>
        <v/>
      </c>
      <c r="AT672" s="620" t="n"/>
      <c r="AU672" s="286" t="n"/>
      <c r="AV672" s="620">
        <f>Z672</f>
        <v/>
      </c>
      <c r="AW672" s="72" t="n"/>
      <c r="BA672" s="620" t="n"/>
      <c r="BC672" s="620">
        <f>AO672+AS672</f>
        <v/>
      </c>
      <c r="BD672" s="620">
        <f>BH672-BC672</f>
        <v/>
      </c>
      <c r="BE672" s="479">
        <f>IF(AV672=0,"        --",BD672/BH672)</f>
        <v/>
      </c>
      <c r="BF672" s="620" t="n"/>
      <c r="BG672" s="620" t="n"/>
      <c r="BH672" s="620">
        <f>Z672+BA672+BF672</f>
        <v/>
      </c>
    </row>
    <row r="673" customFormat="1" s="34">
      <c r="A673" s="618" t="n"/>
      <c r="B673" s="619" t="n"/>
      <c r="J673" s="619" t="n"/>
      <c r="U673" s="620" t="n"/>
      <c r="X673" s="620" t="n"/>
      <c r="Y673" s="620" t="n"/>
      <c r="Z673" s="620" t="n"/>
      <c r="AA673" s="34">
        <f>T673*0.2+N673*0+O673*0.3+P673*0.5+Q673*0.6+R673*1+S673*1</f>
        <v/>
      </c>
      <c r="AB673" s="34">
        <f>T673*0.2+N673*0.2+O673*0.3+P673*0.5+Q673*0.6+R673*1+S673*1</f>
        <v/>
      </c>
      <c r="AD673" s="34">
        <f>IF($AC673&gt;0,IF(VLOOKUP($AC673,Resource!$B$2:$AE$460,6,FALSE)&gt;0,VLOOKUP($AC673,Resource!$B$2:$AE$460,6,FALSE),"--INPUT--"),"")</f>
        <v/>
      </c>
      <c r="AE673" s="34">
        <f>IF($AC673&gt;0,IF(VLOOKUP($AC673,Resource!$B$2:$AE$460,25,FALSE)&gt;0,VLOOKUP($AC673,Resource!$B$2:$AE$460,25,FALSE),"--INPUT--"),"")</f>
        <v/>
      </c>
      <c r="AG673" s="619" t="n"/>
      <c r="AH673" s="619" t="n"/>
      <c r="AJ673" s="34">
        <f>IF($AI673&gt;0,IF(VLOOKUP($AI673,Resource!$B$2:$AE$460,6,FALSE)&gt;0,VLOOKUP($AI673,Resource!$B$2:$AE$460,6,FALSE),"--INPUT--"),"")</f>
        <v/>
      </c>
      <c r="AK673" s="34">
        <f>IF($AI673&gt;0,IF(VLOOKUP($AI673,Resource!$B$2:$AE$460,25,FALSE)&gt;0,VLOOKUP($AI673,Resource!$B$2:$AE$460,25,FALSE),"--INPUT--"),"")</f>
        <v/>
      </c>
      <c r="AL673" s="619" t="n"/>
      <c r="AM673" s="619" t="n"/>
      <c r="AN673" s="34">
        <f>AA673</f>
        <v/>
      </c>
      <c r="AO673" s="621">
        <f>IF(ISNA(IF(AC673="",0,AN673*VLOOKUP(AC673,Resource!$B$2:$AE$465,8,FALSE))),0,IF(AC673="",0,AN673*VLOOKUP(AC673,Resource!$B$2:$AE$465,8,FALSE)))</f>
        <v/>
      </c>
      <c r="AP673" s="620" t="n"/>
      <c r="AQ673" s="286" t="n"/>
      <c r="AR673" s="34">
        <f>AB673</f>
        <v/>
      </c>
      <c r="AS673" s="621">
        <f>IF(ISNA(IF(AI673="",0,AR673*VLOOKUP(AI673,Resource!$B$2:$AE$465,9,FALSE))),0,IF(AI673="",0,AR673*VLOOKUP(AI673,Resource!$B$2:$AE$465,9,FALSE)))</f>
        <v/>
      </c>
      <c r="AT673" s="620" t="n"/>
      <c r="AU673" s="286" t="n"/>
      <c r="AV673" s="620">
        <f>Z673</f>
        <v/>
      </c>
      <c r="AW673" s="72" t="n"/>
      <c r="BA673" s="620" t="n"/>
      <c r="BC673" s="620">
        <f>AO673+AS673</f>
        <v/>
      </c>
      <c r="BD673" s="620">
        <f>BH673-BC673</f>
        <v/>
      </c>
      <c r="BE673" s="479">
        <f>IF(AV673=0,"        --",BD673/BH673)</f>
        <v/>
      </c>
      <c r="BF673" s="620" t="n"/>
      <c r="BG673" s="620" t="n"/>
      <c r="BH673" s="620">
        <f>Z673+BA673+BF673</f>
        <v/>
      </c>
    </row>
    <row r="674" customFormat="1" s="34">
      <c r="A674" s="618" t="n"/>
      <c r="B674" s="619" t="n"/>
      <c r="J674" s="619" t="n"/>
      <c r="U674" s="620" t="n"/>
      <c r="X674" s="620" t="n"/>
      <c r="Y674" s="620" t="n"/>
      <c r="Z674" s="620" t="n"/>
      <c r="AA674" s="34">
        <f>T674*0.2+N674*0+O674*0.3+P674*0.5+Q674*0.6+R674*1+S674*1</f>
        <v/>
      </c>
      <c r="AB674" s="34">
        <f>T674*0.2+N674*0.2+O674*0.3+P674*0.5+Q674*0.6+R674*1+S674*1</f>
        <v/>
      </c>
      <c r="AD674" s="34">
        <f>IF($AC674&gt;0,IF(VLOOKUP($AC674,Resource!$B$2:$AE$460,6,FALSE)&gt;0,VLOOKUP($AC674,Resource!$B$2:$AE$460,6,FALSE),"--INPUT--"),"")</f>
        <v/>
      </c>
      <c r="AE674" s="34">
        <f>IF($AC674&gt;0,IF(VLOOKUP($AC674,Resource!$B$2:$AE$460,25,FALSE)&gt;0,VLOOKUP($AC674,Resource!$B$2:$AE$460,25,FALSE),"--INPUT--"),"")</f>
        <v/>
      </c>
      <c r="AG674" s="619" t="n"/>
      <c r="AH674" s="619" t="n"/>
      <c r="AJ674" s="34">
        <f>IF($AI674&gt;0,IF(VLOOKUP($AI674,Resource!$B$2:$AE$460,6,FALSE)&gt;0,VLOOKUP($AI674,Resource!$B$2:$AE$460,6,FALSE),"--INPUT--"),"")</f>
        <v/>
      </c>
      <c r="AK674" s="34">
        <f>IF($AI674&gt;0,IF(VLOOKUP($AI674,Resource!$B$2:$AE$460,25,FALSE)&gt;0,VLOOKUP($AI674,Resource!$B$2:$AE$460,25,FALSE),"--INPUT--"),"")</f>
        <v/>
      </c>
      <c r="AL674" s="619" t="n"/>
      <c r="AM674" s="619" t="n"/>
      <c r="AN674" s="34">
        <f>AA674</f>
        <v/>
      </c>
      <c r="AO674" s="621">
        <f>IF(ISNA(IF(AC674="",0,AN674*VLOOKUP(AC674,Resource!$B$2:$AE$465,8,FALSE))),0,IF(AC674="",0,AN674*VLOOKUP(AC674,Resource!$B$2:$AE$465,8,FALSE)))</f>
        <v/>
      </c>
      <c r="AP674" s="620" t="n"/>
      <c r="AQ674" s="286" t="n"/>
      <c r="AR674" s="34">
        <f>AB674</f>
        <v/>
      </c>
      <c r="AS674" s="621">
        <f>IF(ISNA(IF(AI674="",0,AR674*VLOOKUP(AI674,Resource!$B$2:$AE$465,9,FALSE))),0,IF(AI674="",0,AR674*VLOOKUP(AI674,Resource!$B$2:$AE$465,9,FALSE)))</f>
        <v/>
      </c>
      <c r="AT674" s="620" t="n"/>
      <c r="AU674" s="286" t="n"/>
      <c r="AV674" s="620">
        <f>Z674</f>
        <v/>
      </c>
      <c r="AW674" s="72" t="n"/>
      <c r="BA674" s="620" t="n"/>
      <c r="BC674" s="620">
        <f>AO674+AS674</f>
        <v/>
      </c>
      <c r="BD674" s="620">
        <f>BH674-BC674</f>
        <v/>
      </c>
      <c r="BE674" s="479">
        <f>IF(AV674=0,"        --",BD674/BH674)</f>
        <v/>
      </c>
      <c r="BF674" s="620" t="n"/>
      <c r="BG674" s="620" t="n"/>
      <c r="BH674" s="620">
        <f>Z674+BA674+BF674</f>
        <v/>
      </c>
    </row>
    <row r="675" customFormat="1" s="34">
      <c r="A675" s="618" t="n"/>
      <c r="B675" s="619" t="n"/>
      <c r="J675" s="619" t="n"/>
      <c r="U675" s="620" t="n"/>
      <c r="X675" s="620" t="n"/>
      <c r="Y675" s="620" t="n"/>
      <c r="Z675" s="620" t="n"/>
      <c r="AA675" s="34">
        <f>T675*0.2+N675*0+O675*0.3+P675*0.5+Q675*0.6+R675*1+S675*1</f>
        <v/>
      </c>
      <c r="AB675" s="34">
        <f>T675*0.2+N675*0.2+O675*0.3+P675*0.5+Q675*0.6+R675*1+S675*1</f>
        <v/>
      </c>
      <c r="AD675" s="34">
        <f>IF($AC675&gt;0,IF(VLOOKUP($AC675,Resource!$B$2:$AE$460,6,FALSE)&gt;0,VLOOKUP($AC675,Resource!$B$2:$AE$460,6,FALSE),"--INPUT--"),"")</f>
        <v/>
      </c>
      <c r="AE675" s="34">
        <f>IF($AC675&gt;0,IF(VLOOKUP($AC675,Resource!$B$2:$AE$460,25,FALSE)&gt;0,VLOOKUP($AC675,Resource!$B$2:$AE$460,25,FALSE),"--INPUT--"),"")</f>
        <v/>
      </c>
      <c r="AG675" s="619" t="n"/>
      <c r="AH675" s="619" t="n"/>
      <c r="AJ675" s="34">
        <f>IF($AI675&gt;0,IF(VLOOKUP($AI675,Resource!$B$2:$AE$460,6,FALSE)&gt;0,VLOOKUP($AI675,Resource!$B$2:$AE$460,6,FALSE),"--INPUT--"),"")</f>
        <v/>
      </c>
      <c r="AK675" s="34">
        <f>IF($AI675&gt;0,IF(VLOOKUP($AI675,Resource!$B$2:$AE$460,25,FALSE)&gt;0,VLOOKUP($AI675,Resource!$B$2:$AE$460,25,FALSE),"--INPUT--"),"")</f>
        <v/>
      </c>
      <c r="AL675" s="619" t="n"/>
      <c r="AM675" s="619" t="n"/>
      <c r="AN675" s="34">
        <f>AA675</f>
        <v/>
      </c>
      <c r="AO675" s="621">
        <f>IF(ISNA(IF(AC675="",0,AN675*VLOOKUP(AC675,Resource!$B$2:$AE$465,8,FALSE))),0,IF(AC675="",0,AN675*VLOOKUP(AC675,Resource!$B$2:$AE$465,8,FALSE)))</f>
        <v/>
      </c>
      <c r="AP675" s="620" t="n"/>
      <c r="AQ675" s="286" t="n"/>
      <c r="AR675" s="34">
        <f>AB675</f>
        <v/>
      </c>
      <c r="AS675" s="621">
        <f>IF(ISNA(IF(AI675="",0,AR675*VLOOKUP(AI675,Resource!$B$2:$AE$465,9,FALSE))),0,IF(AI675="",0,AR675*VLOOKUP(AI675,Resource!$B$2:$AE$465,9,FALSE)))</f>
        <v/>
      </c>
      <c r="AT675" s="620" t="n"/>
      <c r="AU675" s="286" t="n"/>
      <c r="AV675" s="620">
        <f>Z675</f>
        <v/>
      </c>
      <c r="AW675" s="72" t="n"/>
      <c r="BA675" s="620" t="n"/>
      <c r="BC675" s="620">
        <f>AO675+AS675</f>
        <v/>
      </c>
      <c r="BD675" s="620">
        <f>BH675-BC675</f>
        <v/>
      </c>
      <c r="BE675" s="479">
        <f>IF(AV675=0,"        --",BD675/BH675)</f>
        <v/>
      </c>
      <c r="BF675" s="620" t="n"/>
      <c r="BG675" s="620" t="n"/>
      <c r="BH675" s="620">
        <f>Z675+BA675+BF675</f>
        <v/>
      </c>
    </row>
    <row r="676" customFormat="1" s="34">
      <c r="A676" s="618" t="n"/>
      <c r="B676" s="619" t="n"/>
      <c r="J676" s="619" t="n"/>
      <c r="U676" s="620" t="n"/>
      <c r="X676" s="620" t="n"/>
      <c r="Y676" s="620" t="n"/>
      <c r="Z676" s="620" t="n"/>
      <c r="AA676" s="34">
        <f>T676*0.2+N676*0+O676*0.3+P676*0.5+Q676*0.6+R676*1+S676*1</f>
        <v/>
      </c>
      <c r="AB676" s="34">
        <f>T676*0.2+N676*0.2+O676*0.3+P676*0.5+Q676*0.6+R676*1+S676*1</f>
        <v/>
      </c>
      <c r="AD676" s="34">
        <f>IF($AC676&gt;0,IF(VLOOKUP($AC676,Resource!$B$2:$AE$460,6,FALSE)&gt;0,VLOOKUP($AC676,Resource!$B$2:$AE$460,6,FALSE),"--INPUT--"),"")</f>
        <v/>
      </c>
      <c r="AE676" s="34">
        <f>IF($AC676&gt;0,IF(VLOOKUP($AC676,Resource!$B$2:$AE$460,25,FALSE)&gt;0,VLOOKUP($AC676,Resource!$B$2:$AE$460,25,FALSE),"--INPUT--"),"")</f>
        <v/>
      </c>
      <c r="AG676" s="619" t="n"/>
      <c r="AH676" s="619" t="n"/>
      <c r="AJ676" s="34">
        <f>IF($AI676&gt;0,IF(VLOOKUP($AI676,Resource!$B$2:$AE$460,6,FALSE)&gt;0,VLOOKUP($AI676,Resource!$B$2:$AE$460,6,FALSE),"--INPUT--"),"")</f>
        <v/>
      </c>
      <c r="AK676" s="34">
        <f>IF($AI676&gt;0,IF(VLOOKUP($AI676,Resource!$B$2:$AE$460,25,FALSE)&gt;0,VLOOKUP($AI676,Resource!$B$2:$AE$460,25,FALSE),"--INPUT--"),"")</f>
        <v/>
      </c>
      <c r="AL676" s="619" t="n"/>
      <c r="AM676" s="619" t="n"/>
      <c r="AN676" s="34">
        <f>AA676</f>
        <v/>
      </c>
      <c r="AO676" s="621">
        <f>IF(ISNA(IF(AC676="",0,AN676*VLOOKUP(AC676,Resource!$B$2:$AE$465,8,FALSE))),0,IF(AC676="",0,AN676*VLOOKUP(AC676,Resource!$B$2:$AE$465,8,FALSE)))</f>
        <v/>
      </c>
      <c r="AP676" s="620" t="n"/>
      <c r="AQ676" s="286" t="n"/>
      <c r="AR676" s="34">
        <f>AB676</f>
        <v/>
      </c>
      <c r="AS676" s="621">
        <f>IF(ISNA(IF(AI676="",0,AR676*VLOOKUP(AI676,Resource!$B$2:$AE$465,9,FALSE))),0,IF(AI676="",0,AR676*VLOOKUP(AI676,Resource!$B$2:$AE$465,9,FALSE)))</f>
        <v/>
      </c>
      <c r="AT676" s="620" t="n"/>
      <c r="AU676" s="286" t="n"/>
      <c r="AV676" s="620">
        <f>Z676</f>
        <v/>
      </c>
      <c r="AW676" s="72" t="n"/>
      <c r="BA676" s="620" t="n"/>
      <c r="BC676" s="620">
        <f>AO676+AS676</f>
        <v/>
      </c>
      <c r="BD676" s="620">
        <f>BH676-BC676</f>
        <v/>
      </c>
      <c r="BE676" s="479">
        <f>IF(AV676=0,"        --",BD676/BH676)</f>
        <v/>
      </c>
      <c r="BF676" s="620" t="n"/>
      <c r="BG676" s="620" t="n"/>
      <c r="BH676" s="620">
        <f>Z676+BA676+BF676</f>
        <v/>
      </c>
    </row>
    <row r="677" customFormat="1" s="34">
      <c r="A677" s="618" t="n"/>
      <c r="B677" s="619" t="n"/>
      <c r="J677" s="619" t="n"/>
      <c r="U677" s="620" t="n"/>
      <c r="X677" s="620" t="n"/>
      <c r="Y677" s="620" t="n"/>
      <c r="Z677" s="620" t="n"/>
      <c r="AA677" s="34">
        <f>T677*0.2+N677*0+O677*0.3+P677*0.5+Q677*0.6+R677*1+S677*1</f>
        <v/>
      </c>
      <c r="AB677" s="34">
        <f>T677*0.2+N677*0.2+O677*0.3+P677*0.5+Q677*0.6+R677*1+S677*1</f>
        <v/>
      </c>
      <c r="AD677" s="34">
        <f>IF($AC677&gt;0,IF(VLOOKUP($AC677,Resource!$B$2:$AE$460,6,FALSE)&gt;0,VLOOKUP($AC677,Resource!$B$2:$AE$460,6,FALSE),"--INPUT--"),"")</f>
        <v/>
      </c>
      <c r="AE677" s="34">
        <f>IF($AC677&gt;0,IF(VLOOKUP($AC677,Resource!$B$2:$AE$460,25,FALSE)&gt;0,VLOOKUP($AC677,Resource!$B$2:$AE$460,25,FALSE),"--INPUT--"),"")</f>
        <v/>
      </c>
      <c r="AG677" s="619" t="n"/>
      <c r="AH677" s="619" t="n"/>
      <c r="AJ677" s="34">
        <f>IF($AI677&gt;0,IF(VLOOKUP($AI677,Resource!$B$2:$AE$460,6,FALSE)&gt;0,VLOOKUP($AI677,Resource!$B$2:$AE$460,6,FALSE),"--INPUT--"),"")</f>
        <v/>
      </c>
      <c r="AK677" s="34">
        <f>IF($AI677&gt;0,IF(VLOOKUP($AI677,Resource!$B$2:$AE$460,25,FALSE)&gt;0,VLOOKUP($AI677,Resource!$B$2:$AE$460,25,FALSE),"--INPUT--"),"")</f>
        <v/>
      </c>
      <c r="AL677" s="619" t="n"/>
      <c r="AM677" s="619" t="n"/>
      <c r="AN677" s="34">
        <f>AA677</f>
        <v/>
      </c>
      <c r="AO677" s="621">
        <f>IF(ISNA(IF(AC677="",0,AN677*VLOOKUP(AC677,Resource!$B$2:$AE$465,8,FALSE))),0,IF(AC677="",0,AN677*VLOOKUP(AC677,Resource!$B$2:$AE$465,8,FALSE)))</f>
        <v/>
      </c>
      <c r="AP677" s="620" t="n"/>
      <c r="AQ677" s="286" t="n"/>
      <c r="AR677" s="34">
        <f>AB677</f>
        <v/>
      </c>
      <c r="AS677" s="621">
        <f>IF(ISNA(IF(AI677="",0,AR677*VLOOKUP(AI677,Resource!$B$2:$AE$465,9,FALSE))),0,IF(AI677="",0,AR677*VLOOKUP(AI677,Resource!$B$2:$AE$465,9,FALSE)))</f>
        <v/>
      </c>
      <c r="AT677" s="620" t="n"/>
      <c r="AU677" s="286" t="n"/>
      <c r="AV677" s="620">
        <f>Z677</f>
        <v/>
      </c>
      <c r="AW677" s="72" t="n"/>
      <c r="BA677" s="620" t="n"/>
      <c r="BC677" s="620">
        <f>AO677+AS677</f>
        <v/>
      </c>
      <c r="BD677" s="620">
        <f>BH677-BC677</f>
        <v/>
      </c>
      <c r="BE677" s="479">
        <f>IF(AV677=0,"        --",BD677/BH677)</f>
        <v/>
      </c>
      <c r="BF677" s="620" t="n"/>
      <c r="BG677" s="620" t="n"/>
      <c r="BH677" s="620">
        <f>Z677+BA677+BF677</f>
        <v/>
      </c>
    </row>
    <row r="678" customFormat="1" s="34">
      <c r="A678" s="618" t="n"/>
      <c r="B678" s="619" t="n"/>
      <c r="J678" s="619" t="n"/>
      <c r="U678" s="620" t="n"/>
      <c r="X678" s="620" t="n"/>
      <c r="Y678" s="620" t="n"/>
      <c r="Z678" s="620" t="n"/>
      <c r="AA678" s="34">
        <f>T678*0.2+N678*0+O678*0.3+P678*0.5+Q678*0.6+R678*1+S678*1</f>
        <v/>
      </c>
      <c r="AB678" s="34">
        <f>T678*0.2+N678*0.2+O678*0.3+P678*0.5+Q678*0.6+R678*1+S678*1</f>
        <v/>
      </c>
      <c r="AD678" s="34">
        <f>IF($AC678&gt;0,IF(VLOOKUP($AC678,Resource!$B$2:$AE$460,6,FALSE)&gt;0,VLOOKUP($AC678,Resource!$B$2:$AE$460,6,FALSE),"--INPUT--"),"")</f>
        <v/>
      </c>
      <c r="AE678" s="34">
        <f>IF($AC678&gt;0,IF(VLOOKUP($AC678,Resource!$B$2:$AE$460,25,FALSE)&gt;0,VLOOKUP($AC678,Resource!$B$2:$AE$460,25,FALSE),"--INPUT--"),"")</f>
        <v/>
      </c>
      <c r="AG678" s="619" t="n"/>
      <c r="AH678" s="619" t="n"/>
      <c r="AJ678" s="34">
        <f>IF($AI678&gt;0,IF(VLOOKUP($AI678,Resource!$B$2:$AE$460,6,FALSE)&gt;0,VLOOKUP($AI678,Resource!$B$2:$AE$460,6,FALSE),"--INPUT--"),"")</f>
        <v/>
      </c>
      <c r="AK678" s="34">
        <f>IF($AI678&gt;0,IF(VLOOKUP($AI678,Resource!$B$2:$AE$460,25,FALSE)&gt;0,VLOOKUP($AI678,Resource!$B$2:$AE$460,25,FALSE),"--INPUT--"),"")</f>
        <v/>
      </c>
      <c r="AL678" s="619" t="n"/>
      <c r="AM678" s="619" t="n"/>
      <c r="AN678" s="34">
        <f>AA678</f>
        <v/>
      </c>
      <c r="AO678" s="621">
        <f>IF(ISNA(IF(AC678="",0,AN678*VLOOKUP(AC678,Resource!$B$2:$AE$465,8,FALSE))),0,IF(AC678="",0,AN678*VLOOKUP(AC678,Resource!$B$2:$AE$465,8,FALSE)))</f>
        <v/>
      </c>
      <c r="AP678" s="620" t="n"/>
      <c r="AQ678" s="286" t="n"/>
      <c r="AR678" s="34">
        <f>AB678</f>
        <v/>
      </c>
      <c r="AS678" s="621">
        <f>IF(ISNA(IF(AI678="",0,AR678*VLOOKUP(AI678,Resource!$B$2:$AE$465,9,FALSE))),0,IF(AI678="",0,AR678*VLOOKUP(AI678,Resource!$B$2:$AE$465,9,FALSE)))</f>
        <v/>
      </c>
      <c r="AT678" s="620" t="n"/>
      <c r="AU678" s="286" t="n"/>
      <c r="AV678" s="620">
        <f>Z678</f>
        <v/>
      </c>
      <c r="AW678" s="72" t="n"/>
      <c r="BA678" s="620" t="n"/>
      <c r="BC678" s="620">
        <f>AO678+AS678</f>
        <v/>
      </c>
      <c r="BD678" s="620">
        <f>BH678-BC678</f>
        <v/>
      </c>
      <c r="BE678" s="479">
        <f>IF(AV678=0,"        --",BD678/BH678)</f>
        <v/>
      </c>
      <c r="BF678" s="620" t="n"/>
      <c r="BG678" s="620" t="n"/>
      <c r="BH678" s="620">
        <f>Z678+BA678+BF678</f>
        <v/>
      </c>
    </row>
    <row r="679" customFormat="1" s="34">
      <c r="A679" s="618" t="n"/>
      <c r="B679" s="619" t="n"/>
      <c r="J679" s="619" t="n"/>
      <c r="U679" s="620" t="n"/>
      <c r="X679" s="620" t="n"/>
      <c r="Y679" s="620" t="n"/>
      <c r="Z679" s="620" t="n"/>
      <c r="AA679" s="34">
        <f>T679*0.2+N679*0+O679*0.3+P679*0.5+Q679*0.6+R679*1+S679*1</f>
        <v/>
      </c>
      <c r="AB679" s="34">
        <f>T679*0.2+N679*0.2+O679*0.3+P679*0.5+Q679*0.6+R679*1+S679*1</f>
        <v/>
      </c>
      <c r="AD679" s="34">
        <f>IF($AC679&gt;0,IF(VLOOKUP($AC679,Resource!$B$2:$AE$460,6,FALSE)&gt;0,VLOOKUP($AC679,Resource!$B$2:$AE$460,6,FALSE),"--INPUT--"),"")</f>
        <v/>
      </c>
      <c r="AE679" s="34">
        <f>IF($AC679&gt;0,IF(VLOOKUP($AC679,Resource!$B$2:$AE$460,25,FALSE)&gt;0,VLOOKUP($AC679,Resource!$B$2:$AE$460,25,FALSE),"--INPUT--"),"")</f>
        <v/>
      </c>
      <c r="AG679" s="619" t="n"/>
      <c r="AH679" s="619" t="n"/>
      <c r="AJ679" s="34">
        <f>IF($AI679&gt;0,IF(VLOOKUP($AI679,Resource!$B$2:$AE$460,6,FALSE)&gt;0,VLOOKUP($AI679,Resource!$B$2:$AE$460,6,FALSE),"--INPUT--"),"")</f>
        <v/>
      </c>
      <c r="AK679" s="34">
        <f>IF($AI679&gt;0,IF(VLOOKUP($AI679,Resource!$B$2:$AE$460,25,FALSE)&gt;0,VLOOKUP($AI679,Resource!$B$2:$AE$460,25,FALSE),"--INPUT--"),"")</f>
        <v/>
      </c>
      <c r="AL679" s="619" t="n"/>
      <c r="AM679" s="619" t="n"/>
      <c r="AN679" s="34">
        <f>AA679</f>
        <v/>
      </c>
      <c r="AO679" s="621">
        <f>IF(ISNA(IF(AC679="",0,AN679*VLOOKUP(AC679,Resource!$B$2:$AE$465,8,FALSE))),0,IF(AC679="",0,AN679*VLOOKUP(AC679,Resource!$B$2:$AE$465,8,FALSE)))</f>
        <v/>
      </c>
      <c r="AP679" s="620" t="n"/>
      <c r="AQ679" s="286" t="n"/>
      <c r="AR679" s="34">
        <f>AB679</f>
        <v/>
      </c>
      <c r="AS679" s="621">
        <f>IF(ISNA(IF(AI679="",0,AR679*VLOOKUP(AI679,Resource!$B$2:$AE$465,9,FALSE))),0,IF(AI679="",0,AR679*VLOOKUP(AI679,Resource!$B$2:$AE$465,9,FALSE)))</f>
        <v/>
      </c>
      <c r="AT679" s="620" t="n"/>
      <c r="AU679" s="286" t="n"/>
      <c r="AV679" s="620">
        <f>Z679</f>
        <v/>
      </c>
      <c r="AW679" s="72" t="n"/>
      <c r="BA679" s="620" t="n"/>
      <c r="BC679" s="620">
        <f>AO679+AS679</f>
        <v/>
      </c>
      <c r="BD679" s="620">
        <f>BH679-BC679</f>
        <v/>
      </c>
      <c r="BE679" s="479">
        <f>IF(AV679=0,"        --",BD679/BH679)</f>
        <v/>
      </c>
      <c r="BF679" s="620" t="n"/>
      <c r="BG679" s="620" t="n"/>
      <c r="BH679" s="620">
        <f>Z679+BA679+BF679</f>
        <v/>
      </c>
    </row>
    <row r="680" customFormat="1" s="34">
      <c r="A680" s="618" t="n"/>
      <c r="B680" s="619" t="n"/>
      <c r="J680" s="619" t="n"/>
      <c r="U680" s="620" t="n"/>
      <c r="X680" s="620" t="n"/>
      <c r="Y680" s="620" t="n"/>
      <c r="Z680" s="620" t="n"/>
      <c r="AA680" s="34">
        <f>T680*0.2+N680*0+O680*0.3+P680*0.5+Q680*0.6+R680*1+S680*1</f>
        <v/>
      </c>
      <c r="AB680" s="34">
        <f>T680*0.2+N680*0.2+O680*0.3+P680*0.5+Q680*0.6+R680*1+S680*1</f>
        <v/>
      </c>
      <c r="AD680" s="34">
        <f>IF($AC680&gt;0,IF(VLOOKUP($AC680,Resource!$B$2:$AE$460,6,FALSE)&gt;0,VLOOKUP($AC680,Resource!$B$2:$AE$460,6,FALSE),"--INPUT--"),"")</f>
        <v/>
      </c>
      <c r="AE680" s="34">
        <f>IF($AC680&gt;0,IF(VLOOKUP($AC680,Resource!$B$2:$AE$460,25,FALSE)&gt;0,VLOOKUP($AC680,Resource!$B$2:$AE$460,25,FALSE),"--INPUT--"),"")</f>
        <v/>
      </c>
      <c r="AG680" s="619" t="n"/>
      <c r="AH680" s="619" t="n"/>
      <c r="AJ680" s="34">
        <f>IF($AI680&gt;0,IF(VLOOKUP($AI680,Resource!$B$2:$AE$460,6,FALSE)&gt;0,VLOOKUP($AI680,Resource!$B$2:$AE$460,6,FALSE),"--INPUT--"),"")</f>
        <v/>
      </c>
      <c r="AK680" s="34">
        <f>IF($AI680&gt;0,IF(VLOOKUP($AI680,Resource!$B$2:$AE$460,25,FALSE)&gt;0,VLOOKUP($AI680,Resource!$B$2:$AE$460,25,FALSE),"--INPUT--"),"")</f>
        <v/>
      </c>
      <c r="AL680" s="619" t="n"/>
      <c r="AM680" s="619" t="n"/>
      <c r="AN680" s="34">
        <f>AA680</f>
        <v/>
      </c>
      <c r="AO680" s="621">
        <f>IF(ISNA(IF(AC680="",0,AN680*VLOOKUP(AC680,Resource!$B$2:$AE$465,8,FALSE))),0,IF(AC680="",0,AN680*VLOOKUP(AC680,Resource!$B$2:$AE$465,8,FALSE)))</f>
        <v/>
      </c>
      <c r="AP680" s="620" t="n"/>
      <c r="AQ680" s="286" t="n"/>
      <c r="AR680" s="34">
        <f>AB680</f>
        <v/>
      </c>
      <c r="AS680" s="621">
        <f>IF(ISNA(IF(AI680="",0,AR680*VLOOKUP(AI680,Resource!$B$2:$AE$465,9,FALSE))),0,IF(AI680="",0,AR680*VLOOKUP(AI680,Resource!$B$2:$AE$465,9,FALSE)))</f>
        <v/>
      </c>
      <c r="AT680" s="620" t="n"/>
      <c r="AU680" s="286" t="n"/>
      <c r="AV680" s="620">
        <f>Z680</f>
        <v/>
      </c>
      <c r="AW680" s="72" t="n"/>
      <c r="BA680" s="620" t="n"/>
      <c r="BC680" s="620">
        <f>AO680+AS680</f>
        <v/>
      </c>
      <c r="BD680" s="620">
        <f>BH680-BC680</f>
        <v/>
      </c>
      <c r="BE680" s="479">
        <f>IF(AV680=0,"        --",BD680/BH680)</f>
        <v/>
      </c>
      <c r="BF680" s="620" t="n"/>
      <c r="BG680" s="620" t="n"/>
      <c r="BH680" s="620">
        <f>Z680+BA680+BF680</f>
        <v/>
      </c>
    </row>
    <row r="681" customFormat="1" s="34">
      <c r="A681" s="618" t="n"/>
      <c r="B681" s="619" t="n"/>
      <c r="J681" s="619" t="n"/>
      <c r="U681" s="620" t="n"/>
      <c r="X681" s="620" t="n"/>
      <c r="Y681" s="620" t="n"/>
      <c r="Z681" s="620" t="n"/>
      <c r="AA681" s="34">
        <f>T681*0.2+N681*0+O681*0.3+P681*0.5+Q681*0.6+R681*1+S681*1</f>
        <v/>
      </c>
      <c r="AB681" s="34">
        <f>T681*0.2+N681*0.2+O681*0.3+P681*0.5+Q681*0.6+R681*1+S681*1</f>
        <v/>
      </c>
      <c r="AD681" s="34">
        <f>IF($AC681&gt;0,IF(VLOOKUP($AC681,Resource!$B$2:$AE$460,6,FALSE)&gt;0,VLOOKUP($AC681,Resource!$B$2:$AE$460,6,FALSE),"--INPUT--"),"")</f>
        <v/>
      </c>
      <c r="AE681" s="34">
        <f>IF($AC681&gt;0,IF(VLOOKUP($AC681,Resource!$B$2:$AE$460,25,FALSE)&gt;0,VLOOKUP($AC681,Resource!$B$2:$AE$460,25,FALSE),"--INPUT--"),"")</f>
        <v/>
      </c>
      <c r="AG681" s="619" t="n"/>
      <c r="AH681" s="619" t="n"/>
      <c r="AJ681" s="34">
        <f>IF($AI681&gt;0,IF(VLOOKUP($AI681,Resource!$B$2:$AE$460,6,FALSE)&gt;0,VLOOKUP($AI681,Resource!$B$2:$AE$460,6,FALSE),"--INPUT--"),"")</f>
        <v/>
      </c>
      <c r="AK681" s="34">
        <f>IF($AI681&gt;0,IF(VLOOKUP($AI681,Resource!$B$2:$AE$460,25,FALSE)&gt;0,VLOOKUP($AI681,Resource!$B$2:$AE$460,25,FALSE),"--INPUT--"),"")</f>
        <v/>
      </c>
      <c r="AL681" s="619" t="n"/>
      <c r="AM681" s="619" t="n"/>
      <c r="AN681" s="34">
        <f>AA681</f>
        <v/>
      </c>
      <c r="AO681" s="621">
        <f>IF(ISNA(IF(AC681="",0,AN681*VLOOKUP(AC681,Resource!$B$2:$AE$465,8,FALSE))),0,IF(AC681="",0,AN681*VLOOKUP(AC681,Resource!$B$2:$AE$465,8,FALSE)))</f>
        <v/>
      </c>
      <c r="AP681" s="620" t="n"/>
      <c r="AQ681" s="286" t="n"/>
      <c r="AR681" s="34">
        <f>AB681</f>
        <v/>
      </c>
      <c r="AS681" s="621">
        <f>IF(ISNA(IF(AI681="",0,AR681*VLOOKUP(AI681,Resource!$B$2:$AE$465,9,FALSE))),0,IF(AI681="",0,AR681*VLOOKUP(AI681,Resource!$B$2:$AE$465,9,FALSE)))</f>
        <v/>
      </c>
      <c r="AT681" s="620" t="n"/>
      <c r="AU681" s="286" t="n"/>
      <c r="AV681" s="620">
        <f>Z681</f>
        <v/>
      </c>
      <c r="AW681" s="72" t="n"/>
      <c r="BA681" s="620" t="n"/>
      <c r="BC681" s="620">
        <f>AO681+AS681</f>
        <v/>
      </c>
      <c r="BD681" s="620">
        <f>BH681-BC681</f>
        <v/>
      </c>
      <c r="BE681" s="479">
        <f>IF(AV681=0,"        --",BD681/BH681)</f>
        <v/>
      </c>
      <c r="BF681" s="620" t="n"/>
      <c r="BG681" s="620" t="n"/>
      <c r="BH681" s="620">
        <f>Z681+BA681+BF681</f>
        <v/>
      </c>
    </row>
    <row r="682" customFormat="1" s="34">
      <c r="A682" s="618" t="n"/>
      <c r="B682" s="619" t="n"/>
      <c r="J682" s="619" t="n"/>
      <c r="U682" s="620" t="n"/>
      <c r="X682" s="620" t="n"/>
      <c r="Y682" s="620" t="n"/>
      <c r="Z682" s="620" t="n"/>
      <c r="AA682" s="34">
        <f>T682*0.2+N682*0+O682*0.3+P682*0.5+Q682*0.6+R682*1+S682*1</f>
        <v/>
      </c>
      <c r="AB682" s="34">
        <f>T682*0.2+N682*0.2+O682*0.3+P682*0.5+Q682*0.6+R682*1+S682*1</f>
        <v/>
      </c>
      <c r="AD682" s="34">
        <f>IF($AC682&gt;0,IF(VLOOKUP($AC682,Resource!$B$2:$AE$460,6,FALSE)&gt;0,VLOOKUP($AC682,Resource!$B$2:$AE$460,6,FALSE),"--INPUT--"),"")</f>
        <v/>
      </c>
      <c r="AE682" s="34">
        <f>IF($AC682&gt;0,IF(VLOOKUP($AC682,Resource!$B$2:$AE$460,25,FALSE)&gt;0,VLOOKUP($AC682,Resource!$B$2:$AE$460,25,FALSE),"--INPUT--"),"")</f>
        <v/>
      </c>
      <c r="AG682" s="619" t="n"/>
      <c r="AH682" s="619" t="n"/>
      <c r="AJ682" s="34">
        <f>IF($AI682&gt;0,IF(VLOOKUP($AI682,Resource!$B$2:$AE$460,6,FALSE)&gt;0,VLOOKUP($AI682,Resource!$B$2:$AE$460,6,FALSE),"--INPUT--"),"")</f>
        <v/>
      </c>
      <c r="AK682" s="34">
        <f>IF($AI682&gt;0,IF(VLOOKUP($AI682,Resource!$B$2:$AE$460,25,FALSE)&gt;0,VLOOKUP($AI682,Resource!$B$2:$AE$460,25,FALSE),"--INPUT--"),"")</f>
        <v/>
      </c>
      <c r="AL682" s="619" t="n"/>
      <c r="AM682" s="619" t="n"/>
      <c r="AN682" s="34">
        <f>AA682</f>
        <v/>
      </c>
      <c r="AO682" s="621">
        <f>IF(ISNA(IF(AC682="",0,AN682*VLOOKUP(AC682,Resource!$B$2:$AE$465,8,FALSE))),0,IF(AC682="",0,AN682*VLOOKUP(AC682,Resource!$B$2:$AE$465,8,FALSE)))</f>
        <v/>
      </c>
      <c r="AP682" s="620" t="n"/>
      <c r="AQ682" s="286" t="n"/>
      <c r="AR682" s="34">
        <f>AB682</f>
        <v/>
      </c>
      <c r="AS682" s="621">
        <f>IF(ISNA(IF(AI682="",0,AR682*VLOOKUP(AI682,Resource!$B$2:$AE$465,9,FALSE))),0,IF(AI682="",0,AR682*VLOOKUP(AI682,Resource!$B$2:$AE$465,9,FALSE)))</f>
        <v/>
      </c>
      <c r="AT682" s="620" t="n"/>
      <c r="AU682" s="286" t="n"/>
      <c r="AV682" s="620">
        <f>Z682</f>
        <v/>
      </c>
      <c r="AW682" s="72" t="n"/>
      <c r="BA682" s="620" t="n"/>
      <c r="BC682" s="620">
        <f>AO682+AS682</f>
        <v/>
      </c>
      <c r="BD682" s="620">
        <f>BH682-BC682</f>
        <v/>
      </c>
      <c r="BE682" s="479">
        <f>IF(AV682=0,"        --",BD682/BH682)</f>
        <v/>
      </c>
      <c r="BF682" s="620" t="n"/>
      <c r="BG682" s="620" t="n"/>
      <c r="BH682" s="620">
        <f>Z682+BA682+BF682</f>
        <v/>
      </c>
    </row>
    <row r="683" customFormat="1" s="34">
      <c r="A683" s="618" t="n"/>
      <c r="B683" s="619" t="n"/>
      <c r="J683" s="619" t="n"/>
      <c r="U683" s="620" t="n"/>
      <c r="X683" s="620" t="n"/>
      <c r="Y683" s="620" t="n"/>
      <c r="Z683" s="620" t="n"/>
      <c r="AA683" s="34">
        <f>T683*0.2+N683*0+O683*0.3+P683*0.5+Q683*0.6+R683*1+S683*1</f>
        <v/>
      </c>
      <c r="AB683" s="34">
        <f>T683*0.2+N683*0.2+O683*0.3+P683*0.5+Q683*0.6+R683*1+S683*1</f>
        <v/>
      </c>
      <c r="AD683" s="34">
        <f>IF($AC683&gt;0,IF(VLOOKUP($AC683,Resource!$B$2:$AE$460,6,FALSE)&gt;0,VLOOKUP($AC683,Resource!$B$2:$AE$460,6,FALSE),"--INPUT--"),"")</f>
        <v/>
      </c>
      <c r="AE683" s="34">
        <f>IF($AC683&gt;0,IF(VLOOKUP($AC683,Resource!$B$2:$AE$460,25,FALSE)&gt;0,VLOOKUP($AC683,Resource!$B$2:$AE$460,25,FALSE),"--INPUT--"),"")</f>
        <v/>
      </c>
      <c r="AG683" s="619" t="n"/>
      <c r="AH683" s="619" t="n"/>
      <c r="AJ683" s="34">
        <f>IF($AI683&gt;0,IF(VLOOKUP($AI683,Resource!$B$2:$AE$460,6,FALSE)&gt;0,VLOOKUP($AI683,Resource!$B$2:$AE$460,6,FALSE),"--INPUT--"),"")</f>
        <v/>
      </c>
      <c r="AK683" s="34">
        <f>IF($AI683&gt;0,IF(VLOOKUP($AI683,Resource!$B$2:$AE$460,25,FALSE)&gt;0,VLOOKUP($AI683,Resource!$B$2:$AE$460,25,FALSE),"--INPUT--"),"")</f>
        <v/>
      </c>
      <c r="AL683" s="619" t="n"/>
      <c r="AM683" s="619" t="n"/>
      <c r="AN683" s="34">
        <f>AA683</f>
        <v/>
      </c>
      <c r="AO683" s="621">
        <f>IF(ISNA(IF(AC683="",0,AN683*VLOOKUP(AC683,Resource!$B$2:$AE$465,8,FALSE))),0,IF(AC683="",0,AN683*VLOOKUP(AC683,Resource!$B$2:$AE$465,8,FALSE)))</f>
        <v/>
      </c>
      <c r="AP683" s="620" t="n"/>
      <c r="AQ683" s="286" t="n"/>
      <c r="AR683" s="34">
        <f>AB683</f>
        <v/>
      </c>
      <c r="AS683" s="621">
        <f>IF(ISNA(IF(AI683="",0,AR683*VLOOKUP(AI683,Resource!$B$2:$AE$465,9,FALSE))),0,IF(AI683="",0,AR683*VLOOKUP(AI683,Resource!$B$2:$AE$465,9,FALSE)))</f>
        <v/>
      </c>
      <c r="AT683" s="620" t="n"/>
      <c r="AU683" s="286" t="n"/>
      <c r="AV683" s="620">
        <f>Z683</f>
        <v/>
      </c>
      <c r="AW683" s="72" t="n"/>
      <c r="BA683" s="620" t="n"/>
      <c r="BC683" s="620">
        <f>AO683+AS683</f>
        <v/>
      </c>
      <c r="BD683" s="620">
        <f>BH683-BC683</f>
        <v/>
      </c>
      <c r="BE683" s="479">
        <f>IF(AV683=0,"        --",BD683/BH683)</f>
        <v/>
      </c>
      <c r="BF683" s="620" t="n"/>
      <c r="BG683" s="620" t="n"/>
      <c r="BH683" s="620">
        <f>Z683+BA683+BF683</f>
        <v/>
      </c>
    </row>
    <row r="684" customFormat="1" s="34">
      <c r="A684" s="618" t="n"/>
      <c r="B684" s="619" t="n"/>
      <c r="J684" s="619" t="n"/>
      <c r="U684" s="620" t="n"/>
      <c r="X684" s="620" t="n"/>
      <c r="Y684" s="620" t="n"/>
      <c r="Z684" s="620" t="n"/>
      <c r="AA684" s="34">
        <f>T684*0.2+N684*0+O684*0.3+P684*0.5+Q684*0.6+R684*1+S684*1</f>
        <v/>
      </c>
      <c r="AB684" s="34">
        <f>T684*0.2+N684*0.2+O684*0.3+P684*0.5+Q684*0.6+R684*1+S684*1</f>
        <v/>
      </c>
      <c r="AD684" s="34">
        <f>IF($AC684&gt;0,IF(VLOOKUP($AC684,Resource!$B$2:$AE$460,6,FALSE)&gt;0,VLOOKUP($AC684,Resource!$B$2:$AE$460,6,FALSE),"--INPUT--"),"")</f>
        <v/>
      </c>
      <c r="AE684" s="34">
        <f>IF($AC684&gt;0,IF(VLOOKUP($AC684,Resource!$B$2:$AE$460,25,FALSE)&gt;0,VLOOKUP($AC684,Resource!$B$2:$AE$460,25,FALSE),"--INPUT--"),"")</f>
        <v/>
      </c>
      <c r="AG684" s="619" t="n"/>
      <c r="AH684" s="619" t="n"/>
      <c r="AJ684" s="34">
        <f>IF($AI684&gt;0,IF(VLOOKUP($AI684,Resource!$B$2:$AE$460,6,FALSE)&gt;0,VLOOKUP($AI684,Resource!$B$2:$AE$460,6,FALSE),"--INPUT--"),"")</f>
        <v/>
      </c>
      <c r="AK684" s="34">
        <f>IF($AI684&gt;0,IF(VLOOKUP($AI684,Resource!$B$2:$AE$460,25,FALSE)&gt;0,VLOOKUP($AI684,Resource!$B$2:$AE$460,25,FALSE),"--INPUT--"),"")</f>
        <v/>
      </c>
      <c r="AL684" s="619" t="n"/>
      <c r="AM684" s="619" t="n"/>
      <c r="AN684" s="34">
        <f>AA684</f>
        <v/>
      </c>
      <c r="AO684" s="621">
        <f>IF(ISNA(IF(AC684="",0,AN684*VLOOKUP(AC684,Resource!$B$2:$AE$465,8,FALSE))),0,IF(AC684="",0,AN684*VLOOKUP(AC684,Resource!$B$2:$AE$465,8,FALSE)))</f>
        <v/>
      </c>
      <c r="AP684" s="620" t="n"/>
      <c r="AQ684" s="286" t="n"/>
      <c r="AR684" s="34">
        <f>AB684</f>
        <v/>
      </c>
      <c r="AS684" s="621">
        <f>IF(ISNA(IF(AI684="",0,AR684*VLOOKUP(AI684,Resource!$B$2:$AE$465,9,FALSE))),0,IF(AI684="",0,AR684*VLOOKUP(AI684,Resource!$B$2:$AE$465,9,FALSE)))</f>
        <v/>
      </c>
      <c r="AT684" s="620" t="n"/>
      <c r="AU684" s="286" t="n"/>
      <c r="AV684" s="620">
        <f>Z684</f>
        <v/>
      </c>
      <c r="AW684" s="72" t="n"/>
      <c r="BA684" s="620" t="n"/>
      <c r="BC684" s="620">
        <f>AO684+AS684</f>
        <v/>
      </c>
      <c r="BD684" s="620">
        <f>BH684-BC684</f>
        <v/>
      </c>
      <c r="BE684" s="479">
        <f>IF(AV684=0,"        --",BD684/BH684)</f>
        <v/>
      </c>
      <c r="BF684" s="620" t="n"/>
      <c r="BG684" s="620" t="n"/>
      <c r="BH684" s="620">
        <f>Z684+BA684+BF684</f>
        <v/>
      </c>
    </row>
    <row r="685" customFormat="1" s="34">
      <c r="A685" s="618" t="n"/>
      <c r="B685" s="619" t="n"/>
      <c r="J685" s="619" t="n"/>
      <c r="U685" s="620" t="n"/>
      <c r="X685" s="620" t="n"/>
      <c r="Y685" s="620" t="n"/>
      <c r="Z685" s="620" t="n"/>
      <c r="AA685" s="34">
        <f>T685*0.2+N685*0+O685*0.3+P685*0.5+Q685*0.6+R685*1+S685*1</f>
        <v/>
      </c>
      <c r="AB685" s="34">
        <f>T685*0.2+N685*0.2+O685*0.3+P685*0.5+Q685*0.6+R685*1+S685*1</f>
        <v/>
      </c>
      <c r="AD685" s="34">
        <f>IF($AC685&gt;0,IF(VLOOKUP($AC685,Resource!$B$2:$AE$460,6,FALSE)&gt;0,VLOOKUP($AC685,Resource!$B$2:$AE$460,6,FALSE),"--INPUT--"),"")</f>
        <v/>
      </c>
      <c r="AE685" s="34">
        <f>IF($AC685&gt;0,IF(VLOOKUP($AC685,Resource!$B$2:$AE$460,25,FALSE)&gt;0,VLOOKUP($AC685,Resource!$B$2:$AE$460,25,FALSE),"--INPUT--"),"")</f>
        <v/>
      </c>
      <c r="AG685" s="619" t="n"/>
      <c r="AH685" s="619" t="n"/>
      <c r="AJ685" s="34">
        <f>IF($AI685&gt;0,IF(VLOOKUP($AI685,Resource!$B$2:$AE$460,6,FALSE)&gt;0,VLOOKUP($AI685,Resource!$B$2:$AE$460,6,FALSE),"--INPUT--"),"")</f>
        <v/>
      </c>
      <c r="AK685" s="34">
        <f>IF($AI685&gt;0,IF(VLOOKUP($AI685,Resource!$B$2:$AE$460,25,FALSE)&gt;0,VLOOKUP($AI685,Resource!$B$2:$AE$460,25,FALSE),"--INPUT--"),"")</f>
        <v/>
      </c>
      <c r="AL685" s="619" t="n"/>
      <c r="AM685" s="619" t="n"/>
      <c r="AN685" s="34">
        <f>AA685</f>
        <v/>
      </c>
      <c r="AO685" s="621">
        <f>IF(ISNA(IF(AC685="",0,AN685*VLOOKUP(AC685,Resource!$B$2:$AE$465,8,FALSE))),0,IF(AC685="",0,AN685*VLOOKUP(AC685,Resource!$B$2:$AE$465,8,FALSE)))</f>
        <v/>
      </c>
      <c r="AP685" s="620" t="n"/>
      <c r="AQ685" s="286" t="n"/>
      <c r="AR685" s="34">
        <f>AB685</f>
        <v/>
      </c>
      <c r="AS685" s="621">
        <f>IF(ISNA(IF(AI685="",0,AR685*VLOOKUP(AI685,Resource!$B$2:$AE$465,9,FALSE))),0,IF(AI685="",0,AR685*VLOOKUP(AI685,Resource!$B$2:$AE$465,9,FALSE)))</f>
        <v/>
      </c>
      <c r="AT685" s="620" t="n"/>
      <c r="AU685" s="286" t="n"/>
      <c r="AV685" s="620">
        <f>Z685</f>
        <v/>
      </c>
      <c r="AW685" s="72" t="n"/>
      <c r="BA685" s="620" t="n"/>
      <c r="BC685" s="620">
        <f>AO685+AS685</f>
        <v/>
      </c>
      <c r="BD685" s="620">
        <f>BH685-BC685</f>
        <v/>
      </c>
      <c r="BE685" s="479">
        <f>IF(AV685=0,"        --",BD685/BH685)</f>
        <v/>
      </c>
      <c r="BF685" s="620" t="n"/>
      <c r="BG685" s="620" t="n"/>
      <c r="BH685" s="620">
        <f>Z685+BA685+BF685</f>
        <v/>
      </c>
    </row>
    <row r="686" customFormat="1" s="34">
      <c r="A686" s="618" t="n"/>
      <c r="B686" s="619" t="n"/>
      <c r="J686" s="619" t="n"/>
      <c r="U686" s="620" t="n"/>
      <c r="X686" s="620" t="n"/>
      <c r="Y686" s="620" t="n"/>
      <c r="Z686" s="620" t="n"/>
      <c r="AA686" s="34">
        <f>T686*0.2+N686*0+O686*0.3+P686*0.5+Q686*0.6+R686*1+S686*1</f>
        <v/>
      </c>
      <c r="AB686" s="34">
        <f>T686*0.2+N686*0.2+O686*0.3+P686*0.5+Q686*0.6+R686*1+S686*1</f>
        <v/>
      </c>
      <c r="AD686" s="34">
        <f>IF($AC686&gt;0,IF(VLOOKUP($AC686,Resource!$B$2:$AE$460,6,FALSE)&gt;0,VLOOKUP($AC686,Resource!$B$2:$AE$460,6,FALSE),"--INPUT--"),"")</f>
        <v/>
      </c>
      <c r="AE686" s="34">
        <f>IF($AC686&gt;0,IF(VLOOKUP($AC686,Resource!$B$2:$AE$460,25,FALSE)&gt;0,VLOOKUP($AC686,Resource!$B$2:$AE$460,25,FALSE),"--INPUT--"),"")</f>
        <v/>
      </c>
      <c r="AG686" s="619" t="n"/>
      <c r="AH686" s="619" t="n"/>
      <c r="AJ686" s="34">
        <f>IF($AI686&gt;0,IF(VLOOKUP($AI686,Resource!$B$2:$AE$460,6,FALSE)&gt;0,VLOOKUP($AI686,Resource!$B$2:$AE$460,6,FALSE),"--INPUT--"),"")</f>
        <v/>
      </c>
      <c r="AK686" s="34">
        <f>IF($AI686&gt;0,IF(VLOOKUP($AI686,Resource!$B$2:$AE$460,25,FALSE)&gt;0,VLOOKUP($AI686,Resource!$B$2:$AE$460,25,FALSE),"--INPUT--"),"")</f>
        <v/>
      </c>
      <c r="AL686" s="619" t="n"/>
      <c r="AM686" s="619" t="n"/>
      <c r="AN686" s="34">
        <f>AA686</f>
        <v/>
      </c>
      <c r="AO686" s="621">
        <f>IF(ISNA(IF(AC686="",0,AN686*VLOOKUP(AC686,Resource!$B$2:$AE$465,8,FALSE))),0,IF(AC686="",0,AN686*VLOOKUP(AC686,Resource!$B$2:$AE$465,8,FALSE)))</f>
        <v/>
      </c>
      <c r="AP686" s="620" t="n"/>
      <c r="AQ686" s="286" t="n"/>
      <c r="AR686" s="34">
        <f>AB686</f>
        <v/>
      </c>
      <c r="AS686" s="621">
        <f>IF(ISNA(IF(AI686="",0,AR686*VLOOKUP(AI686,Resource!$B$2:$AE$465,9,FALSE))),0,IF(AI686="",0,AR686*VLOOKUP(AI686,Resource!$B$2:$AE$465,9,FALSE)))</f>
        <v/>
      </c>
      <c r="AT686" s="620" t="n"/>
      <c r="AU686" s="286" t="n"/>
      <c r="AV686" s="620">
        <f>Z686</f>
        <v/>
      </c>
      <c r="AW686" s="72" t="n"/>
      <c r="BA686" s="620" t="n"/>
      <c r="BC686" s="620">
        <f>AO686+AS686</f>
        <v/>
      </c>
      <c r="BD686" s="620">
        <f>BH686-BC686</f>
        <v/>
      </c>
      <c r="BE686" s="479">
        <f>IF(AV686=0,"        --",BD686/BH686)</f>
        <v/>
      </c>
      <c r="BF686" s="620" t="n"/>
      <c r="BG686" s="620" t="n"/>
      <c r="BH686" s="620">
        <f>Z686+BA686+BF686</f>
        <v/>
      </c>
    </row>
    <row r="687" customFormat="1" s="34">
      <c r="A687" s="618" t="n"/>
      <c r="B687" s="619" t="n"/>
      <c r="J687" s="619" t="n"/>
      <c r="U687" s="620" t="n"/>
      <c r="X687" s="620" t="n"/>
      <c r="Y687" s="620" t="n"/>
      <c r="Z687" s="620" t="n"/>
      <c r="AA687" s="34">
        <f>T687*0.2+N687*0+O687*0.3+P687*0.5+Q687*0.6+R687*1+S687*1</f>
        <v/>
      </c>
      <c r="AB687" s="34">
        <f>T687*0.2+N687*0.2+O687*0.3+P687*0.5+Q687*0.6+R687*1+S687*1</f>
        <v/>
      </c>
      <c r="AD687" s="34">
        <f>IF($AC687&gt;0,IF(VLOOKUP($AC687,Resource!$B$2:$AE$460,6,FALSE)&gt;0,VLOOKUP($AC687,Resource!$B$2:$AE$460,6,FALSE),"--INPUT--"),"")</f>
        <v/>
      </c>
      <c r="AE687" s="34">
        <f>IF($AC687&gt;0,IF(VLOOKUP($AC687,Resource!$B$2:$AE$460,25,FALSE)&gt;0,VLOOKUP($AC687,Resource!$B$2:$AE$460,25,FALSE),"--INPUT--"),"")</f>
        <v/>
      </c>
      <c r="AG687" s="619" t="n"/>
      <c r="AH687" s="619" t="n"/>
      <c r="AJ687" s="34">
        <f>IF($AI687&gt;0,IF(VLOOKUP($AI687,Resource!$B$2:$AE$460,6,FALSE)&gt;0,VLOOKUP($AI687,Resource!$B$2:$AE$460,6,FALSE),"--INPUT--"),"")</f>
        <v/>
      </c>
      <c r="AK687" s="34">
        <f>IF($AI687&gt;0,IF(VLOOKUP($AI687,Resource!$B$2:$AE$460,25,FALSE)&gt;0,VLOOKUP($AI687,Resource!$B$2:$AE$460,25,FALSE),"--INPUT--"),"")</f>
        <v/>
      </c>
      <c r="AL687" s="619" t="n"/>
      <c r="AM687" s="619" t="n"/>
      <c r="AN687" s="34">
        <f>AA687</f>
        <v/>
      </c>
      <c r="AO687" s="621">
        <f>IF(ISNA(IF(AC687="",0,AN687*VLOOKUP(AC687,Resource!$B$2:$AE$465,8,FALSE))),0,IF(AC687="",0,AN687*VLOOKUP(AC687,Resource!$B$2:$AE$465,8,FALSE)))</f>
        <v/>
      </c>
      <c r="AP687" s="620" t="n"/>
      <c r="AQ687" s="286" t="n"/>
      <c r="AR687" s="34">
        <f>AB687</f>
        <v/>
      </c>
      <c r="AS687" s="621">
        <f>IF(ISNA(IF(AI687="",0,AR687*VLOOKUP(AI687,Resource!$B$2:$AE$465,9,FALSE))),0,IF(AI687="",0,AR687*VLOOKUP(AI687,Resource!$B$2:$AE$465,9,FALSE)))</f>
        <v/>
      </c>
      <c r="AT687" s="620" t="n"/>
      <c r="AU687" s="286" t="n"/>
      <c r="AV687" s="620">
        <f>Z687</f>
        <v/>
      </c>
      <c r="AW687" s="72" t="n"/>
      <c r="BA687" s="620" t="n"/>
      <c r="BC687" s="620">
        <f>AO687+AS687</f>
        <v/>
      </c>
      <c r="BD687" s="620">
        <f>BH687-BC687</f>
        <v/>
      </c>
      <c r="BE687" s="479">
        <f>IF(AV687=0,"        --",BD687/BH687)</f>
        <v/>
      </c>
      <c r="BF687" s="620" t="n"/>
      <c r="BG687" s="620" t="n"/>
      <c r="BH687" s="620">
        <f>Z687+BA687+BF687</f>
        <v/>
      </c>
    </row>
    <row r="688" customFormat="1" s="34">
      <c r="A688" s="618" t="n"/>
      <c r="B688" s="619" t="n"/>
      <c r="J688" s="619" t="n"/>
      <c r="U688" s="620" t="n"/>
      <c r="X688" s="620" t="n"/>
      <c r="Y688" s="620" t="n"/>
      <c r="Z688" s="620" t="n"/>
      <c r="AA688" s="34">
        <f>T688*0.2+N688*0+O688*0.3+P688*0.5+Q688*0.6+R688*1+S688*1</f>
        <v/>
      </c>
      <c r="AB688" s="34">
        <f>T688*0.2+N688*0.2+O688*0.3+P688*0.5+Q688*0.6+R688*1+S688*1</f>
        <v/>
      </c>
      <c r="AD688" s="34">
        <f>IF($AC688&gt;0,IF(VLOOKUP($AC688,Resource!$B$2:$AE$460,6,FALSE)&gt;0,VLOOKUP($AC688,Resource!$B$2:$AE$460,6,FALSE),"--INPUT--"),"")</f>
        <v/>
      </c>
      <c r="AE688" s="34">
        <f>IF($AC688&gt;0,IF(VLOOKUP($AC688,Resource!$B$2:$AE$460,25,FALSE)&gt;0,VLOOKUP($AC688,Resource!$B$2:$AE$460,25,FALSE),"--INPUT--"),"")</f>
        <v/>
      </c>
      <c r="AG688" s="619" t="n"/>
      <c r="AH688" s="619" t="n"/>
      <c r="AJ688" s="34">
        <f>IF($AI688&gt;0,IF(VLOOKUP($AI688,Resource!$B$2:$AE$460,6,FALSE)&gt;0,VLOOKUP($AI688,Resource!$B$2:$AE$460,6,FALSE),"--INPUT--"),"")</f>
        <v/>
      </c>
      <c r="AK688" s="34">
        <f>IF($AI688&gt;0,IF(VLOOKUP($AI688,Resource!$B$2:$AE$460,25,FALSE)&gt;0,VLOOKUP($AI688,Resource!$B$2:$AE$460,25,FALSE),"--INPUT--"),"")</f>
        <v/>
      </c>
      <c r="AL688" s="619" t="n"/>
      <c r="AM688" s="619" t="n"/>
      <c r="AN688" s="34">
        <f>AA688</f>
        <v/>
      </c>
      <c r="AO688" s="621">
        <f>IF(ISNA(IF(AC688="",0,AN688*VLOOKUP(AC688,Resource!$B$2:$AE$465,8,FALSE))),0,IF(AC688="",0,AN688*VLOOKUP(AC688,Resource!$B$2:$AE$465,8,FALSE)))</f>
        <v/>
      </c>
      <c r="AP688" s="620" t="n"/>
      <c r="AQ688" s="286" t="n"/>
      <c r="AR688" s="34">
        <f>AB688</f>
        <v/>
      </c>
      <c r="AS688" s="621">
        <f>IF(ISNA(IF(AI688="",0,AR688*VLOOKUP(AI688,Resource!$B$2:$AE$465,9,FALSE))),0,IF(AI688="",0,AR688*VLOOKUP(AI688,Resource!$B$2:$AE$465,9,FALSE)))</f>
        <v/>
      </c>
      <c r="AT688" s="620" t="n"/>
      <c r="AU688" s="286" t="n"/>
      <c r="AV688" s="620">
        <f>Z688</f>
        <v/>
      </c>
      <c r="AW688" s="72" t="n"/>
      <c r="BA688" s="620" t="n"/>
      <c r="BC688" s="620">
        <f>AO688+AS688</f>
        <v/>
      </c>
      <c r="BD688" s="620">
        <f>BH688-BC688</f>
        <v/>
      </c>
      <c r="BE688" s="479">
        <f>IF(AV688=0,"        --",BD688/BH688)</f>
        <v/>
      </c>
      <c r="BF688" s="620" t="n"/>
      <c r="BG688" s="620" t="n"/>
      <c r="BH688" s="620">
        <f>Z688+BA688+BF688</f>
        <v/>
      </c>
    </row>
    <row r="689" customFormat="1" s="34">
      <c r="A689" s="618" t="n"/>
      <c r="B689" s="619" t="n"/>
      <c r="J689" s="619" t="n"/>
      <c r="U689" s="620" t="n"/>
      <c r="X689" s="620" t="n"/>
      <c r="Y689" s="620" t="n"/>
      <c r="Z689" s="620" t="n"/>
      <c r="AA689" s="34">
        <f>T689*0.2+N689*0+O689*0.3+P689*0.5+Q689*0.6+R689*1+S689*1</f>
        <v/>
      </c>
      <c r="AB689" s="34">
        <f>T689*0.2+N689*0.2+O689*0.3+P689*0.5+Q689*0.6+R689*1+S689*1</f>
        <v/>
      </c>
      <c r="AD689" s="34">
        <f>IF($AC689&gt;0,IF(VLOOKUP($AC689,Resource!$B$2:$AE$460,6,FALSE)&gt;0,VLOOKUP($AC689,Resource!$B$2:$AE$460,6,FALSE),"--INPUT--"),"")</f>
        <v/>
      </c>
      <c r="AE689" s="34">
        <f>IF($AC689&gt;0,IF(VLOOKUP($AC689,Resource!$B$2:$AE$460,25,FALSE)&gt;0,VLOOKUP($AC689,Resource!$B$2:$AE$460,25,FALSE),"--INPUT--"),"")</f>
        <v/>
      </c>
      <c r="AG689" s="619" t="n"/>
      <c r="AH689" s="619" t="n"/>
      <c r="AJ689" s="34">
        <f>IF($AI689&gt;0,IF(VLOOKUP($AI689,Resource!$B$2:$AE$460,6,FALSE)&gt;0,VLOOKUP($AI689,Resource!$B$2:$AE$460,6,FALSE),"--INPUT--"),"")</f>
        <v/>
      </c>
      <c r="AK689" s="34">
        <f>IF($AI689&gt;0,IF(VLOOKUP($AI689,Resource!$B$2:$AE$460,25,FALSE)&gt;0,VLOOKUP($AI689,Resource!$B$2:$AE$460,25,FALSE),"--INPUT--"),"")</f>
        <v/>
      </c>
      <c r="AL689" s="619" t="n"/>
      <c r="AM689" s="619" t="n"/>
      <c r="AN689" s="34">
        <f>AA689</f>
        <v/>
      </c>
      <c r="AO689" s="621">
        <f>IF(ISNA(IF(AC689="",0,AN689*VLOOKUP(AC689,Resource!$B$2:$AE$465,8,FALSE))),0,IF(AC689="",0,AN689*VLOOKUP(AC689,Resource!$B$2:$AE$465,8,FALSE)))</f>
        <v/>
      </c>
      <c r="AP689" s="620" t="n"/>
      <c r="AQ689" s="286" t="n"/>
      <c r="AR689" s="34">
        <f>AB689</f>
        <v/>
      </c>
      <c r="AS689" s="621">
        <f>IF(ISNA(IF(AI689="",0,AR689*VLOOKUP(AI689,Resource!$B$2:$AE$465,9,FALSE))),0,IF(AI689="",0,AR689*VLOOKUP(AI689,Resource!$B$2:$AE$465,9,FALSE)))</f>
        <v/>
      </c>
      <c r="AT689" s="620" t="n"/>
      <c r="AU689" s="286" t="n"/>
      <c r="AV689" s="620">
        <f>Z689</f>
        <v/>
      </c>
      <c r="AW689" s="72" t="n"/>
      <c r="BA689" s="620" t="n"/>
      <c r="BC689" s="620">
        <f>AO689+AS689</f>
        <v/>
      </c>
      <c r="BD689" s="620">
        <f>BH689-BC689</f>
        <v/>
      </c>
      <c r="BE689" s="479">
        <f>IF(AV689=0,"        --",BD689/BH689)</f>
        <v/>
      </c>
      <c r="BF689" s="620" t="n"/>
      <c r="BG689" s="620" t="n"/>
      <c r="BH689" s="620">
        <f>Z689+BA689+BF689</f>
        <v/>
      </c>
    </row>
    <row r="690" customFormat="1" s="34">
      <c r="A690" s="618" t="n"/>
      <c r="B690" s="619" t="n"/>
      <c r="J690" s="619" t="n"/>
      <c r="U690" s="620" t="n"/>
      <c r="X690" s="620" t="n"/>
      <c r="Y690" s="620" t="n"/>
      <c r="Z690" s="620" t="n"/>
      <c r="AA690" s="34">
        <f>T690*0.2+N690*0+O690*0.3+P690*0.5+Q690*0.6+R690*1+S690*1</f>
        <v/>
      </c>
      <c r="AB690" s="34">
        <f>T690*0.2+N690*0.2+O690*0.3+P690*0.5+Q690*0.6+R690*1+S690*1</f>
        <v/>
      </c>
      <c r="AD690" s="34">
        <f>IF($AC690&gt;0,IF(VLOOKUP($AC690,Resource!$B$2:$AE$460,6,FALSE)&gt;0,VLOOKUP($AC690,Resource!$B$2:$AE$460,6,FALSE),"--INPUT--"),"")</f>
        <v/>
      </c>
      <c r="AE690" s="34">
        <f>IF($AC690&gt;0,IF(VLOOKUP($AC690,Resource!$B$2:$AE$460,25,FALSE)&gt;0,VLOOKUP($AC690,Resource!$B$2:$AE$460,25,FALSE),"--INPUT--"),"")</f>
        <v/>
      </c>
      <c r="AG690" s="619" t="n"/>
      <c r="AH690" s="619" t="n"/>
      <c r="AJ690" s="34">
        <f>IF($AI690&gt;0,IF(VLOOKUP($AI690,Resource!$B$2:$AE$460,6,FALSE)&gt;0,VLOOKUP($AI690,Resource!$B$2:$AE$460,6,FALSE),"--INPUT--"),"")</f>
        <v/>
      </c>
      <c r="AK690" s="34">
        <f>IF($AI690&gt;0,IF(VLOOKUP($AI690,Resource!$B$2:$AE$460,25,FALSE)&gt;0,VLOOKUP($AI690,Resource!$B$2:$AE$460,25,FALSE),"--INPUT--"),"")</f>
        <v/>
      </c>
      <c r="AL690" s="619" t="n"/>
      <c r="AM690" s="619" t="n"/>
      <c r="AN690" s="34">
        <f>AA690</f>
        <v/>
      </c>
      <c r="AO690" s="621">
        <f>IF(ISNA(IF(AC690="",0,AN690*VLOOKUP(AC690,Resource!$B$2:$AE$465,8,FALSE))),0,IF(AC690="",0,AN690*VLOOKUP(AC690,Resource!$B$2:$AE$465,8,FALSE)))</f>
        <v/>
      </c>
      <c r="AP690" s="620" t="n"/>
      <c r="AQ690" s="286" t="n"/>
      <c r="AR690" s="34">
        <f>AB690</f>
        <v/>
      </c>
      <c r="AS690" s="621">
        <f>IF(ISNA(IF(AI690="",0,AR690*VLOOKUP(AI690,Resource!$B$2:$AE$465,9,FALSE))),0,IF(AI690="",0,AR690*VLOOKUP(AI690,Resource!$B$2:$AE$465,9,FALSE)))</f>
        <v/>
      </c>
      <c r="AT690" s="620" t="n"/>
      <c r="AU690" s="286" t="n"/>
      <c r="AV690" s="620">
        <f>Z690</f>
        <v/>
      </c>
      <c r="AW690" s="72" t="n"/>
      <c r="BA690" s="620" t="n"/>
      <c r="BC690" s="620">
        <f>AO690+AS690</f>
        <v/>
      </c>
      <c r="BD690" s="620">
        <f>BH690-BC690</f>
        <v/>
      </c>
      <c r="BE690" s="479">
        <f>IF(AV690=0,"        --",BD690/BH690)</f>
        <v/>
      </c>
      <c r="BF690" s="620" t="n"/>
      <c r="BG690" s="620" t="n"/>
      <c r="BH690" s="620">
        <f>Z690+BA690+BF690</f>
        <v/>
      </c>
    </row>
    <row r="691" customFormat="1" s="34">
      <c r="A691" s="618" t="n"/>
      <c r="B691" s="619" t="n"/>
      <c r="J691" s="619" t="n"/>
      <c r="U691" s="620" t="n"/>
      <c r="X691" s="620" t="n"/>
      <c r="Y691" s="620" t="n"/>
      <c r="Z691" s="620" t="n"/>
      <c r="AA691" s="34">
        <f>T691*0.2+N691*0+O691*0.3+P691*0.5+Q691*0.6+R691*1+S691*1</f>
        <v/>
      </c>
      <c r="AB691" s="34">
        <f>T691*0.2+N691*0.2+O691*0.3+P691*0.5+Q691*0.6+R691*1+S691*1</f>
        <v/>
      </c>
      <c r="AD691" s="34">
        <f>IF($AC691&gt;0,IF(VLOOKUP($AC691,Resource!$B$2:$AE$460,6,FALSE)&gt;0,VLOOKUP($AC691,Resource!$B$2:$AE$460,6,FALSE),"--INPUT--"),"")</f>
        <v/>
      </c>
      <c r="AE691" s="34">
        <f>IF($AC691&gt;0,IF(VLOOKUP($AC691,Resource!$B$2:$AE$460,25,FALSE)&gt;0,VLOOKUP($AC691,Resource!$B$2:$AE$460,25,FALSE),"--INPUT--"),"")</f>
        <v/>
      </c>
      <c r="AG691" s="619" t="n"/>
      <c r="AH691" s="619" t="n"/>
      <c r="AJ691" s="34">
        <f>IF($AI691&gt;0,IF(VLOOKUP($AI691,Resource!$B$2:$AE$460,6,FALSE)&gt;0,VLOOKUP($AI691,Resource!$B$2:$AE$460,6,FALSE),"--INPUT--"),"")</f>
        <v/>
      </c>
      <c r="AK691" s="34">
        <f>IF($AI691&gt;0,IF(VLOOKUP($AI691,Resource!$B$2:$AE$460,25,FALSE)&gt;0,VLOOKUP($AI691,Resource!$B$2:$AE$460,25,FALSE),"--INPUT--"),"")</f>
        <v/>
      </c>
      <c r="AL691" s="619" t="n"/>
      <c r="AM691" s="619" t="n"/>
      <c r="AN691" s="34">
        <f>AA691</f>
        <v/>
      </c>
      <c r="AO691" s="621">
        <f>IF(ISNA(IF(AC691="",0,AN691*VLOOKUP(AC691,Resource!$B$2:$AE$465,8,FALSE))),0,IF(AC691="",0,AN691*VLOOKUP(AC691,Resource!$B$2:$AE$465,8,FALSE)))</f>
        <v/>
      </c>
      <c r="AP691" s="620" t="n"/>
      <c r="AQ691" s="286" t="n"/>
      <c r="AR691" s="34">
        <f>AB691</f>
        <v/>
      </c>
      <c r="AS691" s="621">
        <f>IF(ISNA(IF(AI691="",0,AR691*VLOOKUP(AI691,Resource!$B$2:$AE$465,9,FALSE))),0,IF(AI691="",0,AR691*VLOOKUP(AI691,Resource!$B$2:$AE$465,9,FALSE)))</f>
        <v/>
      </c>
      <c r="AT691" s="620" t="n"/>
      <c r="AU691" s="286" t="n"/>
      <c r="AV691" s="620">
        <f>Z691</f>
        <v/>
      </c>
      <c r="AW691" s="72" t="n"/>
      <c r="BA691" s="620" t="n"/>
      <c r="BC691" s="620">
        <f>AO691+AS691</f>
        <v/>
      </c>
      <c r="BD691" s="620">
        <f>BH691-BC691</f>
        <v/>
      </c>
      <c r="BE691" s="479">
        <f>IF(AV691=0,"        --",BD691/BH691)</f>
        <v/>
      </c>
      <c r="BF691" s="620" t="n"/>
      <c r="BG691" s="620" t="n"/>
      <c r="BH691" s="620">
        <f>Z691+BA691+BF691</f>
        <v/>
      </c>
    </row>
    <row r="692" customFormat="1" s="34">
      <c r="A692" s="618" t="n"/>
      <c r="B692" s="619" t="n"/>
      <c r="J692" s="619" t="n"/>
      <c r="U692" s="620" t="n"/>
      <c r="X692" s="620" t="n"/>
      <c r="Y692" s="620" t="n"/>
      <c r="Z692" s="620" t="n"/>
      <c r="AA692" s="34">
        <f>T692*0.2+N692*0+O692*0.3+P692*0.5+Q692*0.6+R692*1+S692*1</f>
        <v/>
      </c>
      <c r="AB692" s="34">
        <f>T692*0.2+N692*0.2+O692*0.3+P692*0.5+Q692*0.6+R692*1+S692*1</f>
        <v/>
      </c>
      <c r="AD692" s="34">
        <f>IF($AC692&gt;0,IF(VLOOKUP($AC692,Resource!$B$2:$AE$460,6,FALSE)&gt;0,VLOOKUP($AC692,Resource!$B$2:$AE$460,6,FALSE),"--INPUT--"),"")</f>
        <v/>
      </c>
      <c r="AE692" s="34">
        <f>IF($AC692&gt;0,IF(VLOOKUP($AC692,Resource!$B$2:$AE$460,25,FALSE)&gt;0,VLOOKUP($AC692,Resource!$B$2:$AE$460,25,FALSE),"--INPUT--"),"")</f>
        <v/>
      </c>
      <c r="AG692" s="619" t="n"/>
      <c r="AH692" s="619" t="n"/>
      <c r="AJ692" s="34">
        <f>IF($AI692&gt;0,IF(VLOOKUP($AI692,Resource!$B$2:$AE$460,6,FALSE)&gt;0,VLOOKUP($AI692,Resource!$B$2:$AE$460,6,FALSE),"--INPUT--"),"")</f>
        <v/>
      </c>
      <c r="AK692" s="34">
        <f>IF($AI692&gt;0,IF(VLOOKUP($AI692,Resource!$B$2:$AE$460,25,FALSE)&gt;0,VLOOKUP($AI692,Resource!$B$2:$AE$460,25,FALSE),"--INPUT--"),"")</f>
        <v/>
      </c>
      <c r="AL692" s="619" t="n"/>
      <c r="AM692" s="619" t="n"/>
      <c r="AN692" s="34">
        <f>AA692</f>
        <v/>
      </c>
      <c r="AO692" s="621">
        <f>IF(ISNA(IF(AC692="",0,AN692*VLOOKUP(AC692,Resource!$B$2:$AE$465,8,FALSE))),0,IF(AC692="",0,AN692*VLOOKUP(AC692,Resource!$B$2:$AE$465,8,FALSE)))</f>
        <v/>
      </c>
      <c r="AP692" s="620" t="n"/>
      <c r="AQ692" s="286" t="n"/>
      <c r="AR692" s="34">
        <f>AB692</f>
        <v/>
      </c>
      <c r="AS692" s="621">
        <f>IF(ISNA(IF(AI692="",0,AR692*VLOOKUP(AI692,Resource!$B$2:$AE$465,9,FALSE))),0,IF(AI692="",0,AR692*VLOOKUP(AI692,Resource!$B$2:$AE$465,9,FALSE)))</f>
        <v/>
      </c>
      <c r="AT692" s="620" t="n"/>
      <c r="AU692" s="286" t="n"/>
      <c r="AV692" s="620">
        <f>Z692</f>
        <v/>
      </c>
      <c r="AW692" s="72" t="n"/>
      <c r="BA692" s="620" t="n"/>
      <c r="BC692" s="620">
        <f>AO692+AS692</f>
        <v/>
      </c>
      <c r="BD692" s="620">
        <f>BH692-BC692</f>
        <v/>
      </c>
      <c r="BE692" s="479">
        <f>IF(AV692=0,"        --",BD692/BH692)</f>
        <v/>
      </c>
      <c r="BF692" s="620" t="n"/>
      <c r="BG692" s="620" t="n"/>
      <c r="BH692" s="620">
        <f>Z692+BA692+BF692</f>
        <v/>
      </c>
    </row>
    <row r="693" customFormat="1" s="34">
      <c r="A693" s="618" t="n"/>
      <c r="B693" s="619" t="n"/>
      <c r="J693" s="619" t="n"/>
      <c r="U693" s="620" t="n"/>
      <c r="X693" s="620" t="n"/>
      <c r="Y693" s="620" t="n"/>
      <c r="Z693" s="620" t="n"/>
      <c r="AA693" s="34">
        <f>T693*0.2+N693*0+O693*0.3+P693*0.5+Q693*0.6+R693*1+S693*1</f>
        <v/>
      </c>
      <c r="AB693" s="34">
        <f>T693*0.2+N693*0.2+O693*0.3+P693*0.5+Q693*0.6+R693*1+S693*1</f>
        <v/>
      </c>
      <c r="AD693" s="34">
        <f>IF($AC693&gt;0,IF(VLOOKUP($AC693,Resource!$B$2:$AE$460,6,FALSE)&gt;0,VLOOKUP($AC693,Resource!$B$2:$AE$460,6,FALSE),"--INPUT--"),"")</f>
        <v/>
      </c>
      <c r="AE693" s="34">
        <f>IF($AC693&gt;0,IF(VLOOKUP($AC693,Resource!$B$2:$AE$460,25,FALSE)&gt;0,VLOOKUP($AC693,Resource!$B$2:$AE$460,25,FALSE),"--INPUT--"),"")</f>
        <v/>
      </c>
      <c r="AG693" s="619" t="n"/>
      <c r="AH693" s="619" t="n"/>
      <c r="AJ693" s="34">
        <f>IF($AI693&gt;0,IF(VLOOKUP($AI693,Resource!$B$2:$AE$460,6,FALSE)&gt;0,VLOOKUP($AI693,Resource!$B$2:$AE$460,6,FALSE),"--INPUT--"),"")</f>
        <v/>
      </c>
      <c r="AK693" s="34">
        <f>IF($AI693&gt;0,IF(VLOOKUP($AI693,Resource!$B$2:$AE$460,25,FALSE)&gt;0,VLOOKUP($AI693,Resource!$B$2:$AE$460,25,FALSE),"--INPUT--"),"")</f>
        <v/>
      </c>
      <c r="AL693" s="619" t="n"/>
      <c r="AM693" s="619" t="n"/>
      <c r="AN693" s="34">
        <f>AA693</f>
        <v/>
      </c>
      <c r="AO693" s="621">
        <f>IF(ISNA(IF(AC693="",0,AN693*VLOOKUP(AC693,Resource!$B$2:$AE$465,8,FALSE))),0,IF(AC693="",0,AN693*VLOOKUP(AC693,Resource!$B$2:$AE$465,8,FALSE)))</f>
        <v/>
      </c>
      <c r="AP693" s="620" t="n"/>
      <c r="AQ693" s="286" t="n"/>
      <c r="AR693" s="34">
        <f>AB693</f>
        <v/>
      </c>
      <c r="AS693" s="621">
        <f>IF(ISNA(IF(AI693="",0,AR693*VLOOKUP(AI693,Resource!$B$2:$AE$465,9,FALSE))),0,IF(AI693="",0,AR693*VLOOKUP(AI693,Resource!$B$2:$AE$465,9,FALSE)))</f>
        <v/>
      </c>
      <c r="AT693" s="620" t="n"/>
      <c r="AU693" s="286" t="n"/>
      <c r="AV693" s="620">
        <f>Z693</f>
        <v/>
      </c>
      <c r="AW693" s="72" t="n"/>
      <c r="BA693" s="620" t="n"/>
      <c r="BC693" s="620">
        <f>AO693+AS693</f>
        <v/>
      </c>
      <c r="BD693" s="620">
        <f>BH693-BC693</f>
        <v/>
      </c>
      <c r="BE693" s="479">
        <f>IF(AV693=0,"        --",BD693/BH693)</f>
        <v/>
      </c>
      <c r="BF693" s="620" t="n"/>
      <c r="BG693" s="620" t="n"/>
      <c r="BH693" s="620">
        <f>Z693+BA693+BF693</f>
        <v/>
      </c>
    </row>
    <row r="694" customFormat="1" s="34">
      <c r="A694" s="618" t="n"/>
      <c r="B694" s="619" t="n"/>
      <c r="J694" s="619" t="n"/>
      <c r="U694" s="620" t="n"/>
      <c r="X694" s="620" t="n"/>
      <c r="Y694" s="620" t="n"/>
      <c r="Z694" s="620" t="n"/>
      <c r="AA694" s="34">
        <f>T694*0.2+N694*0+O694*0.3+P694*0.5+Q694*0.6+R694*1+S694*1</f>
        <v/>
      </c>
      <c r="AB694" s="34">
        <f>T694*0.2+N694*0.2+O694*0.3+P694*0.5+Q694*0.6+R694*1+S694*1</f>
        <v/>
      </c>
      <c r="AD694" s="34">
        <f>IF($AC694&gt;0,IF(VLOOKUP($AC694,Resource!$B$2:$AE$460,6,FALSE)&gt;0,VLOOKUP($AC694,Resource!$B$2:$AE$460,6,FALSE),"--INPUT--"),"")</f>
        <v/>
      </c>
      <c r="AE694" s="34">
        <f>IF($AC694&gt;0,IF(VLOOKUP($AC694,Resource!$B$2:$AE$460,25,FALSE)&gt;0,VLOOKUP($AC694,Resource!$B$2:$AE$460,25,FALSE),"--INPUT--"),"")</f>
        <v/>
      </c>
      <c r="AG694" s="619" t="n"/>
      <c r="AH694" s="619" t="n"/>
      <c r="AJ694" s="34">
        <f>IF($AI694&gt;0,IF(VLOOKUP($AI694,Resource!$B$2:$AE$460,6,FALSE)&gt;0,VLOOKUP($AI694,Resource!$B$2:$AE$460,6,FALSE),"--INPUT--"),"")</f>
        <v/>
      </c>
      <c r="AK694" s="34">
        <f>IF($AI694&gt;0,IF(VLOOKUP($AI694,Resource!$B$2:$AE$460,25,FALSE)&gt;0,VLOOKUP($AI694,Resource!$B$2:$AE$460,25,FALSE),"--INPUT--"),"")</f>
        <v/>
      </c>
      <c r="AL694" s="619" t="n"/>
      <c r="AM694" s="619" t="n"/>
      <c r="AN694" s="34">
        <f>AA694</f>
        <v/>
      </c>
      <c r="AO694" s="621">
        <f>IF(ISNA(IF(AC694="",0,AN694*VLOOKUP(AC694,Resource!$B$2:$AE$465,8,FALSE))),0,IF(AC694="",0,AN694*VLOOKUP(AC694,Resource!$B$2:$AE$465,8,FALSE)))</f>
        <v/>
      </c>
      <c r="AP694" s="620" t="n"/>
      <c r="AQ694" s="286" t="n"/>
      <c r="AR694" s="34">
        <f>AB694</f>
        <v/>
      </c>
      <c r="AS694" s="621">
        <f>IF(ISNA(IF(AI694="",0,AR694*VLOOKUP(AI694,Resource!$B$2:$AE$465,9,FALSE))),0,IF(AI694="",0,AR694*VLOOKUP(AI694,Resource!$B$2:$AE$465,9,FALSE)))</f>
        <v/>
      </c>
      <c r="AT694" s="620" t="n"/>
      <c r="AU694" s="286" t="n"/>
      <c r="AV694" s="620">
        <f>Z694</f>
        <v/>
      </c>
      <c r="AW694" s="72" t="n"/>
      <c r="BA694" s="620" t="n"/>
      <c r="BC694" s="620">
        <f>AO694+AS694</f>
        <v/>
      </c>
      <c r="BD694" s="620">
        <f>BH694-BC694</f>
        <v/>
      </c>
      <c r="BE694" s="479">
        <f>IF(AV694=0,"        --",BD694/BH694)</f>
        <v/>
      </c>
      <c r="BF694" s="620" t="n"/>
      <c r="BG694" s="620" t="n"/>
      <c r="BH694" s="620">
        <f>Z694+BA694+BF694</f>
        <v/>
      </c>
    </row>
    <row r="695" customFormat="1" s="34">
      <c r="A695" s="618" t="n"/>
      <c r="B695" s="619" t="n"/>
      <c r="J695" s="619" t="n"/>
      <c r="U695" s="620" t="n"/>
      <c r="X695" s="620" t="n"/>
      <c r="Y695" s="620" t="n"/>
      <c r="Z695" s="620" t="n"/>
      <c r="AA695" s="34">
        <f>T695*0.2+N695*0+O695*0.3+P695*0.5+Q695*0.6+R695*1+S695*1</f>
        <v/>
      </c>
      <c r="AB695" s="34">
        <f>T695*0.2+N695*0.2+O695*0.3+P695*0.5+Q695*0.6+R695*1+S695*1</f>
        <v/>
      </c>
      <c r="AD695" s="34">
        <f>IF($AC695&gt;0,IF(VLOOKUP($AC695,Resource!$B$2:$AE$460,6,FALSE)&gt;0,VLOOKUP($AC695,Resource!$B$2:$AE$460,6,FALSE),"--INPUT--"),"")</f>
        <v/>
      </c>
      <c r="AE695" s="34">
        <f>IF($AC695&gt;0,IF(VLOOKUP($AC695,Resource!$B$2:$AE$460,25,FALSE)&gt;0,VLOOKUP($AC695,Resource!$B$2:$AE$460,25,FALSE),"--INPUT--"),"")</f>
        <v/>
      </c>
      <c r="AG695" s="619" t="n"/>
      <c r="AH695" s="619" t="n"/>
      <c r="AJ695" s="34">
        <f>IF($AI695&gt;0,IF(VLOOKUP($AI695,Resource!$B$2:$AE$460,6,FALSE)&gt;0,VLOOKUP($AI695,Resource!$B$2:$AE$460,6,FALSE),"--INPUT--"),"")</f>
        <v/>
      </c>
      <c r="AK695" s="34">
        <f>IF($AI695&gt;0,IF(VLOOKUP($AI695,Resource!$B$2:$AE$460,25,FALSE)&gt;0,VLOOKUP($AI695,Resource!$B$2:$AE$460,25,FALSE),"--INPUT--"),"")</f>
        <v/>
      </c>
      <c r="AL695" s="619" t="n"/>
      <c r="AM695" s="619" t="n"/>
      <c r="AN695" s="34">
        <f>AA695</f>
        <v/>
      </c>
      <c r="AO695" s="621">
        <f>IF(ISNA(IF(AC695="",0,AN695*VLOOKUP(AC695,Resource!$B$2:$AE$465,8,FALSE))),0,IF(AC695="",0,AN695*VLOOKUP(AC695,Resource!$B$2:$AE$465,8,FALSE)))</f>
        <v/>
      </c>
      <c r="AP695" s="620" t="n"/>
      <c r="AQ695" s="286" t="n"/>
      <c r="AR695" s="34">
        <f>AB695</f>
        <v/>
      </c>
      <c r="AS695" s="621">
        <f>IF(ISNA(IF(AI695="",0,AR695*VLOOKUP(AI695,Resource!$B$2:$AE$465,9,FALSE))),0,IF(AI695="",0,AR695*VLOOKUP(AI695,Resource!$B$2:$AE$465,9,FALSE)))</f>
        <v/>
      </c>
      <c r="AT695" s="620" t="n"/>
      <c r="AU695" s="286" t="n"/>
      <c r="AV695" s="620">
        <f>Z695</f>
        <v/>
      </c>
      <c r="AW695" s="72" t="n"/>
      <c r="BA695" s="620" t="n"/>
      <c r="BC695" s="620">
        <f>AO695+AS695</f>
        <v/>
      </c>
      <c r="BD695" s="620">
        <f>BH695-BC695</f>
        <v/>
      </c>
      <c r="BE695" s="479">
        <f>IF(AV695=0,"        --",BD695/BH695)</f>
        <v/>
      </c>
      <c r="BF695" s="620" t="n"/>
      <c r="BG695" s="620" t="n"/>
      <c r="BH695" s="620">
        <f>Z695+BA695+BF695</f>
        <v/>
      </c>
    </row>
    <row r="696" customFormat="1" s="34">
      <c r="A696" s="618" t="n"/>
      <c r="B696" s="619" t="n"/>
      <c r="J696" s="619" t="n"/>
      <c r="U696" s="620" t="n"/>
      <c r="X696" s="620" t="n"/>
      <c r="Y696" s="620" t="n"/>
      <c r="Z696" s="620" t="n"/>
      <c r="AA696" s="34">
        <f>T696*0.2+N696*0+O696*0.3+P696*0.5+Q696*0.6+R696*1+S696*1</f>
        <v/>
      </c>
      <c r="AB696" s="34">
        <f>T696*0.2+N696*0.2+O696*0.3+P696*0.5+Q696*0.6+R696*1+S696*1</f>
        <v/>
      </c>
      <c r="AD696" s="34">
        <f>IF($AC696&gt;0,IF(VLOOKUP($AC696,Resource!$B$2:$AE$460,6,FALSE)&gt;0,VLOOKUP($AC696,Resource!$B$2:$AE$460,6,FALSE),"--INPUT--"),"")</f>
        <v/>
      </c>
      <c r="AE696" s="34">
        <f>IF($AC696&gt;0,IF(VLOOKUP($AC696,Resource!$B$2:$AE$460,25,FALSE)&gt;0,VLOOKUP($AC696,Resource!$B$2:$AE$460,25,FALSE),"--INPUT--"),"")</f>
        <v/>
      </c>
      <c r="AG696" s="619" t="n"/>
      <c r="AH696" s="619" t="n"/>
      <c r="AJ696" s="34">
        <f>IF($AI696&gt;0,IF(VLOOKUP($AI696,Resource!$B$2:$AE$460,6,FALSE)&gt;0,VLOOKUP($AI696,Resource!$B$2:$AE$460,6,FALSE),"--INPUT--"),"")</f>
        <v/>
      </c>
      <c r="AK696" s="34">
        <f>IF($AI696&gt;0,IF(VLOOKUP($AI696,Resource!$B$2:$AE$460,25,FALSE)&gt;0,VLOOKUP($AI696,Resource!$B$2:$AE$460,25,FALSE),"--INPUT--"),"")</f>
        <v/>
      </c>
      <c r="AL696" s="619" t="n"/>
      <c r="AM696" s="619" t="n"/>
      <c r="AN696" s="34">
        <f>AA696</f>
        <v/>
      </c>
      <c r="AO696" s="621">
        <f>IF(ISNA(IF(AC696="",0,AN696*VLOOKUP(AC696,Resource!$B$2:$AE$465,8,FALSE))),0,IF(AC696="",0,AN696*VLOOKUP(AC696,Resource!$B$2:$AE$465,8,FALSE)))</f>
        <v/>
      </c>
      <c r="AP696" s="620" t="n"/>
      <c r="AQ696" s="286" t="n"/>
      <c r="AR696" s="34">
        <f>AB696</f>
        <v/>
      </c>
      <c r="AS696" s="621">
        <f>IF(ISNA(IF(AI696="",0,AR696*VLOOKUP(AI696,Resource!$B$2:$AE$465,9,FALSE))),0,IF(AI696="",0,AR696*VLOOKUP(AI696,Resource!$B$2:$AE$465,9,FALSE)))</f>
        <v/>
      </c>
      <c r="AT696" s="620" t="n"/>
      <c r="AU696" s="286" t="n"/>
      <c r="AV696" s="620">
        <f>Z696</f>
        <v/>
      </c>
      <c r="AW696" s="72" t="n"/>
      <c r="BA696" s="620" t="n"/>
      <c r="BC696" s="620">
        <f>AO696+AS696</f>
        <v/>
      </c>
      <c r="BD696" s="620">
        <f>BH696-BC696</f>
        <v/>
      </c>
      <c r="BE696" s="479">
        <f>IF(AV696=0,"        --",BD696/BH696)</f>
        <v/>
      </c>
      <c r="BF696" s="620" t="n"/>
      <c r="BG696" s="620" t="n"/>
      <c r="BH696" s="620">
        <f>Z696+BA696+BF696</f>
        <v/>
      </c>
    </row>
    <row r="697" customFormat="1" s="34">
      <c r="A697" s="618" t="n"/>
      <c r="B697" s="619" t="n"/>
      <c r="J697" s="619" t="n"/>
      <c r="U697" s="620" t="n"/>
      <c r="X697" s="620" t="n"/>
      <c r="Y697" s="620" t="n"/>
      <c r="Z697" s="620" t="n"/>
      <c r="AA697" s="34">
        <f>T697*0.2+N697*0+O697*0.3+P697*0.5+Q697*0.6+R697*1+S697*1</f>
        <v/>
      </c>
      <c r="AB697" s="34">
        <f>T697*0.2+N697*0.2+O697*0.3+P697*0.5+Q697*0.6+R697*1+S697*1</f>
        <v/>
      </c>
      <c r="AD697" s="34">
        <f>IF($AC697&gt;0,IF(VLOOKUP($AC697,Resource!$B$2:$AE$460,6,FALSE)&gt;0,VLOOKUP($AC697,Resource!$B$2:$AE$460,6,FALSE),"--INPUT--"),"")</f>
        <v/>
      </c>
      <c r="AE697" s="34">
        <f>IF($AC697&gt;0,IF(VLOOKUP($AC697,Resource!$B$2:$AE$460,25,FALSE)&gt;0,VLOOKUP($AC697,Resource!$B$2:$AE$460,25,FALSE),"--INPUT--"),"")</f>
        <v/>
      </c>
      <c r="AG697" s="619" t="n"/>
      <c r="AH697" s="619" t="n"/>
      <c r="AJ697" s="34">
        <f>IF($AI697&gt;0,IF(VLOOKUP($AI697,Resource!$B$2:$AE$460,6,FALSE)&gt;0,VLOOKUP($AI697,Resource!$B$2:$AE$460,6,FALSE),"--INPUT--"),"")</f>
        <v/>
      </c>
      <c r="AK697" s="34">
        <f>IF($AI697&gt;0,IF(VLOOKUP($AI697,Resource!$B$2:$AE$460,25,FALSE)&gt;0,VLOOKUP($AI697,Resource!$B$2:$AE$460,25,FALSE),"--INPUT--"),"")</f>
        <v/>
      </c>
      <c r="AL697" s="619" t="n"/>
      <c r="AM697" s="619" t="n"/>
      <c r="AN697" s="34">
        <f>AA697</f>
        <v/>
      </c>
      <c r="AO697" s="621">
        <f>IF(ISNA(IF(AC697="",0,AN697*VLOOKUP(AC697,Resource!$B$2:$AE$465,8,FALSE))),0,IF(AC697="",0,AN697*VLOOKUP(AC697,Resource!$B$2:$AE$465,8,FALSE)))</f>
        <v/>
      </c>
      <c r="AP697" s="620" t="n"/>
      <c r="AQ697" s="286" t="n"/>
      <c r="AR697" s="34">
        <f>AB697</f>
        <v/>
      </c>
      <c r="AS697" s="621">
        <f>IF(ISNA(IF(AI697="",0,AR697*VLOOKUP(AI697,Resource!$B$2:$AE$465,9,FALSE))),0,IF(AI697="",0,AR697*VLOOKUP(AI697,Resource!$B$2:$AE$465,9,FALSE)))</f>
        <v/>
      </c>
      <c r="AT697" s="620" t="n"/>
      <c r="AU697" s="286" t="n"/>
      <c r="AV697" s="620">
        <f>Z697</f>
        <v/>
      </c>
      <c r="AW697" s="72" t="n"/>
      <c r="BA697" s="620" t="n"/>
      <c r="BC697" s="620">
        <f>AO697+AS697</f>
        <v/>
      </c>
      <c r="BD697" s="620">
        <f>BH697-BC697</f>
        <v/>
      </c>
      <c r="BE697" s="479">
        <f>IF(AV697=0,"        --",BD697/BH697)</f>
        <v/>
      </c>
      <c r="BF697" s="620" t="n"/>
      <c r="BG697" s="620" t="n"/>
      <c r="BH697" s="620">
        <f>Z697+BA697+BF697</f>
        <v/>
      </c>
    </row>
    <row r="698" customFormat="1" s="34">
      <c r="A698" s="618" t="n"/>
      <c r="B698" s="619" t="n"/>
      <c r="J698" s="619" t="n"/>
      <c r="U698" s="620" t="n"/>
      <c r="X698" s="620" t="n"/>
      <c r="Y698" s="620" t="n"/>
      <c r="Z698" s="620" t="n"/>
      <c r="AA698" s="34">
        <f>T698*0.2+N698*0+O698*0.3+P698*0.5+Q698*0.6+R698*1+S698*1</f>
        <v/>
      </c>
      <c r="AB698" s="34">
        <f>T698*0.2+N698*0.2+O698*0.3+P698*0.5+Q698*0.6+R698*1+S698*1</f>
        <v/>
      </c>
      <c r="AD698" s="34">
        <f>IF($AC698&gt;0,IF(VLOOKUP($AC698,Resource!$B$2:$AE$460,6,FALSE)&gt;0,VLOOKUP($AC698,Resource!$B$2:$AE$460,6,FALSE),"--INPUT--"),"")</f>
        <v/>
      </c>
      <c r="AE698" s="34">
        <f>IF($AC698&gt;0,IF(VLOOKUP($AC698,Resource!$B$2:$AE$460,25,FALSE)&gt;0,VLOOKUP($AC698,Resource!$B$2:$AE$460,25,FALSE),"--INPUT--"),"")</f>
        <v/>
      </c>
      <c r="AG698" s="619" t="n"/>
      <c r="AH698" s="619" t="n"/>
      <c r="AJ698" s="34">
        <f>IF($AI698&gt;0,IF(VLOOKUP($AI698,Resource!$B$2:$AE$460,6,FALSE)&gt;0,VLOOKUP($AI698,Resource!$B$2:$AE$460,6,FALSE),"--INPUT--"),"")</f>
        <v/>
      </c>
      <c r="AK698" s="34">
        <f>IF($AI698&gt;0,IF(VLOOKUP($AI698,Resource!$B$2:$AE$460,25,FALSE)&gt;0,VLOOKUP($AI698,Resource!$B$2:$AE$460,25,FALSE),"--INPUT--"),"")</f>
        <v/>
      </c>
      <c r="AL698" s="619" t="n"/>
      <c r="AM698" s="619" t="n"/>
      <c r="AN698" s="34">
        <f>AA698</f>
        <v/>
      </c>
      <c r="AO698" s="621">
        <f>IF(ISNA(IF(AC698="",0,AN698*VLOOKUP(AC698,Resource!$B$2:$AE$465,8,FALSE))),0,IF(AC698="",0,AN698*VLOOKUP(AC698,Resource!$B$2:$AE$465,8,FALSE)))</f>
        <v/>
      </c>
      <c r="AP698" s="620" t="n"/>
      <c r="AQ698" s="286" t="n"/>
      <c r="AR698" s="34">
        <f>AB698</f>
        <v/>
      </c>
      <c r="AS698" s="621">
        <f>IF(ISNA(IF(AI698="",0,AR698*VLOOKUP(AI698,Resource!$B$2:$AE$465,9,FALSE))),0,IF(AI698="",0,AR698*VLOOKUP(AI698,Resource!$B$2:$AE$465,9,FALSE)))</f>
        <v/>
      </c>
      <c r="AT698" s="620" t="n"/>
      <c r="AU698" s="286" t="n"/>
      <c r="AV698" s="620">
        <f>Z698</f>
        <v/>
      </c>
      <c r="AW698" s="72" t="n"/>
      <c r="BA698" s="620" t="n"/>
      <c r="BC698" s="620">
        <f>AO698+AS698</f>
        <v/>
      </c>
      <c r="BD698" s="620">
        <f>BH698-BC698</f>
        <v/>
      </c>
      <c r="BE698" s="479">
        <f>IF(AV698=0,"        --",BD698/BH698)</f>
        <v/>
      </c>
      <c r="BF698" s="620" t="n"/>
      <c r="BG698" s="620" t="n"/>
      <c r="BH698" s="620">
        <f>Z698+BA698+BF698</f>
        <v/>
      </c>
    </row>
    <row r="699" customFormat="1" s="34">
      <c r="A699" s="618" t="n"/>
      <c r="B699" s="619" t="n"/>
      <c r="J699" s="619" t="n"/>
      <c r="U699" s="620" t="n"/>
      <c r="X699" s="620" t="n"/>
      <c r="Y699" s="620" t="n"/>
      <c r="Z699" s="620" t="n"/>
      <c r="AA699" s="34">
        <f>T699*0.2+N699*0+O699*0.3+P699*0.5+Q699*0.6+R699*1+S699*1</f>
        <v/>
      </c>
      <c r="AB699" s="34">
        <f>T699*0.2+N699*0.2+O699*0.3+P699*0.5+Q699*0.6+R699*1+S699*1</f>
        <v/>
      </c>
      <c r="AD699" s="34">
        <f>IF($AC699&gt;0,IF(VLOOKUP($AC699,Resource!$B$2:$AE$460,6,FALSE)&gt;0,VLOOKUP($AC699,Resource!$B$2:$AE$460,6,FALSE),"--INPUT--"),"")</f>
        <v/>
      </c>
      <c r="AE699" s="34">
        <f>IF($AC699&gt;0,IF(VLOOKUP($AC699,Resource!$B$2:$AE$460,25,FALSE)&gt;0,VLOOKUP($AC699,Resource!$B$2:$AE$460,25,FALSE),"--INPUT--"),"")</f>
        <v/>
      </c>
      <c r="AG699" s="619" t="n"/>
      <c r="AH699" s="619" t="n"/>
      <c r="AJ699" s="34">
        <f>IF($AI699&gt;0,IF(VLOOKUP($AI699,Resource!$B$2:$AE$460,6,FALSE)&gt;0,VLOOKUP($AI699,Resource!$B$2:$AE$460,6,FALSE),"--INPUT--"),"")</f>
        <v/>
      </c>
      <c r="AK699" s="34">
        <f>IF($AI699&gt;0,IF(VLOOKUP($AI699,Resource!$B$2:$AE$460,25,FALSE)&gt;0,VLOOKUP($AI699,Resource!$B$2:$AE$460,25,FALSE),"--INPUT--"),"")</f>
        <v/>
      </c>
      <c r="AL699" s="619" t="n"/>
      <c r="AM699" s="619" t="n"/>
      <c r="AN699" s="34">
        <f>AA699</f>
        <v/>
      </c>
      <c r="AO699" s="621">
        <f>IF(ISNA(IF(AC699="",0,AN699*VLOOKUP(AC699,Resource!$B$2:$AE$465,8,FALSE))),0,IF(AC699="",0,AN699*VLOOKUP(AC699,Resource!$B$2:$AE$465,8,FALSE)))</f>
        <v/>
      </c>
      <c r="AP699" s="620" t="n"/>
      <c r="AQ699" s="286" t="n"/>
      <c r="AR699" s="34">
        <f>AB699</f>
        <v/>
      </c>
      <c r="AS699" s="621">
        <f>IF(ISNA(IF(AI699="",0,AR699*VLOOKUP(AI699,Resource!$B$2:$AE$465,9,FALSE))),0,IF(AI699="",0,AR699*VLOOKUP(AI699,Resource!$B$2:$AE$465,9,FALSE)))</f>
        <v/>
      </c>
      <c r="AT699" s="620" t="n"/>
      <c r="AU699" s="286" t="n"/>
      <c r="AV699" s="620">
        <f>Z699</f>
        <v/>
      </c>
      <c r="AW699" s="72" t="n"/>
      <c r="BA699" s="620" t="n"/>
      <c r="BC699" s="620">
        <f>AO699+AS699</f>
        <v/>
      </c>
      <c r="BD699" s="620">
        <f>BH699-BC699</f>
        <v/>
      </c>
      <c r="BE699" s="479">
        <f>IF(AV699=0,"        --",BD699/BH699)</f>
        <v/>
      </c>
      <c r="BF699" s="620" t="n"/>
      <c r="BG699" s="620" t="n"/>
      <c r="BH699" s="620">
        <f>Z699+BA699+BF699</f>
        <v/>
      </c>
    </row>
    <row r="700" customFormat="1" s="34">
      <c r="A700" s="618" t="n"/>
      <c r="B700" s="619" t="n"/>
      <c r="J700" s="619" t="n"/>
      <c r="U700" s="620" t="n"/>
      <c r="X700" s="620" t="n"/>
      <c r="Y700" s="620" t="n"/>
      <c r="Z700" s="620" t="n"/>
      <c r="AA700" s="34">
        <f>T700*0.2+N700*0+O700*0.3+P700*0.5+Q700*0.6+R700*1+S700*1</f>
        <v/>
      </c>
      <c r="AB700" s="34">
        <f>T700*0.2+N700*0.2+O700*0.3+P700*0.5+Q700*0.6+R700*1+S700*1</f>
        <v/>
      </c>
      <c r="AD700" s="34">
        <f>IF($AC700&gt;0,IF(VLOOKUP($AC700,Resource!$B$2:$AE$460,6,FALSE)&gt;0,VLOOKUP($AC700,Resource!$B$2:$AE$460,6,FALSE),"--INPUT--"),"")</f>
        <v/>
      </c>
      <c r="AE700" s="34">
        <f>IF($AC700&gt;0,IF(VLOOKUP($AC700,Resource!$B$2:$AE$460,25,FALSE)&gt;0,VLOOKUP($AC700,Resource!$B$2:$AE$460,25,FALSE),"--INPUT--"),"")</f>
        <v/>
      </c>
      <c r="AG700" s="619" t="n"/>
      <c r="AH700" s="619" t="n"/>
      <c r="AJ700" s="34">
        <f>IF($AI700&gt;0,IF(VLOOKUP($AI700,Resource!$B$2:$AE$460,6,FALSE)&gt;0,VLOOKUP($AI700,Resource!$B$2:$AE$460,6,FALSE),"--INPUT--"),"")</f>
        <v/>
      </c>
      <c r="AK700" s="34">
        <f>IF($AI700&gt;0,IF(VLOOKUP($AI700,Resource!$B$2:$AE$460,25,FALSE)&gt;0,VLOOKUP($AI700,Resource!$B$2:$AE$460,25,FALSE),"--INPUT--"),"")</f>
        <v/>
      </c>
      <c r="AL700" s="619" t="n"/>
      <c r="AM700" s="619" t="n"/>
      <c r="AN700" s="34">
        <f>AA700</f>
        <v/>
      </c>
      <c r="AO700" s="621">
        <f>IF(ISNA(IF(AC700="",0,AN700*VLOOKUP(AC700,Resource!$B$2:$AE$465,8,FALSE))),0,IF(AC700="",0,AN700*VLOOKUP(AC700,Resource!$B$2:$AE$465,8,FALSE)))</f>
        <v/>
      </c>
      <c r="AP700" s="620" t="n"/>
      <c r="AQ700" s="286" t="n"/>
      <c r="AR700" s="34">
        <f>AB700</f>
        <v/>
      </c>
      <c r="AS700" s="621">
        <f>IF(ISNA(IF(AI700="",0,AR700*VLOOKUP(AI700,Resource!$B$2:$AE$465,9,FALSE))),0,IF(AI700="",0,AR700*VLOOKUP(AI700,Resource!$B$2:$AE$465,9,FALSE)))</f>
        <v/>
      </c>
      <c r="AT700" s="620" t="n"/>
      <c r="AU700" s="286" t="n"/>
      <c r="AV700" s="620">
        <f>Z700</f>
        <v/>
      </c>
      <c r="AW700" s="72" t="n"/>
      <c r="BA700" s="620" t="n"/>
      <c r="BC700" s="620">
        <f>AO700+AS700</f>
        <v/>
      </c>
      <c r="BD700" s="620">
        <f>BH700-BC700</f>
        <v/>
      </c>
      <c r="BE700" s="479">
        <f>IF(AV700=0,"        --",BD700/BH700)</f>
        <v/>
      </c>
      <c r="BF700" s="620" t="n"/>
      <c r="BG700" s="620" t="n"/>
      <c r="BH700" s="620">
        <f>Z700+BA700+BF700</f>
        <v/>
      </c>
    </row>
    <row r="701" customFormat="1" s="34">
      <c r="A701" s="618" t="n"/>
      <c r="B701" s="619" t="n"/>
      <c r="J701" s="619" t="n"/>
      <c r="U701" s="620" t="n"/>
      <c r="X701" s="620" t="n"/>
      <c r="Y701" s="620" t="n"/>
      <c r="Z701" s="620" t="n"/>
      <c r="AA701" s="34">
        <f>T701*0.2+N701*0+O701*0.3+P701*0.5+Q701*0.6+R701*1+S701*1</f>
        <v/>
      </c>
      <c r="AB701" s="34">
        <f>T701*0.2+N701*0.2+O701*0.3+P701*0.5+Q701*0.6+R701*1+S701*1</f>
        <v/>
      </c>
      <c r="AD701" s="34">
        <f>IF($AC701&gt;0,IF(VLOOKUP($AC701,Resource!$B$2:$AE$460,6,FALSE)&gt;0,VLOOKUP($AC701,Resource!$B$2:$AE$460,6,FALSE),"--INPUT--"),"")</f>
        <v/>
      </c>
      <c r="AE701" s="34">
        <f>IF($AC701&gt;0,IF(VLOOKUP($AC701,Resource!$B$2:$AE$460,25,FALSE)&gt;0,VLOOKUP($AC701,Resource!$B$2:$AE$460,25,FALSE),"--INPUT--"),"")</f>
        <v/>
      </c>
      <c r="AG701" s="619" t="n"/>
      <c r="AH701" s="619" t="n"/>
      <c r="AJ701" s="34">
        <f>IF($AI701&gt;0,IF(VLOOKUP($AI701,Resource!$B$2:$AE$460,6,FALSE)&gt;0,VLOOKUP($AI701,Resource!$B$2:$AE$460,6,FALSE),"--INPUT--"),"")</f>
        <v/>
      </c>
      <c r="AK701" s="34">
        <f>IF($AI701&gt;0,IF(VLOOKUP($AI701,Resource!$B$2:$AE$460,25,FALSE)&gt;0,VLOOKUP($AI701,Resource!$B$2:$AE$460,25,FALSE),"--INPUT--"),"")</f>
        <v/>
      </c>
      <c r="AL701" s="619" t="n"/>
      <c r="AM701" s="619" t="n"/>
      <c r="AN701" s="34">
        <f>AA701</f>
        <v/>
      </c>
      <c r="AO701" s="621">
        <f>IF(ISNA(IF(AC701="",0,AN701*VLOOKUP(AC701,Resource!$B$2:$AE$465,8,FALSE))),0,IF(AC701="",0,AN701*VLOOKUP(AC701,Resource!$B$2:$AE$465,8,FALSE)))</f>
        <v/>
      </c>
      <c r="AP701" s="620" t="n"/>
      <c r="AQ701" s="286" t="n"/>
      <c r="AR701" s="34">
        <f>AB701</f>
        <v/>
      </c>
      <c r="AS701" s="621">
        <f>IF(ISNA(IF(AI701="",0,AR701*VLOOKUP(AI701,Resource!$B$2:$AE$465,9,FALSE))),0,IF(AI701="",0,AR701*VLOOKUP(AI701,Resource!$B$2:$AE$465,9,FALSE)))</f>
        <v/>
      </c>
      <c r="AT701" s="620" t="n"/>
      <c r="AU701" s="286" t="n"/>
      <c r="AV701" s="620">
        <f>Z701</f>
        <v/>
      </c>
      <c r="AW701" s="72" t="n"/>
      <c r="BA701" s="620" t="n"/>
      <c r="BC701" s="620">
        <f>AO701+AS701</f>
        <v/>
      </c>
      <c r="BD701" s="620">
        <f>BH701-BC701</f>
        <v/>
      </c>
      <c r="BE701" s="479">
        <f>IF(AV701=0,"        --",BD701/BH701)</f>
        <v/>
      </c>
      <c r="BF701" s="620" t="n"/>
      <c r="BG701" s="620" t="n"/>
      <c r="BH701" s="620">
        <f>Z701+BA701+BF701</f>
        <v/>
      </c>
    </row>
    <row r="702" customFormat="1" s="34">
      <c r="A702" s="618" t="n"/>
      <c r="B702" s="619" t="n"/>
      <c r="J702" s="619" t="n"/>
      <c r="U702" s="620" t="n"/>
      <c r="X702" s="620" t="n"/>
      <c r="Y702" s="620" t="n"/>
      <c r="Z702" s="620" t="n"/>
      <c r="AA702" s="34">
        <f>T702*0.2+N702*0+O702*0.3+P702*0.5+Q702*0.6+R702*1+S702*1</f>
        <v/>
      </c>
      <c r="AB702" s="34">
        <f>T702*0.2+N702*0.2+O702*0.3+P702*0.5+Q702*0.6+R702*1+S702*1</f>
        <v/>
      </c>
      <c r="AD702" s="34">
        <f>IF($AC702&gt;0,IF(VLOOKUP($AC702,Resource!$B$2:$AE$460,6,FALSE)&gt;0,VLOOKUP($AC702,Resource!$B$2:$AE$460,6,FALSE),"--INPUT--"),"")</f>
        <v/>
      </c>
      <c r="AE702" s="34">
        <f>IF($AC702&gt;0,IF(VLOOKUP($AC702,Resource!$B$2:$AE$460,25,FALSE)&gt;0,VLOOKUP($AC702,Resource!$B$2:$AE$460,25,FALSE),"--INPUT--"),"")</f>
        <v/>
      </c>
      <c r="AG702" s="619" t="n"/>
      <c r="AH702" s="619" t="n"/>
      <c r="AJ702" s="34">
        <f>IF($AI702&gt;0,IF(VLOOKUP($AI702,Resource!$B$2:$AE$460,6,FALSE)&gt;0,VLOOKUP($AI702,Resource!$B$2:$AE$460,6,FALSE),"--INPUT--"),"")</f>
        <v/>
      </c>
      <c r="AK702" s="34">
        <f>IF($AI702&gt;0,IF(VLOOKUP($AI702,Resource!$B$2:$AE$460,25,FALSE)&gt;0,VLOOKUP($AI702,Resource!$B$2:$AE$460,25,FALSE),"--INPUT--"),"")</f>
        <v/>
      </c>
      <c r="AL702" s="619" t="n"/>
      <c r="AM702" s="619" t="n"/>
      <c r="AN702" s="34">
        <f>AA702</f>
        <v/>
      </c>
      <c r="AO702" s="621">
        <f>IF(ISNA(IF(AC702="",0,AN702*VLOOKUP(AC702,Resource!$B$2:$AE$465,8,FALSE))),0,IF(AC702="",0,AN702*VLOOKUP(AC702,Resource!$B$2:$AE$465,8,FALSE)))</f>
        <v/>
      </c>
      <c r="AP702" s="620" t="n"/>
      <c r="AQ702" s="286" t="n"/>
      <c r="AR702" s="34">
        <f>AB702</f>
        <v/>
      </c>
      <c r="AS702" s="621">
        <f>IF(ISNA(IF(AI702="",0,AR702*VLOOKUP(AI702,Resource!$B$2:$AE$465,9,FALSE))),0,IF(AI702="",0,AR702*VLOOKUP(AI702,Resource!$B$2:$AE$465,9,FALSE)))</f>
        <v/>
      </c>
      <c r="AT702" s="620" t="n"/>
      <c r="AU702" s="286" t="n"/>
      <c r="AV702" s="620">
        <f>Z702</f>
        <v/>
      </c>
      <c r="AW702" s="72" t="n"/>
      <c r="BA702" s="620" t="n"/>
      <c r="BC702" s="620">
        <f>AO702+AS702</f>
        <v/>
      </c>
      <c r="BD702" s="620">
        <f>BH702-BC702</f>
        <v/>
      </c>
      <c r="BE702" s="479">
        <f>IF(AV702=0,"        --",BD702/BH702)</f>
        <v/>
      </c>
      <c r="BF702" s="620" t="n"/>
      <c r="BG702" s="620" t="n"/>
      <c r="BH702" s="620">
        <f>Z702+BA702+BF702</f>
        <v/>
      </c>
    </row>
    <row r="703" customFormat="1" s="34">
      <c r="A703" s="618" t="n"/>
      <c r="B703" s="619" t="n"/>
      <c r="J703" s="619" t="n"/>
      <c r="U703" s="620" t="n"/>
      <c r="X703" s="620" t="n"/>
      <c r="Y703" s="620" t="n"/>
      <c r="Z703" s="620" t="n"/>
      <c r="AA703" s="34">
        <f>T703*0.2+N703*0+O703*0.3+P703*0.5+Q703*0.6+R703*1+S703*1</f>
        <v/>
      </c>
      <c r="AB703" s="34">
        <f>T703*0.2+N703*0.2+O703*0.3+P703*0.5+Q703*0.6+R703*1+S703*1</f>
        <v/>
      </c>
      <c r="AD703" s="34">
        <f>IF($AC703&gt;0,IF(VLOOKUP($AC703,Resource!$B$2:$AE$460,6,FALSE)&gt;0,VLOOKUP($AC703,Resource!$B$2:$AE$460,6,FALSE),"--INPUT--"),"")</f>
        <v/>
      </c>
      <c r="AE703" s="34">
        <f>IF($AC703&gt;0,IF(VLOOKUP($AC703,Resource!$B$2:$AE$460,25,FALSE)&gt;0,VLOOKUP($AC703,Resource!$B$2:$AE$460,25,FALSE),"--INPUT--"),"")</f>
        <v/>
      </c>
      <c r="AG703" s="619" t="n"/>
      <c r="AH703" s="619" t="n"/>
      <c r="AJ703" s="34">
        <f>IF($AI703&gt;0,IF(VLOOKUP($AI703,Resource!$B$2:$AE$460,6,FALSE)&gt;0,VLOOKUP($AI703,Resource!$B$2:$AE$460,6,FALSE),"--INPUT--"),"")</f>
        <v/>
      </c>
      <c r="AK703" s="34">
        <f>IF($AI703&gt;0,IF(VLOOKUP($AI703,Resource!$B$2:$AE$460,25,FALSE)&gt;0,VLOOKUP($AI703,Resource!$B$2:$AE$460,25,FALSE),"--INPUT--"),"")</f>
        <v/>
      </c>
      <c r="AL703" s="619" t="n"/>
      <c r="AM703" s="619" t="n"/>
      <c r="AN703" s="34">
        <f>AA703</f>
        <v/>
      </c>
      <c r="AO703" s="621">
        <f>IF(ISNA(IF(AC703="",0,AN703*VLOOKUP(AC703,Resource!$B$2:$AE$465,8,FALSE))),0,IF(AC703="",0,AN703*VLOOKUP(AC703,Resource!$B$2:$AE$465,8,FALSE)))</f>
        <v/>
      </c>
      <c r="AP703" s="620" t="n"/>
      <c r="AQ703" s="286" t="n"/>
      <c r="AR703" s="34">
        <f>AB703</f>
        <v/>
      </c>
      <c r="AS703" s="621">
        <f>IF(ISNA(IF(AI703="",0,AR703*VLOOKUP(AI703,Resource!$B$2:$AE$465,9,FALSE))),0,IF(AI703="",0,AR703*VLOOKUP(AI703,Resource!$B$2:$AE$465,9,FALSE)))</f>
        <v/>
      </c>
      <c r="AT703" s="620" t="n"/>
      <c r="AU703" s="286" t="n"/>
      <c r="AV703" s="620">
        <f>Z703</f>
        <v/>
      </c>
      <c r="AW703" s="72" t="n"/>
      <c r="BA703" s="620" t="n"/>
      <c r="BC703" s="620">
        <f>AO703+AS703</f>
        <v/>
      </c>
      <c r="BD703" s="620">
        <f>BH703-BC703</f>
        <v/>
      </c>
      <c r="BE703" s="479">
        <f>IF(AV703=0,"        --",BD703/BH703)</f>
        <v/>
      </c>
      <c r="BF703" s="620" t="n"/>
      <c r="BG703" s="620" t="n"/>
      <c r="BH703" s="620">
        <f>Z703+BA703+BF703</f>
        <v/>
      </c>
    </row>
    <row r="704" customFormat="1" s="34">
      <c r="A704" s="618" t="n"/>
      <c r="B704" s="619" t="n"/>
      <c r="J704" s="619" t="n"/>
      <c r="U704" s="620" t="n"/>
      <c r="X704" s="620" t="n"/>
      <c r="Y704" s="620" t="n"/>
      <c r="Z704" s="620" t="n"/>
      <c r="AA704" s="34">
        <f>T704*0.2+N704*0+O704*0.3+P704*0.5+Q704*0.6+R704*1+S704*1</f>
        <v/>
      </c>
      <c r="AB704" s="34">
        <f>T704*0.2+N704*0.2+O704*0.3+P704*0.5+Q704*0.6+R704*1+S704*1</f>
        <v/>
      </c>
      <c r="AD704" s="34">
        <f>IF($AC704&gt;0,IF(VLOOKUP($AC704,Resource!$B$2:$AE$460,6,FALSE)&gt;0,VLOOKUP($AC704,Resource!$B$2:$AE$460,6,FALSE),"--INPUT--"),"")</f>
        <v/>
      </c>
      <c r="AE704" s="34">
        <f>IF($AC704&gt;0,IF(VLOOKUP($AC704,Resource!$B$2:$AE$460,25,FALSE)&gt;0,VLOOKUP($AC704,Resource!$B$2:$AE$460,25,FALSE),"--INPUT--"),"")</f>
        <v/>
      </c>
      <c r="AG704" s="619" t="n"/>
      <c r="AH704" s="619" t="n"/>
      <c r="AJ704" s="34">
        <f>IF($AI704&gt;0,IF(VLOOKUP($AI704,Resource!$B$2:$AE$460,6,FALSE)&gt;0,VLOOKUP($AI704,Resource!$B$2:$AE$460,6,FALSE),"--INPUT--"),"")</f>
        <v/>
      </c>
      <c r="AK704" s="34">
        <f>IF($AI704&gt;0,IF(VLOOKUP($AI704,Resource!$B$2:$AE$460,25,FALSE)&gt;0,VLOOKUP($AI704,Resource!$B$2:$AE$460,25,FALSE),"--INPUT--"),"")</f>
        <v/>
      </c>
      <c r="AL704" s="619" t="n"/>
      <c r="AM704" s="619" t="n"/>
      <c r="AN704" s="34">
        <f>AA704</f>
        <v/>
      </c>
      <c r="AO704" s="621">
        <f>IF(ISNA(IF(AC704="",0,AN704*VLOOKUP(AC704,Resource!$B$2:$AE$465,8,FALSE))),0,IF(AC704="",0,AN704*VLOOKUP(AC704,Resource!$B$2:$AE$465,8,FALSE)))</f>
        <v/>
      </c>
      <c r="AP704" s="620" t="n"/>
      <c r="AQ704" s="286" t="n"/>
      <c r="AR704" s="34">
        <f>AB704</f>
        <v/>
      </c>
      <c r="AS704" s="621">
        <f>IF(ISNA(IF(AI704="",0,AR704*VLOOKUP(AI704,Resource!$B$2:$AE$465,9,FALSE))),0,IF(AI704="",0,AR704*VLOOKUP(AI704,Resource!$B$2:$AE$465,9,FALSE)))</f>
        <v/>
      </c>
      <c r="AT704" s="620" t="n"/>
      <c r="AU704" s="286" t="n"/>
      <c r="AV704" s="620">
        <f>Z704</f>
        <v/>
      </c>
      <c r="AW704" s="72" t="n"/>
      <c r="BA704" s="620" t="n"/>
      <c r="BC704" s="620">
        <f>AO704+AS704</f>
        <v/>
      </c>
      <c r="BD704" s="620">
        <f>BH704-BC704</f>
        <v/>
      </c>
      <c r="BE704" s="479">
        <f>IF(AV704=0,"        --",BD704/BH704)</f>
        <v/>
      </c>
      <c r="BF704" s="620" t="n"/>
      <c r="BG704" s="620" t="n"/>
      <c r="BH704" s="620">
        <f>Z704+BA704+BF704</f>
        <v/>
      </c>
    </row>
    <row r="705" customFormat="1" s="34">
      <c r="A705" s="618" t="n"/>
      <c r="B705" s="619" t="n"/>
      <c r="J705" s="619" t="n"/>
      <c r="U705" s="620" t="n"/>
      <c r="X705" s="620" t="n"/>
      <c r="Y705" s="620" t="n"/>
      <c r="Z705" s="620" t="n"/>
      <c r="AA705" s="34">
        <f>T705*0.2+N705*0+O705*0.3+P705*0.5+Q705*0.6+R705*1+S705*1</f>
        <v/>
      </c>
      <c r="AB705" s="34">
        <f>T705*0.2+N705*0.2+O705*0.3+P705*0.5+Q705*0.6+R705*1+S705*1</f>
        <v/>
      </c>
      <c r="AD705" s="34">
        <f>IF($AC705&gt;0,IF(VLOOKUP($AC705,Resource!$B$2:$AE$460,6,FALSE)&gt;0,VLOOKUP($AC705,Resource!$B$2:$AE$460,6,FALSE),"--INPUT--"),"")</f>
        <v/>
      </c>
      <c r="AE705" s="34">
        <f>IF($AC705&gt;0,IF(VLOOKUP($AC705,Resource!$B$2:$AE$460,25,FALSE)&gt;0,VLOOKUP($AC705,Resource!$B$2:$AE$460,25,FALSE),"--INPUT--"),"")</f>
        <v/>
      </c>
      <c r="AG705" s="619" t="n"/>
      <c r="AH705" s="619" t="n"/>
      <c r="AJ705" s="34">
        <f>IF($AI705&gt;0,IF(VLOOKUP($AI705,Resource!$B$2:$AE$460,6,FALSE)&gt;0,VLOOKUP($AI705,Resource!$B$2:$AE$460,6,FALSE),"--INPUT--"),"")</f>
        <v/>
      </c>
      <c r="AK705" s="34">
        <f>IF($AI705&gt;0,IF(VLOOKUP($AI705,Resource!$B$2:$AE$460,25,FALSE)&gt;0,VLOOKUP($AI705,Resource!$B$2:$AE$460,25,FALSE),"--INPUT--"),"")</f>
        <v/>
      </c>
      <c r="AL705" s="619" t="n"/>
      <c r="AM705" s="619" t="n"/>
      <c r="AN705" s="34">
        <f>AA705</f>
        <v/>
      </c>
      <c r="AO705" s="621">
        <f>IF(ISNA(IF(AC705="",0,AN705*VLOOKUP(AC705,Resource!$B$2:$AE$465,8,FALSE))),0,IF(AC705="",0,AN705*VLOOKUP(AC705,Resource!$B$2:$AE$465,8,FALSE)))</f>
        <v/>
      </c>
      <c r="AP705" s="620" t="n"/>
      <c r="AQ705" s="286" t="n"/>
      <c r="AR705" s="34">
        <f>AB705</f>
        <v/>
      </c>
      <c r="AS705" s="621">
        <f>IF(ISNA(IF(AI705="",0,AR705*VLOOKUP(AI705,Resource!$B$2:$AE$465,9,FALSE))),0,IF(AI705="",0,AR705*VLOOKUP(AI705,Resource!$B$2:$AE$465,9,FALSE)))</f>
        <v/>
      </c>
      <c r="AT705" s="620" t="n"/>
      <c r="AU705" s="286" t="n"/>
      <c r="AV705" s="620">
        <f>Z705</f>
        <v/>
      </c>
      <c r="AW705" s="72" t="n"/>
      <c r="BA705" s="620" t="n"/>
      <c r="BC705" s="620">
        <f>AO705+AS705</f>
        <v/>
      </c>
      <c r="BD705" s="620">
        <f>BH705-BC705</f>
        <v/>
      </c>
      <c r="BE705" s="479">
        <f>IF(AV705=0,"        --",BD705/BH705)</f>
        <v/>
      </c>
      <c r="BF705" s="620" t="n"/>
      <c r="BG705" s="620" t="n"/>
      <c r="BH705" s="620">
        <f>Z705+BA705+BF705</f>
        <v/>
      </c>
    </row>
    <row r="706" customFormat="1" s="34">
      <c r="A706" s="618" t="n"/>
      <c r="B706" s="619" t="n"/>
      <c r="J706" s="619" t="n"/>
      <c r="U706" s="620" t="n"/>
      <c r="X706" s="620" t="n"/>
      <c r="Y706" s="620" t="n"/>
      <c r="Z706" s="620" t="n"/>
      <c r="AA706" s="34">
        <f>T706*0.2+N706*0+O706*0.3+P706*0.5+Q706*0.6+R706*1+S706*1</f>
        <v/>
      </c>
      <c r="AB706" s="34">
        <f>T706*0.2+N706*0.2+O706*0.3+P706*0.5+Q706*0.6+R706*1+S706*1</f>
        <v/>
      </c>
      <c r="AD706" s="34">
        <f>IF($AC706&gt;0,IF(VLOOKUP($AC706,Resource!$B$2:$AE$460,6,FALSE)&gt;0,VLOOKUP($AC706,Resource!$B$2:$AE$460,6,FALSE),"--INPUT--"),"")</f>
        <v/>
      </c>
      <c r="AE706" s="34">
        <f>IF($AC706&gt;0,IF(VLOOKUP($AC706,Resource!$B$2:$AE$460,25,FALSE)&gt;0,VLOOKUP($AC706,Resource!$B$2:$AE$460,25,FALSE),"--INPUT--"),"")</f>
        <v/>
      </c>
      <c r="AG706" s="619" t="n"/>
      <c r="AH706" s="619" t="n"/>
      <c r="AJ706" s="34">
        <f>IF($AI706&gt;0,IF(VLOOKUP($AI706,Resource!$B$2:$AE$460,6,FALSE)&gt;0,VLOOKUP($AI706,Resource!$B$2:$AE$460,6,FALSE),"--INPUT--"),"")</f>
        <v/>
      </c>
      <c r="AK706" s="34">
        <f>IF($AI706&gt;0,IF(VLOOKUP($AI706,Resource!$B$2:$AE$460,25,FALSE)&gt;0,VLOOKUP($AI706,Resource!$B$2:$AE$460,25,FALSE),"--INPUT--"),"")</f>
        <v/>
      </c>
      <c r="AL706" s="619" t="n"/>
      <c r="AM706" s="619" t="n"/>
      <c r="AN706" s="34">
        <f>AA706</f>
        <v/>
      </c>
      <c r="AO706" s="621">
        <f>IF(ISNA(IF(AC706="",0,AN706*VLOOKUP(AC706,Resource!$B$2:$AE$465,8,FALSE))),0,IF(AC706="",0,AN706*VLOOKUP(AC706,Resource!$B$2:$AE$465,8,FALSE)))</f>
        <v/>
      </c>
      <c r="AP706" s="620" t="n"/>
      <c r="AQ706" s="286" t="n"/>
      <c r="AR706" s="34">
        <f>AB706</f>
        <v/>
      </c>
      <c r="AS706" s="621">
        <f>IF(ISNA(IF(AI706="",0,AR706*VLOOKUP(AI706,Resource!$B$2:$AE$465,9,FALSE))),0,IF(AI706="",0,AR706*VLOOKUP(AI706,Resource!$B$2:$AE$465,9,FALSE)))</f>
        <v/>
      </c>
      <c r="AT706" s="620" t="n"/>
      <c r="AU706" s="286" t="n"/>
      <c r="AV706" s="620">
        <f>Z706</f>
        <v/>
      </c>
      <c r="AW706" s="72" t="n"/>
      <c r="BA706" s="620" t="n"/>
      <c r="BC706" s="620">
        <f>AO706+AS706</f>
        <v/>
      </c>
      <c r="BD706" s="620">
        <f>BH706-BC706</f>
        <v/>
      </c>
      <c r="BE706" s="479">
        <f>IF(AV706=0,"        --",BD706/BH706)</f>
        <v/>
      </c>
      <c r="BF706" s="620" t="n"/>
      <c r="BG706" s="620" t="n"/>
      <c r="BH706" s="620">
        <f>Z706+BA706+BF706</f>
        <v/>
      </c>
    </row>
    <row r="707" customFormat="1" s="34">
      <c r="A707" s="618" t="n"/>
      <c r="B707" s="619" t="n"/>
      <c r="J707" s="619" t="n"/>
      <c r="U707" s="620" t="n"/>
      <c r="X707" s="620" t="n"/>
      <c r="Y707" s="620" t="n"/>
      <c r="Z707" s="620" t="n"/>
      <c r="AA707" s="34">
        <f>T707*0.2+N707*0+O707*0.3+P707*0.5+Q707*0.6+R707*1+S707*1</f>
        <v/>
      </c>
      <c r="AB707" s="34">
        <f>T707*0.2+N707*0.2+O707*0.3+P707*0.5+Q707*0.6+R707*1+S707*1</f>
        <v/>
      </c>
      <c r="AD707" s="34">
        <f>IF($AC707&gt;0,IF(VLOOKUP($AC707,Resource!$B$2:$AE$460,6,FALSE)&gt;0,VLOOKUP($AC707,Resource!$B$2:$AE$460,6,FALSE),"--INPUT--"),"")</f>
        <v/>
      </c>
      <c r="AE707" s="34">
        <f>IF($AC707&gt;0,IF(VLOOKUP($AC707,Resource!$B$2:$AE$460,25,FALSE)&gt;0,VLOOKUP($AC707,Resource!$B$2:$AE$460,25,FALSE),"--INPUT--"),"")</f>
        <v/>
      </c>
      <c r="AG707" s="619" t="n"/>
      <c r="AH707" s="619" t="n"/>
      <c r="AJ707" s="34">
        <f>IF($AI707&gt;0,IF(VLOOKUP($AI707,Resource!$B$2:$AE$460,6,FALSE)&gt;0,VLOOKUP($AI707,Resource!$B$2:$AE$460,6,FALSE),"--INPUT--"),"")</f>
        <v/>
      </c>
      <c r="AK707" s="34">
        <f>IF($AI707&gt;0,IF(VLOOKUP($AI707,Resource!$B$2:$AE$460,25,FALSE)&gt;0,VLOOKUP($AI707,Resource!$B$2:$AE$460,25,FALSE),"--INPUT--"),"")</f>
        <v/>
      </c>
      <c r="AL707" s="619" t="n"/>
      <c r="AM707" s="619" t="n"/>
      <c r="AN707" s="34">
        <f>AA707</f>
        <v/>
      </c>
      <c r="AO707" s="621">
        <f>IF(ISNA(IF(AC707="",0,AN707*VLOOKUP(AC707,Resource!$B$2:$AE$465,8,FALSE))),0,IF(AC707="",0,AN707*VLOOKUP(AC707,Resource!$B$2:$AE$465,8,FALSE)))</f>
        <v/>
      </c>
      <c r="AP707" s="620" t="n"/>
      <c r="AQ707" s="286" t="n"/>
      <c r="AR707" s="34">
        <f>AB707</f>
        <v/>
      </c>
      <c r="AS707" s="621">
        <f>IF(ISNA(IF(AI707="",0,AR707*VLOOKUP(AI707,Resource!$B$2:$AE$465,9,FALSE))),0,IF(AI707="",0,AR707*VLOOKUP(AI707,Resource!$B$2:$AE$465,9,FALSE)))</f>
        <v/>
      </c>
      <c r="AT707" s="620" t="n"/>
      <c r="AU707" s="286" t="n"/>
      <c r="AV707" s="620">
        <f>Z707</f>
        <v/>
      </c>
      <c r="AW707" s="72" t="n"/>
      <c r="BA707" s="620" t="n"/>
      <c r="BC707" s="620">
        <f>AO707+AS707</f>
        <v/>
      </c>
      <c r="BD707" s="620">
        <f>BH707-BC707</f>
        <v/>
      </c>
      <c r="BE707" s="479">
        <f>IF(AV707=0,"        --",BD707/BH707)</f>
        <v/>
      </c>
      <c r="BF707" s="620" t="n"/>
      <c r="BG707" s="620" t="n"/>
      <c r="BH707" s="620">
        <f>Z707+BA707+BF707</f>
        <v/>
      </c>
    </row>
    <row r="708" customFormat="1" s="34">
      <c r="A708" s="618" t="n"/>
      <c r="B708" s="619" t="n"/>
      <c r="J708" s="619" t="n"/>
      <c r="U708" s="620" t="n"/>
      <c r="X708" s="620" t="n"/>
      <c r="Y708" s="620" t="n"/>
      <c r="Z708" s="620" t="n"/>
      <c r="AA708" s="34">
        <f>T708*0.2+N708*0+O708*0.3+P708*0.5+Q708*0.6+R708*1+S708*1</f>
        <v/>
      </c>
      <c r="AB708" s="34">
        <f>T708*0.2+N708*0.2+O708*0.3+P708*0.5+Q708*0.6+R708*1+S708*1</f>
        <v/>
      </c>
      <c r="AD708" s="34">
        <f>IF($AC708&gt;0,IF(VLOOKUP($AC708,Resource!$B$2:$AE$460,6,FALSE)&gt;0,VLOOKUP($AC708,Resource!$B$2:$AE$460,6,FALSE),"--INPUT--"),"")</f>
        <v/>
      </c>
      <c r="AE708" s="34">
        <f>IF($AC708&gt;0,IF(VLOOKUP($AC708,Resource!$B$2:$AE$460,25,FALSE)&gt;0,VLOOKUP($AC708,Resource!$B$2:$AE$460,25,FALSE),"--INPUT--"),"")</f>
        <v/>
      </c>
      <c r="AG708" s="619" t="n"/>
      <c r="AH708" s="619" t="n"/>
      <c r="AJ708" s="34">
        <f>IF($AI708&gt;0,IF(VLOOKUP($AI708,Resource!$B$2:$AE$460,6,FALSE)&gt;0,VLOOKUP($AI708,Resource!$B$2:$AE$460,6,FALSE),"--INPUT--"),"")</f>
        <v/>
      </c>
      <c r="AK708" s="34">
        <f>IF($AI708&gt;0,IF(VLOOKUP($AI708,Resource!$B$2:$AE$460,25,FALSE)&gt;0,VLOOKUP($AI708,Resource!$B$2:$AE$460,25,FALSE),"--INPUT--"),"")</f>
        <v/>
      </c>
      <c r="AL708" s="619" t="n"/>
      <c r="AM708" s="619" t="n"/>
      <c r="AN708" s="34">
        <f>AA708</f>
        <v/>
      </c>
      <c r="AO708" s="621">
        <f>IF(ISNA(IF(AC708="",0,AN708*VLOOKUP(AC708,Resource!$B$2:$AE$465,8,FALSE))),0,IF(AC708="",0,AN708*VLOOKUP(AC708,Resource!$B$2:$AE$465,8,FALSE)))</f>
        <v/>
      </c>
      <c r="AP708" s="620" t="n"/>
      <c r="AQ708" s="286" t="n"/>
      <c r="AR708" s="34">
        <f>AB708</f>
        <v/>
      </c>
      <c r="AS708" s="621">
        <f>IF(ISNA(IF(AI708="",0,AR708*VLOOKUP(AI708,Resource!$B$2:$AE$465,9,FALSE))),0,IF(AI708="",0,AR708*VLOOKUP(AI708,Resource!$B$2:$AE$465,9,FALSE)))</f>
        <v/>
      </c>
      <c r="AT708" s="620" t="n"/>
      <c r="AU708" s="286" t="n"/>
      <c r="AV708" s="620">
        <f>Z708</f>
        <v/>
      </c>
      <c r="AW708" s="72" t="n"/>
      <c r="BA708" s="620" t="n"/>
      <c r="BC708" s="620">
        <f>AO708+AS708</f>
        <v/>
      </c>
      <c r="BD708" s="620">
        <f>BH708-BC708</f>
        <v/>
      </c>
      <c r="BE708" s="479">
        <f>IF(AV708=0,"        --",BD708/BH708)</f>
        <v/>
      </c>
      <c r="BF708" s="620" t="n"/>
      <c r="BG708" s="620" t="n"/>
      <c r="BH708" s="620">
        <f>Z708+BA708+BF708</f>
        <v/>
      </c>
    </row>
    <row r="709" customFormat="1" s="34">
      <c r="A709" s="618" t="n"/>
      <c r="B709" s="619" t="n"/>
      <c r="J709" s="619" t="n"/>
      <c r="U709" s="620" t="n"/>
      <c r="X709" s="620" t="n"/>
      <c r="Y709" s="620" t="n"/>
      <c r="Z709" s="620" t="n"/>
      <c r="AA709" s="34">
        <f>T709*0.2+N709*0+O709*0.3+P709*0.5+Q709*0.6+R709*1+S709*1</f>
        <v/>
      </c>
      <c r="AB709" s="34">
        <f>T709*0.2+N709*0.2+O709*0.3+P709*0.5+Q709*0.6+R709*1+S709*1</f>
        <v/>
      </c>
      <c r="AD709" s="34">
        <f>IF($AC709&gt;0,IF(VLOOKUP($AC709,Resource!$B$2:$AE$460,6,FALSE)&gt;0,VLOOKUP($AC709,Resource!$B$2:$AE$460,6,FALSE),"--INPUT--"),"")</f>
        <v/>
      </c>
      <c r="AE709" s="34">
        <f>IF($AC709&gt;0,IF(VLOOKUP($AC709,Resource!$B$2:$AE$460,25,FALSE)&gt;0,VLOOKUP($AC709,Resource!$B$2:$AE$460,25,FALSE),"--INPUT--"),"")</f>
        <v/>
      </c>
      <c r="AG709" s="619" t="n"/>
      <c r="AH709" s="619" t="n"/>
      <c r="AJ709" s="34">
        <f>IF($AI709&gt;0,IF(VLOOKUP($AI709,Resource!$B$2:$AE$460,6,FALSE)&gt;0,VLOOKUP($AI709,Resource!$B$2:$AE$460,6,FALSE),"--INPUT--"),"")</f>
        <v/>
      </c>
      <c r="AK709" s="34">
        <f>IF($AI709&gt;0,IF(VLOOKUP($AI709,Resource!$B$2:$AE$460,25,FALSE)&gt;0,VLOOKUP($AI709,Resource!$B$2:$AE$460,25,FALSE),"--INPUT--"),"")</f>
        <v/>
      </c>
      <c r="AL709" s="619" t="n"/>
      <c r="AM709" s="619" t="n"/>
      <c r="AN709" s="34">
        <f>AA709</f>
        <v/>
      </c>
      <c r="AO709" s="621">
        <f>IF(ISNA(IF(AC709="",0,AN709*VLOOKUP(AC709,Resource!$B$2:$AE$465,8,FALSE))),0,IF(AC709="",0,AN709*VLOOKUP(AC709,Resource!$B$2:$AE$465,8,FALSE)))</f>
        <v/>
      </c>
      <c r="AP709" s="620" t="n"/>
      <c r="AQ709" s="286" t="n"/>
      <c r="AR709" s="34">
        <f>AB709</f>
        <v/>
      </c>
      <c r="AS709" s="621">
        <f>IF(ISNA(IF(AI709="",0,AR709*VLOOKUP(AI709,Resource!$B$2:$AE$465,9,FALSE))),0,IF(AI709="",0,AR709*VLOOKUP(AI709,Resource!$B$2:$AE$465,9,FALSE)))</f>
        <v/>
      </c>
      <c r="AT709" s="620" t="n"/>
      <c r="AU709" s="286" t="n"/>
      <c r="AV709" s="620">
        <f>Z709</f>
        <v/>
      </c>
      <c r="AW709" s="72" t="n"/>
      <c r="BA709" s="620" t="n"/>
      <c r="BC709" s="620">
        <f>AO709+AS709</f>
        <v/>
      </c>
      <c r="BD709" s="620">
        <f>BH709-BC709</f>
        <v/>
      </c>
      <c r="BE709" s="479">
        <f>IF(AV709=0,"        --",BD709/BH709)</f>
        <v/>
      </c>
      <c r="BF709" s="620" t="n"/>
      <c r="BG709" s="620" t="n"/>
      <c r="BH709" s="620">
        <f>Z709+BA709+BF709</f>
        <v/>
      </c>
    </row>
    <row r="710" customFormat="1" s="34">
      <c r="A710" s="618" t="n"/>
      <c r="B710" s="619" t="n"/>
      <c r="J710" s="619" t="n"/>
      <c r="U710" s="620" t="n"/>
      <c r="X710" s="620" t="n"/>
      <c r="Y710" s="620" t="n"/>
      <c r="Z710" s="620" t="n"/>
      <c r="AA710" s="34">
        <f>T710*0.2+N710*0+O710*0.3+P710*0.5+Q710*0.6+R710*1+S710*1</f>
        <v/>
      </c>
      <c r="AB710" s="34">
        <f>T710*0.2+N710*0.2+O710*0.3+P710*0.5+Q710*0.6+R710*1+S710*1</f>
        <v/>
      </c>
      <c r="AD710" s="34">
        <f>IF($AC710&gt;0,IF(VLOOKUP($AC710,Resource!$B$2:$AE$460,6,FALSE)&gt;0,VLOOKUP($AC710,Resource!$B$2:$AE$460,6,FALSE),"--INPUT--"),"")</f>
        <v/>
      </c>
      <c r="AE710" s="34">
        <f>IF($AC710&gt;0,IF(VLOOKUP($AC710,Resource!$B$2:$AE$460,25,FALSE)&gt;0,VLOOKUP($AC710,Resource!$B$2:$AE$460,25,FALSE),"--INPUT--"),"")</f>
        <v/>
      </c>
      <c r="AG710" s="619" t="n"/>
      <c r="AH710" s="619" t="n"/>
      <c r="AJ710" s="34">
        <f>IF($AI710&gt;0,IF(VLOOKUP($AI710,Resource!$B$2:$AE$460,6,FALSE)&gt;0,VLOOKUP($AI710,Resource!$B$2:$AE$460,6,FALSE),"--INPUT--"),"")</f>
        <v/>
      </c>
      <c r="AK710" s="34">
        <f>IF($AI710&gt;0,IF(VLOOKUP($AI710,Resource!$B$2:$AE$460,25,FALSE)&gt;0,VLOOKUP($AI710,Resource!$B$2:$AE$460,25,FALSE),"--INPUT--"),"")</f>
        <v/>
      </c>
      <c r="AL710" s="619" t="n"/>
      <c r="AM710" s="619" t="n"/>
      <c r="AN710" s="34">
        <f>AA710</f>
        <v/>
      </c>
      <c r="AO710" s="621">
        <f>IF(ISNA(IF(AC710="",0,AN710*VLOOKUP(AC710,Resource!$B$2:$AE$465,8,FALSE))),0,IF(AC710="",0,AN710*VLOOKUP(AC710,Resource!$B$2:$AE$465,8,FALSE)))</f>
        <v/>
      </c>
      <c r="AP710" s="620" t="n"/>
      <c r="AQ710" s="286" t="n"/>
      <c r="AR710" s="34">
        <f>AB710</f>
        <v/>
      </c>
      <c r="AS710" s="621">
        <f>IF(ISNA(IF(AI710="",0,AR710*VLOOKUP(AI710,Resource!$B$2:$AE$465,9,FALSE))),0,IF(AI710="",0,AR710*VLOOKUP(AI710,Resource!$B$2:$AE$465,9,FALSE)))</f>
        <v/>
      </c>
      <c r="AT710" s="620" t="n"/>
      <c r="AU710" s="286" t="n"/>
      <c r="AV710" s="620">
        <f>Z710</f>
        <v/>
      </c>
      <c r="AW710" s="72" t="n"/>
      <c r="BA710" s="620" t="n"/>
      <c r="BC710" s="620">
        <f>AO710+AS710</f>
        <v/>
      </c>
      <c r="BD710" s="620">
        <f>BH710-BC710</f>
        <v/>
      </c>
      <c r="BE710" s="479">
        <f>IF(AV710=0,"        --",BD710/BH710)</f>
        <v/>
      </c>
      <c r="BF710" s="620" t="n"/>
      <c r="BG710" s="620" t="n"/>
      <c r="BH710" s="620">
        <f>Z710+BA710+BF710</f>
        <v/>
      </c>
    </row>
    <row r="711" customFormat="1" s="34">
      <c r="A711" s="618" t="n"/>
      <c r="B711" s="619" t="n"/>
      <c r="J711" s="619" t="n"/>
      <c r="U711" s="620" t="n"/>
      <c r="X711" s="620" t="n"/>
      <c r="Y711" s="620" t="n"/>
      <c r="Z711" s="620" t="n"/>
      <c r="AA711" s="34">
        <f>T711*0.2+N711*0+O711*0.3+P711*0.5+Q711*0.6+R711*1+S711*1</f>
        <v/>
      </c>
      <c r="AB711" s="34">
        <f>T711*0.2+N711*0.2+O711*0.3+P711*0.5+Q711*0.6+R711*1+S711*1</f>
        <v/>
      </c>
      <c r="AD711" s="34">
        <f>IF($AC711&gt;0,IF(VLOOKUP($AC711,Resource!$B$2:$AE$460,6,FALSE)&gt;0,VLOOKUP($AC711,Resource!$B$2:$AE$460,6,FALSE),"--INPUT--"),"")</f>
        <v/>
      </c>
      <c r="AE711" s="34">
        <f>IF($AC711&gt;0,IF(VLOOKUP($AC711,Resource!$B$2:$AE$460,25,FALSE)&gt;0,VLOOKUP($AC711,Resource!$B$2:$AE$460,25,FALSE),"--INPUT--"),"")</f>
        <v/>
      </c>
      <c r="AG711" s="619" t="n"/>
      <c r="AH711" s="619" t="n"/>
      <c r="AJ711" s="34">
        <f>IF($AI711&gt;0,IF(VLOOKUP($AI711,Resource!$B$2:$AE$460,6,FALSE)&gt;0,VLOOKUP($AI711,Resource!$B$2:$AE$460,6,FALSE),"--INPUT--"),"")</f>
        <v/>
      </c>
      <c r="AK711" s="34">
        <f>IF($AI711&gt;0,IF(VLOOKUP($AI711,Resource!$B$2:$AE$460,25,FALSE)&gt;0,VLOOKUP($AI711,Resource!$B$2:$AE$460,25,FALSE),"--INPUT--"),"")</f>
        <v/>
      </c>
      <c r="AL711" s="619" t="n"/>
      <c r="AM711" s="619" t="n"/>
      <c r="AN711" s="34">
        <f>AA711</f>
        <v/>
      </c>
      <c r="AO711" s="621">
        <f>IF(ISNA(IF(AC711="",0,AN711*VLOOKUP(AC711,Resource!$B$2:$AE$465,8,FALSE))),0,IF(AC711="",0,AN711*VLOOKUP(AC711,Resource!$B$2:$AE$465,8,FALSE)))</f>
        <v/>
      </c>
      <c r="AP711" s="620" t="n"/>
      <c r="AQ711" s="286" t="n"/>
      <c r="AR711" s="34">
        <f>AB711</f>
        <v/>
      </c>
      <c r="AS711" s="621">
        <f>IF(ISNA(IF(AI711="",0,AR711*VLOOKUP(AI711,Resource!$B$2:$AE$465,9,FALSE))),0,IF(AI711="",0,AR711*VLOOKUP(AI711,Resource!$B$2:$AE$465,9,FALSE)))</f>
        <v/>
      </c>
      <c r="AT711" s="620" t="n"/>
      <c r="AU711" s="286" t="n"/>
      <c r="AV711" s="620">
        <f>Z711</f>
        <v/>
      </c>
      <c r="AW711" s="72" t="n"/>
      <c r="BA711" s="620" t="n"/>
      <c r="BC711" s="620">
        <f>AO711+AS711</f>
        <v/>
      </c>
      <c r="BD711" s="620">
        <f>BH711-BC711</f>
        <v/>
      </c>
      <c r="BE711" s="479">
        <f>IF(AV711=0,"        --",BD711/BH711)</f>
        <v/>
      </c>
      <c r="BF711" s="620" t="n"/>
      <c r="BG711" s="620" t="n"/>
      <c r="BH711" s="620">
        <f>Z711+BA711+BF711</f>
        <v/>
      </c>
    </row>
    <row r="712" customFormat="1" s="34">
      <c r="A712" s="618" t="n"/>
      <c r="B712" s="619" t="n"/>
      <c r="J712" s="619" t="n"/>
      <c r="U712" s="620" t="n"/>
      <c r="X712" s="620" t="n"/>
      <c r="Y712" s="620" t="n"/>
      <c r="Z712" s="620" t="n"/>
      <c r="AA712" s="34">
        <f>T712*0.2+N712*0+O712*0.3+P712*0.5+Q712*0.6+R712*1+S712*1</f>
        <v/>
      </c>
      <c r="AB712" s="34">
        <f>T712*0.2+N712*0.2+O712*0.3+P712*0.5+Q712*0.6+R712*1+S712*1</f>
        <v/>
      </c>
      <c r="AD712" s="34">
        <f>IF($AC712&gt;0,IF(VLOOKUP($AC712,Resource!$B$2:$AE$460,6,FALSE)&gt;0,VLOOKUP($AC712,Resource!$B$2:$AE$460,6,FALSE),"--INPUT--"),"")</f>
        <v/>
      </c>
      <c r="AE712" s="34">
        <f>IF($AC712&gt;0,IF(VLOOKUP($AC712,Resource!$B$2:$AE$460,25,FALSE)&gt;0,VLOOKUP($AC712,Resource!$B$2:$AE$460,25,FALSE),"--INPUT--"),"")</f>
        <v/>
      </c>
      <c r="AG712" s="619" t="n"/>
      <c r="AH712" s="619" t="n"/>
      <c r="AJ712" s="34">
        <f>IF($AI712&gt;0,IF(VLOOKUP($AI712,Resource!$B$2:$AE$460,6,FALSE)&gt;0,VLOOKUP($AI712,Resource!$B$2:$AE$460,6,FALSE),"--INPUT--"),"")</f>
        <v/>
      </c>
      <c r="AK712" s="34">
        <f>IF($AI712&gt;0,IF(VLOOKUP($AI712,Resource!$B$2:$AE$460,25,FALSE)&gt;0,VLOOKUP($AI712,Resource!$B$2:$AE$460,25,FALSE),"--INPUT--"),"")</f>
        <v/>
      </c>
      <c r="AL712" s="619" t="n"/>
      <c r="AM712" s="619" t="n"/>
      <c r="AN712" s="34">
        <f>AA712</f>
        <v/>
      </c>
      <c r="AO712" s="621">
        <f>IF(ISNA(IF(AC712="",0,AN712*VLOOKUP(AC712,Resource!$B$2:$AE$465,8,FALSE))),0,IF(AC712="",0,AN712*VLOOKUP(AC712,Resource!$B$2:$AE$465,8,FALSE)))</f>
        <v/>
      </c>
      <c r="AP712" s="620" t="n"/>
      <c r="AQ712" s="286" t="n"/>
      <c r="AR712" s="34">
        <f>AB712</f>
        <v/>
      </c>
      <c r="AS712" s="621">
        <f>IF(ISNA(IF(AI712="",0,AR712*VLOOKUP(AI712,Resource!$B$2:$AE$465,9,FALSE))),0,IF(AI712="",0,AR712*VLOOKUP(AI712,Resource!$B$2:$AE$465,9,FALSE)))</f>
        <v/>
      </c>
      <c r="AT712" s="620" t="n"/>
      <c r="AU712" s="286" t="n"/>
      <c r="AV712" s="620">
        <f>Z712</f>
        <v/>
      </c>
      <c r="AW712" s="72" t="n"/>
      <c r="BA712" s="620" t="n"/>
      <c r="BC712" s="620">
        <f>AO712+AS712</f>
        <v/>
      </c>
      <c r="BD712" s="620">
        <f>BH712-BC712</f>
        <v/>
      </c>
      <c r="BE712" s="479">
        <f>IF(AV712=0,"        --",BD712/BH712)</f>
        <v/>
      </c>
      <c r="BF712" s="620" t="n"/>
      <c r="BG712" s="620" t="n"/>
      <c r="BH712" s="620">
        <f>Z712+BA712+BF712</f>
        <v/>
      </c>
    </row>
    <row r="713" customFormat="1" s="34">
      <c r="A713" s="618" t="n"/>
      <c r="B713" s="619" t="n"/>
      <c r="J713" s="619" t="n"/>
      <c r="U713" s="620" t="n"/>
      <c r="X713" s="620" t="n"/>
      <c r="Y713" s="620" t="n"/>
      <c r="Z713" s="620" t="n"/>
      <c r="AA713" s="34">
        <f>T713*0.2+N713*0+O713*0.3+P713*0.5+Q713*0.6+R713*1+S713*1</f>
        <v/>
      </c>
      <c r="AB713" s="34">
        <f>T713*0.2+N713*0.2+O713*0.3+P713*0.5+Q713*0.6+R713*1+S713*1</f>
        <v/>
      </c>
      <c r="AD713" s="34">
        <f>IF($AC713&gt;0,IF(VLOOKUP($AC713,Resource!$B$2:$AE$460,6,FALSE)&gt;0,VLOOKUP($AC713,Resource!$B$2:$AE$460,6,FALSE),"--INPUT--"),"")</f>
        <v/>
      </c>
      <c r="AE713" s="34">
        <f>IF($AC713&gt;0,IF(VLOOKUP($AC713,Resource!$B$2:$AE$460,25,FALSE)&gt;0,VLOOKUP($AC713,Resource!$B$2:$AE$460,25,FALSE),"--INPUT--"),"")</f>
        <v/>
      </c>
      <c r="AG713" s="619" t="n"/>
      <c r="AH713" s="619" t="n"/>
      <c r="AJ713" s="34">
        <f>IF($AI713&gt;0,IF(VLOOKUP($AI713,Resource!$B$2:$AE$460,6,FALSE)&gt;0,VLOOKUP($AI713,Resource!$B$2:$AE$460,6,FALSE),"--INPUT--"),"")</f>
        <v/>
      </c>
      <c r="AK713" s="34">
        <f>IF($AI713&gt;0,IF(VLOOKUP($AI713,Resource!$B$2:$AE$460,25,FALSE)&gt;0,VLOOKUP($AI713,Resource!$B$2:$AE$460,25,FALSE),"--INPUT--"),"")</f>
        <v/>
      </c>
      <c r="AL713" s="619" t="n"/>
      <c r="AM713" s="619" t="n"/>
      <c r="AN713" s="34">
        <f>AA713</f>
        <v/>
      </c>
      <c r="AO713" s="621">
        <f>IF(ISNA(IF(AC713="",0,AN713*VLOOKUP(AC713,Resource!$B$2:$AE$465,8,FALSE))),0,IF(AC713="",0,AN713*VLOOKUP(AC713,Resource!$B$2:$AE$465,8,FALSE)))</f>
        <v/>
      </c>
      <c r="AP713" s="620" t="n"/>
      <c r="AQ713" s="286" t="n"/>
      <c r="AR713" s="34">
        <f>AB713</f>
        <v/>
      </c>
      <c r="AS713" s="621">
        <f>IF(ISNA(IF(AI713="",0,AR713*VLOOKUP(AI713,Resource!$B$2:$AE$465,9,FALSE))),0,IF(AI713="",0,AR713*VLOOKUP(AI713,Resource!$B$2:$AE$465,9,FALSE)))</f>
        <v/>
      </c>
      <c r="AT713" s="620" t="n"/>
      <c r="AU713" s="286" t="n"/>
      <c r="AV713" s="620">
        <f>Z713</f>
        <v/>
      </c>
      <c r="AW713" s="72" t="n"/>
      <c r="BA713" s="620" t="n"/>
      <c r="BC713" s="620">
        <f>AO713+AS713</f>
        <v/>
      </c>
      <c r="BD713" s="620">
        <f>BH713-BC713</f>
        <v/>
      </c>
      <c r="BE713" s="479">
        <f>IF(AV713=0,"        --",BD713/BH713)</f>
        <v/>
      </c>
      <c r="BF713" s="620" t="n"/>
      <c r="BG713" s="620" t="n"/>
      <c r="BH713" s="620">
        <f>Z713+BA713+BF713</f>
        <v/>
      </c>
    </row>
    <row r="714" customFormat="1" s="34">
      <c r="A714" s="618" t="n"/>
      <c r="B714" s="619" t="n"/>
      <c r="J714" s="619" t="n"/>
      <c r="U714" s="620" t="n"/>
      <c r="X714" s="620" t="n"/>
      <c r="Y714" s="620" t="n"/>
      <c r="Z714" s="620" t="n"/>
      <c r="AA714" s="34">
        <f>T714*0.2+N714*0+O714*0.3+P714*0.5+Q714*0.6+R714*1+S714*1</f>
        <v/>
      </c>
      <c r="AB714" s="34">
        <f>T714*0.2+N714*0.2+O714*0.3+P714*0.5+Q714*0.6+R714*1+S714*1</f>
        <v/>
      </c>
      <c r="AD714" s="34">
        <f>IF($AC714&gt;0,IF(VLOOKUP($AC714,Resource!$B$2:$AE$460,6,FALSE)&gt;0,VLOOKUP($AC714,Resource!$B$2:$AE$460,6,FALSE),"--INPUT--"),"")</f>
        <v/>
      </c>
      <c r="AE714" s="34">
        <f>IF($AC714&gt;0,IF(VLOOKUP($AC714,Resource!$B$2:$AE$460,25,FALSE)&gt;0,VLOOKUP($AC714,Resource!$B$2:$AE$460,25,FALSE),"--INPUT--"),"")</f>
        <v/>
      </c>
      <c r="AG714" s="619" t="n"/>
      <c r="AH714" s="619" t="n"/>
      <c r="AJ714" s="34">
        <f>IF($AI714&gt;0,IF(VLOOKUP($AI714,Resource!$B$2:$AE$460,6,FALSE)&gt;0,VLOOKUP($AI714,Resource!$B$2:$AE$460,6,FALSE),"--INPUT--"),"")</f>
        <v/>
      </c>
      <c r="AK714" s="34">
        <f>IF($AI714&gt;0,IF(VLOOKUP($AI714,Resource!$B$2:$AE$460,25,FALSE)&gt;0,VLOOKUP($AI714,Resource!$B$2:$AE$460,25,FALSE),"--INPUT--"),"")</f>
        <v/>
      </c>
      <c r="AL714" s="619" t="n"/>
      <c r="AM714" s="619" t="n"/>
      <c r="AN714" s="34">
        <f>AA714</f>
        <v/>
      </c>
      <c r="AO714" s="621">
        <f>IF(ISNA(IF(AC714="",0,AN714*VLOOKUP(AC714,Resource!$B$2:$AE$465,8,FALSE))),0,IF(AC714="",0,AN714*VLOOKUP(AC714,Resource!$B$2:$AE$465,8,FALSE)))</f>
        <v/>
      </c>
      <c r="AP714" s="620" t="n"/>
      <c r="AQ714" s="286" t="n"/>
      <c r="AR714" s="34">
        <f>AB714</f>
        <v/>
      </c>
      <c r="AS714" s="621">
        <f>IF(ISNA(IF(AI714="",0,AR714*VLOOKUP(AI714,Resource!$B$2:$AE$465,9,FALSE))),0,IF(AI714="",0,AR714*VLOOKUP(AI714,Resource!$B$2:$AE$465,9,FALSE)))</f>
        <v/>
      </c>
      <c r="AT714" s="620" t="n"/>
      <c r="AU714" s="286" t="n"/>
      <c r="AV714" s="620">
        <f>Z714</f>
        <v/>
      </c>
      <c r="AW714" s="72" t="n"/>
      <c r="BA714" s="620" t="n"/>
      <c r="BC714" s="620">
        <f>AO714+AS714</f>
        <v/>
      </c>
      <c r="BD714" s="620">
        <f>BH714-BC714</f>
        <v/>
      </c>
      <c r="BE714" s="479">
        <f>IF(AV714=0,"        --",BD714/BH714)</f>
        <v/>
      </c>
      <c r="BF714" s="620" t="n"/>
      <c r="BG714" s="620" t="n"/>
      <c r="BH714" s="620">
        <f>Z714+BA714+BF714</f>
        <v/>
      </c>
    </row>
    <row r="715" customFormat="1" s="34">
      <c r="A715" s="618" t="n"/>
      <c r="B715" s="619" t="n"/>
      <c r="J715" s="619" t="n"/>
      <c r="U715" s="620" t="n"/>
      <c r="X715" s="620" t="n"/>
      <c r="Y715" s="620" t="n"/>
      <c r="Z715" s="620" t="n"/>
      <c r="AA715" s="34">
        <f>T715*0.2+N715*0+O715*0.3+P715*0.5+Q715*0.6+R715*1+S715*1</f>
        <v/>
      </c>
      <c r="AB715" s="34">
        <f>T715*0.2+N715*0.2+O715*0.3+P715*0.5+Q715*0.6+R715*1+S715*1</f>
        <v/>
      </c>
      <c r="AD715" s="34">
        <f>IF($AC715&gt;0,IF(VLOOKUP($AC715,Resource!$B$2:$AE$460,6,FALSE)&gt;0,VLOOKUP($AC715,Resource!$B$2:$AE$460,6,FALSE),"--INPUT--"),"")</f>
        <v/>
      </c>
      <c r="AE715" s="34">
        <f>IF($AC715&gt;0,IF(VLOOKUP($AC715,Resource!$B$2:$AE$460,25,FALSE)&gt;0,VLOOKUP($AC715,Resource!$B$2:$AE$460,25,FALSE),"--INPUT--"),"")</f>
        <v/>
      </c>
      <c r="AG715" s="619" t="n"/>
      <c r="AH715" s="619" t="n"/>
      <c r="AJ715" s="34">
        <f>IF($AI715&gt;0,IF(VLOOKUP($AI715,Resource!$B$2:$AE$460,6,FALSE)&gt;0,VLOOKUP($AI715,Resource!$B$2:$AE$460,6,FALSE),"--INPUT--"),"")</f>
        <v/>
      </c>
      <c r="AK715" s="34">
        <f>IF($AI715&gt;0,IF(VLOOKUP($AI715,Resource!$B$2:$AE$460,25,FALSE)&gt;0,VLOOKUP($AI715,Resource!$B$2:$AE$460,25,FALSE),"--INPUT--"),"")</f>
        <v/>
      </c>
      <c r="AL715" s="619" t="n"/>
      <c r="AM715" s="619" t="n"/>
      <c r="AN715" s="34">
        <f>AA715</f>
        <v/>
      </c>
      <c r="AO715" s="621">
        <f>IF(ISNA(IF(AC715="",0,AN715*VLOOKUP(AC715,Resource!$B$2:$AE$465,8,FALSE))),0,IF(AC715="",0,AN715*VLOOKUP(AC715,Resource!$B$2:$AE$465,8,FALSE)))</f>
        <v/>
      </c>
      <c r="AP715" s="620" t="n"/>
      <c r="AQ715" s="286" t="n"/>
      <c r="AR715" s="34">
        <f>AB715</f>
        <v/>
      </c>
      <c r="AS715" s="621">
        <f>IF(ISNA(IF(AI715="",0,AR715*VLOOKUP(AI715,Resource!$B$2:$AE$465,9,FALSE))),0,IF(AI715="",0,AR715*VLOOKUP(AI715,Resource!$B$2:$AE$465,9,FALSE)))</f>
        <v/>
      </c>
      <c r="AT715" s="620" t="n"/>
      <c r="AU715" s="286" t="n"/>
      <c r="AV715" s="620">
        <f>Z715</f>
        <v/>
      </c>
      <c r="AW715" s="72" t="n"/>
      <c r="BA715" s="620" t="n"/>
      <c r="BC715" s="620">
        <f>AO715+AS715</f>
        <v/>
      </c>
      <c r="BD715" s="620">
        <f>BH715-BC715</f>
        <v/>
      </c>
      <c r="BE715" s="479">
        <f>IF(AV715=0,"        --",BD715/BH715)</f>
        <v/>
      </c>
      <c r="BF715" s="620" t="n"/>
      <c r="BG715" s="620" t="n"/>
      <c r="BH715" s="620">
        <f>Z715+BA715+BF715</f>
        <v/>
      </c>
    </row>
    <row r="716" customFormat="1" s="34">
      <c r="A716" s="618" t="n"/>
      <c r="B716" s="619" t="n"/>
      <c r="J716" s="619" t="n"/>
      <c r="U716" s="620" t="n"/>
      <c r="X716" s="620" t="n"/>
      <c r="Y716" s="620" t="n"/>
      <c r="Z716" s="620" t="n"/>
      <c r="AA716" s="34">
        <f>T716*0.2+N716*0+O716*0.3+P716*0.5+Q716*0.6+R716*1+S716*1</f>
        <v/>
      </c>
      <c r="AB716" s="34">
        <f>T716*0.2+N716*0.2+O716*0.3+P716*0.5+Q716*0.6+R716*1+S716*1</f>
        <v/>
      </c>
      <c r="AD716" s="34">
        <f>IF($AC716&gt;0,IF(VLOOKUP($AC716,Resource!$B$2:$AE$460,6,FALSE)&gt;0,VLOOKUP($AC716,Resource!$B$2:$AE$460,6,FALSE),"--INPUT--"),"")</f>
        <v/>
      </c>
      <c r="AE716" s="34">
        <f>IF($AC716&gt;0,IF(VLOOKUP($AC716,Resource!$B$2:$AE$460,25,FALSE)&gt;0,VLOOKUP($AC716,Resource!$B$2:$AE$460,25,FALSE),"--INPUT--"),"")</f>
        <v/>
      </c>
      <c r="AG716" s="619" t="n"/>
      <c r="AH716" s="619" t="n"/>
      <c r="AJ716" s="34">
        <f>IF($AI716&gt;0,IF(VLOOKUP($AI716,Resource!$B$2:$AE$460,6,FALSE)&gt;0,VLOOKUP($AI716,Resource!$B$2:$AE$460,6,FALSE),"--INPUT--"),"")</f>
        <v/>
      </c>
      <c r="AK716" s="34">
        <f>IF($AI716&gt;0,IF(VLOOKUP($AI716,Resource!$B$2:$AE$460,25,FALSE)&gt;0,VLOOKUP($AI716,Resource!$B$2:$AE$460,25,FALSE),"--INPUT--"),"")</f>
        <v/>
      </c>
      <c r="AL716" s="619" t="n"/>
      <c r="AM716" s="619" t="n"/>
      <c r="AN716" s="34">
        <f>AA716</f>
        <v/>
      </c>
      <c r="AO716" s="621">
        <f>IF(ISNA(IF(AC716="",0,AN716*VLOOKUP(AC716,Resource!$B$2:$AE$465,8,FALSE))),0,IF(AC716="",0,AN716*VLOOKUP(AC716,Resource!$B$2:$AE$465,8,FALSE)))</f>
        <v/>
      </c>
      <c r="AP716" s="620" t="n"/>
      <c r="AQ716" s="286" t="n"/>
      <c r="AR716" s="34">
        <f>AB716</f>
        <v/>
      </c>
      <c r="AS716" s="621">
        <f>IF(ISNA(IF(AI716="",0,AR716*VLOOKUP(AI716,Resource!$B$2:$AE$465,9,FALSE))),0,IF(AI716="",0,AR716*VLOOKUP(AI716,Resource!$B$2:$AE$465,9,FALSE)))</f>
        <v/>
      </c>
      <c r="AT716" s="620" t="n"/>
      <c r="AU716" s="286" t="n"/>
      <c r="AV716" s="620">
        <f>Z716</f>
        <v/>
      </c>
      <c r="AW716" s="72" t="n"/>
      <c r="BA716" s="620" t="n"/>
      <c r="BC716" s="620">
        <f>AO716+AS716</f>
        <v/>
      </c>
      <c r="BD716" s="620">
        <f>BH716-BC716</f>
        <v/>
      </c>
      <c r="BE716" s="479">
        <f>IF(AV716=0,"        --",BD716/BH716)</f>
        <v/>
      </c>
      <c r="BF716" s="620" t="n"/>
      <c r="BG716" s="620" t="n"/>
      <c r="BH716" s="620">
        <f>Z716+BA716+BF716</f>
        <v/>
      </c>
    </row>
    <row r="717" customFormat="1" s="34">
      <c r="A717" s="618" t="n"/>
      <c r="B717" s="619" t="n"/>
      <c r="J717" s="619" t="n"/>
      <c r="U717" s="620" t="n"/>
      <c r="X717" s="620" t="n"/>
      <c r="Y717" s="620" t="n"/>
      <c r="Z717" s="620" t="n"/>
      <c r="AA717" s="34">
        <f>T717*0.2+N717*0+O717*0.3+P717*0.5+Q717*0.6+R717*1+S717*1</f>
        <v/>
      </c>
      <c r="AB717" s="34">
        <f>T717*0.2+N717*0.2+O717*0.3+P717*0.5+Q717*0.6+R717*1+S717*1</f>
        <v/>
      </c>
      <c r="AD717" s="34">
        <f>IF($AC717&gt;0,IF(VLOOKUP($AC717,Resource!$B$2:$AE$460,6,FALSE)&gt;0,VLOOKUP($AC717,Resource!$B$2:$AE$460,6,FALSE),"--INPUT--"),"")</f>
        <v/>
      </c>
      <c r="AE717" s="34">
        <f>IF($AC717&gt;0,IF(VLOOKUP($AC717,Resource!$B$2:$AE$460,25,FALSE)&gt;0,VLOOKUP($AC717,Resource!$B$2:$AE$460,25,FALSE),"--INPUT--"),"")</f>
        <v/>
      </c>
      <c r="AG717" s="619" t="n"/>
      <c r="AH717" s="619" t="n"/>
      <c r="AJ717" s="34">
        <f>IF($AI717&gt;0,IF(VLOOKUP($AI717,Resource!$B$2:$AE$460,6,FALSE)&gt;0,VLOOKUP($AI717,Resource!$B$2:$AE$460,6,FALSE),"--INPUT--"),"")</f>
        <v/>
      </c>
      <c r="AK717" s="34">
        <f>IF($AI717&gt;0,IF(VLOOKUP($AI717,Resource!$B$2:$AE$460,25,FALSE)&gt;0,VLOOKUP($AI717,Resource!$B$2:$AE$460,25,FALSE),"--INPUT--"),"")</f>
        <v/>
      </c>
      <c r="AL717" s="619" t="n"/>
      <c r="AM717" s="619" t="n"/>
      <c r="AN717" s="34">
        <f>AA717</f>
        <v/>
      </c>
      <c r="AO717" s="621">
        <f>IF(ISNA(IF(AC717="",0,AN717*VLOOKUP(AC717,Resource!$B$2:$AE$465,8,FALSE))),0,IF(AC717="",0,AN717*VLOOKUP(AC717,Resource!$B$2:$AE$465,8,FALSE)))</f>
        <v/>
      </c>
      <c r="AP717" s="620" t="n"/>
      <c r="AQ717" s="286" t="n"/>
      <c r="AR717" s="34">
        <f>AB717</f>
        <v/>
      </c>
      <c r="AS717" s="621">
        <f>IF(ISNA(IF(AI717="",0,AR717*VLOOKUP(AI717,Resource!$B$2:$AE$465,9,FALSE))),0,IF(AI717="",0,AR717*VLOOKUP(AI717,Resource!$B$2:$AE$465,9,FALSE)))</f>
        <v/>
      </c>
      <c r="AT717" s="620" t="n"/>
      <c r="AU717" s="286" t="n"/>
      <c r="AV717" s="620">
        <f>Z717</f>
        <v/>
      </c>
      <c r="AW717" s="72" t="n"/>
      <c r="BA717" s="620" t="n"/>
      <c r="BC717" s="620">
        <f>AO717+AS717</f>
        <v/>
      </c>
      <c r="BD717" s="620">
        <f>BH717-BC717</f>
        <v/>
      </c>
      <c r="BE717" s="479">
        <f>IF(AV717=0,"        --",BD717/BH717)</f>
        <v/>
      </c>
      <c r="BF717" s="620" t="n"/>
      <c r="BG717" s="620" t="n"/>
      <c r="BH717" s="620">
        <f>Z717+BA717+BF717</f>
        <v/>
      </c>
    </row>
    <row r="718" customFormat="1" s="34">
      <c r="A718" s="618" t="n"/>
      <c r="B718" s="619" t="n"/>
      <c r="J718" s="619" t="n"/>
      <c r="U718" s="620" t="n"/>
      <c r="X718" s="620" t="n"/>
      <c r="Y718" s="620" t="n"/>
      <c r="Z718" s="620" t="n"/>
      <c r="AA718" s="34">
        <f>T718*0.2+N718*0+O718*0.3+P718*0.5+Q718*0.6+R718*1+S718*1</f>
        <v/>
      </c>
      <c r="AB718" s="34">
        <f>T718*0.2+N718*0.2+O718*0.3+P718*0.5+Q718*0.6+R718*1+S718*1</f>
        <v/>
      </c>
      <c r="AD718" s="34">
        <f>IF($AC718&gt;0,IF(VLOOKUP($AC718,Resource!$B$2:$AE$460,6,FALSE)&gt;0,VLOOKUP($AC718,Resource!$B$2:$AE$460,6,FALSE),"--INPUT--"),"")</f>
        <v/>
      </c>
      <c r="AE718" s="34">
        <f>IF($AC718&gt;0,IF(VLOOKUP($AC718,Resource!$B$2:$AE$460,25,FALSE)&gt;0,VLOOKUP($AC718,Resource!$B$2:$AE$460,25,FALSE),"--INPUT--"),"")</f>
        <v/>
      </c>
      <c r="AG718" s="619" t="n"/>
      <c r="AH718" s="619" t="n"/>
      <c r="AJ718" s="34">
        <f>IF($AI718&gt;0,IF(VLOOKUP($AI718,Resource!$B$2:$AE$460,6,FALSE)&gt;0,VLOOKUP($AI718,Resource!$B$2:$AE$460,6,FALSE),"--INPUT--"),"")</f>
        <v/>
      </c>
      <c r="AK718" s="34">
        <f>IF($AI718&gt;0,IF(VLOOKUP($AI718,Resource!$B$2:$AE$460,25,FALSE)&gt;0,VLOOKUP($AI718,Resource!$B$2:$AE$460,25,FALSE),"--INPUT--"),"")</f>
        <v/>
      </c>
      <c r="AL718" s="619" t="n"/>
      <c r="AM718" s="619" t="n"/>
      <c r="AN718" s="34">
        <f>AA718</f>
        <v/>
      </c>
      <c r="AO718" s="621">
        <f>IF(ISNA(IF(AC718="",0,AN718*VLOOKUP(AC718,Resource!$B$2:$AE$465,8,FALSE))),0,IF(AC718="",0,AN718*VLOOKUP(AC718,Resource!$B$2:$AE$465,8,FALSE)))</f>
        <v/>
      </c>
      <c r="AP718" s="620" t="n"/>
      <c r="AQ718" s="286" t="n"/>
      <c r="AR718" s="34">
        <f>AB718</f>
        <v/>
      </c>
      <c r="AS718" s="621">
        <f>IF(ISNA(IF(AI718="",0,AR718*VLOOKUP(AI718,Resource!$B$2:$AE$465,9,FALSE))),0,IF(AI718="",0,AR718*VLOOKUP(AI718,Resource!$B$2:$AE$465,9,FALSE)))</f>
        <v/>
      </c>
      <c r="AT718" s="620" t="n"/>
      <c r="AU718" s="286" t="n"/>
      <c r="AV718" s="620">
        <f>Z718</f>
        <v/>
      </c>
      <c r="AW718" s="72" t="n"/>
      <c r="BA718" s="620" t="n"/>
      <c r="BC718" s="620">
        <f>AO718+AS718</f>
        <v/>
      </c>
      <c r="BD718" s="620">
        <f>BH718-BC718</f>
        <v/>
      </c>
      <c r="BE718" s="479">
        <f>IF(AV718=0,"        --",BD718/BH718)</f>
        <v/>
      </c>
      <c r="BF718" s="620" t="n"/>
      <c r="BG718" s="620" t="n"/>
      <c r="BH718" s="620">
        <f>Z718+BA718+BF718</f>
        <v/>
      </c>
    </row>
    <row r="719" customFormat="1" s="34">
      <c r="A719" s="618" t="n"/>
      <c r="B719" s="619" t="n"/>
      <c r="J719" s="619" t="n"/>
      <c r="U719" s="620" t="n"/>
      <c r="X719" s="620" t="n"/>
      <c r="Y719" s="620" t="n"/>
      <c r="Z719" s="620" t="n"/>
      <c r="AA719" s="34">
        <f>T719*0.2+N719*0+O719*0.3+P719*0.5+Q719*0.6+R719*1+S719*1</f>
        <v/>
      </c>
      <c r="AB719" s="34">
        <f>T719*0.2+N719*0.2+O719*0.3+P719*0.5+Q719*0.6+R719*1+S719*1</f>
        <v/>
      </c>
      <c r="AD719" s="34">
        <f>IF($AC719&gt;0,IF(VLOOKUP($AC719,Resource!$B$2:$AE$460,6,FALSE)&gt;0,VLOOKUP($AC719,Resource!$B$2:$AE$460,6,FALSE),"--INPUT--"),"")</f>
        <v/>
      </c>
      <c r="AE719" s="34">
        <f>IF($AC719&gt;0,IF(VLOOKUP($AC719,Resource!$B$2:$AE$460,25,FALSE)&gt;0,VLOOKUP($AC719,Resource!$B$2:$AE$460,25,FALSE),"--INPUT--"),"")</f>
        <v/>
      </c>
      <c r="AG719" s="619" t="n"/>
      <c r="AH719" s="619" t="n"/>
      <c r="AJ719" s="34">
        <f>IF($AI719&gt;0,IF(VLOOKUP($AI719,Resource!$B$2:$AE$460,6,FALSE)&gt;0,VLOOKUP($AI719,Resource!$B$2:$AE$460,6,FALSE),"--INPUT--"),"")</f>
        <v/>
      </c>
      <c r="AK719" s="34">
        <f>IF($AI719&gt;0,IF(VLOOKUP($AI719,Resource!$B$2:$AE$460,25,FALSE)&gt;0,VLOOKUP($AI719,Resource!$B$2:$AE$460,25,FALSE),"--INPUT--"),"")</f>
        <v/>
      </c>
      <c r="AL719" s="619" t="n"/>
      <c r="AM719" s="619" t="n"/>
      <c r="AN719" s="34">
        <f>AA719</f>
        <v/>
      </c>
      <c r="AO719" s="621">
        <f>IF(ISNA(IF(AC719="",0,AN719*VLOOKUP(AC719,Resource!$B$2:$AE$465,8,FALSE))),0,IF(AC719="",0,AN719*VLOOKUP(AC719,Resource!$B$2:$AE$465,8,FALSE)))</f>
        <v/>
      </c>
      <c r="AP719" s="620" t="n"/>
      <c r="AQ719" s="286" t="n"/>
      <c r="AR719" s="34">
        <f>AB719</f>
        <v/>
      </c>
      <c r="AS719" s="621">
        <f>IF(ISNA(IF(AI719="",0,AR719*VLOOKUP(AI719,Resource!$B$2:$AE$465,9,FALSE))),0,IF(AI719="",0,AR719*VLOOKUP(AI719,Resource!$B$2:$AE$465,9,FALSE)))</f>
        <v/>
      </c>
      <c r="AT719" s="620" t="n"/>
      <c r="AU719" s="286" t="n"/>
      <c r="AV719" s="620">
        <f>Z719</f>
        <v/>
      </c>
      <c r="AW719" s="72" t="n"/>
      <c r="BA719" s="620" t="n"/>
      <c r="BC719" s="620">
        <f>AO719+AS719</f>
        <v/>
      </c>
      <c r="BD719" s="620">
        <f>BH719-BC719</f>
        <v/>
      </c>
      <c r="BE719" s="479">
        <f>IF(AV719=0,"        --",BD719/BH719)</f>
        <v/>
      </c>
      <c r="BF719" s="620" t="n"/>
      <c r="BG719" s="620" t="n"/>
      <c r="BH719" s="620">
        <f>Z719+BA719+BF719</f>
        <v/>
      </c>
    </row>
    <row r="720" customFormat="1" s="34">
      <c r="A720" s="618" t="n"/>
      <c r="B720" s="619" t="n"/>
      <c r="J720" s="619" t="n"/>
      <c r="U720" s="620" t="n"/>
      <c r="X720" s="620" t="n"/>
      <c r="Y720" s="620" t="n"/>
      <c r="Z720" s="620" t="n"/>
      <c r="AA720" s="34">
        <f>T720*0.2+N720*0+O720*0.3+P720*0.5+Q720*0.6+R720*1+S720*1</f>
        <v/>
      </c>
      <c r="AB720" s="34">
        <f>T720*0.2+N720*0.2+O720*0.3+P720*0.5+Q720*0.6+R720*1+S720*1</f>
        <v/>
      </c>
      <c r="AD720" s="34">
        <f>IF($AC720&gt;0,IF(VLOOKUP($AC720,Resource!$B$2:$AE$460,6,FALSE)&gt;0,VLOOKUP($AC720,Resource!$B$2:$AE$460,6,FALSE),"--INPUT--"),"")</f>
        <v/>
      </c>
      <c r="AE720" s="34">
        <f>IF($AC720&gt;0,IF(VLOOKUP($AC720,Resource!$B$2:$AE$460,25,FALSE)&gt;0,VLOOKUP($AC720,Resource!$B$2:$AE$460,25,FALSE),"--INPUT--"),"")</f>
        <v/>
      </c>
      <c r="AG720" s="619" t="n"/>
      <c r="AH720" s="619" t="n"/>
      <c r="AJ720" s="34">
        <f>IF($AI720&gt;0,IF(VLOOKUP($AI720,Resource!$B$2:$AE$460,6,FALSE)&gt;0,VLOOKUP($AI720,Resource!$B$2:$AE$460,6,FALSE),"--INPUT--"),"")</f>
        <v/>
      </c>
      <c r="AK720" s="34">
        <f>IF($AI720&gt;0,IF(VLOOKUP($AI720,Resource!$B$2:$AE$460,25,FALSE)&gt;0,VLOOKUP($AI720,Resource!$B$2:$AE$460,25,FALSE),"--INPUT--"),"")</f>
        <v/>
      </c>
      <c r="AL720" s="619" t="n"/>
      <c r="AM720" s="619" t="n"/>
      <c r="AN720" s="34">
        <f>AA720</f>
        <v/>
      </c>
      <c r="AO720" s="621">
        <f>IF(ISNA(IF(AC720="",0,AN720*VLOOKUP(AC720,Resource!$B$2:$AE$465,8,FALSE))),0,IF(AC720="",0,AN720*VLOOKUP(AC720,Resource!$B$2:$AE$465,8,FALSE)))</f>
        <v/>
      </c>
      <c r="AP720" s="620" t="n"/>
      <c r="AQ720" s="286" t="n"/>
      <c r="AR720" s="34">
        <f>AB720</f>
        <v/>
      </c>
      <c r="AS720" s="621">
        <f>IF(ISNA(IF(AI720="",0,AR720*VLOOKUP(AI720,Resource!$B$2:$AE$465,9,FALSE))),0,IF(AI720="",0,AR720*VLOOKUP(AI720,Resource!$B$2:$AE$465,9,FALSE)))</f>
        <v/>
      </c>
      <c r="AT720" s="620" t="n"/>
      <c r="AU720" s="286" t="n"/>
      <c r="AV720" s="620">
        <f>Z720</f>
        <v/>
      </c>
      <c r="AW720" s="72" t="n"/>
      <c r="BA720" s="620" t="n"/>
      <c r="BC720" s="620">
        <f>AO720+AS720</f>
        <v/>
      </c>
      <c r="BD720" s="620">
        <f>BH720-BC720</f>
        <v/>
      </c>
      <c r="BE720" s="479">
        <f>IF(AV720=0,"        --",BD720/BH720)</f>
        <v/>
      </c>
      <c r="BF720" s="620" t="n"/>
      <c r="BG720" s="620" t="n"/>
      <c r="BH720" s="620">
        <f>Z720+BA720+BF720</f>
        <v/>
      </c>
    </row>
    <row r="721" customFormat="1" s="34">
      <c r="A721" s="618" t="n"/>
      <c r="B721" s="619" t="n"/>
      <c r="J721" s="619" t="n"/>
      <c r="U721" s="620" t="n"/>
      <c r="X721" s="620" t="n"/>
      <c r="Y721" s="620" t="n"/>
      <c r="Z721" s="620" t="n"/>
      <c r="AA721" s="34">
        <f>T721*0.2+N721*0+O721*0.3+P721*0.5+Q721*0.6+R721*1+S721*1</f>
        <v/>
      </c>
      <c r="AB721" s="34">
        <f>T721*0.2+N721*0.2+O721*0.3+P721*0.5+Q721*0.6+R721*1+S721*1</f>
        <v/>
      </c>
      <c r="AD721" s="34">
        <f>IF($AC721&gt;0,IF(VLOOKUP($AC721,Resource!$B$2:$AE$460,6,FALSE)&gt;0,VLOOKUP($AC721,Resource!$B$2:$AE$460,6,FALSE),"--INPUT--"),"")</f>
        <v/>
      </c>
      <c r="AE721" s="34">
        <f>IF($AC721&gt;0,IF(VLOOKUP($AC721,Resource!$B$2:$AE$460,25,FALSE)&gt;0,VLOOKUP($AC721,Resource!$B$2:$AE$460,25,FALSE),"--INPUT--"),"")</f>
        <v/>
      </c>
      <c r="AG721" s="619" t="n"/>
      <c r="AH721" s="619" t="n"/>
      <c r="AJ721" s="34">
        <f>IF($AI721&gt;0,IF(VLOOKUP($AI721,Resource!$B$2:$AE$460,6,FALSE)&gt;0,VLOOKUP($AI721,Resource!$B$2:$AE$460,6,FALSE),"--INPUT--"),"")</f>
        <v/>
      </c>
      <c r="AK721" s="34">
        <f>IF($AI721&gt;0,IF(VLOOKUP($AI721,Resource!$B$2:$AE$460,25,FALSE)&gt;0,VLOOKUP($AI721,Resource!$B$2:$AE$460,25,FALSE),"--INPUT--"),"")</f>
        <v/>
      </c>
      <c r="AL721" s="619" t="n"/>
      <c r="AM721" s="619" t="n"/>
      <c r="AN721" s="34">
        <f>AA721</f>
        <v/>
      </c>
      <c r="AO721" s="621">
        <f>IF(ISNA(IF(AC721="",0,AN721*VLOOKUP(AC721,Resource!$B$2:$AE$465,8,FALSE))),0,IF(AC721="",0,AN721*VLOOKUP(AC721,Resource!$B$2:$AE$465,8,FALSE)))</f>
        <v/>
      </c>
      <c r="AP721" s="620" t="n"/>
      <c r="AQ721" s="286" t="n"/>
      <c r="AR721" s="34">
        <f>AB721</f>
        <v/>
      </c>
      <c r="AS721" s="621">
        <f>IF(ISNA(IF(AI721="",0,AR721*VLOOKUP(AI721,Resource!$B$2:$AE$465,9,FALSE))),0,IF(AI721="",0,AR721*VLOOKUP(AI721,Resource!$B$2:$AE$465,9,FALSE)))</f>
        <v/>
      </c>
      <c r="AT721" s="620" t="n"/>
      <c r="AU721" s="286" t="n"/>
      <c r="AV721" s="620">
        <f>Z721</f>
        <v/>
      </c>
      <c r="AW721" s="72" t="n"/>
      <c r="BA721" s="620" t="n"/>
      <c r="BC721" s="620">
        <f>AO721+AS721</f>
        <v/>
      </c>
      <c r="BD721" s="620">
        <f>BH721-BC721</f>
        <v/>
      </c>
      <c r="BE721" s="479">
        <f>IF(AV721=0,"        --",BD721/BH721)</f>
        <v/>
      </c>
      <c r="BF721" s="620" t="n"/>
      <c r="BG721" s="620" t="n"/>
      <c r="BH721" s="620">
        <f>Z721+BA721+BF721</f>
        <v/>
      </c>
    </row>
    <row r="722" customFormat="1" s="34">
      <c r="A722" s="618" t="n"/>
      <c r="B722" s="619" t="n"/>
      <c r="J722" s="619" t="n"/>
      <c r="U722" s="620" t="n"/>
      <c r="X722" s="620" t="n"/>
      <c r="Y722" s="620" t="n"/>
      <c r="Z722" s="620" t="n"/>
      <c r="AA722" s="34">
        <f>T722*0.2+N722*0+O722*0.3+P722*0.5+Q722*0.6+R722*1+S722*1</f>
        <v/>
      </c>
      <c r="AB722" s="34">
        <f>T722*0.2+N722*0.2+O722*0.3+P722*0.5+Q722*0.6+R722*1+S722*1</f>
        <v/>
      </c>
      <c r="AD722" s="34">
        <f>IF($AC722&gt;0,IF(VLOOKUP($AC722,Resource!$B$2:$AE$460,6,FALSE)&gt;0,VLOOKUP($AC722,Resource!$B$2:$AE$460,6,FALSE),"--INPUT--"),"")</f>
        <v/>
      </c>
      <c r="AE722" s="34">
        <f>IF($AC722&gt;0,IF(VLOOKUP($AC722,Resource!$B$2:$AE$460,25,FALSE)&gt;0,VLOOKUP($AC722,Resource!$B$2:$AE$460,25,FALSE),"--INPUT--"),"")</f>
        <v/>
      </c>
      <c r="AG722" s="619" t="n"/>
      <c r="AH722" s="619" t="n"/>
      <c r="AJ722" s="34">
        <f>IF($AI722&gt;0,IF(VLOOKUP($AI722,Resource!$B$2:$AE$460,6,FALSE)&gt;0,VLOOKUP($AI722,Resource!$B$2:$AE$460,6,FALSE),"--INPUT--"),"")</f>
        <v/>
      </c>
      <c r="AK722" s="34">
        <f>IF($AI722&gt;0,IF(VLOOKUP($AI722,Resource!$B$2:$AE$460,25,FALSE)&gt;0,VLOOKUP($AI722,Resource!$B$2:$AE$460,25,FALSE),"--INPUT--"),"")</f>
        <v/>
      </c>
      <c r="AL722" s="619" t="n"/>
      <c r="AM722" s="619" t="n"/>
      <c r="AN722" s="34">
        <f>AA722</f>
        <v/>
      </c>
      <c r="AO722" s="621">
        <f>IF(ISNA(IF(AC722="",0,AN722*VLOOKUP(AC722,Resource!$B$2:$AE$465,8,FALSE))),0,IF(AC722="",0,AN722*VLOOKUP(AC722,Resource!$B$2:$AE$465,8,FALSE)))</f>
        <v/>
      </c>
      <c r="AP722" s="620" t="n"/>
      <c r="AQ722" s="286" t="n"/>
      <c r="AR722" s="34">
        <f>AB722</f>
        <v/>
      </c>
      <c r="AS722" s="621">
        <f>IF(ISNA(IF(AI722="",0,AR722*VLOOKUP(AI722,Resource!$B$2:$AE$465,9,FALSE))),0,IF(AI722="",0,AR722*VLOOKUP(AI722,Resource!$B$2:$AE$465,9,FALSE)))</f>
        <v/>
      </c>
      <c r="AT722" s="620" t="n"/>
      <c r="AU722" s="286" t="n"/>
      <c r="AV722" s="620">
        <f>Z722</f>
        <v/>
      </c>
      <c r="AW722" s="72" t="n"/>
      <c r="BA722" s="620" t="n"/>
      <c r="BC722" s="620">
        <f>AO722+AS722</f>
        <v/>
      </c>
      <c r="BD722" s="620">
        <f>BH722-BC722</f>
        <v/>
      </c>
      <c r="BE722" s="479">
        <f>IF(AV722=0,"        --",BD722/BH722)</f>
        <v/>
      </c>
      <c r="BF722" s="620" t="n"/>
      <c r="BG722" s="620" t="n"/>
      <c r="BH722" s="620">
        <f>Z722+BA722+BF722</f>
        <v/>
      </c>
    </row>
    <row r="723" customFormat="1" s="34">
      <c r="A723" s="618" t="n"/>
      <c r="B723" s="619" t="n"/>
      <c r="J723" s="619" t="n"/>
      <c r="U723" s="620" t="n"/>
      <c r="X723" s="620" t="n"/>
      <c r="Y723" s="620" t="n"/>
      <c r="Z723" s="620" t="n"/>
      <c r="AA723" s="34">
        <f>T723*0.2+N723*0+O723*0.3+P723*0.5+Q723*0.6+R723*1+S723*1</f>
        <v/>
      </c>
      <c r="AB723" s="34">
        <f>T723*0.2+N723*0.2+O723*0.3+P723*0.5+Q723*0.6+R723*1+S723*1</f>
        <v/>
      </c>
      <c r="AD723" s="34">
        <f>IF($AC723&gt;0,IF(VLOOKUP($AC723,Resource!$B$2:$AE$460,6,FALSE)&gt;0,VLOOKUP($AC723,Resource!$B$2:$AE$460,6,FALSE),"--INPUT--"),"")</f>
        <v/>
      </c>
      <c r="AE723" s="34">
        <f>IF($AC723&gt;0,IF(VLOOKUP($AC723,Resource!$B$2:$AE$460,25,FALSE)&gt;0,VLOOKUP($AC723,Resource!$B$2:$AE$460,25,FALSE),"--INPUT--"),"")</f>
        <v/>
      </c>
      <c r="AG723" s="619" t="n"/>
      <c r="AH723" s="619" t="n"/>
      <c r="AJ723" s="34">
        <f>IF($AI723&gt;0,IF(VLOOKUP($AI723,Resource!$B$2:$AE$460,6,FALSE)&gt;0,VLOOKUP($AI723,Resource!$B$2:$AE$460,6,FALSE),"--INPUT--"),"")</f>
        <v/>
      </c>
      <c r="AK723" s="34">
        <f>IF($AI723&gt;0,IF(VLOOKUP($AI723,Resource!$B$2:$AE$460,25,FALSE)&gt;0,VLOOKUP($AI723,Resource!$B$2:$AE$460,25,FALSE),"--INPUT--"),"")</f>
        <v/>
      </c>
      <c r="AL723" s="619" t="n"/>
      <c r="AM723" s="619" t="n"/>
      <c r="AN723" s="34">
        <f>AA723</f>
        <v/>
      </c>
      <c r="AO723" s="621">
        <f>IF(ISNA(IF(AC723="",0,AN723*VLOOKUP(AC723,Resource!$B$2:$AE$465,8,FALSE))),0,IF(AC723="",0,AN723*VLOOKUP(AC723,Resource!$B$2:$AE$465,8,FALSE)))</f>
        <v/>
      </c>
      <c r="AP723" s="620" t="n"/>
      <c r="AQ723" s="286" t="n"/>
      <c r="AR723" s="34">
        <f>AB723</f>
        <v/>
      </c>
      <c r="AS723" s="621">
        <f>IF(ISNA(IF(AI723="",0,AR723*VLOOKUP(AI723,Resource!$B$2:$AE$465,9,FALSE))),0,IF(AI723="",0,AR723*VLOOKUP(AI723,Resource!$B$2:$AE$465,9,FALSE)))</f>
        <v/>
      </c>
      <c r="AT723" s="620" t="n"/>
      <c r="AU723" s="286" t="n"/>
      <c r="AV723" s="620">
        <f>Z723</f>
        <v/>
      </c>
      <c r="AW723" s="72" t="n"/>
      <c r="BA723" s="620" t="n"/>
      <c r="BC723" s="620">
        <f>AO723+AS723</f>
        <v/>
      </c>
      <c r="BD723" s="620">
        <f>BH723-BC723</f>
        <v/>
      </c>
      <c r="BE723" s="479">
        <f>IF(AV723=0,"        --",BD723/BH723)</f>
        <v/>
      </c>
      <c r="BF723" s="620" t="n"/>
      <c r="BG723" s="620" t="n"/>
      <c r="BH723" s="620">
        <f>Z723+BA723+BF723</f>
        <v/>
      </c>
    </row>
    <row r="724" customFormat="1" s="34">
      <c r="A724" s="618" t="n"/>
      <c r="B724" s="619" t="n"/>
      <c r="J724" s="619" t="n"/>
      <c r="U724" s="620" t="n"/>
      <c r="X724" s="620" t="n"/>
      <c r="Y724" s="620" t="n"/>
      <c r="Z724" s="620" t="n"/>
      <c r="AA724" s="34">
        <f>T724*0.2+N724*0+O724*0.3+P724*0.5+Q724*0.6+R724*1+S724*1</f>
        <v/>
      </c>
      <c r="AB724" s="34">
        <f>T724*0.2+N724*0.2+O724*0.3+P724*0.5+Q724*0.6+R724*1+S724*1</f>
        <v/>
      </c>
      <c r="AD724" s="34">
        <f>IF($AC724&gt;0,IF(VLOOKUP($AC724,Resource!$B$2:$AE$460,6,FALSE)&gt;0,VLOOKUP($AC724,Resource!$B$2:$AE$460,6,FALSE),"--INPUT--"),"")</f>
        <v/>
      </c>
      <c r="AE724" s="34">
        <f>IF($AC724&gt;0,IF(VLOOKUP($AC724,Resource!$B$2:$AE$460,25,FALSE)&gt;0,VLOOKUP($AC724,Resource!$B$2:$AE$460,25,FALSE),"--INPUT--"),"")</f>
        <v/>
      </c>
      <c r="AG724" s="619" t="n"/>
      <c r="AH724" s="619" t="n"/>
      <c r="AJ724" s="34">
        <f>IF($AI724&gt;0,IF(VLOOKUP($AI724,Resource!$B$2:$AE$460,6,FALSE)&gt;0,VLOOKUP($AI724,Resource!$B$2:$AE$460,6,FALSE),"--INPUT--"),"")</f>
        <v/>
      </c>
      <c r="AK724" s="34">
        <f>IF($AI724&gt;0,IF(VLOOKUP($AI724,Resource!$B$2:$AE$460,25,FALSE)&gt;0,VLOOKUP($AI724,Resource!$B$2:$AE$460,25,FALSE),"--INPUT--"),"")</f>
        <v/>
      </c>
      <c r="AL724" s="619" t="n"/>
      <c r="AM724" s="619" t="n"/>
      <c r="AN724" s="34">
        <f>AA724</f>
        <v/>
      </c>
      <c r="AO724" s="621">
        <f>IF(ISNA(IF(AC724="",0,AN724*VLOOKUP(AC724,Resource!$B$2:$AE$465,8,FALSE))),0,IF(AC724="",0,AN724*VLOOKUP(AC724,Resource!$B$2:$AE$465,8,FALSE)))</f>
        <v/>
      </c>
      <c r="AP724" s="620" t="n"/>
      <c r="AQ724" s="286" t="n"/>
      <c r="AR724" s="34">
        <f>AB724</f>
        <v/>
      </c>
      <c r="AS724" s="621">
        <f>IF(ISNA(IF(AI724="",0,AR724*VLOOKUP(AI724,Resource!$B$2:$AE$465,9,FALSE))),0,IF(AI724="",0,AR724*VLOOKUP(AI724,Resource!$B$2:$AE$465,9,FALSE)))</f>
        <v/>
      </c>
      <c r="AT724" s="620" t="n"/>
      <c r="AU724" s="286" t="n"/>
      <c r="AV724" s="620">
        <f>Z724</f>
        <v/>
      </c>
      <c r="AW724" s="72" t="n"/>
      <c r="BA724" s="620" t="n"/>
      <c r="BC724" s="620">
        <f>AO724+AS724</f>
        <v/>
      </c>
      <c r="BD724" s="620">
        <f>BH724-BC724</f>
        <v/>
      </c>
      <c r="BE724" s="479">
        <f>IF(AV724=0,"        --",BD724/BH724)</f>
        <v/>
      </c>
      <c r="BF724" s="620" t="n"/>
      <c r="BG724" s="620" t="n"/>
      <c r="BH724" s="620">
        <f>Z724+BA724+BF724</f>
        <v/>
      </c>
    </row>
    <row r="725" customFormat="1" s="34">
      <c r="A725" s="618" t="n"/>
      <c r="B725" s="619" t="n"/>
      <c r="J725" s="619" t="n"/>
      <c r="U725" s="620" t="n"/>
      <c r="X725" s="620" t="n"/>
      <c r="Y725" s="620" t="n"/>
      <c r="Z725" s="620" t="n"/>
      <c r="AA725" s="34">
        <f>T725*0.2+N725*0+O725*0.3+P725*0.5+Q725*0.6+R725*1+S725*1</f>
        <v/>
      </c>
      <c r="AB725" s="34">
        <f>T725*0.2+N725*0.2+O725*0.3+P725*0.5+Q725*0.6+R725*1+S725*1</f>
        <v/>
      </c>
      <c r="AD725" s="34">
        <f>IF($AC725&gt;0,IF(VLOOKUP($AC725,Resource!$B$2:$AE$460,6,FALSE)&gt;0,VLOOKUP($AC725,Resource!$B$2:$AE$460,6,FALSE),"--INPUT--"),"")</f>
        <v/>
      </c>
      <c r="AE725" s="34">
        <f>IF($AC725&gt;0,IF(VLOOKUP($AC725,Resource!$B$2:$AE$460,25,FALSE)&gt;0,VLOOKUP($AC725,Resource!$B$2:$AE$460,25,FALSE),"--INPUT--"),"")</f>
        <v/>
      </c>
      <c r="AG725" s="619" t="n"/>
      <c r="AH725" s="619" t="n"/>
      <c r="AJ725" s="34">
        <f>IF($AI725&gt;0,IF(VLOOKUP($AI725,Resource!$B$2:$AE$460,6,FALSE)&gt;0,VLOOKUP($AI725,Resource!$B$2:$AE$460,6,FALSE),"--INPUT--"),"")</f>
        <v/>
      </c>
      <c r="AK725" s="34">
        <f>IF($AI725&gt;0,IF(VLOOKUP($AI725,Resource!$B$2:$AE$460,25,FALSE)&gt;0,VLOOKUP($AI725,Resource!$B$2:$AE$460,25,FALSE),"--INPUT--"),"")</f>
        <v/>
      </c>
      <c r="AL725" s="619" t="n"/>
      <c r="AM725" s="619" t="n"/>
      <c r="AN725" s="34">
        <f>AA725</f>
        <v/>
      </c>
      <c r="AO725" s="621">
        <f>IF(ISNA(IF(AC725="",0,AN725*VLOOKUP(AC725,Resource!$B$2:$AE$465,8,FALSE))),0,IF(AC725="",0,AN725*VLOOKUP(AC725,Resource!$B$2:$AE$465,8,FALSE)))</f>
        <v/>
      </c>
      <c r="AP725" s="620" t="n"/>
      <c r="AQ725" s="286" t="n"/>
      <c r="AR725" s="34">
        <f>AB725</f>
        <v/>
      </c>
      <c r="AS725" s="621">
        <f>IF(ISNA(IF(AI725="",0,AR725*VLOOKUP(AI725,Resource!$B$2:$AE$465,9,FALSE))),0,IF(AI725="",0,AR725*VLOOKUP(AI725,Resource!$B$2:$AE$465,9,FALSE)))</f>
        <v/>
      </c>
      <c r="AT725" s="620" t="n"/>
      <c r="AU725" s="286" t="n"/>
      <c r="AV725" s="620">
        <f>Z725</f>
        <v/>
      </c>
      <c r="AW725" s="72" t="n"/>
      <c r="BA725" s="620" t="n"/>
      <c r="BC725" s="620">
        <f>AO725+AS725</f>
        <v/>
      </c>
      <c r="BD725" s="620">
        <f>BH725-BC725</f>
        <v/>
      </c>
      <c r="BE725" s="479">
        <f>IF(AV725=0,"        --",BD725/BH725)</f>
        <v/>
      </c>
      <c r="BF725" s="620" t="n"/>
      <c r="BG725" s="620" t="n"/>
      <c r="BH725" s="620">
        <f>Z725+BA725+BF725</f>
        <v/>
      </c>
    </row>
    <row r="726" customFormat="1" s="34">
      <c r="A726" s="618" t="n"/>
      <c r="B726" s="619" t="n"/>
      <c r="J726" s="619" t="n"/>
      <c r="U726" s="620" t="n"/>
      <c r="X726" s="620" t="n"/>
      <c r="Y726" s="620" t="n"/>
      <c r="Z726" s="620" t="n"/>
      <c r="AA726" s="34">
        <f>T726*0.2+N726*0+O726*0.3+P726*0.5+Q726*0.6+R726*1+S726*1</f>
        <v/>
      </c>
      <c r="AB726" s="34">
        <f>T726*0.2+N726*0.2+O726*0.3+P726*0.5+Q726*0.6+R726*1+S726*1</f>
        <v/>
      </c>
      <c r="AD726" s="34">
        <f>IF($AC726&gt;0,IF(VLOOKUP($AC726,Resource!$B$2:$AE$460,6,FALSE)&gt;0,VLOOKUP($AC726,Resource!$B$2:$AE$460,6,FALSE),"--INPUT--"),"")</f>
        <v/>
      </c>
      <c r="AE726" s="34">
        <f>IF($AC726&gt;0,IF(VLOOKUP($AC726,Resource!$B$2:$AE$460,25,FALSE)&gt;0,VLOOKUP($AC726,Resource!$B$2:$AE$460,25,FALSE),"--INPUT--"),"")</f>
        <v/>
      </c>
      <c r="AG726" s="619" t="n"/>
      <c r="AH726" s="619" t="n"/>
      <c r="AJ726" s="34">
        <f>IF($AI726&gt;0,IF(VLOOKUP($AI726,Resource!$B$2:$AE$460,6,FALSE)&gt;0,VLOOKUP($AI726,Resource!$B$2:$AE$460,6,FALSE),"--INPUT--"),"")</f>
        <v/>
      </c>
      <c r="AK726" s="34">
        <f>IF($AI726&gt;0,IF(VLOOKUP($AI726,Resource!$B$2:$AE$460,25,FALSE)&gt;0,VLOOKUP($AI726,Resource!$B$2:$AE$460,25,FALSE),"--INPUT--"),"")</f>
        <v/>
      </c>
      <c r="AL726" s="619" t="n"/>
      <c r="AM726" s="619" t="n"/>
      <c r="AN726" s="34">
        <f>AA726</f>
        <v/>
      </c>
      <c r="AO726" s="621">
        <f>IF(ISNA(IF(AC726="",0,AN726*VLOOKUP(AC726,Resource!$B$2:$AE$465,8,FALSE))),0,IF(AC726="",0,AN726*VLOOKUP(AC726,Resource!$B$2:$AE$465,8,FALSE)))</f>
        <v/>
      </c>
      <c r="AP726" s="620" t="n"/>
      <c r="AQ726" s="286" t="n"/>
      <c r="AR726" s="34">
        <f>AB726</f>
        <v/>
      </c>
      <c r="AS726" s="621">
        <f>IF(ISNA(IF(AI726="",0,AR726*VLOOKUP(AI726,Resource!$B$2:$AE$465,9,FALSE))),0,IF(AI726="",0,AR726*VLOOKUP(AI726,Resource!$B$2:$AE$465,9,FALSE)))</f>
        <v/>
      </c>
      <c r="AT726" s="620" t="n"/>
      <c r="AU726" s="286" t="n"/>
      <c r="AV726" s="620">
        <f>Z726</f>
        <v/>
      </c>
      <c r="AW726" s="72" t="n"/>
      <c r="BA726" s="620" t="n"/>
      <c r="BC726" s="620">
        <f>AO726+AS726</f>
        <v/>
      </c>
      <c r="BD726" s="620">
        <f>BH726-BC726</f>
        <v/>
      </c>
      <c r="BE726" s="479">
        <f>IF(AV726=0,"        --",BD726/BH726)</f>
        <v/>
      </c>
      <c r="BF726" s="620" t="n"/>
      <c r="BG726" s="620" t="n"/>
      <c r="BH726" s="620">
        <f>Z726+BA726+BF726</f>
        <v/>
      </c>
    </row>
    <row r="727" customFormat="1" s="34">
      <c r="A727" s="618" t="n"/>
      <c r="B727" s="619" t="n"/>
      <c r="J727" s="619" t="n"/>
      <c r="U727" s="620" t="n"/>
      <c r="X727" s="620" t="n"/>
      <c r="Y727" s="620" t="n"/>
      <c r="Z727" s="620" t="n"/>
      <c r="AA727" s="34">
        <f>T727*0.2+N727*0+O727*0.3+P727*0.5+Q727*0.6+R727*1+S727*1</f>
        <v/>
      </c>
      <c r="AB727" s="34">
        <f>T727*0.2+N727*0.2+O727*0.3+P727*0.5+Q727*0.6+R727*1+S727*1</f>
        <v/>
      </c>
      <c r="AD727" s="34">
        <f>IF($AC727&gt;0,IF(VLOOKUP($AC727,Resource!$B$2:$AE$460,6,FALSE)&gt;0,VLOOKUP($AC727,Resource!$B$2:$AE$460,6,FALSE),"--INPUT--"),"")</f>
        <v/>
      </c>
      <c r="AE727" s="34">
        <f>IF($AC727&gt;0,IF(VLOOKUP($AC727,Resource!$B$2:$AE$460,25,FALSE)&gt;0,VLOOKUP($AC727,Resource!$B$2:$AE$460,25,FALSE),"--INPUT--"),"")</f>
        <v/>
      </c>
      <c r="AG727" s="619" t="n"/>
      <c r="AH727" s="619" t="n"/>
      <c r="AJ727" s="34">
        <f>IF($AI727&gt;0,IF(VLOOKUP($AI727,Resource!$B$2:$AE$460,6,FALSE)&gt;0,VLOOKUP($AI727,Resource!$B$2:$AE$460,6,FALSE),"--INPUT--"),"")</f>
        <v/>
      </c>
      <c r="AK727" s="34">
        <f>IF($AI727&gt;0,IF(VLOOKUP($AI727,Resource!$B$2:$AE$460,25,FALSE)&gt;0,VLOOKUP($AI727,Resource!$B$2:$AE$460,25,FALSE),"--INPUT--"),"")</f>
        <v/>
      </c>
      <c r="AL727" s="619" t="n"/>
      <c r="AM727" s="619" t="n"/>
      <c r="AN727" s="34">
        <f>AA727</f>
        <v/>
      </c>
      <c r="AO727" s="621">
        <f>IF(ISNA(IF(AC727="",0,AN727*VLOOKUP(AC727,Resource!$B$2:$AE$465,8,FALSE))),0,IF(AC727="",0,AN727*VLOOKUP(AC727,Resource!$B$2:$AE$465,8,FALSE)))</f>
        <v/>
      </c>
      <c r="AP727" s="620" t="n"/>
      <c r="AQ727" s="286" t="n"/>
      <c r="AR727" s="34">
        <f>AB727</f>
        <v/>
      </c>
      <c r="AS727" s="621">
        <f>IF(ISNA(IF(AI727="",0,AR727*VLOOKUP(AI727,Resource!$B$2:$AE$465,9,FALSE))),0,IF(AI727="",0,AR727*VLOOKUP(AI727,Resource!$B$2:$AE$465,9,FALSE)))</f>
        <v/>
      </c>
      <c r="AT727" s="620" t="n"/>
      <c r="AU727" s="286" t="n"/>
      <c r="AV727" s="620">
        <f>Z727</f>
        <v/>
      </c>
      <c r="AW727" s="72" t="n"/>
      <c r="BA727" s="620" t="n"/>
      <c r="BC727" s="620">
        <f>AO727+AS727</f>
        <v/>
      </c>
      <c r="BD727" s="620">
        <f>BH727-BC727</f>
        <v/>
      </c>
      <c r="BE727" s="479">
        <f>IF(AV727=0,"        --",BD727/BH727)</f>
        <v/>
      </c>
      <c r="BF727" s="620" t="n"/>
      <c r="BG727" s="620" t="n"/>
      <c r="BH727" s="620">
        <f>Z727+BA727+BF727</f>
        <v/>
      </c>
    </row>
    <row r="728" customFormat="1" s="34">
      <c r="A728" s="618" t="n"/>
      <c r="B728" s="619" t="n"/>
      <c r="J728" s="619" t="n"/>
      <c r="U728" s="620" t="n"/>
      <c r="X728" s="620" t="n"/>
      <c r="Y728" s="620" t="n"/>
      <c r="Z728" s="620" t="n"/>
      <c r="AA728" s="34">
        <f>T728*0.2+N728*0+O728*0.3+P728*0.5+Q728*0.6+R728*1+S728*1</f>
        <v/>
      </c>
      <c r="AB728" s="34">
        <f>T728*0.2+N728*0.2+O728*0.3+P728*0.5+Q728*0.6+R728*1+S728*1</f>
        <v/>
      </c>
      <c r="AD728" s="34">
        <f>IF($AC728&gt;0,IF(VLOOKUP($AC728,Resource!$B$2:$AE$460,6,FALSE)&gt;0,VLOOKUP($AC728,Resource!$B$2:$AE$460,6,FALSE),"--INPUT--"),"")</f>
        <v/>
      </c>
      <c r="AE728" s="34">
        <f>IF($AC728&gt;0,IF(VLOOKUP($AC728,Resource!$B$2:$AE$460,25,FALSE)&gt;0,VLOOKUP($AC728,Resource!$B$2:$AE$460,25,FALSE),"--INPUT--"),"")</f>
        <v/>
      </c>
      <c r="AG728" s="619" t="n"/>
      <c r="AH728" s="619" t="n"/>
      <c r="AJ728" s="34">
        <f>IF($AI728&gt;0,IF(VLOOKUP($AI728,Resource!$B$2:$AE$460,6,FALSE)&gt;0,VLOOKUP($AI728,Resource!$B$2:$AE$460,6,FALSE),"--INPUT--"),"")</f>
        <v/>
      </c>
      <c r="AK728" s="34">
        <f>IF($AI728&gt;0,IF(VLOOKUP($AI728,Resource!$B$2:$AE$460,25,FALSE)&gt;0,VLOOKUP($AI728,Resource!$B$2:$AE$460,25,FALSE),"--INPUT--"),"")</f>
        <v/>
      </c>
      <c r="AL728" s="619" t="n"/>
      <c r="AM728" s="619" t="n"/>
      <c r="AN728" s="34">
        <f>AA728</f>
        <v/>
      </c>
      <c r="AO728" s="621">
        <f>IF(ISNA(IF(AC728="",0,AN728*VLOOKUP(AC728,Resource!$B$2:$AE$465,8,FALSE))),0,IF(AC728="",0,AN728*VLOOKUP(AC728,Resource!$B$2:$AE$465,8,FALSE)))</f>
        <v/>
      </c>
      <c r="AP728" s="620" t="n"/>
      <c r="AQ728" s="286" t="n"/>
      <c r="AR728" s="34">
        <f>AB728</f>
        <v/>
      </c>
      <c r="AS728" s="621">
        <f>IF(ISNA(IF(AI728="",0,AR728*VLOOKUP(AI728,Resource!$B$2:$AE$465,9,FALSE))),0,IF(AI728="",0,AR728*VLOOKUP(AI728,Resource!$B$2:$AE$465,9,FALSE)))</f>
        <v/>
      </c>
      <c r="AT728" s="620" t="n"/>
      <c r="AU728" s="286" t="n"/>
      <c r="AV728" s="620">
        <f>Z728</f>
        <v/>
      </c>
      <c r="AW728" s="72" t="n"/>
      <c r="BA728" s="620" t="n"/>
      <c r="BC728" s="620">
        <f>AO728+AS728</f>
        <v/>
      </c>
      <c r="BD728" s="620">
        <f>BH728-BC728</f>
        <v/>
      </c>
      <c r="BE728" s="479">
        <f>IF(AV728=0,"        --",BD728/BH728)</f>
        <v/>
      </c>
      <c r="BF728" s="620" t="n"/>
      <c r="BG728" s="620" t="n"/>
      <c r="BH728" s="620">
        <f>Z728+BA728+BF728</f>
        <v/>
      </c>
    </row>
    <row r="729" customFormat="1" s="34">
      <c r="A729" s="618" t="n"/>
      <c r="B729" s="619" t="n"/>
      <c r="J729" s="619" t="n"/>
      <c r="U729" s="620" t="n"/>
      <c r="X729" s="620" t="n"/>
      <c r="Y729" s="620" t="n"/>
      <c r="Z729" s="620" t="n"/>
      <c r="AA729" s="34">
        <f>T729*0.2+N729*0+O729*0.3+P729*0.5+Q729*0.6+R729*1+S729*1</f>
        <v/>
      </c>
      <c r="AB729" s="34">
        <f>T729*0.2+N729*0.2+O729*0.3+P729*0.5+Q729*0.6+R729*1+S729*1</f>
        <v/>
      </c>
      <c r="AD729" s="34">
        <f>IF($AC729&gt;0,IF(VLOOKUP($AC729,Resource!$B$2:$AE$460,6,FALSE)&gt;0,VLOOKUP($AC729,Resource!$B$2:$AE$460,6,FALSE),"--INPUT--"),"")</f>
        <v/>
      </c>
      <c r="AE729" s="34">
        <f>IF($AC729&gt;0,IF(VLOOKUP($AC729,Resource!$B$2:$AE$460,25,FALSE)&gt;0,VLOOKUP($AC729,Resource!$B$2:$AE$460,25,FALSE),"--INPUT--"),"")</f>
        <v/>
      </c>
      <c r="AG729" s="619" t="n"/>
      <c r="AH729" s="619" t="n"/>
      <c r="AJ729" s="34">
        <f>IF($AI729&gt;0,IF(VLOOKUP($AI729,Resource!$B$2:$AE$460,6,FALSE)&gt;0,VLOOKUP($AI729,Resource!$B$2:$AE$460,6,FALSE),"--INPUT--"),"")</f>
        <v/>
      </c>
      <c r="AK729" s="34">
        <f>IF($AI729&gt;0,IF(VLOOKUP($AI729,Resource!$B$2:$AE$460,25,FALSE)&gt;0,VLOOKUP($AI729,Resource!$B$2:$AE$460,25,FALSE),"--INPUT--"),"")</f>
        <v/>
      </c>
      <c r="AL729" s="619" t="n"/>
      <c r="AM729" s="619" t="n"/>
      <c r="AN729" s="34">
        <f>AA729</f>
        <v/>
      </c>
      <c r="AO729" s="621">
        <f>IF(ISNA(IF(AC729="",0,AN729*VLOOKUP(AC729,Resource!$B$2:$AE$465,8,FALSE))),0,IF(AC729="",0,AN729*VLOOKUP(AC729,Resource!$B$2:$AE$465,8,FALSE)))</f>
        <v/>
      </c>
      <c r="AP729" s="620" t="n"/>
      <c r="AQ729" s="286" t="n"/>
      <c r="AR729" s="34">
        <f>AB729</f>
        <v/>
      </c>
      <c r="AS729" s="621">
        <f>IF(ISNA(IF(AI729="",0,AR729*VLOOKUP(AI729,Resource!$B$2:$AE$465,9,FALSE))),0,IF(AI729="",0,AR729*VLOOKUP(AI729,Resource!$B$2:$AE$465,9,FALSE)))</f>
        <v/>
      </c>
      <c r="AT729" s="620" t="n"/>
      <c r="AU729" s="286" t="n"/>
      <c r="AV729" s="620">
        <f>Z729</f>
        <v/>
      </c>
      <c r="AW729" s="72" t="n"/>
      <c r="BA729" s="620" t="n"/>
      <c r="BC729" s="620">
        <f>AO729+AS729</f>
        <v/>
      </c>
      <c r="BD729" s="620">
        <f>BH729-BC729</f>
        <v/>
      </c>
      <c r="BE729" s="479">
        <f>IF(AV729=0,"        --",BD729/BH729)</f>
        <v/>
      </c>
      <c r="BF729" s="620" t="n"/>
      <c r="BG729" s="620" t="n"/>
      <c r="BH729" s="620">
        <f>Z729+BA729+BF729</f>
        <v/>
      </c>
    </row>
    <row r="730" customFormat="1" s="34">
      <c r="A730" s="618" t="n"/>
      <c r="B730" s="619" t="n"/>
      <c r="J730" s="619" t="n"/>
      <c r="U730" s="620" t="n"/>
      <c r="X730" s="620" t="n"/>
      <c r="Y730" s="620" t="n"/>
      <c r="Z730" s="620" t="n"/>
      <c r="AA730" s="34">
        <f>T730*0.2+N730*0+O730*0.3+P730*0.5+Q730*0.6+R730*1+S730*1</f>
        <v/>
      </c>
      <c r="AB730" s="34">
        <f>T730*0.2+N730*0.2+O730*0.3+P730*0.5+Q730*0.6+R730*1+S730*1</f>
        <v/>
      </c>
      <c r="AD730" s="34">
        <f>IF($AC730&gt;0,IF(VLOOKUP($AC730,Resource!$B$2:$AE$460,6,FALSE)&gt;0,VLOOKUP($AC730,Resource!$B$2:$AE$460,6,FALSE),"--INPUT--"),"")</f>
        <v/>
      </c>
      <c r="AE730" s="34">
        <f>IF($AC730&gt;0,IF(VLOOKUP($AC730,Resource!$B$2:$AE$460,25,FALSE)&gt;0,VLOOKUP($AC730,Resource!$B$2:$AE$460,25,FALSE),"--INPUT--"),"")</f>
        <v/>
      </c>
      <c r="AG730" s="619" t="n"/>
      <c r="AH730" s="619" t="n"/>
      <c r="AJ730" s="34">
        <f>IF($AI730&gt;0,IF(VLOOKUP($AI730,Resource!$B$2:$AE$460,6,FALSE)&gt;0,VLOOKUP($AI730,Resource!$B$2:$AE$460,6,FALSE),"--INPUT--"),"")</f>
        <v/>
      </c>
      <c r="AK730" s="34">
        <f>IF($AI730&gt;0,IF(VLOOKUP($AI730,Resource!$B$2:$AE$460,25,FALSE)&gt;0,VLOOKUP($AI730,Resource!$B$2:$AE$460,25,FALSE),"--INPUT--"),"")</f>
        <v/>
      </c>
      <c r="AL730" s="619" t="n"/>
      <c r="AM730" s="619" t="n"/>
      <c r="AN730" s="34">
        <f>AA730</f>
        <v/>
      </c>
      <c r="AO730" s="621">
        <f>IF(ISNA(IF(AC730="",0,AN730*VLOOKUP(AC730,Resource!$B$2:$AE$465,8,FALSE))),0,IF(AC730="",0,AN730*VLOOKUP(AC730,Resource!$B$2:$AE$465,8,FALSE)))</f>
        <v/>
      </c>
      <c r="AP730" s="620" t="n"/>
      <c r="AQ730" s="286" t="n"/>
      <c r="AR730" s="34">
        <f>AB730</f>
        <v/>
      </c>
      <c r="AS730" s="621">
        <f>IF(ISNA(IF(AI730="",0,AR730*VLOOKUP(AI730,Resource!$B$2:$AE$465,9,FALSE))),0,IF(AI730="",0,AR730*VLOOKUP(AI730,Resource!$B$2:$AE$465,9,FALSE)))</f>
        <v/>
      </c>
      <c r="AT730" s="620" t="n"/>
      <c r="AU730" s="286" t="n"/>
      <c r="AV730" s="620">
        <f>Z730</f>
        <v/>
      </c>
      <c r="AW730" s="72" t="n"/>
      <c r="BA730" s="620" t="n"/>
      <c r="BC730" s="620">
        <f>AO730+AS730</f>
        <v/>
      </c>
      <c r="BD730" s="620">
        <f>BH730-BC730</f>
        <v/>
      </c>
      <c r="BE730" s="479">
        <f>IF(AV730=0,"        --",BD730/BH730)</f>
        <v/>
      </c>
      <c r="BF730" s="620" t="n"/>
      <c r="BG730" s="620" t="n"/>
      <c r="BH730" s="620">
        <f>Z730+BA730+BF730</f>
        <v/>
      </c>
    </row>
    <row r="731" customFormat="1" s="34">
      <c r="A731" s="618" t="n"/>
      <c r="B731" s="619" t="n"/>
      <c r="J731" s="619" t="n"/>
      <c r="U731" s="620" t="n"/>
      <c r="X731" s="620" t="n"/>
      <c r="Y731" s="620" t="n"/>
      <c r="Z731" s="620" t="n"/>
      <c r="AA731" s="34">
        <f>T731*0.2+N731*0+O731*0.3+P731*0.5+Q731*0.6+R731*1+S731*1</f>
        <v/>
      </c>
      <c r="AB731" s="34">
        <f>T731*0.2+N731*0.2+O731*0.3+P731*0.5+Q731*0.6+R731*1+S731*1</f>
        <v/>
      </c>
      <c r="AD731" s="34">
        <f>IF($AC731&gt;0,IF(VLOOKUP($AC731,Resource!$B$2:$AE$460,6,FALSE)&gt;0,VLOOKUP($AC731,Resource!$B$2:$AE$460,6,FALSE),"--INPUT--"),"")</f>
        <v/>
      </c>
      <c r="AE731" s="34">
        <f>IF($AC731&gt;0,IF(VLOOKUP($AC731,Resource!$B$2:$AE$460,25,FALSE)&gt;0,VLOOKUP($AC731,Resource!$B$2:$AE$460,25,FALSE),"--INPUT--"),"")</f>
        <v/>
      </c>
      <c r="AG731" s="619" t="n"/>
      <c r="AH731" s="619" t="n"/>
      <c r="AJ731" s="34">
        <f>IF($AI731&gt;0,IF(VLOOKUP($AI731,Resource!$B$2:$AE$460,6,FALSE)&gt;0,VLOOKUP($AI731,Resource!$B$2:$AE$460,6,FALSE),"--INPUT--"),"")</f>
        <v/>
      </c>
      <c r="AK731" s="34">
        <f>IF($AI731&gt;0,IF(VLOOKUP($AI731,Resource!$B$2:$AE$460,25,FALSE)&gt;0,VLOOKUP($AI731,Resource!$B$2:$AE$460,25,FALSE),"--INPUT--"),"")</f>
        <v/>
      </c>
      <c r="AL731" s="619" t="n"/>
      <c r="AM731" s="619" t="n"/>
      <c r="AN731" s="34">
        <f>AA731</f>
        <v/>
      </c>
      <c r="AO731" s="621">
        <f>IF(ISNA(IF(AC731="",0,AN731*VLOOKUP(AC731,Resource!$B$2:$AE$465,8,FALSE))),0,IF(AC731="",0,AN731*VLOOKUP(AC731,Resource!$B$2:$AE$465,8,FALSE)))</f>
        <v/>
      </c>
      <c r="AP731" s="620" t="n"/>
      <c r="AQ731" s="286" t="n"/>
      <c r="AR731" s="34">
        <f>AB731</f>
        <v/>
      </c>
      <c r="AS731" s="621">
        <f>IF(ISNA(IF(AI731="",0,AR731*VLOOKUP(AI731,Resource!$B$2:$AE$465,9,FALSE))),0,IF(AI731="",0,AR731*VLOOKUP(AI731,Resource!$B$2:$AE$465,9,FALSE)))</f>
        <v/>
      </c>
      <c r="AT731" s="620" t="n"/>
      <c r="AU731" s="286" t="n"/>
      <c r="AV731" s="620">
        <f>Z731</f>
        <v/>
      </c>
      <c r="AW731" s="72" t="n"/>
      <c r="BA731" s="620" t="n"/>
      <c r="BC731" s="620">
        <f>AO731+AS731</f>
        <v/>
      </c>
      <c r="BD731" s="620">
        <f>BH731-BC731</f>
        <v/>
      </c>
      <c r="BE731" s="479">
        <f>IF(AV731=0,"        --",BD731/BH731)</f>
        <v/>
      </c>
      <c r="BF731" s="620" t="n"/>
      <c r="BG731" s="620" t="n"/>
      <c r="BH731" s="620">
        <f>Z731+BA731+BF731</f>
        <v/>
      </c>
    </row>
    <row r="732" customFormat="1" s="34">
      <c r="A732" s="618" t="n"/>
      <c r="B732" s="619" t="n"/>
      <c r="J732" s="619" t="n"/>
      <c r="U732" s="620" t="n"/>
      <c r="X732" s="620" t="n"/>
      <c r="Y732" s="620" t="n"/>
      <c r="Z732" s="620" t="n"/>
      <c r="AA732" s="34">
        <f>T732*0.2+N732*0+O732*0.3+P732*0.5+Q732*0.6+R732*1+S732*1</f>
        <v/>
      </c>
      <c r="AB732" s="34">
        <f>T732*0.2+N732*0.2+O732*0.3+P732*0.5+Q732*0.6+R732*1+S732*1</f>
        <v/>
      </c>
      <c r="AD732" s="34">
        <f>IF($AC732&gt;0,IF(VLOOKUP($AC732,Resource!$B$2:$AE$460,6,FALSE)&gt;0,VLOOKUP($AC732,Resource!$B$2:$AE$460,6,FALSE),"--INPUT--"),"")</f>
        <v/>
      </c>
      <c r="AE732" s="34">
        <f>IF($AC732&gt;0,IF(VLOOKUP($AC732,Resource!$B$2:$AE$460,25,FALSE)&gt;0,VLOOKUP($AC732,Resource!$B$2:$AE$460,25,FALSE),"--INPUT--"),"")</f>
        <v/>
      </c>
      <c r="AG732" s="619" t="n"/>
      <c r="AH732" s="619" t="n"/>
      <c r="AJ732" s="34">
        <f>IF($AI732&gt;0,IF(VLOOKUP($AI732,Resource!$B$2:$AE$460,6,FALSE)&gt;0,VLOOKUP($AI732,Resource!$B$2:$AE$460,6,FALSE),"--INPUT--"),"")</f>
        <v/>
      </c>
      <c r="AK732" s="34">
        <f>IF($AI732&gt;0,IF(VLOOKUP($AI732,Resource!$B$2:$AE$460,25,FALSE)&gt;0,VLOOKUP($AI732,Resource!$B$2:$AE$460,25,FALSE),"--INPUT--"),"")</f>
        <v/>
      </c>
      <c r="AL732" s="619" t="n"/>
      <c r="AM732" s="619" t="n"/>
      <c r="AN732" s="34">
        <f>AA732</f>
        <v/>
      </c>
      <c r="AO732" s="621">
        <f>IF(ISNA(IF(AC732="",0,AN732*VLOOKUP(AC732,Resource!$B$2:$AE$465,8,FALSE))),0,IF(AC732="",0,AN732*VLOOKUP(AC732,Resource!$B$2:$AE$465,8,FALSE)))</f>
        <v/>
      </c>
      <c r="AP732" s="620" t="n"/>
      <c r="AQ732" s="286" t="n"/>
      <c r="AR732" s="34">
        <f>AB732</f>
        <v/>
      </c>
      <c r="AS732" s="621">
        <f>IF(ISNA(IF(AI732="",0,AR732*VLOOKUP(AI732,Resource!$B$2:$AE$465,9,FALSE))),0,IF(AI732="",0,AR732*VLOOKUP(AI732,Resource!$B$2:$AE$465,9,FALSE)))</f>
        <v/>
      </c>
      <c r="AT732" s="620" t="n"/>
      <c r="AU732" s="286" t="n"/>
      <c r="AV732" s="620">
        <f>Z732</f>
        <v/>
      </c>
      <c r="AW732" s="72" t="n"/>
      <c r="BA732" s="620" t="n"/>
      <c r="BC732" s="620">
        <f>AO732+AS732</f>
        <v/>
      </c>
      <c r="BD732" s="620">
        <f>BH732-BC732</f>
        <v/>
      </c>
      <c r="BE732" s="479">
        <f>IF(AV732=0,"        --",BD732/BH732)</f>
        <v/>
      </c>
      <c r="BF732" s="620" t="n"/>
      <c r="BG732" s="620" t="n"/>
      <c r="BH732" s="620">
        <f>Z732+BA732+BF732</f>
        <v/>
      </c>
    </row>
    <row r="733" customFormat="1" s="34">
      <c r="A733" s="618" t="n"/>
      <c r="B733" s="619" t="n"/>
      <c r="J733" s="619" t="n"/>
      <c r="U733" s="620" t="n"/>
      <c r="X733" s="620" t="n"/>
      <c r="Y733" s="620" t="n"/>
      <c r="Z733" s="620" t="n"/>
      <c r="AA733" s="34">
        <f>T733*0.2+N733*0+O733*0.3+P733*0.5+Q733*0.6+R733*1+S733*1</f>
        <v/>
      </c>
      <c r="AB733" s="34">
        <f>T733*0.2+N733*0.2+O733*0.3+P733*0.5+Q733*0.6+R733*1+S733*1</f>
        <v/>
      </c>
      <c r="AD733" s="34">
        <f>IF($AC733&gt;0,IF(VLOOKUP($AC733,Resource!$B$2:$AE$460,6,FALSE)&gt;0,VLOOKUP($AC733,Resource!$B$2:$AE$460,6,FALSE),"--INPUT--"),"")</f>
        <v/>
      </c>
      <c r="AE733" s="34">
        <f>IF($AC733&gt;0,IF(VLOOKUP($AC733,Resource!$B$2:$AE$460,25,FALSE)&gt;0,VLOOKUP($AC733,Resource!$B$2:$AE$460,25,FALSE),"--INPUT--"),"")</f>
        <v/>
      </c>
      <c r="AG733" s="619" t="n"/>
      <c r="AH733" s="619" t="n"/>
      <c r="AJ733" s="34">
        <f>IF($AI733&gt;0,IF(VLOOKUP($AI733,Resource!$B$2:$AE$460,6,FALSE)&gt;0,VLOOKUP($AI733,Resource!$B$2:$AE$460,6,FALSE),"--INPUT--"),"")</f>
        <v/>
      </c>
      <c r="AK733" s="34">
        <f>IF($AI733&gt;0,IF(VLOOKUP($AI733,Resource!$B$2:$AE$460,25,FALSE)&gt;0,VLOOKUP($AI733,Resource!$B$2:$AE$460,25,FALSE),"--INPUT--"),"")</f>
        <v/>
      </c>
      <c r="AL733" s="619" t="n"/>
      <c r="AM733" s="619" t="n"/>
      <c r="AN733" s="34">
        <f>AA733</f>
        <v/>
      </c>
      <c r="AO733" s="621">
        <f>IF(ISNA(IF(AC733="",0,AN733*VLOOKUP(AC733,Resource!$B$2:$AE$465,8,FALSE))),0,IF(AC733="",0,AN733*VLOOKUP(AC733,Resource!$B$2:$AE$465,8,FALSE)))</f>
        <v/>
      </c>
      <c r="AP733" s="620" t="n"/>
      <c r="AQ733" s="286" t="n"/>
      <c r="AR733" s="34">
        <f>AB733</f>
        <v/>
      </c>
      <c r="AS733" s="621">
        <f>IF(ISNA(IF(AI733="",0,AR733*VLOOKUP(AI733,Resource!$B$2:$AE$465,9,FALSE))),0,IF(AI733="",0,AR733*VLOOKUP(AI733,Resource!$B$2:$AE$465,9,FALSE)))</f>
        <v/>
      </c>
      <c r="AT733" s="620" t="n"/>
      <c r="AU733" s="286" t="n"/>
      <c r="AV733" s="620">
        <f>Z733</f>
        <v/>
      </c>
      <c r="AW733" s="72" t="n"/>
      <c r="BA733" s="620" t="n"/>
      <c r="BC733" s="620">
        <f>AO733+AS733</f>
        <v/>
      </c>
      <c r="BD733" s="620">
        <f>BH733-BC733</f>
        <v/>
      </c>
      <c r="BE733" s="479">
        <f>IF(AV733=0,"        --",BD733/BH733)</f>
        <v/>
      </c>
      <c r="BF733" s="620" t="n"/>
      <c r="BG733" s="620" t="n"/>
      <c r="BH733" s="620">
        <f>Z733+BA733+BF733</f>
        <v/>
      </c>
    </row>
    <row r="734" customFormat="1" s="34">
      <c r="A734" s="618" t="n"/>
      <c r="B734" s="619" t="n"/>
      <c r="J734" s="619" t="n"/>
      <c r="U734" s="620" t="n"/>
      <c r="X734" s="620" t="n"/>
      <c r="Y734" s="620" t="n"/>
      <c r="Z734" s="620" t="n"/>
      <c r="AA734" s="34">
        <f>T734*0.2+N734*0+O734*0.3+P734*0.5+Q734*0.6+R734*1+S734*1</f>
        <v/>
      </c>
      <c r="AB734" s="34">
        <f>T734*0.2+N734*0.2+O734*0.3+P734*0.5+Q734*0.6+R734*1+S734*1</f>
        <v/>
      </c>
      <c r="AD734" s="34">
        <f>IF($AC734&gt;0,IF(VLOOKUP($AC734,Resource!$B$2:$AE$460,6,FALSE)&gt;0,VLOOKUP($AC734,Resource!$B$2:$AE$460,6,FALSE),"--INPUT--"),"")</f>
        <v/>
      </c>
      <c r="AE734" s="34">
        <f>IF($AC734&gt;0,IF(VLOOKUP($AC734,Resource!$B$2:$AE$460,25,FALSE)&gt;0,VLOOKUP($AC734,Resource!$B$2:$AE$460,25,FALSE),"--INPUT--"),"")</f>
        <v/>
      </c>
      <c r="AG734" s="619" t="n"/>
      <c r="AH734" s="619" t="n"/>
      <c r="AJ734" s="34">
        <f>IF($AI734&gt;0,IF(VLOOKUP($AI734,Resource!$B$2:$AE$460,6,FALSE)&gt;0,VLOOKUP($AI734,Resource!$B$2:$AE$460,6,FALSE),"--INPUT--"),"")</f>
        <v/>
      </c>
      <c r="AK734" s="34">
        <f>IF($AI734&gt;0,IF(VLOOKUP($AI734,Resource!$B$2:$AE$460,25,FALSE)&gt;0,VLOOKUP($AI734,Resource!$B$2:$AE$460,25,FALSE),"--INPUT--"),"")</f>
        <v/>
      </c>
      <c r="AL734" s="619" t="n"/>
      <c r="AM734" s="619" t="n"/>
      <c r="AN734" s="34">
        <f>AA734</f>
        <v/>
      </c>
      <c r="AO734" s="621">
        <f>IF(ISNA(IF(AC734="",0,AN734*VLOOKUP(AC734,Resource!$B$2:$AE$465,8,FALSE))),0,IF(AC734="",0,AN734*VLOOKUP(AC734,Resource!$B$2:$AE$465,8,FALSE)))</f>
        <v/>
      </c>
      <c r="AP734" s="620" t="n"/>
      <c r="AQ734" s="286" t="n"/>
      <c r="AR734" s="34">
        <f>AB734</f>
        <v/>
      </c>
      <c r="AS734" s="621">
        <f>IF(ISNA(IF(AI734="",0,AR734*VLOOKUP(AI734,Resource!$B$2:$AE$465,9,FALSE))),0,IF(AI734="",0,AR734*VLOOKUP(AI734,Resource!$B$2:$AE$465,9,FALSE)))</f>
        <v/>
      </c>
      <c r="AT734" s="620" t="n"/>
      <c r="AU734" s="286" t="n"/>
      <c r="AV734" s="620">
        <f>Z734</f>
        <v/>
      </c>
      <c r="AW734" s="72" t="n"/>
      <c r="BA734" s="620" t="n"/>
      <c r="BC734" s="620">
        <f>AO734+AS734</f>
        <v/>
      </c>
      <c r="BD734" s="620">
        <f>BH734-BC734</f>
        <v/>
      </c>
      <c r="BE734" s="479">
        <f>IF(AV734=0,"        --",BD734/BH734)</f>
        <v/>
      </c>
      <c r="BF734" s="620" t="n"/>
      <c r="BG734" s="620" t="n"/>
      <c r="BH734" s="620">
        <f>Z734+BA734+BF734</f>
        <v/>
      </c>
    </row>
    <row r="735" customFormat="1" s="34">
      <c r="A735" s="618" t="n"/>
      <c r="B735" s="619" t="n"/>
      <c r="J735" s="619" t="n"/>
      <c r="U735" s="620" t="n"/>
      <c r="X735" s="620" t="n"/>
      <c r="Y735" s="620" t="n"/>
      <c r="Z735" s="620" t="n"/>
      <c r="AA735" s="34">
        <f>T735*0.2+N735*0+O735*0.3+P735*0.5+Q735*0.6+R735*1+S735*1</f>
        <v/>
      </c>
      <c r="AB735" s="34">
        <f>T735*0.2+N735*0.2+O735*0.3+P735*0.5+Q735*0.6+R735*1+S735*1</f>
        <v/>
      </c>
      <c r="AD735" s="34">
        <f>IF($AC735&gt;0,IF(VLOOKUP($AC735,Resource!$B$2:$AE$460,6,FALSE)&gt;0,VLOOKUP($AC735,Resource!$B$2:$AE$460,6,FALSE),"--INPUT--"),"")</f>
        <v/>
      </c>
      <c r="AE735" s="34">
        <f>IF($AC735&gt;0,IF(VLOOKUP($AC735,Resource!$B$2:$AE$460,25,FALSE)&gt;0,VLOOKUP($AC735,Resource!$B$2:$AE$460,25,FALSE),"--INPUT--"),"")</f>
        <v/>
      </c>
      <c r="AG735" s="619" t="n"/>
      <c r="AH735" s="619" t="n"/>
      <c r="AJ735" s="34">
        <f>IF($AI735&gt;0,IF(VLOOKUP($AI735,Resource!$B$2:$AE$460,6,FALSE)&gt;0,VLOOKUP($AI735,Resource!$B$2:$AE$460,6,FALSE),"--INPUT--"),"")</f>
        <v/>
      </c>
      <c r="AK735" s="34">
        <f>IF($AI735&gt;0,IF(VLOOKUP($AI735,Resource!$B$2:$AE$460,25,FALSE)&gt;0,VLOOKUP($AI735,Resource!$B$2:$AE$460,25,FALSE),"--INPUT--"),"")</f>
        <v/>
      </c>
      <c r="AL735" s="619" t="n"/>
      <c r="AM735" s="619" t="n"/>
      <c r="AN735" s="34">
        <f>AA735</f>
        <v/>
      </c>
      <c r="AO735" s="621">
        <f>IF(ISNA(IF(AC735="",0,AN735*VLOOKUP(AC735,Resource!$B$2:$AE$465,8,FALSE))),0,IF(AC735="",0,AN735*VLOOKUP(AC735,Resource!$B$2:$AE$465,8,FALSE)))</f>
        <v/>
      </c>
      <c r="AP735" s="620" t="n"/>
      <c r="AQ735" s="286" t="n"/>
      <c r="AR735" s="34">
        <f>AB735</f>
        <v/>
      </c>
      <c r="AS735" s="621">
        <f>IF(ISNA(IF(AI735="",0,AR735*VLOOKUP(AI735,Resource!$B$2:$AE$465,9,FALSE))),0,IF(AI735="",0,AR735*VLOOKUP(AI735,Resource!$B$2:$AE$465,9,FALSE)))</f>
        <v/>
      </c>
      <c r="AT735" s="620" t="n"/>
      <c r="AU735" s="286" t="n"/>
      <c r="AV735" s="620">
        <f>Z735</f>
        <v/>
      </c>
      <c r="AW735" s="72" t="n"/>
      <c r="BA735" s="620" t="n"/>
      <c r="BC735" s="620">
        <f>AO735+AS735</f>
        <v/>
      </c>
      <c r="BD735" s="620">
        <f>BH735-BC735</f>
        <v/>
      </c>
      <c r="BE735" s="479">
        <f>IF(AV735=0,"        --",BD735/BH735)</f>
        <v/>
      </c>
      <c r="BF735" s="620" t="n"/>
      <c r="BG735" s="620" t="n"/>
      <c r="BH735" s="620">
        <f>Z735+BA735+BF735</f>
        <v/>
      </c>
    </row>
    <row r="736" customFormat="1" s="34">
      <c r="A736" s="618" t="n"/>
      <c r="B736" s="619" t="n"/>
      <c r="J736" s="619" t="n"/>
      <c r="U736" s="620" t="n"/>
      <c r="X736" s="620" t="n"/>
      <c r="Y736" s="620" t="n"/>
      <c r="Z736" s="620" t="n"/>
      <c r="AA736" s="34">
        <f>T736*0.2+N736*0+O736*0.3+P736*0.5+Q736*0.6+R736*1+S736*1</f>
        <v/>
      </c>
      <c r="AB736" s="34">
        <f>T736*0.2+N736*0.2+O736*0.3+P736*0.5+Q736*0.6+R736*1+S736*1</f>
        <v/>
      </c>
      <c r="AD736" s="34">
        <f>IF($AC736&gt;0,IF(VLOOKUP($AC736,Resource!$B$2:$AE$460,6,FALSE)&gt;0,VLOOKUP($AC736,Resource!$B$2:$AE$460,6,FALSE),"--INPUT--"),"")</f>
        <v/>
      </c>
      <c r="AE736" s="34">
        <f>IF($AC736&gt;0,IF(VLOOKUP($AC736,Resource!$B$2:$AE$460,25,FALSE)&gt;0,VLOOKUP($AC736,Resource!$B$2:$AE$460,25,FALSE),"--INPUT--"),"")</f>
        <v/>
      </c>
      <c r="AG736" s="619" t="n"/>
      <c r="AH736" s="619" t="n"/>
      <c r="AJ736" s="34">
        <f>IF($AI736&gt;0,IF(VLOOKUP($AI736,Resource!$B$2:$AE$460,6,FALSE)&gt;0,VLOOKUP($AI736,Resource!$B$2:$AE$460,6,FALSE),"--INPUT--"),"")</f>
        <v/>
      </c>
      <c r="AK736" s="34">
        <f>IF($AI736&gt;0,IF(VLOOKUP($AI736,Resource!$B$2:$AE$460,25,FALSE)&gt;0,VLOOKUP($AI736,Resource!$B$2:$AE$460,25,FALSE),"--INPUT--"),"")</f>
        <v/>
      </c>
      <c r="AL736" s="619" t="n"/>
      <c r="AM736" s="619" t="n"/>
      <c r="AN736" s="34">
        <f>AA736</f>
        <v/>
      </c>
      <c r="AO736" s="621">
        <f>IF(ISNA(IF(AC736="",0,AN736*VLOOKUP(AC736,Resource!$B$2:$AE$465,8,FALSE))),0,IF(AC736="",0,AN736*VLOOKUP(AC736,Resource!$B$2:$AE$465,8,FALSE)))</f>
        <v/>
      </c>
      <c r="AP736" s="620" t="n"/>
      <c r="AQ736" s="286" t="n"/>
      <c r="AR736" s="34">
        <f>AB736</f>
        <v/>
      </c>
      <c r="AS736" s="621">
        <f>IF(ISNA(IF(AI736="",0,AR736*VLOOKUP(AI736,Resource!$B$2:$AE$465,9,FALSE))),0,IF(AI736="",0,AR736*VLOOKUP(AI736,Resource!$B$2:$AE$465,9,FALSE)))</f>
        <v/>
      </c>
      <c r="AT736" s="620" t="n"/>
      <c r="AU736" s="286" t="n"/>
      <c r="AV736" s="620">
        <f>Z736</f>
        <v/>
      </c>
      <c r="AW736" s="72" t="n"/>
      <c r="BA736" s="620" t="n"/>
      <c r="BC736" s="620">
        <f>AO736+AS736</f>
        <v/>
      </c>
      <c r="BD736" s="620">
        <f>BH736-BC736</f>
        <v/>
      </c>
      <c r="BE736" s="479">
        <f>IF(AV736=0,"        --",BD736/BH736)</f>
        <v/>
      </c>
      <c r="BF736" s="620" t="n"/>
      <c r="BG736" s="620" t="n"/>
      <c r="BH736" s="620">
        <f>Z736+BA736+BF736</f>
        <v/>
      </c>
    </row>
    <row r="737" customFormat="1" s="34">
      <c r="A737" s="618" t="n"/>
      <c r="B737" s="619" t="n"/>
      <c r="J737" s="619" t="n"/>
      <c r="U737" s="620" t="n"/>
      <c r="X737" s="620" t="n"/>
      <c r="Y737" s="620" t="n"/>
      <c r="Z737" s="620" t="n"/>
      <c r="AA737" s="34">
        <f>T737*0.2+N737*0+O737*0.3+P737*0.5+Q737*0.6+R737*1+S737*1</f>
        <v/>
      </c>
      <c r="AB737" s="34">
        <f>T737*0.2+N737*0.2+O737*0.3+P737*0.5+Q737*0.6+R737*1+S737*1</f>
        <v/>
      </c>
      <c r="AD737" s="34">
        <f>IF($AC737&gt;0,IF(VLOOKUP($AC737,Resource!$B$2:$AE$460,6,FALSE)&gt;0,VLOOKUP($AC737,Resource!$B$2:$AE$460,6,FALSE),"--INPUT--"),"")</f>
        <v/>
      </c>
      <c r="AE737" s="34">
        <f>IF($AC737&gt;0,IF(VLOOKUP($AC737,Resource!$B$2:$AE$460,25,FALSE)&gt;0,VLOOKUP($AC737,Resource!$B$2:$AE$460,25,FALSE),"--INPUT--"),"")</f>
        <v/>
      </c>
      <c r="AG737" s="619" t="n"/>
      <c r="AH737" s="619" t="n"/>
      <c r="AJ737" s="34">
        <f>IF($AI737&gt;0,IF(VLOOKUP($AI737,Resource!$B$2:$AE$460,6,FALSE)&gt;0,VLOOKUP($AI737,Resource!$B$2:$AE$460,6,FALSE),"--INPUT--"),"")</f>
        <v/>
      </c>
      <c r="AK737" s="34">
        <f>IF($AI737&gt;0,IF(VLOOKUP($AI737,Resource!$B$2:$AE$460,25,FALSE)&gt;0,VLOOKUP($AI737,Resource!$B$2:$AE$460,25,FALSE),"--INPUT--"),"")</f>
        <v/>
      </c>
      <c r="AL737" s="619" t="n"/>
      <c r="AM737" s="619" t="n"/>
      <c r="AN737" s="34">
        <f>AA737</f>
        <v/>
      </c>
      <c r="AO737" s="621">
        <f>IF(ISNA(IF(AC737="",0,AN737*VLOOKUP(AC737,Resource!$B$2:$AE$465,8,FALSE))),0,IF(AC737="",0,AN737*VLOOKUP(AC737,Resource!$B$2:$AE$465,8,FALSE)))</f>
        <v/>
      </c>
      <c r="AP737" s="620" t="n"/>
      <c r="AQ737" s="286" t="n"/>
      <c r="AR737" s="34">
        <f>AB737</f>
        <v/>
      </c>
      <c r="AS737" s="621">
        <f>IF(ISNA(IF(AI737="",0,AR737*VLOOKUP(AI737,Resource!$B$2:$AE$465,9,FALSE))),0,IF(AI737="",0,AR737*VLOOKUP(AI737,Resource!$B$2:$AE$465,9,FALSE)))</f>
        <v/>
      </c>
      <c r="AT737" s="620" t="n"/>
      <c r="AU737" s="286" t="n"/>
      <c r="AV737" s="620">
        <f>Z737</f>
        <v/>
      </c>
      <c r="AW737" s="72" t="n"/>
      <c r="BA737" s="620" t="n"/>
      <c r="BC737" s="620">
        <f>AO737+AS737</f>
        <v/>
      </c>
      <c r="BD737" s="620">
        <f>BH737-BC737</f>
        <v/>
      </c>
      <c r="BE737" s="479">
        <f>IF(AV737=0,"        --",BD737/BH737)</f>
        <v/>
      </c>
      <c r="BF737" s="620" t="n"/>
      <c r="BG737" s="620" t="n"/>
      <c r="BH737" s="620">
        <f>Z737+BA737+BF737</f>
        <v/>
      </c>
    </row>
    <row r="738" customFormat="1" s="34">
      <c r="A738" s="618" t="n"/>
      <c r="B738" s="619" t="n"/>
      <c r="J738" s="619" t="n"/>
      <c r="U738" s="620" t="n"/>
      <c r="X738" s="620" t="n"/>
      <c r="Y738" s="620" t="n"/>
      <c r="Z738" s="620" t="n"/>
      <c r="AA738" s="34">
        <f>T738*0.2+N738*0+O738*0.3+P738*0.5+Q738*0.6+R738*1+S738*1</f>
        <v/>
      </c>
      <c r="AB738" s="34">
        <f>T738*0.2+N738*0.2+O738*0.3+P738*0.5+Q738*0.6+R738*1+S738*1</f>
        <v/>
      </c>
      <c r="AD738" s="34">
        <f>IF($AC738&gt;0,IF(VLOOKUP($AC738,Resource!$B$2:$AE$460,6,FALSE)&gt;0,VLOOKUP($AC738,Resource!$B$2:$AE$460,6,FALSE),"--INPUT--"),"")</f>
        <v/>
      </c>
      <c r="AE738" s="34">
        <f>IF($AC738&gt;0,IF(VLOOKUP($AC738,Resource!$B$2:$AE$460,25,FALSE)&gt;0,VLOOKUP($AC738,Resource!$B$2:$AE$460,25,FALSE),"--INPUT--"),"")</f>
        <v/>
      </c>
      <c r="AG738" s="619" t="n"/>
      <c r="AH738" s="619" t="n"/>
      <c r="AJ738" s="34">
        <f>IF($AI738&gt;0,IF(VLOOKUP($AI738,Resource!$B$2:$AE$460,6,FALSE)&gt;0,VLOOKUP($AI738,Resource!$B$2:$AE$460,6,FALSE),"--INPUT--"),"")</f>
        <v/>
      </c>
      <c r="AK738" s="34">
        <f>IF($AI738&gt;0,IF(VLOOKUP($AI738,Resource!$B$2:$AE$460,25,FALSE)&gt;0,VLOOKUP($AI738,Resource!$B$2:$AE$460,25,FALSE),"--INPUT--"),"")</f>
        <v/>
      </c>
      <c r="AL738" s="619" t="n"/>
      <c r="AM738" s="619" t="n"/>
      <c r="AN738" s="34">
        <f>AA738</f>
        <v/>
      </c>
      <c r="AO738" s="621">
        <f>IF(ISNA(IF(AC738="",0,AN738*VLOOKUP(AC738,Resource!$B$2:$AE$465,8,FALSE))),0,IF(AC738="",0,AN738*VLOOKUP(AC738,Resource!$B$2:$AE$465,8,FALSE)))</f>
        <v/>
      </c>
      <c r="AP738" s="620" t="n"/>
      <c r="AQ738" s="286" t="n"/>
      <c r="AR738" s="34">
        <f>AB738</f>
        <v/>
      </c>
      <c r="AS738" s="621">
        <f>IF(ISNA(IF(AI738="",0,AR738*VLOOKUP(AI738,Resource!$B$2:$AE$465,9,FALSE))),0,IF(AI738="",0,AR738*VLOOKUP(AI738,Resource!$B$2:$AE$465,9,FALSE)))</f>
        <v/>
      </c>
      <c r="AT738" s="620" t="n"/>
      <c r="AU738" s="286" t="n"/>
      <c r="AV738" s="620">
        <f>Z738</f>
        <v/>
      </c>
      <c r="AW738" s="72" t="n"/>
      <c r="BA738" s="620" t="n"/>
      <c r="BC738" s="620">
        <f>AO738+AS738</f>
        <v/>
      </c>
      <c r="BD738" s="620">
        <f>BH738-BC738</f>
        <v/>
      </c>
      <c r="BE738" s="479">
        <f>IF(AV738=0,"        --",BD738/BH738)</f>
        <v/>
      </c>
      <c r="BF738" s="620" t="n"/>
      <c r="BG738" s="620" t="n"/>
      <c r="BH738" s="620">
        <f>Z738+BA738+BF738</f>
        <v/>
      </c>
    </row>
    <row r="739" customFormat="1" s="34">
      <c r="A739" s="618" t="n"/>
      <c r="B739" s="619" t="n"/>
      <c r="J739" s="619" t="n"/>
      <c r="U739" s="620" t="n"/>
      <c r="X739" s="620" t="n"/>
      <c r="Y739" s="620" t="n"/>
      <c r="Z739" s="620" t="n"/>
      <c r="AA739" s="34">
        <f>T739*0.2+N739*0+O739*0.3+P739*0.5+Q739*0.6+R739*1+S739*1</f>
        <v/>
      </c>
      <c r="AB739" s="34">
        <f>T739*0.2+N739*0.2+O739*0.3+P739*0.5+Q739*0.6+R739*1+S739*1</f>
        <v/>
      </c>
      <c r="AD739" s="34">
        <f>IF($AC739&gt;0,IF(VLOOKUP($AC739,Resource!$B$2:$AE$460,6,FALSE)&gt;0,VLOOKUP($AC739,Resource!$B$2:$AE$460,6,FALSE),"--INPUT--"),"")</f>
        <v/>
      </c>
      <c r="AE739" s="34">
        <f>IF($AC739&gt;0,IF(VLOOKUP($AC739,Resource!$B$2:$AE$460,25,FALSE)&gt;0,VLOOKUP($AC739,Resource!$B$2:$AE$460,25,FALSE),"--INPUT--"),"")</f>
        <v/>
      </c>
      <c r="AG739" s="619" t="n"/>
      <c r="AH739" s="619" t="n"/>
      <c r="AJ739" s="34">
        <f>IF($AI739&gt;0,IF(VLOOKUP($AI739,Resource!$B$2:$AE$460,6,FALSE)&gt;0,VLOOKUP($AI739,Resource!$B$2:$AE$460,6,FALSE),"--INPUT--"),"")</f>
        <v/>
      </c>
      <c r="AK739" s="34">
        <f>IF($AI739&gt;0,IF(VLOOKUP($AI739,Resource!$B$2:$AE$460,25,FALSE)&gt;0,VLOOKUP($AI739,Resource!$B$2:$AE$460,25,FALSE),"--INPUT--"),"")</f>
        <v/>
      </c>
      <c r="AL739" s="619" t="n"/>
      <c r="AM739" s="619" t="n"/>
      <c r="AN739" s="34">
        <f>AA739</f>
        <v/>
      </c>
      <c r="AO739" s="621">
        <f>IF(ISNA(IF(AC739="",0,AN739*VLOOKUP(AC739,Resource!$B$2:$AE$465,8,FALSE))),0,IF(AC739="",0,AN739*VLOOKUP(AC739,Resource!$B$2:$AE$465,8,FALSE)))</f>
        <v/>
      </c>
      <c r="AP739" s="620" t="n"/>
      <c r="AQ739" s="286" t="n"/>
      <c r="AR739" s="34">
        <f>AB739</f>
        <v/>
      </c>
      <c r="AS739" s="621">
        <f>IF(ISNA(IF(AI739="",0,AR739*VLOOKUP(AI739,Resource!$B$2:$AE$465,9,FALSE))),0,IF(AI739="",0,AR739*VLOOKUP(AI739,Resource!$B$2:$AE$465,9,FALSE)))</f>
        <v/>
      </c>
      <c r="AT739" s="620" t="n"/>
      <c r="AU739" s="286" t="n"/>
      <c r="AV739" s="620">
        <f>Z739</f>
        <v/>
      </c>
      <c r="AW739" s="72" t="n"/>
      <c r="BA739" s="620" t="n"/>
      <c r="BC739" s="620">
        <f>AO739+AS739</f>
        <v/>
      </c>
      <c r="BD739" s="620">
        <f>BH739-BC739</f>
        <v/>
      </c>
      <c r="BE739" s="479">
        <f>IF(AV739=0,"        --",BD739/BH739)</f>
        <v/>
      </c>
      <c r="BF739" s="620" t="n"/>
      <c r="BG739" s="620" t="n"/>
      <c r="BH739" s="620">
        <f>Z739+BA739+BF739</f>
        <v/>
      </c>
    </row>
    <row r="740" customFormat="1" s="34">
      <c r="A740" s="618" t="n"/>
      <c r="B740" s="619" t="n"/>
      <c r="J740" s="619" t="n"/>
      <c r="U740" s="620" t="n"/>
      <c r="X740" s="620" t="n"/>
      <c r="Y740" s="620" t="n"/>
      <c r="Z740" s="620" t="n"/>
      <c r="AA740" s="34">
        <f>T740*0.2+N740*0+O740*0.3+P740*0.5+Q740*0.6+R740*1+S740*1</f>
        <v/>
      </c>
      <c r="AB740" s="34">
        <f>T740*0.2+N740*0.2+O740*0.3+P740*0.5+Q740*0.6+R740*1+S740*1</f>
        <v/>
      </c>
      <c r="AD740" s="34">
        <f>IF($AC740&gt;0,IF(VLOOKUP($AC740,Resource!$B$2:$AE$460,6,FALSE)&gt;0,VLOOKUP($AC740,Resource!$B$2:$AE$460,6,FALSE),"--INPUT--"),"")</f>
        <v/>
      </c>
      <c r="AE740" s="34">
        <f>IF($AC740&gt;0,IF(VLOOKUP($AC740,Resource!$B$2:$AE$460,25,FALSE)&gt;0,VLOOKUP($AC740,Resource!$B$2:$AE$460,25,FALSE),"--INPUT--"),"")</f>
        <v/>
      </c>
      <c r="AG740" s="619" t="n"/>
      <c r="AH740" s="619" t="n"/>
      <c r="AJ740" s="34">
        <f>IF($AI740&gt;0,IF(VLOOKUP($AI740,Resource!$B$2:$AE$460,6,FALSE)&gt;0,VLOOKUP($AI740,Resource!$B$2:$AE$460,6,FALSE),"--INPUT--"),"")</f>
        <v/>
      </c>
      <c r="AK740" s="34">
        <f>IF($AI740&gt;0,IF(VLOOKUP($AI740,Resource!$B$2:$AE$460,25,FALSE)&gt;0,VLOOKUP($AI740,Resource!$B$2:$AE$460,25,FALSE),"--INPUT--"),"")</f>
        <v/>
      </c>
      <c r="AL740" s="619" t="n"/>
      <c r="AM740" s="619" t="n"/>
      <c r="AN740" s="34">
        <f>AA740</f>
        <v/>
      </c>
      <c r="AO740" s="621">
        <f>IF(ISNA(IF(AC740="",0,AN740*VLOOKUP(AC740,Resource!$B$2:$AE$465,8,FALSE))),0,IF(AC740="",0,AN740*VLOOKUP(AC740,Resource!$B$2:$AE$465,8,FALSE)))</f>
        <v/>
      </c>
      <c r="AP740" s="620" t="n"/>
      <c r="AQ740" s="286" t="n"/>
      <c r="AR740" s="34">
        <f>AB740</f>
        <v/>
      </c>
      <c r="AS740" s="621">
        <f>IF(ISNA(IF(AI740="",0,AR740*VLOOKUP(AI740,Resource!$B$2:$AE$465,9,FALSE))),0,IF(AI740="",0,AR740*VLOOKUP(AI740,Resource!$B$2:$AE$465,9,FALSE)))</f>
        <v/>
      </c>
      <c r="AT740" s="620" t="n"/>
      <c r="AU740" s="286" t="n"/>
      <c r="AV740" s="620">
        <f>Z740</f>
        <v/>
      </c>
      <c r="AW740" s="72" t="n"/>
      <c r="BA740" s="620" t="n"/>
      <c r="BC740" s="620">
        <f>AO740+AS740</f>
        <v/>
      </c>
      <c r="BD740" s="620">
        <f>BH740-BC740</f>
        <v/>
      </c>
      <c r="BE740" s="479">
        <f>IF(AV740=0,"        --",BD740/BH740)</f>
        <v/>
      </c>
      <c r="BF740" s="620" t="n"/>
      <c r="BG740" s="620" t="n"/>
      <c r="BH740" s="620">
        <f>Z740+BA740+BF740</f>
        <v/>
      </c>
    </row>
    <row r="741" customFormat="1" s="34">
      <c r="A741" s="618" t="n"/>
      <c r="B741" s="619" t="n"/>
      <c r="J741" s="619" t="n"/>
      <c r="U741" s="620" t="n"/>
      <c r="X741" s="620" t="n"/>
      <c r="Y741" s="620" t="n"/>
      <c r="Z741" s="620" t="n"/>
      <c r="AA741" s="34">
        <f>T741*0.2+N741*0+O741*0.3+P741*0.5+Q741*0.6+R741*1+S741*1</f>
        <v/>
      </c>
      <c r="AB741" s="34">
        <f>T741*0.2+N741*0.2+O741*0.3+P741*0.5+Q741*0.6+R741*1+S741*1</f>
        <v/>
      </c>
      <c r="AD741" s="34">
        <f>IF($AC741&gt;0,IF(VLOOKUP($AC741,Resource!$B$2:$AE$460,6,FALSE)&gt;0,VLOOKUP($AC741,Resource!$B$2:$AE$460,6,FALSE),"--INPUT--"),"")</f>
        <v/>
      </c>
      <c r="AE741" s="34">
        <f>IF($AC741&gt;0,IF(VLOOKUP($AC741,Resource!$B$2:$AE$460,25,FALSE)&gt;0,VLOOKUP($AC741,Resource!$B$2:$AE$460,25,FALSE),"--INPUT--"),"")</f>
        <v/>
      </c>
      <c r="AG741" s="619" t="n"/>
      <c r="AH741" s="619" t="n"/>
      <c r="AJ741" s="34">
        <f>IF($AI741&gt;0,IF(VLOOKUP($AI741,Resource!$B$2:$AE$460,6,FALSE)&gt;0,VLOOKUP($AI741,Resource!$B$2:$AE$460,6,FALSE),"--INPUT--"),"")</f>
        <v/>
      </c>
      <c r="AK741" s="34">
        <f>IF($AI741&gt;0,IF(VLOOKUP($AI741,Resource!$B$2:$AE$460,25,FALSE)&gt;0,VLOOKUP($AI741,Resource!$B$2:$AE$460,25,FALSE),"--INPUT--"),"")</f>
        <v/>
      </c>
      <c r="AL741" s="619" t="n"/>
      <c r="AM741" s="619" t="n"/>
      <c r="AN741" s="34">
        <f>AA741</f>
        <v/>
      </c>
      <c r="AO741" s="621">
        <f>IF(ISNA(IF(AC741="",0,AN741*VLOOKUP(AC741,Resource!$B$2:$AE$465,8,FALSE))),0,IF(AC741="",0,AN741*VLOOKUP(AC741,Resource!$B$2:$AE$465,8,FALSE)))</f>
        <v/>
      </c>
      <c r="AP741" s="620" t="n"/>
      <c r="AQ741" s="286" t="n"/>
      <c r="AR741" s="34">
        <f>AB741</f>
        <v/>
      </c>
      <c r="AS741" s="621">
        <f>IF(ISNA(IF(AI741="",0,AR741*VLOOKUP(AI741,Resource!$B$2:$AE$465,9,FALSE))),0,IF(AI741="",0,AR741*VLOOKUP(AI741,Resource!$B$2:$AE$465,9,FALSE)))</f>
        <v/>
      </c>
      <c r="AT741" s="620" t="n"/>
      <c r="AU741" s="286" t="n"/>
      <c r="AV741" s="620">
        <f>Z741</f>
        <v/>
      </c>
      <c r="AW741" s="72" t="n"/>
      <c r="BA741" s="620" t="n"/>
      <c r="BC741" s="620">
        <f>AO741+AS741</f>
        <v/>
      </c>
      <c r="BD741" s="620">
        <f>BH741-BC741</f>
        <v/>
      </c>
      <c r="BE741" s="479">
        <f>IF(AV741=0,"        --",BD741/BH741)</f>
        <v/>
      </c>
      <c r="BF741" s="620" t="n"/>
      <c r="BG741" s="620" t="n"/>
      <c r="BH741" s="620">
        <f>Z741+BA741+BF741</f>
        <v/>
      </c>
    </row>
    <row r="742" customFormat="1" s="34">
      <c r="A742" s="618" t="n"/>
      <c r="B742" s="619" t="n"/>
      <c r="J742" s="619" t="n"/>
      <c r="U742" s="620" t="n"/>
      <c r="X742" s="620" t="n"/>
      <c r="Y742" s="620" t="n"/>
      <c r="Z742" s="620" t="n"/>
      <c r="AA742" s="34">
        <f>T742*0.2+N742*0+O742*0.3+P742*0.5+Q742*0.6+R742*1+S742*1</f>
        <v/>
      </c>
      <c r="AB742" s="34">
        <f>T742*0.2+N742*0.2+O742*0.3+P742*0.5+Q742*0.6+R742*1+S742*1</f>
        <v/>
      </c>
      <c r="AD742" s="34">
        <f>IF($AC742&gt;0,IF(VLOOKUP($AC742,Resource!$B$2:$AE$460,6,FALSE)&gt;0,VLOOKUP($AC742,Resource!$B$2:$AE$460,6,FALSE),"--INPUT--"),"")</f>
        <v/>
      </c>
      <c r="AE742" s="34">
        <f>IF($AC742&gt;0,IF(VLOOKUP($AC742,Resource!$B$2:$AE$460,25,FALSE)&gt;0,VLOOKUP($AC742,Resource!$B$2:$AE$460,25,FALSE),"--INPUT--"),"")</f>
        <v/>
      </c>
      <c r="AG742" s="619" t="n"/>
      <c r="AH742" s="619" t="n"/>
      <c r="AJ742" s="34">
        <f>IF($AI742&gt;0,IF(VLOOKUP($AI742,Resource!$B$2:$AE$460,6,FALSE)&gt;0,VLOOKUP($AI742,Resource!$B$2:$AE$460,6,FALSE),"--INPUT--"),"")</f>
        <v/>
      </c>
      <c r="AK742" s="34">
        <f>IF($AI742&gt;0,IF(VLOOKUP($AI742,Resource!$B$2:$AE$460,25,FALSE)&gt;0,VLOOKUP($AI742,Resource!$B$2:$AE$460,25,FALSE),"--INPUT--"),"")</f>
        <v/>
      </c>
      <c r="AL742" s="619" t="n"/>
      <c r="AM742" s="619" t="n"/>
      <c r="AN742" s="34">
        <f>AA742</f>
        <v/>
      </c>
      <c r="AO742" s="621">
        <f>IF(ISNA(IF(AC742="",0,AN742*VLOOKUP(AC742,Resource!$B$2:$AE$465,8,FALSE))),0,IF(AC742="",0,AN742*VLOOKUP(AC742,Resource!$B$2:$AE$465,8,FALSE)))</f>
        <v/>
      </c>
      <c r="AP742" s="620" t="n"/>
      <c r="AQ742" s="286" t="n"/>
      <c r="AR742" s="34">
        <f>AB742</f>
        <v/>
      </c>
      <c r="AS742" s="621">
        <f>IF(ISNA(IF(AI742="",0,AR742*VLOOKUP(AI742,Resource!$B$2:$AE$465,9,FALSE))),0,IF(AI742="",0,AR742*VLOOKUP(AI742,Resource!$B$2:$AE$465,9,FALSE)))</f>
        <v/>
      </c>
      <c r="AT742" s="620" t="n"/>
      <c r="AU742" s="286" t="n"/>
      <c r="AV742" s="620">
        <f>Z742</f>
        <v/>
      </c>
      <c r="AW742" s="72" t="n"/>
      <c r="BA742" s="620" t="n"/>
      <c r="BC742" s="620">
        <f>AO742+AS742</f>
        <v/>
      </c>
      <c r="BD742" s="620">
        <f>BH742-BC742</f>
        <v/>
      </c>
      <c r="BE742" s="479">
        <f>IF(AV742=0,"        --",BD742/BH742)</f>
        <v/>
      </c>
      <c r="BF742" s="620" t="n"/>
      <c r="BG742" s="620" t="n"/>
      <c r="BH742" s="620">
        <f>Z742+BA742+BF742</f>
        <v/>
      </c>
    </row>
    <row r="743" customFormat="1" s="34">
      <c r="A743" s="618" t="n"/>
      <c r="B743" s="619" t="n"/>
      <c r="J743" s="619" t="n"/>
      <c r="U743" s="620" t="n"/>
      <c r="X743" s="620" t="n"/>
      <c r="Y743" s="620" t="n"/>
      <c r="Z743" s="620" t="n"/>
      <c r="AA743" s="34">
        <f>T743*0.2+N743*0+O743*0.3+P743*0.5+Q743*0.6+R743*1+S743*1</f>
        <v/>
      </c>
      <c r="AB743" s="34">
        <f>T743*0.2+N743*0.2+O743*0.3+P743*0.5+Q743*0.6+R743*1+S743*1</f>
        <v/>
      </c>
      <c r="AD743" s="34">
        <f>IF($AC743&gt;0,IF(VLOOKUP($AC743,Resource!$B$2:$AE$460,6,FALSE)&gt;0,VLOOKUP($AC743,Resource!$B$2:$AE$460,6,FALSE),"--INPUT--"),"")</f>
        <v/>
      </c>
      <c r="AE743" s="34">
        <f>IF($AC743&gt;0,IF(VLOOKUP($AC743,Resource!$B$2:$AE$460,25,FALSE)&gt;0,VLOOKUP($AC743,Resource!$B$2:$AE$460,25,FALSE),"--INPUT--"),"")</f>
        <v/>
      </c>
      <c r="AG743" s="619" t="n"/>
      <c r="AH743" s="619" t="n"/>
      <c r="AJ743" s="34">
        <f>IF($AI743&gt;0,IF(VLOOKUP($AI743,Resource!$B$2:$AE$460,6,FALSE)&gt;0,VLOOKUP($AI743,Resource!$B$2:$AE$460,6,FALSE),"--INPUT--"),"")</f>
        <v/>
      </c>
      <c r="AK743" s="34">
        <f>IF($AI743&gt;0,IF(VLOOKUP($AI743,Resource!$B$2:$AE$460,25,FALSE)&gt;0,VLOOKUP($AI743,Resource!$B$2:$AE$460,25,FALSE),"--INPUT--"),"")</f>
        <v/>
      </c>
      <c r="AL743" s="619" t="n"/>
      <c r="AM743" s="619" t="n"/>
      <c r="AN743" s="34">
        <f>AA743</f>
        <v/>
      </c>
      <c r="AO743" s="621">
        <f>IF(ISNA(IF(AC743="",0,AN743*VLOOKUP(AC743,Resource!$B$2:$AE$465,8,FALSE))),0,IF(AC743="",0,AN743*VLOOKUP(AC743,Resource!$B$2:$AE$465,8,FALSE)))</f>
        <v/>
      </c>
      <c r="AP743" s="620" t="n"/>
      <c r="AQ743" s="286" t="n"/>
      <c r="AR743" s="34">
        <f>AB743</f>
        <v/>
      </c>
      <c r="AS743" s="621">
        <f>IF(ISNA(IF(AI743="",0,AR743*VLOOKUP(AI743,Resource!$B$2:$AE$465,9,FALSE))),0,IF(AI743="",0,AR743*VLOOKUP(AI743,Resource!$B$2:$AE$465,9,FALSE)))</f>
        <v/>
      </c>
      <c r="AT743" s="620" t="n"/>
      <c r="AU743" s="286" t="n"/>
      <c r="AV743" s="620">
        <f>Z743</f>
        <v/>
      </c>
      <c r="AW743" s="72" t="n"/>
      <c r="BA743" s="620" t="n"/>
      <c r="BC743" s="620">
        <f>AO743+AS743</f>
        <v/>
      </c>
      <c r="BD743" s="620">
        <f>BH743-BC743</f>
        <v/>
      </c>
      <c r="BE743" s="479">
        <f>IF(AV743=0,"        --",BD743/BH743)</f>
        <v/>
      </c>
      <c r="BF743" s="620" t="n"/>
      <c r="BG743" s="620" t="n"/>
      <c r="BH743" s="620">
        <f>Z743+BA743+BF743</f>
        <v/>
      </c>
    </row>
    <row r="744" customFormat="1" s="34">
      <c r="A744" s="618" t="n"/>
      <c r="B744" s="619" t="n"/>
      <c r="J744" s="619" t="n"/>
      <c r="U744" s="620" t="n"/>
      <c r="X744" s="620" t="n"/>
      <c r="Y744" s="620" t="n"/>
      <c r="Z744" s="620" t="n"/>
      <c r="AA744" s="34">
        <f>T744*0.2+N744*0+O744*0.3+P744*0.5+Q744*0.6+R744*1+S744*1</f>
        <v/>
      </c>
      <c r="AB744" s="34">
        <f>T744*0.2+N744*0.2+O744*0.3+P744*0.5+Q744*0.6+R744*1+S744*1</f>
        <v/>
      </c>
      <c r="AD744" s="34">
        <f>IF($AC744&gt;0,IF(VLOOKUP($AC744,Resource!$B$2:$AE$460,6,FALSE)&gt;0,VLOOKUP($AC744,Resource!$B$2:$AE$460,6,FALSE),"--INPUT--"),"")</f>
        <v/>
      </c>
      <c r="AE744" s="34">
        <f>IF($AC744&gt;0,IF(VLOOKUP($AC744,Resource!$B$2:$AE$460,25,FALSE)&gt;0,VLOOKUP($AC744,Resource!$B$2:$AE$460,25,FALSE),"--INPUT--"),"")</f>
        <v/>
      </c>
      <c r="AG744" s="619" t="n"/>
      <c r="AH744" s="619" t="n"/>
      <c r="AJ744" s="34">
        <f>IF($AI744&gt;0,IF(VLOOKUP($AI744,Resource!$B$2:$AE$460,6,FALSE)&gt;0,VLOOKUP($AI744,Resource!$B$2:$AE$460,6,FALSE),"--INPUT--"),"")</f>
        <v/>
      </c>
      <c r="AK744" s="34">
        <f>IF($AI744&gt;0,IF(VLOOKUP($AI744,Resource!$B$2:$AE$460,25,FALSE)&gt;0,VLOOKUP($AI744,Resource!$B$2:$AE$460,25,FALSE),"--INPUT--"),"")</f>
        <v/>
      </c>
      <c r="AL744" s="619" t="n"/>
      <c r="AM744" s="619" t="n"/>
      <c r="AN744" s="34">
        <f>AA744</f>
        <v/>
      </c>
      <c r="AO744" s="621">
        <f>IF(ISNA(IF(AC744="",0,AN744*VLOOKUP(AC744,Resource!$B$2:$AE$465,8,FALSE))),0,IF(AC744="",0,AN744*VLOOKUP(AC744,Resource!$B$2:$AE$465,8,FALSE)))</f>
        <v/>
      </c>
      <c r="AP744" s="620" t="n"/>
      <c r="AQ744" s="286" t="n"/>
      <c r="AR744" s="34">
        <f>AB744</f>
        <v/>
      </c>
      <c r="AS744" s="621">
        <f>IF(ISNA(IF(AI744="",0,AR744*VLOOKUP(AI744,Resource!$B$2:$AE$465,9,FALSE))),0,IF(AI744="",0,AR744*VLOOKUP(AI744,Resource!$B$2:$AE$465,9,FALSE)))</f>
        <v/>
      </c>
      <c r="AT744" s="620" t="n"/>
      <c r="AU744" s="286" t="n"/>
      <c r="AV744" s="620">
        <f>Z744</f>
        <v/>
      </c>
      <c r="AW744" s="72" t="n"/>
      <c r="BA744" s="620" t="n"/>
      <c r="BC744" s="620">
        <f>AO744+AS744</f>
        <v/>
      </c>
      <c r="BD744" s="620">
        <f>BH744-BC744</f>
        <v/>
      </c>
      <c r="BE744" s="479">
        <f>IF(AV744=0,"        --",BD744/BH744)</f>
        <v/>
      </c>
      <c r="BF744" s="620" t="n"/>
      <c r="BG744" s="620" t="n"/>
      <c r="BH744" s="620">
        <f>Z744+BA744+BF744</f>
        <v/>
      </c>
    </row>
    <row r="745" customFormat="1" s="34">
      <c r="A745" s="618" t="n"/>
      <c r="B745" s="619" t="n"/>
      <c r="J745" s="619" t="n"/>
      <c r="U745" s="620" t="n"/>
      <c r="X745" s="620" t="n"/>
      <c r="Y745" s="620" t="n"/>
      <c r="Z745" s="620" t="n"/>
      <c r="AA745" s="34">
        <f>T745*0.2+N745*0+O745*0.3+P745*0.5+Q745*0.6+R745*1+S745*1</f>
        <v/>
      </c>
      <c r="AB745" s="34">
        <f>T745*0.2+N745*0.2+O745*0.3+P745*0.5+Q745*0.6+R745*1+S745*1</f>
        <v/>
      </c>
      <c r="AD745" s="34">
        <f>IF($AC745&gt;0,IF(VLOOKUP($AC745,Resource!$B$2:$AE$460,6,FALSE)&gt;0,VLOOKUP($AC745,Resource!$B$2:$AE$460,6,FALSE),"--INPUT--"),"")</f>
        <v/>
      </c>
      <c r="AE745" s="34">
        <f>IF($AC745&gt;0,IF(VLOOKUP($AC745,Resource!$B$2:$AE$460,25,FALSE)&gt;0,VLOOKUP($AC745,Resource!$B$2:$AE$460,25,FALSE),"--INPUT--"),"")</f>
        <v/>
      </c>
      <c r="AG745" s="619" t="n"/>
      <c r="AH745" s="619" t="n"/>
      <c r="AJ745" s="34">
        <f>IF($AI745&gt;0,IF(VLOOKUP($AI745,Resource!$B$2:$AE$460,6,FALSE)&gt;0,VLOOKUP($AI745,Resource!$B$2:$AE$460,6,FALSE),"--INPUT--"),"")</f>
        <v/>
      </c>
      <c r="AK745" s="34">
        <f>IF($AI745&gt;0,IF(VLOOKUP($AI745,Resource!$B$2:$AE$460,25,FALSE)&gt;0,VLOOKUP($AI745,Resource!$B$2:$AE$460,25,FALSE),"--INPUT--"),"")</f>
        <v/>
      </c>
      <c r="AL745" s="619" t="n"/>
      <c r="AM745" s="619" t="n"/>
      <c r="AN745" s="34">
        <f>AA745</f>
        <v/>
      </c>
      <c r="AO745" s="621">
        <f>IF(ISNA(IF(AC745="",0,AN745*VLOOKUP(AC745,Resource!$B$2:$AE$465,8,FALSE))),0,IF(AC745="",0,AN745*VLOOKUP(AC745,Resource!$B$2:$AE$465,8,FALSE)))</f>
        <v/>
      </c>
      <c r="AP745" s="620" t="n"/>
      <c r="AQ745" s="286" t="n"/>
      <c r="AR745" s="34">
        <f>AB745</f>
        <v/>
      </c>
      <c r="AS745" s="621">
        <f>IF(ISNA(IF(AI745="",0,AR745*VLOOKUP(AI745,Resource!$B$2:$AE$465,9,FALSE))),0,IF(AI745="",0,AR745*VLOOKUP(AI745,Resource!$B$2:$AE$465,9,FALSE)))</f>
        <v/>
      </c>
      <c r="AT745" s="620" t="n"/>
      <c r="AU745" s="286" t="n"/>
      <c r="AV745" s="620">
        <f>Z745</f>
        <v/>
      </c>
      <c r="AW745" s="72" t="n"/>
      <c r="BA745" s="620" t="n"/>
      <c r="BC745" s="620">
        <f>AO745+AS745</f>
        <v/>
      </c>
      <c r="BD745" s="620">
        <f>BH745-BC745</f>
        <v/>
      </c>
      <c r="BE745" s="479">
        <f>IF(AV745=0,"        --",BD745/BH745)</f>
        <v/>
      </c>
      <c r="BF745" s="620" t="n"/>
      <c r="BG745" s="620" t="n"/>
      <c r="BH745" s="620">
        <f>Z745+BA745+BF745</f>
        <v/>
      </c>
    </row>
    <row r="746" customFormat="1" s="34">
      <c r="A746" s="618" t="n"/>
      <c r="B746" s="619" t="n"/>
      <c r="J746" s="619" t="n"/>
      <c r="U746" s="620" t="n"/>
      <c r="X746" s="620" t="n"/>
      <c r="Y746" s="620" t="n"/>
      <c r="Z746" s="620" t="n"/>
      <c r="AA746" s="34">
        <f>T746*0.2+N746*0+O746*0.3+P746*0.5+Q746*0.6+R746*1+S746*1</f>
        <v/>
      </c>
      <c r="AB746" s="34">
        <f>T746*0.2+N746*0.2+O746*0.3+P746*0.5+Q746*0.6+R746*1+S746*1</f>
        <v/>
      </c>
      <c r="AD746" s="34">
        <f>IF($AC746&gt;0,IF(VLOOKUP($AC746,Resource!$B$2:$AE$460,6,FALSE)&gt;0,VLOOKUP($AC746,Resource!$B$2:$AE$460,6,FALSE),"--INPUT--"),"")</f>
        <v/>
      </c>
      <c r="AE746" s="34">
        <f>IF($AC746&gt;0,IF(VLOOKUP($AC746,Resource!$B$2:$AE$460,25,FALSE)&gt;0,VLOOKUP($AC746,Resource!$B$2:$AE$460,25,FALSE),"--INPUT--"),"")</f>
        <v/>
      </c>
      <c r="AG746" s="619" t="n"/>
      <c r="AH746" s="619" t="n"/>
      <c r="AJ746" s="34">
        <f>IF($AI746&gt;0,IF(VLOOKUP($AI746,Resource!$B$2:$AE$460,6,FALSE)&gt;0,VLOOKUP($AI746,Resource!$B$2:$AE$460,6,FALSE),"--INPUT--"),"")</f>
        <v/>
      </c>
      <c r="AK746" s="34">
        <f>IF($AI746&gt;0,IF(VLOOKUP($AI746,Resource!$B$2:$AE$460,25,FALSE)&gt;0,VLOOKUP($AI746,Resource!$B$2:$AE$460,25,FALSE),"--INPUT--"),"")</f>
        <v/>
      </c>
      <c r="AL746" s="619" t="n"/>
      <c r="AM746" s="619" t="n"/>
      <c r="AN746" s="34">
        <f>AA746</f>
        <v/>
      </c>
      <c r="AO746" s="621">
        <f>IF(ISNA(IF(AC746="",0,AN746*VLOOKUP(AC746,Resource!$B$2:$AE$465,8,FALSE))),0,IF(AC746="",0,AN746*VLOOKUP(AC746,Resource!$B$2:$AE$465,8,FALSE)))</f>
        <v/>
      </c>
      <c r="AP746" s="620" t="n"/>
      <c r="AQ746" s="286" t="n"/>
      <c r="AR746" s="34">
        <f>AB746</f>
        <v/>
      </c>
      <c r="AS746" s="621">
        <f>IF(ISNA(IF(AI746="",0,AR746*VLOOKUP(AI746,Resource!$B$2:$AE$465,9,FALSE))),0,IF(AI746="",0,AR746*VLOOKUP(AI746,Resource!$B$2:$AE$465,9,FALSE)))</f>
        <v/>
      </c>
      <c r="AT746" s="620" t="n"/>
      <c r="AU746" s="286" t="n"/>
      <c r="AV746" s="620">
        <f>Z746</f>
        <v/>
      </c>
      <c r="AW746" s="72" t="n"/>
      <c r="BA746" s="620" t="n"/>
      <c r="BC746" s="620">
        <f>AO746+AS746</f>
        <v/>
      </c>
      <c r="BD746" s="620">
        <f>BH746-BC746</f>
        <v/>
      </c>
      <c r="BE746" s="479">
        <f>IF(AV746=0,"        --",BD746/BH746)</f>
        <v/>
      </c>
      <c r="BF746" s="620" t="n"/>
      <c r="BG746" s="620" t="n"/>
      <c r="BH746" s="620">
        <f>Z746+BA746+BF746</f>
        <v/>
      </c>
    </row>
    <row r="747" customFormat="1" s="34">
      <c r="A747" s="618" t="n"/>
      <c r="B747" s="619" t="n"/>
      <c r="J747" s="619" t="n"/>
      <c r="U747" s="620" t="n"/>
      <c r="X747" s="620" t="n"/>
      <c r="Y747" s="620" t="n"/>
      <c r="Z747" s="620" t="n"/>
      <c r="AA747" s="34">
        <f>T747*0.2+N747*0+O747*0.3+P747*0.5+Q747*0.6+R747*1+S747*1</f>
        <v/>
      </c>
      <c r="AB747" s="34">
        <f>T747*0.2+N747*0.2+O747*0.3+P747*0.5+Q747*0.6+R747*1+S747*1</f>
        <v/>
      </c>
      <c r="AD747" s="34">
        <f>IF($AC747&gt;0,IF(VLOOKUP($AC747,Resource!$B$2:$AE$460,6,FALSE)&gt;0,VLOOKUP($AC747,Resource!$B$2:$AE$460,6,FALSE),"--INPUT--"),"")</f>
        <v/>
      </c>
      <c r="AE747" s="34">
        <f>IF($AC747&gt;0,IF(VLOOKUP($AC747,Resource!$B$2:$AE$460,25,FALSE)&gt;0,VLOOKUP($AC747,Resource!$B$2:$AE$460,25,FALSE),"--INPUT--"),"")</f>
        <v/>
      </c>
      <c r="AG747" s="619" t="n"/>
      <c r="AH747" s="619" t="n"/>
      <c r="AJ747" s="34">
        <f>IF($AI747&gt;0,IF(VLOOKUP($AI747,Resource!$B$2:$AE$460,6,FALSE)&gt;0,VLOOKUP($AI747,Resource!$B$2:$AE$460,6,FALSE),"--INPUT--"),"")</f>
        <v/>
      </c>
      <c r="AK747" s="34">
        <f>IF($AI747&gt;0,IF(VLOOKUP($AI747,Resource!$B$2:$AE$460,25,FALSE)&gt;0,VLOOKUP($AI747,Resource!$B$2:$AE$460,25,FALSE),"--INPUT--"),"")</f>
        <v/>
      </c>
      <c r="AL747" s="619" t="n"/>
      <c r="AM747" s="619" t="n"/>
      <c r="AN747" s="34">
        <f>AA747</f>
        <v/>
      </c>
      <c r="AO747" s="621">
        <f>IF(ISNA(IF(AC747="",0,AN747*VLOOKUP(AC747,Resource!$B$2:$AE$465,8,FALSE))),0,IF(AC747="",0,AN747*VLOOKUP(AC747,Resource!$B$2:$AE$465,8,FALSE)))</f>
        <v/>
      </c>
      <c r="AP747" s="620" t="n"/>
      <c r="AQ747" s="286" t="n"/>
      <c r="AR747" s="34">
        <f>AB747</f>
        <v/>
      </c>
      <c r="AS747" s="621">
        <f>IF(ISNA(IF(AI747="",0,AR747*VLOOKUP(AI747,Resource!$B$2:$AE$465,9,FALSE))),0,IF(AI747="",0,AR747*VLOOKUP(AI747,Resource!$B$2:$AE$465,9,FALSE)))</f>
        <v/>
      </c>
      <c r="AT747" s="620" t="n"/>
      <c r="AU747" s="286" t="n"/>
      <c r="AV747" s="620">
        <f>Z747</f>
        <v/>
      </c>
      <c r="AW747" s="72" t="n"/>
      <c r="BA747" s="620" t="n"/>
      <c r="BC747" s="620">
        <f>AO747+AS747</f>
        <v/>
      </c>
      <c r="BD747" s="620">
        <f>BH747-BC747</f>
        <v/>
      </c>
      <c r="BE747" s="479">
        <f>IF(AV747=0,"        --",BD747/BH747)</f>
        <v/>
      </c>
      <c r="BF747" s="620" t="n"/>
      <c r="BG747" s="620" t="n"/>
      <c r="BH747" s="620">
        <f>Z747+BA747+BF747</f>
        <v/>
      </c>
    </row>
    <row r="748" customFormat="1" s="34">
      <c r="A748" s="618" t="n"/>
      <c r="B748" s="619" t="n"/>
      <c r="J748" s="619" t="n"/>
      <c r="U748" s="620" t="n"/>
      <c r="X748" s="620" t="n"/>
      <c r="Y748" s="620" t="n"/>
      <c r="Z748" s="620" t="n"/>
      <c r="AA748" s="34">
        <f>T748*0.2+N748*0+O748*0.3+P748*0.5+Q748*0.6+R748*1+S748*1</f>
        <v/>
      </c>
      <c r="AB748" s="34">
        <f>T748*0.2+N748*0.2+O748*0.3+P748*0.5+Q748*0.6+R748*1+S748*1</f>
        <v/>
      </c>
      <c r="AD748" s="34">
        <f>IF($AC748&gt;0,IF(VLOOKUP($AC748,Resource!$B$2:$AE$460,6,FALSE)&gt;0,VLOOKUP($AC748,Resource!$B$2:$AE$460,6,FALSE),"--INPUT--"),"")</f>
        <v/>
      </c>
      <c r="AE748" s="34">
        <f>IF($AC748&gt;0,IF(VLOOKUP($AC748,Resource!$B$2:$AE$460,25,FALSE)&gt;0,VLOOKUP($AC748,Resource!$B$2:$AE$460,25,FALSE),"--INPUT--"),"")</f>
        <v/>
      </c>
      <c r="AG748" s="619" t="n"/>
      <c r="AH748" s="619" t="n"/>
      <c r="AJ748" s="34">
        <f>IF($AI748&gt;0,IF(VLOOKUP($AI748,Resource!$B$2:$AE$460,6,FALSE)&gt;0,VLOOKUP($AI748,Resource!$B$2:$AE$460,6,FALSE),"--INPUT--"),"")</f>
        <v/>
      </c>
      <c r="AK748" s="34">
        <f>IF($AI748&gt;0,IF(VLOOKUP($AI748,Resource!$B$2:$AE$460,25,FALSE)&gt;0,VLOOKUP($AI748,Resource!$B$2:$AE$460,25,FALSE),"--INPUT--"),"")</f>
        <v/>
      </c>
      <c r="AL748" s="619" t="n"/>
      <c r="AM748" s="619" t="n"/>
      <c r="AN748" s="34">
        <f>AA748</f>
        <v/>
      </c>
      <c r="AO748" s="621">
        <f>IF(ISNA(IF(AC748="",0,AN748*VLOOKUP(AC748,Resource!$B$2:$AE$465,8,FALSE))),0,IF(AC748="",0,AN748*VLOOKUP(AC748,Resource!$B$2:$AE$465,8,FALSE)))</f>
        <v/>
      </c>
      <c r="AP748" s="620" t="n"/>
      <c r="AQ748" s="286" t="n"/>
      <c r="AR748" s="34">
        <f>AB748</f>
        <v/>
      </c>
      <c r="AS748" s="621">
        <f>IF(ISNA(IF(AI748="",0,AR748*VLOOKUP(AI748,Resource!$B$2:$AE$465,9,FALSE))),0,IF(AI748="",0,AR748*VLOOKUP(AI748,Resource!$B$2:$AE$465,9,FALSE)))</f>
        <v/>
      </c>
      <c r="AT748" s="620" t="n"/>
      <c r="AU748" s="286" t="n"/>
      <c r="AV748" s="620">
        <f>Z748</f>
        <v/>
      </c>
      <c r="AW748" s="72" t="n"/>
      <c r="BA748" s="620" t="n"/>
      <c r="BC748" s="620">
        <f>AO748+AS748</f>
        <v/>
      </c>
      <c r="BD748" s="620">
        <f>BH748-BC748</f>
        <v/>
      </c>
      <c r="BE748" s="479">
        <f>IF(AV748=0,"        --",BD748/BH748)</f>
        <v/>
      </c>
      <c r="BF748" s="620" t="n"/>
      <c r="BG748" s="620" t="n"/>
      <c r="BH748" s="620">
        <f>Z748+BA748+BF748</f>
        <v/>
      </c>
    </row>
    <row r="749" customFormat="1" s="34">
      <c r="A749" s="618" t="n"/>
      <c r="B749" s="619" t="n"/>
      <c r="J749" s="619" t="n"/>
      <c r="U749" s="620" t="n"/>
      <c r="X749" s="620" t="n"/>
      <c r="Y749" s="620" t="n"/>
      <c r="Z749" s="620" t="n"/>
      <c r="AA749" s="34">
        <f>T749*0.2+N749*0+O749*0.3+P749*0.5+Q749*0.6+R749*1+S749*1</f>
        <v/>
      </c>
      <c r="AB749" s="34">
        <f>T749*0.2+N749*0.2+O749*0.3+P749*0.5+Q749*0.6+R749*1+S749*1</f>
        <v/>
      </c>
      <c r="AD749" s="34">
        <f>IF($AC749&gt;0,IF(VLOOKUP($AC749,Resource!$B$2:$AE$460,6,FALSE)&gt;0,VLOOKUP($AC749,Resource!$B$2:$AE$460,6,FALSE),"--INPUT--"),"")</f>
        <v/>
      </c>
      <c r="AE749" s="34">
        <f>IF($AC749&gt;0,IF(VLOOKUP($AC749,Resource!$B$2:$AE$460,25,FALSE)&gt;0,VLOOKUP($AC749,Resource!$B$2:$AE$460,25,FALSE),"--INPUT--"),"")</f>
        <v/>
      </c>
      <c r="AG749" s="619" t="n"/>
      <c r="AH749" s="619" t="n"/>
      <c r="AJ749" s="34">
        <f>IF($AI749&gt;0,IF(VLOOKUP($AI749,Resource!$B$2:$AE$460,6,FALSE)&gt;0,VLOOKUP($AI749,Resource!$B$2:$AE$460,6,FALSE),"--INPUT--"),"")</f>
        <v/>
      </c>
      <c r="AK749" s="34">
        <f>IF($AI749&gt;0,IF(VLOOKUP($AI749,Resource!$B$2:$AE$460,25,FALSE)&gt;0,VLOOKUP($AI749,Resource!$B$2:$AE$460,25,FALSE),"--INPUT--"),"")</f>
        <v/>
      </c>
      <c r="AL749" s="619" t="n"/>
      <c r="AM749" s="619" t="n"/>
      <c r="AN749" s="34">
        <f>AA749</f>
        <v/>
      </c>
      <c r="AO749" s="621">
        <f>IF(ISNA(IF(AC749="",0,AN749*VLOOKUP(AC749,Resource!$B$2:$AE$465,8,FALSE))),0,IF(AC749="",0,AN749*VLOOKUP(AC749,Resource!$B$2:$AE$465,8,FALSE)))</f>
        <v/>
      </c>
      <c r="AP749" s="620" t="n"/>
      <c r="AQ749" s="286" t="n"/>
      <c r="AR749" s="34">
        <f>AB749</f>
        <v/>
      </c>
      <c r="AS749" s="621">
        <f>IF(ISNA(IF(AI749="",0,AR749*VLOOKUP(AI749,Resource!$B$2:$AE$465,9,FALSE))),0,IF(AI749="",0,AR749*VLOOKUP(AI749,Resource!$B$2:$AE$465,9,FALSE)))</f>
        <v/>
      </c>
      <c r="AT749" s="620" t="n"/>
      <c r="AU749" s="286" t="n"/>
      <c r="AV749" s="620">
        <f>Z749</f>
        <v/>
      </c>
      <c r="AW749" s="72" t="n"/>
      <c r="BA749" s="620" t="n"/>
      <c r="BC749" s="620">
        <f>AO749+AS749</f>
        <v/>
      </c>
      <c r="BD749" s="620">
        <f>BH749-BC749</f>
        <v/>
      </c>
      <c r="BE749" s="479">
        <f>IF(AV749=0,"        --",BD749/BH749)</f>
        <v/>
      </c>
      <c r="BF749" s="620" t="n"/>
      <c r="BG749" s="620" t="n"/>
      <c r="BH749" s="620">
        <f>Z749+BA749+BF749</f>
        <v/>
      </c>
    </row>
    <row r="750" customFormat="1" s="34">
      <c r="A750" s="618" t="n"/>
      <c r="B750" s="619" t="n"/>
      <c r="J750" s="619" t="n"/>
      <c r="U750" s="620" t="n"/>
      <c r="X750" s="620" t="n"/>
      <c r="Y750" s="620" t="n"/>
      <c r="Z750" s="620" t="n"/>
      <c r="AA750" s="34">
        <f>T750*0.2+N750*0+O750*0.3+P750*0.5+Q750*0.6+R750*1+S750*1</f>
        <v/>
      </c>
      <c r="AB750" s="34">
        <f>T750*0.2+N750*0.2+O750*0.3+P750*0.5+Q750*0.6+R750*1+S750*1</f>
        <v/>
      </c>
      <c r="AD750" s="34">
        <f>IF($AC750&gt;0,IF(VLOOKUP($AC750,Resource!$B$2:$AE$460,6,FALSE)&gt;0,VLOOKUP($AC750,Resource!$B$2:$AE$460,6,FALSE),"--INPUT--"),"")</f>
        <v/>
      </c>
      <c r="AE750" s="34">
        <f>IF($AC750&gt;0,IF(VLOOKUP($AC750,Resource!$B$2:$AE$460,25,FALSE)&gt;0,VLOOKUP($AC750,Resource!$B$2:$AE$460,25,FALSE),"--INPUT--"),"")</f>
        <v/>
      </c>
      <c r="AG750" s="619" t="n"/>
      <c r="AH750" s="619" t="n"/>
      <c r="AJ750" s="34">
        <f>IF($AI750&gt;0,IF(VLOOKUP($AI750,Resource!$B$2:$AE$460,6,FALSE)&gt;0,VLOOKUP($AI750,Resource!$B$2:$AE$460,6,FALSE),"--INPUT--"),"")</f>
        <v/>
      </c>
      <c r="AK750" s="34">
        <f>IF($AI750&gt;0,IF(VLOOKUP($AI750,Resource!$B$2:$AE$460,25,FALSE)&gt;0,VLOOKUP($AI750,Resource!$B$2:$AE$460,25,FALSE),"--INPUT--"),"")</f>
        <v/>
      </c>
      <c r="AL750" s="619" t="n"/>
      <c r="AM750" s="619" t="n"/>
      <c r="AN750" s="34">
        <f>AA750</f>
        <v/>
      </c>
      <c r="AO750" s="621">
        <f>IF(ISNA(IF(AC750="",0,AN750*VLOOKUP(AC750,Resource!$B$2:$AE$465,8,FALSE))),0,IF(AC750="",0,AN750*VLOOKUP(AC750,Resource!$B$2:$AE$465,8,FALSE)))</f>
        <v/>
      </c>
      <c r="AP750" s="620" t="n"/>
      <c r="AQ750" s="286" t="n"/>
      <c r="AR750" s="34">
        <f>AB750</f>
        <v/>
      </c>
      <c r="AS750" s="621">
        <f>IF(ISNA(IF(AI750="",0,AR750*VLOOKUP(AI750,Resource!$B$2:$AE$465,9,FALSE))),0,IF(AI750="",0,AR750*VLOOKUP(AI750,Resource!$B$2:$AE$465,9,FALSE)))</f>
        <v/>
      </c>
      <c r="AT750" s="620" t="n"/>
      <c r="AU750" s="286" t="n"/>
      <c r="AV750" s="620">
        <f>Z750</f>
        <v/>
      </c>
      <c r="AW750" s="72" t="n"/>
      <c r="BA750" s="620" t="n"/>
      <c r="BC750" s="620">
        <f>AO750+AS750</f>
        <v/>
      </c>
      <c r="BD750" s="620">
        <f>BH750-BC750</f>
        <v/>
      </c>
      <c r="BE750" s="479">
        <f>IF(AV750=0,"        --",BD750/BH750)</f>
        <v/>
      </c>
      <c r="BF750" s="620" t="n"/>
      <c r="BG750" s="620" t="n"/>
      <c r="BH750" s="620">
        <f>Z750+BA750+BF750</f>
        <v/>
      </c>
    </row>
    <row r="751" customFormat="1" s="34">
      <c r="A751" s="618" t="n"/>
      <c r="B751" s="619" t="n"/>
      <c r="J751" s="619" t="n"/>
      <c r="U751" s="620" t="n"/>
      <c r="X751" s="620" t="n"/>
      <c r="Y751" s="620" t="n"/>
      <c r="Z751" s="620" t="n"/>
      <c r="AA751" s="34">
        <f>T751*0.2+N751*0+O751*0.3+P751*0.5+Q751*0.6+R751*1+S751*1</f>
        <v/>
      </c>
      <c r="AB751" s="34">
        <f>T751*0.2+N751*0.2+O751*0.3+P751*0.5+Q751*0.6+R751*1+S751*1</f>
        <v/>
      </c>
      <c r="AD751" s="34">
        <f>IF($AC751&gt;0,IF(VLOOKUP($AC751,Resource!$B$2:$AE$460,6,FALSE)&gt;0,VLOOKUP($AC751,Resource!$B$2:$AE$460,6,FALSE),"--INPUT--"),"")</f>
        <v/>
      </c>
      <c r="AE751" s="34">
        <f>IF($AC751&gt;0,IF(VLOOKUP($AC751,Resource!$B$2:$AE$460,25,FALSE)&gt;0,VLOOKUP($AC751,Resource!$B$2:$AE$460,25,FALSE),"--INPUT--"),"")</f>
        <v/>
      </c>
      <c r="AG751" s="619" t="n"/>
      <c r="AH751" s="619" t="n"/>
      <c r="AJ751" s="34">
        <f>IF($AI751&gt;0,IF(VLOOKUP($AI751,Resource!$B$2:$AE$460,6,FALSE)&gt;0,VLOOKUP($AI751,Resource!$B$2:$AE$460,6,FALSE),"--INPUT--"),"")</f>
        <v/>
      </c>
      <c r="AK751" s="34">
        <f>IF($AI751&gt;0,IF(VLOOKUP($AI751,Resource!$B$2:$AE$460,25,FALSE)&gt;0,VLOOKUP($AI751,Resource!$B$2:$AE$460,25,FALSE),"--INPUT--"),"")</f>
        <v/>
      </c>
      <c r="AL751" s="619" t="n"/>
      <c r="AM751" s="619" t="n"/>
      <c r="AN751" s="34">
        <f>AA751</f>
        <v/>
      </c>
      <c r="AO751" s="621">
        <f>IF(ISNA(IF(AC751="",0,AN751*VLOOKUP(AC751,Resource!$B$2:$AE$465,8,FALSE))),0,IF(AC751="",0,AN751*VLOOKUP(AC751,Resource!$B$2:$AE$465,8,FALSE)))</f>
        <v/>
      </c>
      <c r="AP751" s="620" t="n"/>
      <c r="AQ751" s="286" t="n"/>
      <c r="AR751" s="34">
        <f>AB751</f>
        <v/>
      </c>
      <c r="AS751" s="621">
        <f>IF(ISNA(IF(AI751="",0,AR751*VLOOKUP(AI751,Resource!$B$2:$AE$465,9,FALSE))),0,IF(AI751="",0,AR751*VLOOKUP(AI751,Resource!$B$2:$AE$465,9,FALSE)))</f>
        <v/>
      </c>
      <c r="AT751" s="620" t="n"/>
      <c r="AU751" s="286" t="n"/>
      <c r="AV751" s="620">
        <f>Z751</f>
        <v/>
      </c>
      <c r="AW751" s="72" t="n"/>
      <c r="BA751" s="620" t="n"/>
      <c r="BC751" s="620">
        <f>AO751+AS751</f>
        <v/>
      </c>
      <c r="BD751" s="620">
        <f>BH751-BC751</f>
        <v/>
      </c>
      <c r="BE751" s="479">
        <f>IF(AV751=0,"        --",BD751/BH751)</f>
        <v/>
      </c>
      <c r="BF751" s="620" t="n"/>
      <c r="BG751" s="620" t="n"/>
      <c r="BH751" s="620">
        <f>Z751+BA751+BF751</f>
        <v/>
      </c>
    </row>
    <row r="752" customFormat="1" s="34">
      <c r="A752" s="618" t="n"/>
      <c r="B752" s="619" t="n"/>
      <c r="J752" s="619" t="n"/>
      <c r="U752" s="620" t="n"/>
      <c r="X752" s="620" t="n"/>
      <c r="Y752" s="620" t="n"/>
      <c r="Z752" s="620" t="n"/>
      <c r="AA752" s="34">
        <f>T752*0.2+N752*0+O752*0.3+P752*0.5+Q752*0.6+R752*1+S752*1</f>
        <v/>
      </c>
      <c r="AB752" s="34">
        <f>T752*0.2+N752*0.2+O752*0.3+P752*0.5+Q752*0.6+R752*1+S752*1</f>
        <v/>
      </c>
      <c r="AD752" s="34">
        <f>IF($AC752&gt;0,IF(VLOOKUP($AC752,Resource!$B$2:$AE$460,6,FALSE)&gt;0,VLOOKUP($AC752,Resource!$B$2:$AE$460,6,FALSE),"--INPUT--"),"")</f>
        <v/>
      </c>
      <c r="AE752" s="34">
        <f>IF($AC752&gt;0,IF(VLOOKUP($AC752,Resource!$B$2:$AE$460,25,FALSE)&gt;0,VLOOKUP($AC752,Resource!$B$2:$AE$460,25,FALSE),"--INPUT--"),"")</f>
        <v/>
      </c>
      <c r="AG752" s="619" t="n"/>
      <c r="AH752" s="619" t="n"/>
      <c r="AJ752" s="34">
        <f>IF($AI752&gt;0,IF(VLOOKUP($AI752,Resource!$B$2:$AE$460,6,FALSE)&gt;0,VLOOKUP($AI752,Resource!$B$2:$AE$460,6,FALSE),"--INPUT--"),"")</f>
        <v/>
      </c>
      <c r="AK752" s="34">
        <f>IF($AI752&gt;0,IF(VLOOKUP($AI752,Resource!$B$2:$AE$460,25,FALSE)&gt;0,VLOOKUP($AI752,Resource!$B$2:$AE$460,25,FALSE),"--INPUT--"),"")</f>
        <v/>
      </c>
      <c r="AL752" s="619" t="n"/>
      <c r="AM752" s="619" t="n"/>
      <c r="AN752" s="34">
        <f>AA752</f>
        <v/>
      </c>
      <c r="AO752" s="621">
        <f>IF(ISNA(IF(AC752="",0,AN752*VLOOKUP(AC752,Resource!$B$2:$AE$465,8,FALSE))),0,IF(AC752="",0,AN752*VLOOKUP(AC752,Resource!$B$2:$AE$465,8,FALSE)))</f>
        <v/>
      </c>
      <c r="AP752" s="620" t="n"/>
      <c r="AQ752" s="286" t="n"/>
      <c r="AR752" s="34">
        <f>AB752</f>
        <v/>
      </c>
      <c r="AS752" s="621">
        <f>IF(ISNA(IF(AI752="",0,AR752*VLOOKUP(AI752,Resource!$B$2:$AE$465,9,FALSE))),0,IF(AI752="",0,AR752*VLOOKUP(AI752,Resource!$B$2:$AE$465,9,FALSE)))</f>
        <v/>
      </c>
      <c r="AT752" s="620" t="n"/>
      <c r="AU752" s="286" t="n"/>
      <c r="AV752" s="620">
        <f>Z752</f>
        <v/>
      </c>
      <c r="AW752" s="72" t="n"/>
      <c r="BA752" s="620" t="n"/>
      <c r="BC752" s="620">
        <f>AO752+AS752</f>
        <v/>
      </c>
      <c r="BD752" s="620">
        <f>BH752-BC752</f>
        <v/>
      </c>
      <c r="BE752" s="479">
        <f>IF(AV752=0,"        --",BD752/BH752)</f>
        <v/>
      </c>
      <c r="BF752" s="620" t="n"/>
      <c r="BG752" s="620" t="n"/>
      <c r="BH752" s="620">
        <f>Z752+BA752+BF752</f>
        <v/>
      </c>
    </row>
    <row r="753" customFormat="1" s="34">
      <c r="A753" s="618" t="n"/>
      <c r="B753" s="619" t="n"/>
      <c r="J753" s="619" t="n"/>
      <c r="U753" s="620" t="n"/>
      <c r="X753" s="620" t="n"/>
      <c r="Y753" s="620" t="n"/>
      <c r="Z753" s="620" t="n"/>
      <c r="AA753" s="34">
        <f>T753*0.2+N753*0+O753*0.3+P753*0.5+Q753*0.6+R753*1+S753*1</f>
        <v/>
      </c>
      <c r="AB753" s="34">
        <f>T753*0.2+N753*0.2+O753*0.3+P753*0.5+Q753*0.6+R753*1+S753*1</f>
        <v/>
      </c>
      <c r="AD753" s="34">
        <f>IF($AC753&gt;0,IF(VLOOKUP($AC753,Resource!$B$2:$AE$460,6,FALSE)&gt;0,VLOOKUP($AC753,Resource!$B$2:$AE$460,6,FALSE),"--INPUT--"),"")</f>
        <v/>
      </c>
      <c r="AE753" s="34">
        <f>IF($AC753&gt;0,IF(VLOOKUP($AC753,Resource!$B$2:$AE$460,25,FALSE)&gt;0,VLOOKUP($AC753,Resource!$B$2:$AE$460,25,FALSE),"--INPUT--"),"")</f>
        <v/>
      </c>
      <c r="AG753" s="619" t="n"/>
      <c r="AH753" s="619" t="n"/>
      <c r="AJ753" s="34">
        <f>IF($AI753&gt;0,IF(VLOOKUP($AI753,Resource!$B$2:$AE$460,6,FALSE)&gt;0,VLOOKUP($AI753,Resource!$B$2:$AE$460,6,FALSE),"--INPUT--"),"")</f>
        <v/>
      </c>
      <c r="AK753" s="34">
        <f>IF($AI753&gt;0,IF(VLOOKUP($AI753,Resource!$B$2:$AE$460,25,FALSE)&gt;0,VLOOKUP($AI753,Resource!$B$2:$AE$460,25,FALSE),"--INPUT--"),"")</f>
        <v/>
      </c>
      <c r="AL753" s="619" t="n"/>
      <c r="AM753" s="619" t="n"/>
      <c r="AN753" s="34">
        <f>AA753</f>
        <v/>
      </c>
      <c r="AO753" s="621">
        <f>IF(ISNA(IF(AC753="",0,AN753*VLOOKUP(AC753,Resource!$B$2:$AE$465,8,FALSE))),0,IF(AC753="",0,AN753*VLOOKUP(AC753,Resource!$B$2:$AE$465,8,FALSE)))</f>
        <v/>
      </c>
      <c r="AP753" s="620" t="n"/>
      <c r="AQ753" s="286" t="n"/>
      <c r="AR753" s="34">
        <f>AB753</f>
        <v/>
      </c>
      <c r="AS753" s="621">
        <f>IF(ISNA(IF(AI753="",0,AR753*VLOOKUP(AI753,Resource!$B$2:$AE$465,9,FALSE))),0,IF(AI753="",0,AR753*VLOOKUP(AI753,Resource!$B$2:$AE$465,9,FALSE)))</f>
        <v/>
      </c>
      <c r="AT753" s="620" t="n"/>
      <c r="AU753" s="286" t="n"/>
      <c r="AV753" s="620">
        <f>Z753</f>
        <v/>
      </c>
      <c r="AW753" s="72" t="n"/>
      <c r="BA753" s="620" t="n"/>
      <c r="BC753" s="620">
        <f>AO753+AS753</f>
        <v/>
      </c>
      <c r="BD753" s="620">
        <f>BH753-BC753</f>
        <v/>
      </c>
      <c r="BE753" s="479">
        <f>IF(AV753=0,"        --",BD753/BH753)</f>
        <v/>
      </c>
      <c r="BF753" s="620" t="n"/>
      <c r="BG753" s="620" t="n"/>
      <c r="BH753" s="620">
        <f>Z753+BA753+BF753</f>
        <v/>
      </c>
    </row>
    <row r="754" customFormat="1" s="34">
      <c r="A754" s="618" t="n"/>
      <c r="B754" s="619" t="n"/>
      <c r="J754" s="619" t="n"/>
      <c r="U754" s="620" t="n"/>
      <c r="X754" s="620" t="n"/>
      <c r="Y754" s="620" t="n"/>
      <c r="Z754" s="620" t="n"/>
      <c r="AA754" s="34">
        <f>T754*0.2+N754*0+O754*0.3+P754*0.5+Q754*0.6+R754*1+S754*1</f>
        <v/>
      </c>
      <c r="AB754" s="34">
        <f>T754*0.2+N754*0.2+O754*0.3+P754*0.5+Q754*0.6+R754*1+S754*1</f>
        <v/>
      </c>
      <c r="AD754" s="34">
        <f>IF($AC754&gt;0,IF(VLOOKUP($AC754,Resource!$B$2:$AE$460,6,FALSE)&gt;0,VLOOKUP($AC754,Resource!$B$2:$AE$460,6,FALSE),"--INPUT--"),"")</f>
        <v/>
      </c>
      <c r="AE754" s="34">
        <f>IF($AC754&gt;0,IF(VLOOKUP($AC754,Resource!$B$2:$AE$460,25,FALSE)&gt;0,VLOOKUP($AC754,Resource!$B$2:$AE$460,25,FALSE),"--INPUT--"),"")</f>
        <v/>
      </c>
      <c r="AG754" s="619" t="n"/>
      <c r="AH754" s="619" t="n"/>
      <c r="AJ754" s="34">
        <f>IF($AI754&gt;0,IF(VLOOKUP($AI754,Resource!$B$2:$AE$460,6,FALSE)&gt;0,VLOOKUP($AI754,Resource!$B$2:$AE$460,6,FALSE),"--INPUT--"),"")</f>
        <v/>
      </c>
      <c r="AK754" s="34">
        <f>IF($AI754&gt;0,IF(VLOOKUP($AI754,Resource!$B$2:$AE$460,25,FALSE)&gt;0,VLOOKUP($AI754,Resource!$B$2:$AE$460,25,FALSE),"--INPUT--"),"")</f>
        <v/>
      </c>
      <c r="AL754" s="619" t="n"/>
      <c r="AM754" s="619" t="n"/>
      <c r="AN754" s="34">
        <f>AA754</f>
        <v/>
      </c>
      <c r="AO754" s="621">
        <f>IF(ISNA(IF(AC754="",0,AN754*VLOOKUP(AC754,Resource!$B$2:$AE$465,8,FALSE))),0,IF(AC754="",0,AN754*VLOOKUP(AC754,Resource!$B$2:$AE$465,8,FALSE)))</f>
        <v/>
      </c>
      <c r="AP754" s="620" t="n"/>
      <c r="AQ754" s="286" t="n"/>
      <c r="AR754" s="34">
        <f>AB754</f>
        <v/>
      </c>
      <c r="AS754" s="621">
        <f>IF(ISNA(IF(AI754="",0,AR754*VLOOKUP(AI754,Resource!$B$2:$AE$465,9,FALSE))),0,IF(AI754="",0,AR754*VLOOKUP(AI754,Resource!$B$2:$AE$465,9,FALSE)))</f>
        <v/>
      </c>
      <c r="AT754" s="620" t="n"/>
      <c r="AU754" s="286" t="n"/>
      <c r="AV754" s="620">
        <f>Z754</f>
        <v/>
      </c>
      <c r="AW754" s="72" t="n"/>
      <c r="BA754" s="620" t="n"/>
      <c r="BC754" s="620">
        <f>AO754+AS754</f>
        <v/>
      </c>
      <c r="BD754" s="620">
        <f>BH754-BC754</f>
        <v/>
      </c>
      <c r="BE754" s="479">
        <f>IF(AV754=0,"        --",BD754/BH754)</f>
        <v/>
      </c>
      <c r="BF754" s="620" t="n"/>
      <c r="BG754" s="620" t="n"/>
      <c r="BH754" s="620">
        <f>Z754+BA754+BF754</f>
        <v/>
      </c>
    </row>
    <row r="755" customFormat="1" s="34">
      <c r="A755" s="618" t="n"/>
      <c r="B755" s="619" t="n"/>
      <c r="J755" s="619" t="n"/>
      <c r="U755" s="620" t="n"/>
      <c r="X755" s="620" t="n"/>
      <c r="Y755" s="620" t="n"/>
      <c r="Z755" s="620" t="n"/>
      <c r="AA755" s="34">
        <f>T755*0.2+N755*0+O755*0.3+P755*0.5+Q755*0.6+R755*1+S755*1</f>
        <v/>
      </c>
      <c r="AB755" s="34">
        <f>T755*0.2+N755*0.2+O755*0.3+P755*0.5+Q755*0.6+R755*1+S755*1</f>
        <v/>
      </c>
      <c r="AD755" s="34">
        <f>IF($AC755&gt;0,IF(VLOOKUP($AC755,Resource!$B$2:$AE$460,6,FALSE)&gt;0,VLOOKUP($AC755,Resource!$B$2:$AE$460,6,FALSE),"--INPUT--"),"")</f>
        <v/>
      </c>
      <c r="AE755" s="34">
        <f>IF($AC755&gt;0,IF(VLOOKUP($AC755,Resource!$B$2:$AE$460,25,FALSE)&gt;0,VLOOKUP($AC755,Resource!$B$2:$AE$460,25,FALSE),"--INPUT--"),"")</f>
        <v/>
      </c>
      <c r="AG755" s="619" t="n"/>
      <c r="AH755" s="619" t="n"/>
      <c r="AJ755" s="34">
        <f>IF($AI755&gt;0,IF(VLOOKUP($AI755,Resource!$B$2:$AE$460,6,FALSE)&gt;0,VLOOKUP($AI755,Resource!$B$2:$AE$460,6,FALSE),"--INPUT--"),"")</f>
        <v/>
      </c>
      <c r="AK755" s="34">
        <f>IF($AI755&gt;0,IF(VLOOKUP($AI755,Resource!$B$2:$AE$460,25,FALSE)&gt;0,VLOOKUP($AI755,Resource!$B$2:$AE$460,25,FALSE),"--INPUT--"),"")</f>
        <v/>
      </c>
      <c r="AL755" s="619" t="n"/>
      <c r="AM755" s="619" t="n"/>
      <c r="AN755" s="34">
        <f>AA755</f>
        <v/>
      </c>
      <c r="AO755" s="621">
        <f>IF(ISNA(IF(AC755="",0,AN755*VLOOKUP(AC755,Resource!$B$2:$AE$465,8,FALSE))),0,IF(AC755="",0,AN755*VLOOKUP(AC755,Resource!$B$2:$AE$465,8,FALSE)))</f>
        <v/>
      </c>
      <c r="AP755" s="620" t="n"/>
      <c r="AQ755" s="286" t="n"/>
      <c r="AR755" s="34">
        <f>AB755</f>
        <v/>
      </c>
      <c r="AS755" s="621">
        <f>IF(ISNA(IF(AI755="",0,AR755*VLOOKUP(AI755,Resource!$B$2:$AE$465,9,FALSE))),0,IF(AI755="",0,AR755*VLOOKUP(AI755,Resource!$B$2:$AE$465,9,FALSE)))</f>
        <v/>
      </c>
      <c r="AT755" s="620" t="n"/>
      <c r="AU755" s="286" t="n"/>
      <c r="AV755" s="620">
        <f>Z755</f>
        <v/>
      </c>
      <c r="AW755" s="72" t="n"/>
      <c r="BA755" s="620" t="n"/>
      <c r="BC755" s="620">
        <f>AO755+AS755</f>
        <v/>
      </c>
      <c r="BD755" s="620">
        <f>BH755-BC755</f>
        <v/>
      </c>
      <c r="BE755" s="479">
        <f>IF(AV755=0,"        --",BD755/BH755)</f>
        <v/>
      </c>
      <c r="BF755" s="620" t="n"/>
      <c r="BG755" s="620" t="n"/>
      <c r="BH755" s="620">
        <f>Z755+BA755+BF755</f>
        <v/>
      </c>
    </row>
    <row r="756" customFormat="1" s="34">
      <c r="A756" s="618" t="n"/>
      <c r="B756" s="619" t="n"/>
      <c r="J756" s="619" t="n"/>
      <c r="U756" s="620" t="n"/>
      <c r="X756" s="620" t="n"/>
      <c r="Y756" s="620" t="n"/>
      <c r="Z756" s="620" t="n"/>
      <c r="AA756" s="34">
        <f>T756*0.2+N756*0+O756*0.3+P756*0.5+Q756*0.6+R756*1+S756*1</f>
        <v/>
      </c>
      <c r="AB756" s="34">
        <f>T756*0.2+N756*0.2+O756*0.3+P756*0.5+Q756*0.6+R756*1+S756*1</f>
        <v/>
      </c>
      <c r="AD756" s="34">
        <f>IF($AC756&gt;0,IF(VLOOKUP($AC756,Resource!$B$2:$AE$460,6,FALSE)&gt;0,VLOOKUP($AC756,Resource!$B$2:$AE$460,6,FALSE),"--INPUT--"),"")</f>
        <v/>
      </c>
      <c r="AE756" s="34">
        <f>IF($AC756&gt;0,IF(VLOOKUP($AC756,Resource!$B$2:$AE$460,25,FALSE)&gt;0,VLOOKUP($AC756,Resource!$B$2:$AE$460,25,FALSE),"--INPUT--"),"")</f>
        <v/>
      </c>
      <c r="AG756" s="619" t="n"/>
      <c r="AH756" s="619" t="n"/>
      <c r="AJ756" s="34">
        <f>IF($AI756&gt;0,IF(VLOOKUP($AI756,Resource!$B$2:$AE$460,6,FALSE)&gt;0,VLOOKUP($AI756,Resource!$B$2:$AE$460,6,FALSE),"--INPUT--"),"")</f>
        <v/>
      </c>
      <c r="AK756" s="34">
        <f>IF($AI756&gt;0,IF(VLOOKUP($AI756,Resource!$B$2:$AE$460,25,FALSE)&gt;0,VLOOKUP($AI756,Resource!$B$2:$AE$460,25,FALSE),"--INPUT--"),"")</f>
        <v/>
      </c>
      <c r="AL756" s="619" t="n"/>
      <c r="AM756" s="619" t="n"/>
      <c r="AN756" s="34">
        <f>AA756</f>
        <v/>
      </c>
      <c r="AO756" s="621">
        <f>IF(ISNA(IF(AC756="",0,AN756*VLOOKUP(AC756,Resource!$B$2:$AE$465,8,FALSE))),0,IF(AC756="",0,AN756*VLOOKUP(AC756,Resource!$B$2:$AE$465,8,FALSE)))</f>
        <v/>
      </c>
      <c r="AP756" s="620" t="n"/>
      <c r="AQ756" s="286" t="n"/>
      <c r="AR756" s="34">
        <f>AB756</f>
        <v/>
      </c>
      <c r="AS756" s="621">
        <f>IF(ISNA(IF(AI756="",0,AR756*VLOOKUP(AI756,Resource!$B$2:$AE$465,9,FALSE))),0,IF(AI756="",0,AR756*VLOOKUP(AI756,Resource!$B$2:$AE$465,9,FALSE)))</f>
        <v/>
      </c>
      <c r="AT756" s="620" t="n"/>
      <c r="AU756" s="286" t="n"/>
      <c r="AV756" s="620">
        <f>Z756</f>
        <v/>
      </c>
      <c r="AW756" s="72" t="n"/>
      <c r="BA756" s="620" t="n"/>
      <c r="BC756" s="620">
        <f>AO756+AS756</f>
        <v/>
      </c>
      <c r="BD756" s="620">
        <f>BH756-BC756</f>
        <v/>
      </c>
      <c r="BE756" s="479">
        <f>IF(AV756=0,"        --",BD756/BH756)</f>
        <v/>
      </c>
      <c r="BF756" s="620" t="n"/>
      <c r="BG756" s="620" t="n"/>
      <c r="BH756" s="620">
        <f>Z756+BA756+BF756</f>
        <v/>
      </c>
    </row>
    <row r="757" customFormat="1" s="34">
      <c r="A757" s="618" t="n"/>
      <c r="B757" s="619" t="n"/>
      <c r="J757" s="619" t="n"/>
      <c r="U757" s="620" t="n"/>
      <c r="X757" s="620" t="n"/>
      <c r="Y757" s="620" t="n"/>
      <c r="Z757" s="620" t="n"/>
      <c r="AA757" s="34">
        <f>T757*0.2+N757*0+O757*0.3+P757*0.5+Q757*0.6+R757*1+S757*1</f>
        <v/>
      </c>
      <c r="AB757" s="34">
        <f>T757*0.2+N757*0.2+O757*0.3+P757*0.5+Q757*0.6+R757*1+S757*1</f>
        <v/>
      </c>
      <c r="AD757" s="34">
        <f>IF($AC757&gt;0,IF(VLOOKUP($AC757,Resource!$B$2:$AE$460,6,FALSE)&gt;0,VLOOKUP($AC757,Resource!$B$2:$AE$460,6,FALSE),"--INPUT--"),"")</f>
        <v/>
      </c>
      <c r="AE757" s="34">
        <f>IF($AC757&gt;0,IF(VLOOKUP($AC757,Resource!$B$2:$AE$460,25,FALSE)&gt;0,VLOOKUP($AC757,Resource!$B$2:$AE$460,25,FALSE),"--INPUT--"),"")</f>
        <v/>
      </c>
      <c r="AG757" s="619" t="n"/>
      <c r="AH757" s="619" t="n"/>
      <c r="AJ757" s="34">
        <f>IF($AI757&gt;0,IF(VLOOKUP($AI757,Resource!$B$2:$AE$460,6,FALSE)&gt;0,VLOOKUP($AI757,Resource!$B$2:$AE$460,6,FALSE),"--INPUT--"),"")</f>
        <v/>
      </c>
      <c r="AK757" s="34">
        <f>IF($AI757&gt;0,IF(VLOOKUP($AI757,Resource!$B$2:$AE$460,25,FALSE)&gt;0,VLOOKUP($AI757,Resource!$B$2:$AE$460,25,FALSE),"--INPUT--"),"")</f>
        <v/>
      </c>
      <c r="AL757" s="619" t="n"/>
      <c r="AM757" s="619" t="n"/>
      <c r="AN757" s="34">
        <f>AA757</f>
        <v/>
      </c>
      <c r="AO757" s="621">
        <f>IF(ISNA(IF(AC757="",0,AN757*VLOOKUP(AC757,Resource!$B$2:$AE$465,8,FALSE))),0,IF(AC757="",0,AN757*VLOOKUP(AC757,Resource!$B$2:$AE$465,8,FALSE)))</f>
        <v/>
      </c>
      <c r="AP757" s="620" t="n"/>
      <c r="AQ757" s="286" t="n"/>
      <c r="AR757" s="34">
        <f>AB757</f>
        <v/>
      </c>
      <c r="AS757" s="621">
        <f>IF(ISNA(IF(AI757="",0,AR757*VLOOKUP(AI757,Resource!$B$2:$AE$465,9,FALSE))),0,IF(AI757="",0,AR757*VLOOKUP(AI757,Resource!$B$2:$AE$465,9,FALSE)))</f>
        <v/>
      </c>
      <c r="AT757" s="620" t="n"/>
      <c r="AU757" s="286" t="n"/>
      <c r="AV757" s="620">
        <f>Z757</f>
        <v/>
      </c>
      <c r="AW757" s="72" t="n"/>
      <c r="BA757" s="620" t="n"/>
      <c r="BC757" s="620">
        <f>AO757+AS757</f>
        <v/>
      </c>
      <c r="BD757" s="620">
        <f>BH757-BC757</f>
        <v/>
      </c>
      <c r="BE757" s="479">
        <f>IF(AV757=0,"        --",BD757/BH757)</f>
        <v/>
      </c>
      <c r="BF757" s="620" t="n"/>
      <c r="BG757" s="620" t="n"/>
      <c r="BH757" s="620">
        <f>Z757+BA757+BF757</f>
        <v/>
      </c>
    </row>
    <row r="758" customFormat="1" s="34">
      <c r="A758" s="618" t="n"/>
      <c r="B758" s="619" t="n"/>
      <c r="J758" s="619" t="n"/>
      <c r="U758" s="620" t="n"/>
      <c r="X758" s="620" t="n"/>
      <c r="Y758" s="620" t="n"/>
      <c r="Z758" s="620" t="n"/>
      <c r="AA758" s="34">
        <f>T758*0.2+N758*0+O758*0.3+P758*0.5+Q758*0.6+R758*1+S758*1</f>
        <v/>
      </c>
      <c r="AB758" s="34">
        <f>T758*0.2+N758*0.2+O758*0.3+P758*0.5+Q758*0.6+R758*1+S758*1</f>
        <v/>
      </c>
      <c r="AD758" s="34">
        <f>IF($AC758&gt;0,IF(VLOOKUP($AC758,Resource!$B$2:$AE$460,6,FALSE)&gt;0,VLOOKUP($AC758,Resource!$B$2:$AE$460,6,FALSE),"--INPUT--"),"")</f>
        <v/>
      </c>
      <c r="AE758" s="34">
        <f>IF($AC758&gt;0,IF(VLOOKUP($AC758,Resource!$B$2:$AE$460,25,FALSE)&gt;0,VLOOKUP($AC758,Resource!$B$2:$AE$460,25,FALSE),"--INPUT--"),"")</f>
        <v/>
      </c>
      <c r="AG758" s="619" t="n"/>
      <c r="AH758" s="619" t="n"/>
      <c r="AJ758" s="34">
        <f>IF($AI758&gt;0,IF(VLOOKUP($AI758,Resource!$B$2:$AE$460,6,FALSE)&gt;0,VLOOKUP($AI758,Resource!$B$2:$AE$460,6,FALSE),"--INPUT--"),"")</f>
        <v/>
      </c>
      <c r="AK758" s="34">
        <f>IF($AI758&gt;0,IF(VLOOKUP($AI758,Resource!$B$2:$AE$460,25,FALSE)&gt;0,VLOOKUP($AI758,Resource!$B$2:$AE$460,25,FALSE),"--INPUT--"),"")</f>
        <v/>
      </c>
      <c r="AL758" s="619" t="n"/>
      <c r="AM758" s="619" t="n"/>
      <c r="AN758" s="34">
        <f>AA758</f>
        <v/>
      </c>
      <c r="AO758" s="621">
        <f>IF(ISNA(IF(AC758="",0,AN758*VLOOKUP(AC758,Resource!$B$2:$AE$465,8,FALSE))),0,IF(AC758="",0,AN758*VLOOKUP(AC758,Resource!$B$2:$AE$465,8,FALSE)))</f>
        <v/>
      </c>
      <c r="AP758" s="620" t="n"/>
      <c r="AQ758" s="286" t="n"/>
      <c r="AR758" s="34">
        <f>AB758</f>
        <v/>
      </c>
      <c r="AS758" s="621">
        <f>IF(ISNA(IF(AI758="",0,AR758*VLOOKUP(AI758,Resource!$B$2:$AE$465,9,FALSE))),0,IF(AI758="",0,AR758*VLOOKUP(AI758,Resource!$B$2:$AE$465,9,FALSE)))</f>
        <v/>
      </c>
      <c r="AT758" s="620" t="n"/>
      <c r="AU758" s="286" t="n"/>
      <c r="AV758" s="620">
        <f>Z758</f>
        <v/>
      </c>
      <c r="AW758" s="72" t="n"/>
      <c r="BA758" s="620" t="n"/>
      <c r="BC758" s="620">
        <f>AO758+AS758</f>
        <v/>
      </c>
      <c r="BD758" s="620">
        <f>BH758-BC758</f>
        <v/>
      </c>
      <c r="BE758" s="479">
        <f>IF(AV758=0,"        --",BD758/BH758)</f>
        <v/>
      </c>
      <c r="BF758" s="620" t="n"/>
      <c r="BG758" s="620" t="n"/>
      <c r="BH758" s="620">
        <f>Z758+BA758+BF758</f>
        <v/>
      </c>
    </row>
    <row r="759" customFormat="1" s="34">
      <c r="A759" s="618" t="n"/>
      <c r="B759" s="619" t="n"/>
      <c r="J759" s="619" t="n"/>
      <c r="U759" s="620" t="n"/>
      <c r="X759" s="620" t="n"/>
      <c r="Y759" s="620" t="n"/>
      <c r="Z759" s="620" t="n"/>
      <c r="AA759" s="34">
        <f>T759*0.2+N759*0+O759*0.3+P759*0.5+Q759*0.6+R759*1+S759*1</f>
        <v/>
      </c>
      <c r="AB759" s="34">
        <f>T759*0.2+N759*0.2+O759*0.3+P759*0.5+Q759*0.6+R759*1+S759*1</f>
        <v/>
      </c>
      <c r="AD759" s="34">
        <f>IF($AC759&gt;0,IF(VLOOKUP($AC759,Resource!$B$2:$AE$460,6,FALSE)&gt;0,VLOOKUP($AC759,Resource!$B$2:$AE$460,6,FALSE),"--INPUT--"),"")</f>
        <v/>
      </c>
      <c r="AE759" s="34">
        <f>IF($AC759&gt;0,IF(VLOOKUP($AC759,Resource!$B$2:$AE$460,25,FALSE)&gt;0,VLOOKUP($AC759,Resource!$B$2:$AE$460,25,FALSE),"--INPUT--"),"")</f>
        <v/>
      </c>
      <c r="AG759" s="619" t="n"/>
      <c r="AH759" s="619" t="n"/>
      <c r="AJ759" s="34">
        <f>IF($AI759&gt;0,IF(VLOOKUP($AI759,Resource!$B$2:$AE$460,6,FALSE)&gt;0,VLOOKUP($AI759,Resource!$B$2:$AE$460,6,FALSE),"--INPUT--"),"")</f>
        <v/>
      </c>
      <c r="AK759" s="34">
        <f>IF($AI759&gt;0,IF(VLOOKUP($AI759,Resource!$B$2:$AE$460,25,FALSE)&gt;0,VLOOKUP($AI759,Resource!$B$2:$AE$460,25,FALSE),"--INPUT--"),"")</f>
        <v/>
      </c>
      <c r="AL759" s="619" t="n"/>
      <c r="AM759" s="619" t="n"/>
      <c r="AN759" s="34">
        <f>AA759</f>
        <v/>
      </c>
      <c r="AO759" s="621">
        <f>IF(ISNA(IF(AC759="",0,AN759*VLOOKUP(AC759,Resource!$B$2:$AE$465,8,FALSE))),0,IF(AC759="",0,AN759*VLOOKUP(AC759,Resource!$B$2:$AE$465,8,FALSE)))</f>
        <v/>
      </c>
      <c r="AP759" s="620" t="n"/>
      <c r="AQ759" s="286" t="n"/>
      <c r="AR759" s="34">
        <f>AB759</f>
        <v/>
      </c>
      <c r="AS759" s="621">
        <f>IF(ISNA(IF(AI759="",0,AR759*VLOOKUP(AI759,Resource!$B$2:$AE$465,9,FALSE))),0,IF(AI759="",0,AR759*VLOOKUP(AI759,Resource!$B$2:$AE$465,9,FALSE)))</f>
        <v/>
      </c>
      <c r="AT759" s="620" t="n"/>
      <c r="AU759" s="286" t="n"/>
      <c r="AV759" s="620">
        <f>Z759</f>
        <v/>
      </c>
      <c r="AW759" s="72" t="n"/>
      <c r="BA759" s="620" t="n"/>
      <c r="BC759" s="620">
        <f>AO759+AS759</f>
        <v/>
      </c>
      <c r="BD759" s="620">
        <f>BH759-BC759</f>
        <v/>
      </c>
      <c r="BE759" s="479">
        <f>IF(AV759=0,"        --",BD759/BH759)</f>
        <v/>
      </c>
      <c r="BF759" s="620" t="n"/>
      <c r="BG759" s="620" t="n"/>
      <c r="BH759" s="620">
        <f>Z759+BA759+BF759</f>
        <v/>
      </c>
    </row>
    <row r="760" customFormat="1" s="34">
      <c r="A760" s="618" t="n"/>
      <c r="B760" s="619" t="n"/>
      <c r="J760" s="619" t="n"/>
      <c r="U760" s="620" t="n"/>
      <c r="X760" s="620" t="n"/>
      <c r="Y760" s="620" t="n"/>
      <c r="Z760" s="620" t="n"/>
      <c r="AA760" s="34">
        <f>T760*0.2+N760*0+O760*0.3+P760*0.5+Q760*0.6+R760*1+S760*1</f>
        <v/>
      </c>
      <c r="AB760" s="34">
        <f>T760*0.2+N760*0.2+O760*0.3+P760*0.5+Q760*0.6+R760*1+S760*1</f>
        <v/>
      </c>
      <c r="AD760" s="34">
        <f>IF($AC760&gt;0,IF(VLOOKUP($AC760,Resource!$B$2:$AE$460,6,FALSE)&gt;0,VLOOKUP($AC760,Resource!$B$2:$AE$460,6,FALSE),"--INPUT--"),"")</f>
        <v/>
      </c>
      <c r="AE760" s="34">
        <f>IF($AC760&gt;0,IF(VLOOKUP($AC760,Resource!$B$2:$AE$460,25,FALSE)&gt;0,VLOOKUP($AC760,Resource!$B$2:$AE$460,25,FALSE),"--INPUT--"),"")</f>
        <v/>
      </c>
      <c r="AG760" s="619" t="n"/>
      <c r="AH760" s="619" t="n"/>
      <c r="AJ760" s="34">
        <f>IF($AI760&gt;0,IF(VLOOKUP($AI760,Resource!$B$2:$AE$460,6,FALSE)&gt;0,VLOOKUP($AI760,Resource!$B$2:$AE$460,6,FALSE),"--INPUT--"),"")</f>
        <v/>
      </c>
      <c r="AK760" s="34">
        <f>IF($AI760&gt;0,IF(VLOOKUP($AI760,Resource!$B$2:$AE$460,25,FALSE)&gt;0,VLOOKUP($AI760,Resource!$B$2:$AE$460,25,FALSE),"--INPUT--"),"")</f>
        <v/>
      </c>
      <c r="AL760" s="619" t="n"/>
      <c r="AM760" s="619" t="n"/>
      <c r="AN760" s="34">
        <f>AA760</f>
        <v/>
      </c>
      <c r="AO760" s="621">
        <f>IF(ISNA(IF(AC760="",0,AN760*VLOOKUP(AC760,Resource!$B$2:$AE$465,8,FALSE))),0,IF(AC760="",0,AN760*VLOOKUP(AC760,Resource!$B$2:$AE$465,8,FALSE)))</f>
        <v/>
      </c>
      <c r="AP760" s="620" t="n"/>
      <c r="AQ760" s="286" t="n"/>
      <c r="AR760" s="34">
        <f>AB760</f>
        <v/>
      </c>
      <c r="AS760" s="621">
        <f>IF(ISNA(IF(AI760="",0,AR760*VLOOKUP(AI760,Resource!$B$2:$AE$465,9,FALSE))),0,IF(AI760="",0,AR760*VLOOKUP(AI760,Resource!$B$2:$AE$465,9,FALSE)))</f>
        <v/>
      </c>
      <c r="AT760" s="620" t="n"/>
      <c r="AU760" s="286" t="n"/>
      <c r="AV760" s="620">
        <f>Z760</f>
        <v/>
      </c>
      <c r="AW760" s="72" t="n"/>
      <c r="BA760" s="620" t="n"/>
      <c r="BC760" s="620">
        <f>AO760+AS760</f>
        <v/>
      </c>
      <c r="BD760" s="620">
        <f>BH760-BC760</f>
        <v/>
      </c>
      <c r="BE760" s="479">
        <f>IF(AV760=0,"        --",BD760/BH760)</f>
        <v/>
      </c>
      <c r="BF760" s="620" t="n"/>
      <c r="BG760" s="620" t="n"/>
      <c r="BH760" s="620">
        <f>Z760+BA760+BF760</f>
        <v/>
      </c>
    </row>
    <row r="761" customFormat="1" s="34">
      <c r="A761" s="618" t="n"/>
      <c r="B761" s="619" t="n"/>
      <c r="J761" s="619" t="n"/>
      <c r="U761" s="620" t="n"/>
      <c r="X761" s="620" t="n"/>
      <c r="Y761" s="620" t="n"/>
      <c r="Z761" s="620" t="n"/>
      <c r="AA761" s="34">
        <f>T761*0.2+N761*0+O761*0.3+P761*0.5+Q761*0.6+R761*1+S761*1</f>
        <v/>
      </c>
      <c r="AB761" s="34">
        <f>T761*0.2+N761*0.2+O761*0.3+P761*0.5+Q761*0.6+R761*1+S761*1</f>
        <v/>
      </c>
      <c r="AD761" s="34">
        <f>IF($AC761&gt;0,IF(VLOOKUP($AC761,Resource!$B$2:$AE$460,6,FALSE)&gt;0,VLOOKUP($AC761,Resource!$B$2:$AE$460,6,FALSE),"--INPUT--"),"")</f>
        <v/>
      </c>
      <c r="AE761" s="34">
        <f>IF($AC761&gt;0,IF(VLOOKUP($AC761,Resource!$B$2:$AE$460,25,FALSE)&gt;0,VLOOKUP($AC761,Resource!$B$2:$AE$460,25,FALSE),"--INPUT--"),"")</f>
        <v/>
      </c>
      <c r="AG761" s="619" t="n"/>
      <c r="AH761" s="619" t="n"/>
      <c r="AJ761" s="34">
        <f>IF($AI761&gt;0,IF(VLOOKUP($AI761,Resource!$B$2:$AE$460,6,FALSE)&gt;0,VLOOKUP($AI761,Resource!$B$2:$AE$460,6,FALSE),"--INPUT--"),"")</f>
        <v/>
      </c>
      <c r="AK761" s="34">
        <f>IF($AI761&gt;0,IF(VLOOKUP($AI761,Resource!$B$2:$AE$460,25,FALSE)&gt;0,VLOOKUP($AI761,Resource!$B$2:$AE$460,25,FALSE),"--INPUT--"),"")</f>
        <v/>
      </c>
      <c r="AL761" s="619" t="n"/>
      <c r="AM761" s="619" t="n"/>
      <c r="AN761" s="34">
        <f>AA761</f>
        <v/>
      </c>
      <c r="AO761" s="621">
        <f>IF(ISNA(IF(AC761="",0,AN761*VLOOKUP(AC761,Resource!$B$2:$AE$465,8,FALSE))),0,IF(AC761="",0,AN761*VLOOKUP(AC761,Resource!$B$2:$AE$465,8,FALSE)))</f>
        <v/>
      </c>
      <c r="AP761" s="620" t="n"/>
      <c r="AQ761" s="286" t="n"/>
      <c r="AR761" s="34">
        <f>AB761</f>
        <v/>
      </c>
      <c r="AS761" s="621">
        <f>IF(ISNA(IF(AI761="",0,AR761*VLOOKUP(AI761,Resource!$B$2:$AE$465,9,FALSE))),0,IF(AI761="",0,AR761*VLOOKUP(AI761,Resource!$B$2:$AE$465,9,FALSE)))</f>
        <v/>
      </c>
      <c r="AT761" s="620" t="n"/>
      <c r="AU761" s="286" t="n"/>
      <c r="AV761" s="620">
        <f>Z761</f>
        <v/>
      </c>
      <c r="AW761" s="72" t="n"/>
      <c r="BA761" s="620" t="n"/>
      <c r="BC761" s="620">
        <f>AO761+AS761</f>
        <v/>
      </c>
      <c r="BD761" s="620">
        <f>BH761-BC761</f>
        <v/>
      </c>
      <c r="BE761" s="479">
        <f>IF(AV761=0,"        --",BD761/BH761)</f>
        <v/>
      </c>
      <c r="BF761" s="620" t="n"/>
      <c r="BG761" s="620" t="n"/>
      <c r="BH761" s="620">
        <f>Z761+BA761+BF761</f>
        <v/>
      </c>
    </row>
    <row r="762" customFormat="1" s="34">
      <c r="A762" s="618" t="n"/>
      <c r="B762" s="619" t="n"/>
      <c r="J762" s="619" t="n"/>
      <c r="U762" s="620" t="n"/>
      <c r="X762" s="620" t="n"/>
      <c r="Y762" s="620" t="n"/>
      <c r="Z762" s="620" t="n"/>
      <c r="AA762" s="34">
        <f>T762*0.2+N762*0+O762*0.3+P762*0.5+Q762*0.6+R762*1+S762*1</f>
        <v/>
      </c>
      <c r="AB762" s="34">
        <f>T762*0.2+N762*0.2+O762*0.3+P762*0.5+Q762*0.6+R762*1+S762*1</f>
        <v/>
      </c>
      <c r="AD762" s="34">
        <f>IF($AC762&gt;0,IF(VLOOKUP($AC762,Resource!$B$2:$AE$460,6,FALSE)&gt;0,VLOOKUP($AC762,Resource!$B$2:$AE$460,6,FALSE),"--INPUT--"),"")</f>
        <v/>
      </c>
      <c r="AE762" s="34">
        <f>IF($AC762&gt;0,IF(VLOOKUP($AC762,Resource!$B$2:$AE$460,25,FALSE)&gt;0,VLOOKUP($AC762,Resource!$B$2:$AE$460,25,FALSE),"--INPUT--"),"")</f>
        <v/>
      </c>
      <c r="AG762" s="619" t="n"/>
      <c r="AH762" s="619" t="n"/>
      <c r="AJ762" s="34">
        <f>IF($AI762&gt;0,IF(VLOOKUP($AI762,Resource!$B$2:$AE$460,6,FALSE)&gt;0,VLOOKUP($AI762,Resource!$B$2:$AE$460,6,FALSE),"--INPUT--"),"")</f>
        <v/>
      </c>
      <c r="AK762" s="34">
        <f>IF($AI762&gt;0,IF(VLOOKUP($AI762,Resource!$B$2:$AE$460,25,FALSE)&gt;0,VLOOKUP($AI762,Resource!$B$2:$AE$460,25,FALSE),"--INPUT--"),"")</f>
        <v/>
      </c>
      <c r="AL762" s="619" t="n"/>
      <c r="AM762" s="619" t="n"/>
      <c r="AN762" s="34">
        <f>AA762</f>
        <v/>
      </c>
      <c r="AO762" s="621">
        <f>IF(ISNA(IF(AC762="",0,AN762*VLOOKUP(AC762,Resource!$B$2:$AE$465,8,FALSE))),0,IF(AC762="",0,AN762*VLOOKUP(AC762,Resource!$B$2:$AE$465,8,FALSE)))</f>
        <v/>
      </c>
      <c r="AP762" s="620" t="n"/>
      <c r="AQ762" s="286" t="n"/>
      <c r="AR762" s="34">
        <f>AB762</f>
        <v/>
      </c>
      <c r="AS762" s="621">
        <f>IF(ISNA(IF(AI762="",0,AR762*VLOOKUP(AI762,Resource!$B$2:$AE$465,9,FALSE))),0,IF(AI762="",0,AR762*VLOOKUP(AI762,Resource!$B$2:$AE$465,9,FALSE)))</f>
        <v/>
      </c>
      <c r="AT762" s="620" t="n"/>
      <c r="AU762" s="286" t="n"/>
      <c r="AV762" s="620">
        <f>Z762</f>
        <v/>
      </c>
      <c r="AW762" s="72" t="n"/>
      <c r="BA762" s="620" t="n"/>
      <c r="BC762" s="620">
        <f>AO762+AS762</f>
        <v/>
      </c>
      <c r="BD762" s="620">
        <f>BH762-BC762</f>
        <v/>
      </c>
      <c r="BE762" s="479">
        <f>IF(AV762=0,"        --",BD762/BH762)</f>
        <v/>
      </c>
      <c r="BF762" s="620" t="n"/>
      <c r="BG762" s="620" t="n"/>
      <c r="BH762" s="620">
        <f>Z762+BA762+BF762</f>
        <v/>
      </c>
    </row>
    <row r="763" customFormat="1" s="34">
      <c r="A763" s="618" t="n"/>
      <c r="B763" s="619" t="n"/>
      <c r="J763" s="619" t="n"/>
      <c r="U763" s="620" t="n"/>
      <c r="X763" s="620" t="n"/>
      <c r="Y763" s="620" t="n"/>
      <c r="Z763" s="620" t="n"/>
      <c r="AA763" s="34">
        <f>T763*0.2+N763*0+O763*0.3+P763*0.5+Q763*0.6+R763*1+S763*1</f>
        <v/>
      </c>
      <c r="AB763" s="34">
        <f>T763*0.2+N763*0.2+O763*0.3+P763*0.5+Q763*0.6+R763*1+S763*1</f>
        <v/>
      </c>
      <c r="AD763" s="34">
        <f>IF($AC763&gt;0,IF(VLOOKUP($AC763,Resource!$B$2:$AE$460,6,FALSE)&gt;0,VLOOKUP($AC763,Resource!$B$2:$AE$460,6,FALSE),"--INPUT--"),"")</f>
        <v/>
      </c>
      <c r="AE763" s="34">
        <f>IF($AC763&gt;0,IF(VLOOKUP($AC763,Resource!$B$2:$AE$460,25,FALSE)&gt;0,VLOOKUP($AC763,Resource!$B$2:$AE$460,25,FALSE),"--INPUT--"),"")</f>
        <v/>
      </c>
      <c r="AG763" s="619" t="n"/>
      <c r="AH763" s="619" t="n"/>
      <c r="AJ763" s="34">
        <f>IF($AI763&gt;0,IF(VLOOKUP($AI763,Resource!$B$2:$AE$460,6,FALSE)&gt;0,VLOOKUP($AI763,Resource!$B$2:$AE$460,6,FALSE),"--INPUT--"),"")</f>
        <v/>
      </c>
      <c r="AK763" s="34">
        <f>IF($AI763&gt;0,IF(VLOOKUP($AI763,Resource!$B$2:$AE$460,25,FALSE)&gt;0,VLOOKUP($AI763,Resource!$B$2:$AE$460,25,FALSE),"--INPUT--"),"")</f>
        <v/>
      </c>
      <c r="AL763" s="619" t="n"/>
      <c r="AM763" s="619" t="n"/>
      <c r="AN763" s="34">
        <f>AA763</f>
        <v/>
      </c>
      <c r="AO763" s="621">
        <f>IF(ISNA(IF(AC763="",0,AN763*VLOOKUP(AC763,Resource!$B$2:$AE$465,8,FALSE))),0,IF(AC763="",0,AN763*VLOOKUP(AC763,Resource!$B$2:$AE$465,8,FALSE)))</f>
        <v/>
      </c>
      <c r="AP763" s="620" t="n"/>
      <c r="AQ763" s="286" t="n"/>
      <c r="AR763" s="34">
        <f>AB763</f>
        <v/>
      </c>
      <c r="AS763" s="621">
        <f>IF(ISNA(IF(AI763="",0,AR763*VLOOKUP(AI763,Resource!$B$2:$AE$465,9,FALSE))),0,IF(AI763="",0,AR763*VLOOKUP(AI763,Resource!$B$2:$AE$465,9,FALSE)))</f>
        <v/>
      </c>
      <c r="AT763" s="620" t="n"/>
      <c r="AU763" s="286" t="n"/>
      <c r="AV763" s="620">
        <f>Z763</f>
        <v/>
      </c>
      <c r="AW763" s="72" t="n"/>
      <c r="BA763" s="620" t="n"/>
      <c r="BC763" s="620">
        <f>AO763+AS763</f>
        <v/>
      </c>
      <c r="BD763" s="620">
        <f>BH763-BC763</f>
        <v/>
      </c>
      <c r="BE763" s="479">
        <f>IF(AV763=0,"        --",BD763/BH763)</f>
        <v/>
      </c>
      <c r="BF763" s="620" t="n"/>
      <c r="BG763" s="620" t="n"/>
      <c r="BH763" s="620">
        <f>Z763+BA763+BF763</f>
        <v/>
      </c>
    </row>
    <row r="764" customFormat="1" s="34">
      <c r="A764" s="618" t="n"/>
      <c r="B764" s="619" t="n"/>
      <c r="J764" s="619" t="n"/>
      <c r="U764" s="620" t="n"/>
      <c r="X764" s="620" t="n"/>
      <c r="Y764" s="620" t="n"/>
      <c r="Z764" s="620" t="n"/>
      <c r="AA764" s="34">
        <f>T764*0.2+N764*0+O764*0.3+P764*0.5+Q764*0.6+R764*1+S764*1</f>
        <v/>
      </c>
      <c r="AB764" s="34">
        <f>T764*0.2+N764*0.2+O764*0.3+P764*0.5+Q764*0.6+R764*1+S764*1</f>
        <v/>
      </c>
      <c r="AD764" s="34">
        <f>IF($AC764&gt;0,IF(VLOOKUP($AC764,Resource!$B$2:$AE$460,6,FALSE)&gt;0,VLOOKUP($AC764,Resource!$B$2:$AE$460,6,FALSE),"--INPUT--"),"")</f>
        <v/>
      </c>
      <c r="AE764" s="34">
        <f>IF($AC764&gt;0,IF(VLOOKUP($AC764,Resource!$B$2:$AE$460,25,FALSE)&gt;0,VLOOKUP($AC764,Resource!$B$2:$AE$460,25,FALSE),"--INPUT--"),"")</f>
        <v/>
      </c>
      <c r="AG764" s="619" t="n"/>
      <c r="AH764" s="619" t="n"/>
      <c r="AJ764" s="34">
        <f>IF($AI764&gt;0,IF(VLOOKUP($AI764,Resource!$B$2:$AE$460,6,FALSE)&gt;0,VLOOKUP($AI764,Resource!$B$2:$AE$460,6,FALSE),"--INPUT--"),"")</f>
        <v/>
      </c>
      <c r="AK764" s="34">
        <f>IF($AI764&gt;0,IF(VLOOKUP($AI764,Resource!$B$2:$AE$460,25,FALSE)&gt;0,VLOOKUP($AI764,Resource!$B$2:$AE$460,25,FALSE),"--INPUT--"),"")</f>
        <v/>
      </c>
      <c r="AL764" s="619" t="n"/>
      <c r="AM764" s="619" t="n"/>
      <c r="AN764" s="34">
        <f>AA764</f>
        <v/>
      </c>
      <c r="AO764" s="621">
        <f>IF(ISNA(IF(AC764="",0,AN764*VLOOKUP(AC764,Resource!$B$2:$AE$465,8,FALSE))),0,IF(AC764="",0,AN764*VLOOKUP(AC764,Resource!$B$2:$AE$465,8,FALSE)))</f>
        <v/>
      </c>
      <c r="AP764" s="620" t="n"/>
      <c r="AQ764" s="286" t="n"/>
      <c r="AR764" s="34">
        <f>AB764</f>
        <v/>
      </c>
      <c r="AS764" s="621">
        <f>IF(ISNA(IF(AI764="",0,AR764*VLOOKUP(AI764,Resource!$B$2:$AE$465,9,FALSE))),0,IF(AI764="",0,AR764*VLOOKUP(AI764,Resource!$B$2:$AE$465,9,FALSE)))</f>
        <v/>
      </c>
      <c r="AT764" s="620" t="n"/>
      <c r="AU764" s="286" t="n"/>
      <c r="AV764" s="620">
        <f>Z764</f>
        <v/>
      </c>
      <c r="AW764" s="72" t="n"/>
      <c r="BA764" s="620" t="n"/>
      <c r="BC764" s="620">
        <f>AO764+AS764</f>
        <v/>
      </c>
      <c r="BD764" s="620">
        <f>BH764-BC764</f>
        <v/>
      </c>
      <c r="BE764" s="479">
        <f>IF(AV764=0,"        --",BD764/BH764)</f>
        <v/>
      </c>
      <c r="BF764" s="620" t="n"/>
      <c r="BG764" s="620" t="n"/>
      <c r="BH764" s="620">
        <f>Z764+BA764+BF764</f>
        <v/>
      </c>
    </row>
    <row r="765" customFormat="1" s="34">
      <c r="A765" s="618" t="n"/>
      <c r="B765" s="619" t="n"/>
      <c r="J765" s="619" t="n"/>
      <c r="U765" s="620" t="n"/>
      <c r="X765" s="620" t="n"/>
      <c r="Y765" s="620" t="n"/>
      <c r="Z765" s="620" t="n"/>
      <c r="AA765" s="34">
        <f>T765*0.2+N765*0+O765*0.3+P765*0.5+Q765*0.6+R765*1+S765*1</f>
        <v/>
      </c>
      <c r="AB765" s="34">
        <f>T765*0.2+N765*0.2+O765*0.3+P765*0.5+Q765*0.6+R765*1+S765*1</f>
        <v/>
      </c>
      <c r="AD765" s="34">
        <f>IF($AC765&gt;0,IF(VLOOKUP($AC765,Resource!$B$2:$AE$460,6,FALSE)&gt;0,VLOOKUP($AC765,Resource!$B$2:$AE$460,6,FALSE),"--INPUT--"),"")</f>
        <v/>
      </c>
      <c r="AE765" s="34">
        <f>IF($AC765&gt;0,IF(VLOOKUP($AC765,Resource!$B$2:$AE$460,25,FALSE)&gt;0,VLOOKUP($AC765,Resource!$B$2:$AE$460,25,FALSE),"--INPUT--"),"")</f>
        <v/>
      </c>
      <c r="AG765" s="619" t="n"/>
      <c r="AH765" s="619" t="n"/>
      <c r="AJ765" s="34">
        <f>IF($AI765&gt;0,IF(VLOOKUP($AI765,Resource!$B$2:$AE$460,6,FALSE)&gt;0,VLOOKUP($AI765,Resource!$B$2:$AE$460,6,FALSE),"--INPUT--"),"")</f>
        <v/>
      </c>
      <c r="AK765" s="34">
        <f>IF($AI765&gt;0,IF(VLOOKUP($AI765,Resource!$B$2:$AE$460,25,FALSE)&gt;0,VLOOKUP($AI765,Resource!$B$2:$AE$460,25,FALSE),"--INPUT--"),"")</f>
        <v/>
      </c>
      <c r="AL765" s="619" t="n"/>
      <c r="AM765" s="619" t="n"/>
      <c r="AN765" s="34">
        <f>AA765</f>
        <v/>
      </c>
      <c r="AO765" s="621">
        <f>IF(ISNA(IF(AC765="",0,AN765*VLOOKUP(AC765,Resource!$B$2:$AE$465,8,FALSE))),0,IF(AC765="",0,AN765*VLOOKUP(AC765,Resource!$B$2:$AE$465,8,FALSE)))</f>
        <v/>
      </c>
      <c r="AP765" s="620" t="n"/>
      <c r="AQ765" s="286" t="n"/>
      <c r="AR765" s="34">
        <f>AB765</f>
        <v/>
      </c>
      <c r="AS765" s="621">
        <f>IF(ISNA(IF(AI765="",0,AR765*VLOOKUP(AI765,Resource!$B$2:$AE$465,9,FALSE))),0,IF(AI765="",0,AR765*VLOOKUP(AI765,Resource!$B$2:$AE$465,9,FALSE)))</f>
        <v/>
      </c>
      <c r="AT765" s="620" t="n"/>
      <c r="AU765" s="286" t="n"/>
      <c r="AV765" s="620">
        <f>Z765</f>
        <v/>
      </c>
      <c r="AW765" s="72" t="n"/>
      <c r="BA765" s="620" t="n"/>
      <c r="BC765" s="620">
        <f>AO765+AS765</f>
        <v/>
      </c>
      <c r="BD765" s="620">
        <f>BH765-BC765</f>
        <v/>
      </c>
      <c r="BE765" s="479">
        <f>IF(AV765=0,"        --",BD765/BH765)</f>
        <v/>
      </c>
      <c r="BF765" s="620" t="n"/>
      <c r="BG765" s="620" t="n"/>
      <c r="BH765" s="620">
        <f>Z765+BA765+BF765</f>
        <v/>
      </c>
    </row>
    <row r="766" customFormat="1" s="34">
      <c r="A766" s="618" t="n"/>
      <c r="B766" s="619" t="n"/>
      <c r="J766" s="619" t="n"/>
      <c r="U766" s="620" t="n"/>
      <c r="X766" s="620" t="n"/>
      <c r="Y766" s="620" t="n"/>
      <c r="Z766" s="620" t="n"/>
      <c r="AA766" s="34">
        <f>T766*0.2+N766*0+O766*0.3+P766*0.5+Q766*0.6+R766*1+S766*1</f>
        <v/>
      </c>
      <c r="AB766" s="34">
        <f>T766*0.2+N766*0.2+O766*0.3+P766*0.5+Q766*0.6+R766*1+S766*1</f>
        <v/>
      </c>
      <c r="AD766" s="34">
        <f>IF($AC766&gt;0,IF(VLOOKUP($AC766,Resource!$B$2:$AE$460,6,FALSE)&gt;0,VLOOKUP($AC766,Resource!$B$2:$AE$460,6,FALSE),"--INPUT--"),"")</f>
        <v/>
      </c>
      <c r="AE766" s="34">
        <f>IF($AC766&gt;0,IF(VLOOKUP($AC766,Resource!$B$2:$AE$460,25,FALSE)&gt;0,VLOOKUP($AC766,Resource!$B$2:$AE$460,25,FALSE),"--INPUT--"),"")</f>
        <v/>
      </c>
      <c r="AG766" s="619" t="n"/>
      <c r="AH766" s="619" t="n"/>
      <c r="AJ766" s="34">
        <f>IF($AI766&gt;0,IF(VLOOKUP($AI766,Resource!$B$2:$AE$460,6,FALSE)&gt;0,VLOOKUP($AI766,Resource!$B$2:$AE$460,6,FALSE),"--INPUT--"),"")</f>
        <v/>
      </c>
      <c r="AK766" s="34">
        <f>IF($AI766&gt;0,IF(VLOOKUP($AI766,Resource!$B$2:$AE$460,25,FALSE)&gt;0,VLOOKUP($AI766,Resource!$B$2:$AE$460,25,FALSE),"--INPUT--"),"")</f>
        <v/>
      </c>
      <c r="AL766" s="619" t="n"/>
      <c r="AM766" s="619" t="n"/>
      <c r="AN766" s="34">
        <f>AA766</f>
        <v/>
      </c>
      <c r="AO766" s="621">
        <f>IF(ISNA(IF(AC766="",0,AN766*VLOOKUP(AC766,Resource!$B$2:$AE$465,8,FALSE))),0,IF(AC766="",0,AN766*VLOOKUP(AC766,Resource!$B$2:$AE$465,8,FALSE)))</f>
        <v/>
      </c>
      <c r="AP766" s="620" t="n"/>
      <c r="AQ766" s="286" t="n"/>
      <c r="AR766" s="34">
        <f>AB766</f>
        <v/>
      </c>
      <c r="AS766" s="621">
        <f>IF(ISNA(IF(AI766="",0,AR766*VLOOKUP(AI766,Resource!$B$2:$AE$465,9,FALSE))),0,IF(AI766="",0,AR766*VLOOKUP(AI766,Resource!$B$2:$AE$465,9,FALSE)))</f>
        <v/>
      </c>
      <c r="AT766" s="620" t="n"/>
      <c r="AU766" s="286" t="n"/>
      <c r="AV766" s="620">
        <f>Z766</f>
        <v/>
      </c>
      <c r="AW766" s="72" t="n"/>
      <c r="BA766" s="620" t="n"/>
      <c r="BC766" s="620">
        <f>AO766+AS766</f>
        <v/>
      </c>
      <c r="BD766" s="620">
        <f>BH766-BC766</f>
        <v/>
      </c>
      <c r="BE766" s="479">
        <f>IF(AV766=0,"        --",BD766/BH766)</f>
        <v/>
      </c>
      <c r="BF766" s="620" t="n"/>
      <c r="BG766" s="620" t="n"/>
      <c r="BH766" s="620">
        <f>Z766+BA766+BF766</f>
        <v/>
      </c>
    </row>
    <row r="767" customFormat="1" s="34">
      <c r="A767" s="618" t="n"/>
      <c r="B767" s="619" t="n"/>
      <c r="J767" s="619" t="n"/>
      <c r="U767" s="620" t="n"/>
      <c r="X767" s="620" t="n"/>
      <c r="Y767" s="620" t="n"/>
      <c r="Z767" s="620" t="n"/>
      <c r="AA767" s="34">
        <f>T767*0.2+N767*0+O767*0.3+P767*0.5+Q767*0.6+R767*1+S767*1</f>
        <v/>
      </c>
      <c r="AB767" s="34">
        <f>T767*0.2+N767*0.2+O767*0.3+P767*0.5+Q767*0.6+R767*1+S767*1</f>
        <v/>
      </c>
      <c r="AD767" s="34">
        <f>IF($AC767&gt;0,IF(VLOOKUP($AC767,Resource!$B$2:$AE$460,6,FALSE)&gt;0,VLOOKUP($AC767,Resource!$B$2:$AE$460,6,FALSE),"--INPUT--"),"")</f>
        <v/>
      </c>
      <c r="AE767" s="34">
        <f>IF($AC767&gt;0,IF(VLOOKUP($AC767,Resource!$B$2:$AE$460,25,FALSE)&gt;0,VLOOKUP($AC767,Resource!$B$2:$AE$460,25,FALSE),"--INPUT--"),"")</f>
        <v/>
      </c>
      <c r="AG767" s="619" t="n"/>
      <c r="AH767" s="619" t="n"/>
      <c r="AJ767" s="34">
        <f>IF($AI767&gt;0,IF(VLOOKUP($AI767,Resource!$B$2:$AE$460,6,FALSE)&gt;0,VLOOKUP($AI767,Resource!$B$2:$AE$460,6,FALSE),"--INPUT--"),"")</f>
        <v/>
      </c>
      <c r="AK767" s="34">
        <f>IF($AI767&gt;0,IF(VLOOKUP($AI767,Resource!$B$2:$AE$460,25,FALSE)&gt;0,VLOOKUP($AI767,Resource!$B$2:$AE$460,25,FALSE),"--INPUT--"),"")</f>
        <v/>
      </c>
      <c r="AL767" s="619" t="n"/>
      <c r="AM767" s="619" t="n"/>
      <c r="AN767" s="34">
        <f>AA767</f>
        <v/>
      </c>
      <c r="AO767" s="621">
        <f>IF(ISNA(IF(AC767="",0,AN767*VLOOKUP(AC767,Resource!$B$2:$AE$465,8,FALSE))),0,IF(AC767="",0,AN767*VLOOKUP(AC767,Resource!$B$2:$AE$465,8,FALSE)))</f>
        <v/>
      </c>
      <c r="AP767" s="620" t="n"/>
      <c r="AQ767" s="286" t="n"/>
      <c r="AR767" s="34">
        <f>AB767</f>
        <v/>
      </c>
      <c r="AS767" s="621">
        <f>IF(ISNA(IF(AI767="",0,AR767*VLOOKUP(AI767,Resource!$B$2:$AE$465,9,FALSE))),0,IF(AI767="",0,AR767*VLOOKUP(AI767,Resource!$B$2:$AE$465,9,FALSE)))</f>
        <v/>
      </c>
      <c r="AT767" s="620" t="n"/>
      <c r="AU767" s="286" t="n"/>
      <c r="AV767" s="620">
        <f>Z767</f>
        <v/>
      </c>
      <c r="AW767" s="72" t="n"/>
      <c r="BA767" s="620" t="n"/>
      <c r="BC767" s="620">
        <f>AO767+AS767</f>
        <v/>
      </c>
      <c r="BD767" s="620">
        <f>BH767-BC767</f>
        <v/>
      </c>
      <c r="BE767" s="479">
        <f>IF(AV767=0,"        --",BD767/BH767)</f>
        <v/>
      </c>
      <c r="BF767" s="620" t="n"/>
      <c r="BG767" s="620" t="n"/>
      <c r="BH767" s="620">
        <f>Z767+BA767+BF767</f>
        <v/>
      </c>
    </row>
    <row r="768" customFormat="1" s="34">
      <c r="A768" s="618" t="n"/>
      <c r="B768" s="619" t="n"/>
      <c r="J768" s="619" t="n"/>
      <c r="U768" s="620" t="n"/>
      <c r="X768" s="620" t="n"/>
      <c r="Y768" s="620" t="n"/>
      <c r="Z768" s="620" t="n"/>
      <c r="AA768" s="34">
        <f>T768*0.2+N768*0+O768*0.3+P768*0.5+Q768*0.6+R768*1+S768*1</f>
        <v/>
      </c>
      <c r="AB768" s="34">
        <f>T768*0.2+N768*0.2+O768*0.3+P768*0.5+Q768*0.6+R768*1+S768*1</f>
        <v/>
      </c>
      <c r="AD768" s="34">
        <f>IF($AC768&gt;0,IF(VLOOKUP($AC768,Resource!$B$2:$AE$460,6,FALSE)&gt;0,VLOOKUP($AC768,Resource!$B$2:$AE$460,6,FALSE),"--INPUT--"),"")</f>
        <v/>
      </c>
      <c r="AE768" s="34">
        <f>IF($AC768&gt;0,IF(VLOOKUP($AC768,Resource!$B$2:$AE$460,25,FALSE)&gt;0,VLOOKUP($AC768,Resource!$B$2:$AE$460,25,FALSE),"--INPUT--"),"")</f>
        <v/>
      </c>
      <c r="AG768" s="619" t="n"/>
      <c r="AH768" s="619" t="n"/>
      <c r="AJ768" s="34">
        <f>IF($AI768&gt;0,IF(VLOOKUP($AI768,Resource!$B$2:$AE$460,6,FALSE)&gt;0,VLOOKUP($AI768,Resource!$B$2:$AE$460,6,FALSE),"--INPUT--"),"")</f>
        <v/>
      </c>
      <c r="AK768" s="34">
        <f>IF($AI768&gt;0,IF(VLOOKUP($AI768,Resource!$B$2:$AE$460,25,FALSE)&gt;0,VLOOKUP($AI768,Resource!$B$2:$AE$460,25,FALSE),"--INPUT--"),"")</f>
        <v/>
      </c>
      <c r="AL768" s="619" t="n"/>
      <c r="AM768" s="619" t="n"/>
      <c r="AN768" s="34">
        <f>AA768</f>
        <v/>
      </c>
      <c r="AO768" s="621">
        <f>IF(ISNA(IF(AC768="",0,AN768*VLOOKUP(AC768,Resource!$B$2:$AE$465,8,FALSE))),0,IF(AC768="",0,AN768*VLOOKUP(AC768,Resource!$B$2:$AE$465,8,FALSE)))</f>
        <v/>
      </c>
      <c r="AP768" s="620" t="n"/>
      <c r="AQ768" s="286" t="n"/>
      <c r="AR768" s="34">
        <f>AB768</f>
        <v/>
      </c>
      <c r="AS768" s="621">
        <f>IF(ISNA(IF(AI768="",0,AR768*VLOOKUP(AI768,Resource!$B$2:$AE$465,9,FALSE))),0,IF(AI768="",0,AR768*VLOOKUP(AI768,Resource!$B$2:$AE$465,9,FALSE)))</f>
        <v/>
      </c>
      <c r="AT768" s="620" t="n"/>
      <c r="AU768" s="286" t="n"/>
      <c r="AV768" s="620">
        <f>Z768</f>
        <v/>
      </c>
      <c r="AW768" s="72" t="n"/>
      <c r="BA768" s="620" t="n"/>
      <c r="BC768" s="620">
        <f>AO768+AS768</f>
        <v/>
      </c>
      <c r="BD768" s="620">
        <f>BH768-BC768</f>
        <v/>
      </c>
      <c r="BE768" s="479">
        <f>IF(AV768=0,"        --",BD768/BH768)</f>
        <v/>
      </c>
      <c r="BF768" s="620" t="n"/>
      <c r="BG768" s="620" t="n"/>
      <c r="BH768" s="620">
        <f>Z768+BA768+BF768</f>
        <v/>
      </c>
    </row>
    <row r="769" customFormat="1" s="34">
      <c r="A769" s="618" t="n"/>
      <c r="B769" s="619" t="n"/>
      <c r="J769" s="619" t="n"/>
      <c r="U769" s="620" t="n"/>
      <c r="X769" s="620" t="n"/>
      <c r="Y769" s="620" t="n"/>
      <c r="Z769" s="620" t="n"/>
      <c r="AA769" s="34">
        <f>T769*0.2+N769*0+O769*0.3+P769*0.5+Q769*0.6+R769*1+S769*1</f>
        <v/>
      </c>
      <c r="AB769" s="34">
        <f>T769*0.2+N769*0.2+O769*0.3+P769*0.5+Q769*0.6+R769*1+S769*1</f>
        <v/>
      </c>
      <c r="AD769" s="34">
        <f>IF($AC769&gt;0,IF(VLOOKUP($AC769,Resource!$B$2:$AE$460,6,FALSE)&gt;0,VLOOKUP($AC769,Resource!$B$2:$AE$460,6,FALSE),"--INPUT--"),"")</f>
        <v/>
      </c>
      <c r="AE769" s="34">
        <f>IF($AC769&gt;0,IF(VLOOKUP($AC769,Resource!$B$2:$AE$460,25,FALSE)&gt;0,VLOOKUP($AC769,Resource!$B$2:$AE$460,25,FALSE),"--INPUT--"),"")</f>
        <v/>
      </c>
      <c r="AG769" s="619" t="n"/>
      <c r="AH769" s="619" t="n"/>
      <c r="AJ769" s="34">
        <f>IF($AI769&gt;0,IF(VLOOKUP($AI769,Resource!$B$2:$AE$460,6,FALSE)&gt;0,VLOOKUP($AI769,Resource!$B$2:$AE$460,6,FALSE),"--INPUT--"),"")</f>
        <v/>
      </c>
      <c r="AK769" s="34">
        <f>IF($AI769&gt;0,IF(VLOOKUP($AI769,Resource!$B$2:$AE$460,25,FALSE)&gt;0,VLOOKUP($AI769,Resource!$B$2:$AE$460,25,FALSE),"--INPUT--"),"")</f>
        <v/>
      </c>
      <c r="AL769" s="619" t="n"/>
      <c r="AM769" s="619" t="n"/>
      <c r="AN769" s="34">
        <f>AA769</f>
        <v/>
      </c>
      <c r="AO769" s="621">
        <f>IF(ISNA(IF(AC769="",0,AN769*VLOOKUP(AC769,Resource!$B$2:$AE$465,8,FALSE))),0,IF(AC769="",0,AN769*VLOOKUP(AC769,Resource!$B$2:$AE$465,8,FALSE)))</f>
        <v/>
      </c>
      <c r="AP769" s="620" t="n"/>
      <c r="AQ769" s="286" t="n"/>
      <c r="AR769" s="34">
        <f>AB769</f>
        <v/>
      </c>
      <c r="AS769" s="621">
        <f>IF(ISNA(IF(AI769="",0,AR769*VLOOKUP(AI769,Resource!$B$2:$AE$465,9,FALSE))),0,IF(AI769="",0,AR769*VLOOKUP(AI769,Resource!$B$2:$AE$465,9,FALSE)))</f>
        <v/>
      </c>
      <c r="AT769" s="620" t="n"/>
      <c r="AU769" s="286" t="n"/>
      <c r="AV769" s="620">
        <f>Z769</f>
        <v/>
      </c>
      <c r="AW769" s="72" t="n"/>
      <c r="BA769" s="620" t="n"/>
      <c r="BC769" s="620">
        <f>AO769+AS769</f>
        <v/>
      </c>
      <c r="BD769" s="620">
        <f>BH769-BC769</f>
        <v/>
      </c>
      <c r="BE769" s="479">
        <f>IF(AV769=0,"        --",BD769/BH769)</f>
        <v/>
      </c>
      <c r="BF769" s="620" t="n"/>
      <c r="BG769" s="620" t="n"/>
      <c r="BH769" s="620">
        <f>Z769+BA769+BF769</f>
        <v/>
      </c>
    </row>
    <row r="770" customFormat="1" s="34">
      <c r="A770" s="618" t="n"/>
      <c r="B770" s="619" t="n"/>
      <c r="J770" s="619" t="n"/>
      <c r="U770" s="620" t="n"/>
      <c r="X770" s="620" t="n"/>
      <c r="Y770" s="620" t="n"/>
      <c r="Z770" s="620" t="n"/>
      <c r="AA770" s="34">
        <f>T770*0.2+N770*0+O770*0.3+P770*0.5+Q770*0.6+R770*1+S770*1</f>
        <v/>
      </c>
      <c r="AB770" s="34">
        <f>T770*0.2+N770*0.2+O770*0.3+P770*0.5+Q770*0.6+R770*1+S770*1</f>
        <v/>
      </c>
      <c r="AD770" s="34">
        <f>IF($AC770&gt;0,IF(VLOOKUP($AC770,Resource!$B$2:$AE$460,6,FALSE)&gt;0,VLOOKUP($AC770,Resource!$B$2:$AE$460,6,FALSE),"--INPUT--"),"")</f>
        <v/>
      </c>
      <c r="AE770" s="34">
        <f>IF($AC770&gt;0,IF(VLOOKUP($AC770,Resource!$B$2:$AE$460,25,FALSE)&gt;0,VLOOKUP($AC770,Resource!$B$2:$AE$460,25,FALSE),"--INPUT--"),"")</f>
        <v/>
      </c>
      <c r="AG770" s="619" t="n"/>
      <c r="AH770" s="619" t="n"/>
      <c r="AJ770" s="34">
        <f>IF($AI770&gt;0,IF(VLOOKUP($AI770,Resource!$B$2:$AE$460,6,FALSE)&gt;0,VLOOKUP($AI770,Resource!$B$2:$AE$460,6,FALSE),"--INPUT--"),"")</f>
        <v/>
      </c>
      <c r="AK770" s="34">
        <f>IF($AI770&gt;0,IF(VLOOKUP($AI770,Resource!$B$2:$AE$460,25,FALSE)&gt;0,VLOOKUP($AI770,Resource!$B$2:$AE$460,25,FALSE),"--INPUT--"),"")</f>
        <v/>
      </c>
      <c r="AL770" s="619" t="n"/>
      <c r="AM770" s="619" t="n"/>
      <c r="AN770" s="34">
        <f>AA770</f>
        <v/>
      </c>
      <c r="AO770" s="621">
        <f>IF(ISNA(IF(AC770="",0,AN770*VLOOKUP(AC770,Resource!$B$2:$AE$465,8,FALSE))),0,IF(AC770="",0,AN770*VLOOKUP(AC770,Resource!$B$2:$AE$465,8,FALSE)))</f>
        <v/>
      </c>
      <c r="AP770" s="620" t="n"/>
      <c r="AQ770" s="286" t="n"/>
      <c r="AR770" s="34">
        <f>AB770</f>
        <v/>
      </c>
      <c r="AS770" s="621">
        <f>IF(ISNA(IF(AI770="",0,AR770*VLOOKUP(AI770,Resource!$B$2:$AE$465,9,FALSE))),0,IF(AI770="",0,AR770*VLOOKUP(AI770,Resource!$B$2:$AE$465,9,FALSE)))</f>
        <v/>
      </c>
      <c r="AT770" s="620" t="n"/>
      <c r="AU770" s="286" t="n"/>
      <c r="AV770" s="620">
        <f>Z770</f>
        <v/>
      </c>
      <c r="AW770" s="72" t="n"/>
      <c r="BA770" s="620" t="n"/>
      <c r="BC770" s="620">
        <f>AO770+AS770</f>
        <v/>
      </c>
      <c r="BD770" s="620">
        <f>BH770-BC770</f>
        <v/>
      </c>
      <c r="BE770" s="479">
        <f>IF(AV770=0,"        --",BD770/BH770)</f>
        <v/>
      </c>
      <c r="BF770" s="620" t="n"/>
      <c r="BG770" s="620" t="n"/>
      <c r="BH770" s="620">
        <f>Z770+BA770+BF770</f>
        <v/>
      </c>
    </row>
    <row r="771" customFormat="1" s="34">
      <c r="A771" s="618" t="n"/>
      <c r="B771" s="619" t="n"/>
      <c r="J771" s="619" t="n"/>
      <c r="U771" s="620" t="n"/>
      <c r="X771" s="620" t="n"/>
      <c r="Y771" s="620" t="n"/>
      <c r="Z771" s="620" t="n"/>
      <c r="AA771" s="34">
        <f>T771*0.2+N771*0+O771*0.3+P771*0.5+Q771*0.6+R771*1+S771*1</f>
        <v/>
      </c>
      <c r="AB771" s="34">
        <f>T771*0.2+N771*0.2+O771*0.3+P771*0.5+Q771*0.6+R771*1+S771*1</f>
        <v/>
      </c>
      <c r="AD771" s="34">
        <f>IF($AC771&gt;0,IF(VLOOKUP($AC771,Resource!$B$2:$AE$460,6,FALSE)&gt;0,VLOOKUP($AC771,Resource!$B$2:$AE$460,6,FALSE),"--INPUT--"),"")</f>
        <v/>
      </c>
      <c r="AE771" s="34">
        <f>IF($AC771&gt;0,IF(VLOOKUP($AC771,Resource!$B$2:$AE$460,25,FALSE)&gt;0,VLOOKUP($AC771,Resource!$B$2:$AE$460,25,FALSE),"--INPUT--"),"")</f>
        <v/>
      </c>
      <c r="AG771" s="619" t="n"/>
      <c r="AH771" s="619" t="n"/>
      <c r="AJ771" s="34">
        <f>IF($AI771&gt;0,IF(VLOOKUP($AI771,Resource!$B$2:$AE$460,6,FALSE)&gt;0,VLOOKUP($AI771,Resource!$B$2:$AE$460,6,FALSE),"--INPUT--"),"")</f>
        <v/>
      </c>
      <c r="AK771" s="34">
        <f>IF($AI771&gt;0,IF(VLOOKUP($AI771,Resource!$B$2:$AE$460,25,FALSE)&gt;0,VLOOKUP($AI771,Resource!$B$2:$AE$460,25,FALSE),"--INPUT--"),"")</f>
        <v/>
      </c>
      <c r="AL771" s="619" t="n"/>
      <c r="AM771" s="619" t="n"/>
      <c r="AN771" s="34">
        <f>AA771</f>
        <v/>
      </c>
      <c r="AO771" s="621">
        <f>IF(ISNA(IF(AC771="",0,AN771*VLOOKUP(AC771,Resource!$B$2:$AE$465,8,FALSE))),0,IF(AC771="",0,AN771*VLOOKUP(AC771,Resource!$B$2:$AE$465,8,FALSE)))</f>
        <v/>
      </c>
      <c r="AP771" s="620" t="n"/>
      <c r="AQ771" s="286" t="n"/>
      <c r="AR771" s="34">
        <f>AB771</f>
        <v/>
      </c>
      <c r="AS771" s="621">
        <f>IF(ISNA(IF(AI771="",0,AR771*VLOOKUP(AI771,Resource!$B$2:$AE$465,9,FALSE))),0,IF(AI771="",0,AR771*VLOOKUP(AI771,Resource!$B$2:$AE$465,9,FALSE)))</f>
        <v/>
      </c>
      <c r="AT771" s="620" t="n"/>
      <c r="AU771" s="286" t="n"/>
      <c r="AV771" s="620">
        <f>Z771</f>
        <v/>
      </c>
      <c r="AW771" s="72" t="n"/>
      <c r="BA771" s="620" t="n"/>
      <c r="BC771" s="620">
        <f>AO771+AS771</f>
        <v/>
      </c>
      <c r="BD771" s="620">
        <f>BH771-BC771</f>
        <v/>
      </c>
      <c r="BE771" s="479">
        <f>IF(AV771=0,"        --",BD771/BH771)</f>
        <v/>
      </c>
      <c r="BF771" s="620" t="n"/>
      <c r="BG771" s="620" t="n"/>
      <c r="BH771" s="620">
        <f>Z771+BA771+BF771</f>
        <v/>
      </c>
    </row>
    <row r="772" customFormat="1" s="34">
      <c r="A772" s="618" t="n"/>
      <c r="B772" s="619" t="n"/>
      <c r="J772" s="619" t="n"/>
      <c r="U772" s="620" t="n"/>
      <c r="X772" s="620" t="n"/>
      <c r="Y772" s="620" t="n"/>
      <c r="Z772" s="620" t="n"/>
      <c r="AA772" s="34">
        <f>T772*0.2+N772*0+O772*0.3+P772*0.5+Q772*0.6+R772*1+S772*1</f>
        <v/>
      </c>
      <c r="AB772" s="34">
        <f>T772*0.2+N772*0.2+O772*0.3+P772*0.5+Q772*0.6+R772*1+S772*1</f>
        <v/>
      </c>
      <c r="AD772" s="34">
        <f>IF($AC772&gt;0,IF(VLOOKUP($AC772,Resource!$B$2:$AE$460,6,FALSE)&gt;0,VLOOKUP($AC772,Resource!$B$2:$AE$460,6,FALSE),"--INPUT--"),"")</f>
        <v/>
      </c>
      <c r="AE772" s="34">
        <f>IF($AC772&gt;0,IF(VLOOKUP($AC772,Resource!$B$2:$AE$460,25,FALSE)&gt;0,VLOOKUP($AC772,Resource!$B$2:$AE$460,25,FALSE),"--INPUT--"),"")</f>
        <v/>
      </c>
      <c r="AG772" s="619" t="n"/>
      <c r="AH772" s="619" t="n"/>
      <c r="AJ772" s="34">
        <f>IF($AI772&gt;0,IF(VLOOKUP($AI772,Resource!$B$2:$AE$460,6,FALSE)&gt;0,VLOOKUP($AI772,Resource!$B$2:$AE$460,6,FALSE),"--INPUT--"),"")</f>
        <v/>
      </c>
      <c r="AK772" s="34">
        <f>IF($AI772&gt;0,IF(VLOOKUP($AI772,Resource!$B$2:$AE$460,25,FALSE)&gt;0,VLOOKUP($AI772,Resource!$B$2:$AE$460,25,FALSE),"--INPUT--"),"")</f>
        <v/>
      </c>
      <c r="AL772" s="619" t="n"/>
      <c r="AM772" s="619" t="n"/>
      <c r="AN772" s="34">
        <f>AA772</f>
        <v/>
      </c>
      <c r="AO772" s="621">
        <f>IF(ISNA(IF(AC772="",0,AN772*VLOOKUP(AC772,Resource!$B$2:$AE$465,8,FALSE))),0,IF(AC772="",0,AN772*VLOOKUP(AC772,Resource!$B$2:$AE$465,8,FALSE)))</f>
        <v/>
      </c>
      <c r="AP772" s="620" t="n"/>
      <c r="AQ772" s="286" t="n"/>
      <c r="AR772" s="34">
        <f>AB772</f>
        <v/>
      </c>
      <c r="AS772" s="621">
        <f>IF(ISNA(IF(AI772="",0,AR772*VLOOKUP(AI772,Resource!$B$2:$AE$465,9,FALSE))),0,IF(AI772="",0,AR772*VLOOKUP(AI772,Resource!$B$2:$AE$465,9,FALSE)))</f>
        <v/>
      </c>
      <c r="AT772" s="620" t="n"/>
      <c r="AU772" s="286" t="n"/>
      <c r="AV772" s="620">
        <f>Z772</f>
        <v/>
      </c>
      <c r="AW772" s="72" t="n"/>
      <c r="BA772" s="620" t="n"/>
      <c r="BC772" s="620">
        <f>AO772+AS772</f>
        <v/>
      </c>
      <c r="BD772" s="620">
        <f>BH772-BC772</f>
        <v/>
      </c>
      <c r="BE772" s="479">
        <f>IF(AV772=0,"        --",BD772/BH772)</f>
        <v/>
      </c>
      <c r="BF772" s="620" t="n"/>
      <c r="BG772" s="620" t="n"/>
      <c r="BH772" s="620">
        <f>Z772+BA772+BF772</f>
        <v/>
      </c>
    </row>
    <row r="773" customFormat="1" s="34">
      <c r="A773" s="618" t="n"/>
      <c r="B773" s="619" t="n"/>
      <c r="J773" s="619" t="n"/>
      <c r="U773" s="620" t="n"/>
      <c r="X773" s="620" t="n"/>
      <c r="Y773" s="620" t="n"/>
      <c r="Z773" s="620" t="n"/>
      <c r="AA773" s="34">
        <f>T773*0.2+N773*0+O773*0.3+P773*0.5+Q773*0.6+R773*1+S773*1</f>
        <v/>
      </c>
      <c r="AB773" s="34">
        <f>T773*0.2+N773*0.2+O773*0.3+P773*0.5+Q773*0.6+R773*1+S773*1</f>
        <v/>
      </c>
      <c r="AD773" s="34">
        <f>IF($AC773&gt;0,IF(VLOOKUP($AC773,Resource!$B$2:$AE$460,6,FALSE)&gt;0,VLOOKUP($AC773,Resource!$B$2:$AE$460,6,FALSE),"--INPUT--"),"")</f>
        <v/>
      </c>
      <c r="AE773" s="34">
        <f>IF($AC773&gt;0,IF(VLOOKUP($AC773,Resource!$B$2:$AE$460,25,FALSE)&gt;0,VLOOKUP($AC773,Resource!$B$2:$AE$460,25,FALSE),"--INPUT--"),"")</f>
        <v/>
      </c>
      <c r="AG773" s="619" t="n"/>
      <c r="AH773" s="619" t="n"/>
      <c r="AJ773" s="34">
        <f>IF($AI773&gt;0,IF(VLOOKUP($AI773,Resource!$B$2:$AE$460,6,FALSE)&gt;0,VLOOKUP($AI773,Resource!$B$2:$AE$460,6,FALSE),"--INPUT--"),"")</f>
        <v/>
      </c>
      <c r="AK773" s="34">
        <f>IF($AI773&gt;0,IF(VLOOKUP($AI773,Resource!$B$2:$AE$460,25,FALSE)&gt;0,VLOOKUP($AI773,Resource!$B$2:$AE$460,25,FALSE),"--INPUT--"),"")</f>
        <v/>
      </c>
      <c r="AL773" s="619" t="n"/>
      <c r="AM773" s="619" t="n"/>
      <c r="AN773" s="34">
        <f>AA773</f>
        <v/>
      </c>
      <c r="AO773" s="621">
        <f>IF(ISNA(IF(AC773="",0,AN773*VLOOKUP(AC773,Resource!$B$2:$AE$465,8,FALSE))),0,IF(AC773="",0,AN773*VLOOKUP(AC773,Resource!$B$2:$AE$465,8,FALSE)))</f>
        <v/>
      </c>
      <c r="AP773" s="620" t="n"/>
      <c r="AQ773" s="286" t="n"/>
      <c r="AR773" s="34">
        <f>AB773</f>
        <v/>
      </c>
      <c r="AS773" s="621">
        <f>IF(ISNA(IF(AI773="",0,AR773*VLOOKUP(AI773,Resource!$B$2:$AE$465,9,FALSE))),0,IF(AI773="",0,AR773*VLOOKUP(AI773,Resource!$B$2:$AE$465,9,FALSE)))</f>
        <v/>
      </c>
      <c r="AT773" s="620" t="n"/>
      <c r="AU773" s="286" t="n"/>
      <c r="AV773" s="620">
        <f>Z773</f>
        <v/>
      </c>
      <c r="AW773" s="72" t="n"/>
      <c r="BA773" s="620" t="n"/>
      <c r="BC773" s="620">
        <f>AO773+AS773</f>
        <v/>
      </c>
      <c r="BD773" s="620">
        <f>BH773-BC773</f>
        <v/>
      </c>
      <c r="BE773" s="479">
        <f>IF(AV773=0,"        --",BD773/BH773)</f>
        <v/>
      </c>
      <c r="BF773" s="620" t="n"/>
      <c r="BG773" s="620" t="n"/>
      <c r="BH773" s="620">
        <f>Z773+BA773+BF773</f>
        <v/>
      </c>
    </row>
    <row r="774" customFormat="1" s="34">
      <c r="A774" s="618" t="n"/>
      <c r="B774" s="619" t="n"/>
      <c r="J774" s="619" t="n"/>
      <c r="U774" s="620" t="n"/>
      <c r="X774" s="620" t="n"/>
      <c r="Y774" s="620" t="n"/>
      <c r="Z774" s="620" t="n"/>
      <c r="AA774" s="34">
        <f>T774*0.2+N774*0+O774*0.3+P774*0.5+Q774*0.6+R774*1+S774*1</f>
        <v/>
      </c>
      <c r="AB774" s="34">
        <f>T774*0.2+N774*0.2+O774*0.3+P774*0.5+Q774*0.6+R774*1+S774*1</f>
        <v/>
      </c>
      <c r="AD774" s="34">
        <f>IF($AC774&gt;0,IF(VLOOKUP($AC774,Resource!$B$2:$AE$460,6,FALSE)&gt;0,VLOOKUP($AC774,Resource!$B$2:$AE$460,6,FALSE),"--INPUT--"),"")</f>
        <v/>
      </c>
      <c r="AE774" s="34">
        <f>IF($AC774&gt;0,IF(VLOOKUP($AC774,Resource!$B$2:$AE$460,25,FALSE)&gt;0,VLOOKUP($AC774,Resource!$B$2:$AE$460,25,FALSE),"--INPUT--"),"")</f>
        <v/>
      </c>
      <c r="AG774" s="619" t="n"/>
      <c r="AH774" s="619" t="n"/>
      <c r="AJ774" s="34">
        <f>IF($AI774&gt;0,IF(VLOOKUP($AI774,Resource!$B$2:$AE$460,6,FALSE)&gt;0,VLOOKUP($AI774,Resource!$B$2:$AE$460,6,FALSE),"--INPUT--"),"")</f>
        <v/>
      </c>
      <c r="AK774" s="34">
        <f>IF($AI774&gt;0,IF(VLOOKUP($AI774,Resource!$B$2:$AE$460,25,FALSE)&gt;0,VLOOKUP($AI774,Resource!$B$2:$AE$460,25,FALSE),"--INPUT--"),"")</f>
        <v/>
      </c>
      <c r="AL774" s="619" t="n"/>
      <c r="AM774" s="619" t="n"/>
      <c r="AN774" s="34">
        <f>AA774</f>
        <v/>
      </c>
      <c r="AO774" s="621">
        <f>IF(ISNA(IF(AC774="",0,AN774*VLOOKUP(AC774,Resource!$B$2:$AE$465,8,FALSE))),0,IF(AC774="",0,AN774*VLOOKUP(AC774,Resource!$B$2:$AE$465,8,FALSE)))</f>
        <v/>
      </c>
      <c r="AP774" s="620" t="n"/>
      <c r="AQ774" s="286" t="n"/>
      <c r="AR774" s="34">
        <f>AB774</f>
        <v/>
      </c>
      <c r="AS774" s="621">
        <f>IF(ISNA(IF(AI774="",0,AR774*VLOOKUP(AI774,Resource!$B$2:$AE$465,9,FALSE))),0,IF(AI774="",0,AR774*VLOOKUP(AI774,Resource!$B$2:$AE$465,9,FALSE)))</f>
        <v/>
      </c>
      <c r="AT774" s="620" t="n"/>
      <c r="AU774" s="286" t="n"/>
      <c r="AV774" s="620">
        <f>Z774</f>
        <v/>
      </c>
      <c r="AW774" s="72" t="n"/>
      <c r="BA774" s="620" t="n"/>
      <c r="BC774" s="620">
        <f>AO774+AS774</f>
        <v/>
      </c>
      <c r="BD774" s="620">
        <f>BH774-BC774</f>
        <v/>
      </c>
      <c r="BE774" s="479">
        <f>IF(AV774=0,"        --",BD774/BH774)</f>
        <v/>
      </c>
      <c r="BF774" s="620" t="n"/>
      <c r="BG774" s="620" t="n"/>
      <c r="BH774" s="620">
        <f>Z774+BA774+BF774</f>
        <v/>
      </c>
    </row>
    <row r="775" customFormat="1" s="34">
      <c r="A775" s="618" t="n"/>
      <c r="B775" s="619" t="n"/>
      <c r="J775" s="619" t="n"/>
      <c r="U775" s="620" t="n"/>
      <c r="X775" s="620" t="n"/>
      <c r="Y775" s="620" t="n"/>
      <c r="Z775" s="620" t="n"/>
      <c r="AA775" s="34">
        <f>T775*0.2+N775*0+O775*0.3+P775*0.5+Q775*0.6+R775*1+S775*1</f>
        <v/>
      </c>
      <c r="AB775" s="34">
        <f>T775*0.2+N775*0.2+O775*0.3+P775*0.5+Q775*0.6+R775*1+S775*1</f>
        <v/>
      </c>
      <c r="AD775" s="34">
        <f>IF($AC775&gt;0,IF(VLOOKUP($AC775,Resource!$B$2:$AE$460,6,FALSE)&gt;0,VLOOKUP($AC775,Resource!$B$2:$AE$460,6,FALSE),"--INPUT--"),"")</f>
        <v/>
      </c>
      <c r="AE775" s="34">
        <f>IF($AC775&gt;0,IF(VLOOKUP($AC775,Resource!$B$2:$AE$460,25,FALSE)&gt;0,VLOOKUP($AC775,Resource!$B$2:$AE$460,25,FALSE),"--INPUT--"),"")</f>
        <v/>
      </c>
      <c r="AG775" s="619" t="n"/>
      <c r="AH775" s="619" t="n"/>
      <c r="AJ775" s="34">
        <f>IF($AI775&gt;0,IF(VLOOKUP($AI775,Resource!$B$2:$AE$460,6,FALSE)&gt;0,VLOOKUP($AI775,Resource!$B$2:$AE$460,6,FALSE),"--INPUT--"),"")</f>
        <v/>
      </c>
      <c r="AK775" s="34">
        <f>IF($AI775&gt;0,IF(VLOOKUP($AI775,Resource!$B$2:$AE$460,25,FALSE)&gt;0,VLOOKUP($AI775,Resource!$B$2:$AE$460,25,FALSE),"--INPUT--"),"")</f>
        <v/>
      </c>
      <c r="AL775" s="619" t="n"/>
      <c r="AM775" s="619" t="n"/>
      <c r="AN775" s="34">
        <f>AA775</f>
        <v/>
      </c>
      <c r="AO775" s="621">
        <f>IF(ISNA(IF(AC775="",0,AN775*VLOOKUP(AC775,Resource!$B$2:$AE$465,8,FALSE))),0,IF(AC775="",0,AN775*VLOOKUP(AC775,Resource!$B$2:$AE$465,8,FALSE)))</f>
        <v/>
      </c>
      <c r="AP775" s="620" t="n"/>
      <c r="AQ775" s="286" t="n"/>
      <c r="AR775" s="34">
        <f>AB775</f>
        <v/>
      </c>
      <c r="AS775" s="621">
        <f>IF(ISNA(IF(AI775="",0,AR775*VLOOKUP(AI775,Resource!$B$2:$AE$465,9,FALSE))),0,IF(AI775="",0,AR775*VLOOKUP(AI775,Resource!$B$2:$AE$465,9,FALSE)))</f>
        <v/>
      </c>
      <c r="AT775" s="620" t="n"/>
      <c r="AU775" s="286" t="n"/>
      <c r="AV775" s="620">
        <f>Z775</f>
        <v/>
      </c>
      <c r="AW775" s="72" t="n"/>
      <c r="BA775" s="620" t="n"/>
      <c r="BC775" s="620">
        <f>AO775+AS775</f>
        <v/>
      </c>
      <c r="BD775" s="620">
        <f>BH775-BC775</f>
        <v/>
      </c>
      <c r="BE775" s="479">
        <f>IF(AV775=0,"        --",BD775/BH775)</f>
        <v/>
      </c>
      <c r="BF775" s="620" t="n"/>
      <c r="BG775" s="620" t="n"/>
      <c r="BH775" s="620">
        <f>Z775+BA775+BF775</f>
        <v/>
      </c>
    </row>
    <row r="776" customFormat="1" s="34">
      <c r="A776" s="618" t="n"/>
      <c r="B776" s="619" t="n"/>
      <c r="J776" s="619" t="n"/>
      <c r="U776" s="620" t="n"/>
      <c r="X776" s="620" t="n"/>
      <c r="Y776" s="620" t="n"/>
      <c r="Z776" s="620" t="n"/>
      <c r="AA776" s="34">
        <f>T776*0.2+N776*0+O776*0.3+P776*0.5+Q776*0.6+R776*1+S776*1</f>
        <v/>
      </c>
      <c r="AB776" s="34">
        <f>T776*0.2+N776*0.2+O776*0.3+P776*0.5+Q776*0.6+R776*1+S776*1</f>
        <v/>
      </c>
      <c r="AD776" s="34">
        <f>IF($AC776&gt;0,IF(VLOOKUP($AC776,Resource!$B$2:$AE$460,6,FALSE)&gt;0,VLOOKUP($AC776,Resource!$B$2:$AE$460,6,FALSE),"--INPUT--"),"")</f>
        <v/>
      </c>
      <c r="AE776" s="34">
        <f>IF($AC776&gt;0,IF(VLOOKUP($AC776,Resource!$B$2:$AE$460,25,FALSE)&gt;0,VLOOKUP($AC776,Resource!$B$2:$AE$460,25,FALSE),"--INPUT--"),"")</f>
        <v/>
      </c>
      <c r="AG776" s="619" t="n"/>
      <c r="AH776" s="619" t="n"/>
      <c r="AJ776" s="34">
        <f>IF($AI776&gt;0,IF(VLOOKUP($AI776,Resource!$B$2:$AE$460,6,FALSE)&gt;0,VLOOKUP($AI776,Resource!$B$2:$AE$460,6,FALSE),"--INPUT--"),"")</f>
        <v/>
      </c>
      <c r="AK776" s="34">
        <f>IF($AI776&gt;0,IF(VLOOKUP($AI776,Resource!$B$2:$AE$460,25,FALSE)&gt;0,VLOOKUP($AI776,Resource!$B$2:$AE$460,25,FALSE),"--INPUT--"),"")</f>
        <v/>
      </c>
      <c r="AL776" s="619" t="n"/>
      <c r="AM776" s="619" t="n"/>
      <c r="AN776" s="34">
        <f>AA776</f>
        <v/>
      </c>
      <c r="AO776" s="621">
        <f>IF(ISNA(IF(AC776="",0,AN776*VLOOKUP(AC776,Resource!$B$2:$AE$465,8,FALSE))),0,IF(AC776="",0,AN776*VLOOKUP(AC776,Resource!$B$2:$AE$465,8,FALSE)))</f>
        <v/>
      </c>
      <c r="AP776" s="620" t="n"/>
      <c r="AQ776" s="286" t="n"/>
      <c r="AR776" s="34">
        <f>AB776</f>
        <v/>
      </c>
      <c r="AS776" s="621">
        <f>IF(ISNA(IF(AI776="",0,AR776*VLOOKUP(AI776,Resource!$B$2:$AE$465,9,FALSE))),0,IF(AI776="",0,AR776*VLOOKUP(AI776,Resource!$B$2:$AE$465,9,FALSE)))</f>
        <v/>
      </c>
      <c r="AT776" s="620" t="n"/>
      <c r="AU776" s="286" t="n"/>
      <c r="AV776" s="620">
        <f>Z776</f>
        <v/>
      </c>
      <c r="AW776" s="72" t="n"/>
      <c r="BA776" s="620" t="n"/>
      <c r="BC776" s="620">
        <f>AO776+AS776</f>
        <v/>
      </c>
      <c r="BD776" s="620">
        <f>BH776-BC776</f>
        <v/>
      </c>
      <c r="BE776" s="479">
        <f>IF(AV776=0,"        --",BD776/BH776)</f>
        <v/>
      </c>
      <c r="BF776" s="620" t="n"/>
      <c r="BG776" s="620" t="n"/>
      <c r="BH776" s="620">
        <f>Z776+BA776+BF776</f>
        <v/>
      </c>
    </row>
    <row r="777" customFormat="1" s="34">
      <c r="A777" s="618" t="n"/>
      <c r="B777" s="619" t="n"/>
      <c r="J777" s="619" t="n"/>
      <c r="U777" s="620" t="n"/>
      <c r="X777" s="620" t="n"/>
      <c r="Y777" s="620" t="n"/>
      <c r="Z777" s="620" t="n"/>
      <c r="AA777" s="34">
        <f>T777*0.2+N777*0+O777*0.3+P777*0.5+Q777*0.6+R777*1+S777*1</f>
        <v/>
      </c>
      <c r="AB777" s="34">
        <f>T777*0.2+N777*0.2+O777*0.3+P777*0.5+Q777*0.6+R777*1+S777*1</f>
        <v/>
      </c>
      <c r="AD777" s="34">
        <f>IF($AC777&gt;0,IF(VLOOKUP($AC777,Resource!$B$2:$AE$460,6,FALSE)&gt;0,VLOOKUP($AC777,Resource!$B$2:$AE$460,6,FALSE),"--INPUT--"),"")</f>
        <v/>
      </c>
      <c r="AE777" s="34">
        <f>IF($AC777&gt;0,IF(VLOOKUP($AC777,Resource!$B$2:$AE$460,25,FALSE)&gt;0,VLOOKUP($AC777,Resource!$B$2:$AE$460,25,FALSE),"--INPUT--"),"")</f>
        <v/>
      </c>
      <c r="AG777" s="619" t="n"/>
      <c r="AH777" s="619" t="n"/>
      <c r="AJ777" s="34">
        <f>IF($AI777&gt;0,IF(VLOOKUP($AI777,Resource!$B$2:$AE$460,6,FALSE)&gt;0,VLOOKUP($AI777,Resource!$B$2:$AE$460,6,FALSE),"--INPUT--"),"")</f>
        <v/>
      </c>
      <c r="AK777" s="34">
        <f>IF($AI777&gt;0,IF(VLOOKUP($AI777,Resource!$B$2:$AE$460,25,FALSE)&gt;0,VLOOKUP($AI777,Resource!$B$2:$AE$460,25,FALSE),"--INPUT--"),"")</f>
        <v/>
      </c>
      <c r="AL777" s="619" t="n"/>
      <c r="AM777" s="619" t="n"/>
      <c r="AN777" s="34">
        <f>AA777</f>
        <v/>
      </c>
      <c r="AO777" s="621">
        <f>IF(ISNA(IF(AC777="",0,AN777*VLOOKUP(AC777,Resource!$B$2:$AE$465,8,FALSE))),0,IF(AC777="",0,AN777*VLOOKUP(AC777,Resource!$B$2:$AE$465,8,FALSE)))</f>
        <v/>
      </c>
      <c r="AP777" s="620" t="n"/>
      <c r="AQ777" s="286" t="n"/>
      <c r="AR777" s="34">
        <f>AB777</f>
        <v/>
      </c>
      <c r="AS777" s="621">
        <f>IF(ISNA(IF(AI777="",0,AR777*VLOOKUP(AI777,Resource!$B$2:$AE$465,9,FALSE))),0,IF(AI777="",0,AR777*VLOOKUP(AI777,Resource!$B$2:$AE$465,9,FALSE)))</f>
        <v/>
      </c>
      <c r="AT777" s="620" t="n"/>
      <c r="AU777" s="286" t="n"/>
      <c r="AV777" s="620">
        <f>Z777</f>
        <v/>
      </c>
      <c r="AW777" s="72" t="n"/>
      <c r="BA777" s="620" t="n"/>
      <c r="BC777" s="620">
        <f>AO777+AS777</f>
        <v/>
      </c>
      <c r="BD777" s="620">
        <f>BH777-BC777</f>
        <v/>
      </c>
      <c r="BE777" s="479">
        <f>IF(AV777=0,"        --",BD777/BH777)</f>
        <v/>
      </c>
      <c r="BF777" s="620" t="n"/>
      <c r="BG777" s="620" t="n"/>
      <c r="BH777" s="620">
        <f>Z777+BA777+BF777</f>
        <v/>
      </c>
    </row>
    <row r="778" customFormat="1" s="34">
      <c r="A778" s="618" t="n"/>
      <c r="B778" s="619" t="n"/>
      <c r="J778" s="619" t="n"/>
      <c r="U778" s="620" t="n"/>
      <c r="X778" s="620" t="n"/>
      <c r="Y778" s="620" t="n"/>
      <c r="Z778" s="620" t="n"/>
      <c r="AA778" s="34">
        <f>T778*0.2+N778*0+O778*0.3+P778*0.5+Q778*0.6+R778*1+S778*1</f>
        <v/>
      </c>
      <c r="AB778" s="34">
        <f>T778*0.2+N778*0.2+O778*0.3+P778*0.5+Q778*0.6+R778*1+S778*1</f>
        <v/>
      </c>
      <c r="AD778" s="34">
        <f>IF($AC778&gt;0,IF(VLOOKUP($AC778,Resource!$B$2:$AE$460,6,FALSE)&gt;0,VLOOKUP($AC778,Resource!$B$2:$AE$460,6,FALSE),"--INPUT--"),"")</f>
        <v/>
      </c>
      <c r="AE778" s="34">
        <f>IF($AC778&gt;0,IF(VLOOKUP($AC778,Resource!$B$2:$AE$460,25,FALSE)&gt;0,VLOOKUP($AC778,Resource!$B$2:$AE$460,25,FALSE),"--INPUT--"),"")</f>
        <v/>
      </c>
      <c r="AG778" s="619" t="n"/>
      <c r="AH778" s="619" t="n"/>
      <c r="AJ778" s="34">
        <f>IF($AI778&gt;0,IF(VLOOKUP($AI778,Resource!$B$2:$AE$460,6,FALSE)&gt;0,VLOOKUP($AI778,Resource!$B$2:$AE$460,6,FALSE),"--INPUT--"),"")</f>
        <v/>
      </c>
      <c r="AK778" s="34">
        <f>IF($AI778&gt;0,IF(VLOOKUP($AI778,Resource!$B$2:$AE$460,25,FALSE)&gt;0,VLOOKUP($AI778,Resource!$B$2:$AE$460,25,FALSE),"--INPUT--"),"")</f>
        <v/>
      </c>
      <c r="AL778" s="619" t="n"/>
      <c r="AM778" s="619" t="n"/>
      <c r="AN778" s="34">
        <f>AA778</f>
        <v/>
      </c>
      <c r="AO778" s="621">
        <f>IF(ISNA(IF(AC778="",0,AN778*VLOOKUP(AC778,Resource!$B$2:$AE$465,8,FALSE))),0,IF(AC778="",0,AN778*VLOOKUP(AC778,Resource!$B$2:$AE$465,8,FALSE)))</f>
        <v/>
      </c>
      <c r="AP778" s="620" t="n"/>
      <c r="AQ778" s="286" t="n"/>
      <c r="AR778" s="34">
        <f>AB778</f>
        <v/>
      </c>
      <c r="AS778" s="621">
        <f>IF(ISNA(IF(AI778="",0,AR778*VLOOKUP(AI778,Resource!$B$2:$AE$465,9,FALSE))),0,IF(AI778="",0,AR778*VLOOKUP(AI778,Resource!$B$2:$AE$465,9,FALSE)))</f>
        <v/>
      </c>
      <c r="AT778" s="620" t="n"/>
      <c r="AU778" s="286" t="n"/>
      <c r="AV778" s="620">
        <f>Z778</f>
        <v/>
      </c>
      <c r="AW778" s="72" t="n"/>
      <c r="BA778" s="620" t="n"/>
      <c r="BC778" s="620">
        <f>AO778+AS778</f>
        <v/>
      </c>
      <c r="BD778" s="620">
        <f>BH778-BC778</f>
        <v/>
      </c>
      <c r="BE778" s="479">
        <f>IF(AV778=0,"        --",BD778/BH778)</f>
        <v/>
      </c>
      <c r="BF778" s="620" t="n"/>
      <c r="BG778" s="620" t="n"/>
      <c r="BH778" s="620">
        <f>Z778+BA778+BF778</f>
        <v/>
      </c>
    </row>
    <row r="779" customFormat="1" s="34">
      <c r="A779" s="618" t="n"/>
      <c r="B779" s="619" t="n"/>
      <c r="J779" s="619" t="n"/>
      <c r="U779" s="620" t="n"/>
      <c r="X779" s="620" t="n"/>
      <c r="Y779" s="620" t="n"/>
      <c r="Z779" s="620" t="n"/>
      <c r="AA779" s="34">
        <f>T779*0.2+N779*0+O779*0.3+P779*0.5+Q779*0.6+R779*1+S779*1</f>
        <v/>
      </c>
      <c r="AB779" s="34">
        <f>T779*0.2+N779*0.2+O779*0.3+P779*0.5+Q779*0.6+R779*1+S779*1</f>
        <v/>
      </c>
      <c r="AD779" s="34">
        <f>IF($AC779&gt;0,IF(VLOOKUP($AC779,Resource!$B$2:$AE$460,6,FALSE)&gt;0,VLOOKUP($AC779,Resource!$B$2:$AE$460,6,FALSE),"--INPUT--"),"")</f>
        <v/>
      </c>
      <c r="AE779" s="34">
        <f>IF($AC779&gt;0,IF(VLOOKUP($AC779,Resource!$B$2:$AE$460,25,FALSE)&gt;0,VLOOKUP($AC779,Resource!$B$2:$AE$460,25,FALSE),"--INPUT--"),"")</f>
        <v/>
      </c>
      <c r="AG779" s="619" t="n"/>
      <c r="AH779" s="619" t="n"/>
      <c r="AJ779" s="34">
        <f>IF($AI779&gt;0,IF(VLOOKUP($AI779,Resource!$B$2:$AE$460,6,FALSE)&gt;0,VLOOKUP($AI779,Resource!$B$2:$AE$460,6,FALSE),"--INPUT--"),"")</f>
        <v/>
      </c>
      <c r="AK779" s="34">
        <f>IF($AI779&gt;0,IF(VLOOKUP($AI779,Resource!$B$2:$AE$460,25,FALSE)&gt;0,VLOOKUP($AI779,Resource!$B$2:$AE$460,25,FALSE),"--INPUT--"),"")</f>
        <v/>
      </c>
      <c r="AL779" s="619" t="n"/>
      <c r="AM779" s="619" t="n"/>
      <c r="AN779" s="34">
        <f>AA779</f>
        <v/>
      </c>
      <c r="AO779" s="621">
        <f>IF(ISNA(IF(AC779="",0,AN779*VLOOKUP(AC779,Resource!$B$2:$AE$465,8,FALSE))),0,IF(AC779="",0,AN779*VLOOKUP(AC779,Resource!$B$2:$AE$465,8,FALSE)))</f>
        <v/>
      </c>
      <c r="AP779" s="620" t="n"/>
      <c r="AQ779" s="286" t="n"/>
      <c r="AR779" s="34">
        <f>AB779</f>
        <v/>
      </c>
      <c r="AS779" s="621">
        <f>IF(ISNA(IF(AI779="",0,AR779*VLOOKUP(AI779,Resource!$B$2:$AE$465,9,FALSE))),0,IF(AI779="",0,AR779*VLOOKUP(AI779,Resource!$B$2:$AE$465,9,FALSE)))</f>
        <v/>
      </c>
      <c r="AT779" s="620" t="n"/>
      <c r="AU779" s="286" t="n"/>
      <c r="AV779" s="620">
        <f>Z779</f>
        <v/>
      </c>
      <c r="AW779" s="72" t="n"/>
      <c r="BA779" s="620" t="n"/>
      <c r="BC779" s="620">
        <f>AO779+AS779</f>
        <v/>
      </c>
      <c r="BD779" s="620">
        <f>BH779-BC779</f>
        <v/>
      </c>
      <c r="BE779" s="479">
        <f>IF(AV779=0,"        --",BD779/BH779)</f>
        <v/>
      </c>
      <c r="BF779" s="620" t="n"/>
      <c r="BG779" s="620" t="n"/>
      <c r="BH779" s="620">
        <f>Z779+BA779+BF779</f>
        <v/>
      </c>
    </row>
    <row r="780" customFormat="1" s="34">
      <c r="A780" s="618" t="n"/>
      <c r="B780" s="619" t="n"/>
      <c r="J780" s="619" t="n"/>
      <c r="U780" s="620" t="n"/>
      <c r="X780" s="620" t="n"/>
      <c r="Y780" s="620" t="n"/>
      <c r="Z780" s="620" t="n"/>
      <c r="AA780" s="34">
        <f>T780*0.2+N780*0+O780*0.3+P780*0.5+Q780*0.6+R780*1+S780*1</f>
        <v/>
      </c>
      <c r="AB780" s="34">
        <f>T780*0.2+N780*0.2+O780*0.3+P780*0.5+Q780*0.6+R780*1+S780*1</f>
        <v/>
      </c>
      <c r="AD780" s="34">
        <f>IF($AC780&gt;0,IF(VLOOKUP($AC780,Resource!$B$2:$AE$460,6,FALSE)&gt;0,VLOOKUP($AC780,Resource!$B$2:$AE$460,6,FALSE),"--INPUT--"),"")</f>
        <v/>
      </c>
      <c r="AE780" s="34">
        <f>IF($AC780&gt;0,IF(VLOOKUP($AC780,Resource!$B$2:$AE$460,25,FALSE)&gt;0,VLOOKUP($AC780,Resource!$B$2:$AE$460,25,FALSE),"--INPUT--"),"")</f>
        <v/>
      </c>
      <c r="AG780" s="619" t="n"/>
      <c r="AH780" s="619" t="n"/>
      <c r="AJ780" s="34">
        <f>IF($AI780&gt;0,IF(VLOOKUP($AI780,Resource!$B$2:$AE$460,6,FALSE)&gt;0,VLOOKUP($AI780,Resource!$B$2:$AE$460,6,FALSE),"--INPUT--"),"")</f>
        <v/>
      </c>
      <c r="AK780" s="34">
        <f>IF($AI780&gt;0,IF(VLOOKUP($AI780,Resource!$B$2:$AE$460,25,FALSE)&gt;0,VLOOKUP($AI780,Resource!$B$2:$AE$460,25,FALSE),"--INPUT--"),"")</f>
        <v/>
      </c>
      <c r="AL780" s="619" t="n"/>
      <c r="AM780" s="619" t="n"/>
      <c r="AN780" s="34">
        <f>AA780</f>
        <v/>
      </c>
      <c r="AO780" s="621">
        <f>IF(ISNA(IF(AC780="",0,AN780*VLOOKUP(AC780,Resource!$B$2:$AE$465,8,FALSE))),0,IF(AC780="",0,AN780*VLOOKUP(AC780,Resource!$B$2:$AE$465,8,FALSE)))</f>
        <v/>
      </c>
      <c r="AP780" s="620" t="n"/>
      <c r="AQ780" s="286" t="n"/>
      <c r="AR780" s="34">
        <f>AB780</f>
        <v/>
      </c>
      <c r="AS780" s="621">
        <f>IF(ISNA(IF(AI780="",0,AR780*VLOOKUP(AI780,Resource!$B$2:$AE$465,9,FALSE))),0,IF(AI780="",0,AR780*VLOOKUP(AI780,Resource!$B$2:$AE$465,9,FALSE)))</f>
        <v/>
      </c>
      <c r="AT780" s="620" t="n"/>
      <c r="AU780" s="286" t="n"/>
      <c r="AV780" s="620">
        <f>Z780</f>
        <v/>
      </c>
      <c r="AW780" s="72" t="n"/>
      <c r="BA780" s="620" t="n"/>
      <c r="BC780" s="620">
        <f>AO780+AS780</f>
        <v/>
      </c>
      <c r="BD780" s="620">
        <f>BH780-BC780</f>
        <v/>
      </c>
      <c r="BE780" s="479">
        <f>IF(AV780=0,"        --",BD780/BH780)</f>
        <v/>
      </c>
      <c r="BF780" s="620" t="n"/>
      <c r="BG780" s="620" t="n"/>
      <c r="BH780" s="620">
        <f>Z780+BA780+BF780</f>
        <v/>
      </c>
    </row>
    <row r="781" customFormat="1" s="34">
      <c r="A781" s="618" t="n"/>
      <c r="B781" s="619" t="n"/>
      <c r="J781" s="619" t="n"/>
      <c r="U781" s="620" t="n"/>
      <c r="X781" s="620" t="n"/>
      <c r="Y781" s="620" t="n"/>
      <c r="Z781" s="620" t="n"/>
      <c r="AA781" s="34">
        <f>T781*0.2+N781*0+O781*0.3+P781*0.5+Q781*0.6+R781*1+S781*1</f>
        <v/>
      </c>
      <c r="AB781" s="34">
        <f>T781*0.2+N781*0.2+O781*0.3+P781*0.5+Q781*0.6+R781*1+S781*1</f>
        <v/>
      </c>
      <c r="AD781" s="34">
        <f>IF($AC781&gt;0,IF(VLOOKUP($AC781,Resource!$B$2:$AE$460,6,FALSE)&gt;0,VLOOKUP($AC781,Resource!$B$2:$AE$460,6,FALSE),"--INPUT--"),"")</f>
        <v/>
      </c>
      <c r="AE781" s="34">
        <f>IF($AC781&gt;0,IF(VLOOKUP($AC781,Resource!$B$2:$AE$460,25,FALSE)&gt;0,VLOOKUP($AC781,Resource!$B$2:$AE$460,25,FALSE),"--INPUT--"),"")</f>
        <v/>
      </c>
      <c r="AG781" s="619" t="n"/>
      <c r="AH781" s="619" t="n"/>
      <c r="AJ781" s="34">
        <f>IF($AI781&gt;0,IF(VLOOKUP($AI781,Resource!$B$2:$AE$460,6,FALSE)&gt;0,VLOOKUP($AI781,Resource!$B$2:$AE$460,6,FALSE),"--INPUT--"),"")</f>
        <v/>
      </c>
      <c r="AK781" s="34">
        <f>IF($AI781&gt;0,IF(VLOOKUP($AI781,Resource!$B$2:$AE$460,25,FALSE)&gt;0,VLOOKUP($AI781,Resource!$B$2:$AE$460,25,FALSE),"--INPUT--"),"")</f>
        <v/>
      </c>
      <c r="AL781" s="619" t="n"/>
      <c r="AM781" s="619" t="n"/>
      <c r="AN781" s="34">
        <f>AA781</f>
        <v/>
      </c>
      <c r="AO781" s="621">
        <f>IF(ISNA(IF(AC781="",0,AN781*VLOOKUP(AC781,Resource!$B$2:$AE$465,8,FALSE))),0,IF(AC781="",0,AN781*VLOOKUP(AC781,Resource!$B$2:$AE$465,8,FALSE)))</f>
        <v/>
      </c>
      <c r="AP781" s="620" t="n"/>
      <c r="AQ781" s="286" t="n"/>
      <c r="AR781" s="34">
        <f>AB781</f>
        <v/>
      </c>
      <c r="AS781" s="621">
        <f>IF(ISNA(IF(AI781="",0,AR781*VLOOKUP(AI781,Resource!$B$2:$AE$465,9,FALSE))),0,IF(AI781="",0,AR781*VLOOKUP(AI781,Resource!$B$2:$AE$465,9,FALSE)))</f>
        <v/>
      </c>
      <c r="AT781" s="620" t="n"/>
      <c r="AU781" s="286" t="n"/>
      <c r="AV781" s="620">
        <f>Z781</f>
        <v/>
      </c>
      <c r="AW781" s="72" t="n"/>
      <c r="BA781" s="620" t="n"/>
      <c r="BC781" s="620">
        <f>AO781+AS781</f>
        <v/>
      </c>
      <c r="BD781" s="620">
        <f>BH781-BC781</f>
        <v/>
      </c>
      <c r="BE781" s="479">
        <f>IF(AV781=0,"        --",BD781/BH781)</f>
        <v/>
      </c>
      <c r="BF781" s="620" t="n"/>
      <c r="BG781" s="620" t="n"/>
      <c r="BH781" s="620">
        <f>Z781+BA781+BF781</f>
        <v/>
      </c>
    </row>
    <row r="782" customFormat="1" s="34">
      <c r="A782" s="618" t="n"/>
      <c r="B782" s="619" t="n"/>
      <c r="J782" s="619" t="n"/>
      <c r="U782" s="620" t="n"/>
      <c r="X782" s="620" t="n"/>
      <c r="Y782" s="620" t="n"/>
      <c r="Z782" s="620" t="n"/>
      <c r="AA782" s="34">
        <f>T782*0.2+N782*0+O782*0.3+P782*0.5+Q782*0.6+R782*1+S782*1</f>
        <v/>
      </c>
      <c r="AB782" s="34">
        <f>T782*0.2+N782*0.2+O782*0.3+P782*0.5+Q782*0.6+R782*1+S782*1</f>
        <v/>
      </c>
      <c r="AD782" s="34">
        <f>IF($AC782&gt;0,IF(VLOOKUP($AC782,Resource!$B$2:$AE$460,6,FALSE)&gt;0,VLOOKUP($AC782,Resource!$B$2:$AE$460,6,FALSE),"--INPUT--"),"")</f>
        <v/>
      </c>
      <c r="AE782" s="34">
        <f>IF($AC782&gt;0,IF(VLOOKUP($AC782,Resource!$B$2:$AE$460,25,FALSE)&gt;0,VLOOKUP($AC782,Resource!$B$2:$AE$460,25,FALSE),"--INPUT--"),"")</f>
        <v/>
      </c>
      <c r="AG782" s="619" t="n"/>
      <c r="AH782" s="619" t="n"/>
      <c r="AJ782" s="34">
        <f>IF($AI782&gt;0,IF(VLOOKUP($AI782,Resource!$B$2:$AE$460,6,FALSE)&gt;0,VLOOKUP($AI782,Resource!$B$2:$AE$460,6,FALSE),"--INPUT--"),"")</f>
        <v/>
      </c>
      <c r="AK782" s="34">
        <f>IF($AI782&gt;0,IF(VLOOKUP($AI782,Resource!$B$2:$AE$460,25,FALSE)&gt;0,VLOOKUP($AI782,Resource!$B$2:$AE$460,25,FALSE),"--INPUT--"),"")</f>
        <v/>
      </c>
      <c r="AL782" s="619" t="n"/>
      <c r="AM782" s="619" t="n"/>
      <c r="AN782" s="34">
        <f>AA782</f>
        <v/>
      </c>
      <c r="AO782" s="621">
        <f>IF(ISNA(IF(AC782="",0,AN782*VLOOKUP(AC782,Resource!$B$2:$AE$465,8,FALSE))),0,IF(AC782="",0,AN782*VLOOKUP(AC782,Resource!$B$2:$AE$465,8,FALSE)))</f>
        <v/>
      </c>
      <c r="AP782" s="620" t="n"/>
      <c r="AQ782" s="286" t="n"/>
      <c r="AR782" s="34">
        <f>AB782</f>
        <v/>
      </c>
      <c r="AS782" s="621">
        <f>IF(ISNA(IF(AI782="",0,AR782*VLOOKUP(AI782,Resource!$B$2:$AE$465,9,FALSE))),0,IF(AI782="",0,AR782*VLOOKUP(AI782,Resource!$B$2:$AE$465,9,FALSE)))</f>
        <v/>
      </c>
      <c r="AT782" s="620" t="n"/>
      <c r="AU782" s="286" t="n"/>
      <c r="AV782" s="620">
        <f>Z782</f>
        <v/>
      </c>
      <c r="AW782" s="72" t="n"/>
      <c r="BA782" s="620" t="n"/>
      <c r="BC782" s="620">
        <f>AO782+AS782</f>
        <v/>
      </c>
      <c r="BD782" s="620">
        <f>BH782-BC782</f>
        <v/>
      </c>
      <c r="BE782" s="479">
        <f>IF(AV782=0,"        --",BD782/BH782)</f>
        <v/>
      </c>
      <c r="BF782" s="620" t="n"/>
      <c r="BG782" s="620" t="n"/>
      <c r="BH782" s="620">
        <f>Z782+BA782+BF782</f>
        <v/>
      </c>
    </row>
    <row r="783" customFormat="1" s="34">
      <c r="A783" s="618" t="n"/>
      <c r="B783" s="619" t="n"/>
      <c r="J783" s="619" t="n"/>
      <c r="U783" s="620" t="n"/>
      <c r="X783" s="620" t="n"/>
      <c r="Y783" s="620" t="n"/>
      <c r="Z783" s="620" t="n"/>
      <c r="AA783" s="34">
        <f>T783*0.2+N783*0+O783*0.3+P783*0.5+Q783*0.6+R783*1+S783*1</f>
        <v/>
      </c>
      <c r="AB783" s="34">
        <f>T783*0.2+N783*0.2+O783*0.3+P783*0.5+Q783*0.6+R783*1+S783*1</f>
        <v/>
      </c>
      <c r="AD783" s="34">
        <f>IF($AC783&gt;0,IF(VLOOKUP($AC783,Resource!$B$2:$AE$460,6,FALSE)&gt;0,VLOOKUP($AC783,Resource!$B$2:$AE$460,6,FALSE),"--INPUT--"),"")</f>
        <v/>
      </c>
      <c r="AE783" s="34">
        <f>IF($AC783&gt;0,IF(VLOOKUP($AC783,Resource!$B$2:$AE$460,25,FALSE)&gt;0,VLOOKUP($AC783,Resource!$B$2:$AE$460,25,FALSE),"--INPUT--"),"")</f>
        <v/>
      </c>
      <c r="AG783" s="619" t="n"/>
      <c r="AH783" s="619" t="n"/>
      <c r="AJ783" s="34">
        <f>IF($AI783&gt;0,IF(VLOOKUP($AI783,Resource!$B$2:$AE$460,6,FALSE)&gt;0,VLOOKUP($AI783,Resource!$B$2:$AE$460,6,FALSE),"--INPUT--"),"")</f>
        <v/>
      </c>
      <c r="AK783" s="34">
        <f>IF($AI783&gt;0,IF(VLOOKUP($AI783,Resource!$B$2:$AE$460,25,FALSE)&gt;0,VLOOKUP($AI783,Resource!$B$2:$AE$460,25,FALSE),"--INPUT--"),"")</f>
        <v/>
      </c>
      <c r="AL783" s="619" t="n"/>
      <c r="AM783" s="619" t="n"/>
      <c r="AN783" s="34">
        <f>AA783</f>
        <v/>
      </c>
      <c r="AO783" s="621">
        <f>IF(ISNA(IF(AC783="",0,AN783*VLOOKUP(AC783,Resource!$B$2:$AE$465,8,FALSE))),0,IF(AC783="",0,AN783*VLOOKUP(AC783,Resource!$B$2:$AE$465,8,FALSE)))</f>
        <v/>
      </c>
      <c r="AP783" s="620" t="n"/>
      <c r="AQ783" s="286" t="n"/>
      <c r="AR783" s="34">
        <f>AB783</f>
        <v/>
      </c>
      <c r="AS783" s="621">
        <f>IF(ISNA(IF(AI783="",0,AR783*VLOOKUP(AI783,Resource!$B$2:$AE$465,9,FALSE))),0,IF(AI783="",0,AR783*VLOOKUP(AI783,Resource!$B$2:$AE$465,9,FALSE)))</f>
        <v/>
      </c>
      <c r="AT783" s="620" t="n"/>
      <c r="AU783" s="286" t="n"/>
      <c r="AV783" s="620">
        <f>Z783</f>
        <v/>
      </c>
      <c r="AW783" s="72" t="n"/>
      <c r="BA783" s="620" t="n"/>
      <c r="BC783" s="620">
        <f>AO783+AS783</f>
        <v/>
      </c>
      <c r="BD783" s="620">
        <f>BH783-BC783</f>
        <v/>
      </c>
      <c r="BE783" s="479">
        <f>IF(AV783=0,"        --",BD783/BH783)</f>
        <v/>
      </c>
      <c r="BF783" s="620" t="n"/>
      <c r="BG783" s="620" t="n"/>
      <c r="BH783" s="620">
        <f>Z783+BA783+BF783</f>
        <v/>
      </c>
    </row>
    <row r="784" customFormat="1" s="34">
      <c r="A784" s="618" t="n"/>
      <c r="B784" s="619" t="n"/>
      <c r="J784" s="619" t="n"/>
      <c r="U784" s="620" t="n"/>
      <c r="X784" s="620" t="n"/>
      <c r="Y784" s="620" t="n"/>
      <c r="Z784" s="620" t="n"/>
      <c r="AA784" s="34">
        <f>T784*0.2+N784*0+O784*0.3+P784*0.5+Q784*0.6+R784*1+S784*1</f>
        <v/>
      </c>
      <c r="AB784" s="34">
        <f>T784*0.2+N784*0.2+O784*0.3+P784*0.5+Q784*0.6+R784*1+S784*1</f>
        <v/>
      </c>
      <c r="AD784" s="34">
        <f>IF($AC784&gt;0,IF(VLOOKUP($AC784,Resource!$B$2:$AE$460,6,FALSE)&gt;0,VLOOKUP($AC784,Resource!$B$2:$AE$460,6,FALSE),"--INPUT--"),"")</f>
        <v/>
      </c>
      <c r="AE784" s="34">
        <f>IF($AC784&gt;0,IF(VLOOKUP($AC784,Resource!$B$2:$AE$460,25,FALSE)&gt;0,VLOOKUP($AC784,Resource!$B$2:$AE$460,25,FALSE),"--INPUT--"),"")</f>
        <v/>
      </c>
      <c r="AG784" s="619" t="n"/>
      <c r="AH784" s="619" t="n"/>
      <c r="AJ784" s="34">
        <f>IF($AI784&gt;0,IF(VLOOKUP($AI784,Resource!$B$2:$AE$460,6,FALSE)&gt;0,VLOOKUP($AI784,Resource!$B$2:$AE$460,6,FALSE),"--INPUT--"),"")</f>
        <v/>
      </c>
      <c r="AK784" s="34">
        <f>IF($AI784&gt;0,IF(VLOOKUP($AI784,Resource!$B$2:$AE$460,25,FALSE)&gt;0,VLOOKUP($AI784,Resource!$B$2:$AE$460,25,FALSE),"--INPUT--"),"")</f>
        <v/>
      </c>
      <c r="AL784" s="619" t="n"/>
      <c r="AM784" s="619" t="n"/>
      <c r="AN784" s="34">
        <f>AA784</f>
        <v/>
      </c>
      <c r="AO784" s="621">
        <f>IF(ISNA(IF(AC784="",0,AN784*VLOOKUP(AC784,Resource!$B$2:$AE$465,8,FALSE))),0,IF(AC784="",0,AN784*VLOOKUP(AC784,Resource!$B$2:$AE$465,8,FALSE)))</f>
        <v/>
      </c>
      <c r="AP784" s="620" t="n"/>
      <c r="AQ784" s="286" t="n"/>
      <c r="AR784" s="34">
        <f>AB784</f>
        <v/>
      </c>
      <c r="AS784" s="621">
        <f>IF(ISNA(IF(AI784="",0,AR784*VLOOKUP(AI784,Resource!$B$2:$AE$465,9,FALSE))),0,IF(AI784="",0,AR784*VLOOKUP(AI784,Resource!$B$2:$AE$465,9,FALSE)))</f>
        <v/>
      </c>
      <c r="AT784" s="620" t="n"/>
      <c r="AU784" s="286" t="n"/>
      <c r="AV784" s="620">
        <f>Z784</f>
        <v/>
      </c>
      <c r="AW784" s="72" t="n"/>
      <c r="BA784" s="620" t="n"/>
      <c r="BC784" s="620">
        <f>AO784+AS784</f>
        <v/>
      </c>
      <c r="BD784" s="620">
        <f>BH784-BC784</f>
        <v/>
      </c>
      <c r="BE784" s="479">
        <f>IF(AV784=0,"        --",BD784/BH784)</f>
        <v/>
      </c>
      <c r="BF784" s="620" t="n"/>
      <c r="BG784" s="620" t="n"/>
      <c r="BH784" s="620">
        <f>Z784+BA784+BF784</f>
        <v/>
      </c>
    </row>
    <row r="785" customFormat="1" s="34">
      <c r="A785" s="618" t="n"/>
      <c r="B785" s="619" t="n"/>
      <c r="J785" s="619" t="n"/>
      <c r="U785" s="620" t="n"/>
      <c r="X785" s="620" t="n"/>
      <c r="Y785" s="620" t="n"/>
      <c r="Z785" s="620" t="n"/>
      <c r="AA785" s="34">
        <f>T785*0.2+N785*0+O785*0.3+P785*0.5+Q785*0.6+R785*1+S785*1</f>
        <v/>
      </c>
      <c r="AB785" s="34">
        <f>T785*0.2+N785*0.2+O785*0.3+P785*0.5+Q785*0.6+R785*1+S785*1</f>
        <v/>
      </c>
      <c r="AD785" s="34">
        <f>IF($AC785&gt;0,IF(VLOOKUP($AC785,Resource!$B$2:$AE$460,6,FALSE)&gt;0,VLOOKUP($AC785,Resource!$B$2:$AE$460,6,FALSE),"--INPUT--"),"")</f>
        <v/>
      </c>
      <c r="AE785" s="34">
        <f>IF($AC785&gt;0,IF(VLOOKUP($AC785,Resource!$B$2:$AE$460,25,FALSE)&gt;0,VLOOKUP($AC785,Resource!$B$2:$AE$460,25,FALSE),"--INPUT--"),"")</f>
        <v/>
      </c>
      <c r="AG785" s="619" t="n"/>
      <c r="AH785" s="619" t="n"/>
      <c r="AJ785" s="34">
        <f>IF($AI785&gt;0,IF(VLOOKUP($AI785,Resource!$B$2:$AE$460,6,FALSE)&gt;0,VLOOKUP($AI785,Resource!$B$2:$AE$460,6,FALSE),"--INPUT--"),"")</f>
        <v/>
      </c>
      <c r="AK785" s="34">
        <f>IF($AI785&gt;0,IF(VLOOKUP($AI785,Resource!$B$2:$AE$460,25,FALSE)&gt;0,VLOOKUP($AI785,Resource!$B$2:$AE$460,25,FALSE),"--INPUT--"),"")</f>
        <v/>
      </c>
      <c r="AL785" s="619" t="n"/>
      <c r="AM785" s="619" t="n"/>
      <c r="AN785" s="34">
        <f>AA785</f>
        <v/>
      </c>
      <c r="AO785" s="621">
        <f>IF(ISNA(IF(AC785="",0,AN785*VLOOKUP(AC785,Resource!$B$2:$AE$465,8,FALSE))),0,IF(AC785="",0,AN785*VLOOKUP(AC785,Resource!$B$2:$AE$465,8,FALSE)))</f>
        <v/>
      </c>
      <c r="AP785" s="620" t="n"/>
      <c r="AQ785" s="286" t="n"/>
      <c r="AR785" s="34">
        <f>AB785</f>
        <v/>
      </c>
      <c r="AS785" s="621">
        <f>IF(ISNA(IF(AI785="",0,AR785*VLOOKUP(AI785,Resource!$B$2:$AE$465,9,FALSE))),0,IF(AI785="",0,AR785*VLOOKUP(AI785,Resource!$B$2:$AE$465,9,FALSE)))</f>
        <v/>
      </c>
      <c r="AT785" s="620" t="n"/>
      <c r="AU785" s="286" t="n"/>
      <c r="AV785" s="620">
        <f>Z785</f>
        <v/>
      </c>
      <c r="AW785" s="72" t="n"/>
      <c r="BA785" s="620" t="n"/>
      <c r="BC785" s="620">
        <f>AO785+AS785</f>
        <v/>
      </c>
      <c r="BD785" s="620">
        <f>BH785-BC785</f>
        <v/>
      </c>
      <c r="BE785" s="479">
        <f>IF(AV785=0,"        --",BD785/BH785)</f>
        <v/>
      </c>
      <c r="BF785" s="620" t="n"/>
      <c r="BG785" s="620" t="n"/>
      <c r="BH785" s="620">
        <f>Z785+BA785+BF785</f>
        <v/>
      </c>
    </row>
    <row r="786" customFormat="1" s="34">
      <c r="A786" s="618" t="n"/>
      <c r="B786" s="619" t="n"/>
      <c r="J786" s="619" t="n"/>
      <c r="U786" s="620" t="n"/>
      <c r="X786" s="620" t="n"/>
      <c r="Y786" s="620" t="n"/>
      <c r="Z786" s="620" t="n"/>
      <c r="AA786" s="34">
        <f>T786*0.2+N786*0+O786*0.3+P786*0.5+Q786*0.6+R786*1+S786*1</f>
        <v/>
      </c>
      <c r="AB786" s="34">
        <f>T786*0.2+N786*0.2+O786*0.3+P786*0.5+Q786*0.6+R786*1+S786*1</f>
        <v/>
      </c>
      <c r="AD786" s="34">
        <f>IF($AC786&gt;0,IF(VLOOKUP($AC786,Resource!$B$2:$AE$460,6,FALSE)&gt;0,VLOOKUP($AC786,Resource!$B$2:$AE$460,6,FALSE),"--INPUT--"),"")</f>
        <v/>
      </c>
      <c r="AE786" s="34">
        <f>IF($AC786&gt;0,IF(VLOOKUP($AC786,Resource!$B$2:$AE$460,25,FALSE)&gt;0,VLOOKUP($AC786,Resource!$B$2:$AE$460,25,FALSE),"--INPUT--"),"")</f>
        <v/>
      </c>
      <c r="AG786" s="619" t="n"/>
      <c r="AH786" s="619" t="n"/>
      <c r="AJ786" s="34">
        <f>IF($AI786&gt;0,IF(VLOOKUP($AI786,Resource!$B$2:$AE$460,6,FALSE)&gt;0,VLOOKUP($AI786,Resource!$B$2:$AE$460,6,FALSE),"--INPUT--"),"")</f>
        <v/>
      </c>
      <c r="AK786" s="34">
        <f>IF($AI786&gt;0,IF(VLOOKUP($AI786,Resource!$B$2:$AE$460,25,FALSE)&gt;0,VLOOKUP($AI786,Resource!$B$2:$AE$460,25,FALSE),"--INPUT--"),"")</f>
        <v/>
      </c>
      <c r="AL786" s="619" t="n"/>
      <c r="AM786" s="619" t="n"/>
      <c r="AN786" s="34">
        <f>AA786</f>
        <v/>
      </c>
      <c r="AO786" s="621">
        <f>IF(ISNA(IF(AC786="",0,AN786*VLOOKUP(AC786,Resource!$B$2:$AE$465,8,FALSE))),0,IF(AC786="",0,AN786*VLOOKUP(AC786,Resource!$B$2:$AE$465,8,FALSE)))</f>
        <v/>
      </c>
      <c r="AP786" s="620" t="n"/>
      <c r="AQ786" s="286" t="n"/>
      <c r="AR786" s="34">
        <f>AB786</f>
        <v/>
      </c>
      <c r="AS786" s="621">
        <f>IF(ISNA(IF(AI786="",0,AR786*VLOOKUP(AI786,Resource!$B$2:$AE$465,9,FALSE))),0,IF(AI786="",0,AR786*VLOOKUP(AI786,Resource!$B$2:$AE$465,9,FALSE)))</f>
        <v/>
      </c>
      <c r="AT786" s="620" t="n"/>
      <c r="AU786" s="286" t="n"/>
      <c r="AV786" s="620">
        <f>Z786</f>
        <v/>
      </c>
      <c r="AW786" s="72" t="n"/>
      <c r="BA786" s="620" t="n"/>
      <c r="BC786" s="620">
        <f>AO786+AS786</f>
        <v/>
      </c>
      <c r="BD786" s="620">
        <f>BH786-BC786</f>
        <v/>
      </c>
      <c r="BE786" s="479">
        <f>IF(AV786=0,"        --",BD786/BH786)</f>
        <v/>
      </c>
      <c r="BF786" s="620" t="n"/>
      <c r="BG786" s="620" t="n"/>
      <c r="BH786" s="620">
        <f>Z786+BA786+BF786</f>
        <v/>
      </c>
    </row>
    <row r="787" customFormat="1" s="34">
      <c r="A787" s="618" t="n"/>
      <c r="B787" s="619" t="n"/>
      <c r="J787" s="619" t="n"/>
      <c r="U787" s="620" t="n"/>
      <c r="X787" s="620" t="n"/>
      <c r="Y787" s="620" t="n"/>
      <c r="Z787" s="620" t="n"/>
      <c r="AA787" s="34">
        <f>T787*0.2+N787*0+O787*0.3+P787*0.5+Q787*0.6+R787*1+S787*1</f>
        <v/>
      </c>
      <c r="AB787" s="34">
        <f>T787*0.2+N787*0.2+O787*0.3+P787*0.5+Q787*0.6+R787*1+S787*1</f>
        <v/>
      </c>
      <c r="AD787" s="34">
        <f>IF($AC787&gt;0,IF(VLOOKUP($AC787,Resource!$B$2:$AE$460,6,FALSE)&gt;0,VLOOKUP($AC787,Resource!$B$2:$AE$460,6,FALSE),"--INPUT--"),"")</f>
        <v/>
      </c>
      <c r="AE787" s="34">
        <f>IF($AC787&gt;0,IF(VLOOKUP($AC787,Resource!$B$2:$AE$460,25,FALSE)&gt;0,VLOOKUP($AC787,Resource!$B$2:$AE$460,25,FALSE),"--INPUT--"),"")</f>
        <v/>
      </c>
      <c r="AG787" s="619" t="n"/>
      <c r="AH787" s="619" t="n"/>
      <c r="AJ787" s="34">
        <f>IF($AI787&gt;0,IF(VLOOKUP($AI787,Resource!$B$2:$AE$460,6,FALSE)&gt;0,VLOOKUP($AI787,Resource!$B$2:$AE$460,6,FALSE),"--INPUT--"),"")</f>
        <v/>
      </c>
      <c r="AK787" s="34">
        <f>IF($AI787&gt;0,IF(VLOOKUP($AI787,Resource!$B$2:$AE$460,25,FALSE)&gt;0,VLOOKUP($AI787,Resource!$B$2:$AE$460,25,FALSE),"--INPUT--"),"")</f>
        <v/>
      </c>
      <c r="AL787" s="619" t="n"/>
      <c r="AM787" s="619" t="n"/>
      <c r="AN787" s="34">
        <f>AA787</f>
        <v/>
      </c>
      <c r="AO787" s="621">
        <f>IF(ISNA(IF(AC787="",0,AN787*VLOOKUP(AC787,Resource!$B$2:$AE$465,8,FALSE))),0,IF(AC787="",0,AN787*VLOOKUP(AC787,Resource!$B$2:$AE$465,8,FALSE)))</f>
        <v/>
      </c>
      <c r="AP787" s="620" t="n"/>
      <c r="AQ787" s="286" t="n"/>
      <c r="AR787" s="34">
        <f>AB787</f>
        <v/>
      </c>
      <c r="AS787" s="621">
        <f>IF(ISNA(IF(AI787="",0,AR787*VLOOKUP(AI787,Resource!$B$2:$AE$465,9,FALSE))),0,IF(AI787="",0,AR787*VLOOKUP(AI787,Resource!$B$2:$AE$465,9,FALSE)))</f>
        <v/>
      </c>
      <c r="AT787" s="620" t="n"/>
      <c r="AU787" s="286" t="n"/>
      <c r="AV787" s="620">
        <f>Z787</f>
        <v/>
      </c>
      <c r="AW787" s="72" t="n"/>
      <c r="BA787" s="620" t="n"/>
      <c r="BC787" s="620">
        <f>AO787+AS787</f>
        <v/>
      </c>
      <c r="BD787" s="620">
        <f>BH787-BC787</f>
        <v/>
      </c>
      <c r="BE787" s="479">
        <f>IF(AV787=0,"        --",BD787/BH787)</f>
        <v/>
      </c>
      <c r="BF787" s="620" t="n"/>
      <c r="BG787" s="620" t="n"/>
      <c r="BH787" s="620">
        <f>Z787+BA787+BF787</f>
        <v/>
      </c>
    </row>
    <row r="788" customFormat="1" s="34">
      <c r="A788" s="618" t="n"/>
      <c r="B788" s="619" t="n"/>
      <c r="J788" s="619" t="n"/>
      <c r="U788" s="620" t="n"/>
      <c r="X788" s="620" t="n"/>
      <c r="Y788" s="620" t="n"/>
      <c r="Z788" s="620" t="n"/>
      <c r="AA788" s="34">
        <f>T788*0.2+N788*0+O788*0.3+P788*0.5+Q788*0.6+R788*1+S788*1</f>
        <v/>
      </c>
      <c r="AB788" s="34">
        <f>T788*0.2+N788*0.2+O788*0.3+P788*0.5+Q788*0.6+R788*1+S788*1</f>
        <v/>
      </c>
      <c r="AD788" s="34">
        <f>IF($AC788&gt;0,IF(VLOOKUP($AC788,Resource!$B$2:$AE$460,6,FALSE)&gt;0,VLOOKUP($AC788,Resource!$B$2:$AE$460,6,FALSE),"--INPUT--"),"")</f>
        <v/>
      </c>
      <c r="AE788" s="34">
        <f>IF($AC788&gt;0,IF(VLOOKUP($AC788,Resource!$B$2:$AE$460,25,FALSE)&gt;0,VLOOKUP($AC788,Resource!$B$2:$AE$460,25,FALSE),"--INPUT--"),"")</f>
        <v/>
      </c>
      <c r="AG788" s="619" t="n"/>
      <c r="AH788" s="619" t="n"/>
      <c r="AJ788" s="34">
        <f>IF($AI788&gt;0,IF(VLOOKUP($AI788,Resource!$B$2:$AE$460,6,FALSE)&gt;0,VLOOKUP($AI788,Resource!$B$2:$AE$460,6,FALSE),"--INPUT--"),"")</f>
        <v/>
      </c>
      <c r="AK788" s="34">
        <f>IF($AI788&gt;0,IF(VLOOKUP($AI788,Resource!$B$2:$AE$460,25,FALSE)&gt;0,VLOOKUP($AI788,Resource!$B$2:$AE$460,25,FALSE),"--INPUT--"),"")</f>
        <v/>
      </c>
      <c r="AL788" s="619" t="n"/>
      <c r="AM788" s="619" t="n"/>
      <c r="AN788" s="34">
        <f>AA788</f>
        <v/>
      </c>
      <c r="AO788" s="621">
        <f>IF(ISNA(IF(AC788="",0,AN788*VLOOKUP(AC788,Resource!$B$2:$AE$465,8,FALSE))),0,IF(AC788="",0,AN788*VLOOKUP(AC788,Resource!$B$2:$AE$465,8,FALSE)))</f>
        <v/>
      </c>
      <c r="AP788" s="620" t="n"/>
      <c r="AQ788" s="286" t="n"/>
      <c r="AR788" s="34">
        <f>AB788</f>
        <v/>
      </c>
      <c r="AS788" s="621">
        <f>IF(ISNA(IF(AI788="",0,AR788*VLOOKUP(AI788,Resource!$B$2:$AE$465,9,FALSE))),0,IF(AI788="",0,AR788*VLOOKUP(AI788,Resource!$B$2:$AE$465,9,FALSE)))</f>
        <v/>
      </c>
      <c r="AT788" s="620" t="n"/>
      <c r="AU788" s="286" t="n"/>
      <c r="AV788" s="620">
        <f>Z788</f>
        <v/>
      </c>
      <c r="AW788" s="72" t="n"/>
      <c r="BA788" s="620" t="n"/>
      <c r="BC788" s="620">
        <f>AO788+AS788</f>
        <v/>
      </c>
      <c r="BD788" s="620">
        <f>BH788-BC788</f>
        <v/>
      </c>
      <c r="BE788" s="479">
        <f>IF(AV788=0,"        --",BD788/BH788)</f>
        <v/>
      </c>
      <c r="BF788" s="620" t="n"/>
      <c r="BG788" s="620" t="n"/>
      <c r="BH788" s="620">
        <f>Z788+BA788+BF788</f>
        <v/>
      </c>
    </row>
    <row r="789" customFormat="1" s="34">
      <c r="A789" s="618" t="n"/>
      <c r="B789" s="619" t="n"/>
      <c r="J789" s="619" t="n"/>
      <c r="U789" s="620" t="n"/>
      <c r="X789" s="620" t="n"/>
      <c r="Y789" s="620" t="n"/>
      <c r="Z789" s="620" t="n"/>
      <c r="AA789" s="34">
        <f>T789*0.2+N789*0+O789*0.3+P789*0.5+Q789*0.6+R789*1+S789*1</f>
        <v/>
      </c>
      <c r="AB789" s="34">
        <f>T789*0.2+N789*0.2+O789*0.3+P789*0.5+Q789*0.6+R789*1+S789*1</f>
        <v/>
      </c>
      <c r="AD789" s="34">
        <f>IF($AC789&gt;0,IF(VLOOKUP($AC789,Resource!$B$2:$AE$460,6,FALSE)&gt;0,VLOOKUP($AC789,Resource!$B$2:$AE$460,6,FALSE),"--INPUT--"),"")</f>
        <v/>
      </c>
      <c r="AE789" s="34">
        <f>IF($AC789&gt;0,IF(VLOOKUP($AC789,Resource!$B$2:$AE$460,25,FALSE)&gt;0,VLOOKUP($AC789,Resource!$B$2:$AE$460,25,FALSE),"--INPUT--"),"")</f>
        <v/>
      </c>
      <c r="AG789" s="619" t="n"/>
      <c r="AH789" s="619" t="n"/>
      <c r="AJ789" s="34">
        <f>IF($AI789&gt;0,IF(VLOOKUP($AI789,Resource!$B$2:$AE$460,6,FALSE)&gt;0,VLOOKUP($AI789,Resource!$B$2:$AE$460,6,FALSE),"--INPUT--"),"")</f>
        <v/>
      </c>
      <c r="AK789" s="34">
        <f>IF($AI789&gt;0,IF(VLOOKUP($AI789,Resource!$B$2:$AE$460,25,FALSE)&gt;0,VLOOKUP($AI789,Resource!$B$2:$AE$460,25,FALSE),"--INPUT--"),"")</f>
        <v/>
      </c>
      <c r="AL789" s="619" t="n"/>
      <c r="AM789" s="619" t="n"/>
      <c r="AN789" s="34">
        <f>AA789</f>
        <v/>
      </c>
      <c r="AO789" s="621">
        <f>IF(ISNA(IF(AC789="",0,AN789*VLOOKUP(AC789,Resource!$B$2:$AE$465,8,FALSE))),0,IF(AC789="",0,AN789*VLOOKUP(AC789,Resource!$B$2:$AE$465,8,FALSE)))</f>
        <v/>
      </c>
      <c r="AP789" s="620" t="n"/>
      <c r="AQ789" s="286" t="n"/>
      <c r="AR789" s="34">
        <f>AB789</f>
        <v/>
      </c>
      <c r="AS789" s="621">
        <f>IF(ISNA(IF(AI789="",0,AR789*VLOOKUP(AI789,Resource!$B$2:$AE$465,9,FALSE))),0,IF(AI789="",0,AR789*VLOOKUP(AI789,Resource!$B$2:$AE$465,9,FALSE)))</f>
        <v/>
      </c>
      <c r="AT789" s="620" t="n"/>
      <c r="AU789" s="286" t="n"/>
      <c r="AV789" s="620">
        <f>Z789</f>
        <v/>
      </c>
      <c r="AW789" s="72" t="n"/>
      <c r="BA789" s="620" t="n"/>
      <c r="BC789" s="620">
        <f>AO789+AS789</f>
        <v/>
      </c>
      <c r="BD789" s="620">
        <f>BH789-BC789</f>
        <v/>
      </c>
      <c r="BE789" s="479">
        <f>IF(AV789=0,"        --",BD789/BH789)</f>
        <v/>
      </c>
      <c r="BF789" s="620" t="n"/>
      <c r="BG789" s="620" t="n"/>
      <c r="BH789" s="620">
        <f>Z789+BA789+BF789</f>
        <v/>
      </c>
    </row>
    <row r="790" customFormat="1" s="34">
      <c r="A790" s="618" t="n"/>
      <c r="B790" s="619" t="n"/>
      <c r="J790" s="619" t="n"/>
      <c r="U790" s="620" t="n"/>
      <c r="X790" s="620" t="n"/>
      <c r="Y790" s="620" t="n"/>
      <c r="Z790" s="620" t="n"/>
      <c r="AA790" s="34">
        <f>T790*0.2+N790*0+O790*0.3+P790*0.5+Q790*0.6+R790*1+S790*1</f>
        <v/>
      </c>
      <c r="AB790" s="34">
        <f>T790*0.2+N790*0.2+O790*0.3+P790*0.5+Q790*0.6+R790*1+S790*1</f>
        <v/>
      </c>
      <c r="AD790" s="34">
        <f>IF($AC790&gt;0,IF(VLOOKUP($AC790,Resource!$B$2:$AE$460,6,FALSE)&gt;0,VLOOKUP($AC790,Resource!$B$2:$AE$460,6,FALSE),"--INPUT--"),"")</f>
        <v/>
      </c>
      <c r="AE790" s="34">
        <f>IF($AC790&gt;0,IF(VLOOKUP($AC790,Resource!$B$2:$AE$460,25,FALSE)&gt;0,VLOOKUP($AC790,Resource!$B$2:$AE$460,25,FALSE),"--INPUT--"),"")</f>
        <v/>
      </c>
      <c r="AG790" s="619" t="n"/>
      <c r="AH790" s="619" t="n"/>
      <c r="AJ790" s="34">
        <f>IF($AI790&gt;0,IF(VLOOKUP($AI790,Resource!$B$2:$AE$460,6,FALSE)&gt;0,VLOOKUP($AI790,Resource!$B$2:$AE$460,6,FALSE),"--INPUT--"),"")</f>
        <v/>
      </c>
      <c r="AK790" s="34">
        <f>IF($AI790&gt;0,IF(VLOOKUP($AI790,Resource!$B$2:$AE$460,25,FALSE)&gt;0,VLOOKUP($AI790,Resource!$B$2:$AE$460,25,FALSE),"--INPUT--"),"")</f>
        <v/>
      </c>
      <c r="AL790" s="619" t="n"/>
      <c r="AM790" s="619" t="n"/>
      <c r="AN790" s="34">
        <f>AA790</f>
        <v/>
      </c>
      <c r="AO790" s="621">
        <f>IF(ISNA(IF(AC790="",0,AN790*VLOOKUP(AC790,Resource!$B$2:$AE$465,8,FALSE))),0,IF(AC790="",0,AN790*VLOOKUP(AC790,Resource!$B$2:$AE$465,8,FALSE)))</f>
        <v/>
      </c>
      <c r="AP790" s="620" t="n"/>
      <c r="AQ790" s="286" t="n"/>
      <c r="AR790" s="34">
        <f>AB790</f>
        <v/>
      </c>
      <c r="AS790" s="621">
        <f>IF(ISNA(IF(AI790="",0,AR790*VLOOKUP(AI790,Resource!$B$2:$AE$465,9,FALSE))),0,IF(AI790="",0,AR790*VLOOKUP(AI790,Resource!$B$2:$AE$465,9,FALSE)))</f>
        <v/>
      </c>
      <c r="AT790" s="620" t="n"/>
      <c r="AU790" s="286" t="n"/>
      <c r="AV790" s="620">
        <f>Z790</f>
        <v/>
      </c>
      <c r="AW790" s="72" t="n"/>
      <c r="BA790" s="620" t="n"/>
      <c r="BC790" s="620">
        <f>AO790+AS790</f>
        <v/>
      </c>
      <c r="BD790" s="620">
        <f>BH790-BC790</f>
        <v/>
      </c>
      <c r="BE790" s="479">
        <f>IF(AV790=0,"        --",BD790/BH790)</f>
        <v/>
      </c>
      <c r="BF790" s="620" t="n"/>
      <c r="BG790" s="620" t="n"/>
      <c r="BH790" s="620">
        <f>Z790+BA790+BF790</f>
        <v/>
      </c>
    </row>
    <row r="791" customFormat="1" s="34">
      <c r="A791" s="618" t="n"/>
      <c r="B791" s="619" t="n"/>
      <c r="J791" s="619" t="n"/>
      <c r="U791" s="620" t="n"/>
      <c r="X791" s="620" t="n"/>
      <c r="Y791" s="620" t="n"/>
      <c r="Z791" s="620" t="n"/>
      <c r="AA791" s="34">
        <f>T791*0.2+N791*0+O791*0.3+P791*0.5+Q791*0.6+R791*1+S791*1</f>
        <v/>
      </c>
      <c r="AB791" s="34">
        <f>T791*0.2+N791*0.2+O791*0.3+P791*0.5+Q791*0.6+R791*1+S791*1</f>
        <v/>
      </c>
      <c r="AD791" s="34">
        <f>IF($AC791&gt;0,IF(VLOOKUP($AC791,Resource!$B$2:$AE$460,6,FALSE)&gt;0,VLOOKUP($AC791,Resource!$B$2:$AE$460,6,FALSE),"--INPUT--"),"")</f>
        <v/>
      </c>
      <c r="AE791" s="34">
        <f>IF($AC791&gt;0,IF(VLOOKUP($AC791,Resource!$B$2:$AE$460,25,FALSE)&gt;0,VLOOKUP($AC791,Resource!$B$2:$AE$460,25,FALSE),"--INPUT--"),"")</f>
        <v/>
      </c>
      <c r="AG791" s="619" t="n"/>
      <c r="AH791" s="619" t="n"/>
      <c r="AJ791" s="34">
        <f>IF($AI791&gt;0,IF(VLOOKUP($AI791,Resource!$B$2:$AE$460,6,FALSE)&gt;0,VLOOKUP($AI791,Resource!$B$2:$AE$460,6,FALSE),"--INPUT--"),"")</f>
        <v/>
      </c>
      <c r="AK791" s="34">
        <f>IF($AI791&gt;0,IF(VLOOKUP($AI791,Resource!$B$2:$AE$460,25,FALSE)&gt;0,VLOOKUP($AI791,Resource!$B$2:$AE$460,25,FALSE),"--INPUT--"),"")</f>
        <v/>
      </c>
      <c r="AL791" s="619" t="n"/>
      <c r="AM791" s="619" t="n"/>
      <c r="AN791" s="34">
        <f>AA791</f>
        <v/>
      </c>
      <c r="AO791" s="621">
        <f>IF(ISNA(IF(AC791="",0,AN791*VLOOKUP(AC791,Resource!$B$2:$AE$465,8,FALSE))),0,IF(AC791="",0,AN791*VLOOKUP(AC791,Resource!$B$2:$AE$465,8,FALSE)))</f>
        <v/>
      </c>
      <c r="AP791" s="620" t="n"/>
      <c r="AQ791" s="286" t="n"/>
      <c r="AR791" s="34">
        <f>AB791</f>
        <v/>
      </c>
      <c r="AS791" s="621">
        <f>IF(ISNA(IF(AI791="",0,AR791*VLOOKUP(AI791,Resource!$B$2:$AE$465,9,FALSE))),0,IF(AI791="",0,AR791*VLOOKUP(AI791,Resource!$B$2:$AE$465,9,FALSE)))</f>
        <v/>
      </c>
      <c r="AT791" s="620" t="n"/>
      <c r="AU791" s="286" t="n"/>
      <c r="AV791" s="620">
        <f>Z791</f>
        <v/>
      </c>
      <c r="AW791" s="72" t="n"/>
      <c r="BA791" s="620" t="n"/>
      <c r="BC791" s="620">
        <f>AO791+AS791</f>
        <v/>
      </c>
      <c r="BD791" s="620">
        <f>BH791-BC791</f>
        <v/>
      </c>
      <c r="BE791" s="479">
        <f>IF(AV791=0,"        --",BD791/BH791)</f>
        <v/>
      </c>
      <c r="BF791" s="620" t="n"/>
      <c r="BG791" s="620" t="n"/>
      <c r="BH791" s="620">
        <f>Z791+BA791+BF791</f>
        <v/>
      </c>
    </row>
    <row r="792" customFormat="1" s="34">
      <c r="A792" s="618" t="n"/>
      <c r="B792" s="619" t="n"/>
      <c r="J792" s="619" t="n"/>
      <c r="U792" s="620" t="n"/>
      <c r="X792" s="620" t="n"/>
      <c r="Y792" s="620" t="n"/>
      <c r="Z792" s="620" t="n"/>
      <c r="AA792" s="34">
        <f>T792*0.2+N792*0+O792*0.3+P792*0.5+Q792*0.6+R792*1+S792*1</f>
        <v/>
      </c>
      <c r="AB792" s="34">
        <f>T792*0.2+N792*0.2+O792*0.3+P792*0.5+Q792*0.6+R792*1+S792*1</f>
        <v/>
      </c>
      <c r="AD792" s="34">
        <f>IF($AC792&gt;0,IF(VLOOKUP($AC792,Resource!$B$2:$AE$460,6,FALSE)&gt;0,VLOOKUP($AC792,Resource!$B$2:$AE$460,6,FALSE),"--INPUT--"),"")</f>
        <v/>
      </c>
      <c r="AE792" s="34">
        <f>IF($AC792&gt;0,IF(VLOOKUP($AC792,Resource!$B$2:$AE$460,25,FALSE)&gt;0,VLOOKUP($AC792,Resource!$B$2:$AE$460,25,FALSE),"--INPUT--"),"")</f>
        <v/>
      </c>
      <c r="AG792" s="619" t="n"/>
      <c r="AH792" s="619" t="n"/>
      <c r="AJ792" s="34">
        <f>IF($AI792&gt;0,IF(VLOOKUP($AI792,Resource!$B$2:$AE$460,6,FALSE)&gt;0,VLOOKUP($AI792,Resource!$B$2:$AE$460,6,FALSE),"--INPUT--"),"")</f>
        <v/>
      </c>
      <c r="AK792" s="34">
        <f>IF($AI792&gt;0,IF(VLOOKUP($AI792,Resource!$B$2:$AE$460,25,FALSE)&gt;0,VLOOKUP($AI792,Resource!$B$2:$AE$460,25,FALSE),"--INPUT--"),"")</f>
        <v/>
      </c>
      <c r="AL792" s="619" t="n"/>
      <c r="AM792" s="619" t="n"/>
      <c r="AN792" s="34">
        <f>AA792</f>
        <v/>
      </c>
      <c r="AO792" s="621">
        <f>IF(ISNA(IF(AC792="",0,AN792*VLOOKUP(AC792,Resource!$B$2:$AE$465,8,FALSE))),0,IF(AC792="",0,AN792*VLOOKUP(AC792,Resource!$B$2:$AE$465,8,FALSE)))</f>
        <v/>
      </c>
      <c r="AP792" s="620" t="n"/>
      <c r="AQ792" s="286" t="n"/>
      <c r="AR792" s="34">
        <f>AB792</f>
        <v/>
      </c>
      <c r="AS792" s="621">
        <f>IF(ISNA(IF(AI792="",0,AR792*VLOOKUP(AI792,Resource!$B$2:$AE$465,9,FALSE))),0,IF(AI792="",0,AR792*VLOOKUP(AI792,Resource!$B$2:$AE$465,9,FALSE)))</f>
        <v/>
      </c>
      <c r="AT792" s="620" t="n"/>
      <c r="AU792" s="286" t="n"/>
      <c r="AV792" s="620">
        <f>Z792</f>
        <v/>
      </c>
      <c r="AW792" s="72" t="n"/>
      <c r="BA792" s="620" t="n"/>
      <c r="BC792" s="620">
        <f>AO792+AS792</f>
        <v/>
      </c>
      <c r="BD792" s="620">
        <f>BH792-BC792</f>
        <v/>
      </c>
      <c r="BE792" s="479">
        <f>IF(AV792=0,"        --",BD792/BH792)</f>
        <v/>
      </c>
      <c r="BF792" s="620" t="n"/>
      <c r="BG792" s="620" t="n"/>
      <c r="BH792" s="620">
        <f>Z792+BA792+BF792</f>
        <v/>
      </c>
    </row>
    <row r="793" customFormat="1" s="34">
      <c r="A793" s="618" t="n"/>
      <c r="B793" s="619" t="n"/>
      <c r="J793" s="619" t="n"/>
      <c r="U793" s="620" t="n"/>
      <c r="X793" s="620" t="n"/>
      <c r="Y793" s="620" t="n"/>
      <c r="Z793" s="620" t="n"/>
      <c r="AA793" s="34">
        <f>T793*0.2+N793*0+O793*0.3+P793*0.5+Q793*0.6+R793*1+S793*1</f>
        <v/>
      </c>
      <c r="AB793" s="34">
        <f>T793*0.2+N793*0.2+O793*0.3+P793*0.5+Q793*0.6+R793*1+S793*1</f>
        <v/>
      </c>
      <c r="AD793" s="34">
        <f>IF($AC793&gt;0,IF(VLOOKUP($AC793,Resource!$B$2:$AE$460,6,FALSE)&gt;0,VLOOKUP($AC793,Resource!$B$2:$AE$460,6,FALSE),"--INPUT--"),"")</f>
        <v/>
      </c>
      <c r="AE793" s="34">
        <f>IF($AC793&gt;0,IF(VLOOKUP($AC793,Resource!$B$2:$AE$460,25,FALSE)&gt;0,VLOOKUP($AC793,Resource!$B$2:$AE$460,25,FALSE),"--INPUT--"),"")</f>
        <v/>
      </c>
      <c r="AG793" s="619" t="n"/>
      <c r="AH793" s="619" t="n"/>
      <c r="AJ793" s="34">
        <f>IF($AI793&gt;0,IF(VLOOKUP($AI793,Resource!$B$2:$AE$460,6,FALSE)&gt;0,VLOOKUP($AI793,Resource!$B$2:$AE$460,6,FALSE),"--INPUT--"),"")</f>
        <v/>
      </c>
      <c r="AK793" s="34">
        <f>IF($AI793&gt;0,IF(VLOOKUP($AI793,Resource!$B$2:$AE$460,25,FALSE)&gt;0,VLOOKUP($AI793,Resource!$B$2:$AE$460,25,FALSE),"--INPUT--"),"")</f>
        <v/>
      </c>
      <c r="AL793" s="619" t="n"/>
      <c r="AM793" s="619" t="n"/>
      <c r="AN793" s="34">
        <f>AA793</f>
        <v/>
      </c>
      <c r="AO793" s="621">
        <f>IF(ISNA(IF(AC793="",0,AN793*VLOOKUP(AC793,Resource!$B$2:$AE$465,8,FALSE))),0,IF(AC793="",0,AN793*VLOOKUP(AC793,Resource!$B$2:$AE$465,8,FALSE)))</f>
        <v/>
      </c>
      <c r="AP793" s="620" t="n"/>
      <c r="AQ793" s="286" t="n"/>
      <c r="AR793" s="34">
        <f>AB793</f>
        <v/>
      </c>
      <c r="AS793" s="621">
        <f>IF(ISNA(IF(AI793="",0,AR793*VLOOKUP(AI793,Resource!$B$2:$AE$465,9,FALSE))),0,IF(AI793="",0,AR793*VLOOKUP(AI793,Resource!$B$2:$AE$465,9,FALSE)))</f>
        <v/>
      </c>
      <c r="AT793" s="620" t="n"/>
      <c r="AU793" s="286" t="n"/>
      <c r="AV793" s="620">
        <f>Z793</f>
        <v/>
      </c>
      <c r="AW793" s="72" t="n"/>
      <c r="BA793" s="620" t="n"/>
      <c r="BC793" s="620">
        <f>AO793+AS793</f>
        <v/>
      </c>
      <c r="BD793" s="620">
        <f>BH793-BC793</f>
        <v/>
      </c>
      <c r="BE793" s="479">
        <f>IF(AV793=0,"        --",BD793/BH793)</f>
        <v/>
      </c>
      <c r="BF793" s="620" t="n"/>
      <c r="BG793" s="620" t="n"/>
      <c r="BH793" s="620">
        <f>Z793+BA793+BF793</f>
        <v/>
      </c>
    </row>
    <row r="794" customFormat="1" s="34">
      <c r="A794" s="618" t="n"/>
      <c r="B794" s="619" t="n"/>
      <c r="J794" s="619" t="n"/>
      <c r="U794" s="620" t="n"/>
      <c r="X794" s="620" t="n"/>
      <c r="Y794" s="620" t="n"/>
      <c r="Z794" s="620" t="n"/>
      <c r="AA794" s="34">
        <f>T794*0.2+N794*0+O794*0.3+P794*0.5+Q794*0.6+R794*1+S794*1</f>
        <v/>
      </c>
      <c r="AB794" s="34">
        <f>T794*0.2+N794*0.2+O794*0.3+P794*0.5+Q794*0.6+R794*1+S794*1</f>
        <v/>
      </c>
      <c r="AD794" s="34">
        <f>IF($AC794&gt;0,IF(VLOOKUP($AC794,Resource!$B$2:$AE$460,6,FALSE)&gt;0,VLOOKUP($AC794,Resource!$B$2:$AE$460,6,FALSE),"--INPUT--"),"")</f>
        <v/>
      </c>
      <c r="AE794" s="34">
        <f>IF($AC794&gt;0,IF(VLOOKUP($AC794,Resource!$B$2:$AE$460,25,FALSE)&gt;0,VLOOKUP($AC794,Resource!$B$2:$AE$460,25,FALSE),"--INPUT--"),"")</f>
        <v/>
      </c>
      <c r="AG794" s="619" t="n"/>
      <c r="AH794" s="619" t="n"/>
      <c r="AJ794" s="34">
        <f>IF($AI794&gt;0,IF(VLOOKUP($AI794,Resource!$B$2:$AE$460,6,FALSE)&gt;0,VLOOKUP($AI794,Resource!$B$2:$AE$460,6,FALSE),"--INPUT--"),"")</f>
        <v/>
      </c>
      <c r="AK794" s="34">
        <f>IF($AI794&gt;0,IF(VLOOKUP($AI794,Resource!$B$2:$AE$460,25,FALSE)&gt;0,VLOOKUP($AI794,Resource!$B$2:$AE$460,25,FALSE),"--INPUT--"),"")</f>
        <v/>
      </c>
      <c r="AL794" s="619" t="n"/>
      <c r="AM794" s="619" t="n"/>
      <c r="AN794" s="34">
        <f>AA794</f>
        <v/>
      </c>
      <c r="AO794" s="621">
        <f>IF(ISNA(IF(AC794="",0,AN794*VLOOKUP(AC794,Resource!$B$2:$AE$465,8,FALSE))),0,IF(AC794="",0,AN794*VLOOKUP(AC794,Resource!$B$2:$AE$465,8,FALSE)))</f>
        <v/>
      </c>
      <c r="AP794" s="620" t="n"/>
      <c r="AQ794" s="286" t="n"/>
      <c r="AR794" s="34">
        <f>AB794</f>
        <v/>
      </c>
      <c r="AS794" s="621">
        <f>IF(ISNA(IF(AI794="",0,AR794*VLOOKUP(AI794,Resource!$B$2:$AE$465,9,FALSE))),0,IF(AI794="",0,AR794*VLOOKUP(AI794,Resource!$B$2:$AE$465,9,FALSE)))</f>
        <v/>
      </c>
      <c r="AT794" s="620" t="n"/>
      <c r="AU794" s="286" t="n"/>
      <c r="AV794" s="620">
        <f>Z794</f>
        <v/>
      </c>
      <c r="AW794" s="72" t="n"/>
      <c r="BA794" s="620" t="n"/>
      <c r="BC794" s="620">
        <f>AO794+AS794</f>
        <v/>
      </c>
      <c r="BD794" s="620">
        <f>BH794-BC794</f>
        <v/>
      </c>
      <c r="BE794" s="479">
        <f>IF(AV794=0,"        --",BD794/BH794)</f>
        <v/>
      </c>
      <c r="BF794" s="620" t="n"/>
      <c r="BG794" s="620" t="n"/>
      <c r="BH794" s="620">
        <f>Z794+BA794+BF794</f>
        <v/>
      </c>
    </row>
    <row r="795" customFormat="1" s="34">
      <c r="A795" s="618" t="n"/>
      <c r="B795" s="619" t="n"/>
      <c r="J795" s="619" t="n"/>
      <c r="U795" s="620" t="n"/>
      <c r="X795" s="620" t="n"/>
      <c r="Y795" s="620" t="n"/>
      <c r="Z795" s="620" t="n"/>
      <c r="AA795" s="34">
        <f>T795*0.2+N795*0+O795*0.3+P795*0.5+Q795*0.6+R795*1+S795*1</f>
        <v/>
      </c>
      <c r="AB795" s="34">
        <f>T795*0.2+N795*0.2+O795*0.3+P795*0.5+Q795*0.6+R795*1+S795*1</f>
        <v/>
      </c>
      <c r="AD795" s="34">
        <f>IF($AC795&gt;0,IF(VLOOKUP($AC795,Resource!$B$2:$AE$460,6,FALSE)&gt;0,VLOOKUP($AC795,Resource!$B$2:$AE$460,6,FALSE),"--INPUT--"),"")</f>
        <v/>
      </c>
      <c r="AE795" s="34">
        <f>IF($AC795&gt;0,IF(VLOOKUP($AC795,Resource!$B$2:$AE$460,25,FALSE)&gt;0,VLOOKUP($AC795,Resource!$B$2:$AE$460,25,FALSE),"--INPUT--"),"")</f>
        <v/>
      </c>
      <c r="AG795" s="619" t="n"/>
      <c r="AH795" s="619" t="n"/>
      <c r="AJ795" s="34">
        <f>IF($AI795&gt;0,IF(VLOOKUP($AI795,Resource!$B$2:$AE$460,6,FALSE)&gt;0,VLOOKUP($AI795,Resource!$B$2:$AE$460,6,FALSE),"--INPUT--"),"")</f>
        <v/>
      </c>
      <c r="AK795" s="34">
        <f>IF($AI795&gt;0,IF(VLOOKUP($AI795,Resource!$B$2:$AE$460,25,FALSE)&gt;0,VLOOKUP($AI795,Resource!$B$2:$AE$460,25,FALSE),"--INPUT--"),"")</f>
        <v/>
      </c>
      <c r="AL795" s="619" t="n"/>
      <c r="AM795" s="619" t="n"/>
      <c r="AN795" s="34">
        <f>AA795</f>
        <v/>
      </c>
      <c r="AO795" s="621">
        <f>IF(ISNA(IF(AC795="",0,AN795*VLOOKUP(AC795,Resource!$B$2:$AE$465,8,FALSE))),0,IF(AC795="",0,AN795*VLOOKUP(AC795,Resource!$B$2:$AE$465,8,FALSE)))</f>
        <v/>
      </c>
      <c r="AP795" s="620" t="n"/>
      <c r="AQ795" s="286" t="n"/>
      <c r="AR795" s="34">
        <f>AB795</f>
        <v/>
      </c>
      <c r="AS795" s="621">
        <f>IF(ISNA(IF(AI795="",0,AR795*VLOOKUP(AI795,Resource!$B$2:$AE$465,9,FALSE))),0,IF(AI795="",0,AR795*VLOOKUP(AI795,Resource!$B$2:$AE$465,9,FALSE)))</f>
        <v/>
      </c>
      <c r="AT795" s="620" t="n"/>
      <c r="AU795" s="286" t="n"/>
      <c r="AV795" s="620">
        <f>Z795</f>
        <v/>
      </c>
      <c r="AW795" s="72" t="n"/>
      <c r="BA795" s="620" t="n"/>
      <c r="BC795" s="620">
        <f>AO795+AS795</f>
        <v/>
      </c>
      <c r="BD795" s="620">
        <f>BH795-BC795</f>
        <v/>
      </c>
      <c r="BE795" s="479">
        <f>IF(AV795=0,"        --",BD795/BH795)</f>
        <v/>
      </c>
      <c r="BF795" s="620" t="n"/>
      <c r="BG795" s="620" t="n"/>
      <c r="BH795" s="620">
        <f>Z795+BA795+BF795</f>
        <v/>
      </c>
    </row>
    <row r="796" customFormat="1" s="34">
      <c r="A796" s="618" t="n"/>
      <c r="B796" s="619" t="n"/>
      <c r="J796" s="619" t="n"/>
      <c r="U796" s="620" t="n"/>
      <c r="X796" s="620" t="n"/>
      <c r="Y796" s="620" t="n"/>
      <c r="Z796" s="620" t="n"/>
      <c r="AA796" s="34">
        <f>T796*0.2+N796*0+O796*0.3+P796*0.5+Q796*0.6+R796*1+S796*1</f>
        <v/>
      </c>
      <c r="AB796" s="34">
        <f>T796*0.2+N796*0.2+O796*0.3+P796*0.5+Q796*0.6+R796*1+S796*1</f>
        <v/>
      </c>
      <c r="AD796" s="34">
        <f>IF($AC796&gt;0,IF(VLOOKUP($AC796,Resource!$B$2:$AE$460,6,FALSE)&gt;0,VLOOKUP($AC796,Resource!$B$2:$AE$460,6,FALSE),"--INPUT--"),"")</f>
        <v/>
      </c>
      <c r="AE796" s="34">
        <f>IF($AC796&gt;0,IF(VLOOKUP($AC796,Resource!$B$2:$AE$460,25,FALSE)&gt;0,VLOOKUP($AC796,Resource!$B$2:$AE$460,25,FALSE),"--INPUT--"),"")</f>
        <v/>
      </c>
      <c r="AG796" s="619" t="n"/>
      <c r="AH796" s="619" t="n"/>
      <c r="AJ796" s="34">
        <f>IF($AI796&gt;0,IF(VLOOKUP($AI796,Resource!$B$2:$AE$460,6,FALSE)&gt;0,VLOOKUP($AI796,Resource!$B$2:$AE$460,6,FALSE),"--INPUT--"),"")</f>
        <v/>
      </c>
      <c r="AK796" s="34">
        <f>IF($AI796&gt;0,IF(VLOOKUP($AI796,Resource!$B$2:$AE$460,25,FALSE)&gt;0,VLOOKUP($AI796,Resource!$B$2:$AE$460,25,FALSE),"--INPUT--"),"")</f>
        <v/>
      </c>
      <c r="AL796" s="619" t="n"/>
      <c r="AM796" s="619" t="n"/>
      <c r="AN796" s="34">
        <f>AA796</f>
        <v/>
      </c>
      <c r="AO796" s="621">
        <f>IF(ISNA(IF(AC796="",0,AN796*VLOOKUP(AC796,Resource!$B$2:$AE$465,8,FALSE))),0,IF(AC796="",0,AN796*VLOOKUP(AC796,Resource!$B$2:$AE$465,8,FALSE)))</f>
        <v/>
      </c>
      <c r="AP796" s="620" t="n"/>
      <c r="AQ796" s="286" t="n"/>
      <c r="AR796" s="34">
        <f>AB796</f>
        <v/>
      </c>
      <c r="AS796" s="621">
        <f>IF(ISNA(IF(AI796="",0,AR796*VLOOKUP(AI796,Resource!$B$2:$AE$465,9,FALSE))),0,IF(AI796="",0,AR796*VLOOKUP(AI796,Resource!$B$2:$AE$465,9,FALSE)))</f>
        <v/>
      </c>
      <c r="AT796" s="620" t="n"/>
      <c r="AU796" s="286" t="n"/>
      <c r="AV796" s="620">
        <f>Z796</f>
        <v/>
      </c>
      <c r="AW796" s="72" t="n"/>
      <c r="BA796" s="620" t="n"/>
      <c r="BC796" s="620">
        <f>AO796+AS796</f>
        <v/>
      </c>
      <c r="BD796" s="620">
        <f>BH796-BC796</f>
        <v/>
      </c>
      <c r="BE796" s="479">
        <f>IF(AV796=0,"        --",BD796/BH796)</f>
        <v/>
      </c>
      <c r="BF796" s="620" t="n"/>
      <c r="BG796" s="620" t="n"/>
      <c r="BH796" s="620">
        <f>Z796+BA796+BF796</f>
        <v/>
      </c>
    </row>
    <row r="797" customFormat="1" s="34">
      <c r="A797" s="618" t="n"/>
      <c r="B797" s="619" t="n"/>
      <c r="J797" s="619" t="n"/>
      <c r="U797" s="620" t="n"/>
      <c r="X797" s="620" t="n"/>
      <c r="Y797" s="620" t="n"/>
      <c r="Z797" s="620" t="n"/>
      <c r="AA797" s="34">
        <f>T797*0.2+N797*0+O797*0.3+P797*0.5+Q797*0.6+R797*1+S797*1</f>
        <v/>
      </c>
      <c r="AB797" s="34">
        <f>T797*0.2+N797*0.2+O797*0.3+P797*0.5+Q797*0.6+R797*1+S797*1</f>
        <v/>
      </c>
      <c r="AD797" s="34">
        <f>IF($AC797&gt;0,IF(VLOOKUP($AC797,Resource!$B$2:$AE$460,6,FALSE)&gt;0,VLOOKUP($AC797,Resource!$B$2:$AE$460,6,FALSE),"--INPUT--"),"")</f>
        <v/>
      </c>
      <c r="AE797" s="34">
        <f>IF($AC797&gt;0,IF(VLOOKUP($AC797,Resource!$B$2:$AE$460,25,FALSE)&gt;0,VLOOKUP($AC797,Resource!$B$2:$AE$460,25,FALSE),"--INPUT--"),"")</f>
        <v/>
      </c>
      <c r="AG797" s="619" t="n"/>
      <c r="AH797" s="619" t="n"/>
      <c r="AJ797" s="34">
        <f>IF($AI797&gt;0,IF(VLOOKUP($AI797,Resource!$B$2:$AE$460,6,FALSE)&gt;0,VLOOKUP($AI797,Resource!$B$2:$AE$460,6,FALSE),"--INPUT--"),"")</f>
        <v/>
      </c>
      <c r="AK797" s="34">
        <f>IF($AI797&gt;0,IF(VLOOKUP($AI797,Resource!$B$2:$AE$460,25,FALSE)&gt;0,VLOOKUP($AI797,Resource!$B$2:$AE$460,25,FALSE),"--INPUT--"),"")</f>
        <v/>
      </c>
      <c r="AL797" s="619" t="n"/>
      <c r="AM797" s="619" t="n"/>
      <c r="AN797" s="34">
        <f>AA797</f>
        <v/>
      </c>
      <c r="AO797" s="621">
        <f>IF(ISNA(IF(AC797="",0,AN797*VLOOKUP(AC797,Resource!$B$2:$AE$465,8,FALSE))),0,IF(AC797="",0,AN797*VLOOKUP(AC797,Resource!$B$2:$AE$465,8,FALSE)))</f>
        <v/>
      </c>
      <c r="AP797" s="620" t="n"/>
      <c r="AQ797" s="286" t="n"/>
      <c r="AR797" s="34">
        <f>AB797</f>
        <v/>
      </c>
      <c r="AS797" s="621">
        <f>IF(ISNA(IF(AI797="",0,AR797*VLOOKUP(AI797,Resource!$B$2:$AE$465,9,FALSE))),0,IF(AI797="",0,AR797*VLOOKUP(AI797,Resource!$B$2:$AE$465,9,FALSE)))</f>
        <v/>
      </c>
      <c r="AT797" s="620" t="n"/>
      <c r="AU797" s="286" t="n"/>
      <c r="AV797" s="620">
        <f>Z797</f>
        <v/>
      </c>
      <c r="AW797" s="72" t="n"/>
      <c r="BA797" s="620" t="n"/>
      <c r="BC797" s="620">
        <f>AO797+AS797</f>
        <v/>
      </c>
      <c r="BD797" s="620">
        <f>BH797-BC797</f>
        <v/>
      </c>
      <c r="BE797" s="479">
        <f>IF(AV797=0,"        --",BD797/BH797)</f>
        <v/>
      </c>
      <c r="BF797" s="620" t="n"/>
      <c r="BG797" s="620" t="n"/>
      <c r="BH797" s="620">
        <f>Z797+BA797+BF797</f>
        <v/>
      </c>
    </row>
    <row r="798" customFormat="1" s="34">
      <c r="A798" s="618" t="n"/>
      <c r="B798" s="619" t="n"/>
      <c r="J798" s="619" t="n"/>
      <c r="U798" s="620" t="n"/>
      <c r="X798" s="620" t="n"/>
      <c r="Y798" s="620" t="n"/>
      <c r="Z798" s="620" t="n"/>
      <c r="AA798" s="34">
        <f>T798*0.2+N798*0+O798*0.3+P798*0.5+Q798*0.6+R798*1+S798*1</f>
        <v/>
      </c>
      <c r="AB798" s="34">
        <f>T798*0.2+N798*0.2+O798*0.3+P798*0.5+Q798*0.6+R798*1+S798*1</f>
        <v/>
      </c>
      <c r="AD798" s="34">
        <f>IF($AC798&gt;0,IF(VLOOKUP($AC798,Resource!$B$2:$AE$460,6,FALSE)&gt;0,VLOOKUP($AC798,Resource!$B$2:$AE$460,6,FALSE),"--INPUT--"),"")</f>
        <v/>
      </c>
      <c r="AE798" s="34">
        <f>IF($AC798&gt;0,IF(VLOOKUP($AC798,Resource!$B$2:$AE$460,25,FALSE)&gt;0,VLOOKUP($AC798,Resource!$B$2:$AE$460,25,FALSE),"--INPUT--"),"")</f>
        <v/>
      </c>
      <c r="AG798" s="619" t="n"/>
      <c r="AH798" s="619" t="n"/>
      <c r="AJ798" s="34">
        <f>IF($AI798&gt;0,IF(VLOOKUP($AI798,Resource!$B$2:$AE$460,6,FALSE)&gt;0,VLOOKUP($AI798,Resource!$B$2:$AE$460,6,FALSE),"--INPUT--"),"")</f>
        <v/>
      </c>
      <c r="AK798" s="34">
        <f>IF($AI798&gt;0,IF(VLOOKUP($AI798,Resource!$B$2:$AE$460,25,FALSE)&gt;0,VLOOKUP($AI798,Resource!$B$2:$AE$460,25,FALSE),"--INPUT--"),"")</f>
        <v/>
      </c>
      <c r="AL798" s="619" t="n"/>
      <c r="AM798" s="619" t="n"/>
      <c r="AN798" s="34">
        <f>AA798</f>
        <v/>
      </c>
      <c r="AO798" s="621">
        <f>IF(ISNA(IF(AC798="",0,AN798*VLOOKUP(AC798,Resource!$B$2:$AE$465,8,FALSE))),0,IF(AC798="",0,AN798*VLOOKUP(AC798,Resource!$B$2:$AE$465,8,FALSE)))</f>
        <v/>
      </c>
      <c r="AP798" s="620" t="n"/>
      <c r="AQ798" s="286" t="n"/>
      <c r="AR798" s="34">
        <f>AB798</f>
        <v/>
      </c>
      <c r="AS798" s="621">
        <f>IF(ISNA(IF(AI798="",0,AR798*VLOOKUP(AI798,Resource!$B$2:$AE$465,9,FALSE))),0,IF(AI798="",0,AR798*VLOOKUP(AI798,Resource!$B$2:$AE$465,9,FALSE)))</f>
        <v/>
      </c>
      <c r="AT798" s="620" t="n"/>
      <c r="AU798" s="286" t="n"/>
      <c r="AV798" s="620">
        <f>Z798</f>
        <v/>
      </c>
      <c r="AW798" s="72" t="n"/>
      <c r="BA798" s="620" t="n"/>
      <c r="BC798" s="620">
        <f>AO798+AS798</f>
        <v/>
      </c>
      <c r="BD798" s="620">
        <f>BH798-BC798</f>
        <v/>
      </c>
      <c r="BE798" s="479">
        <f>IF(AV798=0,"        --",BD798/BH798)</f>
        <v/>
      </c>
      <c r="BF798" s="620" t="n"/>
      <c r="BG798" s="620" t="n"/>
      <c r="BH798" s="620">
        <f>Z798+BA798+BF798</f>
        <v/>
      </c>
    </row>
    <row r="799" customFormat="1" s="34">
      <c r="A799" s="618" t="n"/>
      <c r="B799" s="619" t="n"/>
      <c r="J799" s="619" t="n"/>
      <c r="U799" s="620" t="n"/>
      <c r="X799" s="620" t="n"/>
      <c r="Y799" s="620" t="n"/>
      <c r="Z799" s="620" t="n"/>
      <c r="AA799" s="34">
        <f>T799*0.2+N799*0+O799*0.3+P799*0.5+Q799*0.6+R799*1+S799*1</f>
        <v/>
      </c>
      <c r="AB799" s="34">
        <f>T799*0.2+N799*0.2+O799*0.3+P799*0.5+Q799*0.6+R799*1+S799*1</f>
        <v/>
      </c>
      <c r="AD799" s="34">
        <f>IF($AC799&gt;0,IF(VLOOKUP($AC799,Resource!$B$2:$AE$460,6,FALSE)&gt;0,VLOOKUP($AC799,Resource!$B$2:$AE$460,6,FALSE),"--INPUT--"),"")</f>
        <v/>
      </c>
      <c r="AE799" s="34">
        <f>IF($AC799&gt;0,IF(VLOOKUP($AC799,Resource!$B$2:$AE$460,25,FALSE)&gt;0,VLOOKUP($AC799,Resource!$B$2:$AE$460,25,FALSE),"--INPUT--"),"")</f>
        <v/>
      </c>
      <c r="AG799" s="619" t="n"/>
      <c r="AH799" s="619" t="n"/>
      <c r="AJ799" s="34">
        <f>IF($AI799&gt;0,IF(VLOOKUP($AI799,Resource!$B$2:$AE$460,6,FALSE)&gt;0,VLOOKUP($AI799,Resource!$B$2:$AE$460,6,FALSE),"--INPUT--"),"")</f>
        <v/>
      </c>
      <c r="AK799" s="34">
        <f>IF($AI799&gt;0,IF(VLOOKUP($AI799,Resource!$B$2:$AE$460,25,FALSE)&gt;0,VLOOKUP($AI799,Resource!$B$2:$AE$460,25,FALSE),"--INPUT--"),"")</f>
        <v/>
      </c>
      <c r="AL799" s="619" t="n"/>
      <c r="AM799" s="619" t="n"/>
      <c r="AN799" s="34">
        <f>AA799</f>
        <v/>
      </c>
      <c r="AO799" s="621">
        <f>IF(ISNA(IF(AC799="",0,AN799*VLOOKUP(AC799,Resource!$B$2:$AE$465,8,FALSE))),0,IF(AC799="",0,AN799*VLOOKUP(AC799,Resource!$B$2:$AE$465,8,FALSE)))</f>
        <v/>
      </c>
      <c r="AP799" s="620" t="n"/>
      <c r="AQ799" s="286" t="n"/>
      <c r="AR799" s="34">
        <f>AB799</f>
        <v/>
      </c>
      <c r="AS799" s="621">
        <f>IF(ISNA(IF(AI799="",0,AR799*VLOOKUP(AI799,Resource!$B$2:$AE$465,9,FALSE))),0,IF(AI799="",0,AR799*VLOOKUP(AI799,Resource!$B$2:$AE$465,9,FALSE)))</f>
        <v/>
      </c>
      <c r="AT799" s="620" t="n"/>
      <c r="AU799" s="286" t="n"/>
      <c r="AV799" s="620">
        <f>Z799</f>
        <v/>
      </c>
      <c r="AW799" s="72" t="n"/>
      <c r="BA799" s="620" t="n"/>
      <c r="BC799" s="620">
        <f>AO799+AS799</f>
        <v/>
      </c>
      <c r="BD799" s="620">
        <f>BH799-BC799</f>
        <v/>
      </c>
      <c r="BE799" s="479">
        <f>IF(AV799=0,"        --",BD799/BH799)</f>
        <v/>
      </c>
      <c r="BF799" s="620" t="n"/>
      <c r="BG799" s="620" t="n"/>
      <c r="BH799" s="620">
        <f>Z799+BA799+BF799</f>
        <v/>
      </c>
    </row>
    <row r="800" customFormat="1" s="34">
      <c r="A800" s="618" t="n"/>
      <c r="B800" s="619" t="n"/>
      <c r="J800" s="619" t="n"/>
      <c r="U800" s="620" t="n"/>
      <c r="X800" s="620" t="n"/>
      <c r="Y800" s="620" t="n"/>
      <c r="Z800" s="620" t="n"/>
      <c r="AA800" s="34">
        <f>T800*0.2+N800*0+O800*0.3+P800*0.5+Q800*0.6+R800*1+S800*1</f>
        <v/>
      </c>
      <c r="AB800" s="34">
        <f>T800*0.2+N800*0.2+O800*0.3+P800*0.5+Q800*0.6+R800*1+S800*1</f>
        <v/>
      </c>
      <c r="AD800" s="34">
        <f>IF($AC800&gt;0,IF(VLOOKUP($AC800,Resource!$B$2:$AE$460,6,FALSE)&gt;0,VLOOKUP($AC800,Resource!$B$2:$AE$460,6,FALSE),"--INPUT--"),"")</f>
        <v/>
      </c>
      <c r="AE800" s="34">
        <f>IF($AC800&gt;0,IF(VLOOKUP($AC800,Resource!$B$2:$AE$460,25,FALSE)&gt;0,VLOOKUP($AC800,Resource!$B$2:$AE$460,25,FALSE),"--INPUT--"),"")</f>
        <v/>
      </c>
      <c r="AG800" s="619" t="n"/>
      <c r="AH800" s="619" t="n"/>
      <c r="AJ800" s="34">
        <f>IF($AI800&gt;0,IF(VLOOKUP($AI800,Resource!$B$2:$AE$460,6,FALSE)&gt;0,VLOOKUP($AI800,Resource!$B$2:$AE$460,6,FALSE),"--INPUT--"),"")</f>
        <v/>
      </c>
      <c r="AK800" s="34">
        <f>IF($AI800&gt;0,IF(VLOOKUP($AI800,Resource!$B$2:$AE$460,25,FALSE)&gt;0,VLOOKUP($AI800,Resource!$B$2:$AE$460,25,FALSE),"--INPUT--"),"")</f>
        <v/>
      </c>
      <c r="AL800" s="619" t="n"/>
      <c r="AM800" s="619" t="n"/>
      <c r="AN800" s="34">
        <f>AA800</f>
        <v/>
      </c>
      <c r="AO800" s="621">
        <f>IF(ISNA(IF(AC800="",0,AN800*VLOOKUP(AC800,Resource!$B$2:$AE$465,8,FALSE))),0,IF(AC800="",0,AN800*VLOOKUP(AC800,Resource!$B$2:$AE$465,8,FALSE)))</f>
        <v/>
      </c>
      <c r="AP800" s="620" t="n"/>
      <c r="AQ800" s="286" t="n"/>
      <c r="AR800" s="34">
        <f>AB800</f>
        <v/>
      </c>
      <c r="AS800" s="621">
        <f>IF(ISNA(IF(AI800="",0,AR800*VLOOKUP(AI800,Resource!$B$2:$AE$465,9,FALSE))),0,IF(AI800="",0,AR800*VLOOKUP(AI800,Resource!$B$2:$AE$465,9,FALSE)))</f>
        <v/>
      </c>
      <c r="AT800" s="620" t="n"/>
      <c r="AU800" s="286" t="n"/>
      <c r="AV800" s="620">
        <f>Z800</f>
        <v/>
      </c>
      <c r="AW800" s="72" t="n"/>
      <c r="BA800" s="620" t="n"/>
      <c r="BC800" s="620">
        <f>AO800+AS800</f>
        <v/>
      </c>
      <c r="BD800" s="620">
        <f>BH800-BC800</f>
        <v/>
      </c>
      <c r="BE800" s="479">
        <f>IF(AV800=0,"        --",BD800/BH800)</f>
        <v/>
      </c>
      <c r="BF800" s="620" t="n"/>
      <c r="BG800" s="620" t="n"/>
      <c r="BH800" s="620">
        <f>Z800+BA800+BF800</f>
        <v/>
      </c>
    </row>
    <row r="801" customFormat="1" s="34">
      <c r="A801" s="618" t="n"/>
      <c r="B801" s="619" t="n"/>
      <c r="J801" s="619" t="n"/>
      <c r="U801" s="620" t="n"/>
      <c r="X801" s="620" t="n"/>
      <c r="Y801" s="620" t="n"/>
      <c r="Z801" s="620" t="n"/>
      <c r="AA801" s="34">
        <f>T801*0.2+N801*0+O801*0.3+P801*0.5+Q801*0.6+R801*1+S801*1</f>
        <v/>
      </c>
      <c r="AB801" s="34">
        <f>T801*0.2+N801*0.2+O801*0.3+P801*0.5+Q801*0.6+R801*1+S801*1</f>
        <v/>
      </c>
      <c r="AD801" s="34">
        <f>IF($AC801&gt;0,IF(VLOOKUP($AC801,Resource!$B$2:$AE$460,6,FALSE)&gt;0,VLOOKUP($AC801,Resource!$B$2:$AE$460,6,FALSE),"--INPUT--"),"")</f>
        <v/>
      </c>
      <c r="AE801" s="34">
        <f>IF($AC801&gt;0,IF(VLOOKUP($AC801,Resource!$B$2:$AE$460,25,FALSE)&gt;0,VLOOKUP($AC801,Resource!$B$2:$AE$460,25,FALSE),"--INPUT--"),"")</f>
        <v/>
      </c>
      <c r="AG801" s="619" t="n"/>
      <c r="AH801" s="619" t="n"/>
      <c r="AJ801" s="34">
        <f>IF($AI801&gt;0,IF(VLOOKUP($AI801,Resource!$B$2:$AE$460,6,FALSE)&gt;0,VLOOKUP($AI801,Resource!$B$2:$AE$460,6,FALSE),"--INPUT--"),"")</f>
        <v/>
      </c>
      <c r="AK801" s="34">
        <f>IF($AI801&gt;0,IF(VLOOKUP($AI801,Resource!$B$2:$AE$460,25,FALSE)&gt;0,VLOOKUP($AI801,Resource!$B$2:$AE$460,25,FALSE),"--INPUT--"),"")</f>
        <v/>
      </c>
      <c r="AL801" s="619" t="n"/>
      <c r="AM801" s="619" t="n"/>
      <c r="AN801" s="34">
        <f>AA801</f>
        <v/>
      </c>
      <c r="AO801" s="621">
        <f>IF(ISNA(IF(AC801="",0,AN801*VLOOKUP(AC801,Resource!$B$2:$AE$465,8,FALSE))),0,IF(AC801="",0,AN801*VLOOKUP(AC801,Resource!$B$2:$AE$465,8,FALSE)))</f>
        <v/>
      </c>
      <c r="AP801" s="620" t="n"/>
      <c r="AQ801" s="286" t="n"/>
      <c r="AR801" s="34">
        <f>AB801</f>
        <v/>
      </c>
      <c r="AS801" s="621">
        <f>IF(ISNA(IF(AI801="",0,AR801*VLOOKUP(AI801,Resource!$B$2:$AE$465,9,FALSE))),0,IF(AI801="",0,AR801*VLOOKUP(AI801,Resource!$B$2:$AE$465,9,FALSE)))</f>
        <v/>
      </c>
      <c r="AT801" s="620" t="n"/>
      <c r="AU801" s="286" t="n"/>
      <c r="AV801" s="620">
        <f>Z801</f>
        <v/>
      </c>
      <c r="AW801" s="72" t="n"/>
      <c r="BA801" s="620" t="n"/>
      <c r="BC801" s="620">
        <f>AO801+AS801</f>
        <v/>
      </c>
      <c r="BD801" s="620">
        <f>BH801-BC801</f>
        <v/>
      </c>
      <c r="BE801" s="479">
        <f>IF(AV801=0,"        --",BD801/BH801)</f>
        <v/>
      </c>
      <c r="BF801" s="620" t="n"/>
      <c r="BG801" s="620" t="n"/>
      <c r="BH801" s="620">
        <f>Z801+BA801+BF801</f>
        <v/>
      </c>
    </row>
    <row r="802" customFormat="1" s="34">
      <c r="A802" s="618" t="n"/>
      <c r="B802" s="619" t="n"/>
      <c r="J802" s="619" t="n"/>
      <c r="U802" s="620" t="n"/>
      <c r="X802" s="620" t="n"/>
      <c r="Y802" s="620" t="n"/>
      <c r="Z802" s="620" t="n"/>
      <c r="AA802" s="34">
        <f>T802*0.2+N802*0+O802*0.3+P802*0.5+Q802*0.6+R802*1+S802*1</f>
        <v/>
      </c>
      <c r="AB802" s="34">
        <f>T802*0.2+N802*0.2+O802*0.3+P802*0.5+Q802*0.6+R802*1+S802*1</f>
        <v/>
      </c>
      <c r="AD802" s="34">
        <f>IF($AC802&gt;0,IF(VLOOKUP($AC802,Resource!$B$2:$AE$460,6,FALSE)&gt;0,VLOOKUP($AC802,Resource!$B$2:$AE$460,6,FALSE),"--INPUT--"),"")</f>
        <v/>
      </c>
      <c r="AE802" s="34">
        <f>IF($AC802&gt;0,IF(VLOOKUP($AC802,Resource!$B$2:$AE$460,25,FALSE)&gt;0,VLOOKUP($AC802,Resource!$B$2:$AE$460,25,FALSE),"--INPUT--"),"")</f>
        <v/>
      </c>
      <c r="AG802" s="619" t="n"/>
      <c r="AH802" s="619" t="n"/>
      <c r="AJ802" s="34">
        <f>IF($AI802&gt;0,IF(VLOOKUP($AI802,Resource!$B$2:$AE$460,6,FALSE)&gt;0,VLOOKUP($AI802,Resource!$B$2:$AE$460,6,FALSE),"--INPUT--"),"")</f>
        <v/>
      </c>
      <c r="AK802" s="34">
        <f>IF($AI802&gt;0,IF(VLOOKUP($AI802,Resource!$B$2:$AE$460,25,FALSE)&gt;0,VLOOKUP($AI802,Resource!$B$2:$AE$460,25,FALSE),"--INPUT--"),"")</f>
        <v/>
      </c>
      <c r="AL802" s="619" t="n"/>
      <c r="AM802" s="619" t="n"/>
      <c r="AN802" s="34">
        <f>AA802</f>
        <v/>
      </c>
      <c r="AO802" s="621">
        <f>IF(ISNA(IF(AC802="",0,AN802*VLOOKUP(AC802,Resource!$B$2:$AE$465,8,FALSE))),0,IF(AC802="",0,AN802*VLOOKUP(AC802,Resource!$B$2:$AE$465,8,FALSE)))</f>
        <v/>
      </c>
      <c r="AP802" s="620" t="n"/>
      <c r="AQ802" s="286" t="n"/>
      <c r="AR802" s="34">
        <f>AB802</f>
        <v/>
      </c>
      <c r="AS802" s="621">
        <f>IF(ISNA(IF(AI802="",0,AR802*VLOOKUP(AI802,Resource!$B$2:$AE$465,9,FALSE))),0,IF(AI802="",0,AR802*VLOOKUP(AI802,Resource!$B$2:$AE$465,9,FALSE)))</f>
        <v/>
      </c>
      <c r="AT802" s="620" t="n"/>
      <c r="AU802" s="286" t="n"/>
      <c r="AV802" s="620">
        <f>Z802</f>
        <v/>
      </c>
      <c r="AW802" s="72" t="n"/>
      <c r="BA802" s="620" t="n"/>
      <c r="BC802" s="620">
        <f>AO802+AS802</f>
        <v/>
      </c>
      <c r="BD802" s="620">
        <f>BH802-BC802</f>
        <v/>
      </c>
      <c r="BE802" s="479">
        <f>IF(AV802=0,"        --",BD802/BH802)</f>
        <v/>
      </c>
      <c r="BF802" s="620" t="n"/>
      <c r="BG802" s="620" t="n"/>
      <c r="BH802" s="620">
        <f>Z802+BA802+BF802</f>
        <v/>
      </c>
    </row>
    <row r="803" customFormat="1" s="34">
      <c r="A803" s="618" t="n"/>
      <c r="B803" s="619" t="n"/>
      <c r="J803" s="619" t="n"/>
      <c r="U803" s="620" t="n"/>
      <c r="X803" s="620" t="n"/>
      <c r="Y803" s="620" t="n"/>
      <c r="Z803" s="620" t="n"/>
      <c r="AA803" s="34">
        <f>T803*0.2+N803*0+O803*0.3+P803*0.5+Q803*0.6+R803*1+S803*1</f>
        <v/>
      </c>
      <c r="AB803" s="34">
        <f>T803*0.2+N803*0.2+O803*0.3+P803*0.5+Q803*0.6+R803*1+S803*1</f>
        <v/>
      </c>
      <c r="AD803" s="34">
        <f>IF($AC803&gt;0,IF(VLOOKUP($AC803,Resource!$B$2:$AE$460,6,FALSE)&gt;0,VLOOKUP($AC803,Resource!$B$2:$AE$460,6,FALSE),"--INPUT--"),"")</f>
        <v/>
      </c>
      <c r="AE803" s="34">
        <f>IF($AC803&gt;0,IF(VLOOKUP($AC803,Resource!$B$2:$AE$460,25,FALSE)&gt;0,VLOOKUP($AC803,Resource!$B$2:$AE$460,25,FALSE),"--INPUT--"),"")</f>
        <v/>
      </c>
      <c r="AG803" s="619" t="n"/>
      <c r="AH803" s="619" t="n"/>
      <c r="AJ803" s="34">
        <f>IF($AI803&gt;0,IF(VLOOKUP($AI803,Resource!$B$2:$AE$460,6,FALSE)&gt;0,VLOOKUP($AI803,Resource!$B$2:$AE$460,6,FALSE),"--INPUT--"),"")</f>
        <v/>
      </c>
      <c r="AK803" s="34">
        <f>IF($AI803&gt;0,IF(VLOOKUP($AI803,Resource!$B$2:$AE$460,25,FALSE)&gt;0,VLOOKUP($AI803,Resource!$B$2:$AE$460,25,FALSE),"--INPUT--"),"")</f>
        <v/>
      </c>
      <c r="AL803" s="619" t="n"/>
      <c r="AM803" s="619" t="n"/>
      <c r="AN803" s="34">
        <f>AA803</f>
        <v/>
      </c>
      <c r="AO803" s="621">
        <f>IF(ISNA(IF(AC803="",0,AN803*VLOOKUP(AC803,Resource!$B$2:$AE$465,8,FALSE))),0,IF(AC803="",0,AN803*VLOOKUP(AC803,Resource!$B$2:$AE$465,8,FALSE)))</f>
        <v/>
      </c>
      <c r="AP803" s="620" t="n"/>
      <c r="AQ803" s="286" t="n"/>
      <c r="AR803" s="34">
        <f>AB803</f>
        <v/>
      </c>
      <c r="AS803" s="621">
        <f>IF(ISNA(IF(AI803="",0,AR803*VLOOKUP(AI803,Resource!$B$2:$AE$465,9,FALSE))),0,IF(AI803="",0,AR803*VLOOKUP(AI803,Resource!$B$2:$AE$465,9,FALSE)))</f>
        <v/>
      </c>
      <c r="AT803" s="620" t="n"/>
      <c r="AU803" s="286" t="n"/>
      <c r="AV803" s="620">
        <f>Z803</f>
        <v/>
      </c>
      <c r="AW803" s="72" t="n"/>
      <c r="BA803" s="620" t="n"/>
      <c r="BC803" s="620">
        <f>AO803+AS803</f>
        <v/>
      </c>
      <c r="BD803" s="620">
        <f>BH803-BC803</f>
        <v/>
      </c>
      <c r="BE803" s="479">
        <f>IF(AV803=0,"        --",BD803/BH803)</f>
        <v/>
      </c>
      <c r="BF803" s="620" t="n"/>
      <c r="BG803" s="620" t="n"/>
      <c r="BH803" s="620">
        <f>Z803+BA803+BF803</f>
        <v/>
      </c>
    </row>
    <row r="804" customFormat="1" s="34">
      <c r="A804" s="618" t="n"/>
      <c r="B804" s="619" t="n"/>
      <c r="J804" s="619" t="n"/>
      <c r="U804" s="620" t="n"/>
      <c r="X804" s="620" t="n"/>
      <c r="Y804" s="620" t="n"/>
      <c r="Z804" s="620" t="n"/>
      <c r="AA804" s="34">
        <f>T804*0.2+N804*0+O804*0.3+P804*0.5+Q804*0.6+R804*1+S804*1</f>
        <v/>
      </c>
      <c r="AB804" s="34">
        <f>T804*0.2+N804*0.2+O804*0.3+P804*0.5+Q804*0.6+R804*1+S804*1</f>
        <v/>
      </c>
      <c r="AD804" s="34">
        <f>IF($AC804&gt;0,IF(VLOOKUP($AC804,Resource!$B$2:$AE$460,6,FALSE)&gt;0,VLOOKUP($AC804,Resource!$B$2:$AE$460,6,FALSE),"--INPUT--"),"")</f>
        <v/>
      </c>
      <c r="AE804" s="34">
        <f>IF($AC804&gt;0,IF(VLOOKUP($AC804,Resource!$B$2:$AE$460,25,FALSE)&gt;0,VLOOKUP($AC804,Resource!$B$2:$AE$460,25,FALSE),"--INPUT--"),"")</f>
        <v/>
      </c>
      <c r="AG804" s="619" t="n"/>
      <c r="AH804" s="619" t="n"/>
      <c r="AJ804" s="34">
        <f>IF($AI804&gt;0,IF(VLOOKUP($AI804,Resource!$B$2:$AE$460,6,FALSE)&gt;0,VLOOKUP($AI804,Resource!$B$2:$AE$460,6,FALSE),"--INPUT--"),"")</f>
        <v/>
      </c>
      <c r="AK804" s="34">
        <f>IF($AI804&gt;0,IF(VLOOKUP($AI804,Resource!$B$2:$AE$460,25,FALSE)&gt;0,VLOOKUP($AI804,Resource!$B$2:$AE$460,25,FALSE),"--INPUT--"),"")</f>
        <v/>
      </c>
      <c r="AL804" s="619" t="n"/>
      <c r="AM804" s="619" t="n"/>
      <c r="AN804" s="34">
        <f>AA804</f>
        <v/>
      </c>
      <c r="AO804" s="621">
        <f>IF(ISNA(IF(AC804="",0,AN804*VLOOKUP(AC804,Resource!$B$2:$AE$465,8,FALSE))),0,IF(AC804="",0,AN804*VLOOKUP(AC804,Resource!$B$2:$AE$465,8,FALSE)))</f>
        <v/>
      </c>
      <c r="AP804" s="620" t="n"/>
      <c r="AQ804" s="286" t="n"/>
      <c r="AR804" s="34">
        <f>AB804</f>
        <v/>
      </c>
      <c r="AS804" s="621">
        <f>IF(ISNA(IF(AI804="",0,AR804*VLOOKUP(AI804,Resource!$B$2:$AE$465,9,FALSE))),0,IF(AI804="",0,AR804*VLOOKUP(AI804,Resource!$B$2:$AE$465,9,FALSE)))</f>
        <v/>
      </c>
      <c r="AT804" s="620" t="n"/>
      <c r="AU804" s="286" t="n"/>
      <c r="AV804" s="620">
        <f>Z804</f>
        <v/>
      </c>
      <c r="AW804" s="72" t="n"/>
      <c r="BA804" s="620" t="n"/>
      <c r="BC804" s="620">
        <f>AO804+AS804</f>
        <v/>
      </c>
      <c r="BD804" s="620">
        <f>BH804-BC804</f>
        <v/>
      </c>
      <c r="BE804" s="479">
        <f>IF(AV804=0,"        --",BD804/BH804)</f>
        <v/>
      </c>
      <c r="BF804" s="620" t="n"/>
      <c r="BG804" s="620" t="n"/>
      <c r="BH804" s="620">
        <f>Z804+BA804+BF804</f>
        <v/>
      </c>
    </row>
    <row r="805" customFormat="1" s="34">
      <c r="A805" s="618" t="n"/>
      <c r="B805" s="619" t="n"/>
      <c r="J805" s="619" t="n"/>
      <c r="U805" s="620" t="n"/>
      <c r="X805" s="620" t="n"/>
      <c r="Y805" s="620" t="n"/>
      <c r="Z805" s="620" t="n"/>
      <c r="AA805" s="34">
        <f>T805*0.2+N805*0+O805*0.3+P805*0.5+Q805*0.6+R805*1+S805*1</f>
        <v/>
      </c>
      <c r="AB805" s="34">
        <f>T805*0.2+N805*0.2+O805*0.3+P805*0.5+Q805*0.6+R805*1+S805*1</f>
        <v/>
      </c>
      <c r="AD805" s="34">
        <f>IF($AC805&gt;0,IF(VLOOKUP($AC805,Resource!$B$2:$AE$460,6,FALSE)&gt;0,VLOOKUP($AC805,Resource!$B$2:$AE$460,6,FALSE),"--INPUT--"),"")</f>
        <v/>
      </c>
      <c r="AE805" s="34">
        <f>IF($AC805&gt;0,IF(VLOOKUP($AC805,Resource!$B$2:$AE$460,25,FALSE)&gt;0,VLOOKUP($AC805,Resource!$B$2:$AE$460,25,FALSE),"--INPUT--"),"")</f>
        <v/>
      </c>
      <c r="AG805" s="619" t="n"/>
      <c r="AH805" s="619" t="n"/>
      <c r="AJ805" s="34">
        <f>IF($AI805&gt;0,IF(VLOOKUP($AI805,Resource!$B$2:$AE$460,6,FALSE)&gt;0,VLOOKUP($AI805,Resource!$B$2:$AE$460,6,FALSE),"--INPUT--"),"")</f>
        <v/>
      </c>
      <c r="AK805" s="34">
        <f>IF($AI805&gt;0,IF(VLOOKUP($AI805,Resource!$B$2:$AE$460,25,FALSE)&gt;0,VLOOKUP($AI805,Resource!$B$2:$AE$460,25,FALSE),"--INPUT--"),"")</f>
        <v/>
      </c>
      <c r="AL805" s="619" t="n"/>
      <c r="AM805" s="619" t="n"/>
      <c r="AN805" s="34">
        <f>AA805</f>
        <v/>
      </c>
      <c r="AO805" s="621">
        <f>IF(ISNA(IF(AC805="",0,AN805*VLOOKUP(AC805,Resource!$B$2:$AE$465,8,FALSE))),0,IF(AC805="",0,AN805*VLOOKUP(AC805,Resource!$B$2:$AE$465,8,FALSE)))</f>
        <v/>
      </c>
      <c r="AP805" s="620" t="n"/>
      <c r="AQ805" s="286" t="n"/>
      <c r="AR805" s="34">
        <f>AB805</f>
        <v/>
      </c>
      <c r="AS805" s="621">
        <f>IF(ISNA(IF(AI805="",0,AR805*VLOOKUP(AI805,Resource!$B$2:$AE$465,9,FALSE))),0,IF(AI805="",0,AR805*VLOOKUP(AI805,Resource!$B$2:$AE$465,9,FALSE)))</f>
        <v/>
      </c>
      <c r="AT805" s="620" t="n"/>
      <c r="AU805" s="286" t="n"/>
      <c r="AV805" s="620">
        <f>Z805</f>
        <v/>
      </c>
      <c r="AW805" s="72" t="n"/>
      <c r="BA805" s="620" t="n"/>
      <c r="BC805" s="620">
        <f>AO805+AS805</f>
        <v/>
      </c>
      <c r="BD805" s="620">
        <f>BH805-BC805</f>
        <v/>
      </c>
      <c r="BE805" s="479">
        <f>IF(AV805=0,"        --",BD805/BH805)</f>
        <v/>
      </c>
      <c r="BF805" s="620" t="n"/>
      <c r="BG805" s="620" t="n"/>
      <c r="BH805" s="620">
        <f>Z805+BA805+BF805</f>
        <v/>
      </c>
    </row>
    <row r="806" customFormat="1" s="34">
      <c r="A806" s="618" t="n"/>
      <c r="B806" s="619" t="n"/>
      <c r="J806" s="619" t="n"/>
      <c r="U806" s="620" t="n"/>
      <c r="X806" s="620" t="n"/>
      <c r="Y806" s="620" t="n"/>
      <c r="Z806" s="620" t="n"/>
      <c r="AA806" s="34">
        <f>T806*0.2+N806*0+O806*0.3+P806*0.5+Q806*0.6+R806*1+S806*1</f>
        <v/>
      </c>
      <c r="AB806" s="34">
        <f>T806*0.2+N806*0.2+O806*0.3+P806*0.5+Q806*0.6+R806*1+S806*1</f>
        <v/>
      </c>
      <c r="AD806" s="34">
        <f>IF($AC806&gt;0,IF(VLOOKUP($AC806,Resource!$B$2:$AE$460,6,FALSE)&gt;0,VLOOKUP($AC806,Resource!$B$2:$AE$460,6,FALSE),"--INPUT--"),"")</f>
        <v/>
      </c>
      <c r="AE806" s="34">
        <f>IF($AC806&gt;0,IF(VLOOKUP($AC806,Resource!$B$2:$AE$460,25,FALSE)&gt;0,VLOOKUP($AC806,Resource!$B$2:$AE$460,25,FALSE),"--INPUT--"),"")</f>
        <v/>
      </c>
      <c r="AG806" s="619" t="n"/>
      <c r="AH806" s="619" t="n"/>
      <c r="AJ806" s="34">
        <f>IF($AI806&gt;0,IF(VLOOKUP($AI806,Resource!$B$2:$AE$460,6,FALSE)&gt;0,VLOOKUP($AI806,Resource!$B$2:$AE$460,6,FALSE),"--INPUT--"),"")</f>
        <v/>
      </c>
      <c r="AK806" s="34">
        <f>IF($AI806&gt;0,IF(VLOOKUP($AI806,Resource!$B$2:$AE$460,25,FALSE)&gt;0,VLOOKUP($AI806,Resource!$B$2:$AE$460,25,FALSE),"--INPUT--"),"")</f>
        <v/>
      </c>
      <c r="AL806" s="619" t="n"/>
      <c r="AM806" s="619" t="n"/>
      <c r="AN806" s="34">
        <f>AA806</f>
        <v/>
      </c>
      <c r="AO806" s="621">
        <f>IF(ISNA(IF(AC806="",0,AN806*VLOOKUP(AC806,Resource!$B$2:$AE$465,8,FALSE))),0,IF(AC806="",0,AN806*VLOOKUP(AC806,Resource!$B$2:$AE$465,8,FALSE)))</f>
        <v/>
      </c>
      <c r="AP806" s="620" t="n"/>
      <c r="AQ806" s="286" t="n"/>
      <c r="AR806" s="34">
        <f>AB806</f>
        <v/>
      </c>
      <c r="AS806" s="621">
        <f>IF(ISNA(IF(AI806="",0,AR806*VLOOKUP(AI806,Resource!$B$2:$AE$465,9,FALSE))),0,IF(AI806="",0,AR806*VLOOKUP(AI806,Resource!$B$2:$AE$465,9,FALSE)))</f>
        <v/>
      </c>
      <c r="AT806" s="620" t="n"/>
      <c r="AU806" s="286" t="n"/>
      <c r="AV806" s="620">
        <f>Z806</f>
        <v/>
      </c>
      <c r="AW806" s="72" t="n"/>
      <c r="BA806" s="620" t="n"/>
      <c r="BC806" s="620">
        <f>AO806+AS806</f>
        <v/>
      </c>
      <c r="BD806" s="620">
        <f>BH806-BC806</f>
        <v/>
      </c>
      <c r="BE806" s="479">
        <f>IF(AV806=0,"        --",BD806/BH806)</f>
        <v/>
      </c>
      <c r="BF806" s="620" t="n"/>
      <c r="BG806" s="620" t="n"/>
      <c r="BH806" s="620">
        <f>Z806+BA806+BF806</f>
        <v/>
      </c>
    </row>
    <row r="807" customFormat="1" s="34">
      <c r="A807" s="618" t="n"/>
      <c r="B807" s="619" t="n"/>
      <c r="J807" s="619" t="n"/>
      <c r="U807" s="620" t="n"/>
      <c r="X807" s="620" t="n"/>
      <c r="Y807" s="620" t="n"/>
      <c r="Z807" s="620" t="n"/>
      <c r="AA807" s="34">
        <f>T807*0.2+N807*0+O807*0.3+P807*0.5+Q807*0.6+R807*1+S807*1</f>
        <v/>
      </c>
      <c r="AB807" s="34">
        <f>T807*0.2+N807*0.2+O807*0.3+P807*0.5+Q807*0.6+R807*1+S807*1</f>
        <v/>
      </c>
      <c r="AD807" s="34">
        <f>IF($AC807&gt;0,IF(VLOOKUP($AC807,Resource!$B$2:$AE$460,6,FALSE)&gt;0,VLOOKUP($AC807,Resource!$B$2:$AE$460,6,FALSE),"--INPUT--"),"")</f>
        <v/>
      </c>
      <c r="AE807" s="34">
        <f>IF($AC807&gt;0,IF(VLOOKUP($AC807,Resource!$B$2:$AE$460,25,FALSE)&gt;0,VLOOKUP($AC807,Resource!$B$2:$AE$460,25,FALSE),"--INPUT--"),"")</f>
        <v/>
      </c>
      <c r="AG807" s="619" t="n"/>
      <c r="AH807" s="619" t="n"/>
      <c r="AJ807" s="34">
        <f>IF($AI807&gt;0,IF(VLOOKUP($AI807,Resource!$B$2:$AE$460,6,FALSE)&gt;0,VLOOKUP($AI807,Resource!$B$2:$AE$460,6,FALSE),"--INPUT--"),"")</f>
        <v/>
      </c>
      <c r="AK807" s="34">
        <f>IF($AI807&gt;0,IF(VLOOKUP($AI807,Resource!$B$2:$AE$460,25,FALSE)&gt;0,VLOOKUP($AI807,Resource!$B$2:$AE$460,25,FALSE),"--INPUT--"),"")</f>
        <v/>
      </c>
      <c r="AL807" s="619" t="n"/>
      <c r="AM807" s="619" t="n"/>
      <c r="AN807" s="34">
        <f>AA807</f>
        <v/>
      </c>
      <c r="AO807" s="621">
        <f>IF(ISNA(IF(AC807="",0,AN807*VLOOKUP(AC807,Resource!$B$2:$AE$465,8,FALSE))),0,IF(AC807="",0,AN807*VLOOKUP(AC807,Resource!$B$2:$AE$465,8,FALSE)))</f>
        <v/>
      </c>
      <c r="AP807" s="620" t="n"/>
      <c r="AQ807" s="286" t="n"/>
      <c r="AR807" s="34">
        <f>AB807</f>
        <v/>
      </c>
      <c r="AS807" s="621">
        <f>IF(ISNA(IF(AI807="",0,AR807*VLOOKUP(AI807,Resource!$B$2:$AE$465,9,FALSE))),0,IF(AI807="",0,AR807*VLOOKUP(AI807,Resource!$B$2:$AE$465,9,FALSE)))</f>
        <v/>
      </c>
      <c r="AT807" s="620" t="n"/>
      <c r="AU807" s="286" t="n"/>
      <c r="AV807" s="620">
        <f>Z807</f>
        <v/>
      </c>
      <c r="AW807" s="72" t="n"/>
      <c r="BA807" s="620" t="n"/>
      <c r="BC807" s="620">
        <f>AO807+AS807</f>
        <v/>
      </c>
      <c r="BD807" s="620">
        <f>BH807-BC807</f>
        <v/>
      </c>
      <c r="BE807" s="479">
        <f>IF(AV807=0,"        --",BD807/BH807)</f>
        <v/>
      </c>
      <c r="BF807" s="620" t="n"/>
      <c r="BG807" s="620" t="n"/>
      <c r="BH807" s="620">
        <f>Z807+BA807+BF807</f>
        <v/>
      </c>
    </row>
    <row r="808" customFormat="1" s="34">
      <c r="A808" s="618" t="n"/>
      <c r="B808" s="619" t="n"/>
      <c r="J808" s="619" t="n"/>
      <c r="U808" s="620" t="n"/>
      <c r="X808" s="620" t="n"/>
      <c r="Y808" s="620" t="n"/>
      <c r="Z808" s="620" t="n"/>
      <c r="AA808" s="34">
        <f>T808*0.2+N808*0+O808*0.3+P808*0.5+Q808*0.6+R808*1+S808*1</f>
        <v/>
      </c>
      <c r="AB808" s="34">
        <f>T808*0.2+N808*0.2+O808*0.3+P808*0.5+Q808*0.6+R808*1+S808*1</f>
        <v/>
      </c>
      <c r="AD808" s="34">
        <f>IF($AC808&gt;0,IF(VLOOKUP($AC808,Resource!$B$2:$AE$460,6,FALSE)&gt;0,VLOOKUP($AC808,Resource!$B$2:$AE$460,6,FALSE),"--INPUT--"),"")</f>
        <v/>
      </c>
      <c r="AE808" s="34">
        <f>IF($AC808&gt;0,IF(VLOOKUP($AC808,Resource!$B$2:$AE$460,25,FALSE)&gt;0,VLOOKUP($AC808,Resource!$B$2:$AE$460,25,FALSE),"--INPUT--"),"")</f>
        <v/>
      </c>
      <c r="AG808" s="619" t="n"/>
      <c r="AH808" s="619" t="n"/>
      <c r="AJ808" s="34">
        <f>IF($AI808&gt;0,IF(VLOOKUP($AI808,Resource!$B$2:$AE$460,6,FALSE)&gt;0,VLOOKUP($AI808,Resource!$B$2:$AE$460,6,FALSE),"--INPUT--"),"")</f>
        <v/>
      </c>
      <c r="AK808" s="34">
        <f>IF($AI808&gt;0,IF(VLOOKUP($AI808,Resource!$B$2:$AE$460,25,FALSE)&gt;0,VLOOKUP($AI808,Resource!$B$2:$AE$460,25,FALSE),"--INPUT--"),"")</f>
        <v/>
      </c>
      <c r="AL808" s="619" t="n"/>
      <c r="AM808" s="619" t="n"/>
      <c r="AN808" s="34">
        <f>AA808</f>
        <v/>
      </c>
      <c r="AO808" s="621">
        <f>IF(ISNA(IF(AC808="",0,AN808*VLOOKUP(AC808,Resource!$B$2:$AE$465,8,FALSE))),0,IF(AC808="",0,AN808*VLOOKUP(AC808,Resource!$B$2:$AE$465,8,FALSE)))</f>
        <v/>
      </c>
      <c r="AP808" s="620" t="n"/>
      <c r="AQ808" s="286" t="n"/>
      <c r="AR808" s="34">
        <f>AB808</f>
        <v/>
      </c>
      <c r="AS808" s="621">
        <f>IF(ISNA(IF(AI808="",0,AR808*VLOOKUP(AI808,Resource!$B$2:$AE$465,9,FALSE))),0,IF(AI808="",0,AR808*VLOOKUP(AI808,Resource!$B$2:$AE$465,9,FALSE)))</f>
        <v/>
      </c>
      <c r="AT808" s="620" t="n"/>
      <c r="AU808" s="286" t="n"/>
      <c r="AV808" s="620">
        <f>Z808</f>
        <v/>
      </c>
      <c r="AW808" s="72" t="n"/>
      <c r="BA808" s="620" t="n"/>
      <c r="BC808" s="620">
        <f>AO808+AS808</f>
        <v/>
      </c>
      <c r="BD808" s="620">
        <f>BH808-BC808</f>
        <v/>
      </c>
      <c r="BE808" s="479">
        <f>IF(AV808=0,"        --",BD808/BH808)</f>
        <v/>
      </c>
      <c r="BF808" s="620" t="n"/>
      <c r="BG808" s="620" t="n"/>
      <c r="BH808" s="620">
        <f>Z808+BA808+BF808</f>
        <v/>
      </c>
    </row>
    <row r="809" customFormat="1" s="34">
      <c r="A809" s="618" t="n"/>
      <c r="B809" s="619" t="n"/>
      <c r="J809" s="619" t="n"/>
      <c r="U809" s="620" t="n"/>
      <c r="X809" s="620" t="n"/>
      <c r="Y809" s="620" t="n"/>
      <c r="Z809" s="620" t="n"/>
      <c r="AA809" s="34">
        <f>T809*0.2+N809*0+O809*0.3+P809*0.5+Q809*0.6+R809*1+S809*1</f>
        <v/>
      </c>
      <c r="AB809" s="34">
        <f>T809*0.2+N809*0.2+O809*0.3+P809*0.5+Q809*0.6+R809*1+S809*1</f>
        <v/>
      </c>
      <c r="AD809" s="34">
        <f>IF($AC809&gt;0,IF(VLOOKUP($AC809,Resource!$B$2:$AE$460,6,FALSE)&gt;0,VLOOKUP($AC809,Resource!$B$2:$AE$460,6,FALSE),"--INPUT--"),"")</f>
        <v/>
      </c>
      <c r="AE809" s="34">
        <f>IF($AC809&gt;0,IF(VLOOKUP($AC809,Resource!$B$2:$AE$460,25,FALSE)&gt;0,VLOOKUP($AC809,Resource!$B$2:$AE$460,25,FALSE),"--INPUT--"),"")</f>
        <v/>
      </c>
      <c r="AG809" s="619" t="n"/>
      <c r="AH809" s="619" t="n"/>
      <c r="AJ809" s="34">
        <f>IF($AI809&gt;0,IF(VLOOKUP($AI809,Resource!$B$2:$AE$460,6,FALSE)&gt;0,VLOOKUP($AI809,Resource!$B$2:$AE$460,6,FALSE),"--INPUT--"),"")</f>
        <v/>
      </c>
      <c r="AK809" s="34">
        <f>IF($AI809&gt;0,IF(VLOOKUP($AI809,Resource!$B$2:$AE$460,25,FALSE)&gt;0,VLOOKUP($AI809,Resource!$B$2:$AE$460,25,FALSE),"--INPUT--"),"")</f>
        <v/>
      </c>
      <c r="AL809" s="619" t="n"/>
      <c r="AM809" s="619" t="n"/>
      <c r="AN809" s="34">
        <f>AA809</f>
        <v/>
      </c>
      <c r="AO809" s="621">
        <f>IF(ISNA(IF(AC809="",0,AN809*VLOOKUP(AC809,Resource!$B$2:$AE$465,8,FALSE))),0,IF(AC809="",0,AN809*VLOOKUP(AC809,Resource!$B$2:$AE$465,8,FALSE)))</f>
        <v/>
      </c>
      <c r="AP809" s="620" t="n"/>
      <c r="AQ809" s="286" t="n"/>
      <c r="AR809" s="34">
        <f>AB809</f>
        <v/>
      </c>
      <c r="AS809" s="621">
        <f>IF(ISNA(IF(AI809="",0,AR809*VLOOKUP(AI809,Resource!$B$2:$AE$465,9,FALSE))),0,IF(AI809="",0,AR809*VLOOKUP(AI809,Resource!$B$2:$AE$465,9,FALSE)))</f>
        <v/>
      </c>
      <c r="AT809" s="620" t="n"/>
      <c r="AU809" s="286" t="n"/>
      <c r="AV809" s="620">
        <f>Z809</f>
        <v/>
      </c>
      <c r="AW809" s="72" t="n"/>
      <c r="BA809" s="620" t="n"/>
      <c r="BC809" s="620">
        <f>AO809+AS809</f>
        <v/>
      </c>
      <c r="BD809" s="620">
        <f>BH809-BC809</f>
        <v/>
      </c>
      <c r="BE809" s="479">
        <f>IF(AV809=0,"        --",BD809/BH809)</f>
        <v/>
      </c>
      <c r="BF809" s="620" t="n"/>
      <c r="BG809" s="620" t="n"/>
      <c r="BH809" s="620">
        <f>Z809+BA809+BF809</f>
        <v/>
      </c>
    </row>
    <row r="810" customFormat="1" s="34">
      <c r="A810" s="618" t="n"/>
      <c r="B810" s="619" t="n"/>
      <c r="J810" s="619" t="n"/>
      <c r="U810" s="620" t="n"/>
      <c r="X810" s="620" t="n"/>
      <c r="Y810" s="620" t="n"/>
      <c r="Z810" s="620" t="n"/>
      <c r="AA810" s="34">
        <f>T810*0.2+N810*0+O810*0.3+P810*0.5+Q810*0.6+R810*1+S810*1</f>
        <v/>
      </c>
      <c r="AB810" s="34">
        <f>T810*0.2+N810*0.2+O810*0.3+P810*0.5+Q810*0.6+R810*1+S810*1</f>
        <v/>
      </c>
      <c r="AD810" s="34">
        <f>IF($AC810&gt;0,IF(VLOOKUP($AC810,Resource!$B$2:$AE$460,6,FALSE)&gt;0,VLOOKUP($AC810,Resource!$B$2:$AE$460,6,FALSE),"--INPUT--"),"")</f>
        <v/>
      </c>
      <c r="AE810" s="34">
        <f>IF($AC810&gt;0,IF(VLOOKUP($AC810,Resource!$B$2:$AE$460,25,FALSE)&gt;0,VLOOKUP($AC810,Resource!$B$2:$AE$460,25,FALSE),"--INPUT--"),"")</f>
        <v/>
      </c>
      <c r="AG810" s="619" t="n"/>
      <c r="AH810" s="619" t="n"/>
      <c r="AJ810" s="34">
        <f>IF($AI810&gt;0,IF(VLOOKUP($AI810,Resource!$B$2:$AE$460,6,FALSE)&gt;0,VLOOKUP($AI810,Resource!$B$2:$AE$460,6,FALSE),"--INPUT--"),"")</f>
        <v/>
      </c>
      <c r="AK810" s="34">
        <f>IF($AI810&gt;0,IF(VLOOKUP($AI810,Resource!$B$2:$AE$460,25,FALSE)&gt;0,VLOOKUP($AI810,Resource!$B$2:$AE$460,25,FALSE),"--INPUT--"),"")</f>
        <v/>
      </c>
      <c r="AL810" s="619" t="n"/>
      <c r="AM810" s="619" t="n"/>
      <c r="AN810" s="34">
        <f>AA810</f>
        <v/>
      </c>
      <c r="AO810" s="621">
        <f>IF(ISNA(IF(AC810="",0,AN810*VLOOKUP(AC810,Resource!$B$2:$AE$465,8,FALSE))),0,IF(AC810="",0,AN810*VLOOKUP(AC810,Resource!$B$2:$AE$465,8,FALSE)))</f>
        <v/>
      </c>
      <c r="AP810" s="620" t="n"/>
      <c r="AQ810" s="286" t="n"/>
      <c r="AR810" s="34">
        <f>AB810</f>
        <v/>
      </c>
      <c r="AS810" s="621">
        <f>IF(ISNA(IF(AI810="",0,AR810*VLOOKUP(AI810,Resource!$B$2:$AE$465,9,FALSE))),0,IF(AI810="",0,AR810*VLOOKUP(AI810,Resource!$B$2:$AE$465,9,FALSE)))</f>
        <v/>
      </c>
      <c r="AT810" s="620" t="n"/>
      <c r="AU810" s="286" t="n"/>
      <c r="AV810" s="620">
        <f>Z810</f>
        <v/>
      </c>
      <c r="AW810" s="72" t="n"/>
      <c r="BA810" s="620" t="n"/>
      <c r="BC810" s="620">
        <f>AO810+AS810</f>
        <v/>
      </c>
      <c r="BD810" s="620">
        <f>BH810-BC810</f>
        <v/>
      </c>
      <c r="BE810" s="479">
        <f>IF(AV810=0,"        --",BD810/BH810)</f>
        <v/>
      </c>
      <c r="BF810" s="620" t="n"/>
      <c r="BG810" s="620" t="n"/>
      <c r="BH810" s="620">
        <f>Z810+BA810+BF810</f>
        <v/>
      </c>
    </row>
    <row r="811" customFormat="1" s="34">
      <c r="A811" s="618" t="n"/>
      <c r="B811" s="619" t="n"/>
      <c r="J811" s="619" t="n"/>
      <c r="U811" s="620" t="n"/>
      <c r="X811" s="620" t="n"/>
      <c r="Y811" s="620" t="n"/>
      <c r="Z811" s="620" t="n"/>
      <c r="AA811" s="34">
        <f>T811*0.2+N811*0+O811*0.3+P811*0.5+Q811*0.6+R811*1+S811*1</f>
        <v/>
      </c>
      <c r="AB811" s="34">
        <f>T811*0.2+N811*0.2+O811*0.3+P811*0.5+Q811*0.6+R811*1+S811*1</f>
        <v/>
      </c>
      <c r="AD811" s="34">
        <f>IF($AC811&gt;0,IF(VLOOKUP($AC811,Resource!$B$2:$AE$460,6,FALSE)&gt;0,VLOOKUP($AC811,Resource!$B$2:$AE$460,6,FALSE),"--INPUT--"),"")</f>
        <v/>
      </c>
      <c r="AE811" s="34">
        <f>IF($AC811&gt;0,IF(VLOOKUP($AC811,Resource!$B$2:$AE$460,25,FALSE)&gt;0,VLOOKUP($AC811,Resource!$B$2:$AE$460,25,FALSE),"--INPUT--"),"")</f>
        <v/>
      </c>
      <c r="AG811" s="619" t="n"/>
      <c r="AH811" s="619" t="n"/>
      <c r="AJ811" s="34">
        <f>IF($AI811&gt;0,IF(VLOOKUP($AI811,Resource!$B$2:$AE$460,6,FALSE)&gt;0,VLOOKUP($AI811,Resource!$B$2:$AE$460,6,FALSE),"--INPUT--"),"")</f>
        <v/>
      </c>
      <c r="AK811" s="34">
        <f>IF($AI811&gt;0,IF(VLOOKUP($AI811,Resource!$B$2:$AE$460,25,FALSE)&gt;0,VLOOKUP($AI811,Resource!$B$2:$AE$460,25,FALSE),"--INPUT--"),"")</f>
        <v/>
      </c>
      <c r="AL811" s="619" t="n"/>
      <c r="AM811" s="619" t="n"/>
      <c r="AN811" s="34">
        <f>AA811</f>
        <v/>
      </c>
      <c r="AO811" s="621">
        <f>IF(ISNA(IF(AC811="",0,AN811*VLOOKUP(AC811,Resource!$B$2:$AE$465,8,FALSE))),0,IF(AC811="",0,AN811*VLOOKUP(AC811,Resource!$B$2:$AE$465,8,FALSE)))</f>
        <v/>
      </c>
      <c r="AP811" s="620" t="n"/>
      <c r="AQ811" s="286" t="n"/>
      <c r="AR811" s="34">
        <f>AB811</f>
        <v/>
      </c>
      <c r="AS811" s="621">
        <f>IF(ISNA(IF(AI811="",0,AR811*VLOOKUP(AI811,Resource!$B$2:$AE$465,9,FALSE))),0,IF(AI811="",0,AR811*VLOOKUP(AI811,Resource!$B$2:$AE$465,9,FALSE)))</f>
        <v/>
      </c>
      <c r="AT811" s="620" t="n"/>
      <c r="AU811" s="286" t="n"/>
      <c r="AV811" s="620">
        <f>Z811</f>
        <v/>
      </c>
      <c r="AW811" s="72" t="n"/>
      <c r="BA811" s="620" t="n"/>
      <c r="BC811" s="620">
        <f>AO811+AS811</f>
        <v/>
      </c>
      <c r="BD811" s="620">
        <f>BH811-BC811</f>
        <v/>
      </c>
      <c r="BE811" s="479">
        <f>IF(AV811=0,"        --",BD811/BH811)</f>
        <v/>
      </c>
      <c r="BF811" s="620" t="n"/>
      <c r="BG811" s="620" t="n"/>
      <c r="BH811" s="620">
        <f>Z811+BA811+BF811</f>
        <v/>
      </c>
    </row>
    <row r="812" customFormat="1" s="34">
      <c r="A812" s="618" t="n"/>
      <c r="B812" s="619" t="n"/>
      <c r="J812" s="619" t="n"/>
      <c r="U812" s="620" t="n"/>
      <c r="X812" s="620" t="n"/>
      <c r="Y812" s="620" t="n"/>
      <c r="Z812" s="620" t="n"/>
      <c r="AA812" s="34">
        <f>T812*0.2+N812*0+O812*0.3+P812*0.5+Q812*0.6+R812*1+S812*1</f>
        <v/>
      </c>
      <c r="AB812" s="34">
        <f>T812*0.2+N812*0.2+O812*0.3+P812*0.5+Q812*0.6+R812*1+S812*1</f>
        <v/>
      </c>
      <c r="AD812" s="34">
        <f>IF($AC812&gt;0,IF(VLOOKUP($AC812,Resource!$B$2:$AE$460,6,FALSE)&gt;0,VLOOKUP($AC812,Resource!$B$2:$AE$460,6,FALSE),"--INPUT--"),"")</f>
        <v/>
      </c>
      <c r="AE812" s="34">
        <f>IF($AC812&gt;0,IF(VLOOKUP($AC812,Resource!$B$2:$AE$460,25,FALSE)&gt;0,VLOOKUP($AC812,Resource!$B$2:$AE$460,25,FALSE),"--INPUT--"),"")</f>
        <v/>
      </c>
      <c r="AG812" s="619" t="n"/>
      <c r="AH812" s="619" t="n"/>
      <c r="AJ812" s="34">
        <f>IF($AI812&gt;0,IF(VLOOKUP($AI812,Resource!$B$2:$AE$460,6,FALSE)&gt;0,VLOOKUP($AI812,Resource!$B$2:$AE$460,6,FALSE),"--INPUT--"),"")</f>
        <v/>
      </c>
      <c r="AK812" s="34">
        <f>IF($AI812&gt;0,IF(VLOOKUP($AI812,Resource!$B$2:$AE$460,25,FALSE)&gt;0,VLOOKUP($AI812,Resource!$B$2:$AE$460,25,FALSE),"--INPUT--"),"")</f>
        <v/>
      </c>
      <c r="AL812" s="619" t="n"/>
      <c r="AM812" s="619" t="n"/>
      <c r="AN812" s="34">
        <f>AA812</f>
        <v/>
      </c>
      <c r="AO812" s="621">
        <f>IF(ISNA(IF(AC812="",0,AN812*VLOOKUP(AC812,Resource!$B$2:$AE$465,8,FALSE))),0,IF(AC812="",0,AN812*VLOOKUP(AC812,Resource!$B$2:$AE$465,8,FALSE)))</f>
        <v/>
      </c>
      <c r="AP812" s="620" t="n"/>
      <c r="AQ812" s="286" t="n"/>
      <c r="AR812" s="34">
        <f>AB812</f>
        <v/>
      </c>
      <c r="AS812" s="621">
        <f>IF(ISNA(IF(AI812="",0,AR812*VLOOKUP(AI812,Resource!$B$2:$AE$465,9,FALSE))),0,IF(AI812="",0,AR812*VLOOKUP(AI812,Resource!$B$2:$AE$465,9,FALSE)))</f>
        <v/>
      </c>
      <c r="AT812" s="620" t="n"/>
      <c r="AU812" s="286" t="n"/>
      <c r="AV812" s="620">
        <f>Z812</f>
        <v/>
      </c>
      <c r="AW812" s="72" t="n"/>
      <c r="BA812" s="620" t="n"/>
      <c r="BC812" s="620">
        <f>AO812+AS812</f>
        <v/>
      </c>
      <c r="BD812" s="620">
        <f>BH812-BC812</f>
        <v/>
      </c>
      <c r="BE812" s="479">
        <f>IF(AV812=0,"        --",BD812/BH812)</f>
        <v/>
      </c>
      <c r="BF812" s="620" t="n"/>
      <c r="BG812" s="620" t="n"/>
      <c r="BH812" s="620">
        <f>Z812+BA812+BF812</f>
        <v/>
      </c>
    </row>
    <row r="813" customFormat="1" s="34">
      <c r="A813" s="618" t="n"/>
      <c r="B813" s="619" t="n"/>
      <c r="J813" s="619" t="n"/>
      <c r="U813" s="620" t="n"/>
      <c r="X813" s="620" t="n"/>
      <c r="Y813" s="620" t="n"/>
      <c r="Z813" s="620" t="n"/>
      <c r="AA813" s="34">
        <f>T813*0.2+N813*0+O813*0.3+P813*0.5+Q813*0.6+R813*1+S813*1</f>
        <v/>
      </c>
      <c r="AB813" s="34">
        <f>T813*0.2+N813*0.2+O813*0.3+P813*0.5+Q813*0.6+R813*1+S813*1</f>
        <v/>
      </c>
      <c r="AD813" s="34">
        <f>IF($AC813&gt;0,IF(VLOOKUP($AC813,Resource!$B$2:$AE$460,6,FALSE)&gt;0,VLOOKUP($AC813,Resource!$B$2:$AE$460,6,FALSE),"--INPUT--"),"")</f>
        <v/>
      </c>
      <c r="AE813" s="34">
        <f>IF($AC813&gt;0,IF(VLOOKUP($AC813,Resource!$B$2:$AE$460,25,FALSE)&gt;0,VLOOKUP($AC813,Resource!$B$2:$AE$460,25,FALSE),"--INPUT--"),"")</f>
        <v/>
      </c>
      <c r="AG813" s="619" t="n"/>
      <c r="AH813" s="619" t="n"/>
      <c r="AJ813" s="34">
        <f>IF($AI813&gt;0,IF(VLOOKUP($AI813,Resource!$B$2:$AE$460,6,FALSE)&gt;0,VLOOKUP($AI813,Resource!$B$2:$AE$460,6,FALSE),"--INPUT--"),"")</f>
        <v/>
      </c>
      <c r="AK813" s="34">
        <f>IF($AI813&gt;0,IF(VLOOKUP($AI813,Resource!$B$2:$AE$460,25,FALSE)&gt;0,VLOOKUP($AI813,Resource!$B$2:$AE$460,25,FALSE),"--INPUT--"),"")</f>
        <v/>
      </c>
      <c r="AL813" s="619" t="n"/>
      <c r="AM813" s="619" t="n"/>
      <c r="AN813" s="34">
        <f>AA813</f>
        <v/>
      </c>
      <c r="AO813" s="621">
        <f>IF(ISNA(IF(AC813="",0,AN813*VLOOKUP(AC813,Resource!$B$2:$AE$465,8,FALSE))),0,IF(AC813="",0,AN813*VLOOKUP(AC813,Resource!$B$2:$AE$465,8,FALSE)))</f>
        <v/>
      </c>
      <c r="AP813" s="620" t="n"/>
      <c r="AQ813" s="286" t="n"/>
      <c r="AR813" s="34">
        <f>AB813</f>
        <v/>
      </c>
      <c r="AS813" s="621">
        <f>IF(ISNA(IF(AI813="",0,AR813*VLOOKUP(AI813,Resource!$B$2:$AE$465,9,FALSE))),0,IF(AI813="",0,AR813*VLOOKUP(AI813,Resource!$B$2:$AE$465,9,FALSE)))</f>
        <v/>
      </c>
      <c r="AT813" s="620" t="n"/>
      <c r="AU813" s="286" t="n"/>
      <c r="AV813" s="620">
        <f>Z813</f>
        <v/>
      </c>
      <c r="AW813" s="72" t="n"/>
      <c r="BA813" s="620" t="n"/>
      <c r="BC813" s="620">
        <f>AO813+AS813</f>
        <v/>
      </c>
      <c r="BD813" s="620">
        <f>BH813-BC813</f>
        <v/>
      </c>
      <c r="BE813" s="479">
        <f>IF(AV813=0,"        --",BD813/BH813)</f>
        <v/>
      </c>
      <c r="BF813" s="620" t="n"/>
      <c r="BG813" s="620" t="n"/>
      <c r="BH813" s="620">
        <f>Z813+BA813+BF813</f>
        <v/>
      </c>
    </row>
    <row r="814" customFormat="1" s="34">
      <c r="A814" s="618" t="n"/>
      <c r="B814" s="619" t="n"/>
      <c r="J814" s="619" t="n"/>
      <c r="U814" s="620" t="n"/>
      <c r="X814" s="620" t="n"/>
      <c r="Y814" s="620" t="n"/>
      <c r="Z814" s="620" t="n"/>
      <c r="AA814" s="34">
        <f>T814*0.2+N814*0+O814*0.3+P814*0.5+Q814*0.6+R814*1+S814*1</f>
        <v/>
      </c>
      <c r="AB814" s="34">
        <f>T814*0.2+N814*0.2+O814*0.3+P814*0.5+Q814*0.6+R814*1+S814*1</f>
        <v/>
      </c>
      <c r="AD814" s="34">
        <f>IF($AC814&gt;0,IF(VLOOKUP($AC814,Resource!$B$2:$AE$460,6,FALSE)&gt;0,VLOOKUP($AC814,Resource!$B$2:$AE$460,6,FALSE),"--INPUT--"),"")</f>
        <v/>
      </c>
      <c r="AE814" s="34">
        <f>IF($AC814&gt;0,IF(VLOOKUP($AC814,Resource!$B$2:$AE$460,25,FALSE)&gt;0,VLOOKUP($AC814,Resource!$B$2:$AE$460,25,FALSE),"--INPUT--"),"")</f>
        <v/>
      </c>
      <c r="AG814" s="619" t="n"/>
      <c r="AH814" s="619" t="n"/>
      <c r="AJ814" s="34">
        <f>IF($AI814&gt;0,IF(VLOOKUP($AI814,Resource!$B$2:$AE$460,6,FALSE)&gt;0,VLOOKUP($AI814,Resource!$B$2:$AE$460,6,FALSE),"--INPUT--"),"")</f>
        <v/>
      </c>
      <c r="AK814" s="34">
        <f>IF($AI814&gt;0,IF(VLOOKUP($AI814,Resource!$B$2:$AE$460,25,FALSE)&gt;0,VLOOKUP($AI814,Resource!$B$2:$AE$460,25,FALSE),"--INPUT--"),"")</f>
        <v/>
      </c>
      <c r="AL814" s="619" t="n"/>
      <c r="AM814" s="619" t="n"/>
      <c r="AN814" s="34">
        <f>AA814</f>
        <v/>
      </c>
      <c r="AO814" s="621">
        <f>IF(ISNA(IF(AC814="",0,AN814*VLOOKUP(AC814,Resource!$B$2:$AE$465,8,FALSE))),0,IF(AC814="",0,AN814*VLOOKUP(AC814,Resource!$B$2:$AE$465,8,FALSE)))</f>
        <v/>
      </c>
      <c r="AP814" s="620" t="n"/>
      <c r="AQ814" s="286" t="n"/>
      <c r="AR814" s="34">
        <f>AB814</f>
        <v/>
      </c>
      <c r="AS814" s="621">
        <f>IF(ISNA(IF(AI814="",0,AR814*VLOOKUP(AI814,Resource!$B$2:$AE$465,9,FALSE))),0,IF(AI814="",0,AR814*VLOOKUP(AI814,Resource!$B$2:$AE$465,9,FALSE)))</f>
        <v/>
      </c>
      <c r="AT814" s="620" t="n"/>
      <c r="AU814" s="286" t="n"/>
      <c r="AV814" s="620">
        <f>Z814</f>
        <v/>
      </c>
      <c r="AW814" s="72" t="n"/>
      <c r="BA814" s="620" t="n"/>
      <c r="BC814" s="620">
        <f>AO814+AS814</f>
        <v/>
      </c>
      <c r="BD814" s="620">
        <f>BH814-BC814</f>
        <v/>
      </c>
      <c r="BE814" s="479">
        <f>IF(AV814=0,"        --",BD814/BH814)</f>
        <v/>
      </c>
      <c r="BF814" s="620" t="n"/>
      <c r="BG814" s="620" t="n"/>
      <c r="BH814" s="620">
        <f>Z814+BA814+BF814</f>
        <v/>
      </c>
    </row>
    <row r="815" customFormat="1" s="34">
      <c r="A815" s="618" t="n"/>
      <c r="B815" s="619" t="n"/>
      <c r="J815" s="619" t="n"/>
      <c r="U815" s="620" t="n"/>
      <c r="X815" s="620" t="n"/>
      <c r="Y815" s="620" t="n"/>
      <c r="Z815" s="620" t="n"/>
      <c r="AA815" s="34">
        <f>T815*0.2+N815*0+O815*0.3+P815*0.5+Q815*0.6+R815*1+S815*1</f>
        <v/>
      </c>
      <c r="AB815" s="34">
        <f>T815*0.2+N815*0.2+O815*0.3+P815*0.5+Q815*0.6+R815*1+S815*1</f>
        <v/>
      </c>
      <c r="AD815" s="34">
        <f>IF($AC815&gt;0,IF(VLOOKUP($AC815,Resource!$B$2:$AE$460,6,FALSE)&gt;0,VLOOKUP($AC815,Resource!$B$2:$AE$460,6,FALSE),"--INPUT--"),"")</f>
        <v/>
      </c>
      <c r="AE815" s="34">
        <f>IF($AC815&gt;0,IF(VLOOKUP($AC815,Resource!$B$2:$AE$460,25,FALSE)&gt;0,VLOOKUP($AC815,Resource!$B$2:$AE$460,25,FALSE),"--INPUT--"),"")</f>
        <v/>
      </c>
      <c r="AG815" s="619" t="n"/>
      <c r="AH815" s="619" t="n"/>
      <c r="AJ815" s="34">
        <f>IF($AI815&gt;0,IF(VLOOKUP($AI815,Resource!$B$2:$AE$460,6,FALSE)&gt;0,VLOOKUP($AI815,Resource!$B$2:$AE$460,6,FALSE),"--INPUT--"),"")</f>
        <v/>
      </c>
      <c r="AK815" s="34">
        <f>IF($AI815&gt;0,IF(VLOOKUP($AI815,Resource!$B$2:$AE$460,25,FALSE)&gt;0,VLOOKUP($AI815,Resource!$B$2:$AE$460,25,FALSE),"--INPUT--"),"")</f>
        <v/>
      </c>
      <c r="AL815" s="619" t="n"/>
      <c r="AM815" s="619" t="n"/>
      <c r="AN815" s="34">
        <f>AA815</f>
        <v/>
      </c>
      <c r="AO815" s="621">
        <f>IF(ISNA(IF(AC815="",0,AN815*VLOOKUP(AC815,Resource!$B$2:$AE$465,8,FALSE))),0,IF(AC815="",0,AN815*VLOOKUP(AC815,Resource!$B$2:$AE$465,8,FALSE)))</f>
        <v/>
      </c>
      <c r="AP815" s="620" t="n"/>
      <c r="AQ815" s="286" t="n"/>
      <c r="AR815" s="34">
        <f>AB815</f>
        <v/>
      </c>
      <c r="AS815" s="621">
        <f>IF(ISNA(IF(AI815="",0,AR815*VLOOKUP(AI815,Resource!$B$2:$AE$465,9,FALSE))),0,IF(AI815="",0,AR815*VLOOKUP(AI815,Resource!$B$2:$AE$465,9,FALSE)))</f>
        <v/>
      </c>
      <c r="AT815" s="620" t="n"/>
      <c r="AU815" s="286" t="n"/>
      <c r="AV815" s="620">
        <f>Z815</f>
        <v/>
      </c>
      <c r="AW815" s="72" t="n"/>
      <c r="BA815" s="620" t="n"/>
      <c r="BC815" s="620">
        <f>AO815+AS815</f>
        <v/>
      </c>
      <c r="BD815" s="620">
        <f>BH815-BC815</f>
        <v/>
      </c>
      <c r="BE815" s="479">
        <f>IF(AV815=0,"        --",BD815/BH815)</f>
        <v/>
      </c>
      <c r="BF815" s="620" t="n"/>
      <c r="BG815" s="620" t="n"/>
      <c r="BH815" s="620">
        <f>Z815+BA815+BF815</f>
        <v/>
      </c>
    </row>
    <row r="816" customFormat="1" s="34">
      <c r="A816" s="618" t="n"/>
      <c r="B816" s="619" t="n"/>
      <c r="J816" s="619" t="n"/>
      <c r="U816" s="620" t="n"/>
      <c r="X816" s="620" t="n"/>
      <c r="Y816" s="620" t="n"/>
      <c r="Z816" s="620" t="n"/>
      <c r="AA816" s="34">
        <f>T816*0.2+N816*0+O816*0.3+P816*0.5+Q816*0.6+R816*1+S816*1</f>
        <v/>
      </c>
      <c r="AB816" s="34">
        <f>T816*0.2+N816*0.2+O816*0.3+P816*0.5+Q816*0.6+R816*1+S816*1</f>
        <v/>
      </c>
      <c r="AD816" s="34">
        <f>IF($AC816&gt;0,IF(VLOOKUP($AC816,Resource!$B$2:$AE$460,6,FALSE)&gt;0,VLOOKUP($AC816,Resource!$B$2:$AE$460,6,FALSE),"--INPUT--"),"")</f>
        <v/>
      </c>
      <c r="AE816" s="34">
        <f>IF($AC816&gt;0,IF(VLOOKUP($AC816,Resource!$B$2:$AE$460,25,FALSE)&gt;0,VLOOKUP($AC816,Resource!$B$2:$AE$460,25,FALSE),"--INPUT--"),"")</f>
        <v/>
      </c>
      <c r="AG816" s="619" t="n"/>
      <c r="AH816" s="619" t="n"/>
      <c r="AJ816" s="34">
        <f>IF($AI816&gt;0,IF(VLOOKUP($AI816,Resource!$B$2:$AE$460,6,FALSE)&gt;0,VLOOKUP($AI816,Resource!$B$2:$AE$460,6,FALSE),"--INPUT--"),"")</f>
        <v/>
      </c>
      <c r="AK816" s="34">
        <f>IF($AI816&gt;0,IF(VLOOKUP($AI816,Resource!$B$2:$AE$460,25,FALSE)&gt;0,VLOOKUP($AI816,Resource!$B$2:$AE$460,25,FALSE),"--INPUT--"),"")</f>
        <v/>
      </c>
      <c r="AL816" s="619" t="n"/>
      <c r="AM816" s="619" t="n"/>
      <c r="AN816" s="34">
        <f>AA816</f>
        <v/>
      </c>
      <c r="AO816" s="621">
        <f>IF(ISNA(IF(AC816="",0,AN816*VLOOKUP(AC816,Resource!$B$2:$AE$465,8,FALSE))),0,IF(AC816="",0,AN816*VLOOKUP(AC816,Resource!$B$2:$AE$465,8,FALSE)))</f>
        <v/>
      </c>
      <c r="AP816" s="620" t="n"/>
      <c r="AQ816" s="286" t="n"/>
      <c r="AR816" s="34">
        <f>AB816</f>
        <v/>
      </c>
      <c r="AS816" s="621">
        <f>IF(ISNA(IF(AI816="",0,AR816*VLOOKUP(AI816,Resource!$B$2:$AE$465,9,FALSE))),0,IF(AI816="",0,AR816*VLOOKUP(AI816,Resource!$B$2:$AE$465,9,FALSE)))</f>
        <v/>
      </c>
      <c r="AT816" s="620" t="n"/>
      <c r="AU816" s="286" t="n"/>
      <c r="AV816" s="620">
        <f>Z816</f>
        <v/>
      </c>
      <c r="AW816" s="72" t="n"/>
      <c r="BA816" s="620" t="n"/>
      <c r="BC816" s="620">
        <f>AO816+AS816</f>
        <v/>
      </c>
      <c r="BD816" s="620">
        <f>BH816-BC816</f>
        <v/>
      </c>
      <c r="BE816" s="479">
        <f>IF(AV816=0,"        --",BD816/BH816)</f>
        <v/>
      </c>
      <c r="BF816" s="620" t="n"/>
      <c r="BG816" s="620" t="n"/>
      <c r="BH816" s="620">
        <f>Z816+BA816+BF816</f>
        <v/>
      </c>
    </row>
    <row r="817" customFormat="1" s="34">
      <c r="A817" s="618" t="n"/>
      <c r="B817" s="619" t="n"/>
      <c r="J817" s="619" t="n"/>
      <c r="U817" s="620" t="n"/>
      <c r="X817" s="620" t="n"/>
      <c r="Y817" s="620" t="n"/>
      <c r="Z817" s="620" t="n"/>
      <c r="AA817" s="34">
        <f>T817*0.2+N817*0+O817*0.3+P817*0.5+Q817*0.6+R817*1+S817*1</f>
        <v/>
      </c>
      <c r="AB817" s="34">
        <f>T817*0.2+N817*0.2+O817*0.3+P817*0.5+Q817*0.6+R817*1+S817*1</f>
        <v/>
      </c>
      <c r="AD817" s="34">
        <f>IF($AC817&gt;0,IF(VLOOKUP($AC817,Resource!$B$2:$AE$460,6,FALSE)&gt;0,VLOOKUP($AC817,Resource!$B$2:$AE$460,6,FALSE),"--INPUT--"),"")</f>
        <v/>
      </c>
      <c r="AE817" s="34">
        <f>IF($AC817&gt;0,IF(VLOOKUP($AC817,Resource!$B$2:$AE$460,25,FALSE)&gt;0,VLOOKUP($AC817,Resource!$B$2:$AE$460,25,FALSE),"--INPUT--"),"")</f>
        <v/>
      </c>
      <c r="AG817" s="619" t="n"/>
      <c r="AH817" s="619" t="n"/>
      <c r="AJ817" s="34">
        <f>IF($AI817&gt;0,IF(VLOOKUP($AI817,Resource!$B$2:$AE$460,6,FALSE)&gt;0,VLOOKUP($AI817,Resource!$B$2:$AE$460,6,FALSE),"--INPUT--"),"")</f>
        <v/>
      </c>
      <c r="AK817" s="34">
        <f>IF($AI817&gt;0,IF(VLOOKUP($AI817,Resource!$B$2:$AE$460,25,FALSE)&gt;0,VLOOKUP($AI817,Resource!$B$2:$AE$460,25,FALSE),"--INPUT--"),"")</f>
        <v/>
      </c>
      <c r="AL817" s="619" t="n"/>
      <c r="AM817" s="619" t="n"/>
      <c r="AN817" s="34">
        <f>AA817</f>
        <v/>
      </c>
      <c r="AO817" s="621">
        <f>IF(ISNA(IF(AC817="",0,AN817*VLOOKUP(AC817,Resource!$B$2:$AE$465,8,FALSE))),0,IF(AC817="",0,AN817*VLOOKUP(AC817,Resource!$B$2:$AE$465,8,FALSE)))</f>
        <v/>
      </c>
      <c r="AP817" s="620" t="n"/>
      <c r="AQ817" s="286" t="n"/>
      <c r="AR817" s="34">
        <f>AB817</f>
        <v/>
      </c>
      <c r="AS817" s="621">
        <f>IF(ISNA(IF(AI817="",0,AR817*VLOOKUP(AI817,Resource!$B$2:$AE$465,9,FALSE))),0,IF(AI817="",0,AR817*VLOOKUP(AI817,Resource!$B$2:$AE$465,9,FALSE)))</f>
        <v/>
      </c>
      <c r="AT817" s="620" t="n"/>
      <c r="AU817" s="286" t="n"/>
      <c r="AV817" s="620">
        <f>Z817</f>
        <v/>
      </c>
      <c r="AW817" s="72" t="n"/>
      <c r="BA817" s="620" t="n"/>
      <c r="BC817" s="620">
        <f>AO817+AS817</f>
        <v/>
      </c>
      <c r="BD817" s="620">
        <f>BH817-BC817</f>
        <v/>
      </c>
      <c r="BE817" s="479">
        <f>IF(AV817=0,"        --",BD817/BH817)</f>
        <v/>
      </c>
      <c r="BF817" s="620" t="n"/>
      <c r="BG817" s="620" t="n"/>
      <c r="BH817" s="620">
        <f>Z817+BA817+BF817</f>
        <v/>
      </c>
    </row>
    <row r="818" customFormat="1" s="34">
      <c r="A818" s="618" t="n"/>
      <c r="B818" s="619" t="n"/>
      <c r="J818" s="619" t="n"/>
      <c r="U818" s="620" t="n"/>
      <c r="X818" s="620" t="n"/>
      <c r="Y818" s="620" t="n"/>
      <c r="Z818" s="620" t="n"/>
      <c r="AA818" s="34">
        <f>T818*0.2+N818*0+O818*0.3+P818*0.5+Q818*0.6+R818*1+S818*1</f>
        <v/>
      </c>
      <c r="AB818" s="34">
        <f>T818*0.2+N818*0.2+O818*0.3+P818*0.5+Q818*0.6+R818*1+S818*1</f>
        <v/>
      </c>
      <c r="AD818" s="34">
        <f>IF($AC818&gt;0,IF(VLOOKUP($AC818,Resource!$B$2:$AE$460,6,FALSE)&gt;0,VLOOKUP($AC818,Resource!$B$2:$AE$460,6,FALSE),"--INPUT--"),"")</f>
        <v/>
      </c>
      <c r="AE818" s="34">
        <f>IF($AC818&gt;0,IF(VLOOKUP($AC818,Resource!$B$2:$AE$460,25,FALSE)&gt;0,VLOOKUP($AC818,Resource!$B$2:$AE$460,25,FALSE),"--INPUT--"),"")</f>
        <v/>
      </c>
      <c r="AG818" s="619" t="n"/>
      <c r="AH818" s="619" t="n"/>
      <c r="AJ818" s="34">
        <f>IF($AI818&gt;0,IF(VLOOKUP($AI818,Resource!$B$2:$AE$460,6,FALSE)&gt;0,VLOOKUP($AI818,Resource!$B$2:$AE$460,6,FALSE),"--INPUT--"),"")</f>
        <v/>
      </c>
      <c r="AK818" s="34">
        <f>IF($AI818&gt;0,IF(VLOOKUP($AI818,Resource!$B$2:$AE$460,25,FALSE)&gt;0,VLOOKUP($AI818,Resource!$B$2:$AE$460,25,FALSE),"--INPUT--"),"")</f>
        <v/>
      </c>
      <c r="AL818" s="619" t="n"/>
      <c r="AM818" s="619" t="n"/>
      <c r="AN818" s="34">
        <f>AA818</f>
        <v/>
      </c>
      <c r="AO818" s="621">
        <f>IF(ISNA(IF(AC818="",0,AN818*VLOOKUP(AC818,Resource!$B$2:$AE$465,8,FALSE))),0,IF(AC818="",0,AN818*VLOOKUP(AC818,Resource!$B$2:$AE$465,8,FALSE)))</f>
        <v/>
      </c>
      <c r="AP818" s="620" t="n"/>
      <c r="AQ818" s="286" t="n"/>
      <c r="AR818" s="34">
        <f>AB818</f>
        <v/>
      </c>
      <c r="AS818" s="621">
        <f>IF(ISNA(IF(AI818="",0,AR818*VLOOKUP(AI818,Resource!$B$2:$AE$465,9,FALSE))),0,IF(AI818="",0,AR818*VLOOKUP(AI818,Resource!$B$2:$AE$465,9,FALSE)))</f>
        <v/>
      </c>
      <c r="AT818" s="620" t="n"/>
      <c r="AU818" s="286" t="n"/>
      <c r="AV818" s="620">
        <f>Z818</f>
        <v/>
      </c>
      <c r="AW818" s="72" t="n"/>
      <c r="BA818" s="620" t="n"/>
      <c r="BC818" s="620">
        <f>AO818+AS818</f>
        <v/>
      </c>
      <c r="BD818" s="620">
        <f>BH818-BC818</f>
        <v/>
      </c>
      <c r="BE818" s="479">
        <f>IF(AV818=0,"        --",BD818/BH818)</f>
        <v/>
      </c>
      <c r="BF818" s="620" t="n"/>
      <c r="BG818" s="620" t="n"/>
      <c r="BH818" s="620">
        <f>Z818+BA818+BF818</f>
        <v/>
      </c>
    </row>
    <row r="819" customFormat="1" s="34">
      <c r="A819" s="618" t="n"/>
      <c r="B819" s="619" t="n"/>
      <c r="J819" s="619" t="n"/>
      <c r="U819" s="620" t="n"/>
      <c r="X819" s="620" t="n"/>
      <c r="Y819" s="620" t="n"/>
      <c r="Z819" s="620" t="n"/>
      <c r="AA819" s="34">
        <f>T819*0.2+N819*0+O819*0.3+P819*0.5+Q819*0.6+R819*1+S819*1</f>
        <v/>
      </c>
      <c r="AB819" s="34">
        <f>T819*0.2+N819*0.2+O819*0.3+P819*0.5+Q819*0.6+R819*1+S819*1</f>
        <v/>
      </c>
      <c r="AD819" s="34">
        <f>IF($AC819&gt;0,IF(VLOOKUP($AC819,Resource!$B$2:$AE$460,6,FALSE)&gt;0,VLOOKUP($AC819,Resource!$B$2:$AE$460,6,FALSE),"--INPUT--"),"")</f>
        <v/>
      </c>
      <c r="AE819" s="34">
        <f>IF($AC819&gt;0,IF(VLOOKUP($AC819,Resource!$B$2:$AE$460,25,FALSE)&gt;0,VLOOKUP($AC819,Resource!$B$2:$AE$460,25,FALSE),"--INPUT--"),"")</f>
        <v/>
      </c>
      <c r="AG819" s="619" t="n"/>
      <c r="AH819" s="619" t="n"/>
      <c r="AJ819" s="34">
        <f>IF($AI819&gt;0,IF(VLOOKUP($AI819,Resource!$B$2:$AE$460,6,FALSE)&gt;0,VLOOKUP($AI819,Resource!$B$2:$AE$460,6,FALSE),"--INPUT--"),"")</f>
        <v/>
      </c>
      <c r="AK819" s="34">
        <f>IF($AI819&gt;0,IF(VLOOKUP($AI819,Resource!$B$2:$AE$460,25,FALSE)&gt;0,VLOOKUP($AI819,Resource!$B$2:$AE$460,25,FALSE),"--INPUT--"),"")</f>
        <v/>
      </c>
      <c r="AL819" s="619" t="n"/>
      <c r="AM819" s="619" t="n"/>
      <c r="AN819" s="34">
        <f>AA819</f>
        <v/>
      </c>
      <c r="AO819" s="621">
        <f>IF(ISNA(IF(AC819="",0,AN819*VLOOKUP(AC819,Resource!$B$2:$AE$465,8,FALSE))),0,IF(AC819="",0,AN819*VLOOKUP(AC819,Resource!$B$2:$AE$465,8,FALSE)))</f>
        <v/>
      </c>
      <c r="AP819" s="620" t="n"/>
      <c r="AQ819" s="286" t="n"/>
      <c r="AR819" s="34">
        <f>AB819</f>
        <v/>
      </c>
      <c r="AS819" s="621">
        <f>IF(ISNA(IF(AI819="",0,AR819*VLOOKUP(AI819,Resource!$B$2:$AE$465,9,FALSE))),0,IF(AI819="",0,AR819*VLOOKUP(AI819,Resource!$B$2:$AE$465,9,FALSE)))</f>
        <v/>
      </c>
      <c r="AT819" s="620" t="n"/>
      <c r="AU819" s="286" t="n"/>
      <c r="AV819" s="620">
        <f>Z819</f>
        <v/>
      </c>
      <c r="AW819" s="72" t="n"/>
      <c r="BA819" s="620" t="n"/>
      <c r="BC819" s="620">
        <f>AO819+AS819</f>
        <v/>
      </c>
      <c r="BD819" s="620">
        <f>BH819-BC819</f>
        <v/>
      </c>
      <c r="BE819" s="479">
        <f>IF(AV819=0,"        --",BD819/BH819)</f>
        <v/>
      </c>
      <c r="BF819" s="620" t="n"/>
      <c r="BG819" s="620" t="n"/>
      <c r="BH819" s="620">
        <f>Z819+BA819+BF819</f>
        <v/>
      </c>
    </row>
    <row r="820" customFormat="1" s="34">
      <c r="A820" s="618" t="n"/>
      <c r="B820" s="619" t="n"/>
      <c r="J820" s="619" t="n"/>
      <c r="U820" s="620" t="n"/>
      <c r="X820" s="620" t="n"/>
      <c r="Y820" s="620" t="n"/>
      <c r="Z820" s="620" t="n"/>
      <c r="AA820" s="34">
        <f>T820*0.2+N820*0+O820*0.3+P820*0.5+Q820*0.6+R820*1+S820*1</f>
        <v/>
      </c>
      <c r="AB820" s="34">
        <f>T820*0.2+N820*0.2+O820*0.3+P820*0.5+Q820*0.6+R820*1+S820*1</f>
        <v/>
      </c>
      <c r="AD820" s="34">
        <f>IF($AC820&gt;0,IF(VLOOKUP($AC820,Resource!$B$2:$AE$460,6,FALSE)&gt;0,VLOOKUP($AC820,Resource!$B$2:$AE$460,6,FALSE),"--INPUT--"),"")</f>
        <v/>
      </c>
      <c r="AE820" s="34">
        <f>IF($AC820&gt;0,IF(VLOOKUP($AC820,Resource!$B$2:$AE$460,25,FALSE)&gt;0,VLOOKUP($AC820,Resource!$B$2:$AE$460,25,FALSE),"--INPUT--"),"")</f>
        <v/>
      </c>
      <c r="AG820" s="619" t="n"/>
      <c r="AH820" s="619" t="n"/>
      <c r="AJ820" s="34">
        <f>IF($AI820&gt;0,IF(VLOOKUP($AI820,Resource!$B$2:$AE$460,6,FALSE)&gt;0,VLOOKUP($AI820,Resource!$B$2:$AE$460,6,FALSE),"--INPUT--"),"")</f>
        <v/>
      </c>
      <c r="AK820" s="34">
        <f>IF($AI820&gt;0,IF(VLOOKUP($AI820,Resource!$B$2:$AE$460,25,FALSE)&gt;0,VLOOKUP($AI820,Resource!$B$2:$AE$460,25,FALSE),"--INPUT--"),"")</f>
        <v/>
      </c>
      <c r="AL820" s="619" t="n"/>
      <c r="AM820" s="619" t="n"/>
      <c r="AN820" s="34">
        <f>AA820</f>
        <v/>
      </c>
      <c r="AO820" s="621">
        <f>IF(ISNA(IF(AC820="",0,AN820*VLOOKUP(AC820,Resource!$B$2:$AE$465,8,FALSE))),0,IF(AC820="",0,AN820*VLOOKUP(AC820,Resource!$B$2:$AE$465,8,FALSE)))</f>
        <v/>
      </c>
      <c r="AP820" s="620" t="n"/>
      <c r="AQ820" s="286" t="n"/>
      <c r="AR820" s="34">
        <f>AB820</f>
        <v/>
      </c>
      <c r="AS820" s="621">
        <f>IF(ISNA(IF(AI820="",0,AR820*VLOOKUP(AI820,Resource!$B$2:$AE$465,9,FALSE))),0,IF(AI820="",0,AR820*VLOOKUP(AI820,Resource!$B$2:$AE$465,9,FALSE)))</f>
        <v/>
      </c>
      <c r="AT820" s="620" t="n"/>
      <c r="AU820" s="286" t="n"/>
      <c r="AV820" s="620">
        <f>Z820</f>
        <v/>
      </c>
      <c r="AW820" s="72" t="n"/>
      <c r="BA820" s="620" t="n"/>
      <c r="BC820" s="620">
        <f>AO820+AS820</f>
        <v/>
      </c>
      <c r="BD820" s="620">
        <f>BH820-BC820</f>
        <v/>
      </c>
      <c r="BE820" s="479">
        <f>IF(AV820=0,"        --",BD820/BH820)</f>
        <v/>
      </c>
      <c r="BF820" s="620" t="n"/>
      <c r="BG820" s="620" t="n"/>
      <c r="BH820" s="620">
        <f>Z820+BA820+BF820</f>
        <v/>
      </c>
    </row>
    <row r="821" customFormat="1" s="34">
      <c r="A821" s="618" t="n"/>
      <c r="B821" s="619" t="n"/>
      <c r="J821" s="619" t="n"/>
      <c r="U821" s="620" t="n"/>
      <c r="X821" s="620" t="n"/>
      <c r="Y821" s="620" t="n"/>
      <c r="Z821" s="620" t="n"/>
      <c r="AA821" s="34">
        <f>T821*0.2+N821*0+O821*0.3+P821*0.5+Q821*0.6+R821*1+S821*1</f>
        <v/>
      </c>
      <c r="AB821" s="34">
        <f>T821*0.2+N821*0.2+O821*0.3+P821*0.5+Q821*0.6+R821*1+S821*1</f>
        <v/>
      </c>
      <c r="AD821" s="34">
        <f>IF($AC821&gt;0,IF(VLOOKUP($AC821,Resource!$B$2:$AE$460,6,FALSE)&gt;0,VLOOKUP($AC821,Resource!$B$2:$AE$460,6,FALSE),"--INPUT--"),"")</f>
        <v/>
      </c>
      <c r="AE821" s="34">
        <f>IF($AC821&gt;0,IF(VLOOKUP($AC821,Resource!$B$2:$AE$460,25,FALSE)&gt;0,VLOOKUP($AC821,Resource!$B$2:$AE$460,25,FALSE),"--INPUT--"),"")</f>
        <v/>
      </c>
      <c r="AG821" s="619" t="n"/>
      <c r="AH821" s="619" t="n"/>
      <c r="AJ821" s="34">
        <f>IF($AI821&gt;0,IF(VLOOKUP($AI821,Resource!$B$2:$AE$460,6,FALSE)&gt;0,VLOOKUP($AI821,Resource!$B$2:$AE$460,6,FALSE),"--INPUT--"),"")</f>
        <v/>
      </c>
      <c r="AK821" s="34">
        <f>IF($AI821&gt;0,IF(VLOOKUP($AI821,Resource!$B$2:$AE$460,25,FALSE)&gt;0,VLOOKUP($AI821,Resource!$B$2:$AE$460,25,FALSE),"--INPUT--"),"")</f>
        <v/>
      </c>
      <c r="AL821" s="619" t="n"/>
      <c r="AM821" s="619" t="n"/>
      <c r="AN821" s="34">
        <f>AA821</f>
        <v/>
      </c>
      <c r="AO821" s="621">
        <f>IF(ISNA(IF(AC821="",0,AN821*VLOOKUP(AC821,Resource!$B$2:$AE$465,8,FALSE))),0,IF(AC821="",0,AN821*VLOOKUP(AC821,Resource!$B$2:$AE$465,8,FALSE)))</f>
        <v/>
      </c>
      <c r="AP821" s="620" t="n"/>
      <c r="AQ821" s="286" t="n"/>
      <c r="AR821" s="34">
        <f>AB821</f>
        <v/>
      </c>
      <c r="AS821" s="621">
        <f>IF(ISNA(IF(AI821="",0,AR821*VLOOKUP(AI821,Resource!$B$2:$AE$465,9,FALSE))),0,IF(AI821="",0,AR821*VLOOKUP(AI821,Resource!$B$2:$AE$465,9,FALSE)))</f>
        <v/>
      </c>
      <c r="AT821" s="620" t="n"/>
      <c r="AU821" s="286" t="n"/>
      <c r="AV821" s="620">
        <f>Z821</f>
        <v/>
      </c>
      <c r="AW821" s="72" t="n"/>
      <c r="BA821" s="620" t="n"/>
      <c r="BC821" s="620">
        <f>AO821+AS821</f>
        <v/>
      </c>
      <c r="BD821" s="620">
        <f>BH821-BC821</f>
        <v/>
      </c>
      <c r="BE821" s="479">
        <f>IF(AV821=0,"        --",BD821/BH821)</f>
        <v/>
      </c>
      <c r="BF821" s="620" t="n"/>
      <c r="BG821" s="620" t="n"/>
      <c r="BH821" s="620">
        <f>Z821+BA821+BF821</f>
        <v/>
      </c>
    </row>
    <row r="822" customFormat="1" s="34">
      <c r="A822" s="618" t="n"/>
      <c r="B822" s="619" t="n"/>
      <c r="J822" s="619" t="n"/>
      <c r="U822" s="620" t="n"/>
      <c r="X822" s="620" t="n"/>
      <c r="Y822" s="620" t="n"/>
      <c r="Z822" s="620" t="n"/>
      <c r="AA822" s="34">
        <f>T822*0.2+N822*0+O822*0.3+P822*0.5+Q822*0.6+R822*1+S822*1</f>
        <v/>
      </c>
      <c r="AB822" s="34">
        <f>T822*0.2+N822*0.2+O822*0.3+P822*0.5+Q822*0.6+R822*1+S822*1</f>
        <v/>
      </c>
      <c r="AD822" s="34">
        <f>IF($AC822&gt;0,IF(VLOOKUP($AC822,Resource!$B$2:$AE$460,6,FALSE)&gt;0,VLOOKUP($AC822,Resource!$B$2:$AE$460,6,FALSE),"--INPUT--"),"")</f>
        <v/>
      </c>
      <c r="AE822" s="34">
        <f>IF($AC822&gt;0,IF(VLOOKUP($AC822,Resource!$B$2:$AE$460,25,FALSE)&gt;0,VLOOKUP($AC822,Resource!$B$2:$AE$460,25,FALSE),"--INPUT--"),"")</f>
        <v/>
      </c>
      <c r="AG822" s="619" t="n"/>
      <c r="AH822" s="619" t="n"/>
      <c r="AJ822" s="34">
        <f>IF($AI822&gt;0,IF(VLOOKUP($AI822,Resource!$B$2:$AE$460,6,FALSE)&gt;0,VLOOKUP($AI822,Resource!$B$2:$AE$460,6,FALSE),"--INPUT--"),"")</f>
        <v/>
      </c>
      <c r="AK822" s="34">
        <f>IF($AI822&gt;0,IF(VLOOKUP($AI822,Resource!$B$2:$AE$460,25,FALSE)&gt;0,VLOOKUP($AI822,Resource!$B$2:$AE$460,25,FALSE),"--INPUT--"),"")</f>
        <v/>
      </c>
      <c r="AL822" s="619" t="n"/>
      <c r="AM822" s="619" t="n"/>
      <c r="AN822" s="34">
        <f>AA822</f>
        <v/>
      </c>
      <c r="AO822" s="621">
        <f>IF(ISNA(IF(AC822="",0,AN822*VLOOKUP(AC822,Resource!$B$2:$AE$465,8,FALSE))),0,IF(AC822="",0,AN822*VLOOKUP(AC822,Resource!$B$2:$AE$465,8,FALSE)))</f>
        <v/>
      </c>
      <c r="AP822" s="620" t="n"/>
      <c r="AQ822" s="286" t="n"/>
      <c r="AR822" s="34">
        <f>AB822</f>
        <v/>
      </c>
      <c r="AS822" s="621">
        <f>IF(ISNA(IF(AI822="",0,AR822*VLOOKUP(AI822,Resource!$B$2:$AE$465,9,FALSE))),0,IF(AI822="",0,AR822*VLOOKUP(AI822,Resource!$B$2:$AE$465,9,FALSE)))</f>
        <v/>
      </c>
      <c r="AT822" s="620" t="n"/>
      <c r="AU822" s="286" t="n"/>
      <c r="AV822" s="620">
        <f>Z822</f>
        <v/>
      </c>
      <c r="AW822" s="72" t="n"/>
      <c r="BA822" s="620" t="n"/>
      <c r="BC822" s="620">
        <f>AO822+AS822</f>
        <v/>
      </c>
      <c r="BD822" s="620">
        <f>BH822-BC822</f>
        <v/>
      </c>
      <c r="BE822" s="479">
        <f>IF(AV822=0,"        --",BD822/BH822)</f>
        <v/>
      </c>
      <c r="BF822" s="620" t="n"/>
      <c r="BG822" s="620" t="n"/>
      <c r="BH822" s="620">
        <f>Z822+BA822+BF822</f>
        <v/>
      </c>
    </row>
    <row r="823" customFormat="1" s="34">
      <c r="A823" s="618" t="n"/>
      <c r="B823" s="619" t="n"/>
      <c r="J823" s="619" t="n"/>
      <c r="U823" s="620" t="n"/>
      <c r="X823" s="620" t="n"/>
      <c r="Y823" s="620" t="n"/>
      <c r="Z823" s="620" t="n"/>
      <c r="AA823" s="34">
        <f>T823*0.2+N823*0+O823*0.3+P823*0.5+Q823*0.6+R823*1+S823*1</f>
        <v/>
      </c>
      <c r="AB823" s="34">
        <f>T823*0.2+N823*0.2+O823*0.3+P823*0.5+Q823*0.6+R823*1+S823*1</f>
        <v/>
      </c>
      <c r="AD823" s="34">
        <f>IF($AC823&gt;0,IF(VLOOKUP($AC823,Resource!$B$2:$AE$460,6,FALSE)&gt;0,VLOOKUP($AC823,Resource!$B$2:$AE$460,6,FALSE),"--INPUT--"),"")</f>
        <v/>
      </c>
      <c r="AE823" s="34">
        <f>IF($AC823&gt;0,IF(VLOOKUP($AC823,Resource!$B$2:$AE$460,25,FALSE)&gt;0,VLOOKUP($AC823,Resource!$B$2:$AE$460,25,FALSE),"--INPUT--"),"")</f>
        <v/>
      </c>
      <c r="AG823" s="619" t="n"/>
      <c r="AH823" s="619" t="n"/>
      <c r="AJ823" s="34">
        <f>IF($AI823&gt;0,IF(VLOOKUP($AI823,Resource!$B$2:$AE$460,6,FALSE)&gt;0,VLOOKUP($AI823,Resource!$B$2:$AE$460,6,FALSE),"--INPUT--"),"")</f>
        <v/>
      </c>
      <c r="AK823" s="34">
        <f>IF($AI823&gt;0,IF(VLOOKUP($AI823,Resource!$B$2:$AE$460,25,FALSE)&gt;0,VLOOKUP($AI823,Resource!$B$2:$AE$460,25,FALSE),"--INPUT--"),"")</f>
        <v/>
      </c>
      <c r="AL823" s="619" t="n"/>
      <c r="AM823" s="619" t="n"/>
      <c r="AN823" s="34">
        <f>AA823</f>
        <v/>
      </c>
      <c r="AO823" s="621">
        <f>IF(ISNA(IF(AC823="",0,AN823*VLOOKUP(AC823,Resource!$B$2:$AE$465,8,FALSE))),0,IF(AC823="",0,AN823*VLOOKUP(AC823,Resource!$B$2:$AE$465,8,FALSE)))</f>
        <v/>
      </c>
      <c r="AP823" s="620" t="n"/>
      <c r="AQ823" s="286" t="n"/>
      <c r="AR823" s="34">
        <f>AB823</f>
        <v/>
      </c>
      <c r="AS823" s="621">
        <f>IF(ISNA(IF(AI823="",0,AR823*VLOOKUP(AI823,Resource!$B$2:$AE$465,9,FALSE))),0,IF(AI823="",0,AR823*VLOOKUP(AI823,Resource!$B$2:$AE$465,9,FALSE)))</f>
        <v/>
      </c>
      <c r="AT823" s="620" t="n"/>
      <c r="AU823" s="286" t="n"/>
      <c r="AV823" s="620">
        <f>Z823</f>
        <v/>
      </c>
      <c r="AW823" s="72" t="n"/>
      <c r="BA823" s="620" t="n"/>
      <c r="BC823" s="620">
        <f>AO823+AS823</f>
        <v/>
      </c>
      <c r="BD823" s="620">
        <f>BH823-BC823</f>
        <v/>
      </c>
      <c r="BE823" s="479">
        <f>IF(AV823=0,"        --",BD823/BH823)</f>
        <v/>
      </c>
      <c r="BF823" s="620" t="n"/>
      <c r="BG823" s="620" t="n"/>
      <c r="BH823" s="620">
        <f>Z823+BA823+BF823</f>
        <v/>
      </c>
    </row>
    <row r="824" customFormat="1" s="34">
      <c r="A824" s="618" t="n"/>
      <c r="B824" s="619" t="n"/>
      <c r="J824" s="619" t="n"/>
      <c r="U824" s="620" t="n"/>
      <c r="X824" s="620" t="n"/>
      <c r="Y824" s="620" t="n"/>
      <c r="Z824" s="620" t="n"/>
      <c r="AA824" s="34">
        <f>T824*0.2+N824*0+O824*0.3+P824*0.5+Q824*0.6+R824*1+S824*1</f>
        <v/>
      </c>
      <c r="AB824" s="34">
        <f>T824*0.2+N824*0.2+O824*0.3+P824*0.5+Q824*0.6+R824*1+S824*1</f>
        <v/>
      </c>
      <c r="AD824" s="34">
        <f>IF($AC824&gt;0,IF(VLOOKUP($AC824,Resource!$B$2:$AE$460,6,FALSE)&gt;0,VLOOKUP($AC824,Resource!$B$2:$AE$460,6,FALSE),"--INPUT--"),"")</f>
        <v/>
      </c>
      <c r="AE824" s="34">
        <f>IF($AC824&gt;0,IF(VLOOKUP($AC824,Resource!$B$2:$AE$460,25,FALSE)&gt;0,VLOOKUP($AC824,Resource!$B$2:$AE$460,25,FALSE),"--INPUT--"),"")</f>
        <v/>
      </c>
      <c r="AG824" s="619" t="n"/>
      <c r="AH824" s="619" t="n"/>
      <c r="AJ824" s="34">
        <f>IF($AI824&gt;0,IF(VLOOKUP($AI824,Resource!$B$2:$AE$460,6,FALSE)&gt;0,VLOOKUP($AI824,Resource!$B$2:$AE$460,6,FALSE),"--INPUT--"),"")</f>
        <v/>
      </c>
      <c r="AK824" s="34">
        <f>IF($AI824&gt;0,IF(VLOOKUP($AI824,Resource!$B$2:$AE$460,25,FALSE)&gt;0,VLOOKUP($AI824,Resource!$B$2:$AE$460,25,FALSE),"--INPUT--"),"")</f>
        <v/>
      </c>
      <c r="AL824" s="619" t="n"/>
      <c r="AM824" s="619" t="n"/>
      <c r="AN824" s="34">
        <f>AA824</f>
        <v/>
      </c>
      <c r="AO824" s="621">
        <f>IF(ISNA(IF(AC824="",0,AN824*VLOOKUP(AC824,Resource!$B$2:$AE$465,8,FALSE))),0,IF(AC824="",0,AN824*VLOOKUP(AC824,Resource!$B$2:$AE$465,8,FALSE)))</f>
        <v/>
      </c>
      <c r="AP824" s="620" t="n"/>
      <c r="AQ824" s="286" t="n"/>
      <c r="AR824" s="34">
        <f>AB824</f>
        <v/>
      </c>
      <c r="AS824" s="621">
        <f>IF(ISNA(IF(AI824="",0,AR824*VLOOKUP(AI824,Resource!$B$2:$AE$465,9,FALSE))),0,IF(AI824="",0,AR824*VLOOKUP(AI824,Resource!$B$2:$AE$465,9,FALSE)))</f>
        <v/>
      </c>
      <c r="AT824" s="620" t="n"/>
      <c r="AU824" s="286" t="n"/>
      <c r="AV824" s="620">
        <f>Z824</f>
        <v/>
      </c>
      <c r="AW824" s="72" t="n"/>
      <c r="BA824" s="620" t="n"/>
      <c r="BC824" s="620">
        <f>AO824+AS824</f>
        <v/>
      </c>
      <c r="BD824" s="620">
        <f>BH824-BC824</f>
        <v/>
      </c>
      <c r="BE824" s="479">
        <f>IF(AV824=0,"        --",BD824/BH824)</f>
        <v/>
      </c>
      <c r="BF824" s="620" t="n"/>
      <c r="BG824" s="620" t="n"/>
      <c r="BH824" s="620">
        <f>Z824+BA824+BF824</f>
        <v/>
      </c>
    </row>
    <row r="825" customFormat="1" s="34">
      <c r="A825" s="618" t="n"/>
      <c r="B825" s="619" t="n"/>
      <c r="J825" s="619" t="n"/>
      <c r="U825" s="620" t="n"/>
      <c r="X825" s="620" t="n"/>
      <c r="Y825" s="620" t="n"/>
      <c r="Z825" s="620" t="n"/>
      <c r="AA825" s="34">
        <f>T825*0.2+N825*0+O825*0.3+P825*0.5+Q825*0.6+R825*1+S825*1</f>
        <v/>
      </c>
      <c r="AB825" s="34">
        <f>T825*0.2+N825*0.2+O825*0.3+P825*0.5+Q825*0.6+R825*1+S825*1</f>
        <v/>
      </c>
      <c r="AD825" s="34">
        <f>IF($AC825&gt;0,IF(VLOOKUP($AC825,Resource!$B$2:$AE$460,6,FALSE)&gt;0,VLOOKUP($AC825,Resource!$B$2:$AE$460,6,FALSE),"--INPUT--"),"")</f>
        <v/>
      </c>
      <c r="AE825" s="34">
        <f>IF($AC825&gt;0,IF(VLOOKUP($AC825,Resource!$B$2:$AE$460,25,FALSE)&gt;0,VLOOKUP($AC825,Resource!$B$2:$AE$460,25,FALSE),"--INPUT--"),"")</f>
        <v/>
      </c>
      <c r="AG825" s="619" t="n"/>
      <c r="AH825" s="619" t="n"/>
      <c r="AJ825" s="34">
        <f>IF($AI825&gt;0,IF(VLOOKUP($AI825,Resource!$B$2:$AE$460,6,FALSE)&gt;0,VLOOKUP($AI825,Resource!$B$2:$AE$460,6,FALSE),"--INPUT--"),"")</f>
        <v/>
      </c>
      <c r="AK825" s="34">
        <f>IF($AI825&gt;0,IF(VLOOKUP($AI825,Resource!$B$2:$AE$460,25,FALSE)&gt;0,VLOOKUP($AI825,Resource!$B$2:$AE$460,25,FALSE),"--INPUT--"),"")</f>
        <v/>
      </c>
      <c r="AL825" s="619" t="n"/>
      <c r="AM825" s="619" t="n"/>
      <c r="AN825" s="34">
        <f>AA825</f>
        <v/>
      </c>
      <c r="AO825" s="621">
        <f>IF(ISNA(IF(AC825="",0,AN825*VLOOKUP(AC825,Resource!$B$2:$AE$465,8,FALSE))),0,IF(AC825="",0,AN825*VLOOKUP(AC825,Resource!$B$2:$AE$465,8,FALSE)))</f>
        <v/>
      </c>
      <c r="AP825" s="620" t="n"/>
      <c r="AQ825" s="286" t="n"/>
      <c r="AR825" s="34">
        <f>AB825</f>
        <v/>
      </c>
      <c r="AS825" s="621">
        <f>IF(ISNA(IF(AI825="",0,AR825*VLOOKUP(AI825,Resource!$B$2:$AE$465,9,FALSE))),0,IF(AI825="",0,AR825*VLOOKUP(AI825,Resource!$B$2:$AE$465,9,FALSE)))</f>
        <v/>
      </c>
      <c r="AT825" s="620" t="n"/>
      <c r="AU825" s="286" t="n"/>
      <c r="AV825" s="620">
        <f>Z825</f>
        <v/>
      </c>
      <c r="AW825" s="72" t="n"/>
      <c r="BA825" s="620" t="n"/>
      <c r="BC825" s="620">
        <f>AO825+AS825</f>
        <v/>
      </c>
      <c r="BD825" s="620">
        <f>BH825-BC825</f>
        <v/>
      </c>
      <c r="BE825" s="479">
        <f>IF(AV825=0,"        --",BD825/BH825)</f>
        <v/>
      </c>
      <c r="BF825" s="620" t="n"/>
      <c r="BG825" s="620" t="n"/>
      <c r="BH825" s="620">
        <f>Z825+BA825+BF825</f>
        <v/>
      </c>
    </row>
    <row r="826" customFormat="1" s="34">
      <c r="A826" s="618" t="n"/>
      <c r="B826" s="619" t="n"/>
      <c r="J826" s="619" t="n"/>
      <c r="U826" s="620" t="n"/>
      <c r="X826" s="620" t="n"/>
      <c r="Y826" s="620" t="n"/>
      <c r="Z826" s="620" t="n"/>
      <c r="AA826" s="34">
        <f>T826*0.2+N826*0+O826*0.3+P826*0.5+Q826*0.6+R826*1+S826*1</f>
        <v/>
      </c>
      <c r="AB826" s="34">
        <f>T826*0.2+N826*0.2+O826*0.3+P826*0.5+Q826*0.6+R826*1+S826*1</f>
        <v/>
      </c>
      <c r="AD826" s="34">
        <f>IF($AC826&gt;0,IF(VLOOKUP($AC826,Resource!$B$2:$AE$460,6,FALSE)&gt;0,VLOOKUP($AC826,Resource!$B$2:$AE$460,6,FALSE),"--INPUT--"),"")</f>
        <v/>
      </c>
      <c r="AE826" s="34">
        <f>IF($AC826&gt;0,IF(VLOOKUP($AC826,Resource!$B$2:$AE$460,25,FALSE)&gt;0,VLOOKUP($AC826,Resource!$B$2:$AE$460,25,FALSE),"--INPUT--"),"")</f>
        <v/>
      </c>
      <c r="AG826" s="619" t="n"/>
      <c r="AH826" s="619" t="n"/>
      <c r="AJ826" s="34">
        <f>IF($AI826&gt;0,IF(VLOOKUP($AI826,Resource!$B$2:$AE$460,6,FALSE)&gt;0,VLOOKUP($AI826,Resource!$B$2:$AE$460,6,FALSE),"--INPUT--"),"")</f>
        <v/>
      </c>
      <c r="AK826" s="34">
        <f>IF($AI826&gt;0,IF(VLOOKUP($AI826,Resource!$B$2:$AE$460,25,FALSE)&gt;0,VLOOKUP($AI826,Resource!$B$2:$AE$460,25,FALSE),"--INPUT--"),"")</f>
        <v/>
      </c>
      <c r="AL826" s="619" t="n"/>
      <c r="AM826" s="619" t="n"/>
      <c r="AN826" s="34">
        <f>AA826</f>
        <v/>
      </c>
      <c r="AO826" s="621">
        <f>IF(ISNA(IF(AC826="",0,AN826*VLOOKUP(AC826,Resource!$B$2:$AE$465,8,FALSE))),0,IF(AC826="",0,AN826*VLOOKUP(AC826,Resource!$B$2:$AE$465,8,FALSE)))</f>
        <v/>
      </c>
      <c r="AP826" s="620" t="n"/>
      <c r="AQ826" s="286" t="n"/>
      <c r="AR826" s="34">
        <f>AB826</f>
        <v/>
      </c>
      <c r="AS826" s="621">
        <f>IF(ISNA(IF(AI826="",0,AR826*VLOOKUP(AI826,Resource!$B$2:$AE$465,9,FALSE))),0,IF(AI826="",0,AR826*VLOOKUP(AI826,Resource!$B$2:$AE$465,9,FALSE)))</f>
        <v/>
      </c>
      <c r="AT826" s="620" t="n"/>
      <c r="AU826" s="286" t="n"/>
      <c r="AV826" s="620">
        <f>Z826</f>
        <v/>
      </c>
      <c r="AW826" s="72" t="n"/>
      <c r="BA826" s="620" t="n"/>
      <c r="BC826" s="620">
        <f>AO826+AS826</f>
        <v/>
      </c>
      <c r="BD826" s="620">
        <f>BH826-BC826</f>
        <v/>
      </c>
      <c r="BE826" s="479">
        <f>IF(AV826=0,"        --",BD826/BH826)</f>
        <v/>
      </c>
      <c r="BF826" s="620" t="n"/>
      <c r="BG826" s="620" t="n"/>
      <c r="BH826" s="620">
        <f>Z826+BA826+BF826</f>
        <v/>
      </c>
    </row>
    <row r="827" customFormat="1" s="34">
      <c r="A827" s="618" t="n"/>
      <c r="B827" s="619" t="n"/>
      <c r="J827" s="619" t="n"/>
      <c r="U827" s="620" t="n"/>
      <c r="X827" s="620" t="n"/>
      <c r="Y827" s="620" t="n"/>
      <c r="Z827" s="620" t="n"/>
      <c r="AA827" s="34">
        <f>T827*0.2+N827*0+O827*0.3+P827*0.5+Q827*0.6+R827*1+S827*1</f>
        <v/>
      </c>
      <c r="AB827" s="34">
        <f>T827*0.2+N827*0.2+O827*0.3+P827*0.5+Q827*0.6+R827*1+S827*1</f>
        <v/>
      </c>
      <c r="AD827" s="34">
        <f>IF($AC827&gt;0,IF(VLOOKUP($AC827,Resource!$B$2:$AE$460,6,FALSE)&gt;0,VLOOKUP($AC827,Resource!$B$2:$AE$460,6,FALSE),"--INPUT--"),"")</f>
        <v/>
      </c>
      <c r="AE827" s="34">
        <f>IF($AC827&gt;0,IF(VLOOKUP($AC827,Resource!$B$2:$AE$460,25,FALSE)&gt;0,VLOOKUP($AC827,Resource!$B$2:$AE$460,25,FALSE),"--INPUT--"),"")</f>
        <v/>
      </c>
      <c r="AG827" s="619" t="n"/>
      <c r="AH827" s="619" t="n"/>
      <c r="AJ827" s="34">
        <f>IF($AI827&gt;0,IF(VLOOKUP($AI827,Resource!$B$2:$AE$460,6,FALSE)&gt;0,VLOOKUP($AI827,Resource!$B$2:$AE$460,6,FALSE),"--INPUT--"),"")</f>
        <v/>
      </c>
      <c r="AK827" s="34">
        <f>IF($AI827&gt;0,IF(VLOOKUP($AI827,Resource!$B$2:$AE$460,25,FALSE)&gt;0,VLOOKUP($AI827,Resource!$B$2:$AE$460,25,FALSE),"--INPUT--"),"")</f>
        <v/>
      </c>
      <c r="AL827" s="619" t="n"/>
      <c r="AM827" s="619" t="n"/>
      <c r="AN827" s="34">
        <f>AA827</f>
        <v/>
      </c>
      <c r="AO827" s="621">
        <f>IF(ISNA(IF(AC827="",0,AN827*VLOOKUP(AC827,Resource!$B$2:$AE$465,8,FALSE))),0,IF(AC827="",0,AN827*VLOOKUP(AC827,Resource!$B$2:$AE$465,8,FALSE)))</f>
        <v/>
      </c>
      <c r="AP827" s="620" t="n"/>
      <c r="AQ827" s="286" t="n"/>
      <c r="AR827" s="34">
        <f>AB827</f>
        <v/>
      </c>
      <c r="AS827" s="621">
        <f>IF(ISNA(IF(AI827="",0,AR827*VLOOKUP(AI827,Resource!$B$2:$AE$465,9,FALSE))),0,IF(AI827="",0,AR827*VLOOKUP(AI827,Resource!$B$2:$AE$465,9,FALSE)))</f>
        <v/>
      </c>
      <c r="AT827" s="620" t="n"/>
      <c r="AU827" s="286" t="n"/>
      <c r="AV827" s="620">
        <f>Z827</f>
        <v/>
      </c>
      <c r="AW827" s="72" t="n"/>
      <c r="BA827" s="620" t="n"/>
      <c r="BC827" s="620">
        <f>AO827+AS827</f>
        <v/>
      </c>
      <c r="BD827" s="620">
        <f>BH827-BC827</f>
        <v/>
      </c>
      <c r="BE827" s="479">
        <f>IF(AV827=0,"        --",BD827/BH827)</f>
        <v/>
      </c>
      <c r="BF827" s="620" t="n"/>
      <c r="BG827" s="620" t="n"/>
      <c r="BH827" s="620">
        <f>Z827+BA827+BF827</f>
        <v/>
      </c>
    </row>
    <row r="828" customFormat="1" s="34">
      <c r="A828" s="618" t="n"/>
      <c r="B828" s="619" t="n"/>
      <c r="J828" s="619" t="n"/>
      <c r="U828" s="620" t="n"/>
      <c r="X828" s="620" t="n"/>
      <c r="Y828" s="620" t="n"/>
      <c r="Z828" s="620" t="n"/>
      <c r="AA828" s="34">
        <f>T828*0.2+N828*0+O828*0.3+P828*0.5+Q828*0.6+R828*1+S828*1</f>
        <v/>
      </c>
      <c r="AB828" s="34">
        <f>T828*0.2+N828*0.2+O828*0.3+P828*0.5+Q828*0.6+R828*1+S828*1</f>
        <v/>
      </c>
      <c r="AD828" s="34">
        <f>IF($AC828&gt;0,IF(VLOOKUP($AC828,Resource!$B$2:$AE$460,6,FALSE)&gt;0,VLOOKUP($AC828,Resource!$B$2:$AE$460,6,FALSE),"--INPUT--"),"")</f>
        <v/>
      </c>
      <c r="AE828" s="34">
        <f>IF($AC828&gt;0,IF(VLOOKUP($AC828,Resource!$B$2:$AE$460,25,FALSE)&gt;0,VLOOKUP($AC828,Resource!$B$2:$AE$460,25,FALSE),"--INPUT--"),"")</f>
        <v/>
      </c>
      <c r="AG828" s="619" t="n"/>
      <c r="AH828" s="619" t="n"/>
      <c r="AJ828" s="34">
        <f>IF($AI828&gt;0,IF(VLOOKUP($AI828,Resource!$B$2:$AE$460,6,FALSE)&gt;0,VLOOKUP($AI828,Resource!$B$2:$AE$460,6,FALSE),"--INPUT--"),"")</f>
        <v/>
      </c>
      <c r="AK828" s="34">
        <f>IF($AI828&gt;0,IF(VLOOKUP($AI828,Resource!$B$2:$AE$460,25,FALSE)&gt;0,VLOOKUP($AI828,Resource!$B$2:$AE$460,25,FALSE),"--INPUT--"),"")</f>
        <v/>
      </c>
      <c r="AL828" s="619" t="n"/>
      <c r="AM828" s="619" t="n"/>
      <c r="AN828" s="34">
        <f>AA828</f>
        <v/>
      </c>
      <c r="AO828" s="621">
        <f>IF(ISNA(IF(AC828="",0,AN828*VLOOKUP(AC828,Resource!$B$2:$AE$465,8,FALSE))),0,IF(AC828="",0,AN828*VLOOKUP(AC828,Resource!$B$2:$AE$465,8,FALSE)))</f>
        <v/>
      </c>
      <c r="AP828" s="620" t="n"/>
      <c r="AQ828" s="286" t="n"/>
      <c r="AR828" s="34">
        <f>AB828</f>
        <v/>
      </c>
      <c r="AS828" s="621">
        <f>IF(ISNA(IF(AI828="",0,AR828*VLOOKUP(AI828,Resource!$B$2:$AE$465,9,FALSE))),0,IF(AI828="",0,AR828*VLOOKUP(AI828,Resource!$B$2:$AE$465,9,FALSE)))</f>
        <v/>
      </c>
      <c r="AT828" s="620" t="n"/>
      <c r="AU828" s="286" t="n"/>
      <c r="AV828" s="620">
        <f>Z828</f>
        <v/>
      </c>
      <c r="AW828" s="72" t="n"/>
      <c r="BA828" s="620" t="n"/>
      <c r="BC828" s="620">
        <f>AO828+AS828</f>
        <v/>
      </c>
      <c r="BD828" s="620">
        <f>BH828-BC828</f>
        <v/>
      </c>
      <c r="BE828" s="479">
        <f>IF(AV828=0,"        --",BD828/BH828)</f>
        <v/>
      </c>
      <c r="BF828" s="620" t="n"/>
      <c r="BG828" s="620" t="n"/>
      <c r="BH828" s="620">
        <f>Z828+BA828+BF828</f>
        <v/>
      </c>
    </row>
    <row r="829" customFormat="1" s="34">
      <c r="A829" s="618" t="n"/>
      <c r="B829" s="619" t="n"/>
      <c r="J829" s="619" t="n"/>
      <c r="U829" s="620" t="n"/>
      <c r="X829" s="620" t="n"/>
      <c r="Y829" s="620" t="n"/>
      <c r="Z829" s="620" t="n"/>
      <c r="AA829" s="34">
        <f>T829*0.2+N829*0+O829*0.3+P829*0.5+Q829*0.6+R829*1+S829*1</f>
        <v/>
      </c>
      <c r="AB829" s="34">
        <f>T829*0.2+N829*0.2+O829*0.3+P829*0.5+Q829*0.6+R829*1+S829*1</f>
        <v/>
      </c>
      <c r="AD829" s="34">
        <f>IF($AC829&gt;0,IF(VLOOKUP($AC829,Resource!$B$2:$AE$460,6,FALSE)&gt;0,VLOOKUP($AC829,Resource!$B$2:$AE$460,6,FALSE),"--INPUT--"),"")</f>
        <v/>
      </c>
      <c r="AE829" s="34">
        <f>IF($AC829&gt;0,IF(VLOOKUP($AC829,Resource!$B$2:$AE$460,25,FALSE)&gt;0,VLOOKUP($AC829,Resource!$B$2:$AE$460,25,FALSE),"--INPUT--"),"")</f>
        <v/>
      </c>
      <c r="AG829" s="619" t="n"/>
      <c r="AH829" s="619" t="n"/>
      <c r="AJ829" s="34">
        <f>IF($AI829&gt;0,IF(VLOOKUP($AI829,Resource!$B$2:$AE$460,6,FALSE)&gt;0,VLOOKUP($AI829,Resource!$B$2:$AE$460,6,FALSE),"--INPUT--"),"")</f>
        <v/>
      </c>
      <c r="AK829" s="34">
        <f>IF($AI829&gt;0,IF(VLOOKUP($AI829,Resource!$B$2:$AE$460,25,FALSE)&gt;0,VLOOKUP($AI829,Resource!$B$2:$AE$460,25,FALSE),"--INPUT--"),"")</f>
        <v/>
      </c>
      <c r="AL829" s="619" t="n"/>
      <c r="AM829" s="619" t="n"/>
      <c r="AN829" s="34">
        <f>AA829</f>
        <v/>
      </c>
      <c r="AO829" s="621">
        <f>IF(ISNA(IF(AC829="",0,AN829*VLOOKUP(AC829,Resource!$B$2:$AE$465,8,FALSE))),0,IF(AC829="",0,AN829*VLOOKUP(AC829,Resource!$B$2:$AE$465,8,FALSE)))</f>
        <v/>
      </c>
      <c r="AP829" s="620" t="n"/>
      <c r="AQ829" s="286" t="n"/>
      <c r="AR829" s="34">
        <f>AB829</f>
        <v/>
      </c>
      <c r="AS829" s="621">
        <f>IF(ISNA(IF(AI829="",0,AR829*VLOOKUP(AI829,Resource!$B$2:$AE$465,9,FALSE))),0,IF(AI829="",0,AR829*VLOOKUP(AI829,Resource!$B$2:$AE$465,9,FALSE)))</f>
        <v/>
      </c>
      <c r="AT829" s="620" t="n"/>
      <c r="AU829" s="286" t="n"/>
      <c r="AV829" s="620">
        <f>Z829</f>
        <v/>
      </c>
      <c r="AW829" s="72" t="n"/>
      <c r="BA829" s="620" t="n"/>
      <c r="BC829" s="620">
        <f>AO829+AS829</f>
        <v/>
      </c>
      <c r="BD829" s="620">
        <f>BH829-BC829</f>
        <v/>
      </c>
      <c r="BE829" s="479">
        <f>IF(AV829=0,"        --",BD829/BH829)</f>
        <v/>
      </c>
      <c r="BF829" s="620" t="n"/>
      <c r="BG829" s="620" t="n"/>
      <c r="BH829" s="620">
        <f>Z829+BA829+BF829</f>
        <v/>
      </c>
    </row>
    <row r="830" customFormat="1" s="34">
      <c r="A830" s="618" t="n"/>
      <c r="B830" s="619" t="n"/>
      <c r="J830" s="619" t="n"/>
      <c r="U830" s="620" t="n"/>
      <c r="X830" s="620" t="n"/>
      <c r="Y830" s="620" t="n"/>
      <c r="Z830" s="620" t="n"/>
      <c r="AA830" s="34">
        <f>T830*0.2+N830*0+O830*0.3+P830*0.5+Q830*0.6+R830*1+S830*1</f>
        <v/>
      </c>
      <c r="AB830" s="34">
        <f>T830*0.2+N830*0.2+O830*0.3+P830*0.5+Q830*0.6+R830*1+S830*1</f>
        <v/>
      </c>
      <c r="AD830" s="34">
        <f>IF($AC830&gt;0,IF(VLOOKUP($AC830,Resource!$B$2:$AE$460,6,FALSE)&gt;0,VLOOKUP($AC830,Resource!$B$2:$AE$460,6,FALSE),"--INPUT--"),"")</f>
        <v/>
      </c>
      <c r="AE830" s="34">
        <f>IF($AC830&gt;0,IF(VLOOKUP($AC830,Resource!$B$2:$AE$460,25,FALSE)&gt;0,VLOOKUP($AC830,Resource!$B$2:$AE$460,25,FALSE),"--INPUT--"),"")</f>
        <v/>
      </c>
      <c r="AG830" s="619" t="n"/>
      <c r="AH830" s="619" t="n"/>
      <c r="AJ830" s="34">
        <f>IF($AI830&gt;0,IF(VLOOKUP($AI830,Resource!$B$2:$AE$460,6,FALSE)&gt;0,VLOOKUP($AI830,Resource!$B$2:$AE$460,6,FALSE),"--INPUT--"),"")</f>
        <v/>
      </c>
      <c r="AK830" s="34">
        <f>IF($AI830&gt;0,IF(VLOOKUP($AI830,Resource!$B$2:$AE$460,25,FALSE)&gt;0,VLOOKUP($AI830,Resource!$B$2:$AE$460,25,FALSE),"--INPUT--"),"")</f>
        <v/>
      </c>
      <c r="AL830" s="619" t="n"/>
      <c r="AM830" s="619" t="n"/>
      <c r="AN830" s="34">
        <f>AA830</f>
        <v/>
      </c>
      <c r="AO830" s="621">
        <f>IF(ISNA(IF(AC830="",0,AN830*VLOOKUP(AC830,Resource!$B$2:$AE$465,8,FALSE))),0,IF(AC830="",0,AN830*VLOOKUP(AC830,Resource!$B$2:$AE$465,8,FALSE)))</f>
        <v/>
      </c>
      <c r="AP830" s="620" t="n"/>
      <c r="AQ830" s="286" t="n"/>
      <c r="AR830" s="34">
        <f>AB830</f>
        <v/>
      </c>
      <c r="AS830" s="621">
        <f>IF(ISNA(IF(AI830="",0,AR830*VLOOKUP(AI830,Resource!$B$2:$AE$465,9,FALSE))),0,IF(AI830="",0,AR830*VLOOKUP(AI830,Resource!$B$2:$AE$465,9,FALSE)))</f>
        <v/>
      </c>
      <c r="AT830" s="620" t="n"/>
      <c r="AU830" s="286" t="n"/>
      <c r="AV830" s="620">
        <f>Z830</f>
        <v/>
      </c>
      <c r="AW830" s="72" t="n"/>
      <c r="BA830" s="620" t="n"/>
      <c r="BC830" s="620">
        <f>AO830+AS830</f>
        <v/>
      </c>
      <c r="BD830" s="620">
        <f>BH830-BC830</f>
        <v/>
      </c>
      <c r="BE830" s="479">
        <f>IF(AV830=0,"        --",BD830/BH830)</f>
        <v/>
      </c>
      <c r="BF830" s="620" t="n"/>
      <c r="BG830" s="620" t="n"/>
      <c r="BH830" s="620">
        <f>Z830+BA830+BF830</f>
        <v/>
      </c>
    </row>
    <row r="831" customFormat="1" s="34">
      <c r="A831" s="618" t="n"/>
      <c r="B831" s="619" t="n"/>
      <c r="J831" s="619" t="n"/>
      <c r="U831" s="620" t="n"/>
      <c r="X831" s="620" t="n"/>
      <c r="Y831" s="620" t="n"/>
      <c r="Z831" s="620" t="n"/>
      <c r="AA831" s="34">
        <f>T831*0.2+N831*0+O831*0.3+P831*0.5+Q831*0.6+R831*1+S831*1</f>
        <v/>
      </c>
      <c r="AB831" s="34">
        <f>T831*0.2+N831*0.2+O831*0.3+P831*0.5+Q831*0.6+R831*1+S831*1</f>
        <v/>
      </c>
      <c r="AD831" s="34">
        <f>IF($AC831&gt;0,IF(VLOOKUP($AC831,Resource!$B$2:$AE$460,6,FALSE)&gt;0,VLOOKUP($AC831,Resource!$B$2:$AE$460,6,FALSE),"--INPUT--"),"")</f>
        <v/>
      </c>
      <c r="AE831" s="34">
        <f>IF($AC831&gt;0,IF(VLOOKUP($AC831,Resource!$B$2:$AE$460,25,FALSE)&gt;0,VLOOKUP($AC831,Resource!$B$2:$AE$460,25,FALSE),"--INPUT--"),"")</f>
        <v/>
      </c>
      <c r="AG831" s="619" t="n"/>
      <c r="AH831" s="619" t="n"/>
      <c r="AJ831" s="34">
        <f>IF($AI831&gt;0,IF(VLOOKUP($AI831,Resource!$B$2:$AE$460,6,FALSE)&gt;0,VLOOKUP($AI831,Resource!$B$2:$AE$460,6,FALSE),"--INPUT--"),"")</f>
        <v/>
      </c>
      <c r="AK831" s="34">
        <f>IF($AI831&gt;0,IF(VLOOKUP($AI831,Resource!$B$2:$AE$460,25,FALSE)&gt;0,VLOOKUP($AI831,Resource!$B$2:$AE$460,25,FALSE),"--INPUT--"),"")</f>
        <v/>
      </c>
      <c r="AL831" s="619" t="n"/>
      <c r="AM831" s="619" t="n"/>
      <c r="AN831" s="34">
        <f>AA831</f>
        <v/>
      </c>
      <c r="AO831" s="621">
        <f>IF(ISNA(IF(AC831="",0,AN831*VLOOKUP(AC831,Resource!$B$2:$AE$465,8,FALSE))),0,IF(AC831="",0,AN831*VLOOKUP(AC831,Resource!$B$2:$AE$465,8,FALSE)))</f>
        <v/>
      </c>
      <c r="AP831" s="620" t="n"/>
      <c r="AQ831" s="286" t="n"/>
      <c r="AR831" s="34">
        <f>AB831</f>
        <v/>
      </c>
      <c r="AS831" s="621">
        <f>IF(ISNA(IF(AI831="",0,AR831*VLOOKUP(AI831,Resource!$B$2:$AE$465,9,FALSE))),0,IF(AI831="",0,AR831*VLOOKUP(AI831,Resource!$B$2:$AE$465,9,FALSE)))</f>
        <v/>
      </c>
      <c r="AT831" s="620" t="n"/>
      <c r="AU831" s="286" t="n"/>
      <c r="AV831" s="620">
        <f>Z831</f>
        <v/>
      </c>
      <c r="AW831" s="72" t="n"/>
      <c r="BA831" s="620" t="n"/>
      <c r="BC831" s="620">
        <f>AO831+AS831</f>
        <v/>
      </c>
      <c r="BD831" s="620">
        <f>BH831-BC831</f>
        <v/>
      </c>
      <c r="BE831" s="479">
        <f>IF(AV831=0,"        --",BD831/BH831)</f>
        <v/>
      </c>
      <c r="BF831" s="620" t="n"/>
      <c r="BG831" s="620" t="n"/>
      <c r="BH831" s="620">
        <f>Z831+BA831+BF831</f>
        <v/>
      </c>
    </row>
    <row r="832" customFormat="1" s="34">
      <c r="A832" s="618" t="n"/>
      <c r="B832" s="619" t="n"/>
      <c r="J832" s="619" t="n"/>
      <c r="U832" s="620" t="n"/>
      <c r="X832" s="620" t="n"/>
      <c r="Y832" s="620" t="n"/>
      <c r="Z832" s="620" t="n"/>
      <c r="AA832" s="34">
        <f>T832*0.2+N832*0+O832*0.3+P832*0.5+Q832*0.6+R832*1+S832*1</f>
        <v/>
      </c>
      <c r="AB832" s="34">
        <f>T832*0.2+N832*0.2+O832*0.3+P832*0.5+Q832*0.6+R832*1+S832*1</f>
        <v/>
      </c>
      <c r="AD832" s="34">
        <f>IF($AC832&gt;0,IF(VLOOKUP($AC832,Resource!$B$2:$AE$460,6,FALSE)&gt;0,VLOOKUP($AC832,Resource!$B$2:$AE$460,6,FALSE),"--INPUT--"),"")</f>
        <v/>
      </c>
      <c r="AE832" s="34">
        <f>IF($AC832&gt;0,IF(VLOOKUP($AC832,Resource!$B$2:$AE$460,25,FALSE)&gt;0,VLOOKUP($AC832,Resource!$B$2:$AE$460,25,FALSE),"--INPUT--"),"")</f>
        <v/>
      </c>
      <c r="AG832" s="619" t="n"/>
      <c r="AH832" s="619" t="n"/>
      <c r="AJ832" s="34">
        <f>IF($AI832&gt;0,IF(VLOOKUP($AI832,Resource!$B$2:$AE$460,6,FALSE)&gt;0,VLOOKUP($AI832,Resource!$B$2:$AE$460,6,FALSE),"--INPUT--"),"")</f>
        <v/>
      </c>
      <c r="AK832" s="34">
        <f>IF($AI832&gt;0,IF(VLOOKUP($AI832,Resource!$B$2:$AE$460,25,FALSE)&gt;0,VLOOKUP($AI832,Resource!$B$2:$AE$460,25,FALSE),"--INPUT--"),"")</f>
        <v/>
      </c>
      <c r="AL832" s="619" t="n"/>
      <c r="AM832" s="619" t="n"/>
      <c r="AN832" s="34">
        <f>AA832</f>
        <v/>
      </c>
      <c r="AO832" s="621">
        <f>IF(ISNA(IF(AC832="",0,AN832*VLOOKUP(AC832,Resource!$B$2:$AE$465,8,FALSE))),0,IF(AC832="",0,AN832*VLOOKUP(AC832,Resource!$B$2:$AE$465,8,FALSE)))</f>
        <v/>
      </c>
      <c r="AP832" s="620" t="n"/>
      <c r="AQ832" s="286" t="n"/>
      <c r="AR832" s="34">
        <f>AB832</f>
        <v/>
      </c>
      <c r="AS832" s="621">
        <f>IF(ISNA(IF(AI832="",0,AR832*VLOOKUP(AI832,Resource!$B$2:$AE$465,9,FALSE))),0,IF(AI832="",0,AR832*VLOOKUP(AI832,Resource!$B$2:$AE$465,9,FALSE)))</f>
        <v/>
      </c>
      <c r="AT832" s="620" t="n"/>
      <c r="AU832" s="286" t="n"/>
      <c r="AV832" s="620">
        <f>Z832</f>
        <v/>
      </c>
      <c r="AW832" s="72" t="n"/>
      <c r="BA832" s="620" t="n"/>
      <c r="BC832" s="620">
        <f>AO832+AS832</f>
        <v/>
      </c>
      <c r="BD832" s="620">
        <f>BH832-BC832</f>
        <v/>
      </c>
      <c r="BE832" s="479">
        <f>IF(AV832=0,"        --",BD832/BH832)</f>
        <v/>
      </c>
      <c r="BF832" s="620" t="n"/>
      <c r="BG832" s="620" t="n"/>
      <c r="BH832" s="620">
        <f>Z832+BA832+BF832</f>
        <v/>
      </c>
    </row>
    <row r="833" customFormat="1" s="34">
      <c r="A833" s="618" t="n"/>
      <c r="B833" s="619" t="n"/>
      <c r="J833" s="619" t="n"/>
      <c r="U833" s="620" t="n"/>
      <c r="X833" s="620" t="n"/>
      <c r="Y833" s="620" t="n"/>
      <c r="Z833" s="620" t="n"/>
      <c r="AA833" s="34">
        <f>T833*0.2+N833*0+O833*0.3+P833*0.5+Q833*0.6+R833*1+S833*1</f>
        <v/>
      </c>
      <c r="AB833" s="34">
        <f>T833*0.2+N833*0.2+O833*0.3+P833*0.5+Q833*0.6+R833*1+S833*1</f>
        <v/>
      </c>
      <c r="AD833" s="34">
        <f>IF($AC833&gt;0,IF(VLOOKUP($AC833,Resource!$B$2:$AE$460,6,FALSE)&gt;0,VLOOKUP($AC833,Resource!$B$2:$AE$460,6,FALSE),"--INPUT--"),"")</f>
        <v/>
      </c>
      <c r="AE833" s="34">
        <f>IF($AC833&gt;0,IF(VLOOKUP($AC833,Resource!$B$2:$AE$460,25,FALSE)&gt;0,VLOOKUP($AC833,Resource!$B$2:$AE$460,25,FALSE),"--INPUT--"),"")</f>
        <v/>
      </c>
      <c r="AG833" s="619" t="n"/>
      <c r="AH833" s="619" t="n"/>
      <c r="AJ833" s="34">
        <f>IF($AI833&gt;0,IF(VLOOKUP($AI833,Resource!$B$2:$AE$460,6,FALSE)&gt;0,VLOOKUP($AI833,Resource!$B$2:$AE$460,6,FALSE),"--INPUT--"),"")</f>
        <v/>
      </c>
      <c r="AK833" s="34">
        <f>IF($AI833&gt;0,IF(VLOOKUP($AI833,Resource!$B$2:$AE$460,25,FALSE)&gt;0,VLOOKUP($AI833,Resource!$B$2:$AE$460,25,FALSE),"--INPUT--"),"")</f>
        <v/>
      </c>
      <c r="AL833" s="619" t="n"/>
      <c r="AM833" s="619" t="n"/>
      <c r="AN833" s="34">
        <f>AA833</f>
        <v/>
      </c>
      <c r="AO833" s="621">
        <f>IF(ISNA(IF(AC833="",0,AN833*VLOOKUP(AC833,Resource!$B$2:$AE$465,8,FALSE))),0,IF(AC833="",0,AN833*VLOOKUP(AC833,Resource!$B$2:$AE$465,8,FALSE)))</f>
        <v/>
      </c>
      <c r="AP833" s="620" t="n"/>
      <c r="AQ833" s="286" t="n"/>
      <c r="AR833" s="34">
        <f>AB833</f>
        <v/>
      </c>
      <c r="AS833" s="621">
        <f>IF(ISNA(IF(AI833="",0,AR833*VLOOKUP(AI833,Resource!$B$2:$AE$465,9,FALSE))),0,IF(AI833="",0,AR833*VLOOKUP(AI833,Resource!$B$2:$AE$465,9,FALSE)))</f>
        <v/>
      </c>
      <c r="AT833" s="620" t="n"/>
      <c r="AU833" s="286" t="n"/>
      <c r="AV833" s="620">
        <f>Z833</f>
        <v/>
      </c>
      <c r="AW833" s="72" t="n"/>
      <c r="BA833" s="620" t="n"/>
      <c r="BC833" s="620">
        <f>AO833+AS833</f>
        <v/>
      </c>
      <c r="BD833" s="620">
        <f>BH833-BC833</f>
        <v/>
      </c>
      <c r="BE833" s="479">
        <f>IF(AV833=0,"        --",BD833/BH833)</f>
        <v/>
      </c>
      <c r="BF833" s="620" t="n"/>
      <c r="BG833" s="620" t="n"/>
      <c r="BH833" s="620">
        <f>Z833+BA833+BF833</f>
        <v/>
      </c>
    </row>
    <row r="834" customFormat="1" s="34">
      <c r="A834" s="618" t="n"/>
      <c r="B834" s="619" t="n"/>
      <c r="J834" s="619" t="n"/>
      <c r="U834" s="620" t="n"/>
      <c r="X834" s="620" t="n"/>
      <c r="Y834" s="620" t="n"/>
      <c r="Z834" s="620" t="n"/>
      <c r="AA834" s="34">
        <f>T834*0.2+N834*0+O834*0.3+P834*0.5+Q834*0.6+R834*1+S834*1</f>
        <v/>
      </c>
      <c r="AB834" s="34">
        <f>T834*0.2+N834*0.2+O834*0.3+P834*0.5+Q834*0.6+R834*1+S834*1</f>
        <v/>
      </c>
      <c r="AD834" s="34">
        <f>IF($AC834&gt;0,IF(VLOOKUP($AC834,Resource!$B$2:$AE$460,6,FALSE)&gt;0,VLOOKUP($AC834,Resource!$B$2:$AE$460,6,FALSE),"--INPUT--"),"")</f>
        <v/>
      </c>
      <c r="AE834" s="34">
        <f>IF($AC834&gt;0,IF(VLOOKUP($AC834,Resource!$B$2:$AE$460,25,FALSE)&gt;0,VLOOKUP($AC834,Resource!$B$2:$AE$460,25,FALSE),"--INPUT--"),"")</f>
        <v/>
      </c>
      <c r="AG834" s="619" t="n"/>
      <c r="AH834" s="619" t="n"/>
      <c r="AJ834" s="34">
        <f>IF($AI834&gt;0,IF(VLOOKUP($AI834,Resource!$B$2:$AE$460,6,FALSE)&gt;0,VLOOKUP($AI834,Resource!$B$2:$AE$460,6,FALSE),"--INPUT--"),"")</f>
        <v/>
      </c>
      <c r="AK834" s="34">
        <f>IF($AI834&gt;0,IF(VLOOKUP($AI834,Resource!$B$2:$AE$460,25,FALSE)&gt;0,VLOOKUP($AI834,Resource!$B$2:$AE$460,25,FALSE),"--INPUT--"),"")</f>
        <v/>
      </c>
      <c r="AL834" s="619" t="n"/>
      <c r="AM834" s="619" t="n"/>
      <c r="AN834" s="34">
        <f>AA834</f>
        <v/>
      </c>
      <c r="AO834" s="621">
        <f>IF(ISNA(IF(AC834="",0,AN834*VLOOKUP(AC834,Resource!$B$2:$AE$465,8,FALSE))),0,IF(AC834="",0,AN834*VLOOKUP(AC834,Resource!$B$2:$AE$465,8,FALSE)))</f>
        <v/>
      </c>
      <c r="AP834" s="620" t="n"/>
      <c r="AQ834" s="286" t="n"/>
      <c r="AR834" s="34">
        <f>AB834</f>
        <v/>
      </c>
      <c r="AS834" s="621">
        <f>IF(ISNA(IF(AI834="",0,AR834*VLOOKUP(AI834,Resource!$B$2:$AE$465,9,FALSE))),0,IF(AI834="",0,AR834*VLOOKUP(AI834,Resource!$B$2:$AE$465,9,FALSE)))</f>
        <v/>
      </c>
      <c r="AT834" s="620" t="n"/>
      <c r="AU834" s="286" t="n"/>
      <c r="AV834" s="620">
        <f>Z834</f>
        <v/>
      </c>
      <c r="AW834" s="72" t="n"/>
      <c r="BA834" s="620" t="n"/>
      <c r="BC834" s="620">
        <f>AO834+AS834</f>
        <v/>
      </c>
      <c r="BD834" s="620">
        <f>BH834-BC834</f>
        <v/>
      </c>
      <c r="BE834" s="479">
        <f>IF(AV834=0,"        --",BD834/BH834)</f>
        <v/>
      </c>
      <c r="BF834" s="620" t="n"/>
      <c r="BG834" s="620" t="n"/>
      <c r="BH834" s="620">
        <f>Z834+BA834+BF834</f>
        <v/>
      </c>
    </row>
    <row r="835" customFormat="1" s="34">
      <c r="A835" s="618" t="n"/>
      <c r="B835" s="619" t="n"/>
      <c r="J835" s="619" t="n"/>
      <c r="U835" s="620" t="n"/>
      <c r="X835" s="620" t="n"/>
      <c r="Y835" s="620" t="n"/>
      <c r="Z835" s="620" t="n"/>
      <c r="AA835" s="34">
        <f>T835*0.2+N835*0+O835*0.3+P835*0.5+Q835*0.6+R835*1+S835*1</f>
        <v/>
      </c>
      <c r="AB835" s="34">
        <f>T835*0.2+N835*0.2+O835*0.3+P835*0.5+Q835*0.6+R835*1+S835*1</f>
        <v/>
      </c>
      <c r="AD835" s="34">
        <f>IF($AC835&gt;0,IF(VLOOKUP($AC835,Resource!$B$2:$AE$460,6,FALSE)&gt;0,VLOOKUP($AC835,Resource!$B$2:$AE$460,6,FALSE),"--INPUT--"),"")</f>
        <v/>
      </c>
      <c r="AE835" s="34">
        <f>IF($AC835&gt;0,IF(VLOOKUP($AC835,Resource!$B$2:$AE$460,25,FALSE)&gt;0,VLOOKUP($AC835,Resource!$B$2:$AE$460,25,FALSE),"--INPUT--"),"")</f>
        <v/>
      </c>
      <c r="AG835" s="619" t="n"/>
      <c r="AH835" s="619" t="n"/>
      <c r="AJ835" s="34">
        <f>IF($AI835&gt;0,IF(VLOOKUP($AI835,Resource!$B$2:$AE$460,6,FALSE)&gt;0,VLOOKUP($AI835,Resource!$B$2:$AE$460,6,FALSE),"--INPUT--"),"")</f>
        <v/>
      </c>
      <c r="AK835" s="34">
        <f>IF($AI835&gt;0,IF(VLOOKUP($AI835,Resource!$B$2:$AE$460,25,FALSE)&gt;0,VLOOKUP($AI835,Resource!$B$2:$AE$460,25,FALSE),"--INPUT--"),"")</f>
        <v/>
      </c>
      <c r="AL835" s="619" t="n"/>
      <c r="AM835" s="619" t="n"/>
      <c r="AN835" s="34">
        <f>AA835</f>
        <v/>
      </c>
      <c r="AO835" s="621">
        <f>IF(ISNA(IF(AC835="",0,AN835*VLOOKUP(AC835,Resource!$B$2:$AE$465,8,FALSE))),0,IF(AC835="",0,AN835*VLOOKUP(AC835,Resource!$B$2:$AE$465,8,FALSE)))</f>
        <v/>
      </c>
      <c r="AP835" s="620" t="n"/>
      <c r="AQ835" s="286" t="n"/>
      <c r="AR835" s="34">
        <f>AB835</f>
        <v/>
      </c>
      <c r="AS835" s="621">
        <f>IF(ISNA(IF(AI835="",0,AR835*VLOOKUP(AI835,Resource!$B$2:$AE$465,9,FALSE))),0,IF(AI835="",0,AR835*VLOOKUP(AI835,Resource!$B$2:$AE$465,9,FALSE)))</f>
        <v/>
      </c>
      <c r="AT835" s="620" t="n"/>
      <c r="AU835" s="286" t="n"/>
      <c r="AV835" s="620">
        <f>Z835</f>
        <v/>
      </c>
      <c r="AW835" s="72" t="n"/>
      <c r="BA835" s="620" t="n"/>
      <c r="BC835" s="620">
        <f>AO835+AS835</f>
        <v/>
      </c>
      <c r="BD835" s="620">
        <f>BH835-BC835</f>
        <v/>
      </c>
      <c r="BE835" s="479">
        <f>IF(AV835=0,"        --",BD835/BH835)</f>
        <v/>
      </c>
      <c r="BF835" s="620" t="n"/>
      <c r="BG835" s="620" t="n"/>
      <c r="BH835" s="620">
        <f>Z835+BA835+BF835</f>
        <v/>
      </c>
    </row>
    <row r="836" customFormat="1" s="34">
      <c r="A836" s="618" t="n"/>
      <c r="B836" s="619" t="n"/>
      <c r="J836" s="619" t="n"/>
      <c r="U836" s="620" t="n"/>
      <c r="X836" s="620" t="n"/>
      <c r="Y836" s="620" t="n"/>
      <c r="Z836" s="620" t="n"/>
      <c r="AA836" s="34">
        <f>T836*0.2+N836*0+O836*0.3+P836*0.5+Q836*0.6+R836*1+S836*1</f>
        <v/>
      </c>
      <c r="AB836" s="34">
        <f>T836*0.2+N836*0.2+O836*0.3+P836*0.5+Q836*0.6+R836*1+S836*1</f>
        <v/>
      </c>
      <c r="AD836" s="34">
        <f>IF($AC836&gt;0,IF(VLOOKUP($AC836,Resource!$B$2:$AE$460,6,FALSE)&gt;0,VLOOKUP($AC836,Resource!$B$2:$AE$460,6,FALSE),"--INPUT--"),"")</f>
        <v/>
      </c>
      <c r="AE836" s="34">
        <f>IF($AC836&gt;0,IF(VLOOKUP($AC836,Resource!$B$2:$AE$460,25,FALSE)&gt;0,VLOOKUP($AC836,Resource!$B$2:$AE$460,25,FALSE),"--INPUT--"),"")</f>
        <v/>
      </c>
      <c r="AG836" s="619" t="n"/>
      <c r="AH836" s="619" t="n"/>
      <c r="AJ836" s="34">
        <f>IF($AI836&gt;0,IF(VLOOKUP($AI836,Resource!$B$2:$AE$460,6,FALSE)&gt;0,VLOOKUP($AI836,Resource!$B$2:$AE$460,6,FALSE),"--INPUT--"),"")</f>
        <v/>
      </c>
      <c r="AK836" s="34">
        <f>IF($AI836&gt;0,IF(VLOOKUP($AI836,Resource!$B$2:$AE$460,25,FALSE)&gt;0,VLOOKUP($AI836,Resource!$B$2:$AE$460,25,FALSE),"--INPUT--"),"")</f>
        <v/>
      </c>
      <c r="AL836" s="619" t="n"/>
      <c r="AM836" s="619" t="n"/>
      <c r="AN836" s="34">
        <f>AA836</f>
        <v/>
      </c>
      <c r="AO836" s="621">
        <f>IF(ISNA(IF(AC836="",0,AN836*VLOOKUP(AC836,Resource!$B$2:$AE$465,8,FALSE))),0,IF(AC836="",0,AN836*VLOOKUP(AC836,Resource!$B$2:$AE$465,8,FALSE)))</f>
        <v/>
      </c>
      <c r="AP836" s="620" t="n"/>
      <c r="AQ836" s="286" t="n"/>
      <c r="AR836" s="34">
        <f>AB836</f>
        <v/>
      </c>
      <c r="AS836" s="621">
        <f>IF(ISNA(IF(AI836="",0,AR836*VLOOKUP(AI836,Resource!$B$2:$AE$465,9,FALSE))),0,IF(AI836="",0,AR836*VLOOKUP(AI836,Resource!$B$2:$AE$465,9,FALSE)))</f>
        <v/>
      </c>
      <c r="AT836" s="620" t="n"/>
      <c r="AU836" s="286" t="n"/>
      <c r="AV836" s="620">
        <f>Z836</f>
        <v/>
      </c>
      <c r="AW836" s="72" t="n"/>
      <c r="BA836" s="620" t="n"/>
      <c r="BC836" s="620">
        <f>AO836+AS836</f>
        <v/>
      </c>
      <c r="BD836" s="620">
        <f>BH836-BC836</f>
        <v/>
      </c>
      <c r="BE836" s="479">
        <f>IF(AV836=0,"        --",BD836/BH836)</f>
        <v/>
      </c>
      <c r="BF836" s="620" t="n"/>
      <c r="BG836" s="620" t="n"/>
      <c r="BH836" s="620">
        <f>Z836+BA836+BF836</f>
        <v/>
      </c>
    </row>
    <row r="837" customFormat="1" s="34">
      <c r="A837" s="618" t="n"/>
      <c r="B837" s="619" t="n"/>
      <c r="J837" s="619" t="n"/>
      <c r="U837" s="620" t="n"/>
      <c r="X837" s="620" t="n"/>
      <c r="Y837" s="620" t="n"/>
      <c r="Z837" s="620" t="n"/>
      <c r="AA837" s="34">
        <f>T837*0.2+N837*0+O837*0.3+P837*0.5+Q837*0.6+R837*1+S837*1</f>
        <v/>
      </c>
      <c r="AB837" s="34">
        <f>T837*0.2+N837*0.2+O837*0.3+P837*0.5+Q837*0.6+R837*1+S837*1</f>
        <v/>
      </c>
      <c r="AD837" s="34">
        <f>IF($AC837&gt;0,IF(VLOOKUP($AC837,Resource!$B$2:$AE$460,6,FALSE)&gt;0,VLOOKUP($AC837,Resource!$B$2:$AE$460,6,FALSE),"--INPUT--"),"")</f>
        <v/>
      </c>
      <c r="AE837" s="34">
        <f>IF($AC837&gt;0,IF(VLOOKUP($AC837,Resource!$B$2:$AE$460,25,FALSE)&gt;0,VLOOKUP($AC837,Resource!$B$2:$AE$460,25,FALSE),"--INPUT--"),"")</f>
        <v/>
      </c>
      <c r="AG837" s="619" t="n"/>
      <c r="AH837" s="619" t="n"/>
      <c r="AJ837" s="34">
        <f>IF($AI837&gt;0,IF(VLOOKUP($AI837,Resource!$B$2:$AE$460,6,FALSE)&gt;0,VLOOKUP($AI837,Resource!$B$2:$AE$460,6,FALSE),"--INPUT--"),"")</f>
        <v/>
      </c>
      <c r="AK837" s="34">
        <f>IF($AI837&gt;0,IF(VLOOKUP($AI837,Resource!$B$2:$AE$460,25,FALSE)&gt;0,VLOOKUP($AI837,Resource!$B$2:$AE$460,25,FALSE),"--INPUT--"),"")</f>
        <v/>
      </c>
      <c r="AL837" s="619" t="n"/>
      <c r="AM837" s="619" t="n"/>
      <c r="AN837" s="34">
        <f>AA837</f>
        <v/>
      </c>
      <c r="AO837" s="621">
        <f>IF(ISNA(IF(AC837="",0,AN837*VLOOKUP(AC837,Resource!$B$2:$AE$465,8,FALSE))),0,IF(AC837="",0,AN837*VLOOKUP(AC837,Resource!$B$2:$AE$465,8,FALSE)))</f>
        <v/>
      </c>
      <c r="AP837" s="620" t="n"/>
      <c r="AQ837" s="286" t="n"/>
      <c r="AR837" s="34">
        <f>AB837</f>
        <v/>
      </c>
      <c r="AS837" s="621">
        <f>IF(ISNA(IF(AI837="",0,AR837*VLOOKUP(AI837,Resource!$B$2:$AE$465,9,FALSE))),0,IF(AI837="",0,AR837*VLOOKUP(AI837,Resource!$B$2:$AE$465,9,FALSE)))</f>
        <v/>
      </c>
      <c r="AT837" s="620" t="n"/>
      <c r="AU837" s="286" t="n"/>
      <c r="AV837" s="620">
        <f>Z837</f>
        <v/>
      </c>
      <c r="AW837" s="72" t="n"/>
      <c r="BA837" s="620" t="n"/>
      <c r="BC837" s="620">
        <f>AO837+AS837</f>
        <v/>
      </c>
      <c r="BD837" s="620">
        <f>BH837-BC837</f>
        <v/>
      </c>
      <c r="BE837" s="479">
        <f>IF(AV837=0,"        --",BD837/BH837)</f>
        <v/>
      </c>
      <c r="BF837" s="620" t="n"/>
      <c r="BG837" s="620" t="n"/>
      <c r="BH837" s="620">
        <f>Z837+BA837+BF837</f>
        <v/>
      </c>
    </row>
    <row r="838" customFormat="1" s="34">
      <c r="A838" s="618" t="n"/>
      <c r="B838" s="619" t="n"/>
      <c r="J838" s="619" t="n"/>
      <c r="U838" s="620" t="n"/>
      <c r="X838" s="620" t="n"/>
      <c r="Y838" s="620" t="n"/>
      <c r="Z838" s="620" t="n"/>
      <c r="AA838" s="34">
        <f>T838*0.2+N838*0+O838*0.3+P838*0.5+Q838*0.6+R838*1+S838*1</f>
        <v/>
      </c>
      <c r="AB838" s="34">
        <f>T838*0.2+N838*0.2+O838*0.3+P838*0.5+Q838*0.6+R838*1+S838*1</f>
        <v/>
      </c>
      <c r="AD838" s="34">
        <f>IF($AC838&gt;0,IF(VLOOKUP($AC838,Resource!$B$2:$AE$460,6,FALSE)&gt;0,VLOOKUP($AC838,Resource!$B$2:$AE$460,6,FALSE),"--INPUT--"),"")</f>
        <v/>
      </c>
      <c r="AE838" s="34">
        <f>IF($AC838&gt;0,IF(VLOOKUP($AC838,Resource!$B$2:$AE$460,25,FALSE)&gt;0,VLOOKUP($AC838,Resource!$B$2:$AE$460,25,FALSE),"--INPUT--"),"")</f>
        <v/>
      </c>
      <c r="AG838" s="619" t="n"/>
      <c r="AH838" s="619" t="n"/>
      <c r="AJ838" s="34">
        <f>IF($AI838&gt;0,IF(VLOOKUP($AI838,Resource!$B$2:$AE$460,6,FALSE)&gt;0,VLOOKUP($AI838,Resource!$B$2:$AE$460,6,FALSE),"--INPUT--"),"")</f>
        <v/>
      </c>
      <c r="AK838" s="34">
        <f>IF($AI838&gt;0,IF(VLOOKUP($AI838,Resource!$B$2:$AE$460,25,FALSE)&gt;0,VLOOKUP($AI838,Resource!$B$2:$AE$460,25,FALSE),"--INPUT--"),"")</f>
        <v/>
      </c>
      <c r="AL838" s="619" t="n"/>
      <c r="AM838" s="619" t="n"/>
      <c r="AN838" s="34">
        <f>AA838</f>
        <v/>
      </c>
      <c r="AO838" s="621">
        <f>IF(ISNA(IF(AC838="",0,AN838*VLOOKUP(AC838,Resource!$B$2:$AE$465,8,FALSE))),0,IF(AC838="",0,AN838*VLOOKUP(AC838,Resource!$B$2:$AE$465,8,FALSE)))</f>
        <v/>
      </c>
      <c r="AP838" s="620" t="n"/>
      <c r="AQ838" s="286" t="n"/>
      <c r="AR838" s="34">
        <f>AB838</f>
        <v/>
      </c>
      <c r="AS838" s="621">
        <f>IF(ISNA(IF(AI838="",0,AR838*VLOOKUP(AI838,Resource!$B$2:$AE$465,9,FALSE))),0,IF(AI838="",0,AR838*VLOOKUP(AI838,Resource!$B$2:$AE$465,9,FALSE)))</f>
        <v/>
      </c>
      <c r="AT838" s="620" t="n"/>
      <c r="AU838" s="286" t="n"/>
      <c r="AV838" s="620">
        <f>Z838</f>
        <v/>
      </c>
      <c r="AW838" s="72" t="n"/>
      <c r="BA838" s="620" t="n"/>
      <c r="BC838" s="620">
        <f>AO838+AS838</f>
        <v/>
      </c>
      <c r="BD838" s="620">
        <f>BH838-BC838</f>
        <v/>
      </c>
      <c r="BE838" s="479">
        <f>IF(AV838=0,"        --",BD838/BH838)</f>
        <v/>
      </c>
      <c r="BF838" s="620" t="n"/>
      <c r="BG838" s="620" t="n"/>
      <c r="BH838" s="620">
        <f>Z838+BA838+BF838</f>
        <v/>
      </c>
    </row>
    <row r="839" customFormat="1" s="34">
      <c r="A839" s="618" t="n"/>
      <c r="B839" s="619" t="n"/>
      <c r="J839" s="619" t="n"/>
      <c r="U839" s="620" t="n"/>
      <c r="X839" s="620" t="n"/>
      <c r="Y839" s="620" t="n"/>
      <c r="Z839" s="620" t="n"/>
      <c r="AA839" s="34">
        <f>T839*0.2+N839*0+O839*0.3+P839*0.5+Q839*0.6+R839*1+S839*1</f>
        <v/>
      </c>
      <c r="AB839" s="34">
        <f>T839*0.2+N839*0.2+O839*0.3+P839*0.5+Q839*0.6+R839*1+S839*1</f>
        <v/>
      </c>
      <c r="AD839" s="34">
        <f>IF($AC839&gt;0,IF(VLOOKUP($AC839,Resource!$B$2:$AE$460,6,FALSE)&gt;0,VLOOKUP($AC839,Resource!$B$2:$AE$460,6,FALSE),"--INPUT--"),"")</f>
        <v/>
      </c>
      <c r="AE839" s="34">
        <f>IF($AC839&gt;0,IF(VLOOKUP($AC839,Resource!$B$2:$AE$460,25,FALSE)&gt;0,VLOOKUP($AC839,Resource!$B$2:$AE$460,25,FALSE),"--INPUT--"),"")</f>
        <v/>
      </c>
      <c r="AG839" s="619" t="n"/>
      <c r="AH839" s="619" t="n"/>
      <c r="AJ839" s="34">
        <f>IF($AI839&gt;0,IF(VLOOKUP($AI839,Resource!$B$2:$AE$460,6,FALSE)&gt;0,VLOOKUP($AI839,Resource!$B$2:$AE$460,6,FALSE),"--INPUT--"),"")</f>
        <v/>
      </c>
      <c r="AK839" s="34">
        <f>IF($AI839&gt;0,IF(VLOOKUP($AI839,Resource!$B$2:$AE$460,25,FALSE)&gt;0,VLOOKUP($AI839,Resource!$B$2:$AE$460,25,FALSE),"--INPUT--"),"")</f>
        <v/>
      </c>
      <c r="AL839" s="619" t="n"/>
      <c r="AM839" s="619" t="n"/>
      <c r="AN839" s="34">
        <f>AA839</f>
        <v/>
      </c>
      <c r="AO839" s="621">
        <f>IF(ISNA(IF(AC839="",0,AN839*VLOOKUP(AC839,Resource!$B$2:$AE$465,8,FALSE))),0,IF(AC839="",0,AN839*VLOOKUP(AC839,Resource!$B$2:$AE$465,8,FALSE)))</f>
        <v/>
      </c>
      <c r="AP839" s="620" t="n"/>
      <c r="AQ839" s="286" t="n"/>
      <c r="AR839" s="34">
        <f>AB839</f>
        <v/>
      </c>
      <c r="AS839" s="621">
        <f>IF(ISNA(IF(AI839="",0,AR839*VLOOKUP(AI839,Resource!$B$2:$AE$465,9,FALSE))),0,IF(AI839="",0,AR839*VLOOKUP(AI839,Resource!$B$2:$AE$465,9,FALSE)))</f>
        <v/>
      </c>
      <c r="AT839" s="620" t="n"/>
      <c r="AU839" s="286" t="n"/>
      <c r="AV839" s="620">
        <f>Z839</f>
        <v/>
      </c>
      <c r="AW839" s="72" t="n"/>
      <c r="BA839" s="620" t="n"/>
      <c r="BC839" s="620">
        <f>AO839+AS839</f>
        <v/>
      </c>
      <c r="BD839" s="620">
        <f>BH839-BC839</f>
        <v/>
      </c>
      <c r="BE839" s="479">
        <f>IF(AV839=0,"        --",BD839/BH839)</f>
        <v/>
      </c>
      <c r="BF839" s="620" t="n"/>
      <c r="BG839" s="620" t="n"/>
      <c r="BH839" s="620">
        <f>Z839+BA839+BF839</f>
        <v/>
      </c>
    </row>
    <row r="840" customFormat="1" s="34">
      <c r="A840" s="618" t="n"/>
      <c r="B840" s="619" t="n"/>
      <c r="J840" s="619" t="n"/>
      <c r="U840" s="620" t="n"/>
      <c r="X840" s="620" t="n"/>
      <c r="Y840" s="620" t="n"/>
      <c r="Z840" s="620" t="n"/>
      <c r="AA840" s="34">
        <f>T840*0.2+N840*0+O840*0.3+P840*0.5+Q840*0.6+R840*1+S840*1</f>
        <v/>
      </c>
      <c r="AB840" s="34">
        <f>T840*0.2+N840*0.2+O840*0.3+P840*0.5+Q840*0.6+R840*1+S840*1</f>
        <v/>
      </c>
      <c r="AD840" s="34">
        <f>IF($AC840&gt;0,IF(VLOOKUP($AC840,Resource!$B$2:$AE$460,6,FALSE)&gt;0,VLOOKUP($AC840,Resource!$B$2:$AE$460,6,FALSE),"--INPUT--"),"")</f>
        <v/>
      </c>
      <c r="AE840" s="34">
        <f>IF($AC840&gt;0,IF(VLOOKUP($AC840,Resource!$B$2:$AE$460,25,FALSE)&gt;0,VLOOKUP($AC840,Resource!$B$2:$AE$460,25,FALSE),"--INPUT--"),"")</f>
        <v/>
      </c>
      <c r="AG840" s="619" t="n"/>
      <c r="AH840" s="619" t="n"/>
      <c r="AJ840" s="34">
        <f>IF($AI840&gt;0,IF(VLOOKUP($AI840,Resource!$B$2:$AE$460,6,FALSE)&gt;0,VLOOKUP($AI840,Resource!$B$2:$AE$460,6,FALSE),"--INPUT--"),"")</f>
        <v/>
      </c>
      <c r="AK840" s="34">
        <f>IF($AI840&gt;0,IF(VLOOKUP($AI840,Resource!$B$2:$AE$460,25,FALSE)&gt;0,VLOOKUP($AI840,Resource!$B$2:$AE$460,25,FALSE),"--INPUT--"),"")</f>
        <v/>
      </c>
      <c r="AL840" s="619" t="n"/>
      <c r="AM840" s="619" t="n"/>
      <c r="AN840" s="34">
        <f>AA840</f>
        <v/>
      </c>
      <c r="AO840" s="621">
        <f>IF(ISNA(IF(AC840="",0,AN840*VLOOKUP(AC840,Resource!$B$2:$AE$465,8,FALSE))),0,IF(AC840="",0,AN840*VLOOKUP(AC840,Resource!$B$2:$AE$465,8,FALSE)))</f>
        <v/>
      </c>
      <c r="AP840" s="620" t="n"/>
      <c r="AQ840" s="286" t="n"/>
      <c r="AR840" s="34">
        <f>AB840</f>
        <v/>
      </c>
      <c r="AS840" s="621">
        <f>IF(ISNA(IF(AI840="",0,AR840*VLOOKUP(AI840,Resource!$B$2:$AE$465,9,FALSE))),0,IF(AI840="",0,AR840*VLOOKUP(AI840,Resource!$B$2:$AE$465,9,FALSE)))</f>
        <v/>
      </c>
      <c r="AT840" s="620" t="n"/>
      <c r="AU840" s="286" t="n"/>
      <c r="AV840" s="620">
        <f>Z840</f>
        <v/>
      </c>
      <c r="AW840" s="72" t="n"/>
      <c r="BA840" s="620" t="n"/>
      <c r="BC840" s="620">
        <f>AO840+AS840</f>
        <v/>
      </c>
      <c r="BD840" s="620">
        <f>BH840-BC840</f>
        <v/>
      </c>
      <c r="BE840" s="479">
        <f>IF(AV840=0,"        --",BD840/BH840)</f>
        <v/>
      </c>
      <c r="BF840" s="620" t="n"/>
      <c r="BG840" s="620" t="n"/>
      <c r="BH840" s="620">
        <f>Z840+BA840+BF840</f>
        <v/>
      </c>
    </row>
    <row r="841" customFormat="1" s="34">
      <c r="A841" s="618" t="n"/>
      <c r="B841" s="619" t="n"/>
      <c r="J841" s="619" t="n"/>
      <c r="U841" s="620" t="n"/>
      <c r="X841" s="620" t="n"/>
      <c r="Y841" s="620" t="n"/>
      <c r="Z841" s="620" t="n"/>
      <c r="AA841" s="34">
        <f>T841*0.2+N841*0+O841*0.3+P841*0.5+Q841*0.6+R841*1+S841*1</f>
        <v/>
      </c>
      <c r="AB841" s="34">
        <f>T841*0.2+N841*0.2+O841*0.3+P841*0.5+Q841*0.6+R841*1+S841*1</f>
        <v/>
      </c>
      <c r="AD841" s="34">
        <f>IF($AC841&gt;0,IF(VLOOKUP($AC841,Resource!$B$2:$AE$460,6,FALSE)&gt;0,VLOOKUP($AC841,Resource!$B$2:$AE$460,6,FALSE),"--INPUT--"),"")</f>
        <v/>
      </c>
      <c r="AE841" s="34">
        <f>IF($AC841&gt;0,IF(VLOOKUP($AC841,Resource!$B$2:$AE$460,25,FALSE)&gt;0,VLOOKUP($AC841,Resource!$B$2:$AE$460,25,FALSE),"--INPUT--"),"")</f>
        <v/>
      </c>
      <c r="AG841" s="619" t="n"/>
      <c r="AH841" s="619" t="n"/>
      <c r="AJ841" s="34">
        <f>IF($AI841&gt;0,IF(VLOOKUP($AI841,Resource!$B$2:$AE$460,6,FALSE)&gt;0,VLOOKUP($AI841,Resource!$B$2:$AE$460,6,FALSE),"--INPUT--"),"")</f>
        <v/>
      </c>
      <c r="AK841" s="34">
        <f>IF($AI841&gt;0,IF(VLOOKUP($AI841,Resource!$B$2:$AE$460,25,FALSE)&gt;0,VLOOKUP($AI841,Resource!$B$2:$AE$460,25,FALSE),"--INPUT--"),"")</f>
        <v/>
      </c>
      <c r="AL841" s="619" t="n"/>
      <c r="AM841" s="619" t="n"/>
      <c r="AN841" s="34">
        <f>AA841</f>
        <v/>
      </c>
      <c r="AO841" s="621">
        <f>IF(ISNA(IF(AC841="",0,AN841*VLOOKUP(AC841,Resource!$B$2:$AE$465,8,FALSE))),0,IF(AC841="",0,AN841*VLOOKUP(AC841,Resource!$B$2:$AE$465,8,FALSE)))</f>
        <v/>
      </c>
      <c r="AP841" s="620" t="n"/>
      <c r="AQ841" s="286" t="n"/>
      <c r="AR841" s="34">
        <f>AB841</f>
        <v/>
      </c>
      <c r="AS841" s="621">
        <f>IF(ISNA(IF(AI841="",0,AR841*VLOOKUP(AI841,Resource!$B$2:$AE$465,9,FALSE))),0,IF(AI841="",0,AR841*VLOOKUP(AI841,Resource!$B$2:$AE$465,9,FALSE)))</f>
        <v/>
      </c>
      <c r="AT841" s="620" t="n"/>
      <c r="AU841" s="286" t="n"/>
      <c r="AV841" s="620">
        <f>Z841</f>
        <v/>
      </c>
      <c r="AW841" s="72" t="n"/>
      <c r="BA841" s="620" t="n"/>
      <c r="BC841" s="620">
        <f>AO841+AS841</f>
        <v/>
      </c>
      <c r="BD841" s="620">
        <f>BH841-BC841</f>
        <v/>
      </c>
      <c r="BE841" s="479">
        <f>IF(AV841=0,"        --",BD841/BH841)</f>
        <v/>
      </c>
      <c r="BF841" s="620" t="n"/>
      <c r="BG841" s="620" t="n"/>
      <c r="BH841" s="620">
        <f>Z841+BA841+BF841</f>
        <v/>
      </c>
    </row>
    <row r="842" customFormat="1" s="34">
      <c r="A842" s="618" t="n"/>
      <c r="B842" s="619" t="n"/>
      <c r="J842" s="619" t="n"/>
      <c r="U842" s="620" t="n"/>
      <c r="X842" s="620" t="n"/>
      <c r="Y842" s="620" t="n"/>
      <c r="Z842" s="620" t="n"/>
      <c r="AA842" s="34">
        <f>T842*0.2+N842*0+O842*0.3+P842*0.5+Q842*0.6+R842*1+S842*1</f>
        <v/>
      </c>
      <c r="AB842" s="34">
        <f>T842*0.2+N842*0.2+O842*0.3+P842*0.5+Q842*0.6+R842*1+S842*1</f>
        <v/>
      </c>
      <c r="AD842" s="34">
        <f>IF($AC842&gt;0,IF(VLOOKUP($AC842,Resource!$B$2:$AE$460,6,FALSE)&gt;0,VLOOKUP($AC842,Resource!$B$2:$AE$460,6,FALSE),"--INPUT--"),"")</f>
        <v/>
      </c>
      <c r="AE842" s="34">
        <f>IF($AC842&gt;0,IF(VLOOKUP($AC842,Resource!$B$2:$AE$460,25,FALSE)&gt;0,VLOOKUP($AC842,Resource!$B$2:$AE$460,25,FALSE),"--INPUT--"),"")</f>
        <v/>
      </c>
      <c r="AG842" s="619" t="n"/>
      <c r="AH842" s="619" t="n"/>
      <c r="AJ842" s="34">
        <f>IF($AI842&gt;0,IF(VLOOKUP($AI842,Resource!$B$2:$AE$460,6,FALSE)&gt;0,VLOOKUP($AI842,Resource!$B$2:$AE$460,6,FALSE),"--INPUT--"),"")</f>
        <v/>
      </c>
      <c r="AK842" s="34">
        <f>IF($AI842&gt;0,IF(VLOOKUP($AI842,Resource!$B$2:$AE$460,25,FALSE)&gt;0,VLOOKUP($AI842,Resource!$B$2:$AE$460,25,FALSE),"--INPUT--"),"")</f>
        <v/>
      </c>
      <c r="AL842" s="619" t="n"/>
      <c r="AM842" s="619" t="n"/>
      <c r="AN842" s="34">
        <f>AA842</f>
        <v/>
      </c>
      <c r="AO842" s="621">
        <f>IF(ISNA(IF(AC842="",0,AN842*VLOOKUP(AC842,Resource!$B$2:$AE$465,8,FALSE))),0,IF(AC842="",0,AN842*VLOOKUP(AC842,Resource!$B$2:$AE$465,8,FALSE)))</f>
        <v/>
      </c>
      <c r="AP842" s="620" t="n"/>
      <c r="AQ842" s="286" t="n"/>
      <c r="AR842" s="34">
        <f>AB842</f>
        <v/>
      </c>
      <c r="AS842" s="621">
        <f>IF(ISNA(IF(AI842="",0,AR842*VLOOKUP(AI842,Resource!$B$2:$AE$465,9,FALSE))),0,IF(AI842="",0,AR842*VLOOKUP(AI842,Resource!$B$2:$AE$465,9,FALSE)))</f>
        <v/>
      </c>
      <c r="AT842" s="620" t="n"/>
      <c r="AU842" s="286" t="n"/>
      <c r="AV842" s="620">
        <f>Z842</f>
        <v/>
      </c>
      <c r="AW842" s="72" t="n"/>
      <c r="BA842" s="620" t="n"/>
      <c r="BC842" s="620">
        <f>AO842+AS842</f>
        <v/>
      </c>
      <c r="BD842" s="620">
        <f>BH842-BC842</f>
        <v/>
      </c>
      <c r="BE842" s="479">
        <f>IF(AV842=0,"        --",BD842/BH842)</f>
        <v/>
      </c>
      <c r="BF842" s="620" t="n"/>
      <c r="BG842" s="620" t="n"/>
      <c r="BH842" s="620">
        <f>Z842+BA842+BF842</f>
        <v/>
      </c>
    </row>
    <row r="843" customFormat="1" s="34">
      <c r="A843" s="618" t="n"/>
      <c r="B843" s="619" t="n"/>
      <c r="J843" s="619" t="n"/>
      <c r="U843" s="620" t="n"/>
      <c r="X843" s="620" t="n"/>
      <c r="Y843" s="620" t="n"/>
      <c r="Z843" s="620" t="n"/>
      <c r="AA843" s="34">
        <f>T843*0.2+N843*0+O843*0.3+P843*0.5+Q843*0.6+R843*1+S843*1</f>
        <v/>
      </c>
      <c r="AB843" s="34">
        <f>T843*0.2+N843*0.2+O843*0.3+P843*0.5+Q843*0.6+R843*1+S843*1</f>
        <v/>
      </c>
      <c r="AD843" s="34">
        <f>IF($AC843&gt;0,IF(VLOOKUP($AC843,Resource!$B$2:$AE$460,6,FALSE)&gt;0,VLOOKUP($AC843,Resource!$B$2:$AE$460,6,FALSE),"--INPUT--"),"")</f>
        <v/>
      </c>
      <c r="AE843" s="34">
        <f>IF($AC843&gt;0,IF(VLOOKUP($AC843,Resource!$B$2:$AE$460,25,FALSE)&gt;0,VLOOKUP($AC843,Resource!$B$2:$AE$460,25,FALSE),"--INPUT--"),"")</f>
        <v/>
      </c>
      <c r="AG843" s="619" t="n"/>
      <c r="AH843" s="619" t="n"/>
      <c r="AJ843" s="34">
        <f>IF($AI843&gt;0,IF(VLOOKUP($AI843,Resource!$B$2:$AE$460,6,FALSE)&gt;0,VLOOKUP($AI843,Resource!$B$2:$AE$460,6,FALSE),"--INPUT--"),"")</f>
        <v/>
      </c>
      <c r="AK843" s="34">
        <f>IF($AI843&gt;0,IF(VLOOKUP($AI843,Resource!$B$2:$AE$460,25,FALSE)&gt;0,VLOOKUP($AI843,Resource!$B$2:$AE$460,25,FALSE),"--INPUT--"),"")</f>
        <v/>
      </c>
      <c r="AL843" s="619" t="n"/>
      <c r="AM843" s="619" t="n"/>
      <c r="AN843" s="34">
        <f>AA843</f>
        <v/>
      </c>
      <c r="AO843" s="621">
        <f>IF(ISNA(IF(AC843="",0,AN843*VLOOKUP(AC843,Resource!$B$2:$AE$465,8,FALSE))),0,IF(AC843="",0,AN843*VLOOKUP(AC843,Resource!$B$2:$AE$465,8,FALSE)))</f>
        <v/>
      </c>
      <c r="AP843" s="620" t="n"/>
      <c r="AQ843" s="286" t="n"/>
      <c r="AR843" s="34">
        <f>AB843</f>
        <v/>
      </c>
      <c r="AS843" s="621">
        <f>IF(ISNA(IF(AI843="",0,AR843*VLOOKUP(AI843,Resource!$B$2:$AE$465,9,FALSE))),0,IF(AI843="",0,AR843*VLOOKUP(AI843,Resource!$B$2:$AE$465,9,FALSE)))</f>
        <v/>
      </c>
      <c r="AT843" s="620" t="n"/>
      <c r="AU843" s="286" t="n"/>
      <c r="AV843" s="620">
        <f>Z843</f>
        <v/>
      </c>
      <c r="AW843" s="72" t="n"/>
      <c r="BA843" s="620" t="n"/>
      <c r="BC843" s="620">
        <f>AO843+AS843</f>
        <v/>
      </c>
      <c r="BD843" s="620">
        <f>BH843-BC843</f>
        <v/>
      </c>
      <c r="BE843" s="479">
        <f>IF(AV843=0,"        --",BD843/BH843)</f>
        <v/>
      </c>
      <c r="BF843" s="620" t="n"/>
      <c r="BG843" s="620" t="n"/>
      <c r="BH843" s="620">
        <f>Z843+BA843+BF843</f>
        <v/>
      </c>
    </row>
    <row r="844" customFormat="1" s="34">
      <c r="A844" s="618" t="n"/>
      <c r="B844" s="619" t="n"/>
      <c r="J844" s="619" t="n"/>
      <c r="U844" s="620" t="n"/>
      <c r="X844" s="620" t="n"/>
      <c r="Y844" s="620" t="n"/>
      <c r="Z844" s="620" t="n"/>
      <c r="AA844" s="34">
        <f>T844*0.2+N844*0+O844*0.3+P844*0.5+Q844*0.6+R844*1+S844*1</f>
        <v/>
      </c>
      <c r="AB844" s="34">
        <f>T844*0.2+N844*0.2+O844*0.3+P844*0.5+Q844*0.6+R844*1+S844*1</f>
        <v/>
      </c>
      <c r="AD844" s="34">
        <f>IF($AC844&gt;0,IF(VLOOKUP($AC844,Resource!$B$2:$AE$460,6,FALSE)&gt;0,VLOOKUP($AC844,Resource!$B$2:$AE$460,6,FALSE),"--INPUT--"),"")</f>
        <v/>
      </c>
      <c r="AE844" s="34">
        <f>IF($AC844&gt;0,IF(VLOOKUP($AC844,Resource!$B$2:$AE$460,25,FALSE)&gt;0,VLOOKUP($AC844,Resource!$B$2:$AE$460,25,FALSE),"--INPUT--"),"")</f>
        <v/>
      </c>
      <c r="AG844" s="619" t="n"/>
      <c r="AH844" s="619" t="n"/>
      <c r="AJ844" s="34">
        <f>IF($AI844&gt;0,IF(VLOOKUP($AI844,Resource!$B$2:$AE$460,6,FALSE)&gt;0,VLOOKUP($AI844,Resource!$B$2:$AE$460,6,FALSE),"--INPUT--"),"")</f>
        <v/>
      </c>
      <c r="AK844" s="34">
        <f>IF($AI844&gt;0,IF(VLOOKUP($AI844,Resource!$B$2:$AE$460,25,FALSE)&gt;0,VLOOKUP($AI844,Resource!$B$2:$AE$460,25,FALSE),"--INPUT--"),"")</f>
        <v/>
      </c>
      <c r="AL844" s="619" t="n"/>
      <c r="AM844" s="619" t="n"/>
      <c r="AN844" s="34">
        <f>AA844</f>
        <v/>
      </c>
      <c r="AO844" s="621">
        <f>IF(ISNA(IF(AC844="",0,AN844*VLOOKUP(AC844,Resource!$B$2:$AE$465,8,FALSE))),0,IF(AC844="",0,AN844*VLOOKUP(AC844,Resource!$B$2:$AE$465,8,FALSE)))</f>
        <v/>
      </c>
      <c r="AP844" s="620" t="n"/>
      <c r="AQ844" s="286" t="n"/>
      <c r="AR844" s="34">
        <f>AB844</f>
        <v/>
      </c>
      <c r="AS844" s="621">
        <f>IF(ISNA(IF(AI844="",0,AR844*VLOOKUP(AI844,Resource!$B$2:$AE$465,9,FALSE))),0,IF(AI844="",0,AR844*VLOOKUP(AI844,Resource!$B$2:$AE$465,9,FALSE)))</f>
        <v/>
      </c>
      <c r="AT844" s="620" t="n"/>
      <c r="AU844" s="286" t="n"/>
      <c r="AV844" s="620">
        <f>Z844</f>
        <v/>
      </c>
      <c r="AW844" s="72" t="n"/>
      <c r="BA844" s="620" t="n"/>
      <c r="BC844" s="620">
        <f>AO844+AS844</f>
        <v/>
      </c>
      <c r="BD844" s="620">
        <f>BH844-BC844</f>
        <v/>
      </c>
      <c r="BE844" s="479">
        <f>IF(AV844=0,"        --",BD844/BH844)</f>
        <v/>
      </c>
      <c r="BF844" s="620" t="n"/>
      <c r="BG844" s="620" t="n"/>
      <c r="BH844" s="620">
        <f>Z844+BA844+BF844</f>
        <v/>
      </c>
    </row>
    <row r="845" customFormat="1" s="34">
      <c r="A845" s="618" t="n"/>
      <c r="B845" s="619" t="n"/>
      <c r="J845" s="619" t="n"/>
      <c r="U845" s="620" t="n"/>
      <c r="X845" s="620" t="n"/>
      <c r="Y845" s="620" t="n"/>
      <c r="Z845" s="620" t="n"/>
      <c r="AA845" s="34">
        <f>T845*0.2+N845*0+O845*0.3+P845*0.5+Q845*0.6+R845*1+S845*1</f>
        <v/>
      </c>
      <c r="AB845" s="34">
        <f>T845*0.2+N845*0.2+O845*0.3+P845*0.5+Q845*0.6+R845*1+S845*1</f>
        <v/>
      </c>
      <c r="AD845" s="34">
        <f>IF($AC845&gt;0,IF(VLOOKUP($AC845,Resource!$B$2:$AE$460,6,FALSE)&gt;0,VLOOKUP($AC845,Resource!$B$2:$AE$460,6,FALSE),"--INPUT--"),"")</f>
        <v/>
      </c>
      <c r="AE845" s="34">
        <f>IF($AC845&gt;0,IF(VLOOKUP($AC845,Resource!$B$2:$AE$460,25,FALSE)&gt;0,VLOOKUP($AC845,Resource!$B$2:$AE$460,25,FALSE),"--INPUT--"),"")</f>
        <v/>
      </c>
      <c r="AG845" s="619" t="n"/>
      <c r="AH845" s="619" t="n"/>
      <c r="AJ845" s="34">
        <f>IF($AI845&gt;0,IF(VLOOKUP($AI845,Resource!$B$2:$AE$460,6,FALSE)&gt;0,VLOOKUP($AI845,Resource!$B$2:$AE$460,6,FALSE),"--INPUT--"),"")</f>
        <v/>
      </c>
      <c r="AK845" s="34">
        <f>IF($AI845&gt;0,IF(VLOOKUP($AI845,Resource!$B$2:$AE$460,25,FALSE)&gt;0,VLOOKUP($AI845,Resource!$B$2:$AE$460,25,FALSE),"--INPUT--"),"")</f>
        <v/>
      </c>
      <c r="AL845" s="619" t="n"/>
      <c r="AM845" s="619" t="n"/>
      <c r="AN845" s="34">
        <f>AA845</f>
        <v/>
      </c>
      <c r="AO845" s="621">
        <f>IF(ISNA(IF(AC845="",0,AN845*VLOOKUP(AC845,Resource!$B$2:$AE$465,8,FALSE))),0,IF(AC845="",0,AN845*VLOOKUP(AC845,Resource!$B$2:$AE$465,8,FALSE)))</f>
        <v/>
      </c>
      <c r="AP845" s="620" t="n"/>
      <c r="AQ845" s="286" t="n"/>
      <c r="AR845" s="34">
        <f>AB845</f>
        <v/>
      </c>
      <c r="AS845" s="621">
        <f>IF(ISNA(IF(AI845="",0,AR845*VLOOKUP(AI845,Resource!$B$2:$AE$465,9,FALSE))),0,IF(AI845="",0,AR845*VLOOKUP(AI845,Resource!$B$2:$AE$465,9,FALSE)))</f>
        <v/>
      </c>
      <c r="AT845" s="620" t="n"/>
      <c r="AU845" s="286" t="n"/>
      <c r="AV845" s="620">
        <f>Z845</f>
        <v/>
      </c>
      <c r="AW845" s="72" t="n"/>
      <c r="BA845" s="620" t="n"/>
      <c r="BC845" s="620">
        <f>AO845+AS845</f>
        <v/>
      </c>
      <c r="BD845" s="620">
        <f>BH845-BC845</f>
        <v/>
      </c>
      <c r="BE845" s="479">
        <f>IF(AV845=0,"        --",BD845/BH845)</f>
        <v/>
      </c>
      <c r="BF845" s="620" t="n"/>
      <c r="BG845" s="620" t="n"/>
      <c r="BH845" s="620">
        <f>Z845+BA845+BF845</f>
        <v/>
      </c>
    </row>
    <row r="846" customFormat="1" s="34">
      <c r="A846" s="618" t="n"/>
      <c r="B846" s="619" t="n"/>
      <c r="J846" s="619" t="n"/>
      <c r="U846" s="620" t="n"/>
      <c r="X846" s="620" t="n"/>
      <c r="Y846" s="620" t="n"/>
      <c r="Z846" s="620" t="n"/>
      <c r="AA846" s="34">
        <f>T846*0.2+N846*0+O846*0.3+P846*0.5+Q846*0.6+R846*1+S846*1</f>
        <v/>
      </c>
      <c r="AB846" s="34">
        <f>T846*0.2+N846*0.2+O846*0.3+P846*0.5+Q846*0.6+R846*1+S846*1</f>
        <v/>
      </c>
      <c r="AD846" s="34">
        <f>IF($AC846&gt;0,IF(VLOOKUP($AC846,Resource!$B$2:$AE$460,6,FALSE)&gt;0,VLOOKUP($AC846,Resource!$B$2:$AE$460,6,FALSE),"--INPUT--"),"")</f>
        <v/>
      </c>
      <c r="AE846" s="34">
        <f>IF($AC846&gt;0,IF(VLOOKUP($AC846,Resource!$B$2:$AE$460,25,FALSE)&gt;0,VLOOKUP($AC846,Resource!$B$2:$AE$460,25,FALSE),"--INPUT--"),"")</f>
        <v/>
      </c>
      <c r="AG846" s="619" t="n"/>
      <c r="AH846" s="619" t="n"/>
      <c r="AJ846" s="34">
        <f>IF($AI846&gt;0,IF(VLOOKUP($AI846,Resource!$B$2:$AE$460,6,FALSE)&gt;0,VLOOKUP($AI846,Resource!$B$2:$AE$460,6,FALSE),"--INPUT--"),"")</f>
        <v/>
      </c>
      <c r="AK846" s="34">
        <f>IF($AI846&gt;0,IF(VLOOKUP($AI846,Resource!$B$2:$AE$460,25,FALSE)&gt;0,VLOOKUP($AI846,Resource!$B$2:$AE$460,25,FALSE),"--INPUT--"),"")</f>
        <v/>
      </c>
      <c r="AL846" s="619" t="n"/>
      <c r="AM846" s="619" t="n"/>
      <c r="AN846" s="34">
        <f>AA846</f>
        <v/>
      </c>
      <c r="AO846" s="621">
        <f>IF(ISNA(IF(AC846="",0,AN846*VLOOKUP(AC846,Resource!$B$2:$AE$465,8,FALSE))),0,IF(AC846="",0,AN846*VLOOKUP(AC846,Resource!$B$2:$AE$465,8,FALSE)))</f>
        <v/>
      </c>
      <c r="AP846" s="620" t="n"/>
      <c r="AQ846" s="286" t="n"/>
      <c r="AR846" s="34">
        <f>AB846</f>
        <v/>
      </c>
      <c r="AS846" s="621">
        <f>IF(ISNA(IF(AI846="",0,AR846*VLOOKUP(AI846,Resource!$B$2:$AE$465,9,FALSE))),0,IF(AI846="",0,AR846*VLOOKUP(AI846,Resource!$B$2:$AE$465,9,FALSE)))</f>
        <v/>
      </c>
      <c r="AT846" s="620" t="n"/>
      <c r="AU846" s="286" t="n"/>
      <c r="AV846" s="620">
        <f>Z846</f>
        <v/>
      </c>
      <c r="AW846" s="72" t="n"/>
      <c r="BA846" s="620" t="n"/>
      <c r="BC846" s="620">
        <f>AO846+AS846</f>
        <v/>
      </c>
      <c r="BD846" s="620">
        <f>BH846-BC846</f>
        <v/>
      </c>
      <c r="BE846" s="479">
        <f>IF(AV846=0,"        --",BD846/BH846)</f>
        <v/>
      </c>
      <c r="BF846" s="620" t="n"/>
      <c r="BG846" s="620" t="n"/>
      <c r="BH846" s="620">
        <f>Z846+BA846+BF846</f>
        <v/>
      </c>
    </row>
    <row r="847" customFormat="1" s="34">
      <c r="A847" s="618" t="n"/>
      <c r="B847" s="619" t="n"/>
      <c r="J847" s="619" t="n"/>
      <c r="U847" s="620" t="n"/>
      <c r="X847" s="620" t="n"/>
      <c r="Y847" s="620" t="n"/>
      <c r="Z847" s="620" t="n"/>
      <c r="AA847" s="34">
        <f>T847*0.2+N847*0+O847*0.3+P847*0.5+Q847*0.6+R847*1+S847*1</f>
        <v/>
      </c>
      <c r="AB847" s="34">
        <f>T847*0.2+N847*0.2+O847*0.3+P847*0.5+Q847*0.6+R847*1+S847*1</f>
        <v/>
      </c>
      <c r="AD847" s="34">
        <f>IF($AC847&gt;0,IF(VLOOKUP($AC847,Resource!$B$2:$AE$460,6,FALSE)&gt;0,VLOOKUP($AC847,Resource!$B$2:$AE$460,6,FALSE),"--INPUT--"),"")</f>
        <v/>
      </c>
      <c r="AE847" s="34">
        <f>IF($AC847&gt;0,IF(VLOOKUP($AC847,Resource!$B$2:$AE$460,25,FALSE)&gt;0,VLOOKUP($AC847,Resource!$B$2:$AE$460,25,FALSE),"--INPUT--"),"")</f>
        <v/>
      </c>
      <c r="AG847" s="619" t="n"/>
      <c r="AH847" s="619" t="n"/>
      <c r="AJ847" s="34">
        <f>IF($AI847&gt;0,IF(VLOOKUP($AI847,Resource!$B$2:$AE$460,6,FALSE)&gt;0,VLOOKUP($AI847,Resource!$B$2:$AE$460,6,FALSE),"--INPUT--"),"")</f>
        <v/>
      </c>
      <c r="AK847" s="34">
        <f>IF($AI847&gt;0,IF(VLOOKUP($AI847,Resource!$B$2:$AE$460,25,FALSE)&gt;0,VLOOKUP($AI847,Resource!$B$2:$AE$460,25,FALSE),"--INPUT--"),"")</f>
        <v/>
      </c>
      <c r="AL847" s="619" t="n"/>
      <c r="AM847" s="619" t="n"/>
      <c r="AN847" s="34">
        <f>AA847</f>
        <v/>
      </c>
      <c r="AO847" s="621">
        <f>IF(ISNA(IF(AC847="",0,AN847*VLOOKUP(AC847,Resource!$B$2:$AE$465,8,FALSE))),0,IF(AC847="",0,AN847*VLOOKUP(AC847,Resource!$B$2:$AE$465,8,FALSE)))</f>
        <v/>
      </c>
      <c r="AP847" s="620" t="n"/>
      <c r="AQ847" s="286" t="n"/>
      <c r="AR847" s="34">
        <f>AB847</f>
        <v/>
      </c>
      <c r="AS847" s="621">
        <f>IF(ISNA(IF(AI847="",0,AR847*VLOOKUP(AI847,Resource!$B$2:$AE$465,9,FALSE))),0,IF(AI847="",0,AR847*VLOOKUP(AI847,Resource!$B$2:$AE$465,9,FALSE)))</f>
        <v/>
      </c>
      <c r="AT847" s="620" t="n"/>
      <c r="AU847" s="286" t="n"/>
      <c r="AV847" s="620">
        <f>Z847</f>
        <v/>
      </c>
      <c r="AW847" s="72" t="n"/>
      <c r="BA847" s="620" t="n"/>
      <c r="BC847" s="620">
        <f>AO847+AS847</f>
        <v/>
      </c>
      <c r="BD847" s="620">
        <f>BH847-BC847</f>
        <v/>
      </c>
      <c r="BE847" s="479">
        <f>IF(AV847=0,"        --",BD847/BH847)</f>
        <v/>
      </c>
      <c r="BF847" s="620" t="n"/>
      <c r="BG847" s="620" t="n"/>
      <c r="BH847" s="620">
        <f>Z847+BA847+BF847</f>
        <v/>
      </c>
    </row>
    <row r="848" customFormat="1" s="34">
      <c r="A848" s="618" t="n"/>
      <c r="B848" s="619" t="n"/>
      <c r="J848" s="619" t="n"/>
      <c r="U848" s="620" t="n"/>
      <c r="X848" s="620" t="n"/>
      <c r="Y848" s="620" t="n"/>
      <c r="Z848" s="620" t="n"/>
      <c r="AA848" s="34">
        <f>T848*0.2+N848*0+O848*0.3+P848*0.5+Q848*0.6+R848*1+S848*1</f>
        <v/>
      </c>
      <c r="AB848" s="34">
        <f>T848*0.2+N848*0.2+O848*0.3+P848*0.5+Q848*0.6+R848*1+S848*1</f>
        <v/>
      </c>
      <c r="AD848" s="34">
        <f>IF($AC848&gt;0,IF(VLOOKUP($AC848,Resource!$B$2:$AE$460,6,FALSE)&gt;0,VLOOKUP($AC848,Resource!$B$2:$AE$460,6,FALSE),"--INPUT--"),"")</f>
        <v/>
      </c>
      <c r="AE848" s="34">
        <f>IF($AC848&gt;0,IF(VLOOKUP($AC848,Resource!$B$2:$AE$460,25,FALSE)&gt;0,VLOOKUP($AC848,Resource!$B$2:$AE$460,25,FALSE),"--INPUT--"),"")</f>
        <v/>
      </c>
      <c r="AG848" s="619" t="n"/>
      <c r="AH848" s="619" t="n"/>
      <c r="AJ848" s="34">
        <f>IF($AI848&gt;0,IF(VLOOKUP($AI848,Resource!$B$2:$AE$460,6,FALSE)&gt;0,VLOOKUP($AI848,Resource!$B$2:$AE$460,6,FALSE),"--INPUT--"),"")</f>
        <v/>
      </c>
      <c r="AK848" s="34">
        <f>IF($AI848&gt;0,IF(VLOOKUP($AI848,Resource!$B$2:$AE$460,25,FALSE)&gt;0,VLOOKUP($AI848,Resource!$B$2:$AE$460,25,FALSE),"--INPUT--"),"")</f>
        <v/>
      </c>
      <c r="AL848" s="619" t="n"/>
      <c r="AM848" s="619" t="n"/>
      <c r="AN848" s="34">
        <f>AA848</f>
        <v/>
      </c>
      <c r="AO848" s="621">
        <f>IF(ISNA(IF(AC848="",0,AN848*VLOOKUP(AC848,Resource!$B$2:$AE$465,8,FALSE))),0,IF(AC848="",0,AN848*VLOOKUP(AC848,Resource!$B$2:$AE$465,8,FALSE)))</f>
        <v/>
      </c>
      <c r="AP848" s="620" t="n"/>
      <c r="AQ848" s="286" t="n"/>
      <c r="AR848" s="34">
        <f>AB848</f>
        <v/>
      </c>
      <c r="AS848" s="621">
        <f>IF(ISNA(IF(AI848="",0,AR848*VLOOKUP(AI848,Resource!$B$2:$AE$465,9,FALSE))),0,IF(AI848="",0,AR848*VLOOKUP(AI848,Resource!$B$2:$AE$465,9,FALSE)))</f>
        <v/>
      </c>
      <c r="AT848" s="620" t="n"/>
      <c r="AU848" s="286" t="n"/>
      <c r="AV848" s="620">
        <f>Z848</f>
        <v/>
      </c>
      <c r="AW848" s="72" t="n"/>
      <c r="BA848" s="620" t="n"/>
      <c r="BC848" s="620">
        <f>AO848+AS848</f>
        <v/>
      </c>
      <c r="BD848" s="620">
        <f>BH848-BC848</f>
        <v/>
      </c>
      <c r="BE848" s="479">
        <f>IF(AV848=0,"        --",BD848/BH848)</f>
        <v/>
      </c>
      <c r="BF848" s="620" t="n"/>
      <c r="BG848" s="620" t="n"/>
      <c r="BH848" s="620">
        <f>Z848+BA848+BF848</f>
        <v/>
      </c>
    </row>
    <row r="849" customFormat="1" s="34">
      <c r="A849" s="618" t="n"/>
      <c r="B849" s="619" t="n"/>
      <c r="J849" s="619" t="n"/>
      <c r="U849" s="620" t="n"/>
      <c r="X849" s="620" t="n"/>
      <c r="Y849" s="620" t="n"/>
      <c r="Z849" s="620" t="n"/>
      <c r="AA849" s="34">
        <f>T849*0.2+N849*0+O849*0.3+P849*0.5+Q849*0.6+R849*1+S849*1</f>
        <v/>
      </c>
      <c r="AB849" s="34">
        <f>T849*0.2+N849*0.2+O849*0.3+P849*0.5+Q849*0.6+R849*1+S849*1</f>
        <v/>
      </c>
      <c r="AD849" s="34">
        <f>IF($AC849&gt;0,IF(VLOOKUP($AC849,Resource!$B$2:$AE$460,6,FALSE)&gt;0,VLOOKUP($AC849,Resource!$B$2:$AE$460,6,FALSE),"--INPUT--"),"")</f>
        <v/>
      </c>
      <c r="AE849" s="34">
        <f>IF($AC849&gt;0,IF(VLOOKUP($AC849,Resource!$B$2:$AE$460,25,FALSE)&gt;0,VLOOKUP($AC849,Resource!$B$2:$AE$460,25,FALSE),"--INPUT--"),"")</f>
        <v/>
      </c>
      <c r="AG849" s="619" t="n"/>
      <c r="AH849" s="619" t="n"/>
      <c r="AJ849" s="34">
        <f>IF($AI849&gt;0,IF(VLOOKUP($AI849,Resource!$B$2:$AE$460,6,FALSE)&gt;0,VLOOKUP($AI849,Resource!$B$2:$AE$460,6,FALSE),"--INPUT--"),"")</f>
        <v/>
      </c>
      <c r="AK849" s="34">
        <f>IF($AI849&gt;0,IF(VLOOKUP($AI849,Resource!$B$2:$AE$460,25,FALSE)&gt;0,VLOOKUP($AI849,Resource!$B$2:$AE$460,25,FALSE),"--INPUT--"),"")</f>
        <v/>
      </c>
      <c r="AL849" s="619" t="n"/>
      <c r="AM849" s="619" t="n"/>
      <c r="AN849" s="34">
        <f>AA849</f>
        <v/>
      </c>
      <c r="AO849" s="621">
        <f>IF(ISNA(IF(AC849="",0,AN849*VLOOKUP(AC849,Resource!$B$2:$AE$465,8,FALSE))),0,IF(AC849="",0,AN849*VLOOKUP(AC849,Resource!$B$2:$AE$465,8,FALSE)))</f>
        <v/>
      </c>
      <c r="AP849" s="620" t="n"/>
      <c r="AQ849" s="286" t="n"/>
      <c r="AR849" s="34">
        <f>AB849</f>
        <v/>
      </c>
      <c r="AS849" s="621">
        <f>IF(ISNA(IF(AI849="",0,AR849*VLOOKUP(AI849,Resource!$B$2:$AE$465,9,FALSE))),0,IF(AI849="",0,AR849*VLOOKUP(AI849,Resource!$B$2:$AE$465,9,FALSE)))</f>
        <v/>
      </c>
      <c r="AT849" s="620" t="n"/>
      <c r="AU849" s="286" t="n"/>
      <c r="AV849" s="620">
        <f>Z849</f>
        <v/>
      </c>
      <c r="AW849" s="72" t="n"/>
      <c r="BA849" s="620" t="n"/>
      <c r="BC849" s="620">
        <f>AO849+AS849</f>
        <v/>
      </c>
      <c r="BD849" s="620">
        <f>BH849-BC849</f>
        <v/>
      </c>
      <c r="BE849" s="479">
        <f>IF(AV849=0,"        --",BD849/BH849)</f>
        <v/>
      </c>
      <c r="BF849" s="620" t="n"/>
      <c r="BG849" s="620" t="n"/>
      <c r="BH849" s="620">
        <f>Z849+BA849+BF849</f>
        <v/>
      </c>
    </row>
    <row r="850" customFormat="1" s="34">
      <c r="A850" s="618" t="n"/>
      <c r="B850" s="619" t="n"/>
      <c r="J850" s="619" t="n"/>
      <c r="U850" s="620" t="n"/>
      <c r="X850" s="620" t="n"/>
      <c r="Y850" s="620" t="n"/>
      <c r="Z850" s="620" t="n"/>
      <c r="AA850" s="34">
        <f>T850*0.2+N850*0+O850*0.3+P850*0.5+Q850*0.6+R850*1+S850*1</f>
        <v/>
      </c>
      <c r="AB850" s="34">
        <f>T850*0.2+N850*0.2+O850*0.3+P850*0.5+Q850*0.6+R850*1+S850*1</f>
        <v/>
      </c>
      <c r="AD850" s="34">
        <f>IF($AC850&gt;0,IF(VLOOKUP($AC850,Resource!$B$2:$AE$460,6,FALSE)&gt;0,VLOOKUP($AC850,Resource!$B$2:$AE$460,6,FALSE),"--INPUT--"),"")</f>
        <v/>
      </c>
      <c r="AE850" s="34">
        <f>IF($AC850&gt;0,IF(VLOOKUP($AC850,Resource!$B$2:$AE$460,25,FALSE)&gt;0,VLOOKUP($AC850,Resource!$B$2:$AE$460,25,FALSE),"--INPUT--"),"")</f>
        <v/>
      </c>
      <c r="AG850" s="619" t="n"/>
      <c r="AH850" s="619" t="n"/>
      <c r="AJ850" s="34">
        <f>IF($AI850&gt;0,IF(VLOOKUP($AI850,Resource!$B$2:$AE$460,6,FALSE)&gt;0,VLOOKUP($AI850,Resource!$B$2:$AE$460,6,FALSE),"--INPUT--"),"")</f>
        <v/>
      </c>
      <c r="AK850" s="34">
        <f>IF($AI850&gt;0,IF(VLOOKUP($AI850,Resource!$B$2:$AE$460,25,FALSE)&gt;0,VLOOKUP($AI850,Resource!$B$2:$AE$460,25,FALSE),"--INPUT--"),"")</f>
        <v/>
      </c>
      <c r="AL850" s="619" t="n"/>
      <c r="AM850" s="619" t="n"/>
      <c r="AN850" s="34">
        <f>AA850</f>
        <v/>
      </c>
      <c r="AO850" s="621">
        <f>IF(ISNA(IF(AC850="",0,AN850*VLOOKUP(AC850,Resource!$B$2:$AE$465,8,FALSE))),0,IF(AC850="",0,AN850*VLOOKUP(AC850,Resource!$B$2:$AE$465,8,FALSE)))</f>
        <v/>
      </c>
      <c r="AP850" s="620" t="n"/>
      <c r="AQ850" s="286" t="n"/>
      <c r="AR850" s="34">
        <f>AB850</f>
        <v/>
      </c>
      <c r="AS850" s="621">
        <f>IF(ISNA(IF(AI850="",0,AR850*VLOOKUP(AI850,Resource!$B$2:$AE$465,9,FALSE))),0,IF(AI850="",0,AR850*VLOOKUP(AI850,Resource!$B$2:$AE$465,9,FALSE)))</f>
        <v/>
      </c>
      <c r="AT850" s="620" t="n"/>
      <c r="AU850" s="286" t="n"/>
      <c r="AV850" s="620">
        <f>Z850</f>
        <v/>
      </c>
      <c r="AW850" s="72" t="n"/>
      <c r="BA850" s="620" t="n"/>
      <c r="BC850" s="620">
        <f>AO850+AS850</f>
        <v/>
      </c>
      <c r="BD850" s="620">
        <f>BH850-BC850</f>
        <v/>
      </c>
      <c r="BE850" s="479">
        <f>IF(AV850=0,"        --",BD850/BH850)</f>
        <v/>
      </c>
      <c r="BF850" s="620" t="n"/>
      <c r="BG850" s="620" t="n"/>
      <c r="BH850" s="620">
        <f>Z850+BA850+BF850</f>
        <v/>
      </c>
    </row>
    <row r="851" customFormat="1" s="34">
      <c r="A851" s="618" t="n"/>
      <c r="B851" s="619" t="n"/>
      <c r="J851" s="619" t="n"/>
      <c r="U851" s="620" t="n"/>
      <c r="X851" s="620" t="n"/>
      <c r="Y851" s="620" t="n"/>
      <c r="Z851" s="620" t="n"/>
      <c r="AA851" s="34">
        <f>T851*0.2+N851*0+O851*0.3+P851*0.5+Q851*0.6+R851*1+S851*1</f>
        <v/>
      </c>
      <c r="AB851" s="34">
        <f>T851*0.2+N851*0.2+O851*0.3+P851*0.5+Q851*0.6+R851*1+S851*1</f>
        <v/>
      </c>
      <c r="AD851" s="34">
        <f>IF($AC851&gt;0,IF(VLOOKUP($AC851,Resource!$B$2:$AE$460,6,FALSE)&gt;0,VLOOKUP($AC851,Resource!$B$2:$AE$460,6,FALSE),"--INPUT--"),"")</f>
        <v/>
      </c>
      <c r="AE851" s="34">
        <f>IF($AC851&gt;0,IF(VLOOKUP($AC851,Resource!$B$2:$AE$460,25,FALSE)&gt;0,VLOOKUP($AC851,Resource!$B$2:$AE$460,25,FALSE),"--INPUT--"),"")</f>
        <v/>
      </c>
      <c r="AG851" s="619" t="n"/>
      <c r="AH851" s="619" t="n"/>
      <c r="AJ851" s="34">
        <f>IF($AI851&gt;0,IF(VLOOKUP($AI851,Resource!$B$2:$AE$460,6,FALSE)&gt;0,VLOOKUP($AI851,Resource!$B$2:$AE$460,6,FALSE),"--INPUT--"),"")</f>
        <v/>
      </c>
      <c r="AK851" s="34">
        <f>IF($AI851&gt;0,IF(VLOOKUP($AI851,Resource!$B$2:$AE$460,25,FALSE)&gt;0,VLOOKUP($AI851,Resource!$B$2:$AE$460,25,FALSE),"--INPUT--"),"")</f>
        <v/>
      </c>
      <c r="AL851" s="619" t="n"/>
      <c r="AM851" s="619" t="n"/>
      <c r="AN851" s="34">
        <f>AA851</f>
        <v/>
      </c>
      <c r="AO851" s="621">
        <f>IF(ISNA(IF(AC851="",0,AN851*VLOOKUP(AC851,Resource!$B$2:$AE$465,8,FALSE))),0,IF(AC851="",0,AN851*VLOOKUP(AC851,Resource!$B$2:$AE$465,8,FALSE)))</f>
        <v/>
      </c>
      <c r="AP851" s="620" t="n"/>
      <c r="AQ851" s="286" t="n"/>
      <c r="AR851" s="34">
        <f>AB851</f>
        <v/>
      </c>
      <c r="AS851" s="621">
        <f>IF(ISNA(IF(AI851="",0,AR851*VLOOKUP(AI851,Resource!$B$2:$AE$465,9,FALSE))),0,IF(AI851="",0,AR851*VLOOKUP(AI851,Resource!$B$2:$AE$465,9,FALSE)))</f>
        <v/>
      </c>
      <c r="AT851" s="620" t="n"/>
      <c r="AU851" s="286" t="n"/>
      <c r="AV851" s="620">
        <f>Z851</f>
        <v/>
      </c>
      <c r="AW851" s="72" t="n"/>
      <c r="BA851" s="620" t="n"/>
      <c r="BC851" s="620">
        <f>AO851+AS851</f>
        <v/>
      </c>
      <c r="BD851" s="620">
        <f>BH851-BC851</f>
        <v/>
      </c>
      <c r="BE851" s="479">
        <f>IF(AV851=0,"        --",BD851/BH851)</f>
        <v/>
      </c>
      <c r="BF851" s="620" t="n"/>
      <c r="BG851" s="620" t="n"/>
      <c r="BH851" s="620">
        <f>Z851+BA851+BF851</f>
        <v/>
      </c>
    </row>
    <row r="852" customFormat="1" s="34">
      <c r="A852" s="618" t="n"/>
      <c r="B852" s="619" t="n"/>
      <c r="J852" s="619" t="n"/>
      <c r="U852" s="620" t="n"/>
      <c r="X852" s="620" t="n"/>
      <c r="Y852" s="620" t="n"/>
      <c r="Z852" s="620" t="n"/>
      <c r="AA852" s="34">
        <f>T852*0.2+N852*0+O852*0.3+P852*0.5+Q852*0.6+R852*1+S852*1</f>
        <v/>
      </c>
      <c r="AB852" s="34">
        <f>T852*0.2+N852*0.2+O852*0.3+P852*0.5+Q852*0.6+R852*1+S852*1</f>
        <v/>
      </c>
      <c r="AD852" s="34">
        <f>IF($AC852&gt;0,IF(VLOOKUP($AC852,Resource!$B$2:$AE$460,6,FALSE)&gt;0,VLOOKUP($AC852,Resource!$B$2:$AE$460,6,FALSE),"--INPUT--"),"")</f>
        <v/>
      </c>
      <c r="AE852" s="34">
        <f>IF($AC852&gt;0,IF(VLOOKUP($AC852,Resource!$B$2:$AE$460,25,FALSE)&gt;0,VLOOKUP($AC852,Resource!$B$2:$AE$460,25,FALSE),"--INPUT--"),"")</f>
        <v/>
      </c>
      <c r="AG852" s="619" t="n"/>
      <c r="AH852" s="619" t="n"/>
      <c r="AJ852" s="34">
        <f>IF($AI852&gt;0,IF(VLOOKUP($AI852,Resource!$B$2:$AE$460,6,FALSE)&gt;0,VLOOKUP($AI852,Resource!$B$2:$AE$460,6,FALSE),"--INPUT--"),"")</f>
        <v/>
      </c>
      <c r="AK852" s="34">
        <f>IF($AI852&gt;0,IF(VLOOKUP($AI852,Resource!$B$2:$AE$460,25,FALSE)&gt;0,VLOOKUP($AI852,Resource!$B$2:$AE$460,25,FALSE),"--INPUT--"),"")</f>
        <v/>
      </c>
      <c r="AL852" s="619" t="n"/>
      <c r="AM852" s="619" t="n"/>
      <c r="AN852" s="34">
        <f>AA852</f>
        <v/>
      </c>
      <c r="AO852" s="621">
        <f>IF(ISNA(IF(AC852="",0,AN852*VLOOKUP(AC852,Resource!$B$2:$AE$465,8,FALSE))),0,IF(AC852="",0,AN852*VLOOKUP(AC852,Resource!$B$2:$AE$465,8,FALSE)))</f>
        <v/>
      </c>
      <c r="AP852" s="620" t="n"/>
      <c r="AQ852" s="286" t="n"/>
      <c r="AR852" s="34">
        <f>AB852</f>
        <v/>
      </c>
      <c r="AS852" s="621">
        <f>IF(ISNA(IF(AI852="",0,AR852*VLOOKUP(AI852,Resource!$B$2:$AE$465,9,FALSE))),0,IF(AI852="",0,AR852*VLOOKUP(AI852,Resource!$B$2:$AE$465,9,FALSE)))</f>
        <v/>
      </c>
      <c r="AT852" s="620" t="n"/>
      <c r="AU852" s="286" t="n"/>
      <c r="AV852" s="620">
        <f>Z852</f>
        <v/>
      </c>
      <c r="AW852" s="72" t="n"/>
      <c r="BA852" s="620" t="n"/>
      <c r="BC852" s="620">
        <f>AO852+AS852</f>
        <v/>
      </c>
      <c r="BD852" s="620">
        <f>BH852-BC852</f>
        <v/>
      </c>
      <c r="BE852" s="479">
        <f>IF(AV852=0,"        --",BD852/BH852)</f>
        <v/>
      </c>
      <c r="BF852" s="620" t="n"/>
      <c r="BG852" s="620" t="n"/>
      <c r="BH852" s="620">
        <f>Z852+BA852+BF852</f>
        <v/>
      </c>
    </row>
    <row r="853" customFormat="1" s="34">
      <c r="A853" s="618" t="n"/>
      <c r="B853" s="619" t="n"/>
      <c r="J853" s="619" t="n"/>
      <c r="U853" s="620" t="n"/>
      <c r="X853" s="620" t="n"/>
      <c r="Y853" s="620" t="n"/>
      <c r="Z853" s="620" t="n"/>
      <c r="AA853" s="34">
        <f>T853*0.2+N853*0+O853*0.3+P853*0.5+Q853*0.6+R853*1+S853*1</f>
        <v/>
      </c>
      <c r="AB853" s="34">
        <f>T853*0.2+N853*0.2+O853*0.3+P853*0.5+Q853*0.6+R853*1+S853*1</f>
        <v/>
      </c>
      <c r="AD853" s="34">
        <f>IF($AC853&gt;0,IF(VLOOKUP($AC853,Resource!$B$2:$AE$460,6,FALSE)&gt;0,VLOOKUP($AC853,Resource!$B$2:$AE$460,6,FALSE),"--INPUT--"),"")</f>
        <v/>
      </c>
      <c r="AE853" s="34">
        <f>IF($AC853&gt;0,IF(VLOOKUP($AC853,Resource!$B$2:$AE$460,25,FALSE)&gt;0,VLOOKUP($AC853,Resource!$B$2:$AE$460,25,FALSE),"--INPUT--"),"")</f>
        <v/>
      </c>
      <c r="AG853" s="619" t="n"/>
      <c r="AH853" s="619" t="n"/>
      <c r="AJ853" s="34">
        <f>IF($AI853&gt;0,IF(VLOOKUP($AI853,Resource!$B$2:$AE$460,6,FALSE)&gt;0,VLOOKUP($AI853,Resource!$B$2:$AE$460,6,FALSE),"--INPUT--"),"")</f>
        <v/>
      </c>
      <c r="AK853" s="34">
        <f>IF($AI853&gt;0,IF(VLOOKUP($AI853,Resource!$B$2:$AE$460,25,FALSE)&gt;0,VLOOKUP($AI853,Resource!$B$2:$AE$460,25,FALSE),"--INPUT--"),"")</f>
        <v/>
      </c>
      <c r="AL853" s="619" t="n"/>
      <c r="AM853" s="619" t="n"/>
      <c r="AN853" s="34">
        <f>AA853</f>
        <v/>
      </c>
      <c r="AO853" s="621">
        <f>IF(ISNA(IF(AC853="",0,AN853*VLOOKUP(AC853,Resource!$B$2:$AE$465,8,FALSE))),0,IF(AC853="",0,AN853*VLOOKUP(AC853,Resource!$B$2:$AE$465,8,FALSE)))</f>
        <v/>
      </c>
      <c r="AP853" s="620" t="n"/>
      <c r="AQ853" s="286" t="n"/>
      <c r="AR853" s="34">
        <f>AB853</f>
        <v/>
      </c>
      <c r="AS853" s="621">
        <f>IF(ISNA(IF(AI853="",0,AR853*VLOOKUP(AI853,Resource!$B$2:$AE$465,9,FALSE))),0,IF(AI853="",0,AR853*VLOOKUP(AI853,Resource!$B$2:$AE$465,9,FALSE)))</f>
        <v/>
      </c>
      <c r="AT853" s="620" t="n"/>
      <c r="AU853" s="286" t="n"/>
      <c r="AV853" s="620">
        <f>Z853</f>
        <v/>
      </c>
      <c r="AW853" s="72" t="n"/>
      <c r="BA853" s="620" t="n"/>
      <c r="BC853" s="620">
        <f>AO853+AS853</f>
        <v/>
      </c>
      <c r="BD853" s="620">
        <f>BH853-BC853</f>
        <v/>
      </c>
      <c r="BE853" s="479">
        <f>IF(AV853=0,"        --",BD853/BH853)</f>
        <v/>
      </c>
      <c r="BF853" s="620" t="n"/>
      <c r="BG853" s="620" t="n"/>
      <c r="BH853" s="620">
        <f>Z853+BA853+BF853</f>
        <v/>
      </c>
    </row>
    <row r="854" customFormat="1" s="34">
      <c r="A854" s="618" t="n"/>
      <c r="B854" s="619" t="n"/>
      <c r="J854" s="619" t="n"/>
      <c r="U854" s="620" t="n"/>
      <c r="X854" s="620" t="n"/>
      <c r="Y854" s="620" t="n"/>
      <c r="Z854" s="620" t="n"/>
      <c r="AA854" s="34">
        <f>T854*0.2+N854*0+O854*0.3+P854*0.5+Q854*0.6+R854*1+S854*1</f>
        <v/>
      </c>
      <c r="AB854" s="34">
        <f>T854*0.2+N854*0.2+O854*0.3+P854*0.5+Q854*0.6+R854*1+S854*1</f>
        <v/>
      </c>
      <c r="AD854" s="34">
        <f>IF($AC854&gt;0,IF(VLOOKUP($AC854,Resource!$B$2:$AE$460,6,FALSE)&gt;0,VLOOKUP($AC854,Resource!$B$2:$AE$460,6,FALSE),"--INPUT--"),"")</f>
        <v/>
      </c>
      <c r="AE854" s="34">
        <f>IF($AC854&gt;0,IF(VLOOKUP($AC854,Resource!$B$2:$AE$460,25,FALSE)&gt;0,VLOOKUP($AC854,Resource!$B$2:$AE$460,25,FALSE),"--INPUT--"),"")</f>
        <v/>
      </c>
      <c r="AG854" s="619" t="n"/>
      <c r="AH854" s="619" t="n"/>
      <c r="AJ854" s="34">
        <f>IF($AI854&gt;0,IF(VLOOKUP($AI854,Resource!$B$2:$AE$460,6,FALSE)&gt;0,VLOOKUP($AI854,Resource!$B$2:$AE$460,6,FALSE),"--INPUT--"),"")</f>
        <v/>
      </c>
      <c r="AK854" s="34">
        <f>IF($AI854&gt;0,IF(VLOOKUP($AI854,Resource!$B$2:$AE$460,25,FALSE)&gt;0,VLOOKUP($AI854,Resource!$B$2:$AE$460,25,FALSE),"--INPUT--"),"")</f>
        <v/>
      </c>
      <c r="AL854" s="619" t="n"/>
      <c r="AM854" s="619" t="n"/>
      <c r="AN854" s="34">
        <f>AA854</f>
        <v/>
      </c>
      <c r="AO854" s="621">
        <f>IF(ISNA(IF(AC854="",0,AN854*VLOOKUP(AC854,Resource!$B$2:$AE$465,8,FALSE))),0,IF(AC854="",0,AN854*VLOOKUP(AC854,Resource!$B$2:$AE$465,8,FALSE)))</f>
        <v/>
      </c>
      <c r="AP854" s="620" t="n"/>
      <c r="AQ854" s="286" t="n"/>
      <c r="AR854" s="34">
        <f>AB854</f>
        <v/>
      </c>
      <c r="AS854" s="621">
        <f>IF(ISNA(IF(AI854="",0,AR854*VLOOKUP(AI854,Resource!$B$2:$AE$465,9,FALSE))),0,IF(AI854="",0,AR854*VLOOKUP(AI854,Resource!$B$2:$AE$465,9,FALSE)))</f>
        <v/>
      </c>
      <c r="AT854" s="620" t="n"/>
      <c r="AU854" s="286" t="n"/>
      <c r="AV854" s="620">
        <f>Z854</f>
        <v/>
      </c>
      <c r="AW854" s="72" t="n"/>
      <c r="BA854" s="620" t="n"/>
      <c r="BC854" s="620">
        <f>AO854+AS854</f>
        <v/>
      </c>
      <c r="BD854" s="620">
        <f>BH854-BC854</f>
        <v/>
      </c>
      <c r="BE854" s="479">
        <f>IF(AV854=0,"        --",BD854/BH854)</f>
        <v/>
      </c>
      <c r="BF854" s="620" t="n"/>
      <c r="BG854" s="620" t="n"/>
      <c r="BH854" s="620">
        <f>Z854+BA854+BF854</f>
        <v/>
      </c>
    </row>
    <row r="855" customFormat="1" s="34">
      <c r="A855" s="618" t="n"/>
      <c r="B855" s="619" t="n"/>
      <c r="J855" s="619" t="n"/>
      <c r="U855" s="620" t="n"/>
      <c r="X855" s="620" t="n"/>
      <c r="Y855" s="620" t="n"/>
      <c r="Z855" s="620" t="n"/>
      <c r="AA855" s="34">
        <f>T855*0.2+N855*0+O855*0.3+P855*0.5+Q855*0.6+R855*1+S855*1</f>
        <v/>
      </c>
      <c r="AB855" s="34">
        <f>T855*0.2+N855*0.2+O855*0.3+P855*0.5+Q855*0.6+R855*1+S855*1</f>
        <v/>
      </c>
      <c r="AD855" s="34">
        <f>IF($AC855&gt;0,IF(VLOOKUP($AC855,Resource!$B$2:$AE$460,6,FALSE)&gt;0,VLOOKUP($AC855,Resource!$B$2:$AE$460,6,FALSE),"--INPUT--"),"")</f>
        <v/>
      </c>
      <c r="AE855" s="34">
        <f>IF($AC855&gt;0,IF(VLOOKUP($AC855,Resource!$B$2:$AE$460,25,FALSE)&gt;0,VLOOKUP($AC855,Resource!$B$2:$AE$460,25,FALSE),"--INPUT--"),"")</f>
        <v/>
      </c>
      <c r="AG855" s="619" t="n"/>
      <c r="AH855" s="619" t="n"/>
      <c r="AJ855" s="34">
        <f>IF($AI855&gt;0,IF(VLOOKUP($AI855,Resource!$B$2:$AE$460,6,FALSE)&gt;0,VLOOKUP($AI855,Resource!$B$2:$AE$460,6,FALSE),"--INPUT--"),"")</f>
        <v/>
      </c>
      <c r="AK855" s="34">
        <f>IF($AI855&gt;0,IF(VLOOKUP($AI855,Resource!$B$2:$AE$460,25,FALSE)&gt;0,VLOOKUP($AI855,Resource!$B$2:$AE$460,25,FALSE),"--INPUT--"),"")</f>
        <v/>
      </c>
      <c r="AL855" s="619" t="n"/>
      <c r="AM855" s="619" t="n"/>
      <c r="AN855" s="34">
        <f>AA855</f>
        <v/>
      </c>
      <c r="AO855" s="621">
        <f>IF(ISNA(IF(AC855="",0,AN855*VLOOKUP(AC855,Resource!$B$2:$AE$465,8,FALSE))),0,IF(AC855="",0,AN855*VLOOKUP(AC855,Resource!$B$2:$AE$465,8,FALSE)))</f>
        <v/>
      </c>
      <c r="AP855" s="620" t="n"/>
      <c r="AQ855" s="286" t="n"/>
      <c r="AR855" s="34">
        <f>AB855</f>
        <v/>
      </c>
      <c r="AS855" s="621">
        <f>IF(ISNA(IF(AI855="",0,AR855*VLOOKUP(AI855,Resource!$B$2:$AE$465,9,FALSE))),0,IF(AI855="",0,AR855*VLOOKUP(AI855,Resource!$B$2:$AE$465,9,FALSE)))</f>
        <v/>
      </c>
      <c r="AT855" s="620" t="n"/>
      <c r="AU855" s="286" t="n"/>
      <c r="AV855" s="620">
        <f>Z855</f>
        <v/>
      </c>
      <c r="AW855" s="72" t="n"/>
      <c r="BA855" s="620" t="n"/>
      <c r="BC855" s="620">
        <f>AO855+AS855</f>
        <v/>
      </c>
      <c r="BD855" s="620">
        <f>BH855-BC855</f>
        <v/>
      </c>
      <c r="BE855" s="479">
        <f>IF(AV855=0,"        --",BD855/BH855)</f>
        <v/>
      </c>
      <c r="BF855" s="620" t="n"/>
      <c r="BG855" s="620" t="n"/>
      <c r="BH855" s="620">
        <f>Z855+BA855+BF855</f>
        <v/>
      </c>
    </row>
    <row r="856" customFormat="1" s="34">
      <c r="A856" s="618" t="n"/>
      <c r="B856" s="619" t="n"/>
      <c r="J856" s="619" t="n"/>
      <c r="U856" s="620" t="n"/>
      <c r="X856" s="620" t="n"/>
      <c r="Y856" s="620" t="n"/>
      <c r="Z856" s="620" t="n"/>
      <c r="AA856" s="34">
        <f>T856*0.2+N856*0+O856*0.3+P856*0.5+Q856*0.6+R856*1+S856*1</f>
        <v/>
      </c>
      <c r="AB856" s="34">
        <f>T856*0.2+N856*0.2+O856*0.3+P856*0.5+Q856*0.6+R856*1+S856*1</f>
        <v/>
      </c>
      <c r="AD856" s="34">
        <f>IF($AC856&gt;0,IF(VLOOKUP($AC856,Resource!$B$2:$AE$460,6,FALSE)&gt;0,VLOOKUP($AC856,Resource!$B$2:$AE$460,6,FALSE),"--INPUT--"),"")</f>
        <v/>
      </c>
      <c r="AE856" s="34">
        <f>IF($AC856&gt;0,IF(VLOOKUP($AC856,Resource!$B$2:$AE$460,25,FALSE)&gt;0,VLOOKUP($AC856,Resource!$B$2:$AE$460,25,FALSE),"--INPUT--"),"")</f>
        <v/>
      </c>
      <c r="AG856" s="619" t="n"/>
      <c r="AH856" s="619" t="n"/>
      <c r="AJ856" s="34">
        <f>IF($AI856&gt;0,IF(VLOOKUP($AI856,Resource!$B$2:$AE$460,6,FALSE)&gt;0,VLOOKUP($AI856,Resource!$B$2:$AE$460,6,FALSE),"--INPUT--"),"")</f>
        <v/>
      </c>
      <c r="AK856" s="34">
        <f>IF($AI856&gt;0,IF(VLOOKUP($AI856,Resource!$B$2:$AE$460,25,FALSE)&gt;0,VLOOKUP($AI856,Resource!$B$2:$AE$460,25,FALSE),"--INPUT--"),"")</f>
        <v/>
      </c>
      <c r="AL856" s="619" t="n"/>
      <c r="AM856" s="619" t="n"/>
      <c r="AN856" s="34">
        <f>AA856</f>
        <v/>
      </c>
      <c r="AO856" s="621">
        <f>IF(ISNA(IF(AC856="",0,AN856*VLOOKUP(AC856,Resource!$B$2:$AE$465,8,FALSE))),0,IF(AC856="",0,AN856*VLOOKUP(AC856,Resource!$B$2:$AE$465,8,FALSE)))</f>
        <v/>
      </c>
      <c r="AP856" s="620" t="n"/>
      <c r="AQ856" s="286" t="n"/>
      <c r="AR856" s="34">
        <f>AB856</f>
        <v/>
      </c>
      <c r="AS856" s="621">
        <f>IF(ISNA(IF(AI856="",0,AR856*VLOOKUP(AI856,Resource!$B$2:$AE$465,9,FALSE))),0,IF(AI856="",0,AR856*VLOOKUP(AI856,Resource!$B$2:$AE$465,9,FALSE)))</f>
        <v/>
      </c>
      <c r="AT856" s="620" t="n"/>
      <c r="AU856" s="286" t="n"/>
      <c r="AV856" s="620">
        <f>Z856</f>
        <v/>
      </c>
      <c r="AW856" s="72" t="n"/>
      <c r="BA856" s="620" t="n"/>
      <c r="BC856" s="620">
        <f>AO856+AS856</f>
        <v/>
      </c>
      <c r="BD856" s="620">
        <f>BH856-BC856</f>
        <v/>
      </c>
      <c r="BE856" s="479">
        <f>IF(AV856=0,"        --",BD856/BH856)</f>
        <v/>
      </c>
      <c r="BF856" s="620" t="n"/>
      <c r="BG856" s="620" t="n"/>
      <c r="BH856" s="620">
        <f>Z856+BA856+BF856</f>
        <v/>
      </c>
    </row>
    <row r="857" customFormat="1" s="34">
      <c r="A857" s="618" t="n"/>
      <c r="B857" s="619" t="n"/>
      <c r="J857" s="619" t="n"/>
      <c r="U857" s="620" t="n"/>
      <c r="X857" s="620" t="n"/>
      <c r="Y857" s="620" t="n"/>
      <c r="Z857" s="620" t="n"/>
      <c r="AA857" s="34">
        <f>T857*0.2+N857*0+O857*0.3+P857*0.5+Q857*0.6+R857*1+S857*1</f>
        <v/>
      </c>
      <c r="AB857" s="34">
        <f>T857*0.2+N857*0.2+O857*0.3+P857*0.5+Q857*0.6+R857*1+S857*1</f>
        <v/>
      </c>
      <c r="AD857" s="34">
        <f>IF($AC857&gt;0,IF(VLOOKUP($AC857,Resource!$B$2:$AE$460,6,FALSE)&gt;0,VLOOKUP($AC857,Resource!$B$2:$AE$460,6,FALSE),"--INPUT--"),"")</f>
        <v/>
      </c>
      <c r="AE857" s="34">
        <f>IF($AC857&gt;0,IF(VLOOKUP($AC857,Resource!$B$2:$AE$460,25,FALSE)&gt;0,VLOOKUP($AC857,Resource!$B$2:$AE$460,25,FALSE),"--INPUT--"),"")</f>
        <v/>
      </c>
      <c r="AG857" s="619" t="n"/>
      <c r="AH857" s="619" t="n"/>
      <c r="AJ857" s="34">
        <f>IF($AI857&gt;0,IF(VLOOKUP($AI857,Resource!$B$2:$AE$460,6,FALSE)&gt;0,VLOOKUP($AI857,Resource!$B$2:$AE$460,6,FALSE),"--INPUT--"),"")</f>
        <v/>
      </c>
      <c r="AK857" s="34">
        <f>IF($AI857&gt;0,IF(VLOOKUP($AI857,Resource!$B$2:$AE$460,25,FALSE)&gt;0,VLOOKUP($AI857,Resource!$B$2:$AE$460,25,FALSE),"--INPUT--"),"")</f>
        <v/>
      </c>
      <c r="AL857" s="619" t="n"/>
      <c r="AM857" s="619" t="n"/>
      <c r="AN857" s="34">
        <f>AA857</f>
        <v/>
      </c>
      <c r="AO857" s="621">
        <f>IF(ISNA(IF(AC857="",0,AN857*VLOOKUP(AC857,Resource!$B$2:$AE$465,8,FALSE))),0,IF(AC857="",0,AN857*VLOOKUP(AC857,Resource!$B$2:$AE$465,8,FALSE)))</f>
        <v/>
      </c>
      <c r="AP857" s="620" t="n"/>
      <c r="AQ857" s="286" t="n"/>
      <c r="AR857" s="34">
        <f>AB857</f>
        <v/>
      </c>
      <c r="AS857" s="621">
        <f>IF(ISNA(IF(AI857="",0,AR857*VLOOKUP(AI857,Resource!$B$2:$AE$465,9,FALSE))),0,IF(AI857="",0,AR857*VLOOKUP(AI857,Resource!$B$2:$AE$465,9,FALSE)))</f>
        <v/>
      </c>
      <c r="AT857" s="620" t="n"/>
      <c r="AU857" s="286" t="n"/>
      <c r="AV857" s="620">
        <f>Z857</f>
        <v/>
      </c>
      <c r="AW857" s="72" t="n"/>
      <c r="BA857" s="620" t="n"/>
      <c r="BC857" s="620">
        <f>AO857+AS857</f>
        <v/>
      </c>
      <c r="BD857" s="620">
        <f>BH857-BC857</f>
        <v/>
      </c>
      <c r="BE857" s="479">
        <f>IF(AV857=0,"        --",BD857/BH857)</f>
        <v/>
      </c>
      <c r="BF857" s="620" t="n"/>
      <c r="BG857" s="620" t="n"/>
      <c r="BH857" s="620">
        <f>Z857+BA857+BF857</f>
        <v/>
      </c>
    </row>
    <row r="858" customFormat="1" s="34">
      <c r="A858" s="618" t="n"/>
      <c r="B858" s="619" t="n"/>
      <c r="J858" s="619" t="n"/>
      <c r="U858" s="620" t="n"/>
      <c r="X858" s="620" t="n"/>
      <c r="Y858" s="620" t="n"/>
      <c r="Z858" s="620" t="n"/>
      <c r="AA858" s="34">
        <f>T858*0.2+N858*0+O858*0.3+P858*0.5+Q858*0.6+R858*1+S858*1</f>
        <v/>
      </c>
      <c r="AB858" s="34">
        <f>T858*0.2+N858*0.2+O858*0.3+P858*0.5+Q858*0.6+R858*1+S858*1</f>
        <v/>
      </c>
      <c r="AD858" s="34">
        <f>IF($AC858&gt;0,IF(VLOOKUP($AC858,Resource!$B$2:$AE$460,6,FALSE)&gt;0,VLOOKUP($AC858,Resource!$B$2:$AE$460,6,FALSE),"--INPUT--"),"")</f>
        <v/>
      </c>
      <c r="AE858" s="34">
        <f>IF($AC858&gt;0,IF(VLOOKUP($AC858,Resource!$B$2:$AE$460,25,FALSE)&gt;0,VLOOKUP($AC858,Resource!$B$2:$AE$460,25,FALSE),"--INPUT--"),"")</f>
        <v/>
      </c>
      <c r="AG858" s="619" t="n"/>
      <c r="AH858" s="619" t="n"/>
      <c r="AJ858" s="34">
        <f>IF($AI858&gt;0,IF(VLOOKUP($AI858,Resource!$B$2:$AE$460,6,FALSE)&gt;0,VLOOKUP($AI858,Resource!$B$2:$AE$460,6,FALSE),"--INPUT--"),"")</f>
        <v/>
      </c>
      <c r="AK858" s="34">
        <f>IF($AI858&gt;0,IF(VLOOKUP($AI858,Resource!$B$2:$AE$460,25,FALSE)&gt;0,VLOOKUP($AI858,Resource!$B$2:$AE$460,25,FALSE),"--INPUT--"),"")</f>
        <v/>
      </c>
      <c r="AL858" s="619" t="n"/>
      <c r="AM858" s="619" t="n"/>
      <c r="AN858" s="34">
        <f>AA858</f>
        <v/>
      </c>
      <c r="AO858" s="621">
        <f>IF(ISNA(IF(AC858="",0,AN858*VLOOKUP(AC858,Resource!$B$2:$AE$465,8,FALSE))),0,IF(AC858="",0,AN858*VLOOKUP(AC858,Resource!$B$2:$AE$465,8,FALSE)))</f>
        <v/>
      </c>
      <c r="AP858" s="620" t="n"/>
      <c r="AQ858" s="286" t="n"/>
      <c r="AR858" s="34">
        <f>AB858</f>
        <v/>
      </c>
      <c r="AS858" s="621">
        <f>IF(ISNA(IF(AI858="",0,AR858*VLOOKUP(AI858,Resource!$B$2:$AE$465,9,FALSE))),0,IF(AI858="",0,AR858*VLOOKUP(AI858,Resource!$B$2:$AE$465,9,FALSE)))</f>
        <v/>
      </c>
      <c r="AT858" s="620" t="n"/>
      <c r="AU858" s="286" t="n"/>
      <c r="AV858" s="620">
        <f>Z858</f>
        <v/>
      </c>
      <c r="AW858" s="72" t="n"/>
      <c r="BA858" s="620" t="n"/>
      <c r="BC858" s="620">
        <f>AO858+AS858</f>
        <v/>
      </c>
      <c r="BD858" s="620">
        <f>BH858-BC858</f>
        <v/>
      </c>
      <c r="BE858" s="479">
        <f>IF(AV858=0,"        --",BD858/BH858)</f>
        <v/>
      </c>
      <c r="BF858" s="620" t="n"/>
      <c r="BG858" s="620" t="n"/>
      <c r="BH858" s="620">
        <f>Z858+BA858+BF858</f>
        <v/>
      </c>
    </row>
    <row r="859" customFormat="1" s="34">
      <c r="A859" s="618" t="n"/>
      <c r="B859" s="619" t="n"/>
      <c r="J859" s="619" t="n"/>
      <c r="U859" s="620" t="n"/>
      <c r="X859" s="620" t="n"/>
      <c r="Y859" s="620" t="n"/>
      <c r="Z859" s="620" t="n"/>
      <c r="AA859" s="34">
        <f>T859*0.2+N859*0+O859*0.3+P859*0.5+Q859*0.6+R859*1+S859*1</f>
        <v/>
      </c>
      <c r="AB859" s="34">
        <f>T859*0.2+N859*0.2+O859*0.3+P859*0.5+Q859*0.6+R859*1+S859*1</f>
        <v/>
      </c>
      <c r="AD859" s="34">
        <f>IF($AC859&gt;0,IF(VLOOKUP($AC859,Resource!$B$2:$AE$460,6,FALSE)&gt;0,VLOOKUP($AC859,Resource!$B$2:$AE$460,6,FALSE),"--INPUT--"),"")</f>
        <v/>
      </c>
      <c r="AE859" s="34">
        <f>IF($AC859&gt;0,IF(VLOOKUP($AC859,Resource!$B$2:$AE$460,25,FALSE)&gt;0,VLOOKUP($AC859,Resource!$B$2:$AE$460,25,FALSE),"--INPUT--"),"")</f>
        <v/>
      </c>
      <c r="AG859" s="619" t="n"/>
      <c r="AH859" s="619" t="n"/>
      <c r="AJ859" s="34">
        <f>IF($AI859&gt;0,IF(VLOOKUP($AI859,Resource!$B$2:$AE$460,6,FALSE)&gt;0,VLOOKUP($AI859,Resource!$B$2:$AE$460,6,FALSE),"--INPUT--"),"")</f>
        <v/>
      </c>
      <c r="AK859" s="34">
        <f>IF($AI859&gt;0,IF(VLOOKUP($AI859,Resource!$B$2:$AE$460,25,FALSE)&gt;0,VLOOKUP($AI859,Resource!$B$2:$AE$460,25,FALSE),"--INPUT--"),"")</f>
        <v/>
      </c>
      <c r="AL859" s="619" t="n"/>
      <c r="AM859" s="619" t="n"/>
      <c r="AN859" s="34">
        <f>AA859</f>
        <v/>
      </c>
      <c r="AO859" s="621">
        <f>IF(ISNA(IF(AC859="",0,AN859*VLOOKUP(AC859,Resource!$B$2:$AE$465,8,FALSE))),0,IF(AC859="",0,AN859*VLOOKUP(AC859,Resource!$B$2:$AE$465,8,FALSE)))</f>
        <v/>
      </c>
      <c r="AP859" s="620" t="n"/>
      <c r="AQ859" s="286" t="n"/>
      <c r="AR859" s="34">
        <f>AB859</f>
        <v/>
      </c>
      <c r="AS859" s="621">
        <f>IF(ISNA(IF(AI859="",0,AR859*VLOOKUP(AI859,Resource!$B$2:$AE$465,9,FALSE))),0,IF(AI859="",0,AR859*VLOOKUP(AI859,Resource!$B$2:$AE$465,9,FALSE)))</f>
        <v/>
      </c>
      <c r="AT859" s="620" t="n"/>
      <c r="AU859" s="286" t="n"/>
      <c r="AV859" s="620">
        <f>Z859</f>
        <v/>
      </c>
      <c r="AW859" s="72" t="n"/>
      <c r="BA859" s="620" t="n"/>
      <c r="BC859" s="620">
        <f>AO859+AS859</f>
        <v/>
      </c>
      <c r="BD859" s="620">
        <f>BH859-BC859</f>
        <v/>
      </c>
      <c r="BE859" s="479">
        <f>IF(AV859=0,"        --",BD859/BH859)</f>
        <v/>
      </c>
      <c r="BF859" s="620" t="n"/>
      <c r="BG859" s="620" t="n"/>
      <c r="BH859" s="620">
        <f>Z859+BA859+BF859</f>
        <v/>
      </c>
    </row>
    <row r="860" customFormat="1" s="34">
      <c r="A860" s="618" t="n"/>
      <c r="B860" s="619" t="n"/>
      <c r="J860" s="619" t="n"/>
      <c r="U860" s="620" t="n"/>
      <c r="X860" s="620" t="n"/>
      <c r="Y860" s="620" t="n"/>
      <c r="Z860" s="620" t="n"/>
      <c r="AA860" s="34">
        <f>T860*0.2+N860*0+O860*0.3+P860*0.5+Q860*0.6+R860*1+S860*1</f>
        <v/>
      </c>
      <c r="AB860" s="34">
        <f>T860*0.2+N860*0.2+O860*0.3+P860*0.5+Q860*0.6+R860*1+S860*1</f>
        <v/>
      </c>
      <c r="AD860" s="34">
        <f>IF($AC860&gt;0,IF(VLOOKUP($AC860,Resource!$B$2:$AE$460,6,FALSE)&gt;0,VLOOKUP($AC860,Resource!$B$2:$AE$460,6,FALSE),"--INPUT--"),"")</f>
        <v/>
      </c>
      <c r="AE860" s="34">
        <f>IF($AC860&gt;0,IF(VLOOKUP($AC860,Resource!$B$2:$AE$460,25,FALSE)&gt;0,VLOOKUP($AC860,Resource!$B$2:$AE$460,25,FALSE),"--INPUT--"),"")</f>
        <v/>
      </c>
      <c r="AG860" s="619" t="n"/>
      <c r="AH860" s="619" t="n"/>
      <c r="AJ860" s="34">
        <f>IF($AI860&gt;0,IF(VLOOKUP($AI860,Resource!$B$2:$AE$460,6,FALSE)&gt;0,VLOOKUP($AI860,Resource!$B$2:$AE$460,6,FALSE),"--INPUT--"),"")</f>
        <v/>
      </c>
      <c r="AK860" s="34">
        <f>IF($AI860&gt;0,IF(VLOOKUP($AI860,Resource!$B$2:$AE$460,25,FALSE)&gt;0,VLOOKUP($AI860,Resource!$B$2:$AE$460,25,FALSE),"--INPUT--"),"")</f>
        <v/>
      </c>
      <c r="AL860" s="619" t="n"/>
      <c r="AM860" s="619" t="n"/>
      <c r="AN860" s="34">
        <f>AA860</f>
        <v/>
      </c>
      <c r="AO860" s="621">
        <f>IF(ISNA(IF(AC860="",0,AN860*VLOOKUP(AC860,Resource!$B$2:$AE$465,8,FALSE))),0,IF(AC860="",0,AN860*VLOOKUP(AC860,Resource!$B$2:$AE$465,8,FALSE)))</f>
        <v/>
      </c>
      <c r="AP860" s="620" t="n"/>
      <c r="AQ860" s="286" t="n"/>
      <c r="AR860" s="34">
        <f>AB860</f>
        <v/>
      </c>
      <c r="AS860" s="621">
        <f>IF(ISNA(IF(AI860="",0,AR860*VLOOKUP(AI860,Resource!$B$2:$AE$465,9,FALSE))),0,IF(AI860="",0,AR860*VLOOKUP(AI860,Resource!$B$2:$AE$465,9,FALSE)))</f>
        <v/>
      </c>
      <c r="AT860" s="620" t="n"/>
      <c r="AU860" s="286" t="n"/>
      <c r="AV860" s="620">
        <f>Z860</f>
        <v/>
      </c>
      <c r="AW860" s="72" t="n"/>
      <c r="BA860" s="620" t="n"/>
      <c r="BC860" s="620">
        <f>AO860+AS860</f>
        <v/>
      </c>
      <c r="BD860" s="620">
        <f>BH860-BC860</f>
        <v/>
      </c>
      <c r="BE860" s="479">
        <f>IF(AV860=0,"        --",BD860/BH860)</f>
        <v/>
      </c>
      <c r="BF860" s="620" t="n"/>
      <c r="BG860" s="620" t="n"/>
      <c r="BH860" s="620">
        <f>Z860+BA860+BF860</f>
        <v/>
      </c>
    </row>
    <row r="861" customFormat="1" s="34">
      <c r="A861" s="618" t="n"/>
      <c r="B861" s="619" t="n"/>
      <c r="J861" s="619" t="n"/>
      <c r="U861" s="620" t="n"/>
      <c r="X861" s="620" t="n"/>
      <c r="Y861" s="620" t="n"/>
      <c r="Z861" s="620" t="n"/>
      <c r="AA861" s="34">
        <f>T861*0.2+N861*0+O861*0.3+P861*0.5+Q861*0.6+R861*1+S861*1</f>
        <v/>
      </c>
      <c r="AB861" s="34">
        <f>T861*0.2+N861*0.2+O861*0.3+P861*0.5+Q861*0.6+R861*1+S861*1</f>
        <v/>
      </c>
      <c r="AD861" s="34">
        <f>IF($AC861&gt;0,IF(VLOOKUP($AC861,Resource!$B$2:$AE$460,6,FALSE)&gt;0,VLOOKUP($AC861,Resource!$B$2:$AE$460,6,FALSE),"--INPUT--"),"")</f>
        <v/>
      </c>
      <c r="AE861" s="34">
        <f>IF($AC861&gt;0,IF(VLOOKUP($AC861,Resource!$B$2:$AE$460,25,FALSE)&gt;0,VLOOKUP($AC861,Resource!$B$2:$AE$460,25,FALSE),"--INPUT--"),"")</f>
        <v/>
      </c>
      <c r="AG861" s="619" t="n"/>
      <c r="AH861" s="619" t="n"/>
      <c r="AJ861" s="34">
        <f>IF($AI861&gt;0,IF(VLOOKUP($AI861,Resource!$B$2:$AE$460,6,FALSE)&gt;0,VLOOKUP($AI861,Resource!$B$2:$AE$460,6,FALSE),"--INPUT--"),"")</f>
        <v/>
      </c>
      <c r="AK861" s="34">
        <f>IF($AI861&gt;0,IF(VLOOKUP($AI861,Resource!$B$2:$AE$460,25,FALSE)&gt;0,VLOOKUP($AI861,Resource!$B$2:$AE$460,25,FALSE),"--INPUT--"),"")</f>
        <v/>
      </c>
      <c r="AL861" s="619" t="n"/>
      <c r="AM861" s="619" t="n"/>
      <c r="AN861" s="34">
        <f>AA861</f>
        <v/>
      </c>
      <c r="AO861" s="621">
        <f>IF(ISNA(IF(AC861="",0,AN861*VLOOKUP(AC861,Resource!$B$2:$AE$465,8,FALSE))),0,IF(AC861="",0,AN861*VLOOKUP(AC861,Resource!$B$2:$AE$465,8,FALSE)))</f>
        <v/>
      </c>
      <c r="AP861" s="620" t="n"/>
      <c r="AQ861" s="286" t="n"/>
      <c r="AR861" s="34">
        <f>AB861</f>
        <v/>
      </c>
      <c r="AS861" s="621">
        <f>IF(ISNA(IF(AI861="",0,AR861*VLOOKUP(AI861,Resource!$B$2:$AE$465,9,FALSE))),0,IF(AI861="",0,AR861*VLOOKUP(AI861,Resource!$B$2:$AE$465,9,FALSE)))</f>
        <v/>
      </c>
      <c r="AT861" s="620" t="n"/>
      <c r="AU861" s="286" t="n"/>
      <c r="AV861" s="620">
        <f>Z861</f>
        <v/>
      </c>
      <c r="AW861" s="72" t="n"/>
      <c r="BA861" s="620" t="n"/>
      <c r="BC861" s="620">
        <f>AO861+AS861</f>
        <v/>
      </c>
      <c r="BD861" s="620">
        <f>BH861-BC861</f>
        <v/>
      </c>
      <c r="BE861" s="479">
        <f>IF(AV861=0,"        --",BD861/BH861)</f>
        <v/>
      </c>
      <c r="BF861" s="620" t="n"/>
      <c r="BG861" s="620" t="n"/>
      <c r="BH861" s="620">
        <f>Z861+BA861+BF861</f>
        <v/>
      </c>
    </row>
    <row r="862" customFormat="1" s="34">
      <c r="A862" s="618" t="n"/>
      <c r="B862" s="619" t="n"/>
      <c r="J862" s="619" t="n"/>
      <c r="U862" s="620" t="n"/>
      <c r="X862" s="620" t="n"/>
      <c r="Y862" s="620" t="n"/>
      <c r="Z862" s="620" t="n"/>
      <c r="AA862" s="34">
        <f>T862*0.2+N862*0+O862*0.3+P862*0.5+Q862*0.6+R862*1+S862*1</f>
        <v/>
      </c>
      <c r="AB862" s="34">
        <f>T862*0.2+N862*0.2+O862*0.3+P862*0.5+Q862*0.6+R862*1+S862*1</f>
        <v/>
      </c>
      <c r="AD862" s="34">
        <f>IF($AC862&gt;0,IF(VLOOKUP($AC862,Resource!$B$2:$AE$460,6,FALSE)&gt;0,VLOOKUP($AC862,Resource!$B$2:$AE$460,6,FALSE),"--INPUT--"),"")</f>
        <v/>
      </c>
      <c r="AE862" s="34">
        <f>IF($AC862&gt;0,IF(VLOOKUP($AC862,Resource!$B$2:$AE$460,25,FALSE)&gt;0,VLOOKUP($AC862,Resource!$B$2:$AE$460,25,FALSE),"--INPUT--"),"")</f>
        <v/>
      </c>
      <c r="AG862" s="619" t="n"/>
      <c r="AH862" s="619" t="n"/>
      <c r="AJ862" s="34">
        <f>IF($AI862&gt;0,IF(VLOOKUP($AI862,Resource!$B$2:$AE$460,6,FALSE)&gt;0,VLOOKUP($AI862,Resource!$B$2:$AE$460,6,FALSE),"--INPUT--"),"")</f>
        <v/>
      </c>
      <c r="AK862" s="34">
        <f>IF($AI862&gt;0,IF(VLOOKUP($AI862,Resource!$B$2:$AE$460,25,FALSE)&gt;0,VLOOKUP($AI862,Resource!$B$2:$AE$460,25,FALSE),"--INPUT--"),"")</f>
        <v/>
      </c>
      <c r="AL862" s="619" t="n"/>
      <c r="AM862" s="619" t="n"/>
      <c r="AN862" s="34">
        <f>AA862</f>
        <v/>
      </c>
      <c r="AO862" s="621">
        <f>IF(ISNA(IF(AC862="",0,AN862*VLOOKUP(AC862,Resource!$B$2:$AE$465,8,FALSE))),0,IF(AC862="",0,AN862*VLOOKUP(AC862,Resource!$B$2:$AE$465,8,FALSE)))</f>
        <v/>
      </c>
      <c r="AP862" s="620" t="n"/>
      <c r="AQ862" s="286" t="n"/>
      <c r="AR862" s="34">
        <f>AB862</f>
        <v/>
      </c>
      <c r="AS862" s="621">
        <f>IF(ISNA(IF(AI862="",0,AR862*VLOOKUP(AI862,Resource!$B$2:$AE$465,9,FALSE))),0,IF(AI862="",0,AR862*VLOOKUP(AI862,Resource!$B$2:$AE$465,9,FALSE)))</f>
        <v/>
      </c>
      <c r="AT862" s="620" t="n"/>
      <c r="AU862" s="286" t="n"/>
      <c r="AV862" s="620">
        <f>Z862</f>
        <v/>
      </c>
      <c r="AW862" s="72" t="n"/>
      <c r="BA862" s="620" t="n"/>
      <c r="BC862" s="620">
        <f>AO862+AS862</f>
        <v/>
      </c>
      <c r="BD862" s="620">
        <f>BH862-BC862</f>
        <v/>
      </c>
      <c r="BE862" s="479">
        <f>IF(AV862=0,"        --",BD862/BH862)</f>
        <v/>
      </c>
      <c r="BF862" s="620" t="n"/>
      <c r="BG862" s="620" t="n"/>
      <c r="BH862" s="620">
        <f>Z862+BA862+BF862</f>
        <v/>
      </c>
    </row>
    <row r="863" customFormat="1" s="34">
      <c r="A863" s="618" t="n"/>
      <c r="B863" s="619" t="n"/>
      <c r="J863" s="619" t="n"/>
      <c r="U863" s="620" t="n"/>
      <c r="X863" s="620" t="n"/>
      <c r="Y863" s="620" t="n"/>
      <c r="Z863" s="620" t="n"/>
      <c r="AA863" s="34">
        <f>T863*0.2+N863*0+O863*0.3+P863*0.5+Q863*0.6+R863*1+S863*1</f>
        <v/>
      </c>
      <c r="AB863" s="34">
        <f>T863*0.2+N863*0.2+O863*0.3+P863*0.5+Q863*0.6+R863*1+S863*1</f>
        <v/>
      </c>
      <c r="AD863" s="34">
        <f>IF($AC863&gt;0,IF(VLOOKUP($AC863,Resource!$B$2:$AE$460,6,FALSE)&gt;0,VLOOKUP($AC863,Resource!$B$2:$AE$460,6,FALSE),"--INPUT--"),"")</f>
        <v/>
      </c>
      <c r="AE863" s="34">
        <f>IF($AC863&gt;0,IF(VLOOKUP($AC863,Resource!$B$2:$AE$460,25,FALSE)&gt;0,VLOOKUP($AC863,Resource!$B$2:$AE$460,25,FALSE),"--INPUT--"),"")</f>
        <v/>
      </c>
      <c r="AG863" s="619" t="n"/>
      <c r="AH863" s="619" t="n"/>
      <c r="AJ863" s="34">
        <f>IF($AI863&gt;0,IF(VLOOKUP($AI863,Resource!$B$2:$AE$460,6,FALSE)&gt;0,VLOOKUP($AI863,Resource!$B$2:$AE$460,6,FALSE),"--INPUT--"),"")</f>
        <v/>
      </c>
      <c r="AK863" s="34">
        <f>IF($AI863&gt;0,IF(VLOOKUP($AI863,Resource!$B$2:$AE$460,25,FALSE)&gt;0,VLOOKUP($AI863,Resource!$B$2:$AE$460,25,FALSE),"--INPUT--"),"")</f>
        <v/>
      </c>
      <c r="AL863" s="619" t="n"/>
      <c r="AM863" s="619" t="n"/>
      <c r="AN863" s="34">
        <f>AA863</f>
        <v/>
      </c>
      <c r="AO863" s="621">
        <f>IF(ISNA(IF(AC863="",0,AN863*VLOOKUP(AC863,Resource!$B$2:$AE$465,8,FALSE))),0,IF(AC863="",0,AN863*VLOOKUP(AC863,Resource!$B$2:$AE$465,8,FALSE)))</f>
        <v/>
      </c>
      <c r="AP863" s="620" t="n"/>
      <c r="AQ863" s="286" t="n"/>
      <c r="AR863" s="34">
        <f>AB863</f>
        <v/>
      </c>
      <c r="AS863" s="621">
        <f>IF(ISNA(IF(AI863="",0,AR863*VLOOKUP(AI863,Resource!$B$2:$AE$465,9,FALSE))),0,IF(AI863="",0,AR863*VLOOKUP(AI863,Resource!$B$2:$AE$465,9,FALSE)))</f>
        <v/>
      </c>
      <c r="AT863" s="620" t="n"/>
      <c r="AU863" s="286" t="n"/>
      <c r="AV863" s="620">
        <f>Z863</f>
        <v/>
      </c>
      <c r="AW863" s="72" t="n"/>
      <c r="BA863" s="620" t="n"/>
      <c r="BC863" s="620">
        <f>AO863+AS863</f>
        <v/>
      </c>
      <c r="BD863" s="620">
        <f>BH863-BC863</f>
        <v/>
      </c>
      <c r="BE863" s="479">
        <f>IF(AV863=0,"        --",BD863/BH863)</f>
        <v/>
      </c>
      <c r="BF863" s="620" t="n"/>
      <c r="BG863" s="620" t="n"/>
      <c r="BH863" s="620">
        <f>Z863+BA863+BF863</f>
        <v/>
      </c>
    </row>
    <row r="864" customFormat="1" s="34">
      <c r="A864" s="618" t="n"/>
      <c r="B864" s="619" t="n"/>
      <c r="J864" s="619" t="n"/>
      <c r="U864" s="620" t="n"/>
      <c r="X864" s="620" t="n"/>
      <c r="Y864" s="620" t="n"/>
      <c r="Z864" s="620" t="n"/>
      <c r="AA864" s="34">
        <f>T864*0.2+N864*0+O864*0.3+P864*0.5+Q864*0.6+R864*1+S864*1</f>
        <v/>
      </c>
      <c r="AB864" s="34">
        <f>T864*0.2+N864*0.2+O864*0.3+P864*0.5+Q864*0.6+R864*1+S864*1</f>
        <v/>
      </c>
      <c r="AD864" s="34">
        <f>IF($AC864&gt;0,IF(VLOOKUP($AC864,Resource!$B$2:$AE$460,6,FALSE)&gt;0,VLOOKUP($AC864,Resource!$B$2:$AE$460,6,FALSE),"--INPUT--"),"")</f>
        <v/>
      </c>
      <c r="AE864" s="34">
        <f>IF($AC864&gt;0,IF(VLOOKUP($AC864,Resource!$B$2:$AE$460,25,FALSE)&gt;0,VLOOKUP($AC864,Resource!$B$2:$AE$460,25,FALSE),"--INPUT--"),"")</f>
        <v/>
      </c>
      <c r="AG864" s="619" t="n"/>
      <c r="AH864" s="619" t="n"/>
      <c r="AJ864" s="34">
        <f>IF($AI864&gt;0,IF(VLOOKUP($AI864,Resource!$B$2:$AE$460,6,FALSE)&gt;0,VLOOKUP($AI864,Resource!$B$2:$AE$460,6,FALSE),"--INPUT--"),"")</f>
        <v/>
      </c>
      <c r="AK864" s="34">
        <f>IF($AI864&gt;0,IF(VLOOKUP($AI864,Resource!$B$2:$AE$460,25,FALSE)&gt;0,VLOOKUP($AI864,Resource!$B$2:$AE$460,25,FALSE),"--INPUT--"),"")</f>
        <v/>
      </c>
      <c r="AL864" s="619" t="n"/>
      <c r="AM864" s="619" t="n"/>
      <c r="AN864" s="34">
        <f>AA864</f>
        <v/>
      </c>
      <c r="AO864" s="621">
        <f>IF(ISNA(IF(AC864="",0,AN864*VLOOKUP(AC864,Resource!$B$2:$AE$465,8,FALSE))),0,IF(AC864="",0,AN864*VLOOKUP(AC864,Resource!$B$2:$AE$465,8,FALSE)))</f>
        <v/>
      </c>
      <c r="AP864" s="620" t="n"/>
      <c r="AQ864" s="286" t="n"/>
      <c r="AR864" s="34">
        <f>AB864</f>
        <v/>
      </c>
      <c r="AS864" s="621">
        <f>IF(ISNA(IF(AI864="",0,AR864*VLOOKUP(AI864,Resource!$B$2:$AE$465,9,FALSE))),0,IF(AI864="",0,AR864*VLOOKUP(AI864,Resource!$B$2:$AE$465,9,FALSE)))</f>
        <v/>
      </c>
      <c r="AT864" s="620" t="n"/>
      <c r="AU864" s="286" t="n"/>
      <c r="AV864" s="620">
        <f>Z864</f>
        <v/>
      </c>
      <c r="AW864" s="72" t="n"/>
      <c r="BA864" s="620" t="n"/>
      <c r="BC864" s="620">
        <f>AO864+AS864</f>
        <v/>
      </c>
      <c r="BD864" s="620">
        <f>BH864-BC864</f>
        <v/>
      </c>
      <c r="BE864" s="479">
        <f>IF(AV864=0,"        --",BD864/BH864)</f>
        <v/>
      </c>
      <c r="BF864" s="620" t="n"/>
      <c r="BG864" s="620" t="n"/>
      <c r="BH864" s="620">
        <f>Z864+BA864+BF864</f>
        <v/>
      </c>
    </row>
    <row r="865" customFormat="1" s="34">
      <c r="A865" s="618" t="n"/>
      <c r="B865" s="619" t="n"/>
      <c r="J865" s="619" t="n"/>
      <c r="U865" s="620" t="n"/>
      <c r="X865" s="620" t="n"/>
      <c r="Y865" s="620" t="n"/>
      <c r="Z865" s="620" t="n"/>
      <c r="AA865" s="34">
        <f>T865*0.2+N865*0+O865*0.3+P865*0.5+Q865*0.6+R865*1+S865*1</f>
        <v/>
      </c>
      <c r="AB865" s="34">
        <f>T865*0.2+N865*0.2+O865*0.3+P865*0.5+Q865*0.6+R865*1+S865*1</f>
        <v/>
      </c>
      <c r="AD865" s="34">
        <f>IF($AC865&gt;0,IF(VLOOKUP($AC865,Resource!$B$2:$AE$460,6,FALSE)&gt;0,VLOOKUP($AC865,Resource!$B$2:$AE$460,6,FALSE),"--INPUT--"),"")</f>
        <v/>
      </c>
      <c r="AE865" s="34">
        <f>IF($AC865&gt;0,IF(VLOOKUP($AC865,Resource!$B$2:$AE$460,25,FALSE)&gt;0,VLOOKUP($AC865,Resource!$B$2:$AE$460,25,FALSE),"--INPUT--"),"")</f>
        <v/>
      </c>
      <c r="AG865" s="619" t="n"/>
      <c r="AH865" s="619" t="n"/>
      <c r="AJ865" s="34">
        <f>IF($AI865&gt;0,IF(VLOOKUP($AI865,Resource!$B$2:$AE$460,6,FALSE)&gt;0,VLOOKUP($AI865,Resource!$B$2:$AE$460,6,FALSE),"--INPUT--"),"")</f>
        <v/>
      </c>
      <c r="AK865" s="34">
        <f>IF($AI865&gt;0,IF(VLOOKUP($AI865,Resource!$B$2:$AE$460,25,FALSE)&gt;0,VLOOKUP($AI865,Resource!$B$2:$AE$460,25,FALSE),"--INPUT--"),"")</f>
        <v/>
      </c>
      <c r="AL865" s="619" t="n"/>
      <c r="AM865" s="619" t="n"/>
      <c r="AN865" s="34">
        <f>AA865</f>
        <v/>
      </c>
      <c r="AO865" s="621">
        <f>IF(ISNA(IF(AC865="",0,AN865*VLOOKUP(AC865,Resource!$B$2:$AE$465,8,FALSE))),0,IF(AC865="",0,AN865*VLOOKUP(AC865,Resource!$B$2:$AE$465,8,FALSE)))</f>
        <v/>
      </c>
      <c r="AP865" s="620" t="n"/>
      <c r="AQ865" s="286" t="n"/>
      <c r="AR865" s="34">
        <f>AB865</f>
        <v/>
      </c>
      <c r="AS865" s="621">
        <f>IF(ISNA(IF(AI865="",0,AR865*VLOOKUP(AI865,Resource!$B$2:$AE$465,9,FALSE))),0,IF(AI865="",0,AR865*VLOOKUP(AI865,Resource!$B$2:$AE$465,9,FALSE)))</f>
        <v/>
      </c>
      <c r="AT865" s="620" t="n"/>
      <c r="AU865" s="286" t="n"/>
      <c r="AV865" s="620">
        <f>Z865</f>
        <v/>
      </c>
      <c r="AW865" s="72" t="n"/>
      <c r="BA865" s="620" t="n"/>
      <c r="BC865" s="620">
        <f>AO865+AS865</f>
        <v/>
      </c>
      <c r="BD865" s="620">
        <f>BH865-BC865</f>
        <v/>
      </c>
      <c r="BE865" s="479">
        <f>IF(AV865=0,"        --",BD865/BH865)</f>
        <v/>
      </c>
      <c r="BF865" s="620" t="n"/>
      <c r="BG865" s="620" t="n"/>
      <c r="BH865" s="620">
        <f>Z865+BA865+BF865</f>
        <v/>
      </c>
    </row>
    <row r="866" customFormat="1" s="34">
      <c r="A866" s="618" t="n"/>
      <c r="B866" s="619" t="n"/>
      <c r="J866" s="619" t="n"/>
      <c r="U866" s="620" t="n"/>
      <c r="X866" s="620" t="n"/>
      <c r="Y866" s="620" t="n"/>
      <c r="Z866" s="620" t="n"/>
      <c r="AA866" s="34">
        <f>T866*0.2+N866*0+O866*0.3+P866*0.5+Q866*0.6+R866*1+S866*1</f>
        <v/>
      </c>
      <c r="AB866" s="34">
        <f>T866*0.2+N866*0.2+O866*0.3+P866*0.5+Q866*0.6+R866*1+S866*1</f>
        <v/>
      </c>
      <c r="AD866" s="34">
        <f>IF($AC866&gt;0,IF(VLOOKUP($AC866,Resource!$B$2:$AE$460,6,FALSE)&gt;0,VLOOKUP($AC866,Resource!$B$2:$AE$460,6,FALSE),"--INPUT--"),"")</f>
        <v/>
      </c>
      <c r="AE866" s="34">
        <f>IF($AC866&gt;0,IF(VLOOKUP($AC866,Resource!$B$2:$AE$460,25,FALSE)&gt;0,VLOOKUP($AC866,Resource!$B$2:$AE$460,25,FALSE),"--INPUT--"),"")</f>
        <v/>
      </c>
      <c r="AG866" s="619" t="n"/>
      <c r="AH866" s="619" t="n"/>
      <c r="AJ866" s="34">
        <f>IF($AI866&gt;0,IF(VLOOKUP($AI866,Resource!$B$2:$AE$460,6,FALSE)&gt;0,VLOOKUP($AI866,Resource!$B$2:$AE$460,6,FALSE),"--INPUT--"),"")</f>
        <v/>
      </c>
      <c r="AK866" s="34">
        <f>IF($AI866&gt;0,IF(VLOOKUP($AI866,Resource!$B$2:$AE$460,25,FALSE)&gt;0,VLOOKUP($AI866,Resource!$B$2:$AE$460,25,FALSE),"--INPUT--"),"")</f>
        <v/>
      </c>
      <c r="AL866" s="619" t="n"/>
      <c r="AM866" s="619" t="n"/>
      <c r="AN866" s="34">
        <f>AA866</f>
        <v/>
      </c>
      <c r="AO866" s="621">
        <f>IF(ISNA(IF(AC866="",0,AN866*VLOOKUP(AC866,Resource!$B$2:$AE$465,8,FALSE))),0,IF(AC866="",0,AN866*VLOOKUP(AC866,Resource!$B$2:$AE$465,8,FALSE)))</f>
        <v/>
      </c>
      <c r="AP866" s="620" t="n"/>
      <c r="AQ866" s="286" t="n"/>
      <c r="AR866" s="34">
        <f>AB866</f>
        <v/>
      </c>
      <c r="AS866" s="621">
        <f>IF(ISNA(IF(AI866="",0,AR866*VLOOKUP(AI866,Resource!$B$2:$AE$465,9,FALSE))),0,IF(AI866="",0,AR866*VLOOKUP(AI866,Resource!$B$2:$AE$465,9,FALSE)))</f>
        <v/>
      </c>
      <c r="AT866" s="620" t="n"/>
      <c r="AU866" s="286" t="n"/>
      <c r="AV866" s="620">
        <f>Z866</f>
        <v/>
      </c>
      <c r="AW866" s="72" t="n"/>
      <c r="BA866" s="620" t="n"/>
      <c r="BC866" s="620">
        <f>AO866+AS866</f>
        <v/>
      </c>
      <c r="BD866" s="620">
        <f>BH866-BC866</f>
        <v/>
      </c>
      <c r="BE866" s="479">
        <f>IF(AV866=0,"        --",BD866/BH866)</f>
        <v/>
      </c>
      <c r="BF866" s="620" t="n"/>
      <c r="BG866" s="620" t="n"/>
      <c r="BH866" s="620">
        <f>Z866+BA866+BF866</f>
        <v/>
      </c>
    </row>
    <row r="867" customFormat="1" s="34">
      <c r="A867" s="618" t="n"/>
      <c r="B867" s="619" t="n"/>
      <c r="J867" s="619" t="n"/>
      <c r="U867" s="620" t="n"/>
      <c r="X867" s="620" t="n"/>
      <c r="Y867" s="620" t="n"/>
      <c r="Z867" s="620" t="n"/>
      <c r="AA867" s="34">
        <f>T867*0.2+N867*0+O867*0.3+P867*0.5+Q867*0.6+R867*1+S867*1</f>
        <v/>
      </c>
      <c r="AB867" s="34">
        <f>T867*0.2+N867*0.2+O867*0.3+P867*0.5+Q867*0.6+R867*1+S867*1</f>
        <v/>
      </c>
      <c r="AD867" s="34">
        <f>IF($AC867&gt;0,IF(VLOOKUP($AC867,Resource!$B$2:$AE$460,6,FALSE)&gt;0,VLOOKUP($AC867,Resource!$B$2:$AE$460,6,FALSE),"--INPUT--"),"")</f>
        <v/>
      </c>
      <c r="AE867" s="34">
        <f>IF($AC867&gt;0,IF(VLOOKUP($AC867,Resource!$B$2:$AE$460,25,FALSE)&gt;0,VLOOKUP($AC867,Resource!$B$2:$AE$460,25,FALSE),"--INPUT--"),"")</f>
        <v/>
      </c>
      <c r="AG867" s="619" t="n"/>
      <c r="AH867" s="619" t="n"/>
      <c r="AJ867" s="34">
        <f>IF($AI867&gt;0,IF(VLOOKUP($AI867,Resource!$B$2:$AE$460,6,FALSE)&gt;0,VLOOKUP($AI867,Resource!$B$2:$AE$460,6,FALSE),"--INPUT--"),"")</f>
        <v/>
      </c>
      <c r="AK867" s="34">
        <f>IF($AI867&gt;0,IF(VLOOKUP($AI867,Resource!$B$2:$AE$460,25,FALSE)&gt;0,VLOOKUP($AI867,Resource!$B$2:$AE$460,25,FALSE),"--INPUT--"),"")</f>
        <v/>
      </c>
      <c r="AL867" s="619" t="n"/>
      <c r="AM867" s="619" t="n"/>
      <c r="AN867" s="34">
        <f>AA867</f>
        <v/>
      </c>
      <c r="AO867" s="621">
        <f>IF(ISNA(IF(AC867="",0,AN867*VLOOKUP(AC867,Resource!$B$2:$AE$465,8,FALSE))),0,IF(AC867="",0,AN867*VLOOKUP(AC867,Resource!$B$2:$AE$465,8,FALSE)))</f>
        <v/>
      </c>
      <c r="AP867" s="620" t="n"/>
      <c r="AQ867" s="286" t="n"/>
      <c r="AR867" s="34">
        <f>AB867</f>
        <v/>
      </c>
      <c r="AS867" s="621">
        <f>IF(ISNA(IF(AI867="",0,AR867*VLOOKUP(AI867,Resource!$B$2:$AE$465,9,FALSE))),0,IF(AI867="",0,AR867*VLOOKUP(AI867,Resource!$B$2:$AE$465,9,FALSE)))</f>
        <v/>
      </c>
      <c r="AT867" s="620" t="n"/>
      <c r="AU867" s="286" t="n"/>
      <c r="AV867" s="620">
        <f>Z867</f>
        <v/>
      </c>
      <c r="AW867" s="72" t="n"/>
      <c r="BA867" s="620" t="n"/>
      <c r="BC867" s="620">
        <f>AO867+AS867</f>
        <v/>
      </c>
      <c r="BD867" s="620">
        <f>BH867-BC867</f>
        <v/>
      </c>
      <c r="BE867" s="479">
        <f>IF(AV867=0,"        --",BD867/BH867)</f>
        <v/>
      </c>
      <c r="BF867" s="620" t="n"/>
      <c r="BG867" s="620" t="n"/>
      <c r="BH867" s="620">
        <f>Z867+BA867+BF867</f>
        <v/>
      </c>
    </row>
    <row r="868" customFormat="1" s="34">
      <c r="A868" s="618" t="n"/>
      <c r="B868" s="619" t="n"/>
      <c r="J868" s="619" t="n"/>
      <c r="U868" s="620" t="n"/>
      <c r="X868" s="620" t="n"/>
      <c r="Y868" s="620" t="n"/>
      <c r="Z868" s="620" t="n"/>
      <c r="AA868" s="34">
        <f>T868*0.2+N868*0+O868*0.3+P868*0.5+Q868*0.6+R868*1+S868*1</f>
        <v/>
      </c>
      <c r="AB868" s="34">
        <f>T868*0.2+N868*0.2+O868*0.3+P868*0.5+Q868*0.6+R868*1+S868*1</f>
        <v/>
      </c>
      <c r="AD868" s="34">
        <f>IF($AC868&gt;0,IF(VLOOKUP($AC868,Resource!$B$2:$AE$460,6,FALSE)&gt;0,VLOOKUP($AC868,Resource!$B$2:$AE$460,6,FALSE),"--INPUT--"),"")</f>
        <v/>
      </c>
      <c r="AE868" s="34">
        <f>IF($AC868&gt;0,IF(VLOOKUP($AC868,Resource!$B$2:$AE$460,25,FALSE)&gt;0,VLOOKUP($AC868,Resource!$B$2:$AE$460,25,FALSE),"--INPUT--"),"")</f>
        <v/>
      </c>
      <c r="AG868" s="619" t="n"/>
      <c r="AH868" s="619" t="n"/>
      <c r="AJ868" s="34">
        <f>IF($AI868&gt;0,IF(VLOOKUP($AI868,Resource!$B$2:$AE$460,6,FALSE)&gt;0,VLOOKUP($AI868,Resource!$B$2:$AE$460,6,FALSE),"--INPUT--"),"")</f>
        <v/>
      </c>
      <c r="AK868" s="34">
        <f>IF($AI868&gt;0,IF(VLOOKUP($AI868,Resource!$B$2:$AE$460,25,FALSE)&gt;0,VLOOKUP($AI868,Resource!$B$2:$AE$460,25,FALSE),"--INPUT--"),"")</f>
        <v/>
      </c>
      <c r="AL868" s="619" t="n"/>
      <c r="AM868" s="619" t="n"/>
      <c r="AN868" s="34">
        <f>AA868</f>
        <v/>
      </c>
      <c r="AO868" s="621">
        <f>IF(ISNA(IF(AC868="",0,AN868*VLOOKUP(AC868,Resource!$B$2:$AE$465,8,FALSE))),0,IF(AC868="",0,AN868*VLOOKUP(AC868,Resource!$B$2:$AE$465,8,FALSE)))</f>
        <v/>
      </c>
      <c r="AP868" s="620" t="n"/>
      <c r="AQ868" s="286" t="n"/>
      <c r="AR868" s="34">
        <f>AB868</f>
        <v/>
      </c>
      <c r="AS868" s="621">
        <f>IF(ISNA(IF(AI868="",0,AR868*VLOOKUP(AI868,Resource!$B$2:$AE$465,9,FALSE))),0,IF(AI868="",0,AR868*VLOOKUP(AI868,Resource!$B$2:$AE$465,9,FALSE)))</f>
        <v/>
      </c>
      <c r="AT868" s="620" t="n"/>
      <c r="AU868" s="286" t="n"/>
      <c r="AV868" s="620">
        <f>Z868</f>
        <v/>
      </c>
      <c r="AW868" s="72" t="n"/>
      <c r="BA868" s="620" t="n"/>
      <c r="BC868" s="620">
        <f>AO868+AS868</f>
        <v/>
      </c>
      <c r="BD868" s="620">
        <f>BH868-BC868</f>
        <v/>
      </c>
      <c r="BE868" s="479">
        <f>IF(AV868=0,"        --",BD868/BH868)</f>
        <v/>
      </c>
      <c r="BF868" s="620" t="n"/>
      <c r="BG868" s="620" t="n"/>
      <c r="BH868" s="620">
        <f>Z868+BA868+BF868</f>
        <v/>
      </c>
    </row>
    <row r="869" customFormat="1" s="34">
      <c r="A869" s="618" t="n"/>
      <c r="B869" s="619" t="n"/>
      <c r="J869" s="619" t="n"/>
      <c r="U869" s="620" t="n"/>
      <c r="X869" s="620" t="n"/>
      <c r="Y869" s="620" t="n"/>
      <c r="Z869" s="620" t="n"/>
      <c r="AA869" s="34">
        <f>T869*0.2+N869*0+O869*0.3+P869*0.5+Q869*0.6+R869*1+S869*1</f>
        <v/>
      </c>
      <c r="AB869" s="34">
        <f>T869*0.2+N869*0.2+O869*0.3+P869*0.5+Q869*0.6+R869*1+S869*1</f>
        <v/>
      </c>
      <c r="AD869" s="34">
        <f>IF($AC869&gt;0,IF(VLOOKUP($AC869,Resource!$B$2:$AE$460,6,FALSE)&gt;0,VLOOKUP($AC869,Resource!$B$2:$AE$460,6,FALSE),"--INPUT--"),"")</f>
        <v/>
      </c>
      <c r="AE869" s="34">
        <f>IF($AC869&gt;0,IF(VLOOKUP($AC869,Resource!$B$2:$AE$460,25,FALSE)&gt;0,VLOOKUP($AC869,Resource!$B$2:$AE$460,25,FALSE),"--INPUT--"),"")</f>
        <v/>
      </c>
      <c r="AG869" s="619" t="n"/>
      <c r="AH869" s="619" t="n"/>
      <c r="AJ869" s="34">
        <f>IF($AI869&gt;0,IF(VLOOKUP($AI869,Resource!$B$2:$AE$460,6,FALSE)&gt;0,VLOOKUP($AI869,Resource!$B$2:$AE$460,6,FALSE),"--INPUT--"),"")</f>
        <v/>
      </c>
      <c r="AK869" s="34">
        <f>IF($AI869&gt;0,IF(VLOOKUP($AI869,Resource!$B$2:$AE$460,25,FALSE)&gt;0,VLOOKUP($AI869,Resource!$B$2:$AE$460,25,FALSE),"--INPUT--"),"")</f>
        <v/>
      </c>
      <c r="AL869" s="619" t="n"/>
      <c r="AM869" s="619" t="n"/>
      <c r="AN869" s="34">
        <f>AA869</f>
        <v/>
      </c>
      <c r="AO869" s="621">
        <f>IF(ISNA(IF(AC869="",0,AN869*VLOOKUP(AC869,Resource!$B$2:$AE$465,8,FALSE))),0,IF(AC869="",0,AN869*VLOOKUP(AC869,Resource!$B$2:$AE$465,8,FALSE)))</f>
        <v/>
      </c>
      <c r="AP869" s="620" t="n"/>
      <c r="AQ869" s="286" t="n"/>
      <c r="AR869" s="34">
        <f>AB869</f>
        <v/>
      </c>
      <c r="AS869" s="621">
        <f>IF(ISNA(IF(AI869="",0,AR869*VLOOKUP(AI869,Resource!$B$2:$AE$465,9,FALSE))),0,IF(AI869="",0,AR869*VLOOKUP(AI869,Resource!$B$2:$AE$465,9,FALSE)))</f>
        <v/>
      </c>
      <c r="AT869" s="620" t="n"/>
      <c r="AU869" s="286" t="n"/>
      <c r="AV869" s="620">
        <f>Z869</f>
        <v/>
      </c>
      <c r="AW869" s="72" t="n"/>
      <c r="BA869" s="620" t="n"/>
      <c r="BC869" s="620">
        <f>AO869+AS869</f>
        <v/>
      </c>
      <c r="BD869" s="620">
        <f>BH869-BC869</f>
        <v/>
      </c>
      <c r="BE869" s="479">
        <f>IF(AV869=0,"        --",BD869/BH869)</f>
        <v/>
      </c>
      <c r="BF869" s="620" t="n"/>
      <c r="BG869" s="620" t="n"/>
      <c r="BH869" s="620">
        <f>Z869+BA869+BF869</f>
        <v/>
      </c>
    </row>
    <row r="870" customFormat="1" s="34">
      <c r="A870" s="618" t="n"/>
      <c r="B870" s="619" t="n"/>
      <c r="J870" s="619" t="n"/>
      <c r="U870" s="620" t="n"/>
      <c r="X870" s="620" t="n"/>
      <c r="Y870" s="620" t="n"/>
      <c r="Z870" s="620" t="n"/>
      <c r="AA870" s="34">
        <f>T870*0.2+N870*0+O870*0.3+P870*0.5+Q870*0.6+R870*1+S870*1</f>
        <v/>
      </c>
      <c r="AB870" s="34">
        <f>T870*0.2+N870*0.2+O870*0.3+P870*0.5+Q870*0.6+R870*1+S870*1</f>
        <v/>
      </c>
      <c r="AD870" s="34">
        <f>IF($AC870&gt;0,IF(VLOOKUP($AC870,Resource!$B$2:$AE$460,6,FALSE)&gt;0,VLOOKUP($AC870,Resource!$B$2:$AE$460,6,FALSE),"--INPUT--"),"")</f>
        <v/>
      </c>
      <c r="AE870" s="34">
        <f>IF($AC870&gt;0,IF(VLOOKUP($AC870,Resource!$B$2:$AE$460,25,FALSE)&gt;0,VLOOKUP($AC870,Resource!$B$2:$AE$460,25,FALSE),"--INPUT--"),"")</f>
        <v/>
      </c>
      <c r="AG870" s="619" t="n"/>
      <c r="AH870" s="619" t="n"/>
      <c r="AJ870" s="34">
        <f>IF($AI870&gt;0,IF(VLOOKUP($AI870,Resource!$B$2:$AE$460,6,FALSE)&gt;0,VLOOKUP($AI870,Resource!$B$2:$AE$460,6,FALSE),"--INPUT--"),"")</f>
        <v/>
      </c>
      <c r="AK870" s="34">
        <f>IF($AI870&gt;0,IF(VLOOKUP($AI870,Resource!$B$2:$AE$460,25,FALSE)&gt;0,VLOOKUP($AI870,Resource!$B$2:$AE$460,25,FALSE),"--INPUT--"),"")</f>
        <v/>
      </c>
      <c r="AL870" s="619" t="n"/>
      <c r="AM870" s="619" t="n"/>
      <c r="AN870" s="34">
        <f>AA870</f>
        <v/>
      </c>
      <c r="AO870" s="621">
        <f>IF(ISNA(IF(AC870="",0,AN870*VLOOKUP(AC870,Resource!$B$2:$AE$465,8,FALSE))),0,IF(AC870="",0,AN870*VLOOKUP(AC870,Resource!$B$2:$AE$465,8,FALSE)))</f>
        <v/>
      </c>
      <c r="AP870" s="620" t="n"/>
      <c r="AQ870" s="286" t="n"/>
      <c r="AR870" s="34">
        <f>AB870</f>
        <v/>
      </c>
      <c r="AS870" s="621">
        <f>IF(ISNA(IF(AI870="",0,AR870*VLOOKUP(AI870,Resource!$B$2:$AE$465,9,FALSE))),0,IF(AI870="",0,AR870*VLOOKUP(AI870,Resource!$B$2:$AE$465,9,FALSE)))</f>
        <v/>
      </c>
      <c r="AT870" s="620" t="n"/>
      <c r="AU870" s="286" t="n"/>
      <c r="AV870" s="620">
        <f>Z870</f>
        <v/>
      </c>
      <c r="AW870" s="72" t="n"/>
      <c r="BA870" s="620" t="n"/>
      <c r="BC870" s="620">
        <f>AO870+AS870</f>
        <v/>
      </c>
      <c r="BD870" s="620">
        <f>BH870-BC870</f>
        <v/>
      </c>
      <c r="BE870" s="479">
        <f>IF(AV870=0,"        --",BD870/BH870)</f>
        <v/>
      </c>
      <c r="BF870" s="620" t="n"/>
      <c r="BG870" s="620" t="n"/>
      <c r="BH870" s="620">
        <f>Z870+BA870+BF870</f>
        <v/>
      </c>
    </row>
    <row r="871" customFormat="1" s="34">
      <c r="A871" s="618" t="n"/>
      <c r="B871" s="619" t="n"/>
      <c r="J871" s="619" t="n"/>
      <c r="U871" s="620" t="n"/>
      <c r="X871" s="620" t="n"/>
      <c r="Y871" s="620" t="n"/>
      <c r="Z871" s="620" t="n"/>
      <c r="AA871" s="34">
        <f>T871*0.2+N871*0+O871*0.3+P871*0.5+Q871*0.6+R871*1+S871*1</f>
        <v/>
      </c>
      <c r="AB871" s="34">
        <f>T871*0.2+N871*0.2+O871*0.3+P871*0.5+Q871*0.6+R871*1+S871*1</f>
        <v/>
      </c>
      <c r="AD871" s="34">
        <f>IF($AC871&gt;0,IF(VLOOKUP($AC871,Resource!$B$2:$AE$460,6,FALSE)&gt;0,VLOOKUP($AC871,Resource!$B$2:$AE$460,6,FALSE),"--INPUT--"),"")</f>
        <v/>
      </c>
      <c r="AE871" s="34">
        <f>IF($AC871&gt;0,IF(VLOOKUP($AC871,Resource!$B$2:$AE$460,25,FALSE)&gt;0,VLOOKUP($AC871,Resource!$B$2:$AE$460,25,FALSE),"--INPUT--"),"")</f>
        <v/>
      </c>
      <c r="AG871" s="619" t="n"/>
      <c r="AH871" s="619" t="n"/>
      <c r="AJ871" s="34">
        <f>IF($AI871&gt;0,IF(VLOOKUP($AI871,Resource!$B$2:$AE$460,6,FALSE)&gt;0,VLOOKUP($AI871,Resource!$B$2:$AE$460,6,FALSE),"--INPUT--"),"")</f>
        <v/>
      </c>
      <c r="AK871" s="34">
        <f>IF($AI871&gt;0,IF(VLOOKUP($AI871,Resource!$B$2:$AE$460,25,FALSE)&gt;0,VLOOKUP($AI871,Resource!$B$2:$AE$460,25,FALSE),"--INPUT--"),"")</f>
        <v/>
      </c>
      <c r="AL871" s="619" t="n"/>
      <c r="AM871" s="619" t="n"/>
      <c r="AN871" s="34">
        <f>AA871</f>
        <v/>
      </c>
      <c r="AO871" s="621">
        <f>IF(ISNA(IF(AC871="",0,AN871*VLOOKUP(AC871,Resource!$B$2:$AE$465,8,FALSE))),0,IF(AC871="",0,AN871*VLOOKUP(AC871,Resource!$B$2:$AE$465,8,FALSE)))</f>
        <v/>
      </c>
      <c r="AP871" s="620" t="n"/>
      <c r="AQ871" s="286" t="n"/>
      <c r="AR871" s="34">
        <f>AB871</f>
        <v/>
      </c>
      <c r="AS871" s="621">
        <f>IF(ISNA(IF(AI871="",0,AR871*VLOOKUP(AI871,Resource!$B$2:$AE$465,9,FALSE))),0,IF(AI871="",0,AR871*VLOOKUP(AI871,Resource!$B$2:$AE$465,9,FALSE)))</f>
        <v/>
      </c>
      <c r="AT871" s="620" t="n"/>
      <c r="AU871" s="286" t="n"/>
      <c r="AV871" s="620">
        <f>Z871</f>
        <v/>
      </c>
      <c r="AW871" s="72" t="n"/>
      <c r="BA871" s="620" t="n"/>
      <c r="BC871" s="620">
        <f>AO871+AS871</f>
        <v/>
      </c>
      <c r="BD871" s="620">
        <f>BH871-BC871</f>
        <v/>
      </c>
      <c r="BE871" s="479">
        <f>IF(AV871=0,"        --",BD871/BH871)</f>
        <v/>
      </c>
      <c r="BF871" s="620" t="n"/>
      <c r="BG871" s="620" t="n"/>
      <c r="BH871" s="620">
        <f>Z871+BA871+BF871</f>
        <v/>
      </c>
    </row>
    <row r="872" customFormat="1" s="34">
      <c r="A872" s="618" t="n"/>
      <c r="B872" s="619" t="n"/>
      <c r="J872" s="619" t="n"/>
      <c r="U872" s="620" t="n"/>
      <c r="X872" s="620" t="n"/>
      <c r="Y872" s="620" t="n"/>
      <c r="Z872" s="620" t="n"/>
      <c r="AA872" s="34">
        <f>T872*0.2+N872*0+O872*0.3+P872*0.5+Q872*0.6+R872*1+S872*1</f>
        <v/>
      </c>
      <c r="AB872" s="34">
        <f>T872*0.2+N872*0.2+O872*0.3+P872*0.5+Q872*0.6+R872*1+S872*1</f>
        <v/>
      </c>
      <c r="AD872" s="34">
        <f>IF($AC872&gt;0,IF(VLOOKUP($AC872,Resource!$B$2:$AE$460,6,FALSE)&gt;0,VLOOKUP($AC872,Resource!$B$2:$AE$460,6,FALSE),"--INPUT--"),"")</f>
        <v/>
      </c>
      <c r="AE872" s="34">
        <f>IF($AC872&gt;0,IF(VLOOKUP($AC872,Resource!$B$2:$AE$460,25,FALSE)&gt;0,VLOOKUP($AC872,Resource!$B$2:$AE$460,25,FALSE),"--INPUT--"),"")</f>
        <v/>
      </c>
      <c r="AG872" s="619" t="n"/>
      <c r="AH872" s="619" t="n"/>
      <c r="AJ872" s="34">
        <f>IF($AI872&gt;0,IF(VLOOKUP($AI872,Resource!$B$2:$AE$460,6,FALSE)&gt;0,VLOOKUP($AI872,Resource!$B$2:$AE$460,6,FALSE),"--INPUT--"),"")</f>
        <v/>
      </c>
      <c r="AK872" s="34">
        <f>IF($AI872&gt;0,IF(VLOOKUP($AI872,Resource!$B$2:$AE$460,25,FALSE)&gt;0,VLOOKUP($AI872,Resource!$B$2:$AE$460,25,FALSE),"--INPUT--"),"")</f>
        <v/>
      </c>
      <c r="AL872" s="619" t="n"/>
      <c r="AM872" s="619" t="n"/>
      <c r="AN872" s="34">
        <f>AA872</f>
        <v/>
      </c>
      <c r="AO872" s="621">
        <f>IF(ISNA(IF(AC872="",0,AN872*VLOOKUP(AC872,Resource!$B$2:$AE$465,8,FALSE))),0,IF(AC872="",0,AN872*VLOOKUP(AC872,Resource!$B$2:$AE$465,8,FALSE)))</f>
        <v/>
      </c>
      <c r="AP872" s="620" t="n"/>
      <c r="AQ872" s="286" t="n"/>
      <c r="AR872" s="34">
        <f>AB872</f>
        <v/>
      </c>
      <c r="AS872" s="621">
        <f>IF(ISNA(IF(AI872="",0,AR872*VLOOKUP(AI872,Resource!$B$2:$AE$465,9,FALSE))),0,IF(AI872="",0,AR872*VLOOKUP(AI872,Resource!$B$2:$AE$465,9,FALSE)))</f>
        <v/>
      </c>
      <c r="AT872" s="620" t="n"/>
      <c r="AU872" s="286" t="n"/>
      <c r="AV872" s="620">
        <f>Z872</f>
        <v/>
      </c>
      <c r="AW872" s="72" t="n"/>
      <c r="BA872" s="620" t="n"/>
      <c r="BC872" s="620">
        <f>AO872+AS872</f>
        <v/>
      </c>
      <c r="BD872" s="620">
        <f>BH872-BC872</f>
        <v/>
      </c>
      <c r="BE872" s="479">
        <f>IF(AV872=0,"        --",BD872/BH872)</f>
        <v/>
      </c>
      <c r="BF872" s="620" t="n"/>
      <c r="BG872" s="620" t="n"/>
      <c r="BH872" s="620">
        <f>Z872+BA872+BF872</f>
        <v/>
      </c>
    </row>
    <row r="873" customFormat="1" s="34">
      <c r="A873" s="618" t="n"/>
      <c r="B873" s="619" t="n"/>
      <c r="J873" s="619" t="n"/>
      <c r="U873" s="620" t="n"/>
      <c r="X873" s="620" t="n"/>
      <c r="Y873" s="620" t="n"/>
      <c r="Z873" s="620" t="n"/>
      <c r="AA873" s="34">
        <f>T873*0.2+N873*0+O873*0.3+P873*0.5+Q873*0.6+R873*1+S873*1</f>
        <v/>
      </c>
      <c r="AB873" s="34">
        <f>T873*0.2+N873*0.2+O873*0.3+P873*0.5+Q873*0.6+R873*1+S873*1</f>
        <v/>
      </c>
      <c r="AD873" s="34">
        <f>IF($AC873&gt;0,IF(VLOOKUP($AC873,Resource!$B$2:$AE$460,6,FALSE)&gt;0,VLOOKUP($AC873,Resource!$B$2:$AE$460,6,FALSE),"--INPUT--"),"")</f>
        <v/>
      </c>
      <c r="AE873" s="34">
        <f>IF($AC873&gt;0,IF(VLOOKUP($AC873,Resource!$B$2:$AE$460,25,FALSE)&gt;0,VLOOKUP($AC873,Resource!$B$2:$AE$460,25,FALSE),"--INPUT--"),"")</f>
        <v/>
      </c>
      <c r="AG873" s="619" t="n"/>
      <c r="AH873" s="619" t="n"/>
      <c r="AJ873" s="34">
        <f>IF($AI873&gt;0,IF(VLOOKUP($AI873,Resource!$B$2:$AE$460,6,FALSE)&gt;0,VLOOKUP($AI873,Resource!$B$2:$AE$460,6,FALSE),"--INPUT--"),"")</f>
        <v/>
      </c>
      <c r="AK873" s="34">
        <f>IF($AI873&gt;0,IF(VLOOKUP($AI873,Resource!$B$2:$AE$460,25,FALSE)&gt;0,VLOOKUP($AI873,Resource!$B$2:$AE$460,25,FALSE),"--INPUT--"),"")</f>
        <v/>
      </c>
      <c r="AL873" s="619" t="n"/>
      <c r="AM873" s="619" t="n"/>
      <c r="AN873" s="34">
        <f>AA873</f>
        <v/>
      </c>
      <c r="AO873" s="621">
        <f>IF(ISNA(IF(AC873="",0,AN873*VLOOKUP(AC873,Resource!$B$2:$AE$465,8,FALSE))),0,IF(AC873="",0,AN873*VLOOKUP(AC873,Resource!$B$2:$AE$465,8,FALSE)))</f>
        <v/>
      </c>
      <c r="AP873" s="620" t="n"/>
      <c r="AQ873" s="286" t="n"/>
      <c r="AR873" s="34">
        <f>AB873</f>
        <v/>
      </c>
      <c r="AS873" s="621">
        <f>IF(ISNA(IF(AI873="",0,AR873*VLOOKUP(AI873,Resource!$B$2:$AE$465,9,FALSE))),0,IF(AI873="",0,AR873*VLOOKUP(AI873,Resource!$B$2:$AE$465,9,FALSE)))</f>
        <v/>
      </c>
      <c r="AT873" s="620" t="n"/>
      <c r="AU873" s="286" t="n"/>
      <c r="AV873" s="620">
        <f>Z873</f>
        <v/>
      </c>
      <c r="AW873" s="72" t="n"/>
      <c r="BA873" s="620" t="n"/>
      <c r="BC873" s="620">
        <f>AO873+AS873</f>
        <v/>
      </c>
      <c r="BD873" s="620">
        <f>BH873-BC873</f>
        <v/>
      </c>
      <c r="BE873" s="479">
        <f>IF(AV873=0,"        --",BD873/BH873)</f>
        <v/>
      </c>
      <c r="BF873" s="620" t="n"/>
      <c r="BG873" s="620" t="n"/>
      <c r="BH873" s="620">
        <f>Z873+BA873+BF873</f>
        <v/>
      </c>
    </row>
    <row r="874" customFormat="1" s="34">
      <c r="A874" s="618" t="n"/>
      <c r="B874" s="619" t="n"/>
      <c r="J874" s="619" t="n"/>
      <c r="U874" s="620" t="n"/>
      <c r="X874" s="620" t="n"/>
      <c r="Y874" s="620" t="n"/>
      <c r="Z874" s="620" t="n"/>
      <c r="AA874" s="34">
        <f>T874*0.2+N874*0+O874*0.3+P874*0.5+Q874*0.6+R874*1+S874*1</f>
        <v/>
      </c>
      <c r="AB874" s="34">
        <f>T874*0.2+N874*0.2+O874*0.3+P874*0.5+Q874*0.6+R874*1+S874*1</f>
        <v/>
      </c>
      <c r="AD874" s="34">
        <f>IF($AC874&gt;0,IF(VLOOKUP($AC874,Resource!$B$2:$AE$460,6,FALSE)&gt;0,VLOOKUP($AC874,Resource!$B$2:$AE$460,6,FALSE),"--INPUT--"),"")</f>
        <v/>
      </c>
      <c r="AE874" s="34">
        <f>IF($AC874&gt;0,IF(VLOOKUP($AC874,Resource!$B$2:$AE$460,25,FALSE)&gt;0,VLOOKUP($AC874,Resource!$B$2:$AE$460,25,FALSE),"--INPUT--"),"")</f>
        <v/>
      </c>
      <c r="AG874" s="619" t="n"/>
      <c r="AH874" s="619" t="n"/>
      <c r="AJ874" s="34">
        <f>IF($AI874&gt;0,IF(VLOOKUP($AI874,Resource!$B$2:$AE$460,6,FALSE)&gt;0,VLOOKUP($AI874,Resource!$B$2:$AE$460,6,FALSE),"--INPUT--"),"")</f>
        <v/>
      </c>
      <c r="AK874" s="34">
        <f>IF($AI874&gt;0,IF(VLOOKUP($AI874,Resource!$B$2:$AE$460,25,FALSE)&gt;0,VLOOKUP($AI874,Resource!$B$2:$AE$460,25,FALSE),"--INPUT--"),"")</f>
        <v/>
      </c>
      <c r="AL874" s="619" t="n"/>
      <c r="AM874" s="619" t="n"/>
      <c r="AN874" s="34">
        <f>AA874</f>
        <v/>
      </c>
      <c r="AO874" s="621">
        <f>IF(ISNA(IF(AC874="",0,AN874*VLOOKUP(AC874,Resource!$B$2:$AE$465,8,FALSE))),0,IF(AC874="",0,AN874*VLOOKUP(AC874,Resource!$B$2:$AE$465,8,FALSE)))</f>
        <v/>
      </c>
      <c r="AP874" s="620" t="n"/>
      <c r="AQ874" s="286" t="n"/>
      <c r="AR874" s="34">
        <f>AB874</f>
        <v/>
      </c>
      <c r="AS874" s="621">
        <f>IF(ISNA(IF(AI874="",0,AR874*VLOOKUP(AI874,Resource!$B$2:$AE$465,9,FALSE))),0,IF(AI874="",0,AR874*VLOOKUP(AI874,Resource!$B$2:$AE$465,9,FALSE)))</f>
        <v/>
      </c>
      <c r="AT874" s="620" t="n"/>
      <c r="AU874" s="286" t="n"/>
      <c r="AV874" s="620">
        <f>Z874</f>
        <v/>
      </c>
      <c r="AW874" s="72" t="n"/>
      <c r="BA874" s="620" t="n"/>
      <c r="BC874" s="620">
        <f>AO874+AS874</f>
        <v/>
      </c>
      <c r="BD874" s="620">
        <f>BH874-BC874</f>
        <v/>
      </c>
      <c r="BE874" s="479">
        <f>IF(AV874=0,"        --",BD874/BH874)</f>
        <v/>
      </c>
      <c r="BF874" s="620" t="n"/>
      <c r="BG874" s="620" t="n"/>
      <c r="BH874" s="620">
        <f>Z874+BA874+BF874</f>
        <v/>
      </c>
    </row>
    <row r="875" customFormat="1" s="34">
      <c r="A875" s="618" t="n"/>
      <c r="B875" s="619" t="n"/>
      <c r="J875" s="619" t="n"/>
      <c r="U875" s="620" t="n"/>
      <c r="X875" s="620" t="n"/>
      <c r="Y875" s="620" t="n"/>
      <c r="Z875" s="620" t="n"/>
      <c r="AA875" s="34">
        <f>T875*0.2+N875*0+O875*0.3+P875*0.5+Q875*0.6+R875*1+S875*1</f>
        <v/>
      </c>
      <c r="AB875" s="34">
        <f>T875*0.2+N875*0.2+O875*0.3+P875*0.5+Q875*0.6+R875*1+S875*1</f>
        <v/>
      </c>
      <c r="AD875" s="34">
        <f>IF($AC875&gt;0,IF(VLOOKUP($AC875,Resource!$B$2:$AE$460,6,FALSE)&gt;0,VLOOKUP($AC875,Resource!$B$2:$AE$460,6,FALSE),"--INPUT--"),"")</f>
        <v/>
      </c>
      <c r="AE875" s="34">
        <f>IF($AC875&gt;0,IF(VLOOKUP($AC875,Resource!$B$2:$AE$460,25,FALSE)&gt;0,VLOOKUP($AC875,Resource!$B$2:$AE$460,25,FALSE),"--INPUT--"),"")</f>
        <v/>
      </c>
      <c r="AG875" s="619" t="n"/>
      <c r="AH875" s="619" t="n"/>
      <c r="AJ875" s="34">
        <f>IF($AI875&gt;0,IF(VLOOKUP($AI875,Resource!$B$2:$AE$460,6,FALSE)&gt;0,VLOOKUP($AI875,Resource!$B$2:$AE$460,6,FALSE),"--INPUT--"),"")</f>
        <v/>
      </c>
      <c r="AK875" s="34">
        <f>IF($AI875&gt;0,IF(VLOOKUP($AI875,Resource!$B$2:$AE$460,25,FALSE)&gt;0,VLOOKUP($AI875,Resource!$B$2:$AE$460,25,FALSE),"--INPUT--"),"")</f>
        <v/>
      </c>
      <c r="AL875" s="619" t="n"/>
      <c r="AM875" s="619" t="n"/>
      <c r="AN875" s="34">
        <f>AA875</f>
        <v/>
      </c>
      <c r="AO875" s="621">
        <f>IF(ISNA(IF(AC875="",0,AN875*VLOOKUP(AC875,Resource!$B$2:$AE$465,8,FALSE))),0,IF(AC875="",0,AN875*VLOOKUP(AC875,Resource!$B$2:$AE$465,8,FALSE)))</f>
        <v/>
      </c>
      <c r="AP875" s="620" t="n"/>
      <c r="AQ875" s="286" t="n"/>
      <c r="AR875" s="34">
        <f>AB875</f>
        <v/>
      </c>
      <c r="AS875" s="621">
        <f>IF(ISNA(IF(AI875="",0,AR875*VLOOKUP(AI875,Resource!$B$2:$AE$465,9,FALSE))),0,IF(AI875="",0,AR875*VLOOKUP(AI875,Resource!$B$2:$AE$465,9,FALSE)))</f>
        <v/>
      </c>
      <c r="AT875" s="620" t="n"/>
      <c r="AU875" s="286" t="n"/>
      <c r="AV875" s="620">
        <f>Z875</f>
        <v/>
      </c>
      <c r="AW875" s="72" t="n"/>
      <c r="BA875" s="620" t="n"/>
      <c r="BC875" s="620">
        <f>AO875+AS875</f>
        <v/>
      </c>
      <c r="BD875" s="620">
        <f>BH875-BC875</f>
        <v/>
      </c>
      <c r="BE875" s="479">
        <f>IF(AV875=0,"        --",BD875/BH875)</f>
        <v/>
      </c>
      <c r="BF875" s="620" t="n"/>
      <c r="BG875" s="620" t="n"/>
      <c r="BH875" s="620">
        <f>Z875+BA875+BF875</f>
        <v/>
      </c>
    </row>
    <row r="876" customFormat="1" s="34">
      <c r="A876" s="618" t="n"/>
      <c r="B876" s="619" t="n"/>
      <c r="J876" s="619" t="n"/>
      <c r="U876" s="620" t="n"/>
      <c r="X876" s="620" t="n"/>
      <c r="Y876" s="620" t="n"/>
      <c r="Z876" s="620" t="n"/>
      <c r="AA876" s="34">
        <f>T876*0.2+N876*0+O876*0.3+P876*0.5+Q876*0.6+R876*1+S876*1</f>
        <v/>
      </c>
      <c r="AB876" s="34">
        <f>T876*0.2+N876*0.2+O876*0.3+P876*0.5+Q876*0.6+R876*1+S876*1</f>
        <v/>
      </c>
      <c r="AD876" s="34">
        <f>IF($AC876&gt;0,IF(VLOOKUP($AC876,Resource!$B$2:$AE$460,6,FALSE)&gt;0,VLOOKUP($AC876,Resource!$B$2:$AE$460,6,FALSE),"--INPUT--"),"")</f>
        <v/>
      </c>
      <c r="AE876" s="34">
        <f>IF($AC876&gt;0,IF(VLOOKUP($AC876,Resource!$B$2:$AE$460,25,FALSE)&gt;0,VLOOKUP($AC876,Resource!$B$2:$AE$460,25,FALSE),"--INPUT--"),"")</f>
        <v/>
      </c>
      <c r="AG876" s="619" t="n"/>
      <c r="AH876" s="619" t="n"/>
      <c r="AJ876" s="34">
        <f>IF($AI876&gt;0,IF(VLOOKUP($AI876,Resource!$B$2:$AE$460,6,FALSE)&gt;0,VLOOKUP($AI876,Resource!$B$2:$AE$460,6,FALSE),"--INPUT--"),"")</f>
        <v/>
      </c>
      <c r="AK876" s="34">
        <f>IF($AI876&gt;0,IF(VLOOKUP($AI876,Resource!$B$2:$AE$460,25,FALSE)&gt;0,VLOOKUP($AI876,Resource!$B$2:$AE$460,25,FALSE),"--INPUT--"),"")</f>
        <v/>
      </c>
      <c r="AL876" s="619" t="n"/>
      <c r="AM876" s="619" t="n"/>
      <c r="AN876" s="34">
        <f>AA876</f>
        <v/>
      </c>
      <c r="AO876" s="621">
        <f>IF(ISNA(IF(AC876="",0,AN876*VLOOKUP(AC876,Resource!$B$2:$AE$465,8,FALSE))),0,IF(AC876="",0,AN876*VLOOKUP(AC876,Resource!$B$2:$AE$465,8,FALSE)))</f>
        <v/>
      </c>
      <c r="AP876" s="620" t="n"/>
      <c r="AQ876" s="286" t="n"/>
      <c r="AR876" s="34">
        <f>AB876</f>
        <v/>
      </c>
      <c r="AS876" s="621">
        <f>IF(ISNA(IF(AI876="",0,AR876*VLOOKUP(AI876,Resource!$B$2:$AE$465,9,FALSE))),0,IF(AI876="",0,AR876*VLOOKUP(AI876,Resource!$B$2:$AE$465,9,FALSE)))</f>
        <v/>
      </c>
      <c r="AT876" s="620" t="n"/>
      <c r="AU876" s="286" t="n"/>
      <c r="AV876" s="620">
        <f>Z876</f>
        <v/>
      </c>
      <c r="AW876" s="72" t="n"/>
      <c r="BA876" s="620" t="n"/>
      <c r="BC876" s="620">
        <f>AO876+AS876</f>
        <v/>
      </c>
      <c r="BD876" s="620">
        <f>BH876-BC876</f>
        <v/>
      </c>
      <c r="BE876" s="479">
        <f>IF(AV876=0,"        --",BD876/BH876)</f>
        <v/>
      </c>
      <c r="BF876" s="620" t="n"/>
      <c r="BG876" s="620" t="n"/>
      <c r="BH876" s="620">
        <f>Z876+BA876+BF876</f>
        <v/>
      </c>
    </row>
    <row r="877" customFormat="1" s="34">
      <c r="A877" s="618" t="n"/>
      <c r="B877" s="619" t="n"/>
      <c r="J877" s="619" t="n"/>
      <c r="U877" s="620" t="n"/>
      <c r="X877" s="620" t="n"/>
      <c r="Y877" s="620" t="n"/>
      <c r="Z877" s="620" t="n"/>
      <c r="AA877" s="34">
        <f>T877*0.2+N877*0+O877*0.3+P877*0.5+Q877*0.6+R877*1+S877*1</f>
        <v/>
      </c>
      <c r="AB877" s="34">
        <f>T877*0.2+N877*0.2+O877*0.3+P877*0.5+Q877*0.6+R877*1+S877*1</f>
        <v/>
      </c>
      <c r="AD877" s="34">
        <f>IF($AC877&gt;0,IF(VLOOKUP($AC877,Resource!$B$2:$AE$460,6,FALSE)&gt;0,VLOOKUP($AC877,Resource!$B$2:$AE$460,6,FALSE),"--INPUT--"),"")</f>
        <v/>
      </c>
      <c r="AE877" s="34">
        <f>IF($AC877&gt;0,IF(VLOOKUP($AC877,Resource!$B$2:$AE$460,25,FALSE)&gt;0,VLOOKUP($AC877,Resource!$B$2:$AE$460,25,FALSE),"--INPUT--"),"")</f>
        <v/>
      </c>
      <c r="AG877" s="619" t="n"/>
      <c r="AH877" s="619" t="n"/>
      <c r="AJ877" s="34">
        <f>IF($AI877&gt;0,IF(VLOOKUP($AI877,Resource!$B$2:$AE$460,6,FALSE)&gt;0,VLOOKUP($AI877,Resource!$B$2:$AE$460,6,FALSE),"--INPUT--"),"")</f>
        <v/>
      </c>
      <c r="AK877" s="34">
        <f>IF($AI877&gt;0,IF(VLOOKUP($AI877,Resource!$B$2:$AE$460,25,FALSE)&gt;0,VLOOKUP($AI877,Resource!$B$2:$AE$460,25,FALSE),"--INPUT--"),"")</f>
        <v/>
      </c>
      <c r="AL877" s="619" t="n"/>
      <c r="AM877" s="619" t="n"/>
      <c r="AN877" s="34">
        <f>AA877</f>
        <v/>
      </c>
      <c r="AO877" s="621">
        <f>IF(ISNA(IF(AC877="",0,AN877*VLOOKUP(AC877,Resource!$B$2:$AE$465,8,FALSE))),0,IF(AC877="",0,AN877*VLOOKUP(AC877,Resource!$B$2:$AE$465,8,FALSE)))</f>
        <v/>
      </c>
      <c r="AP877" s="620" t="n"/>
      <c r="AQ877" s="286" t="n"/>
      <c r="AR877" s="34">
        <f>AB877</f>
        <v/>
      </c>
      <c r="AS877" s="621">
        <f>IF(ISNA(IF(AI877="",0,AR877*VLOOKUP(AI877,Resource!$B$2:$AE$465,9,FALSE))),0,IF(AI877="",0,AR877*VLOOKUP(AI877,Resource!$B$2:$AE$465,9,FALSE)))</f>
        <v/>
      </c>
      <c r="AT877" s="620" t="n"/>
      <c r="AU877" s="286" t="n"/>
      <c r="AV877" s="620">
        <f>Z877</f>
        <v/>
      </c>
      <c r="AW877" s="72" t="n"/>
      <c r="BA877" s="620" t="n"/>
      <c r="BC877" s="620">
        <f>AO877+AS877</f>
        <v/>
      </c>
      <c r="BD877" s="620">
        <f>BH877-BC877</f>
        <v/>
      </c>
      <c r="BE877" s="479">
        <f>IF(AV877=0,"        --",BD877/BH877)</f>
        <v/>
      </c>
      <c r="BF877" s="620" t="n"/>
      <c r="BG877" s="620" t="n"/>
      <c r="BH877" s="620">
        <f>Z877+BA877+BF877</f>
        <v/>
      </c>
    </row>
    <row r="878" customFormat="1" s="34">
      <c r="A878" s="618" t="n"/>
      <c r="B878" s="619" t="n"/>
      <c r="J878" s="619" t="n"/>
      <c r="U878" s="620" t="n"/>
      <c r="X878" s="620" t="n"/>
      <c r="Y878" s="620" t="n"/>
      <c r="Z878" s="620" t="n"/>
      <c r="AA878" s="34">
        <f>T878*0.2+N878*0+O878*0.3+P878*0.5+Q878*0.6+R878*1+S878*1</f>
        <v/>
      </c>
      <c r="AB878" s="34">
        <f>T878*0.2+N878*0.2+O878*0.3+P878*0.5+Q878*0.6+R878*1+S878*1</f>
        <v/>
      </c>
      <c r="AD878" s="34">
        <f>IF($AC878&gt;0,IF(VLOOKUP($AC878,Resource!$B$2:$AE$460,6,FALSE)&gt;0,VLOOKUP($AC878,Resource!$B$2:$AE$460,6,FALSE),"--INPUT--"),"")</f>
        <v/>
      </c>
      <c r="AE878" s="34">
        <f>IF($AC878&gt;0,IF(VLOOKUP($AC878,Resource!$B$2:$AE$460,25,FALSE)&gt;0,VLOOKUP($AC878,Resource!$B$2:$AE$460,25,FALSE),"--INPUT--"),"")</f>
        <v/>
      </c>
      <c r="AG878" s="619" t="n"/>
      <c r="AH878" s="619" t="n"/>
      <c r="AJ878" s="34">
        <f>IF($AI878&gt;0,IF(VLOOKUP($AI878,Resource!$B$2:$AE$460,6,FALSE)&gt;0,VLOOKUP($AI878,Resource!$B$2:$AE$460,6,FALSE),"--INPUT--"),"")</f>
        <v/>
      </c>
      <c r="AK878" s="34">
        <f>IF($AI878&gt;0,IF(VLOOKUP($AI878,Resource!$B$2:$AE$460,25,FALSE)&gt;0,VLOOKUP($AI878,Resource!$B$2:$AE$460,25,FALSE),"--INPUT--"),"")</f>
        <v/>
      </c>
      <c r="AL878" s="619" t="n"/>
      <c r="AM878" s="619" t="n"/>
      <c r="AN878" s="34">
        <f>AA878</f>
        <v/>
      </c>
      <c r="AO878" s="621">
        <f>IF(ISNA(IF(AC878="",0,AN878*VLOOKUP(AC878,Resource!$B$2:$AE$465,8,FALSE))),0,IF(AC878="",0,AN878*VLOOKUP(AC878,Resource!$B$2:$AE$465,8,FALSE)))</f>
        <v/>
      </c>
      <c r="AP878" s="620" t="n"/>
      <c r="AQ878" s="286" t="n"/>
      <c r="AR878" s="34">
        <f>AB878</f>
        <v/>
      </c>
      <c r="AS878" s="621">
        <f>IF(ISNA(IF(AI878="",0,AR878*VLOOKUP(AI878,Resource!$B$2:$AE$465,9,FALSE))),0,IF(AI878="",0,AR878*VLOOKUP(AI878,Resource!$B$2:$AE$465,9,FALSE)))</f>
        <v/>
      </c>
      <c r="AT878" s="620" t="n"/>
      <c r="AU878" s="286" t="n"/>
      <c r="AV878" s="620">
        <f>Z878</f>
        <v/>
      </c>
      <c r="AW878" s="72" t="n"/>
      <c r="BA878" s="620" t="n"/>
      <c r="BC878" s="620">
        <f>AO878+AS878</f>
        <v/>
      </c>
      <c r="BD878" s="620">
        <f>BH878-BC878</f>
        <v/>
      </c>
      <c r="BE878" s="479">
        <f>IF(AV878=0,"        --",BD878/BH878)</f>
        <v/>
      </c>
      <c r="BF878" s="620" t="n"/>
      <c r="BG878" s="620" t="n"/>
      <c r="BH878" s="620">
        <f>Z878+BA878+BF878</f>
        <v/>
      </c>
    </row>
    <row r="879" customFormat="1" s="34">
      <c r="A879" s="618" t="n"/>
      <c r="B879" s="619" t="n"/>
      <c r="J879" s="619" t="n"/>
      <c r="U879" s="620" t="n"/>
      <c r="X879" s="620" t="n"/>
      <c r="Y879" s="620" t="n"/>
      <c r="Z879" s="620" t="n"/>
      <c r="AA879" s="34">
        <f>T879*0.2+N879*0+O879*0.3+P879*0.5+Q879*0.6+R879*1+S879*1</f>
        <v/>
      </c>
      <c r="AB879" s="34">
        <f>T879*0.2+N879*0.2+O879*0.3+P879*0.5+Q879*0.6+R879*1+S879*1</f>
        <v/>
      </c>
      <c r="AD879" s="34">
        <f>IF($AC879&gt;0,IF(VLOOKUP($AC879,Resource!$B$2:$AE$460,6,FALSE)&gt;0,VLOOKUP($AC879,Resource!$B$2:$AE$460,6,FALSE),"--INPUT--"),"")</f>
        <v/>
      </c>
      <c r="AE879" s="34">
        <f>IF($AC879&gt;0,IF(VLOOKUP($AC879,Resource!$B$2:$AE$460,25,FALSE)&gt;0,VLOOKUP($AC879,Resource!$B$2:$AE$460,25,FALSE),"--INPUT--"),"")</f>
        <v/>
      </c>
      <c r="AG879" s="619" t="n"/>
      <c r="AH879" s="619" t="n"/>
      <c r="AJ879" s="34">
        <f>IF($AI879&gt;0,IF(VLOOKUP($AI879,Resource!$B$2:$AE$460,6,FALSE)&gt;0,VLOOKUP($AI879,Resource!$B$2:$AE$460,6,FALSE),"--INPUT--"),"")</f>
        <v/>
      </c>
      <c r="AK879" s="34">
        <f>IF($AI879&gt;0,IF(VLOOKUP($AI879,Resource!$B$2:$AE$460,25,FALSE)&gt;0,VLOOKUP($AI879,Resource!$B$2:$AE$460,25,FALSE),"--INPUT--"),"")</f>
        <v/>
      </c>
      <c r="AL879" s="619" t="n"/>
      <c r="AM879" s="619" t="n"/>
      <c r="AN879" s="34">
        <f>AA879</f>
        <v/>
      </c>
      <c r="AO879" s="621">
        <f>IF(ISNA(IF(AC879="",0,AN879*VLOOKUP(AC879,Resource!$B$2:$AE$465,8,FALSE))),0,IF(AC879="",0,AN879*VLOOKUP(AC879,Resource!$B$2:$AE$465,8,FALSE)))</f>
        <v/>
      </c>
      <c r="AP879" s="620" t="n"/>
      <c r="AQ879" s="286" t="n"/>
      <c r="AR879" s="34">
        <f>AB879</f>
        <v/>
      </c>
      <c r="AS879" s="621">
        <f>IF(ISNA(IF(AI879="",0,AR879*VLOOKUP(AI879,Resource!$B$2:$AE$465,9,FALSE))),0,IF(AI879="",0,AR879*VLOOKUP(AI879,Resource!$B$2:$AE$465,9,FALSE)))</f>
        <v/>
      </c>
      <c r="AT879" s="620" t="n"/>
      <c r="AU879" s="286" t="n"/>
      <c r="AV879" s="620">
        <f>Z879</f>
        <v/>
      </c>
      <c r="AW879" s="72" t="n"/>
      <c r="BA879" s="620" t="n"/>
      <c r="BC879" s="620">
        <f>AO879+AS879</f>
        <v/>
      </c>
      <c r="BD879" s="620">
        <f>BH879-BC879</f>
        <v/>
      </c>
      <c r="BE879" s="479">
        <f>IF(AV879=0,"        --",BD879/BH879)</f>
        <v/>
      </c>
      <c r="BF879" s="620" t="n"/>
      <c r="BG879" s="620" t="n"/>
      <c r="BH879" s="620">
        <f>Z879+BA879+BF879</f>
        <v/>
      </c>
    </row>
    <row r="880" customFormat="1" s="34">
      <c r="A880" s="618" t="n"/>
      <c r="B880" s="619" t="n"/>
      <c r="J880" s="619" t="n"/>
      <c r="U880" s="620" t="n"/>
      <c r="X880" s="620" t="n"/>
      <c r="Y880" s="620" t="n"/>
      <c r="Z880" s="620" t="n"/>
      <c r="AA880" s="34">
        <f>T880*0.2+N880*0+O880*0.3+P880*0.5+Q880*0.6+R880*1+S880*1</f>
        <v/>
      </c>
      <c r="AB880" s="34">
        <f>T880*0.2+N880*0.2+O880*0.3+P880*0.5+Q880*0.6+R880*1+S880*1</f>
        <v/>
      </c>
      <c r="AD880" s="34">
        <f>IF($AC880&gt;0,IF(VLOOKUP($AC880,Resource!$B$2:$AE$460,6,FALSE)&gt;0,VLOOKUP($AC880,Resource!$B$2:$AE$460,6,FALSE),"--INPUT--"),"")</f>
        <v/>
      </c>
      <c r="AE880" s="34">
        <f>IF($AC880&gt;0,IF(VLOOKUP($AC880,Resource!$B$2:$AE$460,25,FALSE)&gt;0,VLOOKUP($AC880,Resource!$B$2:$AE$460,25,FALSE),"--INPUT--"),"")</f>
        <v/>
      </c>
      <c r="AG880" s="619" t="n"/>
      <c r="AH880" s="619" t="n"/>
      <c r="AJ880" s="34">
        <f>IF($AI880&gt;0,IF(VLOOKUP($AI880,Resource!$B$2:$AE$460,6,FALSE)&gt;0,VLOOKUP($AI880,Resource!$B$2:$AE$460,6,FALSE),"--INPUT--"),"")</f>
        <v/>
      </c>
      <c r="AK880" s="34">
        <f>IF($AI880&gt;0,IF(VLOOKUP($AI880,Resource!$B$2:$AE$460,25,FALSE)&gt;0,VLOOKUP($AI880,Resource!$B$2:$AE$460,25,FALSE),"--INPUT--"),"")</f>
        <v/>
      </c>
      <c r="AL880" s="619" t="n"/>
      <c r="AM880" s="619" t="n"/>
      <c r="AN880" s="34">
        <f>AA880</f>
        <v/>
      </c>
      <c r="AO880" s="621">
        <f>IF(ISNA(IF(AC880="",0,AN880*VLOOKUP(AC880,Resource!$B$2:$AE$465,8,FALSE))),0,IF(AC880="",0,AN880*VLOOKUP(AC880,Resource!$B$2:$AE$465,8,FALSE)))</f>
        <v/>
      </c>
      <c r="AP880" s="620" t="n"/>
      <c r="AQ880" s="286" t="n"/>
      <c r="AR880" s="34">
        <f>AB880</f>
        <v/>
      </c>
      <c r="AS880" s="621">
        <f>IF(ISNA(IF(AI880="",0,AR880*VLOOKUP(AI880,Resource!$B$2:$AE$465,9,FALSE))),0,IF(AI880="",0,AR880*VLOOKUP(AI880,Resource!$B$2:$AE$465,9,FALSE)))</f>
        <v/>
      </c>
      <c r="AT880" s="620" t="n"/>
      <c r="AU880" s="286" t="n"/>
      <c r="AV880" s="620">
        <f>Z880</f>
        <v/>
      </c>
      <c r="AW880" s="72" t="n"/>
      <c r="BA880" s="620" t="n"/>
      <c r="BC880" s="620">
        <f>AO880+AS880</f>
        <v/>
      </c>
      <c r="BD880" s="620">
        <f>BH880-BC880</f>
        <v/>
      </c>
      <c r="BE880" s="479">
        <f>IF(AV880=0,"        --",BD880/BH880)</f>
        <v/>
      </c>
      <c r="BF880" s="620" t="n"/>
      <c r="BG880" s="620" t="n"/>
      <c r="BH880" s="620">
        <f>Z880+BA880+BF880</f>
        <v/>
      </c>
    </row>
    <row r="881" customFormat="1" s="34">
      <c r="A881" s="618" t="n"/>
      <c r="B881" s="619" t="n"/>
      <c r="J881" s="619" t="n"/>
      <c r="U881" s="620" t="n"/>
      <c r="X881" s="620" t="n"/>
      <c r="Y881" s="620" t="n"/>
      <c r="Z881" s="620" t="n"/>
      <c r="AA881" s="34">
        <f>T881*0.2+N881*0+O881*0.3+P881*0.5+Q881*0.6+R881*1+S881*1</f>
        <v/>
      </c>
      <c r="AB881" s="34">
        <f>T881*0.2+N881*0.2+O881*0.3+P881*0.5+Q881*0.6+R881*1+S881*1</f>
        <v/>
      </c>
      <c r="AD881" s="34">
        <f>IF($AC881&gt;0,IF(VLOOKUP($AC881,Resource!$B$2:$AE$460,6,FALSE)&gt;0,VLOOKUP($AC881,Resource!$B$2:$AE$460,6,FALSE),"--INPUT--"),"")</f>
        <v/>
      </c>
      <c r="AE881" s="34">
        <f>IF($AC881&gt;0,IF(VLOOKUP($AC881,Resource!$B$2:$AE$460,25,FALSE)&gt;0,VLOOKUP($AC881,Resource!$B$2:$AE$460,25,FALSE),"--INPUT--"),"")</f>
        <v/>
      </c>
      <c r="AG881" s="619" t="n"/>
      <c r="AH881" s="619" t="n"/>
      <c r="AJ881" s="34">
        <f>IF($AI881&gt;0,IF(VLOOKUP($AI881,Resource!$B$2:$AE$460,6,FALSE)&gt;0,VLOOKUP($AI881,Resource!$B$2:$AE$460,6,FALSE),"--INPUT--"),"")</f>
        <v/>
      </c>
      <c r="AK881" s="34">
        <f>IF($AI881&gt;0,IF(VLOOKUP($AI881,Resource!$B$2:$AE$460,25,FALSE)&gt;0,VLOOKUP($AI881,Resource!$B$2:$AE$460,25,FALSE),"--INPUT--"),"")</f>
        <v/>
      </c>
      <c r="AL881" s="619" t="n"/>
      <c r="AM881" s="619" t="n"/>
      <c r="AN881" s="34">
        <f>AA881</f>
        <v/>
      </c>
      <c r="AO881" s="621">
        <f>IF(ISNA(IF(AC881="",0,AN881*VLOOKUP(AC881,Resource!$B$2:$AE$465,8,FALSE))),0,IF(AC881="",0,AN881*VLOOKUP(AC881,Resource!$B$2:$AE$465,8,FALSE)))</f>
        <v/>
      </c>
      <c r="AP881" s="620" t="n"/>
      <c r="AQ881" s="286" t="n"/>
      <c r="AR881" s="34">
        <f>AB881</f>
        <v/>
      </c>
      <c r="AS881" s="621">
        <f>IF(ISNA(IF(AI881="",0,AR881*VLOOKUP(AI881,Resource!$B$2:$AE$465,9,FALSE))),0,IF(AI881="",0,AR881*VLOOKUP(AI881,Resource!$B$2:$AE$465,9,FALSE)))</f>
        <v/>
      </c>
      <c r="AT881" s="620" t="n"/>
      <c r="AU881" s="286" t="n"/>
      <c r="AV881" s="620">
        <f>Z881</f>
        <v/>
      </c>
      <c r="AW881" s="72" t="n"/>
      <c r="BA881" s="620" t="n"/>
      <c r="BC881" s="620">
        <f>AO881+AS881</f>
        <v/>
      </c>
      <c r="BD881" s="620">
        <f>BH881-BC881</f>
        <v/>
      </c>
      <c r="BE881" s="479">
        <f>IF(AV881=0,"        --",BD881/BH881)</f>
        <v/>
      </c>
      <c r="BF881" s="620" t="n"/>
      <c r="BG881" s="620" t="n"/>
      <c r="BH881" s="620">
        <f>Z881+BA881+BF881</f>
        <v/>
      </c>
    </row>
    <row r="882" customFormat="1" s="34">
      <c r="A882" s="618" t="n"/>
      <c r="B882" s="619" t="n"/>
      <c r="J882" s="619" t="n"/>
      <c r="U882" s="620" t="n"/>
      <c r="X882" s="620" t="n"/>
      <c r="Y882" s="620" t="n"/>
      <c r="Z882" s="620" t="n"/>
      <c r="AA882" s="34">
        <f>T882*0.2+N882*0+O882*0.3+P882*0.5+Q882*0.6+R882*1+S882*1</f>
        <v/>
      </c>
      <c r="AB882" s="34">
        <f>T882*0.2+N882*0.2+O882*0.3+P882*0.5+Q882*0.6+R882*1+S882*1</f>
        <v/>
      </c>
      <c r="AD882" s="34">
        <f>IF($AC882&gt;0,IF(VLOOKUP($AC882,Resource!$B$2:$AE$460,6,FALSE)&gt;0,VLOOKUP($AC882,Resource!$B$2:$AE$460,6,FALSE),"--INPUT--"),"")</f>
        <v/>
      </c>
      <c r="AE882" s="34">
        <f>IF($AC882&gt;0,IF(VLOOKUP($AC882,Resource!$B$2:$AE$460,25,FALSE)&gt;0,VLOOKUP($AC882,Resource!$B$2:$AE$460,25,FALSE),"--INPUT--"),"")</f>
        <v/>
      </c>
      <c r="AG882" s="619" t="n"/>
      <c r="AH882" s="619" t="n"/>
      <c r="AJ882" s="34">
        <f>IF($AI882&gt;0,IF(VLOOKUP($AI882,Resource!$B$2:$AE$460,6,FALSE)&gt;0,VLOOKUP($AI882,Resource!$B$2:$AE$460,6,FALSE),"--INPUT--"),"")</f>
        <v/>
      </c>
      <c r="AK882" s="34">
        <f>IF($AI882&gt;0,IF(VLOOKUP($AI882,Resource!$B$2:$AE$460,25,FALSE)&gt;0,VLOOKUP($AI882,Resource!$B$2:$AE$460,25,FALSE),"--INPUT--"),"")</f>
        <v/>
      </c>
      <c r="AL882" s="619" t="n"/>
      <c r="AM882" s="619" t="n"/>
      <c r="AN882" s="34">
        <f>AA882</f>
        <v/>
      </c>
      <c r="AO882" s="621">
        <f>IF(ISNA(IF(AC882="",0,AN882*VLOOKUP(AC882,Resource!$B$2:$AE$465,8,FALSE))),0,IF(AC882="",0,AN882*VLOOKUP(AC882,Resource!$B$2:$AE$465,8,FALSE)))</f>
        <v/>
      </c>
      <c r="AP882" s="620" t="n"/>
      <c r="AQ882" s="286" t="n"/>
      <c r="AR882" s="34">
        <f>AB882</f>
        <v/>
      </c>
      <c r="AS882" s="621">
        <f>IF(ISNA(IF(AI882="",0,AR882*VLOOKUP(AI882,Resource!$B$2:$AE$465,9,FALSE))),0,IF(AI882="",0,AR882*VLOOKUP(AI882,Resource!$B$2:$AE$465,9,FALSE)))</f>
        <v/>
      </c>
      <c r="AT882" s="620" t="n"/>
      <c r="AU882" s="286" t="n"/>
      <c r="AV882" s="620">
        <f>Z882</f>
        <v/>
      </c>
      <c r="AW882" s="72" t="n"/>
      <c r="BA882" s="620" t="n"/>
      <c r="BC882" s="620">
        <f>AO882+AS882</f>
        <v/>
      </c>
      <c r="BD882" s="620">
        <f>BH882-BC882</f>
        <v/>
      </c>
      <c r="BE882" s="479">
        <f>IF(AV882=0,"        --",BD882/BH882)</f>
        <v/>
      </c>
      <c r="BF882" s="620" t="n"/>
      <c r="BG882" s="620" t="n"/>
      <c r="BH882" s="620">
        <f>Z882+BA882+BF882</f>
        <v/>
      </c>
    </row>
    <row r="883" customFormat="1" s="34">
      <c r="A883" s="618" t="n"/>
      <c r="B883" s="619" t="n"/>
      <c r="J883" s="619" t="n"/>
      <c r="U883" s="620" t="n"/>
      <c r="X883" s="620" t="n"/>
      <c r="Y883" s="620" t="n"/>
      <c r="Z883" s="620" t="n"/>
      <c r="AA883" s="34">
        <f>T883*0.2+N883*0+O883*0.3+P883*0.5+Q883*0.6+R883*1+S883*1</f>
        <v/>
      </c>
      <c r="AB883" s="34">
        <f>T883*0.2+N883*0.2+O883*0.3+P883*0.5+Q883*0.6+R883*1+S883*1</f>
        <v/>
      </c>
      <c r="AD883" s="34">
        <f>IF($AC883&gt;0,IF(VLOOKUP($AC883,Resource!$B$2:$AE$460,6,FALSE)&gt;0,VLOOKUP($AC883,Resource!$B$2:$AE$460,6,FALSE),"--INPUT--"),"")</f>
        <v/>
      </c>
      <c r="AE883" s="34">
        <f>IF($AC883&gt;0,IF(VLOOKUP($AC883,Resource!$B$2:$AE$460,25,FALSE)&gt;0,VLOOKUP($AC883,Resource!$B$2:$AE$460,25,FALSE),"--INPUT--"),"")</f>
        <v/>
      </c>
      <c r="AG883" s="619" t="n"/>
      <c r="AH883" s="619" t="n"/>
      <c r="AJ883" s="34">
        <f>IF($AI883&gt;0,IF(VLOOKUP($AI883,Resource!$B$2:$AE$460,6,FALSE)&gt;0,VLOOKUP($AI883,Resource!$B$2:$AE$460,6,FALSE),"--INPUT--"),"")</f>
        <v/>
      </c>
      <c r="AK883" s="34">
        <f>IF($AI883&gt;0,IF(VLOOKUP($AI883,Resource!$B$2:$AE$460,25,FALSE)&gt;0,VLOOKUP($AI883,Resource!$B$2:$AE$460,25,FALSE),"--INPUT--"),"")</f>
        <v/>
      </c>
      <c r="AL883" s="619" t="n"/>
      <c r="AM883" s="619" t="n"/>
      <c r="AN883" s="34">
        <f>AA883</f>
        <v/>
      </c>
      <c r="AO883" s="621">
        <f>IF(ISNA(IF(AC883="",0,AN883*VLOOKUP(AC883,Resource!$B$2:$AE$465,8,FALSE))),0,IF(AC883="",0,AN883*VLOOKUP(AC883,Resource!$B$2:$AE$465,8,FALSE)))</f>
        <v/>
      </c>
      <c r="AP883" s="620" t="n"/>
      <c r="AQ883" s="286" t="n"/>
      <c r="AR883" s="34">
        <f>AB883</f>
        <v/>
      </c>
      <c r="AS883" s="621">
        <f>IF(ISNA(IF(AI883="",0,AR883*VLOOKUP(AI883,Resource!$B$2:$AE$465,9,FALSE))),0,IF(AI883="",0,AR883*VLOOKUP(AI883,Resource!$B$2:$AE$465,9,FALSE)))</f>
        <v/>
      </c>
      <c r="AT883" s="620" t="n"/>
      <c r="AU883" s="286" t="n"/>
      <c r="AV883" s="620">
        <f>Z883</f>
        <v/>
      </c>
      <c r="AW883" s="72" t="n"/>
      <c r="BA883" s="620" t="n"/>
      <c r="BC883" s="620">
        <f>AO883+AS883</f>
        <v/>
      </c>
      <c r="BD883" s="620">
        <f>BH883-BC883</f>
        <v/>
      </c>
      <c r="BE883" s="479">
        <f>IF(AV883=0,"        --",BD883/BH883)</f>
        <v/>
      </c>
      <c r="BF883" s="620" t="n"/>
      <c r="BG883" s="620" t="n"/>
      <c r="BH883" s="620">
        <f>Z883+BA883+BF883</f>
        <v/>
      </c>
    </row>
    <row r="884" customFormat="1" s="34">
      <c r="A884" s="618" t="n"/>
      <c r="B884" s="619" t="n"/>
      <c r="J884" s="619" t="n"/>
      <c r="U884" s="620" t="n"/>
      <c r="X884" s="620" t="n"/>
      <c r="Y884" s="620" t="n"/>
      <c r="Z884" s="620" t="n"/>
      <c r="AA884" s="34">
        <f>T884*0.2+N884*0+O884*0.3+P884*0.5+Q884*0.6+R884*1+S884*1</f>
        <v/>
      </c>
      <c r="AB884" s="34">
        <f>T884*0.2+N884*0.2+O884*0.3+P884*0.5+Q884*0.6+R884*1+S884*1</f>
        <v/>
      </c>
      <c r="AD884" s="34">
        <f>IF($AC884&gt;0,IF(VLOOKUP($AC884,Resource!$B$2:$AE$460,6,FALSE)&gt;0,VLOOKUP($AC884,Resource!$B$2:$AE$460,6,FALSE),"--INPUT--"),"")</f>
        <v/>
      </c>
      <c r="AE884" s="34">
        <f>IF($AC884&gt;0,IF(VLOOKUP($AC884,Resource!$B$2:$AE$460,25,FALSE)&gt;0,VLOOKUP($AC884,Resource!$B$2:$AE$460,25,FALSE),"--INPUT--"),"")</f>
        <v/>
      </c>
      <c r="AG884" s="619" t="n"/>
      <c r="AH884" s="619" t="n"/>
      <c r="AJ884" s="34">
        <f>IF($AI884&gt;0,IF(VLOOKUP($AI884,Resource!$B$2:$AE$460,6,FALSE)&gt;0,VLOOKUP($AI884,Resource!$B$2:$AE$460,6,FALSE),"--INPUT--"),"")</f>
        <v/>
      </c>
      <c r="AK884" s="34">
        <f>IF($AI884&gt;0,IF(VLOOKUP($AI884,Resource!$B$2:$AE$460,25,FALSE)&gt;0,VLOOKUP($AI884,Resource!$B$2:$AE$460,25,FALSE),"--INPUT--"),"")</f>
        <v/>
      </c>
      <c r="AL884" s="619" t="n"/>
      <c r="AM884" s="619" t="n"/>
      <c r="AN884" s="34">
        <f>AA884</f>
        <v/>
      </c>
      <c r="AO884" s="621">
        <f>IF(ISNA(IF(AC884="",0,AN884*VLOOKUP(AC884,Resource!$B$2:$AE$465,8,FALSE))),0,IF(AC884="",0,AN884*VLOOKUP(AC884,Resource!$B$2:$AE$465,8,FALSE)))</f>
        <v/>
      </c>
      <c r="AP884" s="620" t="n"/>
      <c r="AQ884" s="286" t="n"/>
      <c r="AR884" s="34">
        <f>AB884</f>
        <v/>
      </c>
      <c r="AS884" s="621">
        <f>IF(ISNA(IF(AI884="",0,AR884*VLOOKUP(AI884,Resource!$B$2:$AE$465,9,FALSE))),0,IF(AI884="",0,AR884*VLOOKUP(AI884,Resource!$B$2:$AE$465,9,FALSE)))</f>
        <v/>
      </c>
      <c r="AT884" s="620" t="n"/>
      <c r="AU884" s="286" t="n"/>
      <c r="AV884" s="620">
        <f>Z884</f>
        <v/>
      </c>
      <c r="AW884" s="72" t="n"/>
      <c r="BA884" s="620" t="n"/>
      <c r="BC884" s="620">
        <f>AO884+AS884</f>
        <v/>
      </c>
      <c r="BD884" s="620">
        <f>BH884-BC884</f>
        <v/>
      </c>
      <c r="BE884" s="479">
        <f>IF(AV884=0,"        --",BD884/BH884)</f>
        <v/>
      </c>
      <c r="BF884" s="620" t="n"/>
      <c r="BG884" s="620" t="n"/>
      <c r="BH884" s="620">
        <f>Z884+BA884+BF884</f>
        <v/>
      </c>
    </row>
    <row r="885" customFormat="1" s="34">
      <c r="A885" s="618" t="n"/>
      <c r="B885" s="619" t="n"/>
      <c r="J885" s="619" t="n"/>
      <c r="U885" s="620" t="n"/>
      <c r="X885" s="620" t="n"/>
      <c r="Y885" s="620" t="n"/>
      <c r="Z885" s="620" t="n"/>
      <c r="AA885" s="34">
        <f>T885*0.2+N885*0+O885*0.3+P885*0.5+Q885*0.6+R885*1+S885*1</f>
        <v/>
      </c>
      <c r="AB885" s="34">
        <f>T885*0.2+N885*0.2+O885*0.3+P885*0.5+Q885*0.6+R885*1+S885*1</f>
        <v/>
      </c>
      <c r="AD885" s="34">
        <f>IF($AC885&gt;0,IF(VLOOKUP($AC885,Resource!$B$2:$AE$460,6,FALSE)&gt;0,VLOOKUP($AC885,Resource!$B$2:$AE$460,6,FALSE),"--INPUT--"),"")</f>
        <v/>
      </c>
      <c r="AE885" s="34">
        <f>IF($AC885&gt;0,IF(VLOOKUP($AC885,Resource!$B$2:$AE$460,25,FALSE)&gt;0,VLOOKUP($AC885,Resource!$B$2:$AE$460,25,FALSE),"--INPUT--"),"")</f>
        <v/>
      </c>
      <c r="AG885" s="619" t="n"/>
      <c r="AH885" s="619" t="n"/>
      <c r="AJ885" s="34">
        <f>IF($AI885&gt;0,IF(VLOOKUP($AI885,Resource!$B$2:$AE$460,6,FALSE)&gt;0,VLOOKUP($AI885,Resource!$B$2:$AE$460,6,FALSE),"--INPUT--"),"")</f>
        <v/>
      </c>
      <c r="AK885" s="34">
        <f>IF($AI885&gt;0,IF(VLOOKUP($AI885,Resource!$B$2:$AE$460,25,FALSE)&gt;0,VLOOKUP($AI885,Resource!$B$2:$AE$460,25,FALSE),"--INPUT--"),"")</f>
        <v/>
      </c>
      <c r="AL885" s="619" t="n"/>
      <c r="AM885" s="619" t="n"/>
      <c r="AN885" s="34">
        <f>AA885</f>
        <v/>
      </c>
      <c r="AO885" s="621">
        <f>IF(ISNA(IF(AC885="",0,AN885*VLOOKUP(AC885,Resource!$B$2:$AE$465,8,FALSE))),0,IF(AC885="",0,AN885*VLOOKUP(AC885,Resource!$B$2:$AE$465,8,FALSE)))</f>
        <v/>
      </c>
      <c r="AP885" s="620" t="n"/>
      <c r="AQ885" s="286" t="n"/>
      <c r="AR885" s="34">
        <f>AB885</f>
        <v/>
      </c>
      <c r="AS885" s="621">
        <f>IF(ISNA(IF(AI885="",0,AR885*VLOOKUP(AI885,Resource!$B$2:$AE$465,9,FALSE))),0,IF(AI885="",0,AR885*VLOOKUP(AI885,Resource!$B$2:$AE$465,9,FALSE)))</f>
        <v/>
      </c>
      <c r="AT885" s="620" t="n"/>
      <c r="AU885" s="286" t="n"/>
      <c r="AV885" s="620">
        <f>Z885</f>
        <v/>
      </c>
      <c r="AW885" s="72" t="n"/>
      <c r="BA885" s="620" t="n"/>
      <c r="BC885" s="620">
        <f>AO885+AS885</f>
        <v/>
      </c>
      <c r="BD885" s="620">
        <f>BH885-BC885</f>
        <v/>
      </c>
      <c r="BE885" s="479">
        <f>IF(AV885=0,"        --",BD885/BH885)</f>
        <v/>
      </c>
      <c r="BF885" s="620" t="n"/>
      <c r="BG885" s="620" t="n"/>
      <c r="BH885" s="620">
        <f>Z885+BA885+BF885</f>
        <v/>
      </c>
    </row>
    <row r="886" customFormat="1" s="34">
      <c r="A886" s="618" t="n"/>
      <c r="B886" s="619" t="n"/>
      <c r="J886" s="619" t="n"/>
      <c r="U886" s="620" t="n"/>
      <c r="X886" s="620" t="n"/>
      <c r="Y886" s="620" t="n"/>
      <c r="Z886" s="620" t="n"/>
      <c r="AA886" s="34">
        <f>T886*0.2+N886*0+O886*0.3+P886*0.5+Q886*0.6+R886*1+S886*1</f>
        <v/>
      </c>
      <c r="AB886" s="34">
        <f>T886*0.2+N886*0.2+O886*0.3+P886*0.5+Q886*0.6+R886*1+S886*1</f>
        <v/>
      </c>
      <c r="AD886" s="34">
        <f>IF($AC886&gt;0,IF(VLOOKUP($AC886,Resource!$B$2:$AE$460,6,FALSE)&gt;0,VLOOKUP($AC886,Resource!$B$2:$AE$460,6,FALSE),"--INPUT--"),"")</f>
        <v/>
      </c>
      <c r="AE886" s="34">
        <f>IF($AC886&gt;0,IF(VLOOKUP($AC886,Resource!$B$2:$AE$460,25,FALSE)&gt;0,VLOOKUP($AC886,Resource!$B$2:$AE$460,25,FALSE),"--INPUT--"),"")</f>
        <v/>
      </c>
      <c r="AG886" s="619" t="n"/>
      <c r="AH886" s="619" t="n"/>
      <c r="AJ886" s="34">
        <f>IF($AI886&gt;0,IF(VLOOKUP($AI886,Resource!$B$2:$AE$460,6,FALSE)&gt;0,VLOOKUP($AI886,Resource!$B$2:$AE$460,6,FALSE),"--INPUT--"),"")</f>
        <v/>
      </c>
      <c r="AK886" s="34">
        <f>IF($AI886&gt;0,IF(VLOOKUP($AI886,Resource!$B$2:$AE$460,25,FALSE)&gt;0,VLOOKUP($AI886,Resource!$B$2:$AE$460,25,FALSE),"--INPUT--"),"")</f>
        <v/>
      </c>
      <c r="AL886" s="619" t="n"/>
      <c r="AM886" s="619" t="n"/>
      <c r="AN886" s="34">
        <f>AA886</f>
        <v/>
      </c>
      <c r="AO886" s="621">
        <f>IF(ISNA(IF(AC886="",0,AN886*VLOOKUP(AC886,Resource!$B$2:$AE$465,8,FALSE))),0,IF(AC886="",0,AN886*VLOOKUP(AC886,Resource!$B$2:$AE$465,8,FALSE)))</f>
        <v/>
      </c>
      <c r="AP886" s="620" t="n"/>
      <c r="AQ886" s="286" t="n"/>
      <c r="AR886" s="34">
        <f>AB886</f>
        <v/>
      </c>
      <c r="AS886" s="621">
        <f>IF(ISNA(IF(AI886="",0,AR886*VLOOKUP(AI886,Resource!$B$2:$AE$465,9,FALSE))),0,IF(AI886="",0,AR886*VLOOKUP(AI886,Resource!$B$2:$AE$465,9,FALSE)))</f>
        <v/>
      </c>
      <c r="AT886" s="620" t="n"/>
      <c r="AU886" s="286" t="n"/>
      <c r="AV886" s="620">
        <f>Z886</f>
        <v/>
      </c>
      <c r="AW886" s="72" t="n"/>
      <c r="BA886" s="620" t="n"/>
      <c r="BC886" s="620">
        <f>AO886+AS886</f>
        <v/>
      </c>
      <c r="BD886" s="620">
        <f>BH886-BC886</f>
        <v/>
      </c>
      <c r="BE886" s="479">
        <f>IF(AV886=0,"        --",BD886/BH886)</f>
        <v/>
      </c>
      <c r="BF886" s="620" t="n"/>
      <c r="BG886" s="620" t="n"/>
      <c r="BH886" s="620">
        <f>Z886+BA886+BF886</f>
        <v/>
      </c>
    </row>
    <row r="887" customFormat="1" s="34">
      <c r="A887" s="618" t="n"/>
      <c r="B887" s="619" t="n"/>
      <c r="J887" s="619" t="n"/>
      <c r="U887" s="620" t="n"/>
      <c r="X887" s="620" t="n"/>
      <c r="Y887" s="620" t="n"/>
      <c r="Z887" s="620" t="n"/>
      <c r="AA887" s="34">
        <f>T887*0.2+N887*0+O887*0.3+P887*0.5+Q887*0.6+R887*1+S887*1</f>
        <v/>
      </c>
      <c r="AB887" s="34">
        <f>T887*0.2+N887*0.2+O887*0.3+P887*0.5+Q887*0.6+R887*1+S887*1</f>
        <v/>
      </c>
      <c r="AD887" s="34">
        <f>IF($AC887&gt;0,IF(VLOOKUP($AC887,Resource!$B$2:$AE$460,6,FALSE)&gt;0,VLOOKUP($AC887,Resource!$B$2:$AE$460,6,FALSE),"--INPUT--"),"")</f>
        <v/>
      </c>
      <c r="AE887" s="34">
        <f>IF($AC887&gt;0,IF(VLOOKUP($AC887,Resource!$B$2:$AE$460,25,FALSE)&gt;0,VLOOKUP($AC887,Resource!$B$2:$AE$460,25,FALSE),"--INPUT--"),"")</f>
        <v/>
      </c>
      <c r="AG887" s="619" t="n"/>
      <c r="AH887" s="619" t="n"/>
      <c r="AJ887" s="34">
        <f>IF($AI887&gt;0,IF(VLOOKUP($AI887,Resource!$B$2:$AE$460,6,FALSE)&gt;0,VLOOKUP($AI887,Resource!$B$2:$AE$460,6,FALSE),"--INPUT--"),"")</f>
        <v/>
      </c>
      <c r="AK887" s="34">
        <f>IF($AI887&gt;0,IF(VLOOKUP($AI887,Resource!$B$2:$AE$460,25,FALSE)&gt;0,VLOOKUP($AI887,Resource!$B$2:$AE$460,25,FALSE),"--INPUT--"),"")</f>
        <v/>
      </c>
      <c r="AL887" s="619" t="n"/>
      <c r="AM887" s="619" t="n"/>
      <c r="AN887" s="34">
        <f>AA887</f>
        <v/>
      </c>
      <c r="AO887" s="621">
        <f>IF(ISNA(IF(AC887="",0,AN887*VLOOKUP(AC887,Resource!$B$2:$AE$465,8,FALSE))),0,IF(AC887="",0,AN887*VLOOKUP(AC887,Resource!$B$2:$AE$465,8,FALSE)))</f>
        <v/>
      </c>
      <c r="AP887" s="620" t="n"/>
      <c r="AQ887" s="286" t="n"/>
      <c r="AR887" s="34">
        <f>AB887</f>
        <v/>
      </c>
      <c r="AS887" s="621">
        <f>IF(ISNA(IF(AI887="",0,AR887*VLOOKUP(AI887,Resource!$B$2:$AE$465,9,FALSE))),0,IF(AI887="",0,AR887*VLOOKUP(AI887,Resource!$B$2:$AE$465,9,FALSE)))</f>
        <v/>
      </c>
      <c r="AT887" s="620" t="n"/>
      <c r="AU887" s="286" t="n"/>
      <c r="AV887" s="620">
        <f>Z887</f>
        <v/>
      </c>
      <c r="AW887" s="72" t="n"/>
      <c r="BA887" s="620" t="n"/>
      <c r="BC887" s="620">
        <f>AO887+AS887</f>
        <v/>
      </c>
      <c r="BD887" s="620">
        <f>BH887-BC887</f>
        <v/>
      </c>
      <c r="BE887" s="479">
        <f>IF(AV887=0,"        --",BD887/BH887)</f>
        <v/>
      </c>
      <c r="BF887" s="620" t="n"/>
      <c r="BG887" s="620" t="n"/>
      <c r="BH887" s="620">
        <f>Z887+BA887+BF887</f>
        <v/>
      </c>
    </row>
    <row r="888" customFormat="1" s="34">
      <c r="A888" s="618" t="n"/>
      <c r="B888" s="619" t="n"/>
      <c r="J888" s="619" t="n"/>
      <c r="U888" s="620" t="n"/>
      <c r="X888" s="620" t="n"/>
      <c r="Y888" s="620" t="n"/>
      <c r="Z888" s="620" t="n"/>
      <c r="AA888" s="34">
        <f>T888*0.2+N888*0+O888*0.3+P888*0.5+Q888*0.6+R888*1+S888*1</f>
        <v/>
      </c>
      <c r="AB888" s="34">
        <f>T888*0.2+N888*0.2+O888*0.3+P888*0.5+Q888*0.6+R888*1+S888*1</f>
        <v/>
      </c>
      <c r="AD888" s="34">
        <f>IF($AC888&gt;0,IF(VLOOKUP($AC888,Resource!$B$2:$AE$460,6,FALSE)&gt;0,VLOOKUP($AC888,Resource!$B$2:$AE$460,6,FALSE),"--INPUT--"),"")</f>
        <v/>
      </c>
      <c r="AE888" s="34">
        <f>IF($AC888&gt;0,IF(VLOOKUP($AC888,Resource!$B$2:$AE$460,25,FALSE)&gt;0,VLOOKUP($AC888,Resource!$B$2:$AE$460,25,FALSE),"--INPUT--"),"")</f>
        <v/>
      </c>
      <c r="AG888" s="619" t="n"/>
      <c r="AH888" s="619" t="n"/>
      <c r="AJ888" s="34">
        <f>IF($AI888&gt;0,IF(VLOOKUP($AI888,Resource!$B$2:$AE$460,6,FALSE)&gt;0,VLOOKUP($AI888,Resource!$B$2:$AE$460,6,FALSE),"--INPUT--"),"")</f>
        <v/>
      </c>
      <c r="AK888" s="34">
        <f>IF($AI888&gt;0,IF(VLOOKUP($AI888,Resource!$B$2:$AE$460,25,FALSE)&gt;0,VLOOKUP($AI888,Resource!$B$2:$AE$460,25,FALSE),"--INPUT--"),"")</f>
        <v/>
      </c>
      <c r="AL888" s="619" t="n"/>
      <c r="AM888" s="619" t="n"/>
      <c r="AN888" s="34">
        <f>AA888</f>
        <v/>
      </c>
      <c r="AO888" s="621">
        <f>IF(ISNA(IF(AC888="",0,AN888*VLOOKUP(AC888,Resource!$B$2:$AE$465,8,FALSE))),0,IF(AC888="",0,AN888*VLOOKUP(AC888,Resource!$B$2:$AE$465,8,FALSE)))</f>
        <v/>
      </c>
      <c r="AP888" s="620" t="n"/>
      <c r="AQ888" s="286" t="n"/>
      <c r="AR888" s="34">
        <f>AB888</f>
        <v/>
      </c>
      <c r="AS888" s="621">
        <f>IF(ISNA(IF(AI888="",0,AR888*VLOOKUP(AI888,Resource!$B$2:$AE$465,9,FALSE))),0,IF(AI888="",0,AR888*VLOOKUP(AI888,Resource!$B$2:$AE$465,9,FALSE)))</f>
        <v/>
      </c>
      <c r="AT888" s="620" t="n"/>
      <c r="AU888" s="286" t="n"/>
      <c r="AV888" s="620">
        <f>Z888</f>
        <v/>
      </c>
      <c r="AW888" s="72" t="n"/>
      <c r="BA888" s="620" t="n"/>
      <c r="BC888" s="620">
        <f>AO888+AS888</f>
        <v/>
      </c>
      <c r="BD888" s="620">
        <f>BH888-BC888</f>
        <v/>
      </c>
      <c r="BE888" s="479">
        <f>IF(AV888=0,"        --",BD888/BH888)</f>
        <v/>
      </c>
      <c r="BF888" s="620" t="n"/>
      <c r="BG888" s="620" t="n"/>
      <c r="BH888" s="620">
        <f>Z888+BA888+BF888</f>
        <v/>
      </c>
    </row>
    <row r="889" customFormat="1" s="34">
      <c r="A889" s="618" t="n"/>
      <c r="B889" s="619" t="n"/>
      <c r="J889" s="619" t="n"/>
      <c r="U889" s="620" t="n"/>
      <c r="X889" s="620" t="n"/>
      <c r="Y889" s="620" t="n"/>
      <c r="Z889" s="620" t="n"/>
      <c r="AA889" s="34">
        <f>T889*0.2+N889*0+O889*0.3+P889*0.5+Q889*0.6+R889*1+S889*1</f>
        <v/>
      </c>
      <c r="AB889" s="34">
        <f>T889*0.2+N889*0.2+O889*0.3+P889*0.5+Q889*0.6+R889*1+S889*1</f>
        <v/>
      </c>
      <c r="AD889" s="34">
        <f>IF($AC889&gt;0,IF(VLOOKUP($AC889,Resource!$B$2:$AE$460,6,FALSE)&gt;0,VLOOKUP($AC889,Resource!$B$2:$AE$460,6,FALSE),"--INPUT--"),"")</f>
        <v/>
      </c>
      <c r="AE889" s="34">
        <f>IF($AC889&gt;0,IF(VLOOKUP($AC889,Resource!$B$2:$AE$460,25,FALSE)&gt;0,VLOOKUP($AC889,Resource!$B$2:$AE$460,25,FALSE),"--INPUT--"),"")</f>
        <v/>
      </c>
      <c r="AG889" s="619" t="n"/>
      <c r="AH889" s="619" t="n"/>
      <c r="AJ889" s="34">
        <f>IF($AI889&gt;0,IF(VLOOKUP($AI889,Resource!$B$2:$AE$460,6,FALSE)&gt;0,VLOOKUP($AI889,Resource!$B$2:$AE$460,6,FALSE),"--INPUT--"),"")</f>
        <v/>
      </c>
      <c r="AK889" s="34">
        <f>IF($AI889&gt;0,IF(VLOOKUP($AI889,Resource!$B$2:$AE$460,25,FALSE)&gt;0,VLOOKUP($AI889,Resource!$B$2:$AE$460,25,FALSE),"--INPUT--"),"")</f>
        <v/>
      </c>
      <c r="AL889" s="619" t="n"/>
      <c r="AM889" s="619" t="n"/>
      <c r="AN889" s="34">
        <f>AA889</f>
        <v/>
      </c>
      <c r="AO889" s="621">
        <f>IF(ISNA(IF(AC889="",0,AN889*VLOOKUP(AC889,Resource!$B$2:$AE$465,8,FALSE))),0,IF(AC889="",0,AN889*VLOOKUP(AC889,Resource!$B$2:$AE$465,8,FALSE)))</f>
        <v/>
      </c>
      <c r="AP889" s="620" t="n"/>
      <c r="AQ889" s="286" t="n"/>
      <c r="AR889" s="34">
        <f>AB889</f>
        <v/>
      </c>
      <c r="AS889" s="621">
        <f>IF(ISNA(IF(AI889="",0,AR889*VLOOKUP(AI889,Resource!$B$2:$AE$465,9,FALSE))),0,IF(AI889="",0,AR889*VLOOKUP(AI889,Resource!$B$2:$AE$465,9,FALSE)))</f>
        <v/>
      </c>
      <c r="AT889" s="620" t="n"/>
      <c r="AU889" s="286" t="n"/>
      <c r="AV889" s="620">
        <f>Z889</f>
        <v/>
      </c>
      <c r="AW889" s="72" t="n"/>
      <c r="BA889" s="620" t="n"/>
      <c r="BC889" s="620">
        <f>AO889+AS889</f>
        <v/>
      </c>
      <c r="BD889" s="620">
        <f>BH889-BC889</f>
        <v/>
      </c>
      <c r="BE889" s="479">
        <f>IF(AV889=0,"        --",BD889/BH889)</f>
        <v/>
      </c>
      <c r="BF889" s="620" t="n"/>
      <c r="BG889" s="620" t="n"/>
      <c r="BH889" s="620">
        <f>Z889+BA889+BF889</f>
        <v/>
      </c>
    </row>
    <row r="890" customFormat="1" s="34">
      <c r="A890" s="618" t="n"/>
      <c r="B890" s="619" t="n"/>
      <c r="J890" s="619" t="n"/>
      <c r="U890" s="620" t="n"/>
      <c r="X890" s="620" t="n"/>
      <c r="Y890" s="620" t="n"/>
      <c r="Z890" s="620" t="n"/>
      <c r="AA890" s="34">
        <f>T890*0.2+N890*0+O890*0.3+P890*0.5+Q890*0.6+R890*1+S890*1</f>
        <v/>
      </c>
      <c r="AB890" s="34">
        <f>T890*0.2+N890*0.2+O890*0.3+P890*0.5+Q890*0.6+R890*1+S890*1</f>
        <v/>
      </c>
      <c r="AD890" s="34">
        <f>IF($AC890&gt;0,IF(VLOOKUP($AC890,Resource!$B$2:$AE$460,6,FALSE)&gt;0,VLOOKUP($AC890,Resource!$B$2:$AE$460,6,FALSE),"--INPUT--"),"")</f>
        <v/>
      </c>
      <c r="AE890" s="34">
        <f>IF($AC890&gt;0,IF(VLOOKUP($AC890,Resource!$B$2:$AE$460,25,FALSE)&gt;0,VLOOKUP($AC890,Resource!$B$2:$AE$460,25,FALSE),"--INPUT--"),"")</f>
        <v/>
      </c>
      <c r="AG890" s="619" t="n"/>
      <c r="AH890" s="619" t="n"/>
      <c r="AJ890" s="34">
        <f>IF($AI890&gt;0,IF(VLOOKUP($AI890,Resource!$B$2:$AE$460,6,FALSE)&gt;0,VLOOKUP($AI890,Resource!$B$2:$AE$460,6,FALSE),"--INPUT--"),"")</f>
        <v/>
      </c>
      <c r="AK890" s="34">
        <f>IF($AI890&gt;0,IF(VLOOKUP($AI890,Resource!$B$2:$AE$460,25,FALSE)&gt;0,VLOOKUP($AI890,Resource!$B$2:$AE$460,25,FALSE),"--INPUT--"),"")</f>
        <v/>
      </c>
      <c r="AL890" s="619" t="n"/>
      <c r="AM890" s="619" t="n"/>
      <c r="AN890" s="34">
        <f>AA890</f>
        <v/>
      </c>
      <c r="AO890" s="621">
        <f>IF(ISNA(IF(AC890="",0,AN890*VLOOKUP(AC890,Resource!$B$2:$AE$465,8,FALSE))),0,IF(AC890="",0,AN890*VLOOKUP(AC890,Resource!$B$2:$AE$465,8,FALSE)))</f>
        <v/>
      </c>
      <c r="AP890" s="620" t="n"/>
      <c r="AQ890" s="286" t="n"/>
      <c r="AR890" s="34">
        <f>AB890</f>
        <v/>
      </c>
      <c r="AS890" s="621">
        <f>IF(ISNA(IF(AI890="",0,AR890*VLOOKUP(AI890,Resource!$B$2:$AE$465,9,FALSE))),0,IF(AI890="",0,AR890*VLOOKUP(AI890,Resource!$B$2:$AE$465,9,FALSE)))</f>
        <v/>
      </c>
      <c r="AT890" s="620" t="n"/>
      <c r="AU890" s="286" t="n"/>
      <c r="AV890" s="620">
        <f>Z890</f>
        <v/>
      </c>
      <c r="AW890" s="72" t="n"/>
      <c r="BA890" s="620" t="n"/>
      <c r="BC890" s="620">
        <f>AO890+AS890</f>
        <v/>
      </c>
      <c r="BD890" s="620">
        <f>BH890-BC890</f>
        <v/>
      </c>
      <c r="BE890" s="479">
        <f>IF(AV890=0,"        --",BD890/BH890)</f>
        <v/>
      </c>
      <c r="BF890" s="620" t="n"/>
      <c r="BG890" s="620" t="n"/>
      <c r="BH890" s="620">
        <f>Z890+BA890+BF890</f>
        <v/>
      </c>
    </row>
    <row r="891" customFormat="1" s="34">
      <c r="A891" s="618" t="n"/>
      <c r="B891" s="619" t="n"/>
      <c r="J891" s="619" t="n"/>
      <c r="U891" s="620" t="n"/>
      <c r="X891" s="620" t="n"/>
      <c r="Y891" s="620" t="n"/>
      <c r="Z891" s="620" t="n"/>
      <c r="AA891" s="34">
        <f>T891*0.2+N891*0+O891*0.3+P891*0.5+Q891*0.6+R891*1+S891*1</f>
        <v/>
      </c>
      <c r="AB891" s="34">
        <f>T891*0.2+N891*0.2+O891*0.3+P891*0.5+Q891*0.6+R891*1+S891*1</f>
        <v/>
      </c>
      <c r="AD891" s="34">
        <f>IF($AC891&gt;0,IF(VLOOKUP($AC891,Resource!$B$2:$AE$460,6,FALSE)&gt;0,VLOOKUP($AC891,Resource!$B$2:$AE$460,6,FALSE),"--INPUT--"),"")</f>
        <v/>
      </c>
      <c r="AE891" s="34">
        <f>IF($AC891&gt;0,IF(VLOOKUP($AC891,Resource!$B$2:$AE$460,25,FALSE)&gt;0,VLOOKUP($AC891,Resource!$B$2:$AE$460,25,FALSE),"--INPUT--"),"")</f>
        <v/>
      </c>
      <c r="AG891" s="619" t="n"/>
      <c r="AH891" s="619" t="n"/>
      <c r="AJ891" s="34">
        <f>IF($AI891&gt;0,IF(VLOOKUP($AI891,Resource!$B$2:$AE$460,6,FALSE)&gt;0,VLOOKUP($AI891,Resource!$B$2:$AE$460,6,FALSE),"--INPUT--"),"")</f>
        <v/>
      </c>
      <c r="AK891" s="34">
        <f>IF($AI891&gt;0,IF(VLOOKUP($AI891,Resource!$B$2:$AE$460,25,FALSE)&gt;0,VLOOKUP($AI891,Resource!$B$2:$AE$460,25,FALSE),"--INPUT--"),"")</f>
        <v/>
      </c>
      <c r="AL891" s="619" t="n"/>
      <c r="AM891" s="619" t="n"/>
      <c r="AN891" s="34">
        <f>AA891</f>
        <v/>
      </c>
      <c r="AO891" s="621">
        <f>IF(ISNA(IF(AC891="",0,AN891*VLOOKUP(AC891,Resource!$B$2:$AE$465,8,FALSE))),0,IF(AC891="",0,AN891*VLOOKUP(AC891,Resource!$B$2:$AE$465,8,FALSE)))</f>
        <v/>
      </c>
      <c r="AP891" s="620" t="n"/>
      <c r="AQ891" s="286" t="n"/>
      <c r="AR891" s="34">
        <f>AB891</f>
        <v/>
      </c>
      <c r="AS891" s="621">
        <f>IF(ISNA(IF(AI891="",0,AR891*VLOOKUP(AI891,Resource!$B$2:$AE$465,9,FALSE))),0,IF(AI891="",0,AR891*VLOOKUP(AI891,Resource!$B$2:$AE$465,9,FALSE)))</f>
        <v/>
      </c>
      <c r="AT891" s="620" t="n"/>
      <c r="AU891" s="286" t="n"/>
      <c r="AV891" s="620">
        <f>Z891</f>
        <v/>
      </c>
      <c r="AW891" s="72" t="n"/>
      <c r="BA891" s="620" t="n"/>
      <c r="BC891" s="620">
        <f>AO891+AS891</f>
        <v/>
      </c>
      <c r="BD891" s="620">
        <f>BH891-BC891</f>
        <v/>
      </c>
      <c r="BE891" s="479">
        <f>IF(AV891=0,"        --",BD891/BH891)</f>
        <v/>
      </c>
      <c r="BF891" s="620" t="n"/>
      <c r="BG891" s="620" t="n"/>
      <c r="BH891" s="620">
        <f>Z891+BA891+BF891</f>
        <v/>
      </c>
    </row>
    <row r="892" customFormat="1" s="34">
      <c r="A892" s="618" t="n"/>
      <c r="B892" s="619" t="n"/>
      <c r="J892" s="619" t="n"/>
      <c r="U892" s="620" t="n"/>
      <c r="X892" s="620" t="n"/>
      <c r="Y892" s="620" t="n"/>
      <c r="Z892" s="620" t="n"/>
      <c r="AA892" s="34">
        <f>T892*0.2+N892*0+O892*0.3+P892*0.5+Q892*0.6+R892*1+S892*1</f>
        <v/>
      </c>
      <c r="AB892" s="34">
        <f>T892*0.2+N892*0.2+O892*0.3+P892*0.5+Q892*0.6+R892*1+S892*1</f>
        <v/>
      </c>
      <c r="AD892" s="34">
        <f>IF($AC892&gt;0,IF(VLOOKUP($AC892,Resource!$B$2:$AE$460,6,FALSE)&gt;0,VLOOKUP($AC892,Resource!$B$2:$AE$460,6,FALSE),"--INPUT--"),"")</f>
        <v/>
      </c>
      <c r="AE892" s="34">
        <f>IF($AC892&gt;0,IF(VLOOKUP($AC892,Resource!$B$2:$AE$460,25,FALSE)&gt;0,VLOOKUP($AC892,Resource!$B$2:$AE$460,25,FALSE),"--INPUT--"),"")</f>
        <v/>
      </c>
      <c r="AG892" s="619" t="n"/>
      <c r="AH892" s="619" t="n"/>
      <c r="AJ892" s="34">
        <f>IF($AI892&gt;0,IF(VLOOKUP($AI892,Resource!$B$2:$AE$460,6,FALSE)&gt;0,VLOOKUP($AI892,Resource!$B$2:$AE$460,6,FALSE),"--INPUT--"),"")</f>
        <v/>
      </c>
      <c r="AK892" s="34">
        <f>IF($AI892&gt;0,IF(VLOOKUP($AI892,Resource!$B$2:$AE$460,25,FALSE)&gt;0,VLOOKUP($AI892,Resource!$B$2:$AE$460,25,FALSE),"--INPUT--"),"")</f>
        <v/>
      </c>
      <c r="AL892" s="619" t="n"/>
      <c r="AM892" s="619" t="n"/>
      <c r="AN892" s="34">
        <f>AA892</f>
        <v/>
      </c>
      <c r="AO892" s="621">
        <f>IF(ISNA(IF(AC892="",0,AN892*VLOOKUP(AC892,Resource!$B$2:$AE$465,8,FALSE))),0,IF(AC892="",0,AN892*VLOOKUP(AC892,Resource!$B$2:$AE$465,8,FALSE)))</f>
        <v/>
      </c>
      <c r="AP892" s="620" t="n"/>
      <c r="AQ892" s="286" t="n"/>
      <c r="AR892" s="34">
        <f>AB892</f>
        <v/>
      </c>
      <c r="AS892" s="621">
        <f>IF(ISNA(IF(AI892="",0,AR892*VLOOKUP(AI892,Resource!$B$2:$AE$465,9,FALSE))),0,IF(AI892="",0,AR892*VLOOKUP(AI892,Resource!$B$2:$AE$465,9,FALSE)))</f>
        <v/>
      </c>
      <c r="AT892" s="620" t="n"/>
      <c r="AU892" s="286" t="n"/>
      <c r="AV892" s="620">
        <f>Z892</f>
        <v/>
      </c>
      <c r="AW892" s="72" t="n"/>
      <c r="BA892" s="620" t="n"/>
      <c r="BC892" s="620">
        <f>AO892+AS892</f>
        <v/>
      </c>
      <c r="BD892" s="620">
        <f>BH892-BC892</f>
        <v/>
      </c>
      <c r="BE892" s="479">
        <f>IF(AV892=0,"        --",BD892/BH892)</f>
        <v/>
      </c>
      <c r="BF892" s="620" t="n"/>
      <c r="BG892" s="620" t="n"/>
      <c r="BH892" s="620">
        <f>Z892+BA892+BF892</f>
        <v/>
      </c>
    </row>
    <row r="893" customFormat="1" s="34">
      <c r="A893" s="618" t="n"/>
      <c r="B893" s="619" t="n"/>
      <c r="J893" s="619" t="n"/>
      <c r="U893" s="620" t="n"/>
      <c r="X893" s="620" t="n"/>
      <c r="Y893" s="620" t="n"/>
      <c r="Z893" s="620" t="n"/>
      <c r="AA893" s="34">
        <f>T893*0.2+N893*0+O893*0.3+P893*0.5+Q893*0.6+R893*1+S893*1</f>
        <v/>
      </c>
      <c r="AB893" s="34">
        <f>T893*0.2+N893*0.2+O893*0.3+P893*0.5+Q893*0.6+R893*1+S893*1</f>
        <v/>
      </c>
      <c r="AD893" s="34">
        <f>IF($AC893&gt;0,IF(VLOOKUP($AC893,Resource!$B$2:$AE$460,6,FALSE)&gt;0,VLOOKUP($AC893,Resource!$B$2:$AE$460,6,FALSE),"--INPUT--"),"")</f>
        <v/>
      </c>
      <c r="AE893" s="34">
        <f>IF($AC893&gt;0,IF(VLOOKUP($AC893,Resource!$B$2:$AE$460,25,FALSE)&gt;0,VLOOKUP($AC893,Resource!$B$2:$AE$460,25,FALSE),"--INPUT--"),"")</f>
        <v/>
      </c>
      <c r="AG893" s="619" t="n"/>
      <c r="AH893" s="619" t="n"/>
      <c r="AJ893" s="34">
        <f>IF($AI893&gt;0,IF(VLOOKUP($AI893,Resource!$B$2:$AE$460,6,FALSE)&gt;0,VLOOKUP($AI893,Resource!$B$2:$AE$460,6,FALSE),"--INPUT--"),"")</f>
        <v/>
      </c>
      <c r="AK893" s="34">
        <f>IF($AI893&gt;0,IF(VLOOKUP($AI893,Resource!$B$2:$AE$460,25,FALSE)&gt;0,VLOOKUP($AI893,Resource!$B$2:$AE$460,25,FALSE),"--INPUT--"),"")</f>
        <v/>
      </c>
      <c r="AL893" s="619" t="n"/>
      <c r="AM893" s="619" t="n"/>
      <c r="AN893" s="34">
        <f>AA893</f>
        <v/>
      </c>
      <c r="AO893" s="621">
        <f>IF(ISNA(IF(AC893="",0,AN893*VLOOKUP(AC893,Resource!$B$2:$AE$465,8,FALSE))),0,IF(AC893="",0,AN893*VLOOKUP(AC893,Resource!$B$2:$AE$465,8,FALSE)))</f>
        <v/>
      </c>
      <c r="AP893" s="620" t="n"/>
      <c r="AQ893" s="286" t="n"/>
      <c r="AR893" s="34">
        <f>AB893</f>
        <v/>
      </c>
      <c r="AS893" s="621">
        <f>IF(ISNA(IF(AI893="",0,AR893*VLOOKUP(AI893,Resource!$B$2:$AE$465,9,FALSE))),0,IF(AI893="",0,AR893*VLOOKUP(AI893,Resource!$B$2:$AE$465,9,FALSE)))</f>
        <v/>
      </c>
      <c r="AT893" s="620" t="n"/>
      <c r="AU893" s="286" t="n"/>
      <c r="AV893" s="620">
        <f>Z893</f>
        <v/>
      </c>
      <c r="AW893" s="72" t="n"/>
      <c r="BA893" s="620" t="n"/>
      <c r="BC893" s="620">
        <f>AO893+AS893</f>
        <v/>
      </c>
      <c r="BD893" s="620">
        <f>BH893-BC893</f>
        <v/>
      </c>
      <c r="BE893" s="479">
        <f>IF(AV893=0,"        --",BD893/BH893)</f>
        <v/>
      </c>
      <c r="BF893" s="620" t="n"/>
      <c r="BG893" s="620" t="n"/>
      <c r="BH893" s="620">
        <f>Z893+BA893+BF893</f>
        <v/>
      </c>
    </row>
    <row r="894" customFormat="1" s="34">
      <c r="A894" s="618" t="n"/>
      <c r="B894" s="619" t="n"/>
      <c r="J894" s="619" t="n"/>
      <c r="U894" s="620" t="n"/>
      <c r="X894" s="620" t="n"/>
      <c r="Y894" s="620" t="n"/>
      <c r="Z894" s="620" t="n"/>
      <c r="AA894" s="34">
        <f>T894*0.2+N894*0+O894*0.3+P894*0.5+Q894*0.6+R894*1+S894*1</f>
        <v/>
      </c>
      <c r="AB894" s="34">
        <f>T894*0.2+N894*0.2+O894*0.3+P894*0.5+Q894*0.6+R894*1+S894*1</f>
        <v/>
      </c>
      <c r="AD894" s="34">
        <f>IF($AC894&gt;0,IF(VLOOKUP($AC894,Resource!$B$2:$AE$460,6,FALSE)&gt;0,VLOOKUP($AC894,Resource!$B$2:$AE$460,6,FALSE),"--INPUT--"),"")</f>
        <v/>
      </c>
      <c r="AE894" s="34">
        <f>IF($AC894&gt;0,IF(VLOOKUP($AC894,Resource!$B$2:$AE$460,25,FALSE)&gt;0,VLOOKUP($AC894,Resource!$B$2:$AE$460,25,FALSE),"--INPUT--"),"")</f>
        <v/>
      </c>
      <c r="AG894" s="619" t="n"/>
      <c r="AH894" s="619" t="n"/>
      <c r="AJ894" s="34">
        <f>IF($AI894&gt;0,IF(VLOOKUP($AI894,Resource!$B$2:$AE$460,6,FALSE)&gt;0,VLOOKUP($AI894,Resource!$B$2:$AE$460,6,FALSE),"--INPUT--"),"")</f>
        <v/>
      </c>
      <c r="AK894" s="34">
        <f>IF($AI894&gt;0,IF(VLOOKUP($AI894,Resource!$B$2:$AE$460,25,FALSE)&gt;0,VLOOKUP($AI894,Resource!$B$2:$AE$460,25,FALSE),"--INPUT--"),"")</f>
        <v/>
      </c>
      <c r="AL894" s="619" t="n"/>
      <c r="AM894" s="619" t="n"/>
      <c r="AN894" s="34">
        <f>AA894</f>
        <v/>
      </c>
      <c r="AO894" s="621">
        <f>IF(ISNA(IF(AC894="",0,AN894*VLOOKUP(AC894,Resource!$B$2:$AE$465,8,FALSE))),0,IF(AC894="",0,AN894*VLOOKUP(AC894,Resource!$B$2:$AE$465,8,FALSE)))</f>
        <v/>
      </c>
      <c r="AP894" s="620" t="n"/>
      <c r="AQ894" s="286" t="n"/>
      <c r="AR894" s="34">
        <f>AB894</f>
        <v/>
      </c>
      <c r="AS894" s="621">
        <f>IF(ISNA(IF(AI894="",0,AR894*VLOOKUP(AI894,Resource!$B$2:$AE$465,9,FALSE))),0,IF(AI894="",0,AR894*VLOOKUP(AI894,Resource!$B$2:$AE$465,9,FALSE)))</f>
        <v/>
      </c>
      <c r="AT894" s="620" t="n"/>
      <c r="AU894" s="286" t="n"/>
      <c r="AV894" s="620">
        <f>Z894</f>
        <v/>
      </c>
      <c r="AW894" s="72" t="n"/>
      <c r="BA894" s="620" t="n"/>
      <c r="BC894" s="620">
        <f>AO894+AS894</f>
        <v/>
      </c>
      <c r="BD894" s="620">
        <f>BH894-BC894</f>
        <v/>
      </c>
      <c r="BE894" s="479">
        <f>IF(AV894=0,"        --",BD894/BH894)</f>
        <v/>
      </c>
      <c r="BF894" s="620" t="n"/>
      <c r="BG894" s="620" t="n"/>
      <c r="BH894" s="620">
        <f>Z894+BA894+BF894</f>
        <v/>
      </c>
    </row>
    <row r="895" customFormat="1" s="34">
      <c r="A895" s="618" t="n"/>
      <c r="B895" s="619" t="n"/>
      <c r="J895" s="619" t="n"/>
      <c r="U895" s="620" t="n"/>
      <c r="X895" s="620" t="n"/>
      <c r="Y895" s="620" t="n"/>
      <c r="Z895" s="620" t="n"/>
      <c r="AA895" s="34">
        <f>T895*0.2+N895*0+O895*0.3+P895*0.5+Q895*0.6+R895*1+S895*1</f>
        <v/>
      </c>
      <c r="AB895" s="34">
        <f>T895*0.2+N895*0.2+O895*0.3+P895*0.5+Q895*0.6+R895*1+S895*1</f>
        <v/>
      </c>
      <c r="AD895" s="34">
        <f>IF($AC895&gt;0,IF(VLOOKUP($AC895,Resource!$B$2:$AE$460,6,FALSE)&gt;0,VLOOKUP($AC895,Resource!$B$2:$AE$460,6,FALSE),"--INPUT--"),"")</f>
        <v/>
      </c>
      <c r="AE895" s="34">
        <f>IF($AC895&gt;0,IF(VLOOKUP($AC895,Resource!$B$2:$AE$460,25,FALSE)&gt;0,VLOOKUP($AC895,Resource!$B$2:$AE$460,25,FALSE),"--INPUT--"),"")</f>
        <v/>
      </c>
      <c r="AG895" s="619" t="n"/>
      <c r="AH895" s="619" t="n"/>
      <c r="AJ895" s="34">
        <f>IF($AI895&gt;0,IF(VLOOKUP($AI895,Resource!$B$2:$AE$460,6,FALSE)&gt;0,VLOOKUP($AI895,Resource!$B$2:$AE$460,6,FALSE),"--INPUT--"),"")</f>
        <v/>
      </c>
      <c r="AK895" s="34">
        <f>IF($AI895&gt;0,IF(VLOOKUP($AI895,Resource!$B$2:$AE$460,25,FALSE)&gt;0,VLOOKUP($AI895,Resource!$B$2:$AE$460,25,FALSE),"--INPUT--"),"")</f>
        <v/>
      </c>
      <c r="AL895" s="619" t="n"/>
      <c r="AM895" s="619" t="n"/>
      <c r="AN895" s="34">
        <f>AA895</f>
        <v/>
      </c>
      <c r="AO895" s="621">
        <f>IF(ISNA(IF(AC895="",0,AN895*VLOOKUP(AC895,Resource!$B$2:$AE$465,8,FALSE))),0,IF(AC895="",0,AN895*VLOOKUP(AC895,Resource!$B$2:$AE$465,8,FALSE)))</f>
        <v/>
      </c>
      <c r="AP895" s="620" t="n"/>
      <c r="AQ895" s="286" t="n"/>
      <c r="AR895" s="34">
        <f>AB895</f>
        <v/>
      </c>
      <c r="AS895" s="621">
        <f>IF(ISNA(IF(AI895="",0,AR895*VLOOKUP(AI895,Resource!$B$2:$AE$465,9,FALSE))),0,IF(AI895="",0,AR895*VLOOKUP(AI895,Resource!$B$2:$AE$465,9,FALSE)))</f>
        <v/>
      </c>
      <c r="AT895" s="620" t="n"/>
      <c r="AU895" s="286" t="n"/>
      <c r="AV895" s="620">
        <f>Z895</f>
        <v/>
      </c>
      <c r="AW895" s="72" t="n"/>
      <c r="BA895" s="620" t="n"/>
      <c r="BC895" s="620">
        <f>AO895+AS895</f>
        <v/>
      </c>
      <c r="BD895" s="620">
        <f>BH895-BC895</f>
        <v/>
      </c>
      <c r="BE895" s="479">
        <f>IF(AV895=0,"        --",BD895/BH895)</f>
        <v/>
      </c>
      <c r="BF895" s="620" t="n"/>
      <c r="BG895" s="620" t="n"/>
      <c r="BH895" s="620">
        <f>Z895+BA895+BF895</f>
        <v/>
      </c>
    </row>
    <row r="896" customFormat="1" s="34">
      <c r="A896" s="618" t="n"/>
      <c r="B896" s="619" t="n"/>
      <c r="J896" s="619" t="n"/>
      <c r="U896" s="620" t="n"/>
      <c r="X896" s="620" t="n"/>
      <c r="Y896" s="620" t="n"/>
      <c r="Z896" s="620" t="n"/>
      <c r="AA896" s="34">
        <f>T896*0.2+N896*0+O896*0.3+P896*0.5+Q896*0.6+R896*1+S896*1</f>
        <v/>
      </c>
      <c r="AB896" s="34">
        <f>T896*0.2+N896*0.2+O896*0.3+P896*0.5+Q896*0.6+R896*1+S896*1</f>
        <v/>
      </c>
      <c r="AD896" s="34">
        <f>IF($AC896&gt;0,IF(VLOOKUP($AC896,Resource!$B$2:$AE$460,6,FALSE)&gt;0,VLOOKUP($AC896,Resource!$B$2:$AE$460,6,FALSE),"--INPUT--"),"")</f>
        <v/>
      </c>
      <c r="AE896" s="34">
        <f>IF($AC896&gt;0,IF(VLOOKUP($AC896,Resource!$B$2:$AE$460,25,FALSE)&gt;0,VLOOKUP($AC896,Resource!$B$2:$AE$460,25,FALSE),"--INPUT--"),"")</f>
        <v/>
      </c>
      <c r="AG896" s="619" t="n"/>
      <c r="AH896" s="619" t="n"/>
      <c r="AJ896" s="34">
        <f>IF($AI896&gt;0,IF(VLOOKUP($AI896,Resource!$B$2:$AE$460,6,FALSE)&gt;0,VLOOKUP($AI896,Resource!$B$2:$AE$460,6,FALSE),"--INPUT--"),"")</f>
        <v/>
      </c>
      <c r="AK896" s="34">
        <f>IF($AI896&gt;0,IF(VLOOKUP($AI896,Resource!$B$2:$AE$460,25,FALSE)&gt;0,VLOOKUP($AI896,Resource!$B$2:$AE$460,25,FALSE),"--INPUT--"),"")</f>
        <v/>
      </c>
      <c r="AL896" s="619" t="n"/>
      <c r="AM896" s="619" t="n"/>
      <c r="AN896" s="34">
        <f>AA896</f>
        <v/>
      </c>
      <c r="AO896" s="621">
        <f>IF(ISNA(IF(AC896="",0,AN896*VLOOKUP(AC896,Resource!$B$2:$AE$465,8,FALSE))),0,IF(AC896="",0,AN896*VLOOKUP(AC896,Resource!$B$2:$AE$465,8,FALSE)))</f>
        <v/>
      </c>
      <c r="AP896" s="620" t="n"/>
      <c r="AQ896" s="286" t="n"/>
      <c r="AR896" s="34">
        <f>AB896</f>
        <v/>
      </c>
      <c r="AS896" s="621">
        <f>IF(ISNA(IF(AI896="",0,AR896*VLOOKUP(AI896,Resource!$B$2:$AE$465,9,FALSE))),0,IF(AI896="",0,AR896*VLOOKUP(AI896,Resource!$B$2:$AE$465,9,FALSE)))</f>
        <v/>
      </c>
      <c r="AT896" s="620" t="n"/>
      <c r="AU896" s="286" t="n"/>
      <c r="AV896" s="620">
        <f>Z896</f>
        <v/>
      </c>
      <c r="AW896" s="72" t="n"/>
      <c r="BA896" s="620" t="n"/>
      <c r="BC896" s="620">
        <f>AO896+AS896</f>
        <v/>
      </c>
      <c r="BD896" s="620">
        <f>BH896-BC896</f>
        <v/>
      </c>
      <c r="BE896" s="479">
        <f>IF(AV896=0,"        --",BD896/BH896)</f>
        <v/>
      </c>
      <c r="BF896" s="620" t="n"/>
      <c r="BG896" s="620" t="n"/>
      <c r="BH896" s="620">
        <f>Z896+BA896+BF896</f>
        <v/>
      </c>
    </row>
    <row r="897" customFormat="1" s="34">
      <c r="A897" s="618" t="n"/>
      <c r="B897" s="619" t="n"/>
      <c r="J897" s="619" t="n"/>
      <c r="U897" s="620" t="n"/>
      <c r="X897" s="620" t="n"/>
      <c r="Y897" s="620" t="n"/>
      <c r="Z897" s="620" t="n"/>
      <c r="AA897" s="34">
        <f>T897*0.2+N897*0+O897*0.3+P897*0.5+Q897*0.6+R897*1+S897*1</f>
        <v/>
      </c>
      <c r="AB897" s="34">
        <f>T897*0.2+N897*0.2+O897*0.3+P897*0.5+Q897*0.6+R897*1+S897*1</f>
        <v/>
      </c>
      <c r="AD897" s="34">
        <f>IF($AC897&gt;0,IF(VLOOKUP($AC897,Resource!$B$2:$AE$460,6,FALSE)&gt;0,VLOOKUP($AC897,Resource!$B$2:$AE$460,6,FALSE),"--INPUT--"),"")</f>
        <v/>
      </c>
      <c r="AE897" s="34">
        <f>IF($AC897&gt;0,IF(VLOOKUP($AC897,Resource!$B$2:$AE$460,25,FALSE)&gt;0,VLOOKUP($AC897,Resource!$B$2:$AE$460,25,FALSE),"--INPUT--"),"")</f>
        <v/>
      </c>
      <c r="AG897" s="619" t="n"/>
      <c r="AH897" s="619" t="n"/>
      <c r="AJ897" s="34">
        <f>IF($AI897&gt;0,IF(VLOOKUP($AI897,Resource!$B$2:$AE$460,6,FALSE)&gt;0,VLOOKUP($AI897,Resource!$B$2:$AE$460,6,FALSE),"--INPUT--"),"")</f>
        <v/>
      </c>
      <c r="AK897" s="34">
        <f>IF($AI897&gt;0,IF(VLOOKUP($AI897,Resource!$B$2:$AE$460,25,FALSE)&gt;0,VLOOKUP($AI897,Resource!$B$2:$AE$460,25,FALSE),"--INPUT--"),"")</f>
        <v/>
      </c>
      <c r="AL897" s="619" t="n"/>
      <c r="AM897" s="619" t="n"/>
      <c r="AN897" s="34">
        <f>AA897</f>
        <v/>
      </c>
      <c r="AO897" s="621">
        <f>IF(ISNA(IF(AC897="",0,AN897*VLOOKUP(AC897,Resource!$B$2:$AE$465,8,FALSE))),0,IF(AC897="",0,AN897*VLOOKUP(AC897,Resource!$B$2:$AE$465,8,FALSE)))</f>
        <v/>
      </c>
      <c r="AP897" s="620" t="n"/>
      <c r="AQ897" s="286" t="n"/>
      <c r="AR897" s="34">
        <f>AB897</f>
        <v/>
      </c>
      <c r="AS897" s="621">
        <f>IF(ISNA(IF(AI897="",0,AR897*VLOOKUP(AI897,Resource!$B$2:$AE$465,9,FALSE))),0,IF(AI897="",0,AR897*VLOOKUP(AI897,Resource!$B$2:$AE$465,9,FALSE)))</f>
        <v/>
      </c>
      <c r="AT897" s="620" t="n"/>
      <c r="AU897" s="286" t="n"/>
      <c r="AV897" s="620">
        <f>Z897</f>
        <v/>
      </c>
      <c r="AW897" s="72" t="n"/>
      <c r="BA897" s="620" t="n"/>
      <c r="BC897" s="620">
        <f>AO897+AS897</f>
        <v/>
      </c>
      <c r="BD897" s="620">
        <f>BH897-BC897</f>
        <v/>
      </c>
      <c r="BE897" s="479">
        <f>IF(AV897=0,"        --",BD897/BH897)</f>
        <v/>
      </c>
      <c r="BF897" s="620" t="n"/>
      <c r="BG897" s="620" t="n"/>
      <c r="BH897" s="620">
        <f>Z897+BA897+BF897</f>
        <v/>
      </c>
    </row>
    <row r="898" customFormat="1" s="34">
      <c r="A898" s="618" t="n"/>
      <c r="B898" s="619" t="n"/>
      <c r="J898" s="619" t="n"/>
      <c r="U898" s="620" t="n"/>
      <c r="X898" s="620" t="n"/>
      <c r="Y898" s="620" t="n"/>
      <c r="Z898" s="620" t="n"/>
      <c r="AA898" s="34">
        <f>T898*0.2+N898*0+O898*0.3+P898*0.5+Q898*0.6+R898*1+S898*1</f>
        <v/>
      </c>
      <c r="AB898" s="34">
        <f>T898*0.2+N898*0.2+O898*0.3+P898*0.5+Q898*0.6+R898*1+S898*1</f>
        <v/>
      </c>
      <c r="AD898" s="34">
        <f>IF($AC898&gt;0,IF(VLOOKUP($AC898,Resource!$B$2:$AE$460,6,FALSE)&gt;0,VLOOKUP($AC898,Resource!$B$2:$AE$460,6,FALSE),"--INPUT--"),"")</f>
        <v/>
      </c>
      <c r="AE898" s="34">
        <f>IF($AC898&gt;0,IF(VLOOKUP($AC898,Resource!$B$2:$AE$460,25,FALSE)&gt;0,VLOOKUP($AC898,Resource!$B$2:$AE$460,25,FALSE),"--INPUT--"),"")</f>
        <v/>
      </c>
      <c r="AG898" s="619" t="n"/>
      <c r="AH898" s="619" t="n"/>
      <c r="AJ898" s="34">
        <f>IF($AI898&gt;0,IF(VLOOKUP($AI898,Resource!$B$2:$AE$460,6,FALSE)&gt;0,VLOOKUP($AI898,Resource!$B$2:$AE$460,6,FALSE),"--INPUT--"),"")</f>
        <v/>
      </c>
      <c r="AK898" s="34">
        <f>IF($AI898&gt;0,IF(VLOOKUP($AI898,Resource!$B$2:$AE$460,25,FALSE)&gt;0,VLOOKUP($AI898,Resource!$B$2:$AE$460,25,FALSE),"--INPUT--"),"")</f>
        <v/>
      </c>
      <c r="AL898" s="619" t="n"/>
      <c r="AM898" s="619" t="n"/>
      <c r="AN898" s="34">
        <f>AA898</f>
        <v/>
      </c>
      <c r="AO898" s="621">
        <f>IF(ISNA(IF(AC898="",0,AN898*VLOOKUP(AC898,Resource!$B$2:$AE$465,8,FALSE))),0,IF(AC898="",0,AN898*VLOOKUP(AC898,Resource!$B$2:$AE$465,8,FALSE)))</f>
        <v/>
      </c>
      <c r="AP898" s="620" t="n"/>
      <c r="AQ898" s="286" t="n"/>
      <c r="AR898" s="34">
        <f>AB898</f>
        <v/>
      </c>
      <c r="AS898" s="621">
        <f>IF(ISNA(IF(AI898="",0,AR898*VLOOKUP(AI898,Resource!$B$2:$AE$465,9,FALSE))),0,IF(AI898="",0,AR898*VLOOKUP(AI898,Resource!$B$2:$AE$465,9,FALSE)))</f>
        <v/>
      </c>
      <c r="AT898" s="620" t="n"/>
      <c r="AU898" s="286" t="n"/>
      <c r="AV898" s="620">
        <f>Z898</f>
        <v/>
      </c>
      <c r="AW898" s="72" t="n"/>
      <c r="BA898" s="620" t="n"/>
      <c r="BC898" s="620">
        <f>AO898+AS898</f>
        <v/>
      </c>
      <c r="BD898" s="620">
        <f>BH898-BC898</f>
        <v/>
      </c>
      <c r="BE898" s="479">
        <f>IF(AV898=0,"        --",BD898/BH898)</f>
        <v/>
      </c>
      <c r="BF898" s="620" t="n"/>
      <c r="BG898" s="620" t="n"/>
      <c r="BH898" s="620">
        <f>Z898+BA898+BF898</f>
        <v/>
      </c>
    </row>
    <row r="899" customFormat="1" s="34">
      <c r="A899" s="618" t="n"/>
      <c r="B899" s="619" t="n"/>
      <c r="J899" s="619" t="n"/>
      <c r="U899" s="620" t="n"/>
      <c r="X899" s="620" t="n"/>
      <c r="Y899" s="620" t="n"/>
      <c r="Z899" s="620" t="n"/>
      <c r="AA899" s="34">
        <f>T899*0.2+N899*0+O899*0.3+P899*0.5+Q899*0.6+R899*1+S899*1</f>
        <v/>
      </c>
      <c r="AB899" s="34">
        <f>T899*0.2+N899*0.2+O899*0.3+P899*0.5+Q899*0.6+R899*1+S899*1</f>
        <v/>
      </c>
      <c r="AD899" s="34">
        <f>IF($AC899&gt;0,IF(VLOOKUP($AC899,Resource!$B$2:$AE$460,6,FALSE)&gt;0,VLOOKUP($AC899,Resource!$B$2:$AE$460,6,FALSE),"--INPUT--"),"")</f>
        <v/>
      </c>
      <c r="AE899" s="34">
        <f>IF($AC899&gt;0,IF(VLOOKUP($AC899,Resource!$B$2:$AE$460,25,FALSE)&gt;0,VLOOKUP($AC899,Resource!$B$2:$AE$460,25,FALSE),"--INPUT--"),"")</f>
        <v/>
      </c>
      <c r="AG899" s="619" t="n"/>
      <c r="AH899" s="619" t="n"/>
      <c r="AJ899" s="34">
        <f>IF($AI899&gt;0,IF(VLOOKUP($AI899,Resource!$B$2:$AE$460,6,FALSE)&gt;0,VLOOKUP($AI899,Resource!$B$2:$AE$460,6,FALSE),"--INPUT--"),"")</f>
        <v/>
      </c>
      <c r="AK899" s="34">
        <f>IF($AI899&gt;0,IF(VLOOKUP($AI899,Resource!$B$2:$AE$460,25,FALSE)&gt;0,VLOOKUP($AI899,Resource!$B$2:$AE$460,25,FALSE),"--INPUT--"),"")</f>
        <v/>
      </c>
      <c r="AL899" s="619" t="n"/>
      <c r="AM899" s="619" t="n"/>
      <c r="AN899" s="34">
        <f>AA899</f>
        <v/>
      </c>
      <c r="AO899" s="621">
        <f>IF(ISNA(IF(AC899="",0,AN899*VLOOKUP(AC899,Resource!$B$2:$AE$465,8,FALSE))),0,IF(AC899="",0,AN899*VLOOKUP(AC899,Resource!$B$2:$AE$465,8,FALSE)))</f>
        <v/>
      </c>
      <c r="AP899" s="620" t="n"/>
      <c r="AQ899" s="286" t="n"/>
      <c r="AR899" s="34">
        <f>AB899</f>
        <v/>
      </c>
      <c r="AS899" s="621">
        <f>IF(ISNA(IF(AI899="",0,AR899*VLOOKUP(AI899,Resource!$B$2:$AE$465,9,FALSE))),0,IF(AI899="",0,AR899*VLOOKUP(AI899,Resource!$B$2:$AE$465,9,FALSE)))</f>
        <v/>
      </c>
      <c r="AT899" s="620" t="n"/>
      <c r="AU899" s="286" t="n"/>
      <c r="AV899" s="620">
        <f>Z899</f>
        <v/>
      </c>
      <c r="AW899" s="72" t="n"/>
      <c r="BA899" s="620" t="n"/>
      <c r="BC899" s="620">
        <f>AO899+AS899</f>
        <v/>
      </c>
      <c r="BD899" s="620">
        <f>BH899-BC899</f>
        <v/>
      </c>
      <c r="BE899" s="479">
        <f>IF(AV899=0,"        --",BD899/BH899)</f>
        <v/>
      </c>
      <c r="BF899" s="620" t="n"/>
      <c r="BG899" s="620" t="n"/>
      <c r="BH899" s="620">
        <f>Z899+BA899+BF899</f>
        <v/>
      </c>
    </row>
    <row r="900" customFormat="1" s="34">
      <c r="A900" s="618" t="n"/>
      <c r="B900" s="619" t="n"/>
      <c r="J900" s="619" t="n"/>
      <c r="U900" s="620" t="n"/>
      <c r="X900" s="620" t="n"/>
      <c r="Y900" s="620" t="n"/>
      <c r="Z900" s="620" t="n"/>
      <c r="AA900" s="34">
        <f>T900*0.2+N900*0+O900*0.3+P900*0.5+Q900*0.6+R900*1+S900*1</f>
        <v/>
      </c>
      <c r="AB900" s="34">
        <f>T900*0.2+N900*0.2+O900*0.3+P900*0.5+Q900*0.6+R900*1+S900*1</f>
        <v/>
      </c>
      <c r="AD900" s="34">
        <f>IF($AC900&gt;0,IF(VLOOKUP($AC900,Resource!$B$2:$AE$460,6,FALSE)&gt;0,VLOOKUP($AC900,Resource!$B$2:$AE$460,6,FALSE),"--INPUT--"),"")</f>
        <v/>
      </c>
      <c r="AE900" s="34">
        <f>IF($AC900&gt;0,IF(VLOOKUP($AC900,Resource!$B$2:$AE$460,25,FALSE)&gt;0,VLOOKUP($AC900,Resource!$B$2:$AE$460,25,FALSE),"--INPUT--"),"")</f>
        <v/>
      </c>
      <c r="AG900" s="619" t="n"/>
      <c r="AH900" s="619" t="n"/>
      <c r="AJ900" s="34">
        <f>IF($AI900&gt;0,IF(VLOOKUP($AI900,Resource!$B$2:$AE$460,6,FALSE)&gt;0,VLOOKUP($AI900,Resource!$B$2:$AE$460,6,FALSE),"--INPUT--"),"")</f>
        <v/>
      </c>
      <c r="AK900" s="34">
        <f>IF($AI900&gt;0,IF(VLOOKUP($AI900,Resource!$B$2:$AE$460,25,FALSE)&gt;0,VLOOKUP($AI900,Resource!$B$2:$AE$460,25,FALSE),"--INPUT--"),"")</f>
        <v/>
      </c>
      <c r="AL900" s="619" t="n"/>
      <c r="AM900" s="619" t="n"/>
      <c r="AN900" s="34">
        <f>AA900</f>
        <v/>
      </c>
      <c r="AO900" s="621">
        <f>IF(ISNA(IF(AC900="",0,AN900*VLOOKUP(AC900,Resource!$B$2:$AE$465,8,FALSE))),0,IF(AC900="",0,AN900*VLOOKUP(AC900,Resource!$B$2:$AE$465,8,FALSE)))</f>
        <v/>
      </c>
      <c r="AP900" s="620" t="n"/>
      <c r="AQ900" s="286" t="n"/>
      <c r="AR900" s="34">
        <f>AB900</f>
        <v/>
      </c>
      <c r="AS900" s="621">
        <f>IF(ISNA(IF(AI900="",0,AR900*VLOOKUP(AI900,Resource!$B$2:$AE$465,9,FALSE))),0,IF(AI900="",0,AR900*VLOOKUP(AI900,Resource!$B$2:$AE$465,9,FALSE)))</f>
        <v/>
      </c>
      <c r="AT900" s="620" t="n"/>
      <c r="AU900" s="286" t="n"/>
      <c r="AV900" s="620">
        <f>Z900</f>
        <v/>
      </c>
      <c r="AW900" s="72" t="n"/>
      <c r="BA900" s="620" t="n"/>
      <c r="BC900" s="620">
        <f>AO900+AS900</f>
        <v/>
      </c>
      <c r="BD900" s="620">
        <f>BH900-BC900</f>
        <v/>
      </c>
      <c r="BE900" s="479">
        <f>IF(AV900=0,"        --",BD900/BH900)</f>
        <v/>
      </c>
      <c r="BF900" s="620" t="n"/>
      <c r="BG900" s="620" t="n"/>
      <c r="BH900" s="620">
        <f>Z900+BA900+BF900</f>
        <v/>
      </c>
    </row>
    <row r="901" customFormat="1" s="34">
      <c r="A901" s="618" t="n"/>
      <c r="B901" s="619" t="n"/>
      <c r="J901" s="619" t="n"/>
      <c r="U901" s="620" t="n"/>
      <c r="X901" s="620" t="n"/>
      <c r="Y901" s="620" t="n"/>
      <c r="Z901" s="620" t="n"/>
      <c r="AA901" s="34">
        <f>T901*0.2+N901*0+O901*0.3+P901*0.5+Q901*0.6+R901*1+S901*1</f>
        <v/>
      </c>
      <c r="AB901" s="34">
        <f>T901*0.2+N901*0.2+O901*0.3+P901*0.5+Q901*0.6+R901*1+S901*1</f>
        <v/>
      </c>
      <c r="AD901" s="34">
        <f>IF($AC901&gt;0,IF(VLOOKUP($AC901,Resource!$B$2:$AE$460,6,FALSE)&gt;0,VLOOKUP($AC901,Resource!$B$2:$AE$460,6,FALSE),"--INPUT--"),"")</f>
        <v/>
      </c>
      <c r="AE901" s="34">
        <f>IF($AC901&gt;0,IF(VLOOKUP($AC901,Resource!$B$2:$AE$460,25,FALSE)&gt;0,VLOOKUP($AC901,Resource!$B$2:$AE$460,25,FALSE),"--INPUT--"),"")</f>
        <v/>
      </c>
      <c r="AG901" s="619" t="n"/>
      <c r="AH901" s="619" t="n"/>
      <c r="AJ901" s="34">
        <f>IF($AI901&gt;0,IF(VLOOKUP($AI901,Resource!$B$2:$AE$460,6,FALSE)&gt;0,VLOOKUP($AI901,Resource!$B$2:$AE$460,6,FALSE),"--INPUT--"),"")</f>
        <v/>
      </c>
      <c r="AK901" s="34">
        <f>IF($AI901&gt;0,IF(VLOOKUP($AI901,Resource!$B$2:$AE$460,25,FALSE)&gt;0,VLOOKUP($AI901,Resource!$B$2:$AE$460,25,FALSE),"--INPUT--"),"")</f>
        <v/>
      </c>
      <c r="AL901" s="619" t="n"/>
      <c r="AM901" s="619" t="n"/>
      <c r="AN901" s="34">
        <f>AA901</f>
        <v/>
      </c>
      <c r="AO901" s="621">
        <f>IF(ISNA(IF(AC901="",0,AN901*VLOOKUP(AC901,Resource!$B$2:$AE$465,8,FALSE))),0,IF(AC901="",0,AN901*VLOOKUP(AC901,Resource!$B$2:$AE$465,8,FALSE)))</f>
        <v/>
      </c>
      <c r="AP901" s="620" t="n"/>
      <c r="AQ901" s="286" t="n"/>
      <c r="AR901" s="34">
        <f>AB901</f>
        <v/>
      </c>
      <c r="AS901" s="621">
        <f>IF(ISNA(IF(AI901="",0,AR901*VLOOKUP(AI901,Resource!$B$2:$AE$465,9,FALSE))),0,IF(AI901="",0,AR901*VLOOKUP(AI901,Resource!$B$2:$AE$465,9,FALSE)))</f>
        <v/>
      </c>
      <c r="AT901" s="620" t="n"/>
      <c r="AU901" s="286" t="n"/>
      <c r="AV901" s="620">
        <f>Z901</f>
        <v/>
      </c>
      <c r="AW901" s="72" t="n"/>
      <c r="BA901" s="620" t="n"/>
      <c r="BC901" s="620">
        <f>AO901+AS901</f>
        <v/>
      </c>
      <c r="BD901" s="620">
        <f>BH901-BC901</f>
        <v/>
      </c>
      <c r="BE901" s="479">
        <f>IF(AV901=0,"        --",BD901/BH901)</f>
        <v/>
      </c>
      <c r="BF901" s="620" t="n"/>
      <c r="BG901" s="620" t="n"/>
      <c r="BH901" s="620">
        <f>Z901+BA901+BF901</f>
        <v/>
      </c>
    </row>
    <row r="902" customFormat="1" s="34">
      <c r="A902" s="618" t="n"/>
      <c r="B902" s="619" t="n"/>
      <c r="J902" s="619" t="n"/>
      <c r="U902" s="620" t="n"/>
      <c r="X902" s="620" t="n"/>
      <c r="Y902" s="620" t="n"/>
      <c r="Z902" s="620" t="n"/>
      <c r="AA902" s="34">
        <f>T902*0.2+N902*0+O902*0.3+P902*0.5+Q902*0.6+R902*1+S902*1</f>
        <v/>
      </c>
      <c r="AB902" s="34">
        <f>T902*0.2+N902*0.2+O902*0.3+P902*0.5+Q902*0.6+R902*1+S902*1</f>
        <v/>
      </c>
      <c r="AD902" s="34">
        <f>IF($AC902&gt;0,IF(VLOOKUP($AC902,Resource!$B$2:$AE$460,6,FALSE)&gt;0,VLOOKUP($AC902,Resource!$B$2:$AE$460,6,FALSE),"--INPUT--"),"")</f>
        <v/>
      </c>
      <c r="AE902" s="34">
        <f>IF($AC902&gt;0,IF(VLOOKUP($AC902,Resource!$B$2:$AE$460,25,FALSE)&gt;0,VLOOKUP($AC902,Resource!$B$2:$AE$460,25,FALSE),"--INPUT--"),"")</f>
        <v/>
      </c>
      <c r="AG902" s="619" t="n"/>
      <c r="AH902" s="619" t="n"/>
      <c r="AJ902" s="34">
        <f>IF($AI902&gt;0,IF(VLOOKUP($AI902,Resource!$B$2:$AE$460,6,FALSE)&gt;0,VLOOKUP($AI902,Resource!$B$2:$AE$460,6,FALSE),"--INPUT--"),"")</f>
        <v/>
      </c>
      <c r="AK902" s="34">
        <f>IF($AI902&gt;0,IF(VLOOKUP($AI902,Resource!$B$2:$AE$460,25,FALSE)&gt;0,VLOOKUP($AI902,Resource!$B$2:$AE$460,25,FALSE),"--INPUT--"),"")</f>
        <v/>
      </c>
      <c r="AL902" s="619" t="n"/>
      <c r="AM902" s="619" t="n"/>
      <c r="AN902" s="34">
        <f>AA902</f>
        <v/>
      </c>
      <c r="AO902" s="621">
        <f>IF(ISNA(IF(AC902="",0,AN902*VLOOKUP(AC902,Resource!$B$2:$AE$465,8,FALSE))),0,IF(AC902="",0,AN902*VLOOKUP(AC902,Resource!$B$2:$AE$465,8,FALSE)))</f>
        <v/>
      </c>
      <c r="AP902" s="620" t="n"/>
      <c r="AQ902" s="286" t="n"/>
      <c r="AR902" s="34">
        <f>AB902</f>
        <v/>
      </c>
      <c r="AS902" s="621">
        <f>IF(ISNA(IF(AI902="",0,AR902*VLOOKUP(AI902,Resource!$B$2:$AE$465,9,FALSE))),0,IF(AI902="",0,AR902*VLOOKUP(AI902,Resource!$B$2:$AE$465,9,FALSE)))</f>
        <v/>
      </c>
      <c r="AT902" s="620" t="n"/>
      <c r="AU902" s="286" t="n"/>
      <c r="AV902" s="620">
        <f>Z902</f>
        <v/>
      </c>
      <c r="AW902" s="72" t="n"/>
      <c r="BA902" s="620" t="n"/>
      <c r="BC902" s="620">
        <f>AO902+AS902</f>
        <v/>
      </c>
      <c r="BD902" s="620">
        <f>BH902-BC902</f>
        <v/>
      </c>
      <c r="BE902" s="479">
        <f>IF(AV902=0,"        --",BD902/BH902)</f>
        <v/>
      </c>
      <c r="BF902" s="620" t="n"/>
      <c r="BG902" s="620" t="n"/>
      <c r="BH902" s="620">
        <f>Z902+BA902+BF902</f>
        <v/>
      </c>
    </row>
    <row r="903" customFormat="1" s="34">
      <c r="A903" s="618" t="n"/>
      <c r="B903" s="619" t="n"/>
      <c r="J903" s="619" t="n"/>
      <c r="U903" s="620" t="n"/>
      <c r="X903" s="620" t="n"/>
      <c r="Y903" s="620" t="n"/>
      <c r="Z903" s="620" t="n"/>
      <c r="AA903" s="34">
        <f>T903*0.2+N903*0+O903*0.3+P903*0.5+Q903*0.6+R903*1+S903*1</f>
        <v/>
      </c>
      <c r="AB903" s="34">
        <f>T903*0.2+N903*0.2+O903*0.3+P903*0.5+Q903*0.6+R903*1+S903*1</f>
        <v/>
      </c>
      <c r="AD903" s="34">
        <f>IF($AC903&gt;0,IF(VLOOKUP($AC903,Resource!$B$2:$AE$460,6,FALSE)&gt;0,VLOOKUP($AC903,Resource!$B$2:$AE$460,6,FALSE),"--INPUT--"),"")</f>
        <v/>
      </c>
      <c r="AE903" s="34">
        <f>IF($AC903&gt;0,IF(VLOOKUP($AC903,Resource!$B$2:$AE$460,25,FALSE)&gt;0,VLOOKUP($AC903,Resource!$B$2:$AE$460,25,FALSE),"--INPUT--"),"")</f>
        <v/>
      </c>
      <c r="AG903" s="619" t="n"/>
      <c r="AH903" s="619" t="n"/>
      <c r="AJ903" s="34">
        <f>IF($AI903&gt;0,IF(VLOOKUP($AI903,Resource!$B$2:$AE$460,6,FALSE)&gt;0,VLOOKUP($AI903,Resource!$B$2:$AE$460,6,FALSE),"--INPUT--"),"")</f>
        <v/>
      </c>
      <c r="AK903" s="34">
        <f>IF($AI903&gt;0,IF(VLOOKUP($AI903,Resource!$B$2:$AE$460,25,FALSE)&gt;0,VLOOKUP($AI903,Resource!$B$2:$AE$460,25,FALSE),"--INPUT--"),"")</f>
        <v/>
      </c>
      <c r="AL903" s="619" t="n"/>
      <c r="AM903" s="619" t="n"/>
      <c r="AN903" s="34">
        <f>AA903</f>
        <v/>
      </c>
      <c r="AO903" s="621">
        <f>IF(ISNA(IF(AC903="",0,AN903*VLOOKUP(AC903,Resource!$B$2:$AE$465,8,FALSE))),0,IF(AC903="",0,AN903*VLOOKUP(AC903,Resource!$B$2:$AE$465,8,FALSE)))</f>
        <v/>
      </c>
      <c r="AP903" s="620" t="n"/>
      <c r="AQ903" s="286" t="n"/>
      <c r="AR903" s="34">
        <f>AB903</f>
        <v/>
      </c>
      <c r="AS903" s="621">
        <f>IF(ISNA(IF(AI903="",0,AR903*VLOOKUP(AI903,Resource!$B$2:$AE$465,9,FALSE))),0,IF(AI903="",0,AR903*VLOOKUP(AI903,Resource!$B$2:$AE$465,9,FALSE)))</f>
        <v/>
      </c>
      <c r="AT903" s="620" t="n"/>
      <c r="AU903" s="286" t="n"/>
      <c r="AV903" s="620">
        <f>Z903</f>
        <v/>
      </c>
      <c r="AW903" s="72" t="n"/>
      <c r="BA903" s="620" t="n"/>
      <c r="BC903" s="620">
        <f>AO903+AS903</f>
        <v/>
      </c>
      <c r="BD903" s="620">
        <f>BH903-BC903</f>
        <v/>
      </c>
      <c r="BE903" s="479">
        <f>IF(AV903=0,"        --",BD903/BH903)</f>
        <v/>
      </c>
      <c r="BF903" s="620" t="n"/>
      <c r="BG903" s="620" t="n"/>
      <c r="BH903" s="620">
        <f>Z903+BA903+BF903</f>
        <v/>
      </c>
    </row>
    <row r="904" customFormat="1" s="34">
      <c r="A904" s="618" t="n"/>
      <c r="B904" s="619" t="n"/>
      <c r="J904" s="619" t="n"/>
      <c r="U904" s="620" t="n"/>
      <c r="X904" s="620" t="n"/>
      <c r="Y904" s="620" t="n"/>
      <c r="Z904" s="620" t="n"/>
      <c r="AA904" s="34">
        <f>T904*0.2+N904*0+O904*0.3+P904*0.5+Q904*0.6+R904*1+S904*1</f>
        <v/>
      </c>
      <c r="AB904" s="34">
        <f>T904*0.2+N904*0.2+O904*0.3+P904*0.5+Q904*0.6+R904*1+S904*1</f>
        <v/>
      </c>
      <c r="AD904" s="34">
        <f>IF($AC904&gt;0,IF(VLOOKUP($AC904,Resource!$B$2:$AE$460,6,FALSE)&gt;0,VLOOKUP($AC904,Resource!$B$2:$AE$460,6,FALSE),"--INPUT--"),"")</f>
        <v/>
      </c>
      <c r="AE904" s="34">
        <f>IF($AC904&gt;0,IF(VLOOKUP($AC904,Resource!$B$2:$AE$460,25,FALSE)&gt;0,VLOOKUP($AC904,Resource!$B$2:$AE$460,25,FALSE),"--INPUT--"),"")</f>
        <v/>
      </c>
      <c r="AG904" s="619" t="n"/>
      <c r="AH904" s="619" t="n"/>
      <c r="AJ904" s="34">
        <f>IF($AI904&gt;0,IF(VLOOKUP($AI904,Resource!$B$2:$AE$460,6,FALSE)&gt;0,VLOOKUP($AI904,Resource!$B$2:$AE$460,6,FALSE),"--INPUT--"),"")</f>
        <v/>
      </c>
      <c r="AK904" s="34">
        <f>IF($AI904&gt;0,IF(VLOOKUP($AI904,Resource!$B$2:$AE$460,25,FALSE)&gt;0,VLOOKUP($AI904,Resource!$B$2:$AE$460,25,FALSE),"--INPUT--"),"")</f>
        <v/>
      </c>
      <c r="AL904" s="619" t="n"/>
      <c r="AM904" s="619" t="n"/>
      <c r="AN904" s="34">
        <f>AA904</f>
        <v/>
      </c>
      <c r="AO904" s="621">
        <f>IF(ISNA(IF(AC904="",0,AN904*VLOOKUP(AC904,Resource!$B$2:$AE$465,8,FALSE))),0,IF(AC904="",0,AN904*VLOOKUP(AC904,Resource!$B$2:$AE$465,8,FALSE)))</f>
        <v/>
      </c>
      <c r="AP904" s="620" t="n"/>
      <c r="AQ904" s="286" t="n"/>
      <c r="AR904" s="34">
        <f>AB904</f>
        <v/>
      </c>
      <c r="AS904" s="621">
        <f>IF(ISNA(IF(AI904="",0,AR904*VLOOKUP(AI904,Resource!$B$2:$AE$465,9,FALSE))),0,IF(AI904="",0,AR904*VLOOKUP(AI904,Resource!$B$2:$AE$465,9,FALSE)))</f>
        <v/>
      </c>
      <c r="AT904" s="620" t="n"/>
      <c r="AU904" s="286" t="n"/>
      <c r="AV904" s="620">
        <f>Z904</f>
        <v/>
      </c>
      <c r="AW904" s="72" t="n"/>
      <c r="BA904" s="620" t="n"/>
      <c r="BC904" s="620">
        <f>AO904+AS904</f>
        <v/>
      </c>
      <c r="BD904" s="620">
        <f>BH904-BC904</f>
        <v/>
      </c>
      <c r="BE904" s="479">
        <f>IF(AV904=0,"        --",BD904/BH904)</f>
        <v/>
      </c>
      <c r="BF904" s="620" t="n"/>
      <c r="BG904" s="620" t="n"/>
      <c r="BH904" s="620">
        <f>Z904+BA904+BF904</f>
        <v/>
      </c>
    </row>
    <row r="905" customFormat="1" s="34">
      <c r="A905" s="618" t="n"/>
      <c r="B905" s="619" t="n"/>
      <c r="J905" s="619" t="n"/>
      <c r="U905" s="620" t="n"/>
      <c r="X905" s="620" t="n"/>
      <c r="Y905" s="620" t="n"/>
      <c r="Z905" s="620" t="n"/>
      <c r="AA905" s="34">
        <f>T905*0.2+N905*0+O905*0.3+P905*0.5+Q905*0.6+R905*1+S905*1</f>
        <v/>
      </c>
      <c r="AB905" s="34">
        <f>T905*0.2+N905*0.2+O905*0.3+P905*0.5+Q905*0.6+R905*1+S905*1</f>
        <v/>
      </c>
      <c r="AD905" s="34">
        <f>IF($AC905&gt;0,IF(VLOOKUP($AC905,Resource!$B$2:$AE$460,6,FALSE)&gt;0,VLOOKUP($AC905,Resource!$B$2:$AE$460,6,FALSE),"--INPUT--"),"")</f>
        <v/>
      </c>
      <c r="AE905" s="34">
        <f>IF($AC905&gt;0,IF(VLOOKUP($AC905,Resource!$B$2:$AE$460,25,FALSE)&gt;0,VLOOKUP($AC905,Resource!$B$2:$AE$460,25,FALSE),"--INPUT--"),"")</f>
        <v/>
      </c>
      <c r="AG905" s="619" t="n"/>
      <c r="AH905" s="619" t="n"/>
      <c r="AJ905" s="34">
        <f>IF($AI905&gt;0,IF(VLOOKUP($AI905,Resource!$B$2:$AE$460,6,FALSE)&gt;0,VLOOKUP($AI905,Resource!$B$2:$AE$460,6,FALSE),"--INPUT--"),"")</f>
        <v/>
      </c>
      <c r="AK905" s="34">
        <f>IF($AI905&gt;0,IF(VLOOKUP($AI905,Resource!$B$2:$AE$460,25,FALSE)&gt;0,VLOOKUP($AI905,Resource!$B$2:$AE$460,25,FALSE),"--INPUT--"),"")</f>
        <v/>
      </c>
      <c r="AL905" s="619" t="n"/>
      <c r="AM905" s="619" t="n"/>
      <c r="AN905" s="34">
        <f>AA905</f>
        <v/>
      </c>
      <c r="AO905" s="621">
        <f>IF(ISNA(IF(AC905="",0,AN905*VLOOKUP(AC905,Resource!$B$2:$AE$465,8,FALSE))),0,IF(AC905="",0,AN905*VLOOKUP(AC905,Resource!$B$2:$AE$465,8,FALSE)))</f>
        <v/>
      </c>
      <c r="AP905" s="620" t="n"/>
      <c r="AQ905" s="286" t="n"/>
      <c r="AR905" s="34">
        <f>AB905</f>
        <v/>
      </c>
      <c r="AS905" s="621">
        <f>IF(ISNA(IF(AI905="",0,AR905*VLOOKUP(AI905,Resource!$B$2:$AE$465,9,FALSE))),0,IF(AI905="",0,AR905*VLOOKUP(AI905,Resource!$B$2:$AE$465,9,FALSE)))</f>
        <v/>
      </c>
      <c r="AT905" s="620" t="n"/>
      <c r="AU905" s="286" t="n"/>
      <c r="AV905" s="620">
        <f>Z905</f>
        <v/>
      </c>
      <c r="AW905" s="72" t="n"/>
      <c r="BA905" s="620" t="n"/>
      <c r="BC905" s="620">
        <f>AO905+AS905</f>
        <v/>
      </c>
      <c r="BD905" s="620">
        <f>BH905-BC905</f>
        <v/>
      </c>
      <c r="BE905" s="479">
        <f>IF(AV905=0,"        --",BD905/BH905)</f>
        <v/>
      </c>
      <c r="BF905" s="620" t="n"/>
      <c r="BG905" s="620" t="n"/>
      <c r="BH905" s="620">
        <f>Z905+BA905+BF905</f>
        <v/>
      </c>
    </row>
    <row r="906" customFormat="1" s="34">
      <c r="A906" s="618" t="n"/>
      <c r="B906" s="619" t="n"/>
      <c r="J906" s="619" t="n"/>
      <c r="U906" s="620" t="n"/>
      <c r="X906" s="620" t="n"/>
      <c r="Y906" s="620" t="n"/>
      <c r="Z906" s="620" t="n"/>
      <c r="AA906" s="34">
        <f>T906*0.2+N906*0+O906*0.3+P906*0.5+Q906*0.6+R906*1+S906*1</f>
        <v/>
      </c>
      <c r="AB906" s="34">
        <f>T906*0.2+N906*0.2+O906*0.3+P906*0.5+Q906*0.6+R906*1+S906*1</f>
        <v/>
      </c>
      <c r="AD906" s="34">
        <f>IF($AC906&gt;0,IF(VLOOKUP($AC906,Resource!$B$2:$AE$460,6,FALSE)&gt;0,VLOOKUP($AC906,Resource!$B$2:$AE$460,6,FALSE),"--INPUT--"),"")</f>
        <v/>
      </c>
      <c r="AE906" s="34">
        <f>IF($AC906&gt;0,IF(VLOOKUP($AC906,Resource!$B$2:$AE$460,25,FALSE)&gt;0,VLOOKUP($AC906,Resource!$B$2:$AE$460,25,FALSE),"--INPUT--"),"")</f>
        <v/>
      </c>
      <c r="AG906" s="619" t="n"/>
      <c r="AH906" s="619" t="n"/>
      <c r="AJ906" s="34">
        <f>IF($AI906&gt;0,IF(VLOOKUP($AI906,Resource!$B$2:$AE$460,6,FALSE)&gt;0,VLOOKUP($AI906,Resource!$B$2:$AE$460,6,FALSE),"--INPUT--"),"")</f>
        <v/>
      </c>
      <c r="AK906" s="34">
        <f>IF($AI906&gt;0,IF(VLOOKUP($AI906,Resource!$B$2:$AE$460,25,FALSE)&gt;0,VLOOKUP($AI906,Resource!$B$2:$AE$460,25,FALSE),"--INPUT--"),"")</f>
        <v/>
      </c>
      <c r="AL906" s="619" t="n"/>
      <c r="AM906" s="619" t="n"/>
      <c r="AN906" s="34">
        <f>AA906</f>
        <v/>
      </c>
      <c r="AO906" s="621">
        <f>IF(ISNA(IF(AC906="",0,AN906*VLOOKUP(AC906,Resource!$B$2:$AE$465,8,FALSE))),0,IF(AC906="",0,AN906*VLOOKUP(AC906,Resource!$B$2:$AE$465,8,FALSE)))</f>
        <v/>
      </c>
      <c r="AP906" s="620" t="n"/>
      <c r="AQ906" s="286" t="n"/>
      <c r="AR906" s="34">
        <f>AB906</f>
        <v/>
      </c>
      <c r="AS906" s="621">
        <f>IF(ISNA(IF(AI906="",0,AR906*VLOOKUP(AI906,Resource!$B$2:$AE$465,9,FALSE))),0,IF(AI906="",0,AR906*VLOOKUP(AI906,Resource!$B$2:$AE$465,9,FALSE)))</f>
        <v/>
      </c>
      <c r="AT906" s="620" t="n"/>
      <c r="AU906" s="286" t="n"/>
      <c r="AV906" s="620">
        <f>Z906</f>
        <v/>
      </c>
      <c r="AW906" s="72" t="n"/>
      <c r="BA906" s="620" t="n"/>
      <c r="BC906" s="620">
        <f>AO906+AS906</f>
        <v/>
      </c>
      <c r="BD906" s="620">
        <f>BH906-BC906</f>
        <v/>
      </c>
      <c r="BE906" s="479">
        <f>IF(AV906=0,"        --",BD906/BH906)</f>
        <v/>
      </c>
      <c r="BF906" s="620" t="n"/>
      <c r="BG906" s="620" t="n"/>
      <c r="BH906" s="620">
        <f>Z906+BA906+BF906</f>
        <v/>
      </c>
    </row>
    <row r="907" customFormat="1" s="34">
      <c r="A907" s="618" t="n"/>
      <c r="B907" s="619" t="n"/>
      <c r="J907" s="619" t="n"/>
      <c r="U907" s="620" t="n"/>
      <c r="X907" s="620" t="n"/>
      <c r="Y907" s="620" t="n"/>
      <c r="Z907" s="620" t="n"/>
      <c r="AA907" s="34">
        <f>T907*0.2+N907*0+O907*0.3+P907*0.5+Q907*0.6+R907*1+S907*1</f>
        <v/>
      </c>
      <c r="AB907" s="34">
        <f>T907*0.2+N907*0.2+O907*0.3+P907*0.5+Q907*0.6+R907*1+S907*1</f>
        <v/>
      </c>
      <c r="AD907" s="34">
        <f>IF($AC907&gt;0,IF(VLOOKUP($AC907,Resource!$B$2:$AE$460,6,FALSE)&gt;0,VLOOKUP($AC907,Resource!$B$2:$AE$460,6,FALSE),"--INPUT--"),"")</f>
        <v/>
      </c>
      <c r="AE907" s="34">
        <f>IF($AC907&gt;0,IF(VLOOKUP($AC907,Resource!$B$2:$AE$460,25,FALSE)&gt;0,VLOOKUP($AC907,Resource!$B$2:$AE$460,25,FALSE),"--INPUT--"),"")</f>
        <v/>
      </c>
      <c r="AG907" s="619" t="n"/>
      <c r="AH907" s="619" t="n"/>
      <c r="AJ907" s="34">
        <f>IF($AI907&gt;0,IF(VLOOKUP($AI907,Resource!$B$2:$AE$460,6,FALSE)&gt;0,VLOOKUP($AI907,Resource!$B$2:$AE$460,6,FALSE),"--INPUT--"),"")</f>
        <v/>
      </c>
      <c r="AK907" s="34">
        <f>IF($AI907&gt;0,IF(VLOOKUP($AI907,Resource!$B$2:$AE$460,25,FALSE)&gt;0,VLOOKUP($AI907,Resource!$B$2:$AE$460,25,FALSE),"--INPUT--"),"")</f>
        <v/>
      </c>
      <c r="AL907" s="619" t="n"/>
      <c r="AM907" s="619" t="n"/>
      <c r="AN907" s="34">
        <f>AA907</f>
        <v/>
      </c>
      <c r="AO907" s="621">
        <f>IF(ISNA(IF(AC907="",0,AN907*VLOOKUP(AC907,Resource!$B$2:$AE$465,8,FALSE))),0,IF(AC907="",0,AN907*VLOOKUP(AC907,Resource!$B$2:$AE$465,8,FALSE)))</f>
        <v/>
      </c>
      <c r="AP907" s="620" t="n"/>
      <c r="AQ907" s="286" t="n"/>
      <c r="AR907" s="34">
        <f>AB907</f>
        <v/>
      </c>
      <c r="AS907" s="621">
        <f>IF(ISNA(IF(AI907="",0,AR907*VLOOKUP(AI907,Resource!$B$2:$AE$465,9,FALSE))),0,IF(AI907="",0,AR907*VLOOKUP(AI907,Resource!$B$2:$AE$465,9,FALSE)))</f>
        <v/>
      </c>
      <c r="AT907" s="620" t="n"/>
      <c r="AU907" s="286" t="n"/>
      <c r="AV907" s="620">
        <f>Z907</f>
        <v/>
      </c>
      <c r="AW907" s="72" t="n"/>
      <c r="BA907" s="620" t="n"/>
      <c r="BC907" s="620">
        <f>AO907+AS907</f>
        <v/>
      </c>
      <c r="BD907" s="620">
        <f>BH907-BC907</f>
        <v/>
      </c>
      <c r="BE907" s="479">
        <f>IF(AV907=0,"        --",BD907/BH907)</f>
        <v/>
      </c>
      <c r="BF907" s="620" t="n"/>
      <c r="BG907" s="620" t="n"/>
      <c r="BH907" s="620">
        <f>Z907+BA907+BF907</f>
        <v/>
      </c>
    </row>
    <row r="908" customFormat="1" s="34">
      <c r="A908" s="618" t="n"/>
      <c r="B908" s="619" t="n"/>
      <c r="J908" s="619" t="n"/>
      <c r="U908" s="620" t="n"/>
      <c r="X908" s="620" t="n"/>
      <c r="Y908" s="620" t="n"/>
      <c r="Z908" s="620" t="n"/>
      <c r="AA908" s="34">
        <f>T908*0.2+N908*0+O908*0.3+P908*0.5+Q908*0.6+R908*1+S908*1</f>
        <v/>
      </c>
      <c r="AB908" s="34">
        <f>T908*0.2+N908*0.2+O908*0.3+P908*0.5+Q908*0.6+R908*1+S908*1</f>
        <v/>
      </c>
      <c r="AD908" s="34">
        <f>IF($AC908&gt;0,IF(VLOOKUP($AC908,Resource!$B$2:$AE$460,6,FALSE)&gt;0,VLOOKUP($AC908,Resource!$B$2:$AE$460,6,FALSE),"--INPUT--"),"")</f>
        <v/>
      </c>
      <c r="AE908" s="34">
        <f>IF($AC908&gt;0,IF(VLOOKUP($AC908,Resource!$B$2:$AE$460,25,FALSE)&gt;0,VLOOKUP($AC908,Resource!$B$2:$AE$460,25,FALSE),"--INPUT--"),"")</f>
        <v/>
      </c>
      <c r="AG908" s="619" t="n"/>
      <c r="AH908" s="619" t="n"/>
      <c r="AJ908" s="34">
        <f>IF($AI908&gt;0,IF(VLOOKUP($AI908,Resource!$B$2:$AE$460,6,FALSE)&gt;0,VLOOKUP($AI908,Resource!$B$2:$AE$460,6,FALSE),"--INPUT--"),"")</f>
        <v/>
      </c>
      <c r="AK908" s="34">
        <f>IF($AI908&gt;0,IF(VLOOKUP($AI908,Resource!$B$2:$AE$460,25,FALSE)&gt;0,VLOOKUP($AI908,Resource!$B$2:$AE$460,25,FALSE),"--INPUT--"),"")</f>
        <v/>
      </c>
      <c r="AL908" s="619" t="n"/>
      <c r="AM908" s="619" t="n"/>
      <c r="AN908" s="34">
        <f>AA908</f>
        <v/>
      </c>
      <c r="AO908" s="621">
        <f>IF(ISNA(IF(AC908="",0,AN908*VLOOKUP(AC908,Resource!$B$2:$AE$465,8,FALSE))),0,IF(AC908="",0,AN908*VLOOKUP(AC908,Resource!$B$2:$AE$465,8,FALSE)))</f>
        <v/>
      </c>
      <c r="AP908" s="620" t="n"/>
      <c r="AQ908" s="286" t="n"/>
      <c r="AR908" s="34">
        <f>AB908</f>
        <v/>
      </c>
      <c r="AS908" s="621">
        <f>IF(ISNA(IF(AI908="",0,AR908*VLOOKUP(AI908,Resource!$B$2:$AE$465,9,FALSE))),0,IF(AI908="",0,AR908*VLOOKUP(AI908,Resource!$B$2:$AE$465,9,FALSE)))</f>
        <v/>
      </c>
      <c r="AT908" s="620" t="n"/>
      <c r="AU908" s="286" t="n"/>
      <c r="AV908" s="620">
        <f>Z908</f>
        <v/>
      </c>
      <c r="AW908" s="72" t="n"/>
      <c r="BA908" s="620" t="n"/>
      <c r="BC908" s="620">
        <f>AO908+AS908</f>
        <v/>
      </c>
      <c r="BD908" s="620">
        <f>BH908-BC908</f>
        <v/>
      </c>
      <c r="BE908" s="479">
        <f>IF(AV908=0,"        --",BD908/BH908)</f>
        <v/>
      </c>
      <c r="BF908" s="620" t="n"/>
      <c r="BG908" s="620" t="n"/>
      <c r="BH908" s="620">
        <f>Z908+BA908+BF908</f>
        <v/>
      </c>
    </row>
    <row r="909" customFormat="1" s="34">
      <c r="A909" s="618" t="n"/>
      <c r="B909" s="619" t="n"/>
      <c r="J909" s="619" t="n"/>
      <c r="U909" s="620" t="n"/>
      <c r="X909" s="620" t="n"/>
      <c r="Y909" s="620" t="n"/>
      <c r="Z909" s="620" t="n"/>
      <c r="AA909" s="34">
        <f>T909*0.2+N909*0+O909*0.3+P909*0.5+Q909*0.6+R909*1+S909*1</f>
        <v/>
      </c>
      <c r="AB909" s="34">
        <f>T909*0.2+N909*0.2+O909*0.3+P909*0.5+Q909*0.6+R909*1+S909*1</f>
        <v/>
      </c>
      <c r="AD909" s="34">
        <f>IF($AC909&gt;0,IF(VLOOKUP($AC909,Resource!$B$2:$AE$460,6,FALSE)&gt;0,VLOOKUP($AC909,Resource!$B$2:$AE$460,6,FALSE),"--INPUT--"),"")</f>
        <v/>
      </c>
      <c r="AE909" s="34">
        <f>IF($AC909&gt;0,IF(VLOOKUP($AC909,Resource!$B$2:$AE$460,25,FALSE)&gt;0,VLOOKUP($AC909,Resource!$B$2:$AE$460,25,FALSE),"--INPUT--"),"")</f>
        <v/>
      </c>
      <c r="AG909" s="619" t="n"/>
      <c r="AH909" s="619" t="n"/>
      <c r="AJ909" s="34">
        <f>IF($AI909&gt;0,IF(VLOOKUP($AI909,Resource!$B$2:$AE$460,6,FALSE)&gt;0,VLOOKUP($AI909,Resource!$B$2:$AE$460,6,FALSE),"--INPUT--"),"")</f>
        <v/>
      </c>
      <c r="AK909" s="34">
        <f>IF($AI909&gt;0,IF(VLOOKUP($AI909,Resource!$B$2:$AE$460,25,FALSE)&gt;0,VLOOKUP($AI909,Resource!$B$2:$AE$460,25,FALSE),"--INPUT--"),"")</f>
        <v/>
      </c>
      <c r="AL909" s="619" t="n"/>
      <c r="AM909" s="619" t="n"/>
      <c r="AN909" s="34">
        <f>AA909</f>
        <v/>
      </c>
      <c r="AO909" s="621">
        <f>IF(ISNA(IF(AC909="",0,AN909*VLOOKUP(AC909,Resource!$B$2:$AE$465,8,FALSE))),0,IF(AC909="",0,AN909*VLOOKUP(AC909,Resource!$B$2:$AE$465,8,FALSE)))</f>
        <v/>
      </c>
      <c r="AP909" s="620" t="n"/>
      <c r="AQ909" s="286" t="n"/>
      <c r="AR909" s="34">
        <f>AB909</f>
        <v/>
      </c>
      <c r="AS909" s="621">
        <f>IF(ISNA(IF(AI909="",0,AR909*VLOOKUP(AI909,Resource!$B$2:$AE$465,9,FALSE))),0,IF(AI909="",0,AR909*VLOOKUP(AI909,Resource!$B$2:$AE$465,9,FALSE)))</f>
        <v/>
      </c>
      <c r="AT909" s="620" t="n"/>
      <c r="AU909" s="286" t="n"/>
      <c r="AV909" s="620">
        <f>Z909</f>
        <v/>
      </c>
      <c r="AW909" s="72" t="n"/>
      <c r="BA909" s="620" t="n"/>
      <c r="BC909" s="620">
        <f>AO909+AS909</f>
        <v/>
      </c>
      <c r="BD909" s="620">
        <f>BH909-BC909</f>
        <v/>
      </c>
      <c r="BE909" s="479">
        <f>IF(AV909=0,"        --",BD909/BH909)</f>
        <v/>
      </c>
      <c r="BF909" s="620" t="n"/>
      <c r="BG909" s="620" t="n"/>
      <c r="BH909" s="620">
        <f>Z909+BA909+BF909</f>
        <v/>
      </c>
    </row>
    <row r="910" customFormat="1" s="34">
      <c r="A910" s="618" t="n"/>
      <c r="B910" s="619" t="n"/>
      <c r="J910" s="619" t="n"/>
      <c r="U910" s="620" t="n"/>
      <c r="X910" s="620" t="n"/>
      <c r="Y910" s="620" t="n"/>
      <c r="Z910" s="620" t="n"/>
      <c r="AA910" s="34">
        <f>T910*0.2+N910*0+O910*0.3+P910*0.5+Q910*0.6+R910*1+S910*1</f>
        <v/>
      </c>
      <c r="AB910" s="34">
        <f>T910*0.2+N910*0.2+O910*0.3+P910*0.5+Q910*0.6+R910*1+S910*1</f>
        <v/>
      </c>
      <c r="AD910" s="34">
        <f>IF($AC910&gt;0,IF(VLOOKUP($AC910,Resource!$B$2:$AE$460,6,FALSE)&gt;0,VLOOKUP($AC910,Resource!$B$2:$AE$460,6,FALSE),"--INPUT--"),"")</f>
        <v/>
      </c>
      <c r="AE910" s="34">
        <f>IF($AC910&gt;0,IF(VLOOKUP($AC910,Resource!$B$2:$AE$460,25,FALSE)&gt;0,VLOOKUP($AC910,Resource!$B$2:$AE$460,25,FALSE),"--INPUT--"),"")</f>
        <v/>
      </c>
      <c r="AG910" s="619" t="n"/>
      <c r="AH910" s="619" t="n"/>
      <c r="AJ910" s="34">
        <f>IF($AI910&gt;0,IF(VLOOKUP($AI910,Resource!$B$2:$AE$460,6,FALSE)&gt;0,VLOOKUP($AI910,Resource!$B$2:$AE$460,6,FALSE),"--INPUT--"),"")</f>
        <v/>
      </c>
      <c r="AK910" s="34">
        <f>IF($AI910&gt;0,IF(VLOOKUP($AI910,Resource!$B$2:$AE$460,25,FALSE)&gt;0,VLOOKUP($AI910,Resource!$B$2:$AE$460,25,FALSE),"--INPUT--"),"")</f>
        <v/>
      </c>
      <c r="AL910" s="619" t="n"/>
      <c r="AM910" s="619" t="n"/>
      <c r="AN910" s="34">
        <f>AA910</f>
        <v/>
      </c>
      <c r="AO910" s="621">
        <f>IF(ISNA(IF(AC910="",0,AN910*VLOOKUP(AC910,Resource!$B$2:$AE$465,8,FALSE))),0,IF(AC910="",0,AN910*VLOOKUP(AC910,Resource!$B$2:$AE$465,8,FALSE)))</f>
        <v/>
      </c>
      <c r="AP910" s="620" t="n"/>
      <c r="AQ910" s="286" t="n"/>
      <c r="AR910" s="34">
        <f>AB910</f>
        <v/>
      </c>
      <c r="AS910" s="621">
        <f>IF(ISNA(IF(AI910="",0,AR910*VLOOKUP(AI910,Resource!$B$2:$AE$465,9,FALSE))),0,IF(AI910="",0,AR910*VLOOKUP(AI910,Resource!$B$2:$AE$465,9,FALSE)))</f>
        <v/>
      </c>
      <c r="AT910" s="620" t="n"/>
      <c r="AU910" s="286" t="n"/>
      <c r="AV910" s="620">
        <f>Z910</f>
        <v/>
      </c>
      <c r="AW910" s="72" t="n"/>
      <c r="BA910" s="620" t="n"/>
      <c r="BC910" s="620">
        <f>AO910+AS910</f>
        <v/>
      </c>
      <c r="BD910" s="620">
        <f>BH910-BC910</f>
        <v/>
      </c>
      <c r="BE910" s="479">
        <f>IF(AV910=0,"        --",BD910/BH910)</f>
        <v/>
      </c>
      <c r="BF910" s="620" t="n"/>
      <c r="BG910" s="620" t="n"/>
      <c r="BH910" s="620">
        <f>Z910+BA910+BF910</f>
        <v/>
      </c>
    </row>
    <row r="911" customFormat="1" s="34">
      <c r="A911" s="618" t="n"/>
      <c r="B911" s="619" t="n"/>
      <c r="J911" s="619" t="n"/>
      <c r="U911" s="620" t="n"/>
      <c r="X911" s="620" t="n"/>
      <c r="Y911" s="620" t="n"/>
      <c r="Z911" s="620" t="n"/>
      <c r="AA911" s="34">
        <f>T911*0.2+N911*0+O911*0.3+P911*0.5+Q911*0.6+R911*1+S911*1</f>
        <v/>
      </c>
      <c r="AB911" s="34">
        <f>T911*0.2+N911*0.2+O911*0.3+P911*0.5+Q911*0.6+R911*1+S911*1</f>
        <v/>
      </c>
      <c r="AD911" s="34">
        <f>IF($AC911&gt;0,IF(VLOOKUP($AC911,Resource!$B$2:$AE$460,6,FALSE)&gt;0,VLOOKUP($AC911,Resource!$B$2:$AE$460,6,FALSE),"--INPUT--"),"")</f>
        <v/>
      </c>
      <c r="AE911" s="34">
        <f>IF($AC911&gt;0,IF(VLOOKUP($AC911,Resource!$B$2:$AE$460,25,FALSE)&gt;0,VLOOKUP($AC911,Resource!$B$2:$AE$460,25,FALSE),"--INPUT--"),"")</f>
        <v/>
      </c>
      <c r="AG911" s="619" t="n"/>
      <c r="AH911" s="619" t="n"/>
      <c r="AJ911" s="34">
        <f>IF($AI911&gt;0,IF(VLOOKUP($AI911,Resource!$B$2:$AE$460,6,FALSE)&gt;0,VLOOKUP($AI911,Resource!$B$2:$AE$460,6,FALSE),"--INPUT--"),"")</f>
        <v/>
      </c>
      <c r="AK911" s="34">
        <f>IF($AI911&gt;0,IF(VLOOKUP($AI911,Resource!$B$2:$AE$460,25,FALSE)&gt;0,VLOOKUP($AI911,Resource!$B$2:$AE$460,25,FALSE),"--INPUT--"),"")</f>
        <v/>
      </c>
      <c r="AL911" s="619" t="n"/>
      <c r="AM911" s="619" t="n"/>
      <c r="AN911" s="34">
        <f>AA911</f>
        <v/>
      </c>
      <c r="AO911" s="621">
        <f>IF(ISNA(IF(AC911="",0,AN911*VLOOKUP(AC911,Resource!$B$2:$AE$465,8,FALSE))),0,IF(AC911="",0,AN911*VLOOKUP(AC911,Resource!$B$2:$AE$465,8,FALSE)))</f>
        <v/>
      </c>
      <c r="AP911" s="620" t="n"/>
      <c r="AQ911" s="286" t="n"/>
      <c r="AR911" s="34">
        <f>AB911</f>
        <v/>
      </c>
      <c r="AS911" s="621">
        <f>IF(ISNA(IF(AI911="",0,AR911*VLOOKUP(AI911,Resource!$B$2:$AE$465,9,FALSE))),0,IF(AI911="",0,AR911*VLOOKUP(AI911,Resource!$B$2:$AE$465,9,FALSE)))</f>
        <v/>
      </c>
      <c r="AT911" s="620" t="n"/>
      <c r="AU911" s="286" t="n"/>
      <c r="AV911" s="620">
        <f>Z911</f>
        <v/>
      </c>
      <c r="AW911" s="72" t="n"/>
      <c r="BA911" s="620" t="n"/>
      <c r="BC911" s="620">
        <f>AO911+AS911</f>
        <v/>
      </c>
      <c r="BD911" s="620">
        <f>BH911-BC911</f>
        <v/>
      </c>
      <c r="BE911" s="479">
        <f>IF(AV911=0,"        --",BD911/BH911)</f>
        <v/>
      </c>
      <c r="BF911" s="620" t="n"/>
      <c r="BG911" s="620" t="n"/>
      <c r="BH911" s="620">
        <f>Z911+BA911+BF911</f>
        <v/>
      </c>
    </row>
    <row r="912" customFormat="1" s="34">
      <c r="A912" s="618" t="n"/>
      <c r="B912" s="619" t="n"/>
      <c r="J912" s="619" t="n"/>
      <c r="U912" s="620" t="n"/>
      <c r="X912" s="620" t="n"/>
      <c r="Y912" s="620" t="n"/>
      <c r="Z912" s="620" t="n"/>
      <c r="AA912" s="34">
        <f>T912*0.2+N912*0+O912*0.3+P912*0.5+Q912*0.6+R912*1+S912*1</f>
        <v/>
      </c>
      <c r="AB912" s="34">
        <f>T912*0.2+N912*0.2+O912*0.3+P912*0.5+Q912*0.6+R912*1+S912*1</f>
        <v/>
      </c>
      <c r="AD912" s="34">
        <f>IF($AC912&gt;0,IF(VLOOKUP($AC912,Resource!$B$2:$AE$460,6,FALSE)&gt;0,VLOOKUP($AC912,Resource!$B$2:$AE$460,6,FALSE),"--INPUT--"),"")</f>
        <v/>
      </c>
      <c r="AE912" s="34">
        <f>IF($AC912&gt;0,IF(VLOOKUP($AC912,Resource!$B$2:$AE$460,25,FALSE)&gt;0,VLOOKUP($AC912,Resource!$B$2:$AE$460,25,FALSE),"--INPUT--"),"")</f>
        <v/>
      </c>
      <c r="AG912" s="619" t="n"/>
      <c r="AH912" s="619" t="n"/>
      <c r="AJ912" s="34">
        <f>IF($AI912&gt;0,IF(VLOOKUP($AI912,Resource!$B$2:$AE$460,6,FALSE)&gt;0,VLOOKUP($AI912,Resource!$B$2:$AE$460,6,FALSE),"--INPUT--"),"")</f>
        <v/>
      </c>
      <c r="AK912" s="34">
        <f>IF($AI912&gt;0,IF(VLOOKUP($AI912,Resource!$B$2:$AE$460,25,FALSE)&gt;0,VLOOKUP($AI912,Resource!$B$2:$AE$460,25,FALSE),"--INPUT--"),"")</f>
        <v/>
      </c>
      <c r="AL912" s="619" t="n"/>
      <c r="AM912" s="619" t="n"/>
      <c r="AN912" s="34">
        <f>AA912</f>
        <v/>
      </c>
      <c r="AO912" s="621">
        <f>IF(ISNA(IF(AC912="",0,AN912*VLOOKUP(AC912,Resource!$B$2:$AE$465,8,FALSE))),0,IF(AC912="",0,AN912*VLOOKUP(AC912,Resource!$B$2:$AE$465,8,FALSE)))</f>
        <v/>
      </c>
      <c r="AP912" s="620" t="n"/>
      <c r="AQ912" s="286" t="n"/>
      <c r="AR912" s="34">
        <f>AB912</f>
        <v/>
      </c>
      <c r="AS912" s="621">
        <f>IF(ISNA(IF(AI912="",0,AR912*VLOOKUP(AI912,Resource!$B$2:$AE$465,9,FALSE))),0,IF(AI912="",0,AR912*VLOOKUP(AI912,Resource!$B$2:$AE$465,9,FALSE)))</f>
        <v/>
      </c>
      <c r="AT912" s="620" t="n"/>
      <c r="AU912" s="286" t="n"/>
      <c r="AV912" s="620">
        <f>Z912</f>
        <v/>
      </c>
      <c r="AW912" s="72" t="n"/>
      <c r="BA912" s="620" t="n"/>
      <c r="BC912" s="620">
        <f>AO912+AS912</f>
        <v/>
      </c>
      <c r="BD912" s="620">
        <f>BH912-BC912</f>
        <v/>
      </c>
      <c r="BE912" s="479">
        <f>IF(AV912=0,"        --",BD912/BH912)</f>
        <v/>
      </c>
      <c r="BF912" s="620" t="n"/>
      <c r="BG912" s="620" t="n"/>
      <c r="BH912" s="620">
        <f>Z912+BA912+BF912</f>
        <v/>
      </c>
    </row>
    <row r="913" customFormat="1" s="34">
      <c r="A913" s="618" t="n"/>
      <c r="B913" s="619" t="n"/>
      <c r="J913" s="619" t="n"/>
      <c r="U913" s="620" t="n"/>
      <c r="X913" s="620" t="n"/>
      <c r="Y913" s="620" t="n"/>
      <c r="Z913" s="620" t="n"/>
      <c r="AA913" s="34">
        <f>T913*0.2+N913*0+O913*0.3+P913*0.5+Q913*0.6+R913*1+S913*1</f>
        <v/>
      </c>
      <c r="AB913" s="34">
        <f>T913*0.2+N913*0.2+O913*0.3+P913*0.5+Q913*0.6+R913*1+S913*1</f>
        <v/>
      </c>
      <c r="AD913" s="34">
        <f>IF($AC913&gt;0,IF(VLOOKUP($AC913,Resource!$B$2:$AE$460,6,FALSE)&gt;0,VLOOKUP($AC913,Resource!$B$2:$AE$460,6,FALSE),"--INPUT--"),"")</f>
        <v/>
      </c>
      <c r="AE913" s="34">
        <f>IF($AC913&gt;0,IF(VLOOKUP($AC913,Resource!$B$2:$AE$460,25,FALSE)&gt;0,VLOOKUP($AC913,Resource!$B$2:$AE$460,25,FALSE),"--INPUT--"),"")</f>
        <v/>
      </c>
      <c r="AG913" s="619" t="n"/>
      <c r="AH913" s="619" t="n"/>
      <c r="AJ913" s="34">
        <f>IF($AI913&gt;0,IF(VLOOKUP($AI913,Resource!$B$2:$AE$460,6,FALSE)&gt;0,VLOOKUP($AI913,Resource!$B$2:$AE$460,6,FALSE),"--INPUT--"),"")</f>
        <v/>
      </c>
      <c r="AK913" s="34">
        <f>IF($AI913&gt;0,IF(VLOOKUP($AI913,Resource!$B$2:$AE$460,25,FALSE)&gt;0,VLOOKUP($AI913,Resource!$B$2:$AE$460,25,FALSE),"--INPUT--"),"")</f>
        <v/>
      </c>
      <c r="AL913" s="619" t="n"/>
      <c r="AM913" s="619" t="n"/>
      <c r="AN913" s="34">
        <f>AA913</f>
        <v/>
      </c>
      <c r="AO913" s="621">
        <f>IF(ISNA(IF(AC913="",0,AN913*VLOOKUP(AC913,Resource!$B$2:$AE$465,8,FALSE))),0,IF(AC913="",0,AN913*VLOOKUP(AC913,Resource!$B$2:$AE$465,8,FALSE)))</f>
        <v/>
      </c>
      <c r="AP913" s="620" t="n"/>
      <c r="AQ913" s="286" t="n"/>
      <c r="AR913" s="34">
        <f>AB913</f>
        <v/>
      </c>
      <c r="AS913" s="621">
        <f>IF(ISNA(IF(AI913="",0,AR913*VLOOKUP(AI913,Resource!$B$2:$AE$465,9,FALSE))),0,IF(AI913="",0,AR913*VLOOKUP(AI913,Resource!$B$2:$AE$465,9,FALSE)))</f>
        <v/>
      </c>
      <c r="AT913" s="620" t="n"/>
      <c r="AU913" s="286" t="n"/>
      <c r="AV913" s="620">
        <f>Z913</f>
        <v/>
      </c>
      <c r="AW913" s="72" t="n"/>
      <c r="BA913" s="620" t="n"/>
      <c r="BC913" s="620">
        <f>AO913+AS913</f>
        <v/>
      </c>
      <c r="BD913" s="620">
        <f>BH913-BC913</f>
        <v/>
      </c>
      <c r="BE913" s="479">
        <f>IF(AV913=0,"        --",BD913/BH913)</f>
        <v/>
      </c>
      <c r="BF913" s="620" t="n"/>
      <c r="BG913" s="620" t="n"/>
      <c r="BH913" s="620">
        <f>Z913+BA913+BF913</f>
        <v/>
      </c>
    </row>
    <row r="914" customFormat="1" s="34">
      <c r="A914" s="618" t="n"/>
      <c r="B914" s="619" t="n"/>
      <c r="J914" s="619" t="n"/>
      <c r="U914" s="620" t="n"/>
      <c r="X914" s="620" t="n"/>
      <c r="Y914" s="620" t="n"/>
      <c r="Z914" s="620" t="n"/>
      <c r="AA914" s="34">
        <f>T914*0.2+N914*0+O914*0.3+P914*0.5+Q914*0.6+R914*1+S914*1</f>
        <v/>
      </c>
      <c r="AB914" s="34">
        <f>T914*0.2+N914*0.2+O914*0.3+P914*0.5+Q914*0.6+R914*1+S914*1</f>
        <v/>
      </c>
      <c r="AD914" s="34">
        <f>IF($AC914&gt;0,IF(VLOOKUP($AC914,Resource!$B$2:$AE$460,6,FALSE)&gt;0,VLOOKUP($AC914,Resource!$B$2:$AE$460,6,FALSE),"--INPUT--"),"")</f>
        <v/>
      </c>
      <c r="AE914" s="34">
        <f>IF($AC914&gt;0,IF(VLOOKUP($AC914,Resource!$B$2:$AE$460,25,FALSE)&gt;0,VLOOKUP($AC914,Resource!$B$2:$AE$460,25,FALSE),"--INPUT--"),"")</f>
        <v/>
      </c>
      <c r="AG914" s="619" t="n"/>
      <c r="AH914" s="619" t="n"/>
      <c r="AJ914" s="34">
        <f>IF($AI914&gt;0,IF(VLOOKUP($AI914,Resource!$B$2:$AE$460,6,FALSE)&gt;0,VLOOKUP($AI914,Resource!$B$2:$AE$460,6,FALSE),"--INPUT--"),"")</f>
        <v/>
      </c>
      <c r="AK914" s="34">
        <f>IF($AI914&gt;0,IF(VLOOKUP($AI914,Resource!$B$2:$AE$460,25,FALSE)&gt;0,VLOOKUP($AI914,Resource!$B$2:$AE$460,25,FALSE),"--INPUT--"),"")</f>
        <v/>
      </c>
      <c r="AL914" s="619" t="n"/>
      <c r="AM914" s="619" t="n"/>
      <c r="AN914" s="34">
        <f>AA914</f>
        <v/>
      </c>
      <c r="AO914" s="621">
        <f>IF(ISNA(IF(AC914="",0,AN914*VLOOKUP(AC914,Resource!$B$2:$AE$465,8,FALSE))),0,IF(AC914="",0,AN914*VLOOKUP(AC914,Resource!$B$2:$AE$465,8,FALSE)))</f>
        <v/>
      </c>
      <c r="AP914" s="620" t="n"/>
      <c r="AQ914" s="286" t="n"/>
      <c r="AR914" s="34">
        <f>AB914</f>
        <v/>
      </c>
      <c r="AS914" s="621">
        <f>IF(ISNA(IF(AI914="",0,AR914*VLOOKUP(AI914,Resource!$B$2:$AE$465,9,FALSE))),0,IF(AI914="",0,AR914*VLOOKUP(AI914,Resource!$B$2:$AE$465,9,FALSE)))</f>
        <v/>
      </c>
      <c r="AT914" s="620" t="n"/>
      <c r="AU914" s="286" t="n"/>
      <c r="AV914" s="620">
        <f>Z914</f>
        <v/>
      </c>
      <c r="AW914" s="72" t="n"/>
      <c r="BA914" s="620" t="n"/>
      <c r="BC914" s="620">
        <f>AO914+AS914</f>
        <v/>
      </c>
      <c r="BD914" s="620">
        <f>BH914-BC914</f>
        <v/>
      </c>
      <c r="BE914" s="479">
        <f>IF(AV914=0,"        --",BD914/BH914)</f>
        <v/>
      </c>
      <c r="BF914" s="620" t="n"/>
      <c r="BG914" s="620" t="n"/>
      <c r="BH914" s="620">
        <f>Z914+BA914+BF914</f>
        <v/>
      </c>
    </row>
    <row r="915" customFormat="1" s="34">
      <c r="A915" s="618" t="n"/>
      <c r="B915" s="619" t="n"/>
      <c r="J915" s="619" t="n"/>
      <c r="U915" s="620" t="n"/>
      <c r="X915" s="620" t="n"/>
      <c r="Y915" s="620" t="n"/>
      <c r="Z915" s="620" t="n"/>
      <c r="AA915" s="34">
        <f>T915*0.2+N915*0+O915*0.3+P915*0.5+Q915*0.6+R915*1+S915*1</f>
        <v/>
      </c>
      <c r="AB915" s="34">
        <f>T915*0.2+N915*0.2+O915*0.3+P915*0.5+Q915*0.6+R915*1+S915*1</f>
        <v/>
      </c>
      <c r="AD915" s="34">
        <f>IF($AC915&gt;0,IF(VLOOKUP($AC915,Resource!$B$2:$AE$460,6,FALSE)&gt;0,VLOOKUP($AC915,Resource!$B$2:$AE$460,6,FALSE),"--INPUT--"),"")</f>
        <v/>
      </c>
      <c r="AE915" s="34">
        <f>IF($AC915&gt;0,IF(VLOOKUP($AC915,Resource!$B$2:$AE$460,25,FALSE)&gt;0,VLOOKUP($AC915,Resource!$B$2:$AE$460,25,FALSE),"--INPUT--"),"")</f>
        <v/>
      </c>
      <c r="AG915" s="619" t="n"/>
      <c r="AH915" s="619" t="n"/>
      <c r="AJ915" s="34">
        <f>IF($AI915&gt;0,IF(VLOOKUP($AI915,Resource!$B$2:$AE$460,6,FALSE)&gt;0,VLOOKUP($AI915,Resource!$B$2:$AE$460,6,FALSE),"--INPUT--"),"")</f>
        <v/>
      </c>
      <c r="AK915" s="34">
        <f>IF($AI915&gt;0,IF(VLOOKUP($AI915,Resource!$B$2:$AE$460,25,FALSE)&gt;0,VLOOKUP($AI915,Resource!$B$2:$AE$460,25,FALSE),"--INPUT--"),"")</f>
        <v/>
      </c>
      <c r="AL915" s="619" t="n"/>
      <c r="AM915" s="619" t="n"/>
      <c r="AN915" s="34">
        <f>AA915</f>
        <v/>
      </c>
      <c r="AO915" s="621">
        <f>IF(ISNA(IF(AC915="",0,AN915*VLOOKUP(AC915,Resource!$B$2:$AE$465,8,FALSE))),0,IF(AC915="",0,AN915*VLOOKUP(AC915,Resource!$B$2:$AE$465,8,FALSE)))</f>
        <v/>
      </c>
      <c r="AP915" s="620" t="n"/>
      <c r="AQ915" s="286" t="n"/>
      <c r="AR915" s="34">
        <f>AB915</f>
        <v/>
      </c>
      <c r="AS915" s="621">
        <f>IF(ISNA(IF(AI915="",0,AR915*VLOOKUP(AI915,Resource!$B$2:$AE$465,9,FALSE))),0,IF(AI915="",0,AR915*VLOOKUP(AI915,Resource!$B$2:$AE$465,9,FALSE)))</f>
        <v/>
      </c>
      <c r="AT915" s="620" t="n"/>
      <c r="AU915" s="286" t="n"/>
      <c r="AV915" s="620">
        <f>Z915</f>
        <v/>
      </c>
      <c r="AW915" s="72" t="n"/>
      <c r="BA915" s="620" t="n"/>
      <c r="BC915" s="620">
        <f>AO915+AS915</f>
        <v/>
      </c>
      <c r="BD915" s="620">
        <f>BH915-BC915</f>
        <v/>
      </c>
      <c r="BE915" s="479">
        <f>IF(AV915=0,"        --",BD915/BH915)</f>
        <v/>
      </c>
      <c r="BF915" s="620" t="n"/>
      <c r="BG915" s="620" t="n"/>
      <c r="BH915" s="620">
        <f>Z915+BA915+BF915</f>
        <v/>
      </c>
    </row>
    <row r="916" customFormat="1" s="34">
      <c r="A916" s="618" t="n"/>
      <c r="B916" s="619" t="n"/>
      <c r="J916" s="619" t="n"/>
      <c r="U916" s="620" t="n"/>
      <c r="X916" s="620" t="n"/>
      <c r="Y916" s="620" t="n"/>
      <c r="Z916" s="620" t="n"/>
      <c r="AA916" s="34">
        <f>T916*0.2+N916*0+O916*0.3+P916*0.5+Q916*0.6+R916*1+S916*1</f>
        <v/>
      </c>
      <c r="AB916" s="34">
        <f>T916*0.2+N916*0.2+O916*0.3+P916*0.5+Q916*0.6+R916*1+S916*1</f>
        <v/>
      </c>
      <c r="AD916" s="34">
        <f>IF($AC916&gt;0,IF(VLOOKUP($AC916,Resource!$B$2:$AE$460,6,FALSE)&gt;0,VLOOKUP($AC916,Resource!$B$2:$AE$460,6,FALSE),"--INPUT--"),"")</f>
        <v/>
      </c>
      <c r="AE916" s="34">
        <f>IF($AC916&gt;0,IF(VLOOKUP($AC916,Resource!$B$2:$AE$460,25,FALSE)&gt;0,VLOOKUP($AC916,Resource!$B$2:$AE$460,25,FALSE),"--INPUT--"),"")</f>
        <v/>
      </c>
      <c r="AG916" s="619" t="n"/>
      <c r="AH916" s="619" t="n"/>
      <c r="AJ916" s="34">
        <f>IF($AI916&gt;0,IF(VLOOKUP($AI916,Resource!$B$2:$AE$460,6,FALSE)&gt;0,VLOOKUP($AI916,Resource!$B$2:$AE$460,6,FALSE),"--INPUT--"),"")</f>
        <v/>
      </c>
      <c r="AK916" s="34">
        <f>IF($AI916&gt;0,IF(VLOOKUP($AI916,Resource!$B$2:$AE$460,25,FALSE)&gt;0,VLOOKUP($AI916,Resource!$B$2:$AE$460,25,FALSE),"--INPUT--"),"")</f>
        <v/>
      </c>
      <c r="AL916" s="619" t="n"/>
      <c r="AM916" s="619" t="n"/>
      <c r="AN916" s="34">
        <f>AA916</f>
        <v/>
      </c>
      <c r="AO916" s="621">
        <f>IF(ISNA(IF(AC916="",0,AN916*VLOOKUP(AC916,Resource!$B$2:$AE$465,8,FALSE))),0,IF(AC916="",0,AN916*VLOOKUP(AC916,Resource!$B$2:$AE$465,8,FALSE)))</f>
        <v/>
      </c>
      <c r="AP916" s="620" t="n"/>
      <c r="AQ916" s="286" t="n"/>
      <c r="AR916" s="34">
        <f>AB916</f>
        <v/>
      </c>
      <c r="AS916" s="621">
        <f>IF(ISNA(IF(AI916="",0,AR916*VLOOKUP(AI916,Resource!$B$2:$AE$465,9,FALSE))),0,IF(AI916="",0,AR916*VLOOKUP(AI916,Resource!$B$2:$AE$465,9,FALSE)))</f>
        <v/>
      </c>
      <c r="AT916" s="620" t="n"/>
      <c r="AU916" s="286" t="n"/>
      <c r="AV916" s="620">
        <f>Z916</f>
        <v/>
      </c>
      <c r="AW916" s="72" t="n"/>
      <c r="BA916" s="620" t="n"/>
      <c r="BC916" s="620">
        <f>AO916+AS916</f>
        <v/>
      </c>
      <c r="BD916" s="620">
        <f>BH916-BC916</f>
        <v/>
      </c>
      <c r="BE916" s="479">
        <f>IF(AV916=0,"        --",BD916/BH916)</f>
        <v/>
      </c>
      <c r="BF916" s="620" t="n"/>
      <c r="BG916" s="620" t="n"/>
      <c r="BH916" s="620">
        <f>Z916+BA916+BF916</f>
        <v/>
      </c>
    </row>
    <row r="917" customFormat="1" s="34">
      <c r="A917" s="618" t="n"/>
      <c r="B917" s="619" t="n"/>
      <c r="J917" s="619" t="n"/>
      <c r="U917" s="620" t="n"/>
      <c r="X917" s="620" t="n"/>
      <c r="Y917" s="620" t="n"/>
      <c r="Z917" s="620" t="n"/>
      <c r="AA917" s="34">
        <f>T917*0.2+N917*0+O917*0.3+P917*0.5+Q917*0.6+R917*1+S917*1</f>
        <v/>
      </c>
      <c r="AB917" s="34">
        <f>T917*0.2+N917*0.2+O917*0.3+P917*0.5+Q917*0.6+R917*1+S917*1</f>
        <v/>
      </c>
      <c r="AD917" s="34">
        <f>IF($AC917&gt;0,IF(VLOOKUP($AC917,Resource!$B$2:$AE$460,6,FALSE)&gt;0,VLOOKUP($AC917,Resource!$B$2:$AE$460,6,FALSE),"--INPUT--"),"")</f>
        <v/>
      </c>
      <c r="AE917" s="34">
        <f>IF($AC917&gt;0,IF(VLOOKUP($AC917,Resource!$B$2:$AE$460,25,FALSE)&gt;0,VLOOKUP($AC917,Resource!$B$2:$AE$460,25,FALSE),"--INPUT--"),"")</f>
        <v/>
      </c>
      <c r="AG917" s="619" t="n"/>
      <c r="AH917" s="619" t="n"/>
      <c r="AJ917" s="34">
        <f>IF($AI917&gt;0,IF(VLOOKUP($AI917,Resource!$B$2:$AE$460,6,FALSE)&gt;0,VLOOKUP($AI917,Resource!$B$2:$AE$460,6,FALSE),"--INPUT--"),"")</f>
        <v/>
      </c>
      <c r="AK917" s="34">
        <f>IF($AI917&gt;0,IF(VLOOKUP($AI917,Resource!$B$2:$AE$460,25,FALSE)&gt;0,VLOOKUP($AI917,Resource!$B$2:$AE$460,25,FALSE),"--INPUT--"),"")</f>
        <v/>
      </c>
      <c r="AL917" s="619" t="n"/>
      <c r="AM917" s="619" t="n"/>
      <c r="AN917" s="34">
        <f>AA917</f>
        <v/>
      </c>
      <c r="AO917" s="621">
        <f>IF(ISNA(IF(AC917="",0,AN917*VLOOKUP(AC917,Resource!$B$2:$AE$465,8,FALSE))),0,IF(AC917="",0,AN917*VLOOKUP(AC917,Resource!$B$2:$AE$465,8,FALSE)))</f>
        <v/>
      </c>
      <c r="AP917" s="620" t="n"/>
      <c r="AQ917" s="286" t="n"/>
      <c r="AR917" s="34">
        <f>AB917</f>
        <v/>
      </c>
      <c r="AS917" s="621">
        <f>IF(ISNA(IF(AI917="",0,AR917*VLOOKUP(AI917,Resource!$B$2:$AE$465,9,FALSE))),0,IF(AI917="",0,AR917*VLOOKUP(AI917,Resource!$B$2:$AE$465,9,FALSE)))</f>
        <v/>
      </c>
      <c r="AT917" s="620" t="n"/>
      <c r="AU917" s="286" t="n"/>
      <c r="AV917" s="620">
        <f>Z917</f>
        <v/>
      </c>
      <c r="AW917" s="72" t="n"/>
      <c r="BA917" s="620" t="n"/>
      <c r="BC917" s="620">
        <f>AO917+AS917</f>
        <v/>
      </c>
      <c r="BD917" s="620">
        <f>BH917-BC917</f>
        <v/>
      </c>
      <c r="BE917" s="479">
        <f>IF(AV917=0,"        --",BD917/BH917)</f>
        <v/>
      </c>
      <c r="BF917" s="620" t="n"/>
      <c r="BG917" s="620" t="n"/>
      <c r="BH917" s="620">
        <f>Z917+BA917+BF917</f>
        <v/>
      </c>
    </row>
    <row r="918" customFormat="1" s="34">
      <c r="A918" s="618" t="n"/>
      <c r="B918" s="619" t="n"/>
      <c r="J918" s="619" t="n"/>
      <c r="U918" s="620" t="n"/>
      <c r="X918" s="620" t="n"/>
      <c r="Y918" s="620" t="n"/>
      <c r="Z918" s="620" t="n"/>
      <c r="AA918" s="34">
        <f>T918*0.2+N918*0+O918*0.3+P918*0.5+Q918*0.6+R918*1+S918*1</f>
        <v/>
      </c>
      <c r="AB918" s="34">
        <f>T918*0.2+N918*0.2+O918*0.3+P918*0.5+Q918*0.6+R918*1+S918*1</f>
        <v/>
      </c>
      <c r="AD918" s="34">
        <f>IF($AC918&gt;0,IF(VLOOKUP($AC918,Resource!$B$2:$AE$460,6,FALSE)&gt;0,VLOOKUP($AC918,Resource!$B$2:$AE$460,6,FALSE),"--INPUT--"),"")</f>
        <v/>
      </c>
      <c r="AE918" s="34">
        <f>IF($AC918&gt;0,IF(VLOOKUP($AC918,Resource!$B$2:$AE$460,25,FALSE)&gt;0,VLOOKUP($AC918,Resource!$B$2:$AE$460,25,FALSE),"--INPUT--"),"")</f>
        <v/>
      </c>
      <c r="AG918" s="619" t="n"/>
      <c r="AH918" s="619" t="n"/>
      <c r="AJ918" s="34">
        <f>IF($AI918&gt;0,IF(VLOOKUP($AI918,Resource!$B$2:$AE$460,6,FALSE)&gt;0,VLOOKUP($AI918,Resource!$B$2:$AE$460,6,FALSE),"--INPUT--"),"")</f>
        <v/>
      </c>
      <c r="AK918" s="34">
        <f>IF($AI918&gt;0,IF(VLOOKUP($AI918,Resource!$B$2:$AE$460,25,FALSE)&gt;0,VLOOKUP($AI918,Resource!$B$2:$AE$460,25,FALSE),"--INPUT--"),"")</f>
        <v/>
      </c>
      <c r="AL918" s="619" t="n"/>
      <c r="AM918" s="619" t="n"/>
      <c r="AN918" s="34">
        <f>AA918</f>
        <v/>
      </c>
      <c r="AO918" s="621">
        <f>IF(ISNA(IF(AC918="",0,AN918*VLOOKUP(AC918,Resource!$B$2:$AE$465,8,FALSE))),0,IF(AC918="",0,AN918*VLOOKUP(AC918,Resource!$B$2:$AE$465,8,FALSE)))</f>
        <v/>
      </c>
      <c r="AP918" s="620" t="n"/>
      <c r="AQ918" s="286" t="n"/>
      <c r="AR918" s="34">
        <f>AB918</f>
        <v/>
      </c>
      <c r="AS918" s="621">
        <f>IF(ISNA(IF(AI918="",0,AR918*VLOOKUP(AI918,Resource!$B$2:$AE$465,9,FALSE))),0,IF(AI918="",0,AR918*VLOOKUP(AI918,Resource!$B$2:$AE$465,9,FALSE)))</f>
        <v/>
      </c>
      <c r="AT918" s="620" t="n"/>
      <c r="AU918" s="286" t="n"/>
      <c r="AV918" s="620">
        <f>Z918</f>
        <v/>
      </c>
      <c r="AW918" s="72" t="n"/>
      <c r="BA918" s="620" t="n"/>
      <c r="BC918" s="620">
        <f>AO918+AS918</f>
        <v/>
      </c>
      <c r="BD918" s="620">
        <f>BH918-BC918</f>
        <v/>
      </c>
      <c r="BE918" s="479">
        <f>IF(AV918=0,"        --",BD918/BH918)</f>
        <v/>
      </c>
      <c r="BF918" s="620" t="n"/>
      <c r="BG918" s="620" t="n"/>
      <c r="BH918" s="620">
        <f>Z918+BA918+BF918</f>
        <v/>
      </c>
    </row>
    <row r="919" customFormat="1" s="34">
      <c r="A919" s="618" t="n"/>
      <c r="B919" s="619" t="n"/>
      <c r="J919" s="619" t="n"/>
      <c r="U919" s="620" t="n"/>
      <c r="X919" s="620" t="n"/>
      <c r="Y919" s="620" t="n"/>
      <c r="Z919" s="620" t="n"/>
      <c r="AA919" s="34">
        <f>T919*0.2+N919*0+O919*0.3+P919*0.5+Q919*0.6+R919*1+S919*1</f>
        <v/>
      </c>
      <c r="AB919" s="34">
        <f>T919*0.2+N919*0.2+O919*0.3+P919*0.5+Q919*0.6+R919*1+S919*1</f>
        <v/>
      </c>
      <c r="AD919" s="34">
        <f>IF($AC919&gt;0,IF(VLOOKUP($AC919,Resource!$B$2:$AE$460,6,FALSE)&gt;0,VLOOKUP($AC919,Resource!$B$2:$AE$460,6,FALSE),"--INPUT--"),"")</f>
        <v/>
      </c>
      <c r="AE919" s="34">
        <f>IF($AC919&gt;0,IF(VLOOKUP($AC919,Resource!$B$2:$AE$460,25,FALSE)&gt;0,VLOOKUP($AC919,Resource!$B$2:$AE$460,25,FALSE),"--INPUT--"),"")</f>
        <v/>
      </c>
      <c r="AG919" s="619" t="n"/>
      <c r="AH919" s="619" t="n"/>
      <c r="AJ919" s="34">
        <f>IF($AI919&gt;0,IF(VLOOKUP($AI919,Resource!$B$2:$AE$460,6,FALSE)&gt;0,VLOOKUP($AI919,Resource!$B$2:$AE$460,6,FALSE),"--INPUT--"),"")</f>
        <v/>
      </c>
      <c r="AK919" s="34">
        <f>IF($AI919&gt;0,IF(VLOOKUP($AI919,Resource!$B$2:$AE$460,25,FALSE)&gt;0,VLOOKUP($AI919,Resource!$B$2:$AE$460,25,FALSE),"--INPUT--"),"")</f>
        <v/>
      </c>
      <c r="AL919" s="619" t="n"/>
      <c r="AM919" s="619" t="n"/>
      <c r="AN919" s="34">
        <f>AA919</f>
        <v/>
      </c>
      <c r="AO919" s="621">
        <f>IF(ISNA(IF(AC919="",0,AN919*VLOOKUP(AC919,Resource!$B$2:$AE$465,8,FALSE))),0,IF(AC919="",0,AN919*VLOOKUP(AC919,Resource!$B$2:$AE$465,8,FALSE)))</f>
        <v/>
      </c>
      <c r="AP919" s="620" t="n"/>
      <c r="AQ919" s="286" t="n"/>
      <c r="AR919" s="34">
        <f>AB919</f>
        <v/>
      </c>
      <c r="AS919" s="621">
        <f>IF(ISNA(IF(AI919="",0,AR919*VLOOKUP(AI919,Resource!$B$2:$AE$465,9,FALSE))),0,IF(AI919="",0,AR919*VLOOKUP(AI919,Resource!$B$2:$AE$465,9,FALSE)))</f>
        <v/>
      </c>
      <c r="AT919" s="620" t="n"/>
      <c r="AU919" s="286" t="n"/>
      <c r="AV919" s="620">
        <f>Z919</f>
        <v/>
      </c>
      <c r="AW919" s="72" t="n"/>
      <c r="BA919" s="620" t="n"/>
      <c r="BC919" s="620">
        <f>AO919+AS919</f>
        <v/>
      </c>
      <c r="BD919" s="620">
        <f>BH919-BC919</f>
        <v/>
      </c>
      <c r="BE919" s="479">
        <f>IF(AV919=0,"        --",BD919/BH919)</f>
        <v/>
      </c>
      <c r="BF919" s="620" t="n"/>
      <c r="BG919" s="620" t="n"/>
      <c r="BH919" s="620">
        <f>Z919+BA919+BF919</f>
        <v/>
      </c>
    </row>
    <row r="920" customFormat="1" s="34">
      <c r="A920" s="618" t="n"/>
      <c r="B920" s="619" t="n"/>
      <c r="J920" s="619" t="n"/>
      <c r="U920" s="620" t="n"/>
      <c r="X920" s="620" t="n"/>
      <c r="Y920" s="620" t="n"/>
      <c r="Z920" s="620" t="n"/>
      <c r="AA920" s="34">
        <f>T920*0.2+N920*0+O920*0.3+P920*0.5+Q920*0.6+R920*1+S920*1</f>
        <v/>
      </c>
      <c r="AB920" s="34">
        <f>T920*0.2+N920*0.2+O920*0.3+P920*0.5+Q920*0.6+R920*1+S920*1</f>
        <v/>
      </c>
      <c r="AD920" s="34">
        <f>IF($AC920&gt;0,IF(VLOOKUP($AC920,Resource!$B$2:$AE$460,6,FALSE)&gt;0,VLOOKUP($AC920,Resource!$B$2:$AE$460,6,FALSE),"--INPUT--"),"")</f>
        <v/>
      </c>
      <c r="AE920" s="34">
        <f>IF($AC920&gt;0,IF(VLOOKUP($AC920,Resource!$B$2:$AE$460,25,FALSE)&gt;0,VLOOKUP($AC920,Resource!$B$2:$AE$460,25,FALSE),"--INPUT--"),"")</f>
        <v/>
      </c>
      <c r="AG920" s="619" t="n"/>
      <c r="AH920" s="619" t="n"/>
      <c r="AJ920" s="34">
        <f>IF($AI920&gt;0,IF(VLOOKUP($AI920,Resource!$B$2:$AE$460,6,FALSE)&gt;0,VLOOKUP($AI920,Resource!$B$2:$AE$460,6,FALSE),"--INPUT--"),"")</f>
        <v/>
      </c>
      <c r="AK920" s="34">
        <f>IF($AI920&gt;0,IF(VLOOKUP($AI920,Resource!$B$2:$AE$460,25,FALSE)&gt;0,VLOOKUP($AI920,Resource!$B$2:$AE$460,25,FALSE),"--INPUT--"),"")</f>
        <v/>
      </c>
      <c r="AL920" s="619" t="n"/>
      <c r="AM920" s="619" t="n"/>
      <c r="AN920" s="34">
        <f>AA920</f>
        <v/>
      </c>
      <c r="AO920" s="621">
        <f>IF(ISNA(IF(AC920="",0,AN920*VLOOKUP(AC920,Resource!$B$2:$AE$465,8,FALSE))),0,IF(AC920="",0,AN920*VLOOKUP(AC920,Resource!$B$2:$AE$465,8,FALSE)))</f>
        <v/>
      </c>
      <c r="AP920" s="620" t="n"/>
      <c r="AQ920" s="286" t="n"/>
      <c r="AR920" s="34">
        <f>AB920</f>
        <v/>
      </c>
      <c r="AS920" s="621">
        <f>IF(ISNA(IF(AI920="",0,AR920*VLOOKUP(AI920,Resource!$B$2:$AE$465,9,FALSE))),0,IF(AI920="",0,AR920*VLOOKUP(AI920,Resource!$B$2:$AE$465,9,FALSE)))</f>
        <v/>
      </c>
      <c r="AT920" s="620" t="n"/>
      <c r="AU920" s="286" t="n"/>
      <c r="AV920" s="620">
        <f>Z920</f>
        <v/>
      </c>
      <c r="AW920" s="72" t="n"/>
      <c r="BA920" s="620" t="n"/>
      <c r="BC920" s="620">
        <f>AO920+AS920</f>
        <v/>
      </c>
      <c r="BD920" s="620">
        <f>BH920-BC920</f>
        <v/>
      </c>
      <c r="BE920" s="479">
        <f>IF(AV920=0,"        --",BD920/BH920)</f>
        <v/>
      </c>
      <c r="BF920" s="620" t="n"/>
      <c r="BG920" s="620" t="n"/>
      <c r="BH920" s="620">
        <f>Z920+BA920+BF920</f>
        <v/>
      </c>
    </row>
    <row r="921" customFormat="1" s="34">
      <c r="A921" s="618" t="n"/>
      <c r="B921" s="619" t="n"/>
      <c r="J921" s="619" t="n"/>
      <c r="U921" s="620" t="n"/>
      <c r="X921" s="620" t="n"/>
      <c r="Y921" s="620" t="n"/>
      <c r="Z921" s="620" t="n"/>
      <c r="AA921" s="34">
        <f>T921*0.2+N921*0+O921*0.3+P921*0.5+Q921*0.6+R921*1+S921*1</f>
        <v/>
      </c>
      <c r="AB921" s="34">
        <f>T921*0.2+N921*0.2+O921*0.3+P921*0.5+Q921*0.6+R921*1+S921*1</f>
        <v/>
      </c>
      <c r="AD921" s="34">
        <f>IF($AC921&gt;0,IF(VLOOKUP($AC921,Resource!$B$2:$AE$460,6,FALSE)&gt;0,VLOOKUP($AC921,Resource!$B$2:$AE$460,6,FALSE),"--INPUT--"),"")</f>
        <v/>
      </c>
      <c r="AE921" s="34">
        <f>IF($AC921&gt;0,IF(VLOOKUP($AC921,Resource!$B$2:$AE$460,25,FALSE)&gt;0,VLOOKUP($AC921,Resource!$B$2:$AE$460,25,FALSE),"--INPUT--"),"")</f>
        <v/>
      </c>
      <c r="AG921" s="619" t="n"/>
      <c r="AH921" s="619" t="n"/>
      <c r="AJ921" s="34">
        <f>IF($AI921&gt;0,IF(VLOOKUP($AI921,Resource!$B$2:$AE$460,6,FALSE)&gt;0,VLOOKUP($AI921,Resource!$B$2:$AE$460,6,FALSE),"--INPUT--"),"")</f>
        <v/>
      </c>
      <c r="AK921" s="34">
        <f>IF($AI921&gt;0,IF(VLOOKUP($AI921,Resource!$B$2:$AE$460,25,FALSE)&gt;0,VLOOKUP($AI921,Resource!$B$2:$AE$460,25,FALSE),"--INPUT--"),"")</f>
        <v/>
      </c>
      <c r="AL921" s="619" t="n"/>
      <c r="AM921" s="619" t="n"/>
      <c r="AN921" s="34">
        <f>AA921</f>
        <v/>
      </c>
      <c r="AO921" s="621">
        <f>IF(ISNA(IF(AC921="",0,AN921*VLOOKUP(AC921,Resource!$B$2:$AE$465,8,FALSE))),0,IF(AC921="",0,AN921*VLOOKUP(AC921,Resource!$B$2:$AE$465,8,FALSE)))</f>
        <v/>
      </c>
      <c r="AP921" s="620" t="n"/>
      <c r="AQ921" s="286" t="n"/>
      <c r="AR921" s="34">
        <f>AB921</f>
        <v/>
      </c>
      <c r="AS921" s="621">
        <f>IF(ISNA(IF(AI921="",0,AR921*VLOOKUP(AI921,Resource!$B$2:$AE$465,9,FALSE))),0,IF(AI921="",0,AR921*VLOOKUP(AI921,Resource!$B$2:$AE$465,9,FALSE)))</f>
        <v/>
      </c>
      <c r="AT921" s="620" t="n"/>
      <c r="AU921" s="286" t="n"/>
      <c r="AV921" s="620">
        <f>Z921</f>
        <v/>
      </c>
      <c r="AW921" s="72" t="n"/>
      <c r="BA921" s="620" t="n"/>
      <c r="BC921" s="620">
        <f>AO921+AS921</f>
        <v/>
      </c>
      <c r="BD921" s="620">
        <f>BH921-BC921</f>
        <v/>
      </c>
      <c r="BE921" s="479">
        <f>IF(AV921=0,"        --",BD921/BH921)</f>
        <v/>
      </c>
      <c r="BF921" s="620" t="n"/>
      <c r="BG921" s="620" t="n"/>
      <c r="BH921" s="620">
        <f>Z921+BA921+BF921</f>
        <v/>
      </c>
    </row>
    <row r="922" customFormat="1" s="34">
      <c r="A922" s="618" t="n"/>
      <c r="B922" s="619" t="n"/>
      <c r="J922" s="619" t="n"/>
      <c r="U922" s="620" t="n"/>
      <c r="X922" s="620" t="n"/>
      <c r="Y922" s="620" t="n"/>
      <c r="Z922" s="620" t="n"/>
      <c r="AA922" s="34">
        <f>T922*0.2+N922*0+O922*0.3+P922*0.5+Q922*0.6+R922*1+S922*1</f>
        <v/>
      </c>
      <c r="AB922" s="34">
        <f>T922*0.2+N922*0.2+O922*0.3+P922*0.5+Q922*0.6+R922*1+S922*1</f>
        <v/>
      </c>
      <c r="AD922" s="34">
        <f>IF($AC922&gt;0,IF(VLOOKUP($AC922,Resource!$B$2:$AE$460,6,FALSE)&gt;0,VLOOKUP($AC922,Resource!$B$2:$AE$460,6,FALSE),"--INPUT--"),"")</f>
        <v/>
      </c>
      <c r="AE922" s="34">
        <f>IF($AC922&gt;0,IF(VLOOKUP($AC922,Resource!$B$2:$AE$460,25,FALSE)&gt;0,VLOOKUP($AC922,Resource!$B$2:$AE$460,25,FALSE),"--INPUT--"),"")</f>
        <v/>
      </c>
      <c r="AG922" s="619" t="n"/>
      <c r="AH922" s="619" t="n"/>
      <c r="AJ922" s="34">
        <f>IF($AI922&gt;0,IF(VLOOKUP($AI922,Resource!$B$2:$AE$460,6,FALSE)&gt;0,VLOOKUP($AI922,Resource!$B$2:$AE$460,6,FALSE),"--INPUT--"),"")</f>
        <v/>
      </c>
      <c r="AK922" s="34">
        <f>IF($AI922&gt;0,IF(VLOOKUP($AI922,Resource!$B$2:$AE$460,25,FALSE)&gt;0,VLOOKUP($AI922,Resource!$B$2:$AE$460,25,FALSE),"--INPUT--"),"")</f>
        <v/>
      </c>
      <c r="AL922" s="619" t="n"/>
      <c r="AM922" s="619" t="n"/>
      <c r="AN922" s="34">
        <f>AA922</f>
        <v/>
      </c>
      <c r="AO922" s="621">
        <f>IF(ISNA(IF(AC922="",0,AN922*VLOOKUP(AC922,Resource!$B$2:$AE$465,8,FALSE))),0,IF(AC922="",0,AN922*VLOOKUP(AC922,Resource!$B$2:$AE$465,8,FALSE)))</f>
        <v/>
      </c>
      <c r="AP922" s="620" t="n"/>
      <c r="AQ922" s="286" t="n"/>
      <c r="AR922" s="34">
        <f>AB922</f>
        <v/>
      </c>
      <c r="AS922" s="621">
        <f>IF(ISNA(IF(AI922="",0,AR922*VLOOKUP(AI922,Resource!$B$2:$AE$465,9,FALSE))),0,IF(AI922="",0,AR922*VLOOKUP(AI922,Resource!$B$2:$AE$465,9,FALSE)))</f>
        <v/>
      </c>
      <c r="AT922" s="620" t="n"/>
      <c r="AU922" s="286" t="n"/>
      <c r="AV922" s="620">
        <f>Z922</f>
        <v/>
      </c>
      <c r="AW922" s="72" t="n"/>
      <c r="BA922" s="620" t="n"/>
      <c r="BC922" s="620">
        <f>AO922+AS922</f>
        <v/>
      </c>
      <c r="BD922" s="620">
        <f>BH922-BC922</f>
        <v/>
      </c>
      <c r="BE922" s="479">
        <f>IF(AV922=0,"        --",BD922/BH922)</f>
        <v/>
      </c>
      <c r="BF922" s="620" t="n"/>
      <c r="BG922" s="620" t="n"/>
      <c r="BH922" s="620">
        <f>Z922+BA922+BF922</f>
        <v/>
      </c>
    </row>
    <row r="923" customFormat="1" s="34">
      <c r="A923" s="618" t="n"/>
      <c r="B923" s="619" t="n"/>
      <c r="J923" s="619" t="n"/>
      <c r="U923" s="620" t="n"/>
      <c r="X923" s="620" t="n"/>
      <c r="Y923" s="620" t="n"/>
      <c r="Z923" s="620" t="n"/>
      <c r="AA923" s="34">
        <f>T923*0.2+N923*0+O923*0.3+P923*0.5+Q923*0.6+R923*1+S923*1</f>
        <v/>
      </c>
      <c r="AB923" s="34">
        <f>T923*0.2+N923*0.2+O923*0.3+P923*0.5+Q923*0.6+R923*1+S923*1</f>
        <v/>
      </c>
      <c r="AD923" s="34">
        <f>IF($AC923&gt;0,IF(VLOOKUP($AC923,Resource!$B$2:$AE$460,6,FALSE)&gt;0,VLOOKUP($AC923,Resource!$B$2:$AE$460,6,FALSE),"--INPUT--"),"")</f>
        <v/>
      </c>
      <c r="AE923" s="34">
        <f>IF($AC923&gt;0,IF(VLOOKUP($AC923,Resource!$B$2:$AE$460,25,FALSE)&gt;0,VLOOKUP($AC923,Resource!$B$2:$AE$460,25,FALSE),"--INPUT--"),"")</f>
        <v/>
      </c>
      <c r="AG923" s="619" t="n"/>
      <c r="AH923" s="619" t="n"/>
      <c r="AJ923" s="34">
        <f>IF($AI923&gt;0,IF(VLOOKUP($AI923,Resource!$B$2:$AE$460,6,FALSE)&gt;0,VLOOKUP($AI923,Resource!$B$2:$AE$460,6,FALSE),"--INPUT--"),"")</f>
        <v/>
      </c>
      <c r="AK923" s="34">
        <f>IF($AI923&gt;0,IF(VLOOKUP($AI923,Resource!$B$2:$AE$460,25,FALSE)&gt;0,VLOOKUP($AI923,Resource!$B$2:$AE$460,25,FALSE),"--INPUT--"),"")</f>
        <v/>
      </c>
      <c r="AL923" s="619" t="n"/>
      <c r="AM923" s="619" t="n"/>
      <c r="AN923" s="34">
        <f>AA923</f>
        <v/>
      </c>
      <c r="AO923" s="621">
        <f>IF(ISNA(IF(AC923="",0,AN923*VLOOKUP(AC923,Resource!$B$2:$AE$465,8,FALSE))),0,IF(AC923="",0,AN923*VLOOKUP(AC923,Resource!$B$2:$AE$465,8,FALSE)))</f>
        <v/>
      </c>
      <c r="AP923" s="620" t="n"/>
      <c r="AQ923" s="286" t="n"/>
      <c r="AR923" s="34">
        <f>AB923</f>
        <v/>
      </c>
      <c r="AS923" s="621">
        <f>IF(ISNA(IF(AI923="",0,AR923*VLOOKUP(AI923,Resource!$B$2:$AE$465,9,FALSE))),0,IF(AI923="",0,AR923*VLOOKUP(AI923,Resource!$B$2:$AE$465,9,FALSE)))</f>
        <v/>
      </c>
      <c r="AT923" s="620" t="n"/>
      <c r="AU923" s="286" t="n"/>
      <c r="AV923" s="620">
        <f>Z923</f>
        <v/>
      </c>
      <c r="AW923" s="72" t="n"/>
      <c r="BA923" s="620" t="n"/>
      <c r="BC923" s="620">
        <f>AO923+AS923</f>
        <v/>
      </c>
      <c r="BD923" s="620">
        <f>BH923-BC923</f>
        <v/>
      </c>
      <c r="BE923" s="479">
        <f>IF(AV923=0,"        --",BD923/BH923)</f>
        <v/>
      </c>
      <c r="BF923" s="620" t="n"/>
      <c r="BG923" s="620" t="n"/>
      <c r="BH923" s="620">
        <f>Z923+BA923+BF923</f>
        <v/>
      </c>
    </row>
    <row r="924" customFormat="1" s="34">
      <c r="A924" s="618" t="n"/>
      <c r="B924" s="619" t="n"/>
      <c r="J924" s="619" t="n"/>
      <c r="U924" s="620" t="n"/>
      <c r="X924" s="620" t="n"/>
      <c r="Y924" s="620" t="n"/>
      <c r="Z924" s="620" t="n"/>
      <c r="AA924" s="34">
        <f>T924*0.2+N924*0+O924*0.3+P924*0.5+Q924*0.6+R924*1+S924*1</f>
        <v/>
      </c>
      <c r="AB924" s="34">
        <f>T924*0.2+N924*0.2+O924*0.3+P924*0.5+Q924*0.6+R924*1+S924*1</f>
        <v/>
      </c>
      <c r="AD924" s="34">
        <f>IF($AC924&gt;0,IF(VLOOKUP($AC924,Resource!$B$2:$AE$460,6,FALSE)&gt;0,VLOOKUP($AC924,Resource!$B$2:$AE$460,6,FALSE),"--INPUT--"),"")</f>
        <v/>
      </c>
      <c r="AE924" s="34">
        <f>IF($AC924&gt;0,IF(VLOOKUP($AC924,Resource!$B$2:$AE$460,25,FALSE)&gt;0,VLOOKUP($AC924,Resource!$B$2:$AE$460,25,FALSE),"--INPUT--"),"")</f>
        <v/>
      </c>
      <c r="AG924" s="619" t="n"/>
      <c r="AH924" s="619" t="n"/>
      <c r="AJ924" s="34">
        <f>IF($AI924&gt;0,IF(VLOOKUP($AI924,Resource!$B$2:$AE$460,6,FALSE)&gt;0,VLOOKUP($AI924,Resource!$B$2:$AE$460,6,FALSE),"--INPUT--"),"")</f>
        <v/>
      </c>
      <c r="AK924" s="34">
        <f>IF($AI924&gt;0,IF(VLOOKUP($AI924,Resource!$B$2:$AE$460,25,FALSE)&gt;0,VLOOKUP($AI924,Resource!$B$2:$AE$460,25,FALSE),"--INPUT--"),"")</f>
        <v/>
      </c>
      <c r="AL924" s="619" t="n"/>
      <c r="AM924" s="619" t="n"/>
      <c r="AN924" s="34">
        <f>AA924</f>
        <v/>
      </c>
      <c r="AO924" s="621">
        <f>IF(ISNA(IF(AC924="",0,AN924*VLOOKUP(AC924,Resource!$B$2:$AE$465,8,FALSE))),0,IF(AC924="",0,AN924*VLOOKUP(AC924,Resource!$B$2:$AE$465,8,FALSE)))</f>
        <v/>
      </c>
      <c r="AP924" s="620" t="n"/>
      <c r="AQ924" s="286" t="n"/>
      <c r="AR924" s="34">
        <f>AB924</f>
        <v/>
      </c>
      <c r="AS924" s="621">
        <f>IF(ISNA(IF(AI924="",0,AR924*VLOOKUP(AI924,Resource!$B$2:$AE$465,9,FALSE))),0,IF(AI924="",0,AR924*VLOOKUP(AI924,Resource!$B$2:$AE$465,9,FALSE)))</f>
        <v/>
      </c>
      <c r="AT924" s="620" t="n"/>
      <c r="AU924" s="286" t="n"/>
      <c r="AV924" s="620">
        <f>Z924</f>
        <v/>
      </c>
      <c r="AW924" s="72" t="n"/>
      <c r="BA924" s="620" t="n"/>
      <c r="BC924" s="620">
        <f>AO924+AS924</f>
        <v/>
      </c>
      <c r="BD924" s="620">
        <f>BH924-BC924</f>
        <v/>
      </c>
      <c r="BE924" s="479">
        <f>IF(AV924=0,"        --",BD924/BH924)</f>
        <v/>
      </c>
      <c r="BF924" s="620" t="n"/>
      <c r="BG924" s="620" t="n"/>
      <c r="BH924" s="620">
        <f>Z924+BA924+BF924</f>
        <v/>
      </c>
    </row>
    <row r="925" customFormat="1" s="34">
      <c r="A925" s="618" t="n"/>
      <c r="B925" s="619" t="n"/>
      <c r="J925" s="619" t="n"/>
      <c r="U925" s="620" t="n"/>
      <c r="X925" s="620" t="n"/>
      <c r="Y925" s="620" t="n"/>
      <c r="Z925" s="620" t="n"/>
      <c r="AA925" s="34">
        <f>T925*0.2+N925*0+O925*0.3+P925*0.5+Q925*0.6+R925*1+S925*1</f>
        <v/>
      </c>
      <c r="AB925" s="34">
        <f>T925*0.2+N925*0.2+O925*0.3+P925*0.5+Q925*0.6+R925*1+S925*1</f>
        <v/>
      </c>
      <c r="AD925" s="34">
        <f>IF($AC925&gt;0,IF(VLOOKUP($AC925,Resource!$B$2:$AE$460,6,FALSE)&gt;0,VLOOKUP($AC925,Resource!$B$2:$AE$460,6,FALSE),"--INPUT--"),"")</f>
        <v/>
      </c>
      <c r="AE925" s="34">
        <f>IF($AC925&gt;0,IF(VLOOKUP($AC925,Resource!$B$2:$AE$460,25,FALSE)&gt;0,VLOOKUP($AC925,Resource!$B$2:$AE$460,25,FALSE),"--INPUT--"),"")</f>
        <v/>
      </c>
      <c r="AG925" s="619" t="n"/>
      <c r="AH925" s="619" t="n"/>
      <c r="AJ925" s="34">
        <f>IF($AI925&gt;0,IF(VLOOKUP($AI925,Resource!$B$2:$AE$460,6,FALSE)&gt;0,VLOOKUP($AI925,Resource!$B$2:$AE$460,6,FALSE),"--INPUT--"),"")</f>
        <v/>
      </c>
      <c r="AK925" s="34">
        <f>IF($AI925&gt;0,IF(VLOOKUP($AI925,Resource!$B$2:$AE$460,25,FALSE)&gt;0,VLOOKUP($AI925,Resource!$B$2:$AE$460,25,FALSE),"--INPUT--"),"")</f>
        <v/>
      </c>
      <c r="AL925" s="619" t="n"/>
      <c r="AM925" s="619" t="n"/>
      <c r="AN925" s="34">
        <f>AA925</f>
        <v/>
      </c>
      <c r="AO925" s="621">
        <f>IF(ISNA(IF(AC925="",0,AN925*VLOOKUP(AC925,Resource!$B$2:$AE$465,8,FALSE))),0,IF(AC925="",0,AN925*VLOOKUP(AC925,Resource!$B$2:$AE$465,8,FALSE)))</f>
        <v/>
      </c>
      <c r="AP925" s="620" t="n"/>
      <c r="AQ925" s="286" t="n"/>
      <c r="AR925" s="34">
        <f>AB925</f>
        <v/>
      </c>
      <c r="AS925" s="621">
        <f>IF(ISNA(IF(AI925="",0,AR925*VLOOKUP(AI925,Resource!$B$2:$AE$465,9,FALSE))),0,IF(AI925="",0,AR925*VLOOKUP(AI925,Resource!$B$2:$AE$465,9,FALSE)))</f>
        <v/>
      </c>
      <c r="AT925" s="620" t="n"/>
      <c r="AU925" s="286" t="n"/>
      <c r="AV925" s="620">
        <f>Z925</f>
        <v/>
      </c>
      <c r="AW925" s="72" t="n"/>
      <c r="BA925" s="620" t="n"/>
      <c r="BC925" s="620">
        <f>AO925+AS925</f>
        <v/>
      </c>
      <c r="BD925" s="620">
        <f>BH925-BC925</f>
        <v/>
      </c>
      <c r="BE925" s="479">
        <f>IF(AV925=0,"        --",BD925/BH925)</f>
        <v/>
      </c>
      <c r="BF925" s="620" t="n"/>
      <c r="BG925" s="620" t="n"/>
      <c r="BH925" s="620">
        <f>Z925+BA925+BF925</f>
        <v/>
      </c>
    </row>
    <row r="926" customFormat="1" s="34">
      <c r="A926" s="618" t="n"/>
      <c r="B926" s="619" t="n"/>
      <c r="J926" s="619" t="n"/>
      <c r="U926" s="620" t="n"/>
      <c r="X926" s="620" t="n"/>
      <c r="Y926" s="620" t="n"/>
      <c r="Z926" s="620" t="n"/>
      <c r="AA926" s="34">
        <f>T926*0.2+N926*0+O926*0.3+P926*0.5+Q926*0.6+R926*1+S926*1</f>
        <v/>
      </c>
      <c r="AB926" s="34">
        <f>T926*0.2+N926*0.2+O926*0.3+P926*0.5+Q926*0.6+R926*1+S926*1</f>
        <v/>
      </c>
      <c r="AD926" s="34">
        <f>IF($AC926&gt;0,IF(VLOOKUP($AC926,Resource!$B$2:$AE$460,6,FALSE)&gt;0,VLOOKUP($AC926,Resource!$B$2:$AE$460,6,FALSE),"--INPUT--"),"")</f>
        <v/>
      </c>
      <c r="AE926" s="34">
        <f>IF($AC926&gt;0,IF(VLOOKUP($AC926,Resource!$B$2:$AE$460,25,FALSE)&gt;0,VLOOKUP($AC926,Resource!$B$2:$AE$460,25,FALSE),"--INPUT--"),"")</f>
        <v/>
      </c>
      <c r="AG926" s="619" t="n"/>
      <c r="AH926" s="619" t="n"/>
      <c r="AJ926" s="34">
        <f>IF($AI926&gt;0,IF(VLOOKUP($AI926,Resource!$B$2:$AE$460,6,FALSE)&gt;0,VLOOKUP($AI926,Resource!$B$2:$AE$460,6,FALSE),"--INPUT--"),"")</f>
        <v/>
      </c>
      <c r="AK926" s="34">
        <f>IF($AI926&gt;0,IF(VLOOKUP($AI926,Resource!$B$2:$AE$460,25,FALSE)&gt;0,VLOOKUP($AI926,Resource!$B$2:$AE$460,25,FALSE),"--INPUT--"),"")</f>
        <v/>
      </c>
      <c r="AL926" s="619" t="n"/>
      <c r="AM926" s="619" t="n"/>
      <c r="AN926" s="34">
        <f>AA926</f>
        <v/>
      </c>
      <c r="AO926" s="621">
        <f>IF(ISNA(IF(AC926="",0,AN926*VLOOKUP(AC926,Resource!$B$2:$AE$465,8,FALSE))),0,IF(AC926="",0,AN926*VLOOKUP(AC926,Resource!$B$2:$AE$465,8,FALSE)))</f>
        <v/>
      </c>
      <c r="AP926" s="620" t="n"/>
      <c r="AQ926" s="286" t="n"/>
      <c r="AR926" s="34">
        <f>AB926</f>
        <v/>
      </c>
      <c r="AS926" s="621">
        <f>IF(ISNA(IF(AI926="",0,AR926*VLOOKUP(AI926,Resource!$B$2:$AE$465,9,FALSE))),0,IF(AI926="",0,AR926*VLOOKUP(AI926,Resource!$B$2:$AE$465,9,FALSE)))</f>
        <v/>
      </c>
      <c r="AT926" s="620" t="n"/>
      <c r="AU926" s="286" t="n"/>
      <c r="AV926" s="620">
        <f>Z926</f>
        <v/>
      </c>
      <c r="AW926" s="72" t="n"/>
      <c r="BA926" s="620" t="n"/>
      <c r="BC926" s="620">
        <f>AO926+AS926</f>
        <v/>
      </c>
      <c r="BD926" s="620">
        <f>BH926-BC926</f>
        <v/>
      </c>
      <c r="BE926" s="479">
        <f>IF(AV926=0,"        --",BD926/BH926)</f>
        <v/>
      </c>
      <c r="BF926" s="620" t="n"/>
      <c r="BG926" s="620" t="n"/>
      <c r="BH926" s="620">
        <f>Z926+BA926+BF926</f>
        <v/>
      </c>
    </row>
    <row r="927" customFormat="1" s="34">
      <c r="A927" s="618" t="n"/>
      <c r="B927" s="619" t="n"/>
      <c r="J927" s="619" t="n"/>
      <c r="U927" s="620" t="n"/>
      <c r="X927" s="620" t="n"/>
      <c r="Y927" s="620" t="n"/>
      <c r="Z927" s="620" t="n"/>
      <c r="AA927" s="34">
        <f>T927*0.2+N927*0+O927*0.3+P927*0.5+Q927*0.6+R927*1+S927*1</f>
        <v/>
      </c>
      <c r="AB927" s="34">
        <f>T927*0.2+N927*0.2+O927*0.3+P927*0.5+Q927*0.6+R927*1+S927*1</f>
        <v/>
      </c>
      <c r="AD927" s="34">
        <f>IF($AC927&gt;0,IF(VLOOKUP($AC927,Resource!$B$2:$AE$460,6,FALSE)&gt;0,VLOOKUP($AC927,Resource!$B$2:$AE$460,6,FALSE),"--INPUT--"),"")</f>
        <v/>
      </c>
      <c r="AE927" s="34">
        <f>IF($AC927&gt;0,IF(VLOOKUP($AC927,Resource!$B$2:$AE$460,25,FALSE)&gt;0,VLOOKUP($AC927,Resource!$B$2:$AE$460,25,FALSE),"--INPUT--"),"")</f>
        <v/>
      </c>
      <c r="AG927" s="619" t="n"/>
      <c r="AH927" s="619" t="n"/>
      <c r="AJ927" s="34">
        <f>IF($AI927&gt;0,IF(VLOOKUP($AI927,Resource!$B$2:$AE$460,6,FALSE)&gt;0,VLOOKUP($AI927,Resource!$B$2:$AE$460,6,FALSE),"--INPUT--"),"")</f>
        <v/>
      </c>
      <c r="AK927" s="34">
        <f>IF($AI927&gt;0,IF(VLOOKUP($AI927,Resource!$B$2:$AE$460,25,FALSE)&gt;0,VLOOKUP($AI927,Resource!$B$2:$AE$460,25,FALSE),"--INPUT--"),"")</f>
        <v/>
      </c>
      <c r="AL927" s="619" t="n"/>
      <c r="AM927" s="619" t="n"/>
      <c r="AN927" s="34">
        <f>AA927</f>
        <v/>
      </c>
      <c r="AO927" s="621">
        <f>IF(ISNA(IF(AC927="",0,AN927*VLOOKUP(AC927,Resource!$B$2:$AE$465,8,FALSE))),0,IF(AC927="",0,AN927*VLOOKUP(AC927,Resource!$B$2:$AE$465,8,FALSE)))</f>
        <v/>
      </c>
      <c r="AP927" s="620" t="n"/>
      <c r="AQ927" s="286" t="n"/>
      <c r="AR927" s="34">
        <f>AB927</f>
        <v/>
      </c>
      <c r="AS927" s="621">
        <f>IF(ISNA(IF(AI927="",0,AR927*VLOOKUP(AI927,Resource!$B$2:$AE$465,9,FALSE))),0,IF(AI927="",0,AR927*VLOOKUP(AI927,Resource!$B$2:$AE$465,9,FALSE)))</f>
        <v/>
      </c>
      <c r="AT927" s="620" t="n"/>
      <c r="AU927" s="286" t="n"/>
      <c r="AV927" s="620">
        <f>Z927</f>
        <v/>
      </c>
      <c r="AW927" s="72" t="n"/>
      <c r="BA927" s="620" t="n"/>
      <c r="BC927" s="620">
        <f>AO927+AS927</f>
        <v/>
      </c>
      <c r="BD927" s="620">
        <f>BH927-BC927</f>
        <v/>
      </c>
      <c r="BE927" s="479">
        <f>IF(AV927=0,"        --",BD927/BH927)</f>
        <v/>
      </c>
      <c r="BF927" s="620" t="n"/>
      <c r="BG927" s="620" t="n"/>
      <c r="BH927" s="620">
        <f>Z927+BA927+BF927</f>
        <v/>
      </c>
    </row>
    <row r="928" customFormat="1" s="34">
      <c r="A928" s="618" t="n"/>
      <c r="B928" s="619" t="n"/>
      <c r="J928" s="619" t="n"/>
      <c r="U928" s="620" t="n"/>
      <c r="X928" s="620" t="n"/>
      <c r="Y928" s="620" t="n"/>
      <c r="Z928" s="620" t="n"/>
      <c r="AA928" s="34">
        <f>T928*0.2+N928*0+O928*0.3+P928*0.5+Q928*0.6+R928*1+S928*1</f>
        <v/>
      </c>
      <c r="AB928" s="34">
        <f>T928*0.2+N928*0.2+O928*0.3+P928*0.5+Q928*0.6+R928*1+S928*1</f>
        <v/>
      </c>
      <c r="AD928" s="34">
        <f>IF($AC928&gt;0,IF(VLOOKUP($AC928,Resource!$B$2:$AE$460,6,FALSE)&gt;0,VLOOKUP($AC928,Resource!$B$2:$AE$460,6,FALSE),"--INPUT--"),"")</f>
        <v/>
      </c>
      <c r="AE928" s="34">
        <f>IF($AC928&gt;0,IF(VLOOKUP($AC928,Resource!$B$2:$AE$460,25,FALSE)&gt;0,VLOOKUP($AC928,Resource!$B$2:$AE$460,25,FALSE),"--INPUT--"),"")</f>
        <v/>
      </c>
      <c r="AG928" s="619" t="n"/>
      <c r="AH928" s="619" t="n"/>
      <c r="AJ928" s="34">
        <f>IF($AI928&gt;0,IF(VLOOKUP($AI928,Resource!$B$2:$AE$460,6,FALSE)&gt;0,VLOOKUP($AI928,Resource!$B$2:$AE$460,6,FALSE),"--INPUT--"),"")</f>
        <v/>
      </c>
      <c r="AK928" s="34">
        <f>IF($AI928&gt;0,IF(VLOOKUP($AI928,Resource!$B$2:$AE$460,25,FALSE)&gt;0,VLOOKUP($AI928,Resource!$B$2:$AE$460,25,FALSE),"--INPUT--"),"")</f>
        <v/>
      </c>
      <c r="AL928" s="619" t="n"/>
      <c r="AM928" s="619" t="n"/>
      <c r="AN928" s="34">
        <f>AA928</f>
        <v/>
      </c>
      <c r="AO928" s="621">
        <f>IF(ISNA(IF(AC928="",0,AN928*VLOOKUP(AC928,Resource!$B$2:$AE$465,8,FALSE))),0,IF(AC928="",0,AN928*VLOOKUP(AC928,Resource!$B$2:$AE$465,8,FALSE)))</f>
        <v/>
      </c>
      <c r="AP928" s="620" t="n"/>
      <c r="AQ928" s="286" t="n"/>
      <c r="AR928" s="34">
        <f>AB928</f>
        <v/>
      </c>
      <c r="AS928" s="621">
        <f>IF(ISNA(IF(AI928="",0,AR928*VLOOKUP(AI928,Resource!$B$2:$AE$465,9,FALSE))),0,IF(AI928="",0,AR928*VLOOKUP(AI928,Resource!$B$2:$AE$465,9,FALSE)))</f>
        <v/>
      </c>
      <c r="AT928" s="620" t="n"/>
      <c r="AU928" s="286" t="n"/>
      <c r="AV928" s="620">
        <f>Z928</f>
        <v/>
      </c>
      <c r="AW928" s="72" t="n"/>
      <c r="BA928" s="620" t="n"/>
      <c r="BC928" s="620">
        <f>AO928+AS928</f>
        <v/>
      </c>
      <c r="BD928" s="620">
        <f>BH928-BC928</f>
        <v/>
      </c>
      <c r="BE928" s="479">
        <f>IF(AV928=0,"        --",BD928/BH928)</f>
        <v/>
      </c>
      <c r="BF928" s="620" t="n"/>
      <c r="BG928" s="620" t="n"/>
      <c r="BH928" s="620">
        <f>Z928+BA928+BF928</f>
        <v/>
      </c>
    </row>
    <row r="929" customFormat="1" s="34">
      <c r="A929" s="618" t="n"/>
      <c r="B929" s="619" t="n"/>
      <c r="J929" s="619" t="n"/>
      <c r="U929" s="620" t="n"/>
      <c r="X929" s="620" t="n"/>
      <c r="Y929" s="620" t="n"/>
      <c r="Z929" s="620" t="n"/>
      <c r="AA929" s="34">
        <f>T929*0.2+N929*0+O929*0.3+P929*0.5+Q929*0.6+R929*1+S929*1</f>
        <v/>
      </c>
      <c r="AB929" s="34">
        <f>T929*0.2+N929*0.2+O929*0.3+P929*0.5+Q929*0.6+R929*1+S929*1</f>
        <v/>
      </c>
      <c r="AD929" s="34">
        <f>IF($AC929&gt;0,IF(VLOOKUP($AC929,Resource!$B$2:$AE$460,6,FALSE)&gt;0,VLOOKUP($AC929,Resource!$B$2:$AE$460,6,FALSE),"--INPUT--"),"")</f>
        <v/>
      </c>
      <c r="AE929" s="34">
        <f>IF($AC929&gt;0,IF(VLOOKUP($AC929,Resource!$B$2:$AE$460,25,FALSE)&gt;0,VLOOKUP($AC929,Resource!$B$2:$AE$460,25,FALSE),"--INPUT--"),"")</f>
        <v/>
      </c>
      <c r="AG929" s="619" t="n"/>
      <c r="AH929" s="619" t="n"/>
      <c r="AJ929" s="34">
        <f>IF($AI929&gt;0,IF(VLOOKUP($AI929,Resource!$B$2:$AE$460,6,FALSE)&gt;0,VLOOKUP($AI929,Resource!$B$2:$AE$460,6,FALSE),"--INPUT--"),"")</f>
        <v/>
      </c>
      <c r="AK929" s="34">
        <f>IF($AI929&gt;0,IF(VLOOKUP($AI929,Resource!$B$2:$AE$460,25,FALSE)&gt;0,VLOOKUP($AI929,Resource!$B$2:$AE$460,25,FALSE),"--INPUT--"),"")</f>
        <v/>
      </c>
      <c r="AL929" s="619" t="n"/>
      <c r="AM929" s="619" t="n"/>
      <c r="AN929" s="34">
        <f>AA929</f>
        <v/>
      </c>
      <c r="AO929" s="621">
        <f>IF(ISNA(IF(AC929="",0,AN929*VLOOKUP(AC929,Resource!$B$2:$AE$465,8,FALSE))),0,IF(AC929="",0,AN929*VLOOKUP(AC929,Resource!$B$2:$AE$465,8,FALSE)))</f>
        <v/>
      </c>
      <c r="AP929" s="620" t="n"/>
      <c r="AQ929" s="286" t="n"/>
      <c r="AR929" s="34">
        <f>AB929</f>
        <v/>
      </c>
      <c r="AS929" s="621">
        <f>IF(ISNA(IF(AI929="",0,AR929*VLOOKUP(AI929,Resource!$B$2:$AE$465,9,FALSE))),0,IF(AI929="",0,AR929*VLOOKUP(AI929,Resource!$B$2:$AE$465,9,FALSE)))</f>
        <v/>
      </c>
      <c r="AT929" s="620" t="n"/>
      <c r="AU929" s="286" t="n"/>
      <c r="AV929" s="620">
        <f>Z929</f>
        <v/>
      </c>
      <c r="AW929" s="72" t="n"/>
      <c r="BA929" s="620" t="n"/>
      <c r="BC929" s="620">
        <f>AO929+AS929</f>
        <v/>
      </c>
      <c r="BD929" s="620">
        <f>BH929-BC929</f>
        <v/>
      </c>
      <c r="BE929" s="479">
        <f>IF(AV929=0,"        --",BD929/BH929)</f>
        <v/>
      </c>
      <c r="BF929" s="620" t="n"/>
      <c r="BG929" s="620" t="n"/>
      <c r="BH929" s="620">
        <f>Z929+BA929+BF929</f>
        <v/>
      </c>
    </row>
    <row r="930" customFormat="1" s="34">
      <c r="A930" s="618" t="n"/>
      <c r="B930" s="619" t="n"/>
      <c r="J930" s="619" t="n"/>
      <c r="U930" s="620" t="n"/>
      <c r="X930" s="620" t="n"/>
      <c r="Y930" s="620" t="n"/>
      <c r="Z930" s="620" t="n"/>
      <c r="AA930" s="34">
        <f>T930*0.2+N930*0+O930*0.3+P930*0.5+Q930*0.6+R930*1+S930*1</f>
        <v/>
      </c>
      <c r="AB930" s="34">
        <f>T930*0.2+N930*0.2+O930*0.3+P930*0.5+Q930*0.6+R930*1+S930*1</f>
        <v/>
      </c>
      <c r="AD930" s="34">
        <f>IF($AC930&gt;0,IF(VLOOKUP($AC930,Resource!$B$2:$AE$460,6,FALSE)&gt;0,VLOOKUP($AC930,Resource!$B$2:$AE$460,6,FALSE),"--INPUT--"),"")</f>
        <v/>
      </c>
      <c r="AE930" s="34">
        <f>IF($AC930&gt;0,IF(VLOOKUP($AC930,Resource!$B$2:$AE$460,25,FALSE)&gt;0,VLOOKUP($AC930,Resource!$B$2:$AE$460,25,FALSE),"--INPUT--"),"")</f>
        <v/>
      </c>
      <c r="AG930" s="619" t="n"/>
      <c r="AH930" s="619" t="n"/>
      <c r="AJ930" s="34">
        <f>IF($AI930&gt;0,IF(VLOOKUP($AI930,Resource!$B$2:$AE$460,6,FALSE)&gt;0,VLOOKUP($AI930,Resource!$B$2:$AE$460,6,FALSE),"--INPUT--"),"")</f>
        <v/>
      </c>
      <c r="AK930" s="34">
        <f>IF($AI930&gt;0,IF(VLOOKUP($AI930,Resource!$B$2:$AE$460,25,FALSE)&gt;0,VLOOKUP($AI930,Resource!$B$2:$AE$460,25,FALSE),"--INPUT--"),"")</f>
        <v/>
      </c>
      <c r="AL930" s="619" t="n"/>
      <c r="AM930" s="619" t="n"/>
      <c r="AN930" s="34">
        <f>AA930</f>
        <v/>
      </c>
      <c r="AO930" s="621">
        <f>IF(ISNA(IF(AC930="",0,AN930*VLOOKUP(AC930,Resource!$B$2:$AE$465,8,FALSE))),0,IF(AC930="",0,AN930*VLOOKUP(AC930,Resource!$B$2:$AE$465,8,FALSE)))</f>
        <v/>
      </c>
      <c r="AP930" s="620" t="n"/>
      <c r="AQ930" s="286" t="n"/>
      <c r="AR930" s="34">
        <f>AB930</f>
        <v/>
      </c>
      <c r="AS930" s="621">
        <f>IF(ISNA(IF(AI930="",0,AR930*VLOOKUP(AI930,Resource!$B$2:$AE$465,9,FALSE))),0,IF(AI930="",0,AR930*VLOOKUP(AI930,Resource!$B$2:$AE$465,9,FALSE)))</f>
        <v/>
      </c>
      <c r="AT930" s="620" t="n"/>
      <c r="AU930" s="286" t="n"/>
      <c r="AV930" s="620">
        <f>Z930</f>
        <v/>
      </c>
      <c r="AW930" s="72" t="n"/>
      <c r="BA930" s="620" t="n"/>
      <c r="BC930" s="620">
        <f>AO930+AS930</f>
        <v/>
      </c>
      <c r="BD930" s="620">
        <f>BH930-BC930</f>
        <v/>
      </c>
      <c r="BE930" s="479">
        <f>IF(AV930=0,"        --",BD930/BH930)</f>
        <v/>
      </c>
      <c r="BF930" s="620" t="n"/>
      <c r="BG930" s="620" t="n"/>
      <c r="BH930" s="620">
        <f>Z930+BA930+BF930</f>
        <v/>
      </c>
    </row>
    <row r="931" customFormat="1" s="34">
      <c r="A931" s="618" t="n"/>
      <c r="B931" s="619" t="n"/>
      <c r="J931" s="619" t="n"/>
      <c r="U931" s="620" t="n"/>
      <c r="X931" s="620" t="n"/>
      <c r="Y931" s="620" t="n"/>
      <c r="Z931" s="620" t="n"/>
      <c r="AA931" s="34">
        <f>T931*0.2+N931*0+O931*0.3+P931*0.5+Q931*0.6+R931*1+S931*1</f>
        <v/>
      </c>
      <c r="AB931" s="34">
        <f>T931*0.2+N931*0.2+O931*0.3+P931*0.5+Q931*0.6+R931*1+S931*1</f>
        <v/>
      </c>
      <c r="AD931" s="34">
        <f>IF($AC931&gt;0,IF(VLOOKUP($AC931,Resource!$B$2:$AE$460,6,FALSE)&gt;0,VLOOKUP($AC931,Resource!$B$2:$AE$460,6,FALSE),"--INPUT--"),"")</f>
        <v/>
      </c>
      <c r="AE931" s="34">
        <f>IF($AC931&gt;0,IF(VLOOKUP($AC931,Resource!$B$2:$AE$460,25,FALSE)&gt;0,VLOOKUP($AC931,Resource!$B$2:$AE$460,25,FALSE),"--INPUT--"),"")</f>
        <v/>
      </c>
      <c r="AG931" s="619" t="n"/>
      <c r="AH931" s="619" t="n"/>
      <c r="AJ931" s="34">
        <f>IF($AI931&gt;0,IF(VLOOKUP($AI931,Resource!$B$2:$AE$460,6,FALSE)&gt;0,VLOOKUP($AI931,Resource!$B$2:$AE$460,6,FALSE),"--INPUT--"),"")</f>
        <v/>
      </c>
      <c r="AK931" s="34">
        <f>IF($AI931&gt;0,IF(VLOOKUP($AI931,Resource!$B$2:$AE$460,25,FALSE)&gt;0,VLOOKUP($AI931,Resource!$B$2:$AE$460,25,FALSE),"--INPUT--"),"")</f>
        <v/>
      </c>
      <c r="AL931" s="619" t="n"/>
      <c r="AM931" s="619" t="n"/>
      <c r="AN931" s="34">
        <f>AA931</f>
        <v/>
      </c>
      <c r="AO931" s="621">
        <f>IF(ISNA(IF(AC931="",0,AN931*VLOOKUP(AC931,Resource!$B$2:$AE$465,8,FALSE))),0,IF(AC931="",0,AN931*VLOOKUP(AC931,Resource!$B$2:$AE$465,8,FALSE)))</f>
        <v/>
      </c>
      <c r="AP931" s="620" t="n"/>
      <c r="AQ931" s="286" t="n"/>
      <c r="AR931" s="34">
        <f>AB931</f>
        <v/>
      </c>
      <c r="AS931" s="621">
        <f>IF(ISNA(IF(AI931="",0,AR931*VLOOKUP(AI931,Resource!$B$2:$AE$465,9,FALSE))),0,IF(AI931="",0,AR931*VLOOKUP(AI931,Resource!$B$2:$AE$465,9,FALSE)))</f>
        <v/>
      </c>
      <c r="AT931" s="620" t="n"/>
      <c r="AU931" s="286" t="n"/>
      <c r="AV931" s="620">
        <f>Z931</f>
        <v/>
      </c>
      <c r="AW931" s="72" t="n"/>
      <c r="BA931" s="620" t="n"/>
      <c r="BC931" s="620">
        <f>AO931+AS931</f>
        <v/>
      </c>
      <c r="BD931" s="620">
        <f>BH931-BC931</f>
        <v/>
      </c>
      <c r="BE931" s="479">
        <f>IF(AV931=0,"        --",BD931/BH931)</f>
        <v/>
      </c>
      <c r="BF931" s="620" t="n"/>
      <c r="BG931" s="620" t="n"/>
      <c r="BH931" s="620">
        <f>Z931+BA931+BF931</f>
        <v/>
      </c>
    </row>
    <row r="932" customFormat="1" s="34">
      <c r="A932" s="618" t="n"/>
      <c r="B932" s="619" t="n"/>
      <c r="J932" s="619" t="n"/>
      <c r="U932" s="620" t="n"/>
      <c r="X932" s="620" t="n"/>
      <c r="Y932" s="620" t="n"/>
      <c r="Z932" s="620" t="n"/>
      <c r="AA932" s="34">
        <f>T932*0.2+N932*0+O932*0.3+P932*0.5+Q932*0.6+R932*1+S932*1</f>
        <v/>
      </c>
      <c r="AB932" s="34">
        <f>T932*0.2+N932*0.2+O932*0.3+P932*0.5+Q932*0.6+R932*1+S932*1</f>
        <v/>
      </c>
      <c r="AD932" s="34">
        <f>IF($AC932&gt;0,IF(VLOOKUP($AC932,Resource!$B$2:$AE$460,6,FALSE)&gt;0,VLOOKUP($AC932,Resource!$B$2:$AE$460,6,FALSE),"--INPUT--"),"")</f>
        <v/>
      </c>
      <c r="AE932" s="34">
        <f>IF($AC932&gt;0,IF(VLOOKUP($AC932,Resource!$B$2:$AE$460,25,FALSE)&gt;0,VLOOKUP($AC932,Resource!$B$2:$AE$460,25,FALSE),"--INPUT--"),"")</f>
        <v/>
      </c>
      <c r="AG932" s="619" t="n"/>
      <c r="AH932" s="619" t="n"/>
      <c r="AJ932" s="34">
        <f>IF($AI932&gt;0,IF(VLOOKUP($AI932,Resource!$B$2:$AE$460,6,FALSE)&gt;0,VLOOKUP($AI932,Resource!$B$2:$AE$460,6,FALSE),"--INPUT--"),"")</f>
        <v/>
      </c>
      <c r="AK932" s="34">
        <f>IF($AI932&gt;0,IF(VLOOKUP($AI932,Resource!$B$2:$AE$460,25,FALSE)&gt;0,VLOOKUP($AI932,Resource!$B$2:$AE$460,25,FALSE),"--INPUT--"),"")</f>
        <v/>
      </c>
      <c r="AL932" s="619" t="n"/>
      <c r="AM932" s="619" t="n"/>
      <c r="AN932" s="34">
        <f>AA932</f>
        <v/>
      </c>
      <c r="AO932" s="621">
        <f>IF(ISNA(IF(AC932="",0,AN932*VLOOKUP(AC932,Resource!$B$2:$AE$465,8,FALSE))),0,IF(AC932="",0,AN932*VLOOKUP(AC932,Resource!$B$2:$AE$465,8,FALSE)))</f>
        <v/>
      </c>
      <c r="AP932" s="620" t="n"/>
      <c r="AQ932" s="286" t="n"/>
      <c r="AR932" s="34">
        <f>AB932</f>
        <v/>
      </c>
      <c r="AS932" s="621">
        <f>IF(ISNA(IF(AI932="",0,AR932*VLOOKUP(AI932,Resource!$B$2:$AE$465,9,FALSE))),0,IF(AI932="",0,AR932*VLOOKUP(AI932,Resource!$B$2:$AE$465,9,FALSE)))</f>
        <v/>
      </c>
      <c r="AT932" s="620" t="n"/>
      <c r="AU932" s="286" t="n"/>
      <c r="AV932" s="620">
        <f>Z932</f>
        <v/>
      </c>
      <c r="AW932" s="72" t="n"/>
      <c r="BA932" s="620" t="n"/>
      <c r="BC932" s="620">
        <f>AO932+AS932</f>
        <v/>
      </c>
      <c r="BD932" s="620">
        <f>BH932-BC932</f>
        <v/>
      </c>
      <c r="BE932" s="479">
        <f>IF(AV932=0,"        --",BD932/BH932)</f>
        <v/>
      </c>
      <c r="BF932" s="620" t="n"/>
      <c r="BG932" s="620" t="n"/>
      <c r="BH932" s="620">
        <f>Z932+BA932+BF932</f>
        <v/>
      </c>
    </row>
    <row r="933" customFormat="1" s="34">
      <c r="A933" s="618" t="n"/>
      <c r="B933" s="619" t="n"/>
      <c r="J933" s="619" t="n"/>
      <c r="U933" s="620" t="n"/>
      <c r="X933" s="620" t="n"/>
      <c r="Y933" s="620" t="n"/>
      <c r="Z933" s="620" t="n"/>
      <c r="AA933" s="34">
        <f>T933*0.2+N933*0+O933*0.3+P933*0.5+Q933*0.6+R933*1+S933*1</f>
        <v/>
      </c>
      <c r="AB933" s="34">
        <f>T933*0.2+N933*0.2+O933*0.3+P933*0.5+Q933*0.6+R933*1+S933*1</f>
        <v/>
      </c>
      <c r="AD933" s="34">
        <f>IF($AC933&gt;0,IF(VLOOKUP($AC933,Resource!$B$2:$AE$460,6,FALSE)&gt;0,VLOOKUP($AC933,Resource!$B$2:$AE$460,6,FALSE),"--INPUT--"),"")</f>
        <v/>
      </c>
      <c r="AE933" s="34">
        <f>IF($AC933&gt;0,IF(VLOOKUP($AC933,Resource!$B$2:$AE$460,25,FALSE)&gt;0,VLOOKUP($AC933,Resource!$B$2:$AE$460,25,FALSE),"--INPUT--"),"")</f>
        <v/>
      </c>
      <c r="AG933" s="619" t="n"/>
      <c r="AH933" s="619" t="n"/>
      <c r="AJ933" s="34">
        <f>IF($AI933&gt;0,IF(VLOOKUP($AI933,Resource!$B$2:$AE$460,6,FALSE)&gt;0,VLOOKUP($AI933,Resource!$B$2:$AE$460,6,FALSE),"--INPUT--"),"")</f>
        <v/>
      </c>
      <c r="AK933" s="34">
        <f>IF($AI933&gt;0,IF(VLOOKUP($AI933,Resource!$B$2:$AE$460,25,FALSE)&gt;0,VLOOKUP($AI933,Resource!$B$2:$AE$460,25,FALSE),"--INPUT--"),"")</f>
        <v/>
      </c>
      <c r="AL933" s="619" t="n"/>
      <c r="AM933" s="619" t="n"/>
      <c r="AN933" s="34">
        <f>AA933</f>
        <v/>
      </c>
      <c r="AO933" s="621">
        <f>IF(ISNA(IF(AC933="",0,AN933*VLOOKUP(AC933,Resource!$B$2:$AE$465,8,FALSE))),0,IF(AC933="",0,AN933*VLOOKUP(AC933,Resource!$B$2:$AE$465,8,FALSE)))</f>
        <v/>
      </c>
      <c r="AP933" s="620" t="n"/>
      <c r="AQ933" s="286" t="n"/>
      <c r="AR933" s="34">
        <f>AB933</f>
        <v/>
      </c>
      <c r="AS933" s="621">
        <f>IF(ISNA(IF(AI933="",0,AR933*VLOOKUP(AI933,Resource!$B$2:$AE$465,9,FALSE))),0,IF(AI933="",0,AR933*VLOOKUP(AI933,Resource!$B$2:$AE$465,9,FALSE)))</f>
        <v/>
      </c>
      <c r="AT933" s="620" t="n"/>
      <c r="AU933" s="286" t="n"/>
      <c r="AV933" s="620">
        <f>Z933</f>
        <v/>
      </c>
      <c r="AW933" s="72" t="n"/>
      <c r="BA933" s="620" t="n"/>
      <c r="BC933" s="620">
        <f>AO933+AS933</f>
        <v/>
      </c>
      <c r="BD933" s="620">
        <f>BH933-BC933</f>
        <v/>
      </c>
      <c r="BE933" s="479">
        <f>IF(AV933=0,"        --",BD933/BH933)</f>
        <v/>
      </c>
      <c r="BF933" s="620" t="n"/>
      <c r="BG933" s="620" t="n"/>
      <c r="BH933" s="620">
        <f>Z933+BA933+BF933</f>
        <v/>
      </c>
    </row>
    <row r="934" customFormat="1" s="34">
      <c r="A934" s="618" t="n"/>
      <c r="B934" s="619" t="n"/>
      <c r="J934" s="619" t="n"/>
      <c r="U934" s="620" t="n"/>
      <c r="X934" s="620" t="n"/>
      <c r="Y934" s="620" t="n"/>
      <c r="Z934" s="620" t="n"/>
      <c r="AA934" s="34">
        <f>T934*0.2+N934*0+O934*0.3+P934*0.5+Q934*0.6+R934*1+S934*1</f>
        <v/>
      </c>
      <c r="AB934" s="34">
        <f>T934*0.2+N934*0.2+O934*0.3+P934*0.5+Q934*0.6+R934*1+S934*1</f>
        <v/>
      </c>
      <c r="AD934" s="34">
        <f>IF($AC934&gt;0,IF(VLOOKUP($AC934,Resource!$B$2:$AE$460,6,FALSE)&gt;0,VLOOKUP($AC934,Resource!$B$2:$AE$460,6,FALSE),"--INPUT--"),"")</f>
        <v/>
      </c>
      <c r="AE934" s="34">
        <f>IF($AC934&gt;0,IF(VLOOKUP($AC934,Resource!$B$2:$AE$460,25,FALSE)&gt;0,VLOOKUP($AC934,Resource!$B$2:$AE$460,25,FALSE),"--INPUT--"),"")</f>
        <v/>
      </c>
      <c r="AG934" s="619" t="n"/>
      <c r="AH934" s="619" t="n"/>
      <c r="AJ934" s="34">
        <f>IF($AI934&gt;0,IF(VLOOKUP($AI934,Resource!$B$2:$AE$460,6,FALSE)&gt;0,VLOOKUP($AI934,Resource!$B$2:$AE$460,6,FALSE),"--INPUT--"),"")</f>
        <v/>
      </c>
      <c r="AK934" s="34">
        <f>IF($AI934&gt;0,IF(VLOOKUP($AI934,Resource!$B$2:$AE$460,25,FALSE)&gt;0,VLOOKUP($AI934,Resource!$B$2:$AE$460,25,FALSE),"--INPUT--"),"")</f>
        <v/>
      </c>
      <c r="AL934" s="619" t="n"/>
      <c r="AM934" s="619" t="n"/>
      <c r="AN934" s="34">
        <f>AA934</f>
        <v/>
      </c>
      <c r="AO934" s="621">
        <f>IF(ISNA(IF(AC934="",0,AN934*VLOOKUP(AC934,Resource!$B$2:$AE$465,8,FALSE))),0,IF(AC934="",0,AN934*VLOOKUP(AC934,Resource!$B$2:$AE$465,8,FALSE)))</f>
        <v/>
      </c>
      <c r="AP934" s="620" t="n"/>
      <c r="AQ934" s="286" t="n"/>
      <c r="AR934" s="34">
        <f>AB934</f>
        <v/>
      </c>
      <c r="AS934" s="621">
        <f>IF(ISNA(IF(AI934="",0,AR934*VLOOKUP(AI934,Resource!$B$2:$AE$465,9,FALSE))),0,IF(AI934="",0,AR934*VLOOKUP(AI934,Resource!$B$2:$AE$465,9,FALSE)))</f>
        <v/>
      </c>
      <c r="AT934" s="620" t="n"/>
      <c r="AU934" s="286" t="n"/>
      <c r="AV934" s="620">
        <f>Z934</f>
        <v/>
      </c>
      <c r="AW934" s="72" t="n"/>
      <c r="BA934" s="620" t="n"/>
      <c r="BC934" s="620">
        <f>AO934+AS934</f>
        <v/>
      </c>
      <c r="BD934" s="620">
        <f>BH934-BC934</f>
        <v/>
      </c>
      <c r="BE934" s="479">
        <f>IF(AV934=0,"        --",BD934/BH934)</f>
        <v/>
      </c>
      <c r="BF934" s="620" t="n"/>
      <c r="BG934" s="620" t="n"/>
      <c r="BH934" s="620">
        <f>Z934+BA934+BF934</f>
        <v/>
      </c>
    </row>
    <row r="935" customFormat="1" s="34">
      <c r="A935" s="618" t="n"/>
      <c r="B935" s="619" t="n"/>
      <c r="J935" s="619" t="n"/>
      <c r="U935" s="620" t="n"/>
      <c r="X935" s="620" t="n"/>
      <c r="Y935" s="620" t="n"/>
      <c r="Z935" s="620" t="n"/>
      <c r="AA935" s="34">
        <f>T935*0.2+N935*0+O935*0.3+P935*0.5+Q935*0.6+R935*1+S935*1</f>
        <v/>
      </c>
      <c r="AB935" s="34">
        <f>T935*0.2+N935*0.2+O935*0.3+P935*0.5+Q935*0.6+R935*1+S935*1</f>
        <v/>
      </c>
      <c r="AD935" s="34">
        <f>IF($AC935&gt;0,IF(VLOOKUP($AC935,Resource!$B$2:$AE$460,6,FALSE)&gt;0,VLOOKUP($AC935,Resource!$B$2:$AE$460,6,FALSE),"--INPUT--"),"")</f>
        <v/>
      </c>
      <c r="AE935" s="34">
        <f>IF($AC935&gt;0,IF(VLOOKUP($AC935,Resource!$B$2:$AE$460,25,FALSE)&gt;0,VLOOKUP($AC935,Resource!$B$2:$AE$460,25,FALSE),"--INPUT--"),"")</f>
        <v/>
      </c>
      <c r="AG935" s="619" t="n"/>
      <c r="AH935" s="619" t="n"/>
      <c r="AJ935" s="34">
        <f>IF($AI935&gt;0,IF(VLOOKUP($AI935,Resource!$B$2:$AE$460,6,FALSE)&gt;0,VLOOKUP($AI935,Resource!$B$2:$AE$460,6,FALSE),"--INPUT--"),"")</f>
        <v/>
      </c>
      <c r="AK935" s="34">
        <f>IF($AI935&gt;0,IF(VLOOKUP($AI935,Resource!$B$2:$AE$460,25,FALSE)&gt;0,VLOOKUP($AI935,Resource!$B$2:$AE$460,25,FALSE),"--INPUT--"),"")</f>
        <v/>
      </c>
      <c r="AL935" s="619" t="n"/>
      <c r="AM935" s="619" t="n"/>
      <c r="AN935" s="34">
        <f>AA935</f>
        <v/>
      </c>
      <c r="AO935" s="621">
        <f>IF(ISNA(IF(AC935="",0,AN935*VLOOKUP(AC935,Resource!$B$2:$AE$465,8,FALSE))),0,IF(AC935="",0,AN935*VLOOKUP(AC935,Resource!$B$2:$AE$465,8,FALSE)))</f>
        <v/>
      </c>
      <c r="AP935" s="620" t="n"/>
      <c r="AQ935" s="286" t="n"/>
      <c r="AR935" s="34">
        <f>AB935</f>
        <v/>
      </c>
      <c r="AS935" s="621">
        <f>IF(ISNA(IF(AI935="",0,AR935*VLOOKUP(AI935,Resource!$B$2:$AE$465,9,FALSE))),0,IF(AI935="",0,AR935*VLOOKUP(AI935,Resource!$B$2:$AE$465,9,FALSE)))</f>
        <v/>
      </c>
      <c r="AT935" s="620" t="n"/>
      <c r="AU935" s="286" t="n"/>
      <c r="AV935" s="620">
        <f>Z935</f>
        <v/>
      </c>
      <c r="AW935" s="72" t="n"/>
      <c r="BA935" s="620" t="n"/>
      <c r="BC935" s="620">
        <f>AO935+AS935</f>
        <v/>
      </c>
      <c r="BD935" s="620">
        <f>BH935-BC935</f>
        <v/>
      </c>
      <c r="BE935" s="479">
        <f>IF(AV935=0,"        --",BD935/BH935)</f>
        <v/>
      </c>
      <c r="BF935" s="620" t="n"/>
      <c r="BG935" s="620" t="n"/>
      <c r="BH935" s="620">
        <f>Z935+BA935+BF935</f>
        <v/>
      </c>
    </row>
    <row r="936" customFormat="1" s="34">
      <c r="A936" s="618" t="n"/>
      <c r="B936" s="619" t="n"/>
      <c r="J936" s="619" t="n"/>
      <c r="U936" s="620" t="n"/>
      <c r="X936" s="620" t="n"/>
      <c r="Y936" s="620" t="n"/>
      <c r="Z936" s="620" t="n"/>
      <c r="AA936" s="34">
        <f>T936*0.2+N936*0+O936*0.3+P936*0.5+Q936*0.6+R936*1+S936*1</f>
        <v/>
      </c>
      <c r="AB936" s="34">
        <f>T936*0.2+N936*0.2+O936*0.3+P936*0.5+Q936*0.6+R936*1+S936*1</f>
        <v/>
      </c>
      <c r="AD936" s="34">
        <f>IF($AC936&gt;0,IF(VLOOKUP($AC936,Resource!$B$2:$AE$460,6,FALSE)&gt;0,VLOOKUP($AC936,Resource!$B$2:$AE$460,6,FALSE),"--INPUT--"),"")</f>
        <v/>
      </c>
      <c r="AE936" s="34">
        <f>IF($AC936&gt;0,IF(VLOOKUP($AC936,Resource!$B$2:$AE$460,25,FALSE)&gt;0,VLOOKUP($AC936,Resource!$B$2:$AE$460,25,FALSE),"--INPUT--"),"")</f>
        <v/>
      </c>
      <c r="AG936" s="619" t="n"/>
      <c r="AH936" s="619" t="n"/>
      <c r="AJ936" s="34">
        <f>IF($AI936&gt;0,IF(VLOOKUP($AI936,Resource!$B$2:$AE$460,6,FALSE)&gt;0,VLOOKUP($AI936,Resource!$B$2:$AE$460,6,FALSE),"--INPUT--"),"")</f>
        <v/>
      </c>
      <c r="AK936" s="34">
        <f>IF($AI936&gt;0,IF(VLOOKUP($AI936,Resource!$B$2:$AE$460,25,FALSE)&gt;0,VLOOKUP($AI936,Resource!$B$2:$AE$460,25,FALSE),"--INPUT--"),"")</f>
        <v/>
      </c>
      <c r="AL936" s="619" t="n"/>
      <c r="AM936" s="619" t="n"/>
      <c r="AN936" s="34">
        <f>AA936</f>
        <v/>
      </c>
      <c r="AO936" s="621">
        <f>IF(ISNA(IF(AC936="",0,AN936*VLOOKUP(AC936,Resource!$B$2:$AE$465,8,FALSE))),0,IF(AC936="",0,AN936*VLOOKUP(AC936,Resource!$B$2:$AE$465,8,FALSE)))</f>
        <v/>
      </c>
      <c r="AP936" s="620" t="n"/>
      <c r="AQ936" s="286" t="n"/>
      <c r="AR936" s="34">
        <f>AB936</f>
        <v/>
      </c>
      <c r="AS936" s="621">
        <f>IF(ISNA(IF(AI936="",0,AR936*VLOOKUP(AI936,Resource!$B$2:$AE$465,9,FALSE))),0,IF(AI936="",0,AR936*VLOOKUP(AI936,Resource!$B$2:$AE$465,9,FALSE)))</f>
        <v/>
      </c>
      <c r="AT936" s="620" t="n"/>
      <c r="AU936" s="286" t="n"/>
      <c r="AV936" s="620">
        <f>Z936</f>
        <v/>
      </c>
      <c r="AW936" s="72" t="n"/>
      <c r="BA936" s="620" t="n"/>
      <c r="BC936" s="620">
        <f>AO936+AS936</f>
        <v/>
      </c>
      <c r="BD936" s="620">
        <f>BH936-BC936</f>
        <v/>
      </c>
      <c r="BE936" s="479">
        <f>IF(AV936=0,"        --",BD936/BH936)</f>
        <v/>
      </c>
      <c r="BF936" s="620" t="n"/>
      <c r="BG936" s="620" t="n"/>
      <c r="BH936" s="620">
        <f>Z936+BA936+BF936</f>
        <v/>
      </c>
    </row>
    <row r="937" customFormat="1" s="34">
      <c r="A937" s="618" t="n"/>
      <c r="B937" s="619" t="n"/>
      <c r="J937" s="619" t="n"/>
      <c r="U937" s="620" t="n"/>
      <c r="X937" s="620" t="n"/>
      <c r="Y937" s="620" t="n"/>
      <c r="Z937" s="620" t="n"/>
      <c r="AA937" s="34">
        <f>T937*0.2+N937*0+O937*0.3+P937*0.5+Q937*0.6+R937*1+S937*1</f>
        <v/>
      </c>
      <c r="AB937" s="34">
        <f>T937*0.2+N937*0.2+O937*0.3+P937*0.5+Q937*0.6+R937*1+S937*1</f>
        <v/>
      </c>
      <c r="AD937" s="34">
        <f>IF($AC937&gt;0,IF(VLOOKUP($AC937,Resource!$B$2:$AE$460,6,FALSE)&gt;0,VLOOKUP($AC937,Resource!$B$2:$AE$460,6,FALSE),"--INPUT--"),"")</f>
        <v/>
      </c>
      <c r="AE937" s="34">
        <f>IF($AC937&gt;0,IF(VLOOKUP($AC937,Resource!$B$2:$AE$460,25,FALSE)&gt;0,VLOOKUP($AC937,Resource!$B$2:$AE$460,25,FALSE),"--INPUT--"),"")</f>
        <v/>
      </c>
      <c r="AG937" s="619" t="n"/>
      <c r="AH937" s="619" t="n"/>
      <c r="AJ937" s="34">
        <f>IF($AI937&gt;0,IF(VLOOKUP($AI937,Resource!$B$2:$AE$460,6,FALSE)&gt;0,VLOOKUP($AI937,Resource!$B$2:$AE$460,6,FALSE),"--INPUT--"),"")</f>
        <v/>
      </c>
      <c r="AK937" s="34">
        <f>IF($AI937&gt;0,IF(VLOOKUP($AI937,Resource!$B$2:$AE$460,25,FALSE)&gt;0,VLOOKUP($AI937,Resource!$B$2:$AE$460,25,FALSE),"--INPUT--"),"")</f>
        <v/>
      </c>
      <c r="AL937" s="619" t="n"/>
      <c r="AM937" s="619" t="n"/>
      <c r="AN937" s="34">
        <f>AA937</f>
        <v/>
      </c>
      <c r="AO937" s="621">
        <f>IF(ISNA(IF(AC937="",0,AN937*VLOOKUP(AC937,Resource!$B$2:$AE$465,8,FALSE))),0,IF(AC937="",0,AN937*VLOOKUP(AC937,Resource!$B$2:$AE$465,8,FALSE)))</f>
        <v/>
      </c>
      <c r="AP937" s="620" t="n"/>
      <c r="AQ937" s="286" t="n"/>
      <c r="AR937" s="34">
        <f>AB937</f>
        <v/>
      </c>
      <c r="AS937" s="621">
        <f>IF(ISNA(IF(AI937="",0,AR937*VLOOKUP(AI937,Resource!$B$2:$AE$465,9,FALSE))),0,IF(AI937="",0,AR937*VLOOKUP(AI937,Resource!$B$2:$AE$465,9,FALSE)))</f>
        <v/>
      </c>
      <c r="AT937" s="620" t="n"/>
      <c r="AU937" s="286" t="n"/>
      <c r="AV937" s="620">
        <f>Z937</f>
        <v/>
      </c>
      <c r="AW937" s="72" t="n"/>
      <c r="BA937" s="620" t="n"/>
      <c r="BC937" s="620">
        <f>AO937+AS937</f>
        <v/>
      </c>
      <c r="BD937" s="620">
        <f>BH937-BC937</f>
        <v/>
      </c>
      <c r="BE937" s="479">
        <f>IF(AV937=0,"        --",BD937/BH937)</f>
        <v/>
      </c>
      <c r="BF937" s="620" t="n"/>
      <c r="BG937" s="620" t="n"/>
      <c r="BH937" s="620">
        <f>Z937+BA937+BF937</f>
        <v/>
      </c>
    </row>
    <row r="938" customFormat="1" s="34">
      <c r="A938" s="618" t="n"/>
      <c r="B938" s="619" t="n"/>
      <c r="J938" s="619" t="n"/>
      <c r="U938" s="620" t="n"/>
      <c r="X938" s="620" t="n"/>
      <c r="Y938" s="620" t="n"/>
      <c r="Z938" s="620" t="n"/>
      <c r="AA938" s="34">
        <f>T938*0.2+N938*0+O938*0.3+P938*0.5+Q938*0.6+R938*1+S938*1</f>
        <v/>
      </c>
      <c r="AB938" s="34">
        <f>T938*0.2+N938*0.2+O938*0.3+P938*0.5+Q938*0.6+R938*1+S938*1</f>
        <v/>
      </c>
      <c r="AD938" s="34">
        <f>IF($AC938&gt;0,IF(VLOOKUP($AC938,Resource!$B$2:$AE$460,6,FALSE)&gt;0,VLOOKUP($AC938,Resource!$B$2:$AE$460,6,FALSE),"--INPUT--"),"")</f>
        <v/>
      </c>
      <c r="AE938" s="34">
        <f>IF($AC938&gt;0,IF(VLOOKUP($AC938,Resource!$B$2:$AE$460,25,FALSE)&gt;0,VLOOKUP($AC938,Resource!$B$2:$AE$460,25,FALSE),"--INPUT--"),"")</f>
        <v/>
      </c>
      <c r="AG938" s="619" t="n"/>
      <c r="AH938" s="619" t="n"/>
      <c r="AJ938" s="34">
        <f>IF($AI938&gt;0,IF(VLOOKUP($AI938,Resource!$B$2:$AE$460,6,FALSE)&gt;0,VLOOKUP($AI938,Resource!$B$2:$AE$460,6,FALSE),"--INPUT--"),"")</f>
        <v/>
      </c>
      <c r="AK938" s="34">
        <f>IF($AI938&gt;0,IF(VLOOKUP($AI938,Resource!$B$2:$AE$460,25,FALSE)&gt;0,VLOOKUP($AI938,Resource!$B$2:$AE$460,25,FALSE),"--INPUT--"),"")</f>
        <v/>
      </c>
      <c r="AL938" s="619" t="n"/>
      <c r="AM938" s="619" t="n"/>
      <c r="AN938" s="34">
        <f>AA938</f>
        <v/>
      </c>
      <c r="AO938" s="621">
        <f>IF(ISNA(IF(AC938="",0,AN938*VLOOKUP(AC938,Resource!$B$2:$AE$465,8,FALSE))),0,IF(AC938="",0,AN938*VLOOKUP(AC938,Resource!$B$2:$AE$465,8,FALSE)))</f>
        <v/>
      </c>
      <c r="AP938" s="620" t="n"/>
      <c r="AQ938" s="286" t="n"/>
      <c r="AR938" s="34">
        <f>AB938</f>
        <v/>
      </c>
      <c r="AS938" s="621">
        <f>IF(ISNA(IF(AI938="",0,AR938*VLOOKUP(AI938,Resource!$B$2:$AE$465,9,FALSE))),0,IF(AI938="",0,AR938*VLOOKUP(AI938,Resource!$B$2:$AE$465,9,FALSE)))</f>
        <v/>
      </c>
      <c r="AT938" s="620" t="n"/>
      <c r="AU938" s="286" t="n"/>
      <c r="AV938" s="620">
        <f>Z938</f>
        <v/>
      </c>
      <c r="AW938" s="72" t="n"/>
      <c r="BA938" s="620" t="n"/>
      <c r="BC938" s="620">
        <f>AO938+AS938</f>
        <v/>
      </c>
      <c r="BD938" s="620">
        <f>BH938-BC938</f>
        <v/>
      </c>
      <c r="BE938" s="479">
        <f>IF(AV938=0,"        --",BD938/BH938)</f>
        <v/>
      </c>
      <c r="BF938" s="620" t="n"/>
      <c r="BG938" s="620" t="n"/>
      <c r="BH938" s="620">
        <f>Z938+BA938+BF938</f>
        <v/>
      </c>
    </row>
    <row r="939" customFormat="1" s="34">
      <c r="A939" s="618" t="n"/>
      <c r="B939" s="619" t="n"/>
      <c r="J939" s="619" t="n"/>
      <c r="U939" s="620" t="n"/>
      <c r="X939" s="620" t="n"/>
      <c r="Y939" s="620" t="n"/>
      <c r="Z939" s="620" t="n"/>
      <c r="AA939" s="34">
        <f>T939*0.2+N939*0+O939*0.3+P939*0.5+Q939*0.6+R939*1+S939*1</f>
        <v/>
      </c>
      <c r="AB939" s="34">
        <f>T939*0.2+N939*0.2+O939*0.3+P939*0.5+Q939*0.6+R939*1+S939*1</f>
        <v/>
      </c>
      <c r="AD939" s="34">
        <f>IF($AC939&gt;0,IF(VLOOKUP($AC939,Resource!$B$2:$AE$460,6,FALSE)&gt;0,VLOOKUP($AC939,Resource!$B$2:$AE$460,6,FALSE),"--INPUT--"),"")</f>
        <v/>
      </c>
      <c r="AE939" s="34">
        <f>IF($AC939&gt;0,IF(VLOOKUP($AC939,Resource!$B$2:$AE$460,25,FALSE)&gt;0,VLOOKUP($AC939,Resource!$B$2:$AE$460,25,FALSE),"--INPUT--"),"")</f>
        <v/>
      </c>
      <c r="AG939" s="619" t="n"/>
      <c r="AH939" s="619" t="n"/>
      <c r="AJ939" s="34">
        <f>IF($AI939&gt;0,IF(VLOOKUP($AI939,Resource!$B$2:$AE$460,6,FALSE)&gt;0,VLOOKUP($AI939,Resource!$B$2:$AE$460,6,FALSE),"--INPUT--"),"")</f>
        <v/>
      </c>
      <c r="AK939" s="34">
        <f>IF($AI939&gt;0,IF(VLOOKUP($AI939,Resource!$B$2:$AE$460,25,FALSE)&gt;0,VLOOKUP($AI939,Resource!$B$2:$AE$460,25,FALSE),"--INPUT--"),"")</f>
        <v/>
      </c>
      <c r="AL939" s="619" t="n"/>
      <c r="AM939" s="619" t="n"/>
      <c r="AN939" s="34">
        <f>AA939</f>
        <v/>
      </c>
      <c r="AO939" s="621">
        <f>IF(ISNA(IF(AC939="",0,AN939*VLOOKUP(AC939,Resource!$B$2:$AE$465,8,FALSE))),0,IF(AC939="",0,AN939*VLOOKUP(AC939,Resource!$B$2:$AE$465,8,FALSE)))</f>
        <v/>
      </c>
      <c r="AP939" s="620" t="n"/>
      <c r="AQ939" s="286" t="n"/>
      <c r="AR939" s="34">
        <f>AB939</f>
        <v/>
      </c>
      <c r="AS939" s="621">
        <f>IF(ISNA(IF(AI939="",0,AR939*VLOOKUP(AI939,Resource!$B$2:$AE$465,9,FALSE))),0,IF(AI939="",0,AR939*VLOOKUP(AI939,Resource!$B$2:$AE$465,9,FALSE)))</f>
        <v/>
      </c>
      <c r="AT939" s="620" t="n"/>
      <c r="AU939" s="286" t="n"/>
      <c r="AV939" s="620">
        <f>Z939</f>
        <v/>
      </c>
      <c r="AW939" s="72" t="n"/>
      <c r="BA939" s="620" t="n"/>
      <c r="BC939" s="620">
        <f>AO939+AS939</f>
        <v/>
      </c>
      <c r="BD939" s="620">
        <f>BH939-BC939</f>
        <v/>
      </c>
      <c r="BE939" s="479">
        <f>IF(AV939=0,"        --",BD939/BH939)</f>
        <v/>
      </c>
      <c r="BF939" s="620" t="n"/>
      <c r="BG939" s="620" t="n"/>
      <c r="BH939" s="620">
        <f>Z939+BA939+BF939</f>
        <v/>
      </c>
    </row>
    <row r="940" customFormat="1" s="34">
      <c r="A940" s="618" t="n"/>
      <c r="B940" s="619" t="n"/>
      <c r="J940" s="619" t="n"/>
      <c r="U940" s="620" t="n"/>
      <c r="X940" s="620" t="n"/>
      <c r="Y940" s="620" t="n"/>
      <c r="Z940" s="620" t="n"/>
      <c r="AA940" s="34">
        <f>T940*0.2+N940*0+O940*0.3+P940*0.5+Q940*0.6+R940*1+S940*1</f>
        <v/>
      </c>
      <c r="AB940" s="34">
        <f>T940*0.2+N940*0.2+O940*0.3+P940*0.5+Q940*0.6+R940*1+S940*1</f>
        <v/>
      </c>
      <c r="AD940" s="34">
        <f>IF($AC940&gt;0,IF(VLOOKUP($AC940,Resource!$B$2:$AE$460,6,FALSE)&gt;0,VLOOKUP($AC940,Resource!$B$2:$AE$460,6,FALSE),"--INPUT--"),"")</f>
        <v/>
      </c>
      <c r="AE940" s="34">
        <f>IF($AC940&gt;0,IF(VLOOKUP($AC940,Resource!$B$2:$AE$460,25,FALSE)&gt;0,VLOOKUP($AC940,Resource!$B$2:$AE$460,25,FALSE),"--INPUT--"),"")</f>
        <v/>
      </c>
      <c r="AG940" s="619" t="n"/>
      <c r="AH940" s="619" t="n"/>
      <c r="AJ940" s="34">
        <f>IF($AI940&gt;0,IF(VLOOKUP($AI940,Resource!$B$2:$AE$460,6,FALSE)&gt;0,VLOOKUP($AI940,Resource!$B$2:$AE$460,6,FALSE),"--INPUT--"),"")</f>
        <v/>
      </c>
      <c r="AK940" s="34">
        <f>IF($AI940&gt;0,IF(VLOOKUP($AI940,Resource!$B$2:$AE$460,25,FALSE)&gt;0,VLOOKUP($AI940,Resource!$B$2:$AE$460,25,FALSE),"--INPUT--"),"")</f>
        <v/>
      </c>
      <c r="AL940" s="619" t="n"/>
      <c r="AM940" s="619" t="n"/>
      <c r="AN940" s="34">
        <f>AA940</f>
        <v/>
      </c>
      <c r="AO940" s="621">
        <f>IF(ISNA(IF(AC940="",0,AN940*VLOOKUP(AC940,Resource!$B$2:$AE$465,8,FALSE))),0,IF(AC940="",0,AN940*VLOOKUP(AC940,Resource!$B$2:$AE$465,8,FALSE)))</f>
        <v/>
      </c>
      <c r="AP940" s="620" t="n"/>
      <c r="AQ940" s="286" t="n"/>
      <c r="AR940" s="34">
        <f>AB940</f>
        <v/>
      </c>
      <c r="AS940" s="621">
        <f>IF(ISNA(IF(AI940="",0,AR940*VLOOKUP(AI940,Resource!$B$2:$AE$465,9,FALSE))),0,IF(AI940="",0,AR940*VLOOKUP(AI940,Resource!$B$2:$AE$465,9,FALSE)))</f>
        <v/>
      </c>
      <c r="AT940" s="620" t="n"/>
      <c r="AU940" s="286" t="n"/>
      <c r="AV940" s="620">
        <f>Z940</f>
        <v/>
      </c>
      <c r="AW940" s="72" t="n"/>
      <c r="BA940" s="620" t="n"/>
      <c r="BC940" s="620">
        <f>AO940+AS940</f>
        <v/>
      </c>
      <c r="BD940" s="620">
        <f>BH940-BC940</f>
        <v/>
      </c>
      <c r="BE940" s="479">
        <f>IF(AV940=0,"        --",BD940/BH940)</f>
        <v/>
      </c>
      <c r="BF940" s="620" t="n"/>
      <c r="BG940" s="620" t="n"/>
      <c r="BH940" s="620">
        <f>Z940+BA940+BF940</f>
        <v/>
      </c>
    </row>
    <row r="941" customFormat="1" s="34">
      <c r="A941" s="618" t="n"/>
      <c r="B941" s="619" t="n"/>
      <c r="J941" s="619" t="n"/>
      <c r="U941" s="620" t="n"/>
      <c r="X941" s="620" t="n"/>
      <c r="Y941" s="620" t="n"/>
      <c r="Z941" s="620" t="n"/>
      <c r="AA941" s="34">
        <f>T941*0.2+N941*0+O941*0.3+P941*0.5+Q941*0.6+R941*1+S941*1</f>
        <v/>
      </c>
      <c r="AB941" s="34">
        <f>T941*0.2+N941*0.2+O941*0.3+P941*0.5+Q941*0.6+R941*1+S941*1</f>
        <v/>
      </c>
      <c r="AD941" s="34">
        <f>IF($AC941&gt;0,IF(VLOOKUP($AC941,Resource!$B$2:$AE$460,6,FALSE)&gt;0,VLOOKUP($AC941,Resource!$B$2:$AE$460,6,FALSE),"--INPUT--"),"")</f>
        <v/>
      </c>
      <c r="AE941" s="34">
        <f>IF($AC941&gt;0,IF(VLOOKUP($AC941,Resource!$B$2:$AE$460,25,FALSE)&gt;0,VLOOKUP($AC941,Resource!$B$2:$AE$460,25,FALSE),"--INPUT--"),"")</f>
        <v/>
      </c>
      <c r="AG941" s="619" t="n"/>
      <c r="AH941" s="619" t="n"/>
      <c r="AJ941" s="34">
        <f>IF($AI941&gt;0,IF(VLOOKUP($AI941,Resource!$B$2:$AE$460,6,FALSE)&gt;0,VLOOKUP($AI941,Resource!$B$2:$AE$460,6,FALSE),"--INPUT--"),"")</f>
        <v/>
      </c>
      <c r="AK941" s="34">
        <f>IF($AI941&gt;0,IF(VLOOKUP($AI941,Resource!$B$2:$AE$460,25,FALSE)&gt;0,VLOOKUP($AI941,Resource!$B$2:$AE$460,25,FALSE),"--INPUT--"),"")</f>
        <v/>
      </c>
      <c r="AL941" s="619" t="n"/>
      <c r="AM941" s="619" t="n"/>
      <c r="AN941" s="34">
        <f>AA941</f>
        <v/>
      </c>
      <c r="AO941" s="621">
        <f>IF(ISNA(IF(AC941="",0,AN941*VLOOKUP(AC941,Resource!$B$2:$AE$465,8,FALSE))),0,IF(AC941="",0,AN941*VLOOKUP(AC941,Resource!$B$2:$AE$465,8,FALSE)))</f>
        <v/>
      </c>
      <c r="AP941" s="620" t="n"/>
      <c r="AQ941" s="286" t="n"/>
      <c r="AR941" s="34">
        <f>AB941</f>
        <v/>
      </c>
      <c r="AS941" s="621">
        <f>IF(ISNA(IF(AI941="",0,AR941*VLOOKUP(AI941,Resource!$B$2:$AE$465,9,FALSE))),0,IF(AI941="",0,AR941*VLOOKUP(AI941,Resource!$B$2:$AE$465,9,FALSE)))</f>
        <v/>
      </c>
      <c r="AT941" s="620" t="n"/>
      <c r="AU941" s="286" t="n"/>
      <c r="AV941" s="620">
        <f>Z941</f>
        <v/>
      </c>
      <c r="AW941" s="72" t="n"/>
      <c r="BA941" s="620" t="n"/>
      <c r="BC941" s="620">
        <f>AO941+AS941</f>
        <v/>
      </c>
      <c r="BD941" s="620">
        <f>BH941-BC941</f>
        <v/>
      </c>
      <c r="BE941" s="479">
        <f>IF(AV941=0,"        --",BD941/BH941)</f>
        <v/>
      </c>
      <c r="BF941" s="620" t="n"/>
      <c r="BG941" s="620" t="n"/>
      <c r="BH941" s="620">
        <f>Z941+BA941+BF941</f>
        <v/>
      </c>
    </row>
    <row r="942" customFormat="1" s="34">
      <c r="A942" s="618" t="n"/>
      <c r="B942" s="619" t="n"/>
      <c r="J942" s="619" t="n"/>
      <c r="U942" s="620" t="n"/>
      <c r="X942" s="620" t="n"/>
      <c r="Y942" s="620" t="n"/>
      <c r="Z942" s="620" t="n"/>
      <c r="AA942" s="34">
        <f>T942*0.2+N942*0+O942*0.3+P942*0.5+Q942*0.6+R942*1+S942*1</f>
        <v/>
      </c>
      <c r="AB942" s="34">
        <f>T942*0.2+N942*0.2+O942*0.3+P942*0.5+Q942*0.6+R942*1+S942*1</f>
        <v/>
      </c>
      <c r="AD942" s="34">
        <f>IF($AC942&gt;0,IF(VLOOKUP($AC942,Resource!$B$2:$AE$460,6,FALSE)&gt;0,VLOOKUP($AC942,Resource!$B$2:$AE$460,6,FALSE),"--INPUT--"),"")</f>
        <v/>
      </c>
      <c r="AE942" s="34">
        <f>IF($AC942&gt;0,IF(VLOOKUP($AC942,Resource!$B$2:$AE$460,25,FALSE)&gt;0,VLOOKUP($AC942,Resource!$B$2:$AE$460,25,FALSE),"--INPUT--"),"")</f>
        <v/>
      </c>
      <c r="AG942" s="619" t="n"/>
      <c r="AH942" s="619" t="n"/>
      <c r="AJ942" s="34">
        <f>IF($AI942&gt;0,IF(VLOOKUP($AI942,Resource!$B$2:$AE$460,6,FALSE)&gt;0,VLOOKUP($AI942,Resource!$B$2:$AE$460,6,FALSE),"--INPUT--"),"")</f>
        <v/>
      </c>
      <c r="AK942" s="34">
        <f>IF($AI942&gt;0,IF(VLOOKUP($AI942,Resource!$B$2:$AE$460,25,FALSE)&gt;0,VLOOKUP($AI942,Resource!$B$2:$AE$460,25,FALSE),"--INPUT--"),"")</f>
        <v/>
      </c>
      <c r="AL942" s="619" t="n"/>
      <c r="AM942" s="619" t="n"/>
      <c r="AN942" s="34">
        <f>AA942</f>
        <v/>
      </c>
      <c r="AO942" s="621">
        <f>IF(ISNA(IF(AC942="",0,AN942*VLOOKUP(AC942,Resource!$B$2:$AE$465,8,FALSE))),0,IF(AC942="",0,AN942*VLOOKUP(AC942,Resource!$B$2:$AE$465,8,FALSE)))</f>
        <v/>
      </c>
      <c r="AP942" s="620" t="n"/>
      <c r="AQ942" s="286" t="n"/>
      <c r="AR942" s="34">
        <f>AB942</f>
        <v/>
      </c>
      <c r="AS942" s="621">
        <f>IF(ISNA(IF(AI942="",0,AR942*VLOOKUP(AI942,Resource!$B$2:$AE$465,9,FALSE))),0,IF(AI942="",0,AR942*VLOOKUP(AI942,Resource!$B$2:$AE$465,9,FALSE)))</f>
        <v/>
      </c>
      <c r="AT942" s="620" t="n"/>
      <c r="AU942" s="286" t="n"/>
      <c r="AV942" s="620">
        <f>Z942</f>
        <v/>
      </c>
      <c r="AW942" s="72" t="n"/>
      <c r="BA942" s="620" t="n"/>
      <c r="BC942" s="620">
        <f>AO942+AS942</f>
        <v/>
      </c>
      <c r="BD942" s="620">
        <f>BH942-BC942</f>
        <v/>
      </c>
      <c r="BE942" s="479">
        <f>IF(AV942=0,"        --",BD942/BH942)</f>
        <v/>
      </c>
      <c r="BF942" s="620" t="n"/>
      <c r="BG942" s="620" t="n"/>
      <c r="BH942" s="620">
        <f>Z942+BA942+BF942</f>
        <v/>
      </c>
    </row>
    <row r="943" customFormat="1" s="34">
      <c r="A943" s="618" t="n"/>
      <c r="B943" s="619" t="n"/>
      <c r="J943" s="619" t="n"/>
      <c r="U943" s="620" t="n"/>
      <c r="X943" s="620" t="n"/>
      <c r="Y943" s="620" t="n"/>
      <c r="Z943" s="620" t="n"/>
      <c r="AA943" s="34">
        <f>T943*0.2+N943*0+O943*0.3+P943*0.5+Q943*0.6+R943*1+S943*1</f>
        <v/>
      </c>
      <c r="AB943" s="34">
        <f>T943*0.2+N943*0.2+O943*0.3+P943*0.5+Q943*0.6+R943*1+S943*1</f>
        <v/>
      </c>
      <c r="AD943" s="34">
        <f>IF($AC943&gt;0,IF(VLOOKUP($AC943,Resource!$B$2:$AE$460,6,FALSE)&gt;0,VLOOKUP($AC943,Resource!$B$2:$AE$460,6,FALSE),"--INPUT--"),"")</f>
        <v/>
      </c>
      <c r="AE943" s="34">
        <f>IF($AC943&gt;0,IF(VLOOKUP($AC943,Resource!$B$2:$AE$460,25,FALSE)&gt;0,VLOOKUP($AC943,Resource!$B$2:$AE$460,25,FALSE),"--INPUT--"),"")</f>
        <v/>
      </c>
      <c r="AG943" s="619" t="n"/>
      <c r="AH943" s="619" t="n"/>
      <c r="AJ943" s="34">
        <f>IF($AI943&gt;0,IF(VLOOKUP($AI943,Resource!$B$2:$AE$460,6,FALSE)&gt;0,VLOOKUP($AI943,Resource!$B$2:$AE$460,6,FALSE),"--INPUT--"),"")</f>
        <v/>
      </c>
      <c r="AK943" s="34">
        <f>IF($AI943&gt;0,IF(VLOOKUP($AI943,Resource!$B$2:$AE$460,25,FALSE)&gt;0,VLOOKUP($AI943,Resource!$B$2:$AE$460,25,FALSE),"--INPUT--"),"")</f>
        <v/>
      </c>
      <c r="AL943" s="619" t="n"/>
      <c r="AM943" s="619" t="n"/>
      <c r="AN943" s="34">
        <f>AA943</f>
        <v/>
      </c>
      <c r="AO943" s="621">
        <f>IF(ISNA(IF(AC943="",0,AN943*VLOOKUP(AC943,Resource!$B$2:$AE$465,8,FALSE))),0,IF(AC943="",0,AN943*VLOOKUP(AC943,Resource!$B$2:$AE$465,8,FALSE)))</f>
        <v/>
      </c>
      <c r="AP943" s="620" t="n"/>
      <c r="AQ943" s="286" t="n"/>
      <c r="AR943" s="34">
        <f>AB943</f>
        <v/>
      </c>
      <c r="AS943" s="621">
        <f>IF(ISNA(IF(AI943="",0,AR943*VLOOKUP(AI943,Resource!$B$2:$AE$465,9,FALSE))),0,IF(AI943="",0,AR943*VLOOKUP(AI943,Resource!$B$2:$AE$465,9,FALSE)))</f>
        <v/>
      </c>
      <c r="AT943" s="620" t="n"/>
      <c r="AU943" s="286" t="n"/>
      <c r="AV943" s="620">
        <f>Z943</f>
        <v/>
      </c>
      <c r="AW943" s="72" t="n"/>
      <c r="BA943" s="620" t="n"/>
      <c r="BC943" s="620">
        <f>AO943+AS943</f>
        <v/>
      </c>
      <c r="BD943" s="620">
        <f>BH943-BC943</f>
        <v/>
      </c>
      <c r="BE943" s="479">
        <f>IF(AV943=0,"        --",BD943/BH943)</f>
        <v/>
      </c>
      <c r="BF943" s="620" t="n"/>
      <c r="BG943" s="620" t="n"/>
      <c r="BH943" s="620">
        <f>Z943+BA943+BF943</f>
        <v/>
      </c>
    </row>
    <row r="944" customFormat="1" s="34">
      <c r="A944" s="618" t="n"/>
      <c r="B944" s="619" t="n"/>
      <c r="J944" s="619" t="n"/>
      <c r="U944" s="620" t="n"/>
      <c r="X944" s="620" t="n"/>
      <c r="Y944" s="620" t="n"/>
      <c r="Z944" s="620" t="n"/>
      <c r="AA944" s="34">
        <f>T944*0.2+N944*0+O944*0.3+P944*0.5+Q944*0.6+R944*1+S944*1</f>
        <v/>
      </c>
      <c r="AB944" s="34">
        <f>T944*0.2+N944*0.2+O944*0.3+P944*0.5+Q944*0.6+R944*1+S944*1</f>
        <v/>
      </c>
      <c r="AD944" s="34">
        <f>IF($AC944&gt;0,IF(VLOOKUP($AC944,Resource!$B$2:$AE$460,6,FALSE)&gt;0,VLOOKUP($AC944,Resource!$B$2:$AE$460,6,FALSE),"--INPUT--"),"")</f>
        <v/>
      </c>
      <c r="AE944" s="34">
        <f>IF($AC944&gt;0,IF(VLOOKUP($AC944,Resource!$B$2:$AE$460,25,FALSE)&gt;0,VLOOKUP($AC944,Resource!$B$2:$AE$460,25,FALSE),"--INPUT--"),"")</f>
        <v/>
      </c>
      <c r="AG944" s="619" t="n"/>
      <c r="AH944" s="619" t="n"/>
      <c r="AJ944" s="34">
        <f>IF($AI944&gt;0,IF(VLOOKUP($AI944,Resource!$B$2:$AE$460,6,FALSE)&gt;0,VLOOKUP($AI944,Resource!$B$2:$AE$460,6,FALSE),"--INPUT--"),"")</f>
        <v/>
      </c>
      <c r="AK944" s="34">
        <f>IF($AI944&gt;0,IF(VLOOKUP($AI944,Resource!$B$2:$AE$460,25,FALSE)&gt;0,VLOOKUP($AI944,Resource!$B$2:$AE$460,25,FALSE),"--INPUT--"),"")</f>
        <v/>
      </c>
      <c r="AL944" s="619" t="n"/>
      <c r="AM944" s="619" t="n"/>
      <c r="AN944" s="34">
        <f>AA944</f>
        <v/>
      </c>
      <c r="AO944" s="621">
        <f>IF(ISNA(IF(AC944="",0,AN944*VLOOKUP(AC944,Resource!$B$2:$AE$465,8,FALSE))),0,IF(AC944="",0,AN944*VLOOKUP(AC944,Resource!$B$2:$AE$465,8,FALSE)))</f>
        <v/>
      </c>
      <c r="AP944" s="620" t="n"/>
      <c r="AQ944" s="286" t="n"/>
      <c r="AR944" s="34">
        <f>AB944</f>
        <v/>
      </c>
      <c r="AS944" s="621">
        <f>IF(ISNA(IF(AI944="",0,AR944*VLOOKUP(AI944,Resource!$B$2:$AE$465,9,FALSE))),0,IF(AI944="",0,AR944*VLOOKUP(AI944,Resource!$B$2:$AE$465,9,FALSE)))</f>
        <v/>
      </c>
      <c r="AT944" s="620" t="n"/>
      <c r="AU944" s="286" t="n"/>
      <c r="AV944" s="620">
        <f>Z944</f>
        <v/>
      </c>
      <c r="AW944" s="72" t="n"/>
      <c r="BA944" s="620" t="n"/>
      <c r="BC944" s="620">
        <f>AO944+AS944</f>
        <v/>
      </c>
      <c r="BD944" s="620">
        <f>BH944-BC944</f>
        <v/>
      </c>
      <c r="BE944" s="479">
        <f>IF(AV944=0,"        --",BD944/BH944)</f>
        <v/>
      </c>
      <c r="BF944" s="620" t="n"/>
      <c r="BG944" s="620" t="n"/>
      <c r="BH944" s="620">
        <f>Z944+BA944+BF944</f>
        <v/>
      </c>
    </row>
    <row r="945" customFormat="1" s="34">
      <c r="A945" s="618" t="n"/>
      <c r="B945" s="619" t="n"/>
      <c r="J945" s="619" t="n"/>
      <c r="U945" s="620" t="n"/>
      <c r="X945" s="620" t="n"/>
      <c r="Y945" s="620" t="n"/>
      <c r="Z945" s="620" t="n"/>
      <c r="AA945" s="34">
        <f>T945*0.2+N945*0+O945*0.3+P945*0.5+Q945*0.6+R945*1+S945*1</f>
        <v/>
      </c>
      <c r="AB945" s="34">
        <f>T945*0.2+N945*0.2+O945*0.3+P945*0.5+Q945*0.6+R945*1+S945*1</f>
        <v/>
      </c>
      <c r="AD945" s="34">
        <f>IF($AC945&gt;0,IF(VLOOKUP($AC945,Resource!$B$2:$AE$460,6,FALSE)&gt;0,VLOOKUP($AC945,Resource!$B$2:$AE$460,6,FALSE),"--INPUT--"),"")</f>
        <v/>
      </c>
      <c r="AE945" s="34">
        <f>IF($AC945&gt;0,IF(VLOOKUP($AC945,Resource!$B$2:$AE$460,25,FALSE)&gt;0,VLOOKUP($AC945,Resource!$B$2:$AE$460,25,FALSE),"--INPUT--"),"")</f>
        <v/>
      </c>
      <c r="AG945" s="619" t="n"/>
      <c r="AH945" s="619" t="n"/>
      <c r="AJ945" s="34">
        <f>IF($AI945&gt;0,IF(VLOOKUP($AI945,Resource!$B$2:$AE$460,6,FALSE)&gt;0,VLOOKUP($AI945,Resource!$B$2:$AE$460,6,FALSE),"--INPUT--"),"")</f>
        <v/>
      </c>
      <c r="AK945" s="34">
        <f>IF($AI945&gt;0,IF(VLOOKUP($AI945,Resource!$B$2:$AE$460,25,FALSE)&gt;0,VLOOKUP($AI945,Resource!$B$2:$AE$460,25,FALSE),"--INPUT--"),"")</f>
        <v/>
      </c>
      <c r="AL945" s="619" t="n"/>
      <c r="AM945" s="619" t="n"/>
      <c r="AN945" s="34">
        <f>AA945</f>
        <v/>
      </c>
      <c r="AO945" s="621">
        <f>IF(ISNA(IF(AC945="",0,AN945*VLOOKUP(AC945,Resource!$B$2:$AE$465,8,FALSE))),0,IF(AC945="",0,AN945*VLOOKUP(AC945,Resource!$B$2:$AE$465,8,FALSE)))</f>
        <v/>
      </c>
      <c r="AP945" s="620" t="n"/>
      <c r="AQ945" s="286" t="n"/>
      <c r="AR945" s="34">
        <f>AB945</f>
        <v/>
      </c>
      <c r="AS945" s="621">
        <f>IF(ISNA(IF(AI945="",0,AR945*VLOOKUP(AI945,Resource!$B$2:$AE$465,9,FALSE))),0,IF(AI945="",0,AR945*VLOOKUP(AI945,Resource!$B$2:$AE$465,9,FALSE)))</f>
        <v/>
      </c>
      <c r="AT945" s="620" t="n"/>
      <c r="AU945" s="286" t="n"/>
      <c r="AV945" s="620">
        <f>Z945</f>
        <v/>
      </c>
      <c r="AW945" s="72" t="n"/>
      <c r="BA945" s="620" t="n"/>
      <c r="BC945" s="620">
        <f>AO945+AS945</f>
        <v/>
      </c>
      <c r="BD945" s="620">
        <f>BH945-BC945</f>
        <v/>
      </c>
      <c r="BE945" s="479">
        <f>IF(AV945=0,"        --",BD945/BH945)</f>
        <v/>
      </c>
      <c r="BF945" s="620" t="n"/>
      <c r="BG945" s="620" t="n"/>
      <c r="BH945" s="620">
        <f>Z945+BA945+BF945</f>
        <v/>
      </c>
    </row>
    <row r="946" customFormat="1" s="34">
      <c r="A946" s="618" t="n"/>
      <c r="B946" s="619" t="n"/>
      <c r="J946" s="619" t="n"/>
      <c r="U946" s="620" t="n"/>
      <c r="X946" s="620" t="n"/>
      <c r="Y946" s="620" t="n"/>
      <c r="Z946" s="620" t="n"/>
      <c r="AA946" s="34">
        <f>T946*0.2+N946*0+O946*0.3+P946*0.5+Q946*0.6+R946*1+S946*1</f>
        <v/>
      </c>
      <c r="AB946" s="34">
        <f>T946*0.2+N946*0.2+O946*0.3+P946*0.5+Q946*0.6+R946*1+S946*1</f>
        <v/>
      </c>
      <c r="AD946" s="34">
        <f>IF($AC946&gt;0,IF(VLOOKUP($AC946,Resource!$B$2:$AE$460,6,FALSE)&gt;0,VLOOKUP($AC946,Resource!$B$2:$AE$460,6,FALSE),"--INPUT--"),"")</f>
        <v/>
      </c>
      <c r="AE946" s="34">
        <f>IF($AC946&gt;0,IF(VLOOKUP($AC946,Resource!$B$2:$AE$460,25,FALSE)&gt;0,VLOOKUP($AC946,Resource!$B$2:$AE$460,25,FALSE),"--INPUT--"),"")</f>
        <v/>
      </c>
      <c r="AG946" s="619" t="n"/>
      <c r="AH946" s="619" t="n"/>
      <c r="AJ946" s="34">
        <f>IF($AI946&gt;0,IF(VLOOKUP($AI946,Resource!$B$2:$AE$460,6,FALSE)&gt;0,VLOOKUP($AI946,Resource!$B$2:$AE$460,6,FALSE),"--INPUT--"),"")</f>
        <v/>
      </c>
      <c r="AK946" s="34">
        <f>IF($AI946&gt;0,IF(VLOOKUP($AI946,Resource!$B$2:$AE$460,25,FALSE)&gt;0,VLOOKUP($AI946,Resource!$B$2:$AE$460,25,FALSE),"--INPUT--"),"")</f>
        <v/>
      </c>
      <c r="AL946" s="619" t="n"/>
      <c r="AM946" s="619" t="n"/>
      <c r="AN946" s="34">
        <f>AA946</f>
        <v/>
      </c>
      <c r="AO946" s="621">
        <f>IF(ISNA(IF(AC946="",0,AN946*VLOOKUP(AC946,Resource!$B$2:$AE$465,8,FALSE))),0,IF(AC946="",0,AN946*VLOOKUP(AC946,Resource!$B$2:$AE$465,8,FALSE)))</f>
        <v/>
      </c>
      <c r="AP946" s="620" t="n"/>
      <c r="AQ946" s="286" t="n"/>
      <c r="AR946" s="34">
        <f>AB946</f>
        <v/>
      </c>
      <c r="AS946" s="621">
        <f>IF(ISNA(IF(AI946="",0,AR946*VLOOKUP(AI946,Resource!$B$2:$AE$465,9,FALSE))),0,IF(AI946="",0,AR946*VLOOKUP(AI946,Resource!$B$2:$AE$465,9,FALSE)))</f>
        <v/>
      </c>
      <c r="AT946" s="620" t="n"/>
      <c r="AU946" s="286" t="n"/>
      <c r="AV946" s="620">
        <f>Z946</f>
        <v/>
      </c>
      <c r="AW946" s="72" t="n"/>
      <c r="BA946" s="620" t="n"/>
      <c r="BC946" s="620">
        <f>AO946+AS946</f>
        <v/>
      </c>
      <c r="BD946" s="620">
        <f>BH946-BC946</f>
        <v/>
      </c>
      <c r="BE946" s="479">
        <f>IF(AV946=0,"        --",BD946/BH946)</f>
        <v/>
      </c>
      <c r="BF946" s="620" t="n"/>
      <c r="BG946" s="620" t="n"/>
      <c r="BH946" s="620">
        <f>Z946+BA946+BF946</f>
        <v/>
      </c>
    </row>
    <row r="947" customFormat="1" s="34">
      <c r="A947" s="618" t="n"/>
      <c r="B947" s="619" t="n"/>
      <c r="J947" s="619" t="n"/>
      <c r="U947" s="620" t="n"/>
      <c r="X947" s="620" t="n"/>
      <c r="Y947" s="620" t="n"/>
      <c r="Z947" s="620" t="n"/>
      <c r="AA947" s="34">
        <f>T947*0.2+N947*0+O947*0.3+P947*0.5+Q947*0.6+R947*1+S947*1</f>
        <v/>
      </c>
      <c r="AB947" s="34">
        <f>T947*0.2+N947*0.2+O947*0.3+P947*0.5+Q947*0.6+R947*1+S947*1</f>
        <v/>
      </c>
      <c r="AD947" s="34">
        <f>IF($AC947&gt;0,IF(VLOOKUP($AC947,Resource!$B$2:$AE$460,6,FALSE)&gt;0,VLOOKUP($AC947,Resource!$B$2:$AE$460,6,FALSE),"--INPUT--"),"")</f>
        <v/>
      </c>
      <c r="AE947" s="34">
        <f>IF($AC947&gt;0,IF(VLOOKUP($AC947,Resource!$B$2:$AE$460,25,FALSE)&gt;0,VLOOKUP($AC947,Resource!$B$2:$AE$460,25,FALSE),"--INPUT--"),"")</f>
        <v/>
      </c>
      <c r="AG947" s="619" t="n"/>
      <c r="AH947" s="619" t="n"/>
      <c r="AJ947" s="34">
        <f>IF($AI947&gt;0,IF(VLOOKUP($AI947,Resource!$B$2:$AE$460,6,FALSE)&gt;0,VLOOKUP($AI947,Resource!$B$2:$AE$460,6,FALSE),"--INPUT--"),"")</f>
        <v/>
      </c>
      <c r="AK947" s="34">
        <f>IF($AI947&gt;0,IF(VLOOKUP($AI947,Resource!$B$2:$AE$460,25,FALSE)&gt;0,VLOOKUP($AI947,Resource!$B$2:$AE$460,25,FALSE),"--INPUT--"),"")</f>
        <v/>
      </c>
      <c r="AL947" s="619" t="n"/>
      <c r="AM947" s="619" t="n"/>
      <c r="AN947" s="34">
        <f>AA947</f>
        <v/>
      </c>
      <c r="AO947" s="621">
        <f>IF(ISNA(IF(AC947="",0,AN947*VLOOKUP(AC947,Resource!$B$2:$AE$465,8,FALSE))),0,IF(AC947="",0,AN947*VLOOKUP(AC947,Resource!$B$2:$AE$465,8,FALSE)))</f>
        <v/>
      </c>
      <c r="AP947" s="620" t="n"/>
      <c r="AQ947" s="286" t="n"/>
      <c r="AR947" s="34">
        <f>AB947</f>
        <v/>
      </c>
      <c r="AS947" s="621">
        <f>IF(ISNA(IF(AI947="",0,AR947*VLOOKUP(AI947,Resource!$B$2:$AE$465,9,FALSE))),0,IF(AI947="",0,AR947*VLOOKUP(AI947,Resource!$B$2:$AE$465,9,FALSE)))</f>
        <v/>
      </c>
      <c r="AT947" s="620" t="n"/>
      <c r="AU947" s="286" t="n"/>
      <c r="AV947" s="620">
        <f>Z947</f>
        <v/>
      </c>
      <c r="AW947" s="72" t="n"/>
      <c r="BA947" s="620" t="n"/>
      <c r="BC947" s="620">
        <f>AO947+AS947</f>
        <v/>
      </c>
      <c r="BD947" s="620">
        <f>BH947-BC947</f>
        <v/>
      </c>
      <c r="BE947" s="479">
        <f>IF(AV947=0,"        --",BD947/BH947)</f>
        <v/>
      </c>
      <c r="BF947" s="620" t="n"/>
      <c r="BG947" s="620" t="n"/>
      <c r="BH947" s="620">
        <f>Z947+BA947+BF947</f>
        <v/>
      </c>
    </row>
    <row r="948" customFormat="1" s="34">
      <c r="A948" s="618" t="n"/>
      <c r="B948" s="619" t="n"/>
      <c r="J948" s="619" t="n"/>
      <c r="U948" s="620" t="n"/>
      <c r="X948" s="620" t="n"/>
      <c r="Y948" s="620" t="n"/>
      <c r="Z948" s="620" t="n"/>
      <c r="AA948" s="34">
        <f>T948*0.2+N948*0+O948*0.3+P948*0.5+Q948*0.6+R948*1+S948*1</f>
        <v/>
      </c>
      <c r="AB948" s="34">
        <f>T948*0.2+N948*0.2+O948*0.3+P948*0.5+Q948*0.6+R948*1+S948*1</f>
        <v/>
      </c>
      <c r="AD948" s="34">
        <f>IF($AC948&gt;0,IF(VLOOKUP($AC948,Resource!$B$2:$AE$460,6,FALSE)&gt;0,VLOOKUP($AC948,Resource!$B$2:$AE$460,6,FALSE),"--INPUT--"),"")</f>
        <v/>
      </c>
      <c r="AE948" s="34">
        <f>IF($AC948&gt;0,IF(VLOOKUP($AC948,Resource!$B$2:$AE$460,25,FALSE)&gt;0,VLOOKUP($AC948,Resource!$B$2:$AE$460,25,FALSE),"--INPUT--"),"")</f>
        <v/>
      </c>
      <c r="AG948" s="619" t="n"/>
      <c r="AH948" s="619" t="n"/>
      <c r="AJ948" s="34">
        <f>IF($AI948&gt;0,IF(VLOOKUP($AI948,Resource!$B$2:$AE$460,6,FALSE)&gt;0,VLOOKUP($AI948,Resource!$B$2:$AE$460,6,FALSE),"--INPUT--"),"")</f>
        <v/>
      </c>
      <c r="AK948" s="34">
        <f>IF($AI948&gt;0,IF(VLOOKUP($AI948,Resource!$B$2:$AE$460,25,FALSE)&gt;0,VLOOKUP($AI948,Resource!$B$2:$AE$460,25,FALSE),"--INPUT--"),"")</f>
        <v/>
      </c>
      <c r="AL948" s="619" t="n"/>
      <c r="AM948" s="619" t="n"/>
      <c r="AN948" s="34">
        <f>AA948</f>
        <v/>
      </c>
      <c r="AO948" s="621">
        <f>IF(ISNA(IF(AC948="",0,AN948*VLOOKUP(AC948,Resource!$B$2:$AE$465,8,FALSE))),0,IF(AC948="",0,AN948*VLOOKUP(AC948,Resource!$B$2:$AE$465,8,FALSE)))</f>
        <v/>
      </c>
      <c r="AP948" s="620" t="n"/>
      <c r="AQ948" s="286" t="n"/>
      <c r="AR948" s="34">
        <f>AB948</f>
        <v/>
      </c>
      <c r="AS948" s="621">
        <f>IF(ISNA(IF(AI948="",0,AR948*VLOOKUP(AI948,Resource!$B$2:$AE$465,9,FALSE))),0,IF(AI948="",0,AR948*VLOOKUP(AI948,Resource!$B$2:$AE$465,9,FALSE)))</f>
        <v/>
      </c>
      <c r="AT948" s="620" t="n"/>
      <c r="AU948" s="286" t="n"/>
      <c r="AV948" s="620">
        <f>Z948</f>
        <v/>
      </c>
      <c r="AW948" s="72" t="n"/>
      <c r="BA948" s="620" t="n"/>
      <c r="BC948" s="620">
        <f>AO948+AS948</f>
        <v/>
      </c>
      <c r="BD948" s="620">
        <f>BH948-BC948</f>
        <v/>
      </c>
      <c r="BE948" s="479">
        <f>IF(AV948=0,"        --",BD948/BH948)</f>
        <v/>
      </c>
      <c r="BF948" s="620" t="n"/>
      <c r="BG948" s="620" t="n"/>
      <c r="BH948" s="620">
        <f>Z948+BA948+BF948</f>
        <v/>
      </c>
    </row>
    <row r="949" customFormat="1" s="34">
      <c r="A949" s="618" t="n"/>
      <c r="B949" s="619" t="n"/>
      <c r="J949" s="619" t="n"/>
      <c r="U949" s="620" t="n"/>
      <c r="X949" s="620" t="n"/>
      <c r="Y949" s="620" t="n"/>
      <c r="Z949" s="620" t="n"/>
      <c r="AA949" s="34">
        <f>T949*0.2+N949*0+O949*0.3+P949*0.5+Q949*0.6+R949*1+S949*1</f>
        <v/>
      </c>
      <c r="AB949" s="34">
        <f>T949*0.2+N949*0.2+O949*0.3+P949*0.5+Q949*0.6+R949*1+S949*1</f>
        <v/>
      </c>
      <c r="AD949" s="34">
        <f>IF($AC949&gt;0,IF(VLOOKUP($AC949,Resource!$B$2:$AE$460,6,FALSE)&gt;0,VLOOKUP($AC949,Resource!$B$2:$AE$460,6,FALSE),"--INPUT--"),"")</f>
        <v/>
      </c>
      <c r="AE949" s="34">
        <f>IF($AC949&gt;0,IF(VLOOKUP($AC949,Resource!$B$2:$AE$460,25,FALSE)&gt;0,VLOOKUP($AC949,Resource!$B$2:$AE$460,25,FALSE),"--INPUT--"),"")</f>
        <v/>
      </c>
      <c r="AG949" s="619" t="n"/>
      <c r="AH949" s="619" t="n"/>
      <c r="AJ949" s="34">
        <f>IF($AI949&gt;0,IF(VLOOKUP($AI949,Resource!$B$2:$AE$460,6,FALSE)&gt;0,VLOOKUP($AI949,Resource!$B$2:$AE$460,6,FALSE),"--INPUT--"),"")</f>
        <v/>
      </c>
      <c r="AK949" s="34">
        <f>IF($AI949&gt;0,IF(VLOOKUP($AI949,Resource!$B$2:$AE$460,25,FALSE)&gt;0,VLOOKUP($AI949,Resource!$B$2:$AE$460,25,FALSE),"--INPUT--"),"")</f>
        <v/>
      </c>
      <c r="AL949" s="619" t="n"/>
      <c r="AM949" s="619" t="n"/>
      <c r="AN949" s="34">
        <f>AA949</f>
        <v/>
      </c>
      <c r="AO949" s="621">
        <f>IF(ISNA(IF(AC949="",0,AN949*VLOOKUP(AC949,Resource!$B$2:$AE$465,8,FALSE))),0,IF(AC949="",0,AN949*VLOOKUP(AC949,Resource!$B$2:$AE$465,8,FALSE)))</f>
        <v/>
      </c>
      <c r="AP949" s="620" t="n"/>
      <c r="AQ949" s="286" t="n"/>
      <c r="AR949" s="34">
        <f>AB949</f>
        <v/>
      </c>
      <c r="AS949" s="621">
        <f>IF(ISNA(IF(AI949="",0,AR949*VLOOKUP(AI949,Resource!$B$2:$AE$465,9,FALSE))),0,IF(AI949="",0,AR949*VLOOKUP(AI949,Resource!$B$2:$AE$465,9,FALSE)))</f>
        <v/>
      </c>
      <c r="AT949" s="620" t="n"/>
      <c r="AU949" s="286" t="n"/>
      <c r="AV949" s="620">
        <f>Z949</f>
        <v/>
      </c>
      <c r="AW949" s="72" t="n"/>
      <c r="BA949" s="620" t="n"/>
      <c r="BC949" s="620">
        <f>AO949+AS949</f>
        <v/>
      </c>
      <c r="BD949" s="620">
        <f>BH949-BC949</f>
        <v/>
      </c>
      <c r="BE949" s="479">
        <f>IF(AV949=0,"        --",BD949/BH949)</f>
        <v/>
      </c>
      <c r="BF949" s="620" t="n"/>
      <c r="BG949" s="620" t="n"/>
      <c r="BH949" s="620">
        <f>Z949+BA949+BF949</f>
        <v/>
      </c>
    </row>
    <row r="950" customFormat="1" s="34">
      <c r="A950" s="618" t="n"/>
      <c r="B950" s="619" t="n"/>
      <c r="J950" s="619" t="n"/>
      <c r="U950" s="620" t="n"/>
      <c r="X950" s="620" t="n"/>
      <c r="Y950" s="620" t="n"/>
      <c r="Z950" s="620" t="n"/>
      <c r="AA950" s="34">
        <f>T950*0.2+N950*0+O950*0.3+P950*0.5+Q950*0.6+R950*1+S950*1</f>
        <v/>
      </c>
      <c r="AB950" s="34">
        <f>T950*0.2+N950*0.2+O950*0.3+P950*0.5+Q950*0.6+R950*1+S950*1</f>
        <v/>
      </c>
      <c r="AD950" s="34">
        <f>IF($AC950&gt;0,IF(VLOOKUP($AC950,Resource!$B$2:$AE$460,6,FALSE)&gt;0,VLOOKUP($AC950,Resource!$B$2:$AE$460,6,FALSE),"--INPUT--"),"")</f>
        <v/>
      </c>
      <c r="AE950" s="34">
        <f>IF($AC950&gt;0,IF(VLOOKUP($AC950,Resource!$B$2:$AE$460,25,FALSE)&gt;0,VLOOKUP($AC950,Resource!$B$2:$AE$460,25,FALSE),"--INPUT--"),"")</f>
        <v/>
      </c>
      <c r="AG950" s="619" t="n"/>
      <c r="AH950" s="619" t="n"/>
      <c r="AJ950" s="34">
        <f>IF($AI950&gt;0,IF(VLOOKUP($AI950,Resource!$B$2:$AE$460,6,FALSE)&gt;0,VLOOKUP($AI950,Resource!$B$2:$AE$460,6,FALSE),"--INPUT--"),"")</f>
        <v/>
      </c>
      <c r="AK950" s="34">
        <f>IF($AI950&gt;0,IF(VLOOKUP($AI950,Resource!$B$2:$AE$460,25,FALSE)&gt;0,VLOOKUP($AI950,Resource!$B$2:$AE$460,25,FALSE),"--INPUT--"),"")</f>
        <v/>
      </c>
      <c r="AL950" s="619" t="n"/>
      <c r="AM950" s="619" t="n"/>
      <c r="AN950" s="34">
        <f>AA950</f>
        <v/>
      </c>
      <c r="AO950" s="621">
        <f>IF(ISNA(IF(AC950="",0,AN950*VLOOKUP(AC950,Resource!$B$2:$AE$465,8,FALSE))),0,IF(AC950="",0,AN950*VLOOKUP(AC950,Resource!$B$2:$AE$465,8,FALSE)))</f>
        <v/>
      </c>
      <c r="AP950" s="620" t="n"/>
      <c r="AQ950" s="286" t="n"/>
      <c r="AR950" s="34">
        <f>AB950</f>
        <v/>
      </c>
      <c r="AS950" s="621">
        <f>IF(ISNA(IF(AI950="",0,AR950*VLOOKUP(AI950,Resource!$B$2:$AE$465,9,FALSE))),0,IF(AI950="",0,AR950*VLOOKUP(AI950,Resource!$B$2:$AE$465,9,FALSE)))</f>
        <v/>
      </c>
      <c r="AT950" s="620" t="n"/>
      <c r="AU950" s="286" t="n"/>
      <c r="AV950" s="620">
        <f>Z950</f>
        <v/>
      </c>
      <c r="AW950" s="72" t="n"/>
      <c r="BA950" s="620" t="n"/>
      <c r="BC950" s="620">
        <f>AO950+AS950</f>
        <v/>
      </c>
      <c r="BD950" s="620">
        <f>BH950-BC950</f>
        <v/>
      </c>
      <c r="BE950" s="479">
        <f>IF(AV950=0,"        --",BD950/BH950)</f>
        <v/>
      </c>
      <c r="BF950" s="620" t="n"/>
      <c r="BG950" s="620" t="n"/>
      <c r="BH950" s="620">
        <f>Z950+BA950+BF950</f>
        <v/>
      </c>
    </row>
    <row r="951" customFormat="1" s="34">
      <c r="A951" s="618" t="n"/>
      <c r="B951" s="619" t="n"/>
      <c r="J951" s="619" t="n"/>
      <c r="U951" s="620" t="n"/>
      <c r="X951" s="620" t="n"/>
      <c r="Y951" s="620" t="n"/>
      <c r="Z951" s="620" t="n"/>
      <c r="AA951" s="34">
        <f>T951*0.2+N951*0+O951*0.3+P951*0.5+Q951*0.6+R951*1+S951*1</f>
        <v/>
      </c>
      <c r="AB951" s="34">
        <f>T951*0.2+N951*0.2+O951*0.3+P951*0.5+Q951*0.6+R951*1+S951*1</f>
        <v/>
      </c>
      <c r="AD951" s="34">
        <f>IF($AC951&gt;0,IF(VLOOKUP($AC951,Resource!$B$2:$AE$460,6,FALSE)&gt;0,VLOOKUP($AC951,Resource!$B$2:$AE$460,6,FALSE),"--INPUT--"),"")</f>
        <v/>
      </c>
      <c r="AE951" s="34">
        <f>IF($AC951&gt;0,IF(VLOOKUP($AC951,Resource!$B$2:$AE$460,25,FALSE)&gt;0,VLOOKUP($AC951,Resource!$B$2:$AE$460,25,FALSE),"--INPUT--"),"")</f>
        <v/>
      </c>
      <c r="AG951" s="619" t="n"/>
      <c r="AH951" s="619" t="n"/>
      <c r="AJ951" s="34">
        <f>IF($AI951&gt;0,IF(VLOOKUP($AI951,Resource!$B$2:$AE$460,6,FALSE)&gt;0,VLOOKUP($AI951,Resource!$B$2:$AE$460,6,FALSE),"--INPUT--"),"")</f>
        <v/>
      </c>
      <c r="AK951" s="34">
        <f>IF($AI951&gt;0,IF(VLOOKUP($AI951,Resource!$B$2:$AE$460,25,FALSE)&gt;0,VLOOKUP($AI951,Resource!$B$2:$AE$460,25,FALSE),"--INPUT--"),"")</f>
        <v/>
      </c>
      <c r="AL951" s="619" t="n"/>
      <c r="AM951" s="619" t="n"/>
      <c r="AN951" s="34">
        <f>AA951</f>
        <v/>
      </c>
      <c r="AO951" s="621">
        <f>IF(ISNA(IF(AC951="",0,AN951*VLOOKUP(AC951,Resource!$B$2:$AE$465,8,FALSE))),0,IF(AC951="",0,AN951*VLOOKUP(AC951,Resource!$B$2:$AE$465,8,FALSE)))</f>
        <v/>
      </c>
      <c r="AP951" s="620" t="n"/>
      <c r="AQ951" s="286" t="n"/>
      <c r="AR951" s="34">
        <f>AB951</f>
        <v/>
      </c>
      <c r="AS951" s="621">
        <f>IF(ISNA(IF(AI951="",0,AR951*VLOOKUP(AI951,Resource!$B$2:$AE$465,9,FALSE))),0,IF(AI951="",0,AR951*VLOOKUP(AI951,Resource!$B$2:$AE$465,9,FALSE)))</f>
        <v/>
      </c>
      <c r="AT951" s="620" t="n"/>
      <c r="AU951" s="286" t="n"/>
      <c r="AV951" s="620">
        <f>Z951</f>
        <v/>
      </c>
      <c r="AW951" s="72" t="n"/>
      <c r="BA951" s="620" t="n"/>
      <c r="BC951" s="620">
        <f>AO951+AS951</f>
        <v/>
      </c>
      <c r="BD951" s="620">
        <f>BH951-BC951</f>
        <v/>
      </c>
      <c r="BE951" s="479">
        <f>IF(AV951=0,"        --",BD951/BH951)</f>
        <v/>
      </c>
      <c r="BF951" s="620" t="n"/>
      <c r="BG951" s="620" t="n"/>
      <c r="BH951" s="620">
        <f>Z951+BA951+BF951</f>
        <v/>
      </c>
    </row>
    <row r="952" customFormat="1" s="34">
      <c r="A952" s="618" t="n"/>
      <c r="B952" s="619" t="n"/>
      <c r="J952" s="619" t="n"/>
      <c r="U952" s="620" t="n"/>
      <c r="X952" s="620" t="n"/>
      <c r="Y952" s="620" t="n"/>
      <c r="Z952" s="620" t="n"/>
      <c r="AA952" s="34">
        <f>T952*0.2+N952*0+O952*0.3+P952*0.5+Q952*0.6+R952*1+S952*1</f>
        <v/>
      </c>
      <c r="AB952" s="34">
        <f>T952*0.2+N952*0.2+O952*0.3+P952*0.5+Q952*0.6+R952*1+S952*1</f>
        <v/>
      </c>
      <c r="AD952" s="34">
        <f>IF($AC952&gt;0,IF(VLOOKUP($AC952,Resource!$B$2:$AE$460,6,FALSE)&gt;0,VLOOKUP($AC952,Resource!$B$2:$AE$460,6,FALSE),"--INPUT--"),"")</f>
        <v/>
      </c>
      <c r="AE952" s="34">
        <f>IF($AC952&gt;0,IF(VLOOKUP($AC952,Resource!$B$2:$AE$460,25,FALSE)&gt;0,VLOOKUP($AC952,Resource!$B$2:$AE$460,25,FALSE),"--INPUT--"),"")</f>
        <v/>
      </c>
      <c r="AG952" s="619" t="n"/>
      <c r="AH952" s="619" t="n"/>
      <c r="AJ952" s="34">
        <f>IF($AI952&gt;0,IF(VLOOKUP($AI952,Resource!$B$2:$AE$460,6,FALSE)&gt;0,VLOOKUP($AI952,Resource!$B$2:$AE$460,6,FALSE),"--INPUT--"),"")</f>
        <v/>
      </c>
      <c r="AK952" s="34">
        <f>IF($AI952&gt;0,IF(VLOOKUP($AI952,Resource!$B$2:$AE$460,25,FALSE)&gt;0,VLOOKUP($AI952,Resource!$B$2:$AE$460,25,FALSE),"--INPUT--"),"")</f>
        <v/>
      </c>
      <c r="AL952" s="619" t="n"/>
      <c r="AM952" s="619" t="n"/>
      <c r="AN952" s="34">
        <f>AA952</f>
        <v/>
      </c>
      <c r="AO952" s="621">
        <f>IF(ISNA(IF(AC952="",0,AN952*VLOOKUP(AC952,Resource!$B$2:$AE$465,8,FALSE))),0,IF(AC952="",0,AN952*VLOOKUP(AC952,Resource!$B$2:$AE$465,8,FALSE)))</f>
        <v/>
      </c>
      <c r="AP952" s="620" t="n"/>
      <c r="AQ952" s="286" t="n"/>
      <c r="AR952" s="34">
        <f>AB952</f>
        <v/>
      </c>
      <c r="AS952" s="621">
        <f>IF(ISNA(IF(AI952="",0,AR952*VLOOKUP(AI952,Resource!$B$2:$AE$465,9,FALSE))),0,IF(AI952="",0,AR952*VLOOKUP(AI952,Resource!$B$2:$AE$465,9,FALSE)))</f>
        <v/>
      </c>
      <c r="AT952" s="620" t="n"/>
      <c r="AU952" s="286" t="n"/>
      <c r="AV952" s="620">
        <f>Z952</f>
        <v/>
      </c>
      <c r="AW952" s="72" t="n"/>
      <c r="BA952" s="620" t="n"/>
      <c r="BC952" s="620">
        <f>AO952+AS952</f>
        <v/>
      </c>
      <c r="BD952" s="620">
        <f>BH952-BC952</f>
        <v/>
      </c>
      <c r="BE952" s="479">
        <f>IF(AV952=0,"        --",BD952/BH952)</f>
        <v/>
      </c>
      <c r="BF952" s="620" t="n"/>
      <c r="BG952" s="620" t="n"/>
      <c r="BH952" s="620">
        <f>Z952+BA952+BF952</f>
        <v/>
      </c>
    </row>
    <row r="953" customFormat="1" s="34">
      <c r="A953" s="618" t="n"/>
      <c r="B953" s="619" t="n"/>
      <c r="J953" s="619" t="n"/>
      <c r="U953" s="620" t="n"/>
      <c r="X953" s="620" t="n"/>
      <c r="Y953" s="620" t="n"/>
      <c r="Z953" s="620" t="n"/>
      <c r="AA953" s="34">
        <f>T953*0.2+N953*0+O953*0.3+P953*0.5+Q953*0.6+R953*1+S953*1</f>
        <v/>
      </c>
      <c r="AB953" s="34">
        <f>T953*0.2+N953*0.2+O953*0.3+P953*0.5+Q953*0.6+R953*1+S953*1</f>
        <v/>
      </c>
      <c r="AD953" s="34">
        <f>IF($AC953&gt;0,IF(VLOOKUP($AC953,Resource!$B$2:$AE$460,6,FALSE)&gt;0,VLOOKUP($AC953,Resource!$B$2:$AE$460,6,FALSE),"--INPUT--"),"")</f>
        <v/>
      </c>
      <c r="AE953" s="34">
        <f>IF($AC953&gt;0,IF(VLOOKUP($AC953,Resource!$B$2:$AE$460,25,FALSE)&gt;0,VLOOKUP($AC953,Resource!$B$2:$AE$460,25,FALSE),"--INPUT--"),"")</f>
        <v/>
      </c>
      <c r="AG953" s="619" t="n"/>
      <c r="AH953" s="619" t="n"/>
      <c r="AJ953" s="34">
        <f>IF($AI953&gt;0,IF(VLOOKUP($AI953,Resource!$B$2:$AE$460,6,FALSE)&gt;0,VLOOKUP($AI953,Resource!$B$2:$AE$460,6,FALSE),"--INPUT--"),"")</f>
        <v/>
      </c>
      <c r="AK953" s="34">
        <f>IF($AI953&gt;0,IF(VLOOKUP($AI953,Resource!$B$2:$AE$460,25,FALSE)&gt;0,VLOOKUP($AI953,Resource!$B$2:$AE$460,25,FALSE),"--INPUT--"),"")</f>
        <v/>
      </c>
      <c r="AL953" s="619" t="n"/>
      <c r="AM953" s="619" t="n"/>
      <c r="AN953" s="34">
        <f>AA953</f>
        <v/>
      </c>
      <c r="AO953" s="621">
        <f>IF(ISNA(IF(AC953="",0,AN953*VLOOKUP(AC953,Resource!$B$2:$AE$465,8,FALSE))),0,IF(AC953="",0,AN953*VLOOKUP(AC953,Resource!$B$2:$AE$465,8,FALSE)))</f>
        <v/>
      </c>
      <c r="AP953" s="620" t="n"/>
      <c r="AQ953" s="286" t="n"/>
      <c r="AR953" s="34">
        <f>AB953</f>
        <v/>
      </c>
      <c r="AS953" s="621">
        <f>IF(ISNA(IF(AI953="",0,AR953*VLOOKUP(AI953,Resource!$B$2:$AE$465,9,FALSE))),0,IF(AI953="",0,AR953*VLOOKUP(AI953,Resource!$B$2:$AE$465,9,FALSE)))</f>
        <v/>
      </c>
      <c r="AT953" s="620" t="n"/>
      <c r="AU953" s="286" t="n"/>
      <c r="AV953" s="620">
        <f>Z953</f>
        <v/>
      </c>
      <c r="AW953" s="72" t="n"/>
      <c r="BA953" s="620" t="n"/>
      <c r="BC953" s="620">
        <f>AO953+AS953</f>
        <v/>
      </c>
      <c r="BD953" s="620">
        <f>BH953-BC953</f>
        <v/>
      </c>
      <c r="BE953" s="479">
        <f>IF(AV953=0,"        --",BD953/BH953)</f>
        <v/>
      </c>
      <c r="BF953" s="620" t="n"/>
      <c r="BG953" s="620" t="n"/>
      <c r="BH953" s="620">
        <f>Z953+BA953+BF953</f>
        <v/>
      </c>
    </row>
    <row r="954" customFormat="1" s="34">
      <c r="A954" s="618" t="n"/>
      <c r="B954" s="619" t="n"/>
      <c r="J954" s="619" t="n"/>
      <c r="U954" s="620" t="n"/>
      <c r="X954" s="620" t="n"/>
      <c r="Y954" s="620" t="n"/>
      <c r="Z954" s="620" t="n"/>
      <c r="AA954" s="34">
        <f>T954*0.2+N954*0+O954*0.3+P954*0.5+Q954*0.6+R954*1+S954*1</f>
        <v/>
      </c>
      <c r="AB954" s="34">
        <f>T954*0.2+N954*0.2+O954*0.3+P954*0.5+Q954*0.6+R954*1+S954*1</f>
        <v/>
      </c>
      <c r="AD954" s="34">
        <f>IF($AC954&gt;0,IF(VLOOKUP($AC954,Resource!$B$2:$AE$460,6,FALSE)&gt;0,VLOOKUP($AC954,Resource!$B$2:$AE$460,6,FALSE),"--INPUT--"),"")</f>
        <v/>
      </c>
      <c r="AE954" s="34">
        <f>IF($AC954&gt;0,IF(VLOOKUP($AC954,Resource!$B$2:$AE$460,25,FALSE)&gt;0,VLOOKUP($AC954,Resource!$B$2:$AE$460,25,FALSE),"--INPUT--"),"")</f>
        <v/>
      </c>
      <c r="AG954" s="619" t="n"/>
      <c r="AH954" s="619" t="n"/>
      <c r="AJ954" s="34">
        <f>IF($AI954&gt;0,IF(VLOOKUP($AI954,Resource!$B$2:$AE$460,6,FALSE)&gt;0,VLOOKUP($AI954,Resource!$B$2:$AE$460,6,FALSE),"--INPUT--"),"")</f>
        <v/>
      </c>
      <c r="AK954" s="34">
        <f>IF($AI954&gt;0,IF(VLOOKUP($AI954,Resource!$B$2:$AE$460,25,FALSE)&gt;0,VLOOKUP($AI954,Resource!$B$2:$AE$460,25,FALSE),"--INPUT--"),"")</f>
        <v/>
      </c>
      <c r="AL954" s="619" t="n"/>
      <c r="AM954" s="619" t="n"/>
      <c r="AN954" s="34">
        <f>AA954</f>
        <v/>
      </c>
      <c r="AO954" s="621">
        <f>IF(ISNA(IF(AC954="",0,AN954*VLOOKUP(AC954,Resource!$B$2:$AE$465,8,FALSE))),0,IF(AC954="",0,AN954*VLOOKUP(AC954,Resource!$B$2:$AE$465,8,FALSE)))</f>
        <v/>
      </c>
      <c r="AP954" s="620" t="n"/>
      <c r="AQ954" s="286" t="n"/>
      <c r="AR954" s="34">
        <f>AB954</f>
        <v/>
      </c>
      <c r="AS954" s="621">
        <f>IF(ISNA(IF(AI954="",0,AR954*VLOOKUP(AI954,Resource!$B$2:$AE$465,9,FALSE))),0,IF(AI954="",0,AR954*VLOOKUP(AI954,Resource!$B$2:$AE$465,9,FALSE)))</f>
        <v/>
      </c>
      <c r="AT954" s="620" t="n"/>
      <c r="AU954" s="286" t="n"/>
      <c r="AV954" s="620">
        <f>Z954</f>
        <v/>
      </c>
      <c r="AW954" s="72" t="n"/>
      <c r="BA954" s="620" t="n"/>
      <c r="BC954" s="620">
        <f>AO954+AS954</f>
        <v/>
      </c>
      <c r="BD954" s="620">
        <f>BH954-BC954</f>
        <v/>
      </c>
      <c r="BE954" s="479">
        <f>IF(AV954=0,"        --",BD954/BH954)</f>
        <v/>
      </c>
      <c r="BF954" s="620" t="n"/>
      <c r="BG954" s="620" t="n"/>
      <c r="BH954" s="620">
        <f>Z954+BA954+BF954</f>
        <v/>
      </c>
    </row>
    <row r="955" customFormat="1" s="34">
      <c r="A955" s="618" t="n"/>
      <c r="B955" s="619" t="n"/>
      <c r="J955" s="619" t="n"/>
      <c r="U955" s="620" t="n"/>
      <c r="X955" s="620" t="n"/>
      <c r="Y955" s="620" t="n"/>
      <c r="Z955" s="620" t="n"/>
      <c r="AA955" s="34">
        <f>T955*0.2+N955*0+O955*0.3+P955*0.5+Q955*0.6+R955*1+S955*1</f>
        <v/>
      </c>
      <c r="AB955" s="34">
        <f>T955*0.2+N955*0.2+O955*0.3+P955*0.5+Q955*0.6+R955*1+S955*1</f>
        <v/>
      </c>
      <c r="AD955" s="34">
        <f>IF($AC955&gt;0,IF(VLOOKUP($AC955,Resource!$B$2:$AE$460,6,FALSE)&gt;0,VLOOKUP($AC955,Resource!$B$2:$AE$460,6,FALSE),"--INPUT--"),"")</f>
        <v/>
      </c>
      <c r="AE955" s="34">
        <f>IF($AC955&gt;0,IF(VLOOKUP($AC955,Resource!$B$2:$AE$460,25,FALSE)&gt;0,VLOOKUP($AC955,Resource!$B$2:$AE$460,25,FALSE),"--INPUT--"),"")</f>
        <v/>
      </c>
      <c r="AG955" s="619" t="n"/>
      <c r="AH955" s="619" t="n"/>
      <c r="AJ955" s="34">
        <f>IF($AI955&gt;0,IF(VLOOKUP($AI955,Resource!$B$2:$AE$460,6,FALSE)&gt;0,VLOOKUP($AI955,Resource!$B$2:$AE$460,6,FALSE),"--INPUT--"),"")</f>
        <v/>
      </c>
      <c r="AK955" s="34">
        <f>IF($AI955&gt;0,IF(VLOOKUP($AI955,Resource!$B$2:$AE$460,25,FALSE)&gt;0,VLOOKUP($AI955,Resource!$B$2:$AE$460,25,FALSE),"--INPUT--"),"")</f>
        <v/>
      </c>
      <c r="AL955" s="619" t="n"/>
      <c r="AM955" s="619" t="n"/>
      <c r="AN955" s="34">
        <f>AA955</f>
        <v/>
      </c>
      <c r="AO955" s="621">
        <f>IF(ISNA(IF(AC955="",0,AN955*VLOOKUP(AC955,Resource!$B$2:$AE$465,8,FALSE))),0,IF(AC955="",0,AN955*VLOOKUP(AC955,Resource!$B$2:$AE$465,8,FALSE)))</f>
        <v/>
      </c>
      <c r="AP955" s="620" t="n"/>
      <c r="AQ955" s="286" t="n"/>
      <c r="AR955" s="34">
        <f>AB955</f>
        <v/>
      </c>
      <c r="AS955" s="621">
        <f>IF(ISNA(IF(AI955="",0,AR955*VLOOKUP(AI955,Resource!$B$2:$AE$465,9,FALSE))),0,IF(AI955="",0,AR955*VLOOKUP(AI955,Resource!$B$2:$AE$465,9,FALSE)))</f>
        <v/>
      </c>
      <c r="AT955" s="620" t="n"/>
      <c r="AU955" s="286" t="n"/>
      <c r="AV955" s="620">
        <f>Z955</f>
        <v/>
      </c>
      <c r="AW955" s="72" t="n"/>
      <c r="BA955" s="620" t="n"/>
      <c r="BC955" s="620">
        <f>AO955+AS955</f>
        <v/>
      </c>
      <c r="BD955" s="620">
        <f>BH955-BC955</f>
        <v/>
      </c>
      <c r="BE955" s="479">
        <f>IF(AV955=0,"        --",BD955/BH955)</f>
        <v/>
      </c>
      <c r="BF955" s="620" t="n"/>
      <c r="BG955" s="620" t="n"/>
      <c r="BH955" s="620">
        <f>Z955+BA955+BF955</f>
        <v/>
      </c>
    </row>
    <row r="956" customFormat="1" s="34">
      <c r="A956" s="618" t="n"/>
      <c r="B956" s="619" t="n"/>
      <c r="J956" s="619" t="n"/>
      <c r="U956" s="620" t="n"/>
      <c r="X956" s="620" t="n"/>
      <c r="Y956" s="620" t="n"/>
      <c r="Z956" s="620" t="n"/>
      <c r="AA956" s="34">
        <f>T956*0.2+N956*0+O956*0.3+P956*0.5+Q956*0.6+R956*1+S956*1</f>
        <v/>
      </c>
      <c r="AB956" s="34">
        <f>T956*0.2+N956*0.2+O956*0.3+P956*0.5+Q956*0.6+R956*1+S956*1</f>
        <v/>
      </c>
      <c r="AD956" s="34">
        <f>IF($AC956&gt;0,IF(VLOOKUP($AC956,Resource!$B$2:$AE$460,6,FALSE)&gt;0,VLOOKUP($AC956,Resource!$B$2:$AE$460,6,FALSE),"--INPUT--"),"")</f>
        <v/>
      </c>
      <c r="AE956" s="34">
        <f>IF($AC956&gt;0,IF(VLOOKUP($AC956,Resource!$B$2:$AE$460,25,FALSE)&gt;0,VLOOKUP($AC956,Resource!$B$2:$AE$460,25,FALSE),"--INPUT--"),"")</f>
        <v/>
      </c>
      <c r="AG956" s="619" t="n"/>
      <c r="AH956" s="619" t="n"/>
      <c r="AJ956" s="34">
        <f>IF($AI956&gt;0,IF(VLOOKUP($AI956,Resource!$B$2:$AE$460,6,FALSE)&gt;0,VLOOKUP($AI956,Resource!$B$2:$AE$460,6,FALSE),"--INPUT--"),"")</f>
        <v/>
      </c>
      <c r="AK956" s="34">
        <f>IF($AI956&gt;0,IF(VLOOKUP($AI956,Resource!$B$2:$AE$460,25,FALSE)&gt;0,VLOOKUP($AI956,Resource!$B$2:$AE$460,25,FALSE),"--INPUT--"),"")</f>
        <v/>
      </c>
      <c r="AL956" s="619" t="n"/>
      <c r="AM956" s="619" t="n"/>
      <c r="AN956" s="34">
        <f>AA956</f>
        <v/>
      </c>
      <c r="AO956" s="621">
        <f>IF(ISNA(IF(AC956="",0,AN956*VLOOKUP(AC956,Resource!$B$2:$AE$465,8,FALSE))),0,IF(AC956="",0,AN956*VLOOKUP(AC956,Resource!$B$2:$AE$465,8,FALSE)))</f>
        <v/>
      </c>
      <c r="AP956" s="620" t="n"/>
      <c r="AQ956" s="286" t="n"/>
      <c r="AR956" s="34">
        <f>AB956</f>
        <v/>
      </c>
      <c r="AS956" s="621">
        <f>IF(ISNA(IF(AI956="",0,AR956*VLOOKUP(AI956,Resource!$B$2:$AE$465,9,FALSE))),0,IF(AI956="",0,AR956*VLOOKUP(AI956,Resource!$B$2:$AE$465,9,FALSE)))</f>
        <v/>
      </c>
      <c r="AT956" s="620" t="n"/>
      <c r="AU956" s="286" t="n"/>
      <c r="AV956" s="620">
        <f>Z956</f>
        <v/>
      </c>
      <c r="AW956" s="72" t="n"/>
      <c r="BA956" s="620" t="n"/>
      <c r="BC956" s="620">
        <f>AO956+AS956</f>
        <v/>
      </c>
      <c r="BD956" s="620">
        <f>BH956-BC956</f>
        <v/>
      </c>
      <c r="BE956" s="479">
        <f>IF(AV956=0,"        --",BD956/BH956)</f>
        <v/>
      </c>
      <c r="BF956" s="620" t="n"/>
      <c r="BG956" s="620" t="n"/>
      <c r="BH956" s="620">
        <f>Z956+BA956+BF956</f>
        <v/>
      </c>
    </row>
    <row r="957" customFormat="1" s="34">
      <c r="A957" s="618" t="n"/>
      <c r="B957" s="619" t="n"/>
      <c r="J957" s="619" t="n"/>
      <c r="U957" s="620" t="n"/>
      <c r="X957" s="620" t="n"/>
      <c r="Y957" s="620" t="n"/>
      <c r="Z957" s="620" t="n"/>
      <c r="AA957" s="34">
        <f>T957*0.2+N957*0+O957*0.3+P957*0.5+Q957*0.6+R957*1+S957*1</f>
        <v/>
      </c>
      <c r="AB957" s="34">
        <f>T957*0.2+N957*0.2+O957*0.3+P957*0.5+Q957*0.6+R957*1+S957*1</f>
        <v/>
      </c>
      <c r="AD957" s="34">
        <f>IF($AC957&gt;0,IF(VLOOKUP($AC957,Resource!$B$2:$AE$460,6,FALSE)&gt;0,VLOOKUP($AC957,Resource!$B$2:$AE$460,6,FALSE),"--INPUT--"),"")</f>
        <v/>
      </c>
      <c r="AE957" s="34">
        <f>IF($AC957&gt;0,IF(VLOOKUP($AC957,Resource!$B$2:$AE$460,25,FALSE)&gt;0,VLOOKUP($AC957,Resource!$B$2:$AE$460,25,FALSE),"--INPUT--"),"")</f>
        <v/>
      </c>
      <c r="AG957" s="619" t="n"/>
      <c r="AH957" s="619" t="n"/>
      <c r="AJ957" s="34">
        <f>IF($AI957&gt;0,IF(VLOOKUP($AI957,Resource!$B$2:$AE$460,6,FALSE)&gt;0,VLOOKUP($AI957,Resource!$B$2:$AE$460,6,FALSE),"--INPUT--"),"")</f>
        <v/>
      </c>
      <c r="AK957" s="34">
        <f>IF($AI957&gt;0,IF(VLOOKUP($AI957,Resource!$B$2:$AE$460,25,FALSE)&gt;0,VLOOKUP($AI957,Resource!$B$2:$AE$460,25,FALSE),"--INPUT--"),"")</f>
        <v/>
      </c>
      <c r="AL957" s="619" t="n"/>
      <c r="AM957" s="619" t="n"/>
      <c r="AN957" s="34">
        <f>AA957</f>
        <v/>
      </c>
      <c r="AO957" s="621">
        <f>IF(ISNA(IF(AC957="",0,AN957*VLOOKUP(AC957,Resource!$B$2:$AE$465,8,FALSE))),0,IF(AC957="",0,AN957*VLOOKUP(AC957,Resource!$B$2:$AE$465,8,FALSE)))</f>
        <v/>
      </c>
      <c r="AP957" s="620" t="n"/>
      <c r="AQ957" s="286" t="n"/>
      <c r="AR957" s="34">
        <f>AB957</f>
        <v/>
      </c>
      <c r="AS957" s="621">
        <f>IF(ISNA(IF(AI957="",0,AR957*VLOOKUP(AI957,Resource!$B$2:$AE$465,9,FALSE))),0,IF(AI957="",0,AR957*VLOOKUP(AI957,Resource!$B$2:$AE$465,9,FALSE)))</f>
        <v/>
      </c>
      <c r="AT957" s="620" t="n"/>
      <c r="AU957" s="286" t="n"/>
      <c r="AV957" s="620">
        <f>Z957</f>
        <v/>
      </c>
      <c r="AW957" s="72" t="n"/>
      <c r="BA957" s="620" t="n"/>
      <c r="BC957" s="620">
        <f>AO957+AS957</f>
        <v/>
      </c>
      <c r="BD957" s="620">
        <f>BH957-BC957</f>
        <v/>
      </c>
      <c r="BE957" s="479">
        <f>IF(AV957=0,"        --",BD957/BH957)</f>
        <v/>
      </c>
      <c r="BF957" s="620" t="n"/>
      <c r="BG957" s="620" t="n"/>
      <c r="BH957" s="620">
        <f>Z957+BA957+BF957</f>
        <v/>
      </c>
    </row>
    <row r="958" customFormat="1" s="34">
      <c r="A958" s="618" t="n"/>
      <c r="B958" s="619" t="n"/>
      <c r="J958" s="619" t="n"/>
      <c r="U958" s="620" t="n"/>
      <c r="X958" s="620" t="n"/>
      <c r="Y958" s="620" t="n"/>
      <c r="Z958" s="620" t="n"/>
      <c r="AA958" s="34">
        <f>T958*0.2+N958*0+O958*0.3+P958*0.5+Q958*0.6+R958*1+S958*1</f>
        <v/>
      </c>
      <c r="AB958" s="34">
        <f>T958*0.2+N958*0.2+O958*0.3+P958*0.5+Q958*0.6+R958*1+S958*1</f>
        <v/>
      </c>
      <c r="AD958" s="34">
        <f>IF($AC958&gt;0,IF(VLOOKUP($AC958,Resource!$B$2:$AE$460,6,FALSE)&gt;0,VLOOKUP($AC958,Resource!$B$2:$AE$460,6,FALSE),"--INPUT--"),"")</f>
        <v/>
      </c>
      <c r="AE958" s="34">
        <f>IF($AC958&gt;0,IF(VLOOKUP($AC958,Resource!$B$2:$AE$460,25,FALSE)&gt;0,VLOOKUP($AC958,Resource!$B$2:$AE$460,25,FALSE),"--INPUT--"),"")</f>
        <v/>
      </c>
      <c r="AG958" s="619" t="n"/>
      <c r="AH958" s="619" t="n"/>
      <c r="AJ958" s="34">
        <f>IF($AI958&gt;0,IF(VLOOKUP($AI958,Resource!$B$2:$AE$460,6,FALSE)&gt;0,VLOOKUP($AI958,Resource!$B$2:$AE$460,6,FALSE),"--INPUT--"),"")</f>
        <v/>
      </c>
      <c r="AK958" s="34">
        <f>IF($AI958&gt;0,IF(VLOOKUP($AI958,Resource!$B$2:$AE$460,25,FALSE)&gt;0,VLOOKUP($AI958,Resource!$B$2:$AE$460,25,FALSE),"--INPUT--"),"")</f>
        <v/>
      </c>
      <c r="AL958" s="619" t="n"/>
      <c r="AM958" s="619" t="n"/>
      <c r="AN958" s="34">
        <f>AA958</f>
        <v/>
      </c>
      <c r="AO958" s="621">
        <f>IF(ISNA(IF(AC958="",0,AN958*VLOOKUP(AC958,Resource!$B$2:$AE$465,8,FALSE))),0,IF(AC958="",0,AN958*VLOOKUP(AC958,Resource!$B$2:$AE$465,8,FALSE)))</f>
        <v/>
      </c>
      <c r="AP958" s="620" t="n"/>
      <c r="AQ958" s="286" t="n"/>
      <c r="AR958" s="34">
        <f>AB958</f>
        <v/>
      </c>
      <c r="AS958" s="621">
        <f>IF(ISNA(IF(AI958="",0,AR958*VLOOKUP(AI958,Resource!$B$2:$AE$465,9,FALSE))),0,IF(AI958="",0,AR958*VLOOKUP(AI958,Resource!$B$2:$AE$465,9,FALSE)))</f>
        <v/>
      </c>
      <c r="AT958" s="620" t="n"/>
      <c r="AU958" s="286" t="n"/>
      <c r="AV958" s="620">
        <f>Z958</f>
        <v/>
      </c>
      <c r="AW958" s="72" t="n"/>
      <c r="BA958" s="620" t="n"/>
      <c r="BC958" s="620">
        <f>AO958+AS958</f>
        <v/>
      </c>
      <c r="BD958" s="620">
        <f>BH958-BC958</f>
        <v/>
      </c>
      <c r="BE958" s="479">
        <f>IF(AV958=0,"        --",BD958/BH958)</f>
        <v/>
      </c>
      <c r="BF958" s="620" t="n"/>
      <c r="BG958" s="620" t="n"/>
      <c r="BH958" s="620">
        <f>Z958+BA958+BF958</f>
        <v/>
      </c>
    </row>
    <row r="959" customFormat="1" s="34">
      <c r="A959" s="618" t="n"/>
      <c r="B959" s="619" t="n"/>
      <c r="J959" s="619" t="n"/>
      <c r="U959" s="620" t="n"/>
      <c r="X959" s="620" t="n"/>
      <c r="Y959" s="620" t="n"/>
      <c r="Z959" s="620" t="n"/>
      <c r="AA959" s="34">
        <f>T959*0.2+N959*0+O959*0.3+P959*0.5+Q959*0.6+R959*1+S959*1</f>
        <v/>
      </c>
      <c r="AB959" s="34">
        <f>T959*0.2+N959*0.2+O959*0.3+P959*0.5+Q959*0.6+R959*1+S959*1</f>
        <v/>
      </c>
      <c r="AD959" s="34">
        <f>IF($AC959&gt;0,IF(VLOOKUP($AC959,Resource!$B$2:$AE$460,6,FALSE)&gt;0,VLOOKUP($AC959,Resource!$B$2:$AE$460,6,FALSE),"--INPUT--"),"")</f>
        <v/>
      </c>
      <c r="AE959" s="34">
        <f>IF($AC959&gt;0,IF(VLOOKUP($AC959,Resource!$B$2:$AE$460,25,FALSE)&gt;0,VLOOKUP($AC959,Resource!$B$2:$AE$460,25,FALSE),"--INPUT--"),"")</f>
        <v/>
      </c>
      <c r="AG959" s="619" t="n"/>
      <c r="AH959" s="619" t="n"/>
      <c r="AJ959" s="34">
        <f>IF($AI959&gt;0,IF(VLOOKUP($AI959,Resource!$B$2:$AE$460,6,FALSE)&gt;0,VLOOKUP($AI959,Resource!$B$2:$AE$460,6,FALSE),"--INPUT--"),"")</f>
        <v/>
      </c>
      <c r="AK959" s="34">
        <f>IF($AI959&gt;0,IF(VLOOKUP($AI959,Resource!$B$2:$AE$460,25,FALSE)&gt;0,VLOOKUP($AI959,Resource!$B$2:$AE$460,25,FALSE),"--INPUT--"),"")</f>
        <v/>
      </c>
      <c r="AL959" s="619" t="n"/>
      <c r="AM959" s="619" t="n"/>
      <c r="AN959" s="34">
        <f>AA959</f>
        <v/>
      </c>
      <c r="AO959" s="621">
        <f>IF(ISNA(IF(AC959="",0,AN959*VLOOKUP(AC959,Resource!$B$2:$AE$465,8,FALSE))),0,IF(AC959="",0,AN959*VLOOKUP(AC959,Resource!$B$2:$AE$465,8,FALSE)))</f>
        <v/>
      </c>
      <c r="AP959" s="620" t="n"/>
      <c r="AQ959" s="286" t="n"/>
      <c r="AR959" s="34">
        <f>AB959</f>
        <v/>
      </c>
      <c r="AS959" s="621">
        <f>IF(ISNA(IF(AI959="",0,AR959*VLOOKUP(AI959,Resource!$B$2:$AE$465,9,FALSE))),0,IF(AI959="",0,AR959*VLOOKUP(AI959,Resource!$B$2:$AE$465,9,FALSE)))</f>
        <v/>
      </c>
      <c r="AT959" s="620" t="n"/>
      <c r="AU959" s="286" t="n"/>
      <c r="AV959" s="620">
        <f>Z959</f>
        <v/>
      </c>
      <c r="AW959" s="72" t="n"/>
      <c r="BA959" s="620" t="n"/>
      <c r="BC959" s="620">
        <f>AO959+AS959</f>
        <v/>
      </c>
      <c r="BD959" s="620">
        <f>BH959-BC959</f>
        <v/>
      </c>
      <c r="BE959" s="479">
        <f>IF(AV959=0,"        --",BD959/BH959)</f>
        <v/>
      </c>
      <c r="BF959" s="620" t="n"/>
      <c r="BG959" s="620" t="n"/>
      <c r="BH959" s="620">
        <f>Z959+BA959+BF959</f>
        <v/>
      </c>
    </row>
    <row r="960" customFormat="1" s="34">
      <c r="A960" s="618" t="n"/>
      <c r="B960" s="619" t="n"/>
      <c r="J960" s="619" t="n"/>
      <c r="U960" s="620" t="n"/>
      <c r="X960" s="620" t="n"/>
      <c r="Y960" s="620" t="n"/>
      <c r="Z960" s="620" t="n"/>
      <c r="AA960" s="34">
        <f>T960*0.2+N960*0+O960*0.3+P960*0.5+Q960*0.6+R960*1+S960*1</f>
        <v/>
      </c>
      <c r="AB960" s="34">
        <f>T960*0.2+N960*0.2+O960*0.3+P960*0.5+Q960*0.6+R960*1+S960*1</f>
        <v/>
      </c>
      <c r="AD960" s="34">
        <f>IF($AC960&gt;0,IF(VLOOKUP($AC960,Resource!$B$2:$AE$460,6,FALSE)&gt;0,VLOOKUP($AC960,Resource!$B$2:$AE$460,6,FALSE),"--INPUT--"),"")</f>
        <v/>
      </c>
      <c r="AE960" s="34">
        <f>IF($AC960&gt;0,IF(VLOOKUP($AC960,Resource!$B$2:$AE$460,25,FALSE)&gt;0,VLOOKUP($AC960,Resource!$B$2:$AE$460,25,FALSE),"--INPUT--"),"")</f>
        <v/>
      </c>
      <c r="AG960" s="619" t="n"/>
      <c r="AH960" s="619" t="n"/>
      <c r="AJ960" s="34">
        <f>IF($AI960&gt;0,IF(VLOOKUP($AI960,Resource!$B$2:$AE$460,6,FALSE)&gt;0,VLOOKUP($AI960,Resource!$B$2:$AE$460,6,FALSE),"--INPUT--"),"")</f>
        <v/>
      </c>
      <c r="AK960" s="34">
        <f>IF($AI960&gt;0,IF(VLOOKUP($AI960,Resource!$B$2:$AE$460,25,FALSE)&gt;0,VLOOKUP($AI960,Resource!$B$2:$AE$460,25,FALSE),"--INPUT--"),"")</f>
        <v/>
      </c>
      <c r="AL960" s="619" t="n"/>
      <c r="AM960" s="619" t="n"/>
      <c r="AN960" s="34">
        <f>AA960</f>
        <v/>
      </c>
      <c r="AO960" s="621">
        <f>IF(ISNA(IF(AC960="",0,AN960*VLOOKUP(AC960,Resource!$B$2:$AE$465,8,FALSE))),0,IF(AC960="",0,AN960*VLOOKUP(AC960,Resource!$B$2:$AE$465,8,FALSE)))</f>
        <v/>
      </c>
      <c r="AP960" s="620" t="n"/>
      <c r="AQ960" s="286" t="n"/>
      <c r="AR960" s="34">
        <f>AB960</f>
        <v/>
      </c>
      <c r="AS960" s="621">
        <f>IF(ISNA(IF(AI960="",0,AR960*VLOOKUP(AI960,Resource!$B$2:$AE$465,9,FALSE))),0,IF(AI960="",0,AR960*VLOOKUP(AI960,Resource!$B$2:$AE$465,9,FALSE)))</f>
        <v/>
      </c>
      <c r="AT960" s="620" t="n"/>
      <c r="AU960" s="286" t="n"/>
      <c r="AV960" s="620">
        <f>Z960</f>
        <v/>
      </c>
      <c r="AW960" s="72" t="n"/>
      <c r="BA960" s="620" t="n"/>
      <c r="BC960" s="620">
        <f>AO960+AS960</f>
        <v/>
      </c>
      <c r="BD960" s="620">
        <f>BH960-BC960</f>
        <v/>
      </c>
      <c r="BE960" s="479">
        <f>IF(AV960=0,"        --",BD960/BH960)</f>
        <v/>
      </c>
      <c r="BF960" s="620" t="n"/>
      <c r="BG960" s="620" t="n"/>
      <c r="BH960" s="620">
        <f>Z960+BA960+BF960</f>
        <v/>
      </c>
    </row>
    <row r="961" customFormat="1" s="34">
      <c r="A961" s="618" t="n"/>
      <c r="B961" s="619" t="n"/>
      <c r="J961" s="619" t="n"/>
      <c r="U961" s="620" t="n"/>
      <c r="X961" s="620" t="n"/>
      <c r="Y961" s="620" t="n"/>
      <c r="Z961" s="620" t="n"/>
      <c r="AA961" s="34">
        <f>T961*0.2+N961*0+O961*0.3+P961*0.5+Q961*0.6+R961*1+S961*1</f>
        <v/>
      </c>
      <c r="AB961" s="34">
        <f>T961*0.2+N961*0.2+O961*0.3+P961*0.5+Q961*0.6+R961*1+S961*1</f>
        <v/>
      </c>
      <c r="AD961" s="34">
        <f>IF($AC961&gt;0,IF(VLOOKUP($AC961,Resource!$B$2:$AE$460,6,FALSE)&gt;0,VLOOKUP($AC961,Resource!$B$2:$AE$460,6,FALSE),"--INPUT--"),"")</f>
        <v/>
      </c>
      <c r="AE961" s="34">
        <f>IF($AC961&gt;0,IF(VLOOKUP($AC961,Resource!$B$2:$AE$460,25,FALSE)&gt;0,VLOOKUP($AC961,Resource!$B$2:$AE$460,25,FALSE),"--INPUT--"),"")</f>
        <v/>
      </c>
      <c r="AG961" s="619" t="n"/>
      <c r="AH961" s="619" t="n"/>
      <c r="AJ961" s="34">
        <f>IF($AI961&gt;0,IF(VLOOKUP($AI961,Resource!$B$2:$AE$460,6,FALSE)&gt;0,VLOOKUP($AI961,Resource!$B$2:$AE$460,6,FALSE),"--INPUT--"),"")</f>
        <v/>
      </c>
      <c r="AK961" s="34">
        <f>IF($AI961&gt;0,IF(VLOOKUP($AI961,Resource!$B$2:$AE$460,25,FALSE)&gt;0,VLOOKUP($AI961,Resource!$B$2:$AE$460,25,FALSE),"--INPUT--"),"")</f>
        <v/>
      </c>
      <c r="AL961" s="619" t="n"/>
      <c r="AM961" s="619" t="n"/>
      <c r="AN961" s="34">
        <f>AA961</f>
        <v/>
      </c>
      <c r="AO961" s="621">
        <f>IF(ISNA(IF(AC961="",0,AN961*VLOOKUP(AC961,Resource!$B$2:$AE$465,8,FALSE))),0,IF(AC961="",0,AN961*VLOOKUP(AC961,Resource!$B$2:$AE$465,8,FALSE)))</f>
        <v/>
      </c>
      <c r="AP961" s="620" t="n"/>
      <c r="AQ961" s="286" t="n"/>
      <c r="AR961" s="34">
        <f>AB961</f>
        <v/>
      </c>
      <c r="AS961" s="621">
        <f>IF(ISNA(IF(AI961="",0,AR961*VLOOKUP(AI961,Resource!$B$2:$AE$465,9,FALSE))),0,IF(AI961="",0,AR961*VLOOKUP(AI961,Resource!$B$2:$AE$465,9,FALSE)))</f>
        <v/>
      </c>
      <c r="AT961" s="620" t="n"/>
      <c r="AU961" s="286" t="n"/>
      <c r="AV961" s="620">
        <f>Z961</f>
        <v/>
      </c>
      <c r="AW961" s="72" t="n"/>
      <c r="BA961" s="620" t="n"/>
      <c r="BC961" s="620">
        <f>AO961+AS961</f>
        <v/>
      </c>
      <c r="BD961" s="620">
        <f>BH961-BC961</f>
        <v/>
      </c>
      <c r="BE961" s="479">
        <f>IF(AV961=0,"        --",BD961/BH961)</f>
        <v/>
      </c>
      <c r="BF961" s="620" t="n"/>
      <c r="BG961" s="620" t="n"/>
      <c r="BH961" s="620">
        <f>Z961+BA961+BF961</f>
        <v/>
      </c>
    </row>
    <row r="962" customFormat="1" s="34">
      <c r="A962" s="618" t="n"/>
      <c r="B962" s="619" t="n"/>
      <c r="J962" s="619" t="n"/>
      <c r="U962" s="620" t="n"/>
      <c r="X962" s="620" t="n"/>
      <c r="Y962" s="620" t="n"/>
      <c r="Z962" s="620" t="n"/>
      <c r="AA962" s="34">
        <f>T962*0.2+N962*0+O962*0.3+P962*0.5+Q962*0.6+R962*1+S962*1</f>
        <v/>
      </c>
      <c r="AB962" s="34">
        <f>T962*0.2+N962*0.2+O962*0.3+P962*0.5+Q962*0.6+R962*1+S962*1</f>
        <v/>
      </c>
      <c r="AD962" s="34">
        <f>IF($AC962&gt;0,IF(VLOOKUP($AC962,Resource!$B$2:$AE$460,6,FALSE)&gt;0,VLOOKUP($AC962,Resource!$B$2:$AE$460,6,FALSE),"--INPUT--"),"")</f>
        <v/>
      </c>
      <c r="AE962" s="34">
        <f>IF($AC962&gt;0,IF(VLOOKUP($AC962,Resource!$B$2:$AE$460,25,FALSE)&gt;0,VLOOKUP($AC962,Resource!$B$2:$AE$460,25,FALSE),"--INPUT--"),"")</f>
        <v/>
      </c>
      <c r="AG962" s="619" t="n"/>
      <c r="AH962" s="619" t="n"/>
      <c r="AJ962" s="34">
        <f>IF($AI962&gt;0,IF(VLOOKUP($AI962,Resource!$B$2:$AE$460,6,FALSE)&gt;0,VLOOKUP($AI962,Resource!$B$2:$AE$460,6,FALSE),"--INPUT--"),"")</f>
        <v/>
      </c>
      <c r="AK962" s="34">
        <f>IF($AI962&gt;0,IF(VLOOKUP($AI962,Resource!$B$2:$AE$460,25,FALSE)&gt;0,VLOOKUP($AI962,Resource!$B$2:$AE$460,25,FALSE),"--INPUT--"),"")</f>
        <v/>
      </c>
      <c r="AL962" s="619" t="n"/>
      <c r="AM962" s="619" t="n"/>
      <c r="AN962" s="34">
        <f>AA962</f>
        <v/>
      </c>
      <c r="AO962" s="621">
        <f>IF(ISNA(IF(AC962="",0,AN962*VLOOKUP(AC962,Resource!$B$2:$AE$465,8,FALSE))),0,IF(AC962="",0,AN962*VLOOKUP(AC962,Resource!$B$2:$AE$465,8,FALSE)))</f>
        <v/>
      </c>
      <c r="AP962" s="620" t="n"/>
      <c r="AQ962" s="286" t="n"/>
      <c r="AR962" s="34">
        <f>AB962</f>
        <v/>
      </c>
      <c r="AS962" s="621">
        <f>IF(ISNA(IF(AI962="",0,AR962*VLOOKUP(AI962,Resource!$B$2:$AE$465,9,FALSE))),0,IF(AI962="",0,AR962*VLOOKUP(AI962,Resource!$B$2:$AE$465,9,FALSE)))</f>
        <v/>
      </c>
      <c r="AT962" s="620" t="n"/>
      <c r="AU962" s="286" t="n"/>
      <c r="AV962" s="620">
        <f>Z962</f>
        <v/>
      </c>
      <c r="AW962" s="72" t="n"/>
      <c r="BA962" s="620" t="n"/>
      <c r="BC962" s="620">
        <f>AO962+AS962</f>
        <v/>
      </c>
      <c r="BD962" s="620">
        <f>BH962-BC962</f>
        <v/>
      </c>
      <c r="BE962" s="479">
        <f>IF(AV962=0,"        --",BD962/BH962)</f>
        <v/>
      </c>
      <c r="BF962" s="620" t="n"/>
      <c r="BG962" s="620" t="n"/>
      <c r="BH962" s="620">
        <f>Z962+BA962+BF962</f>
        <v/>
      </c>
    </row>
    <row r="963" customFormat="1" s="34">
      <c r="A963" s="618" t="n"/>
      <c r="B963" s="619" t="n"/>
      <c r="J963" s="619" t="n"/>
      <c r="U963" s="620" t="n"/>
      <c r="X963" s="620" t="n"/>
      <c r="Y963" s="620" t="n"/>
      <c r="Z963" s="620" t="n"/>
      <c r="AA963" s="34">
        <f>T963*0.2+N963*0+O963*0.3+P963*0.5+Q963*0.6+R963*1+S963*1</f>
        <v/>
      </c>
      <c r="AB963" s="34">
        <f>T963*0.2+N963*0.2+O963*0.3+P963*0.5+Q963*0.6+R963*1+S963*1</f>
        <v/>
      </c>
      <c r="AD963" s="34">
        <f>IF($AC963&gt;0,IF(VLOOKUP($AC963,Resource!$B$2:$AE$460,6,FALSE)&gt;0,VLOOKUP($AC963,Resource!$B$2:$AE$460,6,FALSE),"--INPUT--"),"")</f>
        <v/>
      </c>
      <c r="AE963" s="34">
        <f>IF($AC963&gt;0,IF(VLOOKUP($AC963,Resource!$B$2:$AE$460,25,FALSE)&gt;0,VLOOKUP($AC963,Resource!$B$2:$AE$460,25,FALSE),"--INPUT--"),"")</f>
        <v/>
      </c>
      <c r="AG963" s="619" t="n"/>
      <c r="AH963" s="619" t="n"/>
      <c r="AJ963" s="34">
        <f>IF($AI963&gt;0,IF(VLOOKUP($AI963,Resource!$B$2:$AE$460,6,FALSE)&gt;0,VLOOKUP($AI963,Resource!$B$2:$AE$460,6,FALSE),"--INPUT--"),"")</f>
        <v/>
      </c>
      <c r="AK963" s="34">
        <f>IF($AI963&gt;0,IF(VLOOKUP($AI963,Resource!$B$2:$AE$460,25,FALSE)&gt;0,VLOOKUP($AI963,Resource!$B$2:$AE$460,25,FALSE),"--INPUT--"),"")</f>
        <v/>
      </c>
      <c r="AL963" s="619" t="n"/>
      <c r="AM963" s="619" t="n"/>
      <c r="AN963" s="34">
        <f>AA963</f>
        <v/>
      </c>
      <c r="AO963" s="621">
        <f>IF(ISNA(IF(AC963="",0,AN963*VLOOKUP(AC963,Resource!$B$2:$AE$465,8,FALSE))),0,IF(AC963="",0,AN963*VLOOKUP(AC963,Resource!$B$2:$AE$465,8,FALSE)))</f>
        <v/>
      </c>
      <c r="AP963" s="620" t="n"/>
      <c r="AQ963" s="286" t="n"/>
      <c r="AR963" s="34">
        <f>AB963</f>
        <v/>
      </c>
      <c r="AS963" s="621">
        <f>IF(ISNA(IF(AI963="",0,AR963*VLOOKUP(AI963,Resource!$B$2:$AE$465,9,FALSE))),0,IF(AI963="",0,AR963*VLOOKUP(AI963,Resource!$B$2:$AE$465,9,FALSE)))</f>
        <v/>
      </c>
      <c r="AT963" s="620" t="n"/>
      <c r="AU963" s="286" t="n"/>
      <c r="AV963" s="620">
        <f>Z963</f>
        <v/>
      </c>
      <c r="AW963" s="72" t="n"/>
      <c r="BA963" s="620" t="n"/>
      <c r="BC963" s="620">
        <f>AO963+AS963</f>
        <v/>
      </c>
      <c r="BD963" s="620">
        <f>BH963-BC963</f>
        <v/>
      </c>
      <c r="BE963" s="479">
        <f>IF(AV963=0,"        --",BD963/BH963)</f>
        <v/>
      </c>
      <c r="BF963" s="620" t="n"/>
      <c r="BG963" s="620" t="n"/>
      <c r="BH963" s="620">
        <f>Z963+BA963+BF963</f>
        <v/>
      </c>
    </row>
    <row r="964" customFormat="1" s="34">
      <c r="A964" s="618" t="n"/>
      <c r="B964" s="619" t="n"/>
      <c r="J964" s="619" t="n"/>
      <c r="U964" s="620" t="n"/>
      <c r="X964" s="620" t="n"/>
      <c r="Y964" s="620" t="n"/>
      <c r="Z964" s="620" t="n"/>
      <c r="AA964" s="34">
        <f>T964*0.2+N964*0+O964*0.3+P964*0.5+Q964*0.6+R964*1+S964*1</f>
        <v/>
      </c>
      <c r="AB964" s="34">
        <f>T964*0.2+N964*0.2+O964*0.3+P964*0.5+Q964*0.6+R964*1+S964*1</f>
        <v/>
      </c>
      <c r="AD964" s="34">
        <f>IF($AC964&gt;0,IF(VLOOKUP($AC964,Resource!$B$2:$AE$460,6,FALSE)&gt;0,VLOOKUP($AC964,Resource!$B$2:$AE$460,6,FALSE),"--INPUT--"),"")</f>
        <v/>
      </c>
      <c r="AE964" s="34">
        <f>IF($AC964&gt;0,IF(VLOOKUP($AC964,Resource!$B$2:$AE$460,25,FALSE)&gt;0,VLOOKUP($AC964,Resource!$B$2:$AE$460,25,FALSE),"--INPUT--"),"")</f>
        <v/>
      </c>
      <c r="AG964" s="619" t="n"/>
      <c r="AH964" s="619" t="n"/>
      <c r="AJ964" s="34">
        <f>IF($AI964&gt;0,IF(VLOOKUP($AI964,Resource!$B$2:$AE$460,6,FALSE)&gt;0,VLOOKUP($AI964,Resource!$B$2:$AE$460,6,FALSE),"--INPUT--"),"")</f>
        <v/>
      </c>
      <c r="AK964" s="34">
        <f>IF($AI964&gt;0,IF(VLOOKUP($AI964,Resource!$B$2:$AE$460,25,FALSE)&gt;0,VLOOKUP($AI964,Resource!$B$2:$AE$460,25,FALSE),"--INPUT--"),"")</f>
        <v/>
      </c>
      <c r="AL964" s="619" t="n"/>
      <c r="AM964" s="619" t="n"/>
      <c r="AN964" s="34">
        <f>AA964</f>
        <v/>
      </c>
      <c r="AO964" s="621">
        <f>IF(ISNA(IF(AC964="",0,AN964*VLOOKUP(AC964,Resource!$B$2:$AE$465,8,FALSE))),0,IF(AC964="",0,AN964*VLOOKUP(AC964,Resource!$B$2:$AE$465,8,FALSE)))</f>
        <v/>
      </c>
      <c r="AP964" s="620" t="n"/>
      <c r="AQ964" s="286" t="n"/>
      <c r="AR964" s="34">
        <f>AB964</f>
        <v/>
      </c>
      <c r="AS964" s="621">
        <f>IF(ISNA(IF(AI964="",0,AR964*VLOOKUP(AI964,Resource!$B$2:$AE$465,9,FALSE))),0,IF(AI964="",0,AR964*VLOOKUP(AI964,Resource!$B$2:$AE$465,9,FALSE)))</f>
        <v/>
      </c>
      <c r="AT964" s="620" t="n"/>
      <c r="AU964" s="286" t="n"/>
      <c r="AV964" s="620">
        <f>Z964</f>
        <v/>
      </c>
      <c r="AW964" s="72" t="n"/>
      <c r="BA964" s="620" t="n"/>
      <c r="BC964" s="620">
        <f>AO964+AS964</f>
        <v/>
      </c>
      <c r="BD964" s="620">
        <f>BH964-BC964</f>
        <v/>
      </c>
      <c r="BE964" s="479">
        <f>IF(AV964=0,"        --",BD964/BH964)</f>
        <v/>
      </c>
      <c r="BF964" s="620" t="n"/>
      <c r="BG964" s="620" t="n"/>
      <c r="BH964" s="620">
        <f>Z964+BA964+BF964</f>
        <v/>
      </c>
    </row>
    <row r="965" customFormat="1" s="34">
      <c r="A965" s="618" t="n"/>
      <c r="B965" s="619" t="n"/>
      <c r="J965" s="619" t="n"/>
      <c r="U965" s="620" t="n"/>
      <c r="X965" s="620" t="n"/>
      <c r="Y965" s="620" t="n"/>
      <c r="Z965" s="620" t="n"/>
      <c r="AA965" s="34">
        <f>T965*0.2+N965*0+O965*0.3+P965*0.5+Q965*0.6+R965*1+S965*1</f>
        <v/>
      </c>
      <c r="AB965" s="34">
        <f>T965*0.2+N965*0.2+O965*0.3+P965*0.5+Q965*0.6+R965*1+S965*1</f>
        <v/>
      </c>
      <c r="AD965" s="34">
        <f>IF($AC965&gt;0,IF(VLOOKUP($AC965,Resource!$B$2:$AE$460,6,FALSE)&gt;0,VLOOKUP($AC965,Resource!$B$2:$AE$460,6,FALSE),"--INPUT--"),"")</f>
        <v/>
      </c>
      <c r="AE965" s="34">
        <f>IF($AC965&gt;0,IF(VLOOKUP($AC965,Resource!$B$2:$AE$460,25,FALSE)&gt;0,VLOOKUP($AC965,Resource!$B$2:$AE$460,25,FALSE),"--INPUT--"),"")</f>
        <v/>
      </c>
      <c r="AG965" s="619" t="n"/>
      <c r="AH965" s="619" t="n"/>
      <c r="AJ965" s="34">
        <f>IF($AI965&gt;0,IF(VLOOKUP($AI965,Resource!$B$2:$AE$460,6,FALSE)&gt;0,VLOOKUP($AI965,Resource!$B$2:$AE$460,6,FALSE),"--INPUT--"),"")</f>
        <v/>
      </c>
      <c r="AK965" s="34">
        <f>IF($AI965&gt;0,IF(VLOOKUP($AI965,Resource!$B$2:$AE$460,25,FALSE)&gt;0,VLOOKUP($AI965,Resource!$B$2:$AE$460,25,FALSE),"--INPUT--"),"")</f>
        <v/>
      </c>
      <c r="AL965" s="619" t="n"/>
      <c r="AM965" s="619" t="n"/>
      <c r="AN965" s="34">
        <f>AA965</f>
        <v/>
      </c>
      <c r="AO965" s="621">
        <f>IF(ISNA(IF(AC965="",0,AN965*VLOOKUP(AC965,Resource!$B$2:$AE$465,8,FALSE))),0,IF(AC965="",0,AN965*VLOOKUP(AC965,Resource!$B$2:$AE$465,8,FALSE)))</f>
        <v/>
      </c>
      <c r="AP965" s="620" t="n"/>
      <c r="AQ965" s="286" t="n"/>
      <c r="AR965" s="34">
        <f>AB965</f>
        <v/>
      </c>
      <c r="AS965" s="621">
        <f>IF(ISNA(IF(AI965="",0,AR965*VLOOKUP(AI965,Resource!$B$2:$AE$465,9,FALSE))),0,IF(AI965="",0,AR965*VLOOKUP(AI965,Resource!$B$2:$AE$465,9,FALSE)))</f>
        <v/>
      </c>
      <c r="AT965" s="620" t="n"/>
      <c r="AU965" s="286" t="n"/>
      <c r="AV965" s="620">
        <f>Z965</f>
        <v/>
      </c>
      <c r="AW965" s="72" t="n"/>
      <c r="BA965" s="620" t="n"/>
      <c r="BC965" s="620">
        <f>AO965+AS965</f>
        <v/>
      </c>
      <c r="BD965" s="620">
        <f>BH965-BC965</f>
        <v/>
      </c>
      <c r="BE965" s="479">
        <f>IF(AV965=0,"        --",BD965/BH965)</f>
        <v/>
      </c>
      <c r="BF965" s="620" t="n"/>
      <c r="BG965" s="620" t="n"/>
      <c r="BH965" s="620">
        <f>Z965+BA965+BF965</f>
        <v/>
      </c>
    </row>
    <row r="966" customFormat="1" s="34">
      <c r="A966" s="618" t="n"/>
      <c r="B966" s="619" t="n"/>
      <c r="J966" s="619" t="n"/>
      <c r="U966" s="620" t="n"/>
      <c r="X966" s="620" t="n"/>
      <c r="Y966" s="620" t="n"/>
      <c r="Z966" s="620" t="n"/>
      <c r="AA966" s="34">
        <f>T966*0.2+N966*0+O966*0.3+P966*0.5+Q966*0.6+R966*1+S966*1</f>
        <v/>
      </c>
      <c r="AB966" s="34">
        <f>T966*0.2+N966*0.2+O966*0.3+P966*0.5+Q966*0.6+R966*1+S966*1</f>
        <v/>
      </c>
      <c r="AD966" s="34">
        <f>IF($AC966&gt;0,IF(VLOOKUP($AC966,Resource!$B$2:$AE$460,6,FALSE)&gt;0,VLOOKUP($AC966,Resource!$B$2:$AE$460,6,FALSE),"--INPUT--"),"")</f>
        <v/>
      </c>
      <c r="AE966" s="34">
        <f>IF($AC966&gt;0,IF(VLOOKUP($AC966,Resource!$B$2:$AE$460,25,FALSE)&gt;0,VLOOKUP($AC966,Resource!$B$2:$AE$460,25,FALSE),"--INPUT--"),"")</f>
        <v/>
      </c>
      <c r="AG966" s="619" t="n"/>
      <c r="AH966" s="619" t="n"/>
      <c r="AJ966" s="34">
        <f>IF($AI966&gt;0,IF(VLOOKUP($AI966,Resource!$B$2:$AE$460,6,FALSE)&gt;0,VLOOKUP($AI966,Resource!$B$2:$AE$460,6,FALSE),"--INPUT--"),"")</f>
        <v/>
      </c>
      <c r="AK966" s="34">
        <f>IF($AI966&gt;0,IF(VLOOKUP($AI966,Resource!$B$2:$AE$460,25,FALSE)&gt;0,VLOOKUP($AI966,Resource!$B$2:$AE$460,25,FALSE),"--INPUT--"),"")</f>
        <v/>
      </c>
      <c r="AL966" s="619" t="n"/>
      <c r="AM966" s="619" t="n"/>
      <c r="AN966" s="34">
        <f>AA966</f>
        <v/>
      </c>
      <c r="AO966" s="621">
        <f>IF(ISNA(IF(AC966="",0,AN966*VLOOKUP(AC966,Resource!$B$2:$AE$465,8,FALSE))),0,IF(AC966="",0,AN966*VLOOKUP(AC966,Resource!$B$2:$AE$465,8,FALSE)))</f>
        <v/>
      </c>
      <c r="AP966" s="620" t="n"/>
      <c r="AQ966" s="286" t="n"/>
      <c r="AR966" s="34">
        <f>AB966</f>
        <v/>
      </c>
      <c r="AS966" s="621">
        <f>IF(ISNA(IF(AI966="",0,AR966*VLOOKUP(AI966,Resource!$B$2:$AE$465,9,FALSE))),0,IF(AI966="",0,AR966*VLOOKUP(AI966,Resource!$B$2:$AE$465,9,FALSE)))</f>
        <v/>
      </c>
      <c r="AT966" s="620" t="n"/>
      <c r="AU966" s="286" t="n"/>
      <c r="AV966" s="620">
        <f>Z966</f>
        <v/>
      </c>
      <c r="AW966" s="72" t="n"/>
      <c r="BA966" s="620" t="n"/>
      <c r="BC966" s="620">
        <f>AO966+AS966</f>
        <v/>
      </c>
      <c r="BD966" s="620">
        <f>BH966-BC966</f>
        <v/>
      </c>
      <c r="BE966" s="479">
        <f>IF(AV966=0,"        --",BD966/BH966)</f>
        <v/>
      </c>
      <c r="BF966" s="620" t="n"/>
      <c r="BG966" s="620" t="n"/>
      <c r="BH966" s="620">
        <f>Z966+BA966+BF966</f>
        <v/>
      </c>
    </row>
    <row r="967" customFormat="1" s="34">
      <c r="A967" s="618" t="n"/>
      <c r="B967" s="619" t="n"/>
      <c r="J967" s="619" t="n"/>
      <c r="U967" s="620" t="n"/>
      <c r="X967" s="620" t="n"/>
      <c r="Y967" s="620" t="n"/>
      <c r="Z967" s="620" t="n"/>
      <c r="AA967" s="34">
        <f>T967*0.2+N967*0+O967*0.3+P967*0.5+Q967*0.6+R967*1+S967*1</f>
        <v/>
      </c>
      <c r="AB967" s="34">
        <f>T967*0.2+N967*0.2+O967*0.3+P967*0.5+Q967*0.6+R967*1+S967*1</f>
        <v/>
      </c>
      <c r="AD967" s="34">
        <f>IF($AC967&gt;0,IF(VLOOKUP($AC967,Resource!$B$2:$AE$460,6,FALSE)&gt;0,VLOOKUP($AC967,Resource!$B$2:$AE$460,6,FALSE),"--INPUT--"),"")</f>
        <v/>
      </c>
      <c r="AE967" s="34">
        <f>IF($AC967&gt;0,IF(VLOOKUP($AC967,Resource!$B$2:$AE$460,25,FALSE)&gt;0,VLOOKUP($AC967,Resource!$B$2:$AE$460,25,FALSE),"--INPUT--"),"")</f>
        <v/>
      </c>
      <c r="AG967" s="619" t="n"/>
      <c r="AH967" s="619" t="n"/>
      <c r="AJ967" s="34">
        <f>IF($AI967&gt;0,IF(VLOOKUP($AI967,Resource!$B$2:$AE$460,6,FALSE)&gt;0,VLOOKUP($AI967,Resource!$B$2:$AE$460,6,FALSE),"--INPUT--"),"")</f>
        <v/>
      </c>
      <c r="AK967" s="34">
        <f>IF($AI967&gt;0,IF(VLOOKUP($AI967,Resource!$B$2:$AE$460,25,FALSE)&gt;0,VLOOKUP($AI967,Resource!$B$2:$AE$460,25,FALSE),"--INPUT--"),"")</f>
        <v/>
      </c>
      <c r="AL967" s="619" t="n"/>
      <c r="AM967" s="619" t="n"/>
      <c r="AN967" s="34">
        <f>AA967</f>
        <v/>
      </c>
      <c r="AO967" s="621">
        <f>IF(ISNA(IF(AC967="",0,AN967*VLOOKUP(AC967,Resource!$B$2:$AE$465,8,FALSE))),0,IF(AC967="",0,AN967*VLOOKUP(AC967,Resource!$B$2:$AE$465,8,FALSE)))</f>
        <v/>
      </c>
      <c r="AP967" s="620" t="n"/>
      <c r="AQ967" s="286" t="n"/>
      <c r="AR967" s="34">
        <f>AB967</f>
        <v/>
      </c>
      <c r="AS967" s="621">
        <f>IF(ISNA(IF(AI967="",0,AR967*VLOOKUP(AI967,Resource!$B$2:$AE$465,9,FALSE))),0,IF(AI967="",0,AR967*VLOOKUP(AI967,Resource!$B$2:$AE$465,9,FALSE)))</f>
        <v/>
      </c>
      <c r="AT967" s="620" t="n"/>
      <c r="AU967" s="286" t="n"/>
      <c r="AV967" s="620">
        <f>Z967</f>
        <v/>
      </c>
      <c r="AW967" s="72" t="n"/>
      <c r="BA967" s="620" t="n"/>
      <c r="BC967" s="620">
        <f>AO967+AS967</f>
        <v/>
      </c>
      <c r="BD967" s="620">
        <f>BH967-BC967</f>
        <v/>
      </c>
      <c r="BE967" s="479">
        <f>IF(AV967=0,"        --",BD967/BH967)</f>
        <v/>
      </c>
      <c r="BF967" s="620" t="n"/>
      <c r="BG967" s="620" t="n"/>
      <c r="BH967" s="620">
        <f>Z967+BA967+BF967</f>
        <v/>
      </c>
    </row>
    <row r="968" customFormat="1" s="34">
      <c r="A968" s="618" t="n"/>
      <c r="B968" s="619" t="n"/>
      <c r="J968" s="619" t="n"/>
      <c r="U968" s="620" t="n"/>
      <c r="X968" s="620" t="n"/>
      <c r="Y968" s="620" t="n"/>
      <c r="Z968" s="620" t="n"/>
      <c r="AA968" s="34">
        <f>T968*0.2+N968*0+O968*0.3+P968*0.5+Q968*0.6+R968*1+S968*1</f>
        <v/>
      </c>
      <c r="AB968" s="34">
        <f>T968*0.2+N968*0.2+O968*0.3+P968*0.5+Q968*0.6+R968*1+S968*1</f>
        <v/>
      </c>
      <c r="AD968" s="34">
        <f>IF($AC968&gt;0,IF(VLOOKUP($AC968,Resource!$B$2:$AE$460,6,FALSE)&gt;0,VLOOKUP($AC968,Resource!$B$2:$AE$460,6,FALSE),"--INPUT--"),"")</f>
        <v/>
      </c>
      <c r="AE968" s="34">
        <f>IF($AC968&gt;0,IF(VLOOKUP($AC968,Resource!$B$2:$AE$460,25,FALSE)&gt;0,VLOOKUP($AC968,Resource!$B$2:$AE$460,25,FALSE),"--INPUT--"),"")</f>
        <v/>
      </c>
      <c r="AG968" s="619" t="n"/>
      <c r="AH968" s="619" t="n"/>
      <c r="AJ968" s="34">
        <f>IF($AI968&gt;0,IF(VLOOKUP($AI968,Resource!$B$2:$AE$460,6,FALSE)&gt;0,VLOOKUP($AI968,Resource!$B$2:$AE$460,6,FALSE),"--INPUT--"),"")</f>
        <v/>
      </c>
      <c r="AK968" s="34">
        <f>IF($AI968&gt;0,IF(VLOOKUP($AI968,Resource!$B$2:$AE$460,25,FALSE)&gt;0,VLOOKUP($AI968,Resource!$B$2:$AE$460,25,FALSE),"--INPUT--"),"")</f>
        <v/>
      </c>
      <c r="AL968" s="619" t="n"/>
      <c r="AM968" s="619" t="n"/>
      <c r="AN968" s="34">
        <f>AA968</f>
        <v/>
      </c>
      <c r="AO968" s="621">
        <f>IF(ISNA(IF(AC968="",0,AN968*VLOOKUP(AC968,Resource!$B$2:$AE$465,8,FALSE))),0,IF(AC968="",0,AN968*VLOOKUP(AC968,Resource!$B$2:$AE$465,8,FALSE)))</f>
        <v/>
      </c>
      <c r="AP968" s="620" t="n"/>
      <c r="AQ968" s="286" t="n"/>
      <c r="AR968" s="34">
        <f>AB968</f>
        <v/>
      </c>
      <c r="AS968" s="621">
        <f>IF(ISNA(IF(AI968="",0,AR968*VLOOKUP(AI968,Resource!$B$2:$AE$465,9,FALSE))),0,IF(AI968="",0,AR968*VLOOKUP(AI968,Resource!$B$2:$AE$465,9,FALSE)))</f>
        <v/>
      </c>
      <c r="AT968" s="620" t="n"/>
      <c r="AU968" s="286" t="n"/>
      <c r="AV968" s="620">
        <f>Z968</f>
        <v/>
      </c>
      <c r="AW968" s="72" t="n"/>
      <c r="BA968" s="620" t="n"/>
      <c r="BC968" s="620">
        <f>AO968+AS968</f>
        <v/>
      </c>
      <c r="BD968" s="620">
        <f>BH968-BC968</f>
        <v/>
      </c>
      <c r="BE968" s="479">
        <f>IF(AV968=0,"        --",BD968/BH968)</f>
        <v/>
      </c>
      <c r="BF968" s="620" t="n"/>
      <c r="BG968" s="620" t="n"/>
      <c r="BH968" s="620">
        <f>Z968+BA968+BF968</f>
        <v/>
      </c>
    </row>
    <row r="969" customFormat="1" s="34">
      <c r="A969" s="618" t="n"/>
      <c r="B969" s="619" t="n"/>
      <c r="J969" s="619" t="n"/>
      <c r="U969" s="620" t="n"/>
      <c r="X969" s="620" t="n"/>
      <c r="Y969" s="620" t="n"/>
      <c r="Z969" s="620" t="n"/>
      <c r="AA969" s="34">
        <f>T969*0.2+N969*0+O969*0.3+P969*0.5+Q969*0.6+R969*1+S969*1</f>
        <v/>
      </c>
      <c r="AB969" s="34">
        <f>T969*0.2+N969*0.2+O969*0.3+P969*0.5+Q969*0.6+R969*1+S969*1</f>
        <v/>
      </c>
      <c r="AD969" s="34">
        <f>IF($AC969&gt;0,IF(VLOOKUP($AC969,Resource!$B$2:$AE$460,6,FALSE)&gt;0,VLOOKUP($AC969,Resource!$B$2:$AE$460,6,FALSE),"--INPUT--"),"")</f>
        <v/>
      </c>
      <c r="AE969" s="34">
        <f>IF($AC969&gt;0,IF(VLOOKUP($AC969,Resource!$B$2:$AE$460,25,FALSE)&gt;0,VLOOKUP($AC969,Resource!$B$2:$AE$460,25,FALSE),"--INPUT--"),"")</f>
        <v/>
      </c>
      <c r="AG969" s="619" t="n"/>
      <c r="AH969" s="619" t="n"/>
      <c r="AJ969" s="34">
        <f>IF($AI969&gt;0,IF(VLOOKUP($AI969,Resource!$B$2:$AE$460,6,FALSE)&gt;0,VLOOKUP($AI969,Resource!$B$2:$AE$460,6,FALSE),"--INPUT--"),"")</f>
        <v/>
      </c>
      <c r="AK969" s="34">
        <f>IF($AI969&gt;0,IF(VLOOKUP($AI969,Resource!$B$2:$AE$460,25,FALSE)&gt;0,VLOOKUP($AI969,Resource!$B$2:$AE$460,25,FALSE),"--INPUT--"),"")</f>
        <v/>
      </c>
      <c r="AL969" s="619" t="n"/>
      <c r="AM969" s="619" t="n"/>
      <c r="AN969" s="34">
        <f>AA969</f>
        <v/>
      </c>
      <c r="AO969" s="621">
        <f>IF(ISNA(IF(AC969="",0,AN969*VLOOKUP(AC969,Resource!$B$2:$AE$465,8,FALSE))),0,IF(AC969="",0,AN969*VLOOKUP(AC969,Resource!$B$2:$AE$465,8,FALSE)))</f>
        <v/>
      </c>
      <c r="AP969" s="620" t="n"/>
      <c r="AQ969" s="286" t="n"/>
      <c r="AR969" s="34">
        <f>AB969</f>
        <v/>
      </c>
      <c r="AS969" s="621">
        <f>IF(ISNA(IF(AI969="",0,AR969*VLOOKUP(AI969,Resource!$B$2:$AE$465,9,FALSE))),0,IF(AI969="",0,AR969*VLOOKUP(AI969,Resource!$B$2:$AE$465,9,FALSE)))</f>
        <v/>
      </c>
      <c r="AT969" s="620" t="n"/>
      <c r="AU969" s="286" t="n"/>
      <c r="AV969" s="620">
        <f>Z969</f>
        <v/>
      </c>
      <c r="AW969" s="72" t="n"/>
      <c r="BA969" s="620" t="n"/>
      <c r="BC969" s="620">
        <f>AO969+AS969</f>
        <v/>
      </c>
      <c r="BD969" s="620">
        <f>BH969-BC969</f>
        <v/>
      </c>
      <c r="BE969" s="479">
        <f>IF(AV969=0,"        --",BD969/BH969)</f>
        <v/>
      </c>
      <c r="BF969" s="620" t="n"/>
      <c r="BG969" s="620" t="n"/>
      <c r="BH969" s="620">
        <f>Z969+BA969+BF969</f>
        <v/>
      </c>
    </row>
    <row r="970" customFormat="1" s="34">
      <c r="A970" s="618" t="n"/>
      <c r="B970" s="619" t="n"/>
      <c r="J970" s="619" t="n"/>
      <c r="U970" s="620" t="n"/>
      <c r="X970" s="620" t="n"/>
      <c r="Y970" s="620" t="n"/>
      <c r="Z970" s="620" t="n"/>
      <c r="AA970" s="34">
        <f>T970*0.2+N970*0+O970*0.3+P970*0.5+Q970*0.6+R970*1+S970*1</f>
        <v/>
      </c>
      <c r="AB970" s="34">
        <f>T970*0.2+N970*0.2+O970*0.3+P970*0.5+Q970*0.6+R970*1+S970*1</f>
        <v/>
      </c>
      <c r="AD970" s="34">
        <f>IF($AC970&gt;0,IF(VLOOKUP($AC970,Resource!$B$2:$AE$460,6,FALSE)&gt;0,VLOOKUP($AC970,Resource!$B$2:$AE$460,6,FALSE),"--INPUT--"),"")</f>
        <v/>
      </c>
      <c r="AE970" s="34">
        <f>IF($AC970&gt;0,IF(VLOOKUP($AC970,Resource!$B$2:$AE$460,25,FALSE)&gt;0,VLOOKUP($AC970,Resource!$B$2:$AE$460,25,FALSE),"--INPUT--"),"")</f>
        <v/>
      </c>
      <c r="AG970" s="619" t="n"/>
      <c r="AH970" s="619" t="n"/>
      <c r="AJ970" s="34">
        <f>IF($AI970&gt;0,IF(VLOOKUP($AI970,Resource!$B$2:$AE$460,6,FALSE)&gt;0,VLOOKUP($AI970,Resource!$B$2:$AE$460,6,FALSE),"--INPUT--"),"")</f>
        <v/>
      </c>
      <c r="AK970" s="34">
        <f>IF($AI970&gt;0,IF(VLOOKUP($AI970,Resource!$B$2:$AE$460,25,FALSE)&gt;0,VLOOKUP($AI970,Resource!$B$2:$AE$460,25,FALSE),"--INPUT--"),"")</f>
        <v/>
      </c>
      <c r="AL970" s="619" t="n"/>
      <c r="AM970" s="619" t="n"/>
      <c r="AN970" s="34">
        <f>AA970</f>
        <v/>
      </c>
      <c r="AO970" s="621">
        <f>IF(ISNA(IF(AC970="",0,AN970*VLOOKUP(AC970,Resource!$B$2:$AE$465,8,FALSE))),0,IF(AC970="",0,AN970*VLOOKUP(AC970,Resource!$B$2:$AE$465,8,FALSE)))</f>
        <v/>
      </c>
      <c r="AP970" s="620" t="n"/>
      <c r="AQ970" s="286" t="n"/>
      <c r="AR970" s="34">
        <f>AB970</f>
        <v/>
      </c>
      <c r="AS970" s="621">
        <f>IF(ISNA(IF(AI970="",0,AR970*VLOOKUP(AI970,Resource!$B$2:$AE$465,9,FALSE))),0,IF(AI970="",0,AR970*VLOOKUP(AI970,Resource!$B$2:$AE$465,9,FALSE)))</f>
        <v/>
      </c>
      <c r="AT970" s="620" t="n"/>
      <c r="AU970" s="286" t="n"/>
      <c r="AV970" s="620">
        <f>Z970</f>
        <v/>
      </c>
      <c r="AW970" s="72" t="n"/>
      <c r="BA970" s="620" t="n"/>
      <c r="BC970" s="620">
        <f>AO970+AS970</f>
        <v/>
      </c>
      <c r="BD970" s="620">
        <f>BH970-BC970</f>
        <v/>
      </c>
      <c r="BE970" s="479">
        <f>IF(AV970=0,"        --",BD970/BH970)</f>
        <v/>
      </c>
      <c r="BF970" s="620" t="n"/>
      <c r="BG970" s="620" t="n"/>
      <c r="BH970" s="620">
        <f>Z970+BA970+BF970</f>
        <v/>
      </c>
    </row>
    <row r="971" customFormat="1" s="34">
      <c r="A971" s="618" t="n"/>
      <c r="B971" s="619" t="n"/>
      <c r="J971" s="619" t="n"/>
      <c r="U971" s="620" t="n"/>
      <c r="X971" s="620" t="n"/>
      <c r="Y971" s="620" t="n"/>
      <c r="Z971" s="620" t="n"/>
      <c r="AA971" s="34">
        <f>T971*0.2+N971*0+O971*0.3+P971*0.5+Q971*0.6+R971*1+S971*1</f>
        <v/>
      </c>
      <c r="AB971" s="34">
        <f>T971*0.2+N971*0.2+O971*0.3+P971*0.5+Q971*0.6+R971*1+S971*1</f>
        <v/>
      </c>
      <c r="AD971" s="34">
        <f>IF($AC971&gt;0,IF(VLOOKUP($AC971,Resource!$B$2:$AE$460,6,FALSE)&gt;0,VLOOKUP($AC971,Resource!$B$2:$AE$460,6,FALSE),"--INPUT--"),"")</f>
        <v/>
      </c>
      <c r="AE971" s="34">
        <f>IF($AC971&gt;0,IF(VLOOKUP($AC971,Resource!$B$2:$AE$460,25,FALSE)&gt;0,VLOOKUP($AC971,Resource!$B$2:$AE$460,25,FALSE),"--INPUT--"),"")</f>
        <v/>
      </c>
      <c r="AG971" s="619" t="n"/>
      <c r="AH971" s="619" t="n"/>
      <c r="AJ971" s="34">
        <f>IF($AI971&gt;0,IF(VLOOKUP($AI971,Resource!$B$2:$AE$460,6,FALSE)&gt;0,VLOOKUP($AI971,Resource!$B$2:$AE$460,6,FALSE),"--INPUT--"),"")</f>
        <v/>
      </c>
      <c r="AK971" s="34">
        <f>IF($AI971&gt;0,IF(VLOOKUP($AI971,Resource!$B$2:$AE$460,25,FALSE)&gt;0,VLOOKUP($AI971,Resource!$B$2:$AE$460,25,FALSE),"--INPUT--"),"")</f>
        <v/>
      </c>
      <c r="AL971" s="619" t="n"/>
      <c r="AM971" s="619" t="n"/>
      <c r="AN971" s="34">
        <f>AA971</f>
        <v/>
      </c>
      <c r="AO971" s="621">
        <f>IF(ISNA(IF(AC971="",0,AN971*VLOOKUP(AC971,Resource!$B$2:$AE$465,8,FALSE))),0,IF(AC971="",0,AN971*VLOOKUP(AC971,Resource!$B$2:$AE$465,8,FALSE)))</f>
        <v/>
      </c>
      <c r="AP971" s="620" t="n"/>
      <c r="AQ971" s="286" t="n"/>
      <c r="AR971" s="34">
        <f>AB971</f>
        <v/>
      </c>
      <c r="AS971" s="621">
        <f>IF(ISNA(IF(AI971="",0,AR971*VLOOKUP(AI971,Resource!$B$2:$AE$465,9,FALSE))),0,IF(AI971="",0,AR971*VLOOKUP(AI971,Resource!$B$2:$AE$465,9,FALSE)))</f>
        <v/>
      </c>
      <c r="AT971" s="620" t="n"/>
      <c r="AU971" s="286" t="n"/>
      <c r="AV971" s="620">
        <f>Z971</f>
        <v/>
      </c>
      <c r="AW971" s="72" t="n"/>
      <c r="BA971" s="620" t="n"/>
      <c r="BC971" s="620">
        <f>AO971+AS971</f>
        <v/>
      </c>
      <c r="BD971" s="620">
        <f>BH971-BC971</f>
        <v/>
      </c>
      <c r="BE971" s="479">
        <f>IF(AV971=0,"        --",BD971/BH971)</f>
        <v/>
      </c>
      <c r="BF971" s="620" t="n"/>
      <c r="BG971" s="620" t="n"/>
      <c r="BH971" s="620">
        <f>Z971+BA971+BF971</f>
        <v/>
      </c>
    </row>
    <row r="972" customFormat="1" s="34">
      <c r="A972" s="618" t="n"/>
      <c r="B972" s="619" t="n"/>
      <c r="J972" s="619" t="n"/>
      <c r="U972" s="620" t="n"/>
      <c r="X972" s="620" t="n"/>
      <c r="Y972" s="620" t="n"/>
      <c r="Z972" s="620" t="n"/>
      <c r="AA972" s="34">
        <f>T972*0.2+N972*0+O972*0.3+P972*0.5+Q972*0.6+R972*1+S972*1</f>
        <v/>
      </c>
      <c r="AB972" s="34">
        <f>T972*0.2+N972*0.2+O972*0.3+P972*0.5+Q972*0.6+R972*1+S972*1</f>
        <v/>
      </c>
      <c r="AD972" s="34">
        <f>IF($AC972&gt;0,IF(VLOOKUP($AC972,Resource!$B$2:$AE$460,6,FALSE)&gt;0,VLOOKUP($AC972,Resource!$B$2:$AE$460,6,FALSE),"--INPUT--"),"")</f>
        <v/>
      </c>
      <c r="AE972" s="34">
        <f>IF($AC972&gt;0,IF(VLOOKUP($AC972,Resource!$B$2:$AE$460,25,FALSE)&gt;0,VLOOKUP($AC972,Resource!$B$2:$AE$460,25,FALSE),"--INPUT--"),"")</f>
        <v/>
      </c>
      <c r="AG972" s="619" t="n"/>
      <c r="AH972" s="619" t="n"/>
      <c r="AJ972" s="34">
        <f>IF($AI972&gt;0,IF(VLOOKUP($AI972,Resource!$B$2:$AE$460,6,FALSE)&gt;0,VLOOKUP($AI972,Resource!$B$2:$AE$460,6,FALSE),"--INPUT--"),"")</f>
        <v/>
      </c>
      <c r="AK972" s="34">
        <f>IF($AI972&gt;0,IF(VLOOKUP($AI972,Resource!$B$2:$AE$460,25,FALSE)&gt;0,VLOOKUP($AI972,Resource!$B$2:$AE$460,25,FALSE),"--INPUT--"),"")</f>
        <v/>
      </c>
      <c r="AL972" s="619" t="n"/>
      <c r="AM972" s="619" t="n"/>
      <c r="AN972" s="34">
        <f>AA972</f>
        <v/>
      </c>
      <c r="AO972" s="621">
        <f>IF(ISNA(IF(AC972="",0,AN972*VLOOKUP(AC972,Resource!$B$2:$AE$465,8,FALSE))),0,IF(AC972="",0,AN972*VLOOKUP(AC972,Resource!$B$2:$AE$465,8,FALSE)))</f>
        <v/>
      </c>
      <c r="AP972" s="620" t="n"/>
      <c r="AQ972" s="286" t="n"/>
      <c r="AR972" s="34">
        <f>AB972</f>
        <v/>
      </c>
      <c r="AS972" s="621">
        <f>IF(ISNA(IF(AI972="",0,AR972*VLOOKUP(AI972,Resource!$B$2:$AE$465,9,FALSE))),0,IF(AI972="",0,AR972*VLOOKUP(AI972,Resource!$B$2:$AE$465,9,FALSE)))</f>
        <v/>
      </c>
      <c r="AT972" s="620" t="n"/>
      <c r="AU972" s="286" t="n"/>
      <c r="AV972" s="620">
        <f>Z972</f>
        <v/>
      </c>
      <c r="AW972" s="72" t="n"/>
      <c r="BA972" s="620" t="n"/>
      <c r="BC972" s="620">
        <f>AO972+AS972</f>
        <v/>
      </c>
      <c r="BD972" s="620">
        <f>BH972-BC972</f>
        <v/>
      </c>
      <c r="BE972" s="479">
        <f>IF(AV972=0,"        --",BD972/BH972)</f>
        <v/>
      </c>
      <c r="BF972" s="620" t="n"/>
      <c r="BG972" s="620" t="n"/>
      <c r="BH972" s="620">
        <f>Z972+BA972+BF972</f>
        <v/>
      </c>
    </row>
    <row r="973" customFormat="1" s="34">
      <c r="A973" s="618" t="n"/>
      <c r="B973" s="619" t="n"/>
      <c r="J973" s="619" t="n"/>
      <c r="U973" s="620" t="n"/>
      <c r="X973" s="620" t="n"/>
      <c r="Y973" s="620" t="n"/>
      <c r="Z973" s="620" t="n"/>
      <c r="AA973" s="34">
        <f>T973*0.2+N973*0+O973*0.3+P973*0.5+Q973*0.6+R973*1+S973*1</f>
        <v/>
      </c>
      <c r="AB973" s="34">
        <f>T973*0.2+N973*0.2+O973*0.3+P973*0.5+Q973*0.6+R973*1+S973*1</f>
        <v/>
      </c>
      <c r="AD973" s="34">
        <f>IF($AC973&gt;0,IF(VLOOKUP($AC973,Resource!$B$2:$AE$460,6,FALSE)&gt;0,VLOOKUP($AC973,Resource!$B$2:$AE$460,6,FALSE),"--INPUT--"),"")</f>
        <v/>
      </c>
      <c r="AE973" s="34">
        <f>IF($AC973&gt;0,IF(VLOOKUP($AC973,Resource!$B$2:$AE$460,25,FALSE)&gt;0,VLOOKUP($AC973,Resource!$B$2:$AE$460,25,FALSE),"--INPUT--"),"")</f>
        <v/>
      </c>
      <c r="AG973" s="619" t="n"/>
      <c r="AH973" s="619" t="n"/>
      <c r="AJ973" s="34">
        <f>IF($AI973&gt;0,IF(VLOOKUP($AI973,Resource!$B$2:$AE$460,6,FALSE)&gt;0,VLOOKUP($AI973,Resource!$B$2:$AE$460,6,FALSE),"--INPUT--"),"")</f>
        <v/>
      </c>
      <c r="AK973" s="34">
        <f>IF($AI973&gt;0,IF(VLOOKUP($AI973,Resource!$B$2:$AE$460,25,FALSE)&gt;0,VLOOKUP($AI973,Resource!$B$2:$AE$460,25,FALSE),"--INPUT--"),"")</f>
        <v/>
      </c>
      <c r="AL973" s="619" t="n"/>
      <c r="AM973" s="619" t="n"/>
      <c r="AN973" s="34">
        <f>AA973</f>
        <v/>
      </c>
      <c r="AO973" s="621">
        <f>IF(ISNA(IF(AC973="",0,AN973*VLOOKUP(AC973,Resource!$B$2:$AE$465,8,FALSE))),0,IF(AC973="",0,AN973*VLOOKUP(AC973,Resource!$B$2:$AE$465,8,FALSE)))</f>
        <v/>
      </c>
      <c r="AP973" s="620" t="n"/>
      <c r="AQ973" s="286" t="n"/>
      <c r="AR973" s="34">
        <f>AB973</f>
        <v/>
      </c>
      <c r="AS973" s="621">
        <f>IF(ISNA(IF(AI973="",0,AR973*VLOOKUP(AI973,Resource!$B$2:$AE$465,9,FALSE))),0,IF(AI973="",0,AR973*VLOOKUP(AI973,Resource!$B$2:$AE$465,9,FALSE)))</f>
        <v/>
      </c>
      <c r="AT973" s="620" t="n"/>
      <c r="AU973" s="286" t="n"/>
      <c r="AV973" s="620">
        <f>Z973</f>
        <v/>
      </c>
      <c r="AW973" s="72" t="n"/>
      <c r="BA973" s="620" t="n"/>
      <c r="BC973" s="620">
        <f>AO973+AS973</f>
        <v/>
      </c>
      <c r="BD973" s="620">
        <f>BH973-BC973</f>
        <v/>
      </c>
      <c r="BE973" s="479">
        <f>IF(AV973=0,"        --",BD973/BH973)</f>
        <v/>
      </c>
      <c r="BF973" s="620" t="n"/>
      <c r="BG973" s="620" t="n"/>
      <c r="BH973" s="620">
        <f>Z973+BA973+BF973</f>
        <v/>
      </c>
    </row>
    <row r="974" customFormat="1" s="34">
      <c r="A974" s="618" t="n"/>
      <c r="B974" s="619" t="n"/>
      <c r="J974" s="619" t="n"/>
      <c r="U974" s="620" t="n"/>
      <c r="X974" s="620" t="n"/>
      <c r="Y974" s="620" t="n"/>
      <c r="Z974" s="620" t="n"/>
      <c r="AA974" s="34">
        <f>T974*0.2+N974*0+O974*0.3+P974*0.5+Q974*0.6+R974*1+S974*1</f>
        <v/>
      </c>
      <c r="AB974" s="34">
        <f>T974*0.2+N974*0.2+O974*0.3+P974*0.5+Q974*0.6+R974*1+S974*1</f>
        <v/>
      </c>
      <c r="AD974" s="34">
        <f>IF($AC974&gt;0,IF(VLOOKUP($AC974,Resource!$B$2:$AE$460,6,FALSE)&gt;0,VLOOKUP($AC974,Resource!$B$2:$AE$460,6,FALSE),"--INPUT--"),"")</f>
        <v/>
      </c>
      <c r="AE974" s="34">
        <f>IF($AC974&gt;0,IF(VLOOKUP($AC974,Resource!$B$2:$AE$460,25,FALSE)&gt;0,VLOOKUP($AC974,Resource!$B$2:$AE$460,25,FALSE),"--INPUT--"),"")</f>
        <v/>
      </c>
      <c r="AG974" s="619" t="n"/>
      <c r="AH974" s="619" t="n"/>
      <c r="AJ974" s="34">
        <f>IF($AI974&gt;0,IF(VLOOKUP($AI974,Resource!$B$2:$AE$460,6,FALSE)&gt;0,VLOOKUP($AI974,Resource!$B$2:$AE$460,6,FALSE),"--INPUT--"),"")</f>
        <v/>
      </c>
      <c r="AK974" s="34">
        <f>IF($AI974&gt;0,IF(VLOOKUP($AI974,Resource!$B$2:$AE$460,25,FALSE)&gt;0,VLOOKUP($AI974,Resource!$B$2:$AE$460,25,FALSE),"--INPUT--"),"")</f>
        <v/>
      </c>
      <c r="AL974" s="619" t="n"/>
      <c r="AM974" s="619" t="n"/>
      <c r="AN974" s="34">
        <f>AA974</f>
        <v/>
      </c>
      <c r="AO974" s="621">
        <f>IF(ISNA(IF(AC974="",0,AN974*VLOOKUP(AC974,Resource!$B$2:$AE$465,8,FALSE))),0,IF(AC974="",0,AN974*VLOOKUP(AC974,Resource!$B$2:$AE$465,8,FALSE)))</f>
        <v/>
      </c>
      <c r="AP974" s="620" t="n"/>
      <c r="AQ974" s="286" t="n"/>
      <c r="AR974" s="34">
        <f>AB974</f>
        <v/>
      </c>
      <c r="AS974" s="621">
        <f>IF(ISNA(IF(AI974="",0,AR974*VLOOKUP(AI974,Resource!$B$2:$AE$465,9,FALSE))),0,IF(AI974="",0,AR974*VLOOKUP(AI974,Resource!$B$2:$AE$465,9,FALSE)))</f>
        <v/>
      </c>
      <c r="AT974" s="620" t="n"/>
      <c r="AU974" s="286" t="n"/>
      <c r="AV974" s="620">
        <f>Z974</f>
        <v/>
      </c>
      <c r="AW974" s="72" t="n"/>
      <c r="BA974" s="620" t="n"/>
      <c r="BC974" s="620">
        <f>AO974+AS974</f>
        <v/>
      </c>
      <c r="BD974" s="620">
        <f>BH974-BC974</f>
        <v/>
      </c>
      <c r="BE974" s="479">
        <f>IF(AV974=0,"        --",BD974/BH974)</f>
        <v/>
      </c>
      <c r="BF974" s="620" t="n"/>
      <c r="BG974" s="620" t="n"/>
      <c r="BH974" s="620">
        <f>Z974+BA974+BF974</f>
        <v/>
      </c>
    </row>
    <row r="975" customFormat="1" s="34">
      <c r="A975" s="618" t="n"/>
      <c r="B975" s="619" t="n"/>
      <c r="J975" s="619" t="n"/>
      <c r="U975" s="620" t="n"/>
      <c r="X975" s="620" t="n"/>
      <c r="Y975" s="620" t="n"/>
      <c r="Z975" s="620" t="n"/>
      <c r="AA975" s="34">
        <f>T975*0.2+N975*0+O975*0.3+P975*0.5+Q975*0.6+R975*1+S975*1</f>
        <v/>
      </c>
      <c r="AB975" s="34">
        <f>T975*0.2+N975*0.2+O975*0.3+P975*0.5+Q975*0.6+R975*1+S975*1</f>
        <v/>
      </c>
      <c r="AD975" s="34">
        <f>IF($AC975&gt;0,IF(VLOOKUP($AC975,Resource!$B$2:$AE$460,6,FALSE)&gt;0,VLOOKUP($AC975,Resource!$B$2:$AE$460,6,FALSE),"--INPUT--"),"")</f>
        <v/>
      </c>
      <c r="AE975" s="34">
        <f>IF($AC975&gt;0,IF(VLOOKUP($AC975,Resource!$B$2:$AE$460,25,FALSE)&gt;0,VLOOKUP($AC975,Resource!$B$2:$AE$460,25,FALSE),"--INPUT--"),"")</f>
        <v/>
      </c>
      <c r="AG975" s="619" t="n"/>
      <c r="AH975" s="619" t="n"/>
      <c r="AJ975" s="34">
        <f>IF($AI975&gt;0,IF(VLOOKUP($AI975,Resource!$B$2:$AE$460,6,FALSE)&gt;0,VLOOKUP($AI975,Resource!$B$2:$AE$460,6,FALSE),"--INPUT--"),"")</f>
        <v/>
      </c>
      <c r="AK975" s="34">
        <f>IF($AI975&gt;0,IF(VLOOKUP($AI975,Resource!$B$2:$AE$460,25,FALSE)&gt;0,VLOOKUP($AI975,Resource!$B$2:$AE$460,25,FALSE),"--INPUT--"),"")</f>
        <v/>
      </c>
      <c r="AL975" s="619" t="n"/>
      <c r="AM975" s="619" t="n"/>
      <c r="AN975" s="34">
        <f>AA975</f>
        <v/>
      </c>
      <c r="AO975" s="621">
        <f>IF(ISNA(IF(AC975="",0,AN975*VLOOKUP(AC975,Resource!$B$2:$AE$465,8,FALSE))),0,IF(AC975="",0,AN975*VLOOKUP(AC975,Resource!$B$2:$AE$465,8,FALSE)))</f>
        <v/>
      </c>
      <c r="AP975" s="620" t="n"/>
      <c r="AQ975" s="286" t="n"/>
      <c r="AR975" s="34">
        <f>AB975</f>
        <v/>
      </c>
      <c r="AS975" s="621">
        <f>IF(ISNA(IF(AI975="",0,AR975*VLOOKUP(AI975,Resource!$B$2:$AE$465,9,FALSE))),0,IF(AI975="",0,AR975*VLOOKUP(AI975,Resource!$B$2:$AE$465,9,FALSE)))</f>
        <v/>
      </c>
      <c r="AT975" s="620" t="n"/>
      <c r="AU975" s="286" t="n"/>
      <c r="AV975" s="620">
        <f>Z975</f>
        <v/>
      </c>
      <c r="AW975" s="72" t="n"/>
      <c r="BA975" s="620" t="n"/>
      <c r="BC975" s="620">
        <f>AO975+AS975</f>
        <v/>
      </c>
      <c r="BD975" s="620">
        <f>BH975-BC975</f>
        <v/>
      </c>
      <c r="BE975" s="479">
        <f>IF(AV975=0,"        --",BD975/BH975)</f>
        <v/>
      </c>
      <c r="BF975" s="620" t="n"/>
      <c r="BG975" s="620" t="n"/>
      <c r="BH975" s="620">
        <f>Z975+BA975+BF975</f>
        <v/>
      </c>
    </row>
    <row r="976" customFormat="1" s="34">
      <c r="A976" s="618" t="n"/>
      <c r="B976" s="619" t="n"/>
      <c r="J976" s="619" t="n"/>
      <c r="U976" s="620" t="n"/>
      <c r="X976" s="620" t="n"/>
      <c r="Y976" s="620" t="n"/>
      <c r="Z976" s="620" t="n"/>
      <c r="AA976" s="34">
        <f>T976*0.2+N976*0+O976*0.3+P976*0.5+Q976*0.6+R976*1+S976*1</f>
        <v/>
      </c>
      <c r="AB976" s="34">
        <f>T976*0.2+N976*0.2+O976*0.3+P976*0.5+Q976*0.6+R976*1+S976*1</f>
        <v/>
      </c>
      <c r="AD976" s="34">
        <f>IF($AC976&gt;0,IF(VLOOKUP($AC976,Resource!$B$2:$AE$460,6,FALSE)&gt;0,VLOOKUP($AC976,Resource!$B$2:$AE$460,6,FALSE),"--INPUT--"),"")</f>
        <v/>
      </c>
      <c r="AE976" s="34">
        <f>IF($AC976&gt;0,IF(VLOOKUP($AC976,Resource!$B$2:$AE$460,25,FALSE)&gt;0,VLOOKUP($AC976,Resource!$B$2:$AE$460,25,FALSE),"--INPUT--"),"")</f>
        <v/>
      </c>
      <c r="AG976" s="619" t="n"/>
      <c r="AH976" s="619" t="n"/>
      <c r="AJ976" s="34">
        <f>IF($AI976&gt;0,IF(VLOOKUP($AI976,Resource!$B$2:$AE$460,6,FALSE)&gt;0,VLOOKUP($AI976,Resource!$B$2:$AE$460,6,FALSE),"--INPUT--"),"")</f>
        <v/>
      </c>
      <c r="AK976" s="34">
        <f>IF($AI976&gt;0,IF(VLOOKUP($AI976,Resource!$B$2:$AE$460,25,FALSE)&gt;0,VLOOKUP($AI976,Resource!$B$2:$AE$460,25,FALSE),"--INPUT--"),"")</f>
        <v/>
      </c>
      <c r="AL976" s="619" t="n"/>
      <c r="AM976" s="619" t="n"/>
      <c r="AN976" s="34">
        <f>AA976</f>
        <v/>
      </c>
      <c r="AO976" s="621">
        <f>IF(ISNA(IF(AC976="",0,AN976*VLOOKUP(AC976,Resource!$B$2:$AE$465,8,FALSE))),0,IF(AC976="",0,AN976*VLOOKUP(AC976,Resource!$B$2:$AE$465,8,FALSE)))</f>
        <v/>
      </c>
      <c r="AP976" s="620" t="n"/>
      <c r="AQ976" s="286" t="n"/>
      <c r="AR976" s="34">
        <f>AB976</f>
        <v/>
      </c>
      <c r="AS976" s="621">
        <f>IF(ISNA(IF(AI976="",0,AR976*VLOOKUP(AI976,Resource!$B$2:$AE$465,9,FALSE))),0,IF(AI976="",0,AR976*VLOOKUP(AI976,Resource!$B$2:$AE$465,9,FALSE)))</f>
        <v/>
      </c>
      <c r="AT976" s="620" t="n"/>
      <c r="AU976" s="286" t="n"/>
      <c r="AV976" s="620">
        <f>Z976</f>
        <v/>
      </c>
      <c r="AW976" s="72" t="n"/>
      <c r="BA976" s="620" t="n"/>
      <c r="BC976" s="620">
        <f>AO976+AS976</f>
        <v/>
      </c>
      <c r="BD976" s="620">
        <f>BH976-BC976</f>
        <v/>
      </c>
      <c r="BE976" s="479">
        <f>IF(AV976=0,"        --",BD976/BH976)</f>
        <v/>
      </c>
      <c r="BF976" s="620" t="n"/>
      <c r="BG976" s="620" t="n"/>
      <c r="BH976" s="620">
        <f>Z976+BA976+BF976</f>
        <v/>
      </c>
    </row>
    <row r="977" customFormat="1" s="34">
      <c r="A977" s="618" t="n"/>
      <c r="B977" s="619" t="n"/>
      <c r="J977" s="619" t="n"/>
      <c r="U977" s="620" t="n"/>
      <c r="X977" s="620" t="n"/>
      <c r="Y977" s="620" t="n"/>
      <c r="Z977" s="620" t="n"/>
      <c r="AA977" s="34">
        <f>T977*0.2+N977*0+O977*0.3+P977*0.5+Q977*0.6+R977*1+S977*1</f>
        <v/>
      </c>
      <c r="AB977" s="34">
        <f>T977*0.2+N977*0.2+O977*0.3+P977*0.5+Q977*0.6+R977*1+S977*1</f>
        <v/>
      </c>
      <c r="AD977" s="34">
        <f>IF($AC977&gt;0,IF(VLOOKUP($AC977,Resource!$B$2:$AE$460,6,FALSE)&gt;0,VLOOKUP($AC977,Resource!$B$2:$AE$460,6,FALSE),"--INPUT--"),"")</f>
        <v/>
      </c>
      <c r="AE977" s="34">
        <f>IF($AC977&gt;0,IF(VLOOKUP($AC977,Resource!$B$2:$AE$460,25,FALSE)&gt;0,VLOOKUP($AC977,Resource!$B$2:$AE$460,25,FALSE),"--INPUT--"),"")</f>
        <v/>
      </c>
      <c r="AG977" s="619" t="n"/>
      <c r="AH977" s="619" t="n"/>
      <c r="AJ977" s="34">
        <f>IF($AI977&gt;0,IF(VLOOKUP($AI977,Resource!$B$2:$AE$460,6,FALSE)&gt;0,VLOOKUP($AI977,Resource!$B$2:$AE$460,6,FALSE),"--INPUT--"),"")</f>
        <v/>
      </c>
      <c r="AK977" s="34">
        <f>IF($AI977&gt;0,IF(VLOOKUP($AI977,Resource!$B$2:$AE$460,25,FALSE)&gt;0,VLOOKUP($AI977,Resource!$B$2:$AE$460,25,FALSE),"--INPUT--"),"")</f>
        <v/>
      </c>
      <c r="AL977" s="619" t="n"/>
      <c r="AM977" s="619" t="n"/>
      <c r="AN977" s="34">
        <f>AA977</f>
        <v/>
      </c>
      <c r="AO977" s="621">
        <f>IF(ISNA(IF(AC977="",0,AN977*VLOOKUP(AC977,Resource!$B$2:$AE$465,8,FALSE))),0,IF(AC977="",0,AN977*VLOOKUP(AC977,Resource!$B$2:$AE$465,8,FALSE)))</f>
        <v/>
      </c>
      <c r="AP977" s="620" t="n"/>
      <c r="AQ977" s="286" t="n"/>
      <c r="AR977" s="34">
        <f>AB977</f>
        <v/>
      </c>
      <c r="AS977" s="621">
        <f>IF(ISNA(IF(AI977="",0,AR977*VLOOKUP(AI977,Resource!$B$2:$AE$465,9,FALSE))),0,IF(AI977="",0,AR977*VLOOKUP(AI977,Resource!$B$2:$AE$465,9,FALSE)))</f>
        <v/>
      </c>
      <c r="AT977" s="620" t="n"/>
      <c r="AU977" s="286" t="n"/>
      <c r="AV977" s="620">
        <f>Z977</f>
        <v/>
      </c>
      <c r="AW977" s="72" t="n"/>
      <c r="BA977" s="620" t="n"/>
      <c r="BC977" s="620">
        <f>AO977+AS977</f>
        <v/>
      </c>
      <c r="BD977" s="620">
        <f>BH977-BC977</f>
        <v/>
      </c>
      <c r="BE977" s="479">
        <f>IF(AV977=0,"        --",BD977/BH977)</f>
        <v/>
      </c>
      <c r="BF977" s="620" t="n"/>
      <c r="BG977" s="620" t="n"/>
      <c r="BH977" s="620">
        <f>Z977+BA977+BF977</f>
        <v/>
      </c>
    </row>
    <row r="978" customFormat="1" s="34">
      <c r="A978" s="618" t="n"/>
      <c r="B978" s="619" t="n"/>
      <c r="J978" s="619" t="n"/>
      <c r="U978" s="620" t="n"/>
      <c r="X978" s="620" t="n"/>
      <c r="Y978" s="620" t="n"/>
      <c r="Z978" s="620" t="n"/>
      <c r="AA978" s="34">
        <f>T978*0.2+N978*0+O978*0.3+P978*0.5+Q978*0.6+R978*1+S978*1</f>
        <v/>
      </c>
      <c r="AB978" s="34">
        <f>T978*0.2+N978*0.2+O978*0.3+P978*0.5+Q978*0.6+R978*1+S978*1</f>
        <v/>
      </c>
      <c r="AD978" s="34">
        <f>IF($AC978&gt;0,IF(VLOOKUP($AC978,Resource!$B$2:$AE$460,6,FALSE)&gt;0,VLOOKUP($AC978,Resource!$B$2:$AE$460,6,FALSE),"--INPUT--"),"")</f>
        <v/>
      </c>
      <c r="AE978" s="34">
        <f>IF($AC978&gt;0,IF(VLOOKUP($AC978,Resource!$B$2:$AE$460,25,FALSE)&gt;0,VLOOKUP($AC978,Resource!$B$2:$AE$460,25,FALSE),"--INPUT--"),"")</f>
        <v/>
      </c>
      <c r="AG978" s="619" t="n"/>
      <c r="AH978" s="619" t="n"/>
      <c r="AJ978" s="34">
        <f>IF($AI978&gt;0,IF(VLOOKUP($AI978,Resource!$B$2:$AE$460,6,FALSE)&gt;0,VLOOKUP($AI978,Resource!$B$2:$AE$460,6,FALSE),"--INPUT--"),"")</f>
        <v/>
      </c>
      <c r="AK978" s="34">
        <f>IF($AI978&gt;0,IF(VLOOKUP($AI978,Resource!$B$2:$AE$460,25,FALSE)&gt;0,VLOOKUP($AI978,Resource!$B$2:$AE$460,25,FALSE),"--INPUT--"),"")</f>
        <v/>
      </c>
      <c r="AL978" s="619" t="n"/>
      <c r="AM978" s="619" t="n"/>
      <c r="AN978" s="34">
        <f>AA978</f>
        <v/>
      </c>
      <c r="AO978" s="621">
        <f>IF(ISNA(IF(AC978="",0,AN978*VLOOKUP(AC978,Resource!$B$2:$AE$465,8,FALSE))),0,IF(AC978="",0,AN978*VLOOKUP(AC978,Resource!$B$2:$AE$465,8,FALSE)))</f>
        <v/>
      </c>
      <c r="AP978" s="620" t="n"/>
      <c r="AQ978" s="286" t="n"/>
      <c r="AR978" s="34">
        <f>AB978</f>
        <v/>
      </c>
      <c r="AS978" s="621">
        <f>IF(ISNA(IF(AI978="",0,AR978*VLOOKUP(AI978,Resource!$B$2:$AE$465,9,FALSE))),0,IF(AI978="",0,AR978*VLOOKUP(AI978,Resource!$B$2:$AE$465,9,FALSE)))</f>
        <v/>
      </c>
      <c r="AT978" s="620" t="n"/>
      <c r="AU978" s="286" t="n"/>
      <c r="AV978" s="620">
        <f>Z978</f>
        <v/>
      </c>
      <c r="AW978" s="72" t="n"/>
      <c r="BA978" s="620" t="n"/>
      <c r="BC978" s="620">
        <f>AO978+AS978</f>
        <v/>
      </c>
      <c r="BD978" s="620">
        <f>BH978-BC978</f>
        <v/>
      </c>
      <c r="BE978" s="479">
        <f>IF(AV978=0,"        --",BD978/BH978)</f>
        <v/>
      </c>
      <c r="BF978" s="620" t="n"/>
      <c r="BG978" s="620" t="n"/>
      <c r="BH978" s="620">
        <f>Z978+BA978+BF978</f>
        <v/>
      </c>
    </row>
    <row r="979" customFormat="1" s="34">
      <c r="A979" s="618" t="n"/>
      <c r="B979" s="619" t="n"/>
      <c r="J979" s="619" t="n"/>
      <c r="U979" s="620" t="n"/>
      <c r="X979" s="620" t="n"/>
      <c r="Y979" s="620" t="n"/>
      <c r="Z979" s="620" t="n"/>
      <c r="AA979" s="34">
        <f>T979*0.2+N979*0+O979*0.3+P979*0.5+Q979*0.6+R979*1+S979*1</f>
        <v/>
      </c>
      <c r="AB979" s="34">
        <f>T979*0.2+N979*0.2+O979*0.3+P979*0.5+Q979*0.6+R979*1+S979*1</f>
        <v/>
      </c>
      <c r="AD979" s="34">
        <f>IF($AC979&gt;0,IF(VLOOKUP($AC979,Resource!$B$2:$AE$460,6,FALSE)&gt;0,VLOOKUP($AC979,Resource!$B$2:$AE$460,6,FALSE),"--INPUT--"),"")</f>
        <v/>
      </c>
      <c r="AE979" s="34">
        <f>IF($AC979&gt;0,IF(VLOOKUP($AC979,Resource!$B$2:$AE$460,25,FALSE)&gt;0,VLOOKUP($AC979,Resource!$B$2:$AE$460,25,FALSE),"--INPUT--"),"")</f>
        <v/>
      </c>
      <c r="AG979" s="619" t="n"/>
      <c r="AH979" s="619" t="n"/>
      <c r="AJ979" s="34">
        <f>IF($AI979&gt;0,IF(VLOOKUP($AI979,Resource!$B$2:$AE$460,6,FALSE)&gt;0,VLOOKUP($AI979,Resource!$B$2:$AE$460,6,FALSE),"--INPUT--"),"")</f>
        <v/>
      </c>
      <c r="AK979" s="34">
        <f>IF($AI979&gt;0,IF(VLOOKUP($AI979,Resource!$B$2:$AE$460,25,FALSE)&gt;0,VLOOKUP($AI979,Resource!$B$2:$AE$460,25,FALSE),"--INPUT--"),"")</f>
        <v/>
      </c>
      <c r="AL979" s="619" t="n"/>
      <c r="AM979" s="619" t="n"/>
      <c r="AN979" s="34">
        <f>AA979</f>
        <v/>
      </c>
      <c r="AO979" s="621">
        <f>IF(ISNA(IF(AC979="",0,AN979*VLOOKUP(AC979,Resource!$B$2:$AE$465,8,FALSE))),0,IF(AC979="",0,AN979*VLOOKUP(AC979,Resource!$B$2:$AE$465,8,FALSE)))</f>
        <v/>
      </c>
      <c r="AP979" s="620" t="n"/>
      <c r="AQ979" s="286" t="n"/>
      <c r="AR979" s="34">
        <f>AB979</f>
        <v/>
      </c>
      <c r="AS979" s="621">
        <f>IF(ISNA(IF(AI979="",0,AR979*VLOOKUP(AI979,Resource!$B$2:$AE$465,9,FALSE))),0,IF(AI979="",0,AR979*VLOOKUP(AI979,Resource!$B$2:$AE$465,9,FALSE)))</f>
        <v/>
      </c>
      <c r="AT979" s="620" t="n"/>
      <c r="AU979" s="286" t="n"/>
      <c r="AV979" s="620">
        <f>Z979</f>
        <v/>
      </c>
      <c r="AW979" s="72" t="n"/>
      <c r="BA979" s="620" t="n"/>
      <c r="BC979" s="620">
        <f>AO979+AS979</f>
        <v/>
      </c>
      <c r="BD979" s="620">
        <f>BH979-BC979</f>
        <v/>
      </c>
      <c r="BE979" s="479">
        <f>IF(AV979=0,"        --",BD979/BH979)</f>
        <v/>
      </c>
      <c r="BF979" s="620" t="n"/>
      <c r="BG979" s="620" t="n"/>
      <c r="BH979" s="620">
        <f>Z979+BA979+BF979</f>
        <v/>
      </c>
    </row>
    <row r="980" customFormat="1" s="34">
      <c r="A980" s="618" t="n"/>
      <c r="B980" s="619" t="n"/>
      <c r="J980" s="619" t="n"/>
      <c r="U980" s="620" t="n"/>
      <c r="X980" s="620" t="n"/>
      <c r="Y980" s="620" t="n"/>
      <c r="Z980" s="620" t="n"/>
      <c r="AA980" s="34">
        <f>T980*0.2+N980*0+O980*0.3+P980*0.5+Q980*0.6+R980*1+S980*1</f>
        <v/>
      </c>
      <c r="AB980" s="34">
        <f>T980*0.2+N980*0.2+O980*0.3+P980*0.5+Q980*0.6+R980*1+S980*1</f>
        <v/>
      </c>
      <c r="AD980" s="34">
        <f>IF($AC980&gt;0,IF(VLOOKUP($AC980,Resource!$B$2:$AE$460,6,FALSE)&gt;0,VLOOKUP($AC980,Resource!$B$2:$AE$460,6,FALSE),"--INPUT--"),"")</f>
        <v/>
      </c>
      <c r="AE980" s="34">
        <f>IF($AC980&gt;0,IF(VLOOKUP($AC980,Resource!$B$2:$AE$460,25,FALSE)&gt;0,VLOOKUP($AC980,Resource!$B$2:$AE$460,25,FALSE),"--INPUT--"),"")</f>
        <v/>
      </c>
      <c r="AG980" s="619" t="n"/>
      <c r="AH980" s="619" t="n"/>
      <c r="AJ980" s="34">
        <f>IF($AI980&gt;0,IF(VLOOKUP($AI980,Resource!$B$2:$AE$460,6,FALSE)&gt;0,VLOOKUP($AI980,Resource!$B$2:$AE$460,6,FALSE),"--INPUT--"),"")</f>
        <v/>
      </c>
      <c r="AK980" s="34">
        <f>IF($AI980&gt;0,IF(VLOOKUP($AI980,Resource!$B$2:$AE$460,25,FALSE)&gt;0,VLOOKUP($AI980,Resource!$B$2:$AE$460,25,FALSE),"--INPUT--"),"")</f>
        <v/>
      </c>
      <c r="AL980" s="619" t="n"/>
      <c r="AM980" s="619" t="n"/>
      <c r="AN980" s="34">
        <f>AA980</f>
        <v/>
      </c>
      <c r="AO980" s="621">
        <f>IF(ISNA(IF(AC980="",0,AN980*VLOOKUP(AC980,Resource!$B$2:$AE$465,8,FALSE))),0,IF(AC980="",0,AN980*VLOOKUP(AC980,Resource!$B$2:$AE$465,8,FALSE)))</f>
        <v/>
      </c>
      <c r="AP980" s="620" t="n"/>
      <c r="AQ980" s="286" t="n"/>
      <c r="AR980" s="34">
        <f>AB980</f>
        <v/>
      </c>
      <c r="AS980" s="621">
        <f>IF(ISNA(IF(AI980="",0,AR980*VLOOKUP(AI980,Resource!$B$2:$AE$465,9,FALSE))),0,IF(AI980="",0,AR980*VLOOKUP(AI980,Resource!$B$2:$AE$465,9,FALSE)))</f>
        <v/>
      </c>
      <c r="AT980" s="620" t="n"/>
      <c r="AU980" s="286" t="n"/>
      <c r="AV980" s="620">
        <f>Z980</f>
        <v/>
      </c>
      <c r="AW980" s="72" t="n"/>
      <c r="BA980" s="620" t="n"/>
      <c r="BC980" s="620">
        <f>AO980+AS980</f>
        <v/>
      </c>
      <c r="BD980" s="620">
        <f>BH980-BC980</f>
        <v/>
      </c>
      <c r="BE980" s="479">
        <f>IF(AV980=0,"        --",BD980/BH980)</f>
        <v/>
      </c>
      <c r="BF980" s="620" t="n"/>
      <c r="BG980" s="620" t="n"/>
      <c r="BH980" s="620">
        <f>Z980+BA980+BF980</f>
        <v/>
      </c>
    </row>
    <row r="981" customFormat="1" s="34">
      <c r="A981" s="618" t="n"/>
      <c r="B981" s="619" t="n"/>
      <c r="J981" s="619" t="n"/>
      <c r="U981" s="620" t="n"/>
      <c r="X981" s="620" t="n"/>
      <c r="Y981" s="620" t="n"/>
      <c r="Z981" s="620" t="n"/>
      <c r="AA981" s="34">
        <f>T981*0.2+N981*0+O981*0.3+P981*0.5+Q981*0.6+R981*1+S981*1</f>
        <v/>
      </c>
      <c r="AB981" s="34">
        <f>T981*0.2+N981*0.2+O981*0.3+P981*0.5+Q981*0.6+R981*1+S981*1</f>
        <v/>
      </c>
      <c r="AD981" s="34">
        <f>IF($AC981&gt;0,IF(VLOOKUP($AC981,Resource!$B$2:$AE$460,6,FALSE)&gt;0,VLOOKUP($AC981,Resource!$B$2:$AE$460,6,FALSE),"--INPUT--"),"")</f>
        <v/>
      </c>
      <c r="AE981" s="34">
        <f>IF($AC981&gt;0,IF(VLOOKUP($AC981,Resource!$B$2:$AE$460,25,FALSE)&gt;0,VLOOKUP($AC981,Resource!$B$2:$AE$460,25,FALSE),"--INPUT--"),"")</f>
        <v/>
      </c>
      <c r="AG981" s="619" t="n"/>
      <c r="AH981" s="619" t="n"/>
      <c r="AJ981" s="34">
        <f>IF($AI981&gt;0,IF(VLOOKUP($AI981,Resource!$B$2:$AE$460,6,FALSE)&gt;0,VLOOKUP($AI981,Resource!$B$2:$AE$460,6,FALSE),"--INPUT--"),"")</f>
        <v/>
      </c>
      <c r="AK981" s="34">
        <f>IF($AI981&gt;0,IF(VLOOKUP($AI981,Resource!$B$2:$AE$460,25,FALSE)&gt;0,VLOOKUP($AI981,Resource!$B$2:$AE$460,25,FALSE),"--INPUT--"),"")</f>
        <v/>
      </c>
      <c r="AL981" s="619" t="n"/>
      <c r="AM981" s="619" t="n"/>
      <c r="AN981" s="34">
        <f>AA981</f>
        <v/>
      </c>
      <c r="AO981" s="621">
        <f>IF(ISNA(IF(AC981="",0,AN981*VLOOKUP(AC981,Resource!$B$2:$AE$465,8,FALSE))),0,IF(AC981="",0,AN981*VLOOKUP(AC981,Resource!$B$2:$AE$465,8,FALSE)))</f>
        <v/>
      </c>
      <c r="AP981" s="620" t="n"/>
      <c r="AQ981" s="286" t="n"/>
      <c r="AR981" s="34">
        <f>AB981</f>
        <v/>
      </c>
      <c r="AS981" s="621">
        <f>IF(ISNA(IF(AI981="",0,AR981*VLOOKUP(AI981,Resource!$B$2:$AE$465,9,FALSE))),0,IF(AI981="",0,AR981*VLOOKUP(AI981,Resource!$B$2:$AE$465,9,FALSE)))</f>
        <v/>
      </c>
      <c r="AT981" s="620" t="n"/>
      <c r="AU981" s="286" t="n"/>
      <c r="AV981" s="620">
        <f>Z981</f>
        <v/>
      </c>
      <c r="AW981" s="72" t="n"/>
      <c r="BA981" s="620" t="n"/>
      <c r="BC981" s="620">
        <f>AO981+AS981</f>
        <v/>
      </c>
      <c r="BD981" s="620">
        <f>BH981-BC981</f>
        <v/>
      </c>
      <c r="BE981" s="479">
        <f>IF(AV981=0,"        --",BD981/BH981)</f>
        <v/>
      </c>
      <c r="BF981" s="620" t="n"/>
      <c r="BG981" s="620" t="n"/>
      <c r="BH981" s="620">
        <f>Z981+BA981+BF981</f>
        <v/>
      </c>
    </row>
    <row r="982" customFormat="1" s="34">
      <c r="A982" s="618" t="n"/>
      <c r="B982" s="619" t="n"/>
      <c r="J982" s="619" t="n"/>
      <c r="U982" s="620" t="n"/>
      <c r="X982" s="620" t="n"/>
      <c r="Y982" s="620" t="n"/>
      <c r="Z982" s="620" t="n"/>
      <c r="AA982" s="34">
        <f>T982*0.2+N982*0+O982*0.3+P982*0.5+Q982*0.6+R982*1+S982*1</f>
        <v/>
      </c>
      <c r="AB982" s="34">
        <f>T982*0.2+N982*0.2+O982*0.3+P982*0.5+Q982*0.6+R982*1+S982*1</f>
        <v/>
      </c>
      <c r="AD982" s="34">
        <f>IF($AC982&gt;0,IF(VLOOKUP($AC982,Resource!$B$2:$AE$460,6,FALSE)&gt;0,VLOOKUP($AC982,Resource!$B$2:$AE$460,6,FALSE),"--INPUT--"),"")</f>
        <v/>
      </c>
      <c r="AE982" s="34">
        <f>IF($AC982&gt;0,IF(VLOOKUP($AC982,Resource!$B$2:$AE$460,25,FALSE)&gt;0,VLOOKUP($AC982,Resource!$B$2:$AE$460,25,FALSE),"--INPUT--"),"")</f>
        <v/>
      </c>
      <c r="AG982" s="619" t="n"/>
      <c r="AH982" s="619" t="n"/>
      <c r="AJ982" s="34">
        <f>IF($AI982&gt;0,IF(VLOOKUP($AI982,Resource!$B$2:$AE$460,6,FALSE)&gt;0,VLOOKUP($AI982,Resource!$B$2:$AE$460,6,FALSE),"--INPUT--"),"")</f>
        <v/>
      </c>
      <c r="AK982" s="34">
        <f>IF($AI982&gt;0,IF(VLOOKUP($AI982,Resource!$B$2:$AE$460,25,FALSE)&gt;0,VLOOKUP($AI982,Resource!$B$2:$AE$460,25,FALSE),"--INPUT--"),"")</f>
        <v/>
      </c>
      <c r="AL982" s="619" t="n"/>
      <c r="AM982" s="619" t="n"/>
      <c r="AN982" s="34">
        <f>AA982</f>
        <v/>
      </c>
      <c r="AO982" s="621">
        <f>IF(ISNA(IF(AC982="",0,AN982*VLOOKUP(AC982,Resource!$B$2:$AE$465,8,FALSE))),0,IF(AC982="",0,AN982*VLOOKUP(AC982,Resource!$B$2:$AE$465,8,FALSE)))</f>
        <v/>
      </c>
      <c r="AP982" s="620" t="n"/>
      <c r="AQ982" s="286" t="n"/>
      <c r="AR982" s="34">
        <f>AB982</f>
        <v/>
      </c>
      <c r="AS982" s="621">
        <f>IF(ISNA(IF(AI982="",0,AR982*VLOOKUP(AI982,Resource!$B$2:$AE$465,9,FALSE))),0,IF(AI982="",0,AR982*VLOOKUP(AI982,Resource!$B$2:$AE$465,9,FALSE)))</f>
        <v/>
      </c>
      <c r="AT982" s="620" t="n"/>
      <c r="AU982" s="286" t="n"/>
      <c r="AV982" s="620">
        <f>Z982</f>
        <v/>
      </c>
      <c r="AW982" s="72" t="n"/>
      <c r="BA982" s="620" t="n"/>
      <c r="BC982" s="620">
        <f>AO982+AS982</f>
        <v/>
      </c>
      <c r="BD982" s="620">
        <f>BH982-BC982</f>
        <v/>
      </c>
      <c r="BE982" s="479">
        <f>IF(AV982=0,"        --",BD982/BH982)</f>
        <v/>
      </c>
      <c r="BF982" s="620" t="n"/>
      <c r="BG982" s="620" t="n"/>
      <c r="BH982" s="620">
        <f>Z982+BA982+BF982</f>
        <v/>
      </c>
    </row>
    <row r="983" customFormat="1" s="34">
      <c r="A983" s="618" t="n"/>
      <c r="B983" s="619" t="n"/>
      <c r="J983" s="619" t="n"/>
      <c r="U983" s="620" t="n"/>
      <c r="X983" s="620" t="n"/>
      <c r="Y983" s="620" t="n"/>
      <c r="Z983" s="620" t="n"/>
      <c r="AA983" s="34">
        <f>T983*0.2+N983*0+O983*0.3+P983*0.5+Q983*0.6+R983*1+S983*1</f>
        <v/>
      </c>
      <c r="AB983" s="34">
        <f>T983*0.2+N983*0.2+O983*0.3+P983*0.5+Q983*0.6+R983*1+S983*1</f>
        <v/>
      </c>
      <c r="AD983" s="34">
        <f>IF($AC983&gt;0,IF(VLOOKUP($AC983,Resource!$B$2:$AE$460,6,FALSE)&gt;0,VLOOKUP($AC983,Resource!$B$2:$AE$460,6,FALSE),"--INPUT--"),"")</f>
        <v/>
      </c>
      <c r="AE983" s="34">
        <f>IF($AC983&gt;0,IF(VLOOKUP($AC983,Resource!$B$2:$AE$460,25,FALSE)&gt;0,VLOOKUP($AC983,Resource!$B$2:$AE$460,25,FALSE),"--INPUT--"),"")</f>
        <v/>
      </c>
      <c r="AG983" s="619" t="n"/>
      <c r="AH983" s="619" t="n"/>
      <c r="AJ983" s="34">
        <f>IF($AI983&gt;0,IF(VLOOKUP($AI983,Resource!$B$2:$AE$460,6,FALSE)&gt;0,VLOOKUP($AI983,Resource!$B$2:$AE$460,6,FALSE),"--INPUT--"),"")</f>
        <v/>
      </c>
      <c r="AK983" s="34">
        <f>IF($AI983&gt;0,IF(VLOOKUP($AI983,Resource!$B$2:$AE$460,25,FALSE)&gt;0,VLOOKUP($AI983,Resource!$B$2:$AE$460,25,FALSE),"--INPUT--"),"")</f>
        <v/>
      </c>
      <c r="AL983" s="619" t="n"/>
      <c r="AM983" s="619" t="n"/>
      <c r="AN983" s="34">
        <f>AA983</f>
        <v/>
      </c>
      <c r="AO983" s="621">
        <f>IF(ISNA(IF(AC983="",0,AN983*VLOOKUP(AC983,Resource!$B$2:$AE$465,8,FALSE))),0,IF(AC983="",0,AN983*VLOOKUP(AC983,Resource!$B$2:$AE$465,8,FALSE)))</f>
        <v/>
      </c>
      <c r="AP983" s="620" t="n"/>
      <c r="AQ983" s="286" t="n"/>
      <c r="AR983" s="34">
        <f>AB983</f>
        <v/>
      </c>
      <c r="AS983" s="621">
        <f>IF(ISNA(IF(AI983="",0,AR983*VLOOKUP(AI983,Resource!$B$2:$AE$465,9,FALSE))),0,IF(AI983="",0,AR983*VLOOKUP(AI983,Resource!$B$2:$AE$465,9,FALSE)))</f>
        <v/>
      </c>
      <c r="AT983" s="620" t="n"/>
      <c r="AU983" s="286" t="n"/>
      <c r="AV983" s="620">
        <f>Z983</f>
        <v/>
      </c>
      <c r="AW983" s="72" t="n"/>
      <c r="BA983" s="620" t="n"/>
      <c r="BC983" s="620">
        <f>AO983+AS983</f>
        <v/>
      </c>
      <c r="BD983" s="620">
        <f>BH983-BC983</f>
        <v/>
      </c>
      <c r="BE983" s="479">
        <f>IF(AV983=0,"        --",BD983/BH983)</f>
        <v/>
      </c>
      <c r="BF983" s="620" t="n"/>
      <c r="BG983" s="620" t="n"/>
      <c r="BH983" s="620">
        <f>Z983+BA983+BF983</f>
        <v/>
      </c>
    </row>
    <row r="984" customFormat="1" s="34">
      <c r="A984" s="618" t="n"/>
      <c r="B984" s="619" t="n"/>
      <c r="J984" s="619" t="n"/>
      <c r="U984" s="620" t="n"/>
      <c r="X984" s="620" t="n"/>
      <c r="Y984" s="620" t="n"/>
      <c r="Z984" s="620" t="n"/>
      <c r="AA984" s="34">
        <f>T984*0.2+N984*0+O984*0.3+P984*0.5+Q984*0.6+R984*1+S984*1</f>
        <v/>
      </c>
      <c r="AB984" s="34">
        <f>T984*0.2+N984*0.2+O984*0.3+P984*0.5+Q984*0.6+R984*1+S984*1</f>
        <v/>
      </c>
      <c r="AD984" s="34">
        <f>IF($AC984&gt;0,IF(VLOOKUP($AC984,Resource!$B$2:$AE$460,6,FALSE)&gt;0,VLOOKUP($AC984,Resource!$B$2:$AE$460,6,FALSE),"--INPUT--"),"")</f>
        <v/>
      </c>
      <c r="AE984" s="34">
        <f>IF($AC984&gt;0,IF(VLOOKUP($AC984,Resource!$B$2:$AE$460,25,FALSE)&gt;0,VLOOKUP($AC984,Resource!$B$2:$AE$460,25,FALSE),"--INPUT--"),"")</f>
        <v/>
      </c>
      <c r="AG984" s="619" t="n"/>
      <c r="AH984" s="619" t="n"/>
      <c r="AJ984" s="34">
        <f>IF($AI984&gt;0,IF(VLOOKUP($AI984,Resource!$B$2:$AE$460,6,FALSE)&gt;0,VLOOKUP($AI984,Resource!$B$2:$AE$460,6,FALSE),"--INPUT--"),"")</f>
        <v/>
      </c>
      <c r="AK984" s="34">
        <f>IF($AI984&gt;0,IF(VLOOKUP($AI984,Resource!$B$2:$AE$460,25,FALSE)&gt;0,VLOOKUP($AI984,Resource!$B$2:$AE$460,25,FALSE),"--INPUT--"),"")</f>
        <v/>
      </c>
      <c r="AL984" s="619" t="n"/>
      <c r="AM984" s="619" t="n"/>
      <c r="AN984" s="34">
        <f>AA984</f>
        <v/>
      </c>
      <c r="AO984" s="621">
        <f>IF(ISNA(IF(AC984="",0,AN984*VLOOKUP(AC984,Resource!$B$2:$AE$465,8,FALSE))),0,IF(AC984="",0,AN984*VLOOKUP(AC984,Resource!$B$2:$AE$465,8,FALSE)))</f>
        <v/>
      </c>
      <c r="AP984" s="620" t="n"/>
      <c r="AQ984" s="286" t="n"/>
      <c r="AR984" s="34">
        <f>AB984</f>
        <v/>
      </c>
      <c r="AS984" s="621">
        <f>IF(ISNA(IF(AI984="",0,AR984*VLOOKUP(AI984,Resource!$B$2:$AE$465,9,FALSE))),0,IF(AI984="",0,AR984*VLOOKUP(AI984,Resource!$B$2:$AE$465,9,FALSE)))</f>
        <v/>
      </c>
      <c r="AT984" s="620" t="n"/>
      <c r="AU984" s="286" t="n"/>
      <c r="AV984" s="620">
        <f>Z984</f>
        <v/>
      </c>
      <c r="AW984" s="72" t="n"/>
      <c r="BA984" s="620" t="n"/>
      <c r="BC984" s="620">
        <f>AO984+AS984</f>
        <v/>
      </c>
      <c r="BD984" s="620">
        <f>BH984-BC984</f>
        <v/>
      </c>
      <c r="BE984" s="479">
        <f>IF(AV984=0,"        --",BD984/BH984)</f>
        <v/>
      </c>
      <c r="BF984" s="620" t="n"/>
      <c r="BG984" s="620" t="n"/>
      <c r="BH984" s="620">
        <f>Z984+BA984+BF984</f>
        <v/>
      </c>
    </row>
    <row r="985" customFormat="1" s="34">
      <c r="A985" s="618" t="n"/>
      <c r="B985" s="619" t="n"/>
      <c r="J985" s="619" t="n"/>
      <c r="U985" s="620" t="n"/>
      <c r="X985" s="620" t="n"/>
      <c r="Y985" s="620" t="n"/>
      <c r="Z985" s="620" t="n"/>
      <c r="AA985" s="34">
        <f>T985*0.2+N985*0+O985*0.3+P985*0.5+Q985*0.6+R985*1+S985*1</f>
        <v/>
      </c>
      <c r="AB985" s="34">
        <f>T985*0.2+N985*0.2+O985*0.3+P985*0.5+Q985*0.6+R985*1+S985*1</f>
        <v/>
      </c>
      <c r="AD985" s="34">
        <f>IF($AC985&gt;0,IF(VLOOKUP($AC985,Resource!$B$2:$AE$460,6,FALSE)&gt;0,VLOOKUP($AC985,Resource!$B$2:$AE$460,6,FALSE),"--INPUT--"),"")</f>
        <v/>
      </c>
      <c r="AE985" s="34">
        <f>IF($AC985&gt;0,IF(VLOOKUP($AC985,Resource!$B$2:$AE$460,25,FALSE)&gt;0,VLOOKUP($AC985,Resource!$B$2:$AE$460,25,FALSE),"--INPUT--"),"")</f>
        <v/>
      </c>
      <c r="AG985" s="619" t="n"/>
      <c r="AH985" s="619" t="n"/>
      <c r="AJ985" s="34">
        <f>IF($AI985&gt;0,IF(VLOOKUP($AI985,Resource!$B$2:$AE$460,6,FALSE)&gt;0,VLOOKUP($AI985,Resource!$B$2:$AE$460,6,FALSE),"--INPUT--"),"")</f>
        <v/>
      </c>
      <c r="AK985" s="34">
        <f>IF($AI985&gt;0,IF(VLOOKUP($AI985,Resource!$B$2:$AE$460,25,FALSE)&gt;0,VLOOKUP($AI985,Resource!$B$2:$AE$460,25,FALSE),"--INPUT--"),"")</f>
        <v/>
      </c>
      <c r="AL985" s="619" t="n"/>
      <c r="AM985" s="619" t="n"/>
      <c r="AN985" s="34">
        <f>AA985</f>
        <v/>
      </c>
      <c r="AO985" s="621">
        <f>IF(ISNA(IF(AC985="",0,AN985*VLOOKUP(AC985,Resource!$B$2:$AE$465,8,FALSE))),0,IF(AC985="",0,AN985*VLOOKUP(AC985,Resource!$B$2:$AE$465,8,FALSE)))</f>
        <v/>
      </c>
      <c r="AP985" s="620" t="n"/>
      <c r="AQ985" s="286" t="n"/>
      <c r="AR985" s="34">
        <f>AB985</f>
        <v/>
      </c>
      <c r="AS985" s="621">
        <f>IF(ISNA(IF(AI985="",0,AR985*VLOOKUP(AI985,Resource!$B$2:$AE$465,9,FALSE))),0,IF(AI985="",0,AR985*VLOOKUP(AI985,Resource!$B$2:$AE$465,9,FALSE)))</f>
        <v/>
      </c>
      <c r="AT985" s="620" t="n"/>
      <c r="AU985" s="286" t="n"/>
      <c r="AV985" s="620">
        <f>Z985</f>
        <v/>
      </c>
      <c r="AW985" s="72" t="n"/>
      <c r="BA985" s="620" t="n"/>
      <c r="BC985" s="620">
        <f>AO985+AS985</f>
        <v/>
      </c>
      <c r="BD985" s="620">
        <f>BH985-BC985</f>
        <v/>
      </c>
      <c r="BE985" s="479">
        <f>IF(AV985=0,"        --",BD985/BH985)</f>
        <v/>
      </c>
      <c r="BF985" s="620" t="n"/>
      <c r="BG985" s="620" t="n"/>
      <c r="BH985" s="620">
        <f>Z985+BA985+BF985</f>
        <v/>
      </c>
    </row>
    <row r="986" customFormat="1" s="34">
      <c r="A986" s="618" t="n"/>
      <c r="B986" s="619" t="n"/>
      <c r="J986" s="619" t="n"/>
      <c r="U986" s="620" t="n"/>
      <c r="X986" s="620" t="n"/>
      <c r="Y986" s="620" t="n"/>
      <c r="Z986" s="620" t="n"/>
      <c r="AA986" s="34">
        <f>T986*0.2+N986*0+O986*0.3+P986*0.5+Q986*0.6+R986*1+S986*1</f>
        <v/>
      </c>
      <c r="AB986" s="34">
        <f>T986*0.2+N986*0.2+O986*0.3+P986*0.5+Q986*0.6+R986*1+S986*1</f>
        <v/>
      </c>
      <c r="AD986" s="34">
        <f>IF($AC986&gt;0,IF(VLOOKUP($AC986,Resource!$B$2:$AE$460,6,FALSE)&gt;0,VLOOKUP($AC986,Resource!$B$2:$AE$460,6,FALSE),"--INPUT--"),"")</f>
        <v/>
      </c>
      <c r="AE986" s="34">
        <f>IF($AC986&gt;0,IF(VLOOKUP($AC986,Resource!$B$2:$AE$460,25,FALSE)&gt;0,VLOOKUP($AC986,Resource!$B$2:$AE$460,25,FALSE),"--INPUT--"),"")</f>
        <v/>
      </c>
      <c r="AG986" s="619" t="n"/>
      <c r="AH986" s="619" t="n"/>
      <c r="AJ986" s="34">
        <f>IF($AI986&gt;0,IF(VLOOKUP($AI986,Resource!$B$2:$AE$460,6,FALSE)&gt;0,VLOOKUP($AI986,Resource!$B$2:$AE$460,6,FALSE),"--INPUT--"),"")</f>
        <v/>
      </c>
      <c r="AK986" s="34">
        <f>IF($AI986&gt;0,IF(VLOOKUP($AI986,Resource!$B$2:$AE$460,25,FALSE)&gt;0,VLOOKUP($AI986,Resource!$B$2:$AE$460,25,FALSE),"--INPUT--"),"")</f>
        <v/>
      </c>
      <c r="AL986" s="619" t="n"/>
      <c r="AM986" s="619" t="n"/>
      <c r="AN986" s="34">
        <f>AA986</f>
        <v/>
      </c>
      <c r="AO986" s="621">
        <f>IF(ISNA(IF(AC986="",0,AN986*VLOOKUP(AC986,Resource!$B$2:$AE$465,8,FALSE))),0,IF(AC986="",0,AN986*VLOOKUP(AC986,Resource!$B$2:$AE$465,8,FALSE)))</f>
        <v/>
      </c>
      <c r="AP986" s="620" t="n"/>
      <c r="AQ986" s="286" t="n"/>
      <c r="AR986" s="34">
        <f>AB986</f>
        <v/>
      </c>
      <c r="AS986" s="621">
        <f>IF(ISNA(IF(AI986="",0,AR986*VLOOKUP(AI986,Resource!$B$2:$AE$465,9,FALSE))),0,IF(AI986="",0,AR986*VLOOKUP(AI986,Resource!$B$2:$AE$465,9,FALSE)))</f>
        <v/>
      </c>
      <c r="AT986" s="620" t="n"/>
      <c r="AU986" s="286" t="n"/>
      <c r="AV986" s="620">
        <f>Z986</f>
        <v/>
      </c>
      <c r="AW986" s="72" t="n"/>
      <c r="BA986" s="620" t="n"/>
      <c r="BC986" s="620">
        <f>AO986+AS986</f>
        <v/>
      </c>
      <c r="BD986" s="620">
        <f>BH986-BC986</f>
        <v/>
      </c>
      <c r="BE986" s="479">
        <f>IF(AV986=0,"        --",BD986/BH986)</f>
        <v/>
      </c>
      <c r="BF986" s="620" t="n"/>
      <c r="BG986" s="620" t="n"/>
      <c r="BH986" s="620">
        <f>Z986+BA986+BF986</f>
        <v/>
      </c>
    </row>
    <row r="987" customFormat="1" s="34">
      <c r="A987" s="618" t="n"/>
      <c r="B987" s="619" t="n"/>
      <c r="J987" s="619" t="n"/>
      <c r="U987" s="620" t="n"/>
      <c r="X987" s="620" t="n"/>
      <c r="Y987" s="620" t="n"/>
      <c r="Z987" s="620" t="n"/>
      <c r="AA987" s="34">
        <f>T987*0.2+N987*0+O987*0.3+P987*0.5+Q987*0.6+R987*1+S987*1</f>
        <v/>
      </c>
      <c r="AB987" s="34">
        <f>T987*0.2+N987*0.2+O987*0.3+P987*0.5+Q987*0.6+R987*1+S987*1</f>
        <v/>
      </c>
      <c r="AD987" s="34">
        <f>IF($AC987&gt;0,IF(VLOOKUP($AC987,Resource!$B$2:$AE$460,6,FALSE)&gt;0,VLOOKUP($AC987,Resource!$B$2:$AE$460,6,FALSE),"--INPUT--"),"")</f>
        <v/>
      </c>
      <c r="AE987" s="34">
        <f>IF($AC987&gt;0,IF(VLOOKUP($AC987,Resource!$B$2:$AE$460,25,FALSE)&gt;0,VLOOKUP($AC987,Resource!$B$2:$AE$460,25,FALSE),"--INPUT--"),"")</f>
        <v/>
      </c>
      <c r="AG987" s="619" t="n"/>
      <c r="AH987" s="619" t="n"/>
      <c r="AJ987" s="34">
        <f>IF($AI987&gt;0,IF(VLOOKUP($AI987,Resource!$B$2:$AE$460,6,FALSE)&gt;0,VLOOKUP($AI987,Resource!$B$2:$AE$460,6,FALSE),"--INPUT--"),"")</f>
        <v/>
      </c>
      <c r="AK987" s="34">
        <f>IF($AI987&gt;0,IF(VLOOKUP($AI987,Resource!$B$2:$AE$460,25,FALSE)&gt;0,VLOOKUP($AI987,Resource!$B$2:$AE$460,25,FALSE),"--INPUT--"),"")</f>
        <v/>
      </c>
      <c r="AL987" s="619" t="n"/>
      <c r="AM987" s="619" t="n"/>
      <c r="AN987" s="34">
        <f>AA987</f>
        <v/>
      </c>
      <c r="AO987" s="621">
        <f>IF(ISNA(IF(AC987="",0,AN987*VLOOKUP(AC987,Resource!$B$2:$AE$465,8,FALSE))),0,IF(AC987="",0,AN987*VLOOKUP(AC987,Resource!$B$2:$AE$465,8,FALSE)))</f>
        <v/>
      </c>
      <c r="AP987" s="620" t="n"/>
      <c r="AQ987" s="286" t="n"/>
      <c r="AR987" s="34">
        <f>AB987</f>
        <v/>
      </c>
      <c r="AS987" s="621">
        <f>IF(ISNA(IF(AI987="",0,AR987*VLOOKUP(AI987,Resource!$B$2:$AE$465,9,FALSE))),0,IF(AI987="",0,AR987*VLOOKUP(AI987,Resource!$B$2:$AE$465,9,FALSE)))</f>
        <v/>
      </c>
      <c r="AT987" s="620" t="n"/>
      <c r="AU987" s="286" t="n"/>
      <c r="AV987" s="620">
        <f>Z987</f>
        <v/>
      </c>
      <c r="AW987" s="72" t="n"/>
      <c r="BA987" s="620" t="n"/>
      <c r="BC987" s="620">
        <f>AO987+AS987</f>
        <v/>
      </c>
      <c r="BD987" s="620">
        <f>BH987-BC987</f>
        <v/>
      </c>
      <c r="BE987" s="479">
        <f>IF(AV987=0,"        --",BD987/BH987)</f>
        <v/>
      </c>
      <c r="BF987" s="620" t="n"/>
      <c r="BG987" s="620" t="n"/>
      <c r="BH987" s="620">
        <f>Z987+BA987+BF987</f>
        <v/>
      </c>
    </row>
    <row r="988" customFormat="1" s="34">
      <c r="A988" s="618" t="n"/>
      <c r="B988" s="619" t="n"/>
      <c r="J988" s="619" t="n"/>
      <c r="U988" s="620" t="n"/>
      <c r="X988" s="620" t="n"/>
      <c r="Y988" s="620" t="n"/>
      <c r="Z988" s="620" t="n"/>
      <c r="AA988" s="34">
        <f>T988*0.2+N988*0+O988*0.3+P988*0.5+Q988*0.6+R988*1+S988*1</f>
        <v/>
      </c>
      <c r="AB988" s="34">
        <f>T988*0.2+N988*0.2+O988*0.3+P988*0.5+Q988*0.6+R988*1+S988*1</f>
        <v/>
      </c>
      <c r="AD988" s="34">
        <f>IF($AC988&gt;0,IF(VLOOKUP($AC988,Resource!$B$2:$AE$460,6,FALSE)&gt;0,VLOOKUP($AC988,Resource!$B$2:$AE$460,6,FALSE),"--INPUT--"),"")</f>
        <v/>
      </c>
      <c r="AE988" s="34">
        <f>IF($AC988&gt;0,IF(VLOOKUP($AC988,Resource!$B$2:$AE$460,25,FALSE)&gt;0,VLOOKUP($AC988,Resource!$B$2:$AE$460,25,FALSE),"--INPUT--"),"")</f>
        <v/>
      </c>
      <c r="AG988" s="619" t="n"/>
      <c r="AH988" s="619" t="n"/>
      <c r="AJ988" s="34">
        <f>IF($AI988&gt;0,IF(VLOOKUP($AI988,Resource!$B$2:$AE$460,6,FALSE)&gt;0,VLOOKUP($AI988,Resource!$B$2:$AE$460,6,FALSE),"--INPUT--"),"")</f>
        <v/>
      </c>
      <c r="AK988" s="34">
        <f>IF($AI988&gt;0,IF(VLOOKUP($AI988,Resource!$B$2:$AE$460,25,FALSE)&gt;0,VLOOKUP($AI988,Resource!$B$2:$AE$460,25,FALSE),"--INPUT--"),"")</f>
        <v/>
      </c>
      <c r="AL988" s="619" t="n"/>
      <c r="AM988" s="619" t="n"/>
      <c r="AN988" s="34">
        <f>AA988</f>
        <v/>
      </c>
      <c r="AO988" s="621">
        <f>IF(ISNA(IF(AC988="",0,AN988*VLOOKUP(AC988,Resource!$B$2:$AE$465,8,FALSE))),0,IF(AC988="",0,AN988*VLOOKUP(AC988,Resource!$B$2:$AE$465,8,FALSE)))</f>
        <v/>
      </c>
      <c r="AP988" s="620" t="n"/>
      <c r="AQ988" s="286" t="n"/>
      <c r="AR988" s="34">
        <f>AB988</f>
        <v/>
      </c>
      <c r="AS988" s="621">
        <f>IF(ISNA(IF(AI988="",0,AR988*VLOOKUP(AI988,Resource!$B$2:$AE$465,9,FALSE))),0,IF(AI988="",0,AR988*VLOOKUP(AI988,Resource!$B$2:$AE$465,9,FALSE)))</f>
        <v/>
      </c>
      <c r="AT988" s="620" t="n"/>
      <c r="AU988" s="286" t="n"/>
      <c r="AV988" s="620">
        <f>Z988</f>
        <v/>
      </c>
      <c r="AW988" s="72" t="n"/>
      <c r="BA988" s="620" t="n"/>
      <c r="BC988" s="620">
        <f>AO988+AS988</f>
        <v/>
      </c>
      <c r="BD988" s="620">
        <f>BH988-BC988</f>
        <v/>
      </c>
      <c r="BE988" s="479">
        <f>IF(AV988=0,"        --",BD988/BH988)</f>
        <v/>
      </c>
      <c r="BF988" s="620" t="n"/>
      <c r="BG988" s="620" t="n"/>
      <c r="BH988" s="620">
        <f>Z988+BA988+BF988</f>
        <v/>
      </c>
    </row>
    <row r="989" customFormat="1" s="34">
      <c r="A989" s="618" t="n"/>
      <c r="B989" s="619" t="n"/>
      <c r="J989" s="619" t="n"/>
      <c r="U989" s="620" t="n"/>
      <c r="X989" s="620" t="n"/>
      <c r="Y989" s="620" t="n"/>
      <c r="Z989" s="620" t="n"/>
      <c r="AA989" s="34">
        <f>T989*0.2+N989*0+O989*0.3+P989*0.5+Q989*0.6+R989*1+S989*1</f>
        <v/>
      </c>
      <c r="AB989" s="34">
        <f>T989*0.2+N989*0.2+O989*0.3+P989*0.5+Q989*0.6+R989*1+S989*1</f>
        <v/>
      </c>
      <c r="AD989" s="34">
        <f>IF($AC989&gt;0,IF(VLOOKUP($AC989,Resource!$B$2:$AE$460,6,FALSE)&gt;0,VLOOKUP($AC989,Resource!$B$2:$AE$460,6,FALSE),"--INPUT--"),"")</f>
        <v/>
      </c>
      <c r="AE989" s="34">
        <f>IF($AC989&gt;0,IF(VLOOKUP($AC989,Resource!$B$2:$AE$460,25,FALSE)&gt;0,VLOOKUP($AC989,Resource!$B$2:$AE$460,25,FALSE),"--INPUT--"),"")</f>
        <v/>
      </c>
      <c r="AG989" s="619" t="n"/>
      <c r="AH989" s="619" t="n"/>
      <c r="AJ989" s="34">
        <f>IF($AI989&gt;0,IF(VLOOKUP($AI989,Resource!$B$2:$AE$460,6,FALSE)&gt;0,VLOOKUP($AI989,Resource!$B$2:$AE$460,6,FALSE),"--INPUT--"),"")</f>
        <v/>
      </c>
      <c r="AK989" s="34">
        <f>IF($AI989&gt;0,IF(VLOOKUP($AI989,Resource!$B$2:$AE$460,25,FALSE)&gt;0,VLOOKUP($AI989,Resource!$B$2:$AE$460,25,FALSE),"--INPUT--"),"")</f>
        <v/>
      </c>
      <c r="AL989" s="619" t="n"/>
      <c r="AM989" s="619" t="n"/>
      <c r="AN989" s="34">
        <f>AA989</f>
        <v/>
      </c>
      <c r="AO989" s="621">
        <f>IF(ISNA(IF(AC989="",0,AN989*VLOOKUP(AC989,Resource!$B$2:$AE$465,8,FALSE))),0,IF(AC989="",0,AN989*VLOOKUP(AC989,Resource!$B$2:$AE$465,8,FALSE)))</f>
        <v/>
      </c>
      <c r="AP989" s="620" t="n"/>
      <c r="AQ989" s="286" t="n"/>
      <c r="AR989" s="34">
        <f>AB989</f>
        <v/>
      </c>
      <c r="AS989" s="621">
        <f>IF(ISNA(IF(AI989="",0,AR989*VLOOKUP(AI989,Resource!$B$2:$AE$465,9,FALSE))),0,IF(AI989="",0,AR989*VLOOKUP(AI989,Resource!$B$2:$AE$465,9,FALSE)))</f>
        <v/>
      </c>
      <c r="AT989" s="620" t="n"/>
      <c r="AU989" s="286" t="n"/>
      <c r="AV989" s="620">
        <f>Z989</f>
        <v/>
      </c>
      <c r="AW989" s="72" t="n"/>
      <c r="BA989" s="620" t="n"/>
      <c r="BC989" s="620">
        <f>AO989+AS989</f>
        <v/>
      </c>
      <c r="BD989" s="620">
        <f>BH989-BC989</f>
        <v/>
      </c>
      <c r="BE989" s="479">
        <f>IF(AV989=0,"        --",BD989/BH989)</f>
        <v/>
      </c>
      <c r="BF989" s="620" t="n"/>
      <c r="BG989" s="620" t="n"/>
      <c r="BH989" s="620">
        <f>Z989+BA989+BF989</f>
        <v/>
      </c>
    </row>
    <row r="990" customFormat="1" s="34">
      <c r="A990" s="618" t="n"/>
      <c r="B990" s="619" t="n"/>
      <c r="J990" s="619" t="n"/>
      <c r="U990" s="620" t="n"/>
      <c r="X990" s="620" t="n"/>
      <c r="Y990" s="620" t="n"/>
      <c r="Z990" s="620" t="n"/>
      <c r="AA990" s="34">
        <f>T990*0.2+N990*0+O990*0.3+P990*0.5+Q990*0.6+R990*1+S990*1</f>
        <v/>
      </c>
      <c r="AB990" s="34">
        <f>T990*0.2+N990*0.2+O990*0.3+P990*0.5+Q990*0.6+R990*1+S990*1</f>
        <v/>
      </c>
      <c r="AD990" s="34">
        <f>IF($AC990&gt;0,IF(VLOOKUP($AC990,Resource!$B$2:$AE$460,6,FALSE)&gt;0,VLOOKUP($AC990,Resource!$B$2:$AE$460,6,FALSE),"--INPUT--"),"")</f>
        <v/>
      </c>
      <c r="AE990" s="34">
        <f>IF($AC990&gt;0,IF(VLOOKUP($AC990,Resource!$B$2:$AE$460,25,FALSE)&gt;0,VLOOKUP($AC990,Resource!$B$2:$AE$460,25,FALSE),"--INPUT--"),"")</f>
        <v/>
      </c>
      <c r="AG990" s="619" t="n"/>
      <c r="AH990" s="619" t="n"/>
      <c r="AJ990" s="34">
        <f>IF($AI990&gt;0,IF(VLOOKUP($AI990,Resource!$B$2:$AE$460,6,FALSE)&gt;0,VLOOKUP($AI990,Resource!$B$2:$AE$460,6,FALSE),"--INPUT--"),"")</f>
        <v/>
      </c>
      <c r="AK990" s="34">
        <f>IF($AI990&gt;0,IF(VLOOKUP($AI990,Resource!$B$2:$AE$460,25,FALSE)&gt;0,VLOOKUP($AI990,Resource!$B$2:$AE$460,25,FALSE),"--INPUT--"),"")</f>
        <v/>
      </c>
      <c r="AL990" s="619" t="n"/>
      <c r="AM990" s="619" t="n"/>
      <c r="AN990" s="34">
        <f>AA990</f>
        <v/>
      </c>
      <c r="AO990" s="621">
        <f>IF(ISNA(IF(AC990="",0,AN990*VLOOKUP(AC990,Resource!$B$2:$AE$465,8,FALSE))),0,IF(AC990="",0,AN990*VLOOKUP(AC990,Resource!$B$2:$AE$465,8,FALSE)))</f>
        <v/>
      </c>
      <c r="AP990" s="620" t="n"/>
      <c r="AQ990" s="286" t="n"/>
      <c r="AR990" s="34">
        <f>AB990</f>
        <v/>
      </c>
      <c r="AS990" s="621">
        <f>IF(ISNA(IF(AI990="",0,AR990*VLOOKUP(AI990,Resource!$B$2:$AE$465,9,FALSE))),0,IF(AI990="",0,AR990*VLOOKUP(AI990,Resource!$B$2:$AE$465,9,FALSE)))</f>
        <v/>
      </c>
      <c r="AT990" s="620" t="n"/>
      <c r="AU990" s="286" t="n"/>
      <c r="AV990" s="620">
        <f>Z990</f>
        <v/>
      </c>
      <c r="AW990" s="72" t="n"/>
      <c r="BA990" s="620" t="n"/>
      <c r="BC990" s="620">
        <f>AO990+AS990</f>
        <v/>
      </c>
      <c r="BD990" s="620">
        <f>BH990-BC990</f>
        <v/>
      </c>
      <c r="BE990" s="479">
        <f>IF(AV990=0,"        --",BD990/BH990)</f>
        <v/>
      </c>
      <c r="BF990" s="620" t="n"/>
      <c r="BG990" s="620" t="n"/>
      <c r="BH990" s="620">
        <f>Z990+BA990+BF990</f>
        <v/>
      </c>
    </row>
    <row r="991" customFormat="1" s="34">
      <c r="A991" s="618" t="n"/>
      <c r="B991" s="619" t="n"/>
      <c r="J991" s="619" t="n"/>
      <c r="U991" s="620" t="n"/>
      <c r="X991" s="620" t="n"/>
      <c r="Y991" s="620" t="n"/>
      <c r="Z991" s="620" t="n"/>
      <c r="AA991" s="34">
        <f>T991*0.2+N991*0+O991*0.3+P991*0.5+Q991*0.6+R991*1+S991*1</f>
        <v/>
      </c>
      <c r="AB991" s="34">
        <f>T991*0.2+N991*0.2+O991*0.3+P991*0.5+Q991*0.6+R991*1+S991*1</f>
        <v/>
      </c>
      <c r="AD991" s="34">
        <f>IF($AC991&gt;0,IF(VLOOKUP($AC991,Resource!$B$2:$AE$460,6,FALSE)&gt;0,VLOOKUP($AC991,Resource!$B$2:$AE$460,6,FALSE),"--INPUT--"),"")</f>
        <v/>
      </c>
      <c r="AE991" s="34">
        <f>IF($AC991&gt;0,IF(VLOOKUP($AC991,Resource!$B$2:$AE$460,25,FALSE)&gt;0,VLOOKUP($AC991,Resource!$B$2:$AE$460,25,FALSE),"--INPUT--"),"")</f>
        <v/>
      </c>
      <c r="AG991" s="619" t="n"/>
      <c r="AH991" s="619" t="n"/>
      <c r="AJ991" s="34">
        <f>IF($AI991&gt;0,IF(VLOOKUP($AI991,Resource!$B$2:$AE$460,6,FALSE)&gt;0,VLOOKUP($AI991,Resource!$B$2:$AE$460,6,FALSE),"--INPUT--"),"")</f>
        <v/>
      </c>
      <c r="AK991" s="34">
        <f>IF($AI991&gt;0,IF(VLOOKUP($AI991,Resource!$B$2:$AE$460,25,FALSE)&gt;0,VLOOKUP($AI991,Resource!$B$2:$AE$460,25,FALSE),"--INPUT--"),"")</f>
        <v/>
      </c>
      <c r="AL991" s="619" t="n"/>
      <c r="AM991" s="619" t="n"/>
      <c r="AN991" s="34">
        <f>AA991</f>
        <v/>
      </c>
      <c r="AO991" s="621">
        <f>IF(ISNA(IF(AC991="",0,AN991*VLOOKUP(AC991,Resource!$B$2:$AE$465,8,FALSE))),0,IF(AC991="",0,AN991*VLOOKUP(AC991,Resource!$B$2:$AE$465,8,FALSE)))</f>
        <v/>
      </c>
      <c r="AP991" s="620" t="n"/>
      <c r="AQ991" s="286" t="n"/>
      <c r="AR991" s="34">
        <f>AB991</f>
        <v/>
      </c>
      <c r="AS991" s="621">
        <f>IF(ISNA(IF(AI991="",0,AR991*VLOOKUP(AI991,Resource!$B$2:$AE$465,9,FALSE))),0,IF(AI991="",0,AR991*VLOOKUP(AI991,Resource!$B$2:$AE$465,9,FALSE)))</f>
        <v/>
      </c>
      <c r="AT991" s="620" t="n"/>
      <c r="AU991" s="286" t="n"/>
      <c r="AV991" s="620">
        <f>Z991</f>
        <v/>
      </c>
      <c r="AW991" s="72" t="n"/>
      <c r="BA991" s="620" t="n"/>
      <c r="BC991" s="620">
        <f>AO991+AS991</f>
        <v/>
      </c>
      <c r="BD991" s="620">
        <f>BH991-BC991</f>
        <v/>
      </c>
      <c r="BE991" s="479">
        <f>IF(AV991=0,"        --",BD991/BH991)</f>
        <v/>
      </c>
      <c r="BF991" s="620" t="n"/>
      <c r="BG991" s="620" t="n"/>
      <c r="BH991" s="620">
        <f>Z991+BA991+BF991</f>
        <v/>
      </c>
    </row>
    <row r="992" customFormat="1" s="34">
      <c r="A992" s="618" t="n"/>
      <c r="B992" s="619" t="n"/>
      <c r="J992" s="619" t="n"/>
      <c r="U992" s="620" t="n"/>
      <c r="X992" s="620" t="n"/>
      <c r="Y992" s="620" t="n"/>
      <c r="Z992" s="620" t="n"/>
      <c r="AA992" s="34">
        <f>T992*0.2+N992*0+O992*0.3+P992*0.5+Q992*0.6+R992*1+S992*1</f>
        <v/>
      </c>
      <c r="AB992" s="34">
        <f>T992*0.2+N992*0.2+O992*0.3+P992*0.5+Q992*0.6+R992*1+S992*1</f>
        <v/>
      </c>
      <c r="AD992" s="34">
        <f>IF($AC992&gt;0,IF(VLOOKUP($AC992,Resource!$B$2:$AE$460,6,FALSE)&gt;0,VLOOKUP($AC992,Resource!$B$2:$AE$460,6,FALSE),"--INPUT--"),"")</f>
        <v/>
      </c>
      <c r="AE992" s="34">
        <f>IF($AC992&gt;0,IF(VLOOKUP($AC992,Resource!$B$2:$AE$460,25,FALSE)&gt;0,VLOOKUP($AC992,Resource!$B$2:$AE$460,25,FALSE),"--INPUT--"),"")</f>
        <v/>
      </c>
      <c r="AG992" s="619" t="n"/>
      <c r="AH992" s="619" t="n"/>
      <c r="AJ992" s="34">
        <f>IF($AI992&gt;0,IF(VLOOKUP($AI992,Resource!$B$2:$AE$460,6,FALSE)&gt;0,VLOOKUP($AI992,Resource!$B$2:$AE$460,6,FALSE),"--INPUT--"),"")</f>
        <v/>
      </c>
      <c r="AK992" s="34">
        <f>IF($AI992&gt;0,IF(VLOOKUP($AI992,Resource!$B$2:$AE$460,25,FALSE)&gt;0,VLOOKUP($AI992,Resource!$B$2:$AE$460,25,FALSE),"--INPUT--"),"")</f>
        <v/>
      </c>
      <c r="AL992" s="619" t="n"/>
      <c r="AM992" s="619" t="n"/>
      <c r="AN992" s="34">
        <f>AA992</f>
        <v/>
      </c>
      <c r="AO992" s="621">
        <f>IF(ISNA(IF(AC992="",0,AN992*VLOOKUP(AC992,Resource!$B$2:$AE$465,8,FALSE))),0,IF(AC992="",0,AN992*VLOOKUP(AC992,Resource!$B$2:$AE$465,8,FALSE)))</f>
        <v/>
      </c>
      <c r="AP992" s="620" t="n"/>
      <c r="AQ992" s="286" t="n"/>
      <c r="AR992" s="34">
        <f>AB992</f>
        <v/>
      </c>
      <c r="AS992" s="621">
        <f>IF(ISNA(IF(AI992="",0,AR992*VLOOKUP(AI992,Resource!$B$2:$AE$465,9,FALSE))),0,IF(AI992="",0,AR992*VLOOKUP(AI992,Resource!$B$2:$AE$465,9,FALSE)))</f>
        <v/>
      </c>
      <c r="AT992" s="620" t="n"/>
      <c r="AU992" s="286" t="n"/>
      <c r="AV992" s="620">
        <f>Z992</f>
        <v/>
      </c>
      <c r="AW992" s="72" t="n"/>
      <c r="BA992" s="620" t="n"/>
      <c r="BC992" s="620">
        <f>AO992+AS992</f>
        <v/>
      </c>
      <c r="BD992" s="620">
        <f>BH992-BC992</f>
        <v/>
      </c>
      <c r="BE992" s="479">
        <f>IF(AV992=0,"        --",BD992/BH992)</f>
        <v/>
      </c>
      <c r="BF992" s="620" t="n"/>
      <c r="BG992" s="620" t="n"/>
      <c r="BH992" s="620">
        <f>Z992+BA992+BF992</f>
        <v/>
      </c>
    </row>
    <row r="993" customFormat="1" s="34">
      <c r="A993" s="618" t="n"/>
      <c r="B993" s="619" t="n"/>
      <c r="J993" s="619" t="n"/>
      <c r="U993" s="620" t="n"/>
      <c r="X993" s="620" t="n"/>
      <c r="Y993" s="620" t="n"/>
      <c r="Z993" s="620" t="n"/>
      <c r="AA993" s="34">
        <f>T993*0.2+N993*0+O993*0.3+P993*0.5+Q993*0.6+R993*1+S993*1</f>
        <v/>
      </c>
      <c r="AB993" s="34">
        <f>T993*0.2+N993*0.2+O993*0.3+P993*0.5+Q993*0.6+R993*1+S993*1</f>
        <v/>
      </c>
      <c r="AD993" s="34">
        <f>IF($AC993&gt;0,IF(VLOOKUP($AC993,Resource!$B$2:$AE$460,6,FALSE)&gt;0,VLOOKUP($AC993,Resource!$B$2:$AE$460,6,FALSE),"--INPUT--"),"")</f>
        <v/>
      </c>
      <c r="AE993" s="34">
        <f>IF($AC993&gt;0,IF(VLOOKUP($AC993,Resource!$B$2:$AE$460,25,FALSE)&gt;0,VLOOKUP($AC993,Resource!$B$2:$AE$460,25,FALSE),"--INPUT--"),"")</f>
        <v/>
      </c>
      <c r="AG993" s="619" t="n"/>
      <c r="AH993" s="619" t="n"/>
      <c r="AJ993" s="34">
        <f>IF($AI993&gt;0,IF(VLOOKUP($AI993,Resource!$B$2:$AE$460,6,FALSE)&gt;0,VLOOKUP($AI993,Resource!$B$2:$AE$460,6,FALSE),"--INPUT--"),"")</f>
        <v/>
      </c>
      <c r="AK993" s="34">
        <f>IF($AI993&gt;0,IF(VLOOKUP($AI993,Resource!$B$2:$AE$460,25,FALSE)&gt;0,VLOOKUP($AI993,Resource!$B$2:$AE$460,25,FALSE),"--INPUT--"),"")</f>
        <v/>
      </c>
      <c r="AL993" s="619" t="n"/>
      <c r="AM993" s="619" t="n"/>
      <c r="AN993" s="34">
        <f>AA993</f>
        <v/>
      </c>
      <c r="AO993" s="621">
        <f>IF(ISNA(IF(AC993="",0,AN993*VLOOKUP(AC993,Resource!$B$2:$AE$465,8,FALSE))),0,IF(AC993="",0,AN993*VLOOKUP(AC993,Resource!$B$2:$AE$465,8,FALSE)))</f>
        <v/>
      </c>
      <c r="AP993" s="620" t="n"/>
      <c r="AQ993" s="286" t="n"/>
      <c r="AR993" s="34">
        <f>AB993</f>
        <v/>
      </c>
      <c r="AS993" s="621">
        <f>IF(ISNA(IF(AI993="",0,AR993*VLOOKUP(AI993,Resource!$B$2:$AE$465,9,FALSE))),0,IF(AI993="",0,AR993*VLOOKUP(AI993,Resource!$B$2:$AE$465,9,FALSE)))</f>
        <v/>
      </c>
      <c r="AT993" s="620" t="n"/>
      <c r="AU993" s="286" t="n"/>
      <c r="AV993" s="620">
        <f>Z993</f>
        <v/>
      </c>
      <c r="AW993" s="72" t="n"/>
      <c r="BA993" s="620" t="n"/>
      <c r="BC993" s="620">
        <f>AO993+AS993</f>
        <v/>
      </c>
      <c r="BD993" s="620">
        <f>BH993-BC993</f>
        <v/>
      </c>
      <c r="BE993" s="479">
        <f>IF(AV993=0,"        --",BD993/BH993)</f>
        <v/>
      </c>
      <c r="BF993" s="620" t="n"/>
      <c r="BG993" s="620" t="n"/>
      <c r="BH993" s="620">
        <f>Z993+BA993+BF993</f>
        <v/>
      </c>
    </row>
    <row r="994" customFormat="1" s="34">
      <c r="A994" s="618" t="n"/>
      <c r="B994" s="619" t="n"/>
      <c r="J994" s="619" t="n"/>
      <c r="U994" s="620" t="n"/>
      <c r="X994" s="620" t="n"/>
      <c r="Y994" s="620" t="n"/>
      <c r="Z994" s="620" t="n"/>
      <c r="AA994" s="34">
        <f>T994*0.2+N994*0+O994*0.3+P994*0.5+Q994*0.6+R994*1+S994*1</f>
        <v/>
      </c>
      <c r="AB994" s="34">
        <f>T994*0.2+N994*0.2+O994*0.3+P994*0.5+Q994*0.6+R994*1+S994*1</f>
        <v/>
      </c>
      <c r="AD994" s="34">
        <f>IF($AC994&gt;0,IF(VLOOKUP($AC994,Resource!$B$2:$AE$460,6,FALSE)&gt;0,VLOOKUP($AC994,Resource!$B$2:$AE$460,6,FALSE),"--INPUT--"),"")</f>
        <v/>
      </c>
      <c r="AE994" s="34">
        <f>IF($AC994&gt;0,IF(VLOOKUP($AC994,Resource!$B$2:$AE$460,25,FALSE)&gt;0,VLOOKUP($AC994,Resource!$B$2:$AE$460,25,FALSE),"--INPUT--"),"")</f>
        <v/>
      </c>
      <c r="AG994" s="619" t="n"/>
      <c r="AH994" s="619" t="n"/>
      <c r="AJ994" s="34">
        <f>IF($AI994&gt;0,IF(VLOOKUP($AI994,Resource!$B$2:$AE$460,6,FALSE)&gt;0,VLOOKUP($AI994,Resource!$B$2:$AE$460,6,FALSE),"--INPUT--"),"")</f>
        <v/>
      </c>
      <c r="AK994" s="34">
        <f>IF($AI994&gt;0,IF(VLOOKUP($AI994,Resource!$B$2:$AE$460,25,FALSE)&gt;0,VLOOKUP($AI994,Resource!$B$2:$AE$460,25,FALSE),"--INPUT--"),"")</f>
        <v/>
      </c>
      <c r="AL994" s="619" t="n"/>
      <c r="AM994" s="619" t="n"/>
      <c r="AN994" s="34">
        <f>AA994</f>
        <v/>
      </c>
      <c r="AO994" s="621">
        <f>IF(ISNA(IF(AC994="",0,AN994*VLOOKUP(AC994,Resource!$B$2:$AE$465,8,FALSE))),0,IF(AC994="",0,AN994*VLOOKUP(AC994,Resource!$B$2:$AE$465,8,FALSE)))</f>
        <v/>
      </c>
      <c r="AP994" s="620" t="n"/>
      <c r="AQ994" s="286" t="n"/>
      <c r="AR994" s="34">
        <f>AB994</f>
        <v/>
      </c>
      <c r="AS994" s="621">
        <f>IF(ISNA(IF(AI994="",0,AR994*VLOOKUP(AI994,Resource!$B$2:$AE$465,9,FALSE))),0,IF(AI994="",0,AR994*VLOOKUP(AI994,Resource!$B$2:$AE$465,9,FALSE)))</f>
        <v/>
      </c>
      <c r="AT994" s="620" t="n"/>
      <c r="AU994" s="286" t="n"/>
      <c r="AV994" s="620">
        <f>Z994</f>
        <v/>
      </c>
      <c r="AW994" s="72" t="n"/>
      <c r="BA994" s="620" t="n"/>
      <c r="BC994" s="620">
        <f>AO994+AS994</f>
        <v/>
      </c>
      <c r="BD994" s="620">
        <f>BH994-BC994</f>
        <v/>
      </c>
      <c r="BE994" s="479">
        <f>IF(AV994=0,"        --",BD994/BH994)</f>
        <v/>
      </c>
      <c r="BF994" s="620" t="n"/>
      <c r="BG994" s="620" t="n"/>
      <c r="BH994" s="620">
        <f>Z994+BA994+BF994</f>
        <v/>
      </c>
    </row>
    <row r="995" customFormat="1" s="34">
      <c r="A995" s="618" t="n"/>
      <c r="B995" s="619" t="n"/>
      <c r="J995" s="619" t="n"/>
      <c r="U995" s="620" t="n"/>
      <c r="X995" s="620" t="n"/>
      <c r="Y995" s="620" t="n"/>
      <c r="Z995" s="620" t="n"/>
      <c r="AA995" s="34">
        <f>T995*0.2+N995*0+O995*0.3+P995*0.5+Q995*0.6+R995*1+S995*1</f>
        <v/>
      </c>
      <c r="AB995" s="34">
        <f>T995*0.2+N995*0.2+O995*0.3+P995*0.5+Q995*0.6+R995*1+S995*1</f>
        <v/>
      </c>
      <c r="AD995" s="34">
        <f>IF($AC995&gt;0,IF(VLOOKUP($AC995,Resource!$B$2:$AE$460,6,FALSE)&gt;0,VLOOKUP($AC995,Resource!$B$2:$AE$460,6,FALSE),"--INPUT--"),"")</f>
        <v/>
      </c>
      <c r="AE995" s="34">
        <f>IF($AC995&gt;0,IF(VLOOKUP($AC995,Resource!$B$2:$AE$460,25,FALSE)&gt;0,VLOOKUP($AC995,Resource!$B$2:$AE$460,25,FALSE),"--INPUT--"),"")</f>
        <v/>
      </c>
      <c r="AG995" s="619" t="n"/>
      <c r="AH995" s="619" t="n"/>
      <c r="AJ995" s="34">
        <f>IF($AI995&gt;0,IF(VLOOKUP($AI995,Resource!$B$2:$AE$460,6,FALSE)&gt;0,VLOOKUP($AI995,Resource!$B$2:$AE$460,6,FALSE),"--INPUT--"),"")</f>
        <v/>
      </c>
      <c r="AK995" s="34">
        <f>IF($AI995&gt;0,IF(VLOOKUP($AI995,Resource!$B$2:$AE$460,25,FALSE)&gt;0,VLOOKUP($AI995,Resource!$B$2:$AE$460,25,FALSE),"--INPUT--"),"")</f>
        <v/>
      </c>
      <c r="AL995" s="619" t="n"/>
      <c r="AM995" s="619" t="n"/>
      <c r="AN995" s="34">
        <f>AA995</f>
        <v/>
      </c>
      <c r="AO995" s="621">
        <f>IF(ISNA(IF(AC995="",0,AN995*VLOOKUP(AC995,Resource!$B$2:$AE$465,8,FALSE))),0,IF(AC995="",0,AN995*VLOOKUP(AC995,Resource!$B$2:$AE$465,8,FALSE)))</f>
        <v/>
      </c>
      <c r="AP995" s="620" t="n"/>
      <c r="AQ995" s="286" t="n"/>
      <c r="AR995" s="34">
        <f>AB995</f>
        <v/>
      </c>
      <c r="AS995" s="621">
        <f>IF(ISNA(IF(AI995="",0,AR995*VLOOKUP(AI995,Resource!$B$2:$AE$465,9,FALSE))),0,IF(AI995="",0,AR995*VLOOKUP(AI995,Resource!$B$2:$AE$465,9,FALSE)))</f>
        <v/>
      </c>
      <c r="AT995" s="620" t="n"/>
      <c r="AU995" s="286" t="n"/>
      <c r="AV995" s="620">
        <f>Z995</f>
        <v/>
      </c>
      <c r="AW995" s="72" t="n"/>
      <c r="BA995" s="620" t="n"/>
      <c r="BC995" s="620">
        <f>AO995+AS995</f>
        <v/>
      </c>
      <c r="BD995" s="620">
        <f>BH995-BC995</f>
        <v/>
      </c>
      <c r="BE995" s="479">
        <f>IF(AV995=0,"        --",BD995/BH995)</f>
        <v/>
      </c>
      <c r="BF995" s="620" t="n"/>
      <c r="BG995" s="620" t="n"/>
      <c r="BH995" s="620">
        <f>Z995+BA995+BF995</f>
        <v/>
      </c>
    </row>
    <row r="996" customFormat="1" s="34">
      <c r="A996" s="618" t="n"/>
      <c r="B996" s="619" t="n"/>
      <c r="J996" s="619" t="n"/>
      <c r="U996" s="620" t="n"/>
      <c r="X996" s="620" t="n"/>
      <c r="Y996" s="620" t="n"/>
      <c r="Z996" s="620" t="n"/>
      <c r="AA996" s="34">
        <f>T996*0.2+N996*0+O996*0.3+P996*0.5+Q996*0.6+R996*1+S996*1</f>
        <v/>
      </c>
      <c r="AB996" s="34">
        <f>T996*0.2+N996*0.2+O996*0.3+P996*0.5+Q996*0.6+R996*1+S996*1</f>
        <v/>
      </c>
      <c r="AD996" s="34">
        <f>IF($AC996&gt;0,IF(VLOOKUP($AC996,Resource!$B$2:$AE$460,6,FALSE)&gt;0,VLOOKUP($AC996,Resource!$B$2:$AE$460,6,FALSE),"--INPUT--"),"")</f>
        <v/>
      </c>
      <c r="AE996" s="34">
        <f>IF($AC996&gt;0,IF(VLOOKUP($AC996,Resource!$B$2:$AE$460,25,FALSE)&gt;0,VLOOKUP($AC996,Resource!$B$2:$AE$460,25,FALSE),"--INPUT--"),"")</f>
        <v/>
      </c>
      <c r="AG996" s="619" t="n"/>
      <c r="AH996" s="619" t="n"/>
      <c r="AJ996" s="34">
        <f>IF($AI996&gt;0,IF(VLOOKUP($AI996,Resource!$B$2:$AE$460,6,FALSE)&gt;0,VLOOKUP($AI996,Resource!$B$2:$AE$460,6,FALSE),"--INPUT--"),"")</f>
        <v/>
      </c>
      <c r="AK996" s="34">
        <f>IF($AI996&gt;0,IF(VLOOKUP($AI996,Resource!$B$2:$AE$460,25,FALSE)&gt;0,VLOOKUP($AI996,Resource!$B$2:$AE$460,25,FALSE),"--INPUT--"),"")</f>
        <v/>
      </c>
      <c r="AL996" s="619" t="n"/>
      <c r="AM996" s="619" t="n"/>
      <c r="AN996" s="34">
        <f>AA996</f>
        <v/>
      </c>
      <c r="AO996" s="621">
        <f>IF(ISNA(IF(AC996="",0,AN996*VLOOKUP(AC996,Resource!$B$2:$AE$465,8,FALSE))),0,IF(AC996="",0,AN996*VLOOKUP(AC996,Resource!$B$2:$AE$465,8,FALSE)))</f>
        <v/>
      </c>
      <c r="AP996" s="620" t="n"/>
      <c r="AQ996" s="286" t="n"/>
      <c r="AR996" s="34">
        <f>AB996</f>
        <v/>
      </c>
      <c r="AS996" s="621">
        <f>IF(ISNA(IF(AI996="",0,AR996*VLOOKUP(AI996,Resource!$B$2:$AE$465,9,FALSE))),0,IF(AI996="",0,AR996*VLOOKUP(AI996,Resource!$B$2:$AE$465,9,FALSE)))</f>
        <v/>
      </c>
      <c r="AT996" s="620" t="n"/>
      <c r="AU996" s="286" t="n"/>
      <c r="AV996" s="620">
        <f>Z996</f>
        <v/>
      </c>
      <c r="AW996" s="72" t="n"/>
      <c r="BA996" s="620" t="n"/>
      <c r="BC996" s="620">
        <f>AO996+AS996</f>
        <v/>
      </c>
      <c r="BD996" s="620">
        <f>BH996-BC996</f>
        <v/>
      </c>
      <c r="BE996" s="479">
        <f>IF(AV996=0,"        --",BD996/BH996)</f>
        <v/>
      </c>
      <c r="BF996" s="620" t="n"/>
      <c r="BG996" s="620" t="n"/>
      <c r="BH996" s="620">
        <f>Z996+BA996+BF996</f>
        <v/>
      </c>
    </row>
    <row r="997" customFormat="1" s="34">
      <c r="A997" s="618" t="n"/>
      <c r="B997" s="619" t="n"/>
      <c r="J997" s="619" t="n"/>
      <c r="U997" s="620" t="n"/>
      <c r="X997" s="620" t="n"/>
      <c r="Y997" s="620" t="n"/>
      <c r="Z997" s="620" t="n"/>
      <c r="AA997" s="34">
        <f>T997*0.2+N997*0+O997*0.3+P997*0.5+Q997*0.6+R997*1+S997*1</f>
        <v/>
      </c>
      <c r="AB997" s="34">
        <f>T997*0.2+N997*0.2+O997*0.3+P997*0.5+Q997*0.6+R997*1+S997*1</f>
        <v/>
      </c>
      <c r="AD997" s="34">
        <f>IF($AC997&gt;0,IF(VLOOKUP($AC997,Resource!$B$2:$AE$460,6,FALSE)&gt;0,VLOOKUP($AC997,Resource!$B$2:$AE$460,6,FALSE),"--INPUT--"),"")</f>
        <v/>
      </c>
      <c r="AE997" s="34">
        <f>IF($AC997&gt;0,IF(VLOOKUP($AC997,Resource!$B$2:$AE$460,25,FALSE)&gt;0,VLOOKUP($AC997,Resource!$B$2:$AE$460,25,FALSE),"--INPUT--"),"")</f>
        <v/>
      </c>
      <c r="AG997" s="619" t="n"/>
      <c r="AH997" s="619" t="n"/>
      <c r="AJ997" s="34">
        <f>IF($AI997&gt;0,IF(VLOOKUP($AI997,Resource!$B$2:$AE$460,6,FALSE)&gt;0,VLOOKUP($AI997,Resource!$B$2:$AE$460,6,FALSE),"--INPUT--"),"")</f>
        <v/>
      </c>
      <c r="AK997" s="34">
        <f>IF($AI997&gt;0,IF(VLOOKUP($AI997,Resource!$B$2:$AE$460,25,FALSE)&gt;0,VLOOKUP($AI997,Resource!$B$2:$AE$460,25,FALSE),"--INPUT--"),"")</f>
        <v/>
      </c>
      <c r="AL997" s="619" t="n"/>
      <c r="AM997" s="619" t="n"/>
      <c r="AN997" s="34">
        <f>AA997</f>
        <v/>
      </c>
      <c r="AO997" s="621">
        <f>IF(ISNA(IF(AC997="",0,AN997*VLOOKUP(AC997,Resource!$B$2:$AE$465,8,FALSE))),0,IF(AC997="",0,AN997*VLOOKUP(AC997,Resource!$B$2:$AE$465,8,FALSE)))</f>
        <v/>
      </c>
      <c r="AP997" s="620" t="n"/>
      <c r="AQ997" s="286" t="n"/>
      <c r="AR997" s="34">
        <f>AB997</f>
        <v/>
      </c>
      <c r="AS997" s="621">
        <f>IF(ISNA(IF(AI997="",0,AR997*VLOOKUP(AI997,Resource!$B$2:$AE$465,9,FALSE))),0,IF(AI997="",0,AR997*VLOOKUP(AI997,Resource!$B$2:$AE$465,9,FALSE)))</f>
        <v/>
      </c>
      <c r="AT997" s="620" t="n"/>
      <c r="AU997" s="286" t="n"/>
      <c r="AV997" s="620">
        <f>Z997</f>
        <v/>
      </c>
      <c r="AW997" s="72" t="n"/>
      <c r="BA997" s="620" t="n"/>
      <c r="BC997" s="620">
        <f>AO997+AS997</f>
        <v/>
      </c>
      <c r="BD997" s="620">
        <f>BH997-BC997</f>
        <v/>
      </c>
      <c r="BE997" s="479">
        <f>IF(AV997=0,"        --",BD997/BH997)</f>
        <v/>
      </c>
      <c r="BF997" s="620" t="n"/>
      <c r="BG997" s="620" t="n"/>
      <c r="BH997" s="620">
        <f>Z997+BA997+BF997</f>
        <v/>
      </c>
    </row>
    <row r="998" customFormat="1" s="34">
      <c r="A998" s="618" t="n"/>
      <c r="B998" s="619" t="n"/>
      <c r="J998" s="619" t="n"/>
      <c r="U998" s="620" t="n"/>
      <c r="X998" s="620" t="n"/>
      <c r="Y998" s="620" t="n"/>
      <c r="Z998" s="620" t="n"/>
      <c r="AA998" s="34">
        <f>T998*0.2+N998*0+O998*0.3+P998*0.5+Q998*0.6+R998*1+S998*1</f>
        <v/>
      </c>
      <c r="AB998" s="34">
        <f>T998*0.2+N998*0.2+O998*0.3+P998*0.5+Q998*0.6+R998*1+S998*1</f>
        <v/>
      </c>
      <c r="AD998" s="34">
        <f>IF($AC998&gt;0,IF(VLOOKUP($AC998,Resource!$B$2:$AE$460,6,FALSE)&gt;0,VLOOKUP($AC998,Resource!$B$2:$AE$460,6,FALSE),"--INPUT--"),"")</f>
        <v/>
      </c>
      <c r="AE998" s="34">
        <f>IF($AC998&gt;0,IF(VLOOKUP($AC998,Resource!$B$2:$AE$460,25,FALSE)&gt;0,VLOOKUP($AC998,Resource!$B$2:$AE$460,25,FALSE),"--INPUT--"),"")</f>
        <v/>
      </c>
      <c r="AG998" s="619" t="n"/>
      <c r="AH998" s="619" t="n"/>
      <c r="AJ998" s="34">
        <f>IF($AI998&gt;0,IF(VLOOKUP($AI998,Resource!$B$2:$AE$460,6,FALSE)&gt;0,VLOOKUP($AI998,Resource!$B$2:$AE$460,6,FALSE),"--INPUT--"),"")</f>
        <v/>
      </c>
      <c r="AK998" s="34">
        <f>IF($AI998&gt;0,IF(VLOOKUP($AI998,Resource!$B$2:$AE$460,25,FALSE)&gt;0,VLOOKUP($AI998,Resource!$B$2:$AE$460,25,FALSE),"--INPUT--"),"")</f>
        <v/>
      </c>
      <c r="AL998" s="619" t="n"/>
      <c r="AM998" s="619" t="n"/>
      <c r="AN998" s="34">
        <f>AA998</f>
        <v/>
      </c>
      <c r="AO998" s="621">
        <f>IF(ISNA(IF(AC998="",0,AN998*VLOOKUP(AC998,Resource!$B$2:$AE$465,8,FALSE))),0,IF(AC998="",0,AN998*VLOOKUP(AC998,Resource!$B$2:$AE$465,8,FALSE)))</f>
        <v/>
      </c>
      <c r="AP998" s="620" t="n"/>
      <c r="AQ998" s="286" t="n"/>
      <c r="AR998" s="34">
        <f>AB998</f>
        <v/>
      </c>
      <c r="AS998" s="621">
        <f>IF(ISNA(IF(AI998="",0,AR998*VLOOKUP(AI998,Resource!$B$2:$AE$465,9,FALSE))),0,IF(AI998="",0,AR998*VLOOKUP(AI998,Resource!$B$2:$AE$465,9,FALSE)))</f>
        <v/>
      </c>
      <c r="AT998" s="620" t="n"/>
      <c r="AU998" s="286" t="n"/>
      <c r="AV998" s="620">
        <f>Z998</f>
        <v/>
      </c>
      <c r="AW998" s="72" t="n"/>
      <c r="BA998" s="620" t="n"/>
      <c r="BC998" s="620">
        <f>AO998+AS998</f>
        <v/>
      </c>
      <c r="BD998" s="620">
        <f>BH998-BC998</f>
        <v/>
      </c>
      <c r="BE998" s="479">
        <f>IF(AV998=0,"        --",BD998/BH998)</f>
        <v/>
      </c>
      <c r="BF998" s="620" t="n"/>
      <c r="BG998" s="620" t="n"/>
      <c r="BH998" s="620">
        <f>Z998+BA998+BF998</f>
        <v/>
      </c>
    </row>
    <row r="999" customFormat="1" s="34">
      <c r="A999" s="618" t="n"/>
      <c r="B999" s="619" t="n"/>
      <c r="J999" s="619" t="n"/>
      <c r="U999" s="620" t="n"/>
      <c r="X999" s="620" t="n"/>
      <c r="Y999" s="620" t="n"/>
      <c r="Z999" s="620" t="n"/>
      <c r="AA999" s="34">
        <f>T999*0.2+N999*0+O999*0.3+P999*0.5+Q999*0.6+R999*1+S999*1</f>
        <v/>
      </c>
      <c r="AB999" s="34">
        <f>T999*0.2+N999*0.2+O999*0.3+P999*0.5+Q999*0.6+R999*1+S999*1</f>
        <v/>
      </c>
      <c r="AD999" s="34">
        <f>IF($AC999&gt;0,IF(VLOOKUP($AC999,Resource!$B$2:$AE$460,6,FALSE)&gt;0,VLOOKUP($AC999,Resource!$B$2:$AE$460,6,FALSE),"--INPUT--"),"")</f>
        <v/>
      </c>
      <c r="AE999" s="34">
        <f>IF($AC999&gt;0,IF(VLOOKUP($AC999,Resource!$B$2:$AE$460,25,FALSE)&gt;0,VLOOKUP($AC999,Resource!$B$2:$AE$460,25,FALSE),"--INPUT--"),"")</f>
        <v/>
      </c>
      <c r="AG999" s="619" t="n"/>
      <c r="AH999" s="619" t="n"/>
      <c r="AJ999" s="34">
        <f>IF($AI999&gt;0,IF(VLOOKUP($AI999,Resource!$B$2:$AE$460,6,FALSE)&gt;0,VLOOKUP($AI999,Resource!$B$2:$AE$460,6,FALSE),"--INPUT--"),"")</f>
        <v/>
      </c>
      <c r="AK999" s="34">
        <f>IF($AI999&gt;0,IF(VLOOKUP($AI999,Resource!$B$2:$AE$460,25,FALSE)&gt;0,VLOOKUP($AI999,Resource!$B$2:$AE$460,25,FALSE),"--INPUT--"),"")</f>
        <v/>
      </c>
      <c r="AL999" s="619" t="n"/>
      <c r="AM999" s="619" t="n"/>
      <c r="AN999" s="34">
        <f>AA999</f>
        <v/>
      </c>
      <c r="AO999" s="621">
        <f>IF(ISNA(IF(AC999="",0,AN999*VLOOKUP(AC999,Resource!$B$2:$AE$465,8,FALSE))),0,IF(AC999="",0,AN999*VLOOKUP(AC999,Resource!$B$2:$AE$465,8,FALSE)))</f>
        <v/>
      </c>
      <c r="AP999" s="620" t="n"/>
      <c r="AQ999" s="286" t="n"/>
      <c r="AR999" s="34">
        <f>AB999</f>
        <v/>
      </c>
      <c r="AS999" s="621">
        <f>IF(ISNA(IF(AI999="",0,AR999*VLOOKUP(AI999,Resource!$B$2:$AE$465,9,FALSE))),0,IF(AI999="",0,AR999*VLOOKUP(AI999,Resource!$B$2:$AE$465,9,FALSE)))</f>
        <v/>
      </c>
      <c r="AT999" s="620" t="n"/>
      <c r="AU999" s="286" t="n"/>
      <c r="AV999" s="620">
        <f>Z999</f>
        <v/>
      </c>
      <c r="AW999" s="72" t="n"/>
      <c r="BA999" s="620" t="n"/>
      <c r="BC999" s="620">
        <f>AO999+AS999</f>
        <v/>
      </c>
      <c r="BD999" s="620">
        <f>BH999-BC999</f>
        <v/>
      </c>
      <c r="BE999" s="479">
        <f>IF(AV999=0,"        --",BD999/BH999)</f>
        <v/>
      </c>
      <c r="BF999" s="620" t="n"/>
      <c r="BG999" s="620" t="n"/>
      <c r="BH999" s="620">
        <f>Z999+BA999+BF999</f>
        <v/>
      </c>
    </row>
    <row r="1000" customFormat="1" s="34">
      <c r="A1000" s="618" t="n"/>
      <c r="B1000" s="619" t="n"/>
      <c r="J1000" s="619" t="n"/>
      <c r="U1000" s="620" t="n"/>
      <c r="X1000" s="620" t="n"/>
      <c r="Y1000" s="620" t="n"/>
      <c r="Z1000" s="620" t="n"/>
      <c r="AA1000" s="34">
        <f>T1000*0.2+N1000*0+O1000*0.3+P1000*0.5+Q1000*0.6+R1000*1+S1000*1</f>
        <v/>
      </c>
      <c r="AB1000" s="34">
        <f>T1000*0.2+N1000*0.2+O1000*0.3+P1000*0.5+Q1000*0.6+R1000*1+S1000*1</f>
        <v/>
      </c>
      <c r="AD1000" s="34">
        <f>IF($AC1000&gt;0,IF(VLOOKUP($AC1000,Resource!$B$2:$AE$460,6,FALSE)&gt;0,VLOOKUP($AC1000,Resource!$B$2:$AE$460,6,FALSE),"--INPUT--"),"")</f>
        <v/>
      </c>
      <c r="AE1000" s="34">
        <f>IF($AC1000&gt;0,IF(VLOOKUP($AC1000,Resource!$B$2:$AE$460,25,FALSE)&gt;0,VLOOKUP($AC1000,Resource!$B$2:$AE$460,25,FALSE),"--INPUT--"),"")</f>
        <v/>
      </c>
      <c r="AG1000" s="619" t="n"/>
      <c r="AH1000" s="619" t="n"/>
      <c r="AJ1000" s="34">
        <f>IF($AI1000&gt;0,IF(VLOOKUP($AI1000,Resource!$B$2:$AE$460,6,FALSE)&gt;0,VLOOKUP($AI1000,Resource!$B$2:$AE$460,6,FALSE),"--INPUT--"),"")</f>
        <v/>
      </c>
      <c r="AK1000" s="34">
        <f>IF($AI1000&gt;0,IF(VLOOKUP($AI1000,Resource!$B$2:$AE$460,25,FALSE)&gt;0,VLOOKUP($AI1000,Resource!$B$2:$AE$460,25,FALSE),"--INPUT--"),"")</f>
        <v/>
      </c>
      <c r="AL1000" s="619" t="n"/>
      <c r="AM1000" s="619" t="n"/>
      <c r="AN1000" s="34">
        <f>AA1000</f>
        <v/>
      </c>
      <c r="AO1000" s="621">
        <f>IF(ISNA(IF(AC1000="",0,AN1000*VLOOKUP(AC1000,Resource!$B$2:$AE$465,8,FALSE))),0,IF(AC1000="",0,AN1000*VLOOKUP(AC1000,Resource!$B$2:$AE$465,8,FALSE)))</f>
        <v/>
      </c>
      <c r="AP1000" s="620" t="n"/>
      <c r="AQ1000" s="286" t="n"/>
      <c r="AR1000" s="34">
        <f>AB1000</f>
        <v/>
      </c>
      <c r="AS1000" s="621">
        <f>IF(ISNA(IF(AI1000="",0,AR1000*VLOOKUP(AI1000,Resource!$B$2:$AE$465,9,FALSE))),0,IF(AI1000="",0,AR1000*VLOOKUP(AI1000,Resource!$B$2:$AE$465,9,FALSE)))</f>
        <v/>
      </c>
      <c r="AT1000" s="620" t="n"/>
      <c r="AU1000" s="286" t="n"/>
      <c r="AV1000" s="620">
        <f>Z1000</f>
        <v/>
      </c>
      <c r="AW1000" s="72" t="n"/>
      <c r="BA1000" s="620" t="n"/>
      <c r="BC1000" s="620">
        <f>AO1000+AS1000</f>
        <v/>
      </c>
      <c r="BD1000" s="620">
        <f>BH1000-BC1000</f>
        <v/>
      </c>
      <c r="BE1000" s="479">
        <f>IF(AV1000=0,"        --",BD1000/BH1000)</f>
        <v/>
      </c>
      <c r="BF1000" s="620" t="n"/>
      <c r="BG1000" s="620" t="n"/>
      <c r="BH1000" s="620">
        <f>Z1000+BA1000+BF1000</f>
        <v/>
      </c>
    </row>
    <row r="1001" customFormat="1" s="34">
      <c r="A1001" s="618" t="n"/>
      <c r="B1001" s="619" t="n"/>
      <c r="J1001" s="619" t="n"/>
      <c r="U1001" s="620" t="n"/>
      <c r="X1001" s="620" t="n"/>
      <c r="Y1001" s="620" t="n"/>
      <c r="Z1001" s="620" t="n"/>
      <c r="AA1001" s="34">
        <f>T1001*0.2+N1001*0+O1001*0.3+P1001*0.5+Q1001*0.6+R1001*1+S1001*1</f>
        <v/>
      </c>
      <c r="AB1001" s="34">
        <f>T1001*0.2+N1001*0.2+O1001*0.3+P1001*0.5+Q1001*0.6+R1001*1+S1001*1</f>
        <v/>
      </c>
      <c r="AD1001" s="34">
        <f>IF($AC1001&gt;0,IF(VLOOKUP($AC1001,Resource!$B$2:$AE$460,6,FALSE)&gt;0,VLOOKUP($AC1001,Resource!$B$2:$AE$460,6,FALSE),"--INPUT--"),"")</f>
        <v/>
      </c>
      <c r="AE1001" s="34">
        <f>IF($AC1001&gt;0,IF(VLOOKUP($AC1001,Resource!$B$2:$AE$460,25,FALSE)&gt;0,VLOOKUP($AC1001,Resource!$B$2:$AE$460,25,FALSE),"--INPUT--"),"")</f>
        <v/>
      </c>
      <c r="AG1001" s="619" t="n"/>
      <c r="AH1001" s="619" t="n"/>
      <c r="AJ1001" s="34">
        <f>IF($AI1001&gt;0,IF(VLOOKUP($AI1001,Resource!$B$2:$AE$460,6,FALSE)&gt;0,VLOOKUP($AI1001,Resource!$B$2:$AE$460,6,FALSE),"--INPUT--"),"")</f>
        <v/>
      </c>
      <c r="AK1001" s="34">
        <f>IF($AI1001&gt;0,IF(VLOOKUP($AI1001,Resource!$B$2:$AE$460,25,FALSE)&gt;0,VLOOKUP($AI1001,Resource!$B$2:$AE$460,25,FALSE),"--INPUT--"),"")</f>
        <v/>
      </c>
      <c r="AL1001" s="619" t="n"/>
      <c r="AM1001" s="619" t="n"/>
      <c r="AN1001" s="34">
        <f>AA1001</f>
        <v/>
      </c>
      <c r="AO1001" s="621">
        <f>IF(ISNA(IF(AC1001="",0,AN1001*VLOOKUP(AC1001,Resource!$B$2:$AE$465,8,FALSE))),0,IF(AC1001="",0,AN1001*VLOOKUP(AC1001,Resource!$B$2:$AE$465,8,FALSE)))</f>
        <v/>
      </c>
      <c r="AP1001" s="620" t="n"/>
      <c r="AQ1001" s="286" t="n"/>
      <c r="AR1001" s="34">
        <f>AB1001</f>
        <v/>
      </c>
      <c r="AS1001" s="621">
        <f>IF(ISNA(IF(AI1001="",0,AR1001*VLOOKUP(AI1001,Resource!$B$2:$AE$465,9,FALSE))),0,IF(AI1001="",0,AR1001*VLOOKUP(AI1001,Resource!$B$2:$AE$465,9,FALSE)))</f>
        <v/>
      </c>
      <c r="AT1001" s="620" t="n"/>
      <c r="AU1001" s="286" t="n"/>
      <c r="AV1001" s="620">
        <f>Z1001</f>
        <v/>
      </c>
      <c r="AW1001" s="72" t="n"/>
      <c r="BA1001" s="620" t="n"/>
      <c r="BC1001" s="620">
        <f>AO1001+AS1001</f>
        <v/>
      </c>
      <c r="BD1001" s="620">
        <f>BH1001-BC1001</f>
        <v/>
      </c>
      <c r="BE1001" s="479">
        <f>IF(AV1001=0,"        --",BD1001/BH1001)</f>
        <v/>
      </c>
      <c r="BF1001" s="620" t="n"/>
      <c r="BG1001" s="620" t="n"/>
      <c r="BH1001" s="620">
        <f>Z1001+BA1001+BF1001</f>
        <v/>
      </c>
    </row>
    <row r="1002" customFormat="1" s="34">
      <c r="A1002" s="618" t="n"/>
      <c r="B1002" s="619" t="n"/>
      <c r="J1002" s="619" t="n"/>
      <c r="U1002" s="620" t="n"/>
      <c r="X1002" s="620" t="n"/>
      <c r="Y1002" s="620" t="n"/>
      <c r="Z1002" s="620" t="n"/>
      <c r="AA1002" s="34">
        <f>T1002*0.2+N1002*0+O1002*0.3+P1002*0.5+Q1002*0.6+R1002*1+S1002*1</f>
        <v/>
      </c>
      <c r="AB1002" s="34">
        <f>T1002*0.2+N1002*0.2+O1002*0.3+P1002*0.5+Q1002*0.6+R1002*1+S1002*1</f>
        <v/>
      </c>
      <c r="AD1002" s="34">
        <f>IF($AC1002&gt;0,IF(VLOOKUP($AC1002,Resource!$B$2:$AE$460,6,FALSE)&gt;0,VLOOKUP($AC1002,Resource!$B$2:$AE$460,6,FALSE),"--INPUT--"),"")</f>
        <v/>
      </c>
      <c r="AE1002" s="34">
        <f>IF($AC1002&gt;0,IF(VLOOKUP($AC1002,Resource!$B$2:$AE$460,25,FALSE)&gt;0,VLOOKUP($AC1002,Resource!$B$2:$AE$460,25,FALSE),"--INPUT--"),"")</f>
        <v/>
      </c>
      <c r="AG1002" s="619" t="n"/>
      <c r="AH1002" s="619" t="n"/>
      <c r="AJ1002" s="34">
        <f>IF($AI1002&gt;0,IF(VLOOKUP($AI1002,Resource!$B$2:$AE$460,6,FALSE)&gt;0,VLOOKUP($AI1002,Resource!$B$2:$AE$460,6,FALSE),"--INPUT--"),"")</f>
        <v/>
      </c>
      <c r="AK1002" s="34">
        <f>IF($AI1002&gt;0,IF(VLOOKUP($AI1002,Resource!$B$2:$AE$460,25,FALSE)&gt;0,VLOOKUP($AI1002,Resource!$B$2:$AE$460,25,FALSE),"--INPUT--"),"")</f>
        <v/>
      </c>
      <c r="AL1002" s="619" t="n"/>
      <c r="AM1002" s="619" t="n"/>
      <c r="AN1002" s="34">
        <f>AA1002</f>
        <v/>
      </c>
      <c r="AO1002" s="621">
        <f>IF(ISNA(IF(AC1002="",0,AN1002*VLOOKUP(AC1002,Resource!$B$2:$AE$465,8,FALSE))),0,IF(AC1002="",0,AN1002*VLOOKUP(AC1002,Resource!$B$2:$AE$465,8,FALSE)))</f>
        <v/>
      </c>
      <c r="AP1002" s="620" t="n"/>
      <c r="AQ1002" s="286" t="n"/>
      <c r="AR1002" s="34">
        <f>AB1002</f>
        <v/>
      </c>
      <c r="AS1002" s="621">
        <f>IF(ISNA(IF(AI1002="",0,AR1002*VLOOKUP(AI1002,Resource!$B$2:$AE$465,9,FALSE))),0,IF(AI1002="",0,AR1002*VLOOKUP(AI1002,Resource!$B$2:$AE$465,9,FALSE)))</f>
        <v/>
      </c>
      <c r="AT1002" s="620" t="n"/>
      <c r="AU1002" s="286" t="n"/>
      <c r="AV1002" s="620">
        <f>Z1002</f>
        <v/>
      </c>
      <c r="AW1002" s="72" t="n"/>
      <c r="BA1002" s="620" t="n"/>
      <c r="BC1002" s="620">
        <f>AO1002+AS1002</f>
        <v/>
      </c>
      <c r="BD1002" s="620">
        <f>BH1002-BC1002</f>
        <v/>
      </c>
      <c r="BE1002" s="479">
        <f>IF(AV1002=0,"        --",BD1002/BH1002)</f>
        <v/>
      </c>
      <c r="BF1002" s="620" t="n"/>
      <c r="BG1002" s="620" t="n"/>
      <c r="BH1002" s="620">
        <f>Z1002+BA1002+BF1002</f>
        <v/>
      </c>
    </row>
    <row r="1003" customFormat="1" s="34">
      <c r="A1003" s="618" t="n"/>
      <c r="B1003" s="619" t="n"/>
      <c r="J1003" s="619" t="n"/>
      <c r="U1003" s="620" t="n"/>
      <c r="X1003" s="620" t="n"/>
      <c r="Y1003" s="620" t="n"/>
      <c r="Z1003" s="620" t="n"/>
      <c r="AA1003" s="34">
        <f>T1003*0.2+N1003*0+O1003*0.3+P1003*0.5+Q1003*0.6+R1003*1+S1003*1</f>
        <v/>
      </c>
      <c r="AB1003" s="34">
        <f>T1003*0.2+N1003*0.2+O1003*0.3+P1003*0.5+Q1003*0.6+R1003*1+S1003*1</f>
        <v/>
      </c>
      <c r="AD1003" s="34">
        <f>IF($AC1003&gt;0,IF(VLOOKUP($AC1003,Resource!$B$2:$AE$460,6,FALSE)&gt;0,VLOOKUP($AC1003,Resource!$B$2:$AE$460,6,FALSE),"--INPUT--"),"")</f>
        <v/>
      </c>
      <c r="AE1003" s="34">
        <f>IF($AC1003&gt;0,IF(VLOOKUP($AC1003,Resource!$B$2:$AE$460,25,FALSE)&gt;0,VLOOKUP($AC1003,Resource!$B$2:$AE$460,25,FALSE),"--INPUT--"),"")</f>
        <v/>
      </c>
      <c r="AG1003" s="619" t="n"/>
      <c r="AH1003" s="619" t="n"/>
      <c r="AJ1003" s="34">
        <f>IF($AI1003&gt;0,IF(VLOOKUP($AI1003,Resource!$B$2:$AE$460,6,FALSE)&gt;0,VLOOKUP($AI1003,Resource!$B$2:$AE$460,6,FALSE),"--INPUT--"),"")</f>
        <v/>
      </c>
      <c r="AK1003" s="34">
        <f>IF($AI1003&gt;0,IF(VLOOKUP($AI1003,Resource!$B$2:$AE$460,25,FALSE)&gt;0,VLOOKUP($AI1003,Resource!$B$2:$AE$460,25,FALSE),"--INPUT--"),"")</f>
        <v/>
      </c>
      <c r="AL1003" s="619" t="n"/>
      <c r="AM1003" s="619" t="n"/>
      <c r="AN1003" s="34">
        <f>AA1003</f>
        <v/>
      </c>
      <c r="AO1003" s="621">
        <f>IF(ISNA(IF(AC1003="",0,AN1003*VLOOKUP(AC1003,Resource!$B$2:$AE$465,8,FALSE))),0,IF(AC1003="",0,AN1003*VLOOKUP(AC1003,Resource!$B$2:$AE$465,8,FALSE)))</f>
        <v/>
      </c>
      <c r="AP1003" s="620" t="n"/>
      <c r="AQ1003" s="286" t="n"/>
      <c r="AR1003" s="34">
        <f>AB1003</f>
        <v/>
      </c>
      <c r="AS1003" s="621">
        <f>IF(ISNA(IF(AI1003="",0,AR1003*VLOOKUP(AI1003,Resource!$B$2:$AE$465,9,FALSE))),0,IF(AI1003="",0,AR1003*VLOOKUP(AI1003,Resource!$B$2:$AE$465,9,FALSE)))</f>
        <v/>
      </c>
      <c r="AT1003" s="620" t="n"/>
      <c r="AU1003" s="286" t="n"/>
      <c r="AV1003" s="620">
        <f>Z1003</f>
        <v/>
      </c>
      <c r="AW1003" s="72" t="n"/>
      <c r="BA1003" s="620" t="n"/>
      <c r="BC1003" s="620">
        <f>AO1003+AS1003</f>
        <v/>
      </c>
      <c r="BD1003" s="620">
        <f>BH1003-BC1003</f>
        <v/>
      </c>
      <c r="BE1003" s="479">
        <f>IF(AV1003=0,"        --",BD1003/BH1003)</f>
        <v/>
      </c>
      <c r="BF1003" s="620" t="n"/>
      <c r="BG1003" s="620" t="n"/>
      <c r="BH1003" s="620">
        <f>Z1003+BA1003+BF1003</f>
        <v/>
      </c>
    </row>
    <row r="1004" customFormat="1" s="34">
      <c r="A1004" s="618" t="n"/>
      <c r="B1004" s="619" t="n"/>
      <c r="J1004" s="619" t="n"/>
      <c r="U1004" s="620" t="n"/>
      <c r="X1004" s="620" t="n"/>
      <c r="Y1004" s="620" t="n"/>
      <c r="Z1004" s="620" t="n"/>
      <c r="AA1004" s="34">
        <f>T1004*0.2+N1004*0+O1004*0.3+P1004*0.5+Q1004*0.6+R1004*1+S1004*1</f>
        <v/>
      </c>
      <c r="AB1004" s="34">
        <f>T1004*0.2+N1004*0.2+O1004*0.3+P1004*0.5+Q1004*0.6+R1004*1+S1004*1</f>
        <v/>
      </c>
      <c r="AD1004" s="34">
        <f>IF($AC1004&gt;0,IF(VLOOKUP($AC1004,Resource!$B$2:$AE$460,6,FALSE)&gt;0,VLOOKUP($AC1004,Resource!$B$2:$AE$460,6,FALSE),"--INPUT--"),"")</f>
        <v/>
      </c>
      <c r="AE1004" s="34">
        <f>IF($AC1004&gt;0,IF(VLOOKUP($AC1004,Resource!$B$2:$AE$460,25,FALSE)&gt;0,VLOOKUP($AC1004,Resource!$B$2:$AE$460,25,FALSE),"--INPUT--"),"")</f>
        <v/>
      </c>
      <c r="AG1004" s="619" t="n"/>
      <c r="AH1004" s="619" t="n"/>
      <c r="AJ1004" s="34">
        <f>IF($AI1004&gt;0,IF(VLOOKUP($AI1004,Resource!$B$2:$AE$460,6,FALSE)&gt;0,VLOOKUP($AI1004,Resource!$B$2:$AE$460,6,FALSE),"--INPUT--"),"")</f>
        <v/>
      </c>
      <c r="AK1004" s="34">
        <f>IF($AI1004&gt;0,IF(VLOOKUP($AI1004,Resource!$B$2:$AE$460,25,FALSE)&gt;0,VLOOKUP($AI1004,Resource!$B$2:$AE$460,25,FALSE),"--INPUT--"),"")</f>
        <v/>
      </c>
      <c r="AL1004" s="619" t="n"/>
      <c r="AM1004" s="619" t="n"/>
      <c r="AN1004" s="34">
        <f>AA1004</f>
        <v/>
      </c>
      <c r="AO1004" s="621">
        <f>IF(ISNA(IF(AC1004="",0,AN1004*VLOOKUP(AC1004,Resource!$B$2:$AE$465,8,FALSE))),0,IF(AC1004="",0,AN1004*VLOOKUP(AC1004,Resource!$B$2:$AE$465,8,FALSE)))</f>
        <v/>
      </c>
      <c r="AP1004" s="620" t="n"/>
      <c r="AQ1004" s="286" t="n"/>
      <c r="AR1004" s="34">
        <f>AB1004</f>
        <v/>
      </c>
      <c r="AS1004" s="621">
        <f>IF(ISNA(IF(AI1004="",0,AR1004*VLOOKUP(AI1004,Resource!$B$2:$AE$465,9,FALSE))),0,IF(AI1004="",0,AR1004*VLOOKUP(AI1004,Resource!$B$2:$AE$465,9,FALSE)))</f>
        <v/>
      </c>
      <c r="AT1004" s="620" t="n"/>
      <c r="AU1004" s="286" t="n"/>
      <c r="AV1004" s="620">
        <f>Z1004</f>
        <v/>
      </c>
      <c r="AW1004" s="72" t="n"/>
      <c r="BA1004" s="620" t="n"/>
      <c r="BC1004" s="620">
        <f>AO1004+AS1004</f>
        <v/>
      </c>
      <c r="BD1004" s="620">
        <f>BH1004-BC1004</f>
        <v/>
      </c>
      <c r="BE1004" s="479">
        <f>IF(AV1004=0,"        --",BD1004/BH1004)</f>
        <v/>
      </c>
      <c r="BF1004" s="620" t="n"/>
      <c r="BG1004" s="620" t="n"/>
      <c r="BH1004" s="620">
        <f>Z1004+BA1004+BF1004</f>
        <v/>
      </c>
    </row>
    <row r="1005" customFormat="1" s="34">
      <c r="A1005" s="618" t="n"/>
      <c r="B1005" s="619" t="n"/>
      <c r="J1005" s="619" t="n"/>
      <c r="U1005" s="620" t="n"/>
      <c r="X1005" s="620" t="n"/>
      <c r="Y1005" s="620" t="n"/>
      <c r="Z1005" s="620" t="n"/>
      <c r="AA1005" s="34">
        <f>T1005*0.2+N1005*0+O1005*0.3+P1005*0.5+Q1005*0.6+R1005*1+S1005*1</f>
        <v/>
      </c>
      <c r="AB1005" s="34">
        <f>T1005*0.2+N1005*0.2+O1005*0.3+P1005*0.5+Q1005*0.6+R1005*1+S1005*1</f>
        <v/>
      </c>
      <c r="AD1005" s="34">
        <f>IF($AC1005&gt;0,IF(VLOOKUP($AC1005,Resource!$B$2:$AE$460,6,FALSE)&gt;0,VLOOKUP($AC1005,Resource!$B$2:$AE$460,6,FALSE),"--INPUT--"),"")</f>
        <v/>
      </c>
      <c r="AE1005" s="34">
        <f>IF($AC1005&gt;0,IF(VLOOKUP($AC1005,Resource!$B$2:$AE$460,25,FALSE)&gt;0,VLOOKUP($AC1005,Resource!$B$2:$AE$460,25,FALSE),"--INPUT--"),"")</f>
        <v/>
      </c>
      <c r="AG1005" s="619" t="n"/>
      <c r="AH1005" s="619" t="n"/>
      <c r="AJ1005" s="34">
        <f>IF($AI1005&gt;0,IF(VLOOKUP($AI1005,Resource!$B$2:$AE$460,6,FALSE)&gt;0,VLOOKUP($AI1005,Resource!$B$2:$AE$460,6,FALSE),"--INPUT--"),"")</f>
        <v/>
      </c>
      <c r="AK1005" s="34">
        <f>IF($AI1005&gt;0,IF(VLOOKUP($AI1005,Resource!$B$2:$AE$460,25,FALSE)&gt;0,VLOOKUP($AI1005,Resource!$B$2:$AE$460,25,FALSE),"--INPUT--"),"")</f>
        <v/>
      </c>
      <c r="AL1005" s="619" t="n"/>
      <c r="AM1005" s="619" t="n"/>
      <c r="AN1005" s="34">
        <f>AA1005</f>
        <v/>
      </c>
      <c r="AO1005" s="621">
        <f>IF(ISNA(IF(AC1005="",0,AN1005*VLOOKUP(AC1005,Resource!$B$2:$AE$465,8,FALSE))),0,IF(AC1005="",0,AN1005*VLOOKUP(AC1005,Resource!$B$2:$AE$465,8,FALSE)))</f>
        <v/>
      </c>
      <c r="AP1005" s="620" t="n"/>
      <c r="AQ1005" s="286" t="n"/>
      <c r="AR1005" s="34">
        <f>AB1005</f>
        <v/>
      </c>
      <c r="AS1005" s="621">
        <f>IF(ISNA(IF(AI1005="",0,AR1005*VLOOKUP(AI1005,Resource!$B$2:$AE$465,9,FALSE))),0,IF(AI1005="",0,AR1005*VLOOKUP(AI1005,Resource!$B$2:$AE$465,9,FALSE)))</f>
        <v/>
      </c>
      <c r="AT1005" s="620" t="n"/>
      <c r="AU1005" s="286" t="n"/>
      <c r="AV1005" s="620">
        <f>Z1005</f>
        <v/>
      </c>
      <c r="AW1005" s="72" t="n"/>
      <c r="BA1005" s="620" t="n"/>
      <c r="BC1005" s="620">
        <f>AO1005+AS1005</f>
        <v/>
      </c>
      <c r="BD1005" s="620">
        <f>BH1005-BC1005</f>
        <v/>
      </c>
      <c r="BE1005" s="479">
        <f>IF(AV1005=0,"        --",BD1005/BH1005)</f>
        <v/>
      </c>
      <c r="BF1005" s="620" t="n"/>
      <c r="BG1005" s="620" t="n"/>
      <c r="BH1005" s="620">
        <f>Z1005+BA1005+BF1005</f>
        <v/>
      </c>
    </row>
    <row r="1006" customFormat="1" s="34">
      <c r="A1006" s="618" t="n"/>
      <c r="B1006" s="619" t="n"/>
      <c r="J1006" s="619" t="n"/>
      <c r="U1006" s="620" t="n"/>
      <c r="X1006" s="620" t="n"/>
      <c r="Y1006" s="620" t="n"/>
      <c r="Z1006" s="620" t="n"/>
      <c r="AA1006" s="34">
        <f>T1006*0.2+N1006*0+O1006*0.3+P1006*0.5+Q1006*0.6+R1006*1+S1006*1</f>
        <v/>
      </c>
      <c r="AB1006" s="34">
        <f>T1006*0.2+N1006*0.2+O1006*0.3+P1006*0.5+Q1006*0.6+R1006*1+S1006*1</f>
        <v/>
      </c>
      <c r="AD1006" s="34">
        <f>IF($AC1006&gt;0,IF(VLOOKUP($AC1006,Resource!$B$2:$AE$460,6,FALSE)&gt;0,VLOOKUP($AC1006,Resource!$B$2:$AE$460,6,FALSE),"--INPUT--"),"")</f>
        <v/>
      </c>
      <c r="AE1006" s="34">
        <f>IF($AC1006&gt;0,IF(VLOOKUP($AC1006,Resource!$B$2:$AE$460,25,FALSE)&gt;0,VLOOKUP($AC1006,Resource!$B$2:$AE$460,25,FALSE),"--INPUT--"),"")</f>
        <v/>
      </c>
      <c r="AG1006" s="619" t="n"/>
      <c r="AH1006" s="619" t="n"/>
      <c r="AJ1006" s="34">
        <f>IF($AI1006&gt;0,IF(VLOOKUP($AI1006,Resource!$B$2:$AE$460,6,FALSE)&gt;0,VLOOKUP($AI1006,Resource!$B$2:$AE$460,6,FALSE),"--INPUT--"),"")</f>
        <v/>
      </c>
      <c r="AK1006" s="34">
        <f>IF($AI1006&gt;0,IF(VLOOKUP($AI1006,Resource!$B$2:$AE$460,25,FALSE)&gt;0,VLOOKUP($AI1006,Resource!$B$2:$AE$460,25,FALSE),"--INPUT--"),"")</f>
        <v/>
      </c>
      <c r="AL1006" s="619" t="n"/>
      <c r="AM1006" s="619" t="n"/>
      <c r="AN1006" s="34">
        <f>AA1006</f>
        <v/>
      </c>
      <c r="AO1006" s="621">
        <f>IF(ISNA(IF(AC1006="",0,AN1006*VLOOKUP(AC1006,Resource!$B$2:$AE$465,8,FALSE))),0,IF(AC1006="",0,AN1006*VLOOKUP(AC1006,Resource!$B$2:$AE$465,8,FALSE)))</f>
        <v/>
      </c>
      <c r="AP1006" s="620" t="n"/>
      <c r="AQ1006" s="286" t="n"/>
      <c r="AR1006" s="34">
        <f>AB1006</f>
        <v/>
      </c>
      <c r="AS1006" s="621">
        <f>IF(ISNA(IF(AI1006="",0,AR1006*VLOOKUP(AI1006,Resource!$B$2:$AE$465,9,FALSE))),0,IF(AI1006="",0,AR1006*VLOOKUP(AI1006,Resource!$B$2:$AE$465,9,FALSE)))</f>
        <v/>
      </c>
      <c r="AT1006" s="620" t="n"/>
      <c r="AU1006" s="286" t="n"/>
      <c r="AV1006" s="620">
        <f>Z1006</f>
        <v/>
      </c>
      <c r="AW1006" s="72" t="n"/>
      <c r="BA1006" s="620" t="n"/>
      <c r="BC1006" s="620">
        <f>AO1006+AS1006</f>
        <v/>
      </c>
      <c r="BD1006" s="620">
        <f>BH1006-BC1006</f>
        <v/>
      </c>
      <c r="BE1006" s="479">
        <f>IF(AV1006=0,"        --",BD1006/BH1006)</f>
        <v/>
      </c>
      <c r="BF1006" s="620" t="n"/>
      <c r="BG1006" s="620" t="n"/>
      <c r="BH1006" s="620">
        <f>Z1006+BA1006+BF1006</f>
        <v/>
      </c>
    </row>
    <row r="1007" customFormat="1" s="34">
      <c r="A1007" s="618" t="n"/>
      <c r="B1007" s="619" t="n"/>
      <c r="J1007" s="619" t="n"/>
      <c r="U1007" s="620" t="n"/>
      <c r="X1007" s="620" t="n"/>
      <c r="Y1007" s="620" t="n"/>
      <c r="Z1007" s="620" t="n"/>
      <c r="AA1007" s="34">
        <f>T1007*0.2+N1007*0+O1007*0.3+P1007*0.5+Q1007*0.6+R1007*1+S1007*1</f>
        <v/>
      </c>
      <c r="AB1007" s="34">
        <f>T1007*0.2+N1007*0.2+O1007*0.3+P1007*0.5+Q1007*0.6+R1007*1+S1007*1</f>
        <v/>
      </c>
      <c r="AD1007" s="34">
        <f>IF($AC1007&gt;0,IF(VLOOKUP($AC1007,Resource!$B$2:$AE$460,6,FALSE)&gt;0,VLOOKUP($AC1007,Resource!$B$2:$AE$460,6,FALSE),"--INPUT--"),"")</f>
        <v/>
      </c>
      <c r="AE1007" s="34">
        <f>IF($AC1007&gt;0,IF(VLOOKUP($AC1007,Resource!$B$2:$AE$460,25,FALSE)&gt;0,VLOOKUP($AC1007,Resource!$B$2:$AE$460,25,FALSE),"--INPUT--"),"")</f>
        <v/>
      </c>
      <c r="AG1007" s="619" t="n"/>
      <c r="AH1007" s="619" t="n"/>
      <c r="AJ1007" s="34">
        <f>IF($AI1007&gt;0,IF(VLOOKUP($AI1007,Resource!$B$2:$AE$460,6,FALSE)&gt;0,VLOOKUP($AI1007,Resource!$B$2:$AE$460,6,FALSE),"--INPUT--"),"")</f>
        <v/>
      </c>
      <c r="AK1007" s="34">
        <f>IF($AI1007&gt;0,IF(VLOOKUP($AI1007,Resource!$B$2:$AE$460,25,FALSE)&gt;0,VLOOKUP($AI1007,Resource!$B$2:$AE$460,25,FALSE),"--INPUT--"),"")</f>
        <v/>
      </c>
      <c r="AL1007" s="619" t="n"/>
      <c r="AM1007" s="619" t="n"/>
      <c r="AN1007" s="34">
        <f>AA1007</f>
        <v/>
      </c>
      <c r="AO1007" s="621">
        <f>IF(ISNA(IF(AC1007="",0,AN1007*VLOOKUP(AC1007,Resource!$B$2:$AE$465,8,FALSE))),0,IF(AC1007="",0,AN1007*VLOOKUP(AC1007,Resource!$B$2:$AE$465,8,FALSE)))</f>
        <v/>
      </c>
      <c r="AP1007" s="620" t="n"/>
      <c r="AQ1007" s="286" t="n"/>
      <c r="AR1007" s="34">
        <f>AB1007</f>
        <v/>
      </c>
      <c r="AS1007" s="621">
        <f>IF(ISNA(IF(AI1007="",0,AR1007*VLOOKUP(AI1007,Resource!$B$2:$AE$465,9,FALSE))),0,IF(AI1007="",0,AR1007*VLOOKUP(AI1007,Resource!$B$2:$AE$465,9,FALSE)))</f>
        <v/>
      </c>
      <c r="AT1007" s="620" t="n"/>
      <c r="AU1007" s="286" t="n"/>
      <c r="AV1007" s="620">
        <f>Z1007</f>
        <v/>
      </c>
      <c r="AW1007" s="72" t="n"/>
      <c r="BA1007" s="620" t="n"/>
      <c r="BC1007" s="620">
        <f>AO1007+AS1007</f>
        <v/>
      </c>
      <c r="BD1007" s="620">
        <f>BH1007-BC1007</f>
        <v/>
      </c>
      <c r="BE1007" s="479">
        <f>IF(AV1007=0,"        --",BD1007/BH1007)</f>
        <v/>
      </c>
      <c r="BF1007" s="620" t="n"/>
      <c r="BG1007" s="620" t="n"/>
      <c r="BH1007" s="620">
        <f>Z1007+BA1007+BF1007</f>
        <v/>
      </c>
    </row>
    <row r="1008" customFormat="1" s="34">
      <c r="A1008" s="618" t="n"/>
      <c r="B1008" s="619" t="n"/>
      <c r="J1008" s="619" t="n"/>
      <c r="U1008" s="620" t="n"/>
      <c r="X1008" s="620" t="n"/>
      <c r="Y1008" s="620" t="n"/>
      <c r="Z1008" s="620" t="n"/>
      <c r="AA1008" s="34">
        <f>T1008*0.2+N1008*0+O1008*0.3+P1008*0.5+Q1008*0.6+R1008*1+S1008*1</f>
        <v/>
      </c>
      <c r="AB1008" s="34">
        <f>T1008*0.2+N1008*0.2+O1008*0.3+P1008*0.5+Q1008*0.6+R1008*1+S1008*1</f>
        <v/>
      </c>
      <c r="AD1008" s="34">
        <f>IF($AC1008&gt;0,IF(VLOOKUP($AC1008,Resource!$B$2:$AE$460,6,FALSE)&gt;0,VLOOKUP($AC1008,Resource!$B$2:$AE$460,6,FALSE),"--INPUT--"),"")</f>
        <v/>
      </c>
      <c r="AE1008" s="34">
        <f>IF($AC1008&gt;0,IF(VLOOKUP($AC1008,Resource!$B$2:$AE$460,25,FALSE)&gt;0,VLOOKUP($AC1008,Resource!$B$2:$AE$460,25,FALSE),"--INPUT--"),"")</f>
        <v/>
      </c>
      <c r="AG1008" s="619" t="n"/>
      <c r="AH1008" s="619" t="n"/>
      <c r="AJ1008" s="34">
        <f>IF($AI1008&gt;0,IF(VLOOKUP($AI1008,Resource!$B$2:$AE$460,6,FALSE)&gt;0,VLOOKUP($AI1008,Resource!$B$2:$AE$460,6,FALSE),"--INPUT--"),"")</f>
        <v/>
      </c>
      <c r="AK1008" s="34">
        <f>IF($AI1008&gt;0,IF(VLOOKUP($AI1008,Resource!$B$2:$AE$460,25,FALSE)&gt;0,VLOOKUP($AI1008,Resource!$B$2:$AE$460,25,FALSE),"--INPUT--"),"")</f>
        <v/>
      </c>
      <c r="AL1008" s="619" t="n"/>
      <c r="AM1008" s="619" t="n"/>
      <c r="AN1008" s="34">
        <f>AA1008</f>
        <v/>
      </c>
      <c r="AO1008" s="621">
        <f>IF(ISNA(IF(AC1008="",0,AN1008*VLOOKUP(AC1008,Resource!$B$2:$AE$465,8,FALSE))),0,IF(AC1008="",0,AN1008*VLOOKUP(AC1008,Resource!$B$2:$AE$465,8,FALSE)))</f>
        <v/>
      </c>
      <c r="AP1008" s="620" t="n"/>
      <c r="AQ1008" s="286" t="n"/>
      <c r="AR1008" s="34">
        <f>AB1008</f>
        <v/>
      </c>
      <c r="AS1008" s="621">
        <f>IF(ISNA(IF(AI1008="",0,AR1008*VLOOKUP(AI1008,Resource!$B$2:$AE$465,9,FALSE))),0,IF(AI1008="",0,AR1008*VLOOKUP(AI1008,Resource!$B$2:$AE$465,9,FALSE)))</f>
        <v/>
      </c>
      <c r="AT1008" s="620" t="n"/>
      <c r="AU1008" s="286" t="n"/>
      <c r="AV1008" s="620">
        <f>Z1008</f>
        <v/>
      </c>
      <c r="AW1008" s="72" t="n"/>
      <c r="BA1008" s="620" t="n"/>
      <c r="BC1008" s="620">
        <f>AO1008+AS1008</f>
        <v/>
      </c>
      <c r="BD1008" s="620">
        <f>BH1008-BC1008</f>
        <v/>
      </c>
      <c r="BE1008" s="479">
        <f>IF(AV1008=0,"        --",BD1008/BH1008)</f>
        <v/>
      </c>
      <c r="BF1008" s="620" t="n"/>
      <c r="BG1008" s="620" t="n"/>
      <c r="BH1008" s="620">
        <f>Z1008+BA1008+BF1008</f>
        <v/>
      </c>
    </row>
    <row r="1009" customFormat="1" s="34">
      <c r="A1009" s="618" t="n"/>
      <c r="B1009" s="619" t="n"/>
      <c r="J1009" s="619" t="n"/>
      <c r="U1009" s="620" t="n"/>
      <c r="X1009" s="620" t="n"/>
      <c r="Y1009" s="620" t="n"/>
      <c r="Z1009" s="620" t="n"/>
      <c r="AA1009" s="34">
        <f>T1009*0.2+N1009*0+O1009*0.3+P1009*0.5+Q1009*0.6+R1009*1+S1009*1</f>
        <v/>
      </c>
      <c r="AB1009" s="34">
        <f>T1009*0.2+N1009*0.2+O1009*0.3+P1009*0.5+Q1009*0.6+R1009*1+S1009*1</f>
        <v/>
      </c>
      <c r="AD1009" s="34">
        <f>IF($AC1009&gt;0,IF(VLOOKUP($AC1009,Resource!$B$2:$AE$460,6,FALSE)&gt;0,VLOOKUP($AC1009,Resource!$B$2:$AE$460,6,FALSE),"--INPUT--"),"")</f>
        <v/>
      </c>
      <c r="AE1009" s="34">
        <f>IF($AC1009&gt;0,IF(VLOOKUP($AC1009,Resource!$B$2:$AE$460,25,FALSE)&gt;0,VLOOKUP($AC1009,Resource!$B$2:$AE$460,25,FALSE),"--INPUT--"),"")</f>
        <v/>
      </c>
      <c r="AG1009" s="619" t="n"/>
      <c r="AH1009" s="619" t="n"/>
      <c r="AJ1009" s="34">
        <f>IF($AI1009&gt;0,IF(VLOOKUP($AI1009,Resource!$B$2:$AE$460,6,FALSE)&gt;0,VLOOKUP($AI1009,Resource!$B$2:$AE$460,6,FALSE),"--INPUT--"),"")</f>
        <v/>
      </c>
      <c r="AK1009" s="34">
        <f>IF($AI1009&gt;0,IF(VLOOKUP($AI1009,Resource!$B$2:$AE$460,25,FALSE)&gt;0,VLOOKUP($AI1009,Resource!$B$2:$AE$460,25,FALSE),"--INPUT--"),"")</f>
        <v/>
      </c>
      <c r="AL1009" s="619" t="n"/>
      <c r="AM1009" s="619" t="n"/>
      <c r="AN1009" s="34">
        <f>AA1009</f>
        <v/>
      </c>
      <c r="AO1009" s="621">
        <f>IF(ISNA(IF(AC1009="",0,AN1009*VLOOKUP(AC1009,Resource!$B$2:$AE$465,8,FALSE))),0,IF(AC1009="",0,AN1009*VLOOKUP(AC1009,Resource!$B$2:$AE$465,8,FALSE)))</f>
        <v/>
      </c>
      <c r="AP1009" s="620" t="n"/>
      <c r="AQ1009" s="286" t="n"/>
      <c r="AR1009" s="34">
        <f>AB1009</f>
        <v/>
      </c>
      <c r="AS1009" s="621">
        <f>IF(ISNA(IF(AI1009="",0,AR1009*VLOOKUP(AI1009,Resource!$B$2:$AE$465,9,FALSE))),0,IF(AI1009="",0,AR1009*VLOOKUP(AI1009,Resource!$B$2:$AE$465,9,FALSE)))</f>
        <v/>
      </c>
      <c r="AT1009" s="620" t="n"/>
      <c r="AU1009" s="286" t="n"/>
      <c r="AV1009" s="620">
        <f>Z1009</f>
        <v/>
      </c>
      <c r="AW1009" s="72" t="n"/>
      <c r="BA1009" s="620" t="n"/>
      <c r="BC1009" s="620">
        <f>AO1009+AS1009</f>
        <v/>
      </c>
      <c r="BD1009" s="620">
        <f>BH1009-BC1009</f>
        <v/>
      </c>
      <c r="BE1009" s="479">
        <f>IF(AV1009=0,"        --",BD1009/BH1009)</f>
        <v/>
      </c>
      <c r="BF1009" s="620" t="n"/>
      <c r="BG1009" s="620" t="n"/>
      <c r="BH1009" s="620">
        <f>Z1009+BA1009+BF1009</f>
        <v/>
      </c>
    </row>
    <row r="1010" customFormat="1" s="34">
      <c r="A1010" s="618" t="n"/>
      <c r="B1010" s="619" t="n"/>
      <c r="J1010" s="619" t="n"/>
      <c r="U1010" s="620" t="n"/>
      <c r="X1010" s="620" t="n"/>
      <c r="Y1010" s="620" t="n"/>
      <c r="Z1010" s="620" t="n"/>
      <c r="AA1010" s="34">
        <f>T1010*0.2+N1010*0+O1010*0.3+P1010*0.5+Q1010*0.6+R1010*1+S1010*1</f>
        <v/>
      </c>
      <c r="AB1010" s="34">
        <f>T1010*0.2+N1010*0.2+O1010*0.3+P1010*0.5+Q1010*0.6+R1010*1+S1010*1</f>
        <v/>
      </c>
      <c r="AD1010" s="34">
        <f>IF($AC1010&gt;0,IF(VLOOKUP($AC1010,Resource!$B$2:$AE$460,6,FALSE)&gt;0,VLOOKUP($AC1010,Resource!$B$2:$AE$460,6,FALSE),"--INPUT--"),"")</f>
        <v/>
      </c>
      <c r="AE1010" s="34">
        <f>IF($AC1010&gt;0,IF(VLOOKUP($AC1010,Resource!$B$2:$AE$460,25,FALSE)&gt;0,VLOOKUP($AC1010,Resource!$B$2:$AE$460,25,FALSE),"--INPUT--"),"")</f>
        <v/>
      </c>
      <c r="AG1010" s="619" t="n"/>
      <c r="AH1010" s="619" t="n"/>
      <c r="AJ1010" s="34">
        <f>IF($AI1010&gt;0,IF(VLOOKUP($AI1010,Resource!$B$2:$AE$460,6,FALSE)&gt;0,VLOOKUP($AI1010,Resource!$B$2:$AE$460,6,FALSE),"--INPUT--"),"")</f>
        <v/>
      </c>
      <c r="AK1010" s="34">
        <f>IF($AI1010&gt;0,IF(VLOOKUP($AI1010,Resource!$B$2:$AE$460,25,FALSE)&gt;0,VLOOKUP($AI1010,Resource!$B$2:$AE$460,25,FALSE),"--INPUT--"),"")</f>
        <v/>
      </c>
      <c r="AL1010" s="619" t="n"/>
      <c r="AM1010" s="619" t="n"/>
      <c r="AN1010" s="34">
        <f>AA1010</f>
        <v/>
      </c>
      <c r="AO1010" s="621">
        <f>IF(ISNA(IF(AC1010="",0,AN1010*VLOOKUP(AC1010,Resource!$B$2:$AE$465,8,FALSE))),0,IF(AC1010="",0,AN1010*VLOOKUP(AC1010,Resource!$B$2:$AE$465,8,FALSE)))</f>
        <v/>
      </c>
      <c r="AP1010" s="620" t="n"/>
      <c r="AQ1010" s="286" t="n"/>
      <c r="AR1010" s="34">
        <f>AB1010</f>
        <v/>
      </c>
      <c r="AS1010" s="621">
        <f>IF(ISNA(IF(AI1010="",0,AR1010*VLOOKUP(AI1010,Resource!$B$2:$AE$465,9,FALSE))),0,IF(AI1010="",0,AR1010*VLOOKUP(AI1010,Resource!$B$2:$AE$465,9,FALSE)))</f>
        <v/>
      </c>
      <c r="AT1010" s="620" t="n"/>
      <c r="AU1010" s="286" t="n"/>
      <c r="AV1010" s="620">
        <f>Z1010</f>
        <v/>
      </c>
      <c r="AW1010" s="72" t="n"/>
      <c r="BA1010" s="620" t="n"/>
      <c r="BC1010" s="620">
        <f>AO1010+AS1010</f>
        <v/>
      </c>
      <c r="BD1010" s="620">
        <f>BH1010-BC1010</f>
        <v/>
      </c>
      <c r="BE1010" s="479">
        <f>IF(AV1010=0,"        --",BD1010/BH1010)</f>
        <v/>
      </c>
      <c r="BF1010" s="620" t="n"/>
      <c r="BG1010" s="620" t="n"/>
      <c r="BH1010" s="620">
        <f>Z1010+BA1010+BF1010</f>
        <v/>
      </c>
    </row>
    <row r="1011" customFormat="1" s="34">
      <c r="A1011" s="618" t="n"/>
      <c r="B1011" s="619" t="n"/>
      <c r="J1011" s="619" t="n"/>
      <c r="U1011" s="620" t="n"/>
      <c r="X1011" s="620" t="n"/>
      <c r="Y1011" s="620" t="n"/>
      <c r="Z1011" s="620" t="n"/>
      <c r="AA1011" s="34">
        <f>T1011*0.2+N1011*0+O1011*0.3+P1011*0.5+Q1011*0.6+R1011*1+S1011*1</f>
        <v/>
      </c>
      <c r="AB1011" s="34">
        <f>T1011*0.2+N1011*0.2+O1011*0.3+P1011*0.5+Q1011*0.6+R1011*1+S1011*1</f>
        <v/>
      </c>
      <c r="AD1011" s="34">
        <f>IF($AC1011&gt;0,IF(VLOOKUP($AC1011,Resource!$B$2:$AE$460,6,FALSE)&gt;0,VLOOKUP($AC1011,Resource!$B$2:$AE$460,6,FALSE),"--INPUT--"),"")</f>
        <v/>
      </c>
      <c r="AE1011" s="34">
        <f>IF($AC1011&gt;0,IF(VLOOKUP($AC1011,Resource!$B$2:$AE$460,25,FALSE)&gt;0,VLOOKUP($AC1011,Resource!$B$2:$AE$460,25,FALSE),"--INPUT--"),"")</f>
        <v/>
      </c>
      <c r="AG1011" s="619" t="n"/>
      <c r="AH1011" s="619" t="n"/>
      <c r="AJ1011" s="34">
        <f>IF($AI1011&gt;0,IF(VLOOKUP($AI1011,Resource!$B$2:$AE$460,6,FALSE)&gt;0,VLOOKUP($AI1011,Resource!$B$2:$AE$460,6,FALSE),"--INPUT--"),"")</f>
        <v/>
      </c>
      <c r="AK1011" s="34">
        <f>IF($AI1011&gt;0,IF(VLOOKUP($AI1011,Resource!$B$2:$AE$460,25,FALSE)&gt;0,VLOOKUP($AI1011,Resource!$B$2:$AE$460,25,FALSE),"--INPUT--"),"")</f>
        <v/>
      </c>
      <c r="AL1011" s="619" t="n"/>
      <c r="AM1011" s="619" t="n"/>
      <c r="AN1011" s="34">
        <f>AA1011</f>
        <v/>
      </c>
      <c r="AO1011" s="621">
        <f>IF(ISNA(IF(AC1011="",0,AN1011*VLOOKUP(AC1011,Resource!$B$2:$AE$465,8,FALSE))),0,IF(AC1011="",0,AN1011*VLOOKUP(AC1011,Resource!$B$2:$AE$465,8,FALSE)))</f>
        <v/>
      </c>
      <c r="AP1011" s="620" t="n"/>
      <c r="AQ1011" s="286" t="n"/>
      <c r="AR1011" s="34">
        <f>AB1011</f>
        <v/>
      </c>
      <c r="AS1011" s="621">
        <f>IF(ISNA(IF(AI1011="",0,AR1011*VLOOKUP(AI1011,Resource!$B$2:$AE$465,9,FALSE))),0,IF(AI1011="",0,AR1011*VLOOKUP(AI1011,Resource!$B$2:$AE$465,9,FALSE)))</f>
        <v/>
      </c>
      <c r="AT1011" s="620" t="n"/>
      <c r="AU1011" s="286" t="n"/>
      <c r="AV1011" s="620">
        <f>Z1011</f>
        <v/>
      </c>
      <c r="AW1011" s="72" t="n"/>
      <c r="BA1011" s="620" t="n"/>
      <c r="BC1011" s="620">
        <f>AO1011+AS1011</f>
        <v/>
      </c>
      <c r="BD1011" s="620">
        <f>BH1011-BC1011</f>
        <v/>
      </c>
      <c r="BE1011" s="479">
        <f>IF(AV1011=0,"        --",BD1011/BH1011)</f>
        <v/>
      </c>
      <c r="BF1011" s="620" t="n"/>
      <c r="BG1011" s="620" t="n"/>
      <c r="BH1011" s="620">
        <f>Z1011+BA1011+BF1011</f>
        <v/>
      </c>
    </row>
    <row r="1012" customFormat="1" s="34">
      <c r="A1012" s="618" t="n"/>
      <c r="B1012" s="619" t="n"/>
      <c r="J1012" s="619" t="n"/>
      <c r="U1012" s="620" t="n"/>
      <c r="X1012" s="620" t="n"/>
      <c r="Y1012" s="620" t="n"/>
      <c r="Z1012" s="620" t="n"/>
      <c r="AA1012" s="34">
        <f>T1012*0.2+N1012*0+O1012*0.3+P1012*0.5+Q1012*0.6+R1012*1+S1012*1</f>
        <v/>
      </c>
      <c r="AB1012" s="34">
        <f>T1012*0.2+N1012*0.2+O1012*0.3+P1012*0.5+Q1012*0.6+R1012*1+S1012*1</f>
        <v/>
      </c>
      <c r="AD1012" s="34">
        <f>IF($AC1012&gt;0,IF(VLOOKUP($AC1012,Resource!$B$2:$AE$460,6,FALSE)&gt;0,VLOOKUP($AC1012,Resource!$B$2:$AE$460,6,FALSE),"--INPUT--"),"")</f>
        <v/>
      </c>
      <c r="AE1012" s="34">
        <f>IF($AC1012&gt;0,IF(VLOOKUP($AC1012,Resource!$B$2:$AE$460,25,FALSE)&gt;0,VLOOKUP($AC1012,Resource!$B$2:$AE$460,25,FALSE),"--INPUT--"),"")</f>
        <v/>
      </c>
      <c r="AG1012" s="619" t="n"/>
      <c r="AH1012" s="619" t="n"/>
      <c r="AJ1012" s="34">
        <f>IF($AI1012&gt;0,IF(VLOOKUP($AI1012,Resource!$B$2:$AE$460,6,FALSE)&gt;0,VLOOKUP($AI1012,Resource!$B$2:$AE$460,6,FALSE),"--INPUT--"),"")</f>
        <v/>
      </c>
      <c r="AK1012" s="34">
        <f>IF($AI1012&gt;0,IF(VLOOKUP($AI1012,Resource!$B$2:$AE$460,25,FALSE)&gt;0,VLOOKUP($AI1012,Resource!$B$2:$AE$460,25,FALSE),"--INPUT--"),"")</f>
        <v/>
      </c>
      <c r="AL1012" s="619" t="n"/>
      <c r="AM1012" s="619" t="n"/>
      <c r="AN1012" s="34">
        <f>AA1012</f>
        <v/>
      </c>
      <c r="AO1012" s="621">
        <f>IF(ISNA(IF(AC1012="",0,AN1012*VLOOKUP(AC1012,Resource!$B$2:$AE$465,8,FALSE))),0,IF(AC1012="",0,AN1012*VLOOKUP(AC1012,Resource!$B$2:$AE$465,8,FALSE)))</f>
        <v/>
      </c>
      <c r="AP1012" s="620" t="n"/>
      <c r="AQ1012" s="286" t="n"/>
      <c r="AR1012" s="34">
        <f>AB1012</f>
        <v/>
      </c>
      <c r="AS1012" s="621">
        <f>IF(ISNA(IF(AI1012="",0,AR1012*VLOOKUP(AI1012,Resource!$B$2:$AE$465,9,FALSE))),0,IF(AI1012="",0,AR1012*VLOOKUP(AI1012,Resource!$B$2:$AE$465,9,FALSE)))</f>
        <v/>
      </c>
      <c r="AT1012" s="620" t="n"/>
      <c r="AU1012" s="286" t="n"/>
      <c r="AV1012" s="620">
        <f>Z1012</f>
        <v/>
      </c>
      <c r="AW1012" s="72" t="n"/>
      <c r="BA1012" s="620" t="n"/>
      <c r="BC1012" s="620">
        <f>AO1012+AS1012</f>
        <v/>
      </c>
      <c r="BD1012" s="620">
        <f>BH1012-BC1012</f>
        <v/>
      </c>
      <c r="BE1012" s="479">
        <f>IF(AV1012=0,"        --",BD1012/BH1012)</f>
        <v/>
      </c>
      <c r="BF1012" s="620" t="n"/>
      <c r="BG1012" s="620" t="n"/>
      <c r="BH1012" s="620">
        <f>Z1012+BA1012+BF1012</f>
        <v/>
      </c>
    </row>
    <row r="1013" customFormat="1" s="34">
      <c r="A1013" s="618" t="n"/>
      <c r="B1013" s="619" t="n"/>
      <c r="J1013" s="619" t="n"/>
      <c r="U1013" s="620" t="n"/>
      <c r="X1013" s="620" t="n"/>
      <c r="Y1013" s="620" t="n"/>
      <c r="Z1013" s="620" t="n"/>
      <c r="AA1013" s="34">
        <f>T1013*0.2+N1013*0+O1013*0.3+P1013*0.5+Q1013*0.6+R1013*1+S1013*1</f>
        <v/>
      </c>
      <c r="AB1013" s="34">
        <f>T1013*0.2+N1013*0.2+O1013*0.3+P1013*0.5+Q1013*0.6+R1013*1+S1013*1</f>
        <v/>
      </c>
      <c r="AD1013" s="34">
        <f>IF($AC1013&gt;0,IF(VLOOKUP($AC1013,Resource!$B$2:$AE$460,6,FALSE)&gt;0,VLOOKUP($AC1013,Resource!$B$2:$AE$460,6,FALSE),"--INPUT--"),"")</f>
        <v/>
      </c>
      <c r="AE1013" s="34">
        <f>IF($AC1013&gt;0,IF(VLOOKUP($AC1013,Resource!$B$2:$AE$460,25,FALSE)&gt;0,VLOOKUP($AC1013,Resource!$B$2:$AE$460,25,FALSE),"--INPUT--"),"")</f>
        <v/>
      </c>
      <c r="AG1013" s="619" t="n"/>
      <c r="AH1013" s="619" t="n"/>
      <c r="AJ1013" s="34">
        <f>IF($AI1013&gt;0,IF(VLOOKUP($AI1013,Resource!$B$2:$AE$460,6,FALSE)&gt;0,VLOOKUP($AI1013,Resource!$B$2:$AE$460,6,FALSE),"--INPUT--"),"")</f>
        <v/>
      </c>
      <c r="AK1013" s="34">
        <f>IF($AI1013&gt;0,IF(VLOOKUP($AI1013,Resource!$B$2:$AE$460,25,FALSE)&gt;0,VLOOKUP($AI1013,Resource!$B$2:$AE$460,25,FALSE),"--INPUT--"),"")</f>
        <v/>
      </c>
      <c r="AL1013" s="619" t="n"/>
      <c r="AM1013" s="619" t="n"/>
      <c r="AN1013" s="34">
        <f>AA1013</f>
        <v/>
      </c>
      <c r="AO1013" s="621">
        <f>IF(ISNA(IF(AC1013="",0,AN1013*VLOOKUP(AC1013,Resource!$B$2:$AE$465,8,FALSE))),0,IF(AC1013="",0,AN1013*VLOOKUP(AC1013,Resource!$B$2:$AE$465,8,FALSE)))</f>
        <v/>
      </c>
      <c r="AP1013" s="620" t="n"/>
      <c r="AQ1013" s="286" t="n"/>
      <c r="AR1013" s="34">
        <f>AB1013</f>
        <v/>
      </c>
      <c r="AS1013" s="621">
        <f>IF(ISNA(IF(AI1013="",0,AR1013*VLOOKUP(AI1013,Resource!$B$2:$AE$465,9,FALSE))),0,IF(AI1013="",0,AR1013*VLOOKUP(AI1013,Resource!$B$2:$AE$465,9,FALSE)))</f>
        <v/>
      </c>
      <c r="AT1013" s="620" t="n"/>
      <c r="AU1013" s="286" t="n"/>
      <c r="AV1013" s="620">
        <f>Z1013</f>
        <v/>
      </c>
      <c r="AW1013" s="72" t="n"/>
      <c r="BA1013" s="620" t="n"/>
      <c r="BC1013" s="620">
        <f>AO1013+AS1013</f>
        <v/>
      </c>
      <c r="BD1013" s="620">
        <f>BH1013-BC1013</f>
        <v/>
      </c>
      <c r="BE1013" s="479">
        <f>IF(AV1013=0,"        --",BD1013/BH1013)</f>
        <v/>
      </c>
      <c r="BF1013" s="620" t="n"/>
      <c r="BG1013" s="620" t="n"/>
      <c r="BH1013" s="620">
        <f>Z1013+BA1013+BF1013</f>
        <v/>
      </c>
    </row>
    <row r="1014" customFormat="1" s="34">
      <c r="A1014" s="618" t="n"/>
      <c r="B1014" s="619" t="n"/>
      <c r="J1014" s="619" t="n"/>
      <c r="U1014" s="620" t="n"/>
      <c r="X1014" s="620" t="n"/>
      <c r="Y1014" s="620" t="n"/>
      <c r="Z1014" s="620" t="n"/>
      <c r="AA1014" s="34">
        <f>T1014*0.2+N1014*0+O1014*0.3+P1014*0.5+Q1014*0.6+R1014*1+S1014*1</f>
        <v/>
      </c>
      <c r="AB1014" s="34">
        <f>T1014*0.2+N1014*0.2+O1014*0.3+P1014*0.5+Q1014*0.6+R1014*1+S1014*1</f>
        <v/>
      </c>
      <c r="AD1014" s="34">
        <f>IF($AC1014&gt;0,IF(VLOOKUP($AC1014,Resource!$B$2:$AE$460,6,FALSE)&gt;0,VLOOKUP($AC1014,Resource!$B$2:$AE$460,6,FALSE),"--INPUT--"),"")</f>
        <v/>
      </c>
      <c r="AE1014" s="34">
        <f>IF($AC1014&gt;0,IF(VLOOKUP($AC1014,Resource!$B$2:$AE$460,25,FALSE)&gt;0,VLOOKUP($AC1014,Resource!$B$2:$AE$460,25,FALSE),"--INPUT--"),"")</f>
        <v/>
      </c>
      <c r="AG1014" s="619" t="n"/>
      <c r="AH1014" s="619" t="n"/>
      <c r="AJ1014" s="34">
        <f>IF($AI1014&gt;0,IF(VLOOKUP($AI1014,Resource!$B$2:$AE$460,6,FALSE)&gt;0,VLOOKUP($AI1014,Resource!$B$2:$AE$460,6,FALSE),"--INPUT--"),"")</f>
        <v/>
      </c>
      <c r="AK1014" s="34">
        <f>IF($AI1014&gt;0,IF(VLOOKUP($AI1014,Resource!$B$2:$AE$460,25,FALSE)&gt;0,VLOOKUP($AI1014,Resource!$B$2:$AE$460,25,FALSE),"--INPUT--"),"")</f>
        <v/>
      </c>
      <c r="AL1014" s="619" t="n"/>
      <c r="AM1014" s="619" t="n"/>
      <c r="AN1014" s="34">
        <f>AA1014</f>
        <v/>
      </c>
      <c r="AO1014" s="621">
        <f>IF(ISNA(IF(AC1014="",0,AN1014*VLOOKUP(AC1014,Resource!$B$2:$AE$465,8,FALSE))),0,IF(AC1014="",0,AN1014*VLOOKUP(AC1014,Resource!$B$2:$AE$465,8,FALSE)))</f>
        <v/>
      </c>
      <c r="AP1014" s="620" t="n"/>
      <c r="AQ1014" s="286" t="n"/>
      <c r="AR1014" s="34">
        <f>AB1014</f>
        <v/>
      </c>
      <c r="AS1014" s="621">
        <f>IF(ISNA(IF(AI1014="",0,AR1014*VLOOKUP(AI1014,Resource!$B$2:$AE$465,9,FALSE))),0,IF(AI1014="",0,AR1014*VLOOKUP(AI1014,Resource!$B$2:$AE$465,9,FALSE)))</f>
        <v/>
      </c>
      <c r="AT1014" s="620" t="n"/>
      <c r="AU1014" s="286" t="n"/>
      <c r="AV1014" s="620">
        <f>Z1014</f>
        <v/>
      </c>
      <c r="AW1014" s="72" t="n"/>
      <c r="BA1014" s="620" t="n"/>
      <c r="BC1014" s="620">
        <f>AO1014+AS1014</f>
        <v/>
      </c>
      <c r="BD1014" s="620">
        <f>BH1014-BC1014</f>
        <v/>
      </c>
      <c r="BE1014" s="479">
        <f>IF(AV1014=0,"        --",BD1014/BH1014)</f>
        <v/>
      </c>
      <c r="BF1014" s="620" t="n"/>
      <c r="BG1014" s="620" t="n"/>
      <c r="BH1014" s="620">
        <f>Z1014+BA1014+BF1014</f>
        <v/>
      </c>
    </row>
    <row r="1015" customFormat="1" s="34">
      <c r="A1015" s="618" t="n"/>
      <c r="B1015" s="619" t="n"/>
      <c r="J1015" s="619" t="n"/>
      <c r="U1015" s="620" t="n"/>
      <c r="X1015" s="620" t="n"/>
      <c r="Y1015" s="620" t="n"/>
      <c r="Z1015" s="620" t="n"/>
      <c r="AA1015" s="34">
        <f>T1015*0.2+N1015*0+O1015*0.3+P1015*0.5+Q1015*0.6+R1015*1+S1015*1</f>
        <v/>
      </c>
      <c r="AB1015" s="34">
        <f>T1015*0.2+N1015*0.2+O1015*0.3+P1015*0.5+Q1015*0.6+R1015*1+S1015*1</f>
        <v/>
      </c>
      <c r="AD1015" s="34">
        <f>IF($AC1015&gt;0,IF(VLOOKUP($AC1015,Resource!$B$2:$AE$460,6,FALSE)&gt;0,VLOOKUP($AC1015,Resource!$B$2:$AE$460,6,FALSE),"--INPUT--"),"")</f>
        <v/>
      </c>
      <c r="AE1015" s="34">
        <f>IF($AC1015&gt;0,IF(VLOOKUP($AC1015,Resource!$B$2:$AE$460,25,FALSE)&gt;0,VLOOKUP($AC1015,Resource!$B$2:$AE$460,25,FALSE),"--INPUT--"),"")</f>
        <v/>
      </c>
      <c r="AG1015" s="619" t="n"/>
      <c r="AH1015" s="619" t="n"/>
      <c r="AJ1015" s="34">
        <f>IF($AI1015&gt;0,IF(VLOOKUP($AI1015,Resource!$B$2:$AE$460,6,FALSE)&gt;0,VLOOKUP($AI1015,Resource!$B$2:$AE$460,6,FALSE),"--INPUT--"),"")</f>
        <v/>
      </c>
      <c r="AK1015" s="34">
        <f>IF($AI1015&gt;0,IF(VLOOKUP($AI1015,Resource!$B$2:$AE$460,25,FALSE)&gt;0,VLOOKUP($AI1015,Resource!$B$2:$AE$460,25,FALSE),"--INPUT--"),"")</f>
        <v/>
      </c>
      <c r="AL1015" s="619" t="n"/>
      <c r="AM1015" s="619" t="n"/>
      <c r="AN1015" s="34">
        <f>AA1015</f>
        <v/>
      </c>
      <c r="AO1015" s="621">
        <f>IF(ISNA(IF(AC1015="",0,AN1015*VLOOKUP(AC1015,Resource!$B$2:$AE$465,8,FALSE))),0,IF(AC1015="",0,AN1015*VLOOKUP(AC1015,Resource!$B$2:$AE$465,8,FALSE)))</f>
        <v/>
      </c>
      <c r="AP1015" s="620" t="n"/>
      <c r="AQ1015" s="286" t="n"/>
      <c r="AR1015" s="34">
        <f>AB1015</f>
        <v/>
      </c>
      <c r="AS1015" s="621">
        <f>IF(ISNA(IF(AI1015="",0,AR1015*VLOOKUP(AI1015,Resource!$B$2:$AE$465,9,FALSE))),0,IF(AI1015="",0,AR1015*VLOOKUP(AI1015,Resource!$B$2:$AE$465,9,FALSE)))</f>
        <v/>
      </c>
      <c r="AT1015" s="620" t="n"/>
      <c r="AU1015" s="286" t="n"/>
      <c r="AV1015" s="620">
        <f>Z1015</f>
        <v/>
      </c>
      <c r="AW1015" s="72" t="n"/>
      <c r="BA1015" s="620" t="n"/>
      <c r="BC1015" s="620">
        <f>AO1015+AS1015</f>
        <v/>
      </c>
      <c r="BD1015" s="620">
        <f>BH1015-BC1015</f>
        <v/>
      </c>
      <c r="BE1015" s="479">
        <f>IF(AV1015=0,"        --",BD1015/BH1015)</f>
        <v/>
      </c>
      <c r="BF1015" s="620" t="n"/>
      <c r="BG1015" s="620" t="n"/>
      <c r="BH1015" s="620">
        <f>Z1015+BA1015+BF1015</f>
        <v/>
      </c>
    </row>
    <row r="1016" customFormat="1" s="34">
      <c r="A1016" s="618" t="n"/>
      <c r="B1016" s="619" t="n"/>
      <c r="J1016" s="619" t="n"/>
      <c r="U1016" s="620" t="n"/>
      <c r="X1016" s="620" t="n"/>
      <c r="Y1016" s="620" t="n"/>
      <c r="Z1016" s="620" t="n"/>
      <c r="AA1016" s="34">
        <f>T1016*0.2+N1016*0+O1016*0.3+P1016*0.5+Q1016*0.6+R1016*1+S1016*1</f>
        <v/>
      </c>
      <c r="AB1016" s="34">
        <f>T1016*0.2+N1016*0.2+O1016*0.3+P1016*0.5+Q1016*0.6+R1016*1+S1016*1</f>
        <v/>
      </c>
      <c r="AD1016" s="34">
        <f>IF($AC1016&gt;0,IF(VLOOKUP($AC1016,Resource!$B$2:$AE$460,6,FALSE)&gt;0,VLOOKUP($AC1016,Resource!$B$2:$AE$460,6,FALSE),"--INPUT--"),"")</f>
        <v/>
      </c>
      <c r="AE1016" s="34">
        <f>IF($AC1016&gt;0,IF(VLOOKUP($AC1016,Resource!$B$2:$AE$460,25,FALSE)&gt;0,VLOOKUP($AC1016,Resource!$B$2:$AE$460,25,FALSE),"--INPUT--"),"")</f>
        <v/>
      </c>
      <c r="AG1016" s="619" t="n"/>
      <c r="AH1016" s="619" t="n"/>
      <c r="AJ1016" s="34">
        <f>IF($AI1016&gt;0,IF(VLOOKUP($AI1016,Resource!$B$2:$AE$460,6,FALSE)&gt;0,VLOOKUP($AI1016,Resource!$B$2:$AE$460,6,FALSE),"--INPUT--"),"")</f>
        <v/>
      </c>
      <c r="AK1016" s="34">
        <f>IF($AI1016&gt;0,IF(VLOOKUP($AI1016,Resource!$B$2:$AE$460,25,FALSE)&gt;0,VLOOKUP($AI1016,Resource!$B$2:$AE$460,25,FALSE),"--INPUT--"),"")</f>
        <v/>
      </c>
      <c r="AL1016" s="619" t="n"/>
      <c r="AM1016" s="619" t="n"/>
      <c r="AN1016" s="34">
        <f>AA1016</f>
        <v/>
      </c>
      <c r="AO1016" s="621">
        <f>IF(ISNA(IF(AC1016="",0,AN1016*VLOOKUP(AC1016,Resource!$B$2:$AE$465,8,FALSE))),0,IF(AC1016="",0,AN1016*VLOOKUP(AC1016,Resource!$B$2:$AE$465,8,FALSE)))</f>
        <v/>
      </c>
      <c r="AP1016" s="620" t="n"/>
      <c r="AQ1016" s="286" t="n"/>
      <c r="AR1016" s="34">
        <f>AB1016</f>
        <v/>
      </c>
      <c r="AS1016" s="621">
        <f>IF(ISNA(IF(AI1016="",0,AR1016*VLOOKUP(AI1016,Resource!$B$2:$AE$465,9,FALSE))),0,IF(AI1016="",0,AR1016*VLOOKUP(AI1016,Resource!$B$2:$AE$465,9,FALSE)))</f>
        <v/>
      </c>
      <c r="AT1016" s="620" t="n"/>
      <c r="AU1016" s="286" t="n"/>
      <c r="AV1016" s="620">
        <f>Z1016</f>
        <v/>
      </c>
      <c r="AW1016" s="72" t="n"/>
      <c r="BA1016" s="620" t="n"/>
      <c r="BC1016" s="620">
        <f>AO1016+AS1016</f>
        <v/>
      </c>
      <c r="BD1016" s="620">
        <f>BH1016-BC1016</f>
        <v/>
      </c>
      <c r="BE1016" s="479">
        <f>IF(AV1016=0,"        --",BD1016/BH1016)</f>
        <v/>
      </c>
      <c r="BF1016" s="620" t="n"/>
      <c r="BG1016" s="620" t="n"/>
      <c r="BH1016" s="620">
        <f>Z1016+BA1016+BF1016</f>
        <v/>
      </c>
    </row>
    <row r="1017" customFormat="1" s="34">
      <c r="A1017" s="618" t="n"/>
      <c r="B1017" s="619" t="n"/>
      <c r="J1017" s="619" t="n"/>
      <c r="U1017" s="620" t="n"/>
      <c r="X1017" s="620" t="n"/>
      <c r="Y1017" s="620" t="n"/>
      <c r="Z1017" s="620" t="n"/>
      <c r="AA1017" s="34">
        <f>T1017*0.2+N1017*0+O1017*0.3+P1017*0.5+Q1017*0.6+R1017*1+S1017*1</f>
        <v/>
      </c>
      <c r="AB1017" s="34">
        <f>T1017*0.2+N1017*0.2+O1017*0.3+P1017*0.5+Q1017*0.6+R1017*1+S1017*1</f>
        <v/>
      </c>
      <c r="AD1017" s="34">
        <f>IF($AC1017&gt;0,IF(VLOOKUP($AC1017,Resource!$B$2:$AE$460,6,FALSE)&gt;0,VLOOKUP($AC1017,Resource!$B$2:$AE$460,6,FALSE),"--INPUT--"),"")</f>
        <v/>
      </c>
      <c r="AE1017" s="34">
        <f>IF($AC1017&gt;0,IF(VLOOKUP($AC1017,Resource!$B$2:$AE$460,25,FALSE)&gt;0,VLOOKUP($AC1017,Resource!$B$2:$AE$460,25,FALSE),"--INPUT--"),"")</f>
        <v/>
      </c>
      <c r="AG1017" s="619" t="n"/>
      <c r="AH1017" s="619" t="n"/>
      <c r="AJ1017" s="34">
        <f>IF($AI1017&gt;0,IF(VLOOKUP($AI1017,Resource!$B$2:$AE$460,6,FALSE)&gt;0,VLOOKUP($AI1017,Resource!$B$2:$AE$460,6,FALSE),"--INPUT--"),"")</f>
        <v/>
      </c>
      <c r="AK1017" s="34">
        <f>IF($AI1017&gt;0,IF(VLOOKUP($AI1017,Resource!$B$2:$AE$460,25,FALSE)&gt;0,VLOOKUP($AI1017,Resource!$B$2:$AE$460,25,FALSE),"--INPUT--"),"")</f>
        <v/>
      </c>
      <c r="AL1017" s="619" t="n"/>
      <c r="AM1017" s="619" t="n"/>
      <c r="AN1017" s="34">
        <f>AA1017</f>
        <v/>
      </c>
      <c r="AO1017" s="621">
        <f>IF(ISNA(IF(AC1017="",0,AN1017*VLOOKUP(AC1017,Resource!$B$2:$AE$465,8,FALSE))),0,IF(AC1017="",0,AN1017*VLOOKUP(AC1017,Resource!$B$2:$AE$465,8,FALSE)))</f>
        <v/>
      </c>
      <c r="AP1017" s="620" t="n"/>
      <c r="AQ1017" s="286" t="n"/>
      <c r="AR1017" s="34">
        <f>AB1017</f>
        <v/>
      </c>
      <c r="AS1017" s="621">
        <f>IF(ISNA(IF(AI1017="",0,AR1017*VLOOKUP(AI1017,Resource!$B$2:$AE$465,9,FALSE))),0,IF(AI1017="",0,AR1017*VLOOKUP(AI1017,Resource!$B$2:$AE$465,9,FALSE)))</f>
        <v/>
      </c>
      <c r="AT1017" s="620" t="n"/>
      <c r="AU1017" s="286" t="n"/>
      <c r="AV1017" s="620">
        <f>Z1017</f>
        <v/>
      </c>
      <c r="AW1017" s="72" t="n"/>
      <c r="BA1017" s="620" t="n"/>
      <c r="BC1017" s="620">
        <f>AO1017+AS1017</f>
        <v/>
      </c>
      <c r="BD1017" s="620">
        <f>BH1017-BC1017</f>
        <v/>
      </c>
      <c r="BE1017" s="479">
        <f>IF(AV1017=0,"        --",BD1017/BH1017)</f>
        <v/>
      </c>
      <c r="BF1017" s="620" t="n"/>
      <c r="BG1017" s="620" t="n"/>
      <c r="BH1017" s="620">
        <f>Z1017+BA1017+BF1017</f>
        <v/>
      </c>
    </row>
    <row r="1018" customFormat="1" s="34">
      <c r="A1018" s="618" t="n"/>
      <c r="B1018" s="619" t="n"/>
      <c r="J1018" s="619" t="n"/>
      <c r="U1018" s="620" t="n"/>
      <c r="X1018" s="620" t="n"/>
      <c r="Y1018" s="620" t="n"/>
      <c r="Z1018" s="620" t="n"/>
      <c r="AA1018" s="34">
        <f>T1018*0.2+N1018*0+O1018*0.3+P1018*0.5+Q1018*0.6+R1018*1+S1018*1</f>
        <v/>
      </c>
      <c r="AB1018" s="34">
        <f>T1018*0.2+N1018*0.2+O1018*0.3+P1018*0.5+Q1018*0.6+R1018*1+S1018*1</f>
        <v/>
      </c>
      <c r="AD1018" s="34">
        <f>IF($AC1018&gt;0,IF(VLOOKUP($AC1018,Resource!$B$2:$AE$460,6,FALSE)&gt;0,VLOOKUP($AC1018,Resource!$B$2:$AE$460,6,FALSE),"--INPUT--"),"")</f>
        <v/>
      </c>
      <c r="AE1018" s="34">
        <f>IF($AC1018&gt;0,IF(VLOOKUP($AC1018,Resource!$B$2:$AE$460,25,FALSE)&gt;0,VLOOKUP($AC1018,Resource!$B$2:$AE$460,25,FALSE),"--INPUT--"),"")</f>
        <v/>
      </c>
      <c r="AG1018" s="619" t="n"/>
      <c r="AH1018" s="619" t="n"/>
      <c r="AJ1018" s="34">
        <f>IF($AI1018&gt;0,IF(VLOOKUP($AI1018,Resource!$B$2:$AE$460,6,FALSE)&gt;0,VLOOKUP($AI1018,Resource!$B$2:$AE$460,6,FALSE),"--INPUT--"),"")</f>
        <v/>
      </c>
      <c r="AK1018" s="34">
        <f>IF($AI1018&gt;0,IF(VLOOKUP($AI1018,Resource!$B$2:$AE$460,25,FALSE)&gt;0,VLOOKUP($AI1018,Resource!$B$2:$AE$460,25,FALSE),"--INPUT--"),"")</f>
        <v/>
      </c>
      <c r="AL1018" s="619" t="n"/>
      <c r="AM1018" s="619" t="n"/>
      <c r="AN1018" s="34">
        <f>AA1018</f>
        <v/>
      </c>
      <c r="AO1018" s="621">
        <f>IF(ISNA(IF(AC1018="",0,AN1018*VLOOKUP(AC1018,Resource!$B$2:$AE$465,8,FALSE))),0,IF(AC1018="",0,AN1018*VLOOKUP(AC1018,Resource!$B$2:$AE$465,8,FALSE)))</f>
        <v/>
      </c>
      <c r="AP1018" s="620" t="n"/>
      <c r="AQ1018" s="286" t="n"/>
      <c r="AR1018" s="34">
        <f>AB1018</f>
        <v/>
      </c>
      <c r="AS1018" s="621">
        <f>IF(ISNA(IF(AI1018="",0,AR1018*VLOOKUP(AI1018,Resource!$B$2:$AE$465,9,FALSE))),0,IF(AI1018="",0,AR1018*VLOOKUP(AI1018,Resource!$B$2:$AE$465,9,FALSE)))</f>
        <v/>
      </c>
      <c r="AT1018" s="620" t="n"/>
      <c r="AU1018" s="286" t="n"/>
      <c r="AV1018" s="620">
        <f>Z1018</f>
        <v/>
      </c>
      <c r="AW1018" s="72" t="n"/>
      <c r="BA1018" s="620" t="n"/>
      <c r="BC1018" s="620">
        <f>AO1018+AS1018</f>
        <v/>
      </c>
      <c r="BD1018" s="620">
        <f>BH1018-BC1018</f>
        <v/>
      </c>
      <c r="BE1018" s="479">
        <f>IF(AV1018=0,"        --",BD1018/BH1018)</f>
        <v/>
      </c>
      <c r="BF1018" s="620" t="n"/>
      <c r="BG1018" s="620" t="n"/>
      <c r="BH1018" s="620">
        <f>Z1018+BA1018+BF1018</f>
        <v/>
      </c>
    </row>
    <row r="1019" customFormat="1" s="34">
      <c r="A1019" s="618" t="n"/>
      <c r="B1019" s="619" t="n"/>
      <c r="J1019" s="619" t="n"/>
      <c r="U1019" s="620" t="n"/>
      <c r="X1019" s="620" t="n"/>
      <c r="Y1019" s="620" t="n"/>
      <c r="Z1019" s="620" t="n"/>
      <c r="AA1019" s="34">
        <f>T1019*0.2+N1019*0+O1019*0.3+P1019*0.5+Q1019*0.6+R1019*1+S1019*1</f>
        <v/>
      </c>
      <c r="AB1019" s="34">
        <f>T1019*0.2+N1019*0.2+O1019*0.3+P1019*0.5+Q1019*0.6+R1019*1+S1019*1</f>
        <v/>
      </c>
      <c r="AD1019" s="34">
        <f>IF($AC1019&gt;0,IF(VLOOKUP($AC1019,Resource!$B$2:$AE$460,6,FALSE)&gt;0,VLOOKUP($AC1019,Resource!$B$2:$AE$460,6,FALSE),"--INPUT--"),"")</f>
        <v/>
      </c>
      <c r="AE1019" s="34">
        <f>IF($AC1019&gt;0,IF(VLOOKUP($AC1019,Resource!$B$2:$AE$460,25,FALSE)&gt;0,VLOOKUP($AC1019,Resource!$B$2:$AE$460,25,FALSE),"--INPUT--"),"")</f>
        <v/>
      </c>
      <c r="AG1019" s="619" t="n"/>
      <c r="AH1019" s="619" t="n"/>
      <c r="AJ1019" s="34">
        <f>IF($AI1019&gt;0,IF(VLOOKUP($AI1019,Resource!$B$2:$AE$460,6,FALSE)&gt;0,VLOOKUP($AI1019,Resource!$B$2:$AE$460,6,FALSE),"--INPUT--"),"")</f>
        <v/>
      </c>
      <c r="AK1019" s="34">
        <f>IF($AI1019&gt;0,IF(VLOOKUP($AI1019,Resource!$B$2:$AE$460,25,FALSE)&gt;0,VLOOKUP($AI1019,Resource!$B$2:$AE$460,25,FALSE),"--INPUT--"),"")</f>
        <v/>
      </c>
      <c r="AL1019" s="619" t="n"/>
      <c r="AM1019" s="619" t="n"/>
      <c r="AN1019" s="34">
        <f>AA1019</f>
        <v/>
      </c>
      <c r="AO1019" s="621">
        <f>IF(ISNA(IF(AC1019="",0,AN1019*VLOOKUP(AC1019,Resource!$B$2:$AE$465,8,FALSE))),0,IF(AC1019="",0,AN1019*VLOOKUP(AC1019,Resource!$B$2:$AE$465,8,FALSE)))</f>
        <v/>
      </c>
      <c r="AP1019" s="620" t="n"/>
      <c r="AQ1019" s="286" t="n"/>
      <c r="AR1019" s="34">
        <f>AB1019</f>
        <v/>
      </c>
      <c r="AS1019" s="621">
        <f>IF(ISNA(IF(AI1019="",0,AR1019*VLOOKUP(AI1019,Resource!$B$2:$AE$465,9,FALSE))),0,IF(AI1019="",0,AR1019*VLOOKUP(AI1019,Resource!$B$2:$AE$465,9,FALSE)))</f>
        <v/>
      </c>
      <c r="AT1019" s="620" t="n"/>
      <c r="AU1019" s="286" t="n"/>
      <c r="AV1019" s="620">
        <f>Z1019</f>
        <v/>
      </c>
      <c r="AW1019" s="72" t="n"/>
      <c r="BA1019" s="620" t="n"/>
      <c r="BC1019" s="620">
        <f>AO1019+AS1019</f>
        <v/>
      </c>
      <c r="BD1019" s="620">
        <f>BH1019-BC1019</f>
        <v/>
      </c>
      <c r="BE1019" s="479">
        <f>IF(AV1019=0,"        --",BD1019/BH1019)</f>
        <v/>
      </c>
      <c r="BF1019" s="620" t="n"/>
      <c r="BG1019" s="620" t="n"/>
      <c r="BH1019" s="620">
        <f>Z1019+BA1019+BF1019</f>
        <v/>
      </c>
    </row>
    <row r="1020" customFormat="1" s="34">
      <c r="A1020" s="618" t="n"/>
      <c r="B1020" s="619" t="n"/>
      <c r="J1020" s="619" t="n"/>
      <c r="U1020" s="620" t="n"/>
      <c r="X1020" s="620" t="n"/>
      <c r="Y1020" s="620" t="n"/>
      <c r="Z1020" s="620" t="n"/>
      <c r="AA1020" s="34">
        <f>T1020*0.2+N1020*0+O1020*0.3+P1020*0.5+Q1020*0.6+R1020*1+S1020*1</f>
        <v/>
      </c>
      <c r="AB1020" s="34">
        <f>T1020*0.2+N1020*0.2+O1020*0.3+P1020*0.5+Q1020*0.6+R1020*1+S1020*1</f>
        <v/>
      </c>
      <c r="AD1020" s="34">
        <f>IF($AC1020&gt;0,IF(VLOOKUP($AC1020,Resource!$B$2:$AE$460,6,FALSE)&gt;0,VLOOKUP($AC1020,Resource!$B$2:$AE$460,6,FALSE),"--INPUT--"),"")</f>
        <v/>
      </c>
      <c r="AE1020" s="34">
        <f>IF($AC1020&gt;0,IF(VLOOKUP($AC1020,Resource!$B$2:$AE$460,25,FALSE)&gt;0,VLOOKUP($AC1020,Resource!$B$2:$AE$460,25,FALSE),"--INPUT--"),"")</f>
        <v/>
      </c>
      <c r="AG1020" s="619" t="n"/>
      <c r="AH1020" s="619" t="n"/>
      <c r="AJ1020" s="34">
        <f>IF($AI1020&gt;0,IF(VLOOKUP($AI1020,Resource!$B$2:$AE$460,6,FALSE)&gt;0,VLOOKUP($AI1020,Resource!$B$2:$AE$460,6,FALSE),"--INPUT--"),"")</f>
        <v/>
      </c>
      <c r="AK1020" s="34">
        <f>IF($AI1020&gt;0,IF(VLOOKUP($AI1020,Resource!$B$2:$AE$460,25,FALSE)&gt;0,VLOOKUP($AI1020,Resource!$B$2:$AE$460,25,FALSE),"--INPUT--"),"")</f>
        <v/>
      </c>
      <c r="AL1020" s="619" t="n"/>
      <c r="AM1020" s="619" t="n"/>
      <c r="AN1020" s="34">
        <f>AA1020</f>
        <v/>
      </c>
      <c r="AO1020" s="621">
        <f>IF(ISNA(IF(AC1020="",0,AN1020*VLOOKUP(AC1020,Resource!$B$2:$AE$465,8,FALSE))),0,IF(AC1020="",0,AN1020*VLOOKUP(AC1020,Resource!$B$2:$AE$465,8,FALSE)))</f>
        <v/>
      </c>
      <c r="AP1020" s="620" t="n"/>
      <c r="AQ1020" s="286" t="n"/>
      <c r="AR1020" s="34">
        <f>AB1020</f>
        <v/>
      </c>
      <c r="AS1020" s="621">
        <f>IF(ISNA(IF(AI1020="",0,AR1020*VLOOKUP(AI1020,Resource!$B$2:$AE$465,9,FALSE))),0,IF(AI1020="",0,AR1020*VLOOKUP(AI1020,Resource!$B$2:$AE$465,9,FALSE)))</f>
        <v/>
      </c>
      <c r="AT1020" s="620" t="n"/>
      <c r="AU1020" s="286" t="n"/>
      <c r="AV1020" s="620">
        <f>Z1020</f>
        <v/>
      </c>
      <c r="AW1020" s="72" t="n"/>
      <c r="BA1020" s="620" t="n"/>
      <c r="BC1020" s="620">
        <f>AO1020+AS1020</f>
        <v/>
      </c>
      <c r="BD1020" s="620">
        <f>BH1020-BC1020</f>
        <v/>
      </c>
      <c r="BE1020" s="479">
        <f>IF(AV1020=0,"        --",BD1020/BH1020)</f>
        <v/>
      </c>
      <c r="BF1020" s="620" t="n"/>
      <c r="BG1020" s="620" t="n"/>
      <c r="BH1020" s="620">
        <f>Z1020+BA1020+BF1020</f>
        <v/>
      </c>
    </row>
    <row r="1021" customFormat="1" s="34">
      <c r="A1021" s="618" t="n"/>
      <c r="B1021" s="619" t="n"/>
      <c r="J1021" s="619" t="n"/>
      <c r="U1021" s="620" t="n"/>
      <c r="X1021" s="620" t="n"/>
      <c r="Y1021" s="620" t="n"/>
      <c r="Z1021" s="620" t="n"/>
      <c r="AA1021" s="34">
        <f>T1021*0.2+N1021*0+O1021*0.3+P1021*0.5+Q1021*0.6+R1021*1+S1021*1</f>
        <v/>
      </c>
      <c r="AB1021" s="34">
        <f>T1021*0.2+N1021*0.2+O1021*0.3+P1021*0.5+Q1021*0.6+R1021*1+S1021*1</f>
        <v/>
      </c>
      <c r="AD1021" s="34">
        <f>IF($AC1021&gt;0,IF(VLOOKUP($AC1021,Resource!$B$2:$AE$460,6,FALSE)&gt;0,VLOOKUP($AC1021,Resource!$B$2:$AE$460,6,FALSE),"--INPUT--"),"")</f>
        <v/>
      </c>
      <c r="AE1021" s="34">
        <f>IF($AC1021&gt;0,IF(VLOOKUP($AC1021,Resource!$B$2:$AE$460,25,FALSE)&gt;0,VLOOKUP($AC1021,Resource!$B$2:$AE$460,25,FALSE),"--INPUT--"),"")</f>
        <v/>
      </c>
      <c r="AG1021" s="619" t="n"/>
      <c r="AH1021" s="619" t="n"/>
      <c r="AJ1021" s="34">
        <f>IF($AI1021&gt;0,IF(VLOOKUP($AI1021,Resource!$B$2:$AE$460,6,FALSE)&gt;0,VLOOKUP($AI1021,Resource!$B$2:$AE$460,6,FALSE),"--INPUT--"),"")</f>
        <v/>
      </c>
      <c r="AK1021" s="34">
        <f>IF($AI1021&gt;0,IF(VLOOKUP($AI1021,Resource!$B$2:$AE$460,25,FALSE)&gt;0,VLOOKUP($AI1021,Resource!$B$2:$AE$460,25,FALSE),"--INPUT--"),"")</f>
        <v/>
      </c>
      <c r="AL1021" s="619" t="n"/>
      <c r="AM1021" s="619" t="n"/>
      <c r="AN1021" s="34">
        <f>AA1021</f>
        <v/>
      </c>
      <c r="AO1021" s="621">
        <f>IF(ISNA(IF(AC1021="",0,AN1021*VLOOKUP(AC1021,Resource!$B$2:$AE$465,8,FALSE))),0,IF(AC1021="",0,AN1021*VLOOKUP(AC1021,Resource!$B$2:$AE$465,8,FALSE)))</f>
        <v/>
      </c>
      <c r="AP1021" s="620" t="n"/>
      <c r="AQ1021" s="286" t="n"/>
      <c r="AR1021" s="34">
        <f>AB1021</f>
        <v/>
      </c>
      <c r="AS1021" s="621">
        <f>IF(ISNA(IF(AI1021="",0,AR1021*VLOOKUP(AI1021,Resource!$B$2:$AE$465,9,FALSE))),0,IF(AI1021="",0,AR1021*VLOOKUP(AI1021,Resource!$B$2:$AE$465,9,FALSE)))</f>
        <v/>
      </c>
      <c r="AT1021" s="620" t="n"/>
      <c r="AU1021" s="286" t="n"/>
      <c r="AV1021" s="620">
        <f>Z1021</f>
        <v/>
      </c>
      <c r="AW1021" s="72" t="n"/>
      <c r="BA1021" s="620" t="n"/>
      <c r="BC1021" s="620">
        <f>AO1021+AS1021</f>
        <v/>
      </c>
      <c r="BD1021" s="620">
        <f>BH1021-BC1021</f>
        <v/>
      </c>
      <c r="BE1021" s="479">
        <f>IF(AV1021=0,"        --",BD1021/BH1021)</f>
        <v/>
      </c>
      <c r="BF1021" s="620" t="n"/>
      <c r="BG1021" s="620" t="n"/>
      <c r="BH1021" s="620">
        <f>Z1021+BA1021+BF1021</f>
        <v/>
      </c>
    </row>
    <row r="1022" customFormat="1" s="34">
      <c r="A1022" s="618" t="n"/>
      <c r="B1022" s="619" t="n"/>
      <c r="J1022" s="619" t="n"/>
      <c r="U1022" s="620" t="n"/>
      <c r="X1022" s="620" t="n"/>
      <c r="Y1022" s="620" t="n"/>
      <c r="Z1022" s="620" t="n"/>
      <c r="AA1022" s="34">
        <f>T1022*0.2+N1022*0+O1022*0.3+P1022*0.5+Q1022*0.6+R1022*1+S1022*1</f>
        <v/>
      </c>
      <c r="AB1022" s="34">
        <f>T1022*0.2+N1022*0.2+O1022*0.3+P1022*0.5+Q1022*0.6+R1022*1+S1022*1</f>
        <v/>
      </c>
      <c r="AD1022" s="34">
        <f>IF($AC1022&gt;0,IF(VLOOKUP($AC1022,Resource!$B$2:$AE$460,6,FALSE)&gt;0,VLOOKUP($AC1022,Resource!$B$2:$AE$460,6,FALSE),"--INPUT--"),"")</f>
        <v/>
      </c>
      <c r="AE1022" s="34">
        <f>IF($AC1022&gt;0,IF(VLOOKUP($AC1022,Resource!$B$2:$AE$460,25,FALSE)&gt;0,VLOOKUP($AC1022,Resource!$B$2:$AE$460,25,FALSE),"--INPUT--"),"")</f>
        <v/>
      </c>
      <c r="AG1022" s="619" t="n"/>
      <c r="AH1022" s="619" t="n"/>
      <c r="AJ1022" s="34">
        <f>IF($AI1022&gt;0,IF(VLOOKUP($AI1022,Resource!$B$2:$AE$460,6,FALSE)&gt;0,VLOOKUP($AI1022,Resource!$B$2:$AE$460,6,FALSE),"--INPUT--"),"")</f>
        <v/>
      </c>
      <c r="AK1022" s="34">
        <f>IF($AI1022&gt;0,IF(VLOOKUP($AI1022,Resource!$B$2:$AE$460,25,FALSE)&gt;0,VLOOKUP($AI1022,Resource!$B$2:$AE$460,25,FALSE),"--INPUT--"),"")</f>
        <v/>
      </c>
      <c r="AL1022" s="619" t="n"/>
      <c r="AM1022" s="619" t="n"/>
      <c r="AN1022" s="34">
        <f>AA1022</f>
        <v/>
      </c>
      <c r="AO1022" s="621">
        <f>IF(ISNA(IF(AC1022="",0,AN1022*VLOOKUP(AC1022,Resource!$B$2:$AE$465,8,FALSE))),0,IF(AC1022="",0,AN1022*VLOOKUP(AC1022,Resource!$B$2:$AE$465,8,FALSE)))</f>
        <v/>
      </c>
      <c r="AP1022" s="620" t="n"/>
      <c r="AQ1022" s="286" t="n"/>
      <c r="AR1022" s="34">
        <f>AB1022</f>
        <v/>
      </c>
      <c r="AS1022" s="621">
        <f>IF(ISNA(IF(AI1022="",0,AR1022*VLOOKUP(AI1022,Resource!$B$2:$AE$465,9,FALSE))),0,IF(AI1022="",0,AR1022*VLOOKUP(AI1022,Resource!$B$2:$AE$465,9,FALSE)))</f>
        <v/>
      </c>
      <c r="AT1022" s="620" t="n"/>
      <c r="AU1022" s="286" t="n"/>
      <c r="AV1022" s="620">
        <f>Z1022</f>
        <v/>
      </c>
      <c r="AW1022" s="72" t="n"/>
      <c r="BA1022" s="620" t="n"/>
      <c r="BC1022" s="620">
        <f>AO1022+AS1022</f>
        <v/>
      </c>
      <c r="BD1022" s="620">
        <f>BH1022-BC1022</f>
        <v/>
      </c>
      <c r="BE1022" s="479">
        <f>IF(AV1022=0,"        --",BD1022/BH1022)</f>
        <v/>
      </c>
      <c r="BF1022" s="620" t="n"/>
      <c r="BG1022" s="620" t="n"/>
      <c r="BH1022" s="620">
        <f>Z1022+BA1022+BF1022</f>
        <v/>
      </c>
    </row>
    <row r="1023" customFormat="1" s="34">
      <c r="A1023" s="618" t="n"/>
      <c r="B1023" s="619" t="n"/>
      <c r="J1023" s="619" t="n"/>
      <c r="U1023" s="620" t="n"/>
      <c r="X1023" s="620" t="n"/>
      <c r="Y1023" s="620" t="n"/>
      <c r="Z1023" s="620" t="n"/>
      <c r="AA1023" s="34">
        <f>T1023*0.2+N1023*0+O1023*0.3+P1023*0.5+Q1023*0.6+R1023*1+S1023*1</f>
        <v/>
      </c>
      <c r="AB1023" s="34">
        <f>T1023*0.2+N1023*0.2+O1023*0.3+P1023*0.5+Q1023*0.6+R1023*1+S1023*1</f>
        <v/>
      </c>
      <c r="AD1023" s="34">
        <f>IF($AC1023&gt;0,IF(VLOOKUP($AC1023,Resource!$B$2:$AE$460,6,FALSE)&gt;0,VLOOKUP($AC1023,Resource!$B$2:$AE$460,6,FALSE),"--INPUT--"),"")</f>
        <v/>
      </c>
      <c r="AE1023" s="34">
        <f>IF($AC1023&gt;0,IF(VLOOKUP($AC1023,Resource!$B$2:$AE$460,25,FALSE)&gt;0,VLOOKUP($AC1023,Resource!$B$2:$AE$460,25,FALSE),"--INPUT--"),"")</f>
        <v/>
      </c>
      <c r="AG1023" s="619" t="n"/>
      <c r="AH1023" s="619" t="n"/>
      <c r="AJ1023" s="34">
        <f>IF($AI1023&gt;0,IF(VLOOKUP($AI1023,Resource!$B$2:$AE$460,6,FALSE)&gt;0,VLOOKUP($AI1023,Resource!$B$2:$AE$460,6,FALSE),"--INPUT--"),"")</f>
        <v/>
      </c>
      <c r="AK1023" s="34">
        <f>IF($AI1023&gt;0,IF(VLOOKUP($AI1023,Resource!$B$2:$AE$460,25,FALSE)&gt;0,VLOOKUP($AI1023,Resource!$B$2:$AE$460,25,FALSE),"--INPUT--"),"")</f>
        <v/>
      </c>
      <c r="AL1023" s="619" t="n"/>
      <c r="AM1023" s="619" t="n"/>
      <c r="AN1023" s="34">
        <f>AA1023</f>
        <v/>
      </c>
      <c r="AO1023" s="621">
        <f>IF(ISNA(IF(AC1023="",0,AN1023*VLOOKUP(AC1023,Resource!$B$2:$AE$465,8,FALSE))),0,IF(AC1023="",0,AN1023*VLOOKUP(AC1023,Resource!$B$2:$AE$465,8,FALSE)))</f>
        <v/>
      </c>
      <c r="AP1023" s="620" t="n"/>
      <c r="AQ1023" s="286" t="n"/>
      <c r="AR1023" s="34">
        <f>AB1023</f>
        <v/>
      </c>
      <c r="AS1023" s="621">
        <f>IF(ISNA(IF(AI1023="",0,AR1023*VLOOKUP(AI1023,Resource!$B$2:$AE$465,9,FALSE))),0,IF(AI1023="",0,AR1023*VLOOKUP(AI1023,Resource!$B$2:$AE$465,9,FALSE)))</f>
        <v/>
      </c>
      <c r="AT1023" s="620" t="n"/>
      <c r="AU1023" s="286" t="n"/>
      <c r="AV1023" s="620">
        <f>Z1023</f>
        <v/>
      </c>
      <c r="AW1023" s="72" t="n"/>
      <c r="BA1023" s="620" t="n"/>
      <c r="BC1023" s="620">
        <f>AO1023+AS1023</f>
        <v/>
      </c>
      <c r="BD1023" s="620">
        <f>BH1023-BC1023</f>
        <v/>
      </c>
      <c r="BE1023" s="479">
        <f>IF(AV1023=0,"        --",BD1023/BH1023)</f>
        <v/>
      </c>
      <c r="BF1023" s="620" t="n"/>
      <c r="BG1023" s="620" t="n"/>
      <c r="BH1023" s="620">
        <f>Z1023+BA1023+BF1023</f>
        <v/>
      </c>
    </row>
    <row r="1024" customFormat="1" s="34">
      <c r="A1024" s="618" t="n"/>
      <c r="B1024" s="619" t="n"/>
      <c r="J1024" s="619" t="n"/>
      <c r="U1024" s="620" t="n"/>
      <c r="X1024" s="620" t="n"/>
      <c r="Y1024" s="620" t="n"/>
      <c r="Z1024" s="620" t="n"/>
      <c r="AA1024" s="34">
        <f>T1024*0.2+N1024*0+O1024*0.3+P1024*0.5+Q1024*0.6+R1024*1+S1024*1</f>
        <v/>
      </c>
      <c r="AB1024" s="34">
        <f>T1024*0.2+N1024*0.2+O1024*0.3+P1024*0.5+Q1024*0.6+R1024*1+S1024*1</f>
        <v/>
      </c>
      <c r="AD1024" s="34">
        <f>IF($AC1024&gt;0,IF(VLOOKUP($AC1024,Resource!$B$2:$AE$460,6,FALSE)&gt;0,VLOOKUP($AC1024,Resource!$B$2:$AE$460,6,FALSE),"--INPUT--"),"")</f>
        <v/>
      </c>
      <c r="AE1024" s="34">
        <f>IF($AC1024&gt;0,IF(VLOOKUP($AC1024,Resource!$B$2:$AE$460,25,FALSE)&gt;0,VLOOKUP($AC1024,Resource!$B$2:$AE$460,25,FALSE),"--INPUT--"),"")</f>
        <v/>
      </c>
      <c r="AG1024" s="619" t="n"/>
      <c r="AH1024" s="619" t="n"/>
      <c r="AJ1024" s="34">
        <f>IF($AI1024&gt;0,IF(VLOOKUP($AI1024,Resource!$B$2:$AE$460,6,FALSE)&gt;0,VLOOKUP($AI1024,Resource!$B$2:$AE$460,6,FALSE),"--INPUT--"),"")</f>
        <v/>
      </c>
      <c r="AK1024" s="34">
        <f>IF($AI1024&gt;0,IF(VLOOKUP($AI1024,Resource!$B$2:$AE$460,25,FALSE)&gt;0,VLOOKUP($AI1024,Resource!$B$2:$AE$460,25,FALSE),"--INPUT--"),"")</f>
        <v/>
      </c>
      <c r="AL1024" s="619" t="n"/>
      <c r="AM1024" s="619" t="n"/>
      <c r="AN1024" s="34">
        <f>AA1024</f>
        <v/>
      </c>
      <c r="AO1024" s="621">
        <f>IF(ISNA(IF(AC1024="",0,AN1024*VLOOKUP(AC1024,Resource!$B$2:$AE$465,8,FALSE))),0,IF(AC1024="",0,AN1024*VLOOKUP(AC1024,Resource!$B$2:$AE$465,8,FALSE)))</f>
        <v/>
      </c>
      <c r="AP1024" s="620" t="n"/>
      <c r="AQ1024" s="286" t="n"/>
      <c r="AR1024" s="34">
        <f>AB1024</f>
        <v/>
      </c>
      <c r="AS1024" s="621">
        <f>IF(ISNA(IF(AI1024="",0,AR1024*VLOOKUP(AI1024,Resource!$B$2:$AE$465,9,FALSE))),0,IF(AI1024="",0,AR1024*VLOOKUP(AI1024,Resource!$B$2:$AE$465,9,FALSE)))</f>
        <v/>
      </c>
      <c r="AT1024" s="620" t="n"/>
      <c r="AU1024" s="286" t="n"/>
      <c r="AV1024" s="620">
        <f>Z1024</f>
        <v/>
      </c>
      <c r="AW1024" s="72" t="n"/>
      <c r="BA1024" s="620" t="n"/>
      <c r="BC1024" s="620">
        <f>AO1024+AS1024</f>
        <v/>
      </c>
      <c r="BD1024" s="620">
        <f>BH1024-BC1024</f>
        <v/>
      </c>
      <c r="BE1024" s="479">
        <f>IF(AV1024=0,"        --",BD1024/BH1024)</f>
        <v/>
      </c>
      <c r="BF1024" s="620" t="n"/>
      <c r="BG1024" s="620" t="n"/>
      <c r="BH1024" s="620">
        <f>Z1024+BA1024+BF1024</f>
        <v/>
      </c>
    </row>
    <row r="1025" customFormat="1" s="34">
      <c r="A1025" s="618" t="n"/>
      <c r="B1025" s="619" t="n"/>
      <c r="J1025" s="619" t="n"/>
      <c r="U1025" s="620" t="n"/>
      <c r="X1025" s="620" t="n"/>
      <c r="Y1025" s="620" t="n"/>
      <c r="Z1025" s="620" t="n"/>
      <c r="AA1025" s="34">
        <f>T1025*0.2+N1025*0+O1025*0.3+P1025*0.5+Q1025*0.6+R1025*1+S1025*1</f>
        <v/>
      </c>
      <c r="AB1025" s="34">
        <f>T1025*0.2+N1025*0.2+O1025*0.3+P1025*0.5+Q1025*0.6+R1025*1+S1025*1</f>
        <v/>
      </c>
      <c r="AD1025" s="34">
        <f>IF($AC1025&gt;0,IF(VLOOKUP($AC1025,Resource!$B$2:$AE$460,6,FALSE)&gt;0,VLOOKUP($AC1025,Resource!$B$2:$AE$460,6,FALSE),"--INPUT--"),"")</f>
        <v/>
      </c>
      <c r="AE1025" s="34">
        <f>IF($AC1025&gt;0,IF(VLOOKUP($AC1025,Resource!$B$2:$AE$460,25,FALSE)&gt;0,VLOOKUP($AC1025,Resource!$B$2:$AE$460,25,FALSE),"--INPUT--"),"")</f>
        <v/>
      </c>
      <c r="AG1025" s="619" t="n"/>
      <c r="AH1025" s="619" t="n"/>
      <c r="AJ1025" s="34">
        <f>IF($AI1025&gt;0,IF(VLOOKUP($AI1025,Resource!$B$2:$AE$460,6,FALSE)&gt;0,VLOOKUP($AI1025,Resource!$B$2:$AE$460,6,FALSE),"--INPUT--"),"")</f>
        <v/>
      </c>
      <c r="AK1025" s="34">
        <f>IF($AI1025&gt;0,IF(VLOOKUP($AI1025,Resource!$B$2:$AE$460,25,FALSE)&gt;0,VLOOKUP($AI1025,Resource!$B$2:$AE$460,25,FALSE),"--INPUT--"),"")</f>
        <v/>
      </c>
      <c r="AL1025" s="619" t="n"/>
      <c r="AM1025" s="619" t="n"/>
      <c r="AN1025" s="34">
        <f>AA1025</f>
        <v/>
      </c>
      <c r="AO1025" s="621">
        <f>IF(ISNA(IF(AC1025="",0,AN1025*VLOOKUP(AC1025,Resource!$B$2:$AE$465,8,FALSE))),0,IF(AC1025="",0,AN1025*VLOOKUP(AC1025,Resource!$B$2:$AE$465,8,FALSE)))</f>
        <v/>
      </c>
      <c r="AP1025" s="620" t="n"/>
      <c r="AQ1025" s="286" t="n"/>
      <c r="AR1025" s="34">
        <f>AB1025</f>
        <v/>
      </c>
      <c r="AS1025" s="621">
        <f>IF(ISNA(IF(AI1025="",0,AR1025*VLOOKUP(AI1025,Resource!$B$2:$AE$465,9,FALSE))),0,IF(AI1025="",0,AR1025*VLOOKUP(AI1025,Resource!$B$2:$AE$465,9,FALSE)))</f>
        <v/>
      </c>
      <c r="AT1025" s="620" t="n"/>
      <c r="AU1025" s="286" t="n"/>
      <c r="AV1025" s="620">
        <f>Z1025</f>
        <v/>
      </c>
      <c r="AW1025" s="72" t="n"/>
      <c r="BA1025" s="620" t="n"/>
      <c r="BC1025" s="620">
        <f>AO1025+AS1025</f>
        <v/>
      </c>
      <c r="BD1025" s="620">
        <f>BH1025-BC1025</f>
        <v/>
      </c>
      <c r="BE1025" s="479">
        <f>IF(AV1025=0,"        --",BD1025/BH1025)</f>
        <v/>
      </c>
      <c r="BF1025" s="620" t="n"/>
      <c r="BG1025" s="620" t="n"/>
      <c r="BH1025" s="620">
        <f>Z1025+BA1025+BF1025</f>
        <v/>
      </c>
    </row>
    <row r="1026" customFormat="1" s="34">
      <c r="A1026" s="618" t="n"/>
      <c r="B1026" s="619" t="n"/>
      <c r="J1026" s="619" t="n"/>
      <c r="U1026" s="620" t="n"/>
      <c r="X1026" s="620" t="n"/>
      <c r="Y1026" s="620" t="n"/>
      <c r="Z1026" s="620" t="n"/>
      <c r="AA1026" s="34">
        <f>T1026*0.2+N1026*0+O1026*0.3+P1026*0.5+Q1026*0.6+R1026*1+S1026*1</f>
        <v/>
      </c>
      <c r="AB1026" s="34">
        <f>T1026*0.2+N1026*0.2+O1026*0.3+P1026*0.5+Q1026*0.6+R1026*1+S1026*1</f>
        <v/>
      </c>
      <c r="AD1026" s="34">
        <f>IF($AC1026&gt;0,IF(VLOOKUP($AC1026,Resource!$B$2:$AE$460,6,FALSE)&gt;0,VLOOKUP($AC1026,Resource!$B$2:$AE$460,6,FALSE),"--INPUT--"),"")</f>
        <v/>
      </c>
      <c r="AE1026" s="34">
        <f>IF($AC1026&gt;0,IF(VLOOKUP($AC1026,Resource!$B$2:$AE$460,25,FALSE)&gt;0,VLOOKUP($AC1026,Resource!$B$2:$AE$460,25,FALSE),"--INPUT--"),"")</f>
        <v/>
      </c>
      <c r="AG1026" s="619" t="n"/>
      <c r="AH1026" s="619" t="n"/>
      <c r="AJ1026" s="34">
        <f>IF($AI1026&gt;0,IF(VLOOKUP($AI1026,Resource!$B$2:$AE$460,6,FALSE)&gt;0,VLOOKUP($AI1026,Resource!$B$2:$AE$460,6,FALSE),"--INPUT--"),"")</f>
        <v/>
      </c>
      <c r="AK1026" s="34">
        <f>IF($AI1026&gt;0,IF(VLOOKUP($AI1026,Resource!$B$2:$AE$460,25,FALSE)&gt;0,VLOOKUP($AI1026,Resource!$B$2:$AE$460,25,FALSE),"--INPUT--"),"")</f>
        <v/>
      </c>
      <c r="AL1026" s="619" t="n"/>
      <c r="AM1026" s="619" t="n"/>
      <c r="AN1026" s="34">
        <f>AA1026</f>
        <v/>
      </c>
      <c r="AO1026" s="621">
        <f>IF(ISNA(IF(AC1026="",0,AN1026*VLOOKUP(AC1026,Resource!$B$2:$AE$465,8,FALSE))),0,IF(AC1026="",0,AN1026*VLOOKUP(AC1026,Resource!$B$2:$AE$465,8,FALSE)))</f>
        <v/>
      </c>
      <c r="AP1026" s="620" t="n"/>
      <c r="AQ1026" s="286" t="n"/>
      <c r="AR1026" s="34">
        <f>AB1026</f>
        <v/>
      </c>
      <c r="AS1026" s="621">
        <f>IF(ISNA(IF(AI1026="",0,AR1026*VLOOKUP(AI1026,Resource!$B$2:$AE$465,9,FALSE))),0,IF(AI1026="",0,AR1026*VLOOKUP(AI1026,Resource!$B$2:$AE$465,9,FALSE)))</f>
        <v/>
      </c>
      <c r="AT1026" s="620" t="n"/>
      <c r="AU1026" s="286" t="n"/>
      <c r="AV1026" s="620">
        <f>Z1026</f>
        <v/>
      </c>
      <c r="AW1026" s="72" t="n"/>
      <c r="BA1026" s="620" t="n"/>
      <c r="BC1026" s="620">
        <f>AO1026+AS1026</f>
        <v/>
      </c>
      <c r="BD1026" s="620">
        <f>BH1026-BC1026</f>
        <v/>
      </c>
      <c r="BE1026" s="479">
        <f>IF(AV1026=0,"        --",BD1026/BH1026)</f>
        <v/>
      </c>
      <c r="BF1026" s="620" t="n"/>
      <c r="BG1026" s="620" t="n"/>
      <c r="BH1026" s="620">
        <f>Z1026+BA1026+BF1026</f>
        <v/>
      </c>
    </row>
    <row r="1027" customFormat="1" s="34">
      <c r="A1027" s="618" t="n"/>
      <c r="B1027" s="619" t="n"/>
      <c r="J1027" s="619" t="n"/>
      <c r="U1027" s="620" t="n"/>
      <c r="X1027" s="620" t="n"/>
      <c r="Y1027" s="620" t="n"/>
      <c r="Z1027" s="620" t="n"/>
      <c r="AA1027" s="34">
        <f>T1027*0.2+N1027*0+O1027*0.3+P1027*0.5+Q1027*0.6+R1027*1+S1027*1</f>
        <v/>
      </c>
      <c r="AB1027" s="34">
        <f>T1027*0.2+N1027*0.2+O1027*0.3+P1027*0.5+Q1027*0.6+R1027*1+S1027*1</f>
        <v/>
      </c>
      <c r="AD1027" s="34">
        <f>IF($AC1027&gt;0,IF(VLOOKUP($AC1027,Resource!$B$2:$AE$460,6,FALSE)&gt;0,VLOOKUP($AC1027,Resource!$B$2:$AE$460,6,FALSE),"--INPUT--"),"")</f>
        <v/>
      </c>
      <c r="AE1027" s="34">
        <f>IF($AC1027&gt;0,IF(VLOOKUP($AC1027,Resource!$B$2:$AE$460,25,FALSE)&gt;0,VLOOKUP($AC1027,Resource!$B$2:$AE$460,25,FALSE),"--INPUT--"),"")</f>
        <v/>
      </c>
      <c r="AG1027" s="619" t="n"/>
      <c r="AH1027" s="619" t="n"/>
      <c r="AJ1027" s="34">
        <f>IF($AI1027&gt;0,IF(VLOOKUP($AI1027,Resource!$B$2:$AE$460,6,FALSE)&gt;0,VLOOKUP($AI1027,Resource!$B$2:$AE$460,6,FALSE),"--INPUT--"),"")</f>
        <v/>
      </c>
      <c r="AK1027" s="34">
        <f>IF($AI1027&gt;0,IF(VLOOKUP($AI1027,Resource!$B$2:$AE$460,25,FALSE)&gt;0,VLOOKUP($AI1027,Resource!$B$2:$AE$460,25,FALSE),"--INPUT--"),"")</f>
        <v/>
      </c>
      <c r="AL1027" s="619" t="n"/>
      <c r="AM1027" s="619" t="n"/>
      <c r="AN1027" s="34">
        <f>AA1027</f>
        <v/>
      </c>
      <c r="AO1027" s="621">
        <f>IF(ISNA(IF(AC1027="",0,AN1027*VLOOKUP(AC1027,Resource!$B$2:$AE$465,8,FALSE))),0,IF(AC1027="",0,AN1027*VLOOKUP(AC1027,Resource!$B$2:$AE$465,8,FALSE)))</f>
        <v/>
      </c>
      <c r="AP1027" s="620" t="n"/>
      <c r="AQ1027" s="286" t="n"/>
      <c r="AR1027" s="34">
        <f>AB1027</f>
        <v/>
      </c>
      <c r="AS1027" s="621">
        <f>IF(ISNA(IF(AI1027="",0,AR1027*VLOOKUP(AI1027,Resource!$B$2:$AE$465,9,FALSE))),0,IF(AI1027="",0,AR1027*VLOOKUP(AI1027,Resource!$B$2:$AE$465,9,FALSE)))</f>
        <v/>
      </c>
      <c r="AT1027" s="620" t="n"/>
      <c r="AU1027" s="286" t="n"/>
      <c r="AV1027" s="620">
        <f>Z1027</f>
        <v/>
      </c>
      <c r="AW1027" s="72" t="n"/>
      <c r="BA1027" s="620" t="n"/>
      <c r="BC1027" s="620">
        <f>AO1027+AS1027</f>
        <v/>
      </c>
      <c r="BD1027" s="620">
        <f>BH1027-BC1027</f>
        <v/>
      </c>
      <c r="BE1027" s="479">
        <f>IF(AV1027=0,"        --",BD1027/BH1027)</f>
        <v/>
      </c>
      <c r="BF1027" s="620" t="n"/>
      <c r="BG1027" s="620" t="n"/>
      <c r="BH1027" s="620">
        <f>Z1027+BA1027+BF1027</f>
        <v/>
      </c>
    </row>
    <row r="1028" customFormat="1" s="34">
      <c r="A1028" s="618" t="n"/>
      <c r="B1028" s="619" t="n"/>
      <c r="J1028" s="619" t="n"/>
      <c r="U1028" s="620" t="n"/>
      <c r="X1028" s="620" t="n"/>
      <c r="Y1028" s="620" t="n"/>
      <c r="Z1028" s="620" t="n"/>
      <c r="AA1028" s="34">
        <f>T1028*0.2+N1028*0+O1028*0.3+P1028*0.5+Q1028*0.6+R1028*1+S1028*1</f>
        <v/>
      </c>
      <c r="AB1028" s="34">
        <f>T1028*0.2+N1028*0.2+O1028*0.3+P1028*0.5+Q1028*0.6+R1028*1+S1028*1</f>
        <v/>
      </c>
      <c r="AD1028" s="34">
        <f>IF($AC1028&gt;0,IF(VLOOKUP($AC1028,Resource!$B$2:$AE$460,6,FALSE)&gt;0,VLOOKUP($AC1028,Resource!$B$2:$AE$460,6,FALSE),"--INPUT--"),"")</f>
        <v/>
      </c>
      <c r="AE1028" s="34">
        <f>IF($AC1028&gt;0,IF(VLOOKUP($AC1028,Resource!$B$2:$AE$460,25,FALSE)&gt;0,VLOOKUP($AC1028,Resource!$B$2:$AE$460,25,FALSE),"--INPUT--"),"")</f>
        <v/>
      </c>
      <c r="AG1028" s="619" t="n"/>
      <c r="AH1028" s="619" t="n"/>
      <c r="AJ1028" s="34">
        <f>IF($AI1028&gt;0,IF(VLOOKUP($AI1028,Resource!$B$2:$AE$460,6,FALSE)&gt;0,VLOOKUP($AI1028,Resource!$B$2:$AE$460,6,FALSE),"--INPUT--"),"")</f>
        <v/>
      </c>
      <c r="AK1028" s="34">
        <f>IF($AI1028&gt;0,IF(VLOOKUP($AI1028,Resource!$B$2:$AE$460,25,FALSE)&gt;0,VLOOKUP($AI1028,Resource!$B$2:$AE$460,25,FALSE),"--INPUT--"),"")</f>
        <v/>
      </c>
      <c r="AL1028" s="619" t="n"/>
      <c r="AM1028" s="619" t="n"/>
      <c r="AN1028" s="34">
        <f>AA1028</f>
        <v/>
      </c>
      <c r="AO1028" s="621">
        <f>IF(ISNA(IF(AC1028="",0,AN1028*VLOOKUP(AC1028,Resource!$B$2:$AE$465,8,FALSE))),0,IF(AC1028="",0,AN1028*VLOOKUP(AC1028,Resource!$B$2:$AE$465,8,FALSE)))</f>
        <v/>
      </c>
      <c r="AP1028" s="620" t="n"/>
      <c r="AQ1028" s="286" t="n"/>
      <c r="AR1028" s="34">
        <f>AB1028</f>
        <v/>
      </c>
      <c r="AS1028" s="621">
        <f>IF(ISNA(IF(AI1028="",0,AR1028*VLOOKUP(AI1028,Resource!$B$2:$AE$465,9,FALSE))),0,IF(AI1028="",0,AR1028*VLOOKUP(AI1028,Resource!$B$2:$AE$465,9,FALSE)))</f>
        <v/>
      </c>
      <c r="AT1028" s="620" t="n"/>
      <c r="AU1028" s="286" t="n"/>
      <c r="AV1028" s="620">
        <f>Z1028</f>
        <v/>
      </c>
      <c r="AW1028" s="72" t="n"/>
      <c r="BA1028" s="620" t="n"/>
      <c r="BC1028" s="620">
        <f>AO1028+AS1028</f>
        <v/>
      </c>
      <c r="BD1028" s="620">
        <f>BH1028-BC1028</f>
        <v/>
      </c>
      <c r="BE1028" s="479">
        <f>IF(AV1028=0,"        --",BD1028/BH1028)</f>
        <v/>
      </c>
      <c r="BF1028" s="620" t="n"/>
      <c r="BG1028" s="620" t="n"/>
      <c r="BH1028" s="620">
        <f>Z1028+BA1028+BF1028</f>
        <v/>
      </c>
    </row>
    <row r="1029" customFormat="1" s="34">
      <c r="A1029" s="618" t="n"/>
      <c r="B1029" s="619" t="n"/>
      <c r="J1029" s="619" t="n"/>
      <c r="U1029" s="620" t="n"/>
      <c r="X1029" s="620" t="n"/>
      <c r="Y1029" s="620" t="n"/>
      <c r="Z1029" s="620" t="n"/>
      <c r="AA1029" s="34">
        <f>T1029*0.2+N1029*0+O1029*0.3+P1029*0.5+Q1029*0.6+R1029*1+S1029*1</f>
        <v/>
      </c>
      <c r="AB1029" s="34">
        <f>T1029*0.2+N1029*0.2+O1029*0.3+P1029*0.5+Q1029*0.6+R1029*1+S1029*1</f>
        <v/>
      </c>
      <c r="AD1029" s="34">
        <f>IF($AC1029&gt;0,IF(VLOOKUP($AC1029,Resource!$B$2:$AE$460,6,FALSE)&gt;0,VLOOKUP($AC1029,Resource!$B$2:$AE$460,6,FALSE),"--INPUT--"),"")</f>
        <v/>
      </c>
      <c r="AE1029" s="34">
        <f>IF($AC1029&gt;0,IF(VLOOKUP($AC1029,Resource!$B$2:$AE$460,25,FALSE)&gt;0,VLOOKUP($AC1029,Resource!$B$2:$AE$460,25,FALSE),"--INPUT--"),"")</f>
        <v/>
      </c>
      <c r="AG1029" s="619" t="n"/>
      <c r="AH1029" s="619" t="n"/>
      <c r="AJ1029" s="34">
        <f>IF($AI1029&gt;0,IF(VLOOKUP($AI1029,Resource!$B$2:$AE$460,6,FALSE)&gt;0,VLOOKUP($AI1029,Resource!$B$2:$AE$460,6,FALSE),"--INPUT--"),"")</f>
        <v/>
      </c>
      <c r="AK1029" s="34">
        <f>IF($AI1029&gt;0,IF(VLOOKUP($AI1029,Resource!$B$2:$AE$460,25,FALSE)&gt;0,VLOOKUP($AI1029,Resource!$B$2:$AE$460,25,FALSE),"--INPUT--"),"")</f>
        <v/>
      </c>
      <c r="AL1029" s="619" t="n"/>
      <c r="AM1029" s="619" t="n"/>
      <c r="AN1029" s="34">
        <f>AA1029</f>
        <v/>
      </c>
      <c r="AO1029" s="621">
        <f>IF(ISNA(IF(AC1029="",0,AN1029*VLOOKUP(AC1029,Resource!$B$2:$AE$465,8,FALSE))),0,IF(AC1029="",0,AN1029*VLOOKUP(AC1029,Resource!$B$2:$AE$465,8,FALSE)))</f>
        <v/>
      </c>
      <c r="AP1029" s="620" t="n"/>
      <c r="AQ1029" s="286" t="n"/>
      <c r="AR1029" s="34">
        <f>AB1029</f>
        <v/>
      </c>
      <c r="AS1029" s="621">
        <f>IF(ISNA(IF(AI1029="",0,AR1029*VLOOKUP(AI1029,Resource!$B$2:$AE$465,9,FALSE))),0,IF(AI1029="",0,AR1029*VLOOKUP(AI1029,Resource!$B$2:$AE$465,9,FALSE)))</f>
        <v/>
      </c>
      <c r="AT1029" s="620" t="n"/>
      <c r="AU1029" s="286" t="n"/>
      <c r="AV1029" s="620">
        <f>Z1029</f>
        <v/>
      </c>
      <c r="AW1029" s="72" t="n"/>
      <c r="BA1029" s="620" t="n"/>
      <c r="BC1029" s="620">
        <f>AO1029+AS1029</f>
        <v/>
      </c>
      <c r="BD1029" s="620">
        <f>BH1029-BC1029</f>
        <v/>
      </c>
      <c r="BE1029" s="479">
        <f>IF(AV1029=0,"        --",BD1029/BH1029)</f>
        <v/>
      </c>
      <c r="BF1029" s="620" t="n"/>
      <c r="BG1029" s="620" t="n"/>
      <c r="BH1029" s="620">
        <f>Z1029+BA1029+BF1029</f>
        <v/>
      </c>
    </row>
    <row r="1030" customFormat="1" s="34">
      <c r="A1030" s="618" t="n"/>
      <c r="B1030" s="619" t="n"/>
      <c r="J1030" s="619" t="n"/>
      <c r="U1030" s="620" t="n"/>
      <c r="X1030" s="620" t="n"/>
      <c r="Y1030" s="620" t="n"/>
      <c r="Z1030" s="620" t="n"/>
      <c r="AA1030" s="34">
        <f>T1030*0.2+N1030*0+O1030*0.3+P1030*0.5+Q1030*0.6+R1030*1+S1030*1</f>
        <v/>
      </c>
      <c r="AB1030" s="34">
        <f>T1030*0.2+N1030*0.2+O1030*0.3+P1030*0.5+Q1030*0.6+R1030*1+S1030*1</f>
        <v/>
      </c>
      <c r="AD1030" s="34">
        <f>IF($AC1030&gt;0,IF(VLOOKUP($AC1030,Resource!$B$2:$AE$460,6,FALSE)&gt;0,VLOOKUP($AC1030,Resource!$B$2:$AE$460,6,FALSE),"--INPUT--"),"")</f>
        <v/>
      </c>
      <c r="AE1030" s="34">
        <f>IF($AC1030&gt;0,IF(VLOOKUP($AC1030,Resource!$B$2:$AE$460,25,FALSE)&gt;0,VLOOKUP($AC1030,Resource!$B$2:$AE$460,25,FALSE),"--INPUT--"),"")</f>
        <v/>
      </c>
      <c r="AG1030" s="619" t="n"/>
      <c r="AH1030" s="619" t="n"/>
      <c r="AJ1030" s="34">
        <f>IF($AI1030&gt;0,IF(VLOOKUP($AI1030,Resource!$B$2:$AE$460,6,FALSE)&gt;0,VLOOKUP($AI1030,Resource!$B$2:$AE$460,6,FALSE),"--INPUT--"),"")</f>
        <v/>
      </c>
      <c r="AK1030" s="34">
        <f>IF($AI1030&gt;0,IF(VLOOKUP($AI1030,Resource!$B$2:$AE$460,25,FALSE)&gt;0,VLOOKUP($AI1030,Resource!$B$2:$AE$460,25,FALSE),"--INPUT--"),"")</f>
        <v/>
      </c>
      <c r="AL1030" s="619" t="n"/>
      <c r="AM1030" s="619" t="n"/>
      <c r="AN1030" s="34">
        <f>AA1030</f>
        <v/>
      </c>
      <c r="AO1030" s="621">
        <f>IF(ISNA(IF(AC1030="",0,AN1030*VLOOKUP(AC1030,Resource!$B$2:$AE$465,8,FALSE))),0,IF(AC1030="",0,AN1030*VLOOKUP(AC1030,Resource!$B$2:$AE$465,8,FALSE)))</f>
        <v/>
      </c>
      <c r="AP1030" s="620" t="n"/>
      <c r="AQ1030" s="286" t="n"/>
      <c r="AR1030" s="34">
        <f>AB1030</f>
        <v/>
      </c>
      <c r="AS1030" s="621">
        <f>IF(ISNA(IF(AI1030="",0,AR1030*VLOOKUP(AI1030,Resource!$B$2:$AE$465,9,FALSE))),0,IF(AI1030="",0,AR1030*VLOOKUP(AI1030,Resource!$B$2:$AE$465,9,FALSE)))</f>
        <v/>
      </c>
      <c r="AT1030" s="620" t="n"/>
      <c r="AU1030" s="286" t="n"/>
      <c r="AV1030" s="620">
        <f>Z1030</f>
        <v/>
      </c>
      <c r="AW1030" s="72" t="n"/>
      <c r="BA1030" s="620" t="n"/>
      <c r="BC1030" s="620">
        <f>AO1030+AS1030</f>
        <v/>
      </c>
      <c r="BD1030" s="620">
        <f>BH1030-BC1030</f>
        <v/>
      </c>
      <c r="BE1030" s="479">
        <f>IF(AV1030=0,"        --",BD1030/BH1030)</f>
        <v/>
      </c>
      <c r="BF1030" s="620" t="n"/>
      <c r="BG1030" s="620" t="n"/>
      <c r="BH1030" s="620">
        <f>Z1030+BA1030+BF1030</f>
        <v/>
      </c>
    </row>
    <row r="1031" customFormat="1" s="34">
      <c r="A1031" s="618" t="n"/>
      <c r="B1031" s="619" t="n"/>
      <c r="J1031" s="619" t="n"/>
      <c r="U1031" s="620" t="n"/>
      <c r="X1031" s="620" t="n"/>
      <c r="Y1031" s="620" t="n"/>
      <c r="Z1031" s="620" t="n"/>
      <c r="AA1031" s="34">
        <f>T1031*0.2+N1031*0+O1031*0.3+P1031*0.5+Q1031*0.6+R1031*1+S1031*1</f>
        <v/>
      </c>
      <c r="AB1031" s="34">
        <f>T1031*0.2+N1031*0.2+O1031*0.3+P1031*0.5+Q1031*0.6+R1031*1+S1031*1</f>
        <v/>
      </c>
      <c r="AD1031" s="34">
        <f>IF($AC1031&gt;0,IF(VLOOKUP($AC1031,Resource!$B$2:$AE$460,6,FALSE)&gt;0,VLOOKUP($AC1031,Resource!$B$2:$AE$460,6,FALSE),"--INPUT--"),"")</f>
        <v/>
      </c>
      <c r="AE1031" s="34">
        <f>IF($AC1031&gt;0,IF(VLOOKUP($AC1031,Resource!$B$2:$AE$460,25,FALSE)&gt;0,VLOOKUP($AC1031,Resource!$B$2:$AE$460,25,FALSE),"--INPUT--"),"")</f>
        <v/>
      </c>
      <c r="AG1031" s="619" t="n"/>
      <c r="AH1031" s="619" t="n"/>
      <c r="AJ1031" s="34">
        <f>IF($AI1031&gt;0,IF(VLOOKUP($AI1031,Resource!$B$2:$AE$460,6,FALSE)&gt;0,VLOOKUP($AI1031,Resource!$B$2:$AE$460,6,FALSE),"--INPUT--"),"")</f>
        <v/>
      </c>
      <c r="AK1031" s="34">
        <f>IF($AI1031&gt;0,IF(VLOOKUP($AI1031,Resource!$B$2:$AE$460,25,FALSE)&gt;0,VLOOKUP($AI1031,Resource!$B$2:$AE$460,25,FALSE),"--INPUT--"),"")</f>
        <v/>
      </c>
      <c r="AL1031" s="619" t="n"/>
      <c r="AM1031" s="619" t="n"/>
      <c r="AN1031" s="34">
        <f>AA1031</f>
        <v/>
      </c>
      <c r="AO1031" s="621">
        <f>IF(ISNA(IF(AC1031="",0,AN1031*VLOOKUP(AC1031,Resource!$B$2:$AE$465,8,FALSE))),0,IF(AC1031="",0,AN1031*VLOOKUP(AC1031,Resource!$B$2:$AE$465,8,FALSE)))</f>
        <v/>
      </c>
      <c r="AP1031" s="620" t="n"/>
      <c r="AQ1031" s="286" t="n"/>
      <c r="AR1031" s="34">
        <f>AB1031</f>
        <v/>
      </c>
      <c r="AS1031" s="621">
        <f>IF(ISNA(IF(AI1031="",0,AR1031*VLOOKUP(AI1031,Resource!$B$2:$AE$465,9,FALSE))),0,IF(AI1031="",0,AR1031*VLOOKUP(AI1031,Resource!$B$2:$AE$465,9,FALSE)))</f>
        <v/>
      </c>
      <c r="AT1031" s="620" t="n"/>
      <c r="AU1031" s="286" t="n"/>
      <c r="AV1031" s="620">
        <f>Z1031</f>
        <v/>
      </c>
      <c r="AW1031" s="72" t="n"/>
      <c r="BA1031" s="620" t="n"/>
      <c r="BC1031" s="620">
        <f>AO1031+AS1031</f>
        <v/>
      </c>
      <c r="BD1031" s="620">
        <f>BH1031-BC1031</f>
        <v/>
      </c>
      <c r="BE1031" s="479">
        <f>IF(AV1031=0,"        --",BD1031/BH1031)</f>
        <v/>
      </c>
      <c r="BF1031" s="620" t="n"/>
      <c r="BG1031" s="620" t="n"/>
      <c r="BH1031" s="620">
        <f>Z1031+BA1031+BF1031</f>
        <v/>
      </c>
    </row>
    <row r="1032" customFormat="1" s="34">
      <c r="A1032" s="618" t="n"/>
      <c r="B1032" s="619" t="n"/>
      <c r="J1032" s="619" t="n"/>
      <c r="U1032" s="620" t="n"/>
      <c r="X1032" s="620" t="n"/>
      <c r="Y1032" s="620" t="n"/>
      <c r="Z1032" s="620" t="n"/>
      <c r="AA1032" s="34">
        <f>T1032*0.2+N1032*0+O1032*0.3+P1032*0.5+Q1032*0.6+R1032*1+S1032*1</f>
        <v/>
      </c>
      <c r="AB1032" s="34">
        <f>T1032*0.2+N1032*0.2+O1032*0.3+P1032*0.5+Q1032*0.6+R1032*1+S1032*1</f>
        <v/>
      </c>
      <c r="AD1032" s="34">
        <f>IF($AC1032&gt;0,IF(VLOOKUP($AC1032,Resource!$B$2:$AE$460,6,FALSE)&gt;0,VLOOKUP($AC1032,Resource!$B$2:$AE$460,6,FALSE),"--INPUT--"),"")</f>
        <v/>
      </c>
      <c r="AE1032" s="34">
        <f>IF($AC1032&gt;0,IF(VLOOKUP($AC1032,Resource!$B$2:$AE$460,25,FALSE)&gt;0,VLOOKUP($AC1032,Resource!$B$2:$AE$460,25,FALSE),"--INPUT--"),"")</f>
        <v/>
      </c>
      <c r="AG1032" s="619" t="n"/>
      <c r="AH1032" s="619" t="n"/>
      <c r="AJ1032" s="34">
        <f>IF($AI1032&gt;0,IF(VLOOKUP($AI1032,Resource!$B$2:$AE$460,6,FALSE)&gt;0,VLOOKUP($AI1032,Resource!$B$2:$AE$460,6,FALSE),"--INPUT--"),"")</f>
        <v/>
      </c>
      <c r="AK1032" s="34">
        <f>IF($AI1032&gt;0,IF(VLOOKUP($AI1032,Resource!$B$2:$AE$460,25,FALSE)&gt;0,VLOOKUP($AI1032,Resource!$B$2:$AE$460,25,FALSE),"--INPUT--"),"")</f>
        <v/>
      </c>
      <c r="AL1032" s="619" t="n"/>
      <c r="AM1032" s="619" t="n"/>
      <c r="AN1032" s="34">
        <f>AA1032</f>
        <v/>
      </c>
      <c r="AO1032" s="621">
        <f>IF(ISNA(IF(AC1032="",0,AN1032*VLOOKUP(AC1032,Resource!$B$2:$AE$465,8,FALSE))),0,IF(AC1032="",0,AN1032*VLOOKUP(AC1032,Resource!$B$2:$AE$465,8,FALSE)))</f>
        <v/>
      </c>
      <c r="AP1032" s="620" t="n"/>
      <c r="AQ1032" s="286" t="n"/>
      <c r="AR1032" s="34">
        <f>AB1032</f>
        <v/>
      </c>
      <c r="AS1032" s="621">
        <f>IF(ISNA(IF(AI1032="",0,AR1032*VLOOKUP(AI1032,Resource!$B$2:$AE$465,9,FALSE))),0,IF(AI1032="",0,AR1032*VLOOKUP(AI1032,Resource!$B$2:$AE$465,9,FALSE)))</f>
        <v/>
      </c>
      <c r="AT1032" s="620" t="n"/>
      <c r="AU1032" s="286" t="n"/>
      <c r="AV1032" s="620">
        <f>Z1032</f>
        <v/>
      </c>
      <c r="AW1032" s="72" t="n"/>
      <c r="BA1032" s="620" t="n"/>
      <c r="BC1032" s="620">
        <f>AO1032+AS1032</f>
        <v/>
      </c>
      <c r="BD1032" s="620">
        <f>BH1032-BC1032</f>
        <v/>
      </c>
      <c r="BE1032" s="479">
        <f>IF(AV1032=0,"        --",BD1032/BH1032)</f>
        <v/>
      </c>
      <c r="BF1032" s="620" t="n"/>
      <c r="BG1032" s="620" t="n"/>
      <c r="BH1032" s="620">
        <f>Z1032+BA1032+BF1032</f>
        <v/>
      </c>
    </row>
    <row r="1033" customFormat="1" s="34">
      <c r="A1033" s="618" t="n"/>
      <c r="B1033" s="619" t="n"/>
      <c r="J1033" s="619" t="n"/>
      <c r="U1033" s="620" t="n"/>
      <c r="X1033" s="620" t="n"/>
      <c r="Y1033" s="620" t="n"/>
      <c r="Z1033" s="620" t="n"/>
      <c r="AA1033" s="34">
        <f>T1033*0.2+N1033*0+O1033*0.3+P1033*0.5+Q1033*0.6+R1033*1+S1033*1</f>
        <v/>
      </c>
      <c r="AB1033" s="34">
        <f>T1033*0.2+N1033*0.2+O1033*0.3+P1033*0.5+Q1033*0.6+R1033*1+S1033*1</f>
        <v/>
      </c>
      <c r="AD1033" s="34">
        <f>IF($AC1033&gt;0,IF(VLOOKUP($AC1033,Resource!$B$2:$AE$460,6,FALSE)&gt;0,VLOOKUP($AC1033,Resource!$B$2:$AE$460,6,FALSE),"--INPUT--"),"")</f>
        <v/>
      </c>
      <c r="AE1033" s="34">
        <f>IF($AC1033&gt;0,IF(VLOOKUP($AC1033,Resource!$B$2:$AE$460,25,FALSE)&gt;0,VLOOKUP($AC1033,Resource!$B$2:$AE$460,25,FALSE),"--INPUT--"),"")</f>
        <v/>
      </c>
      <c r="AG1033" s="619" t="n"/>
      <c r="AH1033" s="619" t="n"/>
      <c r="AJ1033" s="34">
        <f>IF($AI1033&gt;0,IF(VLOOKUP($AI1033,Resource!$B$2:$AE$460,6,FALSE)&gt;0,VLOOKUP($AI1033,Resource!$B$2:$AE$460,6,FALSE),"--INPUT--"),"")</f>
        <v/>
      </c>
      <c r="AK1033" s="34">
        <f>IF($AI1033&gt;0,IF(VLOOKUP($AI1033,Resource!$B$2:$AE$460,25,FALSE)&gt;0,VLOOKUP($AI1033,Resource!$B$2:$AE$460,25,FALSE),"--INPUT--"),"")</f>
        <v/>
      </c>
      <c r="AL1033" s="619" t="n"/>
      <c r="AM1033" s="619" t="n"/>
      <c r="AN1033" s="34">
        <f>AA1033</f>
        <v/>
      </c>
      <c r="AO1033" s="621">
        <f>IF(ISNA(IF(AC1033="",0,AN1033*VLOOKUP(AC1033,Resource!$B$2:$AE$465,8,FALSE))),0,IF(AC1033="",0,AN1033*VLOOKUP(AC1033,Resource!$B$2:$AE$465,8,FALSE)))</f>
        <v/>
      </c>
      <c r="AP1033" s="620" t="n"/>
      <c r="AQ1033" s="286" t="n"/>
      <c r="AR1033" s="34">
        <f>AB1033</f>
        <v/>
      </c>
      <c r="AS1033" s="621">
        <f>IF(ISNA(IF(AI1033="",0,AR1033*VLOOKUP(AI1033,Resource!$B$2:$AE$465,9,FALSE))),0,IF(AI1033="",0,AR1033*VLOOKUP(AI1033,Resource!$B$2:$AE$465,9,FALSE)))</f>
        <v/>
      </c>
      <c r="AT1033" s="620" t="n"/>
      <c r="AU1033" s="286" t="n"/>
      <c r="AV1033" s="620">
        <f>Z1033</f>
        <v/>
      </c>
      <c r="AW1033" s="72" t="n"/>
      <c r="BA1033" s="620" t="n"/>
      <c r="BC1033" s="620">
        <f>AO1033+AS1033</f>
        <v/>
      </c>
      <c r="BD1033" s="620">
        <f>BH1033-BC1033</f>
        <v/>
      </c>
      <c r="BE1033" s="479">
        <f>IF(AV1033=0,"        --",BD1033/BH1033)</f>
        <v/>
      </c>
      <c r="BF1033" s="620" t="n"/>
      <c r="BG1033" s="620" t="n"/>
      <c r="BH1033" s="620">
        <f>Z1033+BA1033+BF1033</f>
        <v/>
      </c>
    </row>
    <row r="1034" customFormat="1" s="34">
      <c r="A1034" s="618" t="n"/>
      <c r="B1034" s="619" t="n"/>
      <c r="J1034" s="619" t="n"/>
      <c r="U1034" s="620" t="n"/>
      <c r="X1034" s="620" t="n"/>
      <c r="Y1034" s="620" t="n"/>
      <c r="Z1034" s="620" t="n"/>
      <c r="AA1034" s="34">
        <f>T1034*0.2+N1034*0+O1034*0.3+P1034*0.5+Q1034*0.6+R1034*1+S1034*1</f>
        <v/>
      </c>
      <c r="AB1034" s="34">
        <f>T1034*0.2+N1034*0.2+O1034*0.3+P1034*0.5+Q1034*0.6+R1034*1+S1034*1</f>
        <v/>
      </c>
      <c r="AD1034" s="34">
        <f>IF($AC1034&gt;0,IF(VLOOKUP($AC1034,Resource!$B$2:$AE$460,6,FALSE)&gt;0,VLOOKUP($AC1034,Resource!$B$2:$AE$460,6,FALSE),"--INPUT--"),"")</f>
        <v/>
      </c>
      <c r="AE1034" s="34">
        <f>IF($AC1034&gt;0,IF(VLOOKUP($AC1034,Resource!$B$2:$AE$460,25,FALSE)&gt;0,VLOOKUP($AC1034,Resource!$B$2:$AE$460,25,FALSE),"--INPUT--"),"")</f>
        <v/>
      </c>
      <c r="AG1034" s="619" t="n"/>
      <c r="AH1034" s="619" t="n"/>
      <c r="AJ1034" s="34">
        <f>IF($AI1034&gt;0,IF(VLOOKUP($AI1034,Resource!$B$2:$AE$460,6,FALSE)&gt;0,VLOOKUP($AI1034,Resource!$B$2:$AE$460,6,FALSE),"--INPUT--"),"")</f>
        <v/>
      </c>
      <c r="AK1034" s="34">
        <f>IF($AI1034&gt;0,IF(VLOOKUP($AI1034,Resource!$B$2:$AE$460,25,FALSE)&gt;0,VLOOKUP($AI1034,Resource!$B$2:$AE$460,25,FALSE),"--INPUT--"),"")</f>
        <v/>
      </c>
      <c r="AL1034" s="619" t="n"/>
      <c r="AM1034" s="619" t="n"/>
      <c r="AN1034" s="34">
        <f>AA1034</f>
        <v/>
      </c>
      <c r="AO1034" s="621">
        <f>IF(ISNA(IF(AC1034="",0,AN1034*VLOOKUP(AC1034,Resource!$B$2:$AE$465,8,FALSE))),0,IF(AC1034="",0,AN1034*VLOOKUP(AC1034,Resource!$B$2:$AE$465,8,FALSE)))</f>
        <v/>
      </c>
      <c r="AP1034" s="620" t="n"/>
      <c r="AQ1034" s="286" t="n"/>
      <c r="AR1034" s="34">
        <f>AB1034</f>
        <v/>
      </c>
      <c r="AS1034" s="621">
        <f>IF(ISNA(IF(AI1034="",0,AR1034*VLOOKUP(AI1034,Resource!$B$2:$AE$465,9,FALSE))),0,IF(AI1034="",0,AR1034*VLOOKUP(AI1034,Resource!$B$2:$AE$465,9,FALSE)))</f>
        <v/>
      </c>
      <c r="AT1034" s="620" t="n"/>
      <c r="AU1034" s="286" t="n"/>
      <c r="AV1034" s="620">
        <f>Z1034</f>
        <v/>
      </c>
      <c r="AW1034" s="72" t="n"/>
      <c r="BA1034" s="620" t="n"/>
      <c r="BC1034" s="620">
        <f>AO1034+AS1034</f>
        <v/>
      </c>
      <c r="BD1034" s="620">
        <f>BH1034-BC1034</f>
        <v/>
      </c>
      <c r="BE1034" s="479">
        <f>IF(AV1034=0,"        --",BD1034/BH1034)</f>
        <v/>
      </c>
      <c r="BF1034" s="620" t="n"/>
      <c r="BG1034" s="620" t="n"/>
      <c r="BH1034" s="620">
        <f>Z1034+BA1034+BF1034</f>
        <v/>
      </c>
    </row>
    <row r="1035" customFormat="1" s="34">
      <c r="A1035" s="618" t="n"/>
      <c r="B1035" s="619" t="n"/>
      <c r="J1035" s="619" t="n"/>
      <c r="U1035" s="620" t="n"/>
      <c r="X1035" s="620" t="n"/>
      <c r="Y1035" s="620" t="n"/>
      <c r="Z1035" s="620" t="n"/>
      <c r="AA1035" s="34">
        <f>T1035*0.2+N1035*0+O1035*0.3+P1035*0.5+Q1035*0.6+R1035*1+S1035*1</f>
        <v/>
      </c>
      <c r="AB1035" s="34">
        <f>T1035*0.2+N1035*0.2+O1035*0.3+P1035*0.5+Q1035*0.6+R1035*1+S1035*1</f>
        <v/>
      </c>
      <c r="AD1035" s="34">
        <f>IF($AC1035&gt;0,IF(VLOOKUP($AC1035,Resource!$B$2:$AE$460,6,FALSE)&gt;0,VLOOKUP($AC1035,Resource!$B$2:$AE$460,6,FALSE),"--INPUT--"),"")</f>
        <v/>
      </c>
      <c r="AE1035" s="34">
        <f>IF($AC1035&gt;0,IF(VLOOKUP($AC1035,Resource!$B$2:$AE$460,25,FALSE)&gt;0,VLOOKUP($AC1035,Resource!$B$2:$AE$460,25,FALSE),"--INPUT--"),"")</f>
        <v/>
      </c>
      <c r="AG1035" s="619" t="n"/>
      <c r="AH1035" s="619" t="n"/>
      <c r="AJ1035" s="34">
        <f>IF($AI1035&gt;0,IF(VLOOKUP($AI1035,Resource!$B$2:$AE$460,6,FALSE)&gt;0,VLOOKUP($AI1035,Resource!$B$2:$AE$460,6,FALSE),"--INPUT--"),"")</f>
        <v/>
      </c>
      <c r="AK1035" s="34">
        <f>IF($AI1035&gt;0,IF(VLOOKUP($AI1035,Resource!$B$2:$AE$460,25,FALSE)&gt;0,VLOOKUP($AI1035,Resource!$B$2:$AE$460,25,FALSE),"--INPUT--"),"")</f>
        <v/>
      </c>
      <c r="AL1035" s="619" t="n"/>
      <c r="AM1035" s="619" t="n"/>
      <c r="AN1035" s="34">
        <f>AA1035</f>
        <v/>
      </c>
      <c r="AO1035" s="621">
        <f>IF(ISNA(IF(AC1035="",0,AN1035*VLOOKUP(AC1035,Resource!$B$2:$AE$465,8,FALSE))),0,IF(AC1035="",0,AN1035*VLOOKUP(AC1035,Resource!$B$2:$AE$465,8,FALSE)))</f>
        <v/>
      </c>
      <c r="AP1035" s="620" t="n"/>
      <c r="AQ1035" s="286" t="n"/>
      <c r="AR1035" s="34">
        <f>AB1035</f>
        <v/>
      </c>
      <c r="AS1035" s="621">
        <f>IF(ISNA(IF(AI1035="",0,AR1035*VLOOKUP(AI1035,Resource!$B$2:$AE$465,9,FALSE))),0,IF(AI1035="",0,AR1035*VLOOKUP(AI1035,Resource!$B$2:$AE$465,9,FALSE)))</f>
        <v/>
      </c>
      <c r="AT1035" s="620" t="n"/>
      <c r="AU1035" s="286" t="n"/>
      <c r="AV1035" s="620">
        <f>Z1035</f>
        <v/>
      </c>
      <c r="AW1035" s="72" t="n"/>
      <c r="BA1035" s="620" t="n"/>
      <c r="BC1035" s="620">
        <f>AO1035+AS1035</f>
        <v/>
      </c>
      <c r="BD1035" s="620">
        <f>BH1035-BC1035</f>
        <v/>
      </c>
      <c r="BE1035" s="479">
        <f>IF(AV1035=0,"        --",BD1035/BH1035)</f>
        <v/>
      </c>
      <c r="BF1035" s="620" t="n"/>
      <c r="BG1035" s="620" t="n"/>
      <c r="BH1035" s="620">
        <f>Z1035+BA1035+BF1035</f>
        <v/>
      </c>
    </row>
    <row r="1036" customFormat="1" s="34">
      <c r="A1036" s="618" t="n"/>
      <c r="B1036" s="619" t="n"/>
      <c r="J1036" s="619" t="n"/>
      <c r="U1036" s="620" t="n"/>
      <c r="X1036" s="620" t="n"/>
      <c r="Y1036" s="620" t="n"/>
      <c r="Z1036" s="620" t="n"/>
      <c r="AA1036" s="34">
        <f>T1036*0.2+N1036*0+O1036*0.3+P1036*0.5+Q1036*0.6+R1036*1+S1036*1</f>
        <v/>
      </c>
      <c r="AB1036" s="34">
        <f>T1036*0.2+N1036*0.2+O1036*0.3+P1036*0.5+Q1036*0.6+R1036*1+S1036*1</f>
        <v/>
      </c>
      <c r="AD1036" s="34">
        <f>IF($AC1036&gt;0,IF(VLOOKUP($AC1036,Resource!$B$2:$AE$460,6,FALSE)&gt;0,VLOOKUP($AC1036,Resource!$B$2:$AE$460,6,FALSE),"--INPUT--"),"")</f>
        <v/>
      </c>
      <c r="AE1036" s="34">
        <f>IF($AC1036&gt;0,IF(VLOOKUP($AC1036,Resource!$B$2:$AE$460,25,FALSE)&gt;0,VLOOKUP($AC1036,Resource!$B$2:$AE$460,25,FALSE),"--INPUT--"),"")</f>
        <v/>
      </c>
      <c r="AG1036" s="619" t="n"/>
      <c r="AH1036" s="619" t="n"/>
      <c r="AJ1036" s="34">
        <f>IF($AI1036&gt;0,IF(VLOOKUP($AI1036,Resource!$B$2:$AE$460,6,FALSE)&gt;0,VLOOKUP($AI1036,Resource!$B$2:$AE$460,6,FALSE),"--INPUT--"),"")</f>
        <v/>
      </c>
      <c r="AK1036" s="34">
        <f>IF($AI1036&gt;0,IF(VLOOKUP($AI1036,Resource!$B$2:$AE$460,25,FALSE)&gt;0,VLOOKUP($AI1036,Resource!$B$2:$AE$460,25,FALSE),"--INPUT--"),"")</f>
        <v/>
      </c>
      <c r="AL1036" s="619" t="n"/>
      <c r="AM1036" s="619" t="n"/>
      <c r="AN1036" s="34">
        <f>AA1036</f>
        <v/>
      </c>
      <c r="AO1036" s="621">
        <f>IF(ISNA(IF(AC1036="",0,AN1036*VLOOKUP(AC1036,Resource!$B$2:$AE$465,8,FALSE))),0,IF(AC1036="",0,AN1036*VLOOKUP(AC1036,Resource!$B$2:$AE$465,8,FALSE)))</f>
        <v/>
      </c>
      <c r="AP1036" s="620" t="n"/>
      <c r="AQ1036" s="286" t="n"/>
      <c r="AR1036" s="34">
        <f>AB1036</f>
        <v/>
      </c>
      <c r="AS1036" s="621">
        <f>IF(ISNA(IF(AI1036="",0,AR1036*VLOOKUP(AI1036,Resource!$B$2:$AE$465,9,FALSE))),0,IF(AI1036="",0,AR1036*VLOOKUP(AI1036,Resource!$B$2:$AE$465,9,FALSE)))</f>
        <v/>
      </c>
      <c r="AT1036" s="620" t="n"/>
      <c r="AU1036" s="286" t="n"/>
      <c r="AV1036" s="620">
        <f>Z1036</f>
        <v/>
      </c>
      <c r="AW1036" s="72" t="n"/>
      <c r="BA1036" s="620" t="n"/>
      <c r="BC1036" s="620">
        <f>AO1036+AS1036</f>
        <v/>
      </c>
      <c r="BD1036" s="620">
        <f>BH1036-BC1036</f>
        <v/>
      </c>
      <c r="BE1036" s="479">
        <f>IF(AV1036=0,"        --",BD1036/BH1036)</f>
        <v/>
      </c>
      <c r="BF1036" s="620" t="n"/>
      <c r="BG1036" s="620" t="n"/>
      <c r="BH1036" s="620">
        <f>Z1036+BA1036+BF1036</f>
        <v/>
      </c>
    </row>
    <row r="1037" customFormat="1" s="34">
      <c r="A1037" s="618" t="n"/>
      <c r="B1037" s="619" t="n"/>
      <c r="J1037" s="619" t="n"/>
      <c r="U1037" s="620" t="n"/>
      <c r="X1037" s="620" t="n"/>
      <c r="Y1037" s="620" t="n"/>
      <c r="Z1037" s="620" t="n"/>
      <c r="AA1037" s="34">
        <f>T1037*0.2+N1037*0+O1037*0.3+P1037*0.5+Q1037*0.6+R1037*1+S1037*1</f>
        <v/>
      </c>
      <c r="AB1037" s="34">
        <f>T1037*0.2+N1037*0.2+O1037*0.3+P1037*0.5+Q1037*0.6+R1037*1+S1037*1</f>
        <v/>
      </c>
      <c r="AD1037" s="34">
        <f>IF($AC1037&gt;0,IF(VLOOKUP($AC1037,Resource!$B$2:$AE$460,6,FALSE)&gt;0,VLOOKUP($AC1037,Resource!$B$2:$AE$460,6,FALSE),"--INPUT--"),"")</f>
        <v/>
      </c>
      <c r="AE1037" s="34">
        <f>IF($AC1037&gt;0,IF(VLOOKUP($AC1037,Resource!$B$2:$AE$460,25,FALSE)&gt;0,VLOOKUP($AC1037,Resource!$B$2:$AE$460,25,FALSE),"--INPUT--"),"")</f>
        <v/>
      </c>
      <c r="AG1037" s="619" t="n"/>
      <c r="AH1037" s="619" t="n"/>
      <c r="AJ1037" s="34">
        <f>IF($AI1037&gt;0,IF(VLOOKUP($AI1037,Resource!$B$2:$AE$460,6,FALSE)&gt;0,VLOOKUP($AI1037,Resource!$B$2:$AE$460,6,FALSE),"--INPUT--"),"")</f>
        <v/>
      </c>
      <c r="AK1037" s="34">
        <f>IF($AI1037&gt;0,IF(VLOOKUP($AI1037,Resource!$B$2:$AE$460,25,FALSE)&gt;0,VLOOKUP($AI1037,Resource!$B$2:$AE$460,25,FALSE),"--INPUT--"),"")</f>
        <v/>
      </c>
      <c r="AL1037" s="619" t="n"/>
      <c r="AM1037" s="619" t="n"/>
      <c r="AN1037" s="34">
        <f>AA1037</f>
        <v/>
      </c>
      <c r="AO1037" s="621">
        <f>IF(ISNA(IF(AC1037="",0,AN1037*VLOOKUP(AC1037,Resource!$B$2:$AE$465,8,FALSE))),0,IF(AC1037="",0,AN1037*VLOOKUP(AC1037,Resource!$B$2:$AE$465,8,FALSE)))</f>
        <v/>
      </c>
      <c r="AP1037" s="620" t="n"/>
      <c r="AQ1037" s="286" t="n"/>
      <c r="AR1037" s="34">
        <f>AB1037</f>
        <v/>
      </c>
      <c r="AS1037" s="621">
        <f>IF(ISNA(IF(AI1037="",0,AR1037*VLOOKUP(AI1037,Resource!$B$2:$AE$465,9,FALSE))),0,IF(AI1037="",0,AR1037*VLOOKUP(AI1037,Resource!$B$2:$AE$465,9,FALSE)))</f>
        <v/>
      </c>
      <c r="AT1037" s="620" t="n"/>
      <c r="AU1037" s="286" t="n"/>
      <c r="AV1037" s="620">
        <f>Z1037</f>
        <v/>
      </c>
      <c r="AW1037" s="72" t="n"/>
      <c r="BA1037" s="620" t="n"/>
      <c r="BC1037" s="620">
        <f>AO1037+AS1037</f>
        <v/>
      </c>
      <c r="BD1037" s="620">
        <f>BH1037-BC1037</f>
        <v/>
      </c>
      <c r="BE1037" s="479">
        <f>IF(AV1037=0,"        --",BD1037/BH1037)</f>
        <v/>
      </c>
      <c r="BF1037" s="620" t="n"/>
      <c r="BG1037" s="620" t="n"/>
      <c r="BH1037" s="620">
        <f>Z1037+BA1037+BF1037</f>
        <v/>
      </c>
    </row>
    <row r="1038" customFormat="1" s="34">
      <c r="A1038" s="618" t="n"/>
      <c r="B1038" s="619" t="n"/>
      <c r="J1038" s="619" t="n"/>
      <c r="U1038" s="620" t="n"/>
      <c r="X1038" s="620" t="n"/>
      <c r="Y1038" s="620" t="n"/>
      <c r="Z1038" s="620" t="n"/>
      <c r="AA1038" s="34">
        <f>T1038*0.2+N1038*0+O1038*0.3+P1038*0.5+Q1038*0.6+R1038*1+S1038*1</f>
        <v/>
      </c>
      <c r="AB1038" s="34">
        <f>T1038*0.2+N1038*0.2+O1038*0.3+P1038*0.5+Q1038*0.6+R1038*1+S1038*1</f>
        <v/>
      </c>
      <c r="AD1038" s="34">
        <f>IF($AC1038&gt;0,IF(VLOOKUP($AC1038,Resource!$B$2:$AE$460,6,FALSE)&gt;0,VLOOKUP($AC1038,Resource!$B$2:$AE$460,6,FALSE),"--INPUT--"),"")</f>
        <v/>
      </c>
      <c r="AE1038" s="34">
        <f>IF($AC1038&gt;0,IF(VLOOKUP($AC1038,Resource!$B$2:$AE$460,25,FALSE)&gt;0,VLOOKUP($AC1038,Resource!$B$2:$AE$460,25,FALSE),"--INPUT--"),"")</f>
        <v/>
      </c>
      <c r="AG1038" s="619" t="n"/>
      <c r="AH1038" s="619" t="n"/>
      <c r="AJ1038" s="34">
        <f>IF($AI1038&gt;0,IF(VLOOKUP($AI1038,Resource!$B$2:$AE$460,6,FALSE)&gt;0,VLOOKUP($AI1038,Resource!$B$2:$AE$460,6,FALSE),"--INPUT--"),"")</f>
        <v/>
      </c>
      <c r="AK1038" s="34">
        <f>IF($AI1038&gt;0,IF(VLOOKUP($AI1038,Resource!$B$2:$AE$460,25,FALSE)&gt;0,VLOOKUP($AI1038,Resource!$B$2:$AE$460,25,FALSE),"--INPUT--"),"")</f>
        <v/>
      </c>
      <c r="AL1038" s="619" t="n"/>
      <c r="AM1038" s="619" t="n"/>
      <c r="AN1038" s="34">
        <f>AA1038</f>
        <v/>
      </c>
      <c r="AO1038" s="621">
        <f>IF(ISNA(IF(AC1038="",0,AN1038*VLOOKUP(AC1038,Resource!$B$2:$AE$465,8,FALSE))),0,IF(AC1038="",0,AN1038*VLOOKUP(AC1038,Resource!$B$2:$AE$465,8,FALSE)))</f>
        <v/>
      </c>
      <c r="AP1038" s="620" t="n"/>
      <c r="AQ1038" s="286" t="n"/>
      <c r="AR1038" s="34">
        <f>AB1038</f>
        <v/>
      </c>
      <c r="AS1038" s="621">
        <f>IF(ISNA(IF(AI1038="",0,AR1038*VLOOKUP(AI1038,Resource!$B$2:$AE$465,9,FALSE))),0,IF(AI1038="",0,AR1038*VLOOKUP(AI1038,Resource!$B$2:$AE$465,9,FALSE)))</f>
        <v/>
      </c>
      <c r="AT1038" s="620" t="n"/>
      <c r="AU1038" s="286" t="n"/>
      <c r="AV1038" s="620">
        <f>Z1038</f>
        <v/>
      </c>
      <c r="AW1038" s="72" t="n"/>
      <c r="BA1038" s="620" t="n"/>
      <c r="BC1038" s="620">
        <f>AO1038+AS1038</f>
        <v/>
      </c>
      <c r="BD1038" s="620">
        <f>BH1038-BC1038</f>
        <v/>
      </c>
      <c r="BE1038" s="479">
        <f>IF(AV1038=0,"        --",BD1038/BH1038)</f>
        <v/>
      </c>
      <c r="BF1038" s="620" t="n"/>
      <c r="BG1038" s="620" t="n"/>
      <c r="BH1038" s="620">
        <f>Z1038+BA1038+BF1038</f>
        <v/>
      </c>
    </row>
    <row r="1039" customFormat="1" s="34">
      <c r="A1039" s="618" t="n"/>
      <c r="B1039" s="619" t="n"/>
      <c r="J1039" s="619" t="n"/>
      <c r="U1039" s="620" t="n"/>
      <c r="X1039" s="620" t="n"/>
      <c r="Y1039" s="620" t="n"/>
      <c r="Z1039" s="620" t="n"/>
      <c r="AA1039" s="34">
        <f>T1039*0.2+N1039*0+O1039*0.3+P1039*0.5+Q1039*0.6+R1039*1+S1039*1</f>
        <v/>
      </c>
      <c r="AB1039" s="34">
        <f>T1039*0.2+N1039*0.2+O1039*0.3+P1039*0.5+Q1039*0.6+R1039*1+S1039*1</f>
        <v/>
      </c>
      <c r="AD1039" s="34">
        <f>IF($AC1039&gt;0,IF(VLOOKUP($AC1039,Resource!$B$2:$AE$460,6,FALSE)&gt;0,VLOOKUP($AC1039,Resource!$B$2:$AE$460,6,FALSE),"--INPUT--"),"")</f>
        <v/>
      </c>
      <c r="AE1039" s="34">
        <f>IF($AC1039&gt;0,IF(VLOOKUP($AC1039,Resource!$B$2:$AE$460,25,FALSE)&gt;0,VLOOKUP($AC1039,Resource!$B$2:$AE$460,25,FALSE),"--INPUT--"),"")</f>
        <v/>
      </c>
      <c r="AG1039" s="619" t="n"/>
      <c r="AH1039" s="619" t="n"/>
      <c r="AJ1039" s="34">
        <f>IF($AI1039&gt;0,IF(VLOOKUP($AI1039,Resource!$B$2:$AE$460,6,FALSE)&gt;0,VLOOKUP($AI1039,Resource!$B$2:$AE$460,6,FALSE),"--INPUT--"),"")</f>
        <v/>
      </c>
      <c r="AK1039" s="34">
        <f>IF($AI1039&gt;0,IF(VLOOKUP($AI1039,Resource!$B$2:$AE$460,25,FALSE)&gt;0,VLOOKUP($AI1039,Resource!$B$2:$AE$460,25,FALSE),"--INPUT--"),"")</f>
        <v/>
      </c>
      <c r="AL1039" s="619" t="n"/>
      <c r="AM1039" s="619" t="n"/>
      <c r="AN1039" s="34">
        <f>AA1039</f>
        <v/>
      </c>
      <c r="AO1039" s="621">
        <f>IF(ISNA(IF(AC1039="",0,AN1039*VLOOKUP(AC1039,Resource!$B$2:$AE$465,8,FALSE))),0,IF(AC1039="",0,AN1039*VLOOKUP(AC1039,Resource!$B$2:$AE$465,8,FALSE)))</f>
        <v/>
      </c>
      <c r="AP1039" s="620" t="n"/>
      <c r="AQ1039" s="286" t="n"/>
      <c r="AR1039" s="34">
        <f>AB1039</f>
        <v/>
      </c>
      <c r="AS1039" s="621">
        <f>IF(ISNA(IF(AI1039="",0,AR1039*VLOOKUP(AI1039,Resource!$B$2:$AE$465,9,FALSE))),0,IF(AI1039="",0,AR1039*VLOOKUP(AI1039,Resource!$B$2:$AE$465,9,FALSE)))</f>
        <v/>
      </c>
      <c r="AT1039" s="620" t="n"/>
      <c r="AU1039" s="286" t="n"/>
      <c r="AV1039" s="620">
        <f>Z1039</f>
        <v/>
      </c>
      <c r="AW1039" s="72" t="n"/>
      <c r="BA1039" s="620" t="n"/>
      <c r="BC1039" s="620">
        <f>AO1039+AS1039</f>
        <v/>
      </c>
      <c r="BD1039" s="620">
        <f>BH1039-BC1039</f>
        <v/>
      </c>
      <c r="BE1039" s="479">
        <f>IF(AV1039=0,"        --",BD1039/BH1039)</f>
        <v/>
      </c>
      <c r="BF1039" s="620" t="n"/>
      <c r="BG1039" s="620" t="n"/>
      <c r="BH1039" s="620">
        <f>Z1039+BA1039+BF1039</f>
        <v/>
      </c>
    </row>
    <row r="1040" customFormat="1" s="34">
      <c r="A1040" s="618" t="n"/>
      <c r="B1040" s="619" t="n"/>
      <c r="J1040" s="619" t="n"/>
      <c r="U1040" s="620" t="n"/>
      <c r="X1040" s="620" t="n"/>
      <c r="Y1040" s="620" t="n"/>
      <c r="Z1040" s="620" t="n"/>
      <c r="AA1040" s="34">
        <f>T1040*0.2+N1040*0+O1040*0.3+P1040*0.5+Q1040*0.6+R1040*1+S1040*1</f>
        <v/>
      </c>
      <c r="AB1040" s="34">
        <f>T1040*0.2+N1040*0.2+O1040*0.3+P1040*0.5+Q1040*0.6+R1040*1+S1040*1</f>
        <v/>
      </c>
      <c r="AD1040" s="34">
        <f>IF($AC1040&gt;0,IF(VLOOKUP($AC1040,Resource!$B$2:$AE$460,6,FALSE)&gt;0,VLOOKUP($AC1040,Resource!$B$2:$AE$460,6,FALSE),"--INPUT--"),"")</f>
        <v/>
      </c>
      <c r="AE1040" s="34">
        <f>IF($AC1040&gt;0,IF(VLOOKUP($AC1040,Resource!$B$2:$AE$460,25,FALSE)&gt;0,VLOOKUP($AC1040,Resource!$B$2:$AE$460,25,FALSE),"--INPUT--"),"")</f>
        <v/>
      </c>
      <c r="AG1040" s="619" t="n"/>
      <c r="AH1040" s="619" t="n"/>
      <c r="AJ1040" s="34">
        <f>IF($AI1040&gt;0,IF(VLOOKUP($AI1040,Resource!$B$2:$AE$460,6,FALSE)&gt;0,VLOOKUP($AI1040,Resource!$B$2:$AE$460,6,FALSE),"--INPUT--"),"")</f>
        <v/>
      </c>
      <c r="AK1040" s="34">
        <f>IF($AI1040&gt;0,IF(VLOOKUP($AI1040,Resource!$B$2:$AE$460,25,FALSE)&gt;0,VLOOKUP($AI1040,Resource!$B$2:$AE$460,25,FALSE),"--INPUT--"),"")</f>
        <v/>
      </c>
      <c r="AL1040" s="619" t="n"/>
      <c r="AM1040" s="619" t="n"/>
      <c r="AN1040" s="34">
        <f>AA1040</f>
        <v/>
      </c>
      <c r="AO1040" s="621">
        <f>IF(ISNA(IF(AC1040="",0,AN1040*VLOOKUP(AC1040,Resource!$B$2:$AE$465,8,FALSE))),0,IF(AC1040="",0,AN1040*VLOOKUP(AC1040,Resource!$B$2:$AE$465,8,FALSE)))</f>
        <v/>
      </c>
      <c r="AP1040" s="620" t="n"/>
      <c r="AQ1040" s="286" t="n"/>
      <c r="AR1040" s="34">
        <f>AB1040</f>
        <v/>
      </c>
      <c r="AS1040" s="621">
        <f>IF(ISNA(IF(AI1040="",0,AR1040*VLOOKUP(AI1040,Resource!$B$2:$AE$465,9,FALSE))),0,IF(AI1040="",0,AR1040*VLOOKUP(AI1040,Resource!$B$2:$AE$465,9,FALSE)))</f>
        <v/>
      </c>
      <c r="AT1040" s="620" t="n"/>
      <c r="AU1040" s="286" t="n"/>
      <c r="AV1040" s="620">
        <f>Z1040</f>
        <v/>
      </c>
      <c r="AW1040" s="72" t="n"/>
      <c r="BA1040" s="620" t="n"/>
      <c r="BC1040" s="620">
        <f>AO1040+AS1040</f>
        <v/>
      </c>
      <c r="BD1040" s="620">
        <f>BH1040-BC1040</f>
        <v/>
      </c>
      <c r="BE1040" s="479">
        <f>IF(AV1040=0,"        --",BD1040/BH1040)</f>
        <v/>
      </c>
      <c r="BF1040" s="620" t="n"/>
      <c r="BG1040" s="620" t="n"/>
      <c r="BH1040" s="620">
        <f>Z1040+BA1040+BF1040</f>
        <v/>
      </c>
    </row>
    <row r="1041" customFormat="1" s="34">
      <c r="A1041" s="618" t="n"/>
      <c r="B1041" s="619" t="n"/>
      <c r="J1041" s="619" t="n"/>
      <c r="U1041" s="620" t="n"/>
      <c r="X1041" s="620" t="n"/>
      <c r="Y1041" s="620" t="n"/>
      <c r="Z1041" s="620" t="n"/>
      <c r="AA1041" s="34">
        <f>T1041*0.2+N1041*0+O1041*0.3+P1041*0.5+Q1041*0.6+R1041*1+S1041*1</f>
        <v/>
      </c>
      <c r="AB1041" s="34">
        <f>T1041*0.2+N1041*0.2+O1041*0.3+P1041*0.5+Q1041*0.6+R1041*1+S1041*1</f>
        <v/>
      </c>
      <c r="AD1041" s="34">
        <f>IF($AC1041&gt;0,IF(VLOOKUP($AC1041,Resource!$B$2:$AE$460,6,FALSE)&gt;0,VLOOKUP($AC1041,Resource!$B$2:$AE$460,6,FALSE),"--INPUT--"),"")</f>
        <v/>
      </c>
      <c r="AE1041" s="34">
        <f>IF($AC1041&gt;0,IF(VLOOKUP($AC1041,Resource!$B$2:$AE$460,25,FALSE)&gt;0,VLOOKUP($AC1041,Resource!$B$2:$AE$460,25,FALSE),"--INPUT--"),"")</f>
        <v/>
      </c>
      <c r="AG1041" s="619" t="n"/>
      <c r="AH1041" s="619" t="n"/>
      <c r="AJ1041" s="34">
        <f>IF($AI1041&gt;0,IF(VLOOKUP($AI1041,Resource!$B$2:$AE$460,6,FALSE)&gt;0,VLOOKUP($AI1041,Resource!$B$2:$AE$460,6,FALSE),"--INPUT--"),"")</f>
        <v/>
      </c>
      <c r="AK1041" s="34">
        <f>IF($AI1041&gt;0,IF(VLOOKUP($AI1041,Resource!$B$2:$AE$460,25,FALSE)&gt;0,VLOOKUP($AI1041,Resource!$B$2:$AE$460,25,FALSE),"--INPUT--"),"")</f>
        <v/>
      </c>
      <c r="AL1041" s="619" t="n"/>
      <c r="AM1041" s="619" t="n"/>
      <c r="AN1041" s="34">
        <f>AA1041</f>
        <v/>
      </c>
      <c r="AO1041" s="621">
        <f>IF(ISNA(IF(AC1041="",0,AN1041*VLOOKUP(AC1041,Resource!$B$2:$AE$465,8,FALSE))),0,IF(AC1041="",0,AN1041*VLOOKUP(AC1041,Resource!$B$2:$AE$465,8,FALSE)))</f>
        <v/>
      </c>
      <c r="AP1041" s="620" t="n"/>
      <c r="AQ1041" s="286" t="n"/>
      <c r="AR1041" s="34">
        <f>AB1041</f>
        <v/>
      </c>
      <c r="AS1041" s="621">
        <f>IF(ISNA(IF(AI1041="",0,AR1041*VLOOKUP(AI1041,Resource!$B$2:$AE$465,9,FALSE))),0,IF(AI1041="",0,AR1041*VLOOKUP(AI1041,Resource!$B$2:$AE$465,9,FALSE)))</f>
        <v/>
      </c>
      <c r="AT1041" s="620" t="n"/>
      <c r="AU1041" s="286" t="n"/>
      <c r="AV1041" s="620">
        <f>Z1041</f>
        <v/>
      </c>
      <c r="AW1041" s="72" t="n"/>
      <c r="BA1041" s="620" t="n"/>
      <c r="BC1041" s="620">
        <f>AO1041+AS1041</f>
        <v/>
      </c>
      <c r="BD1041" s="620">
        <f>BH1041-BC1041</f>
        <v/>
      </c>
      <c r="BE1041" s="479">
        <f>IF(AV1041=0,"        --",BD1041/BH1041)</f>
        <v/>
      </c>
      <c r="BF1041" s="620" t="n"/>
      <c r="BG1041" s="620" t="n"/>
      <c r="BH1041" s="620">
        <f>Z1041+BA1041+BF1041</f>
        <v/>
      </c>
    </row>
    <row r="1042" customFormat="1" s="34">
      <c r="A1042" s="618" t="n"/>
      <c r="B1042" s="619" t="n"/>
      <c r="J1042" s="619" t="n"/>
      <c r="U1042" s="620" t="n"/>
      <c r="X1042" s="620" t="n"/>
      <c r="Y1042" s="620" t="n"/>
      <c r="Z1042" s="620" t="n"/>
      <c r="AA1042" s="34">
        <f>T1042*0.2+N1042*0+O1042*0.3+P1042*0.5+Q1042*0.6+R1042*1+S1042*1</f>
        <v/>
      </c>
      <c r="AB1042" s="34">
        <f>T1042*0.2+N1042*0.2+O1042*0.3+P1042*0.5+Q1042*0.6+R1042*1+S1042*1</f>
        <v/>
      </c>
      <c r="AD1042" s="34">
        <f>IF($AC1042&gt;0,IF(VLOOKUP($AC1042,Resource!$B$2:$AE$460,6,FALSE)&gt;0,VLOOKUP($AC1042,Resource!$B$2:$AE$460,6,FALSE),"--INPUT--"),"")</f>
        <v/>
      </c>
      <c r="AE1042" s="34">
        <f>IF($AC1042&gt;0,IF(VLOOKUP($AC1042,Resource!$B$2:$AE$460,25,FALSE)&gt;0,VLOOKUP($AC1042,Resource!$B$2:$AE$460,25,FALSE),"--INPUT--"),"")</f>
        <v/>
      </c>
      <c r="AG1042" s="619" t="n"/>
      <c r="AH1042" s="619" t="n"/>
      <c r="AJ1042" s="34">
        <f>IF($AI1042&gt;0,IF(VLOOKUP($AI1042,Resource!$B$2:$AE$460,6,FALSE)&gt;0,VLOOKUP($AI1042,Resource!$B$2:$AE$460,6,FALSE),"--INPUT--"),"")</f>
        <v/>
      </c>
      <c r="AK1042" s="34">
        <f>IF($AI1042&gt;0,IF(VLOOKUP($AI1042,Resource!$B$2:$AE$460,25,FALSE)&gt;0,VLOOKUP($AI1042,Resource!$B$2:$AE$460,25,FALSE),"--INPUT--"),"")</f>
        <v/>
      </c>
      <c r="AL1042" s="619" t="n"/>
      <c r="AM1042" s="619" t="n"/>
      <c r="AN1042" s="34">
        <f>AA1042</f>
        <v/>
      </c>
      <c r="AO1042" s="621">
        <f>IF(ISNA(IF(AC1042="",0,AN1042*VLOOKUP(AC1042,Resource!$B$2:$AE$465,8,FALSE))),0,IF(AC1042="",0,AN1042*VLOOKUP(AC1042,Resource!$B$2:$AE$465,8,FALSE)))</f>
        <v/>
      </c>
      <c r="AP1042" s="620" t="n"/>
      <c r="AQ1042" s="286" t="n"/>
      <c r="AR1042" s="34">
        <f>AB1042</f>
        <v/>
      </c>
      <c r="AS1042" s="621">
        <f>IF(ISNA(IF(AI1042="",0,AR1042*VLOOKUP(AI1042,Resource!$B$2:$AE$465,9,FALSE))),0,IF(AI1042="",0,AR1042*VLOOKUP(AI1042,Resource!$B$2:$AE$465,9,FALSE)))</f>
        <v/>
      </c>
      <c r="AT1042" s="620" t="n"/>
      <c r="AU1042" s="286" t="n"/>
      <c r="AV1042" s="620">
        <f>Z1042</f>
        <v/>
      </c>
      <c r="AW1042" s="72" t="n"/>
      <c r="BA1042" s="620" t="n"/>
      <c r="BC1042" s="620">
        <f>AO1042+AS1042</f>
        <v/>
      </c>
      <c r="BD1042" s="620">
        <f>BH1042-BC1042</f>
        <v/>
      </c>
      <c r="BE1042" s="479">
        <f>IF(AV1042=0,"        --",BD1042/BH1042)</f>
        <v/>
      </c>
      <c r="BF1042" s="620" t="n"/>
      <c r="BG1042" s="620" t="n"/>
      <c r="BH1042" s="620">
        <f>Z1042+BA1042+BF1042</f>
        <v/>
      </c>
    </row>
    <row r="1043" customFormat="1" s="34">
      <c r="A1043" s="618" t="n"/>
      <c r="B1043" s="619" t="n"/>
      <c r="J1043" s="619" t="n"/>
      <c r="U1043" s="620" t="n"/>
      <c r="X1043" s="620" t="n"/>
      <c r="Y1043" s="620" t="n"/>
      <c r="Z1043" s="620" t="n"/>
      <c r="AA1043" s="34">
        <f>T1043*0.2+N1043*0+O1043*0.3+P1043*0.5+Q1043*0.6+R1043*1+S1043*1</f>
        <v/>
      </c>
      <c r="AB1043" s="34">
        <f>T1043*0.2+N1043*0.2+O1043*0.3+P1043*0.5+Q1043*0.6+R1043*1+S1043*1</f>
        <v/>
      </c>
      <c r="AD1043" s="34">
        <f>IF($AC1043&gt;0,IF(VLOOKUP($AC1043,Resource!$B$2:$AE$460,6,FALSE)&gt;0,VLOOKUP($AC1043,Resource!$B$2:$AE$460,6,FALSE),"--INPUT--"),"")</f>
        <v/>
      </c>
      <c r="AE1043" s="34">
        <f>IF($AC1043&gt;0,IF(VLOOKUP($AC1043,Resource!$B$2:$AE$460,25,FALSE)&gt;0,VLOOKUP($AC1043,Resource!$B$2:$AE$460,25,FALSE),"--INPUT--"),"")</f>
        <v/>
      </c>
      <c r="AG1043" s="619" t="n"/>
      <c r="AH1043" s="619" t="n"/>
      <c r="AJ1043" s="34">
        <f>IF($AI1043&gt;0,IF(VLOOKUP($AI1043,Resource!$B$2:$AE$460,6,FALSE)&gt;0,VLOOKUP($AI1043,Resource!$B$2:$AE$460,6,FALSE),"--INPUT--"),"")</f>
        <v/>
      </c>
      <c r="AK1043" s="34">
        <f>IF($AI1043&gt;0,IF(VLOOKUP($AI1043,Resource!$B$2:$AE$460,25,FALSE)&gt;0,VLOOKUP($AI1043,Resource!$B$2:$AE$460,25,FALSE),"--INPUT--"),"")</f>
        <v/>
      </c>
      <c r="AL1043" s="619" t="n"/>
      <c r="AM1043" s="619" t="n"/>
      <c r="AN1043" s="34">
        <f>AA1043</f>
        <v/>
      </c>
      <c r="AO1043" s="621">
        <f>IF(ISNA(IF(AC1043="",0,AN1043*VLOOKUP(AC1043,Resource!$B$2:$AE$465,8,FALSE))),0,IF(AC1043="",0,AN1043*VLOOKUP(AC1043,Resource!$B$2:$AE$465,8,FALSE)))</f>
        <v/>
      </c>
      <c r="AP1043" s="620" t="n"/>
      <c r="AQ1043" s="286" t="n"/>
      <c r="AR1043" s="34">
        <f>AB1043</f>
        <v/>
      </c>
      <c r="AS1043" s="621">
        <f>IF(ISNA(IF(AI1043="",0,AR1043*VLOOKUP(AI1043,Resource!$B$2:$AE$465,9,FALSE))),0,IF(AI1043="",0,AR1043*VLOOKUP(AI1043,Resource!$B$2:$AE$465,9,FALSE)))</f>
        <v/>
      </c>
      <c r="AT1043" s="620" t="n"/>
      <c r="AU1043" s="286" t="n"/>
      <c r="AV1043" s="620">
        <f>Z1043</f>
        <v/>
      </c>
      <c r="AW1043" s="72" t="n"/>
      <c r="BA1043" s="620" t="n"/>
      <c r="BC1043" s="620">
        <f>AO1043+AS1043</f>
        <v/>
      </c>
      <c r="BD1043" s="620">
        <f>BH1043-BC1043</f>
        <v/>
      </c>
      <c r="BE1043" s="479">
        <f>IF(AV1043=0,"        --",BD1043/BH1043)</f>
        <v/>
      </c>
      <c r="BF1043" s="620" t="n"/>
      <c r="BG1043" s="620" t="n"/>
      <c r="BH1043" s="620">
        <f>Z1043+BA1043+BF1043</f>
        <v/>
      </c>
    </row>
    <row r="1044" customFormat="1" s="34">
      <c r="A1044" s="618" t="n"/>
      <c r="B1044" s="619" t="n"/>
      <c r="J1044" s="619" t="n"/>
      <c r="U1044" s="620" t="n"/>
      <c r="X1044" s="620" t="n"/>
      <c r="Y1044" s="620" t="n"/>
      <c r="Z1044" s="620" t="n"/>
      <c r="AA1044" s="34">
        <f>T1044*0.2+N1044*0+O1044*0.3+P1044*0.5+Q1044*0.6+R1044*1+S1044*1</f>
        <v/>
      </c>
      <c r="AB1044" s="34">
        <f>T1044*0.2+N1044*0.2+O1044*0.3+P1044*0.5+Q1044*0.6+R1044*1+S1044*1</f>
        <v/>
      </c>
      <c r="AD1044" s="34">
        <f>IF($AC1044&gt;0,IF(VLOOKUP($AC1044,Resource!$B$2:$AE$460,6,FALSE)&gt;0,VLOOKUP($AC1044,Resource!$B$2:$AE$460,6,FALSE),"--INPUT--"),"")</f>
        <v/>
      </c>
      <c r="AE1044" s="34">
        <f>IF($AC1044&gt;0,IF(VLOOKUP($AC1044,Resource!$B$2:$AE$460,25,FALSE)&gt;0,VLOOKUP($AC1044,Resource!$B$2:$AE$460,25,FALSE),"--INPUT--"),"")</f>
        <v/>
      </c>
      <c r="AG1044" s="619" t="n"/>
      <c r="AH1044" s="619" t="n"/>
      <c r="AJ1044" s="34">
        <f>IF($AI1044&gt;0,IF(VLOOKUP($AI1044,Resource!$B$2:$AE$460,6,FALSE)&gt;0,VLOOKUP($AI1044,Resource!$B$2:$AE$460,6,FALSE),"--INPUT--"),"")</f>
        <v/>
      </c>
      <c r="AK1044" s="34">
        <f>IF($AI1044&gt;0,IF(VLOOKUP($AI1044,Resource!$B$2:$AE$460,25,FALSE)&gt;0,VLOOKUP($AI1044,Resource!$B$2:$AE$460,25,FALSE),"--INPUT--"),"")</f>
        <v/>
      </c>
      <c r="AL1044" s="619" t="n"/>
      <c r="AM1044" s="619" t="n"/>
      <c r="AN1044" s="34">
        <f>AA1044</f>
        <v/>
      </c>
      <c r="AO1044" s="621">
        <f>IF(ISNA(IF(AC1044="",0,AN1044*VLOOKUP(AC1044,Resource!$B$2:$AE$465,8,FALSE))),0,IF(AC1044="",0,AN1044*VLOOKUP(AC1044,Resource!$B$2:$AE$465,8,FALSE)))</f>
        <v/>
      </c>
      <c r="AP1044" s="620" t="n"/>
      <c r="AQ1044" s="286" t="n"/>
      <c r="AR1044" s="34">
        <f>AB1044</f>
        <v/>
      </c>
      <c r="AS1044" s="621">
        <f>IF(ISNA(IF(AI1044="",0,AR1044*VLOOKUP(AI1044,Resource!$B$2:$AE$465,9,FALSE))),0,IF(AI1044="",0,AR1044*VLOOKUP(AI1044,Resource!$B$2:$AE$465,9,FALSE)))</f>
        <v/>
      </c>
      <c r="AT1044" s="620" t="n"/>
      <c r="AU1044" s="286" t="n"/>
      <c r="AV1044" s="620">
        <f>Z1044</f>
        <v/>
      </c>
      <c r="AW1044" s="72" t="n"/>
      <c r="BA1044" s="620" t="n"/>
      <c r="BC1044" s="620">
        <f>AO1044+AS1044</f>
        <v/>
      </c>
      <c r="BD1044" s="620">
        <f>BH1044-BC1044</f>
        <v/>
      </c>
      <c r="BE1044" s="479">
        <f>IF(AV1044=0,"        --",BD1044/BH1044)</f>
        <v/>
      </c>
      <c r="BF1044" s="620" t="n"/>
      <c r="BG1044" s="620" t="n"/>
      <c r="BH1044" s="620">
        <f>Z1044+BA1044+BF1044</f>
        <v/>
      </c>
    </row>
    <row r="1045" customFormat="1" s="34">
      <c r="A1045" s="618" t="n"/>
      <c r="B1045" s="619" t="n"/>
      <c r="J1045" s="619" t="n"/>
      <c r="U1045" s="620" t="n"/>
      <c r="X1045" s="620" t="n"/>
      <c r="Y1045" s="620" t="n"/>
      <c r="Z1045" s="620" t="n"/>
      <c r="AA1045" s="34">
        <f>T1045*0.2+N1045*0+O1045*0.3+P1045*0.5+Q1045*0.6+R1045*1+S1045*1</f>
        <v/>
      </c>
      <c r="AB1045" s="34">
        <f>T1045*0.2+N1045*0.2+O1045*0.3+P1045*0.5+Q1045*0.6+R1045*1+S1045*1</f>
        <v/>
      </c>
      <c r="AD1045" s="34">
        <f>IF($AC1045&gt;0,IF(VLOOKUP($AC1045,Resource!$B$2:$AE$460,6,FALSE)&gt;0,VLOOKUP($AC1045,Resource!$B$2:$AE$460,6,FALSE),"--INPUT--"),"")</f>
        <v/>
      </c>
      <c r="AE1045" s="34">
        <f>IF($AC1045&gt;0,IF(VLOOKUP($AC1045,Resource!$B$2:$AE$460,25,FALSE)&gt;0,VLOOKUP($AC1045,Resource!$B$2:$AE$460,25,FALSE),"--INPUT--"),"")</f>
        <v/>
      </c>
      <c r="AG1045" s="619" t="n"/>
      <c r="AH1045" s="619" t="n"/>
      <c r="AJ1045" s="34">
        <f>IF($AI1045&gt;0,IF(VLOOKUP($AI1045,Resource!$B$2:$AE$460,6,FALSE)&gt;0,VLOOKUP($AI1045,Resource!$B$2:$AE$460,6,FALSE),"--INPUT--"),"")</f>
        <v/>
      </c>
      <c r="AK1045" s="34">
        <f>IF($AI1045&gt;0,IF(VLOOKUP($AI1045,Resource!$B$2:$AE$460,25,FALSE)&gt;0,VLOOKUP($AI1045,Resource!$B$2:$AE$460,25,FALSE),"--INPUT--"),"")</f>
        <v/>
      </c>
      <c r="AL1045" s="619" t="n"/>
      <c r="AM1045" s="619" t="n"/>
      <c r="AN1045" s="34">
        <f>AA1045</f>
        <v/>
      </c>
      <c r="AO1045" s="621">
        <f>IF(ISNA(IF(AC1045="",0,AN1045*VLOOKUP(AC1045,Resource!$B$2:$AE$465,8,FALSE))),0,IF(AC1045="",0,AN1045*VLOOKUP(AC1045,Resource!$B$2:$AE$465,8,FALSE)))</f>
        <v/>
      </c>
      <c r="AP1045" s="620" t="n"/>
      <c r="AQ1045" s="286" t="n"/>
      <c r="AR1045" s="34">
        <f>AB1045</f>
        <v/>
      </c>
      <c r="AS1045" s="621">
        <f>IF(ISNA(IF(AI1045="",0,AR1045*VLOOKUP(AI1045,Resource!$B$2:$AE$465,9,FALSE))),0,IF(AI1045="",0,AR1045*VLOOKUP(AI1045,Resource!$B$2:$AE$465,9,FALSE)))</f>
        <v/>
      </c>
      <c r="AT1045" s="620" t="n"/>
      <c r="AU1045" s="286" t="n"/>
      <c r="AV1045" s="620">
        <f>Z1045</f>
        <v/>
      </c>
      <c r="AW1045" s="72" t="n"/>
      <c r="BA1045" s="620" t="n"/>
      <c r="BC1045" s="620">
        <f>AO1045+AS1045</f>
        <v/>
      </c>
      <c r="BD1045" s="620">
        <f>BH1045-BC1045</f>
        <v/>
      </c>
      <c r="BE1045" s="479">
        <f>IF(AV1045=0,"        --",BD1045/BH1045)</f>
        <v/>
      </c>
      <c r="BF1045" s="620" t="n"/>
      <c r="BG1045" s="620" t="n"/>
      <c r="BH1045" s="620">
        <f>Z1045+BA1045+BF1045</f>
        <v/>
      </c>
    </row>
    <row r="1046" customFormat="1" s="34">
      <c r="A1046" s="618" t="n"/>
      <c r="B1046" s="619" t="n"/>
      <c r="J1046" s="619" t="n"/>
      <c r="U1046" s="620" t="n"/>
      <c r="X1046" s="620" t="n"/>
      <c r="Y1046" s="620" t="n"/>
      <c r="Z1046" s="620" t="n"/>
      <c r="AA1046" s="34">
        <f>T1046*0.2+N1046*0+O1046*0.3+P1046*0.5+Q1046*0.6+R1046*1+S1046*1</f>
        <v/>
      </c>
      <c r="AB1046" s="34">
        <f>T1046*0.2+N1046*0.2+O1046*0.3+P1046*0.5+Q1046*0.6+R1046*1+S1046*1</f>
        <v/>
      </c>
      <c r="AD1046" s="34">
        <f>IF($AC1046&gt;0,IF(VLOOKUP($AC1046,Resource!$B$2:$AE$460,6,FALSE)&gt;0,VLOOKUP($AC1046,Resource!$B$2:$AE$460,6,FALSE),"--INPUT--"),"")</f>
        <v/>
      </c>
      <c r="AE1046" s="34">
        <f>IF($AC1046&gt;0,IF(VLOOKUP($AC1046,Resource!$B$2:$AE$460,25,FALSE)&gt;0,VLOOKUP($AC1046,Resource!$B$2:$AE$460,25,FALSE),"--INPUT--"),"")</f>
        <v/>
      </c>
      <c r="AG1046" s="619" t="n"/>
      <c r="AH1046" s="619" t="n"/>
      <c r="AJ1046" s="34">
        <f>IF($AI1046&gt;0,IF(VLOOKUP($AI1046,Resource!$B$2:$AE$460,6,FALSE)&gt;0,VLOOKUP($AI1046,Resource!$B$2:$AE$460,6,FALSE),"--INPUT--"),"")</f>
        <v/>
      </c>
      <c r="AK1046" s="34">
        <f>IF($AI1046&gt;0,IF(VLOOKUP($AI1046,Resource!$B$2:$AE$460,25,FALSE)&gt;0,VLOOKUP($AI1046,Resource!$B$2:$AE$460,25,FALSE),"--INPUT--"),"")</f>
        <v/>
      </c>
      <c r="AL1046" s="619" t="n"/>
      <c r="AM1046" s="619" t="n"/>
      <c r="AN1046" s="34">
        <f>AA1046</f>
        <v/>
      </c>
      <c r="AO1046" s="621">
        <f>IF(ISNA(IF(AC1046="",0,AN1046*VLOOKUP(AC1046,Resource!$B$2:$AE$465,8,FALSE))),0,IF(AC1046="",0,AN1046*VLOOKUP(AC1046,Resource!$B$2:$AE$465,8,FALSE)))</f>
        <v/>
      </c>
      <c r="AP1046" s="620" t="n"/>
      <c r="AQ1046" s="286" t="n"/>
      <c r="AR1046" s="34">
        <f>AB1046</f>
        <v/>
      </c>
      <c r="AS1046" s="621">
        <f>IF(ISNA(IF(AI1046="",0,AR1046*VLOOKUP(AI1046,Resource!$B$2:$AE$465,9,FALSE))),0,IF(AI1046="",0,AR1046*VLOOKUP(AI1046,Resource!$B$2:$AE$465,9,FALSE)))</f>
        <v/>
      </c>
      <c r="AT1046" s="620" t="n"/>
      <c r="AU1046" s="286" t="n"/>
      <c r="AV1046" s="620">
        <f>Z1046</f>
        <v/>
      </c>
      <c r="AW1046" s="72" t="n"/>
      <c r="BA1046" s="620" t="n"/>
      <c r="BC1046" s="620">
        <f>AO1046+AS1046</f>
        <v/>
      </c>
      <c r="BD1046" s="620">
        <f>BH1046-BC1046</f>
        <v/>
      </c>
      <c r="BE1046" s="479">
        <f>IF(AV1046=0,"        --",BD1046/BH1046)</f>
        <v/>
      </c>
      <c r="BF1046" s="620" t="n"/>
      <c r="BG1046" s="620" t="n"/>
      <c r="BH1046" s="620">
        <f>Z1046+BA1046+BF1046</f>
        <v/>
      </c>
    </row>
    <row r="1047" customFormat="1" s="34">
      <c r="A1047" s="618" t="n"/>
      <c r="B1047" s="619" t="n"/>
      <c r="J1047" s="619" t="n"/>
      <c r="U1047" s="620" t="n"/>
      <c r="X1047" s="620" t="n"/>
      <c r="Y1047" s="620" t="n"/>
      <c r="Z1047" s="620" t="n"/>
      <c r="AA1047" s="34">
        <f>T1047*0.2+N1047*0+O1047*0.3+P1047*0.5+Q1047*0.6+R1047*1+S1047*1</f>
        <v/>
      </c>
      <c r="AB1047" s="34">
        <f>T1047*0.2+N1047*0.2+O1047*0.3+P1047*0.5+Q1047*0.6+R1047*1+S1047*1</f>
        <v/>
      </c>
      <c r="AD1047" s="34">
        <f>IF($AC1047&gt;0,IF(VLOOKUP($AC1047,Resource!$B$2:$AE$460,6,FALSE)&gt;0,VLOOKUP($AC1047,Resource!$B$2:$AE$460,6,FALSE),"--INPUT--"),"")</f>
        <v/>
      </c>
      <c r="AE1047" s="34">
        <f>IF($AC1047&gt;0,IF(VLOOKUP($AC1047,Resource!$B$2:$AE$460,25,FALSE)&gt;0,VLOOKUP($AC1047,Resource!$B$2:$AE$460,25,FALSE),"--INPUT--"),"")</f>
        <v/>
      </c>
      <c r="AG1047" s="619" t="n"/>
      <c r="AH1047" s="619" t="n"/>
      <c r="AJ1047" s="34">
        <f>IF($AI1047&gt;0,IF(VLOOKUP($AI1047,Resource!$B$2:$AE$460,6,FALSE)&gt;0,VLOOKUP($AI1047,Resource!$B$2:$AE$460,6,FALSE),"--INPUT--"),"")</f>
        <v/>
      </c>
      <c r="AK1047" s="34">
        <f>IF($AI1047&gt;0,IF(VLOOKUP($AI1047,Resource!$B$2:$AE$460,25,FALSE)&gt;0,VLOOKUP($AI1047,Resource!$B$2:$AE$460,25,FALSE),"--INPUT--"),"")</f>
        <v/>
      </c>
      <c r="AL1047" s="619" t="n"/>
      <c r="AM1047" s="619" t="n"/>
      <c r="AN1047" s="34">
        <f>AA1047</f>
        <v/>
      </c>
      <c r="AO1047" s="621">
        <f>IF(ISNA(IF(AC1047="",0,AN1047*VLOOKUP(AC1047,Resource!$B$2:$AE$465,8,FALSE))),0,IF(AC1047="",0,AN1047*VLOOKUP(AC1047,Resource!$B$2:$AE$465,8,FALSE)))</f>
        <v/>
      </c>
      <c r="AP1047" s="620" t="n"/>
      <c r="AQ1047" s="286" t="n"/>
      <c r="AR1047" s="34">
        <f>AB1047</f>
        <v/>
      </c>
      <c r="AS1047" s="621">
        <f>IF(ISNA(IF(AI1047="",0,AR1047*VLOOKUP(AI1047,Resource!$B$2:$AE$465,9,FALSE))),0,IF(AI1047="",0,AR1047*VLOOKUP(AI1047,Resource!$B$2:$AE$465,9,FALSE)))</f>
        <v/>
      </c>
      <c r="AT1047" s="620" t="n"/>
      <c r="AU1047" s="286" t="n"/>
      <c r="AV1047" s="620">
        <f>Z1047</f>
        <v/>
      </c>
      <c r="AW1047" s="72" t="n"/>
      <c r="BA1047" s="620" t="n"/>
      <c r="BC1047" s="620">
        <f>AO1047+AS1047</f>
        <v/>
      </c>
      <c r="BD1047" s="620">
        <f>BH1047-BC1047</f>
        <v/>
      </c>
      <c r="BE1047" s="479">
        <f>IF(AV1047=0,"        --",BD1047/BH1047)</f>
        <v/>
      </c>
      <c r="BF1047" s="620" t="n"/>
      <c r="BG1047" s="620" t="n"/>
      <c r="BH1047" s="620">
        <f>Z1047+BA1047+BF1047</f>
        <v/>
      </c>
    </row>
    <row r="1048" customFormat="1" s="34">
      <c r="A1048" s="618" t="n"/>
      <c r="B1048" s="619" t="n"/>
      <c r="J1048" s="619" t="n"/>
      <c r="U1048" s="620" t="n"/>
      <c r="X1048" s="620" t="n"/>
      <c r="Y1048" s="620" t="n"/>
      <c r="Z1048" s="620" t="n"/>
      <c r="AA1048" s="34">
        <f>T1048*0.2+N1048*0+O1048*0.3+P1048*0.5+Q1048*0.6+R1048*1+S1048*1</f>
        <v/>
      </c>
      <c r="AB1048" s="34">
        <f>T1048*0.2+N1048*0.2+O1048*0.3+P1048*0.5+Q1048*0.6+R1048*1+S1048*1</f>
        <v/>
      </c>
      <c r="AD1048" s="34">
        <f>IF($AC1048&gt;0,IF(VLOOKUP($AC1048,Resource!$B$2:$AE$460,6,FALSE)&gt;0,VLOOKUP($AC1048,Resource!$B$2:$AE$460,6,FALSE),"--INPUT--"),"")</f>
        <v/>
      </c>
      <c r="AE1048" s="34">
        <f>IF($AC1048&gt;0,IF(VLOOKUP($AC1048,Resource!$B$2:$AE$460,25,FALSE)&gt;0,VLOOKUP($AC1048,Resource!$B$2:$AE$460,25,FALSE),"--INPUT--"),"")</f>
        <v/>
      </c>
      <c r="AG1048" s="619" t="n"/>
      <c r="AH1048" s="619" t="n"/>
      <c r="AJ1048" s="34">
        <f>IF($AI1048&gt;0,IF(VLOOKUP($AI1048,Resource!$B$2:$AE$460,6,FALSE)&gt;0,VLOOKUP($AI1048,Resource!$B$2:$AE$460,6,FALSE),"--INPUT--"),"")</f>
        <v/>
      </c>
      <c r="AK1048" s="34">
        <f>IF($AI1048&gt;0,IF(VLOOKUP($AI1048,Resource!$B$2:$AE$460,25,FALSE)&gt;0,VLOOKUP($AI1048,Resource!$B$2:$AE$460,25,FALSE),"--INPUT--"),"")</f>
        <v/>
      </c>
      <c r="AL1048" s="619" t="n"/>
      <c r="AM1048" s="619" t="n"/>
      <c r="AN1048" s="34">
        <f>AA1048</f>
        <v/>
      </c>
      <c r="AO1048" s="621">
        <f>IF(ISNA(IF(AC1048="",0,AN1048*VLOOKUP(AC1048,Resource!$B$2:$AE$465,8,FALSE))),0,IF(AC1048="",0,AN1048*VLOOKUP(AC1048,Resource!$B$2:$AE$465,8,FALSE)))</f>
        <v/>
      </c>
      <c r="AP1048" s="620" t="n"/>
      <c r="AQ1048" s="286" t="n"/>
      <c r="AR1048" s="34">
        <f>AB1048</f>
        <v/>
      </c>
      <c r="AS1048" s="621">
        <f>IF(ISNA(IF(AI1048="",0,AR1048*VLOOKUP(AI1048,Resource!$B$2:$AE$465,9,FALSE))),0,IF(AI1048="",0,AR1048*VLOOKUP(AI1048,Resource!$B$2:$AE$465,9,FALSE)))</f>
        <v/>
      </c>
      <c r="AT1048" s="620" t="n"/>
      <c r="AU1048" s="286" t="n"/>
      <c r="AV1048" s="620">
        <f>Z1048</f>
        <v/>
      </c>
      <c r="AW1048" s="72" t="n"/>
      <c r="BA1048" s="620" t="n"/>
      <c r="BC1048" s="620">
        <f>AO1048+AS1048</f>
        <v/>
      </c>
      <c r="BD1048" s="620">
        <f>BH1048-BC1048</f>
        <v/>
      </c>
      <c r="BE1048" s="479">
        <f>IF(AV1048=0,"        --",BD1048/BH1048)</f>
        <v/>
      </c>
      <c r="BF1048" s="620" t="n"/>
      <c r="BG1048" s="620" t="n"/>
      <c r="BH1048" s="620">
        <f>Z1048+BA1048+BF1048</f>
        <v/>
      </c>
    </row>
    <row r="1049" customFormat="1" s="34">
      <c r="A1049" s="618" t="n"/>
      <c r="B1049" s="619" t="n"/>
      <c r="J1049" s="619" t="n"/>
      <c r="U1049" s="620" t="n"/>
      <c r="X1049" s="620" t="n"/>
      <c r="Y1049" s="620" t="n"/>
      <c r="Z1049" s="620" t="n"/>
      <c r="AA1049" s="34">
        <f>T1049*0.2+N1049*0+O1049*0.3+P1049*0.5+Q1049*0.6+R1049*1+S1049*1</f>
        <v/>
      </c>
      <c r="AB1049" s="34">
        <f>T1049*0.2+N1049*0.2+O1049*0.3+P1049*0.5+Q1049*0.6+R1049*1+S1049*1</f>
        <v/>
      </c>
      <c r="AD1049" s="34">
        <f>IF($AC1049&gt;0,IF(VLOOKUP($AC1049,Resource!$B$2:$AE$460,6,FALSE)&gt;0,VLOOKUP($AC1049,Resource!$B$2:$AE$460,6,FALSE),"--INPUT--"),"")</f>
        <v/>
      </c>
      <c r="AE1049" s="34">
        <f>IF($AC1049&gt;0,IF(VLOOKUP($AC1049,Resource!$B$2:$AE$460,25,FALSE)&gt;0,VLOOKUP($AC1049,Resource!$B$2:$AE$460,25,FALSE),"--INPUT--"),"")</f>
        <v/>
      </c>
      <c r="AG1049" s="619" t="n"/>
      <c r="AH1049" s="619" t="n"/>
      <c r="AJ1049" s="34">
        <f>IF($AI1049&gt;0,IF(VLOOKUP($AI1049,Resource!$B$2:$AE$460,6,FALSE)&gt;0,VLOOKUP($AI1049,Resource!$B$2:$AE$460,6,FALSE),"--INPUT--"),"")</f>
        <v/>
      </c>
      <c r="AK1049" s="34">
        <f>IF($AI1049&gt;0,IF(VLOOKUP($AI1049,Resource!$B$2:$AE$460,25,FALSE)&gt;0,VLOOKUP($AI1049,Resource!$B$2:$AE$460,25,FALSE),"--INPUT--"),"")</f>
        <v/>
      </c>
      <c r="AL1049" s="619" t="n"/>
      <c r="AM1049" s="619" t="n"/>
      <c r="AN1049" s="34">
        <f>AA1049</f>
        <v/>
      </c>
      <c r="AO1049" s="621">
        <f>IF(ISNA(IF(AC1049="",0,AN1049*VLOOKUP(AC1049,Resource!$B$2:$AE$465,8,FALSE))),0,IF(AC1049="",0,AN1049*VLOOKUP(AC1049,Resource!$B$2:$AE$465,8,FALSE)))</f>
        <v/>
      </c>
      <c r="AP1049" s="620" t="n"/>
      <c r="AQ1049" s="286" t="n"/>
      <c r="AR1049" s="34">
        <f>AB1049</f>
        <v/>
      </c>
      <c r="AS1049" s="621">
        <f>IF(ISNA(IF(AI1049="",0,AR1049*VLOOKUP(AI1049,Resource!$B$2:$AE$465,9,FALSE))),0,IF(AI1049="",0,AR1049*VLOOKUP(AI1049,Resource!$B$2:$AE$465,9,FALSE)))</f>
        <v/>
      </c>
      <c r="AT1049" s="620" t="n"/>
      <c r="AU1049" s="286" t="n"/>
      <c r="AV1049" s="620">
        <f>Z1049</f>
        <v/>
      </c>
      <c r="AW1049" s="72" t="n"/>
      <c r="BA1049" s="620" t="n"/>
      <c r="BC1049" s="620">
        <f>AO1049+AS1049</f>
        <v/>
      </c>
      <c r="BD1049" s="620">
        <f>BH1049-BC1049</f>
        <v/>
      </c>
      <c r="BE1049" s="479">
        <f>IF(AV1049=0,"        --",BD1049/BH1049)</f>
        <v/>
      </c>
      <c r="BF1049" s="620" t="n"/>
      <c r="BG1049" s="620" t="n"/>
      <c r="BH1049" s="620">
        <f>Z1049+BA1049+BF1049</f>
        <v/>
      </c>
    </row>
    <row r="1050" customFormat="1" s="34">
      <c r="A1050" s="618" t="n"/>
      <c r="B1050" s="619" t="n"/>
      <c r="J1050" s="619" t="n"/>
      <c r="U1050" s="620" t="n"/>
      <c r="X1050" s="620" t="n"/>
      <c r="Y1050" s="620" t="n"/>
      <c r="Z1050" s="620" t="n"/>
      <c r="AA1050" s="34">
        <f>T1050*0.2+N1050*0+O1050*0.3+P1050*0.5+Q1050*0.6+R1050*1+S1050*1</f>
        <v/>
      </c>
      <c r="AB1050" s="34">
        <f>T1050*0.2+N1050*0.2+O1050*0.3+P1050*0.5+Q1050*0.6+R1050*1+S1050*1</f>
        <v/>
      </c>
      <c r="AD1050" s="34">
        <f>IF($AC1050&gt;0,IF(VLOOKUP($AC1050,Resource!$B$2:$AE$460,6,FALSE)&gt;0,VLOOKUP($AC1050,Resource!$B$2:$AE$460,6,FALSE),"--INPUT--"),"")</f>
        <v/>
      </c>
      <c r="AE1050" s="34">
        <f>IF($AC1050&gt;0,IF(VLOOKUP($AC1050,Resource!$B$2:$AE$460,25,FALSE)&gt;0,VLOOKUP($AC1050,Resource!$B$2:$AE$460,25,FALSE),"--INPUT--"),"")</f>
        <v/>
      </c>
      <c r="AG1050" s="619" t="n"/>
      <c r="AH1050" s="619" t="n"/>
      <c r="AJ1050" s="34">
        <f>IF($AI1050&gt;0,IF(VLOOKUP($AI1050,Resource!$B$2:$AE$460,6,FALSE)&gt;0,VLOOKUP($AI1050,Resource!$B$2:$AE$460,6,FALSE),"--INPUT--"),"")</f>
        <v/>
      </c>
      <c r="AK1050" s="34">
        <f>IF($AI1050&gt;0,IF(VLOOKUP($AI1050,Resource!$B$2:$AE$460,25,FALSE)&gt;0,VLOOKUP($AI1050,Resource!$B$2:$AE$460,25,FALSE),"--INPUT--"),"")</f>
        <v/>
      </c>
      <c r="AL1050" s="619" t="n"/>
      <c r="AM1050" s="619" t="n"/>
      <c r="AN1050" s="34">
        <f>AA1050</f>
        <v/>
      </c>
      <c r="AO1050" s="621">
        <f>IF(ISNA(IF(AC1050="",0,AN1050*VLOOKUP(AC1050,Resource!$B$2:$AE$465,8,FALSE))),0,IF(AC1050="",0,AN1050*VLOOKUP(AC1050,Resource!$B$2:$AE$465,8,FALSE)))</f>
        <v/>
      </c>
      <c r="AP1050" s="620" t="n"/>
      <c r="AQ1050" s="286" t="n"/>
      <c r="AR1050" s="34">
        <f>AB1050</f>
        <v/>
      </c>
      <c r="AS1050" s="621">
        <f>IF(ISNA(IF(AI1050="",0,AR1050*VLOOKUP(AI1050,Resource!$B$2:$AE$465,9,FALSE))),0,IF(AI1050="",0,AR1050*VLOOKUP(AI1050,Resource!$B$2:$AE$465,9,FALSE)))</f>
        <v/>
      </c>
      <c r="AT1050" s="620" t="n"/>
      <c r="AU1050" s="286" t="n"/>
      <c r="AV1050" s="620">
        <f>Z1050</f>
        <v/>
      </c>
      <c r="AW1050" s="72" t="n"/>
      <c r="BA1050" s="620" t="n"/>
      <c r="BC1050" s="620">
        <f>AO1050+AS1050</f>
        <v/>
      </c>
      <c r="BD1050" s="620">
        <f>BH1050-BC1050</f>
        <v/>
      </c>
      <c r="BE1050" s="479">
        <f>IF(AV1050=0,"        --",BD1050/BH1050)</f>
        <v/>
      </c>
      <c r="BF1050" s="620" t="n"/>
      <c r="BG1050" s="620" t="n"/>
      <c r="BH1050" s="620">
        <f>Z1050+BA1050+BF1050</f>
        <v/>
      </c>
    </row>
    <row r="1051" customFormat="1" s="34">
      <c r="A1051" s="618" t="n"/>
      <c r="B1051" s="619" t="n"/>
      <c r="J1051" s="619" t="n"/>
      <c r="U1051" s="620" t="n"/>
      <c r="X1051" s="620" t="n"/>
      <c r="Y1051" s="620" t="n"/>
      <c r="Z1051" s="620" t="n"/>
      <c r="AA1051" s="34">
        <f>T1051*0.2+N1051*0+O1051*0.3+P1051*0.5+Q1051*0.6+R1051*1+S1051*1</f>
        <v/>
      </c>
      <c r="AB1051" s="34">
        <f>T1051*0.2+N1051*0.2+O1051*0.3+P1051*0.5+Q1051*0.6+R1051*1+S1051*1</f>
        <v/>
      </c>
      <c r="AD1051" s="34">
        <f>IF($AC1051&gt;0,IF(VLOOKUP($AC1051,Resource!$B$2:$AE$460,6,FALSE)&gt;0,VLOOKUP($AC1051,Resource!$B$2:$AE$460,6,FALSE),"--INPUT--"),"")</f>
        <v/>
      </c>
      <c r="AE1051" s="34">
        <f>IF($AC1051&gt;0,IF(VLOOKUP($AC1051,Resource!$B$2:$AE$460,25,FALSE)&gt;0,VLOOKUP($AC1051,Resource!$B$2:$AE$460,25,FALSE),"--INPUT--"),"")</f>
        <v/>
      </c>
      <c r="AG1051" s="619" t="n"/>
      <c r="AH1051" s="619" t="n"/>
      <c r="AJ1051" s="34">
        <f>IF($AI1051&gt;0,IF(VLOOKUP($AI1051,Resource!$B$2:$AE$460,6,FALSE)&gt;0,VLOOKUP($AI1051,Resource!$B$2:$AE$460,6,FALSE),"--INPUT--"),"")</f>
        <v/>
      </c>
      <c r="AK1051" s="34">
        <f>IF($AI1051&gt;0,IF(VLOOKUP($AI1051,Resource!$B$2:$AE$460,25,FALSE)&gt;0,VLOOKUP($AI1051,Resource!$B$2:$AE$460,25,FALSE),"--INPUT--"),"")</f>
        <v/>
      </c>
      <c r="AL1051" s="619" t="n"/>
      <c r="AM1051" s="619" t="n"/>
      <c r="AN1051" s="34">
        <f>AA1051</f>
        <v/>
      </c>
      <c r="AO1051" s="621">
        <f>IF(ISNA(IF(AC1051="",0,AN1051*VLOOKUP(AC1051,Resource!$B$2:$AE$465,8,FALSE))),0,IF(AC1051="",0,AN1051*VLOOKUP(AC1051,Resource!$B$2:$AE$465,8,FALSE)))</f>
        <v/>
      </c>
      <c r="AP1051" s="620" t="n"/>
      <c r="AQ1051" s="286" t="n"/>
      <c r="AR1051" s="34">
        <f>AB1051</f>
        <v/>
      </c>
      <c r="AS1051" s="621">
        <f>IF(ISNA(IF(AI1051="",0,AR1051*VLOOKUP(AI1051,Resource!$B$2:$AE$465,9,FALSE))),0,IF(AI1051="",0,AR1051*VLOOKUP(AI1051,Resource!$B$2:$AE$465,9,FALSE)))</f>
        <v/>
      </c>
      <c r="AT1051" s="620" t="n"/>
      <c r="AU1051" s="286" t="n"/>
      <c r="AV1051" s="620">
        <f>Z1051</f>
        <v/>
      </c>
      <c r="AW1051" s="72" t="n"/>
      <c r="BA1051" s="620" t="n"/>
      <c r="BC1051" s="620">
        <f>AO1051+AS1051</f>
        <v/>
      </c>
      <c r="BD1051" s="620">
        <f>BH1051-BC1051</f>
        <v/>
      </c>
      <c r="BE1051" s="479">
        <f>IF(AV1051=0,"        --",BD1051/BH1051)</f>
        <v/>
      </c>
      <c r="BF1051" s="620" t="n"/>
      <c r="BG1051" s="620" t="n"/>
      <c r="BH1051" s="620">
        <f>Z1051+BA1051+BF1051</f>
        <v/>
      </c>
    </row>
    <row r="1052" customFormat="1" s="34">
      <c r="A1052" s="618" t="n"/>
      <c r="B1052" s="619" t="n"/>
      <c r="J1052" s="619" t="n"/>
      <c r="U1052" s="620" t="n"/>
      <c r="X1052" s="620" t="n"/>
      <c r="Y1052" s="620" t="n"/>
      <c r="Z1052" s="620" t="n"/>
      <c r="AA1052" s="34">
        <f>T1052*0.2+N1052*0+O1052*0.3+P1052*0.5+Q1052*0.6+R1052*1+S1052*1</f>
        <v/>
      </c>
      <c r="AB1052" s="34">
        <f>T1052*0.2+N1052*0.2+O1052*0.3+P1052*0.5+Q1052*0.6+R1052*1+S1052*1</f>
        <v/>
      </c>
      <c r="AD1052" s="34">
        <f>IF($AC1052&gt;0,IF(VLOOKUP($AC1052,Resource!$B$2:$AE$460,6,FALSE)&gt;0,VLOOKUP($AC1052,Resource!$B$2:$AE$460,6,FALSE),"--INPUT--"),"")</f>
        <v/>
      </c>
      <c r="AE1052" s="34">
        <f>IF($AC1052&gt;0,IF(VLOOKUP($AC1052,Resource!$B$2:$AE$460,25,FALSE)&gt;0,VLOOKUP($AC1052,Resource!$B$2:$AE$460,25,FALSE),"--INPUT--"),"")</f>
        <v/>
      </c>
      <c r="AG1052" s="619" t="n"/>
      <c r="AH1052" s="619" t="n"/>
      <c r="AJ1052" s="34">
        <f>IF($AI1052&gt;0,IF(VLOOKUP($AI1052,Resource!$B$2:$AE$460,6,FALSE)&gt;0,VLOOKUP($AI1052,Resource!$B$2:$AE$460,6,FALSE),"--INPUT--"),"")</f>
        <v/>
      </c>
      <c r="AK1052" s="34">
        <f>IF($AI1052&gt;0,IF(VLOOKUP($AI1052,Resource!$B$2:$AE$460,25,FALSE)&gt;0,VLOOKUP($AI1052,Resource!$B$2:$AE$460,25,FALSE),"--INPUT--"),"")</f>
        <v/>
      </c>
      <c r="AL1052" s="619" t="n"/>
      <c r="AM1052" s="619" t="n"/>
      <c r="AN1052" s="34">
        <f>AA1052</f>
        <v/>
      </c>
      <c r="AO1052" s="621">
        <f>IF(ISNA(IF(AC1052="",0,AN1052*VLOOKUP(AC1052,Resource!$B$2:$AE$465,8,FALSE))),0,IF(AC1052="",0,AN1052*VLOOKUP(AC1052,Resource!$B$2:$AE$465,8,FALSE)))</f>
        <v/>
      </c>
      <c r="AP1052" s="620" t="n"/>
      <c r="AQ1052" s="286" t="n"/>
      <c r="AR1052" s="34">
        <f>AB1052</f>
        <v/>
      </c>
      <c r="AS1052" s="621">
        <f>IF(ISNA(IF(AI1052="",0,AR1052*VLOOKUP(AI1052,Resource!$B$2:$AE$465,9,FALSE))),0,IF(AI1052="",0,AR1052*VLOOKUP(AI1052,Resource!$B$2:$AE$465,9,FALSE)))</f>
        <v/>
      </c>
      <c r="AT1052" s="620" t="n"/>
      <c r="AU1052" s="286" t="n"/>
      <c r="AV1052" s="620">
        <f>Z1052</f>
        <v/>
      </c>
      <c r="AW1052" s="72" t="n"/>
      <c r="BA1052" s="620" t="n"/>
      <c r="BC1052" s="620">
        <f>AO1052+AS1052</f>
        <v/>
      </c>
      <c r="BD1052" s="620">
        <f>BH1052-BC1052</f>
        <v/>
      </c>
      <c r="BE1052" s="479">
        <f>IF(AV1052=0,"        --",BD1052/BH1052)</f>
        <v/>
      </c>
      <c r="BF1052" s="620" t="n"/>
      <c r="BG1052" s="620" t="n"/>
      <c r="BH1052" s="620">
        <f>Z1052+BA1052+BF1052</f>
        <v/>
      </c>
    </row>
    <row r="1053" customFormat="1" s="34">
      <c r="A1053" s="618" t="n"/>
      <c r="B1053" s="619" t="n"/>
      <c r="J1053" s="619" t="n"/>
      <c r="U1053" s="620" t="n"/>
      <c r="X1053" s="620" t="n"/>
      <c r="Y1053" s="620" t="n"/>
      <c r="Z1053" s="620" t="n"/>
      <c r="AA1053" s="34">
        <f>T1053*0.2+N1053*0+O1053*0.3+P1053*0.5+Q1053*0.6+R1053*1+S1053*1</f>
        <v/>
      </c>
      <c r="AB1053" s="34">
        <f>T1053*0.2+N1053*0.2+O1053*0.3+P1053*0.5+Q1053*0.6+R1053*1+S1053*1</f>
        <v/>
      </c>
      <c r="AD1053" s="34">
        <f>IF($AC1053&gt;0,IF(VLOOKUP($AC1053,Resource!$B$2:$AE$460,6,FALSE)&gt;0,VLOOKUP($AC1053,Resource!$B$2:$AE$460,6,FALSE),"--INPUT--"),"")</f>
        <v/>
      </c>
      <c r="AE1053" s="34">
        <f>IF($AC1053&gt;0,IF(VLOOKUP($AC1053,Resource!$B$2:$AE$460,25,FALSE)&gt;0,VLOOKUP($AC1053,Resource!$B$2:$AE$460,25,FALSE),"--INPUT--"),"")</f>
        <v/>
      </c>
      <c r="AG1053" s="619" t="n"/>
      <c r="AH1053" s="619" t="n"/>
      <c r="AJ1053" s="34">
        <f>IF($AI1053&gt;0,IF(VLOOKUP($AI1053,Resource!$B$2:$AE$460,6,FALSE)&gt;0,VLOOKUP($AI1053,Resource!$B$2:$AE$460,6,FALSE),"--INPUT--"),"")</f>
        <v/>
      </c>
      <c r="AK1053" s="34">
        <f>IF($AI1053&gt;0,IF(VLOOKUP($AI1053,Resource!$B$2:$AE$460,25,FALSE)&gt;0,VLOOKUP($AI1053,Resource!$B$2:$AE$460,25,FALSE),"--INPUT--"),"")</f>
        <v/>
      </c>
      <c r="AL1053" s="619" t="n"/>
      <c r="AM1053" s="619" t="n"/>
      <c r="AN1053" s="34">
        <f>AA1053</f>
        <v/>
      </c>
      <c r="AO1053" s="621">
        <f>IF(ISNA(IF(AC1053="",0,AN1053*VLOOKUP(AC1053,Resource!$B$2:$AE$465,8,FALSE))),0,IF(AC1053="",0,AN1053*VLOOKUP(AC1053,Resource!$B$2:$AE$465,8,FALSE)))</f>
        <v/>
      </c>
      <c r="AP1053" s="620" t="n"/>
      <c r="AQ1053" s="286" t="n"/>
      <c r="AR1053" s="34">
        <f>AB1053</f>
        <v/>
      </c>
      <c r="AS1053" s="621">
        <f>IF(ISNA(IF(AI1053="",0,AR1053*VLOOKUP(AI1053,Resource!$B$2:$AE$465,9,FALSE))),0,IF(AI1053="",0,AR1053*VLOOKUP(AI1053,Resource!$B$2:$AE$465,9,FALSE)))</f>
        <v/>
      </c>
      <c r="AT1053" s="620" t="n"/>
      <c r="AU1053" s="286" t="n"/>
      <c r="AV1053" s="620">
        <f>Z1053</f>
        <v/>
      </c>
      <c r="AW1053" s="72" t="n"/>
      <c r="BA1053" s="620" t="n"/>
      <c r="BC1053" s="620">
        <f>AO1053+AS1053</f>
        <v/>
      </c>
      <c r="BD1053" s="620">
        <f>BH1053-BC1053</f>
        <v/>
      </c>
      <c r="BE1053" s="479">
        <f>IF(AV1053=0,"        --",BD1053/BH1053)</f>
        <v/>
      </c>
      <c r="BF1053" s="620" t="n"/>
      <c r="BG1053" s="620" t="n"/>
      <c r="BH1053" s="620">
        <f>Z1053+BA1053+BF1053</f>
        <v/>
      </c>
    </row>
    <row r="1054" customFormat="1" s="34">
      <c r="A1054" s="618" t="n"/>
      <c r="B1054" s="619" t="n"/>
      <c r="J1054" s="619" t="n"/>
      <c r="U1054" s="620" t="n"/>
      <c r="X1054" s="620" t="n"/>
      <c r="Y1054" s="620" t="n"/>
      <c r="Z1054" s="620" t="n"/>
      <c r="AA1054" s="34">
        <f>T1054*0.2+N1054*0+O1054*0.3+P1054*0.5+Q1054*0.6+R1054*1+S1054*1</f>
        <v/>
      </c>
      <c r="AB1054" s="34">
        <f>T1054*0.2+N1054*0.2+O1054*0.3+P1054*0.5+Q1054*0.6+R1054*1+S1054*1</f>
        <v/>
      </c>
      <c r="AD1054" s="34">
        <f>IF($AC1054&gt;0,IF(VLOOKUP($AC1054,Resource!$B$2:$AE$460,6,FALSE)&gt;0,VLOOKUP($AC1054,Resource!$B$2:$AE$460,6,FALSE),"--INPUT--"),"")</f>
        <v/>
      </c>
      <c r="AE1054" s="34">
        <f>IF($AC1054&gt;0,IF(VLOOKUP($AC1054,Resource!$B$2:$AE$460,25,FALSE)&gt;0,VLOOKUP($AC1054,Resource!$B$2:$AE$460,25,FALSE),"--INPUT--"),"")</f>
        <v/>
      </c>
      <c r="AG1054" s="619" t="n"/>
      <c r="AH1054" s="619" t="n"/>
      <c r="AJ1054" s="34">
        <f>IF($AI1054&gt;0,IF(VLOOKUP($AI1054,Resource!$B$2:$AE$460,6,FALSE)&gt;0,VLOOKUP($AI1054,Resource!$B$2:$AE$460,6,FALSE),"--INPUT--"),"")</f>
        <v/>
      </c>
      <c r="AK1054" s="34">
        <f>IF($AI1054&gt;0,IF(VLOOKUP($AI1054,Resource!$B$2:$AE$460,25,FALSE)&gt;0,VLOOKUP($AI1054,Resource!$B$2:$AE$460,25,FALSE),"--INPUT--"),"")</f>
        <v/>
      </c>
      <c r="AL1054" s="619" t="n"/>
      <c r="AM1054" s="619" t="n"/>
      <c r="AN1054" s="34">
        <f>AA1054</f>
        <v/>
      </c>
      <c r="AO1054" s="621">
        <f>IF(ISNA(IF(AC1054="",0,AN1054*VLOOKUP(AC1054,Resource!$B$2:$AE$465,8,FALSE))),0,IF(AC1054="",0,AN1054*VLOOKUP(AC1054,Resource!$B$2:$AE$465,8,FALSE)))</f>
        <v/>
      </c>
      <c r="AP1054" s="620" t="n"/>
      <c r="AQ1054" s="286" t="n"/>
      <c r="AR1054" s="34">
        <f>AB1054</f>
        <v/>
      </c>
      <c r="AS1054" s="621">
        <f>IF(ISNA(IF(AI1054="",0,AR1054*VLOOKUP(AI1054,Resource!$B$2:$AE$465,9,FALSE))),0,IF(AI1054="",0,AR1054*VLOOKUP(AI1054,Resource!$B$2:$AE$465,9,FALSE)))</f>
        <v/>
      </c>
      <c r="AT1054" s="620" t="n"/>
      <c r="AU1054" s="286" t="n"/>
      <c r="AV1054" s="620">
        <f>Z1054</f>
        <v/>
      </c>
      <c r="AW1054" s="72" t="n"/>
      <c r="BA1054" s="620" t="n"/>
      <c r="BC1054" s="620">
        <f>AO1054+AS1054</f>
        <v/>
      </c>
      <c r="BD1054" s="620">
        <f>BH1054-BC1054</f>
        <v/>
      </c>
      <c r="BE1054" s="479">
        <f>IF(AV1054=0,"        --",BD1054/BH1054)</f>
        <v/>
      </c>
      <c r="BF1054" s="620" t="n"/>
      <c r="BG1054" s="620" t="n"/>
      <c r="BH1054" s="620">
        <f>Z1054+BA1054+BF1054</f>
        <v/>
      </c>
    </row>
    <row r="1055" customFormat="1" s="34">
      <c r="A1055" s="618" t="n"/>
      <c r="B1055" s="619" t="n"/>
      <c r="J1055" s="619" t="n"/>
      <c r="U1055" s="620" t="n"/>
      <c r="X1055" s="620" t="n"/>
      <c r="Y1055" s="620" t="n"/>
      <c r="Z1055" s="620" t="n"/>
      <c r="AA1055" s="34">
        <f>T1055*0.2+N1055*0+O1055*0.3+P1055*0.5+Q1055*0.6+R1055*1+S1055*1</f>
        <v/>
      </c>
      <c r="AB1055" s="34">
        <f>T1055*0.2+N1055*0.2+O1055*0.3+P1055*0.5+Q1055*0.6+R1055*1+S1055*1</f>
        <v/>
      </c>
      <c r="AD1055" s="34">
        <f>IF($AC1055&gt;0,IF(VLOOKUP($AC1055,Resource!$B$2:$AE$460,6,FALSE)&gt;0,VLOOKUP($AC1055,Resource!$B$2:$AE$460,6,FALSE),"--INPUT--"),"")</f>
        <v/>
      </c>
      <c r="AE1055" s="34">
        <f>IF($AC1055&gt;0,IF(VLOOKUP($AC1055,Resource!$B$2:$AE$460,25,FALSE)&gt;0,VLOOKUP($AC1055,Resource!$B$2:$AE$460,25,FALSE),"--INPUT--"),"")</f>
        <v/>
      </c>
      <c r="AG1055" s="619" t="n"/>
      <c r="AH1055" s="619" t="n"/>
      <c r="AJ1055" s="34">
        <f>IF($AI1055&gt;0,IF(VLOOKUP($AI1055,Resource!$B$2:$AE$460,6,FALSE)&gt;0,VLOOKUP($AI1055,Resource!$B$2:$AE$460,6,FALSE),"--INPUT--"),"")</f>
        <v/>
      </c>
      <c r="AK1055" s="34">
        <f>IF($AI1055&gt;0,IF(VLOOKUP($AI1055,Resource!$B$2:$AE$460,25,FALSE)&gt;0,VLOOKUP($AI1055,Resource!$B$2:$AE$460,25,FALSE),"--INPUT--"),"")</f>
        <v/>
      </c>
      <c r="AL1055" s="619" t="n"/>
      <c r="AM1055" s="619" t="n"/>
      <c r="AN1055" s="34">
        <f>AA1055</f>
        <v/>
      </c>
      <c r="AO1055" s="621">
        <f>IF(ISNA(IF(AC1055="",0,AN1055*VLOOKUP(AC1055,Resource!$B$2:$AE$465,8,FALSE))),0,IF(AC1055="",0,AN1055*VLOOKUP(AC1055,Resource!$B$2:$AE$465,8,FALSE)))</f>
        <v/>
      </c>
      <c r="AP1055" s="620" t="n"/>
      <c r="AQ1055" s="286" t="n"/>
      <c r="AR1055" s="34">
        <f>AB1055</f>
        <v/>
      </c>
      <c r="AS1055" s="621">
        <f>IF(ISNA(IF(AI1055="",0,AR1055*VLOOKUP(AI1055,Resource!$B$2:$AE$465,9,FALSE))),0,IF(AI1055="",0,AR1055*VLOOKUP(AI1055,Resource!$B$2:$AE$465,9,FALSE)))</f>
        <v/>
      </c>
      <c r="AT1055" s="620" t="n"/>
      <c r="AU1055" s="286" t="n"/>
      <c r="AV1055" s="620">
        <f>Z1055</f>
        <v/>
      </c>
      <c r="AW1055" s="72" t="n"/>
      <c r="BA1055" s="620" t="n"/>
      <c r="BC1055" s="620">
        <f>AO1055+AS1055</f>
        <v/>
      </c>
      <c r="BD1055" s="620">
        <f>BH1055-BC1055</f>
        <v/>
      </c>
      <c r="BE1055" s="479">
        <f>IF(AV1055=0,"        --",BD1055/BH1055)</f>
        <v/>
      </c>
      <c r="BF1055" s="620" t="n"/>
      <c r="BG1055" s="620" t="n"/>
      <c r="BH1055" s="620">
        <f>Z1055+BA1055+BF1055</f>
        <v/>
      </c>
    </row>
    <row r="1056" customFormat="1" s="34">
      <c r="A1056" s="618" t="n"/>
      <c r="B1056" s="619" t="n"/>
      <c r="J1056" s="619" t="n"/>
      <c r="U1056" s="620" t="n"/>
      <c r="X1056" s="620" t="n"/>
      <c r="Y1056" s="620" t="n"/>
      <c r="Z1056" s="620" t="n"/>
      <c r="AA1056" s="34">
        <f>T1056*0.2+N1056*0+O1056*0.3+P1056*0.5+Q1056*0.6+R1056*1+S1056*1</f>
        <v/>
      </c>
      <c r="AB1056" s="34">
        <f>T1056*0.2+N1056*0.2+O1056*0.3+P1056*0.5+Q1056*0.6+R1056*1+S1056*1</f>
        <v/>
      </c>
      <c r="AD1056" s="34">
        <f>IF($AC1056&gt;0,IF(VLOOKUP($AC1056,Resource!$B$2:$AE$460,6,FALSE)&gt;0,VLOOKUP($AC1056,Resource!$B$2:$AE$460,6,FALSE),"--INPUT--"),"")</f>
        <v/>
      </c>
      <c r="AE1056" s="34">
        <f>IF($AC1056&gt;0,IF(VLOOKUP($AC1056,Resource!$B$2:$AE$460,25,FALSE)&gt;0,VLOOKUP($AC1056,Resource!$B$2:$AE$460,25,FALSE),"--INPUT--"),"")</f>
        <v/>
      </c>
      <c r="AG1056" s="619" t="n"/>
      <c r="AH1056" s="619" t="n"/>
      <c r="AJ1056" s="34">
        <f>IF($AI1056&gt;0,IF(VLOOKUP($AI1056,Resource!$B$2:$AE$460,6,FALSE)&gt;0,VLOOKUP($AI1056,Resource!$B$2:$AE$460,6,FALSE),"--INPUT--"),"")</f>
        <v/>
      </c>
      <c r="AK1056" s="34">
        <f>IF($AI1056&gt;0,IF(VLOOKUP($AI1056,Resource!$B$2:$AE$460,25,FALSE)&gt;0,VLOOKUP($AI1056,Resource!$B$2:$AE$460,25,FALSE),"--INPUT--"),"")</f>
        <v/>
      </c>
      <c r="AL1056" s="619" t="n"/>
      <c r="AM1056" s="619" t="n"/>
      <c r="AN1056" s="34">
        <f>AA1056</f>
        <v/>
      </c>
      <c r="AO1056" s="621">
        <f>IF(ISNA(IF(AC1056="",0,AN1056*VLOOKUP(AC1056,Resource!$B$2:$AE$465,8,FALSE))),0,IF(AC1056="",0,AN1056*VLOOKUP(AC1056,Resource!$B$2:$AE$465,8,FALSE)))</f>
        <v/>
      </c>
      <c r="AP1056" s="620" t="n"/>
      <c r="AQ1056" s="286" t="n"/>
      <c r="AR1056" s="34">
        <f>AB1056</f>
        <v/>
      </c>
      <c r="AS1056" s="621">
        <f>IF(ISNA(IF(AI1056="",0,AR1056*VLOOKUP(AI1056,Resource!$B$2:$AE$465,9,FALSE))),0,IF(AI1056="",0,AR1056*VLOOKUP(AI1056,Resource!$B$2:$AE$465,9,FALSE)))</f>
        <v/>
      </c>
      <c r="AT1056" s="620" t="n"/>
      <c r="AU1056" s="286" t="n"/>
      <c r="AV1056" s="620">
        <f>Z1056</f>
        <v/>
      </c>
      <c r="AW1056" s="72" t="n"/>
      <c r="BA1056" s="620" t="n"/>
      <c r="BC1056" s="620">
        <f>AO1056+AS1056</f>
        <v/>
      </c>
      <c r="BD1056" s="620">
        <f>BH1056-BC1056</f>
        <v/>
      </c>
      <c r="BE1056" s="479">
        <f>IF(AV1056=0,"        --",BD1056/BH1056)</f>
        <v/>
      </c>
      <c r="BF1056" s="620" t="n"/>
      <c r="BG1056" s="620" t="n"/>
      <c r="BH1056" s="620">
        <f>Z1056+BA1056+BF1056</f>
        <v/>
      </c>
    </row>
    <row r="1057" customFormat="1" s="34">
      <c r="A1057" s="618" t="n"/>
      <c r="B1057" s="619" t="n"/>
      <c r="J1057" s="619" t="n"/>
      <c r="U1057" s="620" t="n"/>
      <c r="X1057" s="620" t="n"/>
      <c r="Y1057" s="620" t="n"/>
      <c r="Z1057" s="620" t="n"/>
      <c r="AA1057" s="34">
        <f>T1057*0.2+N1057*0+O1057*0.3+P1057*0.5+Q1057*0.6+R1057*1+S1057*1</f>
        <v/>
      </c>
      <c r="AB1057" s="34">
        <f>T1057*0.2+N1057*0.2+O1057*0.3+P1057*0.5+Q1057*0.6+R1057*1+S1057*1</f>
        <v/>
      </c>
      <c r="AD1057" s="34">
        <f>IF($AC1057&gt;0,IF(VLOOKUP($AC1057,Resource!$B$2:$AE$460,6,FALSE)&gt;0,VLOOKUP($AC1057,Resource!$B$2:$AE$460,6,FALSE),"--INPUT--"),"")</f>
        <v/>
      </c>
      <c r="AE1057" s="34">
        <f>IF($AC1057&gt;0,IF(VLOOKUP($AC1057,Resource!$B$2:$AE$460,25,FALSE)&gt;0,VLOOKUP($AC1057,Resource!$B$2:$AE$460,25,FALSE),"--INPUT--"),"")</f>
        <v/>
      </c>
      <c r="AG1057" s="619" t="n"/>
      <c r="AH1057" s="619" t="n"/>
      <c r="AJ1057" s="34">
        <f>IF($AI1057&gt;0,IF(VLOOKUP($AI1057,Resource!$B$2:$AE$460,6,FALSE)&gt;0,VLOOKUP($AI1057,Resource!$B$2:$AE$460,6,FALSE),"--INPUT--"),"")</f>
        <v/>
      </c>
      <c r="AK1057" s="34">
        <f>IF($AI1057&gt;0,IF(VLOOKUP($AI1057,Resource!$B$2:$AE$460,25,FALSE)&gt;0,VLOOKUP($AI1057,Resource!$B$2:$AE$460,25,FALSE),"--INPUT--"),"")</f>
        <v/>
      </c>
      <c r="AL1057" s="619" t="n"/>
      <c r="AM1057" s="619" t="n"/>
      <c r="AN1057" s="34">
        <f>AA1057</f>
        <v/>
      </c>
      <c r="AO1057" s="621">
        <f>IF(ISNA(IF(AC1057="",0,AN1057*VLOOKUP(AC1057,Resource!$B$2:$AE$465,8,FALSE))),0,IF(AC1057="",0,AN1057*VLOOKUP(AC1057,Resource!$B$2:$AE$465,8,FALSE)))</f>
        <v/>
      </c>
      <c r="AP1057" s="620" t="n"/>
      <c r="AQ1057" s="286" t="n"/>
      <c r="AR1057" s="34">
        <f>AB1057</f>
        <v/>
      </c>
      <c r="AS1057" s="621">
        <f>IF(ISNA(IF(AI1057="",0,AR1057*VLOOKUP(AI1057,Resource!$B$2:$AE$465,9,FALSE))),0,IF(AI1057="",0,AR1057*VLOOKUP(AI1057,Resource!$B$2:$AE$465,9,FALSE)))</f>
        <v/>
      </c>
      <c r="AT1057" s="620" t="n"/>
      <c r="AU1057" s="286" t="n"/>
      <c r="AV1057" s="620">
        <f>Z1057</f>
        <v/>
      </c>
      <c r="AW1057" s="72" t="n"/>
      <c r="BA1057" s="620" t="n"/>
      <c r="BC1057" s="620">
        <f>AO1057+AS1057</f>
        <v/>
      </c>
      <c r="BD1057" s="620">
        <f>BH1057-BC1057</f>
        <v/>
      </c>
      <c r="BE1057" s="479">
        <f>IF(AV1057=0,"        --",BD1057/BH1057)</f>
        <v/>
      </c>
      <c r="BF1057" s="620" t="n"/>
      <c r="BG1057" s="620" t="n"/>
      <c r="BH1057" s="620">
        <f>Z1057+BA1057+BF1057</f>
        <v/>
      </c>
    </row>
    <row r="1058" customFormat="1" s="34">
      <c r="A1058" s="618" t="n"/>
      <c r="B1058" s="619" t="n"/>
      <c r="J1058" s="619" t="n"/>
      <c r="U1058" s="620" t="n"/>
      <c r="X1058" s="620" t="n"/>
      <c r="Y1058" s="620" t="n"/>
      <c r="Z1058" s="620" t="n"/>
      <c r="AA1058" s="34">
        <f>T1058*0.2+N1058*0+O1058*0.3+P1058*0.5+Q1058*0.6+R1058*1+S1058*1</f>
        <v/>
      </c>
      <c r="AB1058" s="34">
        <f>T1058*0.2+N1058*0.2+O1058*0.3+P1058*0.5+Q1058*0.6+R1058*1+S1058*1</f>
        <v/>
      </c>
      <c r="AD1058" s="34">
        <f>IF($AC1058&gt;0,IF(VLOOKUP($AC1058,Resource!$B$2:$AE$460,6,FALSE)&gt;0,VLOOKUP($AC1058,Resource!$B$2:$AE$460,6,FALSE),"--INPUT--"),"")</f>
        <v/>
      </c>
      <c r="AE1058" s="34">
        <f>IF($AC1058&gt;0,IF(VLOOKUP($AC1058,Resource!$B$2:$AE$460,25,FALSE)&gt;0,VLOOKUP($AC1058,Resource!$B$2:$AE$460,25,FALSE),"--INPUT--"),"")</f>
        <v/>
      </c>
      <c r="AG1058" s="619" t="n"/>
      <c r="AH1058" s="619" t="n"/>
      <c r="AJ1058" s="34">
        <f>IF($AI1058&gt;0,IF(VLOOKUP($AI1058,Resource!$B$2:$AE$460,6,FALSE)&gt;0,VLOOKUP($AI1058,Resource!$B$2:$AE$460,6,FALSE),"--INPUT--"),"")</f>
        <v/>
      </c>
      <c r="AK1058" s="34">
        <f>IF($AI1058&gt;0,IF(VLOOKUP($AI1058,Resource!$B$2:$AE$460,25,FALSE)&gt;0,VLOOKUP($AI1058,Resource!$B$2:$AE$460,25,FALSE),"--INPUT--"),"")</f>
        <v/>
      </c>
      <c r="AL1058" s="619" t="n"/>
      <c r="AM1058" s="619" t="n"/>
      <c r="AN1058" s="34">
        <f>AA1058</f>
        <v/>
      </c>
      <c r="AO1058" s="621">
        <f>IF(ISNA(IF(AC1058="",0,AN1058*VLOOKUP(AC1058,Resource!$B$2:$AE$465,8,FALSE))),0,IF(AC1058="",0,AN1058*VLOOKUP(AC1058,Resource!$B$2:$AE$465,8,FALSE)))</f>
        <v/>
      </c>
      <c r="AP1058" s="620" t="n"/>
      <c r="AQ1058" s="286" t="n"/>
      <c r="AR1058" s="34">
        <f>AB1058</f>
        <v/>
      </c>
      <c r="AS1058" s="621">
        <f>IF(ISNA(IF(AI1058="",0,AR1058*VLOOKUP(AI1058,Resource!$B$2:$AE$465,9,FALSE))),0,IF(AI1058="",0,AR1058*VLOOKUP(AI1058,Resource!$B$2:$AE$465,9,FALSE)))</f>
        <v/>
      </c>
      <c r="AT1058" s="620" t="n"/>
      <c r="AU1058" s="286" t="n"/>
      <c r="AV1058" s="620">
        <f>Z1058</f>
        <v/>
      </c>
      <c r="AW1058" s="72" t="n"/>
      <c r="BA1058" s="620" t="n"/>
      <c r="BC1058" s="620">
        <f>AO1058+AS1058</f>
        <v/>
      </c>
      <c r="BD1058" s="620">
        <f>BH1058-BC1058</f>
        <v/>
      </c>
      <c r="BE1058" s="479">
        <f>IF(AV1058=0,"        --",BD1058/BH1058)</f>
        <v/>
      </c>
      <c r="BF1058" s="620" t="n"/>
      <c r="BG1058" s="620" t="n"/>
      <c r="BH1058" s="620">
        <f>Z1058+BA1058+BF1058</f>
        <v/>
      </c>
    </row>
    <row r="1059" customFormat="1" s="34">
      <c r="A1059" s="618" t="n"/>
      <c r="B1059" s="619" t="n"/>
      <c r="J1059" s="619" t="n"/>
      <c r="U1059" s="620" t="n"/>
      <c r="X1059" s="620" t="n"/>
      <c r="Y1059" s="620" t="n"/>
      <c r="Z1059" s="620" t="n"/>
      <c r="AA1059" s="34">
        <f>T1059*0.2+N1059*0+O1059*0.3+P1059*0.5+Q1059*0.6+R1059*1+S1059*1</f>
        <v/>
      </c>
      <c r="AB1059" s="34">
        <f>T1059*0.2+N1059*0.2+O1059*0.3+P1059*0.5+Q1059*0.6+R1059*1+S1059*1</f>
        <v/>
      </c>
      <c r="AD1059" s="34">
        <f>IF($AC1059&gt;0,IF(VLOOKUP($AC1059,Resource!$B$2:$AE$460,6,FALSE)&gt;0,VLOOKUP($AC1059,Resource!$B$2:$AE$460,6,FALSE),"--INPUT--"),"")</f>
        <v/>
      </c>
      <c r="AE1059" s="34">
        <f>IF($AC1059&gt;0,IF(VLOOKUP($AC1059,Resource!$B$2:$AE$460,25,FALSE)&gt;0,VLOOKUP($AC1059,Resource!$B$2:$AE$460,25,FALSE),"--INPUT--"),"")</f>
        <v/>
      </c>
      <c r="AG1059" s="619" t="n"/>
      <c r="AH1059" s="619" t="n"/>
      <c r="AJ1059" s="34">
        <f>IF($AI1059&gt;0,IF(VLOOKUP($AI1059,Resource!$B$2:$AE$460,6,FALSE)&gt;0,VLOOKUP($AI1059,Resource!$B$2:$AE$460,6,FALSE),"--INPUT--"),"")</f>
        <v/>
      </c>
      <c r="AK1059" s="34">
        <f>IF($AI1059&gt;0,IF(VLOOKUP($AI1059,Resource!$B$2:$AE$460,25,FALSE)&gt;0,VLOOKUP($AI1059,Resource!$B$2:$AE$460,25,FALSE),"--INPUT--"),"")</f>
        <v/>
      </c>
      <c r="AL1059" s="619" t="n"/>
      <c r="AM1059" s="619" t="n"/>
      <c r="AN1059" s="34">
        <f>AA1059</f>
        <v/>
      </c>
      <c r="AO1059" s="621">
        <f>IF(ISNA(IF(AC1059="",0,AN1059*VLOOKUP(AC1059,Resource!$B$2:$AE$465,8,FALSE))),0,IF(AC1059="",0,AN1059*VLOOKUP(AC1059,Resource!$B$2:$AE$465,8,FALSE)))</f>
        <v/>
      </c>
      <c r="AP1059" s="620" t="n"/>
      <c r="AQ1059" s="286" t="n"/>
      <c r="AR1059" s="34">
        <f>AB1059</f>
        <v/>
      </c>
      <c r="AS1059" s="621">
        <f>IF(ISNA(IF(AI1059="",0,AR1059*VLOOKUP(AI1059,Resource!$B$2:$AE$465,9,FALSE))),0,IF(AI1059="",0,AR1059*VLOOKUP(AI1059,Resource!$B$2:$AE$465,9,FALSE)))</f>
        <v/>
      </c>
      <c r="AT1059" s="620" t="n"/>
      <c r="AU1059" s="286" t="n"/>
      <c r="AV1059" s="620">
        <f>Z1059</f>
        <v/>
      </c>
      <c r="AW1059" s="72" t="n"/>
      <c r="BA1059" s="620" t="n"/>
      <c r="BC1059" s="620">
        <f>AO1059+AS1059</f>
        <v/>
      </c>
      <c r="BD1059" s="620">
        <f>BH1059-BC1059</f>
        <v/>
      </c>
      <c r="BE1059" s="479">
        <f>IF(AV1059=0,"        --",BD1059/BH1059)</f>
        <v/>
      </c>
      <c r="BF1059" s="620" t="n"/>
      <c r="BG1059" s="620" t="n"/>
      <c r="BH1059" s="620">
        <f>Z1059+BA1059+BF1059</f>
        <v/>
      </c>
    </row>
    <row r="1060" customFormat="1" s="34">
      <c r="A1060" s="618" t="n"/>
      <c r="B1060" s="619" t="n"/>
      <c r="J1060" s="619" t="n"/>
      <c r="U1060" s="620" t="n"/>
      <c r="X1060" s="620" t="n"/>
      <c r="Y1060" s="620" t="n"/>
      <c r="Z1060" s="620" t="n"/>
      <c r="AA1060" s="34">
        <f>T1060*0.2+N1060*0+O1060*0.3+P1060*0.5+Q1060*0.6+R1060*1+S1060*1</f>
        <v/>
      </c>
      <c r="AB1060" s="34">
        <f>T1060*0.2+N1060*0.2+O1060*0.3+P1060*0.5+Q1060*0.6+R1060*1+S1060*1</f>
        <v/>
      </c>
      <c r="AD1060" s="34">
        <f>IF($AC1060&gt;0,IF(VLOOKUP($AC1060,Resource!$B$2:$AE$460,6,FALSE)&gt;0,VLOOKUP($AC1060,Resource!$B$2:$AE$460,6,FALSE),"--INPUT--"),"")</f>
        <v/>
      </c>
      <c r="AE1060" s="34">
        <f>IF($AC1060&gt;0,IF(VLOOKUP($AC1060,Resource!$B$2:$AE$460,25,FALSE)&gt;0,VLOOKUP($AC1060,Resource!$B$2:$AE$460,25,FALSE),"--INPUT--"),"")</f>
        <v/>
      </c>
      <c r="AG1060" s="619" t="n"/>
      <c r="AH1060" s="619" t="n"/>
      <c r="AJ1060" s="34">
        <f>IF($AI1060&gt;0,IF(VLOOKUP($AI1060,Resource!$B$2:$AE$460,6,FALSE)&gt;0,VLOOKUP($AI1060,Resource!$B$2:$AE$460,6,FALSE),"--INPUT--"),"")</f>
        <v/>
      </c>
      <c r="AK1060" s="34">
        <f>IF($AI1060&gt;0,IF(VLOOKUP($AI1060,Resource!$B$2:$AE$460,25,FALSE)&gt;0,VLOOKUP($AI1060,Resource!$B$2:$AE$460,25,FALSE),"--INPUT--"),"")</f>
        <v/>
      </c>
      <c r="AL1060" s="619" t="n"/>
      <c r="AM1060" s="619" t="n"/>
      <c r="AN1060" s="34">
        <f>AA1060</f>
        <v/>
      </c>
      <c r="AO1060" s="621">
        <f>IF(ISNA(IF(AC1060="",0,AN1060*VLOOKUP(AC1060,Resource!$B$2:$AE$465,8,FALSE))),0,IF(AC1060="",0,AN1060*VLOOKUP(AC1060,Resource!$B$2:$AE$465,8,FALSE)))</f>
        <v/>
      </c>
      <c r="AP1060" s="620" t="n"/>
      <c r="AQ1060" s="286" t="n"/>
      <c r="AR1060" s="34">
        <f>AB1060</f>
        <v/>
      </c>
      <c r="AS1060" s="621">
        <f>IF(ISNA(IF(AI1060="",0,AR1060*VLOOKUP(AI1060,Resource!$B$2:$AE$465,9,FALSE))),0,IF(AI1060="",0,AR1060*VLOOKUP(AI1060,Resource!$B$2:$AE$465,9,FALSE)))</f>
        <v/>
      </c>
      <c r="AT1060" s="620" t="n"/>
      <c r="AU1060" s="286" t="n"/>
      <c r="AV1060" s="620">
        <f>Z1060</f>
        <v/>
      </c>
      <c r="AW1060" s="72" t="n"/>
      <c r="BA1060" s="620" t="n"/>
      <c r="BC1060" s="620">
        <f>AO1060+AS1060</f>
        <v/>
      </c>
      <c r="BD1060" s="620">
        <f>BH1060-BC1060</f>
        <v/>
      </c>
      <c r="BE1060" s="479">
        <f>IF(AV1060=0,"        --",BD1060/BH1060)</f>
        <v/>
      </c>
      <c r="BF1060" s="620" t="n"/>
      <c r="BG1060" s="620" t="n"/>
      <c r="BH1060" s="620">
        <f>Z1060+BA1060+BF1060</f>
        <v/>
      </c>
    </row>
    <row r="1061" customFormat="1" s="34">
      <c r="A1061" s="618" t="n"/>
      <c r="B1061" s="619" t="n"/>
      <c r="J1061" s="619" t="n"/>
      <c r="U1061" s="620" t="n"/>
      <c r="X1061" s="620" t="n"/>
      <c r="Y1061" s="620" t="n"/>
      <c r="Z1061" s="620" t="n"/>
      <c r="AA1061" s="34">
        <f>T1061*0.2+N1061*0+O1061*0.3+P1061*0.5+Q1061*0.6+R1061*1+S1061*1</f>
        <v/>
      </c>
      <c r="AB1061" s="34">
        <f>T1061*0.2+N1061*0.2+O1061*0.3+P1061*0.5+Q1061*0.6+R1061*1+S1061*1</f>
        <v/>
      </c>
      <c r="AD1061" s="34">
        <f>IF($AC1061&gt;0,IF(VLOOKUP($AC1061,Resource!$B$2:$AE$460,6,FALSE)&gt;0,VLOOKUP($AC1061,Resource!$B$2:$AE$460,6,FALSE),"--INPUT--"),"")</f>
        <v/>
      </c>
      <c r="AE1061" s="34">
        <f>IF($AC1061&gt;0,IF(VLOOKUP($AC1061,Resource!$B$2:$AE$460,25,FALSE)&gt;0,VLOOKUP($AC1061,Resource!$B$2:$AE$460,25,FALSE),"--INPUT--"),"")</f>
        <v/>
      </c>
      <c r="AG1061" s="619" t="n"/>
      <c r="AH1061" s="619" t="n"/>
      <c r="AJ1061" s="34">
        <f>IF($AI1061&gt;0,IF(VLOOKUP($AI1061,Resource!$B$2:$AE$460,6,FALSE)&gt;0,VLOOKUP($AI1061,Resource!$B$2:$AE$460,6,FALSE),"--INPUT--"),"")</f>
        <v/>
      </c>
      <c r="AK1061" s="34">
        <f>IF($AI1061&gt;0,IF(VLOOKUP($AI1061,Resource!$B$2:$AE$460,25,FALSE)&gt;0,VLOOKUP($AI1061,Resource!$B$2:$AE$460,25,FALSE),"--INPUT--"),"")</f>
        <v/>
      </c>
      <c r="AL1061" s="619" t="n"/>
      <c r="AM1061" s="619" t="n"/>
      <c r="AN1061" s="34">
        <f>AA1061</f>
        <v/>
      </c>
      <c r="AO1061" s="621">
        <f>IF(ISNA(IF(AC1061="",0,AN1061*VLOOKUP(AC1061,Resource!$B$2:$AE$465,8,FALSE))),0,IF(AC1061="",0,AN1061*VLOOKUP(AC1061,Resource!$B$2:$AE$465,8,FALSE)))</f>
        <v/>
      </c>
      <c r="AP1061" s="620" t="n"/>
      <c r="AQ1061" s="286" t="n"/>
      <c r="AR1061" s="34">
        <f>AB1061</f>
        <v/>
      </c>
      <c r="AS1061" s="621">
        <f>IF(ISNA(IF(AI1061="",0,AR1061*VLOOKUP(AI1061,Resource!$B$2:$AE$465,9,FALSE))),0,IF(AI1061="",0,AR1061*VLOOKUP(AI1061,Resource!$B$2:$AE$465,9,FALSE)))</f>
        <v/>
      </c>
      <c r="AT1061" s="620" t="n"/>
      <c r="AU1061" s="286" t="n"/>
      <c r="AV1061" s="620">
        <f>Z1061</f>
        <v/>
      </c>
      <c r="AW1061" s="72" t="n"/>
      <c r="BA1061" s="620" t="n"/>
      <c r="BC1061" s="620">
        <f>AO1061+AS1061</f>
        <v/>
      </c>
      <c r="BD1061" s="620">
        <f>BH1061-BC1061</f>
        <v/>
      </c>
      <c r="BE1061" s="479">
        <f>IF(AV1061=0,"        --",BD1061/BH1061)</f>
        <v/>
      </c>
      <c r="BF1061" s="620" t="n"/>
      <c r="BG1061" s="620" t="n"/>
      <c r="BH1061" s="620">
        <f>Z1061+BA1061+BF1061</f>
        <v/>
      </c>
    </row>
    <row r="1062" customFormat="1" s="34">
      <c r="A1062" s="618" t="n"/>
      <c r="B1062" s="619" t="n"/>
      <c r="J1062" s="619" t="n"/>
      <c r="U1062" s="620" t="n"/>
      <c r="X1062" s="620" t="n"/>
      <c r="Y1062" s="620" t="n"/>
      <c r="Z1062" s="620" t="n"/>
      <c r="AA1062" s="34">
        <f>T1062*0.2+N1062*0+O1062*0.3+P1062*0.5+Q1062*0.6+R1062*1+S1062*1</f>
        <v/>
      </c>
      <c r="AB1062" s="34">
        <f>T1062*0.2+N1062*0.2+O1062*0.3+P1062*0.5+Q1062*0.6+R1062*1+S1062*1</f>
        <v/>
      </c>
      <c r="AD1062" s="34">
        <f>IF($AC1062&gt;0,IF(VLOOKUP($AC1062,Resource!$B$2:$AE$460,6,FALSE)&gt;0,VLOOKUP($AC1062,Resource!$B$2:$AE$460,6,FALSE),"--INPUT--"),"")</f>
        <v/>
      </c>
      <c r="AE1062" s="34">
        <f>IF($AC1062&gt;0,IF(VLOOKUP($AC1062,Resource!$B$2:$AE$460,25,FALSE)&gt;0,VLOOKUP($AC1062,Resource!$B$2:$AE$460,25,FALSE),"--INPUT--"),"")</f>
        <v/>
      </c>
      <c r="AG1062" s="619" t="n"/>
      <c r="AH1062" s="619" t="n"/>
      <c r="AJ1062" s="34">
        <f>IF($AI1062&gt;0,IF(VLOOKUP($AI1062,Resource!$B$2:$AE$460,6,FALSE)&gt;0,VLOOKUP($AI1062,Resource!$B$2:$AE$460,6,FALSE),"--INPUT--"),"")</f>
        <v/>
      </c>
      <c r="AK1062" s="34">
        <f>IF($AI1062&gt;0,IF(VLOOKUP($AI1062,Resource!$B$2:$AE$460,25,FALSE)&gt;0,VLOOKUP($AI1062,Resource!$B$2:$AE$460,25,FALSE),"--INPUT--"),"")</f>
        <v/>
      </c>
      <c r="AL1062" s="619" t="n"/>
      <c r="AM1062" s="619" t="n"/>
      <c r="AN1062" s="34">
        <f>AA1062</f>
        <v/>
      </c>
      <c r="AO1062" s="621">
        <f>IF(ISNA(IF(AC1062="",0,AN1062*VLOOKUP(AC1062,Resource!$B$2:$AE$465,8,FALSE))),0,IF(AC1062="",0,AN1062*VLOOKUP(AC1062,Resource!$B$2:$AE$465,8,FALSE)))</f>
        <v/>
      </c>
      <c r="AP1062" s="620" t="n"/>
      <c r="AQ1062" s="286" t="n"/>
      <c r="AR1062" s="34">
        <f>AB1062</f>
        <v/>
      </c>
      <c r="AS1062" s="621">
        <f>IF(ISNA(IF(AI1062="",0,AR1062*VLOOKUP(AI1062,Resource!$B$2:$AE$465,9,FALSE))),0,IF(AI1062="",0,AR1062*VLOOKUP(AI1062,Resource!$B$2:$AE$465,9,FALSE)))</f>
        <v/>
      </c>
      <c r="AT1062" s="620" t="n"/>
      <c r="AU1062" s="286" t="n"/>
      <c r="AV1062" s="620">
        <f>Z1062</f>
        <v/>
      </c>
      <c r="AW1062" s="72" t="n"/>
      <c r="BA1062" s="620" t="n"/>
      <c r="BC1062" s="620">
        <f>AO1062+AS1062</f>
        <v/>
      </c>
      <c r="BD1062" s="620">
        <f>BH1062-BC1062</f>
        <v/>
      </c>
      <c r="BE1062" s="479">
        <f>IF(AV1062=0,"        --",BD1062/BH1062)</f>
        <v/>
      </c>
      <c r="BF1062" s="620" t="n"/>
      <c r="BG1062" s="620" t="n"/>
      <c r="BH1062" s="620">
        <f>Z1062+BA1062+BF1062</f>
        <v/>
      </c>
    </row>
    <row r="1063" customFormat="1" s="34">
      <c r="A1063" s="618" t="n"/>
      <c r="B1063" s="619" t="n"/>
      <c r="J1063" s="619" t="n"/>
      <c r="U1063" s="620" t="n"/>
      <c r="X1063" s="620" t="n"/>
      <c r="Y1063" s="620" t="n"/>
      <c r="Z1063" s="620" t="n"/>
      <c r="AA1063" s="34">
        <f>T1063*0.2+N1063*0+O1063*0.3+P1063*0.5+Q1063*0.6+R1063*1+S1063*1</f>
        <v/>
      </c>
      <c r="AB1063" s="34">
        <f>T1063*0.2+N1063*0.2+O1063*0.3+P1063*0.5+Q1063*0.6+R1063*1+S1063*1</f>
        <v/>
      </c>
      <c r="AD1063" s="34">
        <f>IF($AC1063&gt;0,IF(VLOOKUP($AC1063,Resource!$B$2:$AE$460,6,FALSE)&gt;0,VLOOKUP($AC1063,Resource!$B$2:$AE$460,6,FALSE),"--INPUT--"),"")</f>
        <v/>
      </c>
      <c r="AE1063" s="34">
        <f>IF($AC1063&gt;0,IF(VLOOKUP($AC1063,Resource!$B$2:$AE$460,25,FALSE)&gt;0,VLOOKUP($AC1063,Resource!$B$2:$AE$460,25,FALSE),"--INPUT--"),"")</f>
        <v/>
      </c>
      <c r="AG1063" s="619" t="n"/>
      <c r="AH1063" s="619" t="n"/>
      <c r="AJ1063" s="34">
        <f>IF($AI1063&gt;0,IF(VLOOKUP($AI1063,Resource!$B$2:$AE$460,6,FALSE)&gt;0,VLOOKUP($AI1063,Resource!$B$2:$AE$460,6,FALSE),"--INPUT--"),"")</f>
        <v/>
      </c>
      <c r="AK1063" s="34">
        <f>IF($AI1063&gt;0,IF(VLOOKUP($AI1063,Resource!$B$2:$AE$460,25,FALSE)&gt;0,VLOOKUP($AI1063,Resource!$B$2:$AE$460,25,FALSE),"--INPUT--"),"")</f>
        <v/>
      </c>
      <c r="AL1063" s="619" t="n"/>
      <c r="AM1063" s="619" t="n"/>
      <c r="AN1063" s="34">
        <f>AA1063</f>
        <v/>
      </c>
      <c r="AO1063" s="621">
        <f>IF(ISNA(IF(AC1063="",0,AN1063*VLOOKUP(AC1063,Resource!$B$2:$AE$465,8,FALSE))),0,IF(AC1063="",0,AN1063*VLOOKUP(AC1063,Resource!$B$2:$AE$465,8,FALSE)))</f>
        <v/>
      </c>
      <c r="AP1063" s="620" t="n"/>
      <c r="AQ1063" s="286" t="n"/>
      <c r="AR1063" s="34">
        <f>AB1063</f>
        <v/>
      </c>
      <c r="AS1063" s="621">
        <f>IF(ISNA(IF(AI1063="",0,AR1063*VLOOKUP(AI1063,Resource!$B$2:$AE$465,9,FALSE))),0,IF(AI1063="",0,AR1063*VLOOKUP(AI1063,Resource!$B$2:$AE$465,9,FALSE)))</f>
        <v/>
      </c>
      <c r="AT1063" s="620" t="n"/>
      <c r="AU1063" s="286" t="n"/>
      <c r="AV1063" s="620">
        <f>Z1063</f>
        <v/>
      </c>
      <c r="AW1063" s="72" t="n"/>
      <c r="BA1063" s="620" t="n"/>
      <c r="BC1063" s="620">
        <f>AO1063+AS1063</f>
        <v/>
      </c>
      <c r="BD1063" s="620">
        <f>BH1063-BC1063</f>
        <v/>
      </c>
      <c r="BE1063" s="479">
        <f>IF(AV1063=0,"        --",BD1063/BH1063)</f>
        <v/>
      </c>
      <c r="BF1063" s="620" t="n"/>
      <c r="BG1063" s="620" t="n"/>
      <c r="BH1063" s="620">
        <f>Z1063+BA1063+BF1063</f>
        <v/>
      </c>
    </row>
    <row r="1064" customFormat="1" s="34">
      <c r="A1064" s="618" t="n"/>
      <c r="B1064" s="619" t="n"/>
      <c r="J1064" s="619" t="n"/>
      <c r="U1064" s="620" t="n"/>
      <c r="X1064" s="620" t="n"/>
      <c r="Y1064" s="620" t="n"/>
      <c r="Z1064" s="620" t="n"/>
      <c r="AA1064" s="34">
        <f>T1064*0.2+N1064*0+O1064*0.3+P1064*0.5+Q1064*0.6+R1064*1+S1064*1</f>
        <v/>
      </c>
      <c r="AB1064" s="34">
        <f>T1064*0.2+N1064*0.2+O1064*0.3+P1064*0.5+Q1064*0.6+R1064*1+S1064*1</f>
        <v/>
      </c>
      <c r="AD1064" s="34">
        <f>IF($AC1064&gt;0,IF(VLOOKUP($AC1064,Resource!$B$2:$AE$460,6,FALSE)&gt;0,VLOOKUP($AC1064,Resource!$B$2:$AE$460,6,FALSE),"--INPUT--"),"")</f>
        <v/>
      </c>
      <c r="AE1064" s="34">
        <f>IF($AC1064&gt;0,IF(VLOOKUP($AC1064,Resource!$B$2:$AE$460,25,FALSE)&gt;0,VLOOKUP($AC1064,Resource!$B$2:$AE$460,25,FALSE),"--INPUT--"),"")</f>
        <v/>
      </c>
      <c r="AG1064" s="619" t="n"/>
      <c r="AH1064" s="619" t="n"/>
      <c r="AJ1064" s="34">
        <f>IF($AI1064&gt;0,IF(VLOOKUP($AI1064,Resource!$B$2:$AE$460,6,FALSE)&gt;0,VLOOKUP($AI1064,Resource!$B$2:$AE$460,6,FALSE),"--INPUT--"),"")</f>
        <v/>
      </c>
      <c r="AK1064" s="34">
        <f>IF($AI1064&gt;0,IF(VLOOKUP($AI1064,Resource!$B$2:$AE$460,25,FALSE)&gt;0,VLOOKUP($AI1064,Resource!$B$2:$AE$460,25,FALSE),"--INPUT--"),"")</f>
        <v/>
      </c>
      <c r="AL1064" s="619" t="n"/>
      <c r="AM1064" s="619" t="n"/>
      <c r="AN1064" s="34">
        <f>AA1064</f>
        <v/>
      </c>
      <c r="AO1064" s="621">
        <f>IF(ISNA(IF(AC1064="",0,AN1064*VLOOKUP(AC1064,Resource!$B$2:$AE$465,8,FALSE))),0,IF(AC1064="",0,AN1064*VLOOKUP(AC1064,Resource!$B$2:$AE$465,8,FALSE)))</f>
        <v/>
      </c>
      <c r="AP1064" s="620" t="n"/>
      <c r="AQ1064" s="286" t="n"/>
      <c r="AR1064" s="34">
        <f>AB1064</f>
        <v/>
      </c>
      <c r="AS1064" s="621">
        <f>IF(ISNA(IF(AI1064="",0,AR1064*VLOOKUP(AI1064,Resource!$B$2:$AE$465,9,FALSE))),0,IF(AI1064="",0,AR1064*VLOOKUP(AI1064,Resource!$B$2:$AE$465,9,FALSE)))</f>
        <v/>
      </c>
      <c r="AT1064" s="620" t="n"/>
      <c r="AU1064" s="286" t="n"/>
      <c r="AV1064" s="620">
        <f>Z1064</f>
        <v/>
      </c>
      <c r="AW1064" s="72" t="n"/>
      <c r="BA1064" s="620" t="n"/>
      <c r="BC1064" s="620">
        <f>AO1064+AS1064</f>
        <v/>
      </c>
      <c r="BD1064" s="620">
        <f>BH1064-BC1064</f>
        <v/>
      </c>
      <c r="BE1064" s="479">
        <f>IF(AV1064=0,"        --",BD1064/BH1064)</f>
        <v/>
      </c>
      <c r="BF1064" s="620" t="n"/>
      <c r="BG1064" s="620" t="n"/>
      <c r="BH1064" s="620">
        <f>Z1064+BA1064+BF1064</f>
        <v/>
      </c>
    </row>
    <row r="1065" customFormat="1" s="34">
      <c r="A1065" s="618" t="n"/>
      <c r="B1065" s="619" t="n"/>
      <c r="J1065" s="619" t="n"/>
      <c r="U1065" s="620" t="n"/>
      <c r="X1065" s="620" t="n"/>
      <c r="Y1065" s="620" t="n"/>
      <c r="Z1065" s="620" t="n"/>
      <c r="AA1065" s="34">
        <f>T1065*0.2+N1065*0+O1065*0.3+P1065*0.5+Q1065*0.6+R1065*1+S1065*1</f>
        <v/>
      </c>
      <c r="AB1065" s="34">
        <f>T1065*0.2+N1065*0.2+O1065*0.3+P1065*0.5+Q1065*0.6+R1065*1+S1065*1</f>
        <v/>
      </c>
      <c r="AD1065" s="34">
        <f>IF($AC1065&gt;0,IF(VLOOKUP($AC1065,Resource!$B$2:$AE$460,6,FALSE)&gt;0,VLOOKUP($AC1065,Resource!$B$2:$AE$460,6,FALSE),"--INPUT--"),"")</f>
        <v/>
      </c>
      <c r="AE1065" s="34">
        <f>IF($AC1065&gt;0,IF(VLOOKUP($AC1065,Resource!$B$2:$AE$460,25,FALSE)&gt;0,VLOOKUP($AC1065,Resource!$B$2:$AE$460,25,FALSE),"--INPUT--"),"")</f>
        <v/>
      </c>
      <c r="AG1065" s="619" t="n"/>
      <c r="AH1065" s="619" t="n"/>
      <c r="AJ1065" s="34">
        <f>IF($AI1065&gt;0,IF(VLOOKUP($AI1065,Resource!$B$2:$AE$460,6,FALSE)&gt;0,VLOOKUP($AI1065,Resource!$B$2:$AE$460,6,FALSE),"--INPUT--"),"")</f>
        <v/>
      </c>
      <c r="AK1065" s="34">
        <f>IF($AI1065&gt;0,IF(VLOOKUP($AI1065,Resource!$B$2:$AE$460,25,FALSE)&gt;0,VLOOKUP($AI1065,Resource!$B$2:$AE$460,25,FALSE),"--INPUT--"),"")</f>
        <v/>
      </c>
      <c r="AL1065" s="619" t="n"/>
      <c r="AM1065" s="619" t="n"/>
      <c r="AN1065" s="34">
        <f>AA1065</f>
        <v/>
      </c>
      <c r="AO1065" s="621">
        <f>IF(ISNA(IF(AC1065="",0,AN1065*VLOOKUP(AC1065,Resource!$B$2:$AE$465,8,FALSE))),0,IF(AC1065="",0,AN1065*VLOOKUP(AC1065,Resource!$B$2:$AE$465,8,FALSE)))</f>
        <v/>
      </c>
      <c r="AP1065" s="620" t="n"/>
      <c r="AQ1065" s="286" t="n"/>
      <c r="AR1065" s="34">
        <f>AB1065</f>
        <v/>
      </c>
      <c r="AS1065" s="621">
        <f>IF(ISNA(IF(AI1065="",0,AR1065*VLOOKUP(AI1065,Resource!$B$2:$AE$465,9,FALSE))),0,IF(AI1065="",0,AR1065*VLOOKUP(AI1065,Resource!$B$2:$AE$465,9,FALSE)))</f>
        <v/>
      </c>
      <c r="AT1065" s="620" t="n"/>
      <c r="AU1065" s="286" t="n"/>
      <c r="AV1065" s="620">
        <f>Z1065</f>
        <v/>
      </c>
      <c r="AW1065" s="72" t="n"/>
      <c r="BA1065" s="620" t="n"/>
      <c r="BC1065" s="620">
        <f>AO1065+AS1065</f>
        <v/>
      </c>
      <c r="BD1065" s="620">
        <f>BH1065-BC1065</f>
        <v/>
      </c>
      <c r="BE1065" s="479">
        <f>IF(AV1065=0,"        --",BD1065/BH1065)</f>
        <v/>
      </c>
      <c r="BF1065" s="620" t="n"/>
      <c r="BG1065" s="620" t="n"/>
      <c r="BH1065" s="620">
        <f>Z1065+BA1065+BF1065</f>
        <v/>
      </c>
    </row>
    <row r="1066" customFormat="1" s="34">
      <c r="A1066" s="618" t="n"/>
      <c r="B1066" s="619" t="n"/>
      <c r="J1066" s="619" t="n"/>
      <c r="U1066" s="620" t="n"/>
      <c r="X1066" s="620" t="n"/>
      <c r="Y1066" s="620" t="n"/>
      <c r="Z1066" s="620" t="n"/>
      <c r="AA1066" s="34">
        <f>T1066*0.2+N1066*0+O1066*0.3+P1066*0.5+Q1066*0.6+R1066*1+S1066*1</f>
        <v/>
      </c>
      <c r="AB1066" s="34">
        <f>T1066*0.2+N1066*0.2+O1066*0.3+P1066*0.5+Q1066*0.6+R1066*1+S1066*1</f>
        <v/>
      </c>
      <c r="AD1066" s="34">
        <f>IF($AC1066&gt;0,IF(VLOOKUP($AC1066,Resource!$B$2:$AE$460,6,FALSE)&gt;0,VLOOKUP($AC1066,Resource!$B$2:$AE$460,6,FALSE),"--INPUT--"),"")</f>
        <v/>
      </c>
      <c r="AE1066" s="34">
        <f>IF($AC1066&gt;0,IF(VLOOKUP($AC1066,Resource!$B$2:$AE$460,25,FALSE)&gt;0,VLOOKUP($AC1066,Resource!$B$2:$AE$460,25,FALSE),"--INPUT--"),"")</f>
        <v/>
      </c>
      <c r="AG1066" s="619" t="n"/>
      <c r="AH1066" s="619" t="n"/>
      <c r="AJ1066" s="34">
        <f>IF($AI1066&gt;0,IF(VLOOKUP($AI1066,Resource!$B$2:$AE$460,6,FALSE)&gt;0,VLOOKUP($AI1066,Resource!$B$2:$AE$460,6,FALSE),"--INPUT--"),"")</f>
        <v/>
      </c>
      <c r="AK1066" s="34">
        <f>IF($AI1066&gt;0,IF(VLOOKUP($AI1066,Resource!$B$2:$AE$460,25,FALSE)&gt;0,VLOOKUP($AI1066,Resource!$B$2:$AE$460,25,FALSE),"--INPUT--"),"")</f>
        <v/>
      </c>
      <c r="AL1066" s="619" t="n"/>
      <c r="AM1066" s="619" t="n"/>
      <c r="AN1066" s="34">
        <f>AA1066</f>
        <v/>
      </c>
      <c r="AO1066" s="621">
        <f>IF(ISNA(IF(AC1066="",0,AN1066*VLOOKUP(AC1066,Resource!$B$2:$AE$465,8,FALSE))),0,IF(AC1066="",0,AN1066*VLOOKUP(AC1066,Resource!$B$2:$AE$465,8,FALSE)))</f>
        <v/>
      </c>
      <c r="AP1066" s="620" t="n"/>
      <c r="AQ1066" s="286" t="n"/>
      <c r="AR1066" s="34">
        <f>AB1066</f>
        <v/>
      </c>
      <c r="AS1066" s="621">
        <f>IF(ISNA(IF(AI1066="",0,AR1066*VLOOKUP(AI1066,Resource!$B$2:$AE$465,9,FALSE))),0,IF(AI1066="",0,AR1066*VLOOKUP(AI1066,Resource!$B$2:$AE$465,9,FALSE)))</f>
        <v/>
      </c>
      <c r="AT1066" s="620" t="n"/>
      <c r="AU1066" s="286" t="n"/>
      <c r="AV1066" s="620">
        <f>Z1066</f>
        <v/>
      </c>
      <c r="AW1066" s="72" t="n"/>
      <c r="BA1066" s="620" t="n"/>
      <c r="BC1066" s="620">
        <f>AO1066+AS1066</f>
        <v/>
      </c>
      <c r="BD1066" s="620">
        <f>BH1066-BC1066</f>
        <v/>
      </c>
      <c r="BE1066" s="479">
        <f>IF(AV1066=0,"        --",BD1066/BH1066)</f>
        <v/>
      </c>
      <c r="BF1066" s="620" t="n"/>
      <c r="BG1066" s="620" t="n"/>
      <c r="BH1066" s="620">
        <f>Z1066+BA1066+BF1066</f>
        <v/>
      </c>
    </row>
    <row r="1067" customFormat="1" s="34">
      <c r="A1067" s="618" t="n"/>
      <c r="B1067" s="619" t="n"/>
      <c r="J1067" s="619" t="n"/>
      <c r="U1067" s="620" t="n"/>
      <c r="X1067" s="620" t="n"/>
      <c r="Y1067" s="620" t="n"/>
      <c r="Z1067" s="620" t="n"/>
      <c r="AA1067" s="34">
        <f>T1067*0.2+N1067*0+O1067*0.3+P1067*0.5+Q1067*0.6+R1067*1+S1067*1</f>
        <v/>
      </c>
      <c r="AB1067" s="34">
        <f>T1067*0.2+N1067*0.2+O1067*0.3+P1067*0.5+Q1067*0.6+R1067*1+S1067*1</f>
        <v/>
      </c>
      <c r="AD1067" s="34">
        <f>IF($AC1067&gt;0,IF(VLOOKUP($AC1067,Resource!$B$2:$AE$460,6,FALSE)&gt;0,VLOOKUP($AC1067,Resource!$B$2:$AE$460,6,FALSE),"--INPUT--"),"")</f>
        <v/>
      </c>
      <c r="AE1067" s="34">
        <f>IF($AC1067&gt;0,IF(VLOOKUP($AC1067,Resource!$B$2:$AE$460,25,FALSE)&gt;0,VLOOKUP($AC1067,Resource!$B$2:$AE$460,25,FALSE),"--INPUT--"),"")</f>
        <v/>
      </c>
      <c r="AG1067" s="619" t="n"/>
      <c r="AH1067" s="619" t="n"/>
      <c r="AJ1067" s="34">
        <f>IF($AI1067&gt;0,IF(VLOOKUP($AI1067,Resource!$B$2:$AE$460,6,FALSE)&gt;0,VLOOKUP($AI1067,Resource!$B$2:$AE$460,6,FALSE),"--INPUT--"),"")</f>
        <v/>
      </c>
      <c r="AK1067" s="34">
        <f>IF($AI1067&gt;0,IF(VLOOKUP($AI1067,Resource!$B$2:$AE$460,25,FALSE)&gt;0,VLOOKUP($AI1067,Resource!$B$2:$AE$460,25,FALSE),"--INPUT--"),"")</f>
        <v/>
      </c>
      <c r="AL1067" s="619" t="n"/>
      <c r="AM1067" s="619" t="n"/>
      <c r="AN1067" s="34">
        <f>AA1067</f>
        <v/>
      </c>
      <c r="AO1067" s="621">
        <f>IF(ISNA(IF(AC1067="",0,AN1067*VLOOKUP(AC1067,Resource!$B$2:$AE$465,8,FALSE))),0,IF(AC1067="",0,AN1067*VLOOKUP(AC1067,Resource!$B$2:$AE$465,8,FALSE)))</f>
        <v/>
      </c>
      <c r="AP1067" s="620" t="n"/>
      <c r="AQ1067" s="286" t="n"/>
      <c r="AR1067" s="34">
        <f>AB1067</f>
        <v/>
      </c>
      <c r="AS1067" s="621">
        <f>IF(ISNA(IF(AI1067="",0,AR1067*VLOOKUP(AI1067,Resource!$B$2:$AE$465,9,FALSE))),0,IF(AI1067="",0,AR1067*VLOOKUP(AI1067,Resource!$B$2:$AE$465,9,FALSE)))</f>
        <v/>
      </c>
      <c r="AT1067" s="620" t="n"/>
      <c r="AU1067" s="286" t="n"/>
      <c r="AV1067" s="620">
        <f>Z1067</f>
        <v/>
      </c>
      <c r="AW1067" s="72" t="n"/>
      <c r="BA1067" s="620" t="n"/>
      <c r="BC1067" s="620">
        <f>AO1067+AS1067</f>
        <v/>
      </c>
      <c r="BD1067" s="620">
        <f>BH1067-BC1067</f>
        <v/>
      </c>
      <c r="BE1067" s="479">
        <f>IF(AV1067=0,"        --",BD1067/BH1067)</f>
        <v/>
      </c>
      <c r="BF1067" s="620" t="n"/>
      <c r="BG1067" s="620" t="n"/>
      <c r="BH1067" s="620">
        <f>Z1067+BA1067+BF1067</f>
        <v/>
      </c>
    </row>
    <row r="1068" customFormat="1" s="34">
      <c r="A1068" s="618" t="n"/>
      <c r="B1068" s="619" t="n"/>
      <c r="J1068" s="619" t="n"/>
      <c r="U1068" s="620" t="n"/>
      <c r="X1068" s="620" t="n"/>
      <c r="Y1068" s="620" t="n"/>
      <c r="Z1068" s="620" t="n"/>
      <c r="AA1068" s="34">
        <f>T1068*0.2+N1068*0+O1068*0.3+P1068*0.5+Q1068*0.6+R1068*1+S1068*1</f>
        <v/>
      </c>
      <c r="AB1068" s="34">
        <f>T1068*0.2+N1068*0.2+O1068*0.3+P1068*0.5+Q1068*0.6+R1068*1+S1068*1</f>
        <v/>
      </c>
      <c r="AD1068" s="34">
        <f>IF($AC1068&gt;0,IF(VLOOKUP($AC1068,Resource!$B$2:$AE$460,6,FALSE)&gt;0,VLOOKUP($AC1068,Resource!$B$2:$AE$460,6,FALSE),"--INPUT--"),"")</f>
        <v/>
      </c>
      <c r="AE1068" s="34">
        <f>IF($AC1068&gt;0,IF(VLOOKUP($AC1068,Resource!$B$2:$AE$460,25,FALSE)&gt;0,VLOOKUP($AC1068,Resource!$B$2:$AE$460,25,FALSE),"--INPUT--"),"")</f>
        <v/>
      </c>
      <c r="AG1068" s="619" t="n"/>
      <c r="AH1068" s="619" t="n"/>
      <c r="AJ1068" s="34">
        <f>IF($AI1068&gt;0,IF(VLOOKUP($AI1068,Resource!$B$2:$AE$460,6,FALSE)&gt;0,VLOOKUP($AI1068,Resource!$B$2:$AE$460,6,FALSE),"--INPUT--"),"")</f>
        <v/>
      </c>
      <c r="AK1068" s="34">
        <f>IF($AI1068&gt;0,IF(VLOOKUP($AI1068,Resource!$B$2:$AE$460,25,FALSE)&gt;0,VLOOKUP($AI1068,Resource!$B$2:$AE$460,25,FALSE),"--INPUT--"),"")</f>
        <v/>
      </c>
      <c r="AL1068" s="619" t="n"/>
      <c r="AM1068" s="619" t="n"/>
      <c r="AN1068" s="34">
        <f>AA1068</f>
        <v/>
      </c>
      <c r="AO1068" s="621">
        <f>IF(ISNA(IF(AC1068="",0,AN1068*VLOOKUP(AC1068,Resource!$B$2:$AE$465,8,FALSE))),0,IF(AC1068="",0,AN1068*VLOOKUP(AC1068,Resource!$B$2:$AE$465,8,FALSE)))</f>
        <v/>
      </c>
      <c r="AP1068" s="620" t="n"/>
      <c r="AQ1068" s="286" t="n"/>
      <c r="AR1068" s="34">
        <f>AB1068</f>
        <v/>
      </c>
      <c r="AS1068" s="621">
        <f>IF(ISNA(IF(AI1068="",0,AR1068*VLOOKUP(AI1068,Resource!$B$2:$AE$465,9,FALSE))),0,IF(AI1068="",0,AR1068*VLOOKUP(AI1068,Resource!$B$2:$AE$465,9,FALSE)))</f>
        <v/>
      </c>
      <c r="AT1068" s="620" t="n"/>
      <c r="AU1068" s="286" t="n"/>
      <c r="AV1068" s="620">
        <f>Z1068</f>
        <v/>
      </c>
      <c r="AW1068" s="72" t="n"/>
      <c r="BA1068" s="620" t="n"/>
      <c r="BC1068" s="620">
        <f>AO1068+AS1068</f>
        <v/>
      </c>
      <c r="BD1068" s="620">
        <f>BH1068-BC1068</f>
        <v/>
      </c>
      <c r="BE1068" s="479">
        <f>IF(AV1068=0,"        --",BD1068/BH1068)</f>
        <v/>
      </c>
      <c r="BF1068" s="620" t="n"/>
      <c r="BG1068" s="620" t="n"/>
      <c r="BH1068" s="620">
        <f>Z1068+BA1068+BF1068</f>
        <v/>
      </c>
    </row>
    <row r="1069" customFormat="1" s="34">
      <c r="A1069" s="618" t="n"/>
      <c r="B1069" s="619" t="n"/>
      <c r="J1069" s="619" t="n"/>
      <c r="U1069" s="620" t="n"/>
      <c r="X1069" s="620" t="n"/>
      <c r="Y1069" s="620" t="n"/>
      <c r="Z1069" s="620" t="n"/>
      <c r="AA1069" s="34">
        <f>T1069*0.2+N1069*0+O1069*0.3+P1069*0.5+Q1069*0.6+R1069*1+S1069*1</f>
        <v/>
      </c>
      <c r="AB1069" s="34">
        <f>T1069*0.2+N1069*0.2+O1069*0.3+P1069*0.5+Q1069*0.6+R1069*1+S1069*1</f>
        <v/>
      </c>
      <c r="AD1069" s="34">
        <f>IF($AC1069&gt;0,IF(VLOOKUP($AC1069,Resource!$B$2:$AE$460,6,FALSE)&gt;0,VLOOKUP($AC1069,Resource!$B$2:$AE$460,6,FALSE),"--INPUT--"),"")</f>
        <v/>
      </c>
      <c r="AE1069" s="34">
        <f>IF($AC1069&gt;0,IF(VLOOKUP($AC1069,Resource!$B$2:$AE$460,25,FALSE)&gt;0,VLOOKUP($AC1069,Resource!$B$2:$AE$460,25,FALSE),"--INPUT--"),"")</f>
        <v/>
      </c>
      <c r="AG1069" s="619" t="n"/>
      <c r="AH1069" s="619" t="n"/>
      <c r="AJ1069" s="34">
        <f>IF($AI1069&gt;0,IF(VLOOKUP($AI1069,Resource!$B$2:$AE$460,6,FALSE)&gt;0,VLOOKUP($AI1069,Resource!$B$2:$AE$460,6,FALSE),"--INPUT--"),"")</f>
        <v/>
      </c>
      <c r="AK1069" s="34">
        <f>IF($AI1069&gt;0,IF(VLOOKUP($AI1069,Resource!$B$2:$AE$460,25,FALSE)&gt;0,VLOOKUP($AI1069,Resource!$B$2:$AE$460,25,FALSE),"--INPUT--"),"")</f>
        <v/>
      </c>
      <c r="AL1069" s="619" t="n"/>
      <c r="AM1069" s="619" t="n"/>
      <c r="AN1069" s="34">
        <f>AA1069</f>
        <v/>
      </c>
      <c r="AO1069" s="621">
        <f>IF(ISNA(IF(AC1069="",0,AN1069*VLOOKUP(AC1069,Resource!$B$2:$AE$465,8,FALSE))),0,IF(AC1069="",0,AN1069*VLOOKUP(AC1069,Resource!$B$2:$AE$465,8,FALSE)))</f>
        <v/>
      </c>
      <c r="AP1069" s="620" t="n"/>
      <c r="AQ1069" s="286" t="n"/>
      <c r="AR1069" s="34">
        <f>AB1069</f>
        <v/>
      </c>
      <c r="AS1069" s="621">
        <f>IF(ISNA(IF(AI1069="",0,AR1069*VLOOKUP(AI1069,Resource!$B$2:$AE$465,9,FALSE))),0,IF(AI1069="",0,AR1069*VLOOKUP(AI1069,Resource!$B$2:$AE$465,9,FALSE)))</f>
        <v/>
      </c>
      <c r="AT1069" s="620" t="n"/>
      <c r="AU1069" s="286" t="n"/>
      <c r="AV1069" s="620">
        <f>Z1069</f>
        <v/>
      </c>
      <c r="AW1069" s="72" t="n"/>
      <c r="BA1069" s="620" t="n"/>
      <c r="BC1069" s="620">
        <f>AO1069+AS1069</f>
        <v/>
      </c>
      <c r="BD1069" s="620">
        <f>BH1069-BC1069</f>
        <v/>
      </c>
      <c r="BE1069" s="479">
        <f>IF(AV1069=0,"        --",BD1069/BH1069)</f>
        <v/>
      </c>
      <c r="BF1069" s="620" t="n"/>
      <c r="BG1069" s="620" t="n"/>
      <c r="BH1069" s="620">
        <f>Z1069+BA1069+BF1069</f>
        <v/>
      </c>
    </row>
    <row r="1070" customFormat="1" s="34">
      <c r="A1070" s="618" t="n"/>
      <c r="B1070" s="619" t="n"/>
      <c r="J1070" s="619" t="n"/>
      <c r="U1070" s="620" t="n"/>
      <c r="X1070" s="620" t="n"/>
      <c r="Y1070" s="620" t="n"/>
      <c r="Z1070" s="620" t="n"/>
      <c r="AA1070" s="34">
        <f>T1070*0.2+N1070*0+O1070*0.3+P1070*0.5+Q1070*0.6+R1070*1+S1070*1</f>
        <v/>
      </c>
      <c r="AB1070" s="34">
        <f>T1070*0.2+N1070*0.2+O1070*0.3+P1070*0.5+Q1070*0.6+R1070*1+S1070*1</f>
        <v/>
      </c>
      <c r="AD1070" s="34">
        <f>IF($AC1070&gt;0,IF(VLOOKUP($AC1070,Resource!$B$2:$AE$460,6,FALSE)&gt;0,VLOOKUP($AC1070,Resource!$B$2:$AE$460,6,FALSE),"--INPUT--"),"")</f>
        <v/>
      </c>
      <c r="AE1070" s="34">
        <f>IF($AC1070&gt;0,IF(VLOOKUP($AC1070,Resource!$B$2:$AE$460,25,FALSE)&gt;0,VLOOKUP($AC1070,Resource!$B$2:$AE$460,25,FALSE),"--INPUT--"),"")</f>
        <v/>
      </c>
      <c r="AG1070" s="619" t="n"/>
      <c r="AH1070" s="619" t="n"/>
      <c r="AJ1070" s="34">
        <f>IF($AI1070&gt;0,IF(VLOOKUP($AI1070,Resource!$B$2:$AE$460,6,FALSE)&gt;0,VLOOKUP($AI1070,Resource!$B$2:$AE$460,6,FALSE),"--INPUT--"),"")</f>
        <v/>
      </c>
      <c r="AK1070" s="34">
        <f>IF($AI1070&gt;0,IF(VLOOKUP($AI1070,Resource!$B$2:$AE$460,25,FALSE)&gt;0,VLOOKUP($AI1070,Resource!$B$2:$AE$460,25,FALSE),"--INPUT--"),"")</f>
        <v/>
      </c>
      <c r="AL1070" s="619" t="n"/>
      <c r="AM1070" s="619" t="n"/>
      <c r="AN1070" s="34">
        <f>AA1070</f>
        <v/>
      </c>
      <c r="AO1070" s="621">
        <f>IF(ISNA(IF(AC1070="",0,AN1070*VLOOKUP(AC1070,Resource!$B$2:$AE$465,8,FALSE))),0,IF(AC1070="",0,AN1070*VLOOKUP(AC1070,Resource!$B$2:$AE$465,8,FALSE)))</f>
        <v/>
      </c>
      <c r="AP1070" s="620" t="n"/>
      <c r="AQ1070" s="286" t="n"/>
      <c r="AR1070" s="34">
        <f>AB1070</f>
        <v/>
      </c>
      <c r="AS1070" s="621">
        <f>IF(ISNA(IF(AI1070="",0,AR1070*VLOOKUP(AI1070,Resource!$B$2:$AE$465,9,FALSE))),0,IF(AI1070="",0,AR1070*VLOOKUP(AI1070,Resource!$B$2:$AE$465,9,FALSE)))</f>
        <v/>
      </c>
      <c r="AT1070" s="620" t="n"/>
      <c r="AU1070" s="286" t="n"/>
      <c r="AV1070" s="620">
        <f>Z1070</f>
        <v/>
      </c>
      <c r="AW1070" s="72" t="n"/>
      <c r="BA1070" s="620" t="n"/>
      <c r="BC1070" s="620">
        <f>AO1070+AS1070</f>
        <v/>
      </c>
      <c r="BD1070" s="620">
        <f>BH1070-BC1070</f>
        <v/>
      </c>
      <c r="BE1070" s="479">
        <f>IF(AV1070=0,"        --",BD1070/BH1070)</f>
        <v/>
      </c>
      <c r="BF1070" s="620" t="n"/>
      <c r="BG1070" s="620" t="n"/>
      <c r="BH1070" s="620">
        <f>Z1070+BA1070+BF1070</f>
        <v/>
      </c>
    </row>
    <row r="1071" customFormat="1" s="34">
      <c r="A1071" s="618" t="n"/>
      <c r="B1071" s="619" t="n"/>
      <c r="J1071" s="619" t="n"/>
      <c r="U1071" s="620" t="n"/>
      <c r="X1071" s="620" t="n"/>
      <c r="Y1071" s="620" t="n"/>
      <c r="Z1071" s="620" t="n"/>
      <c r="AA1071" s="34">
        <f>T1071*0.2+N1071*0+O1071*0.3+P1071*0.5+Q1071*0.6+R1071*1+S1071*1</f>
        <v/>
      </c>
      <c r="AB1071" s="34">
        <f>T1071*0.2+N1071*0.2+O1071*0.3+P1071*0.5+Q1071*0.6+R1071*1+S1071*1</f>
        <v/>
      </c>
      <c r="AD1071" s="34">
        <f>IF($AC1071&gt;0,IF(VLOOKUP($AC1071,Resource!$B$2:$AE$460,6,FALSE)&gt;0,VLOOKUP($AC1071,Resource!$B$2:$AE$460,6,FALSE),"--INPUT--"),"")</f>
        <v/>
      </c>
      <c r="AE1071" s="34">
        <f>IF($AC1071&gt;0,IF(VLOOKUP($AC1071,Resource!$B$2:$AE$460,25,FALSE)&gt;0,VLOOKUP($AC1071,Resource!$B$2:$AE$460,25,FALSE),"--INPUT--"),"")</f>
        <v/>
      </c>
      <c r="AG1071" s="619" t="n"/>
      <c r="AH1071" s="619" t="n"/>
      <c r="AJ1071" s="34">
        <f>IF($AI1071&gt;0,IF(VLOOKUP($AI1071,Resource!$B$2:$AE$460,6,FALSE)&gt;0,VLOOKUP($AI1071,Resource!$B$2:$AE$460,6,FALSE),"--INPUT--"),"")</f>
        <v/>
      </c>
      <c r="AK1071" s="34">
        <f>IF($AI1071&gt;0,IF(VLOOKUP($AI1071,Resource!$B$2:$AE$460,25,FALSE)&gt;0,VLOOKUP($AI1071,Resource!$B$2:$AE$460,25,FALSE),"--INPUT--"),"")</f>
        <v/>
      </c>
      <c r="AL1071" s="619" t="n"/>
      <c r="AM1071" s="619" t="n"/>
      <c r="AN1071" s="34">
        <f>AA1071</f>
        <v/>
      </c>
      <c r="AO1071" s="621">
        <f>IF(ISNA(IF(AC1071="",0,AN1071*VLOOKUP(AC1071,Resource!$B$2:$AE$465,8,FALSE))),0,IF(AC1071="",0,AN1071*VLOOKUP(AC1071,Resource!$B$2:$AE$465,8,FALSE)))</f>
        <v/>
      </c>
      <c r="AP1071" s="620" t="n"/>
      <c r="AQ1071" s="286" t="n"/>
      <c r="AR1071" s="34">
        <f>AB1071</f>
        <v/>
      </c>
      <c r="AS1071" s="621">
        <f>IF(ISNA(IF(AI1071="",0,AR1071*VLOOKUP(AI1071,Resource!$B$2:$AE$465,9,FALSE))),0,IF(AI1071="",0,AR1071*VLOOKUP(AI1071,Resource!$B$2:$AE$465,9,FALSE)))</f>
        <v/>
      </c>
      <c r="AT1071" s="620" t="n"/>
      <c r="AU1071" s="286" t="n"/>
      <c r="AV1071" s="620">
        <f>Z1071</f>
        <v/>
      </c>
      <c r="AW1071" s="72" t="n"/>
      <c r="BA1071" s="620" t="n"/>
      <c r="BC1071" s="620">
        <f>AO1071+AS1071</f>
        <v/>
      </c>
      <c r="BD1071" s="620">
        <f>BH1071-BC1071</f>
        <v/>
      </c>
      <c r="BE1071" s="479">
        <f>IF(AV1071=0,"        --",BD1071/BH1071)</f>
        <v/>
      </c>
      <c r="BF1071" s="620" t="n"/>
      <c r="BG1071" s="620" t="n"/>
      <c r="BH1071" s="620">
        <f>Z1071+BA1071+BF1071</f>
        <v/>
      </c>
    </row>
    <row r="1072" customFormat="1" s="34">
      <c r="A1072" s="618" t="n"/>
      <c r="B1072" s="619" t="n"/>
      <c r="J1072" s="619" t="n"/>
      <c r="U1072" s="620" t="n"/>
      <c r="X1072" s="620" t="n"/>
      <c r="Y1072" s="620" t="n"/>
      <c r="Z1072" s="620" t="n"/>
      <c r="AA1072" s="34">
        <f>T1072*0.2+N1072*0+O1072*0.3+P1072*0.5+Q1072*0.6+R1072*1+S1072*1</f>
        <v/>
      </c>
      <c r="AB1072" s="34">
        <f>T1072*0.2+N1072*0.2+O1072*0.3+P1072*0.5+Q1072*0.6+R1072*1+S1072*1</f>
        <v/>
      </c>
      <c r="AD1072" s="34">
        <f>IF($AC1072&gt;0,IF(VLOOKUP($AC1072,Resource!$B$2:$AE$460,6,FALSE)&gt;0,VLOOKUP($AC1072,Resource!$B$2:$AE$460,6,FALSE),"--INPUT--"),"")</f>
        <v/>
      </c>
      <c r="AE1072" s="34">
        <f>IF($AC1072&gt;0,IF(VLOOKUP($AC1072,Resource!$B$2:$AE$460,25,FALSE)&gt;0,VLOOKUP($AC1072,Resource!$B$2:$AE$460,25,FALSE),"--INPUT--"),"")</f>
        <v/>
      </c>
      <c r="AG1072" s="619" t="n"/>
      <c r="AH1072" s="619" t="n"/>
      <c r="AJ1072" s="34">
        <f>IF($AI1072&gt;0,IF(VLOOKUP($AI1072,Resource!$B$2:$AE$460,6,FALSE)&gt;0,VLOOKUP($AI1072,Resource!$B$2:$AE$460,6,FALSE),"--INPUT--"),"")</f>
        <v/>
      </c>
      <c r="AK1072" s="34">
        <f>IF($AI1072&gt;0,IF(VLOOKUP($AI1072,Resource!$B$2:$AE$460,25,FALSE)&gt;0,VLOOKUP($AI1072,Resource!$B$2:$AE$460,25,FALSE),"--INPUT--"),"")</f>
        <v/>
      </c>
      <c r="AL1072" s="619" t="n"/>
      <c r="AM1072" s="619" t="n"/>
      <c r="AN1072" s="34">
        <f>AA1072</f>
        <v/>
      </c>
      <c r="AO1072" s="621">
        <f>IF(ISNA(IF(AC1072="",0,AN1072*VLOOKUP(AC1072,Resource!$B$2:$AE$465,8,FALSE))),0,IF(AC1072="",0,AN1072*VLOOKUP(AC1072,Resource!$B$2:$AE$465,8,FALSE)))</f>
        <v/>
      </c>
      <c r="AP1072" s="620" t="n"/>
      <c r="AQ1072" s="286" t="n"/>
      <c r="AR1072" s="34">
        <f>AB1072</f>
        <v/>
      </c>
      <c r="AS1072" s="621">
        <f>IF(ISNA(IF(AI1072="",0,AR1072*VLOOKUP(AI1072,Resource!$B$2:$AE$465,9,FALSE))),0,IF(AI1072="",0,AR1072*VLOOKUP(AI1072,Resource!$B$2:$AE$465,9,FALSE)))</f>
        <v/>
      </c>
      <c r="AT1072" s="620" t="n"/>
      <c r="AU1072" s="286" t="n"/>
      <c r="AV1072" s="620">
        <f>Z1072</f>
        <v/>
      </c>
      <c r="AW1072" s="72" t="n"/>
      <c r="BA1072" s="620" t="n"/>
      <c r="BC1072" s="620">
        <f>AO1072+AS1072</f>
        <v/>
      </c>
      <c r="BD1072" s="620">
        <f>BH1072-BC1072</f>
        <v/>
      </c>
      <c r="BE1072" s="479">
        <f>IF(AV1072=0,"        --",BD1072/BH1072)</f>
        <v/>
      </c>
      <c r="BF1072" s="620" t="n"/>
      <c r="BG1072" s="620" t="n"/>
      <c r="BH1072" s="620">
        <f>Z1072+BA1072+BF1072</f>
        <v/>
      </c>
    </row>
    <row r="1073" customFormat="1" s="34">
      <c r="A1073" s="618" t="n"/>
      <c r="B1073" s="619" t="n"/>
      <c r="J1073" s="619" t="n"/>
      <c r="U1073" s="620" t="n"/>
      <c r="X1073" s="620" t="n"/>
      <c r="Y1073" s="620" t="n"/>
      <c r="Z1073" s="620" t="n"/>
      <c r="AA1073" s="34">
        <f>T1073*0.2+N1073*0+O1073*0.3+P1073*0.5+Q1073*0.6+R1073*1+S1073*1</f>
        <v/>
      </c>
      <c r="AB1073" s="34">
        <f>T1073*0.2+N1073*0.2+O1073*0.3+P1073*0.5+Q1073*0.6+R1073*1+S1073*1</f>
        <v/>
      </c>
      <c r="AD1073" s="34">
        <f>IF($AC1073&gt;0,IF(VLOOKUP($AC1073,Resource!$B$2:$AE$460,6,FALSE)&gt;0,VLOOKUP($AC1073,Resource!$B$2:$AE$460,6,FALSE),"--INPUT--"),"")</f>
        <v/>
      </c>
      <c r="AE1073" s="34">
        <f>IF($AC1073&gt;0,IF(VLOOKUP($AC1073,Resource!$B$2:$AE$460,25,FALSE)&gt;0,VLOOKUP($AC1073,Resource!$B$2:$AE$460,25,FALSE),"--INPUT--"),"")</f>
        <v/>
      </c>
      <c r="AG1073" s="619" t="n"/>
      <c r="AH1073" s="619" t="n"/>
      <c r="AJ1073" s="34">
        <f>IF($AI1073&gt;0,IF(VLOOKUP($AI1073,Resource!$B$2:$AE$460,6,FALSE)&gt;0,VLOOKUP($AI1073,Resource!$B$2:$AE$460,6,FALSE),"--INPUT--"),"")</f>
        <v/>
      </c>
      <c r="AK1073" s="34">
        <f>IF($AI1073&gt;0,IF(VLOOKUP($AI1073,Resource!$B$2:$AE$460,25,FALSE)&gt;0,VLOOKUP($AI1073,Resource!$B$2:$AE$460,25,FALSE),"--INPUT--"),"")</f>
        <v/>
      </c>
      <c r="AL1073" s="619" t="n"/>
      <c r="AM1073" s="619" t="n"/>
      <c r="AN1073" s="34">
        <f>AA1073</f>
        <v/>
      </c>
      <c r="AO1073" s="621">
        <f>IF(ISNA(IF(AC1073="",0,AN1073*VLOOKUP(AC1073,Resource!$B$2:$AE$465,8,FALSE))),0,IF(AC1073="",0,AN1073*VLOOKUP(AC1073,Resource!$B$2:$AE$465,8,FALSE)))</f>
        <v/>
      </c>
      <c r="AP1073" s="620" t="n"/>
      <c r="AQ1073" s="286" t="n"/>
      <c r="AR1073" s="34">
        <f>AB1073</f>
        <v/>
      </c>
      <c r="AS1073" s="621">
        <f>IF(ISNA(IF(AI1073="",0,AR1073*VLOOKUP(AI1073,Resource!$B$2:$AE$465,9,FALSE))),0,IF(AI1073="",0,AR1073*VLOOKUP(AI1073,Resource!$B$2:$AE$465,9,FALSE)))</f>
        <v/>
      </c>
      <c r="AT1073" s="620" t="n"/>
      <c r="AU1073" s="286" t="n"/>
      <c r="AV1073" s="620">
        <f>Z1073</f>
        <v/>
      </c>
      <c r="AW1073" s="72" t="n"/>
      <c r="BA1073" s="620" t="n"/>
      <c r="BC1073" s="620">
        <f>AO1073+AS1073</f>
        <v/>
      </c>
      <c r="BD1073" s="620">
        <f>BH1073-BC1073</f>
        <v/>
      </c>
      <c r="BE1073" s="479">
        <f>IF(AV1073=0,"        --",BD1073/BH1073)</f>
        <v/>
      </c>
      <c r="BF1073" s="620" t="n"/>
      <c r="BG1073" s="620" t="n"/>
      <c r="BH1073" s="620">
        <f>Z1073+BA1073+BF1073</f>
        <v/>
      </c>
    </row>
    <row r="1074" customFormat="1" s="34">
      <c r="A1074" s="618" t="n"/>
      <c r="B1074" s="619" t="n"/>
      <c r="J1074" s="619" t="n"/>
      <c r="U1074" s="620" t="n"/>
      <c r="X1074" s="620" t="n"/>
      <c r="Y1074" s="620" t="n"/>
      <c r="Z1074" s="620" t="n"/>
      <c r="AA1074" s="34">
        <f>T1074*0.2+N1074*0+O1074*0.3+P1074*0.5+Q1074*0.6+R1074*1+S1074*1</f>
        <v/>
      </c>
      <c r="AB1074" s="34">
        <f>T1074*0.2+N1074*0.2+O1074*0.3+P1074*0.5+Q1074*0.6+R1074*1+S1074*1</f>
        <v/>
      </c>
      <c r="AD1074" s="34">
        <f>IF($AC1074&gt;0,IF(VLOOKUP($AC1074,Resource!$B$2:$AE$460,6,FALSE)&gt;0,VLOOKUP($AC1074,Resource!$B$2:$AE$460,6,FALSE),"--INPUT--"),"")</f>
        <v/>
      </c>
      <c r="AE1074" s="34">
        <f>IF($AC1074&gt;0,IF(VLOOKUP($AC1074,Resource!$B$2:$AE$460,25,FALSE)&gt;0,VLOOKUP($AC1074,Resource!$B$2:$AE$460,25,FALSE),"--INPUT--"),"")</f>
        <v/>
      </c>
      <c r="AG1074" s="619" t="n"/>
      <c r="AH1074" s="619" t="n"/>
      <c r="AJ1074" s="34">
        <f>IF($AI1074&gt;0,IF(VLOOKUP($AI1074,Resource!$B$2:$AE$460,6,FALSE)&gt;0,VLOOKUP($AI1074,Resource!$B$2:$AE$460,6,FALSE),"--INPUT--"),"")</f>
        <v/>
      </c>
      <c r="AK1074" s="34">
        <f>IF($AI1074&gt;0,IF(VLOOKUP($AI1074,Resource!$B$2:$AE$460,25,FALSE)&gt;0,VLOOKUP($AI1074,Resource!$B$2:$AE$460,25,FALSE),"--INPUT--"),"")</f>
        <v/>
      </c>
      <c r="AL1074" s="619" t="n"/>
      <c r="AM1074" s="619" t="n"/>
      <c r="AN1074" s="34">
        <f>AA1074</f>
        <v/>
      </c>
      <c r="AO1074" s="621">
        <f>IF(ISNA(IF(AC1074="",0,AN1074*VLOOKUP(AC1074,Resource!$B$2:$AE$465,8,FALSE))),0,IF(AC1074="",0,AN1074*VLOOKUP(AC1074,Resource!$B$2:$AE$465,8,FALSE)))</f>
        <v/>
      </c>
      <c r="AP1074" s="620" t="n"/>
      <c r="AQ1074" s="286" t="n"/>
      <c r="AR1074" s="34">
        <f>AB1074</f>
        <v/>
      </c>
      <c r="AS1074" s="621">
        <f>IF(ISNA(IF(AI1074="",0,AR1074*VLOOKUP(AI1074,Resource!$B$2:$AE$465,9,FALSE))),0,IF(AI1074="",0,AR1074*VLOOKUP(AI1074,Resource!$B$2:$AE$465,9,FALSE)))</f>
        <v/>
      </c>
      <c r="AT1074" s="620" t="n"/>
      <c r="AU1074" s="286" t="n"/>
      <c r="AV1074" s="620">
        <f>Z1074</f>
        <v/>
      </c>
      <c r="AW1074" s="72" t="n"/>
      <c r="BA1074" s="620" t="n"/>
      <c r="BC1074" s="620">
        <f>AO1074+AS1074</f>
        <v/>
      </c>
      <c r="BD1074" s="620">
        <f>BH1074-BC1074</f>
        <v/>
      </c>
      <c r="BE1074" s="479">
        <f>IF(AV1074=0,"        --",BD1074/BH1074)</f>
        <v/>
      </c>
      <c r="BF1074" s="620" t="n"/>
      <c r="BG1074" s="620" t="n"/>
      <c r="BH1074" s="620">
        <f>Z1074+BA1074+BF1074</f>
        <v/>
      </c>
    </row>
    <row r="1075" customFormat="1" s="34">
      <c r="A1075" s="618" t="n"/>
      <c r="B1075" s="619" t="n"/>
      <c r="J1075" s="619" t="n"/>
      <c r="U1075" s="620" t="n"/>
      <c r="X1075" s="620" t="n"/>
      <c r="Y1075" s="620" t="n"/>
      <c r="Z1075" s="620" t="n"/>
      <c r="AA1075" s="34">
        <f>T1075*0.2+N1075*0+O1075*0.3+P1075*0.5+Q1075*0.6+R1075*1+S1075*1</f>
        <v/>
      </c>
      <c r="AB1075" s="34">
        <f>T1075*0.2+N1075*0.2+O1075*0.3+P1075*0.5+Q1075*0.6+R1075*1+S1075*1</f>
        <v/>
      </c>
      <c r="AD1075" s="34">
        <f>IF($AC1075&gt;0,IF(VLOOKUP($AC1075,Resource!$B$2:$AE$460,6,FALSE)&gt;0,VLOOKUP($AC1075,Resource!$B$2:$AE$460,6,FALSE),"--INPUT--"),"")</f>
        <v/>
      </c>
      <c r="AE1075" s="34">
        <f>IF($AC1075&gt;0,IF(VLOOKUP($AC1075,Resource!$B$2:$AE$460,25,FALSE)&gt;0,VLOOKUP($AC1075,Resource!$B$2:$AE$460,25,FALSE),"--INPUT--"),"")</f>
        <v/>
      </c>
      <c r="AG1075" s="619" t="n"/>
      <c r="AH1075" s="619" t="n"/>
      <c r="AJ1075" s="34">
        <f>IF($AI1075&gt;0,IF(VLOOKUP($AI1075,Resource!$B$2:$AE$460,6,FALSE)&gt;0,VLOOKUP($AI1075,Resource!$B$2:$AE$460,6,FALSE),"--INPUT--"),"")</f>
        <v/>
      </c>
      <c r="AK1075" s="34">
        <f>IF($AI1075&gt;0,IF(VLOOKUP($AI1075,Resource!$B$2:$AE$460,25,FALSE)&gt;0,VLOOKUP($AI1075,Resource!$B$2:$AE$460,25,FALSE),"--INPUT--"),"")</f>
        <v/>
      </c>
      <c r="AL1075" s="619" t="n"/>
      <c r="AM1075" s="619" t="n"/>
      <c r="AN1075" s="34">
        <f>AA1075</f>
        <v/>
      </c>
      <c r="AO1075" s="621">
        <f>IF(ISNA(IF(AC1075="",0,AN1075*VLOOKUP(AC1075,Resource!$B$2:$AE$465,8,FALSE))),0,IF(AC1075="",0,AN1075*VLOOKUP(AC1075,Resource!$B$2:$AE$465,8,FALSE)))</f>
        <v/>
      </c>
      <c r="AP1075" s="620" t="n"/>
      <c r="AQ1075" s="286" t="n"/>
      <c r="AR1075" s="34">
        <f>AB1075</f>
        <v/>
      </c>
      <c r="AS1075" s="621">
        <f>IF(ISNA(IF(AI1075="",0,AR1075*VLOOKUP(AI1075,Resource!$B$2:$AE$465,9,FALSE))),0,IF(AI1075="",0,AR1075*VLOOKUP(AI1075,Resource!$B$2:$AE$465,9,FALSE)))</f>
        <v/>
      </c>
      <c r="AT1075" s="620" t="n"/>
      <c r="AU1075" s="286" t="n"/>
      <c r="AV1075" s="620">
        <f>Z1075</f>
        <v/>
      </c>
      <c r="AW1075" s="72" t="n"/>
      <c r="BA1075" s="620" t="n"/>
      <c r="BC1075" s="620">
        <f>AO1075+AS1075</f>
        <v/>
      </c>
      <c r="BD1075" s="620">
        <f>BH1075-BC1075</f>
        <v/>
      </c>
      <c r="BE1075" s="479">
        <f>IF(AV1075=0,"        --",BD1075/BH1075)</f>
        <v/>
      </c>
      <c r="BF1075" s="620" t="n"/>
      <c r="BG1075" s="620" t="n"/>
      <c r="BH1075" s="620">
        <f>Z1075+BA1075+BF1075</f>
        <v/>
      </c>
    </row>
    <row r="1076" customFormat="1" s="34">
      <c r="A1076" s="618" t="n"/>
      <c r="B1076" s="619" t="n"/>
      <c r="J1076" s="619" t="n"/>
      <c r="U1076" s="620" t="n"/>
      <c r="X1076" s="620" t="n"/>
      <c r="Y1076" s="620" t="n"/>
      <c r="Z1076" s="620" t="n"/>
      <c r="AA1076" s="34">
        <f>T1076*0.2+N1076*0+O1076*0.3+P1076*0.5+Q1076*0.6+R1076*1+S1076*1</f>
        <v/>
      </c>
      <c r="AB1076" s="34">
        <f>T1076*0.2+N1076*0.2+O1076*0.3+P1076*0.5+Q1076*0.6+R1076*1+S1076*1</f>
        <v/>
      </c>
      <c r="AD1076" s="34">
        <f>IF($AC1076&gt;0,IF(VLOOKUP($AC1076,Resource!$B$2:$AE$460,6,FALSE)&gt;0,VLOOKUP($AC1076,Resource!$B$2:$AE$460,6,FALSE),"--INPUT--"),"")</f>
        <v/>
      </c>
      <c r="AE1076" s="34">
        <f>IF($AC1076&gt;0,IF(VLOOKUP($AC1076,Resource!$B$2:$AE$460,25,FALSE)&gt;0,VLOOKUP($AC1076,Resource!$B$2:$AE$460,25,FALSE),"--INPUT--"),"")</f>
        <v/>
      </c>
      <c r="AG1076" s="619" t="n"/>
      <c r="AH1076" s="619" t="n"/>
      <c r="AJ1076" s="34">
        <f>IF($AI1076&gt;0,IF(VLOOKUP($AI1076,Resource!$B$2:$AE$460,6,FALSE)&gt;0,VLOOKUP($AI1076,Resource!$B$2:$AE$460,6,FALSE),"--INPUT--"),"")</f>
        <v/>
      </c>
      <c r="AK1076" s="34">
        <f>IF($AI1076&gt;0,IF(VLOOKUP($AI1076,Resource!$B$2:$AE$460,25,FALSE)&gt;0,VLOOKUP($AI1076,Resource!$B$2:$AE$460,25,FALSE),"--INPUT--"),"")</f>
        <v/>
      </c>
      <c r="AL1076" s="619" t="n"/>
      <c r="AM1076" s="619" t="n"/>
      <c r="AN1076" s="34">
        <f>AA1076</f>
        <v/>
      </c>
      <c r="AO1076" s="621">
        <f>IF(ISNA(IF(AC1076="",0,AN1076*VLOOKUP(AC1076,Resource!$B$2:$AE$465,8,FALSE))),0,IF(AC1076="",0,AN1076*VLOOKUP(AC1076,Resource!$B$2:$AE$465,8,FALSE)))</f>
        <v/>
      </c>
      <c r="AP1076" s="620" t="n"/>
      <c r="AQ1076" s="286" t="n"/>
      <c r="AR1076" s="34">
        <f>AB1076</f>
        <v/>
      </c>
      <c r="AS1076" s="621">
        <f>IF(ISNA(IF(AI1076="",0,AR1076*VLOOKUP(AI1076,Resource!$B$2:$AE$465,9,FALSE))),0,IF(AI1076="",0,AR1076*VLOOKUP(AI1076,Resource!$B$2:$AE$465,9,FALSE)))</f>
        <v/>
      </c>
      <c r="AT1076" s="620" t="n"/>
      <c r="AU1076" s="286" t="n"/>
      <c r="AV1076" s="620">
        <f>Z1076</f>
        <v/>
      </c>
      <c r="AW1076" s="72" t="n"/>
      <c r="BA1076" s="620" t="n"/>
      <c r="BC1076" s="620">
        <f>AO1076+AS1076</f>
        <v/>
      </c>
      <c r="BD1076" s="620">
        <f>BH1076-BC1076</f>
        <v/>
      </c>
      <c r="BE1076" s="479">
        <f>IF(AV1076=0,"        --",BD1076/BH1076)</f>
        <v/>
      </c>
      <c r="BF1076" s="620" t="n"/>
      <c r="BG1076" s="620" t="n"/>
      <c r="BH1076" s="620">
        <f>Z1076+BA1076+BF1076</f>
        <v/>
      </c>
    </row>
    <row r="1077" customFormat="1" s="34">
      <c r="A1077" s="618" t="n"/>
      <c r="B1077" s="619" t="n"/>
      <c r="J1077" s="619" t="n"/>
      <c r="U1077" s="620" t="n"/>
      <c r="X1077" s="620" t="n"/>
      <c r="Y1077" s="620" t="n"/>
      <c r="Z1077" s="620" t="n"/>
      <c r="AA1077" s="34">
        <f>T1077*0.2+N1077*0+O1077*0.3+P1077*0.5+Q1077*0.6+R1077*1+S1077*1</f>
        <v/>
      </c>
      <c r="AB1077" s="34">
        <f>T1077*0.2+N1077*0.2+O1077*0.3+P1077*0.5+Q1077*0.6+R1077*1+S1077*1</f>
        <v/>
      </c>
      <c r="AD1077" s="34">
        <f>IF($AC1077&gt;0,IF(VLOOKUP($AC1077,Resource!$B$2:$AE$460,6,FALSE)&gt;0,VLOOKUP($AC1077,Resource!$B$2:$AE$460,6,FALSE),"--INPUT--"),"")</f>
        <v/>
      </c>
      <c r="AE1077" s="34">
        <f>IF($AC1077&gt;0,IF(VLOOKUP($AC1077,Resource!$B$2:$AE$460,25,FALSE)&gt;0,VLOOKUP($AC1077,Resource!$B$2:$AE$460,25,FALSE),"--INPUT--"),"")</f>
        <v/>
      </c>
      <c r="AG1077" s="619" t="n"/>
      <c r="AH1077" s="619" t="n"/>
      <c r="AJ1077" s="34">
        <f>IF($AI1077&gt;0,IF(VLOOKUP($AI1077,Resource!$B$2:$AE$460,6,FALSE)&gt;0,VLOOKUP($AI1077,Resource!$B$2:$AE$460,6,FALSE),"--INPUT--"),"")</f>
        <v/>
      </c>
      <c r="AK1077" s="34">
        <f>IF($AI1077&gt;0,IF(VLOOKUP($AI1077,Resource!$B$2:$AE$460,25,FALSE)&gt;0,VLOOKUP($AI1077,Resource!$B$2:$AE$460,25,FALSE),"--INPUT--"),"")</f>
        <v/>
      </c>
      <c r="AL1077" s="619" t="n"/>
      <c r="AM1077" s="619" t="n"/>
      <c r="AN1077" s="34">
        <f>AA1077</f>
        <v/>
      </c>
      <c r="AO1077" s="621">
        <f>IF(ISNA(IF(AC1077="",0,AN1077*VLOOKUP(AC1077,Resource!$B$2:$AE$465,8,FALSE))),0,IF(AC1077="",0,AN1077*VLOOKUP(AC1077,Resource!$B$2:$AE$465,8,FALSE)))</f>
        <v/>
      </c>
      <c r="AP1077" s="620" t="n"/>
      <c r="AQ1077" s="286" t="n"/>
      <c r="AR1077" s="34">
        <f>AB1077</f>
        <v/>
      </c>
      <c r="AS1077" s="621">
        <f>IF(ISNA(IF(AI1077="",0,AR1077*VLOOKUP(AI1077,Resource!$B$2:$AE$465,9,FALSE))),0,IF(AI1077="",0,AR1077*VLOOKUP(AI1077,Resource!$B$2:$AE$465,9,FALSE)))</f>
        <v/>
      </c>
      <c r="AT1077" s="620" t="n"/>
      <c r="AU1077" s="286" t="n"/>
      <c r="AV1077" s="620">
        <f>Z1077</f>
        <v/>
      </c>
      <c r="AW1077" s="72" t="n"/>
      <c r="BA1077" s="620" t="n"/>
      <c r="BC1077" s="620">
        <f>AO1077+AS1077</f>
        <v/>
      </c>
      <c r="BD1077" s="620">
        <f>BH1077-BC1077</f>
        <v/>
      </c>
      <c r="BE1077" s="479">
        <f>IF(AV1077=0,"        --",BD1077/BH1077)</f>
        <v/>
      </c>
      <c r="BF1077" s="620" t="n"/>
      <c r="BG1077" s="620" t="n"/>
      <c r="BH1077" s="620">
        <f>Z1077+BA1077+BF1077</f>
        <v/>
      </c>
    </row>
    <row r="1078" customFormat="1" s="34">
      <c r="A1078" s="618" t="n"/>
      <c r="B1078" s="619" t="n"/>
      <c r="J1078" s="619" t="n"/>
      <c r="U1078" s="620" t="n"/>
      <c r="X1078" s="620" t="n"/>
      <c r="Y1078" s="620" t="n"/>
      <c r="Z1078" s="620" t="n"/>
      <c r="AA1078" s="34">
        <f>T1078*0.2+N1078*0+O1078*0.3+P1078*0.5+Q1078*0.6+R1078*1+S1078*1</f>
        <v/>
      </c>
      <c r="AB1078" s="34">
        <f>T1078*0.2+N1078*0.2+O1078*0.3+P1078*0.5+Q1078*0.6+R1078*1+S1078*1</f>
        <v/>
      </c>
      <c r="AD1078" s="34">
        <f>IF($AC1078&gt;0,IF(VLOOKUP($AC1078,Resource!$B$2:$AE$460,6,FALSE)&gt;0,VLOOKUP($AC1078,Resource!$B$2:$AE$460,6,FALSE),"--INPUT--"),"")</f>
        <v/>
      </c>
      <c r="AE1078" s="34">
        <f>IF($AC1078&gt;0,IF(VLOOKUP($AC1078,Resource!$B$2:$AE$460,25,FALSE)&gt;0,VLOOKUP($AC1078,Resource!$B$2:$AE$460,25,FALSE),"--INPUT--"),"")</f>
        <v/>
      </c>
      <c r="AG1078" s="619" t="n"/>
      <c r="AH1078" s="619" t="n"/>
      <c r="AJ1078" s="34">
        <f>IF($AI1078&gt;0,IF(VLOOKUP($AI1078,Resource!$B$2:$AE$460,6,FALSE)&gt;0,VLOOKUP($AI1078,Resource!$B$2:$AE$460,6,FALSE),"--INPUT--"),"")</f>
        <v/>
      </c>
      <c r="AK1078" s="34">
        <f>IF($AI1078&gt;0,IF(VLOOKUP($AI1078,Resource!$B$2:$AE$460,25,FALSE)&gt;0,VLOOKUP($AI1078,Resource!$B$2:$AE$460,25,FALSE),"--INPUT--"),"")</f>
        <v/>
      </c>
      <c r="AL1078" s="619" t="n"/>
      <c r="AM1078" s="619" t="n"/>
      <c r="AN1078" s="34">
        <f>AA1078</f>
        <v/>
      </c>
      <c r="AO1078" s="621">
        <f>IF(ISNA(IF(AC1078="",0,AN1078*VLOOKUP(AC1078,Resource!$B$2:$AE$465,8,FALSE))),0,IF(AC1078="",0,AN1078*VLOOKUP(AC1078,Resource!$B$2:$AE$465,8,FALSE)))</f>
        <v/>
      </c>
      <c r="AP1078" s="620" t="n"/>
      <c r="AQ1078" s="286" t="n"/>
      <c r="AR1078" s="34">
        <f>AB1078</f>
        <v/>
      </c>
      <c r="AS1078" s="621">
        <f>IF(ISNA(IF(AI1078="",0,AR1078*VLOOKUP(AI1078,Resource!$B$2:$AE$465,9,FALSE))),0,IF(AI1078="",0,AR1078*VLOOKUP(AI1078,Resource!$B$2:$AE$465,9,FALSE)))</f>
        <v/>
      </c>
      <c r="AT1078" s="620" t="n"/>
      <c r="AU1078" s="286" t="n"/>
      <c r="AV1078" s="620">
        <f>Z1078</f>
        <v/>
      </c>
      <c r="AW1078" s="72" t="n"/>
      <c r="BA1078" s="620" t="n"/>
      <c r="BC1078" s="620">
        <f>AO1078+AS1078</f>
        <v/>
      </c>
      <c r="BD1078" s="620">
        <f>BH1078-BC1078</f>
        <v/>
      </c>
      <c r="BE1078" s="479">
        <f>IF(AV1078=0,"        --",BD1078/BH1078)</f>
        <v/>
      </c>
      <c r="BF1078" s="620" t="n"/>
      <c r="BG1078" s="620" t="n"/>
      <c r="BH1078" s="620">
        <f>Z1078+BA1078+BF1078</f>
        <v/>
      </c>
    </row>
    <row r="1079" customFormat="1" s="34">
      <c r="A1079" s="618" t="n"/>
      <c r="B1079" s="619" t="n"/>
      <c r="J1079" s="619" t="n"/>
      <c r="U1079" s="620" t="n"/>
      <c r="X1079" s="620" t="n"/>
      <c r="Y1079" s="620" t="n"/>
      <c r="Z1079" s="620" t="n"/>
      <c r="AA1079" s="34">
        <f>T1079*0.2+N1079*0+O1079*0.3+P1079*0.5+Q1079*0.6+R1079*1+S1079*1</f>
        <v/>
      </c>
      <c r="AB1079" s="34">
        <f>T1079*0.2+N1079*0.2+O1079*0.3+P1079*0.5+Q1079*0.6+R1079*1+S1079*1</f>
        <v/>
      </c>
      <c r="AD1079" s="34">
        <f>IF($AC1079&gt;0,IF(VLOOKUP($AC1079,Resource!$B$2:$AE$460,6,FALSE)&gt;0,VLOOKUP($AC1079,Resource!$B$2:$AE$460,6,FALSE),"--INPUT--"),"")</f>
        <v/>
      </c>
      <c r="AE1079" s="34">
        <f>IF($AC1079&gt;0,IF(VLOOKUP($AC1079,Resource!$B$2:$AE$460,25,FALSE)&gt;0,VLOOKUP($AC1079,Resource!$B$2:$AE$460,25,FALSE),"--INPUT--"),"")</f>
        <v/>
      </c>
      <c r="AG1079" s="619" t="n"/>
      <c r="AH1079" s="619" t="n"/>
      <c r="AJ1079" s="34">
        <f>IF($AI1079&gt;0,IF(VLOOKUP($AI1079,Resource!$B$2:$AE$460,6,FALSE)&gt;0,VLOOKUP($AI1079,Resource!$B$2:$AE$460,6,FALSE),"--INPUT--"),"")</f>
        <v/>
      </c>
      <c r="AK1079" s="34">
        <f>IF($AI1079&gt;0,IF(VLOOKUP($AI1079,Resource!$B$2:$AE$460,25,FALSE)&gt;0,VLOOKUP($AI1079,Resource!$B$2:$AE$460,25,FALSE),"--INPUT--"),"")</f>
        <v/>
      </c>
      <c r="AL1079" s="619" t="n"/>
      <c r="AM1079" s="619" t="n"/>
      <c r="AN1079" s="34">
        <f>AA1079</f>
        <v/>
      </c>
      <c r="AO1079" s="621">
        <f>IF(ISNA(IF(AC1079="",0,AN1079*VLOOKUP(AC1079,Resource!$B$2:$AE$465,8,FALSE))),0,IF(AC1079="",0,AN1079*VLOOKUP(AC1079,Resource!$B$2:$AE$465,8,FALSE)))</f>
        <v/>
      </c>
      <c r="AP1079" s="620" t="n"/>
      <c r="AQ1079" s="286" t="n"/>
      <c r="AR1079" s="34">
        <f>AB1079</f>
        <v/>
      </c>
      <c r="AS1079" s="621">
        <f>IF(ISNA(IF(AI1079="",0,AR1079*VLOOKUP(AI1079,Resource!$B$2:$AE$465,9,FALSE))),0,IF(AI1079="",0,AR1079*VLOOKUP(AI1079,Resource!$B$2:$AE$465,9,FALSE)))</f>
        <v/>
      </c>
      <c r="AT1079" s="620" t="n"/>
      <c r="AU1079" s="286" t="n"/>
      <c r="AV1079" s="620">
        <f>Z1079</f>
        <v/>
      </c>
      <c r="AW1079" s="72" t="n"/>
      <c r="BA1079" s="620" t="n"/>
      <c r="BC1079" s="620">
        <f>AO1079+AS1079</f>
        <v/>
      </c>
      <c r="BD1079" s="620">
        <f>BH1079-BC1079</f>
        <v/>
      </c>
      <c r="BE1079" s="479">
        <f>IF(AV1079=0,"        --",BD1079/BH1079)</f>
        <v/>
      </c>
      <c r="BF1079" s="620" t="n"/>
      <c r="BG1079" s="620" t="n"/>
      <c r="BH1079" s="620">
        <f>Z1079+BA1079+BF1079</f>
        <v/>
      </c>
    </row>
    <row r="1080" customFormat="1" s="34">
      <c r="A1080" s="618" t="n"/>
      <c r="B1080" s="619" t="n"/>
      <c r="J1080" s="619" t="n"/>
      <c r="U1080" s="620" t="n"/>
      <c r="X1080" s="620" t="n"/>
      <c r="Y1080" s="620" t="n"/>
      <c r="Z1080" s="620" t="n"/>
      <c r="AA1080" s="34">
        <f>T1080*0.2+N1080*0+O1080*0.3+P1080*0.5+Q1080*0.6+R1080*1+S1080*1</f>
        <v/>
      </c>
      <c r="AB1080" s="34">
        <f>T1080*0.2+N1080*0.2+O1080*0.3+P1080*0.5+Q1080*0.6+R1080*1+S1080*1</f>
        <v/>
      </c>
      <c r="AD1080" s="34">
        <f>IF($AC1080&gt;0,IF(VLOOKUP($AC1080,Resource!$B$2:$AE$460,6,FALSE)&gt;0,VLOOKUP($AC1080,Resource!$B$2:$AE$460,6,FALSE),"--INPUT--"),"")</f>
        <v/>
      </c>
      <c r="AE1080" s="34">
        <f>IF($AC1080&gt;0,IF(VLOOKUP($AC1080,Resource!$B$2:$AE$460,25,FALSE)&gt;0,VLOOKUP($AC1080,Resource!$B$2:$AE$460,25,FALSE),"--INPUT--"),"")</f>
        <v/>
      </c>
      <c r="AG1080" s="619" t="n"/>
      <c r="AH1080" s="619" t="n"/>
      <c r="AJ1080" s="34">
        <f>IF($AI1080&gt;0,IF(VLOOKUP($AI1080,Resource!$B$2:$AE$460,6,FALSE)&gt;0,VLOOKUP($AI1080,Resource!$B$2:$AE$460,6,FALSE),"--INPUT--"),"")</f>
        <v/>
      </c>
      <c r="AK1080" s="34">
        <f>IF($AI1080&gt;0,IF(VLOOKUP($AI1080,Resource!$B$2:$AE$460,25,FALSE)&gt;0,VLOOKUP($AI1080,Resource!$B$2:$AE$460,25,FALSE),"--INPUT--"),"")</f>
        <v/>
      </c>
      <c r="AL1080" s="619" t="n"/>
      <c r="AM1080" s="619" t="n"/>
      <c r="AN1080" s="34">
        <f>AA1080</f>
        <v/>
      </c>
      <c r="AO1080" s="621">
        <f>IF(ISNA(IF(AC1080="",0,AN1080*VLOOKUP(AC1080,Resource!$B$2:$AE$465,8,FALSE))),0,IF(AC1080="",0,AN1080*VLOOKUP(AC1080,Resource!$B$2:$AE$465,8,FALSE)))</f>
        <v/>
      </c>
      <c r="AP1080" s="620" t="n"/>
      <c r="AQ1080" s="286" t="n"/>
      <c r="AR1080" s="34">
        <f>AB1080</f>
        <v/>
      </c>
      <c r="AS1080" s="621">
        <f>IF(ISNA(IF(AI1080="",0,AR1080*VLOOKUP(AI1080,Resource!$B$2:$AE$465,9,FALSE))),0,IF(AI1080="",0,AR1080*VLOOKUP(AI1080,Resource!$B$2:$AE$465,9,FALSE)))</f>
        <v/>
      </c>
      <c r="AT1080" s="620" t="n"/>
      <c r="AU1080" s="286" t="n"/>
      <c r="AV1080" s="620">
        <f>Z1080</f>
        <v/>
      </c>
      <c r="AW1080" s="72" t="n"/>
      <c r="BA1080" s="620" t="n"/>
      <c r="BC1080" s="620">
        <f>AO1080+AS1080</f>
        <v/>
      </c>
      <c r="BD1080" s="620">
        <f>BH1080-BC1080</f>
        <v/>
      </c>
      <c r="BE1080" s="479">
        <f>IF(AV1080=0,"        --",BD1080/BH1080)</f>
        <v/>
      </c>
      <c r="BF1080" s="620" t="n"/>
      <c r="BG1080" s="620" t="n"/>
      <c r="BH1080" s="620">
        <f>Z1080+BA1080+BF1080</f>
        <v/>
      </c>
    </row>
    <row r="1081" customFormat="1" s="34">
      <c r="A1081" s="618" t="n"/>
      <c r="B1081" s="619" t="n"/>
      <c r="J1081" s="619" t="n"/>
      <c r="U1081" s="620" t="n"/>
      <c r="X1081" s="620" t="n"/>
      <c r="Y1081" s="620" t="n"/>
      <c r="Z1081" s="620" t="n"/>
      <c r="AA1081" s="34">
        <f>T1081*0.2+N1081*0+O1081*0.3+P1081*0.5+Q1081*0.6+R1081*1+S1081*1</f>
        <v/>
      </c>
      <c r="AB1081" s="34">
        <f>T1081*0.2+N1081*0.2+O1081*0.3+P1081*0.5+Q1081*0.6+R1081*1+S1081*1</f>
        <v/>
      </c>
      <c r="AD1081" s="34">
        <f>IF($AC1081&gt;0,IF(VLOOKUP($AC1081,Resource!$B$2:$AE$460,6,FALSE)&gt;0,VLOOKUP($AC1081,Resource!$B$2:$AE$460,6,FALSE),"--INPUT--"),"")</f>
        <v/>
      </c>
      <c r="AE1081" s="34">
        <f>IF($AC1081&gt;0,IF(VLOOKUP($AC1081,Resource!$B$2:$AE$460,25,FALSE)&gt;0,VLOOKUP($AC1081,Resource!$B$2:$AE$460,25,FALSE),"--INPUT--"),"")</f>
        <v/>
      </c>
      <c r="AG1081" s="619" t="n"/>
      <c r="AH1081" s="619" t="n"/>
      <c r="AJ1081" s="34">
        <f>IF($AI1081&gt;0,IF(VLOOKUP($AI1081,Resource!$B$2:$AE$460,6,FALSE)&gt;0,VLOOKUP($AI1081,Resource!$B$2:$AE$460,6,FALSE),"--INPUT--"),"")</f>
        <v/>
      </c>
      <c r="AK1081" s="34">
        <f>IF($AI1081&gt;0,IF(VLOOKUP($AI1081,Resource!$B$2:$AE$460,25,FALSE)&gt;0,VLOOKUP($AI1081,Resource!$B$2:$AE$460,25,FALSE),"--INPUT--"),"")</f>
        <v/>
      </c>
      <c r="AL1081" s="619" t="n"/>
      <c r="AM1081" s="619" t="n"/>
      <c r="AN1081" s="34">
        <f>AA1081</f>
        <v/>
      </c>
      <c r="AO1081" s="621">
        <f>IF(ISNA(IF(AC1081="",0,AN1081*VLOOKUP(AC1081,Resource!$B$2:$AE$465,8,FALSE))),0,IF(AC1081="",0,AN1081*VLOOKUP(AC1081,Resource!$B$2:$AE$465,8,FALSE)))</f>
        <v/>
      </c>
      <c r="AP1081" s="620" t="n"/>
      <c r="AQ1081" s="286" t="n"/>
      <c r="AR1081" s="34">
        <f>AB1081</f>
        <v/>
      </c>
      <c r="AS1081" s="621">
        <f>IF(ISNA(IF(AI1081="",0,AR1081*VLOOKUP(AI1081,Resource!$B$2:$AE$465,9,FALSE))),0,IF(AI1081="",0,AR1081*VLOOKUP(AI1081,Resource!$B$2:$AE$465,9,FALSE)))</f>
        <v/>
      </c>
      <c r="AT1081" s="620" t="n"/>
      <c r="AU1081" s="286" t="n"/>
      <c r="AV1081" s="620">
        <f>Z1081</f>
        <v/>
      </c>
      <c r="AW1081" s="72" t="n"/>
      <c r="BA1081" s="620" t="n"/>
      <c r="BC1081" s="620">
        <f>AO1081+AS1081</f>
        <v/>
      </c>
      <c r="BD1081" s="620">
        <f>BH1081-BC1081</f>
        <v/>
      </c>
      <c r="BE1081" s="479">
        <f>IF(AV1081=0,"        --",BD1081/BH1081)</f>
        <v/>
      </c>
      <c r="BF1081" s="620" t="n"/>
      <c r="BG1081" s="620" t="n"/>
      <c r="BH1081" s="620">
        <f>Z1081+BA1081+BF1081</f>
        <v/>
      </c>
    </row>
    <row r="1082" customFormat="1" s="34">
      <c r="A1082" s="618" t="n"/>
      <c r="B1082" s="619" t="n"/>
      <c r="J1082" s="619" t="n"/>
      <c r="U1082" s="620" t="n"/>
      <c r="X1082" s="620" t="n"/>
      <c r="Y1082" s="620" t="n"/>
      <c r="Z1082" s="620" t="n"/>
      <c r="AA1082" s="34">
        <f>T1082*0.2+N1082*0+O1082*0.3+P1082*0.5+Q1082*0.6+R1082*1+S1082*1</f>
        <v/>
      </c>
      <c r="AB1082" s="34">
        <f>T1082*0.2+N1082*0.2+O1082*0.3+P1082*0.5+Q1082*0.6+R1082*1+S1082*1</f>
        <v/>
      </c>
      <c r="AD1082" s="34">
        <f>IF($AC1082&gt;0,IF(VLOOKUP($AC1082,Resource!$B$2:$AE$460,6,FALSE)&gt;0,VLOOKUP($AC1082,Resource!$B$2:$AE$460,6,FALSE),"--INPUT--"),"")</f>
        <v/>
      </c>
      <c r="AE1082" s="34">
        <f>IF($AC1082&gt;0,IF(VLOOKUP($AC1082,Resource!$B$2:$AE$460,25,FALSE)&gt;0,VLOOKUP($AC1082,Resource!$B$2:$AE$460,25,FALSE),"--INPUT--"),"")</f>
        <v/>
      </c>
      <c r="AG1082" s="619" t="n"/>
      <c r="AH1082" s="619" t="n"/>
      <c r="AJ1082" s="34">
        <f>IF($AI1082&gt;0,IF(VLOOKUP($AI1082,Resource!$B$2:$AE$460,6,FALSE)&gt;0,VLOOKUP($AI1082,Resource!$B$2:$AE$460,6,FALSE),"--INPUT--"),"")</f>
        <v/>
      </c>
      <c r="AK1082" s="34">
        <f>IF($AI1082&gt;0,IF(VLOOKUP($AI1082,Resource!$B$2:$AE$460,25,FALSE)&gt;0,VLOOKUP($AI1082,Resource!$B$2:$AE$460,25,FALSE),"--INPUT--"),"")</f>
        <v/>
      </c>
      <c r="AL1082" s="619" t="n"/>
      <c r="AM1082" s="619" t="n"/>
      <c r="AN1082" s="34">
        <f>AA1082</f>
        <v/>
      </c>
      <c r="AO1082" s="621">
        <f>IF(ISNA(IF(AC1082="",0,AN1082*VLOOKUP(AC1082,Resource!$B$2:$AE$465,8,FALSE))),0,IF(AC1082="",0,AN1082*VLOOKUP(AC1082,Resource!$B$2:$AE$465,8,FALSE)))</f>
        <v/>
      </c>
      <c r="AP1082" s="620" t="n"/>
      <c r="AQ1082" s="286" t="n"/>
      <c r="AR1082" s="34">
        <f>AB1082</f>
        <v/>
      </c>
      <c r="AS1082" s="621">
        <f>IF(ISNA(IF(AI1082="",0,AR1082*VLOOKUP(AI1082,Resource!$B$2:$AE$465,9,FALSE))),0,IF(AI1082="",0,AR1082*VLOOKUP(AI1082,Resource!$B$2:$AE$465,9,FALSE)))</f>
        <v/>
      </c>
      <c r="AT1082" s="620" t="n"/>
      <c r="AU1082" s="286" t="n"/>
      <c r="AV1082" s="620">
        <f>Z1082</f>
        <v/>
      </c>
      <c r="AW1082" s="72" t="n"/>
      <c r="BA1082" s="620" t="n"/>
      <c r="BC1082" s="620">
        <f>AO1082+AS1082</f>
        <v/>
      </c>
      <c r="BD1082" s="620">
        <f>BH1082-BC1082</f>
        <v/>
      </c>
      <c r="BE1082" s="479">
        <f>IF(AV1082=0,"        --",BD1082/BH1082)</f>
        <v/>
      </c>
      <c r="BF1082" s="620" t="n"/>
      <c r="BG1082" s="620" t="n"/>
      <c r="BH1082" s="620">
        <f>Z1082+BA1082+BF1082</f>
        <v/>
      </c>
    </row>
    <row r="1083" customFormat="1" s="34">
      <c r="A1083" s="618" t="n"/>
      <c r="B1083" s="619" t="n"/>
      <c r="J1083" s="619" t="n"/>
      <c r="U1083" s="620" t="n"/>
      <c r="X1083" s="620" t="n"/>
      <c r="Y1083" s="620" t="n"/>
      <c r="Z1083" s="620" t="n"/>
      <c r="AA1083" s="34">
        <f>T1083*0.2+N1083*0+O1083*0.3+P1083*0.5+Q1083*0.6+R1083*1+S1083*1</f>
        <v/>
      </c>
      <c r="AB1083" s="34">
        <f>T1083*0.2+N1083*0.2+O1083*0.3+P1083*0.5+Q1083*0.6+R1083*1+S1083*1</f>
        <v/>
      </c>
      <c r="AD1083" s="34">
        <f>IF($AC1083&gt;0,IF(VLOOKUP($AC1083,Resource!$B$2:$AE$460,6,FALSE)&gt;0,VLOOKUP($AC1083,Resource!$B$2:$AE$460,6,FALSE),"--INPUT--"),"")</f>
        <v/>
      </c>
      <c r="AE1083" s="34">
        <f>IF($AC1083&gt;0,IF(VLOOKUP($AC1083,Resource!$B$2:$AE$460,25,FALSE)&gt;0,VLOOKUP($AC1083,Resource!$B$2:$AE$460,25,FALSE),"--INPUT--"),"")</f>
        <v/>
      </c>
      <c r="AG1083" s="619" t="n"/>
      <c r="AH1083" s="619" t="n"/>
      <c r="AJ1083" s="34">
        <f>IF($AI1083&gt;0,IF(VLOOKUP($AI1083,Resource!$B$2:$AE$460,6,FALSE)&gt;0,VLOOKUP($AI1083,Resource!$B$2:$AE$460,6,FALSE),"--INPUT--"),"")</f>
        <v/>
      </c>
      <c r="AK1083" s="34">
        <f>IF($AI1083&gt;0,IF(VLOOKUP($AI1083,Resource!$B$2:$AE$460,25,FALSE)&gt;0,VLOOKUP($AI1083,Resource!$B$2:$AE$460,25,FALSE),"--INPUT--"),"")</f>
        <v/>
      </c>
      <c r="AL1083" s="619" t="n"/>
      <c r="AM1083" s="619" t="n"/>
      <c r="AN1083" s="34">
        <f>AA1083</f>
        <v/>
      </c>
      <c r="AO1083" s="621">
        <f>IF(ISNA(IF(AC1083="",0,AN1083*VLOOKUP(AC1083,Resource!$B$2:$AE$465,8,FALSE))),0,IF(AC1083="",0,AN1083*VLOOKUP(AC1083,Resource!$B$2:$AE$465,8,FALSE)))</f>
        <v/>
      </c>
      <c r="AP1083" s="620" t="n"/>
      <c r="AQ1083" s="286" t="n"/>
      <c r="AR1083" s="34">
        <f>AB1083</f>
        <v/>
      </c>
      <c r="AS1083" s="621">
        <f>IF(ISNA(IF(AI1083="",0,AR1083*VLOOKUP(AI1083,Resource!$B$2:$AE$465,9,FALSE))),0,IF(AI1083="",0,AR1083*VLOOKUP(AI1083,Resource!$B$2:$AE$465,9,FALSE)))</f>
        <v/>
      </c>
      <c r="AT1083" s="620" t="n"/>
      <c r="AU1083" s="286" t="n"/>
      <c r="AV1083" s="620">
        <f>Z1083</f>
        <v/>
      </c>
      <c r="AW1083" s="72" t="n"/>
      <c r="BA1083" s="620" t="n"/>
      <c r="BC1083" s="620">
        <f>AO1083+AS1083</f>
        <v/>
      </c>
      <c r="BD1083" s="620">
        <f>BH1083-BC1083</f>
        <v/>
      </c>
      <c r="BE1083" s="479">
        <f>IF(AV1083=0,"        --",BD1083/BH1083)</f>
        <v/>
      </c>
      <c r="BF1083" s="620" t="n"/>
      <c r="BG1083" s="620" t="n"/>
      <c r="BH1083" s="620">
        <f>Z1083+BA1083+BF1083</f>
        <v/>
      </c>
    </row>
    <row r="1084" customFormat="1" s="34">
      <c r="A1084" s="618" t="n"/>
      <c r="B1084" s="619" t="n"/>
      <c r="J1084" s="619" t="n"/>
      <c r="U1084" s="620" t="n"/>
      <c r="X1084" s="620" t="n"/>
      <c r="Y1084" s="620" t="n"/>
      <c r="Z1084" s="620" t="n"/>
      <c r="AA1084" s="34">
        <f>T1084*0.2+N1084*0+O1084*0.3+P1084*0.5+Q1084*0.6+R1084*1+S1084*1</f>
        <v/>
      </c>
      <c r="AB1084" s="34">
        <f>T1084*0.2+N1084*0.2+O1084*0.3+P1084*0.5+Q1084*0.6+R1084*1+S1084*1</f>
        <v/>
      </c>
      <c r="AD1084" s="34">
        <f>IF($AC1084&gt;0,IF(VLOOKUP($AC1084,Resource!$B$2:$AE$460,6,FALSE)&gt;0,VLOOKUP($AC1084,Resource!$B$2:$AE$460,6,FALSE),"--INPUT--"),"")</f>
        <v/>
      </c>
      <c r="AE1084" s="34">
        <f>IF($AC1084&gt;0,IF(VLOOKUP($AC1084,Resource!$B$2:$AE$460,25,FALSE)&gt;0,VLOOKUP($AC1084,Resource!$B$2:$AE$460,25,FALSE),"--INPUT--"),"")</f>
        <v/>
      </c>
      <c r="AG1084" s="619" t="n"/>
      <c r="AH1084" s="619" t="n"/>
      <c r="AJ1084" s="34">
        <f>IF($AI1084&gt;0,IF(VLOOKUP($AI1084,Resource!$B$2:$AE$460,6,FALSE)&gt;0,VLOOKUP($AI1084,Resource!$B$2:$AE$460,6,FALSE),"--INPUT--"),"")</f>
        <v/>
      </c>
      <c r="AK1084" s="34">
        <f>IF($AI1084&gt;0,IF(VLOOKUP($AI1084,Resource!$B$2:$AE$460,25,FALSE)&gt;0,VLOOKUP($AI1084,Resource!$B$2:$AE$460,25,FALSE),"--INPUT--"),"")</f>
        <v/>
      </c>
      <c r="AL1084" s="619" t="n"/>
      <c r="AM1084" s="619" t="n"/>
      <c r="AN1084" s="34">
        <f>AA1084</f>
        <v/>
      </c>
      <c r="AO1084" s="621">
        <f>IF(ISNA(IF(AC1084="",0,AN1084*VLOOKUP(AC1084,Resource!$B$2:$AE$465,8,FALSE))),0,IF(AC1084="",0,AN1084*VLOOKUP(AC1084,Resource!$B$2:$AE$465,8,FALSE)))</f>
        <v/>
      </c>
      <c r="AP1084" s="620" t="n"/>
      <c r="AQ1084" s="286" t="n"/>
      <c r="AR1084" s="34">
        <f>AB1084</f>
        <v/>
      </c>
      <c r="AS1084" s="621">
        <f>IF(ISNA(IF(AI1084="",0,AR1084*VLOOKUP(AI1084,Resource!$B$2:$AE$465,9,FALSE))),0,IF(AI1084="",0,AR1084*VLOOKUP(AI1084,Resource!$B$2:$AE$465,9,FALSE)))</f>
        <v/>
      </c>
      <c r="AT1084" s="620" t="n"/>
      <c r="AU1084" s="286" t="n"/>
      <c r="AV1084" s="620">
        <f>Z1084</f>
        <v/>
      </c>
      <c r="AW1084" s="72" t="n"/>
      <c r="BA1084" s="620" t="n"/>
      <c r="BC1084" s="620">
        <f>AO1084+AS1084</f>
        <v/>
      </c>
      <c r="BD1084" s="620">
        <f>BH1084-BC1084</f>
        <v/>
      </c>
      <c r="BE1084" s="479">
        <f>IF(AV1084=0,"        --",BD1084/BH1084)</f>
        <v/>
      </c>
      <c r="BF1084" s="620" t="n"/>
      <c r="BG1084" s="620" t="n"/>
      <c r="BH1084" s="620">
        <f>Z1084+BA1084+BF1084</f>
        <v/>
      </c>
    </row>
    <row r="1085" customFormat="1" s="34">
      <c r="A1085" s="618" t="n"/>
      <c r="B1085" s="619" t="n"/>
      <c r="J1085" s="619" t="n"/>
      <c r="U1085" s="620" t="n"/>
      <c r="X1085" s="620" t="n"/>
      <c r="Y1085" s="620" t="n"/>
      <c r="Z1085" s="620" t="n"/>
      <c r="AA1085" s="34">
        <f>T1085*0.2+N1085*0+O1085*0.3+P1085*0.5+Q1085*0.6+R1085*1+S1085*1</f>
        <v/>
      </c>
      <c r="AB1085" s="34">
        <f>T1085*0.2+N1085*0.2+O1085*0.3+P1085*0.5+Q1085*0.6+R1085*1+S1085*1</f>
        <v/>
      </c>
      <c r="AD1085" s="34">
        <f>IF($AC1085&gt;0,IF(VLOOKUP($AC1085,Resource!$B$2:$AE$460,6,FALSE)&gt;0,VLOOKUP($AC1085,Resource!$B$2:$AE$460,6,FALSE),"--INPUT--"),"")</f>
        <v/>
      </c>
      <c r="AE1085" s="34">
        <f>IF($AC1085&gt;0,IF(VLOOKUP($AC1085,Resource!$B$2:$AE$460,25,FALSE)&gt;0,VLOOKUP($AC1085,Resource!$B$2:$AE$460,25,FALSE),"--INPUT--"),"")</f>
        <v/>
      </c>
      <c r="AG1085" s="619" t="n"/>
      <c r="AH1085" s="619" t="n"/>
      <c r="AJ1085" s="34">
        <f>IF($AI1085&gt;0,IF(VLOOKUP($AI1085,Resource!$B$2:$AE$460,6,FALSE)&gt;0,VLOOKUP($AI1085,Resource!$B$2:$AE$460,6,FALSE),"--INPUT--"),"")</f>
        <v/>
      </c>
      <c r="AK1085" s="34">
        <f>IF($AI1085&gt;0,IF(VLOOKUP($AI1085,Resource!$B$2:$AE$460,25,FALSE)&gt;0,VLOOKUP($AI1085,Resource!$B$2:$AE$460,25,FALSE),"--INPUT--"),"")</f>
        <v/>
      </c>
      <c r="AL1085" s="619" t="n"/>
      <c r="AM1085" s="619" t="n"/>
      <c r="AN1085" s="34">
        <f>AA1085</f>
        <v/>
      </c>
      <c r="AO1085" s="621">
        <f>IF(ISNA(IF(AC1085="",0,AN1085*VLOOKUP(AC1085,Resource!$B$2:$AE$465,8,FALSE))),0,IF(AC1085="",0,AN1085*VLOOKUP(AC1085,Resource!$B$2:$AE$465,8,FALSE)))</f>
        <v/>
      </c>
      <c r="AP1085" s="620" t="n"/>
      <c r="AQ1085" s="286" t="n"/>
      <c r="AR1085" s="34">
        <f>AB1085</f>
        <v/>
      </c>
      <c r="AS1085" s="621">
        <f>IF(ISNA(IF(AI1085="",0,AR1085*VLOOKUP(AI1085,Resource!$B$2:$AE$465,9,FALSE))),0,IF(AI1085="",0,AR1085*VLOOKUP(AI1085,Resource!$B$2:$AE$465,9,FALSE)))</f>
        <v/>
      </c>
      <c r="AT1085" s="620" t="n"/>
      <c r="AU1085" s="286" t="n"/>
      <c r="AV1085" s="620">
        <f>Z1085</f>
        <v/>
      </c>
      <c r="AW1085" s="72" t="n"/>
      <c r="BA1085" s="620" t="n"/>
      <c r="BC1085" s="620">
        <f>AO1085+AS1085</f>
        <v/>
      </c>
      <c r="BD1085" s="620">
        <f>BH1085-BC1085</f>
        <v/>
      </c>
      <c r="BE1085" s="479">
        <f>IF(AV1085=0,"        --",BD1085/BH1085)</f>
        <v/>
      </c>
      <c r="BF1085" s="620" t="n"/>
      <c r="BG1085" s="620" t="n"/>
      <c r="BH1085" s="620">
        <f>Z1085+BA1085+BF1085</f>
        <v/>
      </c>
    </row>
    <row r="1086" customFormat="1" s="34">
      <c r="A1086" s="618" t="n"/>
      <c r="B1086" s="619" t="n"/>
      <c r="J1086" s="619" t="n"/>
      <c r="U1086" s="620" t="n"/>
      <c r="X1086" s="620" t="n"/>
      <c r="Y1086" s="620" t="n"/>
      <c r="Z1086" s="620" t="n"/>
      <c r="AA1086" s="34">
        <f>T1086*0.2+N1086*0+O1086*0.3+P1086*0.5+Q1086*0.6+R1086*1+S1086*1</f>
        <v/>
      </c>
      <c r="AB1086" s="34">
        <f>T1086*0.2+N1086*0.2+O1086*0.3+P1086*0.5+Q1086*0.6+R1086*1+S1086*1</f>
        <v/>
      </c>
      <c r="AD1086" s="34">
        <f>IF($AC1086&gt;0,IF(VLOOKUP($AC1086,Resource!$B$2:$AE$460,6,FALSE)&gt;0,VLOOKUP($AC1086,Resource!$B$2:$AE$460,6,FALSE),"--INPUT--"),"")</f>
        <v/>
      </c>
      <c r="AE1086" s="34">
        <f>IF($AC1086&gt;0,IF(VLOOKUP($AC1086,Resource!$B$2:$AE$460,25,FALSE)&gt;0,VLOOKUP($AC1086,Resource!$B$2:$AE$460,25,FALSE),"--INPUT--"),"")</f>
        <v/>
      </c>
      <c r="AG1086" s="619" t="n"/>
      <c r="AH1086" s="619" t="n"/>
      <c r="AJ1086" s="34">
        <f>IF($AI1086&gt;0,IF(VLOOKUP($AI1086,Resource!$B$2:$AE$460,6,FALSE)&gt;0,VLOOKUP($AI1086,Resource!$B$2:$AE$460,6,FALSE),"--INPUT--"),"")</f>
        <v/>
      </c>
      <c r="AK1086" s="34">
        <f>IF($AI1086&gt;0,IF(VLOOKUP($AI1086,Resource!$B$2:$AE$460,25,FALSE)&gt;0,VLOOKUP($AI1086,Resource!$B$2:$AE$460,25,FALSE),"--INPUT--"),"")</f>
        <v/>
      </c>
      <c r="AL1086" s="619" t="n"/>
      <c r="AM1086" s="619" t="n"/>
      <c r="AN1086" s="34">
        <f>AA1086</f>
        <v/>
      </c>
      <c r="AO1086" s="621">
        <f>IF(ISNA(IF(AC1086="",0,AN1086*VLOOKUP(AC1086,Resource!$B$2:$AE$465,8,FALSE))),0,IF(AC1086="",0,AN1086*VLOOKUP(AC1086,Resource!$B$2:$AE$465,8,FALSE)))</f>
        <v/>
      </c>
      <c r="AP1086" s="620" t="n"/>
      <c r="AQ1086" s="286" t="n"/>
      <c r="AR1086" s="34">
        <f>AB1086</f>
        <v/>
      </c>
      <c r="AS1086" s="621">
        <f>IF(ISNA(IF(AI1086="",0,AR1086*VLOOKUP(AI1086,Resource!$B$2:$AE$465,9,FALSE))),0,IF(AI1086="",0,AR1086*VLOOKUP(AI1086,Resource!$B$2:$AE$465,9,FALSE)))</f>
        <v/>
      </c>
      <c r="AT1086" s="620" t="n"/>
      <c r="AU1086" s="286" t="n"/>
      <c r="AV1086" s="620">
        <f>Z1086</f>
        <v/>
      </c>
      <c r="AW1086" s="72" t="n"/>
      <c r="BA1086" s="620" t="n"/>
      <c r="BC1086" s="620">
        <f>AO1086+AS1086</f>
        <v/>
      </c>
      <c r="BD1086" s="620">
        <f>BH1086-BC1086</f>
        <v/>
      </c>
      <c r="BE1086" s="479">
        <f>IF(AV1086=0,"        --",BD1086/BH1086)</f>
        <v/>
      </c>
      <c r="BF1086" s="620" t="n"/>
      <c r="BG1086" s="620" t="n"/>
      <c r="BH1086" s="620">
        <f>Z1086+BA1086+BF1086</f>
        <v/>
      </c>
    </row>
    <row r="1087" customFormat="1" s="34">
      <c r="A1087" s="618" t="n"/>
      <c r="B1087" s="619" t="n"/>
      <c r="J1087" s="619" t="n"/>
      <c r="U1087" s="620" t="n"/>
      <c r="X1087" s="620" t="n"/>
      <c r="Y1087" s="620" t="n"/>
      <c r="Z1087" s="620" t="n"/>
      <c r="AA1087" s="34">
        <f>T1087*0.2+N1087*0+O1087*0.3+P1087*0.5+Q1087*0.6+R1087*1+S1087*1</f>
        <v/>
      </c>
      <c r="AB1087" s="34">
        <f>T1087*0.2+N1087*0.2+O1087*0.3+P1087*0.5+Q1087*0.6+R1087*1+S1087*1</f>
        <v/>
      </c>
      <c r="AD1087" s="34">
        <f>IF($AC1087&gt;0,IF(VLOOKUP($AC1087,Resource!$B$2:$AE$460,6,FALSE)&gt;0,VLOOKUP($AC1087,Resource!$B$2:$AE$460,6,FALSE),"--INPUT--"),"")</f>
        <v/>
      </c>
      <c r="AE1087" s="34">
        <f>IF($AC1087&gt;0,IF(VLOOKUP($AC1087,Resource!$B$2:$AE$460,25,FALSE)&gt;0,VLOOKUP($AC1087,Resource!$B$2:$AE$460,25,FALSE),"--INPUT--"),"")</f>
        <v/>
      </c>
      <c r="AG1087" s="619" t="n"/>
      <c r="AH1087" s="619" t="n"/>
      <c r="AJ1087" s="34">
        <f>IF($AI1087&gt;0,IF(VLOOKUP($AI1087,Resource!$B$2:$AE$460,6,FALSE)&gt;0,VLOOKUP($AI1087,Resource!$B$2:$AE$460,6,FALSE),"--INPUT--"),"")</f>
        <v/>
      </c>
      <c r="AK1087" s="34">
        <f>IF($AI1087&gt;0,IF(VLOOKUP($AI1087,Resource!$B$2:$AE$460,25,FALSE)&gt;0,VLOOKUP($AI1087,Resource!$B$2:$AE$460,25,FALSE),"--INPUT--"),"")</f>
        <v/>
      </c>
      <c r="AL1087" s="619" t="n"/>
      <c r="AM1087" s="619" t="n"/>
      <c r="AN1087" s="34">
        <f>AA1087</f>
        <v/>
      </c>
      <c r="AO1087" s="621">
        <f>IF(ISNA(IF(AC1087="",0,AN1087*VLOOKUP(AC1087,Resource!$B$2:$AE$465,8,FALSE))),0,IF(AC1087="",0,AN1087*VLOOKUP(AC1087,Resource!$B$2:$AE$465,8,FALSE)))</f>
        <v/>
      </c>
      <c r="AP1087" s="620" t="n"/>
      <c r="AQ1087" s="286" t="n"/>
      <c r="AR1087" s="34">
        <f>AB1087</f>
        <v/>
      </c>
      <c r="AS1087" s="621">
        <f>IF(ISNA(IF(AI1087="",0,AR1087*VLOOKUP(AI1087,Resource!$B$2:$AE$465,9,FALSE))),0,IF(AI1087="",0,AR1087*VLOOKUP(AI1087,Resource!$B$2:$AE$465,9,FALSE)))</f>
        <v/>
      </c>
      <c r="AT1087" s="620" t="n"/>
      <c r="AU1087" s="286" t="n"/>
      <c r="AV1087" s="620">
        <f>Z1087</f>
        <v/>
      </c>
      <c r="AW1087" s="72" t="n"/>
      <c r="BA1087" s="620" t="n"/>
      <c r="BC1087" s="620">
        <f>AO1087+AS1087</f>
        <v/>
      </c>
      <c r="BD1087" s="620">
        <f>BH1087-BC1087</f>
        <v/>
      </c>
      <c r="BE1087" s="479">
        <f>IF(AV1087=0,"        --",BD1087/BH1087)</f>
        <v/>
      </c>
      <c r="BF1087" s="620" t="n"/>
      <c r="BG1087" s="620" t="n"/>
      <c r="BH1087" s="620">
        <f>Z1087+BA1087+BF1087</f>
        <v/>
      </c>
    </row>
    <row r="1088" customFormat="1" s="34">
      <c r="A1088" s="618" t="n"/>
      <c r="B1088" s="619" t="n"/>
      <c r="J1088" s="619" t="n"/>
      <c r="U1088" s="620" t="n"/>
      <c r="X1088" s="620" t="n"/>
      <c r="Y1088" s="620" t="n"/>
      <c r="Z1088" s="620" t="n"/>
      <c r="AA1088" s="34">
        <f>T1088*0.2+N1088*0+O1088*0.3+P1088*0.5+Q1088*0.6+R1088*1+S1088*1</f>
        <v/>
      </c>
      <c r="AB1088" s="34">
        <f>T1088*0.2+N1088*0.2+O1088*0.3+P1088*0.5+Q1088*0.6+R1088*1+S1088*1</f>
        <v/>
      </c>
      <c r="AD1088" s="34">
        <f>IF($AC1088&gt;0,IF(VLOOKUP($AC1088,Resource!$B$2:$AE$460,6,FALSE)&gt;0,VLOOKUP($AC1088,Resource!$B$2:$AE$460,6,FALSE),"--INPUT--"),"")</f>
        <v/>
      </c>
      <c r="AE1088" s="34">
        <f>IF($AC1088&gt;0,IF(VLOOKUP($AC1088,Resource!$B$2:$AE$460,25,FALSE)&gt;0,VLOOKUP($AC1088,Resource!$B$2:$AE$460,25,FALSE),"--INPUT--"),"")</f>
        <v/>
      </c>
      <c r="AG1088" s="619" t="n"/>
      <c r="AH1088" s="619" t="n"/>
      <c r="AJ1088" s="34">
        <f>IF($AI1088&gt;0,IF(VLOOKUP($AI1088,Resource!$B$2:$AE$460,6,FALSE)&gt;0,VLOOKUP($AI1088,Resource!$B$2:$AE$460,6,FALSE),"--INPUT--"),"")</f>
        <v/>
      </c>
      <c r="AK1088" s="34">
        <f>IF($AI1088&gt;0,IF(VLOOKUP($AI1088,Resource!$B$2:$AE$460,25,FALSE)&gt;0,VLOOKUP($AI1088,Resource!$B$2:$AE$460,25,FALSE),"--INPUT--"),"")</f>
        <v/>
      </c>
      <c r="AL1088" s="619" t="n"/>
      <c r="AM1088" s="619" t="n"/>
      <c r="AN1088" s="34">
        <f>AA1088</f>
        <v/>
      </c>
      <c r="AO1088" s="621">
        <f>IF(ISNA(IF(AC1088="",0,AN1088*VLOOKUP(AC1088,Resource!$B$2:$AE$465,8,FALSE))),0,IF(AC1088="",0,AN1088*VLOOKUP(AC1088,Resource!$B$2:$AE$465,8,FALSE)))</f>
        <v/>
      </c>
      <c r="AP1088" s="620" t="n"/>
      <c r="AQ1088" s="286" t="n"/>
      <c r="AR1088" s="34">
        <f>AB1088</f>
        <v/>
      </c>
      <c r="AS1088" s="621">
        <f>IF(ISNA(IF(AI1088="",0,AR1088*VLOOKUP(AI1088,Resource!$B$2:$AE$465,9,FALSE))),0,IF(AI1088="",0,AR1088*VLOOKUP(AI1088,Resource!$B$2:$AE$465,9,FALSE)))</f>
        <v/>
      </c>
      <c r="AT1088" s="620" t="n"/>
      <c r="AU1088" s="286" t="n"/>
      <c r="AV1088" s="620">
        <f>Z1088</f>
        <v/>
      </c>
      <c r="AW1088" s="72" t="n"/>
      <c r="BA1088" s="620" t="n"/>
      <c r="BC1088" s="620">
        <f>AO1088+AS1088</f>
        <v/>
      </c>
      <c r="BD1088" s="620">
        <f>BH1088-BC1088</f>
        <v/>
      </c>
      <c r="BE1088" s="479">
        <f>IF(AV1088=0,"        --",BD1088/BH1088)</f>
        <v/>
      </c>
      <c r="BF1088" s="620" t="n"/>
      <c r="BG1088" s="620" t="n"/>
      <c r="BH1088" s="620">
        <f>Z1088+BA1088+BF1088</f>
        <v/>
      </c>
    </row>
    <row r="1089" customFormat="1" s="34">
      <c r="A1089" s="618" t="n"/>
      <c r="B1089" s="619" t="n"/>
      <c r="J1089" s="619" t="n"/>
      <c r="U1089" s="620" t="n"/>
      <c r="X1089" s="620" t="n"/>
      <c r="Y1089" s="620" t="n"/>
      <c r="Z1089" s="620" t="n"/>
      <c r="AA1089" s="34">
        <f>T1089*0.2+N1089*0+O1089*0.3+P1089*0.5+Q1089*0.6+R1089*1+S1089*1</f>
        <v/>
      </c>
      <c r="AB1089" s="34">
        <f>T1089*0.2+N1089*0.2+O1089*0.3+P1089*0.5+Q1089*0.6+R1089*1+S1089*1</f>
        <v/>
      </c>
      <c r="AD1089" s="34">
        <f>IF($AC1089&gt;0,IF(VLOOKUP($AC1089,Resource!$B$2:$AE$460,6,FALSE)&gt;0,VLOOKUP($AC1089,Resource!$B$2:$AE$460,6,FALSE),"--INPUT--"),"")</f>
        <v/>
      </c>
      <c r="AE1089" s="34">
        <f>IF($AC1089&gt;0,IF(VLOOKUP($AC1089,Resource!$B$2:$AE$460,25,FALSE)&gt;0,VLOOKUP($AC1089,Resource!$B$2:$AE$460,25,FALSE),"--INPUT--"),"")</f>
        <v/>
      </c>
      <c r="AG1089" s="619" t="n"/>
      <c r="AH1089" s="619" t="n"/>
      <c r="AJ1089" s="34">
        <f>IF($AI1089&gt;0,IF(VLOOKUP($AI1089,Resource!$B$2:$AE$460,6,FALSE)&gt;0,VLOOKUP($AI1089,Resource!$B$2:$AE$460,6,FALSE),"--INPUT--"),"")</f>
        <v/>
      </c>
      <c r="AK1089" s="34">
        <f>IF($AI1089&gt;0,IF(VLOOKUP($AI1089,Resource!$B$2:$AE$460,25,FALSE)&gt;0,VLOOKUP($AI1089,Resource!$B$2:$AE$460,25,FALSE),"--INPUT--"),"")</f>
        <v/>
      </c>
      <c r="AL1089" s="619" t="n"/>
      <c r="AM1089" s="619" t="n"/>
      <c r="AN1089" s="34">
        <f>AA1089</f>
        <v/>
      </c>
      <c r="AO1089" s="621">
        <f>IF(ISNA(IF(AC1089="",0,AN1089*VLOOKUP(AC1089,Resource!$B$2:$AE$465,8,FALSE))),0,IF(AC1089="",0,AN1089*VLOOKUP(AC1089,Resource!$B$2:$AE$465,8,FALSE)))</f>
        <v/>
      </c>
      <c r="AP1089" s="620" t="n"/>
      <c r="AQ1089" s="286" t="n"/>
      <c r="AR1089" s="34">
        <f>AB1089</f>
        <v/>
      </c>
      <c r="AS1089" s="621">
        <f>IF(ISNA(IF(AI1089="",0,AR1089*VLOOKUP(AI1089,Resource!$B$2:$AE$465,9,FALSE))),0,IF(AI1089="",0,AR1089*VLOOKUP(AI1089,Resource!$B$2:$AE$465,9,FALSE)))</f>
        <v/>
      </c>
      <c r="AT1089" s="620" t="n"/>
      <c r="AU1089" s="286" t="n"/>
      <c r="AV1089" s="620">
        <f>Z1089</f>
        <v/>
      </c>
      <c r="AW1089" s="72" t="n"/>
      <c r="BA1089" s="620" t="n"/>
      <c r="BC1089" s="620">
        <f>AO1089+AS1089</f>
        <v/>
      </c>
      <c r="BD1089" s="620">
        <f>BH1089-BC1089</f>
        <v/>
      </c>
      <c r="BE1089" s="479">
        <f>IF(AV1089=0,"        --",BD1089/BH1089)</f>
        <v/>
      </c>
      <c r="BF1089" s="620" t="n"/>
      <c r="BG1089" s="620" t="n"/>
      <c r="BH1089" s="620">
        <f>Z1089+BA1089+BF1089</f>
        <v/>
      </c>
    </row>
    <row r="1090" customFormat="1" s="34">
      <c r="A1090" s="618" t="n"/>
      <c r="B1090" s="619" t="n"/>
      <c r="J1090" s="619" t="n"/>
      <c r="U1090" s="620" t="n"/>
      <c r="X1090" s="620" t="n"/>
      <c r="Y1090" s="620" t="n"/>
      <c r="Z1090" s="620" t="n"/>
      <c r="AA1090" s="34">
        <f>T1090*0.2+N1090*0+O1090*0.3+P1090*0.5+Q1090*0.6+R1090*1+S1090*1</f>
        <v/>
      </c>
      <c r="AB1090" s="34">
        <f>T1090*0.2+N1090*0.2+O1090*0.3+P1090*0.5+Q1090*0.6+R1090*1+S1090*1</f>
        <v/>
      </c>
      <c r="AD1090" s="34">
        <f>IF($AC1090&gt;0,IF(VLOOKUP($AC1090,Resource!$B$2:$AE$460,6,FALSE)&gt;0,VLOOKUP($AC1090,Resource!$B$2:$AE$460,6,FALSE),"--INPUT--"),"")</f>
        <v/>
      </c>
      <c r="AE1090" s="34">
        <f>IF($AC1090&gt;0,IF(VLOOKUP($AC1090,Resource!$B$2:$AE$460,25,FALSE)&gt;0,VLOOKUP($AC1090,Resource!$B$2:$AE$460,25,FALSE),"--INPUT--"),"")</f>
        <v/>
      </c>
      <c r="AG1090" s="619" t="n"/>
      <c r="AH1090" s="619" t="n"/>
      <c r="AJ1090" s="34">
        <f>IF($AI1090&gt;0,IF(VLOOKUP($AI1090,Resource!$B$2:$AE$460,6,FALSE)&gt;0,VLOOKUP($AI1090,Resource!$B$2:$AE$460,6,FALSE),"--INPUT--"),"")</f>
        <v/>
      </c>
      <c r="AK1090" s="34">
        <f>IF($AI1090&gt;0,IF(VLOOKUP($AI1090,Resource!$B$2:$AE$460,25,FALSE)&gt;0,VLOOKUP($AI1090,Resource!$B$2:$AE$460,25,FALSE),"--INPUT--"),"")</f>
        <v/>
      </c>
      <c r="AL1090" s="619" t="n"/>
      <c r="AM1090" s="619" t="n"/>
      <c r="AN1090" s="34">
        <f>AA1090</f>
        <v/>
      </c>
      <c r="AO1090" s="621">
        <f>IF(ISNA(IF(AC1090="",0,AN1090*VLOOKUP(AC1090,Resource!$B$2:$AE$465,8,FALSE))),0,IF(AC1090="",0,AN1090*VLOOKUP(AC1090,Resource!$B$2:$AE$465,8,FALSE)))</f>
        <v/>
      </c>
      <c r="AP1090" s="620" t="n"/>
      <c r="AQ1090" s="286" t="n"/>
      <c r="AR1090" s="34">
        <f>AB1090</f>
        <v/>
      </c>
      <c r="AS1090" s="621">
        <f>IF(ISNA(IF(AI1090="",0,AR1090*VLOOKUP(AI1090,Resource!$B$2:$AE$465,9,FALSE))),0,IF(AI1090="",0,AR1090*VLOOKUP(AI1090,Resource!$B$2:$AE$465,9,FALSE)))</f>
        <v/>
      </c>
      <c r="AT1090" s="620" t="n"/>
      <c r="AU1090" s="286" t="n"/>
      <c r="AV1090" s="620">
        <f>Z1090</f>
        <v/>
      </c>
      <c r="AW1090" s="72" t="n"/>
      <c r="BA1090" s="620" t="n"/>
      <c r="BC1090" s="620">
        <f>AO1090+AS1090</f>
        <v/>
      </c>
      <c r="BD1090" s="620">
        <f>BH1090-BC1090</f>
        <v/>
      </c>
      <c r="BE1090" s="479">
        <f>IF(AV1090=0,"        --",BD1090/BH1090)</f>
        <v/>
      </c>
      <c r="BF1090" s="620" t="n"/>
      <c r="BG1090" s="620" t="n"/>
      <c r="BH1090" s="620">
        <f>Z1090+BA1090+BF1090</f>
        <v/>
      </c>
    </row>
    <row r="1091" customFormat="1" s="34">
      <c r="A1091" s="618" t="n"/>
      <c r="B1091" s="619" t="n"/>
      <c r="J1091" s="619" t="n"/>
      <c r="U1091" s="620" t="n"/>
      <c r="X1091" s="620" t="n"/>
      <c r="Y1091" s="620" t="n"/>
      <c r="Z1091" s="620" t="n"/>
      <c r="AA1091" s="34">
        <f>T1091*0.2+N1091*0+O1091*0.3+P1091*0.5+Q1091*0.6+R1091*1+S1091*1</f>
        <v/>
      </c>
      <c r="AB1091" s="34">
        <f>T1091*0.2+N1091*0.2+O1091*0.3+P1091*0.5+Q1091*0.6+R1091*1+S1091*1</f>
        <v/>
      </c>
      <c r="AD1091" s="34">
        <f>IF($AC1091&gt;0,IF(VLOOKUP($AC1091,Resource!$B$2:$AE$460,6,FALSE)&gt;0,VLOOKUP($AC1091,Resource!$B$2:$AE$460,6,FALSE),"--INPUT--"),"")</f>
        <v/>
      </c>
      <c r="AE1091" s="34">
        <f>IF($AC1091&gt;0,IF(VLOOKUP($AC1091,Resource!$B$2:$AE$460,25,FALSE)&gt;0,VLOOKUP($AC1091,Resource!$B$2:$AE$460,25,FALSE),"--INPUT--"),"")</f>
        <v/>
      </c>
      <c r="AG1091" s="619" t="n"/>
      <c r="AH1091" s="619" t="n"/>
      <c r="AJ1091" s="34">
        <f>IF($AI1091&gt;0,IF(VLOOKUP($AI1091,Resource!$B$2:$AE$460,6,FALSE)&gt;0,VLOOKUP($AI1091,Resource!$B$2:$AE$460,6,FALSE),"--INPUT--"),"")</f>
        <v/>
      </c>
      <c r="AK1091" s="34">
        <f>IF($AI1091&gt;0,IF(VLOOKUP($AI1091,Resource!$B$2:$AE$460,25,FALSE)&gt;0,VLOOKUP($AI1091,Resource!$B$2:$AE$460,25,FALSE),"--INPUT--"),"")</f>
        <v/>
      </c>
      <c r="AL1091" s="619" t="n"/>
      <c r="AM1091" s="619" t="n"/>
      <c r="AN1091" s="34">
        <f>AA1091</f>
        <v/>
      </c>
      <c r="AO1091" s="621">
        <f>IF(ISNA(IF(AC1091="",0,AN1091*VLOOKUP(AC1091,Resource!$B$2:$AE$465,8,FALSE))),0,IF(AC1091="",0,AN1091*VLOOKUP(AC1091,Resource!$B$2:$AE$465,8,FALSE)))</f>
        <v/>
      </c>
      <c r="AP1091" s="620" t="n"/>
      <c r="AQ1091" s="286" t="n"/>
      <c r="AR1091" s="34">
        <f>AB1091</f>
        <v/>
      </c>
      <c r="AS1091" s="621">
        <f>IF(ISNA(IF(AI1091="",0,AR1091*VLOOKUP(AI1091,Resource!$B$2:$AE$465,9,FALSE))),0,IF(AI1091="",0,AR1091*VLOOKUP(AI1091,Resource!$B$2:$AE$465,9,FALSE)))</f>
        <v/>
      </c>
      <c r="AT1091" s="620" t="n"/>
      <c r="AU1091" s="286" t="n"/>
      <c r="AV1091" s="620">
        <f>Z1091</f>
        <v/>
      </c>
      <c r="AW1091" s="72" t="n"/>
      <c r="BA1091" s="620" t="n"/>
      <c r="BC1091" s="620">
        <f>AO1091+AS1091</f>
        <v/>
      </c>
      <c r="BD1091" s="620">
        <f>BH1091-BC1091</f>
        <v/>
      </c>
      <c r="BE1091" s="479">
        <f>IF(AV1091=0,"        --",BD1091/BH1091)</f>
        <v/>
      </c>
      <c r="BF1091" s="620" t="n"/>
      <c r="BG1091" s="620" t="n"/>
      <c r="BH1091" s="620">
        <f>Z1091+BA1091+BF1091</f>
        <v/>
      </c>
    </row>
    <row r="1092" customFormat="1" s="34">
      <c r="A1092" s="618" t="n"/>
      <c r="B1092" s="619" t="n"/>
      <c r="J1092" s="619" t="n"/>
      <c r="U1092" s="620" t="n"/>
      <c r="X1092" s="620" t="n"/>
      <c r="Y1092" s="620" t="n"/>
      <c r="Z1092" s="620" t="n"/>
      <c r="AA1092" s="34">
        <f>T1092*0.2+N1092*0+O1092*0.3+P1092*0.5+Q1092*0.6+R1092*1+S1092*1</f>
        <v/>
      </c>
      <c r="AB1092" s="34">
        <f>T1092*0.2+N1092*0.2+O1092*0.3+P1092*0.5+Q1092*0.6+R1092*1+S1092*1</f>
        <v/>
      </c>
      <c r="AD1092" s="34">
        <f>IF($AC1092&gt;0,IF(VLOOKUP($AC1092,Resource!$B$2:$AE$460,6,FALSE)&gt;0,VLOOKUP($AC1092,Resource!$B$2:$AE$460,6,FALSE),"--INPUT--"),"")</f>
        <v/>
      </c>
      <c r="AE1092" s="34">
        <f>IF($AC1092&gt;0,IF(VLOOKUP($AC1092,Resource!$B$2:$AE$460,25,FALSE)&gt;0,VLOOKUP($AC1092,Resource!$B$2:$AE$460,25,FALSE),"--INPUT--"),"")</f>
        <v/>
      </c>
      <c r="AG1092" s="619" t="n"/>
      <c r="AH1092" s="619" t="n"/>
      <c r="AJ1092" s="34">
        <f>IF($AI1092&gt;0,IF(VLOOKUP($AI1092,Resource!$B$2:$AE$460,6,FALSE)&gt;0,VLOOKUP($AI1092,Resource!$B$2:$AE$460,6,FALSE),"--INPUT--"),"")</f>
        <v/>
      </c>
      <c r="AK1092" s="34">
        <f>IF($AI1092&gt;0,IF(VLOOKUP($AI1092,Resource!$B$2:$AE$460,25,FALSE)&gt;0,VLOOKUP($AI1092,Resource!$B$2:$AE$460,25,FALSE),"--INPUT--"),"")</f>
        <v/>
      </c>
      <c r="AL1092" s="619" t="n"/>
      <c r="AM1092" s="619" t="n"/>
      <c r="AN1092" s="34">
        <f>AA1092</f>
        <v/>
      </c>
      <c r="AO1092" s="621">
        <f>IF(ISNA(IF(AC1092="",0,AN1092*VLOOKUP(AC1092,Resource!$B$2:$AE$465,8,FALSE))),0,IF(AC1092="",0,AN1092*VLOOKUP(AC1092,Resource!$B$2:$AE$465,8,FALSE)))</f>
        <v/>
      </c>
      <c r="AP1092" s="620" t="n"/>
      <c r="AQ1092" s="286" t="n"/>
      <c r="AR1092" s="34">
        <f>AB1092</f>
        <v/>
      </c>
      <c r="AS1092" s="621">
        <f>IF(ISNA(IF(AI1092="",0,AR1092*VLOOKUP(AI1092,Resource!$B$2:$AE$465,9,FALSE))),0,IF(AI1092="",0,AR1092*VLOOKUP(AI1092,Resource!$B$2:$AE$465,9,FALSE)))</f>
        <v/>
      </c>
      <c r="AT1092" s="620" t="n"/>
      <c r="AU1092" s="286" t="n"/>
      <c r="AV1092" s="620">
        <f>Z1092</f>
        <v/>
      </c>
      <c r="AW1092" s="72" t="n"/>
      <c r="BA1092" s="620" t="n"/>
      <c r="BC1092" s="620">
        <f>AO1092+AS1092</f>
        <v/>
      </c>
      <c r="BD1092" s="620">
        <f>BH1092-BC1092</f>
        <v/>
      </c>
      <c r="BE1092" s="479">
        <f>IF(AV1092=0,"        --",BD1092/BH1092)</f>
        <v/>
      </c>
      <c r="BF1092" s="620" t="n"/>
      <c r="BG1092" s="620" t="n"/>
      <c r="BH1092" s="620">
        <f>Z1092+BA1092+BF1092</f>
        <v/>
      </c>
    </row>
    <row r="1093" customFormat="1" s="34">
      <c r="A1093" s="618" t="n"/>
      <c r="B1093" s="619" t="n"/>
      <c r="J1093" s="619" t="n"/>
      <c r="U1093" s="620" t="n"/>
      <c r="X1093" s="620" t="n"/>
      <c r="Y1093" s="620" t="n"/>
      <c r="Z1093" s="620" t="n"/>
      <c r="AA1093" s="34">
        <f>T1093*0.2+N1093*0+O1093*0.3+P1093*0.5+Q1093*0.6+R1093*1+S1093*1</f>
        <v/>
      </c>
      <c r="AB1093" s="34">
        <f>T1093*0.2+N1093*0.2+O1093*0.3+P1093*0.5+Q1093*0.6+R1093*1+S1093*1</f>
        <v/>
      </c>
      <c r="AD1093" s="34">
        <f>IF($AC1093&gt;0,IF(VLOOKUP($AC1093,Resource!$B$2:$AE$460,6,FALSE)&gt;0,VLOOKUP($AC1093,Resource!$B$2:$AE$460,6,FALSE),"--INPUT--"),"")</f>
        <v/>
      </c>
      <c r="AE1093" s="34">
        <f>IF($AC1093&gt;0,IF(VLOOKUP($AC1093,Resource!$B$2:$AE$460,25,FALSE)&gt;0,VLOOKUP($AC1093,Resource!$B$2:$AE$460,25,FALSE),"--INPUT--"),"")</f>
        <v/>
      </c>
      <c r="AG1093" s="619" t="n"/>
      <c r="AH1093" s="619" t="n"/>
      <c r="AJ1093" s="34">
        <f>IF($AI1093&gt;0,IF(VLOOKUP($AI1093,Resource!$B$2:$AE$460,6,FALSE)&gt;0,VLOOKUP($AI1093,Resource!$B$2:$AE$460,6,FALSE),"--INPUT--"),"")</f>
        <v/>
      </c>
      <c r="AK1093" s="34">
        <f>IF($AI1093&gt;0,IF(VLOOKUP($AI1093,Resource!$B$2:$AE$460,25,FALSE)&gt;0,VLOOKUP($AI1093,Resource!$B$2:$AE$460,25,FALSE),"--INPUT--"),"")</f>
        <v/>
      </c>
      <c r="AL1093" s="619" t="n"/>
      <c r="AM1093" s="619" t="n"/>
      <c r="AN1093" s="34">
        <f>AA1093</f>
        <v/>
      </c>
      <c r="AO1093" s="621">
        <f>IF(ISNA(IF(AC1093="",0,AN1093*VLOOKUP(AC1093,Resource!$B$2:$AE$465,8,FALSE))),0,IF(AC1093="",0,AN1093*VLOOKUP(AC1093,Resource!$B$2:$AE$465,8,FALSE)))</f>
        <v/>
      </c>
      <c r="AP1093" s="620" t="n"/>
      <c r="AQ1093" s="286" t="n"/>
      <c r="AR1093" s="34">
        <f>AB1093</f>
        <v/>
      </c>
      <c r="AS1093" s="621">
        <f>IF(ISNA(IF(AI1093="",0,AR1093*VLOOKUP(AI1093,Resource!$B$2:$AE$465,9,FALSE))),0,IF(AI1093="",0,AR1093*VLOOKUP(AI1093,Resource!$B$2:$AE$465,9,FALSE)))</f>
        <v/>
      </c>
      <c r="AT1093" s="620" t="n"/>
      <c r="AU1093" s="286" t="n"/>
      <c r="AV1093" s="620">
        <f>Z1093</f>
        <v/>
      </c>
      <c r="AW1093" s="72" t="n"/>
      <c r="BA1093" s="620" t="n"/>
      <c r="BC1093" s="620">
        <f>AO1093+AS1093</f>
        <v/>
      </c>
      <c r="BD1093" s="620">
        <f>BH1093-BC1093</f>
        <v/>
      </c>
      <c r="BE1093" s="479">
        <f>IF(AV1093=0,"        --",BD1093/BH1093)</f>
        <v/>
      </c>
      <c r="BF1093" s="620" t="n"/>
      <c r="BG1093" s="620" t="n"/>
      <c r="BH1093" s="620">
        <f>Z1093+BA1093+BF1093</f>
        <v/>
      </c>
    </row>
    <row r="1094" customFormat="1" s="34">
      <c r="A1094" s="618" t="n"/>
      <c r="B1094" s="619" t="n"/>
      <c r="J1094" s="619" t="n"/>
      <c r="U1094" s="620" t="n"/>
      <c r="X1094" s="620" t="n"/>
      <c r="Y1094" s="620" t="n"/>
      <c r="Z1094" s="620" t="n"/>
      <c r="AA1094" s="34">
        <f>T1094*0.2+N1094*0+O1094*0.3+P1094*0.5+Q1094*0.6+R1094*1+S1094*1</f>
        <v/>
      </c>
      <c r="AB1094" s="34">
        <f>T1094*0.2+N1094*0.2+O1094*0.3+P1094*0.5+Q1094*0.6+R1094*1+S1094*1</f>
        <v/>
      </c>
      <c r="AD1094" s="34">
        <f>IF($AC1094&gt;0,IF(VLOOKUP($AC1094,Resource!$B$2:$AE$460,6,FALSE)&gt;0,VLOOKUP($AC1094,Resource!$B$2:$AE$460,6,FALSE),"--INPUT--"),"")</f>
        <v/>
      </c>
      <c r="AE1094" s="34">
        <f>IF($AC1094&gt;0,IF(VLOOKUP($AC1094,Resource!$B$2:$AE$460,25,FALSE)&gt;0,VLOOKUP($AC1094,Resource!$B$2:$AE$460,25,FALSE),"--INPUT--"),"")</f>
        <v/>
      </c>
      <c r="AG1094" s="619" t="n"/>
      <c r="AH1094" s="619" t="n"/>
      <c r="AJ1094" s="34">
        <f>IF($AI1094&gt;0,IF(VLOOKUP($AI1094,Resource!$B$2:$AE$460,6,FALSE)&gt;0,VLOOKUP($AI1094,Resource!$B$2:$AE$460,6,FALSE),"--INPUT--"),"")</f>
        <v/>
      </c>
      <c r="AK1094" s="34">
        <f>IF($AI1094&gt;0,IF(VLOOKUP($AI1094,Resource!$B$2:$AE$460,25,FALSE)&gt;0,VLOOKUP($AI1094,Resource!$B$2:$AE$460,25,FALSE),"--INPUT--"),"")</f>
        <v/>
      </c>
      <c r="AL1094" s="619" t="n"/>
      <c r="AM1094" s="619" t="n"/>
      <c r="AN1094" s="34">
        <f>AA1094</f>
        <v/>
      </c>
      <c r="AO1094" s="621">
        <f>IF(ISNA(IF(AC1094="",0,AN1094*VLOOKUP(AC1094,Resource!$B$2:$AE$465,8,FALSE))),0,IF(AC1094="",0,AN1094*VLOOKUP(AC1094,Resource!$B$2:$AE$465,8,FALSE)))</f>
        <v/>
      </c>
      <c r="AP1094" s="620" t="n"/>
      <c r="AQ1094" s="286" t="n"/>
      <c r="AR1094" s="34">
        <f>AB1094</f>
        <v/>
      </c>
      <c r="AS1094" s="621">
        <f>IF(ISNA(IF(AI1094="",0,AR1094*VLOOKUP(AI1094,Resource!$B$2:$AE$465,9,FALSE))),0,IF(AI1094="",0,AR1094*VLOOKUP(AI1094,Resource!$B$2:$AE$465,9,FALSE)))</f>
        <v/>
      </c>
      <c r="AT1094" s="620" t="n"/>
      <c r="AU1094" s="286" t="n"/>
      <c r="AV1094" s="620">
        <f>Z1094</f>
        <v/>
      </c>
      <c r="AW1094" s="72" t="n"/>
      <c r="BA1094" s="620" t="n"/>
      <c r="BC1094" s="620">
        <f>AO1094+AS1094</f>
        <v/>
      </c>
      <c r="BD1094" s="620">
        <f>BH1094-BC1094</f>
        <v/>
      </c>
      <c r="BE1094" s="479">
        <f>IF(AV1094=0,"        --",BD1094/BH1094)</f>
        <v/>
      </c>
      <c r="BF1094" s="620" t="n"/>
      <c r="BG1094" s="620" t="n"/>
      <c r="BH1094" s="620">
        <f>Z1094+BA1094+BF1094</f>
        <v/>
      </c>
    </row>
    <row r="1095" customFormat="1" s="34">
      <c r="A1095" s="618" t="n"/>
      <c r="B1095" s="619" t="n"/>
      <c r="J1095" s="619" t="n"/>
      <c r="U1095" s="620" t="n"/>
      <c r="X1095" s="620" t="n"/>
      <c r="Y1095" s="620" t="n"/>
      <c r="Z1095" s="620" t="n"/>
      <c r="AA1095" s="34">
        <f>T1095*0.2+N1095*0+O1095*0.3+P1095*0.5+Q1095*0.6+R1095*1+S1095*1</f>
        <v/>
      </c>
      <c r="AB1095" s="34">
        <f>T1095*0.2+N1095*0.2+O1095*0.3+P1095*0.5+Q1095*0.6+R1095*1+S1095*1</f>
        <v/>
      </c>
      <c r="AD1095" s="34">
        <f>IF($AC1095&gt;0,IF(VLOOKUP($AC1095,Resource!$B$2:$AE$460,6,FALSE)&gt;0,VLOOKUP($AC1095,Resource!$B$2:$AE$460,6,FALSE),"--INPUT--"),"")</f>
        <v/>
      </c>
      <c r="AE1095" s="34">
        <f>IF($AC1095&gt;0,IF(VLOOKUP($AC1095,Resource!$B$2:$AE$460,25,FALSE)&gt;0,VLOOKUP($AC1095,Resource!$B$2:$AE$460,25,FALSE),"--INPUT--"),"")</f>
        <v/>
      </c>
      <c r="AG1095" s="619" t="n"/>
      <c r="AH1095" s="619" t="n"/>
      <c r="AJ1095" s="34">
        <f>IF($AI1095&gt;0,IF(VLOOKUP($AI1095,Resource!$B$2:$AE$460,6,FALSE)&gt;0,VLOOKUP($AI1095,Resource!$B$2:$AE$460,6,FALSE),"--INPUT--"),"")</f>
        <v/>
      </c>
      <c r="AK1095" s="34">
        <f>IF($AI1095&gt;0,IF(VLOOKUP($AI1095,Resource!$B$2:$AE$460,25,FALSE)&gt;0,VLOOKUP($AI1095,Resource!$B$2:$AE$460,25,FALSE),"--INPUT--"),"")</f>
        <v/>
      </c>
      <c r="AL1095" s="619" t="n"/>
      <c r="AM1095" s="619" t="n"/>
      <c r="AN1095" s="34">
        <f>AA1095</f>
        <v/>
      </c>
      <c r="AO1095" s="621">
        <f>IF(ISNA(IF(AC1095="",0,AN1095*VLOOKUP(AC1095,Resource!$B$2:$AE$465,8,FALSE))),0,IF(AC1095="",0,AN1095*VLOOKUP(AC1095,Resource!$B$2:$AE$465,8,FALSE)))</f>
        <v/>
      </c>
      <c r="AP1095" s="620" t="n"/>
      <c r="AQ1095" s="286" t="n"/>
      <c r="AR1095" s="34">
        <f>AB1095</f>
        <v/>
      </c>
      <c r="AS1095" s="621">
        <f>IF(ISNA(IF(AI1095="",0,AR1095*VLOOKUP(AI1095,Resource!$B$2:$AE$465,9,FALSE))),0,IF(AI1095="",0,AR1095*VLOOKUP(AI1095,Resource!$B$2:$AE$465,9,FALSE)))</f>
        <v/>
      </c>
      <c r="AT1095" s="620" t="n"/>
      <c r="AU1095" s="286" t="n"/>
      <c r="AV1095" s="620">
        <f>Z1095</f>
        <v/>
      </c>
      <c r="AW1095" s="72" t="n"/>
      <c r="BA1095" s="620" t="n"/>
      <c r="BC1095" s="620">
        <f>AO1095+AS1095</f>
        <v/>
      </c>
      <c r="BD1095" s="620">
        <f>BH1095-BC1095</f>
        <v/>
      </c>
      <c r="BE1095" s="479">
        <f>IF(AV1095=0,"        --",BD1095/BH1095)</f>
        <v/>
      </c>
      <c r="BF1095" s="620" t="n"/>
      <c r="BG1095" s="620" t="n"/>
      <c r="BH1095" s="620">
        <f>Z1095+BA1095+BF1095</f>
        <v/>
      </c>
    </row>
    <row r="1096" customFormat="1" s="34">
      <c r="A1096" s="618" t="n"/>
      <c r="B1096" s="619" t="n"/>
      <c r="J1096" s="619" t="n"/>
      <c r="U1096" s="620" t="n"/>
      <c r="X1096" s="620" t="n"/>
      <c r="Y1096" s="620" t="n"/>
      <c r="Z1096" s="620" t="n"/>
      <c r="AA1096" s="34">
        <f>T1096*0.2+N1096*0+O1096*0.3+P1096*0.5+Q1096*0.6+R1096*1+S1096*1</f>
        <v/>
      </c>
      <c r="AB1096" s="34">
        <f>T1096*0.2+N1096*0.2+O1096*0.3+P1096*0.5+Q1096*0.6+R1096*1+S1096*1</f>
        <v/>
      </c>
      <c r="AD1096" s="34">
        <f>IF($AC1096&gt;0,IF(VLOOKUP($AC1096,Resource!$B$2:$AE$460,6,FALSE)&gt;0,VLOOKUP($AC1096,Resource!$B$2:$AE$460,6,FALSE),"--INPUT--"),"")</f>
        <v/>
      </c>
      <c r="AE1096" s="34">
        <f>IF($AC1096&gt;0,IF(VLOOKUP($AC1096,Resource!$B$2:$AE$460,25,FALSE)&gt;0,VLOOKUP($AC1096,Resource!$B$2:$AE$460,25,FALSE),"--INPUT--"),"")</f>
        <v/>
      </c>
      <c r="AG1096" s="619" t="n"/>
      <c r="AH1096" s="619" t="n"/>
      <c r="AJ1096" s="34">
        <f>IF($AI1096&gt;0,IF(VLOOKUP($AI1096,Resource!$B$2:$AE$460,6,FALSE)&gt;0,VLOOKUP($AI1096,Resource!$B$2:$AE$460,6,FALSE),"--INPUT--"),"")</f>
        <v/>
      </c>
      <c r="AK1096" s="34">
        <f>IF($AI1096&gt;0,IF(VLOOKUP($AI1096,Resource!$B$2:$AE$460,25,FALSE)&gt;0,VLOOKUP($AI1096,Resource!$B$2:$AE$460,25,FALSE),"--INPUT--"),"")</f>
        <v/>
      </c>
      <c r="AL1096" s="619" t="n"/>
      <c r="AM1096" s="619" t="n"/>
      <c r="AN1096" s="34">
        <f>AA1096</f>
        <v/>
      </c>
      <c r="AO1096" s="621">
        <f>IF(ISNA(IF(AC1096="",0,AN1096*VLOOKUP(AC1096,Resource!$B$2:$AE$465,8,FALSE))),0,IF(AC1096="",0,AN1096*VLOOKUP(AC1096,Resource!$B$2:$AE$465,8,FALSE)))</f>
        <v/>
      </c>
      <c r="AP1096" s="620" t="n"/>
      <c r="AQ1096" s="286" t="n"/>
      <c r="AR1096" s="34">
        <f>AB1096</f>
        <v/>
      </c>
      <c r="AS1096" s="621">
        <f>IF(ISNA(IF(AI1096="",0,AR1096*VLOOKUP(AI1096,Resource!$B$2:$AE$465,9,FALSE))),0,IF(AI1096="",0,AR1096*VLOOKUP(AI1096,Resource!$B$2:$AE$465,9,FALSE)))</f>
        <v/>
      </c>
      <c r="AT1096" s="620" t="n"/>
      <c r="AU1096" s="286" t="n"/>
      <c r="AV1096" s="620">
        <f>Z1096</f>
        <v/>
      </c>
      <c r="AW1096" s="72" t="n"/>
      <c r="BA1096" s="620" t="n"/>
      <c r="BC1096" s="620">
        <f>AO1096+AS1096</f>
        <v/>
      </c>
      <c r="BD1096" s="620">
        <f>BH1096-BC1096</f>
        <v/>
      </c>
      <c r="BE1096" s="479">
        <f>IF(AV1096=0,"        --",BD1096/BH1096)</f>
        <v/>
      </c>
      <c r="BF1096" s="620" t="n"/>
      <c r="BG1096" s="620" t="n"/>
      <c r="BH1096" s="620">
        <f>Z1096+BA1096+BF1096</f>
        <v/>
      </c>
    </row>
    <row r="1097" customFormat="1" s="34">
      <c r="A1097" s="618" t="n"/>
      <c r="B1097" s="619" t="n"/>
      <c r="J1097" s="619" t="n"/>
      <c r="U1097" s="620" t="n"/>
      <c r="X1097" s="620" t="n"/>
      <c r="Y1097" s="620" t="n"/>
      <c r="Z1097" s="620" t="n"/>
      <c r="AA1097" s="34">
        <f>T1097*0.2+N1097*0+O1097*0.3+P1097*0.5+Q1097*0.6+R1097*1+S1097*1</f>
        <v/>
      </c>
      <c r="AB1097" s="34">
        <f>T1097*0.2+N1097*0.2+O1097*0.3+P1097*0.5+Q1097*0.6+R1097*1+S1097*1</f>
        <v/>
      </c>
      <c r="AD1097" s="34">
        <f>IF($AC1097&gt;0,IF(VLOOKUP($AC1097,Resource!$B$2:$AE$460,6,FALSE)&gt;0,VLOOKUP($AC1097,Resource!$B$2:$AE$460,6,FALSE),"--INPUT--"),"")</f>
        <v/>
      </c>
      <c r="AE1097" s="34">
        <f>IF($AC1097&gt;0,IF(VLOOKUP($AC1097,Resource!$B$2:$AE$460,25,FALSE)&gt;0,VLOOKUP($AC1097,Resource!$B$2:$AE$460,25,FALSE),"--INPUT--"),"")</f>
        <v/>
      </c>
      <c r="AG1097" s="619" t="n"/>
      <c r="AH1097" s="619" t="n"/>
      <c r="AJ1097" s="34">
        <f>IF($AI1097&gt;0,IF(VLOOKUP($AI1097,Resource!$B$2:$AE$460,6,FALSE)&gt;0,VLOOKUP($AI1097,Resource!$B$2:$AE$460,6,FALSE),"--INPUT--"),"")</f>
        <v/>
      </c>
      <c r="AK1097" s="34">
        <f>IF($AI1097&gt;0,IF(VLOOKUP($AI1097,Resource!$B$2:$AE$460,25,FALSE)&gt;0,VLOOKUP($AI1097,Resource!$B$2:$AE$460,25,FALSE),"--INPUT--"),"")</f>
        <v/>
      </c>
      <c r="AL1097" s="619" t="n"/>
      <c r="AM1097" s="619" t="n"/>
      <c r="AN1097" s="34">
        <f>AA1097</f>
        <v/>
      </c>
      <c r="AO1097" s="621">
        <f>IF(ISNA(IF(AC1097="",0,AN1097*VLOOKUP(AC1097,Resource!$B$2:$AE$465,8,FALSE))),0,IF(AC1097="",0,AN1097*VLOOKUP(AC1097,Resource!$B$2:$AE$465,8,FALSE)))</f>
        <v/>
      </c>
      <c r="AP1097" s="620" t="n"/>
      <c r="AQ1097" s="286" t="n"/>
      <c r="AR1097" s="34">
        <f>AB1097</f>
        <v/>
      </c>
      <c r="AS1097" s="621">
        <f>IF(ISNA(IF(AI1097="",0,AR1097*VLOOKUP(AI1097,Resource!$B$2:$AE$465,9,FALSE))),0,IF(AI1097="",0,AR1097*VLOOKUP(AI1097,Resource!$B$2:$AE$465,9,FALSE)))</f>
        <v/>
      </c>
      <c r="AT1097" s="620" t="n"/>
      <c r="AU1097" s="286" t="n"/>
      <c r="AV1097" s="620">
        <f>Z1097</f>
        <v/>
      </c>
      <c r="AW1097" s="72" t="n"/>
      <c r="BA1097" s="620" t="n"/>
      <c r="BC1097" s="620">
        <f>AO1097+AS1097</f>
        <v/>
      </c>
      <c r="BD1097" s="620">
        <f>BH1097-BC1097</f>
        <v/>
      </c>
      <c r="BE1097" s="479">
        <f>IF(AV1097=0,"        --",BD1097/BH1097)</f>
        <v/>
      </c>
      <c r="BF1097" s="620" t="n"/>
      <c r="BG1097" s="620" t="n"/>
      <c r="BH1097" s="620">
        <f>Z1097+BA1097+BF1097</f>
        <v/>
      </c>
    </row>
    <row r="1098" customFormat="1" s="34">
      <c r="A1098" s="618" t="n"/>
      <c r="B1098" s="619" t="n"/>
      <c r="J1098" s="619" t="n"/>
      <c r="U1098" s="620" t="n"/>
      <c r="X1098" s="620" t="n"/>
      <c r="Y1098" s="620" t="n"/>
      <c r="Z1098" s="620" t="n"/>
      <c r="AA1098" s="34">
        <f>T1098*0.2+N1098*0+O1098*0.3+P1098*0.5+Q1098*0.6+R1098*1+S1098*1</f>
        <v/>
      </c>
      <c r="AB1098" s="34">
        <f>T1098*0.2+N1098*0.2+O1098*0.3+P1098*0.5+Q1098*0.6+R1098*1+S1098*1</f>
        <v/>
      </c>
      <c r="AD1098" s="34">
        <f>IF($AC1098&gt;0,IF(VLOOKUP($AC1098,Resource!$B$2:$AE$460,6,FALSE)&gt;0,VLOOKUP($AC1098,Resource!$B$2:$AE$460,6,FALSE),"--INPUT--"),"")</f>
        <v/>
      </c>
      <c r="AE1098" s="34">
        <f>IF($AC1098&gt;0,IF(VLOOKUP($AC1098,Resource!$B$2:$AE$460,25,FALSE)&gt;0,VLOOKUP($AC1098,Resource!$B$2:$AE$460,25,FALSE),"--INPUT--"),"")</f>
        <v/>
      </c>
      <c r="AG1098" s="619" t="n"/>
      <c r="AH1098" s="619" t="n"/>
      <c r="AJ1098" s="34">
        <f>IF($AI1098&gt;0,IF(VLOOKUP($AI1098,Resource!$B$2:$AE$460,6,FALSE)&gt;0,VLOOKUP($AI1098,Resource!$B$2:$AE$460,6,FALSE),"--INPUT--"),"")</f>
        <v/>
      </c>
      <c r="AK1098" s="34">
        <f>IF($AI1098&gt;0,IF(VLOOKUP($AI1098,Resource!$B$2:$AE$460,25,FALSE)&gt;0,VLOOKUP($AI1098,Resource!$B$2:$AE$460,25,FALSE),"--INPUT--"),"")</f>
        <v/>
      </c>
      <c r="AL1098" s="619" t="n"/>
      <c r="AM1098" s="619" t="n"/>
      <c r="AN1098" s="34">
        <f>AA1098</f>
        <v/>
      </c>
      <c r="AO1098" s="621">
        <f>IF(ISNA(IF(AC1098="",0,AN1098*VLOOKUP(AC1098,Resource!$B$2:$AE$465,8,FALSE))),0,IF(AC1098="",0,AN1098*VLOOKUP(AC1098,Resource!$B$2:$AE$465,8,FALSE)))</f>
        <v/>
      </c>
      <c r="AP1098" s="620" t="n"/>
      <c r="AQ1098" s="286" t="n"/>
      <c r="AR1098" s="34">
        <f>AB1098</f>
        <v/>
      </c>
      <c r="AS1098" s="621">
        <f>IF(ISNA(IF(AI1098="",0,AR1098*VLOOKUP(AI1098,Resource!$B$2:$AE$465,9,FALSE))),0,IF(AI1098="",0,AR1098*VLOOKUP(AI1098,Resource!$B$2:$AE$465,9,FALSE)))</f>
        <v/>
      </c>
      <c r="AT1098" s="620" t="n"/>
      <c r="AU1098" s="286" t="n"/>
      <c r="AV1098" s="620">
        <f>Z1098</f>
        <v/>
      </c>
      <c r="AW1098" s="72" t="n"/>
      <c r="BA1098" s="620" t="n"/>
      <c r="BC1098" s="620">
        <f>AO1098+AS1098</f>
        <v/>
      </c>
      <c r="BD1098" s="620">
        <f>BH1098-BC1098</f>
        <v/>
      </c>
      <c r="BE1098" s="479">
        <f>IF(AV1098=0,"        --",BD1098/BH1098)</f>
        <v/>
      </c>
      <c r="BF1098" s="620" t="n"/>
      <c r="BG1098" s="620" t="n"/>
      <c r="BH1098" s="620">
        <f>Z1098+BA1098+BF1098</f>
        <v/>
      </c>
    </row>
    <row r="1099" customFormat="1" s="34">
      <c r="A1099" s="618" t="n"/>
      <c r="B1099" s="619" t="n"/>
      <c r="J1099" s="619" t="n"/>
      <c r="U1099" s="620" t="n"/>
      <c r="X1099" s="620" t="n"/>
      <c r="Y1099" s="620" t="n"/>
      <c r="Z1099" s="620" t="n"/>
      <c r="AA1099" s="34">
        <f>T1099*0.2+N1099*0+O1099*0.3+P1099*0.5+Q1099*0.6+R1099*1+S1099*1</f>
        <v/>
      </c>
      <c r="AB1099" s="34">
        <f>T1099*0.2+N1099*0.2+O1099*0.3+P1099*0.5+Q1099*0.6+R1099*1+S1099*1</f>
        <v/>
      </c>
      <c r="AD1099" s="34">
        <f>IF($AC1099&gt;0,IF(VLOOKUP($AC1099,Resource!$B$2:$AE$460,6,FALSE)&gt;0,VLOOKUP($AC1099,Resource!$B$2:$AE$460,6,FALSE),"--INPUT--"),"")</f>
        <v/>
      </c>
      <c r="AE1099" s="34">
        <f>IF($AC1099&gt;0,IF(VLOOKUP($AC1099,Resource!$B$2:$AE$460,25,FALSE)&gt;0,VLOOKUP($AC1099,Resource!$B$2:$AE$460,25,FALSE),"--INPUT--"),"")</f>
        <v/>
      </c>
      <c r="AG1099" s="619" t="n"/>
      <c r="AH1099" s="619" t="n"/>
      <c r="AJ1099" s="34">
        <f>IF($AI1099&gt;0,IF(VLOOKUP($AI1099,Resource!$B$2:$AE$460,6,FALSE)&gt;0,VLOOKUP($AI1099,Resource!$B$2:$AE$460,6,FALSE),"--INPUT--"),"")</f>
        <v/>
      </c>
      <c r="AK1099" s="34">
        <f>IF($AI1099&gt;0,IF(VLOOKUP($AI1099,Resource!$B$2:$AE$460,25,FALSE)&gt;0,VLOOKUP($AI1099,Resource!$B$2:$AE$460,25,FALSE),"--INPUT--"),"")</f>
        <v/>
      </c>
      <c r="AL1099" s="619" t="n"/>
      <c r="AM1099" s="619" t="n"/>
      <c r="AN1099" s="34">
        <f>AA1099</f>
        <v/>
      </c>
      <c r="AO1099" s="621">
        <f>IF(ISNA(IF(AC1099="",0,AN1099*VLOOKUP(AC1099,Resource!$B$2:$AE$465,8,FALSE))),0,IF(AC1099="",0,AN1099*VLOOKUP(AC1099,Resource!$B$2:$AE$465,8,FALSE)))</f>
        <v/>
      </c>
      <c r="AP1099" s="620" t="n"/>
      <c r="AQ1099" s="286" t="n"/>
      <c r="AR1099" s="34">
        <f>AB1099</f>
        <v/>
      </c>
      <c r="AS1099" s="621">
        <f>IF(ISNA(IF(AI1099="",0,AR1099*VLOOKUP(AI1099,Resource!$B$2:$AE$465,9,FALSE))),0,IF(AI1099="",0,AR1099*VLOOKUP(AI1099,Resource!$B$2:$AE$465,9,FALSE)))</f>
        <v/>
      </c>
      <c r="AT1099" s="620" t="n"/>
      <c r="AU1099" s="286" t="n"/>
      <c r="AV1099" s="620">
        <f>Z1099</f>
        <v/>
      </c>
      <c r="AW1099" s="72" t="n"/>
      <c r="BA1099" s="620" t="n"/>
      <c r="BC1099" s="620">
        <f>AO1099+AS1099</f>
        <v/>
      </c>
      <c r="BD1099" s="620">
        <f>BH1099-BC1099</f>
        <v/>
      </c>
      <c r="BE1099" s="479">
        <f>IF(AV1099=0,"        --",BD1099/BH1099)</f>
        <v/>
      </c>
      <c r="BF1099" s="620" t="n"/>
      <c r="BG1099" s="620" t="n"/>
      <c r="BH1099" s="620">
        <f>Z1099+BA1099+BF1099</f>
        <v/>
      </c>
    </row>
    <row r="1100" customFormat="1" s="34">
      <c r="A1100" s="618" t="n"/>
      <c r="B1100" s="619" t="n"/>
      <c r="J1100" s="619" t="n"/>
      <c r="U1100" s="620" t="n"/>
      <c r="X1100" s="620" t="n"/>
      <c r="Y1100" s="620" t="n"/>
      <c r="Z1100" s="620" t="n"/>
      <c r="AA1100" s="34">
        <f>T1100*0.2+N1100*0+O1100*0.3+P1100*0.5+Q1100*0.6+R1100*1+S1100*1</f>
        <v/>
      </c>
      <c r="AB1100" s="34">
        <f>T1100*0.2+N1100*0.2+O1100*0.3+P1100*0.5+Q1100*0.6+R1100*1+S1100*1</f>
        <v/>
      </c>
      <c r="AD1100" s="34">
        <f>IF($AC1100&gt;0,IF(VLOOKUP($AC1100,Resource!$B$2:$AE$460,6,FALSE)&gt;0,VLOOKUP($AC1100,Resource!$B$2:$AE$460,6,FALSE),"--INPUT--"),"")</f>
        <v/>
      </c>
      <c r="AE1100" s="34">
        <f>IF($AC1100&gt;0,IF(VLOOKUP($AC1100,Resource!$B$2:$AE$460,25,FALSE)&gt;0,VLOOKUP($AC1100,Resource!$B$2:$AE$460,25,FALSE),"--INPUT--"),"")</f>
        <v/>
      </c>
      <c r="AG1100" s="619" t="n"/>
      <c r="AH1100" s="619" t="n"/>
      <c r="AJ1100" s="34">
        <f>IF($AI1100&gt;0,IF(VLOOKUP($AI1100,Resource!$B$2:$AE$460,6,FALSE)&gt;0,VLOOKUP($AI1100,Resource!$B$2:$AE$460,6,FALSE),"--INPUT--"),"")</f>
        <v/>
      </c>
      <c r="AK1100" s="34">
        <f>IF($AI1100&gt;0,IF(VLOOKUP($AI1100,Resource!$B$2:$AE$460,25,FALSE)&gt;0,VLOOKUP($AI1100,Resource!$B$2:$AE$460,25,FALSE),"--INPUT--"),"")</f>
        <v/>
      </c>
      <c r="AL1100" s="619" t="n"/>
      <c r="AM1100" s="619" t="n"/>
      <c r="AN1100" s="34">
        <f>AA1100</f>
        <v/>
      </c>
      <c r="AO1100" s="621">
        <f>IF(ISNA(IF(AC1100="",0,AN1100*VLOOKUP(AC1100,Resource!$B$2:$AE$465,8,FALSE))),0,IF(AC1100="",0,AN1100*VLOOKUP(AC1100,Resource!$B$2:$AE$465,8,FALSE)))</f>
        <v/>
      </c>
      <c r="AP1100" s="620" t="n"/>
      <c r="AQ1100" s="286" t="n"/>
      <c r="AR1100" s="34">
        <f>AB1100</f>
        <v/>
      </c>
      <c r="AS1100" s="621">
        <f>IF(ISNA(IF(AI1100="",0,AR1100*VLOOKUP(AI1100,Resource!$B$2:$AE$465,9,FALSE))),0,IF(AI1100="",0,AR1100*VLOOKUP(AI1100,Resource!$B$2:$AE$465,9,FALSE)))</f>
        <v/>
      </c>
      <c r="AT1100" s="620" t="n"/>
      <c r="AU1100" s="286" t="n"/>
      <c r="AV1100" s="620">
        <f>Z1100</f>
        <v/>
      </c>
      <c r="AW1100" s="72" t="n"/>
      <c r="BA1100" s="620" t="n"/>
      <c r="BC1100" s="620">
        <f>AO1100+AS1100</f>
        <v/>
      </c>
      <c r="BD1100" s="620">
        <f>BH1100-BC1100</f>
        <v/>
      </c>
      <c r="BE1100" s="479">
        <f>IF(AV1100=0,"        --",BD1100/BH1100)</f>
        <v/>
      </c>
      <c r="BF1100" s="620" t="n"/>
      <c r="BG1100" s="620" t="n"/>
      <c r="BH1100" s="620">
        <f>Z1100+BA1100+BF1100</f>
        <v/>
      </c>
    </row>
    <row r="1101" customFormat="1" s="34">
      <c r="A1101" s="618" t="n"/>
      <c r="B1101" s="619" t="n"/>
      <c r="J1101" s="619" t="n"/>
      <c r="U1101" s="620" t="n"/>
      <c r="X1101" s="620" t="n"/>
      <c r="Y1101" s="620" t="n"/>
      <c r="Z1101" s="620" t="n"/>
      <c r="AA1101" s="34">
        <f>T1101*0.2+N1101*0+O1101*0.3+P1101*0.5+Q1101*0.6+R1101*1+S1101*1</f>
        <v/>
      </c>
      <c r="AB1101" s="34">
        <f>T1101*0.2+N1101*0.2+O1101*0.3+P1101*0.5+Q1101*0.6+R1101*1+S1101*1</f>
        <v/>
      </c>
      <c r="AD1101" s="34">
        <f>IF($AC1101&gt;0,IF(VLOOKUP($AC1101,Resource!$B$2:$AE$460,6,FALSE)&gt;0,VLOOKUP($AC1101,Resource!$B$2:$AE$460,6,FALSE),"--INPUT--"),"")</f>
        <v/>
      </c>
      <c r="AE1101" s="34">
        <f>IF($AC1101&gt;0,IF(VLOOKUP($AC1101,Resource!$B$2:$AE$460,25,FALSE)&gt;0,VLOOKUP($AC1101,Resource!$B$2:$AE$460,25,FALSE),"--INPUT--"),"")</f>
        <v/>
      </c>
      <c r="AG1101" s="619" t="n"/>
      <c r="AH1101" s="619" t="n"/>
      <c r="AJ1101" s="34">
        <f>IF($AI1101&gt;0,IF(VLOOKUP($AI1101,Resource!$B$2:$AE$460,6,FALSE)&gt;0,VLOOKUP($AI1101,Resource!$B$2:$AE$460,6,FALSE),"--INPUT--"),"")</f>
        <v/>
      </c>
      <c r="AK1101" s="34">
        <f>IF($AI1101&gt;0,IF(VLOOKUP($AI1101,Resource!$B$2:$AE$460,25,FALSE)&gt;0,VLOOKUP($AI1101,Resource!$B$2:$AE$460,25,FALSE),"--INPUT--"),"")</f>
        <v/>
      </c>
      <c r="AL1101" s="619" t="n"/>
      <c r="AM1101" s="619" t="n"/>
      <c r="AN1101" s="34">
        <f>AA1101</f>
        <v/>
      </c>
      <c r="AO1101" s="621">
        <f>IF(ISNA(IF(AC1101="",0,AN1101*VLOOKUP(AC1101,Resource!$B$2:$AE$465,8,FALSE))),0,IF(AC1101="",0,AN1101*VLOOKUP(AC1101,Resource!$B$2:$AE$465,8,FALSE)))</f>
        <v/>
      </c>
      <c r="AP1101" s="620" t="n"/>
      <c r="AQ1101" s="286" t="n"/>
      <c r="AR1101" s="34">
        <f>AB1101</f>
        <v/>
      </c>
      <c r="AS1101" s="621">
        <f>IF(ISNA(IF(AI1101="",0,AR1101*VLOOKUP(AI1101,Resource!$B$2:$AE$465,9,FALSE))),0,IF(AI1101="",0,AR1101*VLOOKUP(AI1101,Resource!$B$2:$AE$465,9,FALSE)))</f>
        <v/>
      </c>
      <c r="AT1101" s="620" t="n"/>
      <c r="AU1101" s="286" t="n"/>
      <c r="AV1101" s="620">
        <f>Z1101</f>
        <v/>
      </c>
      <c r="AW1101" s="72" t="n"/>
      <c r="BA1101" s="620" t="n"/>
      <c r="BC1101" s="620">
        <f>AO1101+AS1101</f>
        <v/>
      </c>
      <c r="BD1101" s="620">
        <f>BH1101-BC1101</f>
        <v/>
      </c>
      <c r="BE1101" s="479">
        <f>IF(AV1101=0,"        --",BD1101/BH1101)</f>
        <v/>
      </c>
      <c r="BF1101" s="620" t="n"/>
      <c r="BG1101" s="620" t="n"/>
      <c r="BH1101" s="620">
        <f>Z1101+BA1101+BF1101</f>
        <v/>
      </c>
    </row>
    <row r="1102" customFormat="1" s="34">
      <c r="A1102" s="618" t="n"/>
      <c r="B1102" s="619" t="n"/>
      <c r="J1102" s="619" t="n"/>
      <c r="U1102" s="620" t="n"/>
      <c r="X1102" s="620" t="n"/>
      <c r="Y1102" s="620" t="n"/>
      <c r="Z1102" s="620" t="n"/>
      <c r="AA1102" s="34">
        <f>T1102*0.2+N1102*0+O1102*0.3+P1102*0.5+Q1102*0.6+R1102*1+S1102*1</f>
        <v/>
      </c>
      <c r="AB1102" s="34">
        <f>T1102*0.2+N1102*0.2+O1102*0.3+P1102*0.5+Q1102*0.6+R1102*1+S1102*1</f>
        <v/>
      </c>
      <c r="AD1102" s="34">
        <f>IF($AC1102&gt;0,IF(VLOOKUP($AC1102,Resource!$B$2:$AE$460,6,FALSE)&gt;0,VLOOKUP($AC1102,Resource!$B$2:$AE$460,6,FALSE),"--INPUT--"),"")</f>
        <v/>
      </c>
      <c r="AE1102" s="34">
        <f>IF($AC1102&gt;0,IF(VLOOKUP($AC1102,Resource!$B$2:$AE$460,25,FALSE)&gt;0,VLOOKUP($AC1102,Resource!$B$2:$AE$460,25,FALSE),"--INPUT--"),"")</f>
        <v/>
      </c>
      <c r="AG1102" s="619" t="n"/>
      <c r="AH1102" s="619" t="n"/>
      <c r="AJ1102" s="34">
        <f>IF($AI1102&gt;0,IF(VLOOKUP($AI1102,Resource!$B$2:$AE$460,6,FALSE)&gt;0,VLOOKUP($AI1102,Resource!$B$2:$AE$460,6,FALSE),"--INPUT--"),"")</f>
        <v/>
      </c>
      <c r="AK1102" s="34">
        <f>IF($AI1102&gt;0,IF(VLOOKUP($AI1102,Resource!$B$2:$AE$460,25,FALSE)&gt;0,VLOOKUP($AI1102,Resource!$B$2:$AE$460,25,FALSE),"--INPUT--"),"")</f>
        <v/>
      </c>
      <c r="AL1102" s="619" t="n"/>
      <c r="AM1102" s="619" t="n"/>
      <c r="AN1102" s="34">
        <f>AA1102</f>
        <v/>
      </c>
      <c r="AO1102" s="621">
        <f>IF(ISNA(IF(AC1102="",0,AN1102*VLOOKUP(AC1102,Resource!$B$2:$AE$465,8,FALSE))),0,IF(AC1102="",0,AN1102*VLOOKUP(AC1102,Resource!$B$2:$AE$465,8,FALSE)))</f>
        <v/>
      </c>
      <c r="AP1102" s="620" t="n"/>
      <c r="AQ1102" s="286" t="n"/>
      <c r="AR1102" s="34">
        <f>AB1102</f>
        <v/>
      </c>
      <c r="AS1102" s="621">
        <f>IF(ISNA(IF(AI1102="",0,AR1102*VLOOKUP(AI1102,Resource!$B$2:$AE$465,9,FALSE))),0,IF(AI1102="",0,AR1102*VLOOKUP(AI1102,Resource!$B$2:$AE$465,9,FALSE)))</f>
        <v/>
      </c>
      <c r="AT1102" s="620" t="n"/>
      <c r="AU1102" s="286" t="n"/>
      <c r="AV1102" s="620">
        <f>Z1102</f>
        <v/>
      </c>
      <c r="AW1102" s="72" t="n"/>
      <c r="BA1102" s="620" t="n"/>
      <c r="BC1102" s="620">
        <f>AO1102+AS1102</f>
        <v/>
      </c>
      <c r="BD1102" s="620">
        <f>BH1102-BC1102</f>
        <v/>
      </c>
      <c r="BE1102" s="479">
        <f>IF(AV1102=0,"        --",BD1102/BH1102)</f>
        <v/>
      </c>
      <c r="BF1102" s="620" t="n"/>
      <c r="BG1102" s="620" t="n"/>
      <c r="BH1102" s="620">
        <f>Z1102+BA1102+BF1102</f>
        <v/>
      </c>
    </row>
    <row r="1103" customFormat="1" s="34">
      <c r="A1103" s="618" t="n"/>
      <c r="B1103" s="619" t="n"/>
      <c r="J1103" s="619" t="n"/>
      <c r="U1103" s="620" t="n"/>
      <c r="X1103" s="620" t="n"/>
      <c r="Y1103" s="620" t="n"/>
      <c r="Z1103" s="620" t="n"/>
      <c r="AA1103" s="34">
        <f>T1103*0.2+N1103*0+O1103*0.3+P1103*0.5+Q1103*0.6+R1103*1+S1103*1</f>
        <v/>
      </c>
      <c r="AB1103" s="34">
        <f>T1103*0.2+N1103*0.2+O1103*0.3+P1103*0.5+Q1103*0.6+R1103*1+S1103*1</f>
        <v/>
      </c>
      <c r="AD1103" s="34">
        <f>IF($AC1103&gt;0,IF(VLOOKUP($AC1103,Resource!$B$2:$AE$460,6,FALSE)&gt;0,VLOOKUP($AC1103,Resource!$B$2:$AE$460,6,FALSE),"--INPUT--"),"")</f>
        <v/>
      </c>
      <c r="AE1103" s="34">
        <f>IF($AC1103&gt;0,IF(VLOOKUP($AC1103,Resource!$B$2:$AE$460,25,FALSE)&gt;0,VLOOKUP($AC1103,Resource!$B$2:$AE$460,25,FALSE),"--INPUT--"),"")</f>
        <v/>
      </c>
      <c r="AG1103" s="619" t="n"/>
      <c r="AH1103" s="619" t="n"/>
      <c r="AJ1103" s="34">
        <f>IF($AI1103&gt;0,IF(VLOOKUP($AI1103,Resource!$B$2:$AE$460,6,FALSE)&gt;0,VLOOKUP($AI1103,Resource!$B$2:$AE$460,6,FALSE),"--INPUT--"),"")</f>
        <v/>
      </c>
      <c r="AK1103" s="34">
        <f>IF($AI1103&gt;0,IF(VLOOKUP($AI1103,Resource!$B$2:$AE$460,25,FALSE)&gt;0,VLOOKUP($AI1103,Resource!$B$2:$AE$460,25,FALSE),"--INPUT--"),"")</f>
        <v/>
      </c>
      <c r="AL1103" s="619" t="n"/>
      <c r="AM1103" s="619" t="n"/>
      <c r="AN1103" s="34">
        <f>AA1103</f>
        <v/>
      </c>
      <c r="AO1103" s="621">
        <f>IF(ISNA(IF(AC1103="",0,AN1103*VLOOKUP(AC1103,Resource!$B$2:$AE$465,8,FALSE))),0,IF(AC1103="",0,AN1103*VLOOKUP(AC1103,Resource!$B$2:$AE$465,8,FALSE)))</f>
        <v/>
      </c>
      <c r="AP1103" s="620" t="n"/>
      <c r="AQ1103" s="286" t="n"/>
      <c r="AR1103" s="34">
        <f>AB1103</f>
        <v/>
      </c>
      <c r="AS1103" s="621">
        <f>IF(ISNA(IF(AI1103="",0,AR1103*VLOOKUP(AI1103,Resource!$B$2:$AE$465,9,FALSE))),0,IF(AI1103="",0,AR1103*VLOOKUP(AI1103,Resource!$B$2:$AE$465,9,FALSE)))</f>
        <v/>
      </c>
      <c r="AT1103" s="620" t="n"/>
      <c r="AU1103" s="286" t="n"/>
      <c r="AV1103" s="620">
        <f>Z1103</f>
        <v/>
      </c>
      <c r="AW1103" s="72" t="n"/>
      <c r="BA1103" s="620" t="n"/>
      <c r="BC1103" s="620">
        <f>AO1103+AS1103</f>
        <v/>
      </c>
      <c r="BD1103" s="620">
        <f>BH1103-BC1103</f>
        <v/>
      </c>
      <c r="BE1103" s="479">
        <f>IF(AV1103=0,"        --",BD1103/BH1103)</f>
        <v/>
      </c>
      <c r="BF1103" s="620" t="n"/>
      <c r="BG1103" s="620" t="n"/>
      <c r="BH1103" s="620">
        <f>Z1103+BA1103+BF1103</f>
        <v/>
      </c>
    </row>
    <row r="1104" customFormat="1" s="34">
      <c r="A1104" s="618" t="n"/>
      <c r="B1104" s="619" t="n"/>
      <c r="J1104" s="619" t="n"/>
      <c r="U1104" s="620" t="n"/>
      <c r="X1104" s="620" t="n"/>
      <c r="Y1104" s="620" t="n"/>
      <c r="Z1104" s="620" t="n"/>
      <c r="AA1104" s="34">
        <f>T1104*0.2+N1104*0+O1104*0.3+P1104*0.5+Q1104*0.6+R1104*1+S1104*1</f>
        <v/>
      </c>
      <c r="AB1104" s="34">
        <f>T1104*0.2+N1104*0.2+O1104*0.3+P1104*0.5+Q1104*0.6+R1104*1+S1104*1</f>
        <v/>
      </c>
      <c r="AD1104" s="34">
        <f>IF($AC1104&gt;0,IF(VLOOKUP($AC1104,Resource!$B$2:$AE$460,6,FALSE)&gt;0,VLOOKUP($AC1104,Resource!$B$2:$AE$460,6,FALSE),"--INPUT--"),"")</f>
        <v/>
      </c>
      <c r="AE1104" s="34">
        <f>IF($AC1104&gt;0,IF(VLOOKUP($AC1104,Resource!$B$2:$AE$460,25,FALSE)&gt;0,VLOOKUP($AC1104,Resource!$B$2:$AE$460,25,FALSE),"--INPUT--"),"")</f>
        <v/>
      </c>
      <c r="AG1104" s="619" t="n"/>
      <c r="AH1104" s="619" t="n"/>
      <c r="AJ1104" s="34">
        <f>IF($AI1104&gt;0,IF(VLOOKUP($AI1104,Resource!$B$2:$AE$460,6,FALSE)&gt;0,VLOOKUP($AI1104,Resource!$B$2:$AE$460,6,FALSE),"--INPUT--"),"")</f>
        <v/>
      </c>
      <c r="AK1104" s="34">
        <f>IF($AI1104&gt;0,IF(VLOOKUP($AI1104,Resource!$B$2:$AE$460,25,FALSE)&gt;0,VLOOKUP($AI1104,Resource!$B$2:$AE$460,25,FALSE),"--INPUT--"),"")</f>
        <v/>
      </c>
      <c r="AL1104" s="619" t="n"/>
      <c r="AM1104" s="619" t="n"/>
      <c r="AN1104" s="34">
        <f>AA1104</f>
        <v/>
      </c>
      <c r="AO1104" s="621">
        <f>IF(ISNA(IF(AC1104="",0,AN1104*VLOOKUP(AC1104,Resource!$B$2:$AE$465,8,FALSE))),0,IF(AC1104="",0,AN1104*VLOOKUP(AC1104,Resource!$B$2:$AE$465,8,FALSE)))</f>
        <v/>
      </c>
      <c r="AP1104" s="620" t="n"/>
      <c r="AQ1104" s="286" t="n"/>
      <c r="AR1104" s="34">
        <f>AB1104</f>
        <v/>
      </c>
      <c r="AS1104" s="621">
        <f>IF(ISNA(IF(AI1104="",0,AR1104*VLOOKUP(AI1104,Resource!$B$2:$AE$465,9,FALSE))),0,IF(AI1104="",0,AR1104*VLOOKUP(AI1104,Resource!$B$2:$AE$465,9,FALSE)))</f>
        <v/>
      </c>
      <c r="AT1104" s="620" t="n"/>
      <c r="AU1104" s="286" t="n"/>
      <c r="AV1104" s="620">
        <f>Z1104</f>
        <v/>
      </c>
      <c r="AW1104" s="72" t="n"/>
      <c r="BA1104" s="620" t="n"/>
      <c r="BC1104" s="620">
        <f>AO1104+AS1104</f>
        <v/>
      </c>
      <c r="BD1104" s="620">
        <f>BH1104-BC1104</f>
        <v/>
      </c>
      <c r="BE1104" s="479">
        <f>IF(AV1104=0,"        --",BD1104/BH1104)</f>
        <v/>
      </c>
      <c r="BF1104" s="620" t="n"/>
      <c r="BG1104" s="620" t="n"/>
      <c r="BH1104" s="620">
        <f>Z1104+BA1104+BF1104</f>
        <v/>
      </c>
    </row>
    <row r="1105" customFormat="1" s="34">
      <c r="A1105" s="618" t="n"/>
      <c r="B1105" s="619" t="n"/>
      <c r="J1105" s="619" t="n"/>
      <c r="U1105" s="620" t="n"/>
      <c r="X1105" s="620" t="n"/>
      <c r="Y1105" s="620" t="n"/>
      <c r="Z1105" s="620" t="n"/>
      <c r="AA1105" s="34">
        <f>T1105*0.2+N1105*0+O1105*0.3+P1105*0.5+Q1105*0.6+R1105*1+S1105*1</f>
        <v/>
      </c>
      <c r="AB1105" s="34">
        <f>T1105*0.2+N1105*0.2+O1105*0.3+P1105*0.5+Q1105*0.6+R1105*1+S1105*1</f>
        <v/>
      </c>
      <c r="AD1105" s="34">
        <f>IF($AC1105&gt;0,IF(VLOOKUP($AC1105,Resource!$B$2:$AE$460,6,FALSE)&gt;0,VLOOKUP($AC1105,Resource!$B$2:$AE$460,6,FALSE),"--INPUT--"),"")</f>
        <v/>
      </c>
      <c r="AE1105" s="34">
        <f>IF($AC1105&gt;0,IF(VLOOKUP($AC1105,Resource!$B$2:$AE$460,25,FALSE)&gt;0,VLOOKUP($AC1105,Resource!$B$2:$AE$460,25,FALSE),"--INPUT--"),"")</f>
        <v/>
      </c>
      <c r="AG1105" s="619" t="n"/>
      <c r="AH1105" s="619" t="n"/>
      <c r="AJ1105" s="34">
        <f>IF($AI1105&gt;0,IF(VLOOKUP($AI1105,Resource!$B$2:$AE$460,6,FALSE)&gt;0,VLOOKUP($AI1105,Resource!$B$2:$AE$460,6,FALSE),"--INPUT--"),"")</f>
        <v/>
      </c>
      <c r="AK1105" s="34">
        <f>IF($AI1105&gt;0,IF(VLOOKUP($AI1105,Resource!$B$2:$AE$460,25,FALSE)&gt;0,VLOOKUP($AI1105,Resource!$B$2:$AE$460,25,FALSE),"--INPUT--"),"")</f>
        <v/>
      </c>
      <c r="AL1105" s="619" t="n"/>
      <c r="AM1105" s="619" t="n"/>
      <c r="AN1105" s="34">
        <f>AA1105</f>
        <v/>
      </c>
      <c r="AO1105" s="621">
        <f>IF(ISNA(IF(AC1105="",0,AN1105*VLOOKUP(AC1105,Resource!$B$2:$AE$465,8,FALSE))),0,IF(AC1105="",0,AN1105*VLOOKUP(AC1105,Resource!$B$2:$AE$465,8,FALSE)))</f>
        <v/>
      </c>
      <c r="AP1105" s="620" t="n"/>
      <c r="AQ1105" s="286" t="n"/>
      <c r="AR1105" s="34">
        <f>AB1105</f>
        <v/>
      </c>
      <c r="AS1105" s="621">
        <f>IF(ISNA(IF(AI1105="",0,AR1105*VLOOKUP(AI1105,Resource!$B$2:$AE$465,9,FALSE))),0,IF(AI1105="",0,AR1105*VLOOKUP(AI1105,Resource!$B$2:$AE$465,9,FALSE)))</f>
        <v/>
      </c>
      <c r="AT1105" s="620" t="n"/>
      <c r="AU1105" s="286" t="n"/>
      <c r="AV1105" s="620">
        <f>Z1105</f>
        <v/>
      </c>
      <c r="AW1105" s="72" t="n"/>
      <c r="BA1105" s="620" t="n"/>
      <c r="BC1105" s="620">
        <f>AO1105+AS1105</f>
        <v/>
      </c>
      <c r="BD1105" s="620">
        <f>BH1105-BC1105</f>
        <v/>
      </c>
      <c r="BE1105" s="479">
        <f>IF(AV1105=0,"        --",BD1105/BH1105)</f>
        <v/>
      </c>
      <c r="BF1105" s="620" t="n"/>
      <c r="BG1105" s="620" t="n"/>
      <c r="BH1105" s="620">
        <f>Z1105+BA1105+BF1105</f>
        <v/>
      </c>
    </row>
    <row r="1106" customFormat="1" s="34">
      <c r="A1106" s="618" t="n"/>
      <c r="B1106" s="619" t="n"/>
      <c r="J1106" s="619" t="n"/>
      <c r="U1106" s="620" t="n"/>
      <c r="X1106" s="620" t="n"/>
      <c r="Y1106" s="620" t="n"/>
      <c r="Z1106" s="620" t="n"/>
      <c r="AA1106" s="34">
        <f>T1106*0.2+N1106*0+O1106*0.3+P1106*0.5+Q1106*0.6+R1106*1+S1106*1</f>
        <v/>
      </c>
      <c r="AB1106" s="34">
        <f>T1106*0.2+N1106*0.2+O1106*0.3+P1106*0.5+Q1106*0.6+R1106*1+S1106*1</f>
        <v/>
      </c>
      <c r="AD1106" s="34">
        <f>IF($AC1106&gt;0,IF(VLOOKUP($AC1106,Resource!$B$2:$AE$460,6,FALSE)&gt;0,VLOOKUP($AC1106,Resource!$B$2:$AE$460,6,FALSE),"--INPUT--"),"")</f>
        <v/>
      </c>
      <c r="AE1106" s="34">
        <f>IF($AC1106&gt;0,IF(VLOOKUP($AC1106,Resource!$B$2:$AE$460,25,FALSE)&gt;0,VLOOKUP($AC1106,Resource!$B$2:$AE$460,25,FALSE),"--INPUT--"),"")</f>
        <v/>
      </c>
      <c r="AG1106" s="619" t="n"/>
      <c r="AH1106" s="619" t="n"/>
      <c r="AJ1106" s="34">
        <f>IF($AI1106&gt;0,IF(VLOOKUP($AI1106,Resource!$B$2:$AE$460,6,FALSE)&gt;0,VLOOKUP($AI1106,Resource!$B$2:$AE$460,6,FALSE),"--INPUT--"),"")</f>
        <v/>
      </c>
      <c r="AK1106" s="34">
        <f>IF($AI1106&gt;0,IF(VLOOKUP($AI1106,Resource!$B$2:$AE$460,25,FALSE)&gt;0,VLOOKUP($AI1106,Resource!$B$2:$AE$460,25,FALSE),"--INPUT--"),"")</f>
        <v/>
      </c>
      <c r="AL1106" s="619" t="n"/>
      <c r="AM1106" s="619" t="n"/>
      <c r="AN1106" s="34">
        <f>AA1106</f>
        <v/>
      </c>
      <c r="AO1106" s="621">
        <f>IF(ISNA(IF(AC1106="",0,AN1106*VLOOKUP(AC1106,Resource!$B$2:$AE$465,8,FALSE))),0,IF(AC1106="",0,AN1106*VLOOKUP(AC1106,Resource!$B$2:$AE$465,8,FALSE)))</f>
        <v/>
      </c>
      <c r="AP1106" s="620" t="n"/>
      <c r="AQ1106" s="286" t="n"/>
      <c r="AR1106" s="34">
        <f>AB1106</f>
        <v/>
      </c>
      <c r="AS1106" s="621">
        <f>IF(ISNA(IF(AI1106="",0,AR1106*VLOOKUP(AI1106,Resource!$B$2:$AE$465,9,FALSE))),0,IF(AI1106="",0,AR1106*VLOOKUP(AI1106,Resource!$B$2:$AE$465,9,FALSE)))</f>
        <v/>
      </c>
      <c r="AT1106" s="620" t="n"/>
      <c r="AU1106" s="286" t="n"/>
      <c r="AV1106" s="620">
        <f>Z1106</f>
        <v/>
      </c>
      <c r="AW1106" s="72" t="n"/>
      <c r="BA1106" s="620" t="n"/>
      <c r="BC1106" s="620">
        <f>AO1106+AS1106</f>
        <v/>
      </c>
      <c r="BD1106" s="620">
        <f>BH1106-BC1106</f>
        <v/>
      </c>
      <c r="BE1106" s="479">
        <f>IF(AV1106=0,"        --",BD1106/BH1106)</f>
        <v/>
      </c>
      <c r="BF1106" s="620" t="n"/>
      <c r="BG1106" s="620" t="n"/>
      <c r="BH1106" s="620">
        <f>Z1106+BA1106+BF1106</f>
        <v/>
      </c>
    </row>
    <row r="1107" customFormat="1" s="34">
      <c r="A1107" s="618" t="n"/>
      <c r="B1107" s="619" t="n"/>
      <c r="J1107" s="619" t="n"/>
      <c r="U1107" s="620" t="n"/>
      <c r="X1107" s="620" t="n"/>
      <c r="Y1107" s="620" t="n"/>
      <c r="Z1107" s="620" t="n"/>
      <c r="AA1107" s="34">
        <f>T1107*0.2+N1107*0+O1107*0.3+P1107*0.5+Q1107*0.6+R1107*1+S1107*1</f>
        <v/>
      </c>
      <c r="AB1107" s="34">
        <f>T1107*0.2+N1107*0.2+O1107*0.3+P1107*0.5+Q1107*0.6+R1107*1+S1107*1</f>
        <v/>
      </c>
      <c r="AD1107" s="34">
        <f>IF($AC1107&gt;0,IF(VLOOKUP($AC1107,Resource!$B$2:$AE$460,6,FALSE)&gt;0,VLOOKUP($AC1107,Resource!$B$2:$AE$460,6,FALSE),"--INPUT--"),"")</f>
        <v/>
      </c>
      <c r="AE1107" s="34">
        <f>IF($AC1107&gt;0,IF(VLOOKUP($AC1107,Resource!$B$2:$AE$460,25,FALSE)&gt;0,VLOOKUP($AC1107,Resource!$B$2:$AE$460,25,FALSE),"--INPUT--"),"")</f>
        <v/>
      </c>
      <c r="AG1107" s="619" t="n"/>
      <c r="AH1107" s="619" t="n"/>
      <c r="AJ1107" s="34">
        <f>IF($AI1107&gt;0,IF(VLOOKUP($AI1107,Resource!$B$2:$AE$460,6,FALSE)&gt;0,VLOOKUP($AI1107,Resource!$B$2:$AE$460,6,FALSE),"--INPUT--"),"")</f>
        <v/>
      </c>
      <c r="AK1107" s="34">
        <f>IF($AI1107&gt;0,IF(VLOOKUP($AI1107,Resource!$B$2:$AE$460,25,FALSE)&gt;0,VLOOKUP($AI1107,Resource!$B$2:$AE$460,25,FALSE),"--INPUT--"),"")</f>
        <v/>
      </c>
      <c r="AL1107" s="619" t="n"/>
      <c r="AM1107" s="619" t="n"/>
      <c r="AN1107" s="34">
        <f>AA1107</f>
        <v/>
      </c>
      <c r="AO1107" s="621">
        <f>IF(ISNA(IF(AC1107="",0,AN1107*VLOOKUP(AC1107,Resource!$B$2:$AE$465,8,FALSE))),0,IF(AC1107="",0,AN1107*VLOOKUP(AC1107,Resource!$B$2:$AE$465,8,FALSE)))</f>
        <v/>
      </c>
      <c r="AP1107" s="620" t="n"/>
      <c r="AQ1107" s="286" t="n"/>
      <c r="AR1107" s="34">
        <f>AB1107</f>
        <v/>
      </c>
      <c r="AS1107" s="621">
        <f>IF(ISNA(IF(AI1107="",0,AR1107*VLOOKUP(AI1107,Resource!$B$2:$AE$465,9,FALSE))),0,IF(AI1107="",0,AR1107*VLOOKUP(AI1107,Resource!$B$2:$AE$465,9,FALSE)))</f>
        <v/>
      </c>
      <c r="AT1107" s="620" t="n"/>
      <c r="AU1107" s="286" t="n"/>
      <c r="AV1107" s="620">
        <f>Z1107</f>
        <v/>
      </c>
      <c r="AW1107" s="72" t="n"/>
      <c r="BA1107" s="620" t="n"/>
      <c r="BC1107" s="620">
        <f>AO1107+AS1107</f>
        <v/>
      </c>
      <c r="BD1107" s="620">
        <f>BH1107-BC1107</f>
        <v/>
      </c>
      <c r="BE1107" s="479">
        <f>IF(AV1107=0,"        --",BD1107/BH1107)</f>
        <v/>
      </c>
      <c r="BF1107" s="620" t="n"/>
      <c r="BG1107" s="620" t="n"/>
      <c r="BH1107" s="620">
        <f>Z1107+BA1107+BF1107</f>
        <v/>
      </c>
    </row>
    <row r="1108" customFormat="1" s="34">
      <c r="A1108" s="618" t="n"/>
      <c r="B1108" s="619" t="n"/>
      <c r="J1108" s="619" t="n"/>
      <c r="U1108" s="620" t="n"/>
      <c r="X1108" s="620" t="n"/>
      <c r="Y1108" s="620" t="n"/>
      <c r="Z1108" s="620" t="n"/>
      <c r="AA1108" s="34">
        <f>T1108*0.2+N1108*0+O1108*0.3+P1108*0.5+Q1108*0.6+R1108*1+S1108*1</f>
        <v/>
      </c>
      <c r="AB1108" s="34">
        <f>T1108*0.2+N1108*0.2+O1108*0.3+P1108*0.5+Q1108*0.6+R1108*1+S1108*1</f>
        <v/>
      </c>
      <c r="AD1108" s="34">
        <f>IF($AC1108&gt;0,IF(VLOOKUP($AC1108,Resource!$B$2:$AE$460,6,FALSE)&gt;0,VLOOKUP($AC1108,Resource!$B$2:$AE$460,6,FALSE),"--INPUT--"),"")</f>
        <v/>
      </c>
      <c r="AE1108" s="34">
        <f>IF($AC1108&gt;0,IF(VLOOKUP($AC1108,Resource!$B$2:$AE$460,25,FALSE)&gt;0,VLOOKUP($AC1108,Resource!$B$2:$AE$460,25,FALSE),"--INPUT--"),"")</f>
        <v/>
      </c>
      <c r="AG1108" s="619" t="n"/>
      <c r="AH1108" s="619" t="n"/>
      <c r="AJ1108" s="34">
        <f>IF($AI1108&gt;0,IF(VLOOKUP($AI1108,Resource!$B$2:$AE$460,6,FALSE)&gt;0,VLOOKUP($AI1108,Resource!$B$2:$AE$460,6,FALSE),"--INPUT--"),"")</f>
        <v/>
      </c>
      <c r="AK1108" s="34">
        <f>IF($AI1108&gt;0,IF(VLOOKUP($AI1108,Resource!$B$2:$AE$460,25,FALSE)&gt;0,VLOOKUP($AI1108,Resource!$B$2:$AE$460,25,FALSE),"--INPUT--"),"")</f>
        <v/>
      </c>
      <c r="AL1108" s="619" t="n"/>
      <c r="AM1108" s="619" t="n"/>
      <c r="AN1108" s="34">
        <f>AA1108</f>
        <v/>
      </c>
      <c r="AO1108" s="621">
        <f>IF(ISNA(IF(AC1108="",0,AN1108*VLOOKUP(AC1108,Resource!$B$2:$AE$465,8,FALSE))),0,IF(AC1108="",0,AN1108*VLOOKUP(AC1108,Resource!$B$2:$AE$465,8,FALSE)))</f>
        <v/>
      </c>
      <c r="AP1108" s="620" t="n"/>
      <c r="AQ1108" s="286" t="n"/>
      <c r="AR1108" s="34">
        <f>AB1108</f>
        <v/>
      </c>
      <c r="AS1108" s="621">
        <f>IF(ISNA(IF(AI1108="",0,AR1108*VLOOKUP(AI1108,Resource!$B$2:$AE$465,9,FALSE))),0,IF(AI1108="",0,AR1108*VLOOKUP(AI1108,Resource!$B$2:$AE$465,9,FALSE)))</f>
        <v/>
      </c>
      <c r="AT1108" s="620" t="n"/>
      <c r="AU1108" s="286" t="n"/>
      <c r="AV1108" s="620">
        <f>Z1108</f>
        <v/>
      </c>
      <c r="AW1108" s="72" t="n"/>
      <c r="BA1108" s="620" t="n"/>
      <c r="BC1108" s="620">
        <f>AO1108+AS1108</f>
        <v/>
      </c>
      <c r="BD1108" s="620">
        <f>BH1108-BC1108</f>
        <v/>
      </c>
      <c r="BE1108" s="479">
        <f>IF(AV1108=0,"        --",BD1108/BH1108)</f>
        <v/>
      </c>
      <c r="BF1108" s="620" t="n"/>
      <c r="BG1108" s="620" t="n"/>
      <c r="BH1108" s="620">
        <f>Z1108+BA1108+BF1108</f>
        <v/>
      </c>
    </row>
    <row r="1109" customFormat="1" s="34">
      <c r="A1109" s="618" t="n"/>
      <c r="B1109" s="619" t="n"/>
      <c r="J1109" s="619" t="n"/>
      <c r="U1109" s="620" t="n"/>
      <c r="X1109" s="620" t="n"/>
      <c r="Y1109" s="620" t="n"/>
      <c r="Z1109" s="620" t="n"/>
      <c r="AA1109" s="34">
        <f>T1109*0.2+N1109*0+O1109*0.3+P1109*0.5+Q1109*0.6+R1109*1+S1109*1</f>
        <v/>
      </c>
      <c r="AB1109" s="34">
        <f>T1109*0.2+N1109*0.2+O1109*0.3+P1109*0.5+Q1109*0.6+R1109*1+S1109*1</f>
        <v/>
      </c>
      <c r="AD1109" s="34">
        <f>IF($AC1109&gt;0,IF(VLOOKUP($AC1109,Resource!$B$2:$AE$460,6,FALSE)&gt;0,VLOOKUP($AC1109,Resource!$B$2:$AE$460,6,FALSE),"--INPUT--"),"")</f>
        <v/>
      </c>
      <c r="AE1109" s="34">
        <f>IF($AC1109&gt;0,IF(VLOOKUP($AC1109,Resource!$B$2:$AE$460,25,FALSE)&gt;0,VLOOKUP($AC1109,Resource!$B$2:$AE$460,25,FALSE),"--INPUT--"),"")</f>
        <v/>
      </c>
      <c r="AG1109" s="619" t="n"/>
      <c r="AH1109" s="619" t="n"/>
      <c r="AJ1109" s="34">
        <f>IF($AI1109&gt;0,IF(VLOOKUP($AI1109,Resource!$B$2:$AE$460,6,FALSE)&gt;0,VLOOKUP($AI1109,Resource!$B$2:$AE$460,6,FALSE),"--INPUT--"),"")</f>
        <v/>
      </c>
      <c r="AK1109" s="34">
        <f>IF($AI1109&gt;0,IF(VLOOKUP($AI1109,Resource!$B$2:$AE$460,25,FALSE)&gt;0,VLOOKUP($AI1109,Resource!$B$2:$AE$460,25,FALSE),"--INPUT--"),"")</f>
        <v/>
      </c>
      <c r="AL1109" s="619" t="n"/>
      <c r="AM1109" s="619" t="n"/>
      <c r="AN1109" s="34">
        <f>AA1109</f>
        <v/>
      </c>
      <c r="AO1109" s="621">
        <f>IF(ISNA(IF(AC1109="",0,AN1109*VLOOKUP(AC1109,Resource!$B$2:$AE$465,8,FALSE))),0,IF(AC1109="",0,AN1109*VLOOKUP(AC1109,Resource!$B$2:$AE$465,8,FALSE)))</f>
        <v/>
      </c>
      <c r="AP1109" s="620" t="n"/>
      <c r="AQ1109" s="286" t="n"/>
      <c r="AR1109" s="34">
        <f>AB1109</f>
        <v/>
      </c>
      <c r="AS1109" s="621">
        <f>IF(ISNA(IF(AI1109="",0,AR1109*VLOOKUP(AI1109,Resource!$B$2:$AE$465,9,FALSE))),0,IF(AI1109="",0,AR1109*VLOOKUP(AI1109,Resource!$B$2:$AE$465,9,FALSE)))</f>
        <v/>
      </c>
      <c r="AT1109" s="620" t="n"/>
      <c r="AU1109" s="286" t="n"/>
      <c r="AV1109" s="620">
        <f>Z1109</f>
        <v/>
      </c>
      <c r="AW1109" s="72" t="n"/>
      <c r="BA1109" s="620" t="n"/>
      <c r="BC1109" s="620">
        <f>AO1109+AS1109</f>
        <v/>
      </c>
      <c r="BD1109" s="620">
        <f>BH1109-BC1109</f>
        <v/>
      </c>
      <c r="BE1109" s="479">
        <f>IF(AV1109=0,"        --",BD1109/BH1109)</f>
        <v/>
      </c>
      <c r="BF1109" s="620" t="n"/>
      <c r="BG1109" s="620" t="n"/>
      <c r="BH1109" s="620">
        <f>Z1109+BA1109+BF1109</f>
        <v/>
      </c>
    </row>
    <row r="1110" customFormat="1" s="34">
      <c r="A1110" s="618" t="n"/>
      <c r="B1110" s="619" t="n"/>
      <c r="J1110" s="619" t="n"/>
      <c r="U1110" s="620" t="n"/>
      <c r="X1110" s="620" t="n"/>
      <c r="Y1110" s="620" t="n"/>
      <c r="Z1110" s="620" t="n"/>
      <c r="AA1110" s="34">
        <f>T1110*0.2+N1110*0+O1110*0.3+P1110*0.5+Q1110*0.6+R1110*1+S1110*1</f>
        <v/>
      </c>
      <c r="AB1110" s="34">
        <f>T1110*0.2+N1110*0.2+O1110*0.3+P1110*0.5+Q1110*0.6+R1110*1+S1110*1</f>
        <v/>
      </c>
      <c r="AD1110" s="34">
        <f>IF($AC1110&gt;0,IF(VLOOKUP($AC1110,Resource!$B$2:$AE$460,6,FALSE)&gt;0,VLOOKUP($AC1110,Resource!$B$2:$AE$460,6,FALSE),"--INPUT--"),"")</f>
        <v/>
      </c>
      <c r="AE1110" s="34">
        <f>IF($AC1110&gt;0,IF(VLOOKUP($AC1110,Resource!$B$2:$AE$460,25,FALSE)&gt;0,VLOOKUP($AC1110,Resource!$B$2:$AE$460,25,FALSE),"--INPUT--"),"")</f>
        <v/>
      </c>
      <c r="AG1110" s="619" t="n"/>
      <c r="AH1110" s="619" t="n"/>
      <c r="AJ1110" s="34">
        <f>IF($AI1110&gt;0,IF(VLOOKUP($AI1110,Resource!$B$2:$AE$460,6,FALSE)&gt;0,VLOOKUP($AI1110,Resource!$B$2:$AE$460,6,FALSE),"--INPUT--"),"")</f>
        <v/>
      </c>
      <c r="AK1110" s="34">
        <f>IF($AI1110&gt;0,IF(VLOOKUP($AI1110,Resource!$B$2:$AE$460,25,FALSE)&gt;0,VLOOKUP($AI1110,Resource!$B$2:$AE$460,25,FALSE),"--INPUT--"),"")</f>
        <v/>
      </c>
      <c r="AL1110" s="619" t="n"/>
      <c r="AM1110" s="619" t="n"/>
      <c r="AN1110" s="34">
        <f>AA1110</f>
        <v/>
      </c>
      <c r="AO1110" s="621">
        <f>IF(ISNA(IF(AC1110="",0,AN1110*VLOOKUP(AC1110,Resource!$B$2:$AE$465,8,FALSE))),0,IF(AC1110="",0,AN1110*VLOOKUP(AC1110,Resource!$B$2:$AE$465,8,FALSE)))</f>
        <v/>
      </c>
      <c r="AP1110" s="620" t="n"/>
      <c r="AQ1110" s="286" t="n"/>
      <c r="AR1110" s="34">
        <f>AB1110</f>
        <v/>
      </c>
      <c r="AS1110" s="621">
        <f>IF(ISNA(IF(AI1110="",0,AR1110*VLOOKUP(AI1110,Resource!$B$2:$AE$465,9,FALSE))),0,IF(AI1110="",0,AR1110*VLOOKUP(AI1110,Resource!$B$2:$AE$465,9,FALSE)))</f>
        <v/>
      </c>
      <c r="AT1110" s="620" t="n"/>
      <c r="AU1110" s="286" t="n"/>
      <c r="AV1110" s="620">
        <f>Z1110</f>
        <v/>
      </c>
      <c r="AW1110" s="72" t="n"/>
      <c r="BA1110" s="620" t="n"/>
      <c r="BC1110" s="620">
        <f>AO1110+AS1110</f>
        <v/>
      </c>
      <c r="BD1110" s="620">
        <f>BH1110-BC1110</f>
        <v/>
      </c>
      <c r="BE1110" s="479">
        <f>IF(AV1110=0,"        --",BD1110/BH1110)</f>
        <v/>
      </c>
      <c r="BF1110" s="620" t="n"/>
      <c r="BG1110" s="620" t="n"/>
      <c r="BH1110" s="620">
        <f>Z1110+BA1110+BF1110</f>
        <v/>
      </c>
    </row>
    <row r="1111" customFormat="1" s="34">
      <c r="A1111" s="618" t="n"/>
      <c r="B1111" s="619" t="n"/>
      <c r="J1111" s="619" t="n"/>
      <c r="U1111" s="620" t="n"/>
      <c r="X1111" s="620" t="n"/>
      <c r="Y1111" s="620" t="n"/>
      <c r="Z1111" s="620" t="n"/>
      <c r="AA1111" s="34">
        <f>T1111*0.2+N1111*0+O1111*0.3+P1111*0.5+Q1111*0.6+R1111*1+S1111*1</f>
        <v/>
      </c>
      <c r="AB1111" s="34">
        <f>T1111*0.2+N1111*0.2+O1111*0.3+P1111*0.5+Q1111*0.6+R1111*1+S1111*1</f>
        <v/>
      </c>
      <c r="AD1111" s="34">
        <f>IF($AC1111&gt;0,IF(VLOOKUP($AC1111,Resource!$B$2:$AE$460,6,FALSE)&gt;0,VLOOKUP($AC1111,Resource!$B$2:$AE$460,6,FALSE),"--INPUT--"),"")</f>
        <v/>
      </c>
      <c r="AE1111" s="34">
        <f>IF($AC1111&gt;0,IF(VLOOKUP($AC1111,Resource!$B$2:$AE$460,25,FALSE)&gt;0,VLOOKUP($AC1111,Resource!$B$2:$AE$460,25,FALSE),"--INPUT--"),"")</f>
        <v/>
      </c>
      <c r="AG1111" s="619" t="n"/>
      <c r="AH1111" s="619" t="n"/>
      <c r="AJ1111" s="34">
        <f>IF($AI1111&gt;0,IF(VLOOKUP($AI1111,Resource!$B$2:$AE$460,6,FALSE)&gt;0,VLOOKUP($AI1111,Resource!$B$2:$AE$460,6,FALSE),"--INPUT--"),"")</f>
        <v/>
      </c>
      <c r="AK1111" s="34">
        <f>IF($AI1111&gt;0,IF(VLOOKUP($AI1111,Resource!$B$2:$AE$460,25,FALSE)&gt;0,VLOOKUP($AI1111,Resource!$B$2:$AE$460,25,FALSE),"--INPUT--"),"")</f>
        <v/>
      </c>
      <c r="AL1111" s="619" t="n"/>
      <c r="AM1111" s="619" t="n"/>
      <c r="AN1111" s="34">
        <f>AA1111</f>
        <v/>
      </c>
      <c r="AO1111" s="621">
        <f>IF(ISNA(IF(AC1111="",0,AN1111*VLOOKUP(AC1111,Resource!$B$2:$AE$465,8,FALSE))),0,IF(AC1111="",0,AN1111*VLOOKUP(AC1111,Resource!$B$2:$AE$465,8,FALSE)))</f>
        <v/>
      </c>
      <c r="AP1111" s="620" t="n"/>
      <c r="AQ1111" s="286" t="n"/>
      <c r="AR1111" s="34">
        <f>AB1111</f>
        <v/>
      </c>
      <c r="AS1111" s="621">
        <f>IF(ISNA(IF(AI1111="",0,AR1111*VLOOKUP(AI1111,Resource!$B$2:$AE$465,9,FALSE))),0,IF(AI1111="",0,AR1111*VLOOKUP(AI1111,Resource!$B$2:$AE$465,9,FALSE)))</f>
        <v/>
      </c>
      <c r="AT1111" s="620" t="n"/>
      <c r="AU1111" s="286" t="n"/>
      <c r="AV1111" s="620">
        <f>Z1111</f>
        <v/>
      </c>
      <c r="AW1111" s="72" t="n"/>
      <c r="BA1111" s="620" t="n"/>
      <c r="BC1111" s="620">
        <f>AO1111+AS1111</f>
        <v/>
      </c>
      <c r="BD1111" s="620">
        <f>BH1111-BC1111</f>
        <v/>
      </c>
      <c r="BE1111" s="479">
        <f>IF(AV1111=0,"        --",BD1111/BH1111)</f>
        <v/>
      </c>
      <c r="BF1111" s="620" t="n"/>
      <c r="BG1111" s="620" t="n"/>
      <c r="BH1111" s="620">
        <f>Z1111+BA1111+BF1111</f>
        <v/>
      </c>
    </row>
    <row r="1112" customFormat="1" s="34">
      <c r="A1112" s="618" t="n"/>
      <c r="B1112" s="619" t="n"/>
      <c r="J1112" s="619" t="n"/>
      <c r="U1112" s="620" t="n"/>
      <c r="X1112" s="620" t="n"/>
      <c r="Y1112" s="620" t="n"/>
      <c r="Z1112" s="620" t="n"/>
      <c r="AA1112" s="34">
        <f>T1112*0.2+N1112*0+O1112*0.3+P1112*0.5+Q1112*0.6+R1112*1+S1112*1</f>
        <v/>
      </c>
      <c r="AB1112" s="34">
        <f>T1112*0.2+N1112*0.2+O1112*0.3+P1112*0.5+Q1112*0.6+R1112*1+S1112*1</f>
        <v/>
      </c>
      <c r="AD1112" s="34">
        <f>IF($AC1112&gt;0,IF(VLOOKUP($AC1112,Resource!$B$2:$AE$460,6,FALSE)&gt;0,VLOOKUP($AC1112,Resource!$B$2:$AE$460,6,FALSE),"--INPUT--"),"")</f>
        <v/>
      </c>
      <c r="AE1112" s="34">
        <f>IF($AC1112&gt;0,IF(VLOOKUP($AC1112,Resource!$B$2:$AE$460,25,FALSE)&gt;0,VLOOKUP($AC1112,Resource!$B$2:$AE$460,25,FALSE),"--INPUT--"),"")</f>
        <v/>
      </c>
      <c r="AG1112" s="619" t="n"/>
      <c r="AH1112" s="619" t="n"/>
      <c r="AJ1112" s="34">
        <f>IF($AI1112&gt;0,IF(VLOOKUP($AI1112,Resource!$B$2:$AE$460,6,FALSE)&gt;0,VLOOKUP($AI1112,Resource!$B$2:$AE$460,6,FALSE),"--INPUT--"),"")</f>
        <v/>
      </c>
      <c r="AK1112" s="34">
        <f>IF($AI1112&gt;0,IF(VLOOKUP($AI1112,Resource!$B$2:$AE$460,25,FALSE)&gt;0,VLOOKUP($AI1112,Resource!$B$2:$AE$460,25,FALSE),"--INPUT--"),"")</f>
        <v/>
      </c>
      <c r="AL1112" s="619" t="n"/>
      <c r="AM1112" s="619" t="n"/>
      <c r="AN1112" s="34">
        <f>AA1112</f>
        <v/>
      </c>
      <c r="AO1112" s="621">
        <f>IF(ISNA(IF(AC1112="",0,AN1112*VLOOKUP(AC1112,Resource!$B$2:$AE$465,8,FALSE))),0,IF(AC1112="",0,AN1112*VLOOKUP(AC1112,Resource!$B$2:$AE$465,8,FALSE)))</f>
        <v/>
      </c>
      <c r="AP1112" s="620" t="n"/>
      <c r="AQ1112" s="286" t="n"/>
      <c r="AR1112" s="34">
        <f>AB1112</f>
        <v/>
      </c>
      <c r="AS1112" s="621">
        <f>IF(ISNA(IF(AI1112="",0,AR1112*VLOOKUP(AI1112,Resource!$B$2:$AE$465,9,FALSE))),0,IF(AI1112="",0,AR1112*VLOOKUP(AI1112,Resource!$B$2:$AE$465,9,FALSE)))</f>
        <v/>
      </c>
      <c r="AT1112" s="620" t="n"/>
      <c r="AU1112" s="286" t="n"/>
      <c r="AV1112" s="620">
        <f>Z1112</f>
        <v/>
      </c>
      <c r="AW1112" s="72" t="n"/>
      <c r="BA1112" s="620" t="n"/>
      <c r="BC1112" s="620">
        <f>AO1112+AS1112</f>
        <v/>
      </c>
      <c r="BD1112" s="620">
        <f>BH1112-BC1112</f>
        <v/>
      </c>
      <c r="BE1112" s="479">
        <f>IF(AV1112=0,"        --",BD1112/BH1112)</f>
        <v/>
      </c>
      <c r="BF1112" s="620" t="n"/>
      <c r="BG1112" s="620" t="n"/>
      <c r="BH1112" s="620">
        <f>Z1112+BA1112+BF1112</f>
        <v/>
      </c>
    </row>
    <row r="1113" customFormat="1" s="34">
      <c r="A1113" s="618" t="n"/>
      <c r="B1113" s="619" t="n"/>
      <c r="J1113" s="619" t="n"/>
      <c r="U1113" s="620" t="n"/>
      <c r="X1113" s="620" t="n"/>
      <c r="Y1113" s="620" t="n"/>
      <c r="Z1113" s="620" t="n"/>
      <c r="AA1113" s="34">
        <f>T1113*0.2+N1113*0+O1113*0.3+P1113*0.5+Q1113*0.6+R1113*1+S1113*1</f>
        <v/>
      </c>
      <c r="AB1113" s="34">
        <f>T1113*0.2+N1113*0.2+O1113*0.3+P1113*0.5+Q1113*0.6+R1113*1+S1113*1</f>
        <v/>
      </c>
      <c r="AD1113" s="34">
        <f>IF($AC1113&gt;0,IF(VLOOKUP($AC1113,Resource!$B$2:$AE$460,6,FALSE)&gt;0,VLOOKUP($AC1113,Resource!$B$2:$AE$460,6,FALSE),"--INPUT--"),"")</f>
        <v/>
      </c>
      <c r="AE1113" s="34">
        <f>IF($AC1113&gt;0,IF(VLOOKUP($AC1113,Resource!$B$2:$AE$460,25,FALSE)&gt;0,VLOOKUP($AC1113,Resource!$B$2:$AE$460,25,FALSE),"--INPUT--"),"")</f>
        <v/>
      </c>
      <c r="AG1113" s="619" t="n"/>
      <c r="AH1113" s="619" t="n"/>
      <c r="AJ1113" s="34">
        <f>IF($AI1113&gt;0,IF(VLOOKUP($AI1113,Resource!$B$2:$AE$460,6,FALSE)&gt;0,VLOOKUP($AI1113,Resource!$B$2:$AE$460,6,FALSE),"--INPUT--"),"")</f>
        <v/>
      </c>
      <c r="AK1113" s="34">
        <f>IF($AI1113&gt;0,IF(VLOOKUP($AI1113,Resource!$B$2:$AE$460,25,FALSE)&gt;0,VLOOKUP($AI1113,Resource!$B$2:$AE$460,25,FALSE),"--INPUT--"),"")</f>
        <v/>
      </c>
      <c r="AL1113" s="619" t="n"/>
      <c r="AM1113" s="619" t="n"/>
      <c r="AN1113" s="34">
        <f>AA1113</f>
        <v/>
      </c>
      <c r="AO1113" s="621">
        <f>IF(ISNA(IF(AC1113="",0,AN1113*VLOOKUP(AC1113,Resource!$B$2:$AE$465,8,FALSE))),0,IF(AC1113="",0,AN1113*VLOOKUP(AC1113,Resource!$B$2:$AE$465,8,FALSE)))</f>
        <v/>
      </c>
      <c r="AP1113" s="620" t="n"/>
      <c r="AQ1113" s="286" t="n"/>
      <c r="AR1113" s="34">
        <f>AB1113</f>
        <v/>
      </c>
      <c r="AS1113" s="621">
        <f>IF(ISNA(IF(AI1113="",0,AR1113*VLOOKUP(AI1113,Resource!$B$2:$AE$465,9,FALSE))),0,IF(AI1113="",0,AR1113*VLOOKUP(AI1113,Resource!$B$2:$AE$465,9,FALSE)))</f>
        <v/>
      </c>
      <c r="AT1113" s="620" t="n"/>
      <c r="AU1113" s="286" t="n"/>
      <c r="AV1113" s="620">
        <f>Z1113</f>
        <v/>
      </c>
      <c r="AW1113" s="72" t="n"/>
      <c r="BA1113" s="620" t="n"/>
      <c r="BC1113" s="620">
        <f>AO1113+AS1113</f>
        <v/>
      </c>
      <c r="BD1113" s="620">
        <f>BH1113-BC1113</f>
        <v/>
      </c>
      <c r="BE1113" s="479">
        <f>IF(AV1113=0,"        --",BD1113/BH1113)</f>
        <v/>
      </c>
      <c r="BF1113" s="620" t="n"/>
      <c r="BG1113" s="620" t="n"/>
      <c r="BH1113" s="620">
        <f>Z1113+BA1113+BF1113</f>
        <v/>
      </c>
    </row>
    <row r="1114" customFormat="1" s="34">
      <c r="A1114" s="618" t="n"/>
      <c r="B1114" s="619" t="n"/>
      <c r="J1114" s="619" t="n"/>
      <c r="U1114" s="620" t="n"/>
      <c r="X1114" s="620" t="n"/>
      <c r="Y1114" s="620" t="n"/>
      <c r="Z1114" s="620" t="n"/>
      <c r="AA1114" s="34">
        <f>T1114*0.2+N1114*0+O1114*0.3+P1114*0.5+Q1114*0.6+R1114*1+S1114*1</f>
        <v/>
      </c>
      <c r="AB1114" s="34">
        <f>T1114*0.2+N1114*0.2+O1114*0.3+P1114*0.5+Q1114*0.6+R1114*1+S1114*1</f>
        <v/>
      </c>
      <c r="AD1114" s="34">
        <f>IF($AC1114&gt;0,IF(VLOOKUP($AC1114,Resource!$B$2:$AE$460,6,FALSE)&gt;0,VLOOKUP($AC1114,Resource!$B$2:$AE$460,6,FALSE),"--INPUT--"),"")</f>
        <v/>
      </c>
      <c r="AE1114" s="34">
        <f>IF($AC1114&gt;0,IF(VLOOKUP($AC1114,Resource!$B$2:$AE$460,25,FALSE)&gt;0,VLOOKUP($AC1114,Resource!$B$2:$AE$460,25,FALSE),"--INPUT--"),"")</f>
        <v/>
      </c>
      <c r="AG1114" s="619" t="n"/>
      <c r="AH1114" s="619" t="n"/>
      <c r="AJ1114" s="34">
        <f>IF($AI1114&gt;0,IF(VLOOKUP($AI1114,Resource!$B$2:$AE$460,6,FALSE)&gt;0,VLOOKUP($AI1114,Resource!$B$2:$AE$460,6,FALSE),"--INPUT--"),"")</f>
        <v/>
      </c>
      <c r="AK1114" s="34">
        <f>IF($AI1114&gt;0,IF(VLOOKUP($AI1114,Resource!$B$2:$AE$460,25,FALSE)&gt;0,VLOOKUP($AI1114,Resource!$B$2:$AE$460,25,FALSE),"--INPUT--"),"")</f>
        <v/>
      </c>
      <c r="AL1114" s="619" t="n"/>
      <c r="AM1114" s="619" t="n"/>
      <c r="AN1114" s="34">
        <f>AA1114</f>
        <v/>
      </c>
      <c r="AO1114" s="621">
        <f>IF(ISNA(IF(AC1114="",0,AN1114*VLOOKUP(AC1114,Resource!$B$2:$AE$465,8,FALSE))),0,IF(AC1114="",0,AN1114*VLOOKUP(AC1114,Resource!$B$2:$AE$465,8,FALSE)))</f>
        <v/>
      </c>
      <c r="AP1114" s="620" t="n"/>
      <c r="AQ1114" s="286" t="n"/>
      <c r="AR1114" s="34">
        <f>AB1114</f>
        <v/>
      </c>
      <c r="AS1114" s="621">
        <f>IF(ISNA(IF(AI1114="",0,AR1114*VLOOKUP(AI1114,Resource!$B$2:$AE$465,9,FALSE))),0,IF(AI1114="",0,AR1114*VLOOKUP(AI1114,Resource!$B$2:$AE$465,9,FALSE)))</f>
        <v/>
      </c>
      <c r="AT1114" s="620" t="n"/>
      <c r="AU1114" s="286" t="n"/>
      <c r="AV1114" s="620">
        <f>Z1114</f>
        <v/>
      </c>
      <c r="AW1114" s="72" t="n"/>
      <c r="BA1114" s="620" t="n"/>
      <c r="BC1114" s="620">
        <f>AO1114+AS1114</f>
        <v/>
      </c>
      <c r="BD1114" s="620">
        <f>BH1114-BC1114</f>
        <v/>
      </c>
      <c r="BE1114" s="479">
        <f>IF(AV1114=0,"        --",BD1114/BH1114)</f>
        <v/>
      </c>
      <c r="BF1114" s="620" t="n"/>
      <c r="BG1114" s="620" t="n"/>
      <c r="BH1114" s="620">
        <f>Z1114+BA1114+BF1114</f>
        <v/>
      </c>
    </row>
    <row r="1115" customFormat="1" s="34">
      <c r="A1115" s="618" t="n"/>
      <c r="B1115" s="619" t="n"/>
      <c r="J1115" s="619" t="n"/>
      <c r="U1115" s="620" t="n"/>
      <c r="X1115" s="620" t="n"/>
      <c r="Y1115" s="620" t="n"/>
      <c r="Z1115" s="620" t="n"/>
      <c r="AA1115" s="34">
        <f>T1115*0.2+N1115*0+O1115*0.3+P1115*0.5+Q1115*0.6+R1115*1+S1115*1</f>
        <v/>
      </c>
      <c r="AB1115" s="34">
        <f>T1115*0.2+N1115*0.2+O1115*0.3+P1115*0.5+Q1115*0.6+R1115*1+S1115*1</f>
        <v/>
      </c>
      <c r="AD1115" s="34">
        <f>IF($AC1115&gt;0,IF(VLOOKUP($AC1115,Resource!$B$2:$AE$460,6,FALSE)&gt;0,VLOOKUP($AC1115,Resource!$B$2:$AE$460,6,FALSE),"--INPUT--"),"")</f>
        <v/>
      </c>
      <c r="AE1115" s="34">
        <f>IF($AC1115&gt;0,IF(VLOOKUP($AC1115,Resource!$B$2:$AE$460,25,FALSE)&gt;0,VLOOKUP($AC1115,Resource!$B$2:$AE$460,25,FALSE),"--INPUT--"),"")</f>
        <v/>
      </c>
      <c r="AG1115" s="619" t="n"/>
      <c r="AH1115" s="619" t="n"/>
      <c r="AJ1115" s="34">
        <f>IF($AI1115&gt;0,IF(VLOOKUP($AI1115,Resource!$B$2:$AE$460,6,FALSE)&gt;0,VLOOKUP($AI1115,Resource!$B$2:$AE$460,6,FALSE),"--INPUT--"),"")</f>
        <v/>
      </c>
      <c r="AK1115" s="34">
        <f>IF($AI1115&gt;0,IF(VLOOKUP($AI1115,Resource!$B$2:$AE$460,25,FALSE)&gt;0,VLOOKUP($AI1115,Resource!$B$2:$AE$460,25,FALSE),"--INPUT--"),"")</f>
        <v/>
      </c>
      <c r="AL1115" s="619" t="n"/>
      <c r="AM1115" s="619" t="n"/>
      <c r="AN1115" s="34">
        <f>AA1115</f>
        <v/>
      </c>
      <c r="AO1115" s="621">
        <f>IF(ISNA(IF(AC1115="",0,AN1115*VLOOKUP(AC1115,Resource!$B$2:$AE$465,8,FALSE))),0,IF(AC1115="",0,AN1115*VLOOKUP(AC1115,Resource!$B$2:$AE$465,8,FALSE)))</f>
        <v/>
      </c>
      <c r="AP1115" s="620" t="n"/>
      <c r="AQ1115" s="286" t="n"/>
      <c r="AR1115" s="34">
        <f>AB1115</f>
        <v/>
      </c>
      <c r="AS1115" s="621">
        <f>IF(ISNA(IF(AI1115="",0,AR1115*VLOOKUP(AI1115,Resource!$B$2:$AE$465,9,FALSE))),0,IF(AI1115="",0,AR1115*VLOOKUP(AI1115,Resource!$B$2:$AE$465,9,FALSE)))</f>
        <v/>
      </c>
      <c r="AT1115" s="620" t="n"/>
      <c r="AU1115" s="286" t="n"/>
      <c r="AV1115" s="620">
        <f>Z1115</f>
        <v/>
      </c>
      <c r="AW1115" s="72" t="n"/>
      <c r="BA1115" s="620" t="n"/>
      <c r="BC1115" s="620">
        <f>AO1115+AS1115</f>
        <v/>
      </c>
      <c r="BD1115" s="620">
        <f>BH1115-BC1115</f>
        <v/>
      </c>
      <c r="BE1115" s="479">
        <f>IF(AV1115=0,"        --",BD1115/BH1115)</f>
        <v/>
      </c>
      <c r="BF1115" s="620" t="n"/>
      <c r="BG1115" s="620" t="n"/>
      <c r="BH1115" s="620">
        <f>Z1115+BA1115+BF1115</f>
        <v/>
      </c>
    </row>
    <row r="1116" customFormat="1" s="34">
      <c r="A1116" s="618" t="n"/>
      <c r="B1116" s="619" t="n"/>
      <c r="J1116" s="619" t="n"/>
      <c r="U1116" s="620" t="n"/>
      <c r="X1116" s="620" t="n"/>
      <c r="Y1116" s="620" t="n"/>
      <c r="Z1116" s="620" t="n"/>
      <c r="AA1116" s="34">
        <f>T1116*0.2+N1116*0+O1116*0.3+P1116*0.5+Q1116*0.6+R1116*1+S1116*1</f>
        <v/>
      </c>
      <c r="AB1116" s="34">
        <f>T1116*0.2+N1116*0.2+O1116*0.3+P1116*0.5+Q1116*0.6+R1116*1+S1116*1</f>
        <v/>
      </c>
      <c r="AD1116" s="34">
        <f>IF($AC1116&gt;0,IF(VLOOKUP($AC1116,Resource!$B$2:$AE$460,6,FALSE)&gt;0,VLOOKUP($AC1116,Resource!$B$2:$AE$460,6,FALSE),"--INPUT--"),"")</f>
        <v/>
      </c>
      <c r="AE1116" s="34">
        <f>IF($AC1116&gt;0,IF(VLOOKUP($AC1116,Resource!$B$2:$AE$460,25,FALSE)&gt;0,VLOOKUP($AC1116,Resource!$B$2:$AE$460,25,FALSE),"--INPUT--"),"")</f>
        <v/>
      </c>
      <c r="AG1116" s="619" t="n"/>
      <c r="AH1116" s="619" t="n"/>
      <c r="AJ1116" s="34">
        <f>IF($AI1116&gt;0,IF(VLOOKUP($AI1116,Resource!$B$2:$AE$460,6,FALSE)&gt;0,VLOOKUP($AI1116,Resource!$B$2:$AE$460,6,FALSE),"--INPUT--"),"")</f>
        <v/>
      </c>
      <c r="AK1116" s="34">
        <f>IF($AI1116&gt;0,IF(VLOOKUP($AI1116,Resource!$B$2:$AE$460,25,FALSE)&gt;0,VLOOKUP($AI1116,Resource!$B$2:$AE$460,25,FALSE),"--INPUT--"),"")</f>
        <v/>
      </c>
      <c r="AL1116" s="619" t="n"/>
      <c r="AM1116" s="619" t="n"/>
      <c r="AN1116" s="34">
        <f>AA1116</f>
        <v/>
      </c>
      <c r="AO1116" s="621">
        <f>IF(ISNA(IF(AC1116="",0,AN1116*VLOOKUP(AC1116,Resource!$B$2:$AE$465,8,FALSE))),0,IF(AC1116="",0,AN1116*VLOOKUP(AC1116,Resource!$B$2:$AE$465,8,FALSE)))</f>
        <v/>
      </c>
      <c r="AP1116" s="620" t="n"/>
      <c r="AQ1116" s="286" t="n"/>
      <c r="AR1116" s="34">
        <f>AB1116</f>
        <v/>
      </c>
      <c r="AS1116" s="621">
        <f>IF(ISNA(IF(AI1116="",0,AR1116*VLOOKUP(AI1116,Resource!$B$2:$AE$465,9,FALSE))),0,IF(AI1116="",0,AR1116*VLOOKUP(AI1116,Resource!$B$2:$AE$465,9,FALSE)))</f>
        <v/>
      </c>
      <c r="AT1116" s="620" t="n"/>
      <c r="AU1116" s="286" t="n"/>
      <c r="AV1116" s="620">
        <f>Z1116</f>
        <v/>
      </c>
      <c r="AW1116" s="72" t="n"/>
      <c r="BA1116" s="620" t="n"/>
      <c r="BC1116" s="620">
        <f>AO1116+AS1116</f>
        <v/>
      </c>
      <c r="BD1116" s="620">
        <f>BH1116-BC1116</f>
        <v/>
      </c>
      <c r="BE1116" s="479">
        <f>IF(AV1116=0,"        --",BD1116/BH1116)</f>
        <v/>
      </c>
      <c r="BF1116" s="620" t="n"/>
      <c r="BG1116" s="620" t="n"/>
      <c r="BH1116" s="620">
        <f>Z1116+BA1116+BF1116</f>
        <v/>
      </c>
    </row>
    <row r="1117" customFormat="1" s="34">
      <c r="A1117" s="618" t="n"/>
      <c r="B1117" s="619" t="n"/>
      <c r="J1117" s="619" t="n"/>
      <c r="U1117" s="620" t="n"/>
      <c r="X1117" s="620" t="n"/>
      <c r="Y1117" s="620" t="n"/>
      <c r="Z1117" s="620" t="n"/>
      <c r="AA1117" s="34">
        <f>T1117*0.2+N1117*0+O1117*0.3+P1117*0.5+Q1117*0.6+R1117*1+S1117*1</f>
        <v/>
      </c>
      <c r="AB1117" s="34">
        <f>T1117*0.2+N1117*0.2+O1117*0.3+P1117*0.5+Q1117*0.6+R1117*1+S1117*1</f>
        <v/>
      </c>
      <c r="AD1117" s="34">
        <f>IF($AC1117&gt;0,IF(VLOOKUP($AC1117,Resource!$B$2:$AE$460,6,FALSE)&gt;0,VLOOKUP($AC1117,Resource!$B$2:$AE$460,6,FALSE),"--INPUT--"),"")</f>
        <v/>
      </c>
      <c r="AE1117" s="34">
        <f>IF($AC1117&gt;0,IF(VLOOKUP($AC1117,Resource!$B$2:$AE$460,25,FALSE)&gt;0,VLOOKUP($AC1117,Resource!$B$2:$AE$460,25,FALSE),"--INPUT--"),"")</f>
        <v/>
      </c>
      <c r="AG1117" s="619" t="n"/>
      <c r="AH1117" s="619" t="n"/>
      <c r="AJ1117" s="34">
        <f>IF($AI1117&gt;0,IF(VLOOKUP($AI1117,Resource!$B$2:$AE$460,6,FALSE)&gt;0,VLOOKUP($AI1117,Resource!$B$2:$AE$460,6,FALSE),"--INPUT--"),"")</f>
        <v/>
      </c>
      <c r="AK1117" s="34">
        <f>IF($AI1117&gt;0,IF(VLOOKUP($AI1117,Resource!$B$2:$AE$460,25,FALSE)&gt;0,VLOOKUP($AI1117,Resource!$B$2:$AE$460,25,FALSE),"--INPUT--"),"")</f>
        <v/>
      </c>
      <c r="AL1117" s="619" t="n"/>
      <c r="AM1117" s="619" t="n"/>
      <c r="AN1117" s="34">
        <f>AA1117</f>
        <v/>
      </c>
      <c r="AO1117" s="621">
        <f>IF(ISNA(IF(AC1117="",0,AN1117*VLOOKUP(AC1117,Resource!$B$2:$AE$465,8,FALSE))),0,IF(AC1117="",0,AN1117*VLOOKUP(AC1117,Resource!$B$2:$AE$465,8,FALSE)))</f>
        <v/>
      </c>
      <c r="AP1117" s="620" t="n"/>
      <c r="AQ1117" s="286" t="n"/>
      <c r="AR1117" s="34">
        <f>AB1117</f>
        <v/>
      </c>
      <c r="AS1117" s="621">
        <f>IF(ISNA(IF(AI1117="",0,AR1117*VLOOKUP(AI1117,Resource!$B$2:$AE$465,9,FALSE))),0,IF(AI1117="",0,AR1117*VLOOKUP(AI1117,Resource!$B$2:$AE$465,9,FALSE)))</f>
        <v/>
      </c>
      <c r="AT1117" s="620" t="n"/>
      <c r="AU1117" s="286" t="n"/>
      <c r="AV1117" s="620">
        <f>Z1117</f>
        <v/>
      </c>
      <c r="AW1117" s="72" t="n"/>
      <c r="BA1117" s="620" t="n"/>
      <c r="BC1117" s="620">
        <f>AO1117+AS1117</f>
        <v/>
      </c>
      <c r="BD1117" s="620">
        <f>BH1117-BC1117</f>
        <v/>
      </c>
      <c r="BE1117" s="479">
        <f>IF(AV1117=0,"        --",BD1117/BH1117)</f>
        <v/>
      </c>
      <c r="BF1117" s="620" t="n"/>
      <c r="BG1117" s="620" t="n"/>
      <c r="BH1117" s="620">
        <f>Z1117+BA1117+BF1117</f>
        <v/>
      </c>
    </row>
    <row r="1118" customFormat="1" s="34">
      <c r="A1118" s="618" t="n"/>
      <c r="B1118" s="619" t="n"/>
      <c r="J1118" s="619" t="n"/>
      <c r="U1118" s="620" t="n"/>
      <c r="X1118" s="620" t="n"/>
      <c r="Y1118" s="620" t="n"/>
      <c r="Z1118" s="620" t="n"/>
      <c r="AA1118" s="34">
        <f>T1118*0.2+N1118*0+O1118*0.3+P1118*0.5+Q1118*0.6+R1118*1+S1118*1</f>
        <v/>
      </c>
      <c r="AB1118" s="34">
        <f>T1118*0.2+N1118*0.2+O1118*0.3+P1118*0.5+Q1118*0.6+R1118*1+S1118*1</f>
        <v/>
      </c>
      <c r="AD1118" s="34">
        <f>IF($AC1118&gt;0,IF(VLOOKUP($AC1118,Resource!$B$2:$AE$460,6,FALSE)&gt;0,VLOOKUP($AC1118,Resource!$B$2:$AE$460,6,FALSE),"--INPUT--"),"")</f>
        <v/>
      </c>
      <c r="AE1118" s="34">
        <f>IF($AC1118&gt;0,IF(VLOOKUP($AC1118,Resource!$B$2:$AE$460,25,FALSE)&gt;0,VLOOKUP($AC1118,Resource!$B$2:$AE$460,25,FALSE),"--INPUT--"),"")</f>
        <v/>
      </c>
      <c r="AG1118" s="619" t="n"/>
      <c r="AH1118" s="619" t="n"/>
      <c r="AJ1118" s="34">
        <f>IF($AI1118&gt;0,IF(VLOOKUP($AI1118,Resource!$B$2:$AE$460,6,FALSE)&gt;0,VLOOKUP($AI1118,Resource!$B$2:$AE$460,6,FALSE),"--INPUT--"),"")</f>
        <v/>
      </c>
      <c r="AK1118" s="34">
        <f>IF($AI1118&gt;0,IF(VLOOKUP($AI1118,Resource!$B$2:$AE$460,25,FALSE)&gt;0,VLOOKUP($AI1118,Resource!$B$2:$AE$460,25,FALSE),"--INPUT--"),"")</f>
        <v/>
      </c>
      <c r="AL1118" s="619" t="n"/>
      <c r="AM1118" s="619" t="n"/>
      <c r="AN1118" s="34">
        <f>AA1118</f>
        <v/>
      </c>
      <c r="AO1118" s="621">
        <f>IF(ISNA(IF(AC1118="",0,AN1118*VLOOKUP(AC1118,Resource!$B$2:$AE$465,8,FALSE))),0,IF(AC1118="",0,AN1118*VLOOKUP(AC1118,Resource!$B$2:$AE$465,8,FALSE)))</f>
        <v/>
      </c>
      <c r="AP1118" s="620" t="n"/>
      <c r="AQ1118" s="286" t="n"/>
      <c r="AR1118" s="34">
        <f>AB1118</f>
        <v/>
      </c>
      <c r="AS1118" s="621">
        <f>IF(ISNA(IF(AI1118="",0,AR1118*VLOOKUP(AI1118,Resource!$B$2:$AE$465,9,FALSE))),0,IF(AI1118="",0,AR1118*VLOOKUP(AI1118,Resource!$B$2:$AE$465,9,FALSE)))</f>
        <v/>
      </c>
      <c r="AT1118" s="620" t="n"/>
      <c r="AU1118" s="286" t="n"/>
      <c r="AV1118" s="620">
        <f>Z1118</f>
        <v/>
      </c>
      <c r="AW1118" s="72" t="n"/>
      <c r="BA1118" s="620" t="n"/>
      <c r="BC1118" s="620">
        <f>AO1118+AS1118</f>
        <v/>
      </c>
      <c r="BD1118" s="620">
        <f>BH1118-BC1118</f>
        <v/>
      </c>
      <c r="BE1118" s="479">
        <f>IF(AV1118=0,"        --",BD1118/BH1118)</f>
        <v/>
      </c>
      <c r="BF1118" s="620" t="n"/>
      <c r="BG1118" s="620" t="n"/>
      <c r="BH1118" s="620">
        <f>Z1118+BA1118+BF1118</f>
        <v/>
      </c>
    </row>
    <row r="1119" customFormat="1" s="34">
      <c r="A1119" s="618" t="n"/>
      <c r="B1119" s="619" t="n"/>
      <c r="J1119" s="619" t="n"/>
      <c r="U1119" s="620" t="n"/>
      <c r="X1119" s="620" t="n"/>
      <c r="Y1119" s="620" t="n"/>
      <c r="Z1119" s="620" t="n"/>
      <c r="AA1119" s="34">
        <f>T1119*0.2+N1119*0+O1119*0.3+P1119*0.5+Q1119*0.6+R1119*1+S1119*1</f>
        <v/>
      </c>
      <c r="AB1119" s="34">
        <f>T1119*0.2+N1119*0.2+O1119*0.3+P1119*0.5+Q1119*0.6+R1119*1+S1119*1</f>
        <v/>
      </c>
      <c r="AD1119" s="34">
        <f>IF($AC1119&gt;0,IF(VLOOKUP($AC1119,Resource!$B$2:$AE$460,6,FALSE)&gt;0,VLOOKUP($AC1119,Resource!$B$2:$AE$460,6,FALSE),"--INPUT--"),"")</f>
        <v/>
      </c>
      <c r="AE1119" s="34">
        <f>IF($AC1119&gt;0,IF(VLOOKUP($AC1119,Resource!$B$2:$AE$460,25,FALSE)&gt;0,VLOOKUP($AC1119,Resource!$B$2:$AE$460,25,FALSE),"--INPUT--"),"")</f>
        <v/>
      </c>
      <c r="AG1119" s="619" t="n"/>
      <c r="AH1119" s="619" t="n"/>
      <c r="AJ1119" s="34">
        <f>IF($AI1119&gt;0,IF(VLOOKUP($AI1119,Resource!$B$2:$AE$460,6,FALSE)&gt;0,VLOOKUP($AI1119,Resource!$B$2:$AE$460,6,FALSE),"--INPUT--"),"")</f>
        <v/>
      </c>
      <c r="AK1119" s="34">
        <f>IF($AI1119&gt;0,IF(VLOOKUP($AI1119,Resource!$B$2:$AE$460,25,FALSE)&gt;0,VLOOKUP($AI1119,Resource!$B$2:$AE$460,25,FALSE),"--INPUT--"),"")</f>
        <v/>
      </c>
      <c r="AL1119" s="619" t="n"/>
      <c r="AM1119" s="619" t="n"/>
      <c r="AN1119" s="34">
        <f>AA1119</f>
        <v/>
      </c>
      <c r="AO1119" s="621">
        <f>IF(ISNA(IF(AC1119="",0,AN1119*VLOOKUP(AC1119,Resource!$B$2:$AE$465,8,FALSE))),0,IF(AC1119="",0,AN1119*VLOOKUP(AC1119,Resource!$B$2:$AE$465,8,FALSE)))</f>
        <v/>
      </c>
      <c r="AP1119" s="620" t="n"/>
      <c r="AQ1119" s="286" t="n"/>
      <c r="AR1119" s="34">
        <f>AB1119</f>
        <v/>
      </c>
      <c r="AS1119" s="621">
        <f>IF(ISNA(IF(AI1119="",0,AR1119*VLOOKUP(AI1119,Resource!$B$2:$AE$465,9,FALSE))),0,IF(AI1119="",0,AR1119*VLOOKUP(AI1119,Resource!$B$2:$AE$465,9,FALSE)))</f>
        <v/>
      </c>
      <c r="AT1119" s="620" t="n"/>
      <c r="AU1119" s="286" t="n"/>
      <c r="AV1119" s="620">
        <f>Z1119</f>
        <v/>
      </c>
      <c r="AW1119" s="72" t="n"/>
      <c r="BA1119" s="620" t="n"/>
      <c r="BC1119" s="620">
        <f>AO1119+AS1119</f>
        <v/>
      </c>
      <c r="BD1119" s="620">
        <f>BH1119-BC1119</f>
        <v/>
      </c>
      <c r="BE1119" s="479">
        <f>IF(AV1119=0,"        --",BD1119/BH1119)</f>
        <v/>
      </c>
      <c r="BF1119" s="620" t="n"/>
      <c r="BG1119" s="620" t="n"/>
      <c r="BH1119" s="620">
        <f>Z1119+BA1119+BF1119</f>
        <v/>
      </c>
    </row>
    <row r="1120" customFormat="1" s="34">
      <c r="A1120" s="618" t="n"/>
      <c r="B1120" s="619" t="n"/>
      <c r="J1120" s="619" t="n"/>
      <c r="U1120" s="620" t="n"/>
      <c r="X1120" s="620" t="n"/>
      <c r="Y1120" s="620" t="n"/>
      <c r="Z1120" s="620" t="n"/>
      <c r="AA1120" s="34">
        <f>T1120*0.2+N1120*0+O1120*0.3+P1120*0.5+Q1120*0.6+R1120*1+S1120*1</f>
        <v/>
      </c>
      <c r="AB1120" s="34">
        <f>T1120*0.2+N1120*0.2+O1120*0.3+P1120*0.5+Q1120*0.6+R1120*1+S1120*1</f>
        <v/>
      </c>
      <c r="AD1120" s="34">
        <f>IF($AC1120&gt;0,IF(VLOOKUP($AC1120,Resource!$B$2:$AE$460,6,FALSE)&gt;0,VLOOKUP($AC1120,Resource!$B$2:$AE$460,6,FALSE),"--INPUT--"),"")</f>
        <v/>
      </c>
      <c r="AE1120" s="34">
        <f>IF($AC1120&gt;0,IF(VLOOKUP($AC1120,Resource!$B$2:$AE$460,25,FALSE)&gt;0,VLOOKUP($AC1120,Resource!$B$2:$AE$460,25,FALSE),"--INPUT--"),"")</f>
        <v/>
      </c>
      <c r="AG1120" s="619" t="n"/>
      <c r="AH1120" s="619" t="n"/>
      <c r="AJ1120" s="34">
        <f>IF($AI1120&gt;0,IF(VLOOKUP($AI1120,Resource!$B$2:$AE$460,6,FALSE)&gt;0,VLOOKUP($AI1120,Resource!$B$2:$AE$460,6,FALSE),"--INPUT--"),"")</f>
        <v/>
      </c>
      <c r="AK1120" s="34">
        <f>IF($AI1120&gt;0,IF(VLOOKUP($AI1120,Resource!$B$2:$AE$460,25,FALSE)&gt;0,VLOOKUP($AI1120,Resource!$B$2:$AE$460,25,FALSE),"--INPUT--"),"")</f>
        <v/>
      </c>
      <c r="AL1120" s="619" t="n"/>
      <c r="AM1120" s="619" t="n"/>
      <c r="AN1120" s="34">
        <f>AA1120</f>
        <v/>
      </c>
      <c r="AO1120" s="621">
        <f>IF(ISNA(IF(AC1120="",0,AN1120*VLOOKUP(AC1120,Resource!$B$2:$AE$465,8,FALSE))),0,IF(AC1120="",0,AN1120*VLOOKUP(AC1120,Resource!$B$2:$AE$465,8,FALSE)))</f>
        <v/>
      </c>
      <c r="AP1120" s="620" t="n"/>
      <c r="AQ1120" s="286" t="n"/>
      <c r="AR1120" s="34">
        <f>AB1120</f>
        <v/>
      </c>
      <c r="AS1120" s="621">
        <f>IF(ISNA(IF(AI1120="",0,AR1120*VLOOKUP(AI1120,Resource!$B$2:$AE$465,9,FALSE))),0,IF(AI1120="",0,AR1120*VLOOKUP(AI1120,Resource!$B$2:$AE$465,9,FALSE)))</f>
        <v/>
      </c>
      <c r="AT1120" s="620" t="n"/>
      <c r="AU1120" s="286" t="n"/>
      <c r="AV1120" s="620">
        <f>Z1120</f>
        <v/>
      </c>
      <c r="AW1120" s="72" t="n"/>
      <c r="BA1120" s="620" t="n"/>
      <c r="BC1120" s="620">
        <f>AO1120+AS1120</f>
        <v/>
      </c>
      <c r="BD1120" s="620">
        <f>BH1120-BC1120</f>
        <v/>
      </c>
      <c r="BE1120" s="479">
        <f>IF(AV1120=0,"        --",BD1120/BH1120)</f>
        <v/>
      </c>
      <c r="BF1120" s="620" t="n"/>
      <c r="BG1120" s="620" t="n"/>
      <c r="BH1120" s="620">
        <f>Z1120+BA1120+BF1120</f>
        <v/>
      </c>
    </row>
    <row r="1121" customFormat="1" s="34">
      <c r="A1121" s="618" t="n"/>
      <c r="B1121" s="619" t="n"/>
      <c r="J1121" s="619" t="n"/>
      <c r="U1121" s="620" t="n"/>
      <c r="X1121" s="620" t="n"/>
      <c r="Y1121" s="620" t="n"/>
      <c r="Z1121" s="620" t="n"/>
      <c r="AA1121" s="34">
        <f>T1121*0.2+N1121*0+O1121*0.3+P1121*0.5+Q1121*0.6+R1121*1+S1121*1</f>
        <v/>
      </c>
      <c r="AB1121" s="34">
        <f>T1121*0.2+N1121*0.2+O1121*0.3+P1121*0.5+Q1121*0.6+R1121*1+S1121*1</f>
        <v/>
      </c>
      <c r="AD1121" s="34">
        <f>IF($AC1121&gt;0,IF(VLOOKUP($AC1121,Resource!$B$2:$AE$460,6,FALSE)&gt;0,VLOOKUP($AC1121,Resource!$B$2:$AE$460,6,FALSE),"--INPUT--"),"")</f>
        <v/>
      </c>
      <c r="AE1121" s="34">
        <f>IF($AC1121&gt;0,IF(VLOOKUP($AC1121,Resource!$B$2:$AE$460,25,FALSE)&gt;0,VLOOKUP($AC1121,Resource!$B$2:$AE$460,25,FALSE),"--INPUT--"),"")</f>
        <v/>
      </c>
      <c r="AG1121" s="619" t="n"/>
      <c r="AH1121" s="619" t="n"/>
      <c r="AJ1121" s="34">
        <f>IF($AI1121&gt;0,IF(VLOOKUP($AI1121,Resource!$B$2:$AE$460,6,FALSE)&gt;0,VLOOKUP($AI1121,Resource!$B$2:$AE$460,6,FALSE),"--INPUT--"),"")</f>
        <v/>
      </c>
      <c r="AK1121" s="34">
        <f>IF($AI1121&gt;0,IF(VLOOKUP($AI1121,Resource!$B$2:$AE$460,25,FALSE)&gt;0,VLOOKUP($AI1121,Resource!$B$2:$AE$460,25,FALSE),"--INPUT--"),"")</f>
        <v/>
      </c>
      <c r="AL1121" s="619" t="n"/>
      <c r="AM1121" s="619" t="n"/>
      <c r="AN1121" s="34">
        <f>AA1121</f>
        <v/>
      </c>
      <c r="AO1121" s="621">
        <f>IF(ISNA(IF(AC1121="",0,AN1121*VLOOKUP(AC1121,Resource!$B$2:$AE$465,8,FALSE))),0,IF(AC1121="",0,AN1121*VLOOKUP(AC1121,Resource!$B$2:$AE$465,8,FALSE)))</f>
        <v/>
      </c>
      <c r="AP1121" s="620" t="n"/>
      <c r="AQ1121" s="286" t="n"/>
      <c r="AR1121" s="34">
        <f>AB1121</f>
        <v/>
      </c>
      <c r="AS1121" s="621">
        <f>IF(ISNA(IF(AI1121="",0,AR1121*VLOOKUP(AI1121,Resource!$B$2:$AE$465,9,FALSE))),0,IF(AI1121="",0,AR1121*VLOOKUP(AI1121,Resource!$B$2:$AE$465,9,FALSE)))</f>
        <v/>
      </c>
      <c r="AT1121" s="620" t="n"/>
      <c r="AU1121" s="286" t="n"/>
      <c r="AV1121" s="620">
        <f>Z1121</f>
        <v/>
      </c>
      <c r="AW1121" s="72" t="n"/>
      <c r="BA1121" s="620" t="n"/>
      <c r="BC1121" s="620">
        <f>AO1121+AS1121</f>
        <v/>
      </c>
      <c r="BD1121" s="620">
        <f>BH1121-BC1121</f>
        <v/>
      </c>
      <c r="BE1121" s="479">
        <f>IF(AV1121=0,"        --",BD1121/BH1121)</f>
        <v/>
      </c>
      <c r="BF1121" s="620" t="n"/>
      <c r="BG1121" s="620" t="n"/>
      <c r="BH1121" s="620">
        <f>Z1121+BA1121+BF1121</f>
        <v/>
      </c>
    </row>
    <row r="1122" customFormat="1" s="34">
      <c r="A1122" s="618" t="n"/>
      <c r="B1122" s="619" t="n"/>
      <c r="J1122" s="619" t="n"/>
      <c r="U1122" s="620" t="n"/>
      <c r="X1122" s="620" t="n"/>
      <c r="Y1122" s="620" t="n"/>
      <c r="Z1122" s="620" t="n"/>
      <c r="AA1122" s="34">
        <f>T1122*0.2+N1122*0+O1122*0.3+P1122*0.5+Q1122*0.6+R1122*1+S1122*1</f>
        <v/>
      </c>
      <c r="AB1122" s="34">
        <f>T1122*0.2+N1122*0.2+O1122*0.3+P1122*0.5+Q1122*0.6+R1122*1+S1122*1</f>
        <v/>
      </c>
      <c r="AD1122" s="34">
        <f>IF($AC1122&gt;0,IF(VLOOKUP($AC1122,Resource!$B$2:$AE$460,6,FALSE)&gt;0,VLOOKUP($AC1122,Resource!$B$2:$AE$460,6,FALSE),"--INPUT--"),"")</f>
        <v/>
      </c>
      <c r="AE1122" s="34">
        <f>IF($AC1122&gt;0,IF(VLOOKUP($AC1122,Resource!$B$2:$AE$460,25,FALSE)&gt;0,VLOOKUP($AC1122,Resource!$B$2:$AE$460,25,FALSE),"--INPUT--"),"")</f>
        <v/>
      </c>
      <c r="AG1122" s="619" t="n"/>
      <c r="AH1122" s="619" t="n"/>
      <c r="AJ1122" s="34">
        <f>IF($AI1122&gt;0,IF(VLOOKUP($AI1122,Resource!$B$2:$AE$460,6,FALSE)&gt;0,VLOOKUP($AI1122,Resource!$B$2:$AE$460,6,FALSE),"--INPUT--"),"")</f>
        <v/>
      </c>
      <c r="AK1122" s="34">
        <f>IF($AI1122&gt;0,IF(VLOOKUP($AI1122,Resource!$B$2:$AE$460,25,FALSE)&gt;0,VLOOKUP($AI1122,Resource!$B$2:$AE$460,25,FALSE),"--INPUT--"),"")</f>
        <v/>
      </c>
      <c r="AL1122" s="619" t="n"/>
      <c r="AM1122" s="619" t="n"/>
      <c r="AN1122" s="34">
        <f>AA1122</f>
        <v/>
      </c>
      <c r="AO1122" s="621">
        <f>IF(ISNA(IF(AC1122="",0,AN1122*VLOOKUP(AC1122,Resource!$B$2:$AE$465,8,FALSE))),0,IF(AC1122="",0,AN1122*VLOOKUP(AC1122,Resource!$B$2:$AE$465,8,FALSE)))</f>
        <v/>
      </c>
      <c r="AP1122" s="620" t="n"/>
      <c r="AQ1122" s="286" t="n"/>
      <c r="AR1122" s="34">
        <f>AB1122</f>
        <v/>
      </c>
      <c r="AS1122" s="621">
        <f>IF(ISNA(IF(AI1122="",0,AR1122*VLOOKUP(AI1122,Resource!$B$2:$AE$465,9,FALSE))),0,IF(AI1122="",0,AR1122*VLOOKUP(AI1122,Resource!$B$2:$AE$465,9,FALSE)))</f>
        <v/>
      </c>
      <c r="AT1122" s="620" t="n"/>
      <c r="AU1122" s="286" t="n"/>
      <c r="AV1122" s="620">
        <f>Z1122</f>
        <v/>
      </c>
      <c r="AW1122" s="72" t="n"/>
      <c r="BA1122" s="620" t="n"/>
      <c r="BC1122" s="620">
        <f>AO1122+AS1122</f>
        <v/>
      </c>
      <c r="BD1122" s="620">
        <f>BH1122-BC1122</f>
        <v/>
      </c>
      <c r="BE1122" s="479">
        <f>IF(AV1122=0,"        --",BD1122/BH1122)</f>
        <v/>
      </c>
      <c r="BF1122" s="620" t="n"/>
      <c r="BG1122" s="620" t="n"/>
      <c r="BH1122" s="620">
        <f>Z1122+BA1122+BF1122</f>
        <v/>
      </c>
    </row>
    <row r="1123" customFormat="1" s="34">
      <c r="A1123" s="618" t="n"/>
      <c r="B1123" s="619" t="n"/>
      <c r="J1123" s="619" t="n"/>
      <c r="U1123" s="620" t="n"/>
      <c r="X1123" s="620" t="n"/>
      <c r="Y1123" s="620" t="n"/>
      <c r="Z1123" s="620" t="n"/>
      <c r="AA1123" s="34">
        <f>T1123*0.2+N1123*0+O1123*0.3+P1123*0.5+Q1123*0.6+R1123*1+S1123*1</f>
        <v/>
      </c>
      <c r="AB1123" s="34">
        <f>T1123*0.2+N1123*0.2+O1123*0.3+P1123*0.5+Q1123*0.6+R1123*1+S1123*1</f>
        <v/>
      </c>
      <c r="AD1123" s="34">
        <f>IF($AC1123&gt;0,IF(VLOOKUP($AC1123,Resource!$B$2:$AE$460,6,FALSE)&gt;0,VLOOKUP($AC1123,Resource!$B$2:$AE$460,6,FALSE),"--INPUT--"),"")</f>
        <v/>
      </c>
      <c r="AE1123" s="34">
        <f>IF($AC1123&gt;0,IF(VLOOKUP($AC1123,Resource!$B$2:$AE$460,25,FALSE)&gt;0,VLOOKUP($AC1123,Resource!$B$2:$AE$460,25,FALSE),"--INPUT--"),"")</f>
        <v/>
      </c>
      <c r="AG1123" s="619" t="n"/>
      <c r="AH1123" s="619" t="n"/>
      <c r="AJ1123" s="34">
        <f>IF($AI1123&gt;0,IF(VLOOKUP($AI1123,Resource!$B$2:$AE$460,6,FALSE)&gt;0,VLOOKUP($AI1123,Resource!$B$2:$AE$460,6,FALSE),"--INPUT--"),"")</f>
        <v/>
      </c>
      <c r="AK1123" s="34">
        <f>IF($AI1123&gt;0,IF(VLOOKUP($AI1123,Resource!$B$2:$AE$460,25,FALSE)&gt;0,VLOOKUP($AI1123,Resource!$B$2:$AE$460,25,FALSE),"--INPUT--"),"")</f>
        <v/>
      </c>
      <c r="AL1123" s="619" t="n"/>
      <c r="AM1123" s="619" t="n"/>
      <c r="AN1123" s="34">
        <f>AA1123</f>
        <v/>
      </c>
      <c r="AO1123" s="621">
        <f>IF(ISNA(IF(AC1123="",0,AN1123*VLOOKUP(AC1123,Resource!$B$2:$AE$465,8,FALSE))),0,IF(AC1123="",0,AN1123*VLOOKUP(AC1123,Resource!$B$2:$AE$465,8,FALSE)))</f>
        <v/>
      </c>
      <c r="AP1123" s="620" t="n"/>
      <c r="AQ1123" s="286" t="n"/>
      <c r="AR1123" s="34">
        <f>AB1123</f>
        <v/>
      </c>
      <c r="AS1123" s="621">
        <f>IF(ISNA(IF(AI1123="",0,AR1123*VLOOKUP(AI1123,Resource!$B$2:$AE$465,9,FALSE))),0,IF(AI1123="",0,AR1123*VLOOKUP(AI1123,Resource!$B$2:$AE$465,9,FALSE)))</f>
        <v/>
      </c>
      <c r="AT1123" s="620" t="n"/>
      <c r="AU1123" s="286" t="n"/>
      <c r="AV1123" s="620">
        <f>Z1123</f>
        <v/>
      </c>
      <c r="AW1123" s="72" t="n"/>
      <c r="BA1123" s="620" t="n"/>
      <c r="BC1123" s="620">
        <f>AO1123+AS1123</f>
        <v/>
      </c>
      <c r="BD1123" s="620">
        <f>BH1123-BC1123</f>
        <v/>
      </c>
      <c r="BE1123" s="479">
        <f>IF(AV1123=0,"        --",BD1123/BH1123)</f>
        <v/>
      </c>
      <c r="BF1123" s="620" t="n"/>
      <c r="BG1123" s="620" t="n"/>
      <c r="BH1123" s="620">
        <f>Z1123+BA1123+BF1123</f>
        <v/>
      </c>
    </row>
    <row r="1124" customFormat="1" s="34">
      <c r="A1124" s="618" t="n"/>
      <c r="B1124" s="619" t="n"/>
      <c r="J1124" s="619" t="n"/>
      <c r="U1124" s="620" t="n"/>
      <c r="X1124" s="620" t="n"/>
      <c r="Y1124" s="620" t="n"/>
      <c r="Z1124" s="620" t="n"/>
      <c r="AA1124" s="34">
        <f>T1124*0.2+N1124*0+O1124*0.3+P1124*0.5+Q1124*0.6+R1124*1+S1124*1</f>
        <v/>
      </c>
      <c r="AB1124" s="34">
        <f>T1124*0.2+N1124*0.2+O1124*0.3+P1124*0.5+Q1124*0.6+R1124*1+S1124*1</f>
        <v/>
      </c>
      <c r="AD1124" s="34">
        <f>IF($AC1124&gt;0,IF(VLOOKUP($AC1124,Resource!$B$2:$AE$460,6,FALSE)&gt;0,VLOOKUP($AC1124,Resource!$B$2:$AE$460,6,FALSE),"--INPUT--"),"")</f>
        <v/>
      </c>
      <c r="AE1124" s="34">
        <f>IF($AC1124&gt;0,IF(VLOOKUP($AC1124,Resource!$B$2:$AE$460,25,FALSE)&gt;0,VLOOKUP($AC1124,Resource!$B$2:$AE$460,25,FALSE),"--INPUT--"),"")</f>
        <v/>
      </c>
      <c r="AG1124" s="619" t="n"/>
      <c r="AH1124" s="619" t="n"/>
      <c r="AJ1124" s="34">
        <f>IF($AI1124&gt;0,IF(VLOOKUP($AI1124,Resource!$B$2:$AE$460,6,FALSE)&gt;0,VLOOKUP($AI1124,Resource!$B$2:$AE$460,6,FALSE),"--INPUT--"),"")</f>
        <v/>
      </c>
      <c r="AK1124" s="34">
        <f>IF($AI1124&gt;0,IF(VLOOKUP($AI1124,Resource!$B$2:$AE$460,25,FALSE)&gt;0,VLOOKUP($AI1124,Resource!$B$2:$AE$460,25,FALSE),"--INPUT--"),"")</f>
        <v/>
      </c>
      <c r="AL1124" s="619" t="n"/>
      <c r="AM1124" s="619" t="n"/>
      <c r="AN1124" s="34">
        <f>AA1124</f>
        <v/>
      </c>
      <c r="AO1124" s="621">
        <f>IF(ISNA(IF(AC1124="",0,AN1124*VLOOKUP(AC1124,Resource!$B$2:$AE$465,8,FALSE))),0,IF(AC1124="",0,AN1124*VLOOKUP(AC1124,Resource!$B$2:$AE$465,8,FALSE)))</f>
        <v/>
      </c>
      <c r="AP1124" s="620" t="n"/>
      <c r="AQ1124" s="286" t="n"/>
      <c r="AR1124" s="34">
        <f>AB1124</f>
        <v/>
      </c>
      <c r="AS1124" s="621">
        <f>IF(ISNA(IF(AI1124="",0,AR1124*VLOOKUP(AI1124,Resource!$B$2:$AE$465,9,FALSE))),0,IF(AI1124="",0,AR1124*VLOOKUP(AI1124,Resource!$B$2:$AE$465,9,FALSE)))</f>
        <v/>
      </c>
      <c r="AT1124" s="620" t="n"/>
      <c r="AU1124" s="286" t="n"/>
      <c r="AV1124" s="620">
        <f>Z1124</f>
        <v/>
      </c>
      <c r="AW1124" s="72" t="n"/>
      <c r="BA1124" s="620" t="n"/>
      <c r="BC1124" s="620">
        <f>AO1124+AS1124</f>
        <v/>
      </c>
      <c r="BD1124" s="620">
        <f>BH1124-BC1124</f>
        <v/>
      </c>
      <c r="BE1124" s="479">
        <f>IF(AV1124=0,"        --",BD1124/BH1124)</f>
        <v/>
      </c>
      <c r="BF1124" s="620" t="n"/>
      <c r="BG1124" s="620" t="n"/>
      <c r="BH1124" s="620">
        <f>Z1124+BA1124+BF1124</f>
        <v/>
      </c>
    </row>
    <row r="1125" customFormat="1" s="34">
      <c r="A1125" s="618" t="n"/>
      <c r="B1125" s="619" t="n"/>
      <c r="J1125" s="619" t="n"/>
      <c r="U1125" s="620" t="n"/>
      <c r="X1125" s="620" t="n"/>
      <c r="Y1125" s="620" t="n"/>
      <c r="Z1125" s="620" t="n"/>
      <c r="AA1125" s="34">
        <f>T1125*0.2+N1125*0+O1125*0.3+P1125*0.5+Q1125*0.6+R1125*1+S1125*1</f>
        <v/>
      </c>
      <c r="AB1125" s="34">
        <f>T1125*0.2+N1125*0.2+O1125*0.3+P1125*0.5+Q1125*0.6+R1125*1+S1125*1</f>
        <v/>
      </c>
      <c r="AD1125" s="34">
        <f>IF($AC1125&gt;0,IF(VLOOKUP($AC1125,Resource!$B$2:$AE$460,6,FALSE)&gt;0,VLOOKUP($AC1125,Resource!$B$2:$AE$460,6,FALSE),"--INPUT--"),"")</f>
        <v/>
      </c>
      <c r="AE1125" s="34">
        <f>IF($AC1125&gt;0,IF(VLOOKUP($AC1125,Resource!$B$2:$AE$460,25,FALSE)&gt;0,VLOOKUP($AC1125,Resource!$B$2:$AE$460,25,FALSE),"--INPUT--"),"")</f>
        <v/>
      </c>
      <c r="AG1125" s="619" t="n"/>
      <c r="AH1125" s="619" t="n"/>
      <c r="AJ1125" s="34">
        <f>IF($AI1125&gt;0,IF(VLOOKUP($AI1125,Resource!$B$2:$AE$460,6,FALSE)&gt;0,VLOOKUP($AI1125,Resource!$B$2:$AE$460,6,FALSE),"--INPUT--"),"")</f>
        <v/>
      </c>
      <c r="AK1125" s="34">
        <f>IF($AI1125&gt;0,IF(VLOOKUP($AI1125,Resource!$B$2:$AE$460,25,FALSE)&gt;0,VLOOKUP($AI1125,Resource!$B$2:$AE$460,25,FALSE),"--INPUT--"),"")</f>
        <v/>
      </c>
      <c r="AL1125" s="619" t="n"/>
      <c r="AM1125" s="619" t="n"/>
      <c r="AN1125" s="34">
        <f>AA1125</f>
        <v/>
      </c>
      <c r="AO1125" s="621">
        <f>IF(ISNA(IF(AC1125="",0,AN1125*VLOOKUP(AC1125,Resource!$B$2:$AE$465,8,FALSE))),0,IF(AC1125="",0,AN1125*VLOOKUP(AC1125,Resource!$B$2:$AE$465,8,FALSE)))</f>
        <v/>
      </c>
      <c r="AP1125" s="620" t="n"/>
      <c r="AQ1125" s="286" t="n"/>
      <c r="AR1125" s="34">
        <f>AB1125</f>
        <v/>
      </c>
      <c r="AS1125" s="621">
        <f>IF(ISNA(IF(AI1125="",0,AR1125*VLOOKUP(AI1125,Resource!$B$2:$AE$465,9,FALSE))),0,IF(AI1125="",0,AR1125*VLOOKUP(AI1125,Resource!$B$2:$AE$465,9,FALSE)))</f>
        <v/>
      </c>
      <c r="AT1125" s="620" t="n"/>
      <c r="AU1125" s="286" t="n"/>
      <c r="AV1125" s="620">
        <f>Z1125</f>
        <v/>
      </c>
      <c r="AW1125" s="72" t="n"/>
      <c r="BA1125" s="620" t="n"/>
      <c r="BC1125" s="620">
        <f>AO1125+AS1125</f>
        <v/>
      </c>
      <c r="BD1125" s="620">
        <f>BH1125-BC1125</f>
        <v/>
      </c>
      <c r="BE1125" s="479">
        <f>IF(AV1125=0,"        --",BD1125/BH1125)</f>
        <v/>
      </c>
      <c r="BF1125" s="620" t="n"/>
      <c r="BG1125" s="620" t="n"/>
      <c r="BH1125" s="620">
        <f>Z1125+BA1125+BF1125</f>
        <v/>
      </c>
    </row>
    <row r="1126" customFormat="1" s="34">
      <c r="A1126" s="618" t="n"/>
      <c r="B1126" s="619" t="n"/>
      <c r="J1126" s="619" t="n"/>
      <c r="U1126" s="620" t="n"/>
      <c r="X1126" s="620" t="n"/>
      <c r="Y1126" s="620" t="n"/>
      <c r="Z1126" s="620" t="n"/>
      <c r="AA1126" s="34">
        <f>T1126*0.2+N1126*0+O1126*0.3+P1126*0.5+Q1126*0.6+R1126*1+S1126*1</f>
        <v/>
      </c>
      <c r="AB1126" s="34">
        <f>T1126*0.2+N1126*0.2+O1126*0.3+P1126*0.5+Q1126*0.6+R1126*1+S1126*1</f>
        <v/>
      </c>
      <c r="AD1126" s="34">
        <f>IF($AC1126&gt;0,IF(VLOOKUP($AC1126,Resource!$B$2:$AE$460,6,FALSE)&gt;0,VLOOKUP($AC1126,Resource!$B$2:$AE$460,6,FALSE),"--INPUT--"),"")</f>
        <v/>
      </c>
      <c r="AE1126" s="34">
        <f>IF($AC1126&gt;0,IF(VLOOKUP($AC1126,Resource!$B$2:$AE$460,25,FALSE)&gt;0,VLOOKUP($AC1126,Resource!$B$2:$AE$460,25,FALSE),"--INPUT--"),"")</f>
        <v/>
      </c>
      <c r="AG1126" s="619" t="n"/>
      <c r="AH1126" s="619" t="n"/>
      <c r="AJ1126" s="34">
        <f>IF($AI1126&gt;0,IF(VLOOKUP($AI1126,Resource!$B$2:$AE$460,6,FALSE)&gt;0,VLOOKUP($AI1126,Resource!$B$2:$AE$460,6,FALSE),"--INPUT--"),"")</f>
        <v/>
      </c>
      <c r="AK1126" s="34">
        <f>IF($AI1126&gt;0,IF(VLOOKUP($AI1126,Resource!$B$2:$AE$460,25,FALSE)&gt;0,VLOOKUP($AI1126,Resource!$B$2:$AE$460,25,FALSE),"--INPUT--"),"")</f>
        <v/>
      </c>
      <c r="AL1126" s="619" t="n"/>
      <c r="AM1126" s="619" t="n"/>
      <c r="AN1126" s="34">
        <f>AA1126</f>
        <v/>
      </c>
      <c r="AO1126" s="621">
        <f>IF(ISNA(IF(AC1126="",0,AN1126*VLOOKUP(AC1126,Resource!$B$2:$AE$465,8,FALSE))),0,IF(AC1126="",0,AN1126*VLOOKUP(AC1126,Resource!$B$2:$AE$465,8,FALSE)))</f>
        <v/>
      </c>
      <c r="AP1126" s="620" t="n"/>
      <c r="AQ1126" s="286" t="n"/>
      <c r="AR1126" s="34">
        <f>AB1126</f>
        <v/>
      </c>
      <c r="AS1126" s="621">
        <f>IF(ISNA(IF(AI1126="",0,AR1126*VLOOKUP(AI1126,Resource!$B$2:$AE$465,9,FALSE))),0,IF(AI1126="",0,AR1126*VLOOKUP(AI1126,Resource!$B$2:$AE$465,9,FALSE)))</f>
        <v/>
      </c>
      <c r="AT1126" s="620" t="n"/>
      <c r="AU1126" s="286" t="n"/>
      <c r="AV1126" s="620">
        <f>Z1126</f>
        <v/>
      </c>
      <c r="AW1126" s="72" t="n"/>
      <c r="BA1126" s="620" t="n"/>
      <c r="BC1126" s="620">
        <f>AO1126+AS1126</f>
        <v/>
      </c>
      <c r="BD1126" s="620">
        <f>BH1126-BC1126</f>
        <v/>
      </c>
      <c r="BE1126" s="479">
        <f>IF(AV1126=0,"        --",BD1126/BH1126)</f>
        <v/>
      </c>
      <c r="BF1126" s="620" t="n"/>
      <c r="BG1126" s="620" t="n"/>
      <c r="BH1126" s="620">
        <f>Z1126+BA1126+BF1126</f>
        <v/>
      </c>
    </row>
    <row r="1127" customFormat="1" s="34">
      <c r="A1127" s="618" t="n"/>
      <c r="B1127" s="619" t="n"/>
      <c r="J1127" s="619" t="n"/>
      <c r="U1127" s="620" t="n"/>
      <c r="X1127" s="620" t="n"/>
      <c r="Y1127" s="620" t="n"/>
      <c r="Z1127" s="620" t="n"/>
      <c r="AA1127" s="34">
        <f>T1127*0.2+N1127*0+O1127*0.3+P1127*0.5+Q1127*0.6+R1127*1+S1127*1</f>
        <v/>
      </c>
      <c r="AB1127" s="34">
        <f>T1127*0.2+N1127*0.2+O1127*0.3+P1127*0.5+Q1127*0.6+R1127*1+S1127*1</f>
        <v/>
      </c>
      <c r="AD1127" s="34">
        <f>IF($AC1127&gt;0,IF(VLOOKUP($AC1127,Resource!$B$2:$AE$460,6,FALSE)&gt;0,VLOOKUP($AC1127,Resource!$B$2:$AE$460,6,FALSE),"--INPUT--"),"")</f>
        <v/>
      </c>
      <c r="AE1127" s="34">
        <f>IF($AC1127&gt;0,IF(VLOOKUP($AC1127,Resource!$B$2:$AE$460,25,FALSE)&gt;0,VLOOKUP($AC1127,Resource!$B$2:$AE$460,25,FALSE),"--INPUT--"),"")</f>
        <v/>
      </c>
      <c r="AG1127" s="619" t="n"/>
      <c r="AH1127" s="619" t="n"/>
      <c r="AJ1127" s="34">
        <f>IF($AI1127&gt;0,IF(VLOOKUP($AI1127,Resource!$B$2:$AE$460,6,FALSE)&gt;0,VLOOKUP($AI1127,Resource!$B$2:$AE$460,6,FALSE),"--INPUT--"),"")</f>
        <v/>
      </c>
      <c r="AK1127" s="34">
        <f>IF($AI1127&gt;0,IF(VLOOKUP($AI1127,Resource!$B$2:$AE$460,25,FALSE)&gt;0,VLOOKUP($AI1127,Resource!$B$2:$AE$460,25,FALSE),"--INPUT--"),"")</f>
        <v/>
      </c>
      <c r="AL1127" s="619" t="n"/>
      <c r="AM1127" s="619" t="n"/>
      <c r="AN1127" s="34">
        <f>AA1127</f>
        <v/>
      </c>
      <c r="AO1127" s="621">
        <f>IF(ISNA(IF(AC1127="",0,AN1127*VLOOKUP(AC1127,Resource!$B$2:$AE$465,8,FALSE))),0,IF(AC1127="",0,AN1127*VLOOKUP(AC1127,Resource!$B$2:$AE$465,8,FALSE)))</f>
        <v/>
      </c>
      <c r="AP1127" s="620" t="n"/>
      <c r="AQ1127" s="286" t="n"/>
      <c r="AR1127" s="34">
        <f>AB1127</f>
        <v/>
      </c>
      <c r="AS1127" s="621">
        <f>IF(ISNA(IF(AI1127="",0,AR1127*VLOOKUP(AI1127,Resource!$B$2:$AE$465,9,FALSE))),0,IF(AI1127="",0,AR1127*VLOOKUP(AI1127,Resource!$B$2:$AE$465,9,FALSE)))</f>
        <v/>
      </c>
      <c r="AT1127" s="620" t="n"/>
      <c r="AU1127" s="286" t="n"/>
      <c r="AV1127" s="620">
        <f>Z1127</f>
        <v/>
      </c>
      <c r="AW1127" s="72" t="n"/>
      <c r="BA1127" s="620" t="n"/>
      <c r="BC1127" s="620">
        <f>AO1127+AS1127</f>
        <v/>
      </c>
      <c r="BD1127" s="620">
        <f>BH1127-BC1127</f>
        <v/>
      </c>
      <c r="BE1127" s="479">
        <f>IF(AV1127=0,"        --",BD1127/BH1127)</f>
        <v/>
      </c>
      <c r="BF1127" s="620" t="n"/>
      <c r="BG1127" s="620" t="n"/>
      <c r="BH1127" s="620">
        <f>Z1127+BA1127+BF1127</f>
        <v/>
      </c>
    </row>
    <row r="1128" customFormat="1" s="34">
      <c r="A1128" s="618" t="n"/>
      <c r="B1128" s="619" t="n"/>
      <c r="J1128" s="619" t="n"/>
      <c r="U1128" s="620" t="n"/>
      <c r="X1128" s="620" t="n"/>
      <c r="Y1128" s="620" t="n"/>
      <c r="Z1128" s="620" t="n"/>
      <c r="AA1128" s="34">
        <f>T1128*0.2+N1128*0+O1128*0.3+P1128*0.5+Q1128*0.6+R1128*1+S1128*1</f>
        <v/>
      </c>
      <c r="AB1128" s="34">
        <f>T1128*0.2+N1128*0.2+O1128*0.3+P1128*0.5+Q1128*0.6+R1128*1+S1128*1</f>
        <v/>
      </c>
      <c r="AD1128" s="34">
        <f>IF($AC1128&gt;0,IF(VLOOKUP($AC1128,Resource!$B$2:$AE$460,6,FALSE)&gt;0,VLOOKUP($AC1128,Resource!$B$2:$AE$460,6,FALSE),"--INPUT--"),"")</f>
        <v/>
      </c>
      <c r="AE1128" s="34">
        <f>IF($AC1128&gt;0,IF(VLOOKUP($AC1128,Resource!$B$2:$AE$460,25,FALSE)&gt;0,VLOOKUP($AC1128,Resource!$B$2:$AE$460,25,FALSE),"--INPUT--"),"")</f>
        <v/>
      </c>
      <c r="AG1128" s="619" t="n"/>
      <c r="AH1128" s="619" t="n"/>
      <c r="AJ1128" s="34">
        <f>IF($AI1128&gt;0,IF(VLOOKUP($AI1128,Resource!$B$2:$AE$460,6,FALSE)&gt;0,VLOOKUP($AI1128,Resource!$B$2:$AE$460,6,FALSE),"--INPUT--"),"")</f>
        <v/>
      </c>
      <c r="AK1128" s="34">
        <f>IF($AI1128&gt;0,IF(VLOOKUP($AI1128,Resource!$B$2:$AE$460,25,FALSE)&gt;0,VLOOKUP($AI1128,Resource!$B$2:$AE$460,25,FALSE),"--INPUT--"),"")</f>
        <v/>
      </c>
      <c r="AL1128" s="619" t="n"/>
      <c r="AM1128" s="619" t="n"/>
      <c r="AN1128" s="34">
        <f>AA1128</f>
        <v/>
      </c>
      <c r="AO1128" s="621">
        <f>IF(ISNA(IF(AC1128="",0,AN1128*VLOOKUP(AC1128,Resource!$B$2:$AE$465,8,FALSE))),0,IF(AC1128="",0,AN1128*VLOOKUP(AC1128,Resource!$B$2:$AE$465,8,FALSE)))</f>
        <v/>
      </c>
      <c r="AP1128" s="620" t="n"/>
      <c r="AQ1128" s="286" t="n"/>
      <c r="AR1128" s="34">
        <f>AB1128</f>
        <v/>
      </c>
      <c r="AS1128" s="621">
        <f>IF(ISNA(IF(AI1128="",0,AR1128*VLOOKUP(AI1128,Resource!$B$2:$AE$465,9,FALSE))),0,IF(AI1128="",0,AR1128*VLOOKUP(AI1128,Resource!$B$2:$AE$465,9,FALSE)))</f>
        <v/>
      </c>
      <c r="AT1128" s="620" t="n"/>
      <c r="AU1128" s="286" t="n"/>
      <c r="AV1128" s="620">
        <f>Z1128</f>
        <v/>
      </c>
      <c r="AW1128" s="72" t="n"/>
      <c r="BA1128" s="620" t="n"/>
      <c r="BC1128" s="620">
        <f>AO1128+AS1128</f>
        <v/>
      </c>
      <c r="BD1128" s="620">
        <f>BH1128-BC1128</f>
        <v/>
      </c>
      <c r="BE1128" s="479">
        <f>IF(AV1128=0,"        --",BD1128/BH1128)</f>
        <v/>
      </c>
      <c r="BF1128" s="620" t="n"/>
      <c r="BG1128" s="620" t="n"/>
      <c r="BH1128" s="620">
        <f>Z1128+BA1128+BF1128</f>
        <v/>
      </c>
    </row>
    <row r="1129" customFormat="1" s="34">
      <c r="A1129" s="618" t="n"/>
      <c r="B1129" s="619" t="n"/>
      <c r="J1129" s="619" t="n"/>
      <c r="U1129" s="620" t="n"/>
      <c r="X1129" s="620" t="n"/>
      <c r="Y1129" s="620" t="n"/>
      <c r="Z1129" s="620" t="n"/>
      <c r="AA1129" s="34">
        <f>T1129*0.2+N1129*0+O1129*0.3+P1129*0.5+Q1129*0.6+R1129*1+S1129*1</f>
        <v/>
      </c>
      <c r="AB1129" s="34">
        <f>T1129*0.2+N1129*0.2+O1129*0.3+P1129*0.5+Q1129*0.6+R1129*1+S1129*1</f>
        <v/>
      </c>
      <c r="AD1129" s="34">
        <f>IF($AC1129&gt;0,IF(VLOOKUP($AC1129,Resource!$B$2:$AE$460,6,FALSE)&gt;0,VLOOKUP($AC1129,Resource!$B$2:$AE$460,6,FALSE),"--INPUT--"),"")</f>
        <v/>
      </c>
      <c r="AE1129" s="34">
        <f>IF($AC1129&gt;0,IF(VLOOKUP($AC1129,Resource!$B$2:$AE$460,25,FALSE)&gt;0,VLOOKUP($AC1129,Resource!$B$2:$AE$460,25,FALSE),"--INPUT--"),"")</f>
        <v/>
      </c>
      <c r="AG1129" s="619" t="n"/>
      <c r="AH1129" s="619" t="n"/>
      <c r="AJ1129" s="34">
        <f>IF($AI1129&gt;0,IF(VLOOKUP($AI1129,Resource!$B$2:$AE$460,6,FALSE)&gt;0,VLOOKUP($AI1129,Resource!$B$2:$AE$460,6,FALSE),"--INPUT--"),"")</f>
        <v/>
      </c>
      <c r="AK1129" s="34">
        <f>IF($AI1129&gt;0,IF(VLOOKUP($AI1129,Resource!$B$2:$AE$460,25,FALSE)&gt;0,VLOOKUP($AI1129,Resource!$B$2:$AE$460,25,FALSE),"--INPUT--"),"")</f>
        <v/>
      </c>
      <c r="AL1129" s="619" t="n"/>
      <c r="AM1129" s="619" t="n"/>
      <c r="AN1129" s="34">
        <f>AA1129</f>
        <v/>
      </c>
      <c r="AO1129" s="621">
        <f>IF(ISNA(IF(AC1129="",0,AN1129*VLOOKUP(AC1129,Resource!$B$2:$AE$465,8,FALSE))),0,IF(AC1129="",0,AN1129*VLOOKUP(AC1129,Resource!$B$2:$AE$465,8,FALSE)))</f>
        <v/>
      </c>
      <c r="AP1129" s="620" t="n"/>
      <c r="AQ1129" s="286" t="n"/>
      <c r="AR1129" s="34">
        <f>AB1129</f>
        <v/>
      </c>
      <c r="AS1129" s="621">
        <f>IF(ISNA(IF(AI1129="",0,AR1129*VLOOKUP(AI1129,Resource!$B$2:$AE$465,9,FALSE))),0,IF(AI1129="",0,AR1129*VLOOKUP(AI1129,Resource!$B$2:$AE$465,9,FALSE)))</f>
        <v/>
      </c>
      <c r="AT1129" s="620" t="n"/>
      <c r="AU1129" s="286" t="n"/>
      <c r="AV1129" s="620">
        <f>Z1129</f>
        <v/>
      </c>
      <c r="AW1129" s="72" t="n"/>
      <c r="BA1129" s="620" t="n"/>
      <c r="BC1129" s="620">
        <f>AO1129+AS1129</f>
        <v/>
      </c>
      <c r="BD1129" s="620">
        <f>BH1129-BC1129</f>
        <v/>
      </c>
      <c r="BE1129" s="479">
        <f>IF(AV1129=0,"        --",BD1129/BH1129)</f>
        <v/>
      </c>
      <c r="BF1129" s="620" t="n"/>
      <c r="BG1129" s="620" t="n"/>
      <c r="BH1129" s="620">
        <f>Z1129+BA1129+BF1129</f>
        <v/>
      </c>
    </row>
    <row r="1130" customFormat="1" s="34">
      <c r="A1130" s="618" t="n"/>
      <c r="B1130" s="619" t="n"/>
      <c r="J1130" s="619" t="n"/>
      <c r="U1130" s="620" t="n"/>
      <c r="X1130" s="620" t="n"/>
      <c r="Y1130" s="620" t="n"/>
      <c r="Z1130" s="620" t="n"/>
      <c r="AA1130" s="34">
        <f>T1130*0.2+N1130*0+O1130*0.3+P1130*0.5+Q1130*0.6+R1130*1+S1130*1</f>
        <v/>
      </c>
      <c r="AB1130" s="34">
        <f>T1130*0.2+N1130*0.2+O1130*0.3+P1130*0.5+Q1130*0.6+R1130*1+S1130*1</f>
        <v/>
      </c>
      <c r="AD1130" s="34">
        <f>IF($AC1130&gt;0,IF(VLOOKUP($AC1130,Resource!$B$2:$AE$460,6,FALSE)&gt;0,VLOOKUP($AC1130,Resource!$B$2:$AE$460,6,FALSE),"--INPUT--"),"")</f>
        <v/>
      </c>
      <c r="AE1130" s="34">
        <f>IF($AC1130&gt;0,IF(VLOOKUP($AC1130,Resource!$B$2:$AE$460,25,FALSE)&gt;0,VLOOKUP($AC1130,Resource!$B$2:$AE$460,25,FALSE),"--INPUT--"),"")</f>
        <v/>
      </c>
      <c r="AG1130" s="619" t="n"/>
      <c r="AH1130" s="619" t="n"/>
      <c r="AJ1130" s="34">
        <f>IF($AI1130&gt;0,IF(VLOOKUP($AI1130,Resource!$B$2:$AE$460,6,FALSE)&gt;0,VLOOKUP($AI1130,Resource!$B$2:$AE$460,6,FALSE),"--INPUT--"),"")</f>
        <v/>
      </c>
      <c r="AK1130" s="34">
        <f>IF($AI1130&gt;0,IF(VLOOKUP($AI1130,Resource!$B$2:$AE$460,25,FALSE)&gt;0,VLOOKUP($AI1130,Resource!$B$2:$AE$460,25,FALSE),"--INPUT--"),"")</f>
        <v/>
      </c>
      <c r="AL1130" s="619" t="n"/>
      <c r="AM1130" s="619" t="n"/>
      <c r="AN1130" s="34">
        <f>AA1130</f>
        <v/>
      </c>
      <c r="AO1130" s="621">
        <f>IF(ISNA(IF(AC1130="",0,AN1130*VLOOKUP(AC1130,Resource!$B$2:$AE$465,8,FALSE))),0,IF(AC1130="",0,AN1130*VLOOKUP(AC1130,Resource!$B$2:$AE$465,8,FALSE)))</f>
        <v/>
      </c>
      <c r="AP1130" s="620" t="n"/>
      <c r="AQ1130" s="286" t="n"/>
      <c r="AR1130" s="34">
        <f>AB1130</f>
        <v/>
      </c>
      <c r="AS1130" s="621">
        <f>IF(ISNA(IF(AI1130="",0,AR1130*VLOOKUP(AI1130,Resource!$B$2:$AE$465,9,FALSE))),0,IF(AI1130="",0,AR1130*VLOOKUP(AI1130,Resource!$B$2:$AE$465,9,FALSE)))</f>
        <v/>
      </c>
      <c r="AT1130" s="620" t="n"/>
      <c r="AU1130" s="286" t="n"/>
      <c r="AV1130" s="620">
        <f>Z1130</f>
        <v/>
      </c>
      <c r="AW1130" s="72" t="n"/>
      <c r="BA1130" s="620" t="n"/>
      <c r="BC1130" s="620">
        <f>AO1130+AS1130</f>
        <v/>
      </c>
      <c r="BD1130" s="620">
        <f>BH1130-BC1130</f>
        <v/>
      </c>
      <c r="BE1130" s="479">
        <f>IF(AV1130=0,"        --",BD1130/BH1130)</f>
        <v/>
      </c>
      <c r="BF1130" s="620" t="n"/>
      <c r="BG1130" s="620" t="n"/>
      <c r="BH1130" s="620">
        <f>Z1130+BA1130+BF1130</f>
        <v/>
      </c>
    </row>
    <row r="1131" customFormat="1" s="34">
      <c r="A1131" s="618" t="n"/>
      <c r="B1131" s="619" t="n"/>
      <c r="J1131" s="619" t="n"/>
      <c r="U1131" s="620" t="n"/>
      <c r="X1131" s="620" t="n"/>
      <c r="Y1131" s="620" t="n"/>
      <c r="Z1131" s="620" t="n"/>
      <c r="AA1131" s="34">
        <f>T1131*0.2+N1131*0+O1131*0.3+P1131*0.5+Q1131*0.6+R1131*1+S1131*1</f>
        <v/>
      </c>
      <c r="AB1131" s="34">
        <f>T1131*0.2+N1131*0.2+O1131*0.3+P1131*0.5+Q1131*0.6+R1131*1+S1131*1</f>
        <v/>
      </c>
      <c r="AD1131" s="34">
        <f>IF($AC1131&gt;0,IF(VLOOKUP($AC1131,Resource!$B$2:$AE$460,6,FALSE)&gt;0,VLOOKUP($AC1131,Resource!$B$2:$AE$460,6,FALSE),"--INPUT--"),"")</f>
        <v/>
      </c>
      <c r="AE1131" s="34">
        <f>IF($AC1131&gt;0,IF(VLOOKUP($AC1131,Resource!$B$2:$AE$460,25,FALSE)&gt;0,VLOOKUP($AC1131,Resource!$B$2:$AE$460,25,FALSE),"--INPUT--"),"")</f>
        <v/>
      </c>
      <c r="AG1131" s="619" t="n"/>
      <c r="AH1131" s="619" t="n"/>
      <c r="AJ1131" s="34">
        <f>IF($AI1131&gt;0,IF(VLOOKUP($AI1131,Resource!$B$2:$AE$460,6,FALSE)&gt;0,VLOOKUP($AI1131,Resource!$B$2:$AE$460,6,FALSE),"--INPUT--"),"")</f>
        <v/>
      </c>
      <c r="AK1131" s="34">
        <f>IF($AI1131&gt;0,IF(VLOOKUP($AI1131,Resource!$B$2:$AE$460,25,FALSE)&gt;0,VLOOKUP($AI1131,Resource!$B$2:$AE$460,25,FALSE),"--INPUT--"),"")</f>
        <v/>
      </c>
      <c r="AL1131" s="619" t="n"/>
      <c r="AM1131" s="619" t="n"/>
      <c r="AN1131" s="34">
        <f>AA1131</f>
        <v/>
      </c>
      <c r="AO1131" s="621">
        <f>IF(ISNA(IF(AC1131="",0,AN1131*VLOOKUP(AC1131,Resource!$B$2:$AE$465,8,FALSE))),0,IF(AC1131="",0,AN1131*VLOOKUP(AC1131,Resource!$B$2:$AE$465,8,FALSE)))</f>
        <v/>
      </c>
      <c r="AP1131" s="620" t="n"/>
      <c r="AQ1131" s="286" t="n"/>
      <c r="AR1131" s="34">
        <f>AB1131</f>
        <v/>
      </c>
      <c r="AS1131" s="621">
        <f>IF(ISNA(IF(AI1131="",0,AR1131*VLOOKUP(AI1131,Resource!$B$2:$AE$465,9,FALSE))),0,IF(AI1131="",0,AR1131*VLOOKUP(AI1131,Resource!$B$2:$AE$465,9,FALSE)))</f>
        <v/>
      </c>
      <c r="AT1131" s="620" t="n"/>
      <c r="AU1131" s="286" t="n"/>
      <c r="AV1131" s="620">
        <f>Z1131</f>
        <v/>
      </c>
      <c r="AW1131" s="72" t="n"/>
      <c r="BA1131" s="620" t="n"/>
      <c r="BC1131" s="620">
        <f>AO1131+AS1131</f>
        <v/>
      </c>
      <c r="BD1131" s="620">
        <f>BH1131-BC1131</f>
        <v/>
      </c>
      <c r="BE1131" s="479">
        <f>IF(AV1131=0,"        --",BD1131/BH1131)</f>
        <v/>
      </c>
      <c r="BF1131" s="620" t="n"/>
      <c r="BG1131" s="620" t="n"/>
      <c r="BH1131" s="620">
        <f>Z1131+BA1131+BF1131</f>
        <v/>
      </c>
    </row>
    <row r="1132" customFormat="1" s="34">
      <c r="A1132" s="618" t="n"/>
      <c r="B1132" s="619" t="n"/>
      <c r="J1132" s="619" t="n"/>
      <c r="U1132" s="620" t="n"/>
      <c r="X1132" s="620" t="n"/>
      <c r="Y1132" s="620" t="n"/>
      <c r="Z1132" s="620" t="n"/>
      <c r="AA1132" s="34">
        <f>T1132*0.2+N1132*0+O1132*0.3+P1132*0.5+Q1132*0.6+R1132*1+S1132*1</f>
        <v/>
      </c>
      <c r="AB1132" s="34">
        <f>T1132*0.2+N1132*0.2+O1132*0.3+P1132*0.5+Q1132*0.6+R1132*1+S1132*1</f>
        <v/>
      </c>
      <c r="AD1132" s="34">
        <f>IF($AC1132&gt;0,IF(VLOOKUP($AC1132,Resource!$B$2:$AE$460,6,FALSE)&gt;0,VLOOKUP($AC1132,Resource!$B$2:$AE$460,6,FALSE),"--INPUT--"),"")</f>
        <v/>
      </c>
      <c r="AE1132" s="34">
        <f>IF($AC1132&gt;0,IF(VLOOKUP($AC1132,Resource!$B$2:$AE$460,25,FALSE)&gt;0,VLOOKUP($AC1132,Resource!$B$2:$AE$460,25,FALSE),"--INPUT--"),"")</f>
        <v/>
      </c>
      <c r="AG1132" s="619" t="n"/>
      <c r="AH1132" s="619" t="n"/>
      <c r="AJ1132" s="34">
        <f>IF($AI1132&gt;0,IF(VLOOKUP($AI1132,Resource!$B$2:$AE$460,6,FALSE)&gt;0,VLOOKUP($AI1132,Resource!$B$2:$AE$460,6,FALSE),"--INPUT--"),"")</f>
        <v/>
      </c>
      <c r="AK1132" s="34">
        <f>IF($AI1132&gt;0,IF(VLOOKUP($AI1132,Resource!$B$2:$AE$460,25,FALSE)&gt;0,VLOOKUP($AI1132,Resource!$B$2:$AE$460,25,FALSE),"--INPUT--"),"")</f>
        <v/>
      </c>
      <c r="AL1132" s="619" t="n"/>
      <c r="AM1132" s="619" t="n"/>
      <c r="AN1132" s="34">
        <f>AA1132</f>
        <v/>
      </c>
      <c r="AO1132" s="621">
        <f>IF(ISNA(IF(AC1132="",0,AN1132*VLOOKUP(AC1132,Resource!$B$2:$AE$465,8,FALSE))),0,IF(AC1132="",0,AN1132*VLOOKUP(AC1132,Resource!$B$2:$AE$465,8,FALSE)))</f>
        <v/>
      </c>
      <c r="AP1132" s="620" t="n"/>
      <c r="AQ1132" s="286" t="n"/>
      <c r="AR1132" s="34">
        <f>AB1132</f>
        <v/>
      </c>
      <c r="AS1132" s="621">
        <f>IF(ISNA(IF(AI1132="",0,AR1132*VLOOKUP(AI1132,Resource!$B$2:$AE$465,9,FALSE))),0,IF(AI1132="",0,AR1132*VLOOKUP(AI1132,Resource!$B$2:$AE$465,9,FALSE)))</f>
        <v/>
      </c>
      <c r="AT1132" s="620" t="n"/>
      <c r="AU1132" s="286" t="n"/>
      <c r="AV1132" s="620">
        <f>Z1132</f>
        <v/>
      </c>
      <c r="AW1132" s="72" t="n"/>
      <c r="BA1132" s="620" t="n"/>
      <c r="BC1132" s="620">
        <f>AO1132+AS1132</f>
        <v/>
      </c>
      <c r="BD1132" s="620">
        <f>BH1132-BC1132</f>
        <v/>
      </c>
      <c r="BE1132" s="479">
        <f>IF(AV1132=0,"        --",BD1132/BH1132)</f>
        <v/>
      </c>
      <c r="BF1132" s="620" t="n"/>
      <c r="BG1132" s="620" t="n"/>
      <c r="BH1132" s="620">
        <f>Z1132+BA1132+BF1132</f>
        <v/>
      </c>
    </row>
    <row r="1133" customFormat="1" s="34">
      <c r="A1133" s="618" t="n"/>
      <c r="B1133" s="619" t="n"/>
      <c r="J1133" s="619" t="n"/>
      <c r="U1133" s="620" t="n"/>
      <c r="X1133" s="620" t="n"/>
      <c r="Y1133" s="620" t="n"/>
      <c r="Z1133" s="620" t="n"/>
      <c r="AA1133" s="34">
        <f>T1133*0.2+N1133*0+O1133*0.3+P1133*0.5+Q1133*0.6+R1133*1+S1133*1</f>
        <v/>
      </c>
      <c r="AB1133" s="34">
        <f>T1133*0.2+N1133*0.2+O1133*0.3+P1133*0.5+Q1133*0.6+R1133*1+S1133*1</f>
        <v/>
      </c>
      <c r="AD1133" s="34">
        <f>IF($AC1133&gt;0,IF(VLOOKUP($AC1133,Resource!$B$2:$AE$460,6,FALSE)&gt;0,VLOOKUP($AC1133,Resource!$B$2:$AE$460,6,FALSE),"--INPUT--"),"")</f>
        <v/>
      </c>
      <c r="AE1133" s="34">
        <f>IF($AC1133&gt;0,IF(VLOOKUP($AC1133,Resource!$B$2:$AE$460,25,FALSE)&gt;0,VLOOKUP($AC1133,Resource!$B$2:$AE$460,25,FALSE),"--INPUT--"),"")</f>
        <v/>
      </c>
      <c r="AG1133" s="619" t="n"/>
      <c r="AH1133" s="619" t="n"/>
      <c r="AJ1133" s="34">
        <f>IF($AI1133&gt;0,IF(VLOOKUP($AI1133,Resource!$B$2:$AE$460,6,FALSE)&gt;0,VLOOKUP($AI1133,Resource!$B$2:$AE$460,6,FALSE),"--INPUT--"),"")</f>
        <v/>
      </c>
      <c r="AK1133" s="34">
        <f>IF($AI1133&gt;0,IF(VLOOKUP($AI1133,Resource!$B$2:$AE$460,25,FALSE)&gt;0,VLOOKUP($AI1133,Resource!$B$2:$AE$460,25,FALSE),"--INPUT--"),"")</f>
        <v/>
      </c>
      <c r="AL1133" s="619" t="n"/>
      <c r="AM1133" s="619" t="n"/>
      <c r="AN1133" s="34">
        <f>AA1133</f>
        <v/>
      </c>
      <c r="AO1133" s="621">
        <f>IF(ISNA(IF(AC1133="",0,AN1133*VLOOKUP(AC1133,Resource!$B$2:$AE$465,8,FALSE))),0,IF(AC1133="",0,AN1133*VLOOKUP(AC1133,Resource!$B$2:$AE$465,8,FALSE)))</f>
        <v/>
      </c>
      <c r="AP1133" s="620" t="n"/>
      <c r="AQ1133" s="286" t="n"/>
      <c r="AR1133" s="34">
        <f>AB1133</f>
        <v/>
      </c>
      <c r="AS1133" s="621">
        <f>IF(ISNA(IF(AI1133="",0,AR1133*VLOOKUP(AI1133,Resource!$B$2:$AE$465,9,FALSE))),0,IF(AI1133="",0,AR1133*VLOOKUP(AI1133,Resource!$B$2:$AE$465,9,FALSE)))</f>
        <v/>
      </c>
      <c r="AT1133" s="620" t="n"/>
      <c r="AU1133" s="286" t="n"/>
      <c r="AV1133" s="620">
        <f>Z1133</f>
        <v/>
      </c>
      <c r="AW1133" s="72" t="n"/>
      <c r="BA1133" s="620" t="n"/>
      <c r="BC1133" s="620">
        <f>AO1133+AS1133</f>
        <v/>
      </c>
      <c r="BD1133" s="620">
        <f>BH1133-BC1133</f>
        <v/>
      </c>
      <c r="BE1133" s="479">
        <f>IF(AV1133=0,"        --",BD1133/BH1133)</f>
        <v/>
      </c>
      <c r="BF1133" s="620" t="n"/>
      <c r="BG1133" s="620" t="n"/>
      <c r="BH1133" s="620">
        <f>Z1133+BA1133+BF1133</f>
        <v/>
      </c>
    </row>
    <row r="1134" customFormat="1" s="34">
      <c r="A1134" s="618" t="n"/>
      <c r="B1134" s="619" t="n"/>
      <c r="J1134" s="619" t="n"/>
      <c r="U1134" s="620" t="n"/>
      <c r="X1134" s="620" t="n"/>
      <c r="Y1134" s="620" t="n"/>
      <c r="Z1134" s="620" t="n"/>
      <c r="AA1134" s="34">
        <f>T1134*0.2+N1134*0+O1134*0.3+P1134*0.5+Q1134*0.6+R1134*1+S1134*1</f>
        <v/>
      </c>
      <c r="AB1134" s="34">
        <f>T1134*0.2+N1134*0.2+O1134*0.3+P1134*0.5+Q1134*0.6+R1134*1+S1134*1</f>
        <v/>
      </c>
      <c r="AD1134" s="34">
        <f>IF($AC1134&gt;0,IF(VLOOKUP($AC1134,Resource!$B$2:$AE$460,6,FALSE)&gt;0,VLOOKUP($AC1134,Resource!$B$2:$AE$460,6,FALSE),"--INPUT--"),"")</f>
        <v/>
      </c>
      <c r="AE1134" s="34">
        <f>IF($AC1134&gt;0,IF(VLOOKUP($AC1134,Resource!$B$2:$AE$460,25,FALSE)&gt;0,VLOOKUP($AC1134,Resource!$B$2:$AE$460,25,FALSE),"--INPUT--"),"")</f>
        <v/>
      </c>
      <c r="AG1134" s="619" t="n"/>
      <c r="AH1134" s="619" t="n"/>
      <c r="AJ1134" s="34">
        <f>IF($AI1134&gt;0,IF(VLOOKUP($AI1134,Resource!$B$2:$AE$460,6,FALSE)&gt;0,VLOOKUP($AI1134,Resource!$B$2:$AE$460,6,FALSE),"--INPUT--"),"")</f>
        <v/>
      </c>
      <c r="AK1134" s="34">
        <f>IF($AI1134&gt;0,IF(VLOOKUP($AI1134,Resource!$B$2:$AE$460,25,FALSE)&gt;0,VLOOKUP($AI1134,Resource!$B$2:$AE$460,25,FALSE),"--INPUT--"),"")</f>
        <v/>
      </c>
      <c r="AL1134" s="619" t="n"/>
      <c r="AM1134" s="619" t="n"/>
      <c r="AN1134" s="34">
        <f>AA1134</f>
        <v/>
      </c>
      <c r="AO1134" s="621">
        <f>IF(ISNA(IF(AC1134="",0,AN1134*VLOOKUP(AC1134,Resource!$B$2:$AE$465,8,FALSE))),0,IF(AC1134="",0,AN1134*VLOOKUP(AC1134,Resource!$B$2:$AE$465,8,FALSE)))</f>
        <v/>
      </c>
      <c r="AP1134" s="620" t="n"/>
      <c r="AQ1134" s="286" t="n"/>
      <c r="AR1134" s="34">
        <f>AB1134</f>
        <v/>
      </c>
      <c r="AS1134" s="621">
        <f>IF(ISNA(IF(AI1134="",0,AR1134*VLOOKUP(AI1134,Resource!$B$2:$AE$465,9,FALSE))),0,IF(AI1134="",0,AR1134*VLOOKUP(AI1134,Resource!$B$2:$AE$465,9,FALSE)))</f>
        <v/>
      </c>
      <c r="AT1134" s="620" t="n"/>
      <c r="AU1134" s="286" t="n"/>
      <c r="AV1134" s="620">
        <f>Z1134</f>
        <v/>
      </c>
      <c r="AW1134" s="72" t="n"/>
      <c r="BA1134" s="620" t="n"/>
      <c r="BC1134" s="620">
        <f>AO1134+AS1134</f>
        <v/>
      </c>
      <c r="BD1134" s="620">
        <f>BH1134-BC1134</f>
        <v/>
      </c>
      <c r="BE1134" s="479">
        <f>IF(AV1134=0,"        --",BD1134/BH1134)</f>
        <v/>
      </c>
      <c r="BF1134" s="620" t="n"/>
      <c r="BG1134" s="620" t="n"/>
      <c r="BH1134" s="620">
        <f>Z1134+BA1134+BF1134</f>
        <v/>
      </c>
    </row>
    <row r="1135" customFormat="1" s="34">
      <c r="A1135" s="618" t="n"/>
      <c r="B1135" s="619" t="n"/>
      <c r="J1135" s="619" t="n"/>
      <c r="U1135" s="620" t="n"/>
      <c r="X1135" s="620" t="n"/>
      <c r="Y1135" s="620" t="n"/>
      <c r="Z1135" s="620" t="n"/>
      <c r="AA1135" s="34">
        <f>T1135*0.2+N1135*0+O1135*0.3+P1135*0.5+Q1135*0.6+R1135*1+S1135*1</f>
        <v/>
      </c>
      <c r="AB1135" s="34">
        <f>T1135*0.2+N1135*0.2+O1135*0.3+P1135*0.5+Q1135*0.6+R1135*1+S1135*1</f>
        <v/>
      </c>
      <c r="AD1135" s="34">
        <f>IF($AC1135&gt;0,IF(VLOOKUP($AC1135,Resource!$B$2:$AE$460,6,FALSE)&gt;0,VLOOKUP($AC1135,Resource!$B$2:$AE$460,6,FALSE),"--INPUT--"),"")</f>
        <v/>
      </c>
      <c r="AE1135" s="34">
        <f>IF($AC1135&gt;0,IF(VLOOKUP($AC1135,Resource!$B$2:$AE$460,25,FALSE)&gt;0,VLOOKUP($AC1135,Resource!$B$2:$AE$460,25,FALSE),"--INPUT--"),"")</f>
        <v/>
      </c>
      <c r="AG1135" s="619" t="n"/>
      <c r="AH1135" s="619" t="n"/>
      <c r="AJ1135" s="34">
        <f>IF($AI1135&gt;0,IF(VLOOKUP($AI1135,Resource!$B$2:$AE$460,6,FALSE)&gt;0,VLOOKUP($AI1135,Resource!$B$2:$AE$460,6,FALSE),"--INPUT--"),"")</f>
        <v/>
      </c>
      <c r="AK1135" s="34">
        <f>IF($AI1135&gt;0,IF(VLOOKUP($AI1135,Resource!$B$2:$AE$460,25,FALSE)&gt;0,VLOOKUP($AI1135,Resource!$B$2:$AE$460,25,FALSE),"--INPUT--"),"")</f>
        <v/>
      </c>
      <c r="AL1135" s="619" t="n"/>
      <c r="AM1135" s="619" t="n"/>
      <c r="AN1135" s="34">
        <f>AA1135</f>
        <v/>
      </c>
      <c r="AO1135" s="621">
        <f>IF(ISNA(IF(AC1135="",0,AN1135*VLOOKUP(AC1135,Resource!$B$2:$AE$465,8,FALSE))),0,IF(AC1135="",0,AN1135*VLOOKUP(AC1135,Resource!$B$2:$AE$465,8,FALSE)))</f>
        <v/>
      </c>
      <c r="AP1135" s="620" t="n"/>
      <c r="AQ1135" s="286" t="n"/>
      <c r="AR1135" s="34">
        <f>AB1135</f>
        <v/>
      </c>
      <c r="AS1135" s="621">
        <f>IF(ISNA(IF(AI1135="",0,AR1135*VLOOKUP(AI1135,Resource!$B$2:$AE$465,9,FALSE))),0,IF(AI1135="",0,AR1135*VLOOKUP(AI1135,Resource!$B$2:$AE$465,9,FALSE)))</f>
        <v/>
      </c>
      <c r="AT1135" s="620" t="n"/>
      <c r="AU1135" s="286" t="n"/>
      <c r="AV1135" s="620">
        <f>Z1135</f>
        <v/>
      </c>
      <c r="AW1135" s="72" t="n"/>
      <c r="BA1135" s="620" t="n"/>
      <c r="BC1135" s="620">
        <f>AO1135+AS1135</f>
        <v/>
      </c>
      <c r="BD1135" s="620">
        <f>BH1135-BC1135</f>
        <v/>
      </c>
      <c r="BE1135" s="479">
        <f>IF(AV1135=0,"        --",BD1135/BH1135)</f>
        <v/>
      </c>
      <c r="BF1135" s="620" t="n"/>
      <c r="BG1135" s="620" t="n"/>
      <c r="BH1135" s="620">
        <f>Z1135+BA1135+BF1135</f>
        <v/>
      </c>
    </row>
    <row r="1136" customFormat="1" s="34">
      <c r="A1136" s="618" t="n"/>
      <c r="B1136" s="619" t="n"/>
      <c r="J1136" s="619" t="n"/>
      <c r="U1136" s="620" t="n"/>
      <c r="X1136" s="620" t="n"/>
      <c r="Y1136" s="620" t="n"/>
      <c r="Z1136" s="620" t="n"/>
      <c r="AA1136" s="34">
        <f>T1136*0.2+N1136*0+O1136*0.3+P1136*0.5+Q1136*0.6+R1136*1+S1136*1</f>
        <v/>
      </c>
      <c r="AB1136" s="34">
        <f>T1136*0.2+N1136*0.2+O1136*0.3+P1136*0.5+Q1136*0.6+R1136*1+S1136*1</f>
        <v/>
      </c>
      <c r="AD1136" s="34">
        <f>IF($AC1136&gt;0,IF(VLOOKUP($AC1136,Resource!$B$2:$AE$460,6,FALSE)&gt;0,VLOOKUP($AC1136,Resource!$B$2:$AE$460,6,FALSE),"--INPUT--"),"")</f>
        <v/>
      </c>
      <c r="AE1136" s="34">
        <f>IF($AC1136&gt;0,IF(VLOOKUP($AC1136,Resource!$B$2:$AE$460,25,FALSE)&gt;0,VLOOKUP($AC1136,Resource!$B$2:$AE$460,25,FALSE),"--INPUT--"),"")</f>
        <v/>
      </c>
      <c r="AG1136" s="619" t="n"/>
      <c r="AH1136" s="619" t="n"/>
      <c r="AJ1136" s="34">
        <f>IF($AI1136&gt;0,IF(VLOOKUP($AI1136,Resource!$B$2:$AE$460,6,FALSE)&gt;0,VLOOKUP($AI1136,Resource!$B$2:$AE$460,6,FALSE),"--INPUT--"),"")</f>
        <v/>
      </c>
      <c r="AK1136" s="34">
        <f>IF($AI1136&gt;0,IF(VLOOKUP($AI1136,Resource!$B$2:$AE$460,25,FALSE)&gt;0,VLOOKUP($AI1136,Resource!$B$2:$AE$460,25,FALSE),"--INPUT--"),"")</f>
        <v/>
      </c>
      <c r="AL1136" s="619" t="n"/>
      <c r="AM1136" s="619" t="n"/>
      <c r="AN1136" s="34">
        <f>AA1136</f>
        <v/>
      </c>
      <c r="AO1136" s="621">
        <f>IF(ISNA(IF(AC1136="",0,AN1136*VLOOKUP(AC1136,Resource!$B$2:$AE$465,8,FALSE))),0,IF(AC1136="",0,AN1136*VLOOKUP(AC1136,Resource!$B$2:$AE$465,8,FALSE)))</f>
        <v/>
      </c>
      <c r="AP1136" s="620" t="n"/>
      <c r="AQ1136" s="286" t="n"/>
      <c r="AR1136" s="34">
        <f>AB1136</f>
        <v/>
      </c>
      <c r="AS1136" s="621">
        <f>IF(ISNA(IF(AI1136="",0,AR1136*VLOOKUP(AI1136,Resource!$B$2:$AE$465,9,FALSE))),0,IF(AI1136="",0,AR1136*VLOOKUP(AI1136,Resource!$B$2:$AE$465,9,FALSE)))</f>
        <v/>
      </c>
      <c r="AT1136" s="620" t="n"/>
      <c r="AU1136" s="286" t="n"/>
      <c r="AV1136" s="620">
        <f>Z1136</f>
        <v/>
      </c>
      <c r="AW1136" s="72" t="n"/>
      <c r="BA1136" s="620" t="n"/>
      <c r="BC1136" s="620">
        <f>AO1136+AS1136</f>
        <v/>
      </c>
      <c r="BD1136" s="620">
        <f>BH1136-BC1136</f>
        <v/>
      </c>
      <c r="BE1136" s="479">
        <f>IF(AV1136=0,"        --",BD1136/BH1136)</f>
        <v/>
      </c>
      <c r="BF1136" s="620" t="n"/>
      <c r="BG1136" s="620" t="n"/>
      <c r="BH1136" s="620">
        <f>Z1136+BA1136+BF1136</f>
        <v/>
      </c>
    </row>
    <row r="1137" customFormat="1" s="34">
      <c r="A1137" s="618" t="n"/>
      <c r="B1137" s="619" t="n"/>
      <c r="J1137" s="619" t="n"/>
      <c r="U1137" s="620" t="n"/>
      <c r="X1137" s="620" t="n"/>
      <c r="Y1137" s="620" t="n"/>
      <c r="Z1137" s="620" t="n"/>
      <c r="AA1137" s="34">
        <f>T1137*0.2+N1137*0+O1137*0.3+P1137*0.5+Q1137*0.6+R1137*1+S1137*1</f>
        <v/>
      </c>
      <c r="AB1137" s="34">
        <f>T1137*0.2+N1137*0.2+O1137*0.3+P1137*0.5+Q1137*0.6+R1137*1+S1137*1</f>
        <v/>
      </c>
      <c r="AD1137" s="34">
        <f>IF($AC1137&gt;0,IF(VLOOKUP($AC1137,Resource!$B$2:$AE$460,6,FALSE)&gt;0,VLOOKUP($AC1137,Resource!$B$2:$AE$460,6,FALSE),"--INPUT--"),"")</f>
        <v/>
      </c>
      <c r="AE1137" s="34">
        <f>IF($AC1137&gt;0,IF(VLOOKUP($AC1137,Resource!$B$2:$AE$460,25,FALSE)&gt;0,VLOOKUP($AC1137,Resource!$B$2:$AE$460,25,FALSE),"--INPUT--"),"")</f>
        <v/>
      </c>
      <c r="AG1137" s="619" t="n"/>
      <c r="AH1137" s="619" t="n"/>
      <c r="AJ1137" s="34">
        <f>IF($AI1137&gt;0,IF(VLOOKUP($AI1137,Resource!$B$2:$AE$460,6,FALSE)&gt;0,VLOOKUP($AI1137,Resource!$B$2:$AE$460,6,FALSE),"--INPUT--"),"")</f>
        <v/>
      </c>
      <c r="AK1137" s="34">
        <f>IF($AI1137&gt;0,IF(VLOOKUP($AI1137,Resource!$B$2:$AE$460,25,FALSE)&gt;0,VLOOKUP($AI1137,Resource!$B$2:$AE$460,25,FALSE),"--INPUT--"),"")</f>
        <v/>
      </c>
      <c r="AL1137" s="619" t="n"/>
      <c r="AM1137" s="619" t="n"/>
      <c r="AN1137" s="34">
        <f>AA1137</f>
        <v/>
      </c>
      <c r="AO1137" s="621">
        <f>IF(ISNA(IF(AC1137="",0,AN1137*VLOOKUP(AC1137,Resource!$B$2:$AE$465,8,FALSE))),0,IF(AC1137="",0,AN1137*VLOOKUP(AC1137,Resource!$B$2:$AE$465,8,FALSE)))</f>
        <v/>
      </c>
      <c r="AP1137" s="620" t="n"/>
      <c r="AQ1137" s="286" t="n"/>
      <c r="AR1137" s="34">
        <f>AB1137</f>
        <v/>
      </c>
      <c r="AS1137" s="621">
        <f>IF(ISNA(IF(AI1137="",0,AR1137*VLOOKUP(AI1137,Resource!$B$2:$AE$465,9,FALSE))),0,IF(AI1137="",0,AR1137*VLOOKUP(AI1137,Resource!$B$2:$AE$465,9,FALSE)))</f>
        <v/>
      </c>
      <c r="AT1137" s="620" t="n"/>
      <c r="AU1137" s="286" t="n"/>
      <c r="AV1137" s="620">
        <f>Z1137</f>
        <v/>
      </c>
      <c r="AW1137" s="72" t="n"/>
      <c r="BA1137" s="620" t="n"/>
      <c r="BC1137" s="620">
        <f>AO1137+AS1137</f>
        <v/>
      </c>
      <c r="BD1137" s="620">
        <f>BH1137-BC1137</f>
        <v/>
      </c>
      <c r="BE1137" s="479">
        <f>IF(AV1137=0,"        --",BD1137/BH1137)</f>
        <v/>
      </c>
      <c r="BF1137" s="620" t="n"/>
      <c r="BG1137" s="620" t="n"/>
      <c r="BH1137" s="620">
        <f>Z1137+BA1137+BF1137</f>
        <v/>
      </c>
    </row>
    <row r="1138" customFormat="1" s="34">
      <c r="A1138" s="618" t="n"/>
      <c r="B1138" s="619" t="n"/>
      <c r="J1138" s="619" t="n"/>
      <c r="U1138" s="620" t="n"/>
      <c r="X1138" s="620" t="n"/>
      <c r="Y1138" s="620" t="n"/>
      <c r="Z1138" s="620" t="n"/>
      <c r="AA1138" s="34">
        <f>T1138*0.2+N1138*0+O1138*0.3+P1138*0.5+Q1138*0.6+R1138*1+S1138*1</f>
        <v/>
      </c>
      <c r="AB1138" s="34">
        <f>T1138*0.2+N1138*0.2+O1138*0.3+P1138*0.5+Q1138*0.6+R1138*1+S1138*1</f>
        <v/>
      </c>
      <c r="AD1138" s="34">
        <f>IF($AC1138&gt;0,IF(VLOOKUP($AC1138,Resource!$B$2:$AE$460,6,FALSE)&gt;0,VLOOKUP($AC1138,Resource!$B$2:$AE$460,6,FALSE),"--INPUT--"),"")</f>
        <v/>
      </c>
      <c r="AE1138" s="34">
        <f>IF($AC1138&gt;0,IF(VLOOKUP($AC1138,Resource!$B$2:$AE$460,25,FALSE)&gt;0,VLOOKUP($AC1138,Resource!$B$2:$AE$460,25,FALSE),"--INPUT--"),"")</f>
        <v/>
      </c>
      <c r="AG1138" s="619" t="n"/>
      <c r="AH1138" s="619" t="n"/>
      <c r="AJ1138" s="34">
        <f>IF($AI1138&gt;0,IF(VLOOKUP($AI1138,Resource!$B$2:$AE$460,6,FALSE)&gt;0,VLOOKUP($AI1138,Resource!$B$2:$AE$460,6,FALSE),"--INPUT--"),"")</f>
        <v/>
      </c>
      <c r="AK1138" s="34">
        <f>IF($AI1138&gt;0,IF(VLOOKUP($AI1138,Resource!$B$2:$AE$460,25,FALSE)&gt;0,VLOOKUP($AI1138,Resource!$B$2:$AE$460,25,FALSE),"--INPUT--"),"")</f>
        <v/>
      </c>
      <c r="AL1138" s="619" t="n"/>
      <c r="AM1138" s="619" t="n"/>
      <c r="AN1138" s="34">
        <f>AA1138</f>
        <v/>
      </c>
      <c r="AO1138" s="621">
        <f>IF(ISNA(IF(AC1138="",0,AN1138*VLOOKUP(AC1138,Resource!$B$2:$AE$465,8,FALSE))),0,IF(AC1138="",0,AN1138*VLOOKUP(AC1138,Resource!$B$2:$AE$465,8,FALSE)))</f>
        <v/>
      </c>
      <c r="AP1138" s="620" t="n"/>
      <c r="AQ1138" s="286" t="n"/>
      <c r="AR1138" s="34">
        <f>AB1138</f>
        <v/>
      </c>
      <c r="AS1138" s="621">
        <f>IF(ISNA(IF(AI1138="",0,AR1138*VLOOKUP(AI1138,Resource!$B$2:$AE$465,9,FALSE))),0,IF(AI1138="",0,AR1138*VLOOKUP(AI1138,Resource!$B$2:$AE$465,9,FALSE)))</f>
        <v/>
      </c>
      <c r="AT1138" s="620" t="n"/>
      <c r="AU1138" s="286" t="n"/>
      <c r="AV1138" s="620">
        <f>Z1138</f>
        <v/>
      </c>
      <c r="AW1138" s="72" t="n"/>
      <c r="BA1138" s="620" t="n"/>
      <c r="BC1138" s="620">
        <f>AO1138+AS1138</f>
        <v/>
      </c>
      <c r="BD1138" s="620">
        <f>BH1138-BC1138</f>
        <v/>
      </c>
      <c r="BE1138" s="479">
        <f>IF(AV1138=0,"        --",BD1138/BH1138)</f>
        <v/>
      </c>
      <c r="BF1138" s="620" t="n"/>
      <c r="BG1138" s="620" t="n"/>
      <c r="BH1138" s="620">
        <f>Z1138+BA1138+BF1138</f>
        <v/>
      </c>
    </row>
    <row r="1139" customFormat="1" s="34">
      <c r="A1139" s="618" t="n"/>
      <c r="B1139" s="619" t="n"/>
      <c r="J1139" s="619" t="n"/>
      <c r="U1139" s="620" t="n"/>
      <c r="X1139" s="620" t="n"/>
      <c r="Y1139" s="620" t="n"/>
      <c r="Z1139" s="620" t="n"/>
      <c r="AA1139" s="34">
        <f>T1139*0.2+N1139*0+O1139*0.3+P1139*0.5+Q1139*0.6+R1139*1+S1139*1</f>
        <v/>
      </c>
      <c r="AB1139" s="34">
        <f>T1139*0.2+N1139*0.2+O1139*0.3+P1139*0.5+Q1139*0.6+R1139*1+S1139*1</f>
        <v/>
      </c>
      <c r="AD1139" s="34">
        <f>IF($AC1139&gt;0,IF(VLOOKUP($AC1139,Resource!$B$2:$AE$460,6,FALSE)&gt;0,VLOOKUP($AC1139,Resource!$B$2:$AE$460,6,FALSE),"--INPUT--"),"")</f>
        <v/>
      </c>
      <c r="AE1139" s="34">
        <f>IF($AC1139&gt;0,IF(VLOOKUP($AC1139,Resource!$B$2:$AE$460,25,FALSE)&gt;0,VLOOKUP($AC1139,Resource!$B$2:$AE$460,25,FALSE),"--INPUT--"),"")</f>
        <v/>
      </c>
      <c r="AG1139" s="619" t="n"/>
      <c r="AH1139" s="619" t="n"/>
      <c r="AJ1139" s="34">
        <f>IF($AI1139&gt;0,IF(VLOOKUP($AI1139,Resource!$B$2:$AE$460,6,FALSE)&gt;0,VLOOKUP($AI1139,Resource!$B$2:$AE$460,6,FALSE),"--INPUT--"),"")</f>
        <v/>
      </c>
      <c r="AK1139" s="34">
        <f>IF($AI1139&gt;0,IF(VLOOKUP($AI1139,Resource!$B$2:$AE$460,25,FALSE)&gt;0,VLOOKUP($AI1139,Resource!$B$2:$AE$460,25,FALSE),"--INPUT--"),"")</f>
        <v/>
      </c>
      <c r="AL1139" s="619" t="n"/>
      <c r="AM1139" s="619" t="n"/>
      <c r="AN1139" s="34">
        <f>AA1139</f>
        <v/>
      </c>
      <c r="AO1139" s="621">
        <f>IF(ISNA(IF(AC1139="",0,AN1139*VLOOKUP(AC1139,Resource!$B$2:$AE$465,8,FALSE))),0,IF(AC1139="",0,AN1139*VLOOKUP(AC1139,Resource!$B$2:$AE$465,8,FALSE)))</f>
        <v/>
      </c>
      <c r="AP1139" s="620" t="n"/>
      <c r="AQ1139" s="286" t="n"/>
      <c r="AR1139" s="34">
        <f>AB1139</f>
        <v/>
      </c>
      <c r="AS1139" s="621">
        <f>IF(ISNA(IF(AI1139="",0,AR1139*VLOOKUP(AI1139,Resource!$B$2:$AE$465,9,FALSE))),0,IF(AI1139="",0,AR1139*VLOOKUP(AI1139,Resource!$B$2:$AE$465,9,FALSE)))</f>
        <v/>
      </c>
      <c r="AT1139" s="620" t="n"/>
      <c r="AU1139" s="286" t="n"/>
      <c r="AV1139" s="620">
        <f>Z1139</f>
        <v/>
      </c>
      <c r="AW1139" s="72" t="n"/>
      <c r="BA1139" s="620" t="n"/>
      <c r="BC1139" s="620">
        <f>AO1139+AS1139</f>
        <v/>
      </c>
      <c r="BD1139" s="620">
        <f>BH1139-BC1139</f>
        <v/>
      </c>
      <c r="BE1139" s="479">
        <f>IF(AV1139=0,"        --",BD1139/BH1139)</f>
        <v/>
      </c>
      <c r="BF1139" s="620" t="n"/>
      <c r="BG1139" s="620" t="n"/>
      <c r="BH1139" s="620">
        <f>Z1139+BA1139+BF1139</f>
        <v/>
      </c>
    </row>
    <row r="1140" customFormat="1" s="34">
      <c r="A1140" s="618" t="n"/>
      <c r="B1140" s="619" t="n"/>
      <c r="J1140" s="619" t="n"/>
      <c r="U1140" s="620" t="n"/>
      <c r="X1140" s="620" t="n"/>
      <c r="Y1140" s="620" t="n"/>
      <c r="Z1140" s="620" t="n"/>
      <c r="AA1140" s="34">
        <f>T1140*0.2+N1140*0+O1140*0.3+P1140*0.5+Q1140*0.6+R1140*1+S1140*1</f>
        <v/>
      </c>
      <c r="AB1140" s="34">
        <f>T1140*0.2+N1140*0.2+O1140*0.3+P1140*0.5+Q1140*0.6+R1140*1+S1140*1</f>
        <v/>
      </c>
      <c r="AD1140" s="34">
        <f>IF($AC1140&gt;0,IF(VLOOKUP($AC1140,Resource!$B$2:$AE$460,6,FALSE)&gt;0,VLOOKUP($AC1140,Resource!$B$2:$AE$460,6,FALSE),"--INPUT--"),"")</f>
        <v/>
      </c>
      <c r="AE1140" s="34">
        <f>IF($AC1140&gt;0,IF(VLOOKUP($AC1140,Resource!$B$2:$AE$460,25,FALSE)&gt;0,VLOOKUP($AC1140,Resource!$B$2:$AE$460,25,FALSE),"--INPUT--"),"")</f>
        <v/>
      </c>
      <c r="AG1140" s="619" t="n"/>
      <c r="AH1140" s="619" t="n"/>
      <c r="AJ1140" s="34">
        <f>IF($AI1140&gt;0,IF(VLOOKUP($AI1140,Resource!$B$2:$AE$460,6,FALSE)&gt;0,VLOOKUP($AI1140,Resource!$B$2:$AE$460,6,FALSE),"--INPUT--"),"")</f>
        <v/>
      </c>
      <c r="AK1140" s="34">
        <f>IF($AI1140&gt;0,IF(VLOOKUP($AI1140,Resource!$B$2:$AE$460,25,FALSE)&gt;0,VLOOKUP($AI1140,Resource!$B$2:$AE$460,25,FALSE),"--INPUT--"),"")</f>
        <v/>
      </c>
      <c r="AL1140" s="619" t="n"/>
      <c r="AM1140" s="619" t="n"/>
      <c r="AN1140" s="34">
        <f>AA1140</f>
        <v/>
      </c>
      <c r="AO1140" s="621">
        <f>IF(ISNA(IF(AC1140="",0,AN1140*VLOOKUP(AC1140,Resource!$B$2:$AE$465,8,FALSE))),0,IF(AC1140="",0,AN1140*VLOOKUP(AC1140,Resource!$B$2:$AE$465,8,FALSE)))</f>
        <v/>
      </c>
      <c r="AP1140" s="620" t="n"/>
      <c r="AQ1140" s="286" t="n"/>
      <c r="AR1140" s="34">
        <f>AB1140</f>
        <v/>
      </c>
      <c r="AS1140" s="621">
        <f>IF(ISNA(IF(AI1140="",0,AR1140*VLOOKUP(AI1140,Resource!$B$2:$AE$465,9,FALSE))),0,IF(AI1140="",0,AR1140*VLOOKUP(AI1140,Resource!$B$2:$AE$465,9,FALSE)))</f>
        <v/>
      </c>
      <c r="AT1140" s="620" t="n"/>
      <c r="AU1140" s="286" t="n"/>
      <c r="AV1140" s="620">
        <f>Z1140</f>
        <v/>
      </c>
      <c r="AW1140" s="72" t="n"/>
      <c r="BA1140" s="620" t="n"/>
      <c r="BC1140" s="620">
        <f>AO1140+AS1140</f>
        <v/>
      </c>
      <c r="BD1140" s="620">
        <f>BH1140-BC1140</f>
        <v/>
      </c>
      <c r="BE1140" s="479">
        <f>IF(AV1140=0,"        --",BD1140/BH1140)</f>
        <v/>
      </c>
      <c r="BF1140" s="620" t="n"/>
      <c r="BG1140" s="620" t="n"/>
      <c r="BH1140" s="620">
        <f>Z1140+BA1140+BF1140</f>
        <v/>
      </c>
    </row>
    <row r="1141" customFormat="1" s="34">
      <c r="A1141" s="618" t="n"/>
      <c r="B1141" s="619" t="n"/>
      <c r="J1141" s="619" t="n"/>
      <c r="U1141" s="620" t="n"/>
      <c r="X1141" s="620" t="n"/>
      <c r="Y1141" s="620" t="n"/>
      <c r="Z1141" s="620" t="n"/>
      <c r="AA1141" s="34">
        <f>T1141*0.2+N1141*0+O1141*0.3+P1141*0.5+Q1141*0.6+R1141*1+S1141*1</f>
        <v/>
      </c>
      <c r="AB1141" s="34">
        <f>T1141*0.2+N1141*0.2+O1141*0.3+P1141*0.5+Q1141*0.6+R1141*1+S1141*1</f>
        <v/>
      </c>
      <c r="AD1141" s="34">
        <f>IF($AC1141&gt;0,IF(VLOOKUP($AC1141,Resource!$B$2:$AE$460,6,FALSE)&gt;0,VLOOKUP($AC1141,Resource!$B$2:$AE$460,6,FALSE),"--INPUT--"),"")</f>
        <v/>
      </c>
      <c r="AE1141" s="34">
        <f>IF($AC1141&gt;0,IF(VLOOKUP($AC1141,Resource!$B$2:$AE$460,25,FALSE)&gt;0,VLOOKUP($AC1141,Resource!$B$2:$AE$460,25,FALSE),"--INPUT--"),"")</f>
        <v/>
      </c>
      <c r="AG1141" s="619" t="n"/>
      <c r="AH1141" s="619" t="n"/>
      <c r="AJ1141" s="34">
        <f>IF($AI1141&gt;0,IF(VLOOKUP($AI1141,Resource!$B$2:$AE$460,6,FALSE)&gt;0,VLOOKUP($AI1141,Resource!$B$2:$AE$460,6,FALSE),"--INPUT--"),"")</f>
        <v/>
      </c>
      <c r="AK1141" s="34">
        <f>IF($AI1141&gt;0,IF(VLOOKUP($AI1141,Resource!$B$2:$AE$460,25,FALSE)&gt;0,VLOOKUP($AI1141,Resource!$B$2:$AE$460,25,FALSE),"--INPUT--"),"")</f>
        <v/>
      </c>
      <c r="AL1141" s="619" t="n"/>
      <c r="AM1141" s="619" t="n"/>
      <c r="AN1141" s="34">
        <f>AA1141</f>
        <v/>
      </c>
      <c r="AO1141" s="621">
        <f>IF(ISNA(IF(AC1141="",0,AN1141*VLOOKUP(AC1141,Resource!$B$2:$AE$465,8,FALSE))),0,IF(AC1141="",0,AN1141*VLOOKUP(AC1141,Resource!$B$2:$AE$465,8,FALSE)))</f>
        <v/>
      </c>
      <c r="AP1141" s="620" t="n"/>
      <c r="AQ1141" s="286" t="n"/>
      <c r="AR1141" s="34">
        <f>AB1141</f>
        <v/>
      </c>
      <c r="AS1141" s="621">
        <f>IF(ISNA(IF(AI1141="",0,AR1141*VLOOKUP(AI1141,Resource!$B$2:$AE$465,9,FALSE))),0,IF(AI1141="",0,AR1141*VLOOKUP(AI1141,Resource!$B$2:$AE$465,9,FALSE)))</f>
        <v/>
      </c>
      <c r="AT1141" s="620" t="n"/>
      <c r="AU1141" s="286" t="n"/>
      <c r="AV1141" s="620">
        <f>Z1141</f>
        <v/>
      </c>
      <c r="AW1141" s="72" t="n"/>
      <c r="BA1141" s="620" t="n"/>
      <c r="BC1141" s="620">
        <f>AO1141+AS1141</f>
        <v/>
      </c>
      <c r="BD1141" s="620">
        <f>BH1141-BC1141</f>
        <v/>
      </c>
      <c r="BE1141" s="479">
        <f>IF(AV1141=0,"        --",BD1141/BH1141)</f>
        <v/>
      </c>
      <c r="BF1141" s="620" t="n"/>
      <c r="BG1141" s="620" t="n"/>
      <c r="BH1141" s="620">
        <f>Z1141+BA1141+BF1141</f>
        <v/>
      </c>
    </row>
    <row r="1142" customFormat="1" s="34">
      <c r="A1142" s="618" t="n"/>
      <c r="B1142" s="619" t="n"/>
      <c r="J1142" s="619" t="n"/>
      <c r="U1142" s="620" t="n"/>
      <c r="X1142" s="620" t="n"/>
      <c r="Y1142" s="620" t="n"/>
      <c r="Z1142" s="620" t="n"/>
      <c r="AA1142" s="34">
        <f>T1142*0.2+N1142*0+O1142*0.3+P1142*0.5+Q1142*0.6+R1142*1+S1142*1</f>
        <v/>
      </c>
      <c r="AB1142" s="34">
        <f>T1142*0.2+N1142*0.2+O1142*0.3+P1142*0.5+Q1142*0.6+R1142*1+S1142*1</f>
        <v/>
      </c>
      <c r="AD1142" s="34">
        <f>IF($AC1142&gt;0,IF(VLOOKUP($AC1142,Resource!$B$2:$AE$460,6,FALSE)&gt;0,VLOOKUP($AC1142,Resource!$B$2:$AE$460,6,FALSE),"--INPUT--"),"")</f>
        <v/>
      </c>
      <c r="AE1142" s="34">
        <f>IF($AC1142&gt;0,IF(VLOOKUP($AC1142,Resource!$B$2:$AE$460,25,FALSE)&gt;0,VLOOKUP($AC1142,Resource!$B$2:$AE$460,25,FALSE),"--INPUT--"),"")</f>
        <v/>
      </c>
      <c r="AG1142" s="619" t="n"/>
      <c r="AH1142" s="619" t="n"/>
      <c r="AJ1142" s="34">
        <f>IF($AI1142&gt;0,IF(VLOOKUP($AI1142,Resource!$B$2:$AE$460,6,FALSE)&gt;0,VLOOKUP($AI1142,Resource!$B$2:$AE$460,6,FALSE),"--INPUT--"),"")</f>
        <v/>
      </c>
      <c r="AK1142" s="34">
        <f>IF($AI1142&gt;0,IF(VLOOKUP($AI1142,Resource!$B$2:$AE$460,25,FALSE)&gt;0,VLOOKUP($AI1142,Resource!$B$2:$AE$460,25,FALSE),"--INPUT--"),"")</f>
        <v/>
      </c>
      <c r="AL1142" s="619" t="n"/>
      <c r="AM1142" s="619" t="n"/>
      <c r="AN1142" s="34">
        <f>AA1142</f>
        <v/>
      </c>
      <c r="AO1142" s="621">
        <f>IF(ISNA(IF(AC1142="",0,AN1142*VLOOKUP(AC1142,Resource!$B$2:$AE$465,8,FALSE))),0,IF(AC1142="",0,AN1142*VLOOKUP(AC1142,Resource!$B$2:$AE$465,8,FALSE)))</f>
        <v/>
      </c>
      <c r="AP1142" s="620" t="n"/>
      <c r="AQ1142" s="286" t="n"/>
      <c r="AR1142" s="34">
        <f>AB1142</f>
        <v/>
      </c>
      <c r="AS1142" s="621">
        <f>IF(ISNA(IF(AI1142="",0,AR1142*VLOOKUP(AI1142,Resource!$B$2:$AE$465,9,FALSE))),0,IF(AI1142="",0,AR1142*VLOOKUP(AI1142,Resource!$B$2:$AE$465,9,FALSE)))</f>
        <v/>
      </c>
      <c r="AT1142" s="620" t="n"/>
      <c r="AU1142" s="286" t="n"/>
      <c r="AV1142" s="620">
        <f>Z1142</f>
        <v/>
      </c>
      <c r="AW1142" s="72" t="n"/>
      <c r="BA1142" s="620" t="n"/>
      <c r="BC1142" s="620">
        <f>AO1142+AS1142</f>
        <v/>
      </c>
      <c r="BD1142" s="620">
        <f>BH1142-BC1142</f>
        <v/>
      </c>
      <c r="BE1142" s="479">
        <f>IF(AV1142=0,"        --",BD1142/BH1142)</f>
        <v/>
      </c>
      <c r="BF1142" s="620" t="n"/>
      <c r="BG1142" s="620" t="n"/>
      <c r="BH1142" s="620">
        <f>Z1142+BA1142+BF1142</f>
        <v/>
      </c>
    </row>
    <row r="1143" customFormat="1" s="34">
      <c r="A1143" s="618" t="n"/>
      <c r="B1143" s="619" t="n"/>
      <c r="J1143" s="619" t="n"/>
      <c r="U1143" s="620" t="n"/>
      <c r="X1143" s="620" t="n"/>
      <c r="Y1143" s="620" t="n"/>
      <c r="Z1143" s="620" t="n"/>
      <c r="AA1143" s="34">
        <f>T1143*0.2+N1143*0+O1143*0.3+P1143*0.5+Q1143*0.6+R1143*1+S1143*1</f>
        <v/>
      </c>
      <c r="AB1143" s="34">
        <f>T1143*0.2+N1143*0.2+O1143*0.3+P1143*0.5+Q1143*0.6+R1143*1+S1143*1</f>
        <v/>
      </c>
      <c r="AD1143" s="34">
        <f>IF($AC1143&gt;0,IF(VLOOKUP($AC1143,Resource!$B$2:$AE$460,6,FALSE)&gt;0,VLOOKUP($AC1143,Resource!$B$2:$AE$460,6,FALSE),"--INPUT--"),"")</f>
        <v/>
      </c>
      <c r="AE1143" s="34">
        <f>IF($AC1143&gt;0,IF(VLOOKUP($AC1143,Resource!$B$2:$AE$460,25,FALSE)&gt;0,VLOOKUP($AC1143,Resource!$B$2:$AE$460,25,FALSE),"--INPUT--"),"")</f>
        <v/>
      </c>
      <c r="AG1143" s="619" t="n"/>
      <c r="AH1143" s="619" t="n"/>
      <c r="AJ1143" s="34">
        <f>IF($AI1143&gt;0,IF(VLOOKUP($AI1143,Resource!$B$2:$AE$460,6,FALSE)&gt;0,VLOOKUP($AI1143,Resource!$B$2:$AE$460,6,FALSE),"--INPUT--"),"")</f>
        <v/>
      </c>
      <c r="AK1143" s="34">
        <f>IF($AI1143&gt;0,IF(VLOOKUP($AI1143,Resource!$B$2:$AE$460,25,FALSE)&gt;0,VLOOKUP($AI1143,Resource!$B$2:$AE$460,25,FALSE),"--INPUT--"),"")</f>
        <v/>
      </c>
      <c r="AL1143" s="619" t="n"/>
      <c r="AM1143" s="619" t="n"/>
      <c r="AN1143" s="34">
        <f>AA1143</f>
        <v/>
      </c>
      <c r="AO1143" s="621">
        <f>IF(ISNA(IF(AC1143="",0,AN1143*VLOOKUP(AC1143,Resource!$B$2:$AE$465,8,FALSE))),0,IF(AC1143="",0,AN1143*VLOOKUP(AC1143,Resource!$B$2:$AE$465,8,FALSE)))</f>
        <v/>
      </c>
      <c r="AP1143" s="620" t="n"/>
      <c r="AQ1143" s="286" t="n"/>
      <c r="AR1143" s="34">
        <f>AB1143</f>
        <v/>
      </c>
      <c r="AS1143" s="621">
        <f>IF(ISNA(IF(AI1143="",0,AR1143*VLOOKUP(AI1143,Resource!$B$2:$AE$465,9,FALSE))),0,IF(AI1143="",0,AR1143*VLOOKUP(AI1143,Resource!$B$2:$AE$465,9,FALSE)))</f>
        <v/>
      </c>
      <c r="AT1143" s="620" t="n"/>
      <c r="AU1143" s="286" t="n"/>
      <c r="AV1143" s="620">
        <f>Z1143</f>
        <v/>
      </c>
      <c r="AW1143" s="72" t="n"/>
      <c r="BA1143" s="620" t="n"/>
      <c r="BC1143" s="620">
        <f>AO1143+AS1143</f>
        <v/>
      </c>
      <c r="BD1143" s="620">
        <f>BH1143-BC1143</f>
        <v/>
      </c>
      <c r="BE1143" s="479">
        <f>IF(AV1143=0,"        --",BD1143/BH1143)</f>
        <v/>
      </c>
      <c r="BF1143" s="620" t="n"/>
      <c r="BG1143" s="620" t="n"/>
      <c r="BH1143" s="620">
        <f>Z1143+BA1143+BF1143</f>
        <v/>
      </c>
    </row>
    <row r="1144" customFormat="1" s="34">
      <c r="A1144" s="618" t="n"/>
      <c r="B1144" s="619" t="n"/>
      <c r="J1144" s="619" t="n"/>
      <c r="U1144" s="620" t="n"/>
      <c r="X1144" s="620" t="n"/>
      <c r="Y1144" s="620" t="n"/>
      <c r="Z1144" s="620" t="n"/>
      <c r="AA1144" s="34">
        <f>T1144*0.2+N1144*0+O1144*0.3+P1144*0.5+Q1144*0.6+R1144*1+S1144*1</f>
        <v/>
      </c>
      <c r="AB1144" s="34">
        <f>T1144*0.2+N1144*0.2+O1144*0.3+P1144*0.5+Q1144*0.6+R1144*1+S1144*1</f>
        <v/>
      </c>
      <c r="AD1144" s="34">
        <f>IF($AC1144&gt;0,IF(VLOOKUP($AC1144,Resource!$B$2:$AE$460,6,FALSE)&gt;0,VLOOKUP($AC1144,Resource!$B$2:$AE$460,6,FALSE),"--INPUT--"),"")</f>
        <v/>
      </c>
      <c r="AE1144" s="34">
        <f>IF($AC1144&gt;0,IF(VLOOKUP($AC1144,Resource!$B$2:$AE$460,25,FALSE)&gt;0,VLOOKUP($AC1144,Resource!$B$2:$AE$460,25,FALSE),"--INPUT--"),"")</f>
        <v/>
      </c>
      <c r="AG1144" s="619" t="n"/>
      <c r="AH1144" s="619" t="n"/>
      <c r="AJ1144" s="34">
        <f>IF($AI1144&gt;0,IF(VLOOKUP($AI1144,Resource!$B$2:$AE$460,6,FALSE)&gt;0,VLOOKUP($AI1144,Resource!$B$2:$AE$460,6,FALSE),"--INPUT--"),"")</f>
        <v/>
      </c>
      <c r="AK1144" s="34">
        <f>IF($AI1144&gt;0,IF(VLOOKUP($AI1144,Resource!$B$2:$AE$460,25,FALSE)&gt;0,VLOOKUP($AI1144,Resource!$B$2:$AE$460,25,FALSE),"--INPUT--"),"")</f>
        <v/>
      </c>
      <c r="AL1144" s="619" t="n"/>
      <c r="AM1144" s="619" t="n"/>
      <c r="AN1144" s="34">
        <f>AA1144</f>
        <v/>
      </c>
      <c r="AO1144" s="621">
        <f>IF(ISNA(IF(AC1144="",0,AN1144*VLOOKUP(AC1144,Resource!$B$2:$AE$465,8,FALSE))),0,IF(AC1144="",0,AN1144*VLOOKUP(AC1144,Resource!$B$2:$AE$465,8,FALSE)))</f>
        <v/>
      </c>
      <c r="AP1144" s="620" t="n"/>
      <c r="AQ1144" s="286" t="n"/>
      <c r="AR1144" s="34">
        <f>AB1144</f>
        <v/>
      </c>
      <c r="AS1144" s="621">
        <f>IF(ISNA(IF(AI1144="",0,AR1144*VLOOKUP(AI1144,Resource!$B$2:$AE$465,9,FALSE))),0,IF(AI1144="",0,AR1144*VLOOKUP(AI1144,Resource!$B$2:$AE$465,9,FALSE)))</f>
        <v/>
      </c>
      <c r="AT1144" s="620" t="n"/>
      <c r="AU1144" s="286" t="n"/>
      <c r="AV1144" s="620">
        <f>Z1144</f>
        <v/>
      </c>
      <c r="AW1144" s="72" t="n"/>
      <c r="BA1144" s="620" t="n"/>
      <c r="BC1144" s="620">
        <f>AO1144+AS1144</f>
        <v/>
      </c>
      <c r="BD1144" s="620">
        <f>BH1144-BC1144</f>
        <v/>
      </c>
      <c r="BE1144" s="479">
        <f>IF(AV1144=0,"        --",BD1144/BH1144)</f>
        <v/>
      </c>
      <c r="BF1144" s="620" t="n"/>
      <c r="BG1144" s="620" t="n"/>
      <c r="BH1144" s="620">
        <f>Z1144+BA1144+BF1144</f>
        <v/>
      </c>
    </row>
    <row r="1145" customFormat="1" s="34">
      <c r="A1145" s="618" t="n"/>
      <c r="B1145" s="619" t="n"/>
      <c r="J1145" s="619" t="n"/>
      <c r="U1145" s="620" t="n"/>
      <c r="X1145" s="620" t="n"/>
      <c r="Y1145" s="620" t="n"/>
      <c r="Z1145" s="620" t="n"/>
      <c r="AA1145" s="34">
        <f>T1145*0.2+N1145*0+O1145*0.3+P1145*0.5+Q1145*0.6+R1145*1+S1145*1</f>
        <v/>
      </c>
      <c r="AB1145" s="34">
        <f>T1145*0.2+N1145*0.2+O1145*0.3+P1145*0.5+Q1145*0.6+R1145*1+S1145*1</f>
        <v/>
      </c>
      <c r="AD1145" s="34">
        <f>IF($AC1145&gt;0,IF(VLOOKUP($AC1145,Resource!$B$2:$AE$460,6,FALSE)&gt;0,VLOOKUP($AC1145,Resource!$B$2:$AE$460,6,FALSE),"--INPUT--"),"")</f>
        <v/>
      </c>
      <c r="AE1145" s="34">
        <f>IF($AC1145&gt;0,IF(VLOOKUP($AC1145,Resource!$B$2:$AE$460,25,FALSE)&gt;0,VLOOKUP($AC1145,Resource!$B$2:$AE$460,25,FALSE),"--INPUT--"),"")</f>
        <v/>
      </c>
      <c r="AG1145" s="619" t="n"/>
      <c r="AH1145" s="619" t="n"/>
      <c r="AJ1145" s="34">
        <f>IF($AI1145&gt;0,IF(VLOOKUP($AI1145,Resource!$B$2:$AE$460,6,FALSE)&gt;0,VLOOKUP($AI1145,Resource!$B$2:$AE$460,6,FALSE),"--INPUT--"),"")</f>
        <v/>
      </c>
      <c r="AK1145" s="34">
        <f>IF($AI1145&gt;0,IF(VLOOKUP($AI1145,Resource!$B$2:$AE$460,25,FALSE)&gt;0,VLOOKUP($AI1145,Resource!$B$2:$AE$460,25,FALSE),"--INPUT--"),"")</f>
        <v/>
      </c>
      <c r="AL1145" s="619" t="n"/>
      <c r="AM1145" s="619" t="n"/>
      <c r="AN1145" s="34">
        <f>AA1145</f>
        <v/>
      </c>
      <c r="AO1145" s="621">
        <f>IF(ISNA(IF(AC1145="",0,AN1145*VLOOKUP(AC1145,Resource!$B$2:$AE$465,8,FALSE))),0,IF(AC1145="",0,AN1145*VLOOKUP(AC1145,Resource!$B$2:$AE$465,8,FALSE)))</f>
        <v/>
      </c>
      <c r="AP1145" s="620" t="n"/>
      <c r="AQ1145" s="286" t="n"/>
      <c r="AR1145" s="34">
        <f>AB1145</f>
        <v/>
      </c>
      <c r="AS1145" s="621">
        <f>IF(ISNA(IF(AI1145="",0,AR1145*VLOOKUP(AI1145,Resource!$B$2:$AE$465,9,FALSE))),0,IF(AI1145="",0,AR1145*VLOOKUP(AI1145,Resource!$B$2:$AE$465,9,FALSE)))</f>
        <v/>
      </c>
      <c r="AT1145" s="620" t="n"/>
      <c r="AU1145" s="286" t="n"/>
      <c r="AV1145" s="620">
        <f>Z1145</f>
        <v/>
      </c>
      <c r="AW1145" s="72" t="n"/>
      <c r="BA1145" s="620" t="n"/>
      <c r="BC1145" s="620">
        <f>AO1145+AS1145</f>
        <v/>
      </c>
      <c r="BD1145" s="620">
        <f>BH1145-BC1145</f>
        <v/>
      </c>
      <c r="BE1145" s="479">
        <f>IF(AV1145=0,"        --",BD1145/BH1145)</f>
        <v/>
      </c>
      <c r="BF1145" s="620" t="n"/>
      <c r="BG1145" s="620" t="n"/>
      <c r="BH1145" s="620">
        <f>Z1145+BA1145+BF1145</f>
        <v/>
      </c>
    </row>
    <row r="1146" customFormat="1" s="34">
      <c r="A1146" s="618" t="n"/>
      <c r="B1146" s="619" t="n"/>
      <c r="J1146" s="619" t="n"/>
      <c r="U1146" s="620" t="n"/>
      <c r="X1146" s="620" t="n"/>
      <c r="Y1146" s="620" t="n"/>
      <c r="Z1146" s="620" t="n"/>
      <c r="AA1146" s="34">
        <f>T1146*0.2+N1146*0+O1146*0.3+P1146*0.5+Q1146*0.6+R1146*1+S1146*1</f>
        <v/>
      </c>
      <c r="AB1146" s="34">
        <f>T1146*0.2+N1146*0.2+O1146*0.3+P1146*0.5+Q1146*0.6+R1146*1+S1146*1</f>
        <v/>
      </c>
      <c r="AD1146" s="34">
        <f>IF($AC1146&gt;0,IF(VLOOKUP($AC1146,Resource!$B$2:$AE$460,6,FALSE)&gt;0,VLOOKUP($AC1146,Resource!$B$2:$AE$460,6,FALSE),"--INPUT--"),"")</f>
        <v/>
      </c>
      <c r="AE1146" s="34">
        <f>IF($AC1146&gt;0,IF(VLOOKUP($AC1146,Resource!$B$2:$AE$460,25,FALSE)&gt;0,VLOOKUP($AC1146,Resource!$B$2:$AE$460,25,FALSE),"--INPUT--"),"")</f>
        <v/>
      </c>
      <c r="AG1146" s="619" t="n"/>
      <c r="AH1146" s="619" t="n"/>
      <c r="AJ1146" s="34">
        <f>IF($AI1146&gt;0,IF(VLOOKUP($AI1146,Resource!$B$2:$AE$460,6,FALSE)&gt;0,VLOOKUP($AI1146,Resource!$B$2:$AE$460,6,FALSE),"--INPUT--"),"")</f>
        <v/>
      </c>
      <c r="AK1146" s="34">
        <f>IF($AI1146&gt;0,IF(VLOOKUP($AI1146,Resource!$B$2:$AE$460,25,FALSE)&gt;0,VLOOKUP($AI1146,Resource!$B$2:$AE$460,25,FALSE),"--INPUT--"),"")</f>
        <v/>
      </c>
      <c r="AL1146" s="619" t="n"/>
      <c r="AM1146" s="619" t="n"/>
      <c r="AN1146" s="34">
        <f>AA1146</f>
        <v/>
      </c>
      <c r="AO1146" s="621">
        <f>IF(ISNA(IF(AC1146="",0,AN1146*VLOOKUP(AC1146,Resource!$B$2:$AE$465,8,FALSE))),0,IF(AC1146="",0,AN1146*VLOOKUP(AC1146,Resource!$B$2:$AE$465,8,FALSE)))</f>
        <v/>
      </c>
      <c r="AP1146" s="620" t="n"/>
      <c r="AQ1146" s="286" t="n"/>
      <c r="AR1146" s="34">
        <f>AB1146</f>
        <v/>
      </c>
      <c r="AS1146" s="621">
        <f>IF(ISNA(IF(AI1146="",0,AR1146*VLOOKUP(AI1146,Resource!$B$2:$AE$465,9,FALSE))),0,IF(AI1146="",0,AR1146*VLOOKUP(AI1146,Resource!$B$2:$AE$465,9,FALSE)))</f>
        <v/>
      </c>
      <c r="AT1146" s="620" t="n"/>
      <c r="AU1146" s="286" t="n"/>
      <c r="AV1146" s="620">
        <f>Z1146</f>
        <v/>
      </c>
      <c r="AW1146" s="72" t="n"/>
      <c r="BA1146" s="620" t="n"/>
      <c r="BC1146" s="620">
        <f>AO1146+AS1146</f>
        <v/>
      </c>
      <c r="BD1146" s="620">
        <f>BH1146-BC1146</f>
        <v/>
      </c>
      <c r="BE1146" s="479">
        <f>IF(AV1146=0,"        --",BD1146/BH1146)</f>
        <v/>
      </c>
      <c r="BF1146" s="620" t="n"/>
      <c r="BG1146" s="620" t="n"/>
      <c r="BH1146" s="620">
        <f>Z1146+BA1146+BF1146</f>
        <v/>
      </c>
    </row>
    <row r="1147" customFormat="1" s="34">
      <c r="A1147" s="618" t="n"/>
      <c r="B1147" s="619" t="n"/>
      <c r="J1147" s="619" t="n"/>
      <c r="U1147" s="620" t="n"/>
      <c r="X1147" s="620" t="n"/>
      <c r="Y1147" s="620" t="n"/>
      <c r="Z1147" s="620" t="n"/>
      <c r="AA1147" s="34">
        <f>T1147*0.2+N1147*0+O1147*0.3+P1147*0.5+Q1147*0.6+R1147*1+S1147*1</f>
        <v/>
      </c>
      <c r="AB1147" s="34">
        <f>T1147*0.2+N1147*0.2+O1147*0.3+P1147*0.5+Q1147*0.6+R1147*1+S1147*1</f>
        <v/>
      </c>
      <c r="AD1147" s="34">
        <f>IF($AC1147&gt;0,IF(VLOOKUP($AC1147,Resource!$B$2:$AE$460,6,FALSE)&gt;0,VLOOKUP($AC1147,Resource!$B$2:$AE$460,6,FALSE),"--INPUT--"),"")</f>
        <v/>
      </c>
      <c r="AE1147" s="34">
        <f>IF($AC1147&gt;0,IF(VLOOKUP($AC1147,Resource!$B$2:$AE$460,25,FALSE)&gt;0,VLOOKUP($AC1147,Resource!$B$2:$AE$460,25,FALSE),"--INPUT--"),"")</f>
        <v/>
      </c>
      <c r="AG1147" s="619" t="n"/>
      <c r="AH1147" s="619" t="n"/>
      <c r="AJ1147" s="34">
        <f>IF($AI1147&gt;0,IF(VLOOKUP($AI1147,Resource!$B$2:$AE$460,6,FALSE)&gt;0,VLOOKUP($AI1147,Resource!$B$2:$AE$460,6,FALSE),"--INPUT--"),"")</f>
        <v/>
      </c>
      <c r="AK1147" s="34">
        <f>IF($AI1147&gt;0,IF(VLOOKUP($AI1147,Resource!$B$2:$AE$460,25,FALSE)&gt;0,VLOOKUP($AI1147,Resource!$B$2:$AE$460,25,FALSE),"--INPUT--"),"")</f>
        <v/>
      </c>
      <c r="AL1147" s="619" t="n"/>
      <c r="AM1147" s="619" t="n"/>
      <c r="AN1147" s="34">
        <f>AA1147</f>
        <v/>
      </c>
      <c r="AO1147" s="621">
        <f>IF(ISNA(IF(AC1147="",0,AN1147*VLOOKUP(AC1147,Resource!$B$2:$AE$465,8,FALSE))),0,IF(AC1147="",0,AN1147*VLOOKUP(AC1147,Resource!$B$2:$AE$465,8,FALSE)))</f>
        <v/>
      </c>
      <c r="AP1147" s="620" t="n"/>
      <c r="AQ1147" s="286" t="n"/>
      <c r="AR1147" s="34">
        <f>AB1147</f>
        <v/>
      </c>
      <c r="AS1147" s="621">
        <f>IF(ISNA(IF(AI1147="",0,AR1147*VLOOKUP(AI1147,Resource!$B$2:$AE$465,9,FALSE))),0,IF(AI1147="",0,AR1147*VLOOKUP(AI1147,Resource!$B$2:$AE$465,9,FALSE)))</f>
        <v/>
      </c>
      <c r="AT1147" s="620" t="n"/>
      <c r="AU1147" s="286" t="n"/>
      <c r="AV1147" s="620">
        <f>Z1147</f>
        <v/>
      </c>
      <c r="AW1147" s="72" t="n"/>
      <c r="BA1147" s="620" t="n"/>
      <c r="BC1147" s="620">
        <f>AO1147+AS1147</f>
        <v/>
      </c>
      <c r="BD1147" s="620">
        <f>BH1147-BC1147</f>
        <v/>
      </c>
      <c r="BE1147" s="479">
        <f>IF(AV1147=0,"        --",BD1147/BH1147)</f>
        <v/>
      </c>
      <c r="BF1147" s="620" t="n"/>
      <c r="BG1147" s="620" t="n"/>
      <c r="BH1147" s="620">
        <f>Z1147+BA1147+BF1147</f>
        <v/>
      </c>
    </row>
    <row r="1148" customFormat="1" s="34">
      <c r="A1148" s="618" t="n"/>
      <c r="B1148" s="619" t="n"/>
      <c r="J1148" s="619" t="n"/>
      <c r="U1148" s="620" t="n"/>
      <c r="X1148" s="620" t="n"/>
      <c r="Y1148" s="620" t="n"/>
      <c r="Z1148" s="620" t="n"/>
      <c r="AA1148" s="34">
        <f>T1148*0.2+N1148*0+O1148*0.3+P1148*0.5+Q1148*0.6+R1148*1+S1148*1</f>
        <v/>
      </c>
      <c r="AB1148" s="34">
        <f>T1148*0.2+N1148*0.2+O1148*0.3+P1148*0.5+Q1148*0.6+R1148*1+S1148*1</f>
        <v/>
      </c>
      <c r="AD1148" s="34">
        <f>IF($AC1148&gt;0,IF(VLOOKUP($AC1148,Resource!$B$2:$AE$460,6,FALSE)&gt;0,VLOOKUP($AC1148,Resource!$B$2:$AE$460,6,FALSE),"--INPUT--"),"")</f>
        <v/>
      </c>
      <c r="AE1148" s="34">
        <f>IF($AC1148&gt;0,IF(VLOOKUP($AC1148,Resource!$B$2:$AE$460,25,FALSE)&gt;0,VLOOKUP($AC1148,Resource!$B$2:$AE$460,25,FALSE),"--INPUT--"),"")</f>
        <v/>
      </c>
      <c r="AG1148" s="619" t="n"/>
      <c r="AH1148" s="619" t="n"/>
      <c r="AJ1148" s="34">
        <f>IF($AI1148&gt;0,IF(VLOOKUP($AI1148,Resource!$B$2:$AE$460,6,FALSE)&gt;0,VLOOKUP($AI1148,Resource!$B$2:$AE$460,6,FALSE),"--INPUT--"),"")</f>
        <v/>
      </c>
      <c r="AK1148" s="34">
        <f>IF($AI1148&gt;0,IF(VLOOKUP($AI1148,Resource!$B$2:$AE$460,25,FALSE)&gt;0,VLOOKUP($AI1148,Resource!$B$2:$AE$460,25,FALSE),"--INPUT--"),"")</f>
        <v/>
      </c>
      <c r="AL1148" s="619" t="n"/>
      <c r="AM1148" s="619" t="n"/>
      <c r="AN1148" s="34">
        <f>AA1148</f>
        <v/>
      </c>
      <c r="AO1148" s="621">
        <f>IF(ISNA(IF(AC1148="",0,AN1148*VLOOKUP(AC1148,Resource!$B$2:$AE$465,8,FALSE))),0,IF(AC1148="",0,AN1148*VLOOKUP(AC1148,Resource!$B$2:$AE$465,8,FALSE)))</f>
        <v/>
      </c>
      <c r="AP1148" s="620" t="n"/>
      <c r="AQ1148" s="286" t="n"/>
      <c r="AR1148" s="34">
        <f>AB1148</f>
        <v/>
      </c>
      <c r="AS1148" s="621">
        <f>IF(ISNA(IF(AI1148="",0,AR1148*VLOOKUP(AI1148,Resource!$B$2:$AE$465,9,FALSE))),0,IF(AI1148="",0,AR1148*VLOOKUP(AI1148,Resource!$B$2:$AE$465,9,FALSE)))</f>
        <v/>
      </c>
      <c r="AT1148" s="620" t="n"/>
      <c r="AU1148" s="286" t="n"/>
      <c r="AV1148" s="620">
        <f>Z1148</f>
        <v/>
      </c>
      <c r="AW1148" s="72" t="n"/>
      <c r="BA1148" s="620" t="n"/>
      <c r="BC1148" s="620">
        <f>AO1148+AS1148</f>
        <v/>
      </c>
      <c r="BD1148" s="620">
        <f>BH1148-BC1148</f>
        <v/>
      </c>
      <c r="BE1148" s="479">
        <f>IF(AV1148=0,"        --",BD1148/BH1148)</f>
        <v/>
      </c>
      <c r="BF1148" s="620" t="n"/>
      <c r="BG1148" s="620" t="n"/>
      <c r="BH1148" s="620">
        <f>Z1148+BA1148+BF1148</f>
        <v/>
      </c>
    </row>
    <row r="1149" customFormat="1" s="34">
      <c r="A1149" s="618" t="n"/>
      <c r="B1149" s="619" t="n"/>
      <c r="J1149" s="619" t="n"/>
      <c r="U1149" s="620" t="n"/>
      <c r="X1149" s="620" t="n"/>
      <c r="Y1149" s="620" t="n"/>
      <c r="Z1149" s="620" t="n"/>
      <c r="AA1149" s="34">
        <f>T1149*0.2+N1149*0+O1149*0.3+P1149*0.5+Q1149*0.6+R1149*1+S1149*1</f>
        <v/>
      </c>
      <c r="AB1149" s="34">
        <f>T1149*0.2+N1149*0.2+O1149*0.3+P1149*0.5+Q1149*0.6+R1149*1+S1149*1</f>
        <v/>
      </c>
      <c r="AD1149" s="34">
        <f>IF($AC1149&gt;0,IF(VLOOKUP($AC1149,Resource!$B$2:$AE$460,6,FALSE)&gt;0,VLOOKUP($AC1149,Resource!$B$2:$AE$460,6,FALSE),"--INPUT--"),"")</f>
        <v/>
      </c>
      <c r="AE1149" s="34">
        <f>IF($AC1149&gt;0,IF(VLOOKUP($AC1149,Resource!$B$2:$AE$460,25,FALSE)&gt;0,VLOOKUP($AC1149,Resource!$B$2:$AE$460,25,FALSE),"--INPUT--"),"")</f>
        <v/>
      </c>
      <c r="AG1149" s="619" t="n"/>
      <c r="AH1149" s="619" t="n"/>
      <c r="AJ1149" s="34">
        <f>IF($AI1149&gt;0,IF(VLOOKUP($AI1149,Resource!$B$2:$AE$460,6,FALSE)&gt;0,VLOOKUP($AI1149,Resource!$B$2:$AE$460,6,FALSE),"--INPUT--"),"")</f>
        <v/>
      </c>
      <c r="AK1149" s="34">
        <f>IF($AI1149&gt;0,IF(VLOOKUP($AI1149,Resource!$B$2:$AE$460,25,FALSE)&gt;0,VLOOKUP($AI1149,Resource!$B$2:$AE$460,25,FALSE),"--INPUT--"),"")</f>
        <v/>
      </c>
      <c r="AL1149" s="619" t="n"/>
      <c r="AM1149" s="619" t="n"/>
      <c r="AN1149" s="34">
        <f>AA1149</f>
        <v/>
      </c>
      <c r="AO1149" s="621">
        <f>IF(ISNA(IF(AC1149="",0,AN1149*VLOOKUP(AC1149,Resource!$B$2:$AE$465,8,FALSE))),0,IF(AC1149="",0,AN1149*VLOOKUP(AC1149,Resource!$B$2:$AE$465,8,FALSE)))</f>
        <v/>
      </c>
      <c r="AP1149" s="620" t="n"/>
      <c r="AQ1149" s="286" t="n"/>
      <c r="AR1149" s="34">
        <f>AB1149</f>
        <v/>
      </c>
      <c r="AS1149" s="621">
        <f>IF(ISNA(IF(AI1149="",0,AR1149*VLOOKUP(AI1149,Resource!$B$2:$AE$465,9,FALSE))),0,IF(AI1149="",0,AR1149*VLOOKUP(AI1149,Resource!$B$2:$AE$465,9,FALSE)))</f>
        <v/>
      </c>
      <c r="AT1149" s="620" t="n"/>
      <c r="AU1149" s="286" t="n"/>
      <c r="AV1149" s="620">
        <f>Z1149</f>
        <v/>
      </c>
      <c r="AW1149" s="72" t="n"/>
      <c r="BA1149" s="620" t="n"/>
      <c r="BC1149" s="620">
        <f>AO1149+AS1149</f>
        <v/>
      </c>
      <c r="BD1149" s="620">
        <f>BH1149-BC1149</f>
        <v/>
      </c>
      <c r="BE1149" s="479">
        <f>IF(AV1149=0,"        --",BD1149/BH1149)</f>
        <v/>
      </c>
      <c r="BF1149" s="620" t="n"/>
      <c r="BG1149" s="620" t="n"/>
      <c r="BH1149" s="620">
        <f>Z1149+BA1149+BF1149</f>
        <v/>
      </c>
    </row>
    <row r="1150" customFormat="1" s="34">
      <c r="A1150" s="618" t="n"/>
      <c r="B1150" s="619" t="n"/>
      <c r="J1150" s="619" t="n"/>
      <c r="U1150" s="620" t="n"/>
      <c r="X1150" s="620" t="n"/>
      <c r="Y1150" s="620" t="n"/>
      <c r="Z1150" s="620" t="n"/>
      <c r="AA1150" s="34">
        <f>T1150*0.2+N1150*0+O1150*0.3+P1150*0.5+Q1150*0.6+R1150*1+S1150*1</f>
        <v/>
      </c>
      <c r="AB1150" s="34">
        <f>T1150*0.2+N1150*0.2+O1150*0.3+P1150*0.5+Q1150*0.6+R1150*1+S1150*1</f>
        <v/>
      </c>
      <c r="AD1150" s="34">
        <f>IF($AC1150&gt;0,IF(VLOOKUP($AC1150,Resource!$B$2:$AE$460,6,FALSE)&gt;0,VLOOKUP($AC1150,Resource!$B$2:$AE$460,6,FALSE),"--INPUT--"),"")</f>
        <v/>
      </c>
      <c r="AE1150" s="34">
        <f>IF($AC1150&gt;0,IF(VLOOKUP($AC1150,Resource!$B$2:$AE$460,25,FALSE)&gt;0,VLOOKUP($AC1150,Resource!$B$2:$AE$460,25,FALSE),"--INPUT--"),"")</f>
        <v/>
      </c>
      <c r="AG1150" s="619" t="n"/>
      <c r="AH1150" s="619" t="n"/>
      <c r="AJ1150" s="34">
        <f>IF($AI1150&gt;0,IF(VLOOKUP($AI1150,Resource!$B$2:$AE$460,6,FALSE)&gt;0,VLOOKUP($AI1150,Resource!$B$2:$AE$460,6,FALSE),"--INPUT--"),"")</f>
        <v/>
      </c>
      <c r="AK1150" s="34">
        <f>IF($AI1150&gt;0,IF(VLOOKUP($AI1150,Resource!$B$2:$AE$460,25,FALSE)&gt;0,VLOOKUP($AI1150,Resource!$B$2:$AE$460,25,FALSE),"--INPUT--"),"")</f>
        <v/>
      </c>
      <c r="AL1150" s="619" t="n"/>
      <c r="AM1150" s="619" t="n"/>
      <c r="AN1150" s="34">
        <f>AA1150</f>
        <v/>
      </c>
      <c r="AO1150" s="621">
        <f>IF(ISNA(IF(AC1150="",0,AN1150*VLOOKUP(AC1150,Resource!$B$2:$AE$465,8,FALSE))),0,IF(AC1150="",0,AN1150*VLOOKUP(AC1150,Resource!$B$2:$AE$465,8,FALSE)))</f>
        <v/>
      </c>
      <c r="AP1150" s="620" t="n"/>
      <c r="AQ1150" s="286" t="n"/>
      <c r="AR1150" s="34">
        <f>AB1150</f>
        <v/>
      </c>
      <c r="AS1150" s="621">
        <f>IF(ISNA(IF(AI1150="",0,AR1150*VLOOKUP(AI1150,Resource!$B$2:$AE$465,9,FALSE))),0,IF(AI1150="",0,AR1150*VLOOKUP(AI1150,Resource!$B$2:$AE$465,9,FALSE)))</f>
        <v/>
      </c>
      <c r="AT1150" s="620" t="n"/>
      <c r="AU1150" s="286" t="n"/>
      <c r="AV1150" s="620">
        <f>Z1150</f>
        <v/>
      </c>
      <c r="AW1150" s="72" t="n"/>
      <c r="BA1150" s="620" t="n"/>
      <c r="BC1150" s="620">
        <f>AO1150+AS1150</f>
        <v/>
      </c>
      <c r="BD1150" s="620">
        <f>BH1150-BC1150</f>
        <v/>
      </c>
      <c r="BE1150" s="479">
        <f>IF(AV1150=0,"        --",BD1150/BH1150)</f>
        <v/>
      </c>
      <c r="BF1150" s="620" t="n"/>
      <c r="BG1150" s="620" t="n"/>
      <c r="BH1150" s="620">
        <f>Z1150+BA1150+BF1150</f>
        <v/>
      </c>
    </row>
    <row r="1151" customFormat="1" s="34">
      <c r="A1151" s="618" t="n"/>
      <c r="B1151" s="619" t="n"/>
      <c r="J1151" s="619" t="n"/>
      <c r="U1151" s="620" t="n"/>
      <c r="X1151" s="620" t="n"/>
      <c r="Y1151" s="620" t="n"/>
      <c r="Z1151" s="620" t="n"/>
      <c r="AA1151" s="34">
        <f>T1151*0.2+N1151*0+O1151*0.3+P1151*0.5+Q1151*0.6+R1151*1+S1151*1</f>
        <v/>
      </c>
      <c r="AB1151" s="34">
        <f>T1151*0.2+N1151*0.2+O1151*0.3+P1151*0.5+Q1151*0.6+R1151*1+S1151*1</f>
        <v/>
      </c>
      <c r="AD1151" s="34">
        <f>IF($AC1151&gt;0,IF(VLOOKUP($AC1151,Resource!$B$2:$AE$460,6,FALSE)&gt;0,VLOOKUP($AC1151,Resource!$B$2:$AE$460,6,FALSE),"--INPUT--"),"")</f>
        <v/>
      </c>
      <c r="AE1151" s="34">
        <f>IF($AC1151&gt;0,IF(VLOOKUP($AC1151,Resource!$B$2:$AE$460,25,FALSE)&gt;0,VLOOKUP($AC1151,Resource!$B$2:$AE$460,25,FALSE),"--INPUT--"),"")</f>
        <v/>
      </c>
      <c r="AG1151" s="619" t="n"/>
      <c r="AH1151" s="619" t="n"/>
      <c r="AJ1151" s="34">
        <f>IF($AI1151&gt;0,IF(VLOOKUP($AI1151,Resource!$B$2:$AE$460,6,FALSE)&gt;0,VLOOKUP($AI1151,Resource!$B$2:$AE$460,6,FALSE),"--INPUT--"),"")</f>
        <v/>
      </c>
      <c r="AK1151" s="34">
        <f>IF($AI1151&gt;0,IF(VLOOKUP($AI1151,Resource!$B$2:$AE$460,25,FALSE)&gt;0,VLOOKUP($AI1151,Resource!$B$2:$AE$460,25,FALSE),"--INPUT--"),"")</f>
        <v/>
      </c>
      <c r="AL1151" s="619" t="n"/>
      <c r="AM1151" s="619" t="n"/>
      <c r="AN1151" s="34">
        <f>AA1151</f>
        <v/>
      </c>
      <c r="AO1151" s="621">
        <f>IF(ISNA(IF(AC1151="",0,AN1151*VLOOKUP(AC1151,Resource!$B$2:$AE$465,8,FALSE))),0,IF(AC1151="",0,AN1151*VLOOKUP(AC1151,Resource!$B$2:$AE$465,8,FALSE)))</f>
        <v/>
      </c>
      <c r="AP1151" s="620" t="n"/>
      <c r="AQ1151" s="286" t="n"/>
      <c r="AR1151" s="34">
        <f>AB1151</f>
        <v/>
      </c>
      <c r="AS1151" s="621">
        <f>IF(ISNA(IF(AI1151="",0,AR1151*VLOOKUP(AI1151,Resource!$B$2:$AE$465,9,FALSE))),0,IF(AI1151="",0,AR1151*VLOOKUP(AI1151,Resource!$B$2:$AE$465,9,FALSE)))</f>
        <v/>
      </c>
      <c r="AT1151" s="620" t="n"/>
      <c r="AU1151" s="286" t="n"/>
      <c r="AV1151" s="620">
        <f>Z1151</f>
        <v/>
      </c>
      <c r="AW1151" s="72" t="n"/>
      <c r="BA1151" s="620" t="n"/>
      <c r="BC1151" s="620">
        <f>AO1151+AS1151</f>
        <v/>
      </c>
      <c r="BD1151" s="620">
        <f>BH1151-BC1151</f>
        <v/>
      </c>
      <c r="BE1151" s="479">
        <f>IF(AV1151=0,"        --",BD1151/BH1151)</f>
        <v/>
      </c>
      <c r="BF1151" s="620" t="n"/>
      <c r="BG1151" s="620" t="n"/>
      <c r="BH1151" s="620">
        <f>Z1151+BA1151+BF1151</f>
        <v/>
      </c>
    </row>
    <row r="1152" customFormat="1" s="34">
      <c r="A1152" s="618" t="n"/>
      <c r="B1152" s="619" t="n"/>
      <c r="J1152" s="619" t="n"/>
      <c r="U1152" s="620" t="n"/>
      <c r="X1152" s="620" t="n"/>
      <c r="Y1152" s="620" t="n"/>
      <c r="Z1152" s="620" t="n"/>
      <c r="AA1152" s="34">
        <f>T1152*0.2+N1152*0+O1152*0.3+P1152*0.5+Q1152*0.6+R1152*1+S1152*1</f>
        <v/>
      </c>
      <c r="AB1152" s="34">
        <f>T1152*0.2+N1152*0.2+O1152*0.3+P1152*0.5+Q1152*0.6+R1152*1+S1152*1</f>
        <v/>
      </c>
      <c r="AD1152" s="34">
        <f>IF($AC1152&gt;0,IF(VLOOKUP($AC1152,Resource!$B$2:$AE$460,6,FALSE)&gt;0,VLOOKUP($AC1152,Resource!$B$2:$AE$460,6,FALSE),"--INPUT--"),"")</f>
        <v/>
      </c>
      <c r="AE1152" s="34">
        <f>IF($AC1152&gt;0,IF(VLOOKUP($AC1152,Resource!$B$2:$AE$460,25,FALSE)&gt;0,VLOOKUP($AC1152,Resource!$B$2:$AE$460,25,FALSE),"--INPUT--"),"")</f>
        <v/>
      </c>
      <c r="AG1152" s="619" t="n"/>
      <c r="AH1152" s="619" t="n"/>
      <c r="AJ1152" s="34">
        <f>IF($AI1152&gt;0,IF(VLOOKUP($AI1152,Resource!$B$2:$AE$460,6,FALSE)&gt;0,VLOOKUP($AI1152,Resource!$B$2:$AE$460,6,FALSE),"--INPUT--"),"")</f>
        <v/>
      </c>
      <c r="AK1152" s="34">
        <f>IF($AI1152&gt;0,IF(VLOOKUP($AI1152,Resource!$B$2:$AE$460,25,FALSE)&gt;0,VLOOKUP($AI1152,Resource!$B$2:$AE$460,25,FALSE),"--INPUT--"),"")</f>
        <v/>
      </c>
      <c r="AL1152" s="619" t="n"/>
      <c r="AM1152" s="619" t="n"/>
      <c r="AN1152" s="34">
        <f>AA1152</f>
        <v/>
      </c>
      <c r="AO1152" s="621">
        <f>IF(ISNA(IF(AC1152="",0,AN1152*VLOOKUP(AC1152,Resource!$B$2:$AE$465,8,FALSE))),0,IF(AC1152="",0,AN1152*VLOOKUP(AC1152,Resource!$B$2:$AE$465,8,FALSE)))</f>
        <v/>
      </c>
      <c r="AP1152" s="620" t="n"/>
      <c r="AQ1152" s="286" t="n"/>
      <c r="AR1152" s="34">
        <f>AB1152</f>
        <v/>
      </c>
      <c r="AS1152" s="621">
        <f>IF(ISNA(IF(AI1152="",0,AR1152*VLOOKUP(AI1152,Resource!$B$2:$AE$465,9,FALSE))),0,IF(AI1152="",0,AR1152*VLOOKUP(AI1152,Resource!$B$2:$AE$465,9,FALSE)))</f>
        <v/>
      </c>
      <c r="AT1152" s="620" t="n"/>
      <c r="AU1152" s="286" t="n"/>
      <c r="AV1152" s="620">
        <f>Z1152</f>
        <v/>
      </c>
      <c r="AW1152" s="72" t="n"/>
      <c r="BA1152" s="620" t="n"/>
      <c r="BC1152" s="620">
        <f>AO1152+AS1152</f>
        <v/>
      </c>
      <c r="BD1152" s="620">
        <f>BH1152-BC1152</f>
        <v/>
      </c>
      <c r="BE1152" s="479">
        <f>IF(AV1152=0,"        --",BD1152/BH1152)</f>
        <v/>
      </c>
      <c r="BF1152" s="620" t="n"/>
      <c r="BG1152" s="620" t="n"/>
      <c r="BH1152" s="620">
        <f>Z1152+BA1152+BF1152</f>
        <v/>
      </c>
    </row>
    <row r="1153" customFormat="1" s="34">
      <c r="A1153" s="618" t="n"/>
      <c r="B1153" s="619" t="n"/>
      <c r="J1153" s="619" t="n"/>
      <c r="U1153" s="620" t="n"/>
      <c r="X1153" s="620" t="n"/>
      <c r="Y1153" s="620" t="n"/>
      <c r="Z1153" s="620" t="n"/>
      <c r="AA1153" s="34">
        <f>T1153*0.2+N1153*0+O1153*0.3+P1153*0.5+Q1153*0.6+R1153*1+S1153*1</f>
        <v/>
      </c>
      <c r="AB1153" s="34">
        <f>T1153*0.2+N1153*0.2+O1153*0.3+P1153*0.5+Q1153*0.6+R1153*1+S1153*1</f>
        <v/>
      </c>
      <c r="AD1153" s="34">
        <f>IF($AC1153&gt;0,IF(VLOOKUP($AC1153,Resource!$B$2:$AE$460,6,FALSE)&gt;0,VLOOKUP($AC1153,Resource!$B$2:$AE$460,6,FALSE),"--INPUT--"),"")</f>
        <v/>
      </c>
      <c r="AE1153" s="34">
        <f>IF($AC1153&gt;0,IF(VLOOKUP($AC1153,Resource!$B$2:$AE$460,25,FALSE)&gt;0,VLOOKUP($AC1153,Resource!$B$2:$AE$460,25,FALSE),"--INPUT--"),"")</f>
        <v/>
      </c>
      <c r="AG1153" s="619" t="n"/>
      <c r="AH1153" s="619" t="n"/>
      <c r="AJ1153" s="34">
        <f>IF($AI1153&gt;0,IF(VLOOKUP($AI1153,Resource!$B$2:$AE$460,6,FALSE)&gt;0,VLOOKUP($AI1153,Resource!$B$2:$AE$460,6,FALSE),"--INPUT--"),"")</f>
        <v/>
      </c>
      <c r="AK1153" s="34">
        <f>IF($AI1153&gt;0,IF(VLOOKUP($AI1153,Resource!$B$2:$AE$460,25,FALSE)&gt;0,VLOOKUP($AI1153,Resource!$B$2:$AE$460,25,FALSE),"--INPUT--"),"")</f>
        <v/>
      </c>
      <c r="AL1153" s="619" t="n"/>
      <c r="AM1153" s="619" t="n"/>
      <c r="AN1153" s="34">
        <f>AA1153</f>
        <v/>
      </c>
      <c r="AO1153" s="621">
        <f>IF(ISNA(IF(AC1153="",0,AN1153*VLOOKUP(AC1153,Resource!$B$2:$AE$465,8,FALSE))),0,IF(AC1153="",0,AN1153*VLOOKUP(AC1153,Resource!$B$2:$AE$465,8,FALSE)))</f>
        <v/>
      </c>
      <c r="AP1153" s="620" t="n"/>
      <c r="AQ1153" s="286" t="n"/>
      <c r="AR1153" s="34">
        <f>AB1153</f>
        <v/>
      </c>
      <c r="AS1153" s="621">
        <f>IF(ISNA(IF(AI1153="",0,AR1153*VLOOKUP(AI1153,Resource!$B$2:$AE$465,9,FALSE))),0,IF(AI1153="",0,AR1153*VLOOKUP(AI1153,Resource!$B$2:$AE$465,9,FALSE)))</f>
        <v/>
      </c>
      <c r="AT1153" s="620" t="n"/>
      <c r="AU1153" s="286" t="n"/>
      <c r="AV1153" s="620">
        <f>Z1153</f>
        <v/>
      </c>
      <c r="AW1153" s="72" t="n"/>
      <c r="BA1153" s="620" t="n"/>
      <c r="BC1153" s="620">
        <f>AO1153+AS1153</f>
        <v/>
      </c>
      <c r="BD1153" s="620">
        <f>BH1153-BC1153</f>
        <v/>
      </c>
      <c r="BE1153" s="479">
        <f>IF(AV1153=0,"        --",BD1153/BH1153)</f>
        <v/>
      </c>
      <c r="BF1153" s="620" t="n"/>
      <c r="BG1153" s="620" t="n"/>
      <c r="BH1153" s="620">
        <f>Z1153+BA1153+BF1153</f>
        <v/>
      </c>
    </row>
    <row r="1154" customFormat="1" s="34">
      <c r="A1154" s="618" t="n"/>
      <c r="B1154" s="619" t="n"/>
      <c r="J1154" s="619" t="n"/>
      <c r="U1154" s="620" t="n"/>
      <c r="X1154" s="620" t="n"/>
      <c r="Y1154" s="620" t="n"/>
      <c r="Z1154" s="620" t="n"/>
      <c r="AA1154" s="34">
        <f>T1154*0.2+N1154*0+O1154*0.3+P1154*0.5+Q1154*0.6+R1154*1+S1154*1</f>
        <v/>
      </c>
      <c r="AB1154" s="34">
        <f>T1154*0.2+N1154*0.2+O1154*0.3+P1154*0.5+Q1154*0.6+R1154*1+S1154*1</f>
        <v/>
      </c>
      <c r="AD1154" s="34">
        <f>IF($AC1154&gt;0,IF(VLOOKUP($AC1154,Resource!$B$2:$AE$460,6,FALSE)&gt;0,VLOOKUP($AC1154,Resource!$B$2:$AE$460,6,FALSE),"--INPUT--"),"")</f>
        <v/>
      </c>
      <c r="AE1154" s="34">
        <f>IF($AC1154&gt;0,IF(VLOOKUP($AC1154,Resource!$B$2:$AE$460,25,FALSE)&gt;0,VLOOKUP($AC1154,Resource!$B$2:$AE$460,25,FALSE),"--INPUT--"),"")</f>
        <v/>
      </c>
      <c r="AG1154" s="619" t="n"/>
      <c r="AH1154" s="619" t="n"/>
      <c r="AJ1154" s="34">
        <f>IF($AI1154&gt;0,IF(VLOOKUP($AI1154,Resource!$B$2:$AE$460,6,FALSE)&gt;0,VLOOKUP($AI1154,Resource!$B$2:$AE$460,6,FALSE),"--INPUT--"),"")</f>
        <v/>
      </c>
      <c r="AK1154" s="34">
        <f>IF($AI1154&gt;0,IF(VLOOKUP($AI1154,Resource!$B$2:$AE$460,25,FALSE)&gt;0,VLOOKUP($AI1154,Resource!$B$2:$AE$460,25,FALSE),"--INPUT--"),"")</f>
        <v/>
      </c>
      <c r="AL1154" s="619" t="n"/>
      <c r="AM1154" s="619" t="n"/>
      <c r="AN1154" s="34">
        <f>AA1154</f>
        <v/>
      </c>
      <c r="AO1154" s="621">
        <f>IF(ISNA(IF(AC1154="",0,AN1154*VLOOKUP(AC1154,Resource!$B$2:$AE$465,8,FALSE))),0,IF(AC1154="",0,AN1154*VLOOKUP(AC1154,Resource!$B$2:$AE$465,8,FALSE)))</f>
        <v/>
      </c>
      <c r="AP1154" s="620" t="n"/>
      <c r="AQ1154" s="286" t="n"/>
      <c r="AR1154" s="34">
        <f>AB1154</f>
        <v/>
      </c>
      <c r="AS1154" s="621">
        <f>IF(ISNA(IF(AI1154="",0,AR1154*VLOOKUP(AI1154,Resource!$B$2:$AE$465,9,FALSE))),0,IF(AI1154="",0,AR1154*VLOOKUP(AI1154,Resource!$B$2:$AE$465,9,FALSE)))</f>
        <v/>
      </c>
      <c r="AT1154" s="620" t="n"/>
      <c r="AU1154" s="286" t="n"/>
      <c r="AV1154" s="620">
        <f>Z1154</f>
        <v/>
      </c>
      <c r="AW1154" s="72" t="n"/>
      <c r="BA1154" s="620" t="n"/>
      <c r="BC1154" s="620">
        <f>AO1154+AS1154</f>
        <v/>
      </c>
      <c r="BD1154" s="620">
        <f>BH1154-BC1154</f>
        <v/>
      </c>
      <c r="BE1154" s="479">
        <f>IF(AV1154=0,"        --",BD1154/BH1154)</f>
        <v/>
      </c>
      <c r="BF1154" s="620" t="n"/>
      <c r="BG1154" s="620" t="n"/>
      <c r="BH1154" s="620">
        <f>Z1154+BA1154+BF1154</f>
        <v/>
      </c>
    </row>
    <row r="1155" customFormat="1" s="34">
      <c r="A1155" s="618" t="n"/>
      <c r="B1155" s="619" t="n"/>
      <c r="J1155" s="619" t="n"/>
      <c r="U1155" s="620" t="n"/>
      <c r="X1155" s="620" t="n"/>
      <c r="Y1155" s="620" t="n"/>
      <c r="Z1155" s="620" t="n"/>
      <c r="AA1155" s="34">
        <f>T1155*0.2+N1155*0+O1155*0.3+P1155*0.5+Q1155*0.6+R1155*1+S1155*1</f>
        <v/>
      </c>
      <c r="AB1155" s="34">
        <f>T1155*0.2+N1155*0.2+O1155*0.3+P1155*0.5+Q1155*0.6+R1155*1+S1155*1</f>
        <v/>
      </c>
      <c r="AD1155" s="34">
        <f>IF($AC1155&gt;0,IF(VLOOKUP($AC1155,Resource!$B$2:$AE$460,6,FALSE)&gt;0,VLOOKUP($AC1155,Resource!$B$2:$AE$460,6,FALSE),"--INPUT--"),"")</f>
        <v/>
      </c>
      <c r="AE1155" s="34">
        <f>IF($AC1155&gt;0,IF(VLOOKUP($AC1155,Resource!$B$2:$AE$460,25,FALSE)&gt;0,VLOOKUP($AC1155,Resource!$B$2:$AE$460,25,FALSE),"--INPUT--"),"")</f>
        <v/>
      </c>
      <c r="AG1155" s="619" t="n"/>
      <c r="AH1155" s="619" t="n"/>
      <c r="AJ1155" s="34">
        <f>IF($AI1155&gt;0,IF(VLOOKUP($AI1155,Resource!$B$2:$AE$460,6,FALSE)&gt;0,VLOOKUP($AI1155,Resource!$B$2:$AE$460,6,FALSE),"--INPUT--"),"")</f>
        <v/>
      </c>
      <c r="AK1155" s="34">
        <f>IF($AI1155&gt;0,IF(VLOOKUP($AI1155,Resource!$B$2:$AE$460,25,FALSE)&gt;0,VLOOKUP($AI1155,Resource!$B$2:$AE$460,25,FALSE),"--INPUT--"),"")</f>
        <v/>
      </c>
      <c r="AL1155" s="619" t="n"/>
      <c r="AM1155" s="619" t="n"/>
      <c r="AN1155" s="34">
        <f>AA1155</f>
        <v/>
      </c>
      <c r="AO1155" s="621">
        <f>IF(ISNA(IF(AC1155="",0,AN1155*VLOOKUP(AC1155,Resource!$B$2:$AE$465,8,FALSE))),0,IF(AC1155="",0,AN1155*VLOOKUP(AC1155,Resource!$B$2:$AE$465,8,FALSE)))</f>
        <v/>
      </c>
      <c r="AP1155" s="620" t="n"/>
      <c r="AQ1155" s="286" t="n"/>
      <c r="AR1155" s="34">
        <f>AB1155</f>
        <v/>
      </c>
      <c r="AS1155" s="621">
        <f>IF(ISNA(IF(AI1155="",0,AR1155*VLOOKUP(AI1155,Resource!$B$2:$AE$465,9,FALSE))),0,IF(AI1155="",0,AR1155*VLOOKUP(AI1155,Resource!$B$2:$AE$465,9,FALSE)))</f>
        <v/>
      </c>
      <c r="AT1155" s="620" t="n"/>
      <c r="AU1155" s="286" t="n"/>
      <c r="AV1155" s="620">
        <f>Z1155</f>
        <v/>
      </c>
      <c r="AW1155" s="72" t="n"/>
      <c r="BA1155" s="620" t="n"/>
      <c r="BC1155" s="620">
        <f>AO1155+AS1155</f>
        <v/>
      </c>
      <c r="BD1155" s="620">
        <f>BH1155-BC1155</f>
        <v/>
      </c>
      <c r="BE1155" s="479">
        <f>IF(AV1155=0,"        --",BD1155/BH1155)</f>
        <v/>
      </c>
      <c r="BF1155" s="620" t="n"/>
      <c r="BG1155" s="620" t="n"/>
      <c r="BH1155" s="620">
        <f>Z1155+BA1155+BF1155</f>
        <v/>
      </c>
    </row>
    <row r="1156" customFormat="1" s="34">
      <c r="A1156" s="618" t="n"/>
      <c r="B1156" s="619" t="n"/>
      <c r="J1156" s="619" t="n"/>
      <c r="U1156" s="620" t="n"/>
      <c r="X1156" s="620" t="n"/>
      <c r="Y1156" s="620" t="n"/>
      <c r="Z1156" s="620" t="n"/>
      <c r="AA1156" s="34">
        <f>T1156*0.2+N1156*0+O1156*0.3+P1156*0.5+Q1156*0.6+R1156*1+S1156*1</f>
        <v/>
      </c>
      <c r="AB1156" s="34">
        <f>T1156*0.2+N1156*0.2+O1156*0.3+P1156*0.5+Q1156*0.6+R1156*1+S1156*1</f>
        <v/>
      </c>
      <c r="AD1156" s="34">
        <f>IF($AC1156&gt;0,IF(VLOOKUP($AC1156,Resource!$B$2:$AE$460,6,FALSE)&gt;0,VLOOKUP($AC1156,Resource!$B$2:$AE$460,6,FALSE),"--INPUT--"),"")</f>
        <v/>
      </c>
      <c r="AE1156" s="34">
        <f>IF($AC1156&gt;0,IF(VLOOKUP($AC1156,Resource!$B$2:$AE$460,25,FALSE)&gt;0,VLOOKUP($AC1156,Resource!$B$2:$AE$460,25,FALSE),"--INPUT--"),"")</f>
        <v/>
      </c>
      <c r="AG1156" s="619" t="n"/>
      <c r="AH1156" s="619" t="n"/>
      <c r="AJ1156" s="34">
        <f>IF($AI1156&gt;0,IF(VLOOKUP($AI1156,Resource!$B$2:$AE$460,6,FALSE)&gt;0,VLOOKUP($AI1156,Resource!$B$2:$AE$460,6,FALSE),"--INPUT--"),"")</f>
        <v/>
      </c>
      <c r="AK1156" s="34">
        <f>IF($AI1156&gt;0,IF(VLOOKUP($AI1156,Resource!$B$2:$AE$460,25,FALSE)&gt;0,VLOOKUP($AI1156,Resource!$B$2:$AE$460,25,FALSE),"--INPUT--"),"")</f>
        <v/>
      </c>
      <c r="AL1156" s="619" t="n"/>
      <c r="AM1156" s="619" t="n"/>
      <c r="AN1156" s="34">
        <f>AA1156</f>
        <v/>
      </c>
      <c r="AO1156" s="621">
        <f>IF(ISNA(IF(AC1156="",0,AN1156*VLOOKUP(AC1156,Resource!$B$2:$AE$465,8,FALSE))),0,IF(AC1156="",0,AN1156*VLOOKUP(AC1156,Resource!$B$2:$AE$465,8,FALSE)))</f>
        <v/>
      </c>
      <c r="AP1156" s="620" t="n"/>
      <c r="AQ1156" s="286" t="n"/>
      <c r="AR1156" s="34">
        <f>AB1156</f>
        <v/>
      </c>
      <c r="AS1156" s="621">
        <f>IF(ISNA(IF(AI1156="",0,AR1156*VLOOKUP(AI1156,Resource!$B$2:$AE$465,9,FALSE))),0,IF(AI1156="",0,AR1156*VLOOKUP(AI1156,Resource!$B$2:$AE$465,9,FALSE)))</f>
        <v/>
      </c>
      <c r="AT1156" s="620" t="n"/>
      <c r="AU1156" s="286" t="n"/>
      <c r="AV1156" s="620">
        <f>Z1156</f>
        <v/>
      </c>
      <c r="AW1156" s="72" t="n"/>
      <c r="BA1156" s="620" t="n"/>
      <c r="BC1156" s="620">
        <f>AO1156+AS1156</f>
        <v/>
      </c>
      <c r="BD1156" s="620">
        <f>BH1156-BC1156</f>
        <v/>
      </c>
      <c r="BE1156" s="479">
        <f>IF(AV1156=0,"        --",BD1156/BH1156)</f>
        <v/>
      </c>
      <c r="BF1156" s="620" t="n"/>
      <c r="BG1156" s="620" t="n"/>
      <c r="BH1156" s="620">
        <f>Z1156+BA1156+BF1156</f>
        <v/>
      </c>
    </row>
    <row r="1157" customFormat="1" s="34">
      <c r="A1157" s="618" t="n"/>
      <c r="B1157" s="619" t="n"/>
      <c r="J1157" s="619" t="n"/>
      <c r="U1157" s="620" t="n"/>
      <c r="X1157" s="620" t="n"/>
      <c r="Y1157" s="620" t="n"/>
      <c r="Z1157" s="620" t="n"/>
      <c r="AA1157" s="34">
        <f>T1157*0.2+N1157*0+O1157*0.3+P1157*0.5+Q1157*0.6+R1157*1+S1157*1</f>
        <v/>
      </c>
      <c r="AB1157" s="34">
        <f>T1157*0.2+N1157*0.2+O1157*0.3+P1157*0.5+Q1157*0.6+R1157*1+S1157*1</f>
        <v/>
      </c>
      <c r="AD1157" s="34">
        <f>IF($AC1157&gt;0,IF(VLOOKUP($AC1157,Resource!$B$2:$AE$460,6,FALSE)&gt;0,VLOOKUP($AC1157,Resource!$B$2:$AE$460,6,FALSE),"--INPUT--"),"")</f>
        <v/>
      </c>
      <c r="AE1157" s="34">
        <f>IF($AC1157&gt;0,IF(VLOOKUP($AC1157,Resource!$B$2:$AE$460,25,FALSE)&gt;0,VLOOKUP($AC1157,Resource!$B$2:$AE$460,25,FALSE),"--INPUT--"),"")</f>
        <v/>
      </c>
      <c r="AG1157" s="619" t="n"/>
      <c r="AH1157" s="619" t="n"/>
      <c r="AJ1157" s="34">
        <f>IF($AI1157&gt;0,IF(VLOOKUP($AI1157,Resource!$B$2:$AE$460,6,FALSE)&gt;0,VLOOKUP($AI1157,Resource!$B$2:$AE$460,6,FALSE),"--INPUT--"),"")</f>
        <v/>
      </c>
      <c r="AK1157" s="34">
        <f>IF($AI1157&gt;0,IF(VLOOKUP($AI1157,Resource!$B$2:$AE$460,25,FALSE)&gt;0,VLOOKUP($AI1157,Resource!$B$2:$AE$460,25,FALSE),"--INPUT--"),"")</f>
        <v/>
      </c>
      <c r="AL1157" s="619" t="n"/>
      <c r="AM1157" s="619" t="n"/>
      <c r="AN1157" s="34">
        <f>AA1157</f>
        <v/>
      </c>
      <c r="AO1157" s="621">
        <f>IF(ISNA(IF(AC1157="",0,AN1157*VLOOKUP(AC1157,Resource!$B$2:$AE$465,8,FALSE))),0,IF(AC1157="",0,AN1157*VLOOKUP(AC1157,Resource!$B$2:$AE$465,8,FALSE)))</f>
        <v/>
      </c>
      <c r="AP1157" s="620" t="n"/>
      <c r="AQ1157" s="286" t="n"/>
      <c r="AR1157" s="34">
        <f>AB1157</f>
        <v/>
      </c>
      <c r="AS1157" s="621">
        <f>IF(ISNA(IF(AI1157="",0,AR1157*VLOOKUP(AI1157,Resource!$B$2:$AE$465,9,FALSE))),0,IF(AI1157="",0,AR1157*VLOOKUP(AI1157,Resource!$B$2:$AE$465,9,FALSE)))</f>
        <v/>
      </c>
      <c r="AT1157" s="620" t="n"/>
      <c r="AU1157" s="286" t="n"/>
      <c r="AV1157" s="620">
        <f>Z1157</f>
        <v/>
      </c>
      <c r="AW1157" s="72" t="n"/>
      <c r="BA1157" s="620" t="n"/>
      <c r="BC1157" s="620">
        <f>AO1157+AS1157</f>
        <v/>
      </c>
      <c r="BD1157" s="620">
        <f>BH1157-BC1157</f>
        <v/>
      </c>
      <c r="BE1157" s="479">
        <f>IF(AV1157=0,"        --",BD1157/BH1157)</f>
        <v/>
      </c>
      <c r="BF1157" s="620" t="n"/>
      <c r="BG1157" s="620" t="n"/>
      <c r="BH1157" s="620">
        <f>Z1157+BA1157+BF1157</f>
        <v/>
      </c>
    </row>
    <row r="1158" customFormat="1" s="34">
      <c r="A1158" s="618" t="n"/>
      <c r="B1158" s="619" t="n"/>
      <c r="J1158" s="619" t="n"/>
      <c r="U1158" s="620" t="n"/>
      <c r="X1158" s="620" t="n"/>
      <c r="Y1158" s="620" t="n"/>
      <c r="Z1158" s="620" t="n"/>
      <c r="AA1158" s="34">
        <f>T1158*0.2+N1158*0+O1158*0.3+P1158*0.5+Q1158*0.6+R1158*1+S1158*1</f>
        <v/>
      </c>
      <c r="AB1158" s="34">
        <f>T1158*0.2+N1158*0.2+O1158*0.3+P1158*0.5+Q1158*0.6+R1158*1+S1158*1</f>
        <v/>
      </c>
      <c r="AD1158" s="34">
        <f>IF($AC1158&gt;0,IF(VLOOKUP($AC1158,Resource!$B$2:$AE$460,6,FALSE)&gt;0,VLOOKUP($AC1158,Resource!$B$2:$AE$460,6,FALSE),"--INPUT--"),"")</f>
        <v/>
      </c>
      <c r="AE1158" s="34">
        <f>IF($AC1158&gt;0,IF(VLOOKUP($AC1158,Resource!$B$2:$AE$460,25,FALSE)&gt;0,VLOOKUP($AC1158,Resource!$B$2:$AE$460,25,FALSE),"--INPUT--"),"")</f>
        <v/>
      </c>
      <c r="AG1158" s="619" t="n"/>
      <c r="AH1158" s="619" t="n"/>
      <c r="AJ1158" s="34">
        <f>IF($AI1158&gt;0,IF(VLOOKUP($AI1158,Resource!$B$2:$AE$460,6,FALSE)&gt;0,VLOOKUP($AI1158,Resource!$B$2:$AE$460,6,FALSE),"--INPUT--"),"")</f>
        <v/>
      </c>
      <c r="AK1158" s="34">
        <f>IF($AI1158&gt;0,IF(VLOOKUP($AI1158,Resource!$B$2:$AE$460,25,FALSE)&gt;0,VLOOKUP($AI1158,Resource!$B$2:$AE$460,25,FALSE),"--INPUT--"),"")</f>
        <v/>
      </c>
      <c r="AL1158" s="619" t="n"/>
      <c r="AM1158" s="619" t="n"/>
      <c r="AN1158" s="34">
        <f>AA1158</f>
        <v/>
      </c>
      <c r="AO1158" s="621">
        <f>IF(ISNA(IF(AC1158="",0,AN1158*VLOOKUP(AC1158,Resource!$B$2:$AE$465,8,FALSE))),0,IF(AC1158="",0,AN1158*VLOOKUP(AC1158,Resource!$B$2:$AE$465,8,FALSE)))</f>
        <v/>
      </c>
      <c r="AP1158" s="620" t="n"/>
      <c r="AQ1158" s="286" t="n"/>
      <c r="AR1158" s="34">
        <f>AB1158</f>
        <v/>
      </c>
      <c r="AS1158" s="621">
        <f>IF(ISNA(IF(AI1158="",0,AR1158*VLOOKUP(AI1158,Resource!$B$2:$AE$465,9,FALSE))),0,IF(AI1158="",0,AR1158*VLOOKUP(AI1158,Resource!$B$2:$AE$465,9,FALSE)))</f>
        <v/>
      </c>
      <c r="AT1158" s="620" t="n"/>
      <c r="AU1158" s="286" t="n"/>
      <c r="AV1158" s="620">
        <f>Z1158</f>
        <v/>
      </c>
      <c r="AW1158" s="72" t="n"/>
      <c r="BA1158" s="620" t="n"/>
      <c r="BC1158" s="620">
        <f>AO1158+AS1158</f>
        <v/>
      </c>
      <c r="BD1158" s="620">
        <f>BH1158-BC1158</f>
        <v/>
      </c>
      <c r="BE1158" s="479">
        <f>IF(AV1158=0,"        --",BD1158/BH1158)</f>
        <v/>
      </c>
      <c r="BF1158" s="620" t="n"/>
      <c r="BG1158" s="620" t="n"/>
      <c r="BH1158" s="620">
        <f>Z1158+BA1158+BF1158</f>
        <v/>
      </c>
    </row>
    <row r="1159" customFormat="1" s="34">
      <c r="A1159" s="618" t="n"/>
      <c r="B1159" s="619" t="n"/>
      <c r="J1159" s="619" t="n"/>
      <c r="U1159" s="620" t="n"/>
      <c r="X1159" s="620" t="n"/>
      <c r="Y1159" s="620" t="n"/>
      <c r="Z1159" s="620" t="n"/>
      <c r="AA1159" s="34">
        <f>T1159*0.2+N1159*0+O1159*0.3+P1159*0.5+Q1159*0.6+R1159*1+S1159*1</f>
        <v/>
      </c>
      <c r="AB1159" s="34">
        <f>T1159*0.2+N1159*0.2+O1159*0.3+P1159*0.5+Q1159*0.6+R1159*1+S1159*1</f>
        <v/>
      </c>
      <c r="AD1159" s="34">
        <f>IF($AC1159&gt;0,IF(VLOOKUP($AC1159,Resource!$B$2:$AE$460,6,FALSE)&gt;0,VLOOKUP($AC1159,Resource!$B$2:$AE$460,6,FALSE),"--INPUT--"),"")</f>
        <v/>
      </c>
      <c r="AE1159" s="34">
        <f>IF($AC1159&gt;0,IF(VLOOKUP($AC1159,Resource!$B$2:$AE$460,25,FALSE)&gt;0,VLOOKUP($AC1159,Resource!$B$2:$AE$460,25,FALSE),"--INPUT--"),"")</f>
        <v/>
      </c>
      <c r="AG1159" s="619" t="n"/>
      <c r="AH1159" s="619" t="n"/>
      <c r="AJ1159" s="34">
        <f>IF($AI1159&gt;0,IF(VLOOKUP($AI1159,Resource!$B$2:$AE$460,6,FALSE)&gt;0,VLOOKUP($AI1159,Resource!$B$2:$AE$460,6,FALSE),"--INPUT--"),"")</f>
        <v/>
      </c>
      <c r="AK1159" s="34">
        <f>IF($AI1159&gt;0,IF(VLOOKUP($AI1159,Resource!$B$2:$AE$460,25,FALSE)&gt;0,VLOOKUP($AI1159,Resource!$B$2:$AE$460,25,FALSE),"--INPUT--"),"")</f>
        <v/>
      </c>
      <c r="AL1159" s="619" t="n"/>
      <c r="AM1159" s="619" t="n"/>
      <c r="AN1159" s="34">
        <f>AA1159</f>
        <v/>
      </c>
      <c r="AO1159" s="621">
        <f>IF(ISNA(IF(AC1159="",0,AN1159*VLOOKUP(AC1159,Resource!$B$2:$AE$465,8,FALSE))),0,IF(AC1159="",0,AN1159*VLOOKUP(AC1159,Resource!$B$2:$AE$465,8,FALSE)))</f>
        <v/>
      </c>
      <c r="AP1159" s="620" t="n"/>
      <c r="AQ1159" s="286" t="n"/>
      <c r="AR1159" s="34">
        <f>AB1159</f>
        <v/>
      </c>
      <c r="AS1159" s="621">
        <f>IF(ISNA(IF(AI1159="",0,AR1159*VLOOKUP(AI1159,Resource!$B$2:$AE$465,9,FALSE))),0,IF(AI1159="",0,AR1159*VLOOKUP(AI1159,Resource!$B$2:$AE$465,9,FALSE)))</f>
        <v/>
      </c>
      <c r="AT1159" s="620" t="n"/>
      <c r="AU1159" s="286" t="n"/>
      <c r="AV1159" s="620">
        <f>Z1159</f>
        <v/>
      </c>
      <c r="AW1159" s="72" t="n"/>
      <c r="BA1159" s="620" t="n"/>
      <c r="BC1159" s="620">
        <f>AO1159+AS1159</f>
        <v/>
      </c>
      <c r="BD1159" s="620">
        <f>BH1159-BC1159</f>
        <v/>
      </c>
      <c r="BE1159" s="479">
        <f>IF(AV1159=0,"        --",BD1159/BH1159)</f>
        <v/>
      </c>
      <c r="BF1159" s="620" t="n"/>
      <c r="BG1159" s="620" t="n"/>
      <c r="BH1159" s="620">
        <f>Z1159+BA1159+BF1159</f>
        <v/>
      </c>
    </row>
    <row r="1160" customFormat="1" s="34">
      <c r="A1160" s="618" t="n"/>
      <c r="B1160" s="619" t="n"/>
      <c r="J1160" s="619" t="n"/>
      <c r="U1160" s="620" t="n"/>
      <c r="X1160" s="620" t="n"/>
      <c r="Y1160" s="620" t="n"/>
      <c r="Z1160" s="620" t="n"/>
      <c r="AA1160" s="34">
        <f>T1160*0.2+N1160*0+O1160*0.3+P1160*0.5+Q1160*0.6+R1160*1+S1160*1</f>
        <v/>
      </c>
      <c r="AB1160" s="34">
        <f>T1160*0.2+N1160*0.2+O1160*0.3+P1160*0.5+Q1160*0.6+R1160*1+S1160*1</f>
        <v/>
      </c>
      <c r="AD1160" s="34">
        <f>IF($AC1160&gt;0,IF(VLOOKUP($AC1160,Resource!$B$2:$AE$460,6,FALSE)&gt;0,VLOOKUP($AC1160,Resource!$B$2:$AE$460,6,FALSE),"--INPUT--"),"")</f>
        <v/>
      </c>
      <c r="AE1160" s="34">
        <f>IF($AC1160&gt;0,IF(VLOOKUP($AC1160,Resource!$B$2:$AE$460,25,FALSE)&gt;0,VLOOKUP($AC1160,Resource!$B$2:$AE$460,25,FALSE),"--INPUT--"),"")</f>
        <v/>
      </c>
      <c r="AG1160" s="619" t="n"/>
      <c r="AH1160" s="619" t="n"/>
      <c r="AJ1160" s="34">
        <f>IF($AI1160&gt;0,IF(VLOOKUP($AI1160,Resource!$B$2:$AE$460,6,FALSE)&gt;0,VLOOKUP($AI1160,Resource!$B$2:$AE$460,6,FALSE),"--INPUT--"),"")</f>
        <v/>
      </c>
      <c r="AK1160" s="34">
        <f>IF($AI1160&gt;0,IF(VLOOKUP($AI1160,Resource!$B$2:$AE$460,25,FALSE)&gt;0,VLOOKUP($AI1160,Resource!$B$2:$AE$460,25,FALSE),"--INPUT--"),"")</f>
        <v/>
      </c>
      <c r="AL1160" s="619" t="n"/>
      <c r="AM1160" s="619" t="n"/>
      <c r="AN1160" s="34">
        <f>AA1160</f>
        <v/>
      </c>
      <c r="AO1160" s="621">
        <f>IF(ISNA(IF(AC1160="",0,AN1160*VLOOKUP(AC1160,Resource!$B$2:$AE$465,8,FALSE))),0,IF(AC1160="",0,AN1160*VLOOKUP(AC1160,Resource!$B$2:$AE$465,8,FALSE)))</f>
        <v/>
      </c>
      <c r="AP1160" s="620" t="n"/>
      <c r="AQ1160" s="286" t="n"/>
      <c r="AR1160" s="34">
        <f>AB1160</f>
        <v/>
      </c>
      <c r="AS1160" s="621">
        <f>IF(ISNA(IF(AI1160="",0,AR1160*VLOOKUP(AI1160,Resource!$B$2:$AE$465,9,FALSE))),0,IF(AI1160="",0,AR1160*VLOOKUP(AI1160,Resource!$B$2:$AE$465,9,FALSE)))</f>
        <v/>
      </c>
      <c r="AT1160" s="620" t="n"/>
      <c r="AU1160" s="286" t="n"/>
      <c r="AV1160" s="620">
        <f>Z1160</f>
        <v/>
      </c>
      <c r="AW1160" s="72" t="n"/>
      <c r="BA1160" s="620" t="n"/>
      <c r="BC1160" s="620">
        <f>AO1160+AS1160</f>
        <v/>
      </c>
      <c r="BD1160" s="620">
        <f>BH1160-BC1160</f>
        <v/>
      </c>
      <c r="BE1160" s="479">
        <f>IF(AV1160=0,"        --",BD1160/BH1160)</f>
        <v/>
      </c>
      <c r="BF1160" s="620" t="n"/>
      <c r="BG1160" s="620" t="n"/>
      <c r="BH1160" s="620">
        <f>Z1160+BA1160+BF1160</f>
        <v/>
      </c>
    </row>
    <row r="1161" customFormat="1" s="34">
      <c r="A1161" s="618" t="n"/>
      <c r="B1161" s="619" t="n"/>
      <c r="J1161" s="619" t="n"/>
      <c r="U1161" s="620" t="n"/>
      <c r="X1161" s="620" t="n"/>
      <c r="Y1161" s="620" t="n"/>
      <c r="Z1161" s="620" t="n"/>
      <c r="AA1161" s="34">
        <f>T1161*0.2+N1161*0+O1161*0.3+P1161*0.5+Q1161*0.6+R1161*1+S1161*1</f>
        <v/>
      </c>
      <c r="AB1161" s="34">
        <f>T1161*0.2+N1161*0.2+O1161*0.3+P1161*0.5+Q1161*0.6+R1161*1+S1161*1</f>
        <v/>
      </c>
      <c r="AD1161" s="34">
        <f>IF($AC1161&gt;0,IF(VLOOKUP($AC1161,Resource!$B$2:$AE$460,6,FALSE)&gt;0,VLOOKUP($AC1161,Resource!$B$2:$AE$460,6,FALSE),"--INPUT--"),"")</f>
        <v/>
      </c>
      <c r="AE1161" s="34">
        <f>IF($AC1161&gt;0,IF(VLOOKUP($AC1161,Resource!$B$2:$AE$460,25,FALSE)&gt;0,VLOOKUP($AC1161,Resource!$B$2:$AE$460,25,FALSE),"--INPUT--"),"")</f>
        <v/>
      </c>
      <c r="AG1161" s="619" t="n"/>
      <c r="AH1161" s="619" t="n"/>
      <c r="AJ1161" s="34">
        <f>IF($AI1161&gt;0,IF(VLOOKUP($AI1161,Resource!$B$2:$AE$460,6,FALSE)&gt;0,VLOOKUP($AI1161,Resource!$B$2:$AE$460,6,FALSE),"--INPUT--"),"")</f>
        <v/>
      </c>
      <c r="AK1161" s="34">
        <f>IF($AI1161&gt;0,IF(VLOOKUP($AI1161,Resource!$B$2:$AE$460,25,FALSE)&gt;0,VLOOKUP($AI1161,Resource!$B$2:$AE$460,25,FALSE),"--INPUT--"),"")</f>
        <v/>
      </c>
      <c r="AL1161" s="619" t="n"/>
      <c r="AM1161" s="619" t="n"/>
      <c r="AN1161" s="34">
        <f>AA1161</f>
        <v/>
      </c>
      <c r="AO1161" s="621">
        <f>IF(ISNA(IF(AC1161="",0,AN1161*VLOOKUP(AC1161,Resource!$B$2:$AE$465,8,FALSE))),0,IF(AC1161="",0,AN1161*VLOOKUP(AC1161,Resource!$B$2:$AE$465,8,FALSE)))</f>
        <v/>
      </c>
      <c r="AP1161" s="620" t="n"/>
      <c r="AQ1161" s="286" t="n"/>
      <c r="AR1161" s="34">
        <f>AB1161</f>
        <v/>
      </c>
      <c r="AS1161" s="621">
        <f>IF(ISNA(IF(AI1161="",0,AR1161*VLOOKUP(AI1161,Resource!$B$2:$AE$465,9,FALSE))),0,IF(AI1161="",0,AR1161*VLOOKUP(AI1161,Resource!$B$2:$AE$465,9,FALSE)))</f>
        <v/>
      </c>
      <c r="AT1161" s="620" t="n"/>
      <c r="AU1161" s="286" t="n"/>
      <c r="AV1161" s="620">
        <f>Z1161</f>
        <v/>
      </c>
      <c r="AW1161" s="72" t="n"/>
      <c r="BA1161" s="620" t="n"/>
      <c r="BC1161" s="620">
        <f>AO1161+AS1161</f>
        <v/>
      </c>
      <c r="BD1161" s="620">
        <f>BH1161-BC1161</f>
        <v/>
      </c>
      <c r="BE1161" s="479">
        <f>IF(AV1161=0,"        --",BD1161/BH1161)</f>
        <v/>
      </c>
      <c r="BF1161" s="620" t="n"/>
      <c r="BG1161" s="620" t="n"/>
      <c r="BH1161" s="620">
        <f>Z1161+BA1161+BF1161</f>
        <v/>
      </c>
    </row>
    <row r="1162" customFormat="1" s="34">
      <c r="A1162" s="618" t="n"/>
      <c r="B1162" s="619" t="n"/>
      <c r="J1162" s="619" t="n"/>
      <c r="U1162" s="620" t="n"/>
      <c r="X1162" s="620" t="n"/>
      <c r="Y1162" s="620" t="n"/>
      <c r="Z1162" s="620" t="n"/>
      <c r="AA1162" s="34">
        <f>T1162*0.2+N1162*0+O1162*0.3+P1162*0.5+Q1162*0.6+R1162*1+S1162*1</f>
        <v/>
      </c>
      <c r="AB1162" s="34">
        <f>T1162*0.2+N1162*0.2+O1162*0.3+P1162*0.5+Q1162*0.6+R1162*1+S1162*1</f>
        <v/>
      </c>
      <c r="AD1162" s="34">
        <f>IF($AC1162&gt;0,IF(VLOOKUP($AC1162,Resource!$B$2:$AE$460,6,FALSE)&gt;0,VLOOKUP($AC1162,Resource!$B$2:$AE$460,6,FALSE),"--INPUT--"),"")</f>
        <v/>
      </c>
      <c r="AE1162" s="34">
        <f>IF($AC1162&gt;0,IF(VLOOKUP($AC1162,Resource!$B$2:$AE$460,25,FALSE)&gt;0,VLOOKUP($AC1162,Resource!$B$2:$AE$460,25,FALSE),"--INPUT--"),"")</f>
        <v/>
      </c>
      <c r="AG1162" s="619" t="n"/>
      <c r="AH1162" s="619" t="n"/>
      <c r="AJ1162" s="34">
        <f>IF($AI1162&gt;0,IF(VLOOKUP($AI1162,Resource!$B$2:$AE$460,6,FALSE)&gt;0,VLOOKUP($AI1162,Resource!$B$2:$AE$460,6,FALSE),"--INPUT--"),"")</f>
        <v/>
      </c>
      <c r="AK1162" s="34">
        <f>IF($AI1162&gt;0,IF(VLOOKUP($AI1162,Resource!$B$2:$AE$460,25,FALSE)&gt;0,VLOOKUP($AI1162,Resource!$B$2:$AE$460,25,FALSE),"--INPUT--"),"")</f>
        <v/>
      </c>
      <c r="AL1162" s="619" t="n"/>
      <c r="AM1162" s="619" t="n"/>
      <c r="AN1162" s="34">
        <f>AA1162</f>
        <v/>
      </c>
      <c r="AO1162" s="621">
        <f>IF(ISNA(IF(AC1162="",0,AN1162*VLOOKUP(AC1162,Resource!$B$2:$AE$465,8,FALSE))),0,IF(AC1162="",0,AN1162*VLOOKUP(AC1162,Resource!$B$2:$AE$465,8,FALSE)))</f>
        <v/>
      </c>
      <c r="AP1162" s="620" t="n"/>
      <c r="AQ1162" s="286" t="n"/>
      <c r="AR1162" s="34">
        <f>AB1162</f>
        <v/>
      </c>
      <c r="AS1162" s="621">
        <f>IF(ISNA(IF(AI1162="",0,AR1162*VLOOKUP(AI1162,Resource!$B$2:$AE$465,9,FALSE))),0,IF(AI1162="",0,AR1162*VLOOKUP(AI1162,Resource!$B$2:$AE$465,9,FALSE)))</f>
        <v/>
      </c>
      <c r="AT1162" s="620" t="n"/>
      <c r="AU1162" s="286" t="n"/>
      <c r="AV1162" s="620">
        <f>Z1162</f>
        <v/>
      </c>
      <c r="AW1162" s="72" t="n"/>
      <c r="BA1162" s="620" t="n"/>
      <c r="BC1162" s="620">
        <f>AO1162+AS1162</f>
        <v/>
      </c>
      <c r="BD1162" s="620">
        <f>BH1162-BC1162</f>
        <v/>
      </c>
      <c r="BE1162" s="479">
        <f>IF(AV1162=0,"        --",BD1162/BH1162)</f>
        <v/>
      </c>
      <c r="BF1162" s="620" t="n"/>
      <c r="BG1162" s="620" t="n"/>
      <c r="BH1162" s="620">
        <f>Z1162+BA1162+BF1162</f>
        <v/>
      </c>
    </row>
    <row r="1163" customFormat="1" s="34">
      <c r="A1163" s="618" t="n"/>
      <c r="B1163" s="619" t="n"/>
      <c r="J1163" s="619" t="n"/>
      <c r="U1163" s="620" t="n"/>
      <c r="X1163" s="620" t="n"/>
      <c r="Y1163" s="620" t="n"/>
      <c r="Z1163" s="620" t="n"/>
      <c r="AA1163" s="34">
        <f>T1163*0.2+N1163*0+O1163*0.3+P1163*0.5+Q1163*0.6+R1163*1+S1163*1</f>
        <v/>
      </c>
      <c r="AB1163" s="34">
        <f>T1163*0.2+N1163*0.2+O1163*0.3+P1163*0.5+Q1163*0.6+R1163*1+S1163*1</f>
        <v/>
      </c>
      <c r="AD1163" s="34">
        <f>IF($AC1163&gt;0,IF(VLOOKUP($AC1163,Resource!$B$2:$AE$460,6,FALSE)&gt;0,VLOOKUP($AC1163,Resource!$B$2:$AE$460,6,FALSE),"--INPUT--"),"")</f>
        <v/>
      </c>
      <c r="AE1163" s="34">
        <f>IF($AC1163&gt;0,IF(VLOOKUP($AC1163,Resource!$B$2:$AE$460,25,FALSE)&gt;0,VLOOKUP($AC1163,Resource!$B$2:$AE$460,25,FALSE),"--INPUT--"),"")</f>
        <v/>
      </c>
      <c r="AG1163" s="619" t="n"/>
      <c r="AH1163" s="619" t="n"/>
      <c r="AJ1163" s="34">
        <f>IF($AI1163&gt;0,IF(VLOOKUP($AI1163,Resource!$B$2:$AE$460,6,FALSE)&gt;0,VLOOKUP($AI1163,Resource!$B$2:$AE$460,6,FALSE),"--INPUT--"),"")</f>
        <v/>
      </c>
      <c r="AK1163" s="34">
        <f>IF($AI1163&gt;0,IF(VLOOKUP($AI1163,Resource!$B$2:$AE$460,25,FALSE)&gt;0,VLOOKUP($AI1163,Resource!$B$2:$AE$460,25,FALSE),"--INPUT--"),"")</f>
        <v/>
      </c>
      <c r="AL1163" s="619" t="n"/>
      <c r="AM1163" s="619" t="n"/>
      <c r="AN1163" s="34">
        <f>AA1163</f>
        <v/>
      </c>
      <c r="AO1163" s="621">
        <f>IF(ISNA(IF(AC1163="",0,AN1163*VLOOKUP(AC1163,Resource!$B$2:$AE$465,8,FALSE))),0,IF(AC1163="",0,AN1163*VLOOKUP(AC1163,Resource!$B$2:$AE$465,8,FALSE)))</f>
        <v/>
      </c>
      <c r="AP1163" s="620" t="n"/>
      <c r="AQ1163" s="286" t="n"/>
      <c r="AR1163" s="34">
        <f>AB1163</f>
        <v/>
      </c>
      <c r="AS1163" s="621">
        <f>IF(ISNA(IF(AI1163="",0,AR1163*VLOOKUP(AI1163,Resource!$B$2:$AE$465,9,FALSE))),0,IF(AI1163="",0,AR1163*VLOOKUP(AI1163,Resource!$B$2:$AE$465,9,FALSE)))</f>
        <v/>
      </c>
      <c r="AT1163" s="620" t="n"/>
      <c r="AU1163" s="286" t="n"/>
      <c r="AV1163" s="620">
        <f>Z1163</f>
        <v/>
      </c>
      <c r="AW1163" s="72" t="n"/>
      <c r="BA1163" s="620" t="n"/>
      <c r="BC1163" s="620">
        <f>AO1163+AS1163</f>
        <v/>
      </c>
      <c r="BD1163" s="620">
        <f>BH1163-BC1163</f>
        <v/>
      </c>
      <c r="BE1163" s="479">
        <f>IF(AV1163=0,"        --",BD1163/BH1163)</f>
        <v/>
      </c>
      <c r="BF1163" s="620" t="n"/>
      <c r="BG1163" s="620" t="n"/>
      <c r="BH1163" s="620">
        <f>Z1163+BA1163+BF1163</f>
        <v/>
      </c>
    </row>
    <row r="1164" customFormat="1" s="34">
      <c r="A1164" s="618" t="n"/>
      <c r="B1164" s="619" t="n"/>
      <c r="J1164" s="619" t="n"/>
      <c r="U1164" s="620" t="n"/>
      <c r="X1164" s="620" t="n"/>
      <c r="Y1164" s="620" t="n"/>
      <c r="Z1164" s="620" t="n"/>
      <c r="AA1164" s="34">
        <f>T1164*0.2+N1164*0+O1164*0.3+P1164*0.5+Q1164*0.6+R1164*1+S1164*1</f>
        <v/>
      </c>
      <c r="AB1164" s="34">
        <f>T1164*0.2+N1164*0.2+O1164*0.3+P1164*0.5+Q1164*0.6+R1164*1+S1164*1</f>
        <v/>
      </c>
      <c r="AD1164" s="34">
        <f>IF($AC1164&gt;0,IF(VLOOKUP($AC1164,Resource!$B$2:$AE$460,6,FALSE)&gt;0,VLOOKUP($AC1164,Resource!$B$2:$AE$460,6,FALSE),"--INPUT--"),"")</f>
        <v/>
      </c>
      <c r="AE1164" s="34">
        <f>IF($AC1164&gt;0,IF(VLOOKUP($AC1164,Resource!$B$2:$AE$460,25,FALSE)&gt;0,VLOOKUP($AC1164,Resource!$B$2:$AE$460,25,FALSE),"--INPUT--"),"")</f>
        <v/>
      </c>
      <c r="AG1164" s="619" t="n"/>
      <c r="AH1164" s="619" t="n"/>
      <c r="AJ1164" s="34">
        <f>IF($AI1164&gt;0,IF(VLOOKUP($AI1164,Resource!$B$2:$AE$460,6,FALSE)&gt;0,VLOOKUP($AI1164,Resource!$B$2:$AE$460,6,FALSE),"--INPUT--"),"")</f>
        <v/>
      </c>
      <c r="AK1164" s="34">
        <f>IF($AI1164&gt;0,IF(VLOOKUP($AI1164,Resource!$B$2:$AE$460,25,FALSE)&gt;0,VLOOKUP($AI1164,Resource!$B$2:$AE$460,25,FALSE),"--INPUT--"),"")</f>
        <v/>
      </c>
      <c r="AL1164" s="619" t="n"/>
      <c r="AM1164" s="619" t="n"/>
      <c r="AN1164" s="34">
        <f>AA1164</f>
        <v/>
      </c>
      <c r="AO1164" s="621">
        <f>IF(ISNA(IF(AC1164="",0,AN1164*VLOOKUP(AC1164,Resource!$B$2:$AE$465,8,FALSE))),0,IF(AC1164="",0,AN1164*VLOOKUP(AC1164,Resource!$B$2:$AE$465,8,FALSE)))</f>
        <v/>
      </c>
      <c r="AP1164" s="620" t="n"/>
      <c r="AQ1164" s="286" t="n"/>
      <c r="AR1164" s="34">
        <f>AB1164</f>
        <v/>
      </c>
      <c r="AS1164" s="621">
        <f>IF(ISNA(IF(AI1164="",0,AR1164*VLOOKUP(AI1164,Resource!$B$2:$AE$465,9,FALSE))),0,IF(AI1164="",0,AR1164*VLOOKUP(AI1164,Resource!$B$2:$AE$465,9,FALSE)))</f>
        <v/>
      </c>
      <c r="AT1164" s="620" t="n"/>
      <c r="AU1164" s="286" t="n"/>
      <c r="AV1164" s="620">
        <f>Z1164</f>
        <v/>
      </c>
      <c r="AW1164" s="72" t="n"/>
      <c r="BA1164" s="620" t="n"/>
      <c r="BC1164" s="620">
        <f>AO1164+AS1164</f>
        <v/>
      </c>
      <c r="BD1164" s="620">
        <f>BH1164-BC1164</f>
        <v/>
      </c>
      <c r="BE1164" s="479">
        <f>IF(AV1164=0,"        --",BD1164/BH1164)</f>
        <v/>
      </c>
      <c r="BF1164" s="620" t="n"/>
      <c r="BG1164" s="620" t="n"/>
      <c r="BH1164" s="620">
        <f>Z1164+BA1164+BF1164</f>
        <v/>
      </c>
    </row>
    <row r="1165" customFormat="1" s="34">
      <c r="A1165" s="618" t="n"/>
      <c r="B1165" s="619" t="n"/>
      <c r="J1165" s="619" t="n"/>
      <c r="U1165" s="620" t="n"/>
      <c r="X1165" s="620" t="n"/>
      <c r="Y1165" s="620" t="n"/>
      <c r="Z1165" s="620" t="n"/>
      <c r="AA1165" s="34">
        <f>T1165*0.2+N1165*0+O1165*0.3+P1165*0.5+Q1165*0.6+R1165*1+S1165*1</f>
        <v/>
      </c>
      <c r="AB1165" s="34">
        <f>T1165*0.2+N1165*0.2+O1165*0.3+P1165*0.5+Q1165*0.6+R1165*1+S1165*1</f>
        <v/>
      </c>
      <c r="AD1165" s="34">
        <f>IF($AC1165&gt;0,IF(VLOOKUP($AC1165,Resource!$B$2:$AE$460,6,FALSE)&gt;0,VLOOKUP($AC1165,Resource!$B$2:$AE$460,6,FALSE),"--INPUT--"),"")</f>
        <v/>
      </c>
      <c r="AE1165" s="34">
        <f>IF($AC1165&gt;0,IF(VLOOKUP($AC1165,Resource!$B$2:$AE$460,25,FALSE)&gt;0,VLOOKUP($AC1165,Resource!$B$2:$AE$460,25,FALSE),"--INPUT--"),"")</f>
        <v/>
      </c>
      <c r="AG1165" s="619" t="n"/>
      <c r="AH1165" s="619" t="n"/>
      <c r="AJ1165" s="34">
        <f>IF($AI1165&gt;0,IF(VLOOKUP($AI1165,Resource!$B$2:$AE$460,6,FALSE)&gt;0,VLOOKUP($AI1165,Resource!$B$2:$AE$460,6,FALSE),"--INPUT--"),"")</f>
        <v/>
      </c>
      <c r="AK1165" s="34">
        <f>IF($AI1165&gt;0,IF(VLOOKUP($AI1165,Resource!$B$2:$AE$460,25,FALSE)&gt;0,VLOOKUP($AI1165,Resource!$B$2:$AE$460,25,FALSE),"--INPUT--"),"")</f>
        <v/>
      </c>
      <c r="AL1165" s="619" t="n"/>
      <c r="AM1165" s="619" t="n"/>
      <c r="AN1165" s="34">
        <f>AA1165</f>
        <v/>
      </c>
      <c r="AO1165" s="621">
        <f>IF(ISNA(IF(AC1165="",0,AN1165*VLOOKUP(AC1165,Resource!$B$2:$AE$465,8,FALSE))),0,IF(AC1165="",0,AN1165*VLOOKUP(AC1165,Resource!$B$2:$AE$465,8,FALSE)))</f>
        <v/>
      </c>
      <c r="AP1165" s="620" t="n"/>
      <c r="AQ1165" s="286" t="n"/>
      <c r="AR1165" s="34">
        <f>AB1165</f>
        <v/>
      </c>
      <c r="AS1165" s="621">
        <f>IF(ISNA(IF(AI1165="",0,AR1165*VLOOKUP(AI1165,Resource!$B$2:$AE$465,9,FALSE))),0,IF(AI1165="",0,AR1165*VLOOKUP(AI1165,Resource!$B$2:$AE$465,9,FALSE)))</f>
        <v/>
      </c>
      <c r="AT1165" s="620" t="n"/>
      <c r="AU1165" s="286" t="n"/>
      <c r="AV1165" s="620">
        <f>Z1165</f>
        <v/>
      </c>
      <c r="AW1165" s="72" t="n"/>
      <c r="BA1165" s="620" t="n"/>
      <c r="BC1165" s="620">
        <f>AO1165+AS1165</f>
        <v/>
      </c>
      <c r="BD1165" s="620">
        <f>BH1165-BC1165</f>
        <v/>
      </c>
      <c r="BE1165" s="479">
        <f>IF(AV1165=0,"        --",BD1165/BH1165)</f>
        <v/>
      </c>
      <c r="BF1165" s="620" t="n"/>
      <c r="BG1165" s="620" t="n"/>
      <c r="BH1165" s="620">
        <f>Z1165+BA1165+BF1165</f>
        <v/>
      </c>
    </row>
    <row r="1166" customFormat="1" s="34">
      <c r="A1166" s="618" t="n"/>
      <c r="B1166" s="619" t="n"/>
      <c r="J1166" s="619" t="n"/>
      <c r="U1166" s="620" t="n"/>
      <c r="X1166" s="620" t="n"/>
      <c r="Y1166" s="620" t="n"/>
      <c r="Z1166" s="620" t="n"/>
      <c r="AA1166" s="34">
        <f>T1166*0.2+N1166*0+O1166*0.3+P1166*0.5+Q1166*0.6+R1166*1+S1166*1</f>
        <v/>
      </c>
      <c r="AB1166" s="34">
        <f>T1166*0.2+N1166*0.2+O1166*0.3+P1166*0.5+Q1166*0.6+R1166*1+S1166*1</f>
        <v/>
      </c>
      <c r="AD1166" s="34">
        <f>IF($AC1166&gt;0,IF(VLOOKUP($AC1166,Resource!$B$2:$AE$460,6,FALSE)&gt;0,VLOOKUP($AC1166,Resource!$B$2:$AE$460,6,FALSE),"--INPUT--"),"")</f>
        <v/>
      </c>
      <c r="AE1166" s="34">
        <f>IF($AC1166&gt;0,IF(VLOOKUP($AC1166,Resource!$B$2:$AE$460,25,FALSE)&gt;0,VLOOKUP($AC1166,Resource!$B$2:$AE$460,25,FALSE),"--INPUT--"),"")</f>
        <v/>
      </c>
      <c r="AG1166" s="619" t="n"/>
      <c r="AH1166" s="619" t="n"/>
      <c r="AJ1166" s="34">
        <f>IF($AI1166&gt;0,IF(VLOOKUP($AI1166,Resource!$B$2:$AE$460,6,FALSE)&gt;0,VLOOKUP($AI1166,Resource!$B$2:$AE$460,6,FALSE),"--INPUT--"),"")</f>
        <v/>
      </c>
      <c r="AK1166" s="34">
        <f>IF($AI1166&gt;0,IF(VLOOKUP($AI1166,Resource!$B$2:$AE$460,25,FALSE)&gt;0,VLOOKUP($AI1166,Resource!$B$2:$AE$460,25,FALSE),"--INPUT--"),"")</f>
        <v/>
      </c>
      <c r="AL1166" s="619" t="n"/>
      <c r="AM1166" s="619" t="n"/>
      <c r="AN1166" s="34">
        <f>AA1166</f>
        <v/>
      </c>
      <c r="AO1166" s="621">
        <f>IF(ISNA(IF(AC1166="",0,AN1166*VLOOKUP(AC1166,Resource!$B$2:$AE$465,8,FALSE))),0,IF(AC1166="",0,AN1166*VLOOKUP(AC1166,Resource!$B$2:$AE$465,8,FALSE)))</f>
        <v/>
      </c>
      <c r="AP1166" s="620" t="n"/>
      <c r="AQ1166" s="286" t="n"/>
      <c r="AR1166" s="34">
        <f>AB1166</f>
        <v/>
      </c>
      <c r="AS1166" s="621">
        <f>IF(ISNA(IF(AI1166="",0,AR1166*VLOOKUP(AI1166,Resource!$B$2:$AE$465,9,FALSE))),0,IF(AI1166="",0,AR1166*VLOOKUP(AI1166,Resource!$B$2:$AE$465,9,FALSE)))</f>
        <v/>
      </c>
      <c r="AT1166" s="620" t="n"/>
      <c r="AU1166" s="286" t="n"/>
      <c r="AV1166" s="620">
        <f>Z1166</f>
        <v/>
      </c>
      <c r="AW1166" s="72" t="n"/>
      <c r="BA1166" s="620" t="n"/>
      <c r="BC1166" s="620">
        <f>AO1166+AS1166</f>
        <v/>
      </c>
      <c r="BD1166" s="620">
        <f>BH1166-BC1166</f>
        <v/>
      </c>
      <c r="BE1166" s="479">
        <f>IF(AV1166=0,"        --",BD1166/BH1166)</f>
        <v/>
      </c>
      <c r="BF1166" s="620" t="n"/>
      <c r="BG1166" s="620" t="n"/>
      <c r="BH1166" s="620">
        <f>Z1166+BA1166+BF1166</f>
        <v/>
      </c>
    </row>
    <row r="1167" customFormat="1" s="34">
      <c r="A1167" s="618" t="n"/>
      <c r="B1167" s="619" t="n"/>
      <c r="J1167" s="619" t="n"/>
      <c r="U1167" s="620" t="n"/>
      <c r="X1167" s="620" t="n"/>
      <c r="Y1167" s="620" t="n"/>
      <c r="Z1167" s="620" t="n"/>
      <c r="AA1167" s="34">
        <f>T1167*0.2+N1167*0+O1167*0.3+P1167*0.5+Q1167*0.6+R1167*1+S1167*1</f>
        <v/>
      </c>
      <c r="AB1167" s="34">
        <f>T1167*0.2+N1167*0.2+O1167*0.3+P1167*0.5+Q1167*0.6+R1167*1+S1167*1</f>
        <v/>
      </c>
      <c r="AD1167" s="34">
        <f>IF($AC1167&gt;0,IF(VLOOKUP($AC1167,Resource!$B$2:$AE$460,6,FALSE)&gt;0,VLOOKUP($AC1167,Resource!$B$2:$AE$460,6,FALSE),"--INPUT--"),"")</f>
        <v/>
      </c>
      <c r="AE1167" s="34">
        <f>IF($AC1167&gt;0,IF(VLOOKUP($AC1167,Resource!$B$2:$AE$460,25,FALSE)&gt;0,VLOOKUP($AC1167,Resource!$B$2:$AE$460,25,FALSE),"--INPUT--"),"")</f>
        <v/>
      </c>
      <c r="AG1167" s="619" t="n"/>
      <c r="AH1167" s="619" t="n"/>
      <c r="AJ1167" s="34">
        <f>IF($AI1167&gt;0,IF(VLOOKUP($AI1167,Resource!$B$2:$AE$460,6,FALSE)&gt;0,VLOOKUP($AI1167,Resource!$B$2:$AE$460,6,FALSE),"--INPUT--"),"")</f>
        <v/>
      </c>
      <c r="AK1167" s="34">
        <f>IF($AI1167&gt;0,IF(VLOOKUP($AI1167,Resource!$B$2:$AE$460,25,FALSE)&gt;0,VLOOKUP($AI1167,Resource!$B$2:$AE$460,25,FALSE),"--INPUT--"),"")</f>
        <v/>
      </c>
      <c r="AL1167" s="619" t="n"/>
      <c r="AM1167" s="619" t="n"/>
      <c r="AN1167" s="34">
        <f>AA1167</f>
        <v/>
      </c>
      <c r="AO1167" s="621">
        <f>IF(ISNA(IF(AC1167="",0,AN1167*VLOOKUP(AC1167,Resource!$B$2:$AE$465,8,FALSE))),0,IF(AC1167="",0,AN1167*VLOOKUP(AC1167,Resource!$B$2:$AE$465,8,FALSE)))</f>
        <v/>
      </c>
      <c r="AP1167" s="620" t="n"/>
      <c r="AQ1167" s="286" t="n"/>
      <c r="AR1167" s="34">
        <f>AB1167</f>
        <v/>
      </c>
      <c r="AS1167" s="621">
        <f>IF(ISNA(IF(AI1167="",0,AR1167*VLOOKUP(AI1167,Resource!$B$2:$AE$465,9,FALSE))),0,IF(AI1167="",0,AR1167*VLOOKUP(AI1167,Resource!$B$2:$AE$465,9,FALSE)))</f>
        <v/>
      </c>
      <c r="AT1167" s="620" t="n"/>
      <c r="AU1167" s="286" t="n"/>
      <c r="AV1167" s="620">
        <f>Z1167</f>
        <v/>
      </c>
      <c r="AW1167" s="72" t="n"/>
      <c r="BA1167" s="620" t="n"/>
      <c r="BC1167" s="620">
        <f>AO1167+AS1167</f>
        <v/>
      </c>
      <c r="BD1167" s="620">
        <f>BH1167-BC1167</f>
        <v/>
      </c>
      <c r="BE1167" s="479">
        <f>IF(AV1167=0,"        --",BD1167/BH1167)</f>
        <v/>
      </c>
      <c r="BF1167" s="620" t="n"/>
      <c r="BG1167" s="620" t="n"/>
      <c r="BH1167" s="620">
        <f>Z1167+BA1167+BF1167</f>
        <v/>
      </c>
    </row>
    <row r="1168" customFormat="1" s="34">
      <c r="A1168" s="618" t="n"/>
      <c r="B1168" s="619" t="n"/>
      <c r="J1168" s="619" t="n"/>
      <c r="U1168" s="620" t="n"/>
      <c r="X1168" s="620" t="n"/>
      <c r="Y1168" s="620" t="n"/>
      <c r="Z1168" s="620" t="n"/>
      <c r="AA1168" s="34">
        <f>T1168*0.2+N1168*0+O1168*0.3+P1168*0.5+Q1168*0.6+R1168*1+S1168*1</f>
        <v/>
      </c>
      <c r="AB1168" s="34">
        <f>T1168*0.2+N1168*0.2+O1168*0.3+P1168*0.5+Q1168*0.6+R1168*1+S1168*1</f>
        <v/>
      </c>
      <c r="AD1168" s="34">
        <f>IF($AC1168&gt;0,IF(VLOOKUP($AC1168,Resource!$B$2:$AE$460,6,FALSE)&gt;0,VLOOKUP($AC1168,Resource!$B$2:$AE$460,6,FALSE),"--INPUT--"),"")</f>
        <v/>
      </c>
      <c r="AE1168" s="34">
        <f>IF($AC1168&gt;0,IF(VLOOKUP($AC1168,Resource!$B$2:$AE$460,25,FALSE)&gt;0,VLOOKUP($AC1168,Resource!$B$2:$AE$460,25,FALSE),"--INPUT--"),"")</f>
        <v/>
      </c>
      <c r="AG1168" s="619" t="n"/>
      <c r="AH1168" s="619" t="n"/>
      <c r="AJ1168" s="34">
        <f>IF($AI1168&gt;0,IF(VLOOKUP($AI1168,Resource!$B$2:$AE$460,6,FALSE)&gt;0,VLOOKUP($AI1168,Resource!$B$2:$AE$460,6,FALSE),"--INPUT--"),"")</f>
        <v/>
      </c>
      <c r="AK1168" s="34">
        <f>IF($AI1168&gt;0,IF(VLOOKUP($AI1168,Resource!$B$2:$AE$460,25,FALSE)&gt;0,VLOOKUP($AI1168,Resource!$B$2:$AE$460,25,FALSE),"--INPUT--"),"")</f>
        <v/>
      </c>
      <c r="AL1168" s="619" t="n"/>
      <c r="AM1168" s="619" t="n"/>
      <c r="AN1168" s="34">
        <f>AA1168</f>
        <v/>
      </c>
      <c r="AO1168" s="621">
        <f>IF(ISNA(IF(AC1168="",0,AN1168*VLOOKUP(AC1168,Resource!$B$2:$AE$465,8,FALSE))),0,IF(AC1168="",0,AN1168*VLOOKUP(AC1168,Resource!$B$2:$AE$465,8,FALSE)))</f>
        <v/>
      </c>
      <c r="AP1168" s="620" t="n"/>
      <c r="AQ1168" s="286" t="n"/>
      <c r="AR1168" s="34">
        <f>AB1168</f>
        <v/>
      </c>
      <c r="AS1168" s="621">
        <f>IF(ISNA(IF(AI1168="",0,AR1168*VLOOKUP(AI1168,Resource!$B$2:$AE$465,9,FALSE))),0,IF(AI1168="",0,AR1168*VLOOKUP(AI1168,Resource!$B$2:$AE$465,9,FALSE)))</f>
        <v/>
      </c>
      <c r="AT1168" s="620" t="n"/>
      <c r="AU1168" s="286" t="n"/>
      <c r="AV1168" s="620">
        <f>Z1168</f>
        <v/>
      </c>
      <c r="AW1168" s="72" t="n"/>
      <c r="BA1168" s="620" t="n"/>
      <c r="BC1168" s="620">
        <f>AO1168+AS1168</f>
        <v/>
      </c>
      <c r="BD1168" s="620">
        <f>BH1168-BC1168</f>
        <v/>
      </c>
      <c r="BE1168" s="479">
        <f>IF(AV1168=0,"        --",BD1168/BH1168)</f>
        <v/>
      </c>
      <c r="BF1168" s="620" t="n"/>
      <c r="BG1168" s="620" t="n"/>
      <c r="BH1168" s="620">
        <f>Z1168+BA1168+BF1168</f>
        <v/>
      </c>
    </row>
    <row r="1169" customFormat="1" s="34">
      <c r="A1169" s="618" t="n"/>
      <c r="B1169" s="619" t="n"/>
      <c r="J1169" s="619" t="n"/>
      <c r="U1169" s="620" t="n"/>
      <c r="X1169" s="620" t="n"/>
      <c r="Y1169" s="620" t="n"/>
      <c r="Z1169" s="620" t="n"/>
      <c r="AA1169" s="34">
        <f>T1169*0.2+N1169*0+O1169*0.3+P1169*0.5+Q1169*0.6+R1169*1+S1169*1</f>
        <v/>
      </c>
      <c r="AB1169" s="34">
        <f>T1169*0.2+N1169*0.2+O1169*0.3+P1169*0.5+Q1169*0.6+R1169*1+S1169*1</f>
        <v/>
      </c>
      <c r="AD1169" s="34">
        <f>IF($AC1169&gt;0,IF(VLOOKUP($AC1169,Resource!$B$2:$AE$460,6,FALSE)&gt;0,VLOOKUP($AC1169,Resource!$B$2:$AE$460,6,FALSE),"--INPUT--"),"")</f>
        <v/>
      </c>
      <c r="AE1169" s="34">
        <f>IF($AC1169&gt;0,IF(VLOOKUP($AC1169,Resource!$B$2:$AE$460,25,FALSE)&gt;0,VLOOKUP($AC1169,Resource!$B$2:$AE$460,25,FALSE),"--INPUT--"),"")</f>
        <v/>
      </c>
      <c r="AG1169" s="619" t="n"/>
      <c r="AH1169" s="619" t="n"/>
      <c r="AJ1169" s="34">
        <f>IF($AI1169&gt;0,IF(VLOOKUP($AI1169,Resource!$B$2:$AE$460,6,FALSE)&gt;0,VLOOKUP($AI1169,Resource!$B$2:$AE$460,6,FALSE),"--INPUT--"),"")</f>
        <v/>
      </c>
      <c r="AK1169" s="34">
        <f>IF($AI1169&gt;0,IF(VLOOKUP($AI1169,Resource!$B$2:$AE$460,25,FALSE)&gt;0,VLOOKUP($AI1169,Resource!$B$2:$AE$460,25,FALSE),"--INPUT--"),"")</f>
        <v/>
      </c>
      <c r="AL1169" s="619" t="n"/>
      <c r="AM1169" s="619" t="n"/>
      <c r="AN1169" s="34">
        <f>AA1169</f>
        <v/>
      </c>
      <c r="AO1169" s="621">
        <f>IF(ISNA(IF(AC1169="",0,AN1169*VLOOKUP(AC1169,Resource!$B$2:$AE$465,8,FALSE))),0,IF(AC1169="",0,AN1169*VLOOKUP(AC1169,Resource!$B$2:$AE$465,8,FALSE)))</f>
        <v/>
      </c>
      <c r="AP1169" s="620" t="n"/>
      <c r="AQ1169" s="286" t="n"/>
      <c r="AR1169" s="34">
        <f>AB1169</f>
        <v/>
      </c>
      <c r="AS1169" s="621">
        <f>IF(ISNA(IF(AI1169="",0,AR1169*VLOOKUP(AI1169,Resource!$B$2:$AE$465,9,FALSE))),0,IF(AI1169="",0,AR1169*VLOOKUP(AI1169,Resource!$B$2:$AE$465,9,FALSE)))</f>
        <v/>
      </c>
      <c r="AT1169" s="620" t="n"/>
      <c r="AU1169" s="286" t="n"/>
      <c r="AV1169" s="620">
        <f>Z1169</f>
        <v/>
      </c>
      <c r="AW1169" s="72" t="n"/>
      <c r="BA1169" s="620" t="n"/>
      <c r="BC1169" s="620">
        <f>AO1169+AS1169</f>
        <v/>
      </c>
      <c r="BD1169" s="620">
        <f>BH1169-BC1169</f>
        <v/>
      </c>
      <c r="BE1169" s="479">
        <f>IF(AV1169=0,"        --",BD1169/BH1169)</f>
        <v/>
      </c>
      <c r="BF1169" s="620" t="n"/>
      <c r="BG1169" s="620" t="n"/>
      <c r="BH1169" s="620">
        <f>Z1169+BA1169+BF1169</f>
        <v/>
      </c>
    </row>
    <row r="1170" customFormat="1" s="34">
      <c r="A1170" s="618" t="n"/>
      <c r="B1170" s="619" t="n"/>
      <c r="J1170" s="619" t="n"/>
      <c r="U1170" s="620" t="n"/>
      <c r="X1170" s="620" t="n"/>
      <c r="Y1170" s="620" t="n"/>
      <c r="Z1170" s="620" t="n"/>
      <c r="AA1170" s="34">
        <f>T1170*0.2+N1170*0+O1170*0.3+P1170*0.5+Q1170*0.6+R1170*1+S1170*1</f>
        <v/>
      </c>
      <c r="AB1170" s="34">
        <f>T1170*0.2+N1170*0.2+O1170*0.3+P1170*0.5+Q1170*0.6+R1170*1+S1170*1</f>
        <v/>
      </c>
      <c r="AD1170" s="34">
        <f>IF($AC1170&gt;0,IF(VLOOKUP($AC1170,Resource!$B$2:$AE$460,6,FALSE)&gt;0,VLOOKUP($AC1170,Resource!$B$2:$AE$460,6,FALSE),"--INPUT--"),"")</f>
        <v/>
      </c>
      <c r="AE1170" s="34">
        <f>IF($AC1170&gt;0,IF(VLOOKUP($AC1170,Resource!$B$2:$AE$460,25,FALSE)&gt;0,VLOOKUP($AC1170,Resource!$B$2:$AE$460,25,FALSE),"--INPUT--"),"")</f>
        <v/>
      </c>
      <c r="AG1170" s="619" t="n"/>
      <c r="AH1170" s="619" t="n"/>
      <c r="AJ1170" s="34">
        <f>IF($AI1170&gt;0,IF(VLOOKUP($AI1170,Resource!$B$2:$AE$460,6,FALSE)&gt;0,VLOOKUP($AI1170,Resource!$B$2:$AE$460,6,FALSE),"--INPUT--"),"")</f>
        <v/>
      </c>
      <c r="AK1170" s="34">
        <f>IF($AI1170&gt;0,IF(VLOOKUP($AI1170,Resource!$B$2:$AE$460,25,FALSE)&gt;0,VLOOKUP($AI1170,Resource!$B$2:$AE$460,25,FALSE),"--INPUT--"),"")</f>
        <v/>
      </c>
      <c r="AL1170" s="619" t="n"/>
      <c r="AM1170" s="619" t="n"/>
      <c r="AN1170" s="34">
        <f>AA1170</f>
        <v/>
      </c>
      <c r="AO1170" s="621">
        <f>IF(ISNA(IF(AC1170="",0,AN1170*VLOOKUP(AC1170,Resource!$B$2:$AE$465,8,FALSE))),0,IF(AC1170="",0,AN1170*VLOOKUP(AC1170,Resource!$B$2:$AE$465,8,FALSE)))</f>
        <v/>
      </c>
      <c r="AP1170" s="620" t="n"/>
      <c r="AQ1170" s="286" t="n"/>
      <c r="AR1170" s="34">
        <f>AB1170</f>
        <v/>
      </c>
      <c r="AS1170" s="621">
        <f>IF(ISNA(IF(AI1170="",0,AR1170*VLOOKUP(AI1170,Resource!$B$2:$AE$465,9,FALSE))),0,IF(AI1170="",0,AR1170*VLOOKUP(AI1170,Resource!$B$2:$AE$465,9,FALSE)))</f>
        <v/>
      </c>
      <c r="AT1170" s="620" t="n"/>
      <c r="AU1170" s="286" t="n"/>
      <c r="AV1170" s="620">
        <f>Z1170</f>
        <v/>
      </c>
      <c r="AW1170" s="72" t="n"/>
      <c r="BA1170" s="620" t="n"/>
      <c r="BC1170" s="620">
        <f>AO1170+AS1170</f>
        <v/>
      </c>
      <c r="BD1170" s="620">
        <f>BH1170-BC1170</f>
        <v/>
      </c>
      <c r="BE1170" s="479">
        <f>IF(AV1170=0,"        --",BD1170/BH1170)</f>
        <v/>
      </c>
      <c r="BF1170" s="620" t="n"/>
      <c r="BG1170" s="620" t="n"/>
      <c r="BH1170" s="620">
        <f>Z1170+BA1170+BF1170</f>
        <v/>
      </c>
    </row>
    <row r="1171" customFormat="1" s="34">
      <c r="A1171" s="618" t="n"/>
      <c r="B1171" s="619" t="n"/>
      <c r="J1171" s="619" t="n"/>
      <c r="U1171" s="620" t="n"/>
      <c r="X1171" s="620" t="n"/>
      <c r="Y1171" s="620" t="n"/>
      <c r="Z1171" s="620" t="n"/>
      <c r="AA1171" s="34">
        <f>T1171*0.2+N1171*0+O1171*0.3+P1171*0.5+Q1171*0.6+R1171*1+S1171*1</f>
        <v/>
      </c>
      <c r="AB1171" s="34">
        <f>T1171*0.2+N1171*0.2+O1171*0.3+P1171*0.5+Q1171*0.6+R1171*1+S1171*1</f>
        <v/>
      </c>
      <c r="AD1171" s="34">
        <f>IF($AC1171&gt;0,IF(VLOOKUP($AC1171,Resource!$B$2:$AE$460,6,FALSE)&gt;0,VLOOKUP($AC1171,Resource!$B$2:$AE$460,6,FALSE),"--INPUT--"),"")</f>
        <v/>
      </c>
      <c r="AE1171" s="34">
        <f>IF($AC1171&gt;0,IF(VLOOKUP($AC1171,Resource!$B$2:$AE$460,25,FALSE)&gt;0,VLOOKUP($AC1171,Resource!$B$2:$AE$460,25,FALSE),"--INPUT--"),"")</f>
        <v/>
      </c>
      <c r="AG1171" s="619" t="n"/>
      <c r="AH1171" s="619" t="n"/>
      <c r="AJ1171" s="34">
        <f>IF($AI1171&gt;0,IF(VLOOKUP($AI1171,Resource!$B$2:$AE$460,6,FALSE)&gt;0,VLOOKUP($AI1171,Resource!$B$2:$AE$460,6,FALSE),"--INPUT--"),"")</f>
        <v/>
      </c>
      <c r="AK1171" s="34">
        <f>IF($AI1171&gt;0,IF(VLOOKUP($AI1171,Resource!$B$2:$AE$460,25,FALSE)&gt;0,VLOOKUP($AI1171,Resource!$B$2:$AE$460,25,FALSE),"--INPUT--"),"")</f>
        <v/>
      </c>
      <c r="AL1171" s="619" t="n"/>
      <c r="AM1171" s="619" t="n"/>
      <c r="AN1171" s="34">
        <f>AA1171</f>
        <v/>
      </c>
      <c r="AO1171" s="621">
        <f>IF(ISNA(IF(AC1171="",0,AN1171*VLOOKUP(AC1171,Resource!$B$2:$AE$465,8,FALSE))),0,IF(AC1171="",0,AN1171*VLOOKUP(AC1171,Resource!$B$2:$AE$465,8,FALSE)))</f>
        <v/>
      </c>
      <c r="AP1171" s="620" t="n"/>
      <c r="AQ1171" s="286" t="n"/>
      <c r="AR1171" s="34">
        <f>AB1171</f>
        <v/>
      </c>
      <c r="AS1171" s="621">
        <f>IF(ISNA(IF(AI1171="",0,AR1171*VLOOKUP(AI1171,Resource!$B$2:$AE$465,9,FALSE))),0,IF(AI1171="",0,AR1171*VLOOKUP(AI1171,Resource!$B$2:$AE$465,9,FALSE)))</f>
        <v/>
      </c>
      <c r="AT1171" s="620" t="n"/>
      <c r="AU1171" s="286" t="n"/>
      <c r="AV1171" s="620">
        <f>Z1171</f>
        <v/>
      </c>
      <c r="AW1171" s="72" t="n"/>
      <c r="BA1171" s="620" t="n"/>
      <c r="BC1171" s="620">
        <f>AO1171+AS1171</f>
        <v/>
      </c>
      <c r="BD1171" s="620">
        <f>BH1171-BC1171</f>
        <v/>
      </c>
      <c r="BE1171" s="479">
        <f>IF(AV1171=0,"        --",BD1171/BH1171)</f>
        <v/>
      </c>
      <c r="BF1171" s="620" t="n"/>
      <c r="BG1171" s="620" t="n"/>
      <c r="BH1171" s="620">
        <f>Z1171+BA1171+BF1171</f>
        <v/>
      </c>
    </row>
    <row r="1172" customFormat="1" s="34">
      <c r="A1172" s="618" t="n"/>
      <c r="B1172" s="619" t="n"/>
      <c r="J1172" s="619" t="n"/>
      <c r="U1172" s="620" t="n"/>
      <c r="X1172" s="620" t="n"/>
      <c r="Y1172" s="620" t="n"/>
      <c r="Z1172" s="620" t="n"/>
      <c r="AA1172" s="34">
        <f>T1172*0.2+N1172*0+O1172*0.3+P1172*0.5+Q1172*0.6+R1172*1+S1172*1</f>
        <v/>
      </c>
      <c r="AB1172" s="34">
        <f>T1172*0.2+N1172*0.2+O1172*0.3+P1172*0.5+Q1172*0.6+R1172*1+S1172*1</f>
        <v/>
      </c>
      <c r="AD1172" s="34">
        <f>IF($AC1172&gt;0,IF(VLOOKUP($AC1172,Resource!$B$2:$AE$460,6,FALSE)&gt;0,VLOOKUP($AC1172,Resource!$B$2:$AE$460,6,FALSE),"--INPUT--"),"")</f>
        <v/>
      </c>
      <c r="AE1172" s="34">
        <f>IF($AC1172&gt;0,IF(VLOOKUP($AC1172,Resource!$B$2:$AE$460,25,FALSE)&gt;0,VLOOKUP($AC1172,Resource!$B$2:$AE$460,25,FALSE),"--INPUT--"),"")</f>
        <v/>
      </c>
      <c r="AG1172" s="619" t="n"/>
      <c r="AH1172" s="619" t="n"/>
      <c r="AJ1172" s="34">
        <f>IF($AI1172&gt;0,IF(VLOOKUP($AI1172,Resource!$B$2:$AE$460,6,FALSE)&gt;0,VLOOKUP($AI1172,Resource!$B$2:$AE$460,6,FALSE),"--INPUT--"),"")</f>
        <v/>
      </c>
      <c r="AK1172" s="34">
        <f>IF($AI1172&gt;0,IF(VLOOKUP($AI1172,Resource!$B$2:$AE$460,25,FALSE)&gt;0,VLOOKUP($AI1172,Resource!$B$2:$AE$460,25,FALSE),"--INPUT--"),"")</f>
        <v/>
      </c>
      <c r="AL1172" s="619" t="n"/>
      <c r="AM1172" s="619" t="n"/>
      <c r="AN1172" s="34">
        <f>AA1172</f>
        <v/>
      </c>
      <c r="AO1172" s="621">
        <f>IF(ISNA(IF(AC1172="",0,AN1172*VLOOKUP(AC1172,Resource!$B$2:$AE$465,8,FALSE))),0,IF(AC1172="",0,AN1172*VLOOKUP(AC1172,Resource!$B$2:$AE$465,8,FALSE)))</f>
        <v/>
      </c>
      <c r="AP1172" s="620" t="n"/>
      <c r="AQ1172" s="286" t="n"/>
      <c r="AR1172" s="34">
        <f>AB1172</f>
        <v/>
      </c>
      <c r="AS1172" s="621">
        <f>IF(ISNA(IF(AI1172="",0,AR1172*VLOOKUP(AI1172,Resource!$B$2:$AE$465,9,FALSE))),0,IF(AI1172="",0,AR1172*VLOOKUP(AI1172,Resource!$B$2:$AE$465,9,FALSE)))</f>
        <v/>
      </c>
      <c r="AT1172" s="620" t="n"/>
      <c r="AU1172" s="286" t="n"/>
      <c r="AV1172" s="620">
        <f>Z1172</f>
        <v/>
      </c>
      <c r="AW1172" s="72" t="n"/>
      <c r="BA1172" s="620" t="n"/>
      <c r="BC1172" s="620">
        <f>AO1172+AS1172</f>
        <v/>
      </c>
      <c r="BD1172" s="620">
        <f>BH1172-BC1172</f>
        <v/>
      </c>
      <c r="BE1172" s="479">
        <f>IF(AV1172=0,"        --",BD1172/BH1172)</f>
        <v/>
      </c>
      <c r="BF1172" s="620" t="n"/>
      <c r="BG1172" s="620" t="n"/>
      <c r="BH1172" s="620">
        <f>Z1172+BA1172+BF1172</f>
        <v/>
      </c>
    </row>
    <row r="1173" customFormat="1" s="34">
      <c r="A1173" s="618" t="n"/>
      <c r="B1173" s="619" t="n"/>
      <c r="J1173" s="619" t="n"/>
      <c r="U1173" s="620" t="n"/>
      <c r="X1173" s="620" t="n"/>
      <c r="Y1173" s="620" t="n"/>
      <c r="Z1173" s="620" t="n"/>
      <c r="AA1173" s="34">
        <f>T1173*0.2+N1173*0+O1173*0.3+P1173*0.5+Q1173*0.6+R1173*1+S1173*1</f>
        <v/>
      </c>
      <c r="AB1173" s="34">
        <f>T1173*0.2+N1173*0.2+O1173*0.3+P1173*0.5+Q1173*0.6+R1173*1+S1173*1</f>
        <v/>
      </c>
      <c r="AD1173" s="34">
        <f>IF($AC1173&gt;0,IF(VLOOKUP($AC1173,Resource!$B$2:$AE$460,6,FALSE)&gt;0,VLOOKUP($AC1173,Resource!$B$2:$AE$460,6,FALSE),"--INPUT--"),"")</f>
        <v/>
      </c>
      <c r="AE1173" s="34">
        <f>IF($AC1173&gt;0,IF(VLOOKUP($AC1173,Resource!$B$2:$AE$460,25,FALSE)&gt;0,VLOOKUP($AC1173,Resource!$B$2:$AE$460,25,FALSE),"--INPUT--"),"")</f>
        <v/>
      </c>
      <c r="AG1173" s="619" t="n"/>
      <c r="AH1173" s="619" t="n"/>
      <c r="AJ1173" s="34">
        <f>IF($AI1173&gt;0,IF(VLOOKUP($AI1173,Resource!$B$2:$AE$460,6,FALSE)&gt;0,VLOOKUP($AI1173,Resource!$B$2:$AE$460,6,FALSE),"--INPUT--"),"")</f>
        <v/>
      </c>
      <c r="AK1173" s="34">
        <f>IF($AI1173&gt;0,IF(VLOOKUP($AI1173,Resource!$B$2:$AE$460,25,FALSE)&gt;0,VLOOKUP($AI1173,Resource!$B$2:$AE$460,25,FALSE),"--INPUT--"),"")</f>
        <v/>
      </c>
      <c r="AL1173" s="619" t="n"/>
      <c r="AM1173" s="619" t="n"/>
      <c r="AN1173" s="34">
        <f>AA1173</f>
        <v/>
      </c>
      <c r="AO1173" s="621">
        <f>IF(ISNA(IF(AC1173="",0,AN1173*VLOOKUP(AC1173,Resource!$B$2:$AE$465,8,FALSE))),0,IF(AC1173="",0,AN1173*VLOOKUP(AC1173,Resource!$B$2:$AE$465,8,FALSE)))</f>
        <v/>
      </c>
      <c r="AP1173" s="620" t="n"/>
      <c r="AQ1173" s="286" t="n"/>
      <c r="AR1173" s="34">
        <f>AB1173</f>
        <v/>
      </c>
      <c r="AS1173" s="621">
        <f>IF(ISNA(IF(AI1173="",0,AR1173*VLOOKUP(AI1173,Resource!$B$2:$AE$465,9,FALSE))),0,IF(AI1173="",0,AR1173*VLOOKUP(AI1173,Resource!$B$2:$AE$465,9,FALSE)))</f>
        <v/>
      </c>
      <c r="AT1173" s="620" t="n"/>
      <c r="AU1173" s="286" t="n"/>
      <c r="AV1173" s="620">
        <f>Z1173</f>
        <v/>
      </c>
      <c r="AW1173" s="72" t="n"/>
      <c r="BA1173" s="620" t="n"/>
      <c r="BC1173" s="620">
        <f>AO1173+AS1173</f>
        <v/>
      </c>
      <c r="BD1173" s="620">
        <f>BH1173-BC1173</f>
        <v/>
      </c>
      <c r="BE1173" s="479">
        <f>IF(AV1173=0,"        --",BD1173/BH1173)</f>
        <v/>
      </c>
      <c r="BF1173" s="620" t="n"/>
      <c r="BG1173" s="620" t="n"/>
      <c r="BH1173" s="620">
        <f>Z1173+BA1173+BF1173</f>
        <v/>
      </c>
    </row>
    <row r="1174" customFormat="1" s="34">
      <c r="A1174" s="618" t="n"/>
      <c r="B1174" s="619" t="n"/>
      <c r="J1174" s="619" t="n"/>
      <c r="U1174" s="620" t="n"/>
      <c r="X1174" s="620" t="n"/>
      <c r="Y1174" s="620" t="n"/>
      <c r="Z1174" s="620" t="n"/>
      <c r="AA1174" s="34">
        <f>T1174*0.2+N1174*0+O1174*0.3+P1174*0.5+Q1174*0.6+R1174*1+S1174*1</f>
        <v/>
      </c>
      <c r="AB1174" s="34">
        <f>T1174*0.2+N1174*0.2+O1174*0.3+P1174*0.5+Q1174*0.6+R1174*1+S1174*1</f>
        <v/>
      </c>
      <c r="AD1174" s="34">
        <f>IF($AC1174&gt;0,IF(VLOOKUP($AC1174,Resource!$B$2:$AE$460,6,FALSE)&gt;0,VLOOKUP($AC1174,Resource!$B$2:$AE$460,6,FALSE),"--INPUT--"),"")</f>
        <v/>
      </c>
      <c r="AE1174" s="34">
        <f>IF($AC1174&gt;0,IF(VLOOKUP($AC1174,Resource!$B$2:$AE$460,25,FALSE)&gt;0,VLOOKUP($AC1174,Resource!$B$2:$AE$460,25,FALSE),"--INPUT--"),"")</f>
        <v/>
      </c>
      <c r="AG1174" s="619" t="n"/>
      <c r="AH1174" s="619" t="n"/>
      <c r="AJ1174" s="34">
        <f>IF($AI1174&gt;0,IF(VLOOKUP($AI1174,Resource!$B$2:$AE$460,6,FALSE)&gt;0,VLOOKUP($AI1174,Resource!$B$2:$AE$460,6,FALSE),"--INPUT--"),"")</f>
        <v/>
      </c>
      <c r="AK1174" s="34">
        <f>IF($AI1174&gt;0,IF(VLOOKUP($AI1174,Resource!$B$2:$AE$460,25,FALSE)&gt;0,VLOOKUP($AI1174,Resource!$B$2:$AE$460,25,FALSE),"--INPUT--"),"")</f>
        <v/>
      </c>
      <c r="AL1174" s="619" t="n"/>
      <c r="AM1174" s="619" t="n"/>
      <c r="AN1174" s="34">
        <f>AA1174</f>
        <v/>
      </c>
      <c r="AO1174" s="621">
        <f>IF(ISNA(IF(AC1174="",0,AN1174*VLOOKUP(AC1174,Resource!$B$2:$AE$465,8,FALSE))),0,IF(AC1174="",0,AN1174*VLOOKUP(AC1174,Resource!$B$2:$AE$465,8,FALSE)))</f>
        <v/>
      </c>
      <c r="AP1174" s="620" t="n"/>
      <c r="AQ1174" s="286" t="n"/>
      <c r="AR1174" s="34">
        <f>AB1174</f>
        <v/>
      </c>
      <c r="AS1174" s="621">
        <f>IF(ISNA(IF(AI1174="",0,AR1174*VLOOKUP(AI1174,Resource!$B$2:$AE$465,9,FALSE))),0,IF(AI1174="",0,AR1174*VLOOKUP(AI1174,Resource!$B$2:$AE$465,9,FALSE)))</f>
        <v/>
      </c>
      <c r="AT1174" s="620" t="n"/>
      <c r="AU1174" s="286" t="n"/>
      <c r="AV1174" s="620">
        <f>Z1174</f>
        <v/>
      </c>
      <c r="AW1174" s="72" t="n"/>
      <c r="BA1174" s="620" t="n"/>
      <c r="BC1174" s="620">
        <f>AO1174+AS1174</f>
        <v/>
      </c>
      <c r="BD1174" s="620">
        <f>BH1174-BC1174</f>
        <v/>
      </c>
      <c r="BE1174" s="479">
        <f>IF(AV1174=0,"        --",BD1174/BH1174)</f>
        <v/>
      </c>
      <c r="BF1174" s="620" t="n"/>
      <c r="BG1174" s="620" t="n"/>
      <c r="BH1174" s="620">
        <f>Z1174+BA1174+BF1174</f>
        <v/>
      </c>
    </row>
    <row r="1175" customFormat="1" s="34">
      <c r="A1175" s="618" t="n"/>
      <c r="B1175" s="619" t="n"/>
      <c r="J1175" s="619" t="n"/>
      <c r="U1175" s="620" t="n"/>
      <c r="X1175" s="620" t="n"/>
      <c r="Y1175" s="620" t="n"/>
      <c r="Z1175" s="620" t="n"/>
      <c r="AA1175" s="34">
        <f>T1175*0.2+N1175*0+O1175*0.3+P1175*0.5+Q1175*0.6+R1175*1+S1175*1</f>
        <v/>
      </c>
      <c r="AB1175" s="34">
        <f>T1175*0.2+N1175*0.2+O1175*0.3+P1175*0.5+Q1175*0.6+R1175*1+S1175*1</f>
        <v/>
      </c>
      <c r="AD1175" s="34">
        <f>IF($AC1175&gt;0,IF(VLOOKUP($AC1175,Resource!$B$2:$AE$460,6,FALSE)&gt;0,VLOOKUP($AC1175,Resource!$B$2:$AE$460,6,FALSE),"--INPUT--"),"")</f>
        <v/>
      </c>
      <c r="AE1175" s="34">
        <f>IF($AC1175&gt;0,IF(VLOOKUP($AC1175,Resource!$B$2:$AE$460,25,FALSE)&gt;0,VLOOKUP($AC1175,Resource!$B$2:$AE$460,25,FALSE),"--INPUT--"),"")</f>
        <v/>
      </c>
      <c r="AG1175" s="619" t="n"/>
      <c r="AH1175" s="619" t="n"/>
      <c r="AJ1175" s="34">
        <f>IF($AI1175&gt;0,IF(VLOOKUP($AI1175,Resource!$B$2:$AE$460,6,FALSE)&gt;0,VLOOKUP($AI1175,Resource!$B$2:$AE$460,6,FALSE),"--INPUT--"),"")</f>
        <v/>
      </c>
      <c r="AK1175" s="34">
        <f>IF($AI1175&gt;0,IF(VLOOKUP($AI1175,Resource!$B$2:$AE$460,25,FALSE)&gt;0,VLOOKUP($AI1175,Resource!$B$2:$AE$460,25,FALSE),"--INPUT--"),"")</f>
        <v/>
      </c>
      <c r="AL1175" s="619" t="n"/>
      <c r="AM1175" s="619" t="n"/>
      <c r="AN1175" s="34">
        <f>AA1175</f>
        <v/>
      </c>
      <c r="AO1175" s="621">
        <f>IF(ISNA(IF(AC1175="",0,AN1175*VLOOKUP(AC1175,Resource!$B$2:$AE$465,8,FALSE))),0,IF(AC1175="",0,AN1175*VLOOKUP(AC1175,Resource!$B$2:$AE$465,8,FALSE)))</f>
        <v/>
      </c>
      <c r="AP1175" s="620" t="n"/>
      <c r="AQ1175" s="286" t="n"/>
      <c r="AR1175" s="34">
        <f>AB1175</f>
        <v/>
      </c>
      <c r="AS1175" s="621">
        <f>IF(ISNA(IF(AI1175="",0,AR1175*VLOOKUP(AI1175,Resource!$B$2:$AE$465,9,FALSE))),0,IF(AI1175="",0,AR1175*VLOOKUP(AI1175,Resource!$B$2:$AE$465,9,FALSE)))</f>
        <v/>
      </c>
      <c r="AT1175" s="620" t="n"/>
      <c r="AU1175" s="286" t="n"/>
      <c r="AV1175" s="620">
        <f>Z1175</f>
        <v/>
      </c>
      <c r="AW1175" s="72" t="n"/>
      <c r="BA1175" s="620" t="n"/>
      <c r="BC1175" s="620">
        <f>AO1175+AS1175</f>
        <v/>
      </c>
      <c r="BD1175" s="620">
        <f>BH1175-BC1175</f>
        <v/>
      </c>
      <c r="BE1175" s="479">
        <f>IF(AV1175=0,"        --",BD1175/BH1175)</f>
        <v/>
      </c>
      <c r="BF1175" s="620" t="n"/>
      <c r="BG1175" s="620" t="n"/>
      <c r="BH1175" s="620">
        <f>Z1175+BA1175+BF1175</f>
        <v/>
      </c>
    </row>
    <row r="1176" customFormat="1" s="34">
      <c r="A1176" s="618" t="n"/>
      <c r="B1176" s="619" t="n"/>
      <c r="J1176" s="619" t="n"/>
      <c r="U1176" s="620" t="n"/>
      <c r="X1176" s="620" t="n"/>
      <c r="Y1176" s="620" t="n"/>
      <c r="Z1176" s="620" t="n"/>
      <c r="AA1176" s="34">
        <f>T1176*0.2+N1176*0+O1176*0.3+P1176*0.5+Q1176*0.6+R1176*1+S1176*1</f>
        <v/>
      </c>
      <c r="AB1176" s="34">
        <f>T1176*0.2+N1176*0.2+O1176*0.3+P1176*0.5+Q1176*0.6+R1176*1+S1176*1</f>
        <v/>
      </c>
      <c r="AD1176" s="34">
        <f>IF($AC1176&gt;0,IF(VLOOKUP($AC1176,Resource!$B$2:$AE$460,6,FALSE)&gt;0,VLOOKUP($AC1176,Resource!$B$2:$AE$460,6,FALSE),"--INPUT--"),"")</f>
        <v/>
      </c>
      <c r="AE1176" s="34">
        <f>IF($AC1176&gt;0,IF(VLOOKUP($AC1176,Resource!$B$2:$AE$460,25,FALSE)&gt;0,VLOOKUP($AC1176,Resource!$B$2:$AE$460,25,FALSE),"--INPUT--"),"")</f>
        <v/>
      </c>
      <c r="AG1176" s="619" t="n"/>
      <c r="AH1176" s="619" t="n"/>
      <c r="AJ1176" s="34">
        <f>IF($AI1176&gt;0,IF(VLOOKUP($AI1176,Resource!$B$2:$AE$460,6,FALSE)&gt;0,VLOOKUP($AI1176,Resource!$B$2:$AE$460,6,FALSE),"--INPUT--"),"")</f>
        <v/>
      </c>
      <c r="AK1176" s="34">
        <f>IF($AI1176&gt;0,IF(VLOOKUP($AI1176,Resource!$B$2:$AE$460,25,FALSE)&gt;0,VLOOKUP($AI1176,Resource!$B$2:$AE$460,25,FALSE),"--INPUT--"),"")</f>
        <v/>
      </c>
      <c r="AL1176" s="619" t="n"/>
      <c r="AM1176" s="619" t="n"/>
      <c r="AN1176" s="34">
        <f>AA1176</f>
        <v/>
      </c>
      <c r="AO1176" s="621">
        <f>IF(ISNA(IF(AC1176="",0,AN1176*VLOOKUP(AC1176,Resource!$B$2:$AE$465,8,FALSE))),0,IF(AC1176="",0,AN1176*VLOOKUP(AC1176,Resource!$B$2:$AE$465,8,FALSE)))</f>
        <v/>
      </c>
      <c r="AP1176" s="620" t="n"/>
      <c r="AQ1176" s="286" t="n"/>
      <c r="AR1176" s="34">
        <f>AB1176</f>
        <v/>
      </c>
      <c r="AS1176" s="621">
        <f>IF(ISNA(IF(AI1176="",0,AR1176*VLOOKUP(AI1176,Resource!$B$2:$AE$465,9,FALSE))),0,IF(AI1176="",0,AR1176*VLOOKUP(AI1176,Resource!$B$2:$AE$465,9,FALSE)))</f>
        <v/>
      </c>
      <c r="AT1176" s="620" t="n"/>
      <c r="AU1176" s="286" t="n"/>
      <c r="AV1176" s="620">
        <f>Z1176</f>
        <v/>
      </c>
      <c r="AW1176" s="72" t="n"/>
      <c r="BA1176" s="620" t="n"/>
      <c r="BC1176" s="620">
        <f>AO1176+AS1176</f>
        <v/>
      </c>
      <c r="BD1176" s="620">
        <f>BH1176-BC1176</f>
        <v/>
      </c>
      <c r="BE1176" s="479">
        <f>IF(AV1176=0,"        --",BD1176/BH1176)</f>
        <v/>
      </c>
      <c r="BF1176" s="620" t="n"/>
      <c r="BG1176" s="620" t="n"/>
      <c r="BH1176" s="620">
        <f>Z1176+BA1176+BF1176</f>
        <v/>
      </c>
    </row>
    <row r="1177" customFormat="1" s="34">
      <c r="A1177" s="618" t="n"/>
      <c r="B1177" s="619" t="n"/>
      <c r="J1177" s="619" t="n"/>
      <c r="U1177" s="620" t="n"/>
      <c r="X1177" s="620" t="n"/>
      <c r="Y1177" s="620" t="n"/>
      <c r="Z1177" s="620" t="n"/>
      <c r="AA1177" s="34">
        <f>T1177*0.2+N1177*0+O1177*0.3+P1177*0.5+Q1177*0.6+R1177*1+S1177*1</f>
        <v/>
      </c>
      <c r="AB1177" s="34">
        <f>T1177*0.2+N1177*0.2+O1177*0.3+P1177*0.5+Q1177*0.6+R1177*1+S1177*1</f>
        <v/>
      </c>
      <c r="AD1177" s="34">
        <f>IF($AC1177&gt;0,IF(VLOOKUP($AC1177,Resource!$B$2:$AE$460,6,FALSE)&gt;0,VLOOKUP($AC1177,Resource!$B$2:$AE$460,6,FALSE),"--INPUT--"),"")</f>
        <v/>
      </c>
      <c r="AE1177" s="34">
        <f>IF($AC1177&gt;0,IF(VLOOKUP($AC1177,Resource!$B$2:$AE$460,25,FALSE)&gt;0,VLOOKUP($AC1177,Resource!$B$2:$AE$460,25,FALSE),"--INPUT--"),"")</f>
        <v/>
      </c>
      <c r="AG1177" s="619" t="n"/>
      <c r="AH1177" s="619" t="n"/>
      <c r="AJ1177" s="34">
        <f>IF($AI1177&gt;0,IF(VLOOKUP($AI1177,Resource!$B$2:$AE$460,6,FALSE)&gt;0,VLOOKUP($AI1177,Resource!$B$2:$AE$460,6,FALSE),"--INPUT--"),"")</f>
        <v/>
      </c>
      <c r="AK1177" s="34">
        <f>IF($AI1177&gt;0,IF(VLOOKUP($AI1177,Resource!$B$2:$AE$460,25,FALSE)&gt;0,VLOOKUP($AI1177,Resource!$B$2:$AE$460,25,FALSE),"--INPUT--"),"")</f>
        <v/>
      </c>
      <c r="AL1177" s="619" t="n"/>
      <c r="AM1177" s="619" t="n"/>
      <c r="AN1177" s="34">
        <f>AA1177</f>
        <v/>
      </c>
      <c r="AO1177" s="621">
        <f>IF(ISNA(IF(AC1177="",0,AN1177*VLOOKUP(AC1177,Resource!$B$2:$AE$465,8,FALSE))),0,IF(AC1177="",0,AN1177*VLOOKUP(AC1177,Resource!$B$2:$AE$465,8,FALSE)))</f>
        <v/>
      </c>
      <c r="AP1177" s="620" t="n"/>
      <c r="AQ1177" s="286" t="n"/>
      <c r="AR1177" s="34">
        <f>AB1177</f>
        <v/>
      </c>
      <c r="AS1177" s="621">
        <f>IF(ISNA(IF(AI1177="",0,AR1177*VLOOKUP(AI1177,Resource!$B$2:$AE$465,9,FALSE))),0,IF(AI1177="",0,AR1177*VLOOKUP(AI1177,Resource!$B$2:$AE$465,9,FALSE)))</f>
        <v/>
      </c>
      <c r="AT1177" s="620" t="n"/>
      <c r="AU1177" s="286" t="n"/>
      <c r="AV1177" s="620">
        <f>Z1177</f>
        <v/>
      </c>
      <c r="AW1177" s="72" t="n"/>
      <c r="BA1177" s="620" t="n"/>
      <c r="BC1177" s="620">
        <f>AO1177+AS1177</f>
        <v/>
      </c>
      <c r="BD1177" s="620">
        <f>BH1177-BC1177</f>
        <v/>
      </c>
      <c r="BE1177" s="479">
        <f>IF(AV1177=0,"        --",BD1177/BH1177)</f>
        <v/>
      </c>
      <c r="BF1177" s="620" t="n"/>
      <c r="BG1177" s="620" t="n"/>
      <c r="BH1177" s="620">
        <f>Z1177+BA1177+BF1177</f>
        <v/>
      </c>
    </row>
    <row r="1178" customFormat="1" s="34">
      <c r="A1178" s="618" t="n"/>
      <c r="B1178" s="619" t="n"/>
      <c r="J1178" s="619" t="n"/>
      <c r="U1178" s="620" t="n"/>
      <c r="X1178" s="620" t="n"/>
      <c r="Y1178" s="620" t="n"/>
      <c r="Z1178" s="620" t="n"/>
      <c r="AA1178" s="34">
        <f>T1178*0.2+N1178*0+O1178*0.3+P1178*0.5+Q1178*0.6+R1178*1+S1178*1</f>
        <v/>
      </c>
      <c r="AB1178" s="34">
        <f>T1178*0.2+N1178*0.2+O1178*0.3+P1178*0.5+Q1178*0.6+R1178*1+S1178*1</f>
        <v/>
      </c>
      <c r="AD1178" s="34">
        <f>IF($AC1178&gt;0,IF(VLOOKUP($AC1178,Resource!$B$2:$AE$460,6,FALSE)&gt;0,VLOOKUP($AC1178,Resource!$B$2:$AE$460,6,FALSE),"--INPUT--"),"")</f>
        <v/>
      </c>
      <c r="AE1178" s="34">
        <f>IF($AC1178&gt;0,IF(VLOOKUP($AC1178,Resource!$B$2:$AE$460,25,FALSE)&gt;0,VLOOKUP($AC1178,Resource!$B$2:$AE$460,25,FALSE),"--INPUT--"),"")</f>
        <v/>
      </c>
      <c r="AG1178" s="619" t="n"/>
      <c r="AH1178" s="619" t="n"/>
      <c r="AJ1178" s="34">
        <f>IF($AI1178&gt;0,IF(VLOOKUP($AI1178,Resource!$B$2:$AE$460,6,FALSE)&gt;0,VLOOKUP($AI1178,Resource!$B$2:$AE$460,6,FALSE),"--INPUT--"),"")</f>
        <v/>
      </c>
      <c r="AK1178" s="34">
        <f>IF($AI1178&gt;0,IF(VLOOKUP($AI1178,Resource!$B$2:$AE$460,25,FALSE)&gt;0,VLOOKUP($AI1178,Resource!$B$2:$AE$460,25,FALSE),"--INPUT--"),"")</f>
        <v/>
      </c>
      <c r="AL1178" s="619" t="n"/>
      <c r="AM1178" s="619" t="n"/>
      <c r="AN1178" s="34">
        <f>AA1178</f>
        <v/>
      </c>
      <c r="AO1178" s="621">
        <f>IF(ISNA(IF(AC1178="",0,AN1178*VLOOKUP(AC1178,Resource!$B$2:$AE$465,8,FALSE))),0,IF(AC1178="",0,AN1178*VLOOKUP(AC1178,Resource!$B$2:$AE$465,8,FALSE)))</f>
        <v/>
      </c>
      <c r="AP1178" s="620" t="n"/>
      <c r="AQ1178" s="286" t="n"/>
      <c r="AR1178" s="34">
        <f>AB1178</f>
        <v/>
      </c>
      <c r="AS1178" s="621">
        <f>IF(ISNA(IF(AI1178="",0,AR1178*VLOOKUP(AI1178,Resource!$B$2:$AE$465,9,FALSE))),0,IF(AI1178="",0,AR1178*VLOOKUP(AI1178,Resource!$B$2:$AE$465,9,FALSE)))</f>
        <v/>
      </c>
      <c r="AT1178" s="620" t="n"/>
      <c r="AU1178" s="286" t="n"/>
      <c r="AV1178" s="620">
        <f>Z1178</f>
        <v/>
      </c>
      <c r="AW1178" s="72" t="n"/>
      <c r="BA1178" s="620" t="n"/>
      <c r="BC1178" s="620">
        <f>AO1178+AS1178</f>
        <v/>
      </c>
      <c r="BD1178" s="620">
        <f>BH1178-BC1178</f>
        <v/>
      </c>
      <c r="BE1178" s="479">
        <f>IF(AV1178=0,"        --",BD1178/BH1178)</f>
        <v/>
      </c>
      <c r="BF1178" s="620" t="n"/>
      <c r="BG1178" s="620" t="n"/>
      <c r="BH1178" s="620">
        <f>Z1178+BA1178+BF1178</f>
        <v/>
      </c>
    </row>
    <row r="1179" customFormat="1" s="34">
      <c r="A1179" s="618" t="n"/>
      <c r="B1179" s="619" t="n"/>
      <c r="J1179" s="619" t="n"/>
      <c r="U1179" s="620" t="n"/>
      <c r="X1179" s="620" t="n"/>
      <c r="Y1179" s="620" t="n"/>
      <c r="Z1179" s="620" t="n"/>
      <c r="AA1179" s="34">
        <f>T1179*0.2+N1179*0+O1179*0.3+P1179*0.5+Q1179*0.6+R1179*1+S1179*1</f>
        <v/>
      </c>
      <c r="AB1179" s="34">
        <f>T1179*0.2+N1179*0.2+O1179*0.3+P1179*0.5+Q1179*0.6+R1179*1+S1179*1</f>
        <v/>
      </c>
      <c r="AD1179" s="34">
        <f>IF($AC1179&gt;0,IF(VLOOKUP($AC1179,Resource!$B$2:$AE$460,6,FALSE)&gt;0,VLOOKUP($AC1179,Resource!$B$2:$AE$460,6,FALSE),"--INPUT--"),"")</f>
        <v/>
      </c>
      <c r="AE1179" s="34">
        <f>IF($AC1179&gt;0,IF(VLOOKUP($AC1179,Resource!$B$2:$AE$460,25,FALSE)&gt;0,VLOOKUP($AC1179,Resource!$B$2:$AE$460,25,FALSE),"--INPUT--"),"")</f>
        <v/>
      </c>
      <c r="AG1179" s="619" t="n"/>
      <c r="AH1179" s="619" t="n"/>
      <c r="AJ1179" s="34">
        <f>IF($AI1179&gt;0,IF(VLOOKUP($AI1179,Resource!$B$2:$AE$460,6,FALSE)&gt;0,VLOOKUP($AI1179,Resource!$B$2:$AE$460,6,FALSE),"--INPUT--"),"")</f>
        <v/>
      </c>
      <c r="AK1179" s="34">
        <f>IF($AI1179&gt;0,IF(VLOOKUP($AI1179,Resource!$B$2:$AE$460,25,FALSE)&gt;0,VLOOKUP($AI1179,Resource!$B$2:$AE$460,25,FALSE),"--INPUT--"),"")</f>
        <v/>
      </c>
      <c r="AL1179" s="619" t="n"/>
      <c r="AM1179" s="619" t="n"/>
      <c r="AN1179" s="34">
        <f>AA1179</f>
        <v/>
      </c>
      <c r="AO1179" s="621">
        <f>IF(ISNA(IF(AC1179="",0,AN1179*VLOOKUP(AC1179,Resource!$B$2:$AE$465,8,FALSE))),0,IF(AC1179="",0,AN1179*VLOOKUP(AC1179,Resource!$B$2:$AE$465,8,FALSE)))</f>
        <v/>
      </c>
      <c r="AP1179" s="620" t="n"/>
      <c r="AQ1179" s="286" t="n"/>
      <c r="AR1179" s="34">
        <f>AB1179</f>
        <v/>
      </c>
      <c r="AS1179" s="621">
        <f>IF(ISNA(IF(AI1179="",0,AR1179*VLOOKUP(AI1179,Resource!$B$2:$AE$465,9,FALSE))),0,IF(AI1179="",0,AR1179*VLOOKUP(AI1179,Resource!$B$2:$AE$465,9,FALSE)))</f>
        <v/>
      </c>
      <c r="AT1179" s="620" t="n"/>
      <c r="AU1179" s="286" t="n"/>
      <c r="AV1179" s="620">
        <f>Z1179</f>
        <v/>
      </c>
      <c r="AW1179" s="72" t="n"/>
      <c r="BA1179" s="620" t="n"/>
      <c r="BC1179" s="620">
        <f>AO1179+AS1179</f>
        <v/>
      </c>
      <c r="BD1179" s="620">
        <f>BH1179-BC1179</f>
        <v/>
      </c>
      <c r="BE1179" s="479">
        <f>IF(AV1179=0,"        --",BD1179/BH1179)</f>
        <v/>
      </c>
      <c r="BF1179" s="620" t="n"/>
      <c r="BG1179" s="620" t="n"/>
      <c r="BH1179" s="620">
        <f>Z1179+BA1179+BF1179</f>
        <v/>
      </c>
    </row>
    <row r="1180" customFormat="1" s="34">
      <c r="A1180" s="618" t="n"/>
      <c r="B1180" s="619" t="n"/>
      <c r="J1180" s="619" t="n"/>
      <c r="U1180" s="620" t="n"/>
      <c r="X1180" s="620" t="n"/>
      <c r="Y1180" s="620" t="n"/>
      <c r="Z1180" s="620" t="n"/>
      <c r="AA1180" s="34">
        <f>T1180*0.2+N1180*0+O1180*0.3+P1180*0.5+Q1180*0.6+R1180*1+S1180*1</f>
        <v/>
      </c>
      <c r="AB1180" s="34">
        <f>T1180*0.2+N1180*0.2+O1180*0.3+P1180*0.5+Q1180*0.6+R1180*1+S1180*1</f>
        <v/>
      </c>
      <c r="AD1180" s="34">
        <f>IF($AC1180&gt;0,IF(VLOOKUP($AC1180,Resource!$B$2:$AE$460,6,FALSE)&gt;0,VLOOKUP($AC1180,Resource!$B$2:$AE$460,6,FALSE),"--INPUT--"),"")</f>
        <v/>
      </c>
      <c r="AE1180" s="34">
        <f>IF($AC1180&gt;0,IF(VLOOKUP($AC1180,Resource!$B$2:$AE$460,25,FALSE)&gt;0,VLOOKUP($AC1180,Resource!$B$2:$AE$460,25,FALSE),"--INPUT--"),"")</f>
        <v/>
      </c>
      <c r="AG1180" s="619" t="n"/>
      <c r="AH1180" s="619" t="n"/>
      <c r="AJ1180" s="34">
        <f>IF($AI1180&gt;0,IF(VLOOKUP($AI1180,Resource!$B$2:$AE$460,6,FALSE)&gt;0,VLOOKUP($AI1180,Resource!$B$2:$AE$460,6,FALSE),"--INPUT--"),"")</f>
        <v/>
      </c>
      <c r="AK1180" s="34">
        <f>IF($AI1180&gt;0,IF(VLOOKUP($AI1180,Resource!$B$2:$AE$460,25,FALSE)&gt;0,VLOOKUP($AI1180,Resource!$B$2:$AE$460,25,FALSE),"--INPUT--"),"")</f>
        <v/>
      </c>
      <c r="AL1180" s="619" t="n"/>
      <c r="AM1180" s="619" t="n"/>
      <c r="AN1180" s="34">
        <f>AA1180</f>
        <v/>
      </c>
      <c r="AO1180" s="621">
        <f>IF(ISNA(IF(AC1180="",0,AN1180*VLOOKUP(AC1180,Resource!$B$2:$AE$465,8,FALSE))),0,IF(AC1180="",0,AN1180*VLOOKUP(AC1180,Resource!$B$2:$AE$465,8,FALSE)))</f>
        <v/>
      </c>
      <c r="AP1180" s="620" t="n"/>
      <c r="AQ1180" s="286" t="n"/>
      <c r="AR1180" s="34">
        <f>AB1180</f>
        <v/>
      </c>
      <c r="AS1180" s="621">
        <f>IF(ISNA(IF(AI1180="",0,AR1180*VLOOKUP(AI1180,Resource!$B$2:$AE$465,9,FALSE))),0,IF(AI1180="",0,AR1180*VLOOKUP(AI1180,Resource!$B$2:$AE$465,9,FALSE)))</f>
        <v/>
      </c>
      <c r="AT1180" s="620" t="n"/>
      <c r="AU1180" s="286" t="n"/>
      <c r="AV1180" s="620">
        <f>Z1180</f>
        <v/>
      </c>
      <c r="AW1180" s="72" t="n"/>
      <c r="BA1180" s="620" t="n"/>
      <c r="BC1180" s="620">
        <f>AO1180+AS1180</f>
        <v/>
      </c>
      <c r="BD1180" s="620">
        <f>BH1180-BC1180</f>
        <v/>
      </c>
      <c r="BE1180" s="479">
        <f>IF(AV1180=0,"        --",BD1180/BH1180)</f>
        <v/>
      </c>
      <c r="BF1180" s="620" t="n"/>
      <c r="BG1180" s="620" t="n"/>
      <c r="BH1180" s="620">
        <f>Z1180+BA1180+BF1180</f>
        <v/>
      </c>
    </row>
    <row r="1181" customFormat="1" s="34">
      <c r="A1181" s="618" t="n"/>
      <c r="B1181" s="619" t="n"/>
      <c r="J1181" s="619" t="n"/>
      <c r="U1181" s="620" t="n"/>
      <c r="X1181" s="620" t="n"/>
      <c r="Y1181" s="620" t="n"/>
      <c r="Z1181" s="620" t="n"/>
      <c r="AA1181" s="34">
        <f>T1181*0.2+N1181*0+O1181*0.3+P1181*0.5+Q1181*0.6+R1181*1+S1181*1</f>
        <v/>
      </c>
      <c r="AB1181" s="34">
        <f>T1181*0.2+N1181*0.2+O1181*0.3+P1181*0.5+Q1181*0.6+R1181*1+S1181*1</f>
        <v/>
      </c>
      <c r="AD1181" s="34">
        <f>IF($AC1181&gt;0,IF(VLOOKUP($AC1181,Resource!$B$2:$AE$460,6,FALSE)&gt;0,VLOOKUP($AC1181,Resource!$B$2:$AE$460,6,FALSE),"--INPUT--"),"")</f>
        <v/>
      </c>
      <c r="AE1181" s="34">
        <f>IF($AC1181&gt;0,IF(VLOOKUP($AC1181,Resource!$B$2:$AE$460,25,FALSE)&gt;0,VLOOKUP($AC1181,Resource!$B$2:$AE$460,25,FALSE),"--INPUT--"),"")</f>
        <v/>
      </c>
      <c r="AG1181" s="619" t="n"/>
      <c r="AH1181" s="619" t="n"/>
      <c r="AJ1181" s="34">
        <f>IF($AI1181&gt;0,IF(VLOOKUP($AI1181,Resource!$B$2:$AE$460,6,FALSE)&gt;0,VLOOKUP($AI1181,Resource!$B$2:$AE$460,6,FALSE),"--INPUT--"),"")</f>
        <v/>
      </c>
      <c r="AK1181" s="34">
        <f>IF($AI1181&gt;0,IF(VLOOKUP($AI1181,Resource!$B$2:$AE$460,25,FALSE)&gt;0,VLOOKUP($AI1181,Resource!$B$2:$AE$460,25,FALSE),"--INPUT--"),"")</f>
        <v/>
      </c>
      <c r="AL1181" s="619" t="n"/>
      <c r="AM1181" s="619" t="n"/>
      <c r="AN1181" s="34">
        <f>AA1181</f>
        <v/>
      </c>
      <c r="AO1181" s="621">
        <f>IF(ISNA(IF(AC1181="",0,AN1181*VLOOKUP(AC1181,Resource!$B$2:$AE$465,8,FALSE))),0,IF(AC1181="",0,AN1181*VLOOKUP(AC1181,Resource!$B$2:$AE$465,8,FALSE)))</f>
        <v/>
      </c>
      <c r="AP1181" s="620" t="n"/>
      <c r="AQ1181" s="286" t="n"/>
      <c r="AR1181" s="34">
        <f>AB1181</f>
        <v/>
      </c>
      <c r="AS1181" s="621">
        <f>IF(ISNA(IF(AI1181="",0,AR1181*VLOOKUP(AI1181,Resource!$B$2:$AE$465,9,FALSE))),0,IF(AI1181="",0,AR1181*VLOOKUP(AI1181,Resource!$B$2:$AE$465,9,FALSE)))</f>
        <v/>
      </c>
      <c r="AT1181" s="620" t="n"/>
      <c r="AU1181" s="286" t="n"/>
      <c r="AV1181" s="620">
        <f>Z1181</f>
        <v/>
      </c>
      <c r="AW1181" s="72" t="n"/>
      <c r="BA1181" s="620" t="n"/>
      <c r="BC1181" s="620">
        <f>AO1181+AS1181</f>
        <v/>
      </c>
      <c r="BD1181" s="620">
        <f>BH1181-BC1181</f>
        <v/>
      </c>
      <c r="BE1181" s="479">
        <f>IF(AV1181=0,"        --",BD1181/BH1181)</f>
        <v/>
      </c>
      <c r="BF1181" s="620" t="n"/>
      <c r="BG1181" s="620" t="n"/>
      <c r="BH1181" s="620">
        <f>Z1181+BA1181+BF1181</f>
        <v/>
      </c>
    </row>
    <row r="1182" customFormat="1" s="34">
      <c r="A1182" s="618" t="n"/>
      <c r="B1182" s="619" t="n"/>
      <c r="J1182" s="619" t="n"/>
      <c r="U1182" s="620" t="n"/>
      <c r="X1182" s="620" t="n"/>
      <c r="Y1182" s="620" t="n"/>
      <c r="Z1182" s="620" t="n"/>
      <c r="AA1182" s="34">
        <f>T1182*0.2+N1182*0+O1182*0.3+P1182*0.5+Q1182*0.6+R1182*1+S1182*1</f>
        <v/>
      </c>
      <c r="AB1182" s="34">
        <f>T1182*0.2+N1182*0.2+O1182*0.3+P1182*0.5+Q1182*0.6+R1182*1+S1182*1</f>
        <v/>
      </c>
      <c r="AD1182" s="34">
        <f>IF($AC1182&gt;0,IF(VLOOKUP($AC1182,Resource!$B$2:$AE$460,6,FALSE)&gt;0,VLOOKUP($AC1182,Resource!$B$2:$AE$460,6,FALSE),"--INPUT--"),"")</f>
        <v/>
      </c>
      <c r="AE1182" s="34">
        <f>IF($AC1182&gt;0,IF(VLOOKUP($AC1182,Resource!$B$2:$AE$460,25,FALSE)&gt;0,VLOOKUP($AC1182,Resource!$B$2:$AE$460,25,FALSE),"--INPUT--"),"")</f>
        <v/>
      </c>
      <c r="AG1182" s="619" t="n"/>
      <c r="AH1182" s="619" t="n"/>
      <c r="AJ1182" s="34">
        <f>IF($AI1182&gt;0,IF(VLOOKUP($AI1182,Resource!$B$2:$AE$460,6,FALSE)&gt;0,VLOOKUP($AI1182,Resource!$B$2:$AE$460,6,FALSE),"--INPUT--"),"")</f>
        <v/>
      </c>
      <c r="AK1182" s="34">
        <f>IF($AI1182&gt;0,IF(VLOOKUP($AI1182,Resource!$B$2:$AE$460,25,FALSE)&gt;0,VLOOKUP($AI1182,Resource!$B$2:$AE$460,25,FALSE),"--INPUT--"),"")</f>
        <v/>
      </c>
      <c r="AL1182" s="619" t="n"/>
      <c r="AM1182" s="619" t="n"/>
      <c r="AN1182" s="34">
        <f>AA1182</f>
        <v/>
      </c>
      <c r="AO1182" s="621">
        <f>IF(ISNA(IF(AC1182="",0,AN1182*VLOOKUP(AC1182,Resource!$B$2:$AE$465,8,FALSE))),0,IF(AC1182="",0,AN1182*VLOOKUP(AC1182,Resource!$B$2:$AE$465,8,FALSE)))</f>
        <v/>
      </c>
      <c r="AP1182" s="620" t="n"/>
      <c r="AQ1182" s="286" t="n"/>
      <c r="AR1182" s="34">
        <f>AB1182</f>
        <v/>
      </c>
      <c r="AS1182" s="621">
        <f>IF(ISNA(IF(AI1182="",0,AR1182*VLOOKUP(AI1182,Resource!$B$2:$AE$465,9,FALSE))),0,IF(AI1182="",0,AR1182*VLOOKUP(AI1182,Resource!$B$2:$AE$465,9,FALSE)))</f>
        <v/>
      </c>
      <c r="AT1182" s="620" t="n"/>
      <c r="AU1182" s="286" t="n"/>
      <c r="AV1182" s="620">
        <f>Z1182</f>
        <v/>
      </c>
      <c r="AW1182" s="72" t="n"/>
      <c r="BA1182" s="620" t="n"/>
      <c r="BC1182" s="620">
        <f>AO1182+AS1182</f>
        <v/>
      </c>
      <c r="BD1182" s="620">
        <f>BH1182-BC1182</f>
        <v/>
      </c>
      <c r="BE1182" s="479">
        <f>IF(AV1182=0,"        --",BD1182/BH1182)</f>
        <v/>
      </c>
      <c r="BF1182" s="620" t="n"/>
      <c r="BG1182" s="620" t="n"/>
      <c r="BH1182" s="620">
        <f>Z1182+BA1182+BF1182</f>
        <v/>
      </c>
    </row>
    <row r="1183" customFormat="1" s="34">
      <c r="A1183" s="618" t="n"/>
      <c r="B1183" s="619" t="n"/>
      <c r="J1183" s="619" t="n"/>
      <c r="U1183" s="620" t="n"/>
      <c r="X1183" s="620" t="n"/>
      <c r="Y1183" s="620" t="n"/>
      <c r="Z1183" s="620" t="n"/>
      <c r="AA1183" s="34">
        <f>T1183*0.2+N1183*0+O1183*0.3+P1183*0.5+Q1183*0.6+R1183*1+S1183*1</f>
        <v/>
      </c>
      <c r="AB1183" s="34">
        <f>T1183*0.2+N1183*0.2+O1183*0.3+P1183*0.5+Q1183*0.6+R1183*1+S1183*1</f>
        <v/>
      </c>
      <c r="AD1183" s="34">
        <f>IF($AC1183&gt;0,IF(VLOOKUP($AC1183,Resource!$B$2:$AE$460,6,FALSE)&gt;0,VLOOKUP($AC1183,Resource!$B$2:$AE$460,6,FALSE),"--INPUT--"),"")</f>
        <v/>
      </c>
      <c r="AE1183" s="34">
        <f>IF($AC1183&gt;0,IF(VLOOKUP($AC1183,Resource!$B$2:$AE$460,25,FALSE)&gt;0,VLOOKUP($AC1183,Resource!$B$2:$AE$460,25,FALSE),"--INPUT--"),"")</f>
        <v/>
      </c>
      <c r="AG1183" s="619" t="n"/>
      <c r="AH1183" s="619" t="n"/>
      <c r="AJ1183" s="34">
        <f>IF($AI1183&gt;0,IF(VLOOKUP($AI1183,Resource!$B$2:$AE$460,6,FALSE)&gt;0,VLOOKUP($AI1183,Resource!$B$2:$AE$460,6,FALSE),"--INPUT--"),"")</f>
        <v/>
      </c>
      <c r="AK1183" s="34">
        <f>IF($AI1183&gt;0,IF(VLOOKUP($AI1183,Resource!$B$2:$AE$460,25,FALSE)&gt;0,VLOOKUP($AI1183,Resource!$B$2:$AE$460,25,FALSE),"--INPUT--"),"")</f>
        <v/>
      </c>
      <c r="AL1183" s="619" t="n"/>
      <c r="AM1183" s="619" t="n"/>
      <c r="AN1183" s="34">
        <f>AA1183</f>
        <v/>
      </c>
      <c r="AO1183" s="621">
        <f>IF(ISNA(IF(AC1183="",0,AN1183*VLOOKUP(AC1183,Resource!$B$2:$AE$465,8,FALSE))),0,IF(AC1183="",0,AN1183*VLOOKUP(AC1183,Resource!$B$2:$AE$465,8,FALSE)))</f>
        <v/>
      </c>
      <c r="AP1183" s="620" t="n"/>
      <c r="AQ1183" s="286" t="n"/>
      <c r="AR1183" s="34">
        <f>AB1183</f>
        <v/>
      </c>
      <c r="AS1183" s="621">
        <f>IF(ISNA(IF(AI1183="",0,AR1183*VLOOKUP(AI1183,Resource!$B$2:$AE$465,9,FALSE))),0,IF(AI1183="",0,AR1183*VLOOKUP(AI1183,Resource!$B$2:$AE$465,9,FALSE)))</f>
        <v/>
      </c>
      <c r="AT1183" s="620" t="n"/>
      <c r="AU1183" s="286" t="n"/>
      <c r="AV1183" s="620">
        <f>Z1183</f>
        <v/>
      </c>
      <c r="AW1183" s="72" t="n"/>
      <c r="BA1183" s="620" t="n"/>
      <c r="BC1183" s="620">
        <f>AO1183+AS1183</f>
        <v/>
      </c>
      <c r="BD1183" s="620">
        <f>BH1183-BC1183</f>
        <v/>
      </c>
      <c r="BE1183" s="479">
        <f>IF(AV1183=0,"        --",BD1183/BH1183)</f>
        <v/>
      </c>
      <c r="BF1183" s="620" t="n"/>
      <c r="BG1183" s="620" t="n"/>
      <c r="BH1183" s="620">
        <f>Z1183+BA1183+BF1183</f>
        <v/>
      </c>
    </row>
    <row r="1184" customFormat="1" s="34">
      <c r="A1184" s="618" t="n"/>
      <c r="B1184" s="619" t="n"/>
      <c r="J1184" s="619" t="n"/>
      <c r="U1184" s="620" t="n"/>
      <c r="X1184" s="620" t="n"/>
      <c r="Y1184" s="620" t="n"/>
      <c r="Z1184" s="620" t="n"/>
      <c r="AA1184" s="34">
        <f>T1184*0.2+N1184*0+O1184*0.3+P1184*0.5+Q1184*0.6+R1184*1+S1184*1</f>
        <v/>
      </c>
      <c r="AB1184" s="34">
        <f>T1184*0.2+N1184*0.2+O1184*0.3+P1184*0.5+Q1184*0.6+R1184*1+S1184*1</f>
        <v/>
      </c>
      <c r="AD1184" s="34">
        <f>IF($AC1184&gt;0,IF(VLOOKUP($AC1184,Resource!$B$2:$AE$460,6,FALSE)&gt;0,VLOOKUP($AC1184,Resource!$B$2:$AE$460,6,FALSE),"--INPUT--"),"")</f>
        <v/>
      </c>
      <c r="AE1184" s="34">
        <f>IF($AC1184&gt;0,IF(VLOOKUP($AC1184,Resource!$B$2:$AE$460,25,FALSE)&gt;0,VLOOKUP($AC1184,Resource!$B$2:$AE$460,25,FALSE),"--INPUT--"),"")</f>
        <v/>
      </c>
      <c r="AG1184" s="619" t="n"/>
      <c r="AH1184" s="619" t="n"/>
      <c r="AJ1184" s="34">
        <f>IF($AI1184&gt;0,IF(VLOOKUP($AI1184,Resource!$B$2:$AE$460,6,FALSE)&gt;0,VLOOKUP($AI1184,Resource!$B$2:$AE$460,6,FALSE),"--INPUT--"),"")</f>
        <v/>
      </c>
      <c r="AK1184" s="34">
        <f>IF($AI1184&gt;0,IF(VLOOKUP($AI1184,Resource!$B$2:$AE$460,25,FALSE)&gt;0,VLOOKUP($AI1184,Resource!$B$2:$AE$460,25,FALSE),"--INPUT--"),"")</f>
        <v/>
      </c>
      <c r="AL1184" s="619" t="n"/>
      <c r="AM1184" s="619" t="n"/>
      <c r="AN1184" s="34">
        <f>AA1184</f>
        <v/>
      </c>
      <c r="AO1184" s="621">
        <f>IF(ISNA(IF(AC1184="",0,AN1184*VLOOKUP(AC1184,Resource!$B$2:$AE$465,8,FALSE))),0,IF(AC1184="",0,AN1184*VLOOKUP(AC1184,Resource!$B$2:$AE$465,8,FALSE)))</f>
        <v/>
      </c>
      <c r="AP1184" s="620" t="n"/>
      <c r="AQ1184" s="286" t="n"/>
      <c r="AR1184" s="34">
        <f>AB1184</f>
        <v/>
      </c>
      <c r="AS1184" s="621">
        <f>IF(ISNA(IF(AI1184="",0,AR1184*VLOOKUP(AI1184,Resource!$B$2:$AE$465,9,FALSE))),0,IF(AI1184="",0,AR1184*VLOOKUP(AI1184,Resource!$B$2:$AE$465,9,FALSE)))</f>
        <v/>
      </c>
      <c r="AT1184" s="620" t="n"/>
      <c r="AU1184" s="286" t="n"/>
      <c r="AV1184" s="620">
        <f>Z1184</f>
        <v/>
      </c>
      <c r="AW1184" s="72" t="n"/>
      <c r="BA1184" s="620" t="n"/>
      <c r="BC1184" s="620">
        <f>AO1184+AS1184</f>
        <v/>
      </c>
      <c r="BD1184" s="620">
        <f>BH1184-BC1184</f>
        <v/>
      </c>
      <c r="BE1184" s="479">
        <f>IF(AV1184=0,"        --",BD1184/BH1184)</f>
        <v/>
      </c>
      <c r="BF1184" s="620" t="n"/>
      <c r="BG1184" s="620" t="n"/>
      <c r="BH1184" s="620">
        <f>Z1184+BA1184+BF1184</f>
        <v/>
      </c>
    </row>
    <row r="1185" customFormat="1" s="34">
      <c r="A1185" s="618" t="n"/>
      <c r="B1185" s="619" t="n"/>
      <c r="J1185" s="619" t="n"/>
      <c r="U1185" s="620" t="n"/>
      <c r="X1185" s="620" t="n"/>
      <c r="Y1185" s="620" t="n"/>
      <c r="Z1185" s="620" t="n"/>
      <c r="AA1185" s="34">
        <f>T1185*0.2+N1185*0+O1185*0.3+P1185*0.5+Q1185*0.6+R1185*1+S1185*1</f>
        <v/>
      </c>
      <c r="AB1185" s="34">
        <f>T1185*0.2+N1185*0.2+O1185*0.3+P1185*0.5+Q1185*0.6+R1185*1+S1185*1</f>
        <v/>
      </c>
      <c r="AD1185" s="34">
        <f>IF($AC1185&gt;0,IF(VLOOKUP($AC1185,Resource!$B$2:$AE$460,6,FALSE)&gt;0,VLOOKUP($AC1185,Resource!$B$2:$AE$460,6,FALSE),"--INPUT--"),"")</f>
        <v/>
      </c>
      <c r="AE1185" s="34">
        <f>IF($AC1185&gt;0,IF(VLOOKUP($AC1185,Resource!$B$2:$AE$460,25,FALSE)&gt;0,VLOOKUP($AC1185,Resource!$B$2:$AE$460,25,FALSE),"--INPUT--"),"")</f>
        <v/>
      </c>
      <c r="AG1185" s="619" t="n"/>
      <c r="AH1185" s="619" t="n"/>
      <c r="AJ1185" s="34">
        <f>IF($AI1185&gt;0,IF(VLOOKUP($AI1185,Resource!$B$2:$AE$460,6,FALSE)&gt;0,VLOOKUP($AI1185,Resource!$B$2:$AE$460,6,FALSE),"--INPUT--"),"")</f>
        <v/>
      </c>
      <c r="AK1185" s="34">
        <f>IF($AI1185&gt;0,IF(VLOOKUP($AI1185,Resource!$B$2:$AE$460,25,FALSE)&gt;0,VLOOKUP($AI1185,Resource!$B$2:$AE$460,25,FALSE),"--INPUT--"),"")</f>
        <v/>
      </c>
      <c r="AL1185" s="619" t="n"/>
      <c r="AM1185" s="619" t="n"/>
      <c r="AN1185" s="34">
        <f>AA1185</f>
        <v/>
      </c>
      <c r="AO1185" s="621">
        <f>IF(ISNA(IF(AC1185="",0,AN1185*VLOOKUP(AC1185,Resource!$B$2:$AE$465,8,FALSE))),0,IF(AC1185="",0,AN1185*VLOOKUP(AC1185,Resource!$B$2:$AE$465,8,FALSE)))</f>
        <v/>
      </c>
      <c r="AP1185" s="620" t="n"/>
      <c r="AQ1185" s="286" t="n"/>
      <c r="AR1185" s="34">
        <f>AB1185</f>
        <v/>
      </c>
      <c r="AS1185" s="621">
        <f>IF(ISNA(IF(AI1185="",0,AR1185*VLOOKUP(AI1185,Resource!$B$2:$AE$465,9,FALSE))),0,IF(AI1185="",0,AR1185*VLOOKUP(AI1185,Resource!$B$2:$AE$465,9,FALSE)))</f>
        <v/>
      </c>
      <c r="AT1185" s="620" t="n"/>
      <c r="AU1185" s="286" t="n"/>
      <c r="AV1185" s="620">
        <f>Z1185</f>
        <v/>
      </c>
      <c r="AW1185" s="72" t="n"/>
      <c r="BA1185" s="620" t="n"/>
      <c r="BC1185" s="620">
        <f>AO1185+AS1185</f>
        <v/>
      </c>
      <c r="BD1185" s="620">
        <f>BH1185-BC1185</f>
        <v/>
      </c>
      <c r="BE1185" s="479">
        <f>IF(AV1185=0,"        --",BD1185/BH1185)</f>
        <v/>
      </c>
      <c r="BF1185" s="620" t="n"/>
      <c r="BG1185" s="620" t="n"/>
      <c r="BH1185" s="620">
        <f>Z1185+BA1185+BF1185</f>
        <v/>
      </c>
    </row>
    <row r="1186" customFormat="1" s="34">
      <c r="A1186" s="618" t="n"/>
      <c r="B1186" s="619" t="n"/>
      <c r="J1186" s="619" t="n"/>
      <c r="U1186" s="620" t="n"/>
      <c r="X1186" s="620" t="n"/>
      <c r="Y1186" s="620" t="n"/>
      <c r="Z1186" s="620" t="n"/>
      <c r="AA1186" s="34">
        <f>T1186*0.2+N1186*0+O1186*0.3+P1186*0.5+Q1186*0.6+R1186*1+S1186*1</f>
        <v/>
      </c>
      <c r="AB1186" s="34">
        <f>T1186*0.2+N1186*0.2+O1186*0.3+P1186*0.5+Q1186*0.6+R1186*1+S1186*1</f>
        <v/>
      </c>
      <c r="AD1186" s="34">
        <f>IF($AC1186&gt;0,IF(VLOOKUP($AC1186,Resource!$B$2:$AE$460,6,FALSE)&gt;0,VLOOKUP($AC1186,Resource!$B$2:$AE$460,6,FALSE),"--INPUT--"),"")</f>
        <v/>
      </c>
      <c r="AE1186" s="34">
        <f>IF($AC1186&gt;0,IF(VLOOKUP($AC1186,Resource!$B$2:$AE$460,25,FALSE)&gt;0,VLOOKUP($AC1186,Resource!$B$2:$AE$460,25,FALSE),"--INPUT--"),"")</f>
        <v/>
      </c>
      <c r="AG1186" s="619" t="n"/>
      <c r="AH1186" s="619" t="n"/>
      <c r="AJ1186" s="34">
        <f>IF($AI1186&gt;0,IF(VLOOKUP($AI1186,Resource!$B$2:$AE$460,6,FALSE)&gt;0,VLOOKUP($AI1186,Resource!$B$2:$AE$460,6,FALSE),"--INPUT--"),"")</f>
        <v/>
      </c>
      <c r="AK1186" s="34">
        <f>IF($AI1186&gt;0,IF(VLOOKUP($AI1186,Resource!$B$2:$AE$460,25,FALSE)&gt;0,VLOOKUP($AI1186,Resource!$B$2:$AE$460,25,FALSE),"--INPUT--"),"")</f>
        <v/>
      </c>
      <c r="AL1186" s="619" t="n"/>
      <c r="AM1186" s="619" t="n"/>
      <c r="AN1186" s="34">
        <f>AA1186</f>
        <v/>
      </c>
      <c r="AO1186" s="621">
        <f>IF(ISNA(IF(AC1186="",0,AN1186*VLOOKUP(AC1186,Resource!$B$2:$AE$465,8,FALSE))),0,IF(AC1186="",0,AN1186*VLOOKUP(AC1186,Resource!$B$2:$AE$465,8,FALSE)))</f>
        <v/>
      </c>
      <c r="AP1186" s="620" t="n"/>
      <c r="AQ1186" s="286" t="n"/>
      <c r="AR1186" s="34">
        <f>AB1186</f>
        <v/>
      </c>
      <c r="AS1186" s="621">
        <f>IF(ISNA(IF(AI1186="",0,AR1186*VLOOKUP(AI1186,Resource!$B$2:$AE$465,9,FALSE))),0,IF(AI1186="",0,AR1186*VLOOKUP(AI1186,Resource!$B$2:$AE$465,9,FALSE)))</f>
        <v/>
      </c>
      <c r="AT1186" s="620" t="n"/>
      <c r="AU1186" s="286" t="n"/>
      <c r="AV1186" s="620">
        <f>Z1186</f>
        <v/>
      </c>
      <c r="AW1186" s="72" t="n"/>
      <c r="BA1186" s="620" t="n"/>
      <c r="BC1186" s="620">
        <f>AO1186+AS1186</f>
        <v/>
      </c>
      <c r="BD1186" s="620">
        <f>BH1186-BC1186</f>
        <v/>
      </c>
      <c r="BE1186" s="479">
        <f>IF(AV1186=0,"        --",BD1186/BH1186)</f>
        <v/>
      </c>
      <c r="BF1186" s="620" t="n"/>
      <c r="BG1186" s="620" t="n"/>
      <c r="BH1186" s="620">
        <f>Z1186+BA1186+BF1186</f>
        <v/>
      </c>
    </row>
    <row r="1187" customFormat="1" s="34">
      <c r="A1187" s="618" t="n"/>
      <c r="B1187" s="619" t="n"/>
      <c r="J1187" s="619" t="n"/>
      <c r="U1187" s="620" t="n"/>
      <c r="X1187" s="620" t="n"/>
      <c r="Y1187" s="620" t="n"/>
      <c r="Z1187" s="620" t="n"/>
      <c r="AA1187" s="34">
        <f>T1187*0.2+N1187*0+O1187*0.3+P1187*0.5+Q1187*0.6+R1187*1+S1187*1</f>
        <v/>
      </c>
      <c r="AB1187" s="34">
        <f>T1187*0.2+N1187*0.2+O1187*0.3+P1187*0.5+Q1187*0.6+R1187*1+S1187*1</f>
        <v/>
      </c>
      <c r="AD1187" s="34">
        <f>IF($AC1187&gt;0,IF(VLOOKUP($AC1187,Resource!$B$2:$AE$460,6,FALSE)&gt;0,VLOOKUP($AC1187,Resource!$B$2:$AE$460,6,FALSE),"--INPUT--"),"")</f>
        <v/>
      </c>
      <c r="AE1187" s="34">
        <f>IF($AC1187&gt;0,IF(VLOOKUP($AC1187,Resource!$B$2:$AE$460,25,FALSE)&gt;0,VLOOKUP($AC1187,Resource!$B$2:$AE$460,25,FALSE),"--INPUT--"),"")</f>
        <v/>
      </c>
      <c r="AG1187" s="619" t="n"/>
      <c r="AH1187" s="619" t="n"/>
      <c r="AJ1187" s="34">
        <f>IF($AI1187&gt;0,IF(VLOOKUP($AI1187,Resource!$B$2:$AE$460,6,FALSE)&gt;0,VLOOKUP($AI1187,Resource!$B$2:$AE$460,6,FALSE),"--INPUT--"),"")</f>
        <v/>
      </c>
      <c r="AK1187" s="34">
        <f>IF($AI1187&gt;0,IF(VLOOKUP($AI1187,Resource!$B$2:$AE$460,25,FALSE)&gt;0,VLOOKUP($AI1187,Resource!$B$2:$AE$460,25,FALSE),"--INPUT--"),"")</f>
        <v/>
      </c>
      <c r="AL1187" s="619" t="n"/>
      <c r="AM1187" s="619" t="n"/>
      <c r="AN1187" s="34">
        <f>AA1187</f>
        <v/>
      </c>
      <c r="AO1187" s="621">
        <f>IF(ISNA(IF(AC1187="",0,AN1187*VLOOKUP(AC1187,Resource!$B$2:$AE$465,8,FALSE))),0,IF(AC1187="",0,AN1187*VLOOKUP(AC1187,Resource!$B$2:$AE$465,8,FALSE)))</f>
        <v/>
      </c>
      <c r="AP1187" s="620" t="n"/>
      <c r="AQ1187" s="286" t="n"/>
      <c r="AR1187" s="34">
        <f>AB1187</f>
        <v/>
      </c>
      <c r="AS1187" s="621">
        <f>IF(ISNA(IF(AI1187="",0,AR1187*VLOOKUP(AI1187,Resource!$B$2:$AE$465,9,FALSE))),0,IF(AI1187="",0,AR1187*VLOOKUP(AI1187,Resource!$B$2:$AE$465,9,FALSE)))</f>
        <v/>
      </c>
      <c r="AT1187" s="620" t="n"/>
      <c r="AU1187" s="286" t="n"/>
      <c r="AV1187" s="620">
        <f>Z1187</f>
        <v/>
      </c>
      <c r="AW1187" s="72" t="n"/>
      <c r="BA1187" s="620" t="n"/>
      <c r="BC1187" s="620">
        <f>AO1187+AS1187</f>
        <v/>
      </c>
      <c r="BD1187" s="620">
        <f>BH1187-BC1187</f>
        <v/>
      </c>
      <c r="BE1187" s="479">
        <f>IF(AV1187=0,"        --",BD1187/BH1187)</f>
        <v/>
      </c>
      <c r="BF1187" s="620" t="n"/>
      <c r="BG1187" s="620" t="n"/>
      <c r="BH1187" s="620">
        <f>Z1187+BA1187+BF1187</f>
        <v/>
      </c>
    </row>
    <row r="1188" customFormat="1" s="34">
      <c r="A1188" s="618" t="n"/>
      <c r="B1188" s="619" t="n"/>
      <c r="J1188" s="619" t="n"/>
      <c r="U1188" s="620" t="n"/>
      <c r="X1188" s="620" t="n"/>
      <c r="Y1188" s="620" t="n"/>
      <c r="Z1188" s="620" t="n"/>
      <c r="AA1188" s="34">
        <f>T1188*0.2+N1188*0+O1188*0.3+P1188*0.5+Q1188*0.6+R1188*1+S1188*1</f>
        <v/>
      </c>
      <c r="AB1188" s="34">
        <f>T1188*0.2+N1188*0.2+O1188*0.3+P1188*0.5+Q1188*0.6+R1188*1+S1188*1</f>
        <v/>
      </c>
      <c r="AD1188" s="34">
        <f>IF($AC1188&gt;0,IF(VLOOKUP($AC1188,Resource!$B$2:$AE$460,6,FALSE)&gt;0,VLOOKUP($AC1188,Resource!$B$2:$AE$460,6,FALSE),"--INPUT--"),"")</f>
        <v/>
      </c>
      <c r="AE1188" s="34">
        <f>IF($AC1188&gt;0,IF(VLOOKUP($AC1188,Resource!$B$2:$AE$460,25,FALSE)&gt;0,VLOOKUP($AC1188,Resource!$B$2:$AE$460,25,FALSE),"--INPUT--"),"")</f>
        <v/>
      </c>
      <c r="AG1188" s="619" t="n"/>
      <c r="AH1188" s="619" t="n"/>
      <c r="AJ1188" s="34">
        <f>IF($AI1188&gt;0,IF(VLOOKUP($AI1188,Resource!$B$2:$AE$460,6,FALSE)&gt;0,VLOOKUP($AI1188,Resource!$B$2:$AE$460,6,FALSE),"--INPUT--"),"")</f>
        <v/>
      </c>
      <c r="AK1188" s="34">
        <f>IF($AI1188&gt;0,IF(VLOOKUP($AI1188,Resource!$B$2:$AE$460,25,FALSE)&gt;0,VLOOKUP($AI1188,Resource!$B$2:$AE$460,25,FALSE),"--INPUT--"),"")</f>
        <v/>
      </c>
      <c r="AL1188" s="619" t="n"/>
      <c r="AM1188" s="619" t="n"/>
      <c r="AN1188" s="34">
        <f>AA1188</f>
        <v/>
      </c>
      <c r="AO1188" s="621">
        <f>IF(ISNA(IF(AC1188="",0,AN1188*VLOOKUP(AC1188,Resource!$B$2:$AE$465,8,FALSE))),0,IF(AC1188="",0,AN1188*VLOOKUP(AC1188,Resource!$B$2:$AE$465,8,FALSE)))</f>
        <v/>
      </c>
      <c r="AP1188" s="620" t="n"/>
      <c r="AQ1188" s="286" t="n"/>
      <c r="AR1188" s="34">
        <f>AB1188</f>
        <v/>
      </c>
      <c r="AS1188" s="621">
        <f>IF(ISNA(IF(AI1188="",0,AR1188*VLOOKUP(AI1188,Resource!$B$2:$AE$465,9,FALSE))),0,IF(AI1188="",0,AR1188*VLOOKUP(AI1188,Resource!$B$2:$AE$465,9,FALSE)))</f>
        <v/>
      </c>
      <c r="AT1188" s="620" t="n"/>
      <c r="AU1188" s="286" t="n"/>
      <c r="AV1188" s="620">
        <f>Z1188</f>
        <v/>
      </c>
      <c r="AW1188" s="72" t="n"/>
      <c r="BA1188" s="620" t="n"/>
      <c r="BC1188" s="620">
        <f>AO1188+AS1188</f>
        <v/>
      </c>
      <c r="BD1188" s="620">
        <f>BH1188-BC1188</f>
        <v/>
      </c>
      <c r="BE1188" s="479">
        <f>IF(AV1188=0,"        --",BD1188/BH1188)</f>
        <v/>
      </c>
      <c r="BF1188" s="620" t="n"/>
      <c r="BG1188" s="620" t="n"/>
      <c r="BH1188" s="620">
        <f>Z1188+BA1188+BF1188</f>
        <v/>
      </c>
    </row>
    <row r="1189" customFormat="1" s="34">
      <c r="A1189" s="618" t="n"/>
      <c r="B1189" s="619" t="n"/>
      <c r="J1189" s="619" t="n"/>
      <c r="U1189" s="620" t="n"/>
      <c r="X1189" s="620" t="n"/>
      <c r="Y1189" s="620" t="n"/>
      <c r="Z1189" s="620" t="n"/>
      <c r="AA1189" s="34">
        <f>T1189*0.2+N1189*0+O1189*0.3+P1189*0.5+Q1189*0.6+R1189*1+S1189*1</f>
        <v/>
      </c>
      <c r="AB1189" s="34">
        <f>T1189*0.2+N1189*0.2+O1189*0.3+P1189*0.5+Q1189*0.6+R1189*1+S1189*1</f>
        <v/>
      </c>
      <c r="AD1189" s="34">
        <f>IF($AC1189&gt;0,IF(VLOOKUP($AC1189,Resource!$B$2:$AE$460,6,FALSE)&gt;0,VLOOKUP($AC1189,Resource!$B$2:$AE$460,6,FALSE),"--INPUT--"),"")</f>
        <v/>
      </c>
      <c r="AE1189" s="34">
        <f>IF($AC1189&gt;0,IF(VLOOKUP($AC1189,Resource!$B$2:$AE$460,25,FALSE)&gt;0,VLOOKUP($AC1189,Resource!$B$2:$AE$460,25,FALSE),"--INPUT--"),"")</f>
        <v/>
      </c>
      <c r="AG1189" s="619" t="n"/>
      <c r="AH1189" s="619" t="n"/>
      <c r="AJ1189" s="34">
        <f>IF($AI1189&gt;0,IF(VLOOKUP($AI1189,Resource!$B$2:$AE$460,6,FALSE)&gt;0,VLOOKUP($AI1189,Resource!$B$2:$AE$460,6,FALSE),"--INPUT--"),"")</f>
        <v/>
      </c>
      <c r="AK1189" s="34">
        <f>IF($AI1189&gt;0,IF(VLOOKUP($AI1189,Resource!$B$2:$AE$460,25,FALSE)&gt;0,VLOOKUP($AI1189,Resource!$B$2:$AE$460,25,FALSE),"--INPUT--"),"")</f>
        <v/>
      </c>
      <c r="AL1189" s="619" t="n"/>
      <c r="AM1189" s="619" t="n"/>
      <c r="AN1189" s="34">
        <f>AA1189</f>
        <v/>
      </c>
      <c r="AO1189" s="621">
        <f>IF(ISNA(IF(AC1189="",0,AN1189*VLOOKUP(AC1189,Resource!$B$2:$AE$465,8,FALSE))),0,IF(AC1189="",0,AN1189*VLOOKUP(AC1189,Resource!$B$2:$AE$465,8,FALSE)))</f>
        <v/>
      </c>
      <c r="AP1189" s="620" t="n"/>
      <c r="AQ1189" s="286" t="n"/>
      <c r="AR1189" s="34">
        <f>AB1189</f>
        <v/>
      </c>
      <c r="AS1189" s="621">
        <f>IF(ISNA(IF(AI1189="",0,AR1189*VLOOKUP(AI1189,Resource!$B$2:$AE$465,9,FALSE))),0,IF(AI1189="",0,AR1189*VLOOKUP(AI1189,Resource!$B$2:$AE$465,9,FALSE)))</f>
        <v/>
      </c>
      <c r="AT1189" s="620" t="n"/>
      <c r="AU1189" s="286" t="n"/>
      <c r="AV1189" s="620">
        <f>Z1189</f>
        <v/>
      </c>
      <c r="AW1189" s="72" t="n"/>
      <c r="BA1189" s="620" t="n"/>
      <c r="BC1189" s="620">
        <f>AO1189+AS1189</f>
        <v/>
      </c>
      <c r="BD1189" s="620">
        <f>BH1189-BC1189</f>
        <v/>
      </c>
      <c r="BE1189" s="479">
        <f>IF(AV1189=0,"        --",BD1189/BH1189)</f>
        <v/>
      </c>
      <c r="BF1189" s="620" t="n"/>
      <c r="BG1189" s="620" t="n"/>
      <c r="BH1189" s="620">
        <f>Z1189+BA1189+BF1189</f>
        <v/>
      </c>
    </row>
    <row r="1190" customFormat="1" s="34">
      <c r="A1190" s="618" t="n"/>
      <c r="B1190" s="619" t="n"/>
      <c r="J1190" s="619" t="n"/>
      <c r="U1190" s="620" t="n"/>
      <c r="X1190" s="620" t="n"/>
      <c r="Y1190" s="620" t="n"/>
      <c r="Z1190" s="620" t="n"/>
      <c r="AA1190" s="34">
        <f>T1190*0.2+N1190*0+O1190*0.3+P1190*0.5+Q1190*0.6+R1190*1+S1190*1</f>
        <v/>
      </c>
      <c r="AB1190" s="34">
        <f>T1190*0.2+N1190*0.2+O1190*0.3+P1190*0.5+Q1190*0.6+R1190*1+S1190*1</f>
        <v/>
      </c>
      <c r="AD1190" s="34">
        <f>IF($AC1190&gt;0,IF(VLOOKUP($AC1190,Resource!$B$2:$AE$460,6,FALSE)&gt;0,VLOOKUP($AC1190,Resource!$B$2:$AE$460,6,FALSE),"--INPUT--"),"")</f>
        <v/>
      </c>
      <c r="AE1190" s="34">
        <f>IF($AC1190&gt;0,IF(VLOOKUP($AC1190,Resource!$B$2:$AE$460,25,FALSE)&gt;0,VLOOKUP($AC1190,Resource!$B$2:$AE$460,25,FALSE),"--INPUT--"),"")</f>
        <v/>
      </c>
      <c r="AG1190" s="619" t="n"/>
      <c r="AH1190" s="619" t="n"/>
      <c r="AJ1190" s="34">
        <f>IF($AI1190&gt;0,IF(VLOOKUP($AI1190,Resource!$B$2:$AE$460,6,FALSE)&gt;0,VLOOKUP($AI1190,Resource!$B$2:$AE$460,6,FALSE),"--INPUT--"),"")</f>
        <v/>
      </c>
      <c r="AK1190" s="34">
        <f>IF($AI1190&gt;0,IF(VLOOKUP($AI1190,Resource!$B$2:$AE$460,25,FALSE)&gt;0,VLOOKUP($AI1190,Resource!$B$2:$AE$460,25,FALSE),"--INPUT--"),"")</f>
        <v/>
      </c>
      <c r="AL1190" s="619" t="n"/>
      <c r="AM1190" s="619" t="n"/>
      <c r="AN1190" s="34">
        <f>AA1190</f>
        <v/>
      </c>
      <c r="AO1190" s="621">
        <f>IF(ISNA(IF(AC1190="",0,AN1190*VLOOKUP(AC1190,Resource!$B$2:$AE$465,8,FALSE))),0,IF(AC1190="",0,AN1190*VLOOKUP(AC1190,Resource!$B$2:$AE$465,8,FALSE)))</f>
        <v/>
      </c>
      <c r="AP1190" s="620" t="n"/>
      <c r="AQ1190" s="286" t="n"/>
      <c r="AR1190" s="34">
        <f>AB1190</f>
        <v/>
      </c>
      <c r="AS1190" s="621">
        <f>IF(ISNA(IF(AI1190="",0,AR1190*VLOOKUP(AI1190,Resource!$B$2:$AE$465,9,FALSE))),0,IF(AI1190="",0,AR1190*VLOOKUP(AI1190,Resource!$B$2:$AE$465,9,FALSE)))</f>
        <v/>
      </c>
      <c r="AT1190" s="620" t="n"/>
      <c r="AU1190" s="286" t="n"/>
      <c r="AV1190" s="620">
        <f>Z1190</f>
        <v/>
      </c>
      <c r="AW1190" s="72" t="n"/>
      <c r="BA1190" s="620" t="n"/>
      <c r="BC1190" s="620">
        <f>AO1190+AS1190</f>
        <v/>
      </c>
      <c r="BD1190" s="620">
        <f>BH1190-BC1190</f>
        <v/>
      </c>
      <c r="BE1190" s="479">
        <f>IF(AV1190=0,"        --",BD1190/BH1190)</f>
        <v/>
      </c>
      <c r="BF1190" s="620" t="n"/>
      <c r="BG1190" s="620" t="n"/>
      <c r="BH1190" s="620">
        <f>Z1190+BA1190+BF1190</f>
        <v/>
      </c>
    </row>
    <row r="1191" customFormat="1" s="34">
      <c r="A1191" s="618" t="n"/>
      <c r="B1191" s="619" t="n"/>
      <c r="J1191" s="619" t="n"/>
      <c r="U1191" s="620" t="n"/>
      <c r="X1191" s="620" t="n"/>
      <c r="Y1191" s="620" t="n"/>
      <c r="Z1191" s="620" t="n"/>
      <c r="AA1191" s="34">
        <f>T1191*0.2+N1191*0+O1191*0.3+P1191*0.5+Q1191*0.6+R1191*1+S1191*1</f>
        <v/>
      </c>
      <c r="AB1191" s="34">
        <f>T1191*0.2+N1191*0.2+O1191*0.3+P1191*0.5+Q1191*0.6+R1191*1+S1191*1</f>
        <v/>
      </c>
      <c r="AD1191" s="34">
        <f>IF($AC1191&gt;0,IF(VLOOKUP($AC1191,Resource!$B$2:$AE$460,6,FALSE)&gt;0,VLOOKUP($AC1191,Resource!$B$2:$AE$460,6,FALSE),"--INPUT--"),"")</f>
        <v/>
      </c>
      <c r="AE1191" s="34">
        <f>IF($AC1191&gt;0,IF(VLOOKUP($AC1191,Resource!$B$2:$AE$460,25,FALSE)&gt;0,VLOOKUP($AC1191,Resource!$B$2:$AE$460,25,FALSE),"--INPUT--"),"")</f>
        <v/>
      </c>
      <c r="AG1191" s="619" t="n"/>
      <c r="AH1191" s="619" t="n"/>
      <c r="AJ1191" s="34">
        <f>IF($AI1191&gt;0,IF(VLOOKUP($AI1191,Resource!$B$2:$AE$460,6,FALSE)&gt;0,VLOOKUP($AI1191,Resource!$B$2:$AE$460,6,FALSE),"--INPUT--"),"")</f>
        <v/>
      </c>
      <c r="AK1191" s="34">
        <f>IF($AI1191&gt;0,IF(VLOOKUP($AI1191,Resource!$B$2:$AE$460,25,FALSE)&gt;0,VLOOKUP($AI1191,Resource!$B$2:$AE$460,25,FALSE),"--INPUT--"),"")</f>
        <v/>
      </c>
      <c r="AL1191" s="619" t="n"/>
      <c r="AM1191" s="619" t="n"/>
      <c r="AN1191" s="34">
        <f>AA1191</f>
        <v/>
      </c>
      <c r="AO1191" s="621">
        <f>IF(ISNA(IF(AC1191="",0,AN1191*VLOOKUP(AC1191,Resource!$B$2:$AE$465,8,FALSE))),0,IF(AC1191="",0,AN1191*VLOOKUP(AC1191,Resource!$B$2:$AE$465,8,FALSE)))</f>
        <v/>
      </c>
      <c r="AP1191" s="620" t="n"/>
      <c r="AQ1191" s="286" t="n"/>
      <c r="AR1191" s="34">
        <f>AB1191</f>
        <v/>
      </c>
      <c r="AS1191" s="621">
        <f>IF(ISNA(IF(AI1191="",0,AR1191*VLOOKUP(AI1191,Resource!$B$2:$AE$465,9,FALSE))),0,IF(AI1191="",0,AR1191*VLOOKUP(AI1191,Resource!$B$2:$AE$465,9,FALSE)))</f>
        <v/>
      </c>
      <c r="AT1191" s="620" t="n"/>
      <c r="AU1191" s="286" t="n"/>
      <c r="AV1191" s="620">
        <f>Z1191</f>
        <v/>
      </c>
      <c r="AW1191" s="72" t="n"/>
      <c r="BA1191" s="620" t="n"/>
      <c r="BC1191" s="620">
        <f>AO1191+AS1191</f>
        <v/>
      </c>
      <c r="BD1191" s="620">
        <f>BH1191-BC1191</f>
        <v/>
      </c>
      <c r="BE1191" s="479">
        <f>IF(AV1191=0,"        --",BD1191/BH1191)</f>
        <v/>
      </c>
      <c r="BF1191" s="620" t="n"/>
      <c r="BG1191" s="620" t="n"/>
      <c r="BH1191" s="620">
        <f>Z1191+BA1191+BF1191</f>
        <v/>
      </c>
    </row>
    <row r="1192" customFormat="1" s="34">
      <c r="A1192" s="618" t="n"/>
      <c r="B1192" s="619" t="n"/>
      <c r="J1192" s="619" t="n"/>
      <c r="U1192" s="620" t="n"/>
      <c r="X1192" s="620" t="n"/>
      <c r="Y1192" s="620" t="n"/>
      <c r="Z1192" s="620" t="n"/>
      <c r="AA1192" s="34">
        <f>T1192*0.2+N1192*0+O1192*0.3+P1192*0.5+Q1192*0.6+R1192*1+S1192*1</f>
        <v/>
      </c>
      <c r="AB1192" s="34">
        <f>T1192*0.2+N1192*0.2+O1192*0.3+P1192*0.5+Q1192*0.6+R1192*1+S1192*1</f>
        <v/>
      </c>
      <c r="AD1192" s="34">
        <f>IF($AC1192&gt;0,IF(VLOOKUP($AC1192,Resource!$B$2:$AE$460,6,FALSE)&gt;0,VLOOKUP($AC1192,Resource!$B$2:$AE$460,6,FALSE),"--INPUT--"),"")</f>
        <v/>
      </c>
      <c r="AE1192" s="34">
        <f>IF($AC1192&gt;0,IF(VLOOKUP($AC1192,Resource!$B$2:$AE$460,25,FALSE)&gt;0,VLOOKUP($AC1192,Resource!$B$2:$AE$460,25,FALSE),"--INPUT--"),"")</f>
        <v/>
      </c>
      <c r="AG1192" s="619" t="n"/>
      <c r="AH1192" s="619" t="n"/>
      <c r="AJ1192" s="34">
        <f>IF($AI1192&gt;0,IF(VLOOKUP($AI1192,Resource!$B$2:$AE$460,6,FALSE)&gt;0,VLOOKUP($AI1192,Resource!$B$2:$AE$460,6,FALSE),"--INPUT--"),"")</f>
        <v/>
      </c>
      <c r="AK1192" s="34">
        <f>IF($AI1192&gt;0,IF(VLOOKUP($AI1192,Resource!$B$2:$AE$460,25,FALSE)&gt;0,VLOOKUP($AI1192,Resource!$B$2:$AE$460,25,FALSE),"--INPUT--"),"")</f>
        <v/>
      </c>
      <c r="AL1192" s="619" t="n"/>
      <c r="AM1192" s="619" t="n"/>
      <c r="AN1192" s="34">
        <f>AA1192</f>
        <v/>
      </c>
      <c r="AO1192" s="621">
        <f>IF(ISNA(IF(AC1192="",0,AN1192*VLOOKUP(AC1192,Resource!$B$2:$AE$465,8,FALSE))),0,IF(AC1192="",0,AN1192*VLOOKUP(AC1192,Resource!$B$2:$AE$465,8,FALSE)))</f>
        <v/>
      </c>
      <c r="AP1192" s="620" t="n"/>
      <c r="AQ1192" s="286" t="n"/>
      <c r="AR1192" s="34">
        <f>AB1192</f>
        <v/>
      </c>
      <c r="AS1192" s="621">
        <f>IF(ISNA(IF(AI1192="",0,AR1192*VLOOKUP(AI1192,Resource!$B$2:$AE$465,9,FALSE))),0,IF(AI1192="",0,AR1192*VLOOKUP(AI1192,Resource!$B$2:$AE$465,9,FALSE)))</f>
        <v/>
      </c>
      <c r="AT1192" s="620" t="n"/>
      <c r="AU1192" s="286" t="n"/>
      <c r="AV1192" s="620">
        <f>Z1192</f>
        <v/>
      </c>
      <c r="AW1192" s="72" t="n"/>
      <c r="BA1192" s="620" t="n"/>
      <c r="BC1192" s="620">
        <f>AO1192+AS1192</f>
        <v/>
      </c>
      <c r="BD1192" s="620">
        <f>BH1192-BC1192</f>
        <v/>
      </c>
      <c r="BE1192" s="479">
        <f>IF(AV1192=0,"        --",BD1192/BH1192)</f>
        <v/>
      </c>
      <c r="BF1192" s="620" t="n"/>
      <c r="BG1192" s="620" t="n"/>
      <c r="BH1192" s="620">
        <f>Z1192+BA1192+BF1192</f>
        <v/>
      </c>
    </row>
    <row r="1193" customFormat="1" s="34">
      <c r="A1193" s="618" t="n"/>
      <c r="B1193" s="619" t="n"/>
      <c r="J1193" s="619" t="n"/>
      <c r="U1193" s="620" t="n"/>
      <c r="X1193" s="620" t="n"/>
      <c r="Y1193" s="620" t="n"/>
      <c r="Z1193" s="620" t="n"/>
      <c r="AA1193" s="34">
        <f>T1193*0.2+N1193*0+O1193*0.3+P1193*0.5+Q1193*0.6+R1193*1+S1193*1</f>
        <v/>
      </c>
      <c r="AB1193" s="34">
        <f>T1193*0.2+N1193*0.2+O1193*0.3+P1193*0.5+Q1193*0.6+R1193*1+S1193*1</f>
        <v/>
      </c>
      <c r="AD1193" s="34">
        <f>IF($AC1193&gt;0,IF(VLOOKUP($AC1193,Resource!$B$2:$AE$460,6,FALSE)&gt;0,VLOOKUP($AC1193,Resource!$B$2:$AE$460,6,FALSE),"--INPUT--"),"")</f>
        <v/>
      </c>
      <c r="AE1193" s="34">
        <f>IF($AC1193&gt;0,IF(VLOOKUP($AC1193,Resource!$B$2:$AE$460,25,FALSE)&gt;0,VLOOKUP($AC1193,Resource!$B$2:$AE$460,25,FALSE),"--INPUT--"),"")</f>
        <v/>
      </c>
      <c r="AG1193" s="619" t="n"/>
      <c r="AH1193" s="619" t="n"/>
      <c r="AJ1193" s="34">
        <f>IF($AI1193&gt;0,IF(VLOOKUP($AI1193,Resource!$B$2:$AE$460,6,FALSE)&gt;0,VLOOKUP($AI1193,Resource!$B$2:$AE$460,6,FALSE),"--INPUT--"),"")</f>
        <v/>
      </c>
      <c r="AK1193" s="34">
        <f>IF($AI1193&gt;0,IF(VLOOKUP($AI1193,Resource!$B$2:$AE$460,25,FALSE)&gt;0,VLOOKUP($AI1193,Resource!$B$2:$AE$460,25,FALSE),"--INPUT--"),"")</f>
        <v/>
      </c>
      <c r="AL1193" s="619" t="n"/>
      <c r="AM1193" s="619" t="n"/>
      <c r="AN1193" s="34">
        <f>AA1193</f>
        <v/>
      </c>
      <c r="AO1193" s="621">
        <f>IF(ISNA(IF(AC1193="",0,AN1193*VLOOKUP(AC1193,Resource!$B$2:$AE$465,8,FALSE))),0,IF(AC1193="",0,AN1193*VLOOKUP(AC1193,Resource!$B$2:$AE$465,8,FALSE)))</f>
        <v/>
      </c>
      <c r="AP1193" s="620" t="n"/>
      <c r="AQ1193" s="286" t="n"/>
      <c r="AR1193" s="34">
        <f>AB1193</f>
        <v/>
      </c>
      <c r="AS1193" s="621">
        <f>IF(ISNA(IF(AI1193="",0,AR1193*VLOOKUP(AI1193,Resource!$B$2:$AE$465,9,FALSE))),0,IF(AI1193="",0,AR1193*VLOOKUP(AI1193,Resource!$B$2:$AE$465,9,FALSE)))</f>
        <v/>
      </c>
      <c r="AT1193" s="620" t="n"/>
      <c r="AU1193" s="286" t="n"/>
      <c r="AV1193" s="620">
        <f>Z1193</f>
        <v/>
      </c>
      <c r="AW1193" s="72" t="n"/>
      <c r="BA1193" s="620" t="n"/>
      <c r="BC1193" s="620">
        <f>AO1193+AS1193</f>
        <v/>
      </c>
      <c r="BD1193" s="620">
        <f>BH1193-BC1193</f>
        <v/>
      </c>
      <c r="BE1193" s="479">
        <f>IF(AV1193=0,"        --",BD1193/BH1193)</f>
        <v/>
      </c>
      <c r="BF1193" s="620" t="n"/>
      <c r="BG1193" s="620" t="n"/>
      <c r="BH1193" s="620">
        <f>Z1193+BA1193+BF1193</f>
        <v/>
      </c>
    </row>
    <row r="1194" customFormat="1" s="34">
      <c r="A1194" s="618" t="n"/>
      <c r="B1194" s="619" t="n"/>
      <c r="J1194" s="619" t="n"/>
      <c r="U1194" s="620" t="n"/>
      <c r="X1194" s="620" t="n"/>
      <c r="Y1194" s="620" t="n"/>
      <c r="Z1194" s="620" t="n"/>
      <c r="AA1194" s="34">
        <f>T1194*0.2+N1194*0+O1194*0.3+P1194*0.5+Q1194*0.6+R1194*1+S1194*1</f>
        <v/>
      </c>
      <c r="AB1194" s="34">
        <f>T1194*0.2+N1194*0.2+O1194*0.3+P1194*0.5+Q1194*0.6+R1194*1+S1194*1</f>
        <v/>
      </c>
      <c r="AD1194" s="34">
        <f>IF($AC1194&gt;0,IF(VLOOKUP($AC1194,Resource!$B$2:$AE$460,6,FALSE)&gt;0,VLOOKUP($AC1194,Resource!$B$2:$AE$460,6,FALSE),"--INPUT--"),"")</f>
        <v/>
      </c>
      <c r="AE1194" s="34">
        <f>IF($AC1194&gt;0,IF(VLOOKUP($AC1194,Resource!$B$2:$AE$460,25,FALSE)&gt;0,VLOOKUP($AC1194,Resource!$B$2:$AE$460,25,FALSE),"--INPUT--"),"")</f>
        <v/>
      </c>
      <c r="AG1194" s="619" t="n"/>
      <c r="AH1194" s="619" t="n"/>
      <c r="AJ1194" s="34">
        <f>IF($AI1194&gt;0,IF(VLOOKUP($AI1194,Resource!$B$2:$AE$460,6,FALSE)&gt;0,VLOOKUP($AI1194,Resource!$B$2:$AE$460,6,FALSE),"--INPUT--"),"")</f>
        <v/>
      </c>
      <c r="AK1194" s="34">
        <f>IF($AI1194&gt;0,IF(VLOOKUP($AI1194,Resource!$B$2:$AE$460,25,FALSE)&gt;0,VLOOKUP($AI1194,Resource!$B$2:$AE$460,25,FALSE),"--INPUT--"),"")</f>
        <v/>
      </c>
      <c r="AL1194" s="619" t="n"/>
      <c r="AM1194" s="619" t="n"/>
      <c r="AN1194" s="34">
        <f>AA1194</f>
        <v/>
      </c>
      <c r="AO1194" s="621">
        <f>IF(ISNA(IF(AC1194="",0,AN1194*VLOOKUP(AC1194,Resource!$B$2:$AE$465,8,FALSE))),0,IF(AC1194="",0,AN1194*VLOOKUP(AC1194,Resource!$B$2:$AE$465,8,FALSE)))</f>
        <v/>
      </c>
      <c r="AP1194" s="620" t="n"/>
      <c r="AQ1194" s="286" t="n"/>
      <c r="AR1194" s="34">
        <f>AB1194</f>
        <v/>
      </c>
      <c r="AS1194" s="621">
        <f>IF(ISNA(IF(AI1194="",0,AR1194*VLOOKUP(AI1194,Resource!$B$2:$AE$465,9,FALSE))),0,IF(AI1194="",0,AR1194*VLOOKUP(AI1194,Resource!$B$2:$AE$465,9,FALSE)))</f>
        <v/>
      </c>
      <c r="AT1194" s="620" t="n"/>
      <c r="AU1194" s="286" t="n"/>
      <c r="AV1194" s="620">
        <f>Z1194</f>
        <v/>
      </c>
      <c r="AW1194" s="72" t="n"/>
      <c r="BA1194" s="620" t="n"/>
      <c r="BC1194" s="620">
        <f>AO1194+AS1194</f>
        <v/>
      </c>
      <c r="BD1194" s="620">
        <f>BH1194-BC1194</f>
        <v/>
      </c>
      <c r="BE1194" s="479">
        <f>IF(AV1194=0,"        --",BD1194/BH1194)</f>
        <v/>
      </c>
      <c r="BF1194" s="620" t="n"/>
      <c r="BG1194" s="620" t="n"/>
      <c r="BH1194" s="620">
        <f>Z1194+BA1194+BF1194</f>
        <v/>
      </c>
    </row>
    <row r="1195" customFormat="1" s="34">
      <c r="A1195" s="618" t="n"/>
      <c r="B1195" s="619" t="n"/>
      <c r="J1195" s="619" t="n"/>
      <c r="U1195" s="620" t="n"/>
      <c r="X1195" s="620" t="n"/>
      <c r="Y1195" s="620" t="n"/>
      <c r="Z1195" s="620" t="n"/>
      <c r="AA1195" s="34">
        <f>T1195*0.2+N1195*0+O1195*0.3+P1195*0.5+Q1195*0.6+R1195*1+S1195*1</f>
        <v/>
      </c>
      <c r="AB1195" s="34">
        <f>T1195*0.2+N1195*0.2+O1195*0.3+P1195*0.5+Q1195*0.6+R1195*1+S1195*1</f>
        <v/>
      </c>
      <c r="AD1195" s="34">
        <f>IF($AC1195&gt;0,IF(VLOOKUP($AC1195,Resource!$B$2:$AE$460,6,FALSE)&gt;0,VLOOKUP($AC1195,Resource!$B$2:$AE$460,6,FALSE),"--INPUT--"),"")</f>
        <v/>
      </c>
      <c r="AE1195" s="34">
        <f>IF($AC1195&gt;0,IF(VLOOKUP($AC1195,Resource!$B$2:$AE$460,25,FALSE)&gt;0,VLOOKUP($AC1195,Resource!$B$2:$AE$460,25,FALSE),"--INPUT--"),"")</f>
        <v/>
      </c>
      <c r="AG1195" s="619" t="n"/>
      <c r="AH1195" s="619" t="n"/>
      <c r="AJ1195" s="34">
        <f>IF($AI1195&gt;0,IF(VLOOKUP($AI1195,Resource!$B$2:$AE$460,6,FALSE)&gt;0,VLOOKUP($AI1195,Resource!$B$2:$AE$460,6,FALSE),"--INPUT--"),"")</f>
        <v/>
      </c>
      <c r="AK1195" s="34">
        <f>IF($AI1195&gt;0,IF(VLOOKUP($AI1195,Resource!$B$2:$AE$460,25,FALSE)&gt;0,VLOOKUP($AI1195,Resource!$B$2:$AE$460,25,FALSE),"--INPUT--"),"")</f>
        <v/>
      </c>
      <c r="AL1195" s="619" t="n"/>
      <c r="AM1195" s="619" t="n"/>
      <c r="AN1195" s="34">
        <f>AA1195</f>
        <v/>
      </c>
      <c r="AO1195" s="621">
        <f>IF(ISNA(IF(AC1195="",0,AN1195*VLOOKUP(AC1195,Resource!$B$2:$AE$465,8,FALSE))),0,IF(AC1195="",0,AN1195*VLOOKUP(AC1195,Resource!$B$2:$AE$465,8,FALSE)))</f>
        <v/>
      </c>
      <c r="AP1195" s="620" t="n"/>
      <c r="AQ1195" s="286" t="n"/>
      <c r="AR1195" s="34">
        <f>AB1195</f>
        <v/>
      </c>
      <c r="AS1195" s="621">
        <f>IF(ISNA(IF(AI1195="",0,AR1195*VLOOKUP(AI1195,Resource!$B$2:$AE$465,9,FALSE))),0,IF(AI1195="",0,AR1195*VLOOKUP(AI1195,Resource!$B$2:$AE$465,9,FALSE)))</f>
        <v/>
      </c>
      <c r="AT1195" s="620" t="n"/>
      <c r="AU1195" s="286" t="n"/>
      <c r="AV1195" s="620">
        <f>Z1195</f>
        <v/>
      </c>
      <c r="AW1195" s="72" t="n"/>
      <c r="BA1195" s="620" t="n"/>
      <c r="BC1195" s="620">
        <f>AO1195+AS1195</f>
        <v/>
      </c>
      <c r="BD1195" s="620">
        <f>BH1195-BC1195</f>
        <v/>
      </c>
      <c r="BE1195" s="479">
        <f>IF(AV1195=0,"        --",BD1195/BH1195)</f>
        <v/>
      </c>
      <c r="BF1195" s="620" t="n"/>
      <c r="BG1195" s="620" t="n"/>
      <c r="BH1195" s="620">
        <f>Z1195+BA1195+BF1195</f>
        <v/>
      </c>
    </row>
    <row r="1196" customFormat="1" s="34">
      <c r="A1196" s="618" t="n"/>
      <c r="B1196" s="619" t="n"/>
      <c r="J1196" s="619" t="n"/>
      <c r="U1196" s="620" t="n"/>
      <c r="X1196" s="620" t="n"/>
      <c r="Y1196" s="620" t="n"/>
      <c r="Z1196" s="620" t="n"/>
      <c r="AA1196" s="34">
        <f>T1196*0.2+N1196*0+O1196*0.3+P1196*0.5+Q1196*0.6+R1196*1+S1196*1</f>
        <v/>
      </c>
      <c r="AB1196" s="34">
        <f>T1196*0.2+N1196*0.2+O1196*0.3+P1196*0.5+Q1196*0.6+R1196*1+S1196*1</f>
        <v/>
      </c>
      <c r="AD1196" s="34">
        <f>IF($AC1196&gt;0,IF(VLOOKUP($AC1196,Resource!$B$2:$AE$460,6,FALSE)&gt;0,VLOOKUP($AC1196,Resource!$B$2:$AE$460,6,FALSE),"--INPUT--"),"")</f>
        <v/>
      </c>
      <c r="AE1196" s="34">
        <f>IF($AC1196&gt;0,IF(VLOOKUP($AC1196,Resource!$B$2:$AE$460,25,FALSE)&gt;0,VLOOKUP($AC1196,Resource!$B$2:$AE$460,25,FALSE),"--INPUT--"),"")</f>
        <v/>
      </c>
      <c r="AG1196" s="619" t="n"/>
      <c r="AH1196" s="619" t="n"/>
      <c r="AJ1196" s="34">
        <f>IF($AI1196&gt;0,IF(VLOOKUP($AI1196,Resource!$B$2:$AE$460,6,FALSE)&gt;0,VLOOKUP($AI1196,Resource!$B$2:$AE$460,6,FALSE),"--INPUT--"),"")</f>
        <v/>
      </c>
      <c r="AK1196" s="34">
        <f>IF($AI1196&gt;0,IF(VLOOKUP($AI1196,Resource!$B$2:$AE$460,25,FALSE)&gt;0,VLOOKUP($AI1196,Resource!$B$2:$AE$460,25,FALSE),"--INPUT--"),"")</f>
        <v/>
      </c>
      <c r="AL1196" s="619" t="n"/>
      <c r="AM1196" s="619" t="n"/>
      <c r="AN1196" s="34">
        <f>AA1196</f>
        <v/>
      </c>
      <c r="AO1196" s="621">
        <f>IF(ISNA(IF(AC1196="",0,AN1196*VLOOKUP(AC1196,Resource!$B$2:$AE$465,8,FALSE))),0,IF(AC1196="",0,AN1196*VLOOKUP(AC1196,Resource!$B$2:$AE$465,8,FALSE)))</f>
        <v/>
      </c>
      <c r="AP1196" s="620" t="n"/>
      <c r="AQ1196" s="286" t="n"/>
      <c r="AR1196" s="34">
        <f>AB1196</f>
        <v/>
      </c>
      <c r="AS1196" s="621">
        <f>IF(ISNA(IF(AI1196="",0,AR1196*VLOOKUP(AI1196,Resource!$B$2:$AE$465,9,FALSE))),0,IF(AI1196="",0,AR1196*VLOOKUP(AI1196,Resource!$B$2:$AE$465,9,FALSE)))</f>
        <v/>
      </c>
      <c r="AT1196" s="620" t="n"/>
      <c r="AU1196" s="286" t="n"/>
      <c r="AV1196" s="620">
        <f>Z1196</f>
        <v/>
      </c>
      <c r="AW1196" s="72" t="n"/>
      <c r="BA1196" s="620" t="n"/>
      <c r="BC1196" s="620">
        <f>AO1196+AS1196</f>
        <v/>
      </c>
      <c r="BD1196" s="620">
        <f>BH1196-BC1196</f>
        <v/>
      </c>
      <c r="BE1196" s="479">
        <f>IF(AV1196=0,"        --",BD1196/BH1196)</f>
        <v/>
      </c>
      <c r="BF1196" s="620" t="n"/>
      <c r="BG1196" s="620" t="n"/>
      <c r="BH1196" s="620">
        <f>Z1196+BA1196+BF1196</f>
        <v/>
      </c>
    </row>
    <row r="1197" customFormat="1" s="34">
      <c r="A1197" s="618" t="n"/>
      <c r="B1197" s="619" t="n"/>
      <c r="J1197" s="619" t="n"/>
      <c r="U1197" s="620" t="n"/>
      <c r="X1197" s="620" t="n"/>
      <c r="Y1197" s="620" t="n"/>
      <c r="Z1197" s="620" t="n"/>
      <c r="AA1197" s="34">
        <f>T1197*0.2+N1197*0+O1197*0.3+P1197*0.5+Q1197*0.6+R1197*1+S1197*1</f>
        <v/>
      </c>
      <c r="AB1197" s="34">
        <f>T1197*0.2+N1197*0.2+O1197*0.3+P1197*0.5+Q1197*0.6+R1197*1+S1197*1</f>
        <v/>
      </c>
      <c r="AD1197" s="34">
        <f>IF($AC1197&gt;0,IF(VLOOKUP($AC1197,Resource!$B$2:$AE$460,6,FALSE)&gt;0,VLOOKUP($AC1197,Resource!$B$2:$AE$460,6,FALSE),"--INPUT--"),"")</f>
        <v/>
      </c>
      <c r="AE1197" s="34">
        <f>IF($AC1197&gt;0,IF(VLOOKUP($AC1197,Resource!$B$2:$AE$460,25,FALSE)&gt;0,VLOOKUP($AC1197,Resource!$B$2:$AE$460,25,FALSE),"--INPUT--"),"")</f>
        <v/>
      </c>
      <c r="AG1197" s="619" t="n"/>
      <c r="AH1197" s="619" t="n"/>
      <c r="AJ1197" s="34">
        <f>IF($AI1197&gt;0,IF(VLOOKUP($AI1197,Resource!$B$2:$AE$460,6,FALSE)&gt;0,VLOOKUP($AI1197,Resource!$B$2:$AE$460,6,FALSE),"--INPUT--"),"")</f>
        <v/>
      </c>
      <c r="AK1197" s="34">
        <f>IF($AI1197&gt;0,IF(VLOOKUP($AI1197,Resource!$B$2:$AE$460,25,FALSE)&gt;0,VLOOKUP($AI1197,Resource!$B$2:$AE$460,25,FALSE),"--INPUT--"),"")</f>
        <v/>
      </c>
      <c r="AL1197" s="619" t="n"/>
      <c r="AM1197" s="619" t="n"/>
      <c r="AN1197" s="34">
        <f>AA1197</f>
        <v/>
      </c>
      <c r="AO1197" s="621">
        <f>IF(ISNA(IF(AC1197="",0,AN1197*VLOOKUP(AC1197,Resource!$B$2:$AE$465,8,FALSE))),0,IF(AC1197="",0,AN1197*VLOOKUP(AC1197,Resource!$B$2:$AE$465,8,FALSE)))</f>
        <v/>
      </c>
      <c r="AP1197" s="620" t="n"/>
      <c r="AQ1197" s="286" t="n"/>
      <c r="AR1197" s="34">
        <f>AB1197</f>
        <v/>
      </c>
      <c r="AS1197" s="621">
        <f>IF(ISNA(IF(AI1197="",0,AR1197*VLOOKUP(AI1197,Resource!$B$2:$AE$465,9,FALSE))),0,IF(AI1197="",0,AR1197*VLOOKUP(AI1197,Resource!$B$2:$AE$465,9,FALSE)))</f>
        <v/>
      </c>
      <c r="AT1197" s="620" t="n"/>
      <c r="AU1197" s="286" t="n"/>
      <c r="AV1197" s="620">
        <f>Z1197</f>
        <v/>
      </c>
      <c r="AW1197" s="72" t="n"/>
      <c r="BA1197" s="620" t="n"/>
      <c r="BC1197" s="620">
        <f>AO1197+AS1197</f>
        <v/>
      </c>
      <c r="BD1197" s="620">
        <f>BH1197-BC1197</f>
        <v/>
      </c>
      <c r="BE1197" s="479">
        <f>IF(AV1197=0,"        --",BD1197/BH1197)</f>
        <v/>
      </c>
      <c r="BF1197" s="620" t="n"/>
      <c r="BG1197" s="620" t="n"/>
      <c r="BH1197" s="620">
        <f>Z1197+BA1197+BF1197</f>
        <v/>
      </c>
    </row>
    <row r="1198" customFormat="1" s="34">
      <c r="A1198" s="618" t="n"/>
      <c r="B1198" s="619" t="n"/>
      <c r="J1198" s="619" t="n"/>
      <c r="U1198" s="620" t="n"/>
      <c r="X1198" s="620" t="n"/>
      <c r="Y1198" s="620" t="n"/>
      <c r="Z1198" s="620" t="n"/>
      <c r="AA1198" s="34">
        <f>T1198*0.2+N1198*0+O1198*0.3+P1198*0.5+Q1198*0.6+R1198*1+S1198*1</f>
        <v/>
      </c>
      <c r="AB1198" s="34">
        <f>T1198*0.2+N1198*0.2+O1198*0.3+P1198*0.5+Q1198*0.6+R1198*1+S1198*1</f>
        <v/>
      </c>
      <c r="AD1198" s="34">
        <f>IF($AC1198&gt;0,IF(VLOOKUP($AC1198,Resource!$B$2:$AE$460,6,FALSE)&gt;0,VLOOKUP($AC1198,Resource!$B$2:$AE$460,6,FALSE),"--INPUT--"),"")</f>
        <v/>
      </c>
      <c r="AE1198" s="34">
        <f>IF($AC1198&gt;0,IF(VLOOKUP($AC1198,Resource!$B$2:$AE$460,25,FALSE)&gt;0,VLOOKUP($AC1198,Resource!$B$2:$AE$460,25,FALSE),"--INPUT--"),"")</f>
        <v/>
      </c>
      <c r="AG1198" s="619" t="n"/>
      <c r="AH1198" s="619" t="n"/>
      <c r="AJ1198" s="34">
        <f>IF($AI1198&gt;0,IF(VLOOKUP($AI1198,Resource!$B$2:$AE$460,6,FALSE)&gt;0,VLOOKUP($AI1198,Resource!$B$2:$AE$460,6,FALSE),"--INPUT--"),"")</f>
        <v/>
      </c>
      <c r="AK1198" s="34">
        <f>IF($AI1198&gt;0,IF(VLOOKUP($AI1198,Resource!$B$2:$AE$460,25,FALSE)&gt;0,VLOOKUP($AI1198,Resource!$B$2:$AE$460,25,FALSE),"--INPUT--"),"")</f>
        <v/>
      </c>
      <c r="AL1198" s="619" t="n"/>
      <c r="AM1198" s="619" t="n"/>
      <c r="AN1198" s="34">
        <f>AA1198</f>
        <v/>
      </c>
      <c r="AO1198" s="621">
        <f>IF(ISNA(IF(AC1198="",0,AN1198*VLOOKUP(AC1198,Resource!$B$2:$AE$465,8,FALSE))),0,IF(AC1198="",0,AN1198*VLOOKUP(AC1198,Resource!$B$2:$AE$465,8,FALSE)))</f>
        <v/>
      </c>
      <c r="AP1198" s="620" t="n"/>
      <c r="AQ1198" s="286" t="n"/>
      <c r="AR1198" s="34">
        <f>AB1198</f>
        <v/>
      </c>
      <c r="AS1198" s="621">
        <f>IF(ISNA(IF(AI1198="",0,AR1198*VLOOKUP(AI1198,Resource!$B$2:$AE$465,9,FALSE))),0,IF(AI1198="",0,AR1198*VLOOKUP(AI1198,Resource!$B$2:$AE$465,9,FALSE)))</f>
        <v/>
      </c>
      <c r="AT1198" s="620" t="n"/>
      <c r="AU1198" s="286" t="n"/>
      <c r="AV1198" s="620">
        <f>Z1198</f>
        <v/>
      </c>
      <c r="AW1198" s="72" t="n"/>
      <c r="BA1198" s="620" t="n"/>
      <c r="BC1198" s="620">
        <f>AO1198+AS1198</f>
        <v/>
      </c>
      <c r="BD1198" s="620">
        <f>BH1198-BC1198</f>
        <v/>
      </c>
      <c r="BE1198" s="479">
        <f>IF(AV1198=0,"        --",BD1198/BH1198)</f>
        <v/>
      </c>
      <c r="BF1198" s="620" t="n"/>
      <c r="BG1198" s="620" t="n"/>
      <c r="BH1198" s="620">
        <f>Z1198+BA1198+BF1198</f>
        <v/>
      </c>
    </row>
    <row r="1199" customFormat="1" s="34">
      <c r="A1199" s="618" t="n"/>
      <c r="B1199" s="619" t="n"/>
      <c r="J1199" s="619" t="n"/>
      <c r="U1199" s="620" t="n"/>
      <c r="X1199" s="620" t="n"/>
      <c r="Y1199" s="620" t="n"/>
      <c r="Z1199" s="620" t="n"/>
      <c r="AA1199" s="34">
        <f>T1199*0.2+N1199*0+O1199*0.3+P1199*0.5+Q1199*0.6+R1199*1+S1199*1</f>
        <v/>
      </c>
      <c r="AB1199" s="34">
        <f>T1199*0.2+N1199*0.2+O1199*0.3+P1199*0.5+Q1199*0.6+R1199*1+S1199*1</f>
        <v/>
      </c>
      <c r="AD1199" s="34">
        <f>IF($AC1199&gt;0,IF(VLOOKUP($AC1199,Resource!$B$2:$AE$460,6,FALSE)&gt;0,VLOOKUP($AC1199,Resource!$B$2:$AE$460,6,FALSE),"--INPUT--"),"")</f>
        <v/>
      </c>
      <c r="AE1199" s="34">
        <f>IF($AC1199&gt;0,IF(VLOOKUP($AC1199,Resource!$B$2:$AE$460,25,FALSE)&gt;0,VLOOKUP($AC1199,Resource!$B$2:$AE$460,25,FALSE),"--INPUT--"),"")</f>
        <v/>
      </c>
      <c r="AG1199" s="619" t="n"/>
      <c r="AH1199" s="619" t="n"/>
      <c r="AJ1199" s="34">
        <f>IF($AI1199&gt;0,IF(VLOOKUP($AI1199,Resource!$B$2:$AE$460,6,FALSE)&gt;0,VLOOKUP($AI1199,Resource!$B$2:$AE$460,6,FALSE),"--INPUT--"),"")</f>
        <v/>
      </c>
      <c r="AK1199" s="34">
        <f>IF($AI1199&gt;0,IF(VLOOKUP($AI1199,Resource!$B$2:$AE$460,25,FALSE)&gt;0,VLOOKUP($AI1199,Resource!$B$2:$AE$460,25,FALSE),"--INPUT--"),"")</f>
        <v/>
      </c>
      <c r="AL1199" s="619" t="n"/>
      <c r="AM1199" s="619" t="n"/>
      <c r="AN1199" s="34">
        <f>AA1199</f>
        <v/>
      </c>
      <c r="AO1199" s="621">
        <f>IF(ISNA(IF(AC1199="",0,AN1199*VLOOKUP(AC1199,Resource!$B$2:$AE$465,8,FALSE))),0,IF(AC1199="",0,AN1199*VLOOKUP(AC1199,Resource!$B$2:$AE$465,8,FALSE)))</f>
        <v/>
      </c>
      <c r="AP1199" s="620" t="n"/>
      <c r="AQ1199" s="286" t="n"/>
      <c r="AR1199" s="34">
        <f>AB1199</f>
        <v/>
      </c>
      <c r="AS1199" s="621">
        <f>IF(ISNA(IF(AI1199="",0,AR1199*VLOOKUP(AI1199,Resource!$B$2:$AE$465,9,FALSE))),0,IF(AI1199="",0,AR1199*VLOOKUP(AI1199,Resource!$B$2:$AE$465,9,FALSE)))</f>
        <v/>
      </c>
      <c r="AT1199" s="620" t="n"/>
      <c r="AU1199" s="286" t="n"/>
      <c r="AV1199" s="620">
        <f>Z1199</f>
        <v/>
      </c>
      <c r="AW1199" s="72" t="n"/>
      <c r="BA1199" s="620" t="n"/>
      <c r="BC1199" s="620">
        <f>AO1199+AS1199</f>
        <v/>
      </c>
      <c r="BD1199" s="620">
        <f>BH1199-BC1199</f>
        <v/>
      </c>
      <c r="BE1199" s="479">
        <f>IF(AV1199=0,"        --",BD1199/BH1199)</f>
        <v/>
      </c>
      <c r="BF1199" s="620" t="n"/>
      <c r="BG1199" s="620" t="n"/>
      <c r="BH1199" s="620">
        <f>Z1199+BA1199+BF1199</f>
        <v/>
      </c>
    </row>
    <row r="1200" customFormat="1" s="34">
      <c r="A1200" s="618" t="n"/>
      <c r="B1200" s="619" t="n"/>
      <c r="J1200" s="619" t="n"/>
      <c r="U1200" s="620" t="n"/>
      <c r="X1200" s="620" t="n"/>
      <c r="Y1200" s="620" t="n"/>
      <c r="Z1200" s="620" t="n"/>
      <c r="AA1200" s="34">
        <f>T1200*0.2+N1200*0+O1200*0.3+P1200*0.5+Q1200*0.6+R1200*1+S1200*1</f>
        <v/>
      </c>
      <c r="AB1200" s="34">
        <f>T1200*0.2+N1200*0.2+O1200*0.3+P1200*0.5+Q1200*0.6+R1200*1+S1200*1</f>
        <v/>
      </c>
      <c r="AD1200" s="34">
        <f>IF($AC1200&gt;0,IF(VLOOKUP($AC1200,Resource!$B$2:$AE$460,6,FALSE)&gt;0,VLOOKUP($AC1200,Resource!$B$2:$AE$460,6,FALSE),"--INPUT--"),"")</f>
        <v/>
      </c>
      <c r="AE1200" s="34">
        <f>IF($AC1200&gt;0,IF(VLOOKUP($AC1200,Resource!$B$2:$AE$460,25,FALSE)&gt;0,VLOOKUP($AC1200,Resource!$B$2:$AE$460,25,FALSE),"--INPUT--"),"")</f>
        <v/>
      </c>
      <c r="AG1200" s="619" t="n"/>
      <c r="AH1200" s="619" t="n"/>
      <c r="AJ1200" s="34">
        <f>IF($AI1200&gt;0,IF(VLOOKUP($AI1200,Resource!$B$2:$AE$460,6,FALSE)&gt;0,VLOOKUP($AI1200,Resource!$B$2:$AE$460,6,FALSE),"--INPUT--"),"")</f>
        <v/>
      </c>
      <c r="AK1200" s="34">
        <f>IF($AI1200&gt;0,IF(VLOOKUP($AI1200,Resource!$B$2:$AE$460,25,FALSE)&gt;0,VLOOKUP($AI1200,Resource!$B$2:$AE$460,25,FALSE),"--INPUT--"),"")</f>
        <v/>
      </c>
      <c r="AL1200" s="619" t="n"/>
      <c r="AM1200" s="619" t="n"/>
      <c r="AN1200" s="34">
        <f>AA1200</f>
        <v/>
      </c>
      <c r="AO1200" s="621">
        <f>IF(ISNA(IF(AC1200="",0,AN1200*VLOOKUP(AC1200,Resource!$B$2:$AE$465,8,FALSE))),0,IF(AC1200="",0,AN1200*VLOOKUP(AC1200,Resource!$B$2:$AE$465,8,FALSE)))</f>
        <v/>
      </c>
      <c r="AP1200" s="620" t="n"/>
      <c r="AQ1200" s="286" t="n"/>
      <c r="AR1200" s="34">
        <f>AB1200</f>
        <v/>
      </c>
      <c r="AS1200" s="621">
        <f>IF(ISNA(IF(AI1200="",0,AR1200*VLOOKUP(AI1200,Resource!$B$2:$AE$465,9,FALSE))),0,IF(AI1200="",0,AR1200*VLOOKUP(AI1200,Resource!$B$2:$AE$465,9,FALSE)))</f>
        <v/>
      </c>
      <c r="AT1200" s="620" t="n"/>
      <c r="AU1200" s="286" t="n"/>
      <c r="AV1200" s="620">
        <f>Z1200</f>
        <v/>
      </c>
      <c r="AW1200" s="72" t="n"/>
      <c r="BA1200" s="620" t="n"/>
      <c r="BC1200" s="620">
        <f>AO1200+AS1200</f>
        <v/>
      </c>
      <c r="BD1200" s="620">
        <f>BH1200-BC1200</f>
        <v/>
      </c>
      <c r="BE1200" s="479">
        <f>IF(AV1200=0,"        --",BD1200/BH1200)</f>
        <v/>
      </c>
      <c r="BF1200" s="620" t="n"/>
      <c r="BG1200" s="620" t="n"/>
      <c r="BH1200" s="620">
        <f>Z1200+BA1200+BF1200</f>
        <v/>
      </c>
    </row>
    <row r="1201" customFormat="1" s="34">
      <c r="A1201" s="618" t="n"/>
      <c r="B1201" s="619" t="n"/>
      <c r="J1201" s="619" t="n"/>
      <c r="U1201" s="620" t="n"/>
      <c r="X1201" s="620" t="n"/>
      <c r="Y1201" s="620" t="n"/>
      <c r="Z1201" s="620" t="n"/>
      <c r="AA1201" s="34">
        <f>T1201*0.2+N1201*0+O1201*0.3+P1201*0.5+Q1201*0.6+R1201*1+S1201*1</f>
        <v/>
      </c>
      <c r="AB1201" s="34">
        <f>T1201*0.2+N1201*0.2+O1201*0.3+P1201*0.5+Q1201*0.6+R1201*1+S1201*1</f>
        <v/>
      </c>
      <c r="AD1201" s="34">
        <f>IF($AC1201&gt;0,IF(VLOOKUP($AC1201,Resource!$B$2:$AE$460,6,FALSE)&gt;0,VLOOKUP($AC1201,Resource!$B$2:$AE$460,6,FALSE),"--INPUT--"),"")</f>
        <v/>
      </c>
      <c r="AE1201" s="34">
        <f>IF($AC1201&gt;0,IF(VLOOKUP($AC1201,Resource!$B$2:$AE$460,25,FALSE)&gt;0,VLOOKUP($AC1201,Resource!$B$2:$AE$460,25,FALSE),"--INPUT--"),"")</f>
        <v/>
      </c>
      <c r="AG1201" s="619" t="n"/>
      <c r="AH1201" s="619" t="n"/>
      <c r="AJ1201" s="34">
        <f>IF($AI1201&gt;0,IF(VLOOKUP($AI1201,Resource!$B$2:$AE$460,6,FALSE)&gt;0,VLOOKUP($AI1201,Resource!$B$2:$AE$460,6,FALSE),"--INPUT--"),"")</f>
        <v/>
      </c>
      <c r="AK1201" s="34">
        <f>IF($AI1201&gt;0,IF(VLOOKUP($AI1201,Resource!$B$2:$AE$460,25,FALSE)&gt;0,VLOOKUP($AI1201,Resource!$B$2:$AE$460,25,FALSE),"--INPUT--"),"")</f>
        <v/>
      </c>
      <c r="AL1201" s="619" t="n"/>
      <c r="AM1201" s="619" t="n"/>
      <c r="AN1201" s="34">
        <f>AA1201</f>
        <v/>
      </c>
      <c r="AO1201" s="621">
        <f>IF(ISNA(IF(AC1201="",0,AN1201*VLOOKUP(AC1201,Resource!$B$2:$AE$465,8,FALSE))),0,IF(AC1201="",0,AN1201*VLOOKUP(AC1201,Resource!$B$2:$AE$465,8,FALSE)))</f>
        <v/>
      </c>
      <c r="AP1201" s="620" t="n"/>
      <c r="AQ1201" s="286" t="n"/>
      <c r="AR1201" s="34">
        <f>AB1201</f>
        <v/>
      </c>
      <c r="AS1201" s="621">
        <f>IF(ISNA(IF(AI1201="",0,AR1201*VLOOKUP(AI1201,Resource!$B$2:$AE$465,9,FALSE))),0,IF(AI1201="",0,AR1201*VLOOKUP(AI1201,Resource!$B$2:$AE$465,9,FALSE)))</f>
        <v/>
      </c>
      <c r="AT1201" s="620" t="n"/>
      <c r="AU1201" s="286" t="n"/>
      <c r="AV1201" s="620">
        <f>Z1201</f>
        <v/>
      </c>
      <c r="AW1201" s="72" t="n"/>
      <c r="BA1201" s="620" t="n"/>
      <c r="BC1201" s="620">
        <f>AO1201+AS1201</f>
        <v/>
      </c>
      <c r="BD1201" s="620">
        <f>BH1201-BC1201</f>
        <v/>
      </c>
      <c r="BE1201" s="479">
        <f>IF(AV1201=0,"        --",BD1201/BH1201)</f>
        <v/>
      </c>
      <c r="BF1201" s="620" t="n"/>
      <c r="BG1201" s="620" t="n"/>
      <c r="BH1201" s="620">
        <f>Z1201+BA1201+BF1201</f>
        <v/>
      </c>
    </row>
    <row r="1202" customFormat="1" s="34">
      <c r="A1202" s="618" t="n"/>
      <c r="B1202" s="619" t="n"/>
      <c r="J1202" s="619" t="n"/>
      <c r="U1202" s="620" t="n"/>
      <c r="X1202" s="620" t="n"/>
      <c r="Y1202" s="620" t="n"/>
      <c r="Z1202" s="620" t="n"/>
      <c r="AA1202" s="34">
        <f>T1202*0.2+N1202*0+O1202*0.3+P1202*0.5+Q1202*0.6+R1202*1+S1202*1</f>
        <v/>
      </c>
      <c r="AB1202" s="34">
        <f>T1202*0.2+N1202*0.2+O1202*0.3+P1202*0.5+Q1202*0.6+R1202*1+S1202*1</f>
        <v/>
      </c>
      <c r="AD1202" s="34">
        <f>IF($AC1202&gt;0,IF(VLOOKUP($AC1202,Resource!$B$2:$AE$460,6,FALSE)&gt;0,VLOOKUP($AC1202,Resource!$B$2:$AE$460,6,FALSE),"--INPUT--"),"")</f>
        <v/>
      </c>
      <c r="AE1202" s="34">
        <f>IF($AC1202&gt;0,IF(VLOOKUP($AC1202,Resource!$B$2:$AE$460,25,FALSE)&gt;0,VLOOKUP($AC1202,Resource!$B$2:$AE$460,25,FALSE),"--INPUT--"),"")</f>
        <v/>
      </c>
      <c r="AG1202" s="619" t="n"/>
      <c r="AH1202" s="619" t="n"/>
      <c r="AJ1202" s="34">
        <f>IF($AI1202&gt;0,IF(VLOOKUP($AI1202,Resource!$B$2:$AE$460,6,FALSE)&gt;0,VLOOKUP($AI1202,Resource!$B$2:$AE$460,6,FALSE),"--INPUT--"),"")</f>
        <v/>
      </c>
      <c r="AK1202" s="34">
        <f>IF($AI1202&gt;0,IF(VLOOKUP($AI1202,Resource!$B$2:$AE$460,25,FALSE)&gt;0,VLOOKUP($AI1202,Resource!$B$2:$AE$460,25,FALSE),"--INPUT--"),"")</f>
        <v/>
      </c>
      <c r="AL1202" s="619" t="n"/>
      <c r="AM1202" s="619" t="n"/>
      <c r="AN1202" s="34">
        <f>AA1202</f>
        <v/>
      </c>
      <c r="AO1202" s="621">
        <f>IF(ISNA(IF(AC1202="",0,AN1202*VLOOKUP(AC1202,Resource!$B$2:$AE$465,8,FALSE))),0,IF(AC1202="",0,AN1202*VLOOKUP(AC1202,Resource!$B$2:$AE$465,8,FALSE)))</f>
        <v/>
      </c>
      <c r="AP1202" s="620" t="n"/>
      <c r="AQ1202" s="286" t="n"/>
      <c r="AR1202" s="34">
        <f>AB1202</f>
        <v/>
      </c>
      <c r="AS1202" s="621">
        <f>IF(ISNA(IF(AI1202="",0,AR1202*VLOOKUP(AI1202,Resource!$B$2:$AE$465,9,FALSE))),0,IF(AI1202="",0,AR1202*VLOOKUP(AI1202,Resource!$B$2:$AE$465,9,FALSE)))</f>
        <v/>
      </c>
      <c r="AT1202" s="620" t="n"/>
      <c r="AU1202" s="286" t="n"/>
      <c r="AV1202" s="620">
        <f>Z1202</f>
        <v/>
      </c>
      <c r="AW1202" s="72" t="n"/>
      <c r="BA1202" s="620" t="n"/>
      <c r="BC1202" s="620">
        <f>AO1202+AS1202</f>
        <v/>
      </c>
      <c r="BD1202" s="620">
        <f>BH1202-BC1202</f>
        <v/>
      </c>
      <c r="BE1202" s="479">
        <f>IF(AV1202=0,"        --",BD1202/BH1202)</f>
        <v/>
      </c>
      <c r="BF1202" s="620" t="n"/>
      <c r="BG1202" s="620" t="n"/>
      <c r="BH1202" s="620">
        <f>Z1202+BA1202+BF1202</f>
        <v/>
      </c>
    </row>
    <row r="1203" customFormat="1" s="34">
      <c r="A1203" s="618" t="n"/>
      <c r="B1203" s="619" t="n"/>
      <c r="J1203" s="619" t="n"/>
      <c r="U1203" s="620" t="n"/>
      <c r="X1203" s="620" t="n"/>
      <c r="Y1203" s="620" t="n"/>
      <c r="Z1203" s="620" t="n"/>
      <c r="AA1203" s="34">
        <f>T1203*0.2+N1203*0+O1203*0.3+P1203*0.5+Q1203*0.6+R1203*1+S1203*1</f>
        <v/>
      </c>
      <c r="AB1203" s="34">
        <f>T1203*0.2+N1203*0.2+O1203*0.3+P1203*0.5+Q1203*0.6+R1203*1+S1203*1</f>
        <v/>
      </c>
      <c r="AD1203" s="34">
        <f>IF($AC1203&gt;0,IF(VLOOKUP($AC1203,Resource!$B$2:$AE$460,6,FALSE)&gt;0,VLOOKUP($AC1203,Resource!$B$2:$AE$460,6,FALSE),"--INPUT--"),"")</f>
        <v/>
      </c>
      <c r="AE1203" s="34">
        <f>IF($AC1203&gt;0,IF(VLOOKUP($AC1203,Resource!$B$2:$AE$460,25,FALSE)&gt;0,VLOOKUP($AC1203,Resource!$B$2:$AE$460,25,FALSE),"--INPUT--"),"")</f>
        <v/>
      </c>
      <c r="AG1203" s="619" t="n"/>
      <c r="AH1203" s="619" t="n"/>
      <c r="AJ1203" s="34">
        <f>IF($AI1203&gt;0,IF(VLOOKUP($AI1203,Resource!$B$2:$AE$460,6,FALSE)&gt;0,VLOOKUP($AI1203,Resource!$B$2:$AE$460,6,FALSE),"--INPUT--"),"")</f>
        <v/>
      </c>
      <c r="AK1203" s="34">
        <f>IF($AI1203&gt;0,IF(VLOOKUP($AI1203,Resource!$B$2:$AE$460,25,FALSE)&gt;0,VLOOKUP($AI1203,Resource!$B$2:$AE$460,25,FALSE),"--INPUT--"),"")</f>
        <v/>
      </c>
      <c r="AL1203" s="619" t="n"/>
      <c r="AM1203" s="619" t="n"/>
      <c r="AN1203" s="34">
        <f>AA1203</f>
        <v/>
      </c>
      <c r="AO1203" s="621">
        <f>IF(ISNA(IF(AC1203="",0,AN1203*VLOOKUP(AC1203,Resource!$B$2:$AE$465,8,FALSE))),0,IF(AC1203="",0,AN1203*VLOOKUP(AC1203,Resource!$B$2:$AE$465,8,FALSE)))</f>
        <v/>
      </c>
      <c r="AP1203" s="620" t="n"/>
      <c r="AQ1203" s="286" t="n"/>
      <c r="AR1203" s="34">
        <f>AB1203</f>
        <v/>
      </c>
      <c r="AS1203" s="621">
        <f>IF(ISNA(IF(AI1203="",0,AR1203*VLOOKUP(AI1203,Resource!$B$2:$AE$465,9,FALSE))),0,IF(AI1203="",0,AR1203*VLOOKUP(AI1203,Resource!$B$2:$AE$465,9,FALSE)))</f>
        <v/>
      </c>
      <c r="AT1203" s="620" t="n"/>
      <c r="AU1203" s="286" t="n"/>
      <c r="AV1203" s="620">
        <f>Z1203</f>
        <v/>
      </c>
      <c r="AW1203" s="72" t="n"/>
      <c r="BA1203" s="620" t="n"/>
      <c r="BC1203" s="620">
        <f>AO1203+AS1203</f>
        <v/>
      </c>
      <c r="BD1203" s="620">
        <f>BH1203-BC1203</f>
        <v/>
      </c>
      <c r="BE1203" s="479">
        <f>IF(AV1203=0,"        --",BD1203/BH1203)</f>
        <v/>
      </c>
      <c r="BF1203" s="620" t="n"/>
      <c r="BG1203" s="620" t="n"/>
      <c r="BH1203" s="620">
        <f>Z1203+BA1203+BF1203</f>
        <v/>
      </c>
    </row>
    <row r="1204" customFormat="1" s="34">
      <c r="A1204" s="618" t="n"/>
      <c r="B1204" s="619" t="n"/>
      <c r="J1204" s="619" t="n"/>
      <c r="U1204" s="620" t="n"/>
      <c r="X1204" s="620" t="n"/>
      <c r="Y1204" s="620" t="n"/>
      <c r="Z1204" s="620" t="n"/>
      <c r="AA1204" s="34">
        <f>T1204*0.2+N1204*0+O1204*0.3+P1204*0.5+Q1204*0.6+R1204*1+S1204*1</f>
        <v/>
      </c>
      <c r="AB1204" s="34">
        <f>T1204*0.2+N1204*0.2+O1204*0.3+P1204*0.5+Q1204*0.6+R1204*1+S1204*1</f>
        <v/>
      </c>
      <c r="AD1204" s="34">
        <f>IF($AC1204&gt;0,IF(VLOOKUP($AC1204,Resource!$B$2:$AE$460,6,FALSE)&gt;0,VLOOKUP($AC1204,Resource!$B$2:$AE$460,6,FALSE),"--INPUT--"),"")</f>
        <v/>
      </c>
      <c r="AE1204" s="34">
        <f>IF($AC1204&gt;0,IF(VLOOKUP($AC1204,Resource!$B$2:$AE$460,25,FALSE)&gt;0,VLOOKUP($AC1204,Resource!$B$2:$AE$460,25,FALSE),"--INPUT--"),"")</f>
        <v/>
      </c>
      <c r="AG1204" s="619" t="n"/>
      <c r="AH1204" s="619" t="n"/>
      <c r="AJ1204" s="34">
        <f>IF($AI1204&gt;0,IF(VLOOKUP($AI1204,Resource!$B$2:$AE$460,6,FALSE)&gt;0,VLOOKUP($AI1204,Resource!$B$2:$AE$460,6,FALSE),"--INPUT--"),"")</f>
        <v/>
      </c>
      <c r="AK1204" s="34">
        <f>IF($AI1204&gt;0,IF(VLOOKUP($AI1204,Resource!$B$2:$AE$460,25,FALSE)&gt;0,VLOOKUP($AI1204,Resource!$B$2:$AE$460,25,FALSE),"--INPUT--"),"")</f>
        <v/>
      </c>
      <c r="AL1204" s="619" t="n"/>
      <c r="AM1204" s="619" t="n"/>
      <c r="AN1204" s="34">
        <f>AA1204</f>
        <v/>
      </c>
      <c r="AO1204" s="621">
        <f>IF(ISNA(IF(AC1204="",0,AN1204*VLOOKUP(AC1204,Resource!$B$2:$AE$465,8,FALSE))),0,IF(AC1204="",0,AN1204*VLOOKUP(AC1204,Resource!$B$2:$AE$465,8,FALSE)))</f>
        <v/>
      </c>
      <c r="AP1204" s="620" t="n"/>
      <c r="AQ1204" s="286" t="n"/>
      <c r="AR1204" s="34">
        <f>AB1204</f>
        <v/>
      </c>
      <c r="AS1204" s="621">
        <f>IF(ISNA(IF(AI1204="",0,AR1204*VLOOKUP(AI1204,Resource!$B$2:$AE$465,9,FALSE))),0,IF(AI1204="",0,AR1204*VLOOKUP(AI1204,Resource!$B$2:$AE$465,9,FALSE)))</f>
        <v/>
      </c>
      <c r="AT1204" s="620" t="n"/>
      <c r="AU1204" s="286" t="n"/>
      <c r="AV1204" s="620">
        <f>Z1204</f>
        <v/>
      </c>
      <c r="AW1204" s="72" t="n"/>
      <c r="BA1204" s="620" t="n"/>
      <c r="BC1204" s="620">
        <f>AO1204+AS1204</f>
        <v/>
      </c>
      <c r="BD1204" s="620">
        <f>BH1204-BC1204</f>
        <v/>
      </c>
      <c r="BE1204" s="479">
        <f>IF(AV1204=0,"        --",BD1204/BH1204)</f>
        <v/>
      </c>
      <c r="BF1204" s="620" t="n"/>
      <c r="BG1204" s="620" t="n"/>
      <c r="BH1204" s="620">
        <f>Z1204+BA1204+BF1204</f>
        <v/>
      </c>
    </row>
    <row r="1205" customFormat="1" s="34">
      <c r="A1205" s="618" t="n"/>
      <c r="B1205" s="619" t="n"/>
      <c r="J1205" s="619" t="n"/>
      <c r="U1205" s="620" t="n"/>
      <c r="X1205" s="620" t="n"/>
      <c r="Y1205" s="620" t="n"/>
      <c r="Z1205" s="620" t="n"/>
      <c r="AA1205" s="34">
        <f>T1205*0.2+N1205*0+O1205*0.3+P1205*0.5+Q1205*0.6+R1205*1+S1205*1</f>
        <v/>
      </c>
      <c r="AB1205" s="34">
        <f>T1205*0.2+N1205*0.2+O1205*0.3+P1205*0.5+Q1205*0.6+R1205*1+S1205*1</f>
        <v/>
      </c>
      <c r="AD1205" s="34">
        <f>IF($AC1205&gt;0,IF(VLOOKUP($AC1205,Resource!$B$2:$AE$460,6,FALSE)&gt;0,VLOOKUP($AC1205,Resource!$B$2:$AE$460,6,FALSE),"--INPUT--"),"")</f>
        <v/>
      </c>
      <c r="AE1205" s="34">
        <f>IF($AC1205&gt;0,IF(VLOOKUP($AC1205,Resource!$B$2:$AE$460,25,FALSE)&gt;0,VLOOKUP($AC1205,Resource!$B$2:$AE$460,25,FALSE),"--INPUT--"),"")</f>
        <v/>
      </c>
      <c r="AG1205" s="619" t="n"/>
      <c r="AH1205" s="619" t="n"/>
      <c r="AJ1205" s="34">
        <f>IF($AI1205&gt;0,IF(VLOOKUP($AI1205,Resource!$B$2:$AE$460,6,FALSE)&gt;0,VLOOKUP($AI1205,Resource!$B$2:$AE$460,6,FALSE),"--INPUT--"),"")</f>
        <v/>
      </c>
      <c r="AK1205" s="34">
        <f>IF($AI1205&gt;0,IF(VLOOKUP($AI1205,Resource!$B$2:$AE$460,25,FALSE)&gt;0,VLOOKUP($AI1205,Resource!$B$2:$AE$460,25,FALSE),"--INPUT--"),"")</f>
        <v/>
      </c>
      <c r="AL1205" s="619" t="n"/>
      <c r="AM1205" s="619" t="n"/>
      <c r="AN1205" s="34">
        <f>AA1205</f>
        <v/>
      </c>
      <c r="AO1205" s="621">
        <f>IF(ISNA(IF(AC1205="",0,AN1205*VLOOKUP(AC1205,Resource!$B$2:$AE$465,8,FALSE))),0,IF(AC1205="",0,AN1205*VLOOKUP(AC1205,Resource!$B$2:$AE$465,8,FALSE)))</f>
        <v/>
      </c>
      <c r="AP1205" s="620" t="n"/>
      <c r="AQ1205" s="286" t="n"/>
      <c r="AR1205" s="34">
        <f>AB1205</f>
        <v/>
      </c>
      <c r="AS1205" s="621">
        <f>IF(ISNA(IF(AI1205="",0,AR1205*VLOOKUP(AI1205,Resource!$B$2:$AE$465,9,FALSE))),0,IF(AI1205="",0,AR1205*VLOOKUP(AI1205,Resource!$B$2:$AE$465,9,FALSE)))</f>
        <v/>
      </c>
      <c r="AT1205" s="620" t="n"/>
      <c r="AU1205" s="286" t="n"/>
      <c r="AV1205" s="620">
        <f>Z1205</f>
        <v/>
      </c>
      <c r="AW1205" s="72" t="n"/>
      <c r="BA1205" s="620" t="n"/>
      <c r="BC1205" s="620">
        <f>AO1205+AS1205</f>
        <v/>
      </c>
      <c r="BD1205" s="620">
        <f>BH1205-BC1205</f>
        <v/>
      </c>
      <c r="BE1205" s="479">
        <f>IF(AV1205=0,"        --",BD1205/BH1205)</f>
        <v/>
      </c>
      <c r="BF1205" s="620" t="n"/>
      <c r="BG1205" s="620" t="n"/>
      <c r="BH1205" s="620">
        <f>Z1205+BA1205+BF1205</f>
        <v/>
      </c>
    </row>
    <row r="1206" customFormat="1" s="34">
      <c r="A1206" s="618" t="n"/>
      <c r="B1206" s="619" t="n"/>
      <c r="J1206" s="619" t="n"/>
      <c r="U1206" s="620" t="n"/>
      <c r="X1206" s="620" t="n"/>
      <c r="Y1206" s="620" t="n"/>
      <c r="Z1206" s="620" t="n"/>
      <c r="AA1206" s="34">
        <f>T1206*0.2+N1206*0+O1206*0.3+P1206*0.5+Q1206*0.6+R1206*1+S1206*1</f>
        <v/>
      </c>
      <c r="AB1206" s="34">
        <f>T1206*0.2+N1206*0.2+O1206*0.3+P1206*0.5+Q1206*0.6+R1206*1+S1206*1</f>
        <v/>
      </c>
      <c r="AD1206" s="34">
        <f>IF($AC1206&gt;0,IF(VLOOKUP($AC1206,Resource!$B$2:$AE$460,6,FALSE)&gt;0,VLOOKUP($AC1206,Resource!$B$2:$AE$460,6,FALSE),"--INPUT--"),"")</f>
        <v/>
      </c>
      <c r="AE1206" s="34">
        <f>IF($AC1206&gt;0,IF(VLOOKUP($AC1206,Resource!$B$2:$AE$460,25,FALSE)&gt;0,VLOOKUP($AC1206,Resource!$B$2:$AE$460,25,FALSE),"--INPUT--"),"")</f>
        <v/>
      </c>
      <c r="AG1206" s="619" t="n"/>
      <c r="AH1206" s="619" t="n"/>
      <c r="AJ1206" s="34">
        <f>IF($AI1206&gt;0,IF(VLOOKUP($AI1206,Resource!$B$2:$AE$460,6,FALSE)&gt;0,VLOOKUP($AI1206,Resource!$B$2:$AE$460,6,FALSE),"--INPUT--"),"")</f>
        <v/>
      </c>
      <c r="AK1206" s="34">
        <f>IF($AI1206&gt;0,IF(VLOOKUP($AI1206,Resource!$B$2:$AE$460,25,FALSE)&gt;0,VLOOKUP($AI1206,Resource!$B$2:$AE$460,25,FALSE),"--INPUT--"),"")</f>
        <v/>
      </c>
      <c r="AL1206" s="619" t="n"/>
      <c r="AM1206" s="619" t="n"/>
      <c r="AN1206" s="34">
        <f>AA1206</f>
        <v/>
      </c>
      <c r="AO1206" s="621">
        <f>IF(ISNA(IF(AC1206="",0,AN1206*VLOOKUP(AC1206,Resource!$B$2:$AE$465,8,FALSE))),0,IF(AC1206="",0,AN1206*VLOOKUP(AC1206,Resource!$B$2:$AE$465,8,FALSE)))</f>
        <v/>
      </c>
      <c r="AP1206" s="620" t="n"/>
      <c r="AQ1206" s="286" t="n"/>
      <c r="AR1206" s="34">
        <f>AB1206</f>
        <v/>
      </c>
      <c r="AS1206" s="621">
        <f>IF(ISNA(IF(AI1206="",0,AR1206*VLOOKUP(AI1206,Resource!$B$2:$AE$465,9,FALSE))),0,IF(AI1206="",0,AR1206*VLOOKUP(AI1206,Resource!$B$2:$AE$465,9,FALSE)))</f>
        <v/>
      </c>
      <c r="AT1206" s="620" t="n"/>
      <c r="AU1206" s="286" t="n"/>
      <c r="AV1206" s="620">
        <f>Z1206</f>
        <v/>
      </c>
      <c r="AW1206" s="72" t="n"/>
      <c r="BA1206" s="620" t="n"/>
      <c r="BC1206" s="620">
        <f>AO1206+AS1206</f>
        <v/>
      </c>
      <c r="BD1206" s="620">
        <f>BH1206-BC1206</f>
        <v/>
      </c>
      <c r="BE1206" s="479">
        <f>IF(AV1206=0,"        --",BD1206/BH1206)</f>
        <v/>
      </c>
      <c r="BF1206" s="620" t="n"/>
      <c r="BG1206" s="620" t="n"/>
      <c r="BH1206" s="620">
        <f>Z1206+BA1206+BF1206</f>
        <v/>
      </c>
    </row>
    <row r="1207" customFormat="1" s="34">
      <c r="A1207" s="618" t="n"/>
      <c r="B1207" s="619" t="n"/>
      <c r="J1207" s="619" t="n"/>
      <c r="U1207" s="620" t="n"/>
      <c r="X1207" s="620" t="n"/>
      <c r="Y1207" s="620" t="n"/>
      <c r="Z1207" s="620" t="n"/>
      <c r="AA1207" s="34">
        <f>T1207*0.2+N1207*0+O1207*0.3+P1207*0.5+Q1207*0.6+R1207*1+S1207*1</f>
        <v/>
      </c>
      <c r="AB1207" s="34">
        <f>T1207*0.2+N1207*0.2+O1207*0.3+P1207*0.5+Q1207*0.6+R1207*1+S1207*1</f>
        <v/>
      </c>
      <c r="AD1207" s="34">
        <f>IF($AC1207&gt;0,IF(VLOOKUP($AC1207,Resource!$B$2:$AE$460,6,FALSE)&gt;0,VLOOKUP($AC1207,Resource!$B$2:$AE$460,6,FALSE),"--INPUT--"),"")</f>
        <v/>
      </c>
      <c r="AE1207" s="34">
        <f>IF($AC1207&gt;0,IF(VLOOKUP($AC1207,Resource!$B$2:$AE$460,25,FALSE)&gt;0,VLOOKUP($AC1207,Resource!$B$2:$AE$460,25,FALSE),"--INPUT--"),"")</f>
        <v/>
      </c>
      <c r="AG1207" s="619" t="n"/>
      <c r="AH1207" s="619" t="n"/>
      <c r="AJ1207" s="34">
        <f>IF($AI1207&gt;0,IF(VLOOKUP($AI1207,Resource!$B$2:$AE$460,6,FALSE)&gt;0,VLOOKUP($AI1207,Resource!$B$2:$AE$460,6,FALSE),"--INPUT--"),"")</f>
        <v/>
      </c>
      <c r="AK1207" s="34">
        <f>IF($AI1207&gt;0,IF(VLOOKUP($AI1207,Resource!$B$2:$AE$460,25,FALSE)&gt;0,VLOOKUP($AI1207,Resource!$B$2:$AE$460,25,FALSE),"--INPUT--"),"")</f>
        <v/>
      </c>
      <c r="AL1207" s="619" t="n"/>
      <c r="AM1207" s="619" t="n"/>
      <c r="AN1207" s="34">
        <f>AA1207</f>
        <v/>
      </c>
      <c r="AO1207" s="621">
        <f>IF(ISNA(IF(AC1207="",0,AN1207*VLOOKUP(AC1207,Resource!$B$2:$AE$465,8,FALSE))),0,IF(AC1207="",0,AN1207*VLOOKUP(AC1207,Resource!$B$2:$AE$465,8,FALSE)))</f>
        <v/>
      </c>
      <c r="AP1207" s="620" t="n"/>
      <c r="AQ1207" s="286" t="n"/>
      <c r="AR1207" s="34">
        <f>AB1207</f>
        <v/>
      </c>
      <c r="AS1207" s="621">
        <f>IF(ISNA(IF(AI1207="",0,AR1207*VLOOKUP(AI1207,Resource!$B$2:$AE$465,9,FALSE))),0,IF(AI1207="",0,AR1207*VLOOKUP(AI1207,Resource!$B$2:$AE$465,9,FALSE)))</f>
        <v/>
      </c>
      <c r="AT1207" s="620" t="n"/>
      <c r="AU1207" s="286" t="n"/>
      <c r="AV1207" s="620">
        <f>Z1207</f>
        <v/>
      </c>
      <c r="AW1207" s="72" t="n"/>
      <c r="BA1207" s="620" t="n"/>
      <c r="BC1207" s="620">
        <f>AO1207+AS1207</f>
        <v/>
      </c>
      <c r="BD1207" s="620">
        <f>BH1207-BC1207</f>
        <v/>
      </c>
      <c r="BE1207" s="479">
        <f>IF(AV1207=0,"        --",BD1207/BH1207)</f>
        <v/>
      </c>
      <c r="BF1207" s="620" t="n"/>
      <c r="BG1207" s="620" t="n"/>
      <c r="BH1207" s="620">
        <f>Z1207+BA1207+BF1207</f>
        <v/>
      </c>
    </row>
    <row r="1208" customFormat="1" s="34">
      <c r="A1208" s="618" t="n"/>
      <c r="B1208" s="619" t="n"/>
      <c r="J1208" s="619" t="n"/>
      <c r="U1208" s="620" t="n"/>
      <c r="X1208" s="620" t="n"/>
      <c r="Y1208" s="620" t="n"/>
      <c r="Z1208" s="620" t="n"/>
      <c r="AA1208" s="34">
        <f>T1208*0.2+N1208*0+O1208*0.3+P1208*0.5+Q1208*0.6+R1208*1+S1208*1</f>
        <v/>
      </c>
      <c r="AB1208" s="34">
        <f>T1208*0.2+N1208*0.2+O1208*0.3+P1208*0.5+Q1208*0.6+R1208*1+S1208*1</f>
        <v/>
      </c>
      <c r="AD1208" s="34">
        <f>IF($AC1208&gt;0,IF(VLOOKUP($AC1208,Resource!$B$2:$AE$460,6,FALSE)&gt;0,VLOOKUP($AC1208,Resource!$B$2:$AE$460,6,FALSE),"--INPUT--"),"")</f>
        <v/>
      </c>
      <c r="AE1208" s="34">
        <f>IF($AC1208&gt;0,IF(VLOOKUP($AC1208,Resource!$B$2:$AE$460,25,FALSE)&gt;0,VLOOKUP($AC1208,Resource!$B$2:$AE$460,25,FALSE),"--INPUT--"),"")</f>
        <v/>
      </c>
      <c r="AG1208" s="619" t="n"/>
      <c r="AH1208" s="619" t="n"/>
      <c r="AJ1208" s="34">
        <f>IF($AI1208&gt;0,IF(VLOOKUP($AI1208,Resource!$B$2:$AE$460,6,FALSE)&gt;0,VLOOKUP($AI1208,Resource!$B$2:$AE$460,6,FALSE),"--INPUT--"),"")</f>
        <v/>
      </c>
      <c r="AK1208" s="34">
        <f>IF($AI1208&gt;0,IF(VLOOKUP($AI1208,Resource!$B$2:$AE$460,25,FALSE)&gt;0,VLOOKUP($AI1208,Resource!$B$2:$AE$460,25,FALSE),"--INPUT--"),"")</f>
        <v/>
      </c>
      <c r="AL1208" s="619" t="n"/>
      <c r="AM1208" s="619" t="n"/>
      <c r="AN1208" s="34">
        <f>AA1208</f>
        <v/>
      </c>
      <c r="AO1208" s="621">
        <f>IF(ISNA(IF(AC1208="",0,AN1208*VLOOKUP(AC1208,Resource!$B$2:$AE$465,8,FALSE))),0,IF(AC1208="",0,AN1208*VLOOKUP(AC1208,Resource!$B$2:$AE$465,8,FALSE)))</f>
        <v/>
      </c>
      <c r="AP1208" s="620" t="n"/>
      <c r="AQ1208" s="286" t="n"/>
      <c r="AR1208" s="34">
        <f>AB1208</f>
        <v/>
      </c>
      <c r="AS1208" s="621">
        <f>IF(ISNA(IF(AI1208="",0,AR1208*VLOOKUP(AI1208,Resource!$B$2:$AE$465,9,FALSE))),0,IF(AI1208="",0,AR1208*VLOOKUP(AI1208,Resource!$B$2:$AE$465,9,FALSE)))</f>
        <v/>
      </c>
      <c r="AT1208" s="620" t="n"/>
      <c r="AU1208" s="286" t="n"/>
      <c r="AV1208" s="620">
        <f>Z1208</f>
        <v/>
      </c>
      <c r="AW1208" s="72" t="n"/>
      <c r="BA1208" s="620" t="n"/>
      <c r="BC1208" s="620">
        <f>AO1208+AS1208</f>
        <v/>
      </c>
      <c r="BD1208" s="620">
        <f>BH1208-BC1208</f>
        <v/>
      </c>
      <c r="BE1208" s="479">
        <f>IF(AV1208=0,"        --",BD1208/BH1208)</f>
        <v/>
      </c>
      <c r="BF1208" s="620" t="n"/>
      <c r="BG1208" s="620" t="n"/>
      <c r="BH1208" s="620">
        <f>Z1208+BA1208+BF1208</f>
        <v/>
      </c>
    </row>
    <row r="1209" customFormat="1" s="34">
      <c r="A1209" s="618" t="n"/>
      <c r="B1209" s="619" t="n"/>
      <c r="J1209" s="619" t="n"/>
      <c r="U1209" s="620" t="n"/>
      <c r="X1209" s="620" t="n"/>
      <c r="Y1209" s="620" t="n"/>
      <c r="Z1209" s="620" t="n"/>
      <c r="AA1209" s="34">
        <f>T1209*0.2+N1209*0+O1209*0.3+P1209*0.5+Q1209*0.6+R1209*1+S1209*1</f>
        <v/>
      </c>
      <c r="AB1209" s="34">
        <f>T1209*0.2+N1209*0.2+O1209*0.3+P1209*0.5+Q1209*0.6+R1209*1+S1209*1</f>
        <v/>
      </c>
      <c r="AD1209" s="34">
        <f>IF($AC1209&gt;0,IF(VLOOKUP($AC1209,Resource!$B$2:$AE$460,6,FALSE)&gt;0,VLOOKUP($AC1209,Resource!$B$2:$AE$460,6,FALSE),"--INPUT--"),"")</f>
        <v/>
      </c>
      <c r="AE1209" s="34">
        <f>IF($AC1209&gt;0,IF(VLOOKUP($AC1209,Resource!$B$2:$AE$460,25,FALSE)&gt;0,VLOOKUP($AC1209,Resource!$B$2:$AE$460,25,FALSE),"--INPUT--"),"")</f>
        <v/>
      </c>
      <c r="AG1209" s="619" t="n"/>
      <c r="AH1209" s="619" t="n"/>
      <c r="AJ1209" s="34">
        <f>IF($AI1209&gt;0,IF(VLOOKUP($AI1209,Resource!$B$2:$AE$460,6,FALSE)&gt;0,VLOOKUP($AI1209,Resource!$B$2:$AE$460,6,FALSE),"--INPUT--"),"")</f>
        <v/>
      </c>
      <c r="AK1209" s="34">
        <f>IF($AI1209&gt;0,IF(VLOOKUP($AI1209,Resource!$B$2:$AE$460,25,FALSE)&gt;0,VLOOKUP($AI1209,Resource!$B$2:$AE$460,25,FALSE),"--INPUT--"),"")</f>
        <v/>
      </c>
      <c r="AL1209" s="619" t="n"/>
      <c r="AM1209" s="619" t="n"/>
      <c r="AN1209" s="34">
        <f>AA1209</f>
        <v/>
      </c>
      <c r="AO1209" s="621">
        <f>IF(ISNA(IF(AC1209="",0,AN1209*VLOOKUP(AC1209,Resource!$B$2:$AE$465,8,FALSE))),0,IF(AC1209="",0,AN1209*VLOOKUP(AC1209,Resource!$B$2:$AE$465,8,FALSE)))</f>
        <v/>
      </c>
      <c r="AP1209" s="620" t="n"/>
      <c r="AQ1209" s="286" t="n"/>
      <c r="AR1209" s="34">
        <f>AB1209</f>
        <v/>
      </c>
      <c r="AS1209" s="621">
        <f>IF(ISNA(IF(AI1209="",0,AR1209*VLOOKUP(AI1209,Resource!$B$2:$AE$465,9,FALSE))),0,IF(AI1209="",0,AR1209*VLOOKUP(AI1209,Resource!$B$2:$AE$465,9,FALSE)))</f>
        <v/>
      </c>
      <c r="AT1209" s="620" t="n"/>
      <c r="AU1209" s="286" t="n"/>
      <c r="AV1209" s="620">
        <f>Z1209</f>
        <v/>
      </c>
      <c r="AW1209" s="72" t="n"/>
      <c r="BA1209" s="620" t="n"/>
      <c r="BC1209" s="620">
        <f>AO1209+AS1209</f>
        <v/>
      </c>
      <c r="BD1209" s="620">
        <f>BH1209-BC1209</f>
        <v/>
      </c>
      <c r="BE1209" s="479">
        <f>IF(AV1209=0,"        --",BD1209/BH1209)</f>
        <v/>
      </c>
      <c r="BF1209" s="620" t="n"/>
      <c r="BG1209" s="620" t="n"/>
      <c r="BH1209" s="620">
        <f>Z1209+BA1209+BF1209</f>
        <v/>
      </c>
    </row>
    <row r="1210" customFormat="1" s="34">
      <c r="A1210" s="618" t="n"/>
      <c r="B1210" s="619" t="n"/>
      <c r="J1210" s="619" t="n"/>
      <c r="U1210" s="620" t="n"/>
      <c r="X1210" s="620" t="n"/>
      <c r="Y1210" s="620" t="n"/>
      <c r="Z1210" s="620" t="n"/>
      <c r="AA1210" s="34">
        <f>T1210*0.2+N1210*0+O1210*0.3+P1210*0.5+Q1210*0.6+R1210*1+S1210*1</f>
        <v/>
      </c>
      <c r="AB1210" s="34">
        <f>T1210*0.2+N1210*0.2+O1210*0.3+P1210*0.5+Q1210*0.6+R1210*1+S1210*1</f>
        <v/>
      </c>
      <c r="AD1210" s="34">
        <f>IF($AC1210&gt;0,IF(VLOOKUP($AC1210,Resource!$B$2:$AE$460,6,FALSE)&gt;0,VLOOKUP($AC1210,Resource!$B$2:$AE$460,6,FALSE),"--INPUT--"),"")</f>
        <v/>
      </c>
      <c r="AE1210" s="34">
        <f>IF($AC1210&gt;0,IF(VLOOKUP($AC1210,Resource!$B$2:$AE$460,25,FALSE)&gt;0,VLOOKUP($AC1210,Resource!$B$2:$AE$460,25,FALSE),"--INPUT--"),"")</f>
        <v/>
      </c>
      <c r="AG1210" s="619" t="n"/>
      <c r="AH1210" s="619" t="n"/>
      <c r="AJ1210" s="34">
        <f>IF($AI1210&gt;0,IF(VLOOKUP($AI1210,Resource!$B$2:$AE$460,6,FALSE)&gt;0,VLOOKUP($AI1210,Resource!$B$2:$AE$460,6,FALSE),"--INPUT--"),"")</f>
        <v/>
      </c>
      <c r="AK1210" s="34">
        <f>IF($AI1210&gt;0,IF(VLOOKUP($AI1210,Resource!$B$2:$AE$460,25,FALSE)&gt;0,VLOOKUP($AI1210,Resource!$B$2:$AE$460,25,FALSE),"--INPUT--"),"")</f>
        <v/>
      </c>
      <c r="AL1210" s="619" t="n"/>
      <c r="AM1210" s="619" t="n"/>
      <c r="AN1210" s="34">
        <f>AA1210</f>
        <v/>
      </c>
      <c r="AO1210" s="621">
        <f>IF(ISNA(IF(AC1210="",0,AN1210*VLOOKUP(AC1210,Resource!$B$2:$AE$465,8,FALSE))),0,IF(AC1210="",0,AN1210*VLOOKUP(AC1210,Resource!$B$2:$AE$465,8,FALSE)))</f>
        <v/>
      </c>
      <c r="AP1210" s="620" t="n"/>
      <c r="AQ1210" s="286" t="n"/>
      <c r="AR1210" s="34">
        <f>AB1210</f>
        <v/>
      </c>
      <c r="AS1210" s="621">
        <f>IF(ISNA(IF(AI1210="",0,AR1210*VLOOKUP(AI1210,Resource!$B$2:$AE$465,9,FALSE))),0,IF(AI1210="",0,AR1210*VLOOKUP(AI1210,Resource!$B$2:$AE$465,9,FALSE)))</f>
        <v/>
      </c>
      <c r="AT1210" s="620" t="n"/>
      <c r="AU1210" s="286" t="n"/>
      <c r="AV1210" s="620">
        <f>Z1210</f>
        <v/>
      </c>
      <c r="AW1210" s="72" t="n"/>
      <c r="BA1210" s="620" t="n"/>
      <c r="BC1210" s="620">
        <f>AO1210+AS1210</f>
        <v/>
      </c>
      <c r="BD1210" s="620">
        <f>BH1210-BC1210</f>
        <v/>
      </c>
      <c r="BE1210" s="479">
        <f>IF(AV1210=0,"        --",BD1210/BH1210)</f>
        <v/>
      </c>
      <c r="BF1210" s="620" t="n"/>
      <c r="BG1210" s="620" t="n"/>
      <c r="BH1210" s="620">
        <f>Z1210+BA1210+BF1210</f>
        <v/>
      </c>
    </row>
    <row r="1211" customFormat="1" s="34">
      <c r="A1211" s="618" t="n"/>
      <c r="B1211" s="619" t="n"/>
      <c r="J1211" s="619" t="n"/>
      <c r="U1211" s="620" t="n"/>
      <c r="X1211" s="620" t="n"/>
      <c r="Y1211" s="620" t="n"/>
      <c r="Z1211" s="620" t="n"/>
      <c r="AA1211" s="34">
        <f>T1211*0.2+N1211*0+O1211*0.3+P1211*0.5+Q1211*0.6+R1211*1+S1211*1</f>
        <v/>
      </c>
      <c r="AB1211" s="34">
        <f>T1211*0.2+N1211*0.2+O1211*0.3+P1211*0.5+Q1211*0.6+R1211*1+S1211*1</f>
        <v/>
      </c>
      <c r="AD1211" s="34">
        <f>IF($AC1211&gt;0,IF(VLOOKUP($AC1211,Resource!$B$2:$AE$460,6,FALSE)&gt;0,VLOOKUP($AC1211,Resource!$B$2:$AE$460,6,FALSE),"--INPUT--"),"")</f>
        <v/>
      </c>
      <c r="AE1211" s="34">
        <f>IF($AC1211&gt;0,IF(VLOOKUP($AC1211,Resource!$B$2:$AE$460,25,FALSE)&gt;0,VLOOKUP($AC1211,Resource!$B$2:$AE$460,25,FALSE),"--INPUT--"),"")</f>
        <v/>
      </c>
      <c r="AG1211" s="619" t="n"/>
      <c r="AH1211" s="619" t="n"/>
      <c r="AJ1211" s="34">
        <f>IF($AI1211&gt;0,IF(VLOOKUP($AI1211,Resource!$B$2:$AE$460,6,FALSE)&gt;0,VLOOKUP($AI1211,Resource!$B$2:$AE$460,6,FALSE),"--INPUT--"),"")</f>
        <v/>
      </c>
      <c r="AK1211" s="34">
        <f>IF($AI1211&gt;0,IF(VLOOKUP($AI1211,Resource!$B$2:$AE$460,25,FALSE)&gt;0,VLOOKUP($AI1211,Resource!$B$2:$AE$460,25,FALSE),"--INPUT--"),"")</f>
        <v/>
      </c>
      <c r="AL1211" s="619" t="n"/>
      <c r="AM1211" s="619" t="n"/>
      <c r="AN1211" s="34">
        <f>AA1211</f>
        <v/>
      </c>
      <c r="AO1211" s="621">
        <f>IF(ISNA(IF(AC1211="",0,AN1211*VLOOKUP(AC1211,Resource!$B$2:$AE$465,8,FALSE))),0,IF(AC1211="",0,AN1211*VLOOKUP(AC1211,Resource!$B$2:$AE$465,8,FALSE)))</f>
        <v/>
      </c>
      <c r="AP1211" s="620" t="n"/>
      <c r="AQ1211" s="286" t="n"/>
      <c r="AR1211" s="34">
        <f>AB1211</f>
        <v/>
      </c>
      <c r="AS1211" s="621">
        <f>IF(ISNA(IF(AI1211="",0,AR1211*VLOOKUP(AI1211,Resource!$B$2:$AE$465,9,FALSE))),0,IF(AI1211="",0,AR1211*VLOOKUP(AI1211,Resource!$B$2:$AE$465,9,FALSE)))</f>
        <v/>
      </c>
      <c r="AT1211" s="620" t="n"/>
      <c r="AU1211" s="286" t="n"/>
      <c r="AV1211" s="620">
        <f>Z1211</f>
        <v/>
      </c>
      <c r="AW1211" s="72" t="n"/>
      <c r="BA1211" s="620" t="n"/>
      <c r="BC1211" s="620">
        <f>AO1211+AS1211</f>
        <v/>
      </c>
      <c r="BD1211" s="620">
        <f>BH1211-BC1211</f>
        <v/>
      </c>
      <c r="BE1211" s="479">
        <f>IF(AV1211=0,"        --",BD1211/BH1211)</f>
        <v/>
      </c>
      <c r="BF1211" s="620" t="n"/>
      <c r="BG1211" s="620" t="n"/>
      <c r="BH1211" s="620">
        <f>Z1211+BA1211+BF1211</f>
        <v/>
      </c>
    </row>
    <row r="1212" customFormat="1" s="34">
      <c r="A1212" s="618" t="n"/>
      <c r="B1212" s="619" t="n"/>
      <c r="J1212" s="619" t="n"/>
      <c r="U1212" s="620" t="n"/>
      <c r="X1212" s="620" t="n"/>
      <c r="Y1212" s="620" t="n"/>
      <c r="Z1212" s="620" t="n"/>
      <c r="AA1212" s="34">
        <f>T1212*0.2+N1212*0+O1212*0.3+P1212*0.5+Q1212*0.6+R1212*1+S1212*1</f>
        <v/>
      </c>
      <c r="AB1212" s="34">
        <f>T1212*0.2+N1212*0.2+O1212*0.3+P1212*0.5+Q1212*0.6+R1212*1+S1212*1</f>
        <v/>
      </c>
      <c r="AD1212" s="34">
        <f>IF($AC1212&gt;0,IF(VLOOKUP($AC1212,Resource!$B$2:$AE$460,6,FALSE)&gt;0,VLOOKUP($AC1212,Resource!$B$2:$AE$460,6,FALSE),"--INPUT--"),"")</f>
        <v/>
      </c>
      <c r="AE1212" s="34">
        <f>IF($AC1212&gt;0,IF(VLOOKUP($AC1212,Resource!$B$2:$AE$460,25,FALSE)&gt;0,VLOOKUP($AC1212,Resource!$B$2:$AE$460,25,FALSE),"--INPUT--"),"")</f>
        <v/>
      </c>
      <c r="AG1212" s="619" t="n"/>
      <c r="AH1212" s="619" t="n"/>
      <c r="AJ1212" s="34">
        <f>IF($AI1212&gt;0,IF(VLOOKUP($AI1212,Resource!$B$2:$AE$460,6,FALSE)&gt;0,VLOOKUP($AI1212,Resource!$B$2:$AE$460,6,FALSE),"--INPUT--"),"")</f>
        <v/>
      </c>
      <c r="AK1212" s="34">
        <f>IF($AI1212&gt;0,IF(VLOOKUP($AI1212,Resource!$B$2:$AE$460,25,FALSE)&gt;0,VLOOKUP($AI1212,Resource!$B$2:$AE$460,25,FALSE),"--INPUT--"),"")</f>
        <v/>
      </c>
      <c r="AL1212" s="619" t="n"/>
      <c r="AM1212" s="619" t="n"/>
      <c r="AN1212" s="34">
        <f>AA1212</f>
        <v/>
      </c>
      <c r="AO1212" s="621">
        <f>IF(ISNA(IF(AC1212="",0,AN1212*VLOOKUP(AC1212,Resource!$B$2:$AE$465,8,FALSE))),0,IF(AC1212="",0,AN1212*VLOOKUP(AC1212,Resource!$B$2:$AE$465,8,FALSE)))</f>
        <v/>
      </c>
      <c r="AP1212" s="620" t="n"/>
      <c r="AQ1212" s="286" t="n"/>
      <c r="AR1212" s="34">
        <f>AB1212</f>
        <v/>
      </c>
      <c r="AS1212" s="621">
        <f>IF(ISNA(IF(AI1212="",0,AR1212*VLOOKUP(AI1212,Resource!$B$2:$AE$465,9,FALSE))),0,IF(AI1212="",0,AR1212*VLOOKUP(AI1212,Resource!$B$2:$AE$465,9,FALSE)))</f>
        <v/>
      </c>
      <c r="AT1212" s="620" t="n"/>
      <c r="AU1212" s="286" t="n"/>
      <c r="AV1212" s="620">
        <f>Z1212</f>
        <v/>
      </c>
      <c r="AW1212" s="72" t="n"/>
      <c r="BA1212" s="620" t="n"/>
      <c r="BC1212" s="620">
        <f>AO1212+AS1212</f>
        <v/>
      </c>
      <c r="BD1212" s="620">
        <f>BH1212-BC1212</f>
        <v/>
      </c>
      <c r="BE1212" s="479">
        <f>IF(AV1212=0,"        --",BD1212/BH1212)</f>
        <v/>
      </c>
      <c r="BF1212" s="620" t="n"/>
      <c r="BG1212" s="620" t="n"/>
      <c r="BH1212" s="620">
        <f>Z1212+BA1212+BF1212</f>
        <v/>
      </c>
    </row>
    <row r="1213" customFormat="1" s="34">
      <c r="A1213" s="618" t="n"/>
      <c r="B1213" s="619" t="n"/>
      <c r="J1213" s="619" t="n"/>
      <c r="U1213" s="620" t="n"/>
      <c r="X1213" s="620" t="n"/>
      <c r="Y1213" s="620" t="n"/>
      <c r="Z1213" s="620" t="n"/>
      <c r="AA1213" s="34">
        <f>T1213*0.2+N1213*0+O1213*0.3+P1213*0.5+Q1213*0.6+R1213*1+S1213*1</f>
        <v/>
      </c>
      <c r="AB1213" s="34">
        <f>T1213*0.2+N1213*0.2+O1213*0.3+P1213*0.5+Q1213*0.6+R1213*1+S1213*1</f>
        <v/>
      </c>
      <c r="AD1213" s="34">
        <f>IF($AC1213&gt;0,IF(VLOOKUP($AC1213,Resource!$B$2:$AE$460,6,FALSE)&gt;0,VLOOKUP($AC1213,Resource!$B$2:$AE$460,6,FALSE),"--INPUT--"),"")</f>
        <v/>
      </c>
      <c r="AE1213" s="34">
        <f>IF($AC1213&gt;0,IF(VLOOKUP($AC1213,Resource!$B$2:$AE$460,25,FALSE)&gt;0,VLOOKUP($AC1213,Resource!$B$2:$AE$460,25,FALSE),"--INPUT--"),"")</f>
        <v/>
      </c>
      <c r="AG1213" s="619" t="n"/>
      <c r="AH1213" s="619" t="n"/>
      <c r="AJ1213" s="34">
        <f>IF($AI1213&gt;0,IF(VLOOKUP($AI1213,Resource!$B$2:$AE$460,6,FALSE)&gt;0,VLOOKUP($AI1213,Resource!$B$2:$AE$460,6,FALSE),"--INPUT--"),"")</f>
        <v/>
      </c>
      <c r="AK1213" s="34">
        <f>IF($AI1213&gt;0,IF(VLOOKUP($AI1213,Resource!$B$2:$AE$460,25,FALSE)&gt;0,VLOOKUP($AI1213,Resource!$B$2:$AE$460,25,FALSE),"--INPUT--"),"")</f>
        <v/>
      </c>
      <c r="AL1213" s="619" t="n"/>
      <c r="AM1213" s="619" t="n"/>
      <c r="AN1213" s="34">
        <f>AA1213</f>
        <v/>
      </c>
      <c r="AO1213" s="621">
        <f>IF(ISNA(IF(AC1213="",0,AN1213*VLOOKUP(AC1213,Resource!$B$2:$AE$465,8,FALSE))),0,IF(AC1213="",0,AN1213*VLOOKUP(AC1213,Resource!$B$2:$AE$465,8,FALSE)))</f>
        <v/>
      </c>
      <c r="AP1213" s="620" t="n"/>
      <c r="AQ1213" s="286" t="n"/>
      <c r="AR1213" s="34">
        <f>AB1213</f>
        <v/>
      </c>
      <c r="AS1213" s="621">
        <f>IF(ISNA(IF(AI1213="",0,AR1213*VLOOKUP(AI1213,Resource!$B$2:$AE$465,9,FALSE))),0,IF(AI1213="",0,AR1213*VLOOKUP(AI1213,Resource!$B$2:$AE$465,9,FALSE)))</f>
        <v/>
      </c>
      <c r="AT1213" s="620" t="n"/>
      <c r="AU1213" s="286" t="n"/>
      <c r="AV1213" s="620">
        <f>Z1213</f>
        <v/>
      </c>
      <c r="AW1213" s="72" t="n"/>
      <c r="BA1213" s="620" t="n"/>
      <c r="BC1213" s="620">
        <f>AO1213+AS1213</f>
        <v/>
      </c>
      <c r="BD1213" s="620">
        <f>BH1213-BC1213</f>
        <v/>
      </c>
      <c r="BE1213" s="479">
        <f>IF(AV1213=0,"        --",BD1213/BH1213)</f>
        <v/>
      </c>
      <c r="BF1213" s="620" t="n"/>
      <c r="BG1213" s="620" t="n"/>
      <c r="BH1213" s="620">
        <f>Z1213+BA1213+BF1213</f>
        <v/>
      </c>
    </row>
    <row r="1214" customFormat="1" s="34">
      <c r="A1214" s="618" t="n"/>
      <c r="B1214" s="619" t="n"/>
      <c r="J1214" s="619" t="n"/>
      <c r="U1214" s="620" t="n"/>
      <c r="X1214" s="620" t="n"/>
      <c r="Y1214" s="620" t="n"/>
      <c r="Z1214" s="620" t="n"/>
      <c r="AA1214" s="34">
        <f>T1214*0.2+N1214*0+O1214*0.3+P1214*0.5+Q1214*0.6+R1214*1+S1214*1</f>
        <v/>
      </c>
      <c r="AB1214" s="34">
        <f>T1214*0.2+N1214*0.2+O1214*0.3+P1214*0.5+Q1214*0.6+R1214*1+S1214*1</f>
        <v/>
      </c>
      <c r="AD1214" s="34">
        <f>IF($AC1214&gt;0,IF(VLOOKUP($AC1214,Resource!$B$2:$AE$460,6,FALSE)&gt;0,VLOOKUP($AC1214,Resource!$B$2:$AE$460,6,FALSE),"--INPUT--"),"")</f>
        <v/>
      </c>
      <c r="AE1214" s="34">
        <f>IF($AC1214&gt;0,IF(VLOOKUP($AC1214,Resource!$B$2:$AE$460,25,FALSE)&gt;0,VLOOKUP($AC1214,Resource!$B$2:$AE$460,25,FALSE),"--INPUT--"),"")</f>
        <v/>
      </c>
      <c r="AG1214" s="619" t="n"/>
      <c r="AH1214" s="619" t="n"/>
      <c r="AJ1214" s="34">
        <f>IF($AI1214&gt;0,IF(VLOOKUP($AI1214,Resource!$B$2:$AE$460,6,FALSE)&gt;0,VLOOKUP($AI1214,Resource!$B$2:$AE$460,6,FALSE),"--INPUT--"),"")</f>
        <v/>
      </c>
      <c r="AK1214" s="34">
        <f>IF($AI1214&gt;0,IF(VLOOKUP($AI1214,Resource!$B$2:$AE$460,25,FALSE)&gt;0,VLOOKUP($AI1214,Resource!$B$2:$AE$460,25,FALSE),"--INPUT--"),"")</f>
        <v/>
      </c>
      <c r="AL1214" s="619" t="n"/>
      <c r="AM1214" s="619" t="n"/>
      <c r="AN1214" s="34">
        <f>AA1214</f>
        <v/>
      </c>
      <c r="AO1214" s="621">
        <f>IF(ISNA(IF(AC1214="",0,AN1214*VLOOKUP(AC1214,Resource!$B$2:$AE$465,8,FALSE))),0,IF(AC1214="",0,AN1214*VLOOKUP(AC1214,Resource!$B$2:$AE$465,8,FALSE)))</f>
        <v/>
      </c>
      <c r="AP1214" s="620" t="n"/>
      <c r="AQ1214" s="286" t="n"/>
      <c r="AR1214" s="34">
        <f>AB1214</f>
        <v/>
      </c>
      <c r="AS1214" s="621">
        <f>IF(ISNA(IF(AI1214="",0,AR1214*VLOOKUP(AI1214,Resource!$B$2:$AE$465,9,FALSE))),0,IF(AI1214="",0,AR1214*VLOOKUP(AI1214,Resource!$B$2:$AE$465,9,FALSE)))</f>
        <v/>
      </c>
      <c r="AT1214" s="620" t="n"/>
      <c r="AU1214" s="286" t="n"/>
      <c r="AV1214" s="620">
        <f>Z1214</f>
        <v/>
      </c>
      <c r="AW1214" s="72" t="n"/>
      <c r="BA1214" s="620" t="n"/>
      <c r="BC1214" s="620">
        <f>AO1214+AS1214</f>
        <v/>
      </c>
      <c r="BD1214" s="620">
        <f>BH1214-BC1214</f>
        <v/>
      </c>
      <c r="BE1214" s="479">
        <f>IF(AV1214=0,"        --",BD1214/BH1214)</f>
        <v/>
      </c>
      <c r="BF1214" s="620" t="n"/>
      <c r="BG1214" s="620" t="n"/>
      <c r="BH1214" s="620">
        <f>Z1214+BA1214+BF1214</f>
        <v/>
      </c>
    </row>
    <row r="1215" customFormat="1" s="34">
      <c r="A1215" s="618" t="n"/>
      <c r="B1215" s="619" t="n"/>
      <c r="J1215" s="619" t="n"/>
      <c r="U1215" s="620" t="n"/>
      <c r="X1215" s="620" t="n"/>
      <c r="Y1215" s="620" t="n"/>
      <c r="Z1215" s="620" t="n"/>
      <c r="AA1215" s="34">
        <f>T1215*0.2+N1215*0+O1215*0.3+P1215*0.5+Q1215*0.6+R1215*1+S1215*1</f>
        <v/>
      </c>
      <c r="AB1215" s="34">
        <f>T1215*0.2+N1215*0.2+O1215*0.3+P1215*0.5+Q1215*0.6+R1215*1+S1215*1</f>
        <v/>
      </c>
      <c r="AD1215" s="34">
        <f>IF($AC1215&gt;0,IF(VLOOKUP($AC1215,Resource!$B$2:$AE$460,6,FALSE)&gt;0,VLOOKUP($AC1215,Resource!$B$2:$AE$460,6,FALSE),"--INPUT--"),"")</f>
        <v/>
      </c>
      <c r="AE1215" s="34">
        <f>IF($AC1215&gt;0,IF(VLOOKUP($AC1215,Resource!$B$2:$AE$460,25,FALSE)&gt;0,VLOOKUP($AC1215,Resource!$B$2:$AE$460,25,FALSE),"--INPUT--"),"")</f>
        <v/>
      </c>
      <c r="AG1215" s="619" t="n"/>
      <c r="AH1215" s="619" t="n"/>
      <c r="AJ1215" s="34">
        <f>IF($AI1215&gt;0,IF(VLOOKUP($AI1215,Resource!$B$2:$AE$460,6,FALSE)&gt;0,VLOOKUP($AI1215,Resource!$B$2:$AE$460,6,FALSE),"--INPUT--"),"")</f>
        <v/>
      </c>
      <c r="AK1215" s="34">
        <f>IF($AI1215&gt;0,IF(VLOOKUP($AI1215,Resource!$B$2:$AE$460,25,FALSE)&gt;0,VLOOKUP($AI1215,Resource!$B$2:$AE$460,25,FALSE),"--INPUT--"),"")</f>
        <v/>
      </c>
      <c r="AL1215" s="619" t="n"/>
      <c r="AM1215" s="619" t="n"/>
      <c r="AN1215" s="34">
        <f>AA1215</f>
        <v/>
      </c>
      <c r="AO1215" s="621">
        <f>IF(ISNA(IF(AC1215="",0,AN1215*VLOOKUP(AC1215,Resource!$B$2:$AE$465,8,FALSE))),0,IF(AC1215="",0,AN1215*VLOOKUP(AC1215,Resource!$B$2:$AE$465,8,FALSE)))</f>
        <v/>
      </c>
      <c r="AP1215" s="620" t="n"/>
      <c r="AQ1215" s="286" t="n"/>
      <c r="AR1215" s="34">
        <f>AB1215</f>
        <v/>
      </c>
      <c r="AS1215" s="621">
        <f>IF(ISNA(IF(AI1215="",0,AR1215*VLOOKUP(AI1215,Resource!$B$2:$AE$465,9,FALSE))),0,IF(AI1215="",0,AR1215*VLOOKUP(AI1215,Resource!$B$2:$AE$465,9,FALSE)))</f>
        <v/>
      </c>
      <c r="AT1215" s="620" t="n"/>
      <c r="AU1215" s="286" t="n"/>
      <c r="AV1215" s="620">
        <f>Z1215</f>
        <v/>
      </c>
      <c r="AW1215" s="72" t="n"/>
      <c r="BA1215" s="620" t="n"/>
      <c r="BC1215" s="620">
        <f>AO1215+AS1215</f>
        <v/>
      </c>
      <c r="BD1215" s="620">
        <f>BH1215-BC1215</f>
        <v/>
      </c>
      <c r="BE1215" s="479">
        <f>IF(AV1215=0,"        --",BD1215/BH1215)</f>
        <v/>
      </c>
      <c r="BF1215" s="620" t="n"/>
      <c r="BG1215" s="620" t="n"/>
      <c r="BH1215" s="620">
        <f>Z1215+BA1215+BF1215</f>
        <v/>
      </c>
    </row>
    <row r="1216" customFormat="1" s="34">
      <c r="A1216" s="618" t="n"/>
      <c r="B1216" s="619" t="n"/>
      <c r="J1216" s="619" t="n"/>
      <c r="U1216" s="620" t="n"/>
      <c r="X1216" s="620" t="n"/>
      <c r="Y1216" s="620" t="n"/>
      <c r="Z1216" s="620" t="n"/>
      <c r="AA1216" s="34">
        <f>T1216*0.2+N1216*0+O1216*0.3+P1216*0.5+Q1216*0.6+R1216*1+S1216*1</f>
        <v/>
      </c>
      <c r="AB1216" s="34">
        <f>T1216*0.2+N1216*0.2+O1216*0.3+P1216*0.5+Q1216*0.6+R1216*1+S1216*1</f>
        <v/>
      </c>
      <c r="AD1216" s="34">
        <f>IF($AC1216&gt;0,IF(VLOOKUP($AC1216,Resource!$B$2:$AE$460,6,FALSE)&gt;0,VLOOKUP($AC1216,Resource!$B$2:$AE$460,6,FALSE),"--INPUT--"),"")</f>
        <v/>
      </c>
      <c r="AE1216" s="34">
        <f>IF($AC1216&gt;0,IF(VLOOKUP($AC1216,Resource!$B$2:$AE$460,25,FALSE)&gt;0,VLOOKUP($AC1216,Resource!$B$2:$AE$460,25,FALSE),"--INPUT--"),"")</f>
        <v/>
      </c>
      <c r="AG1216" s="619" t="n"/>
      <c r="AH1216" s="619" t="n"/>
      <c r="AJ1216" s="34">
        <f>IF($AI1216&gt;0,IF(VLOOKUP($AI1216,Resource!$B$2:$AE$460,6,FALSE)&gt;0,VLOOKUP($AI1216,Resource!$B$2:$AE$460,6,FALSE),"--INPUT--"),"")</f>
        <v/>
      </c>
      <c r="AK1216" s="34">
        <f>IF($AI1216&gt;0,IF(VLOOKUP($AI1216,Resource!$B$2:$AE$460,25,FALSE)&gt;0,VLOOKUP($AI1216,Resource!$B$2:$AE$460,25,FALSE),"--INPUT--"),"")</f>
        <v/>
      </c>
      <c r="AL1216" s="619" t="n"/>
      <c r="AM1216" s="619" t="n"/>
      <c r="AN1216" s="34">
        <f>AA1216</f>
        <v/>
      </c>
      <c r="AO1216" s="621">
        <f>IF(ISNA(IF(AC1216="",0,AN1216*VLOOKUP(AC1216,Resource!$B$2:$AE$465,8,FALSE))),0,IF(AC1216="",0,AN1216*VLOOKUP(AC1216,Resource!$B$2:$AE$465,8,FALSE)))</f>
        <v/>
      </c>
      <c r="AP1216" s="620" t="n"/>
      <c r="AQ1216" s="286" t="n"/>
      <c r="AR1216" s="34">
        <f>AB1216</f>
        <v/>
      </c>
      <c r="AS1216" s="621">
        <f>IF(ISNA(IF(AI1216="",0,AR1216*VLOOKUP(AI1216,Resource!$B$2:$AE$465,9,FALSE))),0,IF(AI1216="",0,AR1216*VLOOKUP(AI1216,Resource!$B$2:$AE$465,9,FALSE)))</f>
        <v/>
      </c>
      <c r="AT1216" s="620" t="n"/>
      <c r="AU1216" s="286" t="n"/>
      <c r="AV1216" s="620">
        <f>Z1216</f>
        <v/>
      </c>
      <c r="AW1216" s="72" t="n"/>
      <c r="BA1216" s="620" t="n"/>
      <c r="BC1216" s="620">
        <f>AO1216+AS1216</f>
        <v/>
      </c>
      <c r="BD1216" s="620">
        <f>BH1216-BC1216</f>
        <v/>
      </c>
      <c r="BE1216" s="479">
        <f>IF(AV1216=0,"        --",BD1216/BH1216)</f>
        <v/>
      </c>
      <c r="BF1216" s="620" t="n"/>
      <c r="BG1216" s="620" t="n"/>
      <c r="BH1216" s="620">
        <f>Z1216+BA1216+BF1216</f>
        <v/>
      </c>
    </row>
    <row r="1217" customFormat="1" s="34">
      <c r="A1217" s="618" t="n"/>
      <c r="B1217" s="619" t="n"/>
      <c r="J1217" s="619" t="n"/>
      <c r="U1217" s="620" t="n"/>
      <c r="X1217" s="620" t="n"/>
      <c r="Y1217" s="620" t="n"/>
      <c r="Z1217" s="620" t="n"/>
      <c r="AA1217" s="34">
        <f>T1217*0.2+N1217*0+O1217*0.3+P1217*0.5+Q1217*0.6+R1217*1+S1217*1</f>
        <v/>
      </c>
      <c r="AB1217" s="34">
        <f>T1217*0.2+N1217*0.2+O1217*0.3+P1217*0.5+Q1217*0.6+R1217*1+S1217*1</f>
        <v/>
      </c>
      <c r="AD1217" s="34">
        <f>IF($AC1217&gt;0,IF(VLOOKUP($AC1217,Resource!$B$2:$AE$460,6,FALSE)&gt;0,VLOOKUP($AC1217,Resource!$B$2:$AE$460,6,FALSE),"--INPUT--"),"")</f>
        <v/>
      </c>
      <c r="AE1217" s="34">
        <f>IF($AC1217&gt;0,IF(VLOOKUP($AC1217,Resource!$B$2:$AE$460,25,FALSE)&gt;0,VLOOKUP($AC1217,Resource!$B$2:$AE$460,25,FALSE),"--INPUT--"),"")</f>
        <v/>
      </c>
      <c r="AG1217" s="619" t="n"/>
      <c r="AH1217" s="619" t="n"/>
      <c r="AJ1217" s="34">
        <f>IF($AI1217&gt;0,IF(VLOOKUP($AI1217,Resource!$B$2:$AE$460,6,FALSE)&gt;0,VLOOKUP($AI1217,Resource!$B$2:$AE$460,6,FALSE),"--INPUT--"),"")</f>
        <v/>
      </c>
      <c r="AK1217" s="34">
        <f>IF($AI1217&gt;0,IF(VLOOKUP($AI1217,Resource!$B$2:$AE$460,25,FALSE)&gt;0,VLOOKUP($AI1217,Resource!$B$2:$AE$460,25,FALSE),"--INPUT--"),"")</f>
        <v/>
      </c>
      <c r="AL1217" s="619" t="n"/>
      <c r="AM1217" s="619" t="n"/>
      <c r="AN1217" s="34">
        <f>AA1217</f>
        <v/>
      </c>
      <c r="AO1217" s="621">
        <f>IF(ISNA(IF(AC1217="",0,AN1217*VLOOKUP(AC1217,Resource!$B$2:$AE$465,8,FALSE))),0,IF(AC1217="",0,AN1217*VLOOKUP(AC1217,Resource!$B$2:$AE$465,8,FALSE)))</f>
        <v/>
      </c>
      <c r="AP1217" s="620" t="n"/>
      <c r="AQ1217" s="286" t="n"/>
      <c r="AR1217" s="34">
        <f>AB1217</f>
        <v/>
      </c>
      <c r="AS1217" s="621">
        <f>IF(ISNA(IF(AI1217="",0,AR1217*VLOOKUP(AI1217,Resource!$B$2:$AE$465,9,FALSE))),0,IF(AI1217="",0,AR1217*VLOOKUP(AI1217,Resource!$B$2:$AE$465,9,FALSE)))</f>
        <v/>
      </c>
      <c r="AT1217" s="620" t="n"/>
      <c r="AU1217" s="286" t="n"/>
      <c r="AV1217" s="620">
        <f>Z1217</f>
        <v/>
      </c>
      <c r="AW1217" s="72" t="n"/>
      <c r="BA1217" s="620" t="n"/>
      <c r="BC1217" s="620">
        <f>AO1217+AS1217</f>
        <v/>
      </c>
      <c r="BD1217" s="620">
        <f>BH1217-BC1217</f>
        <v/>
      </c>
      <c r="BE1217" s="479">
        <f>IF(AV1217=0,"        --",BD1217/BH1217)</f>
        <v/>
      </c>
      <c r="BF1217" s="620" t="n"/>
      <c r="BG1217" s="620" t="n"/>
      <c r="BH1217" s="620">
        <f>Z1217+BA1217+BF1217</f>
        <v/>
      </c>
    </row>
    <row r="1218" customFormat="1" s="34">
      <c r="A1218" s="618" t="n"/>
      <c r="B1218" s="619" t="n"/>
      <c r="J1218" s="619" t="n"/>
      <c r="U1218" s="620" t="n"/>
      <c r="X1218" s="620" t="n"/>
      <c r="Y1218" s="620" t="n"/>
      <c r="Z1218" s="620" t="n"/>
      <c r="AA1218" s="34">
        <f>T1218*0.2+N1218*0+O1218*0.3+P1218*0.5+Q1218*0.6+R1218*1+S1218*1</f>
        <v/>
      </c>
      <c r="AB1218" s="34">
        <f>T1218*0.2+N1218*0.2+O1218*0.3+P1218*0.5+Q1218*0.6+R1218*1+S1218*1</f>
        <v/>
      </c>
      <c r="AD1218" s="34">
        <f>IF($AC1218&gt;0,IF(VLOOKUP($AC1218,Resource!$B$2:$AE$460,6,FALSE)&gt;0,VLOOKUP($AC1218,Resource!$B$2:$AE$460,6,FALSE),"--INPUT--"),"")</f>
        <v/>
      </c>
      <c r="AE1218" s="34">
        <f>IF($AC1218&gt;0,IF(VLOOKUP($AC1218,Resource!$B$2:$AE$460,25,FALSE)&gt;0,VLOOKUP($AC1218,Resource!$B$2:$AE$460,25,FALSE),"--INPUT--"),"")</f>
        <v/>
      </c>
      <c r="AG1218" s="619" t="n"/>
      <c r="AH1218" s="619" t="n"/>
      <c r="AJ1218" s="34">
        <f>IF($AI1218&gt;0,IF(VLOOKUP($AI1218,Resource!$B$2:$AE$460,6,FALSE)&gt;0,VLOOKUP($AI1218,Resource!$B$2:$AE$460,6,FALSE),"--INPUT--"),"")</f>
        <v/>
      </c>
      <c r="AK1218" s="34">
        <f>IF($AI1218&gt;0,IF(VLOOKUP($AI1218,Resource!$B$2:$AE$460,25,FALSE)&gt;0,VLOOKUP($AI1218,Resource!$B$2:$AE$460,25,FALSE),"--INPUT--"),"")</f>
        <v/>
      </c>
      <c r="AL1218" s="619" t="n"/>
      <c r="AM1218" s="619" t="n"/>
      <c r="AN1218" s="34">
        <f>AA1218</f>
        <v/>
      </c>
      <c r="AO1218" s="621">
        <f>IF(ISNA(IF(AC1218="",0,AN1218*VLOOKUP(AC1218,Resource!$B$2:$AE$465,8,FALSE))),0,IF(AC1218="",0,AN1218*VLOOKUP(AC1218,Resource!$B$2:$AE$465,8,FALSE)))</f>
        <v/>
      </c>
      <c r="AP1218" s="620" t="n"/>
      <c r="AQ1218" s="286" t="n"/>
      <c r="AR1218" s="34">
        <f>AB1218</f>
        <v/>
      </c>
      <c r="AS1218" s="621">
        <f>IF(ISNA(IF(AI1218="",0,AR1218*VLOOKUP(AI1218,Resource!$B$2:$AE$465,9,FALSE))),0,IF(AI1218="",0,AR1218*VLOOKUP(AI1218,Resource!$B$2:$AE$465,9,FALSE)))</f>
        <v/>
      </c>
      <c r="AT1218" s="620" t="n"/>
      <c r="AU1218" s="286" t="n"/>
      <c r="AV1218" s="620">
        <f>Z1218</f>
        <v/>
      </c>
      <c r="AW1218" s="72" t="n"/>
      <c r="BA1218" s="620" t="n"/>
      <c r="BC1218" s="620">
        <f>AO1218+AS1218</f>
        <v/>
      </c>
      <c r="BD1218" s="620">
        <f>BH1218-BC1218</f>
        <v/>
      </c>
      <c r="BE1218" s="479">
        <f>IF(AV1218=0,"        --",BD1218/BH1218)</f>
        <v/>
      </c>
      <c r="BF1218" s="620" t="n"/>
      <c r="BG1218" s="620" t="n"/>
      <c r="BH1218" s="620">
        <f>Z1218+BA1218+BF1218</f>
        <v/>
      </c>
    </row>
    <row r="1219" customFormat="1" s="34">
      <c r="A1219" s="618" t="n"/>
      <c r="B1219" s="619" t="n"/>
      <c r="J1219" s="619" t="n"/>
      <c r="U1219" s="620" t="n"/>
      <c r="X1219" s="620" t="n"/>
      <c r="Y1219" s="620" t="n"/>
      <c r="Z1219" s="620" t="n"/>
      <c r="AA1219" s="34">
        <f>T1219*0.2+N1219*0+O1219*0.3+P1219*0.5+Q1219*0.6+R1219*1+S1219*1</f>
        <v/>
      </c>
      <c r="AB1219" s="34">
        <f>T1219*0.2+N1219*0.2+O1219*0.3+P1219*0.5+Q1219*0.6+R1219*1+S1219*1</f>
        <v/>
      </c>
      <c r="AD1219" s="34">
        <f>IF($AC1219&gt;0,IF(VLOOKUP($AC1219,Resource!$B$2:$AE$460,6,FALSE)&gt;0,VLOOKUP($AC1219,Resource!$B$2:$AE$460,6,FALSE),"--INPUT--"),"")</f>
        <v/>
      </c>
      <c r="AE1219" s="34">
        <f>IF($AC1219&gt;0,IF(VLOOKUP($AC1219,Resource!$B$2:$AE$460,25,FALSE)&gt;0,VLOOKUP($AC1219,Resource!$B$2:$AE$460,25,FALSE),"--INPUT--"),"")</f>
        <v/>
      </c>
      <c r="AG1219" s="619" t="n"/>
      <c r="AH1219" s="619" t="n"/>
      <c r="AJ1219" s="34">
        <f>IF($AI1219&gt;0,IF(VLOOKUP($AI1219,Resource!$B$2:$AE$460,6,FALSE)&gt;0,VLOOKUP($AI1219,Resource!$B$2:$AE$460,6,FALSE),"--INPUT--"),"")</f>
        <v/>
      </c>
      <c r="AK1219" s="34">
        <f>IF($AI1219&gt;0,IF(VLOOKUP($AI1219,Resource!$B$2:$AE$460,25,FALSE)&gt;0,VLOOKUP($AI1219,Resource!$B$2:$AE$460,25,FALSE),"--INPUT--"),"")</f>
        <v/>
      </c>
      <c r="AL1219" s="619" t="n"/>
      <c r="AM1219" s="619" t="n"/>
      <c r="AN1219" s="34">
        <f>AA1219</f>
        <v/>
      </c>
      <c r="AO1219" s="621">
        <f>IF(ISNA(IF(AC1219="",0,AN1219*VLOOKUP(AC1219,Resource!$B$2:$AE$465,8,FALSE))),0,IF(AC1219="",0,AN1219*VLOOKUP(AC1219,Resource!$B$2:$AE$465,8,FALSE)))</f>
        <v/>
      </c>
      <c r="AP1219" s="620" t="n"/>
      <c r="AQ1219" s="286" t="n"/>
      <c r="AR1219" s="34">
        <f>AB1219</f>
        <v/>
      </c>
      <c r="AS1219" s="621">
        <f>IF(ISNA(IF(AI1219="",0,AR1219*VLOOKUP(AI1219,Resource!$B$2:$AE$465,9,FALSE))),0,IF(AI1219="",0,AR1219*VLOOKUP(AI1219,Resource!$B$2:$AE$465,9,FALSE)))</f>
        <v/>
      </c>
      <c r="AT1219" s="620" t="n"/>
      <c r="AU1219" s="286" t="n"/>
      <c r="AV1219" s="620">
        <f>Z1219</f>
        <v/>
      </c>
      <c r="AW1219" s="72" t="n"/>
      <c r="BA1219" s="620" t="n"/>
      <c r="BC1219" s="620">
        <f>AO1219+AS1219</f>
        <v/>
      </c>
      <c r="BD1219" s="620">
        <f>BH1219-BC1219</f>
        <v/>
      </c>
      <c r="BE1219" s="479">
        <f>IF(AV1219=0,"        --",BD1219/BH1219)</f>
        <v/>
      </c>
      <c r="BF1219" s="620" t="n"/>
      <c r="BG1219" s="620" t="n"/>
      <c r="BH1219" s="620">
        <f>Z1219+BA1219+BF1219</f>
        <v/>
      </c>
    </row>
    <row r="1220" customFormat="1" s="34">
      <c r="A1220" s="618" t="n"/>
      <c r="B1220" s="619" t="n"/>
      <c r="J1220" s="619" t="n"/>
      <c r="U1220" s="620" t="n"/>
      <c r="X1220" s="620" t="n"/>
      <c r="Y1220" s="620" t="n"/>
      <c r="Z1220" s="620" t="n"/>
      <c r="AA1220" s="34">
        <f>T1220*0.2+N1220*0+O1220*0.3+P1220*0.5+Q1220*0.6+R1220*1+S1220*1</f>
        <v/>
      </c>
      <c r="AB1220" s="34">
        <f>T1220*0.2+N1220*0.2+O1220*0.3+P1220*0.5+Q1220*0.6+R1220*1+S1220*1</f>
        <v/>
      </c>
      <c r="AD1220" s="34">
        <f>IF($AC1220&gt;0,IF(VLOOKUP($AC1220,Resource!$B$2:$AE$460,6,FALSE)&gt;0,VLOOKUP($AC1220,Resource!$B$2:$AE$460,6,FALSE),"--INPUT--"),"")</f>
        <v/>
      </c>
      <c r="AE1220" s="34">
        <f>IF($AC1220&gt;0,IF(VLOOKUP($AC1220,Resource!$B$2:$AE$460,25,FALSE)&gt;0,VLOOKUP($AC1220,Resource!$B$2:$AE$460,25,FALSE),"--INPUT--"),"")</f>
        <v/>
      </c>
      <c r="AG1220" s="619" t="n"/>
      <c r="AH1220" s="619" t="n"/>
      <c r="AJ1220" s="34">
        <f>IF($AI1220&gt;0,IF(VLOOKUP($AI1220,Resource!$B$2:$AE$460,6,FALSE)&gt;0,VLOOKUP($AI1220,Resource!$B$2:$AE$460,6,FALSE),"--INPUT--"),"")</f>
        <v/>
      </c>
      <c r="AK1220" s="34">
        <f>IF($AI1220&gt;0,IF(VLOOKUP($AI1220,Resource!$B$2:$AE$460,25,FALSE)&gt;0,VLOOKUP($AI1220,Resource!$B$2:$AE$460,25,FALSE),"--INPUT--"),"")</f>
        <v/>
      </c>
      <c r="AL1220" s="619" t="n"/>
      <c r="AM1220" s="619" t="n"/>
      <c r="AN1220" s="34">
        <f>AA1220</f>
        <v/>
      </c>
      <c r="AO1220" s="621">
        <f>IF(ISNA(IF(AC1220="",0,AN1220*VLOOKUP(AC1220,Resource!$B$2:$AE$465,8,FALSE))),0,IF(AC1220="",0,AN1220*VLOOKUP(AC1220,Resource!$B$2:$AE$465,8,FALSE)))</f>
        <v/>
      </c>
      <c r="AP1220" s="620" t="n"/>
      <c r="AQ1220" s="286" t="n"/>
      <c r="AR1220" s="34">
        <f>AB1220</f>
        <v/>
      </c>
      <c r="AS1220" s="621">
        <f>IF(ISNA(IF(AI1220="",0,AR1220*VLOOKUP(AI1220,Resource!$B$2:$AE$465,9,FALSE))),0,IF(AI1220="",0,AR1220*VLOOKUP(AI1220,Resource!$B$2:$AE$465,9,FALSE)))</f>
        <v/>
      </c>
      <c r="AT1220" s="620" t="n"/>
      <c r="AU1220" s="286" t="n"/>
      <c r="AV1220" s="620">
        <f>Z1220</f>
        <v/>
      </c>
      <c r="AW1220" s="72" t="n"/>
      <c r="BA1220" s="620" t="n"/>
      <c r="BC1220" s="620">
        <f>AO1220+AS1220</f>
        <v/>
      </c>
      <c r="BD1220" s="620">
        <f>BH1220-BC1220</f>
        <v/>
      </c>
      <c r="BE1220" s="479">
        <f>IF(AV1220=0,"        --",BD1220/BH1220)</f>
        <v/>
      </c>
      <c r="BF1220" s="620" t="n"/>
      <c r="BG1220" s="620" t="n"/>
      <c r="BH1220" s="620">
        <f>Z1220+BA1220+BF1220</f>
        <v/>
      </c>
    </row>
    <row r="1221" customFormat="1" s="34">
      <c r="A1221" s="618" t="n"/>
      <c r="B1221" s="619" t="n"/>
      <c r="J1221" s="619" t="n"/>
      <c r="U1221" s="620" t="n"/>
      <c r="X1221" s="620" t="n"/>
      <c r="Y1221" s="620" t="n"/>
      <c r="Z1221" s="620" t="n"/>
      <c r="AA1221" s="34">
        <f>T1221*0.2+N1221*0+O1221*0.3+P1221*0.5+Q1221*0.6+R1221*1+S1221*1</f>
        <v/>
      </c>
      <c r="AB1221" s="34">
        <f>T1221*0.2+N1221*0.2+O1221*0.3+P1221*0.5+Q1221*0.6+R1221*1+S1221*1</f>
        <v/>
      </c>
      <c r="AD1221" s="34">
        <f>IF($AC1221&gt;0,IF(VLOOKUP($AC1221,Resource!$B$2:$AE$460,6,FALSE)&gt;0,VLOOKUP($AC1221,Resource!$B$2:$AE$460,6,FALSE),"--INPUT--"),"")</f>
        <v/>
      </c>
      <c r="AE1221" s="34">
        <f>IF($AC1221&gt;0,IF(VLOOKUP($AC1221,Resource!$B$2:$AE$460,25,FALSE)&gt;0,VLOOKUP($AC1221,Resource!$B$2:$AE$460,25,FALSE),"--INPUT--"),"")</f>
        <v/>
      </c>
      <c r="AG1221" s="619" t="n"/>
      <c r="AH1221" s="619" t="n"/>
      <c r="AJ1221" s="34">
        <f>IF($AI1221&gt;0,IF(VLOOKUP($AI1221,Resource!$B$2:$AE$460,6,FALSE)&gt;0,VLOOKUP($AI1221,Resource!$B$2:$AE$460,6,FALSE),"--INPUT--"),"")</f>
        <v/>
      </c>
      <c r="AK1221" s="34">
        <f>IF($AI1221&gt;0,IF(VLOOKUP($AI1221,Resource!$B$2:$AE$460,25,FALSE)&gt;0,VLOOKUP($AI1221,Resource!$B$2:$AE$460,25,FALSE),"--INPUT--"),"")</f>
        <v/>
      </c>
      <c r="AL1221" s="619" t="n"/>
      <c r="AM1221" s="619" t="n"/>
      <c r="AN1221" s="34">
        <f>AA1221</f>
        <v/>
      </c>
      <c r="AO1221" s="621">
        <f>IF(ISNA(IF(AC1221="",0,AN1221*VLOOKUP(AC1221,Resource!$B$2:$AE$465,8,FALSE))),0,IF(AC1221="",0,AN1221*VLOOKUP(AC1221,Resource!$B$2:$AE$465,8,FALSE)))</f>
        <v/>
      </c>
      <c r="AP1221" s="620" t="n"/>
      <c r="AQ1221" s="286" t="n"/>
      <c r="AR1221" s="34">
        <f>AB1221</f>
        <v/>
      </c>
      <c r="AS1221" s="621">
        <f>IF(ISNA(IF(AI1221="",0,AR1221*VLOOKUP(AI1221,Resource!$B$2:$AE$465,9,FALSE))),0,IF(AI1221="",0,AR1221*VLOOKUP(AI1221,Resource!$B$2:$AE$465,9,FALSE)))</f>
        <v/>
      </c>
      <c r="AT1221" s="620" t="n"/>
      <c r="AU1221" s="286" t="n"/>
      <c r="AV1221" s="620">
        <f>Z1221</f>
        <v/>
      </c>
      <c r="AW1221" s="72" t="n"/>
      <c r="BA1221" s="620" t="n"/>
      <c r="BC1221" s="620">
        <f>AO1221+AS1221</f>
        <v/>
      </c>
      <c r="BD1221" s="620">
        <f>BH1221-BC1221</f>
        <v/>
      </c>
      <c r="BE1221" s="479">
        <f>IF(AV1221=0,"        --",BD1221/BH1221)</f>
        <v/>
      </c>
      <c r="BF1221" s="620" t="n"/>
      <c r="BG1221" s="620" t="n"/>
      <c r="BH1221" s="620">
        <f>Z1221+BA1221+BF1221</f>
        <v/>
      </c>
    </row>
    <row r="1222" customFormat="1" s="34">
      <c r="A1222" s="618" t="n"/>
      <c r="B1222" s="619" t="n"/>
      <c r="J1222" s="619" t="n"/>
      <c r="U1222" s="620" t="n"/>
      <c r="X1222" s="620" t="n"/>
      <c r="Y1222" s="620" t="n"/>
      <c r="Z1222" s="620" t="n"/>
      <c r="AA1222" s="34">
        <f>T1222*0.2+N1222*0+O1222*0.3+P1222*0.5+Q1222*0.6+R1222*1+S1222*1</f>
        <v/>
      </c>
      <c r="AB1222" s="34">
        <f>T1222*0.2+N1222*0.2+O1222*0.3+P1222*0.5+Q1222*0.6+R1222*1+S1222*1</f>
        <v/>
      </c>
      <c r="AD1222" s="34">
        <f>IF($AC1222&gt;0,IF(VLOOKUP($AC1222,Resource!$B$2:$AE$460,6,FALSE)&gt;0,VLOOKUP($AC1222,Resource!$B$2:$AE$460,6,FALSE),"--INPUT--"),"")</f>
        <v/>
      </c>
      <c r="AE1222" s="34">
        <f>IF($AC1222&gt;0,IF(VLOOKUP($AC1222,Resource!$B$2:$AE$460,25,FALSE)&gt;0,VLOOKUP($AC1222,Resource!$B$2:$AE$460,25,FALSE),"--INPUT--"),"")</f>
        <v/>
      </c>
      <c r="AG1222" s="619" t="n"/>
      <c r="AH1222" s="619" t="n"/>
      <c r="AJ1222" s="34">
        <f>IF($AI1222&gt;0,IF(VLOOKUP($AI1222,Resource!$B$2:$AE$460,6,FALSE)&gt;0,VLOOKUP($AI1222,Resource!$B$2:$AE$460,6,FALSE),"--INPUT--"),"")</f>
        <v/>
      </c>
      <c r="AK1222" s="34">
        <f>IF($AI1222&gt;0,IF(VLOOKUP($AI1222,Resource!$B$2:$AE$460,25,FALSE)&gt;0,VLOOKUP($AI1222,Resource!$B$2:$AE$460,25,FALSE),"--INPUT--"),"")</f>
        <v/>
      </c>
      <c r="AL1222" s="619" t="n"/>
      <c r="AM1222" s="619" t="n"/>
      <c r="AN1222" s="34">
        <f>AA1222</f>
        <v/>
      </c>
      <c r="AO1222" s="621">
        <f>IF(ISNA(IF(AC1222="",0,AN1222*VLOOKUP(AC1222,Resource!$B$2:$AE$465,8,FALSE))),0,IF(AC1222="",0,AN1222*VLOOKUP(AC1222,Resource!$B$2:$AE$465,8,FALSE)))</f>
        <v/>
      </c>
      <c r="AP1222" s="620" t="n"/>
      <c r="AQ1222" s="286" t="n"/>
      <c r="AR1222" s="34">
        <f>AB1222</f>
        <v/>
      </c>
      <c r="AS1222" s="621">
        <f>IF(ISNA(IF(AI1222="",0,AR1222*VLOOKUP(AI1222,Resource!$B$2:$AE$465,9,FALSE))),0,IF(AI1222="",0,AR1222*VLOOKUP(AI1222,Resource!$B$2:$AE$465,9,FALSE)))</f>
        <v/>
      </c>
      <c r="AT1222" s="620" t="n"/>
      <c r="AU1222" s="286" t="n"/>
      <c r="AV1222" s="620">
        <f>Z1222</f>
        <v/>
      </c>
      <c r="AW1222" s="72" t="n"/>
      <c r="BA1222" s="620" t="n"/>
      <c r="BC1222" s="620">
        <f>AO1222+AS1222</f>
        <v/>
      </c>
      <c r="BD1222" s="620">
        <f>BH1222-BC1222</f>
        <v/>
      </c>
      <c r="BE1222" s="479">
        <f>IF(AV1222=0,"        --",BD1222/BH1222)</f>
        <v/>
      </c>
      <c r="BF1222" s="620" t="n"/>
      <c r="BG1222" s="620" t="n"/>
      <c r="BH1222" s="620">
        <f>Z1222+BA1222+BF1222</f>
        <v/>
      </c>
    </row>
    <row r="1223" customFormat="1" s="34">
      <c r="A1223" s="618" t="n"/>
      <c r="B1223" s="619" t="n"/>
      <c r="J1223" s="619" t="n"/>
      <c r="U1223" s="620" t="n"/>
      <c r="X1223" s="620" t="n"/>
      <c r="Y1223" s="620" t="n"/>
      <c r="Z1223" s="620" t="n"/>
      <c r="AA1223" s="34">
        <f>T1223*0.2+N1223*0+O1223*0.3+P1223*0.5+Q1223*0.6+R1223*1+S1223*1</f>
        <v/>
      </c>
      <c r="AB1223" s="34">
        <f>T1223*0.2+N1223*0.2+O1223*0.3+P1223*0.5+Q1223*0.6+R1223*1+S1223*1</f>
        <v/>
      </c>
      <c r="AD1223" s="34">
        <f>IF($AC1223&gt;0,IF(VLOOKUP($AC1223,Resource!$B$2:$AE$460,6,FALSE)&gt;0,VLOOKUP($AC1223,Resource!$B$2:$AE$460,6,FALSE),"--INPUT--"),"")</f>
        <v/>
      </c>
      <c r="AE1223" s="34">
        <f>IF($AC1223&gt;0,IF(VLOOKUP($AC1223,Resource!$B$2:$AE$460,25,FALSE)&gt;0,VLOOKUP($AC1223,Resource!$B$2:$AE$460,25,FALSE),"--INPUT--"),"")</f>
        <v/>
      </c>
      <c r="AG1223" s="619" t="n"/>
      <c r="AH1223" s="619" t="n"/>
      <c r="AJ1223" s="34">
        <f>IF($AI1223&gt;0,IF(VLOOKUP($AI1223,Resource!$B$2:$AE$460,6,FALSE)&gt;0,VLOOKUP($AI1223,Resource!$B$2:$AE$460,6,FALSE),"--INPUT--"),"")</f>
        <v/>
      </c>
      <c r="AK1223" s="34">
        <f>IF($AI1223&gt;0,IF(VLOOKUP($AI1223,Resource!$B$2:$AE$460,25,FALSE)&gt;0,VLOOKUP($AI1223,Resource!$B$2:$AE$460,25,FALSE),"--INPUT--"),"")</f>
        <v/>
      </c>
      <c r="AL1223" s="619" t="n"/>
      <c r="AM1223" s="619" t="n"/>
      <c r="AN1223" s="34">
        <f>AA1223</f>
        <v/>
      </c>
      <c r="AO1223" s="621">
        <f>IF(ISNA(IF(AC1223="",0,AN1223*VLOOKUP(AC1223,Resource!$B$2:$AE$465,8,FALSE))),0,IF(AC1223="",0,AN1223*VLOOKUP(AC1223,Resource!$B$2:$AE$465,8,FALSE)))</f>
        <v/>
      </c>
      <c r="AP1223" s="620" t="n"/>
      <c r="AQ1223" s="286" t="n"/>
      <c r="AR1223" s="34">
        <f>AB1223</f>
        <v/>
      </c>
      <c r="AS1223" s="621">
        <f>IF(ISNA(IF(AI1223="",0,AR1223*VLOOKUP(AI1223,Resource!$B$2:$AE$465,9,FALSE))),0,IF(AI1223="",0,AR1223*VLOOKUP(AI1223,Resource!$B$2:$AE$465,9,FALSE)))</f>
        <v/>
      </c>
      <c r="AT1223" s="620" t="n"/>
      <c r="AU1223" s="286" t="n"/>
      <c r="AV1223" s="620">
        <f>Z1223</f>
        <v/>
      </c>
      <c r="AW1223" s="72" t="n"/>
      <c r="BA1223" s="620" t="n"/>
      <c r="BC1223" s="620">
        <f>AO1223+AS1223</f>
        <v/>
      </c>
      <c r="BD1223" s="620">
        <f>BH1223-BC1223</f>
        <v/>
      </c>
      <c r="BE1223" s="479">
        <f>IF(AV1223=0,"        --",BD1223/BH1223)</f>
        <v/>
      </c>
      <c r="BF1223" s="620" t="n"/>
      <c r="BG1223" s="620" t="n"/>
      <c r="BH1223" s="620">
        <f>Z1223+BA1223+BF1223</f>
        <v/>
      </c>
    </row>
    <row r="1224" customFormat="1" s="34">
      <c r="A1224" s="618" t="n"/>
      <c r="B1224" s="619" t="n"/>
      <c r="J1224" s="619" t="n"/>
      <c r="U1224" s="620" t="n"/>
      <c r="X1224" s="620" t="n"/>
      <c r="Y1224" s="620" t="n"/>
      <c r="Z1224" s="620" t="n"/>
      <c r="AA1224" s="34">
        <f>T1224*0.2+N1224*0+O1224*0.3+P1224*0.5+Q1224*0.6+R1224*1+S1224*1</f>
        <v/>
      </c>
      <c r="AB1224" s="34">
        <f>T1224*0.2+N1224*0.2+O1224*0.3+P1224*0.5+Q1224*0.6+R1224*1+S1224*1</f>
        <v/>
      </c>
      <c r="AD1224" s="34">
        <f>IF($AC1224&gt;0,IF(VLOOKUP($AC1224,Resource!$B$2:$AE$460,6,FALSE)&gt;0,VLOOKUP($AC1224,Resource!$B$2:$AE$460,6,FALSE),"--INPUT--"),"")</f>
        <v/>
      </c>
      <c r="AE1224" s="34">
        <f>IF($AC1224&gt;0,IF(VLOOKUP($AC1224,Resource!$B$2:$AE$460,25,FALSE)&gt;0,VLOOKUP($AC1224,Resource!$B$2:$AE$460,25,FALSE),"--INPUT--"),"")</f>
        <v/>
      </c>
      <c r="AG1224" s="619" t="n"/>
      <c r="AH1224" s="619" t="n"/>
      <c r="AJ1224" s="34">
        <f>IF($AI1224&gt;0,IF(VLOOKUP($AI1224,Resource!$B$2:$AE$460,6,FALSE)&gt;0,VLOOKUP($AI1224,Resource!$B$2:$AE$460,6,FALSE),"--INPUT--"),"")</f>
        <v/>
      </c>
      <c r="AK1224" s="34">
        <f>IF($AI1224&gt;0,IF(VLOOKUP($AI1224,Resource!$B$2:$AE$460,25,FALSE)&gt;0,VLOOKUP($AI1224,Resource!$B$2:$AE$460,25,FALSE),"--INPUT--"),"")</f>
        <v/>
      </c>
      <c r="AL1224" s="619" t="n"/>
      <c r="AM1224" s="619" t="n"/>
      <c r="AN1224" s="34">
        <f>AA1224</f>
        <v/>
      </c>
      <c r="AO1224" s="621">
        <f>IF(ISNA(IF(AC1224="",0,AN1224*VLOOKUP(AC1224,Resource!$B$2:$AE$465,8,FALSE))),0,IF(AC1224="",0,AN1224*VLOOKUP(AC1224,Resource!$B$2:$AE$465,8,FALSE)))</f>
        <v/>
      </c>
      <c r="AP1224" s="620" t="n"/>
      <c r="AQ1224" s="286" t="n"/>
      <c r="AR1224" s="34">
        <f>AB1224</f>
        <v/>
      </c>
      <c r="AS1224" s="621">
        <f>IF(ISNA(IF(AI1224="",0,AR1224*VLOOKUP(AI1224,Resource!$B$2:$AE$465,9,FALSE))),0,IF(AI1224="",0,AR1224*VLOOKUP(AI1224,Resource!$B$2:$AE$465,9,FALSE)))</f>
        <v/>
      </c>
      <c r="AT1224" s="620" t="n"/>
      <c r="AU1224" s="286" t="n"/>
      <c r="AV1224" s="620">
        <f>Z1224</f>
        <v/>
      </c>
      <c r="AW1224" s="72" t="n"/>
      <c r="BA1224" s="620" t="n"/>
      <c r="BC1224" s="620">
        <f>AO1224+AS1224</f>
        <v/>
      </c>
      <c r="BD1224" s="620">
        <f>BH1224-BC1224</f>
        <v/>
      </c>
      <c r="BE1224" s="479">
        <f>IF(AV1224=0,"        --",BD1224/BH1224)</f>
        <v/>
      </c>
      <c r="BF1224" s="620" t="n"/>
      <c r="BG1224" s="620" t="n"/>
      <c r="BH1224" s="620">
        <f>Z1224+BA1224+BF1224</f>
        <v/>
      </c>
    </row>
    <row r="1225" customFormat="1" s="34">
      <c r="A1225" s="618" t="n"/>
      <c r="B1225" s="619" t="n"/>
      <c r="J1225" s="619" t="n"/>
      <c r="U1225" s="620" t="n"/>
      <c r="X1225" s="620" t="n"/>
      <c r="Y1225" s="620" t="n"/>
      <c r="Z1225" s="620" t="n"/>
      <c r="AA1225" s="34">
        <f>T1225*0.2+N1225*0+O1225*0.3+P1225*0.5+Q1225*0.6+R1225*1+S1225*1</f>
        <v/>
      </c>
      <c r="AB1225" s="34">
        <f>T1225*0.2+N1225*0.2+O1225*0.3+P1225*0.5+Q1225*0.6+R1225*1+S1225*1</f>
        <v/>
      </c>
      <c r="AD1225" s="34">
        <f>IF($AC1225&gt;0,IF(VLOOKUP($AC1225,Resource!$B$2:$AE$460,6,FALSE)&gt;0,VLOOKUP($AC1225,Resource!$B$2:$AE$460,6,FALSE),"--INPUT--"),"")</f>
        <v/>
      </c>
      <c r="AE1225" s="34">
        <f>IF($AC1225&gt;0,IF(VLOOKUP($AC1225,Resource!$B$2:$AE$460,25,FALSE)&gt;0,VLOOKUP($AC1225,Resource!$B$2:$AE$460,25,FALSE),"--INPUT--"),"")</f>
        <v/>
      </c>
      <c r="AG1225" s="619" t="n"/>
      <c r="AH1225" s="619" t="n"/>
      <c r="AJ1225" s="34">
        <f>IF($AI1225&gt;0,IF(VLOOKUP($AI1225,Resource!$B$2:$AE$460,6,FALSE)&gt;0,VLOOKUP($AI1225,Resource!$B$2:$AE$460,6,FALSE),"--INPUT--"),"")</f>
        <v/>
      </c>
      <c r="AK1225" s="34">
        <f>IF($AI1225&gt;0,IF(VLOOKUP($AI1225,Resource!$B$2:$AE$460,25,FALSE)&gt;0,VLOOKUP($AI1225,Resource!$B$2:$AE$460,25,FALSE),"--INPUT--"),"")</f>
        <v/>
      </c>
      <c r="AL1225" s="619" t="n"/>
      <c r="AM1225" s="619" t="n"/>
      <c r="AN1225" s="34">
        <f>AA1225</f>
        <v/>
      </c>
      <c r="AO1225" s="621">
        <f>IF(ISNA(IF(AC1225="",0,AN1225*VLOOKUP(AC1225,Resource!$B$2:$AE$465,8,FALSE))),0,IF(AC1225="",0,AN1225*VLOOKUP(AC1225,Resource!$B$2:$AE$465,8,FALSE)))</f>
        <v/>
      </c>
      <c r="AP1225" s="620" t="n"/>
      <c r="AQ1225" s="286" t="n"/>
      <c r="AR1225" s="34">
        <f>AB1225</f>
        <v/>
      </c>
      <c r="AS1225" s="621">
        <f>IF(ISNA(IF(AI1225="",0,AR1225*VLOOKUP(AI1225,Resource!$B$2:$AE$465,9,FALSE))),0,IF(AI1225="",0,AR1225*VLOOKUP(AI1225,Resource!$B$2:$AE$465,9,FALSE)))</f>
        <v/>
      </c>
      <c r="AT1225" s="620" t="n"/>
      <c r="AU1225" s="286" t="n"/>
      <c r="AV1225" s="620">
        <f>Z1225</f>
        <v/>
      </c>
      <c r="AW1225" s="72" t="n"/>
      <c r="BA1225" s="620" t="n"/>
      <c r="BC1225" s="620">
        <f>AO1225+AS1225</f>
        <v/>
      </c>
      <c r="BD1225" s="620">
        <f>BH1225-BC1225</f>
        <v/>
      </c>
      <c r="BE1225" s="479">
        <f>IF(AV1225=0,"        --",BD1225/BH1225)</f>
        <v/>
      </c>
      <c r="BF1225" s="620" t="n"/>
      <c r="BG1225" s="620" t="n"/>
      <c r="BH1225" s="620">
        <f>Z1225+BA1225+BF1225</f>
        <v/>
      </c>
    </row>
    <row r="1226" customFormat="1" s="34">
      <c r="A1226" s="618" t="n"/>
      <c r="B1226" s="619" t="n"/>
      <c r="J1226" s="619" t="n"/>
      <c r="U1226" s="620" t="n"/>
      <c r="X1226" s="620" t="n"/>
      <c r="Y1226" s="620" t="n"/>
      <c r="Z1226" s="620" t="n"/>
      <c r="AA1226" s="34">
        <f>T1226*0.2+N1226*0+O1226*0.3+P1226*0.5+Q1226*0.6+R1226*1+S1226*1</f>
        <v/>
      </c>
      <c r="AB1226" s="34">
        <f>T1226*0.2+N1226*0.2+O1226*0.3+P1226*0.5+Q1226*0.6+R1226*1+S1226*1</f>
        <v/>
      </c>
      <c r="AD1226" s="34">
        <f>IF($AC1226&gt;0,IF(VLOOKUP($AC1226,Resource!$B$2:$AE$460,6,FALSE)&gt;0,VLOOKUP($AC1226,Resource!$B$2:$AE$460,6,FALSE),"--INPUT--"),"")</f>
        <v/>
      </c>
      <c r="AE1226" s="34">
        <f>IF($AC1226&gt;0,IF(VLOOKUP($AC1226,Resource!$B$2:$AE$460,25,FALSE)&gt;0,VLOOKUP($AC1226,Resource!$B$2:$AE$460,25,FALSE),"--INPUT--"),"")</f>
        <v/>
      </c>
      <c r="AG1226" s="619" t="n"/>
      <c r="AH1226" s="619" t="n"/>
      <c r="AJ1226" s="34">
        <f>IF($AI1226&gt;0,IF(VLOOKUP($AI1226,Resource!$B$2:$AE$460,6,FALSE)&gt;0,VLOOKUP($AI1226,Resource!$B$2:$AE$460,6,FALSE),"--INPUT--"),"")</f>
        <v/>
      </c>
      <c r="AK1226" s="34">
        <f>IF($AI1226&gt;0,IF(VLOOKUP($AI1226,Resource!$B$2:$AE$460,25,FALSE)&gt;0,VLOOKUP($AI1226,Resource!$B$2:$AE$460,25,FALSE),"--INPUT--"),"")</f>
        <v/>
      </c>
      <c r="AL1226" s="619" t="n"/>
      <c r="AM1226" s="619" t="n"/>
      <c r="AN1226" s="34">
        <f>AA1226</f>
        <v/>
      </c>
      <c r="AO1226" s="621">
        <f>IF(ISNA(IF(AC1226="",0,AN1226*VLOOKUP(AC1226,Resource!$B$2:$AE$465,8,FALSE))),0,IF(AC1226="",0,AN1226*VLOOKUP(AC1226,Resource!$B$2:$AE$465,8,FALSE)))</f>
        <v/>
      </c>
      <c r="AP1226" s="620" t="n"/>
      <c r="AQ1226" s="286" t="n"/>
      <c r="AR1226" s="34">
        <f>AB1226</f>
        <v/>
      </c>
      <c r="AS1226" s="621">
        <f>IF(ISNA(IF(AI1226="",0,AR1226*VLOOKUP(AI1226,Resource!$B$2:$AE$465,9,FALSE))),0,IF(AI1226="",0,AR1226*VLOOKUP(AI1226,Resource!$B$2:$AE$465,9,FALSE)))</f>
        <v/>
      </c>
      <c r="AT1226" s="620" t="n"/>
      <c r="AU1226" s="286" t="n"/>
      <c r="AV1226" s="620">
        <f>Z1226</f>
        <v/>
      </c>
      <c r="AW1226" s="72" t="n"/>
      <c r="BA1226" s="620" t="n"/>
      <c r="BC1226" s="620">
        <f>AO1226+AS1226</f>
        <v/>
      </c>
      <c r="BD1226" s="620">
        <f>BH1226-BC1226</f>
        <v/>
      </c>
      <c r="BE1226" s="479">
        <f>IF(AV1226=0,"        --",BD1226/BH1226)</f>
        <v/>
      </c>
      <c r="BF1226" s="620" t="n"/>
      <c r="BG1226" s="620" t="n"/>
      <c r="BH1226" s="620">
        <f>Z1226+BA1226+BF1226</f>
        <v/>
      </c>
    </row>
    <row r="1227" customFormat="1" s="34">
      <c r="A1227" s="618" t="n"/>
      <c r="B1227" s="619" t="n"/>
      <c r="J1227" s="619" t="n"/>
      <c r="U1227" s="620" t="n"/>
      <c r="X1227" s="620" t="n"/>
      <c r="Y1227" s="620" t="n"/>
      <c r="Z1227" s="620" t="n"/>
      <c r="AA1227" s="34">
        <f>T1227*0.2+N1227*0+O1227*0.3+P1227*0.5+Q1227*0.6+R1227*1+S1227*1</f>
        <v/>
      </c>
      <c r="AB1227" s="34">
        <f>T1227*0.2+N1227*0.2+O1227*0.3+P1227*0.5+Q1227*0.6+R1227*1+S1227*1</f>
        <v/>
      </c>
      <c r="AD1227" s="34">
        <f>IF($AC1227&gt;0,IF(VLOOKUP($AC1227,Resource!$B$2:$AE$460,6,FALSE)&gt;0,VLOOKUP($AC1227,Resource!$B$2:$AE$460,6,FALSE),"--INPUT--"),"")</f>
        <v/>
      </c>
      <c r="AE1227" s="34">
        <f>IF($AC1227&gt;0,IF(VLOOKUP($AC1227,Resource!$B$2:$AE$460,25,FALSE)&gt;0,VLOOKUP($AC1227,Resource!$B$2:$AE$460,25,FALSE),"--INPUT--"),"")</f>
        <v/>
      </c>
      <c r="AG1227" s="619" t="n"/>
      <c r="AH1227" s="619" t="n"/>
      <c r="AJ1227" s="34">
        <f>IF($AI1227&gt;0,IF(VLOOKUP($AI1227,Resource!$B$2:$AE$460,6,FALSE)&gt;0,VLOOKUP($AI1227,Resource!$B$2:$AE$460,6,FALSE),"--INPUT--"),"")</f>
        <v/>
      </c>
      <c r="AK1227" s="34">
        <f>IF($AI1227&gt;0,IF(VLOOKUP($AI1227,Resource!$B$2:$AE$460,25,FALSE)&gt;0,VLOOKUP($AI1227,Resource!$B$2:$AE$460,25,FALSE),"--INPUT--"),"")</f>
        <v/>
      </c>
      <c r="AL1227" s="619" t="n"/>
      <c r="AM1227" s="619" t="n"/>
      <c r="AN1227" s="34">
        <f>AA1227</f>
        <v/>
      </c>
      <c r="AO1227" s="621">
        <f>IF(ISNA(IF(AC1227="",0,AN1227*VLOOKUP(AC1227,Resource!$B$2:$AE$465,8,FALSE))),0,IF(AC1227="",0,AN1227*VLOOKUP(AC1227,Resource!$B$2:$AE$465,8,FALSE)))</f>
        <v/>
      </c>
      <c r="AP1227" s="620" t="n"/>
      <c r="AQ1227" s="286" t="n"/>
      <c r="AR1227" s="34">
        <f>AB1227</f>
        <v/>
      </c>
      <c r="AS1227" s="621">
        <f>IF(ISNA(IF(AI1227="",0,AR1227*VLOOKUP(AI1227,Resource!$B$2:$AE$465,9,FALSE))),0,IF(AI1227="",0,AR1227*VLOOKUP(AI1227,Resource!$B$2:$AE$465,9,FALSE)))</f>
        <v/>
      </c>
      <c r="AT1227" s="620" t="n"/>
      <c r="AU1227" s="286" t="n"/>
      <c r="AV1227" s="620">
        <f>Z1227</f>
        <v/>
      </c>
      <c r="AW1227" s="72" t="n"/>
      <c r="BA1227" s="620" t="n"/>
      <c r="BC1227" s="620">
        <f>AO1227+AS1227</f>
        <v/>
      </c>
      <c r="BD1227" s="620">
        <f>BH1227-BC1227</f>
        <v/>
      </c>
      <c r="BE1227" s="479">
        <f>IF(AV1227=0,"        --",BD1227/BH1227)</f>
        <v/>
      </c>
      <c r="BF1227" s="620" t="n"/>
      <c r="BG1227" s="620" t="n"/>
      <c r="BH1227" s="620">
        <f>Z1227+BA1227+BF1227</f>
        <v/>
      </c>
    </row>
    <row r="1228" customFormat="1" s="34">
      <c r="A1228" s="618" t="n"/>
      <c r="B1228" s="619" t="n"/>
      <c r="J1228" s="619" t="n"/>
      <c r="U1228" s="620" t="n"/>
      <c r="X1228" s="620" t="n"/>
      <c r="Y1228" s="620" t="n"/>
      <c r="Z1228" s="620" t="n"/>
      <c r="AA1228" s="34">
        <f>T1228*0.2+N1228*0+O1228*0.3+P1228*0.5+Q1228*0.6+R1228*1+S1228*1</f>
        <v/>
      </c>
      <c r="AB1228" s="34">
        <f>T1228*0.2+N1228*0.2+O1228*0.3+P1228*0.5+Q1228*0.6+R1228*1+S1228*1</f>
        <v/>
      </c>
      <c r="AD1228" s="34">
        <f>IF($AC1228&gt;0,IF(VLOOKUP($AC1228,Resource!$B$2:$AE$460,6,FALSE)&gt;0,VLOOKUP($AC1228,Resource!$B$2:$AE$460,6,FALSE),"--INPUT--"),"")</f>
        <v/>
      </c>
      <c r="AE1228" s="34">
        <f>IF($AC1228&gt;0,IF(VLOOKUP($AC1228,Resource!$B$2:$AE$460,25,FALSE)&gt;0,VLOOKUP($AC1228,Resource!$B$2:$AE$460,25,FALSE),"--INPUT--"),"")</f>
        <v/>
      </c>
      <c r="AG1228" s="619" t="n"/>
      <c r="AH1228" s="619" t="n"/>
      <c r="AJ1228" s="34">
        <f>IF($AI1228&gt;0,IF(VLOOKUP($AI1228,Resource!$B$2:$AE$460,6,FALSE)&gt;0,VLOOKUP($AI1228,Resource!$B$2:$AE$460,6,FALSE),"--INPUT--"),"")</f>
        <v/>
      </c>
      <c r="AK1228" s="34">
        <f>IF($AI1228&gt;0,IF(VLOOKUP($AI1228,Resource!$B$2:$AE$460,25,FALSE)&gt;0,VLOOKUP($AI1228,Resource!$B$2:$AE$460,25,FALSE),"--INPUT--"),"")</f>
        <v/>
      </c>
      <c r="AL1228" s="619" t="n"/>
      <c r="AM1228" s="619" t="n"/>
      <c r="AN1228" s="34">
        <f>AA1228</f>
        <v/>
      </c>
      <c r="AO1228" s="621">
        <f>IF(ISNA(IF(AC1228="",0,AN1228*VLOOKUP(AC1228,Resource!$B$2:$AE$465,8,FALSE))),0,IF(AC1228="",0,AN1228*VLOOKUP(AC1228,Resource!$B$2:$AE$465,8,FALSE)))</f>
        <v/>
      </c>
      <c r="AP1228" s="620" t="n"/>
      <c r="AQ1228" s="286" t="n"/>
      <c r="AR1228" s="34">
        <f>AB1228</f>
        <v/>
      </c>
      <c r="AS1228" s="621">
        <f>IF(ISNA(IF(AI1228="",0,AR1228*VLOOKUP(AI1228,Resource!$B$2:$AE$465,9,FALSE))),0,IF(AI1228="",0,AR1228*VLOOKUP(AI1228,Resource!$B$2:$AE$465,9,FALSE)))</f>
        <v/>
      </c>
      <c r="AT1228" s="620" t="n"/>
      <c r="AU1228" s="286" t="n"/>
      <c r="AV1228" s="620">
        <f>Z1228</f>
        <v/>
      </c>
      <c r="AW1228" s="72" t="n"/>
      <c r="BA1228" s="620" t="n"/>
      <c r="BC1228" s="620">
        <f>AO1228+AS1228</f>
        <v/>
      </c>
      <c r="BD1228" s="620">
        <f>BH1228-BC1228</f>
        <v/>
      </c>
      <c r="BE1228" s="479">
        <f>IF(AV1228=0,"        --",BD1228/BH1228)</f>
        <v/>
      </c>
      <c r="BF1228" s="620" t="n"/>
      <c r="BG1228" s="620" t="n"/>
      <c r="BH1228" s="620">
        <f>Z1228+BA1228+BF1228</f>
        <v/>
      </c>
    </row>
    <row r="1229" customFormat="1" s="34">
      <c r="A1229" s="618" t="n"/>
      <c r="B1229" s="619" t="n"/>
      <c r="J1229" s="619" t="n"/>
      <c r="U1229" s="620" t="n"/>
      <c r="X1229" s="620" t="n"/>
      <c r="Y1229" s="620" t="n"/>
      <c r="Z1229" s="620" t="n"/>
      <c r="AA1229" s="34">
        <f>T1229*0.2+N1229*0+O1229*0.3+P1229*0.5+Q1229*0.6+R1229*1+S1229*1</f>
        <v/>
      </c>
      <c r="AB1229" s="34">
        <f>T1229*0.2+N1229*0.2+O1229*0.3+P1229*0.5+Q1229*0.6+R1229*1+S1229*1</f>
        <v/>
      </c>
      <c r="AD1229" s="34">
        <f>IF($AC1229&gt;0,IF(VLOOKUP($AC1229,Resource!$B$2:$AE$460,6,FALSE)&gt;0,VLOOKUP($AC1229,Resource!$B$2:$AE$460,6,FALSE),"--INPUT--"),"")</f>
        <v/>
      </c>
      <c r="AE1229" s="34">
        <f>IF($AC1229&gt;0,IF(VLOOKUP($AC1229,Resource!$B$2:$AE$460,25,FALSE)&gt;0,VLOOKUP($AC1229,Resource!$B$2:$AE$460,25,FALSE),"--INPUT--"),"")</f>
        <v/>
      </c>
      <c r="AG1229" s="619" t="n"/>
      <c r="AH1229" s="619" t="n"/>
      <c r="AJ1229" s="34">
        <f>IF($AI1229&gt;0,IF(VLOOKUP($AI1229,Resource!$B$2:$AE$460,6,FALSE)&gt;0,VLOOKUP($AI1229,Resource!$B$2:$AE$460,6,FALSE),"--INPUT--"),"")</f>
        <v/>
      </c>
      <c r="AK1229" s="34">
        <f>IF($AI1229&gt;0,IF(VLOOKUP($AI1229,Resource!$B$2:$AE$460,25,FALSE)&gt;0,VLOOKUP($AI1229,Resource!$B$2:$AE$460,25,FALSE),"--INPUT--"),"")</f>
        <v/>
      </c>
      <c r="AL1229" s="619" t="n"/>
      <c r="AM1229" s="619" t="n"/>
      <c r="AN1229" s="34">
        <f>AA1229</f>
        <v/>
      </c>
      <c r="AO1229" s="621">
        <f>IF(ISNA(IF(AC1229="",0,AN1229*VLOOKUP(AC1229,Resource!$B$2:$AE$465,8,FALSE))),0,IF(AC1229="",0,AN1229*VLOOKUP(AC1229,Resource!$B$2:$AE$465,8,FALSE)))</f>
        <v/>
      </c>
      <c r="AP1229" s="620" t="n"/>
      <c r="AQ1229" s="286" t="n"/>
      <c r="AR1229" s="34">
        <f>AB1229</f>
        <v/>
      </c>
      <c r="AS1229" s="621">
        <f>IF(ISNA(IF(AI1229="",0,AR1229*VLOOKUP(AI1229,Resource!$B$2:$AE$465,9,FALSE))),0,IF(AI1229="",0,AR1229*VLOOKUP(AI1229,Resource!$B$2:$AE$465,9,FALSE)))</f>
        <v/>
      </c>
      <c r="AT1229" s="620" t="n"/>
      <c r="AU1229" s="286" t="n"/>
      <c r="AV1229" s="620">
        <f>Z1229</f>
        <v/>
      </c>
      <c r="AW1229" s="72" t="n"/>
      <c r="BA1229" s="620" t="n"/>
      <c r="BC1229" s="620">
        <f>AO1229+AS1229</f>
        <v/>
      </c>
      <c r="BD1229" s="620">
        <f>BH1229-BC1229</f>
        <v/>
      </c>
      <c r="BE1229" s="479">
        <f>IF(AV1229=0,"        --",BD1229/BH1229)</f>
        <v/>
      </c>
      <c r="BF1229" s="620" t="n"/>
      <c r="BG1229" s="620" t="n"/>
      <c r="BH1229" s="620">
        <f>Z1229+BA1229+BF1229</f>
        <v/>
      </c>
    </row>
    <row r="1230" customFormat="1" s="34">
      <c r="A1230" s="618" t="n"/>
      <c r="B1230" s="619" t="n"/>
      <c r="J1230" s="619" t="n"/>
      <c r="U1230" s="620" t="n"/>
      <c r="X1230" s="620" t="n"/>
      <c r="Y1230" s="620" t="n"/>
      <c r="Z1230" s="620" t="n"/>
      <c r="AA1230" s="34">
        <f>T1230*0.2+N1230*0+O1230*0.3+P1230*0.5+Q1230*0.6+R1230*1+S1230*1</f>
        <v/>
      </c>
      <c r="AB1230" s="34">
        <f>T1230*0.2+N1230*0.2+O1230*0.3+P1230*0.5+Q1230*0.6+R1230*1+S1230*1</f>
        <v/>
      </c>
      <c r="AD1230" s="34">
        <f>IF($AC1230&gt;0,IF(VLOOKUP($AC1230,Resource!$B$2:$AE$460,6,FALSE)&gt;0,VLOOKUP($AC1230,Resource!$B$2:$AE$460,6,FALSE),"--INPUT--"),"")</f>
        <v/>
      </c>
      <c r="AE1230" s="34">
        <f>IF($AC1230&gt;0,IF(VLOOKUP($AC1230,Resource!$B$2:$AE$460,25,FALSE)&gt;0,VLOOKUP($AC1230,Resource!$B$2:$AE$460,25,FALSE),"--INPUT--"),"")</f>
        <v/>
      </c>
      <c r="AG1230" s="619" t="n"/>
      <c r="AH1230" s="619" t="n"/>
      <c r="AJ1230" s="34">
        <f>IF($AI1230&gt;0,IF(VLOOKUP($AI1230,Resource!$B$2:$AE$460,6,FALSE)&gt;0,VLOOKUP($AI1230,Resource!$B$2:$AE$460,6,FALSE),"--INPUT--"),"")</f>
        <v/>
      </c>
      <c r="AK1230" s="34">
        <f>IF($AI1230&gt;0,IF(VLOOKUP($AI1230,Resource!$B$2:$AE$460,25,FALSE)&gt;0,VLOOKUP($AI1230,Resource!$B$2:$AE$460,25,FALSE),"--INPUT--"),"")</f>
        <v/>
      </c>
      <c r="AL1230" s="619" t="n"/>
      <c r="AM1230" s="619" t="n"/>
      <c r="AN1230" s="34">
        <f>AA1230</f>
        <v/>
      </c>
      <c r="AO1230" s="621">
        <f>IF(ISNA(IF(AC1230="",0,AN1230*VLOOKUP(AC1230,Resource!$B$2:$AE$465,8,FALSE))),0,IF(AC1230="",0,AN1230*VLOOKUP(AC1230,Resource!$B$2:$AE$465,8,FALSE)))</f>
        <v/>
      </c>
      <c r="AP1230" s="620" t="n"/>
      <c r="AQ1230" s="286" t="n"/>
      <c r="AR1230" s="34">
        <f>AB1230</f>
        <v/>
      </c>
      <c r="AS1230" s="621">
        <f>IF(ISNA(IF(AI1230="",0,AR1230*VLOOKUP(AI1230,Resource!$B$2:$AE$465,9,FALSE))),0,IF(AI1230="",0,AR1230*VLOOKUP(AI1230,Resource!$B$2:$AE$465,9,FALSE)))</f>
        <v/>
      </c>
      <c r="AT1230" s="620" t="n"/>
      <c r="AU1230" s="286" t="n"/>
      <c r="AV1230" s="620">
        <f>Z1230</f>
        <v/>
      </c>
      <c r="AW1230" s="72" t="n"/>
      <c r="BA1230" s="620" t="n"/>
      <c r="BC1230" s="620">
        <f>AO1230+AS1230</f>
        <v/>
      </c>
      <c r="BD1230" s="620">
        <f>BH1230-BC1230</f>
        <v/>
      </c>
      <c r="BE1230" s="479">
        <f>IF(AV1230=0,"        --",BD1230/BH1230)</f>
        <v/>
      </c>
      <c r="BF1230" s="620" t="n"/>
      <c r="BG1230" s="620" t="n"/>
      <c r="BH1230" s="620">
        <f>Z1230+BA1230+BF1230</f>
        <v/>
      </c>
    </row>
    <row r="1231" customFormat="1" s="34">
      <c r="A1231" s="618" t="n"/>
      <c r="B1231" s="619" t="n"/>
      <c r="J1231" s="619" t="n"/>
      <c r="U1231" s="620" t="n"/>
      <c r="X1231" s="620" t="n"/>
      <c r="Y1231" s="620" t="n"/>
      <c r="Z1231" s="620" t="n"/>
      <c r="AA1231" s="34">
        <f>T1231*0.2+N1231*0+O1231*0.3+P1231*0.5+Q1231*0.6+R1231*1+S1231*1</f>
        <v/>
      </c>
      <c r="AB1231" s="34">
        <f>T1231*0.2+N1231*0.2+O1231*0.3+P1231*0.5+Q1231*0.6+R1231*1+S1231*1</f>
        <v/>
      </c>
      <c r="AD1231" s="34">
        <f>IF($AC1231&gt;0,IF(VLOOKUP($AC1231,Resource!$B$2:$AE$460,6,FALSE)&gt;0,VLOOKUP($AC1231,Resource!$B$2:$AE$460,6,FALSE),"--INPUT--"),"")</f>
        <v/>
      </c>
      <c r="AE1231" s="34">
        <f>IF($AC1231&gt;0,IF(VLOOKUP($AC1231,Resource!$B$2:$AE$460,25,FALSE)&gt;0,VLOOKUP($AC1231,Resource!$B$2:$AE$460,25,FALSE),"--INPUT--"),"")</f>
        <v/>
      </c>
      <c r="AG1231" s="619" t="n"/>
      <c r="AH1231" s="619" t="n"/>
      <c r="AJ1231" s="34">
        <f>IF($AI1231&gt;0,IF(VLOOKUP($AI1231,Resource!$B$2:$AE$460,6,FALSE)&gt;0,VLOOKUP($AI1231,Resource!$B$2:$AE$460,6,FALSE),"--INPUT--"),"")</f>
        <v/>
      </c>
      <c r="AK1231" s="34">
        <f>IF($AI1231&gt;0,IF(VLOOKUP($AI1231,Resource!$B$2:$AE$460,25,FALSE)&gt;0,VLOOKUP($AI1231,Resource!$B$2:$AE$460,25,FALSE),"--INPUT--"),"")</f>
        <v/>
      </c>
      <c r="AL1231" s="619" t="n"/>
      <c r="AM1231" s="619" t="n"/>
      <c r="AN1231" s="34">
        <f>AA1231</f>
        <v/>
      </c>
      <c r="AO1231" s="621">
        <f>IF(ISNA(IF(AC1231="",0,AN1231*VLOOKUP(AC1231,Resource!$B$2:$AE$465,8,FALSE))),0,IF(AC1231="",0,AN1231*VLOOKUP(AC1231,Resource!$B$2:$AE$465,8,FALSE)))</f>
        <v/>
      </c>
      <c r="AP1231" s="620" t="n"/>
      <c r="AQ1231" s="286" t="n"/>
      <c r="AR1231" s="34">
        <f>AB1231</f>
        <v/>
      </c>
      <c r="AS1231" s="621">
        <f>IF(ISNA(IF(AI1231="",0,AR1231*VLOOKUP(AI1231,Resource!$B$2:$AE$465,9,FALSE))),0,IF(AI1231="",0,AR1231*VLOOKUP(AI1231,Resource!$B$2:$AE$465,9,FALSE)))</f>
        <v/>
      </c>
      <c r="AT1231" s="620" t="n"/>
      <c r="AU1231" s="286" t="n"/>
      <c r="AV1231" s="620">
        <f>Z1231</f>
        <v/>
      </c>
      <c r="AW1231" s="72" t="n"/>
      <c r="BA1231" s="620" t="n"/>
      <c r="BC1231" s="620">
        <f>AO1231+AS1231</f>
        <v/>
      </c>
      <c r="BD1231" s="620">
        <f>BH1231-BC1231</f>
        <v/>
      </c>
      <c r="BE1231" s="479">
        <f>IF(AV1231=0,"        --",BD1231/BH1231)</f>
        <v/>
      </c>
      <c r="BF1231" s="620" t="n"/>
      <c r="BG1231" s="620" t="n"/>
      <c r="BH1231" s="620">
        <f>Z1231+BA1231+BF1231</f>
        <v/>
      </c>
    </row>
    <row r="1232" customFormat="1" s="34">
      <c r="A1232" s="618" t="n"/>
      <c r="B1232" s="619" t="n"/>
      <c r="J1232" s="619" t="n"/>
      <c r="U1232" s="620" t="n"/>
      <c r="X1232" s="620" t="n"/>
      <c r="Y1232" s="620" t="n"/>
      <c r="Z1232" s="620" t="n"/>
      <c r="AA1232" s="34">
        <f>T1232*0.2+N1232*0+O1232*0.3+P1232*0.5+Q1232*0.6+R1232*1+S1232*1</f>
        <v/>
      </c>
      <c r="AB1232" s="34">
        <f>T1232*0.2+N1232*0.2+O1232*0.3+P1232*0.5+Q1232*0.6+R1232*1+S1232*1</f>
        <v/>
      </c>
      <c r="AD1232" s="34">
        <f>IF($AC1232&gt;0,IF(VLOOKUP($AC1232,Resource!$B$2:$AE$460,6,FALSE)&gt;0,VLOOKUP($AC1232,Resource!$B$2:$AE$460,6,FALSE),"--INPUT--"),"")</f>
        <v/>
      </c>
      <c r="AE1232" s="34">
        <f>IF($AC1232&gt;0,IF(VLOOKUP($AC1232,Resource!$B$2:$AE$460,25,FALSE)&gt;0,VLOOKUP($AC1232,Resource!$B$2:$AE$460,25,FALSE),"--INPUT--"),"")</f>
        <v/>
      </c>
      <c r="AG1232" s="619" t="n"/>
      <c r="AH1232" s="619" t="n"/>
      <c r="AJ1232" s="34">
        <f>IF($AI1232&gt;0,IF(VLOOKUP($AI1232,Resource!$B$2:$AE$460,6,FALSE)&gt;0,VLOOKUP($AI1232,Resource!$B$2:$AE$460,6,FALSE),"--INPUT--"),"")</f>
        <v/>
      </c>
      <c r="AK1232" s="34">
        <f>IF($AI1232&gt;0,IF(VLOOKUP($AI1232,Resource!$B$2:$AE$460,25,FALSE)&gt;0,VLOOKUP($AI1232,Resource!$B$2:$AE$460,25,FALSE),"--INPUT--"),"")</f>
        <v/>
      </c>
      <c r="AL1232" s="619" t="n"/>
      <c r="AM1232" s="619" t="n"/>
      <c r="AN1232" s="34">
        <f>AA1232</f>
        <v/>
      </c>
      <c r="AO1232" s="621">
        <f>IF(ISNA(IF(AC1232="",0,AN1232*VLOOKUP(AC1232,Resource!$B$2:$AE$465,8,FALSE))),0,IF(AC1232="",0,AN1232*VLOOKUP(AC1232,Resource!$B$2:$AE$465,8,FALSE)))</f>
        <v/>
      </c>
      <c r="AP1232" s="620" t="n"/>
      <c r="AQ1232" s="286" t="n"/>
      <c r="AR1232" s="34">
        <f>AB1232</f>
        <v/>
      </c>
      <c r="AS1232" s="621">
        <f>IF(ISNA(IF(AI1232="",0,AR1232*VLOOKUP(AI1232,Resource!$B$2:$AE$465,9,FALSE))),0,IF(AI1232="",0,AR1232*VLOOKUP(AI1232,Resource!$B$2:$AE$465,9,FALSE)))</f>
        <v/>
      </c>
      <c r="AT1232" s="620" t="n"/>
      <c r="AU1232" s="286" t="n"/>
      <c r="AV1232" s="620">
        <f>Z1232</f>
        <v/>
      </c>
      <c r="AW1232" s="72" t="n"/>
      <c r="BA1232" s="620" t="n"/>
      <c r="BC1232" s="620">
        <f>AO1232+AS1232</f>
        <v/>
      </c>
      <c r="BD1232" s="620">
        <f>BH1232-BC1232</f>
        <v/>
      </c>
      <c r="BE1232" s="479">
        <f>IF(AV1232=0,"        --",BD1232/BH1232)</f>
        <v/>
      </c>
      <c r="BF1232" s="620" t="n"/>
      <c r="BG1232" s="620" t="n"/>
      <c r="BH1232" s="620">
        <f>Z1232+BA1232+BF1232</f>
        <v/>
      </c>
    </row>
    <row r="1233" customFormat="1" s="34">
      <c r="A1233" s="618" t="n"/>
      <c r="B1233" s="619" t="n"/>
      <c r="J1233" s="619" t="n"/>
      <c r="U1233" s="620" t="n"/>
      <c r="X1233" s="620" t="n"/>
      <c r="Y1233" s="620" t="n"/>
      <c r="Z1233" s="620" t="n"/>
      <c r="AA1233" s="34">
        <f>T1233*0.2+N1233*0+O1233*0.3+P1233*0.5+Q1233*0.6+R1233*1+S1233*1</f>
        <v/>
      </c>
      <c r="AB1233" s="34">
        <f>T1233*0.2+N1233*0.2+O1233*0.3+P1233*0.5+Q1233*0.6+R1233*1+S1233*1</f>
        <v/>
      </c>
      <c r="AD1233" s="34">
        <f>IF($AC1233&gt;0,IF(VLOOKUP($AC1233,Resource!$B$2:$AE$460,6,FALSE)&gt;0,VLOOKUP($AC1233,Resource!$B$2:$AE$460,6,FALSE),"--INPUT--"),"")</f>
        <v/>
      </c>
      <c r="AE1233" s="34">
        <f>IF($AC1233&gt;0,IF(VLOOKUP($AC1233,Resource!$B$2:$AE$460,25,FALSE)&gt;0,VLOOKUP($AC1233,Resource!$B$2:$AE$460,25,FALSE),"--INPUT--"),"")</f>
        <v/>
      </c>
      <c r="AG1233" s="619" t="n"/>
      <c r="AH1233" s="619" t="n"/>
      <c r="AJ1233" s="34">
        <f>IF($AI1233&gt;0,IF(VLOOKUP($AI1233,Resource!$B$2:$AE$460,6,FALSE)&gt;0,VLOOKUP($AI1233,Resource!$B$2:$AE$460,6,FALSE),"--INPUT--"),"")</f>
        <v/>
      </c>
      <c r="AK1233" s="34">
        <f>IF($AI1233&gt;0,IF(VLOOKUP($AI1233,Resource!$B$2:$AE$460,25,FALSE)&gt;0,VLOOKUP($AI1233,Resource!$B$2:$AE$460,25,FALSE),"--INPUT--"),"")</f>
        <v/>
      </c>
      <c r="AL1233" s="619" t="n"/>
      <c r="AM1233" s="619" t="n"/>
      <c r="AN1233" s="34">
        <f>AA1233</f>
        <v/>
      </c>
      <c r="AO1233" s="621">
        <f>IF(ISNA(IF(AC1233="",0,AN1233*VLOOKUP(AC1233,Resource!$B$2:$AE$465,8,FALSE))),0,IF(AC1233="",0,AN1233*VLOOKUP(AC1233,Resource!$B$2:$AE$465,8,FALSE)))</f>
        <v/>
      </c>
      <c r="AP1233" s="620" t="n"/>
      <c r="AQ1233" s="286" t="n"/>
      <c r="AR1233" s="34">
        <f>AB1233</f>
        <v/>
      </c>
      <c r="AS1233" s="621">
        <f>IF(ISNA(IF(AI1233="",0,AR1233*VLOOKUP(AI1233,Resource!$B$2:$AE$465,9,FALSE))),0,IF(AI1233="",0,AR1233*VLOOKUP(AI1233,Resource!$B$2:$AE$465,9,FALSE)))</f>
        <v/>
      </c>
      <c r="AT1233" s="620" t="n"/>
      <c r="AU1233" s="286" t="n"/>
      <c r="AV1233" s="620">
        <f>Z1233</f>
        <v/>
      </c>
      <c r="AW1233" s="72" t="n"/>
      <c r="BA1233" s="620" t="n"/>
      <c r="BC1233" s="620">
        <f>AO1233+AS1233</f>
        <v/>
      </c>
      <c r="BD1233" s="620">
        <f>BH1233-BC1233</f>
        <v/>
      </c>
      <c r="BE1233" s="479">
        <f>IF(AV1233=0,"        --",BD1233/BH1233)</f>
        <v/>
      </c>
      <c r="BF1233" s="620" t="n"/>
      <c r="BG1233" s="620" t="n"/>
      <c r="BH1233" s="620">
        <f>Z1233+BA1233+BF1233</f>
        <v/>
      </c>
    </row>
    <row r="1234" customFormat="1" s="34">
      <c r="A1234" s="618" t="n"/>
      <c r="B1234" s="619" t="n"/>
      <c r="J1234" s="619" t="n"/>
      <c r="U1234" s="620" t="n"/>
      <c r="X1234" s="620" t="n"/>
      <c r="Y1234" s="620" t="n"/>
      <c r="Z1234" s="620" t="n"/>
      <c r="AA1234" s="34">
        <f>T1234*0.2+N1234*0+O1234*0.3+P1234*0.5+Q1234*0.6+R1234*1+S1234*1</f>
        <v/>
      </c>
      <c r="AB1234" s="34">
        <f>T1234*0.2+N1234*0.2+O1234*0.3+P1234*0.5+Q1234*0.6+R1234*1+S1234*1</f>
        <v/>
      </c>
      <c r="AD1234" s="34">
        <f>IF($AC1234&gt;0,IF(VLOOKUP($AC1234,Resource!$B$2:$AE$460,6,FALSE)&gt;0,VLOOKUP($AC1234,Resource!$B$2:$AE$460,6,FALSE),"--INPUT--"),"")</f>
        <v/>
      </c>
      <c r="AE1234" s="34">
        <f>IF($AC1234&gt;0,IF(VLOOKUP($AC1234,Resource!$B$2:$AE$460,25,FALSE)&gt;0,VLOOKUP($AC1234,Resource!$B$2:$AE$460,25,FALSE),"--INPUT--"),"")</f>
        <v/>
      </c>
      <c r="AG1234" s="619" t="n"/>
      <c r="AH1234" s="619" t="n"/>
      <c r="AJ1234" s="34">
        <f>IF($AI1234&gt;0,IF(VLOOKUP($AI1234,Resource!$B$2:$AE$460,6,FALSE)&gt;0,VLOOKUP($AI1234,Resource!$B$2:$AE$460,6,FALSE),"--INPUT--"),"")</f>
        <v/>
      </c>
      <c r="AK1234" s="34">
        <f>IF($AI1234&gt;0,IF(VLOOKUP($AI1234,Resource!$B$2:$AE$460,25,FALSE)&gt;0,VLOOKUP($AI1234,Resource!$B$2:$AE$460,25,FALSE),"--INPUT--"),"")</f>
        <v/>
      </c>
      <c r="AL1234" s="619" t="n"/>
      <c r="AM1234" s="619" t="n"/>
      <c r="AN1234" s="34">
        <f>AA1234</f>
        <v/>
      </c>
      <c r="AO1234" s="621">
        <f>IF(ISNA(IF(AC1234="",0,AN1234*VLOOKUP(AC1234,Resource!$B$2:$AE$465,8,FALSE))),0,IF(AC1234="",0,AN1234*VLOOKUP(AC1234,Resource!$B$2:$AE$465,8,FALSE)))</f>
        <v/>
      </c>
      <c r="AP1234" s="620" t="n"/>
      <c r="AQ1234" s="286" t="n"/>
      <c r="AR1234" s="34">
        <f>AB1234</f>
        <v/>
      </c>
      <c r="AS1234" s="621">
        <f>IF(ISNA(IF(AI1234="",0,AR1234*VLOOKUP(AI1234,Resource!$B$2:$AE$465,9,FALSE))),0,IF(AI1234="",0,AR1234*VLOOKUP(AI1234,Resource!$B$2:$AE$465,9,FALSE)))</f>
        <v/>
      </c>
      <c r="AT1234" s="620" t="n"/>
      <c r="AU1234" s="286" t="n"/>
      <c r="AV1234" s="620">
        <f>Z1234</f>
        <v/>
      </c>
      <c r="AW1234" s="72" t="n"/>
      <c r="BA1234" s="620" t="n"/>
      <c r="BC1234" s="620">
        <f>AO1234+AS1234</f>
        <v/>
      </c>
      <c r="BD1234" s="620">
        <f>BH1234-BC1234</f>
        <v/>
      </c>
      <c r="BE1234" s="479">
        <f>IF(AV1234=0,"        --",BD1234/BH1234)</f>
        <v/>
      </c>
      <c r="BF1234" s="620" t="n"/>
      <c r="BG1234" s="620" t="n"/>
      <c r="BH1234" s="620">
        <f>Z1234+BA1234+BF1234</f>
        <v/>
      </c>
    </row>
    <row r="1235" customFormat="1" s="34">
      <c r="A1235" s="618" t="n"/>
      <c r="B1235" s="619" t="n"/>
      <c r="J1235" s="619" t="n"/>
      <c r="U1235" s="620" t="n"/>
      <c r="X1235" s="620" t="n"/>
      <c r="Y1235" s="620" t="n"/>
      <c r="Z1235" s="620" t="n"/>
      <c r="AA1235" s="34">
        <f>T1235*0.2+N1235*0+O1235*0.3+P1235*0.5+Q1235*0.6+R1235*1+S1235*1</f>
        <v/>
      </c>
      <c r="AB1235" s="34">
        <f>T1235*0.2+N1235*0.2+O1235*0.3+P1235*0.5+Q1235*0.6+R1235*1+S1235*1</f>
        <v/>
      </c>
      <c r="AD1235" s="34">
        <f>IF($AC1235&gt;0,IF(VLOOKUP($AC1235,Resource!$B$2:$AE$460,6,FALSE)&gt;0,VLOOKUP($AC1235,Resource!$B$2:$AE$460,6,FALSE),"--INPUT--"),"")</f>
        <v/>
      </c>
      <c r="AE1235" s="34">
        <f>IF($AC1235&gt;0,IF(VLOOKUP($AC1235,Resource!$B$2:$AE$460,25,FALSE)&gt;0,VLOOKUP($AC1235,Resource!$B$2:$AE$460,25,FALSE),"--INPUT--"),"")</f>
        <v/>
      </c>
      <c r="AG1235" s="619" t="n"/>
      <c r="AH1235" s="619" t="n"/>
      <c r="AJ1235" s="34">
        <f>IF($AI1235&gt;0,IF(VLOOKUP($AI1235,Resource!$B$2:$AE$460,6,FALSE)&gt;0,VLOOKUP($AI1235,Resource!$B$2:$AE$460,6,FALSE),"--INPUT--"),"")</f>
        <v/>
      </c>
      <c r="AK1235" s="34">
        <f>IF($AI1235&gt;0,IF(VLOOKUP($AI1235,Resource!$B$2:$AE$460,25,FALSE)&gt;0,VLOOKUP($AI1235,Resource!$B$2:$AE$460,25,FALSE),"--INPUT--"),"")</f>
        <v/>
      </c>
      <c r="AL1235" s="619" t="n"/>
      <c r="AM1235" s="619" t="n"/>
      <c r="AN1235" s="34">
        <f>AA1235</f>
        <v/>
      </c>
      <c r="AO1235" s="621">
        <f>IF(ISNA(IF(AC1235="",0,AN1235*VLOOKUP(AC1235,Resource!$B$2:$AE$465,8,FALSE))),0,IF(AC1235="",0,AN1235*VLOOKUP(AC1235,Resource!$B$2:$AE$465,8,FALSE)))</f>
        <v/>
      </c>
      <c r="AP1235" s="620" t="n"/>
      <c r="AQ1235" s="286" t="n"/>
      <c r="AR1235" s="34">
        <f>AB1235</f>
        <v/>
      </c>
      <c r="AS1235" s="621">
        <f>IF(ISNA(IF(AI1235="",0,AR1235*VLOOKUP(AI1235,Resource!$B$2:$AE$465,9,FALSE))),0,IF(AI1235="",0,AR1235*VLOOKUP(AI1235,Resource!$B$2:$AE$465,9,FALSE)))</f>
        <v/>
      </c>
      <c r="AT1235" s="620" t="n"/>
      <c r="AU1235" s="286" t="n"/>
      <c r="AV1235" s="620">
        <f>Z1235</f>
        <v/>
      </c>
      <c r="AW1235" s="72" t="n"/>
      <c r="BA1235" s="620" t="n"/>
      <c r="BC1235" s="620">
        <f>AO1235+AS1235</f>
        <v/>
      </c>
      <c r="BD1235" s="620">
        <f>BH1235-BC1235</f>
        <v/>
      </c>
      <c r="BE1235" s="479">
        <f>IF(AV1235=0,"        --",BD1235/BH1235)</f>
        <v/>
      </c>
      <c r="BF1235" s="620" t="n"/>
      <c r="BG1235" s="620" t="n"/>
      <c r="BH1235" s="620">
        <f>Z1235+BA1235+BF1235</f>
        <v/>
      </c>
    </row>
    <row r="1236" customFormat="1" s="34">
      <c r="A1236" s="618" t="n"/>
      <c r="B1236" s="619" t="n"/>
      <c r="J1236" s="619" t="n"/>
      <c r="U1236" s="620" t="n"/>
      <c r="X1236" s="620" t="n"/>
      <c r="Y1236" s="620" t="n"/>
      <c r="Z1236" s="620" t="n"/>
      <c r="AA1236" s="34">
        <f>T1236*0.2+N1236*0+O1236*0.3+P1236*0.5+Q1236*0.6+R1236*1+S1236*1</f>
        <v/>
      </c>
      <c r="AB1236" s="34">
        <f>T1236*0.2+N1236*0.2+O1236*0.3+P1236*0.5+Q1236*0.6+R1236*1+S1236*1</f>
        <v/>
      </c>
      <c r="AD1236" s="34">
        <f>IF($AC1236&gt;0,IF(VLOOKUP($AC1236,Resource!$B$2:$AE$460,6,FALSE)&gt;0,VLOOKUP($AC1236,Resource!$B$2:$AE$460,6,FALSE),"--INPUT--"),"")</f>
        <v/>
      </c>
      <c r="AE1236" s="34">
        <f>IF($AC1236&gt;0,IF(VLOOKUP($AC1236,Resource!$B$2:$AE$460,25,FALSE)&gt;0,VLOOKUP($AC1236,Resource!$B$2:$AE$460,25,FALSE),"--INPUT--"),"")</f>
        <v/>
      </c>
      <c r="AG1236" s="619" t="n"/>
      <c r="AH1236" s="619" t="n"/>
      <c r="AJ1236" s="34">
        <f>IF($AI1236&gt;0,IF(VLOOKUP($AI1236,Resource!$B$2:$AE$460,6,FALSE)&gt;0,VLOOKUP($AI1236,Resource!$B$2:$AE$460,6,FALSE),"--INPUT--"),"")</f>
        <v/>
      </c>
      <c r="AK1236" s="34">
        <f>IF($AI1236&gt;0,IF(VLOOKUP($AI1236,Resource!$B$2:$AE$460,25,FALSE)&gt;0,VLOOKUP($AI1236,Resource!$B$2:$AE$460,25,FALSE),"--INPUT--"),"")</f>
        <v/>
      </c>
      <c r="AL1236" s="619" t="n"/>
      <c r="AM1236" s="619" t="n"/>
      <c r="AN1236" s="34">
        <f>AA1236</f>
        <v/>
      </c>
      <c r="AO1236" s="621">
        <f>IF(ISNA(IF(AC1236="",0,AN1236*VLOOKUP(AC1236,Resource!$B$2:$AE$465,8,FALSE))),0,IF(AC1236="",0,AN1236*VLOOKUP(AC1236,Resource!$B$2:$AE$465,8,FALSE)))</f>
        <v/>
      </c>
      <c r="AP1236" s="620" t="n"/>
      <c r="AQ1236" s="286" t="n"/>
      <c r="AR1236" s="34">
        <f>AB1236</f>
        <v/>
      </c>
      <c r="AS1236" s="621">
        <f>IF(ISNA(IF(AI1236="",0,AR1236*VLOOKUP(AI1236,Resource!$B$2:$AE$465,9,FALSE))),0,IF(AI1236="",0,AR1236*VLOOKUP(AI1236,Resource!$B$2:$AE$465,9,FALSE)))</f>
        <v/>
      </c>
      <c r="AT1236" s="620" t="n"/>
      <c r="AU1236" s="286" t="n"/>
      <c r="AV1236" s="620">
        <f>Z1236</f>
        <v/>
      </c>
      <c r="AW1236" s="72" t="n"/>
      <c r="BA1236" s="620" t="n"/>
      <c r="BC1236" s="620">
        <f>AO1236+AS1236</f>
        <v/>
      </c>
      <c r="BD1236" s="620">
        <f>BH1236-BC1236</f>
        <v/>
      </c>
      <c r="BE1236" s="479">
        <f>IF(AV1236=0,"        --",BD1236/BH1236)</f>
        <v/>
      </c>
      <c r="BF1236" s="620" t="n"/>
      <c r="BG1236" s="620" t="n"/>
      <c r="BH1236" s="620">
        <f>Z1236+BA1236+BF1236</f>
        <v/>
      </c>
    </row>
    <row r="1237" customFormat="1" s="34">
      <c r="A1237" s="618" t="n"/>
      <c r="B1237" s="619" t="n"/>
      <c r="J1237" s="619" t="n"/>
      <c r="U1237" s="620" t="n"/>
      <c r="X1237" s="620" t="n"/>
      <c r="Y1237" s="620" t="n"/>
      <c r="Z1237" s="620" t="n"/>
      <c r="AA1237" s="34">
        <f>T1237*0.2+N1237*0+O1237*0.3+P1237*0.5+Q1237*0.6+R1237*1+S1237*1</f>
        <v/>
      </c>
      <c r="AB1237" s="34">
        <f>T1237*0.2+N1237*0.2+O1237*0.3+P1237*0.5+Q1237*0.6+R1237*1+S1237*1</f>
        <v/>
      </c>
      <c r="AD1237" s="34">
        <f>IF($AC1237&gt;0,IF(VLOOKUP($AC1237,Resource!$B$2:$AE$460,6,FALSE)&gt;0,VLOOKUP($AC1237,Resource!$B$2:$AE$460,6,FALSE),"--INPUT--"),"")</f>
        <v/>
      </c>
      <c r="AE1237" s="34">
        <f>IF($AC1237&gt;0,IF(VLOOKUP($AC1237,Resource!$B$2:$AE$460,25,FALSE)&gt;0,VLOOKUP($AC1237,Resource!$B$2:$AE$460,25,FALSE),"--INPUT--"),"")</f>
        <v/>
      </c>
      <c r="AG1237" s="619" t="n"/>
      <c r="AH1237" s="619" t="n"/>
      <c r="AJ1237" s="34">
        <f>IF($AI1237&gt;0,IF(VLOOKUP($AI1237,Resource!$B$2:$AE$460,6,FALSE)&gt;0,VLOOKUP($AI1237,Resource!$B$2:$AE$460,6,FALSE),"--INPUT--"),"")</f>
        <v/>
      </c>
      <c r="AK1237" s="34">
        <f>IF($AI1237&gt;0,IF(VLOOKUP($AI1237,Resource!$B$2:$AE$460,25,FALSE)&gt;0,VLOOKUP($AI1237,Resource!$B$2:$AE$460,25,FALSE),"--INPUT--"),"")</f>
        <v/>
      </c>
      <c r="AL1237" s="619" t="n"/>
      <c r="AM1237" s="619" t="n"/>
      <c r="AN1237" s="34">
        <f>AA1237</f>
        <v/>
      </c>
      <c r="AO1237" s="621">
        <f>IF(ISNA(IF(AC1237="",0,AN1237*VLOOKUP(AC1237,Resource!$B$2:$AE$465,8,FALSE))),0,IF(AC1237="",0,AN1237*VLOOKUP(AC1237,Resource!$B$2:$AE$465,8,FALSE)))</f>
        <v/>
      </c>
      <c r="AP1237" s="620" t="n"/>
      <c r="AQ1237" s="286" t="n"/>
      <c r="AR1237" s="34">
        <f>AB1237</f>
        <v/>
      </c>
      <c r="AS1237" s="621">
        <f>IF(ISNA(IF(AI1237="",0,AR1237*VLOOKUP(AI1237,Resource!$B$2:$AE$465,9,FALSE))),0,IF(AI1237="",0,AR1237*VLOOKUP(AI1237,Resource!$B$2:$AE$465,9,FALSE)))</f>
        <v/>
      </c>
      <c r="AT1237" s="620" t="n"/>
      <c r="AU1237" s="286" t="n"/>
      <c r="AV1237" s="620">
        <f>Z1237</f>
        <v/>
      </c>
      <c r="AW1237" s="72" t="n"/>
      <c r="BA1237" s="620" t="n"/>
      <c r="BC1237" s="620">
        <f>AO1237+AS1237</f>
        <v/>
      </c>
      <c r="BD1237" s="620">
        <f>BH1237-BC1237</f>
        <v/>
      </c>
      <c r="BE1237" s="479">
        <f>IF(AV1237=0,"        --",BD1237/BH1237)</f>
        <v/>
      </c>
      <c r="BF1237" s="620" t="n"/>
      <c r="BG1237" s="620" t="n"/>
      <c r="BH1237" s="620">
        <f>Z1237+BA1237+BF1237</f>
        <v/>
      </c>
    </row>
    <row r="1238" customFormat="1" s="34">
      <c r="A1238" s="618" t="n"/>
      <c r="B1238" s="619" t="n"/>
      <c r="J1238" s="619" t="n"/>
      <c r="U1238" s="620" t="n"/>
      <c r="X1238" s="620" t="n"/>
      <c r="Y1238" s="620" t="n"/>
      <c r="Z1238" s="620" t="n"/>
      <c r="AA1238" s="34">
        <f>T1238*0.2+N1238*0+O1238*0.3+P1238*0.5+Q1238*0.6+R1238*1+S1238*1</f>
        <v/>
      </c>
      <c r="AB1238" s="34">
        <f>T1238*0.2+N1238*0.2+O1238*0.3+P1238*0.5+Q1238*0.6+R1238*1+S1238*1</f>
        <v/>
      </c>
      <c r="AD1238" s="34">
        <f>IF($AC1238&gt;0,IF(VLOOKUP($AC1238,Resource!$B$2:$AE$460,6,FALSE)&gt;0,VLOOKUP($AC1238,Resource!$B$2:$AE$460,6,FALSE),"--INPUT--"),"")</f>
        <v/>
      </c>
      <c r="AE1238" s="34">
        <f>IF($AC1238&gt;0,IF(VLOOKUP($AC1238,Resource!$B$2:$AE$460,25,FALSE)&gt;0,VLOOKUP($AC1238,Resource!$B$2:$AE$460,25,FALSE),"--INPUT--"),"")</f>
        <v/>
      </c>
      <c r="AG1238" s="619" t="n"/>
      <c r="AH1238" s="619" t="n"/>
      <c r="AJ1238" s="34">
        <f>IF($AI1238&gt;0,IF(VLOOKUP($AI1238,Resource!$B$2:$AE$460,6,FALSE)&gt;0,VLOOKUP($AI1238,Resource!$B$2:$AE$460,6,FALSE),"--INPUT--"),"")</f>
        <v/>
      </c>
      <c r="AK1238" s="34">
        <f>IF($AI1238&gt;0,IF(VLOOKUP($AI1238,Resource!$B$2:$AE$460,25,FALSE)&gt;0,VLOOKUP($AI1238,Resource!$B$2:$AE$460,25,FALSE),"--INPUT--"),"")</f>
        <v/>
      </c>
      <c r="AL1238" s="619" t="n"/>
      <c r="AM1238" s="619" t="n"/>
      <c r="AN1238" s="34">
        <f>AA1238</f>
        <v/>
      </c>
      <c r="AO1238" s="621">
        <f>IF(ISNA(IF(AC1238="",0,AN1238*VLOOKUP(AC1238,Resource!$B$2:$AE$465,8,FALSE))),0,IF(AC1238="",0,AN1238*VLOOKUP(AC1238,Resource!$B$2:$AE$465,8,FALSE)))</f>
        <v/>
      </c>
      <c r="AP1238" s="620" t="n"/>
      <c r="AQ1238" s="286" t="n"/>
      <c r="AR1238" s="34">
        <f>AB1238</f>
        <v/>
      </c>
      <c r="AS1238" s="621">
        <f>IF(ISNA(IF(AI1238="",0,AR1238*VLOOKUP(AI1238,Resource!$B$2:$AE$465,9,FALSE))),0,IF(AI1238="",0,AR1238*VLOOKUP(AI1238,Resource!$B$2:$AE$465,9,FALSE)))</f>
        <v/>
      </c>
      <c r="AT1238" s="620" t="n"/>
      <c r="AU1238" s="286" t="n"/>
      <c r="AV1238" s="620">
        <f>Z1238</f>
        <v/>
      </c>
      <c r="AW1238" s="72" t="n"/>
      <c r="BA1238" s="620" t="n"/>
      <c r="BC1238" s="620">
        <f>AO1238+AS1238</f>
        <v/>
      </c>
      <c r="BD1238" s="620">
        <f>BH1238-BC1238</f>
        <v/>
      </c>
      <c r="BE1238" s="479">
        <f>IF(AV1238=0,"        --",BD1238/BH1238)</f>
        <v/>
      </c>
      <c r="BF1238" s="620" t="n"/>
      <c r="BG1238" s="620" t="n"/>
      <c r="BH1238" s="620">
        <f>Z1238+BA1238+BF1238</f>
        <v/>
      </c>
    </row>
    <row r="1239" customFormat="1" s="34">
      <c r="A1239" s="618" t="n"/>
      <c r="B1239" s="619" t="n"/>
      <c r="J1239" s="619" t="n"/>
      <c r="U1239" s="620" t="n"/>
      <c r="X1239" s="620" t="n"/>
      <c r="Y1239" s="620" t="n"/>
      <c r="Z1239" s="620" t="n"/>
      <c r="AA1239" s="34">
        <f>T1239*0.2+N1239*0+O1239*0.3+P1239*0.5+Q1239*0.6+R1239*1+S1239*1</f>
        <v/>
      </c>
      <c r="AB1239" s="34">
        <f>T1239*0.2+N1239*0.2+O1239*0.3+P1239*0.5+Q1239*0.6+R1239*1+S1239*1</f>
        <v/>
      </c>
      <c r="AD1239" s="34">
        <f>IF($AC1239&gt;0,IF(VLOOKUP($AC1239,Resource!$B$2:$AE$460,6,FALSE)&gt;0,VLOOKUP($AC1239,Resource!$B$2:$AE$460,6,FALSE),"--INPUT--"),"")</f>
        <v/>
      </c>
      <c r="AE1239" s="34">
        <f>IF($AC1239&gt;0,IF(VLOOKUP($AC1239,Resource!$B$2:$AE$460,25,FALSE)&gt;0,VLOOKUP($AC1239,Resource!$B$2:$AE$460,25,FALSE),"--INPUT--"),"")</f>
        <v/>
      </c>
      <c r="AG1239" s="619" t="n"/>
      <c r="AH1239" s="619" t="n"/>
      <c r="AJ1239" s="34">
        <f>IF($AI1239&gt;0,IF(VLOOKUP($AI1239,Resource!$B$2:$AE$460,6,FALSE)&gt;0,VLOOKUP($AI1239,Resource!$B$2:$AE$460,6,FALSE),"--INPUT--"),"")</f>
        <v/>
      </c>
      <c r="AK1239" s="34">
        <f>IF($AI1239&gt;0,IF(VLOOKUP($AI1239,Resource!$B$2:$AE$460,25,FALSE)&gt;0,VLOOKUP($AI1239,Resource!$B$2:$AE$460,25,FALSE),"--INPUT--"),"")</f>
        <v/>
      </c>
      <c r="AL1239" s="619" t="n"/>
      <c r="AM1239" s="619" t="n"/>
      <c r="AN1239" s="34">
        <f>AA1239</f>
        <v/>
      </c>
      <c r="AO1239" s="621">
        <f>IF(ISNA(IF(AC1239="",0,AN1239*VLOOKUP(AC1239,Resource!$B$2:$AE$465,8,FALSE))),0,IF(AC1239="",0,AN1239*VLOOKUP(AC1239,Resource!$B$2:$AE$465,8,FALSE)))</f>
        <v/>
      </c>
      <c r="AP1239" s="620" t="n"/>
      <c r="AQ1239" s="286" t="n"/>
      <c r="AR1239" s="34">
        <f>AB1239</f>
        <v/>
      </c>
      <c r="AS1239" s="621">
        <f>IF(ISNA(IF(AI1239="",0,AR1239*VLOOKUP(AI1239,Resource!$B$2:$AE$465,9,FALSE))),0,IF(AI1239="",0,AR1239*VLOOKUP(AI1239,Resource!$B$2:$AE$465,9,FALSE)))</f>
        <v/>
      </c>
      <c r="AT1239" s="620" t="n"/>
      <c r="AU1239" s="286" t="n"/>
      <c r="AV1239" s="620">
        <f>Z1239</f>
        <v/>
      </c>
      <c r="AW1239" s="72" t="n"/>
      <c r="BA1239" s="620" t="n"/>
      <c r="BC1239" s="620">
        <f>AO1239+AS1239</f>
        <v/>
      </c>
      <c r="BD1239" s="620">
        <f>BH1239-BC1239</f>
        <v/>
      </c>
      <c r="BE1239" s="479">
        <f>IF(AV1239=0,"        --",BD1239/BH1239)</f>
        <v/>
      </c>
      <c r="BF1239" s="620" t="n"/>
      <c r="BG1239" s="620" t="n"/>
      <c r="BH1239" s="620">
        <f>Z1239+BA1239+BF1239</f>
        <v/>
      </c>
    </row>
    <row r="1240" customFormat="1" s="34">
      <c r="A1240" s="618" t="n"/>
      <c r="B1240" s="619" t="n"/>
      <c r="J1240" s="619" t="n"/>
      <c r="U1240" s="620" t="n"/>
      <c r="X1240" s="620" t="n"/>
      <c r="Y1240" s="620" t="n"/>
      <c r="Z1240" s="620" t="n"/>
      <c r="AA1240" s="34">
        <f>T1240*0.2+N1240*0+O1240*0.3+P1240*0.5+Q1240*0.6+R1240*1+S1240*1</f>
        <v/>
      </c>
      <c r="AB1240" s="34">
        <f>T1240*0.2+N1240*0.2+O1240*0.3+P1240*0.5+Q1240*0.6+R1240*1+S1240*1</f>
        <v/>
      </c>
      <c r="AD1240" s="34">
        <f>IF($AC1240&gt;0,IF(VLOOKUP($AC1240,Resource!$B$2:$AE$460,6,FALSE)&gt;0,VLOOKUP($AC1240,Resource!$B$2:$AE$460,6,FALSE),"--INPUT--"),"")</f>
        <v/>
      </c>
      <c r="AE1240" s="34">
        <f>IF($AC1240&gt;0,IF(VLOOKUP($AC1240,Resource!$B$2:$AE$460,25,FALSE)&gt;0,VLOOKUP($AC1240,Resource!$B$2:$AE$460,25,FALSE),"--INPUT--"),"")</f>
        <v/>
      </c>
      <c r="AG1240" s="619" t="n"/>
      <c r="AH1240" s="619" t="n"/>
      <c r="AJ1240" s="34">
        <f>IF($AI1240&gt;0,IF(VLOOKUP($AI1240,Resource!$B$2:$AE$460,6,FALSE)&gt;0,VLOOKUP($AI1240,Resource!$B$2:$AE$460,6,FALSE),"--INPUT--"),"")</f>
        <v/>
      </c>
      <c r="AK1240" s="34">
        <f>IF($AI1240&gt;0,IF(VLOOKUP($AI1240,Resource!$B$2:$AE$460,25,FALSE)&gt;0,VLOOKUP($AI1240,Resource!$B$2:$AE$460,25,FALSE),"--INPUT--"),"")</f>
        <v/>
      </c>
      <c r="AL1240" s="619" t="n"/>
      <c r="AM1240" s="619" t="n"/>
      <c r="AN1240" s="34">
        <f>AA1240</f>
        <v/>
      </c>
      <c r="AO1240" s="621">
        <f>IF(ISNA(IF(AC1240="",0,AN1240*VLOOKUP(AC1240,Resource!$B$2:$AE$465,8,FALSE))),0,IF(AC1240="",0,AN1240*VLOOKUP(AC1240,Resource!$B$2:$AE$465,8,FALSE)))</f>
        <v/>
      </c>
      <c r="AP1240" s="620" t="n"/>
      <c r="AQ1240" s="286" t="n"/>
      <c r="AR1240" s="34">
        <f>AB1240</f>
        <v/>
      </c>
      <c r="AS1240" s="621">
        <f>IF(ISNA(IF(AI1240="",0,AR1240*VLOOKUP(AI1240,Resource!$B$2:$AE$465,9,FALSE))),0,IF(AI1240="",0,AR1240*VLOOKUP(AI1240,Resource!$B$2:$AE$465,9,FALSE)))</f>
        <v/>
      </c>
      <c r="AT1240" s="620" t="n"/>
      <c r="AU1240" s="286" t="n"/>
      <c r="AV1240" s="620">
        <f>Z1240</f>
        <v/>
      </c>
      <c r="AW1240" s="72" t="n"/>
      <c r="BA1240" s="620" t="n"/>
      <c r="BC1240" s="620">
        <f>AO1240+AS1240</f>
        <v/>
      </c>
      <c r="BD1240" s="620">
        <f>BH1240-BC1240</f>
        <v/>
      </c>
      <c r="BE1240" s="479">
        <f>IF(AV1240=0,"        --",BD1240/BH1240)</f>
        <v/>
      </c>
      <c r="BF1240" s="620" t="n"/>
      <c r="BG1240" s="620" t="n"/>
      <c r="BH1240" s="620">
        <f>Z1240+BA1240+BF1240</f>
        <v/>
      </c>
    </row>
    <row r="1241" customFormat="1" s="34">
      <c r="A1241" s="618" t="n"/>
      <c r="B1241" s="619" t="n"/>
      <c r="J1241" s="619" t="n"/>
      <c r="U1241" s="620" t="n"/>
      <c r="X1241" s="620" t="n"/>
      <c r="Y1241" s="620" t="n"/>
      <c r="Z1241" s="620" t="n"/>
      <c r="AA1241" s="34">
        <f>T1241*0.2+N1241*0+O1241*0.3+P1241*0.5+Q1241*0.6+R1241*1+S1241*1</f>
        <v/>
      </c>
      <c r="AB1241" s="34">
        <f>T1241*0.2+N1241*0.2+O1241*0.3+P1241*0.5+Q1241*0.6+R1241*1+S1241*1</f>
        <v/>
      </c>
      <c r="AD1241" s="34">
        <f>IF($AC1241&gt;0,IF(VLOOKUP($AC1241,Resource!$B$2:$AE$460,6,FALSE)&gt;0,VLOOKUP($AC1241,Resource!$B$2:$AE$460,6,FALSE),"--INPUT--"),"")</f>
        <v/>
      </c>
      <c r="AE1241" s="34">
        <f>IF($AC1241&gt;0,IF(VLOOKUP($AC1241,Resource!$B$2:$AE$460,25,FALSE)&gt;0,VLOOKUP($AC1241,Resource!$B$2:$AE$460,25,FALSE),"--INPUT--"),"")</f>
        <v/>
      </c>
      <c r="AG1241" s="619" t="n"/>
      <c r="AH1241" s="619" t="n"/>
      <c r="AJ1241" s="34">
        <f>IF($AI1241&gt;0,IF(VLOOKUP($AI1241,Resource!$B$2:$AE$460,6,FALSE)&gt;0,VLOOKUP($AI1241,Resource!$B$2:$AE$460,6,FALSE),"--INPUT--"),"")</f>
        <v/>
      </c>
      <c r="AK1241" s="34">
        <f>IF($AI1241&gt;0,IF(VLOOKUP($AI1241,Resource!$B$2:$AE$460,25,FALSE)&gt;0,VLOOKUP($AI1241,Resource!$B$2:$AE$460,25,FALSE),"--INPUT--"),"")</f>
        <v/>
      </c>
      <c r="AL1241" s="619" t="n"/>
      <c r="AM1241" s="619" t="n"/>
      <c r="AN1241" s="34">
        <f>AA1241</f>
        <v/>
      </c>
      <c r="AO1241" s="621">
        <f>IF(ISNA(IF(AC1241="",0,AN1241*VLOOKUP(AC1241,Resource!$B$2:$AE$465,8,FALSE))),0,IF(AC1241="",0,AN1241*VLOOKUP(AC1241,Resource!$B$2:$AE$465,8,FALSE)))</f>
        <v/>
      </c>
      <c r="AP1241" s="620" t="n"/>
      <c r="AQ1241" s="286" t="n"/>
      <c r="AR1241" s="34">
        <f>AB1241</f>
        <v/>
      </c>
      <c r="AS1241" s="621">
        <f>IF(ISNA(IF(AI1241="",0,AR1241*VLOOKUP(AI1241,Resource!$B$2:$AE$465,9,FALSE))),0,IF(AI1241="",0,AR1241*VLOOKUP(AI1241,Resource!$B$2:$AE$465,9,FALSE)))</f>
        <v/>
      </c>
      <c r="AT1241" s="620" t="n"/>
      <c r="AU1241" s="286" t="n"/>
      <c r="AV1241" s="620">
        <f>Z1241</f>
        <v/>
      </c>
      <c r="AW1241" s="72" t="n"/>
      <c r="BA1241" s="620" t="n"/>
      <c r="BC1241" s="620">
        <f>AO1241+AS1241</f>
        <v/>
      </c>
      <c r="BD1241" s="620">
        <f>BH1241-BC1241</f>
        <v/>
      </c>
      <c r="BE1241" s="479">
        <f>IF(AV1241=0,"        --",BD1241/BH1241)</f>
        <v/>
      </c>
      <c r="BF1241" s="620" t="n"/>
      <c r="BG1241" s="620" t="n"/>
      <c r="BH1241" s="620">
        <f>Z1241+BA1241+BF1241</f>
        <v/>
      </c>
    </row>
    <row r="1242" customFormat="1" s="34">
      <c r="A1242" s="618" t="n"/>
      <c r="B1242" s="619" t="n"/>
      <c r="J1242" s="619" t="n"/>
      <c r="U1242" s="620" t="n"/>
      <c r="X1242" s="620" t="n"/>
      <c r="Y1242" s="620" t="n"/>
      <c r="Z1242" s="620" t="n"/>
      <c r="AA1242" s="34">
        <f>T1242*0.2+N1242*0+O1242*0.3+P1242*0.5+Q1242*0.6+R1242*1+S1242*1</f>
        <v/>
      </c>
      <c r="AB1242" s="34">
        <f>T1242*0.2+N1242*0.2+O1242*0.3+P1242*0.5+Q1242*0.6+R1242*1+S1242*1</f>
        <v/>
      </c>
      <c r="AD1242" s="34">
        <f>IF($AC1242&gt;0,IF(VLOOKUP($AC1242,Resource!$B$2:$AE$460,6,FALSE)&gt;0,VLOOKUP($AC1242,Resource!$B$2:$AE$460,6,FALSE),"--INPUT--"),"")</f>
        <v/>
      </c>
      <c r="AE1242" s="34">
        <f>IF($AC1242&gt;0,IF(VLOOKUP($AC1242,Resource!$B$2:$AE$460,25,FALSE)&gt;0,VLOOKUP($AC1242,Resource!$B$2:$AE$460,25,FALSE),"--INPUT--"),"")</f>
        <v/>
      </c>
      <c r="AG1242" s="619" t="n"/>
      <c r="AH1242" s="619" t="n"/>
      <c r="AJ1242" s="34">
        <f>IF($AI1242&gt;0,IF(VLOOKUP($AI1242,Resource!$B$2:$AE$460,6,FALSE)&gt;0,VLOOKUP($AI1242,Resource!$B$2:$AE$460,6,FALSE),"--INPUT--"),"")</f>
        <v/>
      </c>
      <c r="AK1242" s="34">
        <f>IF($AI1242&gt;0,IF(VLOOKUP($AI1242,Resource!$B$2:$AE$460,25,FALSE)&gt;0,VLOOKUP($AI1242,Resource!$B$2:$AE$460,25,FALSE),"--INPUT--"),"")</f>
        <v/>
      </c>
      <c r="AL1242" s="619" t="n"/>
      <c r="AM1242" s="619" t="n"/>
      <c r="AN1242" s="34">
        <f>AA1242</f>
        <v/>
      </c>
      <c r="AO1242" s="621">
        <f>IF(ISNA(IF(AC1242="",0,AN1242*VLOOKUP(AC1242,Resource!$B$2:$AE$465,8,FALSE))),0,IF(AC1242="",0,AN1242*VLOOKUP(AC1242,Resource!$B$2:$AE$465,8,FALSE)))</f>
        <v/>
      </c>
      <c r="AP1242" s="620" t="n"/>
      <c r="AQ1242" s="286" t="n"/>
      <c r="AR1242" s="34">
        <f>AB1242</f>
        <v/>
      </c>
      <c r="AS1242" s="621">
        <f>IF(ISNA(IF(AI1242="",0,AR1242*VLOOKUP(AI1242,Resource!$B$2:$AE$465,9,FALSE))),0,IF(AI1242="",0,AR1242*VLOOKUP(AI1242,Resource!$B$2:$AE$465,9,FALSE)))</f>
        <v/>
      </c>
      <c r="AT1242" s="620" t="n"/>
      <c r="AU1242" s="286" t="n"/>
      <c r="AV1242" s="620">
        <f>Z1242</f>
        <v/>
      </c>
      <c r="AW1242" s="72" t="n"/>
      <c r="BA1242" s="620" t="n"/>
      <c r="BC1242" s="620">
        <f>AO1242+AS1242</f>
        <v/>
      </c>
      <c r="BD1242" s="620">
        <f>BH1242-BC1242</f>
        <v/>
      </c>
      <c r="BE1242" s="479">
        <f>IF(AV1242=0,"        --",BD1242/BH1242)</f>
        <v/>
      </c>
      <c r="BF1242" s="620" t="n"/>
      <c r="BG1242" s="620" t="n"/>
      <c r="BH1242" s="620">
        <f>Z1242+BA1242+BF1242</f>
        <v/>
      </c>
    </row>
    <row r="1243" customFormat="1" s="34">
      <c r="A1243" s="618" t="n"/>
      <c r="B1243" s="619" t="n"/>
      <c r="J1243" s="619" t="n"/>
      <c r="U1243" s="620" t="n"/>
      <c r="X1243" s="620" t="n"/>
      <c r="Y1243" s="620" t="n"/>
      <c r="Z1243" s="620" t="n"/>
      <c r="AA1243" s="34">
        <f>T1243*0.2+N1243*0+O1243*0.3+P1243*0.5+Q1243*0.6+R1243*1+S1243*1</f>
        <v/>
      </c>
      <c r="AB1243" s="34">
        <f>T1243*0.2+N1243*0.2+O1243*0.3+P1243*0.5+Q1243*0.6+R1243*1+S1243*1</f>
        <v/>
      </c>
      <c r="AD1243" s="34">
        <f>IF($AC1243&gt;0,IF(VLOOKUP($AC1243,Resource!$B$2:$AE$460,6,FALSE)&gt;0,VLOOKUP($AC1243,Resource!$B$2:$AE$460,6,FALSE),"--INPUT--"),"")</f>
        <v/>
      </c>
      <c r="AE1243" s="34">
        <f>IF($AC1243&gt;0,IF(VLOOKUP($AC1243,Resource!$B$2:$AE$460,25,FALSE)&gt;0,VLOOKUP($AC1243,Resource!$B$2:$AE$460,25,FALSE),"--INPUT--"),"")</f>
        <v/>
      </c>
      <c r="AG1243" s="619" t="n"/>
      <c r="AH1243" s="619" t="n"/>
      <c r="AJ1243" s="34">
        <f>IF($AI1243&gt;0,IF(VLOOKUP($AI1243,Resource!$B$2:$AE$460,6,FALSE)&gt;0,VLOOKUP($AI1243,Resource!$B$2:$AE$460,6,FALSE),"--INPUT--"),"")</f>
        <v/>
      </c>
      <c r="AK1243" s="34">
        <f>IF($AI1243&gt;0,IF(VLOOKUP($AI1243,Resource!$B$2:$AE$460,25,FALSE)&gt;0,VLOOKUP($AI1243,Resource!$B$2:$AE$460,25,FALSE),"--INPUT--"),"")</f>
        <v/>
      </c>
      <c r="AL1243" s="619" t="n"/>
      <c r="AM1243" s="619" t="n"/>
      <c r="AN1243" s="34">
        <f>AA1243</f>
        <v/>
      </c>
      <c r="AO1243" s="621">
        <f>IF(ISNA(IF(AC1243="",0,AN1243*VLOOKUP(AC1243,Resource!$B$2:$AE$465,8,FALSE))),0,IF(AC1243="",0,AN1243*VLOOKUP(AC1243,Resource!$B$2:$AE$465,8,FALSE)))</f>
        <v/>
      </c>
      <c r="AP1243" s="620" t="n"/>
      <c r="AQ1243" s="286" t="n"/>
      <c r="AR1243" s="34">
        <f>AB1243</f>
        <v/>
      </c>
      <c r="AS1243" s="621">
        <f>IF(ISNA(IF(AI1243="",0,AR1243*VLOOKUP(AI1243,Resource!$B$2:$AE$465,9,FALSE))),0,IF(AI1243="",0,AR1243*VLOOKUP(AI1243,Resource!$B$2:$AE$465,9,FALSE)))</f>
        <v/>
      </c>
      <c r="AT1243" s="620" t="n"/>
      <c r="AU1243" s="286" t="n"/>
      <c r="AV1243" s="620">
        <f>Z1243</f>
        <v/>
      </c>
      <c r="AW1243" s="72" t="n"/>
      <c r="BA1243" s="620" t="n"/>
      <c r="BC1243" s="620">
        <f>AO1243+AS1243</f>
        <v/>
      </c>
      <c r="BD1243" s="620">
        <f>BH1243-BC1243</f>
        <v/>
      </c>
      <c r="BE1243" s="479">
        <f>IF(AV1243=0,"        --",BD1243/BH1243)</f>
        <v/>
      </c>
      <c r="BF1243" s="620" t="n"/>
      <c r="BG1243" s="620" t="n"/>
      <c r="BH1243" s="620">
        <f>Z1243+BA1243+BF1243</f>
        <v/>
      </c>
    </row>
    <row r="1244" customFormat="1" s="34">
      <c r="A1244" s="618" t="n"/>
      <c r="B1244" s="619" t="n"/>
      <c r="J1244" s="619" t="n"/>
      <c r="U1244" s="620" t="n"/>
      <c r="X1244" s="620" t="n"/>
      <c r="Y1244" s="620" t="n"/>
      <c r="Z1244" s="620" t="n"/>
      <c r="AA1244" s="34">
        <f>T1244*0.2+N1244*0+O1244*0.3+P1244*0.5+Q1244*0.6+R1244*1+S1244*1</f>
        <v/>
      </c>
      <c r="AB1244" s="34">
        <f>T1244*0.2+N1244*0.2+O1244*0.3+P1244*0.5+Q1244*0.6+R1244*1+S1244*1</f>
        <v/>
      </c>
      <c r="AD1244" s="34">
        <f>IF($AC1244&gt;0,IF(VLOOKUP($AC1244,Resource!$B$2:$AE$460,6,FALSE)&gt;0,VLOOKUP($AC1244,Resource!$B$2:$AE$460,6,FALSE),"--INPUT--"),"")</f>
        <v/>
      </c>
      <c r="AE1244" s="34">
        <f>IF($AC1244&gt;0,IF(VLOOKUP($AC1244,Resource!$B$2:$AE$460,25,FALSE)&gt;0,VLOOKUP($AC1244,Resource!$B$2:$AE$460,25,FALSE),"--INPUT--"),"")</f>
        <v/>
      </c>
      <c r="AG1244" s="619" t="n"/>
      <c r="AH1244" s="619" t="n"/>
      <c r="AJ1244" s="34">
        <f>IF($AI1244&gt;0,IF(VLOOKUP($AI1244,Resource!$B$2:$AE$460,6,FALSE)&gt;0,VLOOKUP($AI1244,Resource!$B$2:$AE$460,6,FALSE),"--INPUT--"),"")</f>
        <v/>
      </c>
      <c r="AK1244" s="34">
        <f>IF($AI1244&gt;0,IF(VLOOKUP($AI1244,Resource!$B$2:$AE$460,25,FALSE)&gt;0,VLOOKUP($AI1244,Resource!$B$2:$AE$460,25,FALSE),"--INPUT--"),"")</f>
        <v/>
      </c>
      <c r="AL1244" s="619" t="n"/>
      <c r="AM1244" s="619" t="n"/>
      <c r="AN1244" s="34">
        <f>AA1244</f>
        <v/>
      </c>
      <c r="AO1244" s="621">
        <f>IF(ISNA(IF(AC1244="",0,AN1244*VLOOKUP(AC1244,Resource!$B$2:$AE$465,8,FALSE))),0,IF(AC1244="",0,AN1244*VLOOKUP(AC1244,Resource!$B$2:$AE$465,8,FALSE)))</f>
        <v/>
      </c>
      <c r="AP1244" s="620" t="n"/>
      <c r="AQ1244" s="286" t="n"/>
      <c r="AR1244" s="34">
        <f>AB1244</f>
        <v/>
      </c>
      <c r="AS1244" s="621">
        <f>IF(ISNA(IF(AI1244="",0,AR1244*VLOOKUP(AI1244,Resource!$B$2:$AE$465,9,FALSE))),0,IF(AI1244="",0,AR1244*VLOOKUP(AI1244,Resource!$B$2:$AE$465,9,FALSE)))</f>
        <v/>
      </c>
      <c r="AT1244" s="620" t="n"/>
      <c r="AU1244" s="286" t="n"/>
      <c r="AV1244" s="620">
        <f>Z1244</f>
        <v/>
      </c>
      <c r="AW1244" s="72" t="n"/>
      <c r="BA1244" s="620" t="n"/>
      <c r="BC1244" s="620">
        <f>AO1244+AS1244</f>
        <v/>
      </c>
      <c r="BD1244" s="620">
        <f>BH1244-BC1244</f>
        <v/>
      </c>
      <c r="BE1244" s="479">
        <f>IF(AV1244=0,"        --",BD1244/BH1244)</f>
        <v/>
      </c>
      <c r="BF1244" s="620" t="n"/>
      <c r="BG1244" s="620" t="n"/>
      <c r="BH1244" s="620">
        <f>Z1244+BA1244+BF1244</f>
        <v/>
      </c>
    </row>
    <row r="1245" customFormat="1" s="34">
      <c r="A1245" s="618" t="n"/>
      <c r="B1245" s="619" t="n"/>
      <c r="J1245" s="619" t="n"/>
      <c r="U1245" s="620" t="n"/>
      <c r="X1245" s="620" t="n"/>
      <c r="Y1245" s="620" t="n"/>
      <c r="Z1245" s="620" t="n"/>
      <c r="AA1245" s="34">
        <f>T1245*0.2+N1245*0+O1245*0.3+P1245*0.5+Q1245*0.6+R1245*1+S1245*1</f>
        <v/>
      </c>
      <c r="AB1245" s="34">
        <f>T1245*0.2+N1245*0.2+O1245*0.3+P1245*0.5+Q1245*0.6+R1245*1+S1245*1</f>
        <v/>
      </c>
      <c r="AD1245" s="34">
        <f>IF($AC1245&gt;0,IF(VLOOKUP($AC1245,Resource!$B$2:$AE$460,6,FALSE)&gt;0,VLOOKUP($AC1245,Resource!$B$2:$AE$460,6,FALSE),"--INPUT--"),"")</f>
        <v/>
      </c>
      <c r="AE1245" s="34">
        <f>IF($AC1245&gt;0,IF(VLOOKUP($AC1245,Resource!$B$2:$AE$460,25,FALSE)&gt;0,VLOOKUP($AC1245,Resource!$B$2:$AE$460,25,FALSE),"--INPUT--"),"")</f>
        <v/>
      </c>
      <c r="AG1245" s="619" t="n"/>
      <c r="AH1245" s="619" t="n"/>
      <c r="AJ1245" s="34">
        <f>IF($AI1245&gt;0,IF(VLOOKUP($AI1245,Resource!$B$2:$AE$460,6,FALSE)&gt;0,VLOOKUP($AI1245,Resource!$B$2:$AE$460,6,FALSE),"--INPUT--"),"")</f>
        <v/>
      </c>
      <c r="AK1245" s="34">
        <f>IF($AI1245&gt;0,IF(VLOOKUP($AI1245,Resource!$B$2:$AE$460,25,FALSE)&gt;0,VLOOKUP($AI1245,Resource!$B$2:$AE$460,25,FALSE),"--INPUT--"),"")</f>
        <v/>
      </c>
      <c r="AL1245" s="619" t="n"/>
      <c r="AM1245" s="619" t="n"/>
      <c r="AN1245" s="34">
        <f>AA1245</f>
        <v/>
      </c>
      <c r="AO1245" s="621">
        <f>IF(ISNA(IF(AC1245="",0,AN1245*VLOOKUP(AC1245,Resource!$B$2:$AE$465,8,FALSE))),0,IF(AC1245="",0,AN1245*VLOOKUP(AC1245,Resource!$B$2:$AE$465,8,FALSE)))</f>
        <v/>
      </c>
      <c r="AP1245" s="620" t="n"/>
      <c r="AQ1245" s="286" t="n"/>
      <c r="AR1245" s="34">
        <f>AB1245</f>
        <v/>
      </c>
      <c r="AS1245" s="621">
        <f>IF(ISNA(IF(AI1245="",0,AR1245*VLOOKUP(AI1245,Resource!$B$2:$AE$465,9,FALSE))),0,IF(AI1245="",0,AR1245*VLOOKUP(AI1245,Resource!$B$2:$AE$465,9,FALSE)))</f>
        <v/>
      </c>
      <c r="AT1245" s="620" t="n"/>
      <c r="AU1245" s="286" t="n"/>
      <c r="AV1245" s="620">
        <f>Z1245</f>
        <v/>
      </c>
      <c r="AW1245" s="72" t="n"/>
      <c r="BA1245" s="620" t="n"/>
      <c r="BC1245" s="620">
        <f>AO1245+AS1245</f>
        <v/>
      </c>
      <c r="BD1245" s="620">
        <f>BH1245-BC1245</f>
        <v/>
      </c>
      <c r="BE1245" s="479">
        <f>IF(AV1245=0,"        --",BD1245/BH1245)</f>
        <v/>
      </c>
      <c r="BF1245" s="620" t="n"/>
      <c r="BG1245" s="620" t="n"/>
      <c r="BH1245" s="620">
        <f>Z1245+BA1245+BF1245</f>
        <v/>
      </c>
    </row>
    <row r="1246" customFormat="1" s="34">
      <c r="A1246" s="618" t="n"/>
      <c r="B1246" s="619" t="n"/>
      <c r="J1246" s="619" t="n"/>
      <c r="U1246" s="620" t="n"/>
      <c r="X1246" s="620" t="n"/>
      <c r="Y1246" s="620" t="n"/>
      <c r="Z1246" s="620" t="n"/>
      <c r="AA1246" s="34">
        <f>T1246*0.2+N1246*0+O1246*0.3+P1246*0.5+Q1246*0.6+R1246*1+S1246*1</f>
        <v/>
      </c>
      <c r="AB1246" s="34">
        <f>T1246*0.2+N1246*0.2+O1246*0.3+P1246*0.5+Q1246*0.6+R1246*1+S1246*1</f>
        <v/>
      </c>
      <c r="AD1246" s="34">
        <f>IF($AC1246&gt;0,IF(VLOOKUP($AC1246,Resource!$B$2:$AE$460,6,FALSE)&gt;0,VLOOKUP($AC1246,Resource!$B$2:$AE$460,6,FALSE),"--INPUT--"),"")</f>
        <v/>
      </c>
      <c r="AE1246" s="34">
        <f>IF($AC1246&gt;0,IF(VLOOKUP($AC1246,Resource!$B$2:$AE$460,25,FALSE)&gt;0,VLOOKUP($AC1246,Resource!$B$2:$AE$460,25,FALSE),"--INPUT--"),"")</f>
        <v/>
      </c>
      <c r="AG1246" s="619" t="n"/>
      <c r="AH1246" s="619" t="n"/>
      <c r="AJ1246" s="34">
        <f>IF($AI1246&gt;0,IF(VLOOKUP($AI1246,Resource!$B$2:$AE$460,6,FALSE)&gt;0,VLOOKUP($AI1246,Resource!$B$2:$AE$460,6,FALSE),"--INPUT--"),"")</f>
        <v/>
      </c>
      <c r="AK1246" s="34">
        <f>IF($AI1246&gt;0,IF(VLOOKUP($AI1246,Resource!$B$2:$AE$460,25,FALSE)&gt;0,VLOOKUP($AI1246,Resource!$B$2:$AE$460,25,FALSE),"--INPUT--"),"")</f>
        <v/>
      </c>
      <c r="AL1246" s="619" t="n"/>
      <c r="AM1246" s="619" t="n"/>
      <c r="AN1246" s="34">
        <f>AA1246</f>
        <v/>
      </c>
      <c r="AO1246" s="621">
        <f>IF(ISNA(IF(AC1246="",0,AN1246*VLOOKUP(AC1246,Resource!$B$2:$AE$465,8,FALSE))),0,IF(AC1246="",0,AN1246*VLOOKUP(AC1246,Resource!$B$2:$AE$465,8,FALSE)))</f>
        <v/>
      </c>
      <c r="AP1246" s="620" t="n"/>
      <c r="AQ1246" s="286" t="n"/>
      <c r="AR1246" s="34">
        <f>AB1246</f>
        <v/>
      </c>
      <c r="AS1246" s="621">
        <f>IF(ISNA(IF(AI1246="",0,AR1246*VLOOKUP(AI1246,Resource!$B$2:$AE$465,9,FALSE))),0,IF(AI1246="",0,AR1246*VLOOKUP(AI1246,Resource!$B$2:$AE$465,9,FALSE)))</f>
        <v/>
      </c>
      <c r="AT1246" s="620" t="n"/>
      <c r="AU1246" s="286" t="n"/>
      <c r="AV1246" s="620">
        <f>Z1246</f>
        <v/>
      </c>
      <c r="AW1246" s="72" t="n"/>
      <c r="BA1246" s="620" t="n"/>
      <c r="BC1246" s="620">
        <f>AO1246+AS1246</f>
        <v/>
      </c>
      <c r="BD1246" s="620">
        <f>BH1246-BC1246</f>
        <v/>
      </c>
      <c r="BE1246" s="479">
        <f>IF(AV1246=0,"        --",BD1246/BH1246)</f>
        <v/>
      </c>
      <c r="BF1246" s="620" t="n"/>
      <c r="BG1246" s="620" t="n"/>
      <c r="BH1246" s="620">
        <f>Z1246+BA1246+BF1246</f>
        <v/>
      </c>
    </row>
    <row r="1247" customFormat="1" s="34">
      <c r="A1247" s="618" t="n"/>
      <c r="B1247" s="619" t="n"/>
      <c r="J1247" s="619" t="n"/>
      <c r="U1247" s="620" t="n"/>
      <c r="X1247" s="620" t="n"/>
      <c r="Y1247" s="620" t="n"/>
      <c r="Z1247" s="620" t="n"/>
      <c r="AA1247" s="34">
        <f>T1247*0.2+N1247*0+O1247*0.3+P1247*0.5+Q1247*0.6+R1247*1+S1247*1</f>
        <v/>
      </c>
      <c r="AB1247" s="34">
        <f>T1247*0.2+N1247*0.2+O1247*0.3+P1247*0.5+Q1247*0.6+R1247*1+S1247*1</f>
        <v/>
      </c>
      <c r="AD1247" s="34">
        <f>IF($AC1247&gt;0,IF(VLOOKUP($AC1247,Resource!$B$2:$AE$460,6,FALSE)&gt;0,VLOOKUP($AC1247,Resource!$B$2:$AE$460,6,FALSE),"--INPUT--"),"")</f>
        <v/>
      </c>
      <c r="AE1247" s="34">
        <f>IF($AC1247&gt;0,IF(VLOOKUP($AC1247,Resource!$B$2:$AE$460,25,FALSE)&gt;0,VLOOKUP($AC1247,Resource!$B$2:$AE$460,25,FALSE),"--INPUT--"),"")</f>
        <v/>
      </c>
      <c r="AG1247" s="619" t="n"/>
      <c r="AH1247" s="619" t="n"/>
      <c r="AJ1247" s="34">
        <f>IF($AI1247&gt;0,IF(VLOOKUP($AI1247,Resource!$B$2:$AE$460,6,FALSE)&gt;0,VLOOKUP($AI1247,Resource!$B$2:$AE$460,6,FALSE),"--INPUT--"),"")</f>
        <v/>
      </c>
      <c r="AK1247" s="34">
        <f>IF($AI1247&gt;0,IF(VLOOKUP($AI1247,Resource!$B$2:$AE$460,25,FALSE)&gt;0,VLOOKUP($AI1247,Resource!$B$2:$AE$460,25,FALSE),"--INPUT--"),"")</f>
        <v/>
      </c>
      <c r="AL1247" s="619" t="n"/>
      <c r="AM1247" s="619" t="n"/>
      <c r="AN1247" s="34">
        <f>AA1247</f>
        <v/>
      </c>
      <c r="AO1247" s="621">
        <f>IF(ISNA(IF(AC1247="",0,AN1247*VLOOKUP(AC1247,Resource!$B$2:$AE$465,8,FALSE))),0,IF(AC1247="",0,AN1247*VLOOKUP(AC1247,Resource!$B$2:$AE$465,8,FALSE)))</f>
        <v/>
      </c>
      <c r="AP1247" s="620" t="n"/>
      <c r="AQ1247" s="286" t="n"/>
      <c r="AR1247" s="34">
        <f>AB1247</f>
        <v/>
      </c>
      <c r="AS1247" s="621">
        <f>IF(ISNA(IF(AI1247="",0,AR1247*VLOOKUP(AI1247,Resource!$B$2:$AE$465,9,FALSE))),0,IF(AI1247="",0,AR1247*VLOOKUP(AI1247,Resource!$B$2:$AE$465,9,FALSE)))</f>
        <v/>
      </c>
      <c r="AT1247" s="620" t="n"/>
      <c r="AU1247" s="286" t="n"/>
      <c r="AV1247" s="620">
        <f>Z1247</f>
        <v/>
      </c>
      <c r="AW1247" s="72" t="n"/>
      <c r="BA1247" s="620" t="n"/>
      <c r="BC1247" s="620">
        <f>AO1247+AS1247</f>
        <v/>
      </c>
      <c r="BD1247" s="620">
        <f>BH1247-BC1247</f>
        <v/>
      </c>
      <c r="BE1247" s="479">
        <f>IF(AV1247=0,"        --",BD1247/BH1247)</f>
        <v/>
      </c>
      <c r="BF1247" s="620" t="n"/>
      <c r="BG1247" s="620" t="n"/>
      <c r="BH1247" s="620">
        <f>Z1247+BA1247+BF1247</f>
        <v/>
      </c>
    </row>
    <row r="1248" customFormat="1" s="34">
      <c r="A1248" s="618" t="n"/>
      <c r="B1248" s="619" t="n"/>
      <c r="J1248" s="619" t="n"/>
      <c r="U1248" s="620" t="n"/>
      <c r="X1248" s="620" t="n"/>
      <c r="Y1248" s="620" t="n"/>
      <c r="Z1248" s="620" t="n"/>
      <c r="AA1248" s="34">
        <f>T1248*0.2+N1248*0+O1248*0.3+P1248*0.5+Q1248*0.6+R1248*1+S1248*1</f>
        <v/>
      </c>
      <c r="AB1248" s="34">
        <f>T1248*0.2+N1248*0.2+O1248*0.3+P1248*0.5+Q1248*0.6+R1248*1+S1248*1</f>
        <v/>
      </c>
      <c r="AD1248" s="34">
        <f>IF($AC1248&gt;0,IF(VLOOKUP($AC1248,Resource!$B$2:$AE$460,6,FALSE)&gt;0,VLOOKUP($AC1248,Resource!$B$2:$AE$460,6,FALSE),"--INPUT--"),"")</f>
        <v/>
      </c>
      <c r="AE1248" s="34">
        <f>IF($AC1248&gt;0,IF(VLOOKUP($AC1248,Resource!$B$2:$AE$460,25,FALSE)&gt;0,VLOOKUP($AC1248,Resource!$B$2:$AE$460,25,FALSE),"--INPUT--"),"")</f>
        <v/>
      </c>
      <c r="AG1248" s="619" t="n"/>
      <c r="AH1248" s="619" t="n"/>
      <c r="AJ1248" s="34">
        <f>IF($AI1248&gt;0,IF(VLOOKUP($AI1248,Resource!$B$2:$AE$460,6,FALSE)&gt;0,VLOOKUP($AI1248,Resource!$B$2:$AE$460,6,FALSE),"--INPUT--"),"")</f>
        <v/>
      </c>
      <c r="AK1248" s="34">
        <f>IF($AI1248&gt;0,IF(VLOOKUP($AI1248,Resource!$B$2:$AE$460,25,FALSE)&gt;0,VLOOKUP($AI1248,Resource!$B$2:$AE$460,25,FALSE),"--INPUT--"),"")</f>
        <v/>
      </c>
      <c r="AL1248" s="619" t="n"/>
      <c r="AM1248" s="619" t="n"/>
      <c r="AN1248" s="34">
        <f>AA1248</f>
        <v/>
      </c>
      <c r="AO1248" s="621">
        <f>IF(ISNA(IF(AC1248="",0,AN1248*VLOOKUP(AC1248,Resource!$B$2:$AE$465,8,FALSE))),0,IF(AC1248="",0,AN1248*VLOOKUP(AC1248,Resource!$B$2:$AE$465,8,FALSE)))</f>
        <v/>
      </c>
      <c r="AP1248" s="620" t="n"/>
      <c r="AQ1248" s="286" t="n"/>
      <c r="AR1248" s="34">
        <f>AB1248</f>
        <v/>
      </c>
      <c r="AS1248" s="621">
        <f>IF(ISNA(IF(AI1248="",0,AR1248*VLOOKUP(AI1248,Resource!$B$2:$AE$465,9,FALSE))),0,IF(AI1248="",0,AR1248*VLOOKUP(AI1248,Resource!$B$2:$AE$465,9,FALSE)))</f>
        <v/>
      </c>
      <c r="AT1248" s="620" t="n"/>
      <c r="AU1248" s="286" t="n"/>
      <c r="AV1248" s="620">
        <f>Z1248</f>
        <v/>
      </c>
      <c r="AW1248" s="72" t="n"/>
      <c r="BA1248" s="620" t="n"/>
      <c r="BC1248" s="620">
        <f>AO1248+AS1248</f>
        <v/>
      </c>
      <c r="BD1248" s="620">
        <f>BH1248-BC1248</f>
        <v/>
      </c>
      <c r="BE1248" s="479">
        <f>IF(AV1248=0,"        --",BD1248/BH1248)</f>
        <v/>
      </c>
      <c r="BF1248" s="620" t="n"/>
      <c r="BG1248" s="620" t="n"/>
      <c r="BH1248" s="620">
        <f>Z1248+BA1248+BF1248</f>
        <v/>
      </c>
    </row>
    <row r="1249" customFormat="1" s="34">
      <c r="A1249" s="618" t="n"/>
      <c r="B1249" s="619" t="n"/>
      <c r="J1249" s="619" t="n"/>
      <c r="U1249" s="620" t="n"/>
      <c r="X1249" s="620" t="n"/>
      <c r="Y1249" s="620" t="n"/>
      <c r="Z1249" s="620" t="n"/>
      <c r="AA1249" s="34">
        <f>T1249*0.2+N1249*0+O1249*0.3+P1249*0.5+Q1249*0.6+R1249*1+S1249*1</f>
        <v/>
      </c>
      <c r="AB1249" s="34">
        <f>T1249*0.2+N1249*0.2+O1249*0.3+P1249*0.5+Q1249*0.6+R1249*1+S1249*1</f>
        <v/>
      </c>
      <c r="AD1249" s="34">
        <f>IF($AC1249&gt;0,IF(VLOOKUP($AC1249,Resource!$B$2:$AE$460,6,FALSE)&gt;0,VLOOKUP($AC1249,Resource!$B$2:$AE$460,6,FALSE),"--INPUT--"),"")</f>
        <v/>
      </c>
      <c r="AE1249" s="34">
        <f>IF($AC1249&gt;0,IF(VLOOKUP($AC1249,Resource!$B$2:$AE$460,25,FALSE)&gt;0,VLOOKUP($AC1249,Resource!$B$2:$AE$460,25,FALSE),"--INPUT--"),"")</f>
        <v/>
      </c>
      <c r="AG1249" s="619" t="n"/>
      <c r="AH1249" s="619" t="n"/>
      <c r="AJ1249" s="34">
        <f>IF($AI1249&gt;0,IF(VLOOKUP($AI1249,Resource!$B$2:$AE$460,6,FALSE)&gt;0,VLOOKUP($AI1249,Resource!$B$2:$AE$460,6,FALSE),"--INPUT--"),"")</f>
        <v/>
      </c>
      <c r="AK1249" s="34">
        <f>IF($AI1249&gt;0,IF(VLOOKUP($AI1249,Resource!$B$2:$AE$460,25,FALSE)&gt;0,VLOOKUP($AI1249,Resource!$B$2:$AE$460,25,FALSE),"--INPUT--"),"")</f>
        <v/>
      </c>
      <c r="AL1249" s="619" t="n"/>
      <c r="AM1249" s="619" t="n"/>
      <c r="AN1249" s="34">
        <f>AA1249</f>
        <v/>
      </c>
      <c r="AO1249" s="621">
        <f>IF(ISNA(IF(AC1249="",0,AN1249*VLOOKUP(AC1249,Resource!$B$2:$AE$465,8,FALSE))),0,IF(AC1249="",0,AN1249*VLOOKUP(AC1249,Resource!$B$2:$AE$465,8,FALSE)))</f>
        <v/>
      </c>
      <c r="AP1249" s="620" t="n"/>
      <c r="AQ1249" s="286" t="n"/>
      <c r="AR1249" s="34">
        <f>AB1249</f>
        <v/>
      </c>
      <c r="AS1249" s="621">
        <f>IF(ISNA(IF(AI1249="",0,AR1249*VLOOKUP(AI1249,Resource!$B$2:$AE$465,9,FALSE))),0,IF(AI1249="",0,AR1249*VLOOKUP(AI1249,Resource!$B$2:$AE$465,9,FALSE)))</f>
        <v/>
      </c>
      <c r="AT1249" s="620" t="n"/>
      <c r="AU1249" s="286" t="n"/>
      <c r="AV1249" s="620">
        <f>Z1249</f>
        <v/>
      </c>
      <c r="AW1249" s="72" t="n"/>
      <c r="BA1249" s="620" t="n"/>
      <c r="BC1249" s="620">
        <f>AO1249+AS1249</f>
        <v/>
      </c>
      <c r="BD1249" s="620">
        <f>BH1249-BC1249</f>
        <v/>
      </c>
      <c r="BE1249" s="479">
        <f>IF(AV1249=0,"        --",BD1249/BH1249)</f>
        <v/>
      </c>
      <c r="BF1249" s="620" t="n"/>
      <c r="BG1249" s="620" t="n"/>
      <c r="BH1249" s="620">
        <f>Z1249+BA1249+BF1249</f>
        <v/>
      </c>
    </row>
    <row r="1250" customFormat="1" s="34">
      <c r="A1250" s="618" t="n"/>
      <c r="B1250" s="619" t="n"/>
      <c r="J1250" s="619" t="n"/>
      <c r="U1250" s="620" t="n"/>
      <c r="X1250" s="620" t="n"/>
      <c r="Y1250" s="620" t="n"/>
      <c r="Z1250" s="620" t="n"/>
      <c r="AA1250" s="34">
        <f>T1250*0.2+N1250*0+O1250*0.3+P1250*0.5+Q1250*0.6+R1250*1+S1250*1</f>
        <v/>
      </c>
      <c r="AB1250" s="34">
        <f>T1250*0.2+N1250*0.2+O1250*0.3+P1250*0.5+Q1250*0.6+R1250*1+S1250*1</f>
        <v/>
      </c>
      <c r="AD1250" s="34">
        <f>IF($AC1250&gt;0,IF(VLOOKUP($AC1250,Resource!$B$2:$AE$460,6,FALSE)&gt;0,VLOOKUP($AC1250,Resource!$B$2:$AE$460,6,FALSE),"--INPUT--"),"")</f>
        <v/>
      </c>
      <c r="AE1250" s="34">
        <f>IF($AC1250&gt;0,IF(VLOOKUP($AC1250,Resource!$B$2:$AE$460,25,FALSE)&gt;0,VLOOKUP($AC1250,Resource!$B$2:$AE$460,25,FALSE),"--INPUT--"),"")</f>
        <v/>
      </c>
      <c r="AG1250" s="619" t="n"/>
      <c r="AH1250" s="619" t="n"/>
      <c r="AJ1250" s="34">
        <f>IF($AI1250&gt;0,IF(VLOOKUP($AI1250,Resource!$B$2:$AE$460,6,FALSE)&gt;0,VLOOKUP($AI1250,Resource!$B$2:$AE$460,6,FALSE),"--INPUT--"),"")</f>
        <v/>
      </c>
      <c r="AK1250" s="34">
        <f>IF($AI1250&gt;0,IF(VLOOKUP($AI1250,Resource!$B$2:$AE$460,25,FALSE)&gt;0,VLOOKUP($AI1250,Resource!$B$2:$AE$460,25,FALSE),"--INPUT--"),"")</f>
        <v/>
      </c>
      <c r="AL1250" s="619" t="n"/>
      <c r="AM1250" s="619" t="n"/>
      <c r="AN1250" s="34">
        <f>AA1250</f>
        <v/>
      </c>
      <c r="AO1250" s="621">
        <f>IF(ISNA(IF(AC1250="",0,AN1250*VLOOKUP(AC1250,Resource!$B$2:$AE$465,8,FALSE))),0,IF(AC1250="",0,AN1250*VLOOKUP(AC1250,Resource!$B$2:$AE$465,8,FALSE)))</f>
        <v/>
      </c>
      <c r="AP1250" s="620" t="n"/>
      <c r="AQ1250" s="286" t="n"/>
      <c r="AR1250" s="34">
        <f>AB1250</f>
        <v/>
      </c>
      <c r="AS1250" s="621">
        <f>IF(ISNA(IF(AI1250="",0,AR1250*VLOOKUP(AI1250,Resource!$B$2:$AE$465,9,FALSE))),0,IF(AI1250="",0,AR1250*VLOOKUP(AI1250,Resource!$B$2:$AE$465,9,FALSE)))</f>
        <v/>
      </c>
      <c r="AT1250" s="620" t="n"/>
      <c r="AU1250" s="286" t="n"/>
      <c r="AV1250" s="620">
        <f>Z1250</f>
        <v/>
      </c>
      <c r="AW1250" s="72" t="n"/>
      <c r="BA1250" s="620" t="n"/>
      <c r="BC1250" s="620">
        <f>AO1250+AS1250</f>
        <v/>
      </c>
      <c r="BD1250" s="620">
        <f>BH1250-BC1250</f>
        <v/>
      </c>
      <c r="BE1250" s="479">
        <f>IF(AV1250=0,"        --",BD1250/BH1250)</f>
        <v/>
      </c>
      <c r="BF1250" s="620" t="n"/>
      <c r="BG1250" s="620" t="n"/>
      <c r="BH1250" s="620">
        <f>Z1250+BA1250+BF1250</f>
        <v/>
      </c>
    </row>
    <row r="1251" customFormat="1" s="34">
      <c r="A1251" s="618" t="n"/>
      <c r="B1251" s="619" t="n"/>
      <c r="J1251" s="619" t="n"/>
      <c r="U1251" s="620" t="n"/>
      <c r="X1251" s="620" t="n"/>
      <c r="Y1251" s="620" t="n"/>
      <c r="Z1251" s="620" t="n"/>
      <c r="AA1251" s="34">
        <f>T1251*0.2+N1251*0+O1251*0.3+P1251*0.5+Q1251*0.6+R1251*1+S1251*1</f>
        <v/>
      </c>
      <c r="AB1251" s="34">
        <f>T1251*0.2+N1251*0.2+O1251*0.3+P1251*0.5+Q1251*0.6+R1251*1+S1251*1</f>
        <v/>
      </c>
      <c r="AD1251" s="34">
        <f>IF($AC1251&gt;0,IF(VLOOKUP($AC1251,Resource!$B$2:$AE$460,6,FALSE)&gt;0,VLOOKUP($AC1251,Resource!$B$2:$AE$460,6,FALSE),"--INPUT--"),"")</f>
        <v/>
      </c>
      <c r="AE1251" s="34">
        <f>IF($AC1251&gt;0,IF(VLOOKUP($AC1251,Resource!$B$2:$AE$460,25,FALSE)&gt;0,VLOOKUP($AC1251,Resource!$B$2:$AE$460,25,FALSE),"--INPUT--"),"")</f>
        <v/>
      </c>
      <c r="AG1251" s="619" t="n"/>
      <c r="AH1251" s="619" t="n"/>
      <c r="AJ1251" s="34">
        <f>IF($AI1251&gt;0,IF(VLOOKUP($AI1251,Resource!$B$2:$AE$460,6,FALSE)&gt;0,VLOOKUP($AI1251,Resource!$B$2:$AE$460,6,FALSE),"--INPUT--"),"")</f>
        <v/>
      </c>
      <c r="AK1251" s="34">
        <f>IF($AI1251&gt;0,IF(VLOOKUP($AI1251,Resource!$B$2:$AE$460,25,FALSE)&gt;0,VLOOKUP($AI1251,Resource!$B$2:$AE$460,25,FALSE),"--INPUT--"),"")</f>
        <v/>
      </c>
      <c r="AL1251" s="619" t="n"/>
      <c r="AM1251" s="619" t="n"/>
      <c r="AN1251" s="34">
        <f>AA1251</f>
        <v/>
      </c>
      <c r="AO1251" s="621">
        <f>IF(ISNA(IF(AC1251="",0,AN1251*VLOOKUP(AC1251,Resource!$B$2:$AE$465,8,FALSE))),0,IF(AC1251="",0,AN1251*VLOOKUP(AC1251,Resource!$B$2:$AE$465,8,FALSE)))</f>
        <v/>
      </c>
      <c r="AP1251" s="620" t="n"/>
      <c r="AQ1251" s="286" t="n"/>
      <c r="AR1251" s="34">
        <f>AB1251</f>
        <v/>
      </c>
      <c r="AS1251" s="621">
        <f>IF(ISNA(IF(AI1251="",0,AR1251*VLOOKUP(AI1251,Resource!$B$2:$AE$465,9,FALSE))),0,IF(AI1251="",0,AR1251*VLOOKUP(AI1251,Resource!$B$2:$AE$465,9,FALSE)))</f>
        <v/>
      </c>
      <c r="AT1251" s="620" t="n"/>
      <c r="AU1251" s="286" t="n"/>
      <c r="AV1251" s="620">
        <f>Z1251</f>
        <v/>
      </c>
      <c r="AW1251" s="72" t="n"/>
      <c r="BA1251" s="620" t="n"/>
      <c r="BC1251" s="620">
        <f>AO1251+AS1251</f>
        <v/>
      </c>
      <c r="BD1251" s="620">
        <f>BH1251-BC1251</f>
        <v/>
      </c>
      <c r="BE1251" s="479">
        <f>IF(AV1251=0,"        --",BD1251/BH1251)</f>
        <v/>
      </c>
      <c r="BF1251" s="620" t="n"/>
      <c r="BG1251" s="620" t="n"/>
      <c r="BH1251" s="620">
        <f>Z1251+BA1251+BF1251</f>
        <v/>
      </c>
    </row>
    <row r="1252" customFormat="1" s="34">
      <c r="A1252" s="618" t="n"/>
      <c r="B1252" s="619" t="n"/>
      <c r="J1252" s="619" t="n"/>
      <c r="U1252" s="620" t="n"/>
      <c r="X1252" s="620" t="n"/>
      <c r="Y1252" s="620" t="n"/>
      <c r="Z1252" s="620" t="n"/>
      <c r="AA1252" s="34">
        <f>T1252*0.2+N1252*0+O1252*0.3+P1252*0.5+Q1252*0.6+R1252*1+S1252*1</f>
        <v/>
      </c>
      <c r="AB1252" s="34">
        <f>T1252*0.2+N1252*0.2+O1252*0.3+P1252*0.5+Q1252*0.6+R1252*1+S1252*1</f>
        <v/>
      </c>
      <c r="AD1252" s="34">
        <f>IF($AC1252&gt;0,IF(VLOOKUP($AC1252,Resource!$B$2:$AE$460,6,FALSE)&gt;0,VLOOKUP($AC1252,Resource!$B$2:$AE$460,6,FALSE),"--INPUT--"),"")</f>
        <v/>
      </c>
      <c r="AE1252" s="34">
        <f>IF($AC1252&gt;0,IF(VLOOKUP($AC1252,Resource!$B$2:$AE$460,25,FALSE)&gt;0,VLOOKUP($AC1252,Resource!$B$2:$AE$460,25,FALSE),"--INPUT--"),"")</f>
        <v/>
      </c>
      <c r="AG1252" s="619" t="n"/>
      <c r="AH1252" s="619" t="n"/>
      <c r="AJ1252" s="34">
        <f>IF($AI1252&gt;0,IF(VLOOKUP($AI1252,Resource!$B$2:$AE$460,6,FALSE)&gt;0,VLOOKUP($AI1252,Resource!$B$2:$AE$460,6,FALSE),"--INPUT--"),"")</f>
        <v/>
      </c>
      <c r="AK1252" s="34">
        <f>IF($AI1252&gt;0,IF(VLOOKUP($AI1252,Resource!$B$2:$AE$460,25,FALSE)&gt;0,VLOOKUP($AI1252,Resource!$B$2:$AE$460,25,FALSE),"--INPUT--"),"")</f>
        <v/>
      </c>
      <c r="AL1252" s="619" t="n"/>
      <c r="AM1252" s="619" t="n"/>
      <c r="AN1252" s="34">
        <f>AA1252</f>
        <v/>
      </c>
      <c r="AO1252" s="621">
        <f>IF(ISNA(IF(AC1252="",0,AN1252*VLOOKUP(AC1252,Resource!$B$2:$AE$465,8,FALSE))),0,IF(AC1252="",0,AN1252*VLOOKUP(AC1252,Resource!$B$2:$AE$465,8,FALSE)))</f>
        <v/>
      </c>
      <c r="AP1252" s="620" t="n"/>
      <c r="AQ1252" s="286" t="n"/>
      <c r="AR1252" s="34">
        <f>AB1252</f>
        <v/>
      </c>
      <c r="AS1252" s="621">
        <f>IF(ISNA(IF(AI1252="",0,AR1252*VLOOKUP(AI1252,Resource!$B$2:$AE$465,9,FALSE))),0,IF(AI1252="",0,AR1252*VLOOKUP(AI1252,Resource!$B$2:$AE$465,9,FALSE)))</f>
        <v/>
      </c>
      <c r="AT1252" s="620" t="n"/>
      <c r="AU1252" s="286" t="n"/>
      <c r="AV1252" s="620">
        <f>Z1252</f>
        <v/>
      </c>
      <c r="AW1252" s="72" t="n"/>
      <c r="BA1252" s="620" t="n"/>
      <c r="BC1252" s="620">
        <f>AO1252+AS1252</f>
        <v/>
      </c>
      <c r="BD1252" s="620">
        <f>BH1252-BC1252</f>
        <v/>
      </c>
      <c r="BE1252" s="479">
        <f>IF(AV1252=0,"        --",BD1252/BH1252)</f>
        <v/>
      </c>
      <c r="BF1252" s="620" t="n"/>
      <c r="BG1252" s="620" t="n"/>
      <c r="BH1252" s="620">
        <f>Z1252+BA1252+BF1252</f>
        <v/>
      </c>
    </row>
    <row r="1253" customFormat="1" s="34">
      <c r="A1253" s="618" t="n"/>
      <c r="B1253" s="619" t="n"/>
      <c r="J1253" s="619" t="n"/>
      <c r="U1253" s="620" t="n"/>
      <c r="X1253" s="620" t="n"/>
      <c r="Y1253" s="620" t="n"/>
      <c r="Z1253" s="620" t="n"/>
      <c r="AA1253" s="34">
        <f>T1253*0.2+N1253*0+O1253*0.3+P1253*0.5+Q1253*0.6+R1253*1+S1253*1</f>
        <v/>
      </c>
      <c r="AB1253" s="34">
        <f>T1253*0.2+N1253*0.2+O1253*0.3+P1253*0.5+Q1253*0.6+R1253*1+S1253*1</f>
        <v/>
      </c>
      <c r="AD1253" s="34">
        <f>IF($AC1253&gt;0,IF(VLOOKUP($AC1253,Resource!$B$2:$AE$460,6,FALSE)&gt;0,VLOOKUP($AC1253,Resource!$B$2:$AE$460,6,FALSE),"--INPUT--"),"")</f>
        <v/>
      </c>
      <c r="AE1253" s="34">
        <f>IF($AC1253&gt;0,IF(VLOOKUP($AC1253,Resource!$B$2:$AE$460,25,FALSE)&gt;0,VLOOKUP($AC1253,Resource!$B$2:$AE$460,25,FALSE),"--INPUT--"),"")</f>
        <v/>
      </c>
      <c r="AG1253" s="619" t="n"/>
      <c r="AH1253" s="619" t="n"/>
      <c r="AJ1253" s="34">
        <f>IF($AI1253&gt;0,IF(VLOOKUP($AI1253,Resource!$B$2:$AE$460,6,FALSE)&gt;0,VLOOKUP($AI1253,Resource!$B$2:$AE$460,6,FALSE),"--INPUT--"),"")</f>
        <v/>
      </c>
      <c r="AK1253" s="34">
        <f>IF($AI1253&gt;0,IF(VLOOKUP($AI1253,Resource!$B$2:$AE$460,25,FALSE)&gt;0,VLOOKUP($AI1253,Resource!$B$2:$AE$460,25,FALSE),"--INPUT--"),"")</f>
        <v/>
      </c>
      <c r="AL1253" s="619" t="n"/>
      <c r="AM1253" s="619" t="n"/>
      <c r="AN1253" s="34">
        <f>AA1253</f>
        <v/>
      </c>
      <c r="AO1253" s="621">
        <f>IF(ISNA(IF(AC1253="",0,AN1253*VLOOKUP(AC1253,Resource!$B$2:$AE$465,8,FALSE))),0,IF(AC1253="",0,AN1253*VLOOKUP(AC1253,Resource!$B$2:$AE$465,8,FALSE)))</f>
        <v/>
      </c>
      <c r="AP1253" s="620" t="n"/>
      <c r="AQ1253" s="286" t="n"/>
      <c r="AR1253" s="34">
        <f>AB1253</f>
        <v/>
      </c>
      <c r="AS1253" s="621">
        <f>IF(ISNA(IF(AI1253="",0,AR1253*VLOOKUP(AI1253,Resource!$B$2:$AE$465,9,FALSE))),0,IF(AI1253="",0,AR1253*VLOOKUP(AI1253,Resource!$B$2:$AE$465,9,FALSE)))</f>
        <v/>
      </c>
      <c r="AT1253" s="620" t="n"/>
      <c r="AU1253" s="286" t="n"/>
      <c r="AV1253" s="620">
        <f>Z1253</f>
        <v/>
      </c>
      <c r="AW1253" s="72" t="n"/>
      <c r="BA1253" s="620" t="n"/>
      <c r="BC1253" s="620">
        <f>AO1253+AS1253</f>
        <v/>
      </c>
      <c r="BD1253" s="620">
        <f>BH1253-BC1253</f>
        <v/>
      </c>
      <c r="BE1253" s="479">
        <f>IF(AV1253=0,"        --",BD1253/BH1253)</f>
        <v/>
      </c>
      <c r="BF1253" s="620" t="n"/>
      <c r="BG1253" s="620" t="n"/>
      <c r="BH1253" s="620">
        <f>Z1253+BA1253+BF1253</f>
        <v/>
      </c>
    </row>
    <row r="1254" customFormat="1" s="34">
      <c r="A1254" s="618" t="n"/>
      <c r="B1254" s="619" t="n"/>
      <c r="J1254" s="619" t="n"/>
      <c r="U1254" s="620" t="n"/>
      <c r="X1254" s="620" t="n"/>
      <c r="Y1254" s="620" t="n"/>
      <c r="Z1254" s="620" t="n"/>
      <c r="AA1254" s="34">
        <f>T1254*0.2+N1254*0+O1254*0.3+P1254*0.5+Q1254*0.6+R1254*1+S1254*1</f>
        <v/>
      </c>
      <c r="AB1254" s="34">
        <f>T1254*0.2+N1254*0.2+O1254*0.3+P1254*0.5+Q1254*0.6+R1254*1+S1254*1</f>
        <v/>
      </c>
      <c r="AD1254" s="34">
        <f>IF($AC1254&gt;0,IF(VLOOKUP($AC1254,Resource!$B$2:$AE$460,6,FALSE)&gt;0,VLOOKUP($AC1254,Resource!$B$2:$AE$460,6,FALSE),"--INPUT--"),"")</f>
        <v/>
      </c>
      <c r="AE1254" s="34">
        <f>IF($AC1254&gt;0,IF(VLOOKUP($AC1254,Resource!$B$2:$AE$460,25,FALSE)&gt;0,VLOOKUP($AC1254,Resource!$B$2:$AE$460,25,FALSE),"--INPUT--"),"")</f>
        <v/>
      </c>
      <c r="AG1254" s="619" t="n"/>
      <c r="AH1254" s="619" t="n"/>
      <c r="AJ1254" s="34">
        <f>IF($AI1254&gt;0,IF(VLOOKUP($AI1254,Resource!$B$2:$AE$460,6,FALSE)&gt;0,VLOOKUP($AI1254,Resource!$B$2:$AE$460,6,FALSE),"--INPUT--"),"")</f>
        <v/>
      </c>
      <c r="AK1254" s="34">
        <f>IF($AI1254&gt;0,IF(VLOOKUP($AI1254,Resource!$B$2:$AE$460,25,FALSE)&gt;0,VLOOKUP($AI1254,Resource!$B$2:$AE$460,25,FALSE),"--INPUT--"),"")</f>
        <v/>
      </c>
      <c r="AL1254" s="619" t="n"/>
      <c r="AM1254" s="619" t="n"/>
      <c r="AN1254" s="34">
        <f>AA1254</f>
        <v/>
      </c>
      <c r="AO1254" s="621">
        <f>IF(ISNA(IF(AC1254="",0,AN1254*VLOOKUP(AC1254,Resource!$B$2:$AE$465,8,FALSE))),0,IF(AC1254="",0,AN1254*VLOOKUP(AC1254,Resource!$B$2:$AE$465,8,FALSE)))</f>
        <v/>
      </c>
      <c r="AP1254" s="620" t="n"/>
      <c r="AQ1254" s="286" t="n"/>
      <c r="AR1254" s="34">
        <f>AB1254</f>
        <v/>
      </c>
      <c r="AS1254" s="621">
        <f>IF(ISNA(IF(AI1254="",0,AR1254*VLOOKUP(AI1254,Resource!$B$2:$AE$465,9,FALSE))),0,IF(AI1254="",0,AR1254*VLOOKUP(AI1254,Resource!$B$2:$AE$465,9,FALSE)))</f>
        <v/>
      </c>
      <c r="AT1254" s="620" t="n"/>
      <c r="AU1254" s="286" t="n"/>
      <c r="AV1254" s="620">
        <f>Z1254</f>
        <v/>
      </c>
      <c r="AW1254" s="72" t="n"/>
      <c r="BA1254" s="620" t="n"/>
      <c r="BC1254" s="620">
        <f>AO1254+AS1254</f>
        <v/>
      </c>
      <c r="BD1254" s="620">
        <f>BH1254-BC1254</f>
        <v/>
      </c>
      <c r="BE1254" s="479">
        <f>IF(AV1254=0,"        --",BD1254/BH1254)</f>
        <v/>
      </c>
      <c r="BF1254" s="620" t="n"/>
      <c r="BG1254" s="620" t="n"/>
      <c r="BH1254" s="620">
        <f>Z1254+BA1254+BF1254</f>
        <v/>
      </c>
    </row>
    <row r="1255" customFormat="1" s="34">
      <c r="A1255" s="618" t="n"/>
      <c r="B1255" s="619" t="n"/>
      <c r="J1255" s="619" t="n"/>
      <c r="U1255" s="620" t="n"/>
      <c r="X1255" s="620" t="n"/>
      <c r="Y1255" s="620" t="n"/>
      <c r="Z1255" s="620" t="n"/>
      <c r="AA1255" s="34">
        <f>T1255*0.2+N1255*0+O1255*0.3+P1255*0.5+Q1255*0.6+R1255*1+S1255*1</f>
        <v/>
      </c>
      <c r="AB1255" s="34">
        <f>T1255*0.2+N1255*0.2+O1255*0.3+P1255*0.5+Q1255*0.6+R1255*1+S1255*1</f>
        <v/>
      </c>
      <c r="AD1255" s="34">
        <f>IF($AC1255&gt;0,IF(VLOOKUP($AC1255,Resource!$B$2:$AE$460,6,FALSE)&gt;0,VLOOKUP($AC1255,Resource!$B$2:$AE$460,6,FALSE),"--INPUT--"),"")</f>
        <v/>
      </c>
      <c r="AE1255" s="34">
        <f>IF($AC1255&gt;0,IF(VLOOKUP($AC1255,Resource!$B$2:$AE$460,25,FALSE)&gt;0,VLOOKUP($AC1255,Resource!$B$2:$AE$460,25,FALSE),"--INPUT--"),"")</f>
        <v/>
      </c>
      <c r="AG1255" s="619" t="n"/>
      <c r="AH1255" s="619" t="n"/>
      <c r="AJ1255" s="34">
        <f>IF($AI1255&gt;0,IF(VLOOKUP($AI1255,Resource!$B$2:$AE$460,6,FALSE)&gt;0,VLOOKUP($AI1255,Resource!$B$2:$AE$460,6,FALSE),"--INPUT--"),"")</f>
        <v/>
      </c>
      <c r="AK1255" s="34">
        <f>IF($AI1255&gt;0,IF(VLOOKUP($AI1255,Resource!$B$2:$AE$460,25,FALSE)&gt;0,VLOOKUP($AI1255,Resource!$B$2:$AE$460,25,FALSE),"--INPUT--"),"")</f>
        <v/>
      </c>
      <c r="AL1255" s="619" t="n"/>
      <c r="AM1255" s="619" t="n"/>
      <c r="AN1255" s="34">
        <f>AA1255</f>
        <v/>
      </c>
      <c r="AO1255" s="621">
        <f>IF(ISNA(IF(AC1255="",0,AN1255*VLOOKUP(AC1255,Resource!$B$2:$AE$465,8,FALSE))),0,IF(AC1255="",0,AN1255*VLOOKUP(AC1255,Resource!$B$2:$AE$465,8,FALSE)))</f>
        <v/>
      </c>
      <c r="AP1255" s="620" t="n"/>
      <c r="AQ1255" s="286" t="n"/>
      <c r="AR1255" s="34">
        <f>AB1255</f>
        <v/>
      </c>
      <c r="AS1255" s="621">
        <f>IF(ISNA(IF(AI1255="",0,AR1255*VLOOKUP(AI1255,Resource!$B$2:$AE$465,9,FALSE))),0,IF(AI1255="",0,AR1255*VLOOKUP(AI1255,Resource!$B$2:$AE$465,9,FALSE)))</f>
        <v/>
      </c>
      <c r="AT1255" s="620" t="n"/>
      <c r="AU1255" s="286" t="n"/>
      <c r="AV1255" s="620">
        <f>Z1255</f>
        <v/>
      </c>
      <c r="AW1255" s="72" t="n"/>
      <c r="BA1255" s="620" t="n"/>
      <c r="BC1255" s="620">
        <f>AO1255+AS1255</f>
        <v/>
      </c>
      <c r="BD1255" s="620">
        <f>BH1255-BC1255</f>
        <v/>
      </c>
      <c r="BE1255" s="479">
        <f>IF(AV1255=0,"        --",BD1255/BH1255)</f>
        <v/>
      </c>
      <c r="BF1255" s="620" t="n"/>
      <c r="BG1255" s="620" t="n"/>
      <c r="BH1255" s="620">
        <f>Z1255+BA1255+BF1255</f>
        <v/>
      </c>
    </row>
    <row r="1256" customFormat="1" s="34">
      <c r="A1256" s="618" t="n"/>
      <c r="B1256" s="619" t="n"/>
      <c r="J1256" s="619" t="n"/>
      <c r="U1256" s="620" t="n"/>
      <c r="X1256" s="620" t="n"/>
      <c r="Y1256" s="620" t="n"/>
      <c r="Z1256" s="620" t="n"/>
      <c r="AA1256" s="34">
        <f>T1256*0.2+N1256*0+O1256*0.3+P1256*0.5+Q1256*0.6+R1256*1+S1256*1</f>
        <v/>
      </c>
      <c r="AB1256" s="34">
        <f>T1256*0.2+N1256*0.2+O1256*0.3+P1256*0.5+Q1256*0.6+R1256*1+S1256*1</f>
        <v/>
      </c>
      <c r="AD1256" s="34">
        <f>IF($AC1256&gt;0,IF(VLOOKUP($AC1256,Resource!$B$2:$AE$460,6,FALSE)&gt;0,VLOOKUP($AC1256,Resource!$B$2:$AE$460,6,FALSE),"--INPUT--"),"")</f>
        <v/>
      </c>
      <c r="AE1256" s="34">
        <f>IF($AC1256&gt;0,IF(VLOOKUP($AC1256,Resource!$B$2:$AE$460,25,FALSE)&gt;0,VLOOKUP($AC1256,Resource!$B$2:$AE$460,25,FALSE),"--INPUT--"),"")</f>
        <v/>
      </c>
      <c r="AG1256" s="619" t="n"/>
      <c r="AH1256" s="619" t="n"/>
      <c r="AJ1256" s="34">
        <f>IF($AI1256&gt;0,IF(VLOOKUP($AI1256,Resource!$B$2:$AE$460,6,FALSE)&gt;0,VLOOKUP($AI1256,Resource!$B$2:$AE$460,6,FALSE),"--INPUT--"),"")</f>
        <v/>
      </c>
      <c r="AK1256" s="34">
        <f>IF($AI1256&gt;0,IF(VLOOKUP($AI1256,Resource!$B$2:$AE$460,25,FALSE)&gt;0,VLOOKUP($AI1256,Resource!$B$2:$AE$460,25,FALSE),"--INPUT--"),"")</f>
        <v/>
      </c>
      <c r="AL1256" s="619" t="n"/>
      <c r="AM1256" s="619" t="n"/>
      <c r="AN1256" s="34">
        <f>AA1256</f>
        <v/>
      </c>
      <c r="AO1256" s="621">
        <f>IF(ISNA(IF(AC1256="",0,AN1256*VLOOKUP(AC1256,Resource!$B$2:$AE$465,8,FALSE))),0,IF(AC1256="",0,AN1256*VLOOKUP(AC1256,Resource!$B$2:$AE$465,8,FALSE)))</f>
        <v/>
      </c>
      <c r="AP1256" s="620" t="n"/>
      <c r="AQ1256" s="286" t="n"/>
      <c r="AR1256" s="34">
        <f>AB1256</f>
        <v/>
      </c>
      <c r="AS1256" s="621">
        <f>IF(ISNA(IF(AI1256="",0,AR1256*VLOOKUP(AI1256,Resource!$B$2:$AE$465,9,FALSE))),0,IF(AI1256="",0,AR1256*VLOOKUP(AI1256,Resource!$B$2:$AE$465,9,FALSE)))</f>
        <v/>
      </c>
      <c r="AT1256" s="620" t="n"/>
      <c r="AU1256" s="286" t="n"/>
      <c r="AV1256" s="620">
        <f>Z1256</f>
        <v/>
      </c>
      <c r="AW1256" s="72" t="n"/>
      <c r="BA1256" s="620" t="n"/>
      <c r="BC1256" s="620">
        <f>AO1256+AS1256</f>
        <v/>
      </c>
      <c r="BD1256" s="620">
        <f>BH1256-BC1256</f>
        <v/>
      </c>
      <c r="BE1256" s="479">
        <f>IF(AV1256=0,"        --",BD1256/BH1256)</f>
        <v/>
      </c>
      <c r="BF1256" s="620" t="n"/>
      <c r="BG1256" s="620" t="n"/>
      <c r="BH1256" s="620">
        <f>Z1256+BA1256+BF1256</f>
        <v/>
      </c>
    </row>
    <row r="1257" customFormat="1" s="34">
      <c r="A1257" s="618" t="n"/>
      <c r="B1257" s="619" t="n"/>
      <c r="J1257" s="619" t="n"/>
      <c r="U1257" s="620" t="n"/>
      <c r="X1257" s="620" t="n"/>
      <c r="Y1257" s="620" t="n"/>
      <c r="Z1257" s="620" t="n"/>
      <c r="AA1257" s="34">
        <f>T1257*0.2+N1257*0+O1257*0.3+P1257*0.5+Q1257*0.6+R1257*1+S1257*1</f>
        <v/>
      </c>
      <c r="AB1257" s="34">
        <f>T1257*0.2+N1257*0.2+O1257*0.3+P1257*0.5+Q1257*0.6+R1257*1+S1257*1</f>
        <v/>
      </c>
      <c r="AD1257" s="34">
        <f>IF($AC1257&gt;0,IF(VLOOKUP($AC1257,Resource!$B$2:$AE$460,6,FALSE)&gt;0,VLOOKUP($AC1257,Resource!$B$2:$AE$460,6,FALSE),"--INPUT--"),"")</f>
        <v/>
      </c>
      <c r="AE1257" s="34">
        <f>IF($AC1257&gt;0,IF(VLOOKUP($AC1257,Resource!$B$2:$AE$460,25,FALSE)&gt;0,VLOOKUP($AC1257,Resource!$B$2:$AE$460,25,FALSE),"--INPUT--"),"")</f>
        <v/>
      </c>
      <c r="AG1257" s="619" t="n"/>
      <c r="AH1257" s="619" t="n"/>
      <c r="AJ1257" s="34">
        <f>IF($AI1257&gt;0,IF(VLOOKUP($AI1257,Resource!$B$2:$AE$460,6,FALSE)&gt;0,VLOOKUP($AI1257,Resource!$B$2:$AE$460,6,FALSE),"--INPUT--"),"")</f>
        <v/>
      </c>
      <c r="AK1257" s="34">
        <f>IF($AI1257&gt;0,IF(VLOOKUP($AI1257,Resource!$B$2:$AE$460,25,FALSE)&gt;0,VLOOKUP($AI1257,Resource!$B$2:$AE$460,25,FALSE),"--INPUT--"),"")</f>
        <v/>
      </c>
      <c r="AL1257" s="619" t="n"/>
      <c r="AM1257" s="619" t="n"/>
      <c r="AN1257" s="34">
        <f>AA1257</f>
        <v/>
      </c>
      <c r="AO1257" s="621">
        <f>IF(ISNA(IF(AC1257="",0,AN1257*VLOOKUP(AC1257,Resource!$B$2:$AE$465,8,FALSE))),0,IF(AC1257="",0,AN1257*VLOOKUP(AC1257,Resource!$B$2:$AE$465,8,FALSE)))</f>
        <v/>
      </c>
      <c r="AP1257" s="620" t="n"/>
      <c r="AQ1257" s="286" t="n"/>
      <c r="AR1257" s="34">
        <f>AB1257</f>
        <v/>
      </c>
      <c r="AS1257" s="621">
        <f>IF(ISNA(IF(AI1257="",0,AR1257*VLOOKUP(AI1257,Resource!$B$2:$AE$465,9,FALSE))),0,IF(AI1257="",0,AR1257*VLOOKUP(AI1257,Resource!$B$2:$AE$465,9,FALSE)))</f>
        <v/>
      </c>
      <c r="AT1257" s="620" t="n"/>
      <c r="AU1257" s="286" t="n"/>
      <c r="AV1257" s="620">
        <f>Z1257</f>
        <v/>
      </c>
      <c r="AW1257" s="72" t="n"/>
      <c r="BA1257" s="620" t="n"/>
      <c r="BC1257" s="620">
        <f>AO1257+AS1257</f>
        <v/>
      </c>
      <c r="BD1257" s="620">
        <f>BH1257-BC1257</f>
        <v/>
      </c>
      <c r="BE1257" s="479">
        <f>IF(AV1257=0,"        --",BD1257/BH1257)</f>
        <v/>
      </c>
      <c r="BF1257" s="620" t="n"/>
      <c r="BG1257" s="620" t="n"/>
      <c r="BH1257" s="620">
        <f>Z1257+BA1257+BF1257</f>
        <v/>
      </c>
    </row>
    <row r="1258" customFormat="1" s="34">
      <c r="A1258" s="618" t="n"/>
      <c r="B1258" s="619" t="n"/>
      <c r="J1258" s="619" t="n"/>
      <c r="U1258" s="620" t="n"/>
      <c r="X1258" s="620" t="n"/>
      <c r="Y1258" s="620" t="n"/>
      <c r="Z1258" s="620" t="n"/>
      <c r="AA1258" s="34">
        <f>T1258*0.2+N1258*0+O1258*0.3+P1258*0.5+Q1258*0.6+R1258*1+S1258*1</f>
        <v/>
      </c>
      <c r="AB1258" s="34">
        <f>T1258*0.2+N1258*0.2+O1258*0.3+P1258*0.5+Q1258*0.6+R1258*1+S1258*1</f>
        <v/>
      </c>
      <c r="AD1258" s="34">
        <f>IF($AC1258&gt;0,IF(VLOOKUP($AC1258,Resource!$B$2:$AE$460,6,FALSE)&gt;0,VLOOKUP($AC1258,Resource!$B$2:$AE$460,6,FALSE),"--INPUT--"),"")</f>
        <v/>
      </c>
      <c r="AE1258" s="34">
        <f>IF($AC1258&gt;0,IF(VLOOKUP($AC1258,Resource!$B$2:$AE$460,25,FALSE)&gt;0,VLOOKUP($AC1258,Resource!$B$2:$AE$460,25,FALSE),"--INPUT--"),"")</f>
        <v/>
      </c>
      <c r="AG1258" s="619" t="n"/>
      <c r="AH1258" s="619" t="n"/>
      <c r="AJ1258" s="34">
        <f>IF($AI1258&gt;0,IF(VLOOKUP($AI1258,Resource!$B$2:$AE$460,6,FALSE)&gt;0,VLOOKUP($AI1258,Resource!$B$2:$AE$460,6,FALSE),"--INPUT--"),"")</f>
        <v/>
      </c>
      <c r="AK1258" s="34">
        <f>IF($AI1258&gt;0,IF(VLOOKUP($AI1258,Resource!$B$2:$AE$460,25,FALSE)&gt;0,VLOOKUP($AI1258,Resource!$B$2:$AE$460,25,FALSE),"--INPUT--"),"")</f>
        <v/>
      </c>
      <c r="AL1258" s="619" t="n"/>
      <c r="AM1258" s="619" t="n"/>
      <c r="AN1258" s="34">
        <f>AA1258</f>
        <v/>
      </c>
      <c r="AO1258" s="621">
        <f>IF(ISNA(IF(AC1258="",0,AN1258*VLOOKUP(AC1258,Resource!$B$2:$AE$465,8,FALSE))),0,IF(AC1258="",0,AN1258*VLOOKUP(AC1258,Resource!$B$2:$AE$465,8,FALSE)))</f>
        <v/>
      </c>
      <c r="AP1258" s="620" t="n"/>
      <c r="AQ1258" s="286" t="n"/>
      <c r="AR1258" s="34">
        <f>AB1258</f>
        <v/>
      </c>
      <c r="AS1258" s="621">
        <f>IF(ISNA(IF(AI1258="",0,AR1258*VLOOKUP(AI1258,Resource!$B$2:$AE$465,9,FALSE))),0,IF(AI1258="",0,AR1258*VLOOKUP(AI1258,Resource!$B$2:$AE$465,9,FALSE)))</f>
        <v/>
      </c>
      <c r="AT1258" s="620" t="n"/>
      <c r="AU1258" s="286" t="n"/>
      <c r="AV1258" s="620">
        <f>Z1258</f>
        <v/>
      </c>
      <c r="AW1258" s="72" t="n"/>
      <c r="BA1258" s="620" t="n"/>
      <c r="BC1258" s="620">
        <f>AO1258+AS1258</f>
        <v/>
      </c>
      <c r="BD1258" s="620">
        <f>BH1258-BC1258</f>
        <v/>
      </c>
      <c r="BE1258" s="479">
        <f>IF(AV1258=0,"        --",BD1258/BH1258)</f>
        <v/>
      </c>
      <c r="BF1258" s="620" t="n"/>
      <c r="BG1258" s="620" t="n"/>
      <c r="BH1258" s="620">
        <f>Z1258+BA1258+BF1258</f>
        <v/>
      </c>
    </row>
    <row r="1259" customFormat="1" s="34">
      <c r="A1259" s="618" t="n"/>
      <c r="B1259" s="619" t="n"/>
      <c r="J1259" s="619" t="n"/>
      <c r="U1259" s="620" t="n"/>
      <c r="X1259" s="620" t="n"/>
      <c r="Y1259" s="620" t="n"/>
      <c r="Z1259" s="620" t="n"/>
      <c r="AA1259" s="34">
        <f>T1259*0.2+N1259*0+O1259*0.3+P1259*0.5+Q1259*0.6+R1259*1+S1259*1</f>
        <v/>
      </c>
      <c r="AB1259" s="34">
        <f>T1259*0.2+N1259*0.2+O1259*0.3+P1259*0.5+Q1259*0.6+R1259*1+S1259*1</f>
        <v/>
      </c>
      <c r="AD1259" s="34">
        <f>IF($AC1259&gt;0,IF(VLOOKUP($AC1259,Resource!$B$2:$AE$460,6,FALSE)&gt;0,VLOOKUP($AC1259,Resource!$B$2:$AE$460,6,FALSE),"--INPUT--"),"")</f>
        <v/>
      </c>
      <c r="AE1259" s="34">
        <f>IF($AC1259&gt;0,IF(VLOOKUP($AC1259,Resource!$B$2:$AE$460,25,FALSE)&gt;0,VLOOKUP($AC1259,Resource!$B$2:$AE$460,25,FALSE),"--INPUT--"),"")</f>
        <v/>
      </c>
      <c r="AG1259" s="619" t="n"/>
      <c r="AH1259" s="619" t="n"/>
      <c r="AJ1259" s="34">
        <f>IF($AI1259&gt;0,IF(VLOOKUP($AI1259,Resource!$B$2:$AE$460,6,FALSE)&gt;0,VLOOKUP($AI1259,Resource!$B$2:$AE$460,6,FALSE),"--INPUT--"),"")</f>
        <v/>
      </c>
      <c r="AK1259" s="34">
        <f>IF($AI1259&gt;0,IF(VLOOKUP($AI1259,Resource!$B$2:$AE$460,25,FALSE)&gt;0,VLOOKUP($AI1259,Resource!$B$2:$AE$460,25,FALSE),"--INPUT--"),"")</f>
        <v/>
      </c>
      <c r="AL1259" s="619" t="n"/>
      <c r="AM1259" s="619" t="n"/>
      <c r="AN1259" s="34">
        <f>AA1259</f>
        <v/>
      </c>
      <c r="AO1259" s="621">
        <f>IF(ISNA(IF(AC1259="",0,AN1259*VLOOKUP(AC1259,Resource!$B$2:$AE$465,8,FALSE))),0,IF(AC1259="",0,AN1259*VLOOKUP(AC1259,Resource!$B$2:$AE$465,8,FALSE)))</f>
        <v/>
      </c>
      <c r="AP1259" s="620" t="n"/>
      <c r="AQ1259" s="286" t="n"/>
      <c r="AR1259" s="34">
        <f>AB1259</f>
        <v/>
      </c>
      <c r="AS1259" s="621">
        <f>IF(ISNA(IF(AI1259="",0,AR1259*VLOOKUP(AI1259,Resource!$B$2:$AE$465,9,FALSE))),0,IF(AI1259="",0,AR1259*VLOOKUP(AI1259,Resource!$B$2:$AE$465,9,FALSE)))</f>
        <v/>
      </c>
      <c r="AT1259" s="620" t="n"/>
      <c r="AU1259" s="286" t="n"/>
      <c r="AV1259" s="620">
        <f>Z1259</f>
        <v/>
      </c>
      <c r="AW1259" s="72" t="n"/>
      <c r="BA1259" s="620" t="n"/>
      <c r="BC1259" s="620">
        <f>AO1259+AS1259</f>
        <v/>
      </c>
      <c r="BD1259" s="620">
        <f>BH1259-BC1259</f>
        <v/>
      </c>
      <c r="BE1259" s="479">
        <f>IF(AV1259=0,"        --",BD1259/BH1259)</f>
        <v/>
      </c>
      <c r="BF1259" s="620" t="n"/>
      <c r="BG1259" s="620" t="n"/>
      <c r="BH1259" s="620">
        <f>Z1259+BA1259+BF1259</f>
        <v/>
      </c>
    </row>
    <row r="1260" customFormat="1" s="34">
      <c r="A1260" s="618" t="n"/>
      <c r="B1260" s="619" t="n"/>
      <c r="J1260" s="619" t="n"/>
      <c r="U1260" s="620" t="n"/>
      <c r="X1260" s="620" t="n"/>
      <c r="Y1260" s="620" t="n"/>
      <c r="Z1260" s="620" t="n"/>
      <c r="AA1260" s="34">
        <f>T1260*0.2+N1260*0+O1260*0.3+P1260*0.5+Q1260*0.6+R1260*1+S1260*1</f>
        <v/>
      </c>
      <c r="AB1260" s="34">
        <f>T1260*0.2+N1260*0.2+O1260*0.3+P1260*0.5+Q1260*0.6+R1260*1+S1260*1</f>
        <v/>
      </c>
      <c r="AD1260" s="34">
        <f>IF($AC1260&gt;0,IF(VLOOKUP($AC1260,Resource!$B$2:$AE$460,6,FALSE)&gt;0,VLOOKUP($AC1260,Resource!$B$2:$AE$460,6,FALSE),"--INPUT--"),"")</f>
        <v/>
      </c>
      <c r="AE1260" s="34">
        <f>IF($AC1260&gt;0,IF(VLOOKUP($AC1260,Resource!$B$2:$AE$460,25,FALSE)&gt;0,VLOOKUP($AC1260,Resource!$B$2:$AE$460,25,FALSE),"--INPUT--"),"")</f>
        <v/>
      </c>
      <c r="AG1260" s="619" t="n"/>
      <c r="AH1260" s="619" t="n"/>
      <c r="AJ1260" s="34">
        <f>IF($AI1260&gt;0,IF(VLOOKUP($AI1260,Resource!$B$2:$AE$460,6,FALSE)&gt;0,VLOOKUP($AI1260,Resource!$B$2:$AE$460,6,FALSE),"--INPUT--"),"")</f>
        <v/>
      </c>
      <c r="AK1260" s="34">
        <f>IF($AI1260&gt;0,IF(VLOOKUP($AI1260,Resource!$B$2:$AE$460,25,FALSE)&gt;0,VLOOKUP($AI1260,Resource!$B$2:$AE$460,25,FALSE),"--INPUT--"),"")</f>
        <v/>
      </c>
      <c r="AL1260" s="619" t="n"/>
      <c r="AM1260" s="619" t="n"/>
      <c r="AN1260" s="34">
        <f>AA1260</f>
        <v/>
      </c>
      <c r="AO1260" s="621">
        <f>IF(ISNA(IF(AC1260="",0,AN1260*VLOOKUP(AC1260,Resource!$B$2:$AE$465,8,FALSE))),0,IF(AC1260="",0,AN1260*VLOOKUP(AC1260,Resource!$B$2:$AE$465,8,FALSE)))</f>
        <v/>
      </c>
      <c r="AP1260" s="620" t="n"/>
      <c r="AQ1260" s="286" t="n"/>
      <c r="AR1260" s="34">
        <f>AB1260</f>
        <v/>
      </c>
      <c r="AS1260" s="621">
        <f>IF(ISNA(IF(AI1260="",0,AR1260*VLOOKUP(AI1260,Resource!$B$2:$AE$465,9,FALSE))),0,IF(AI1260="",0,AR1260*VLOOKUP(AI1260,Resource!$B$2:$AE$465,9,FALSE)))</f>
        <v/>
      </c>
      <c r="AT1260" s="620" t="n"/>
      <c r="AU1260" s="286" t="n"/>
      <c r="AV1260" s="620">
        <f>Z1260</f>
        <v/>
      </c>
      <c r="AW1260" s="72" t="n"/>
      <c r="BA1260" s="620" t="n"/>
      <c r="BC1260" s="620">
        <f>AO1260+AS1260</f>
        <v/>
      </c>
      <c r="BD1260" s="620">
        <f>BH1260-BC1260</f>
        <v/>
      </c>
      <c r="BE1260" s="479">
        <f>IF(AV1260=0,"        --",BD1260/BH1260)</f>
        <v/>
      </c>
      <c r="BF1260" s="620" t="n"/>
      <c r="BG1260" s="620" t="n"/>
      <c r="BH1260" s="620">
        <f>Z1260+BA1260+BF1260</f>
        <v/>
      </c>
    </row>
    <row r="1261" customFormat="1" s="34">
      <c r="A1261" s="618" t="n"/>
      <c r="B1261" s="619" t="n"/>
      <c r="J1261" s="619" t="n"/>
      <c r="U1261" s="620" t="n"/>
      <c r="X1261" s="620" t="n"/>
      <c r="Y1261" s="620" t="n"/>
      <c r="Z1261" s="620" t="n"/>
      <c r="AA1261" s="34">
        <f>T1261*0.2+N1261*0+O1261*0.3+P1261*0.5+Q1261*0.6+R1261*1+S1261*1</f>
        <v/>
      </c>
      <c r="AB1261" s="34">
        <f>T1261*0.2+N1261*0.2+O1261*0.3+P1261*0.5+Q1261*0.6+R1261*1+S1261*1</f>
        <v/>
      </c>
      <c r="AD1261" s="34">
        <f>IF($AC1261&gt;0,IF(VLOOKUP($AC1261,Resource!$B$2:$AE$460,6,FALSE)&gt;0,VLOOKUP($AC1261,Resource!$B$2:$AE$460,6,FALSE),"--INPUT--"),"")</f>
        <v/>
      </c>
      <c r="AE1261" s="34">
        <f>IF($AC1261&gt;0,IF(VLOOKUP($AC1261,Resource!$B$2:$AE$460,25,FALSE)&gt;0,VLOOKUP($AC1261,Resource!$B$2:$AE$460,25,FALSE),"--INPUT--"),"")</f>
        <v/>
      </c>
      <c r="AG1261" s="619" t="n"/>
      <c r="AH1261" s="619" t="n"/>
      <c r="AJ1261" s="34">
        <f>IF($AI1261&gt;0,IF(VLOOKUP($AI1261,Resource!$B$2:$AE$460,6,FALSE)&gt;0,VLOOKUP($AI1261,Resource!$B$2:$AE$460,6,FALSE),"--INPUT--"),"")</f>
        <v/>
      </c>
      <c r="AK1261" s="34">
        <f>IF($AI1261&gt;0,IF(VLOOKUP($AI1261,Resource!$B$2:$AE$460,25,FALSE)&gt;0,VLOOKUP($AI1261,Resource!$B$2:$AE$460,25,FALSE),"--INPUT--"),"")</f>
        <v/>
      </c>
      <c r="AL1261" s="619" t="n"/>
      <c r="AM1261" s="619" t="n"/>
      <c r="AN1261" s="34">
        <f>AA1261</f>
        <v/>
      </c>
      <c r="AO1261" s="621">
        <f>IF(ISNA(IF(AC1261="",0,AN1261*VLOOKUP(AC1261,Resource!$B$2:$AE$465,8,FALSE))),0,IF(AC1261="",0,AN1261*VLOOKUP(AC1261,Resource!$B$2:$AE$465,8,FALSE)))</f>
        <v/>
      </c>
      <c r="AP1261" s="620" t="n"/>
      <c r="AQ1261" s="286" t="n"/>
      <c r="AR1261" s="34">
        <f>AB1261</f>
        <v/>
      </c>
      <c r="AS1261" s="621">
        <f>IF(ISNA(IF(AI1261="",0,AR1261*VLOOKUP(AI1261,Resource!$B$2:$AE$465,9,FALSE))),0,IF(AI1261="",0,AR1261*VLOOKUP(AI1261,Resource!$B$2:$AE$465,9,FALSE)))</f>
        <v/>
      </c>
      <c r="AT1261" s="620" t="n"/>
      <c r="AU1261" s="286" t="n"/>
      <c r="AV1261" s="620">
        <f>Z1261</f>
        <v/>
      </c>
      <c r="AW1261" s="72" t="n"/>
      <c r="BA1261" s="620" t="n"/>
      <c r="BC1261" s="620">
        <f>AO1261+AS1261</f>
        <v/>
      </c>
      <c r="BD1261" s="620">
        <f>BH1261-BC1261</f>
        <v/>
      </c>
      <c r="BE1261" s="479">
        <f>IF(AV1261=0,"        --",BD1261/BH1261)</f>
        <v/>
      </c>
      <c r="BF1261" s="620" t="n"/>
      <c r="BG1261" s="620" t="n"/>
      <c r="BH1261" s="620">
        <f>Z1261+BA1261+BF1261</f>
        <v/>
      </c>
    </row>
    <row r="1262" customFormat="1" s="34">
      <c r="A1262" s="618" t="n"/>
      <c r="B1262" s="619" t="n"/>
      <c r="J1262" s="619" t="n"/>
      <c r="U1262" s="620" t="n"/>
      <c r="X1262" s="620" t="n"/>
      <c r="Y1262" s="620" t="n"/>
      <c r="Z1262" s="620" t="n"/>
      <c r="AA1262" s="34">
        <f>T1262*0.2+N1262*0+O1262*0.3+P1262*0.5+Q1262*0.6+R1262*1+S1262*1</f>
        <v/>
      </c>
      <c r="AB1262" s="34">
        <f>T1262*0.2+N1262*0.2+O1262*0.3+P1262*0.5+Q1262*0.6+R1262*1+S1262*1</f>
        <v/>
      </c>
      <c r="AD1262" s="34">
        <f>IF($AC1262&gt;0,IF(VLOOKUP($AC1262,Resource!$B$2:$AE$460,6,FALSE)&gt;0,VLOOKUP($AC1262,Resource!$B$2:$AE$460,6,FALSE),"--INPUT--"),"")</f>
        <v/>
      </c>
      <c r="AE1262" s="34">
        <f>IF($AC1262&gt;0,IF(VLOOKUP($AC1262,Resource!$B$2:$AE$460,25,FALSE)&gt;0,VLOOKUP($AC1262,Resource!$B$2:$AE$460,25,FALSE),"--INPUT--"),"")</f>
        <v/>
      </c>
      <c r="AG1262" s="619" t="n"/>
      <c r="AH1262" s="619" t="n"/>
      <c r="AJ1262" s="34">
        <f>IF($AI1262&gt;0,IF(VLOOKUP($AI1262,Resource!$B$2:$AE$460,6,FALSE)&gt;0,VLOOKUP($AI1262,Resource!$B$2:$AE$460,6,FALSE),"--INPUT--"),"")</f>
        <v/>
      </c>
      <c r="AK1262" s="34">
        <f>IF($AI1262&gt;0,IF(VLOOKUP($AI1262,Resource!$B$2:$AE$460,25,FALSE)&gt;0,VLOOKUP($AI1262,Resource!$B$2:$AE$460,25,FALSE),"--INPUT--"),"")</f>
        <v/>
      </c>
      <c r="AL1262" s="619" t="n"/>
      <c r="AM1262" s="619" t="n"/>
      <c r="AN1262" s="34">
        <f>AA1262</f>
        <v/>
      </c>
      <c r="AO1262" s="621">
        <f>IF(ISNA(IF(AC1262="",0,AN1262*VLOOKUP(AC1262,Resource!$B$2:$AE$465,8,FALSE))),0,IF(AC1262="",0,AN1262*VLOOKUP(AC1262,Resource!$B$2:$AE$465,8,FALSE)))</f>
        <v/>
      </c>
      <c r="AP1262" s="620" t="n"/>
      <c r="AQ1262" s="286" t="n"/>
      <c r="AR1262" s="34">
        <f>AB1262</f>
        <v/>
      </c>
      <c r="AS1262" s="621">
        <f>IF(ISNA(IF(AI1262="",0,AR1262*VLOOKUP(AI1262,Resource!$B$2:$AE$465,9,FALSE))),0,IF(AI1262="",0,AR1262*VLOOKUP(AI1262,Resource!$B$2:$AE$465,9,FALSE)))</f>
        <v/>
      </c>
      <c r="AT1262" s="620" t="n"/>
      <c r="AU1262" s="286" t="n"/>
      <c r="AV1262" s="620">
        <f>Z1262</f>
        <v/>
      </c>
      <c r="AW1262" s="72" t="n"/>
      <c r="BA1262" s="620" t="n"/>
      <c r="BC1262" s="620">
        <f>AO1262+AS1262</f>
        <v/>
      </c>
      <c r="BD1262" s="620">
        <f>BH1262-BC1262</f>
        <v/>
      </c>
      <c r="BE1262" s="479">
        <f>IF(AV1262=0,"        --",BD1262/BH1262)</f>
        <v/>
      </c>
      <c r="BF1262" s="620" t="n"/>
      <c r="BG1262" s="620" t="n"/>
      <c r="BH1262" s="620">
        <f>Z1262+BA1262+BF1262</f>
        <v/>
      </c>
    </row>
    <row r="1263" customFormat="1" s="34">
      <c r="A1263" s="618" t="n"/>
      <c r="B1263" s="619" t="n"/>
      <c r="J1263" s="619" t="n"/>
      <c r="U1263" s="620" t="n"/>
      <c r="X1263" s="620" t="n"/>
      <c r="Y1263" s="620" t="n"/>
      <c r="Z1263" s="620" t="n"/>
      <c r="AA1263" s="34">
        <f>T1263*0.2+N1263*0+O1263*0.3+P1263*0.5+Q1263*0.6+R1263*1+S1263*1</f>
        <v/>
      </c>
      <c r="AB1263" s="34">
        <f>T1263*0.2+N1263*0.2+O1263*0.3+P1263*0.5+Q1263*0.6+R1263*1+S1263*1</f>
        <v/>
      </c>
      <c r="AD1263" s="34">
        <f>IF($AC1263&gt;0,IF(VLOOKUP($AC1263,Resource!$B$2:$AE$460,6,FALSE)&gt;0,VLOOKUP($AC1263,Resource!$B$2:$AE$460,6,FALSE),"--INPUT--"),"")</f>
        <v/>
      </c>
      <c r="AE1263" s="34">
        <f>IF($AC1263&gt;0,IF(VLOOKUP($AC1263,Resource!$B$2:$AE$460,25,FALSE)&gt;0,VLOOKUP($AC1263,Resource!$B$2:$AE$460,25,FALSE),"--INPUT--"),"")</f>
        <v/>
      </c>
      <c r="AG1263" s="619" t="n"/>
      <c r="AH1263" s="619" t="n"/>
      <c r="AJ1263" s="34">
        <f>IF($AI1263&gt;0,IF(VLOOKUP($AI1263,Resource!$B$2:$AE$460,6,FALSE)&gt;0,VLOOKUP($AI1263,Resource!$B$2:$AE$460,6,FALSE),"--INPUT--"),"")</f>
        <v/>
      </c>
      <c r="AK1263" s="34">
        <f>IF($AI1263&gt;0,IF(VLOOKUP($AI1263,Resource!$B$2:$AE$460,25,FALSE)&gt;0,VLOOKUP($AI1263,Resource!$B$2:$AE$460,25,FALSE),"--INPUT--"),"")</f>
        <v/>
      </c>
      <c r="AL1263" s="619" t="n"/>
      <c r="AM1263" s="619" t="n"/>
      <c r="AN1263" s="34">
        <f>AA1263</f>
        <v/>
      </c>
      <c r="AO1263" s="621">
        <f>IF(ISNA(IF(AC1263="",0,AN1263*VLOOKUP(AC1263,Resource!$B$2:$AE$465,8,FALSE))),0,IF(AC1263="",0,AN1263*VLOOKUP(AC1263,Resource!$B$2:$AE$465,8,FALSE)))</f>
        <v/>
      </c>
      <c r="AP1263" s="620" t="n"/>
      <c r="AQ1263" s="286" t="n"/>
      <c r="AR1263" s="34">
        <f>AB1263</f>
        <v/>
      </c>
      <c r="AS1263" s="621">
        <f>IF(ISNA(IF(AI1263="",0,AR1263*VLOOKUP(AI1263,Resource!$B$2:$AE$465,9,FALSE))),0,IF(AI1263="",0,AR1263*VLOOKUP(AI1263,Resource!$B$2:$AE$465,9,FALSE)))</f>
        <v/>
      </c>
      <c r="AT1263" s="620" t="n"/>
      <c r="AU1263" s="286" t="n"/>
      <c r="AV1263" s="620">
        <f>Z1263</f>
        <v/>
      </c>
      <c r="AW1263" s="72" t="n"/>
      <c r="BA1263" s="620" t="n"/>
      <c r="BC1263" s="620">
        <f>AO1263+AS1263</f>
        <v/>
      </c>
      <c r="BD1263" s="620">
        <f>BH1263-BC1263</f>
        <v/>
      </c>
      <c r="BE1263" s="479">
        <f>IF(AV1263=0,"        --",BD1263/BH1263)</f>
        <v/>
      </c>
      <c r="BF1263" s="620" t="n"/>
      <c r="BG1263" s="620" t="n"/>
      <c r="BH1263" s="620">
        <f>Z1263+BA1263+BF1263</f>
        <v/>
      </c>
    </row>
    <row r="1264" customFormat="1" s="34">
      <c r="A1264" s="618" t="n"/>
      <c r="B1264" s="619" t="n"/>
      <c r="J1264" s="619" t="n"/>
      <c r="U1264" s="620" t="n"/>
      <c r="X1264" s="620" t="n"/>
      <c r="Y1264" s="620" t="n"/>
      <c r="Z1264" s="620" t="n"/>
      <c r="AA1264" s="34">
        <f>T1264*0.2+N1264*0+O1264*0.3+P1264*0.5+Q1264*0.6+R1264*1+S1264*1</f>
        <v/>
      </c>
      <c r="AB1264" s="34">
        <f>T1264*0.2+N1264*0.2+O1264*0.3+P1264*0.5+Q1264*0.6+R1264*1+S1264*1</f>
        <v/>
      </c>
      <c r="AD1264" s="34">
        <f>IF($AC1264&gt;0,IF(VLOOKUP($AC1264,Resource!$B$2:$AE$460,6,FALSE)&gt;0,VLOOKUP($AC1264,Resource!$B$2:$AE$460,6,FALSE),"--INPUT--"),"")</f>
        <v/>
      </c>
      <c r="AE1264" s="34">
        <f>IF($AC1264&gt;0,IF(VLOOKUP($AC1264,Resource!$B$2:$AE$460,25,FALSE)&gt;0,VLOOKUP($AC1264,Resource!$B$2:$AE$460,25,FALSE),"--INPUT--"),"")</f>
        <v/>
      </c>
      <c r="AG1264" s="619" t="n"/>
      <c r="AH1264" s="619" t="n"/>
      <c r="AJ1264" s="34">
        <f>IF($AI1264&gt;0,IF(VLOOKUP($AI1264,Resource!$B$2:$AE$460,6,FALSE)&gt;0,VLOOKUP($AI1264,Resource!$B$2:$AE$460,6,FALSE),"--INPUT--"),"")</f>
        <v/>
      </c>
      <c r="AK1264" s="34">
        <f>IF($AI1264&gt;0,IF(VLOOKUP($AI1264,Resource!$B$2:$AE$460,25,FALSE)&gt;0,VLOOKUP($AI1264,Resource!$B$2:$AE$460,25,FALSE),"--INPUT--"),"")</f>
        <v/>
      </c>
      <c r="AL1264" s="619" t="n"/>
      <c r="AM1264" s="619" t="n"/>
      <c r="AN1264" s="34">
        <f>AA1264</f>
        <v/>
      </c>
      <c r="AO1264" s="621">
        <f>IF(ISNA(IF(AC1264="",0,AN1264*VLOOKUP(AC1264,Resource!$B$2:$AE$465,8,FALSE))),0,IF(AC1264="",0,AN1264*VLOOKUP(AC1264,Resource!$B$2:$AE$465,8,FALSE)))</f>
        <v/>
      </c>
      <c r="AP1264" s="620" t="n"/>
      <c r="AQ1264" s="286" t="n"/>
      <c r="AR1264" s="34">
        <f>AB1264</f>
        <v/>
      </c>
      <c r="AS1264" s="621">
        <f>IF(ISNA(IF(AI1264="",0,AR1264*VLOOKUP(AI1264,Resource!$B$2:$AE$465,9,FALSE))),0,IF(AI1264="",0,AR1264*VLOOKUP(AI1264,Resource!$B$2:$AE$465,9,FALSE)))</f>
        <v/>
      </c>
      <c r="AT1264" s="620" t="n"/>
      <c r="AU1264" s="286" t="n"/>
      <c r="AV1264" s="620">
        <f>Z1264</f>
        <v/>
      </c>
      <c r="AW1264" s="72" t="n"/>
      <c r="BA1264" s="620" t="n"/>
      <c r="BC1264" s="620">
        <f>AO1264+AS1264</f>
        <v/>
      </c>
      <c r="BD1264" s="620">
        <f>BH1264-BC1264</f>
        <v/>
      </c>
      <c r="BE1264" s="479">
        <f>IF(AV1264=0,"        --",BD1264/BH1264)</f>
        <v/>
      </c>
      <c r="BF1264" s="620" t="n"/>
      <c r="BG1264" s="620" t="n"/>
      <c r="BH1264" s="620">
        <f>Z1264+BA1264+BF1264</f>
        <v/>
      </c>
    </row>
    <row r="1265" customFormat="1" s="34">
      <c r="A1265" s="618" t="n"/>
      <c r="B1265" s="619" t="n"/>
      <c r="J1265" s="619" t="n"/>
      <c r="U1265" s="620" t="n"/>
      <c r="X1265" s="620" t="n"/>
      <c r="Y1265" s="620" t="n"/>
      <c r="Z1265" s="620" t="n"/>
      <c r="AA1265" s="34">
        <f>T1265*0.2+N1265*0+O1265*0.3+P1265*0.5+Q1265*0.6+R1265*1+S1265*1</f>
        <v/>
      </c>
      <c r="AB1265" s="34">
        <f>T1265*0.2+N1265*0.2+O1265*0.3+P1265*0.5+Q1265*0.6+R1265*1+S1265*1</f>
        <v/>
      </c>
      <c r="AD1265" s="34">
        <f>IF($AC1265&gt;0,IF(VLOOKUP($AC1265,Resource!$B$2:$AE$460,6,FALSE)&gt;0,VLOOKUP($AC1265,Resource!$B$2:$AE$460,6,FALSE),"--INPUT--"),"")</f>
        <v/>
      </c>
      <c r="AE1265" s="34">
        <f>IF($AC1265&gt;0,IF(VLOOKUP($AC1265,Resource!$B$2:$AE$460,25,FALSE)&gt;0,VLOOKUP($AC1265,Resource!$B$2:$AE$460,25,FALSE),"--INPUT--"),"")</f>
        <v/>
      </c>
      <c r="AG1265" s="619" t="n"/>
      <c r="AH1265" s="619" t="n"/>
      <c r="AJ1265" s="34">
        <f>IF($AI1265&gt;0,IF(VLOOKUP($AI1265,Resource!$B$2:$AE$460,6,FALSE)&gt;0,VLOOKUP($AI1265,Resource!$B$2:$AE$460,6,FALSE),"--INPUT--"),"")</f>
        <v/>
      </c>
      <c r="AK1265" s="34">
        <f>IF($AI1265&gt;0,IF(VLOOKUP($AI1265,Resource!$B$2:$AE$460,25,FALSE)&gt;0,VLOOKUP($AI1265,Resource!$B$2:$AE$460,25,FALSE),"--INPUT--"),"")</f>
        <v/>
      </c>
      <c r="AL1265" s="619" t="n"/>
      <c r="AM1265" s="619" t="n"/>
      <c r="AN1265" s="34">
        <f>AA1265</f>
        <v/>
      </c>
      <c r="AO1265" s="621">
        <f>IF(ISNA(IF(AC1265="",0,AN1265*VLOOKUP(AC1265,Resource!$B$2:$AE$465,8,FALSE))),0,IF(AC1265="",0,AN1265*VLOOKUP(AC1265,Resource!$B$2:$AE$465,8,FALSE)))</f>
        <v/>
      </c>
      <c r="AP1265" s="620" t="n"/>
      <c r="AQ1265" s="286" t="n"/>
      <c r="AR1265" s="34">
        <f>AB1265</f>
        <v/>
      </c>
      <c r="AS1265" s="621">
        <f>IF(ISNA(IF(AI1265="",0,AR1265*VLOOKUP(AI1265,Resource!$B$2:$AE$465,9,FALSE))),0,IF(AI1265="",0,AR1265*VLOOKUP(AI1265,Resource!$B$2:$AE$465,9,FALSE)))</f>
        <v/>
      </c>
      <c r="AT1265" s="620" t="n"/>
      <c r="AU1265" s="286" t="n"/>
      <c r="AV1265" s="620">
        <f>Z1265</f>
        <v/>
      </c>
      <c r="AW1265" s="72" t="n"/>
      <c r="BA1265" s="620" t="n"/>
      <c r="BC1265" s="620">
        <f>AO1265+AS1265</f>
        <v/>
      </c>
      <c r="BD1265" s="620">
        <f>BH1265-BC1265</f>
        <v/>
      </c>
      <c r="BE1265" s="479">
        <f>IF(AV1265=0,"        --",BD1265/BH1265)</f>
        <v/>
      </c>
      <c r="BF1265" s="620" t="n"/>
      <c r="BG1265" s="620" t="n"/>
      <c r="BH1265" s="620">
        <f>Z1265+BA1265+BF1265</f>
        <v/>
      </c>
    </row>
    <row r="1266" customFormat="1" s="34">
      <c r="A1266" s="618" t="n"/>
      <c r="B1266" s="619" t="n"/>
      <c r="J1266" s="619" t="n"/>
      <c r="U1266" s="620" t="n"/>
      <c r="X1266" s="620" t="n"/>
      <c r="Y1266" s="620" t="n"/>
      <c r="Z1266" s="620" t="n"/>
      <c r="AA1266" s="34">
        <f>T1266*0.2+N1266*0+O1266*0.3+P1266*0.5+Q1266*0.6+R1266*1+S1266*1</f>
        <v/>
      </c>
      <c r="AB1266" s="34">
        <f>T1266*0.2+N1266*0.2+O1266*0.3+P1266*0.5+Q1266*0.6+R1266*1+S1266*1</f>
        <v/>
      </c>
      <c r="AD1266" s="34">
        <f>IF($AC1266&gt;0,IF(VLOOKUP($AC1266,Resource!$B$2:$AE$460,6,FALSE)&gt;0,VLOOKUP($AC1266,Resource!$B$2:$AE$460,6,FALSE),"--INPUT--"),"")</f>
        <v/>
      </c>
      <c r="AE1266" s="34">
        <f>IF($AC1266&gt;0,IF(VLOOKUP($AC1266,Resource!$B$2:$AE$460,25,FALSE)&gt;0,VLOOKUP($AC1266,Resource!$B$2:$AE$460,25,FALSE),"--INPUT--"),"")</f>
        <v/>
      </c>
      <c r="AG1266" s="619" t="n"/>
      <c r="AH1266" s="619" t="n"/>
      <c r="AJ1266" s="34">
        <f>IF($AI1266&gt;0,IF(VLOOKUP($AI1266,Resource!$B$2:$AE$460,6,FALSE)&gt;0,VLOOKUP($AI1266,Resource!$B$2:$AE$460,6,FALSE),"--INPUT--"),"")</f>
        <v/>
      </c>
      <c r="AK1266" s="34">
        <f>IF($AI1266&gt;0,IF(VLOOKUP($AI1266,Resource!$B$2:$AE$460,25,FALSE)&gt;0,VLOOKUP($AI1266,Resource!$B$2:$AE$460,25,FALSE),"--INPUT--"),"")</f>
        <v/>
      </c>
      <c r="AL1266" s="619" t="n"/>
      <c r="AM1266" s="619" t="n"/>
      <c r="AN1266" s="34">
        <f>AA1266</f>
        <v/>
      </c>
      <c r="AO1266" s="621">
        <f>IF(ISNA(IF(AC1266="",0,AN1266*VLOOKUP(AC1266,Resource!$B$2:$AE$465,8,FALSE))),0,IF(AC1266="",0,AN1266*VLOOKUP(AC1266,Resource!$B$2:$AE$465,8,FALSE)))</f>
        <v/>
      </c>
      <c r="AP1266" s="620" t="n"/>
      <c r="AQ1266" s="286" t="n"/>
      <c r="AR1266" s="34">
        <f>AB1266</f>
        <v/>
      </c>
      <c r="AS1266" s="621">
        <f>IF(ISNA(IF(AI1266="",0,AR1266*VLOOKUP(AI1266,Resource!$B$2:$AE$465,9,FALSE))),0,IF(AI1266="",0,AR1266*VLOOKUP(AI1266,Resource!$B$2:$AE$465,9,FALSE)))</f>
        <v/>
      </c>
      <c r="AT1266" s="620" t="n"/>
      <c r="AU1266" s="286" t="n"/>
      <c r="AV1266" s="620">
        <f>Z1266</f>
        <v/>
      </c>
      <c r="AW1266" s="72" t="n"/>
      <c r="BA1266" s="620" t="n"/>
      <c r="BC1266" s="620">
        <f>AO1266+AS1266</f>
        <v/>
      </c>
      <c r="BD1266" s="620">
        <f>BH1266-BC1266</f>
        <v/>
      </c>
      <c r="BE1266" s="479">
        <f>IF(AV1266=0,"        --",BD1266/BH1266)</f>
        <v/>
      </c>
      <c r="BF1266" s="620" t="n"/>
      <c r="BG1266" s="620" t="n"/>
      <c r="BH1266" s="620">
        <f>Z1266+BA1266+BF1266</f>
        <v/>
      </c>
    </row>
    <row r="1267" customFormat="1" s="34">
      <c r="A1267" s="618" t="n"/>
      <c r="B1267" s="619" t="n"/>
      <c r="J1267" s="619" t="n"/>
      <c r="U1267" s="620" t="n"/>
      <c r="X1267" s="620" t="n"/>
      <c r="Y1267" s="620" t="n"/>
      <c r="Z1267" s="620" t="n"/>
      <c r="AA1267" s="34">
        <f>T1267*0.2+N1267*0+O1267*0.3+P1267*0.5+Q1267*0.6+R1267*1+S1267*1</f>
        <v/>
      </c>
      <c r="AB1267" s="34">
        <f>T1267*0.2+N1267*0.2+O1267*0.3+P1267*0.5+Q1267*0.6+R1267*1+S1267*1</f>
        <v/>
      </c>
      <c r="AD1267" s="34">
        <f>IF($AC1267&gt;0,IF(VLOOKUP($AC1267,Resource!$B$2:$AE$460,6,FALSE)&gt;0,VLOOKUP($AC1267,Resource!$B$2:$AE$460,6,FALSE),"--INPUT--"),"")</f>
        <v/>
      </c>
      <c r="AE1267" s="34">
        <f>IF($AC1267&gt;0,IF(VLOOKUP($AC1267,Resource!$B$2:$AE$460,25,FALSE)&gt;0,VLOOKUP($AC1267,Resource!$B$2:$AE$460,25,FALSE),"--INPUT--"),"")</f>
        <v/>
      </c>
      <c r="AG1267" s="619" t="n"/>
      <c r="AH1267" s="619" t="n"/>
      <c r="AJ1267" s="34">
        <f>IF($AI1267&gt;0,IF(VLOOKUP($AI1267,Resource!$B$2:$AE$460,6,FALSE)&gt;0,VLOOKUP($AI1267,Resource!$B$2:$AE$460,6,FALSE),"--INPUT--"),"")</f>
        <v/>
      </c>
      <c r="AK1267" s="34">
        <f>IF($AI1267&gt;0,IF(VLOOKUP($AI1267,Resource!$B$2:$AE$460,25,FALSE)&gt;0,VLOOKUP($AI1267,Resource!$B$2:$AE$460,25,FALSE),"--INPUT--"),"")</f>
        <v/>
      </c>
      <c r="AL1267" s="619" t="n"/>
      <c r="AM1267" s="619" t="n"/>
      <c r="AN1267" s="34">
        <f>AA1267</f>
        <v/>
      </c>
      <c r="AO1267" s="621">
        <f>IF(ISNA(IF(AC1267="",0,AN1267*VLOOKUP(AC1267,Resource!$B$2:$AE$465,8,FALSE))),0,IF(AC1267="",0,AN1267*VLOOKUP(AC1267,Resource!$B$2:$AE$465,8,FALSE)))</f>
        <v/>
      </c>
      <c r="AP1267" s="620" t="n"/>
      <c r="AQ1267" s="286" t="n"/>
      <c r="AR1267" s="34">
        <f>AB1267</f>
        <v/>
      </c>
      <c r="AS1267" s="621">
        <f>IF(ISNA(IF(AI1267="",0,AR1267*VLOOKUP(AI1267,Resource!$B$2:$AE$465,9,FALSE))),0,IF(AI1267="",0,AR1267*VLOOKUP(AI1267,Resource!$B$2:$AE$465,9,FALSE)))</f>
        <v/>
      </c>
      <c r="AT1267" s="620" t="n"/>
      <c r="AU1267" s="286" t="n"/>
      <c r="AV1267" s="620">
        <f>Z1267</f>
        <v/>
      </c>
      <c r="AW1267" s="72" t="n"/>
      <c r="BA1267" s="620" t="n"/>
      <c r="BC1267" s="620">
        <f>AO1267+AS1267</f>
        <v/>
      </c>
      <c r="BD1267" s="620">
        <f>BH1267-BC1267</f>
        <v/>
      </c>
      <c r="BE1267" s="479">
        <f>IF(AV1267=0,"        --",BD1267/BH1267)</f>
        <v/>
      </c>
      <c r="BF1267" s="620" t="n"/>
      <c r="BG1267" s="620" t="n"/>
      <c r="BH1267" s="620">
        <f>Z1267+BA1267+BF1267</f>
        <v/>
      </c>
    </row>
    <row r="1268" customFormat="1" s="34">
      <c r="A1268" s="618" t="n"/>
      <c r="B1268" s="619" t="n"/>
      <c r="J1268" s="619" t="n"/>
      <c r="U1268" s="620" t="n"/>
      <c r="X1268" s="620" t="n"/>
      <c r="Y1268" s="620" t="n"/>
      <c r="Z1268" s="620" t="n"/>
      <c r="AA1268" s="34">
        <f>T1268*0.2+N1268*0+O1268*0.3+P1268*0.5+Q1268*0.6+R1268*1+S1268*1</f>
        <v/>
      </c>
      <c r="AB1268" s="34">
        <f>T1268*0.2+N1268*0.2+O1268*0.3+P1268*0.5+Q1268*0.6+R1268*1+S1268*1</f>
        <v/>
      </c>
      <c r="AD1268" s="34">
        <f>IF($AC1268&gt;0,IF(VLOOKUP($AC1268,Resource!$B$2:$AE$460,6,FALSE)&gt;0,VLOOKUP($AC1268,Resource!$B$2:$AE$460,6,FALSE),"--INPUT--"),"")</f>
        <v/>
      </c>
      <c r="AE1268" s="34">
        <f>IF($AC1268&gt;0,IF(VLOOKUP($AC1268,Resource!$B$2:$AE$460,25,FALSE)&gt;0,VLOOKUP($AC1268,Resource!$B$2:$AE$460,25,FALSE),"--INPUT--"),"")</f>
        <v/>
      </c>
      <c r="AG1268" s="619" t="n"/>
      <c r="AH1268" s="619" t="n"/>
      <c r="AJ1268" s="34">
        <f>IF($AI1268&gt;0,IF(VLOOKUP($AI1268,Resource!$B$2:$AE$460,6,FALSE)&gt;0,VLOOKUP($AI1268,Resource!$B$2:$AE$460,6,FALSE),"--INPUT--"),"")</f>
        <v/>
      </c>
      <c r="AK1268" s="34">
        <f>IF($AI1268&gt;0,IF(VLOOKUP($AI1268,Resource!$B$2:$AE$460,25,FALSE)&gt;0,VLOOKUP($AI1268,Resource!$B$2:$AE$460,25,FALSE),"--INPUT--"),"")</f>
        <v/>
      </c>
      <c r="AL1268" s="619" t="n"/>
      <c r="AM1268" s="619" t="n"/>
      <c r="AN1268" s="34">
        <f>AA1268</f>
        <v/>
      </c>
      <c r="AO1268" s="621">
        <f>IF(ISNA(IF(AC1268="",0,AN1268*VLOOKUP(AC1268,Resource!$B$2:$AE$465,8,FALSE))),0,IF(AC1268="",0,AN1268*VLOOKUP(AC1268,Resource!$B$2:$AE$465,8,FALSE)))</f>
        <v/>
      </c>
      <c r="AP1268" s="620" t="n"/>
      <c r="AQ1268" s="286" t="n"/>
      <c r="AR1268" s="34">
        <f>AB1268</f>
        <v/>
      </c>
      <c r="AS1268" s="621">
        <f>IF(ISNA(IF(AI1268="",0,AR1268*VLOOKUP(AI1268,Resource!$B$2:$AE$465,9,FALSE))),0,IF(AI1268="",0,AR1268*VLOOKUP(AI1268,Resource!$B$2:$AE$465,9,FALSE)))</f>
        <v/>
      </c>
      <c r="AT1268" s="620" t="n"/>
      <c r="AU1268" s="286" t="n"/>
      <c r="AV1268" s="620">
        <f>Z1268</f>
        <v/>
      </c>
      <c r="AW1268" s="72" t="n"/>
      <c r="BA1268" s="620" t="n"/>
      <c r="BC1268" s="620">
        <f>AO1268+AS1268</f>
        <v/>
      </c>
      <c r="BD1268" s="620">
        <f>BH1268-BC1268</f>
        <v/>
      </c>
      <c r="BE1268" s="479">
        <f>IF(AV1268=0,"        --",BD1268/BH1268)</f>
        <v/>
      </c>
      <c r="BF1268" s="620" t="n"/>
      <c r="BG1268" s="620" t="n"/>
      <c r="BH1268" s="620">
        <f>Z1268+BA1268+BF1268</f>
        <v/>
      </c>
    </row>
    <row r="1269" customFormat="1" s="34">
      <c r="A1269" s="618" t="n"/>
      <c r="B1269" s="619" t="n"/>
      <c r="J1269" s="619" t="n"/>
      <c r="U1269" s="620" t="n"/>
      <c r="X1269" s="620" t="n"/>
      <c r="Y1269" s="620" t="n"/>
      <c r="Z1269" s="620" t="n"/>
      <c r="AA1269" s="34">
        <f>T1269*0.2+N1269*0+O1269*0.3+P1269*0.5+Q1269*0.6+R1269*1+S1269*1</f>
        <v/>
      </c>
      <c r="AB1269" s="34">
        <f>T1269*0.2+N1269*0.2+O1269*0.3+P1269*0.5+Q1269*0.6+R1269*1+S1269*1</f>
        <v/>
      </c>
      <c r="AD1269" s="34">
        <f>IF($AC1269&gt;0,IF(VLOOKUP($AC1269,Resource!$B$2:$AE$460,6,FALSE)&gt;0,VLOOKUP($AC1269,Resource!$B$2:$AE$460,6,FALSE),"--INPUT--"),"")</f>
        <v/>
      </c>
      <c r="AE1269" s="34">
        <f>IF($AC1269&gt;0,IF(VLOOKUP($AC1269,Resource!$B$2:$AE$460,25,FALSE)&gt;0,VLOOKUP($AC1269,Resource!$B$2:$AE$460,25,FALSE),"--INPUT--"),"")</f>
        <v/>
      </c>
      <c r="AG1269" s="619" t="n"/>
      <c r="AH1269" s="619" t="n"/>
      <c r="AJ1269" s="34">
        <f>IF($AI1269&gt;0,IF(VLOOKUP($AI1269,Resource!$B$2:$AE$460,6,FALSE)&gt;0,VLOOKUP($AI1269,Resource!$B$2:$AE$460,6,FALSE),"--INPUT--"),"")</f>
        <v/>
      </c>
      <c r="AK1269" s="34">
        <f>IF($AI1269&gt;0,IF(VLOOKUP($AI1269,Resource!$B$2:$AE$460,25,FALSE)&gt;0,VLOOKUP($AI1269,Resource!$B$2:$AE$460,25,FALSE),"--INPUT--"),"")</f>
        <v/>
      </c>
      <c r="AL1269" s="619" t="n"/>
      <c r="AM1269" s="619" t="n"/>
      <c r="AN1269" s="34">
        <f>AA1269</f>
        <v/>
      </c>
      <c r="AO1269" s="621">
        <f>IF(ISNA(IF(AC1269="",0,AN1269*VLOOKUP(AC1269,Resource!$B$2:$AE$465,8,FALSE))),0,IF(AC1269="",0,AN1269*VLOOKUP(AC1269,Resource!$B$2:$AE$465,8,FALSE)))</f>
        <v/>
      </c>
      <c r="AP1269" s="620" t="n"/>
      <c r="AQ1269" s="286" t="n"/>
      <c r="AR1269" s="34">
        <f>AB1269</f>
        <v/>
      </c>
      <c r="AS1269" s="621">
        <f>IF(ISNA(IF(AI1269="",0,AR1269*VLOOKUP(AI1269,Resource!$B$2:$AE$465,9,FALSE))),0,IF(AI1269="",0,AR1269*VLOOKUP(AI1269,Resource!$B$2:$AE$465,9,FALSE)))</f>
        <v/>
      </c>
      <c r="AT1269" s="620" t="n"/>
      <c r="AU1269" s="286" t="n"/>
      <c r="AV1269" s="620">
        <f>Z1269</f>
        <v/>
      </c>
      <c r="AW1269" s="72" t="n"/>
      <c r="BA1269" s="620" t="n"/>
      <c r="BC1269" s="620">
        <f>AO1269+AS1269</f>
        <v/>
      </c>
      <c r="BD1269" s="620">
        <f>BH1269-BC1269</f>
        <v/>
      </c>
      <c r="BE1269" s="479">
        <f>IF(AV1269=0,"        --",BD1269/BH1269)</f>
        <v/>
      </c>
      <c r="BF1269" s="620" t="n"/>
      <c r="BG1269" s="620" t="n"/>
      <c r="BH1269" s="620">
        <f>Z1269+BA1269+BF1269</f>
        <v/>
      </c>
    </row>
    <row r="1270" customFormat="1" s="34">
      <c r="A1270" s="618" t="n"/>
      <c r="B1270" s="619" t="n"/>
      <c r="J1270" s="619" t="n"/>
      <c r="U1270" s="620" t="n"/>
      <c r="X1270" s="620" t="n"/>
      <c r="Y1270" s="620" t="n"/>
      <c r="Z1270" s="620" t="n"/>
      <c r="AA1270" s="34">
        <f>T1270*0.2+N1270*0+O1270*0.3+P1270*0.5+Q1270*0.6+R1270*1+S1270*1</f>
        <v/>
      </c>
      <c r="AB1270" s="34">
        <f>T1270*0.2+N1270*0.2+O1270*0.3+P1270*0.5+Q1270*0.6+R1270*1+S1270*1</f>
        <v/>
      </c>
      <c r="AD1270" s="34">
        <f>IF($AC1270&gt;0,IF(VLOOKUP($AC1270,Resource!$B$2:$AE$460,6,FALSE)&gt;0,VLOOKUP($AC1270,Resource!$B$2:$AE$460,6,FALSE),"--INPUT--"),"")</f>
        <v/>
      </c>
      <c r="AE1270" s="34">
        <f>IF($AC1270&gt;0,IF(VLOOKUP($AC1270,Resource!$B$2:$AE$460,25,FALSE)&gt;0,VLOOKUP($AC1270,Resource!$B$2:$AE$460,25,FALSE),"--INPUT--"),"")</f>
        <v/>
      </c>
      <c r="AG1270" s="619" t="n"/>
      <c r="AH1270" s="619" t="n"/>
      <c r="AJ1270" s="34">
        <f>IF($AI1270&gt;0,IF(VLOOKUP($AI1270,Resource!$B$2:$AE$460,6,FALSE)&gt;0,VLOOKUP($AI1270,Resource!$B$2:$AE$460,6,FALSE),"--INPUT--"),"")</f>
        <v/>
      </c>
      <c r="AK1270" s="34">
        <f>IF($AI1270&gt;0,IF(VLOOKUP($AI1270,Resource!$B$2:$AE$460,25,FALSE)&gt;0,VLOOKUP($AI1270,Resource!$B$2:$AE$460,25,FALSE),"--INPUT--"),"")</f>
        <v/>
      </c>
      <c r="AL1270" s="619" t="n"/>
      <c r="AM1270" s="619" t="n"/>
      <c r="AN1270" s="34">
        <f>AA1270</f>
        <v/>
      </c>
      <c r="AO1270" s="621">
        <f>IF(ISNA(IF(AC1270="",0,AN1270*VLOOKUP(AC1270,Resource!$B$2:$AE$465,8,FALSE))),0,IF(AC1270="",0,AN1270*VLOOKUP(AC1270,Resource!$B$2:$AE$465,8,FALSE)))</f>
        <v/>
      </c>
      <c r="AP1270" s="620" t="n"/>
      <c r="AQ1270" s="286" t="n"/>
      <c r="AR1270" s="34">
        <f>AB1270</f>
        <v/>
      </c>
      <c r="AS1270" s="621">
        <f>IF(ISNA(IF(AI1270="",0,AR1270*VLOOKUP(AI1270,Resource!$B$2:$AE$465,9,FALSE))),0,IF(AI1270="",0,AR1270*VLOOKUP(AI1270,Resource!$B$2:$AE$465,9,FALSE)))</f>
        <v/>
      </c>
      <c r="AT1270" s="620" t="n"/>
      <c r="AU1270" s="286" t="n"/>
      <c r="AV1270" s="620">
        <f>Z1270</f>
        <v/>
      </c>
      <c r="AW1270" s="72" t="n"/>
      <c r="BA1270" s="620" t="n"/>
      <c r="BC1270" s="620">
        <f>AO1270+AS1270</f>
        <v/>
      </c>
      <c r="BD1270" s="620">
        <f>BH1270-BC1270</f>
        <v/>
      </c>
      <c r="BE1270" s="479">
        <f>IF(AV1270=0,"        --",BD1270/BH1270)</f>
        <v/>
      </c>
      <c r="BF1270" s="620" t="n"/>
      <c r="BG1270" s="620" t="n"/>
      <c r="BH1270" s="620">
        <f>Z1270+BA1270+BF1270</f>
        <v/>
      </c>
    </row>
    <row r="1271" customFormat="1" s="34">
      <c r="A1271" s="618" t="n"/>
      <c r="B1271" s="619" t="n"/>
      <c r="J1271" s="619" t="n"/>
      <c r="U1271" s="620" t="n"/>
      <c r="X1271" s="620" t="n"/>
      <c r="Y1271" s="620" t="n"/>
      <c r="Z1271" s="620" t="n"/>
      <c r="AA1271" s="34">
        <f>T1271*0.2+N1271*0+O1271*0.3+P1271*0.5+Q1271*0.6+R1271*1+S1271*1</f>
        <v/>
      </c>
      <c r="AB1271" s="34">
        <f>T1271*0.2+N1271*0.2+O1271*0.3+P1271*0.5+Q1271*0.6+R1271*1+S1271*1</f>
        <v/>
      </c>
      <c r="AD1271" s="34">
        <f>IF($AC1271&gt;0,IF(VLOOKUP($AC1271,Resource!$B$2:$AE$460,6,FALSE)&gt;0,VLOOKUP($AC1271,Resource!$B$2:$AE$460,6,FALSE),"--INPUT--"),"")</f>
        <v/>
      </c>
      <c r="AE1271" s="34">
        <f>IF($AC1271&gt;0,IF(VLOOKUP($AC1271,Resource!$B$2:$AE$460,25,FALSE)&gt;0,VLOOKUP($AC1271,Resource!$B$2:$AE$460,25,FALSE),"--INPUT--"),"")</f>
        <v/>
      </c>
      <c r="AG1271" s="619" t="n"/>
      <c r="AH1271" s="619" t="n"/>
      <c r="AJ1271" s="34">
        <f>IF($AI1271&gt;0,IF(VLOOKUP($AI1271,Resource!$B$2:$AE$460,6,FALSE)&gt;0,VLOOKUP($AI1271,Resource!$B$2:$AE$460,6,FALSE),"--INPUT--"),"")</f>
        <v/>
      </c>
      <c r="AK1271" s="34">
        <f>IF($AI1271&gt;0,IF(VLOOKUP($AI1271,Resource!$B$2:$AE$460,25,FALSE)&gt;0,VLOOKUP($AI1271,Resource!$B$2:$AE$460,25,FALSE),"--INPUT--"),"")</f>
        <v/>
      </c>
      <c r="AL1271" s="619" t="n"/>
      <c r="AM1271" s="619" t="n"/>
      <c r="AN1271" s="34">
        <f>AA1271</f>
        <v/>
      </c>
      <c r="AO1271" s="621">
        <f>IF(ISNA(IF(AC1271="",0,AN1271*VLOOKUP(AC1271,Resource!$B$2:$AE$465,8,FALSE))),0,IF(AC1271="",0,AN1271*VLOOKUP(AC1271,Resource!$B$2:$AE$465,8,FALSE)))</f>
        <v/>
      </c>
      <c r="AP1271" s="620" t="n"/>
      <c r="AQ1271" s="286" t="n"/>
      <c r="AR1271" s="34">
        <f>AB1271</f>
        <v/>
      </c>
      <c r="AS1271" s="621">
        <f>IF(ISNA(IF(AI1271="",0,AR1271*VLOOKUP(AI1271,Resource!$B$2:$AE$465,9,FALSE))),0,IF(AI1271="",0,AR1271*VLOOKUP(AI1271,Resource!$B$2:$AE$465,9,FALSE)))</f>
        <v/>
      </c>
      <c r="AT1271" s="620" t="n"/>
      <c r="AU1271" s="286" t="n"/>
      <c r="AV1271" s="620">
        <f>Z1271</f>
        <v/>
      </c>
      <c r="AW1271" s="72" t="n"/>
      <c r="BA1271" s="620" t="n"/>
      <c r="BC1271" s="620">
        <f>AO1271+AS1271</f>
        <v/>
      </c>
      <c r="BD1271" s="620">
        <f>BH1271-BC1271</f>
        <v/>
      </c>
      <c r="BE1271" s="479">
        <f>IF(AV1271=0,"        --",BD1271/BH1271)</f>
        <v/>
      </c>
      <c r="BF1271" s="620" t="n"/>
      <c r="BG1271" s="620" t="n"/>
      <c r="BH1271" s="620">
        <f>Z1271+BA1271+BF1271</f>
        <v/>
      </c>
    </row>
    <row r="1272" customFormat="1" s="34">
      <c r="A1272" s="618" t="n"/>
      <c r="B1272" s="619" t="n"/>
      <c r="J1272" s="619" t="n"/>
      <c r="U1272" s="620" t="n"/>
      <c r="X1272" s="620" t="n"/>
      <c r="Y1272" s="620" t="n"/>
      <c r="Z1272" s="620" t="n"/>
      <c r="AA1272" s="34">
        <f>T1272*0.2+N1272*0+O1272*0.3+P1272*0.5+Q1272*0.6+R1272*1+S1272*1</f>
        <v/>
      </c>
      <c r="AB1272" s="34">
        <f>T1272*0.2+N1272*0.2+O1272*0.3+P1272*0.5+Q1272*0.6+R1272*1+S1272*1</f>
        <v/>
      </c>
      <c r="AD1272" s="34">
        <f>IF($AC1272&gt;0,IF(VLOOKUP($AC1272,Resource!$B$2:$AE$460,6,FALSE)&gt;0,VLOOKUP($AC1272,Resource!$B$2:$AE$460,6,FALSE),"--INPUT--"),"")</f>
        <v/>
      </c>
      <c r="AE1272" s="34">
        <f>IF($AC1272&gt;0,IF(VLOOKUP($AC1272,Resource!$B$2:$AE$460,25,FALSE)&gt;0,VLOOKUP($AC1272,Resource!$B$2:$AE$460,25,FALSE),"--INPUT--"),"")</f>
        <v/>
      </c>
      <c r="AG1272" s="619" t="n"/>
      <c r="AH1272" s="619" t="n"/>
      <c r="AJ1272" s="34">
        <f>IF($AI1272&gt;0,IF(VLOOKUP($AI1272,Resource!$B$2:$AE$460,6,FALSE)&gt;0,VLOOKUP($AI1272,Resource!$B$2:$AE$460,6,FALSE),"--INPUT--"),"")</f>
        <v/>
      </c>
      <c r="AK1272" s="34">
        <f>IF($AI1272&gt;0,IF(VLOOKUP($AI1272,Resource!$B$2:$AE$460,25,FALSE)&gt;0,VLOOKUP($AI1272,Resource!$B$2:$AE$460,25,FALSE),"--INPUT--"),"")</f>
        <v/>
      </c>
      <c r="AL1272" s="619" t="n"/>
      <c r="AM1272" s="619" t="n"/>
      <c r="AN1272" s="34">
        <f>AA1272</f>
        <v/>
      </c>
      <c r="AO1272" s="621">
        <f>IF(ISNA(IF(AC1272="",0,AN1272*VLOOKUP(AC1272,Resource!$B$2:$AE$465,8,FALSE))),0,IF(AC1272="",0,AN1272*VLOOKUP(AC1272,Resource!$B$2:$AE$465,8,FALSE)))</f>
        <v/>
      </c>
      <c r="AP1272" s="620" t="n"/>
      <c r="AQ1272" s="286" t="n"/>
      <c r="AR1272" s="34">
        <f>AB1272</f>
        <v/>
      </c>
      <c r="AS1272" s="621">
        <f>IF(ISNA(IF(AI1272="",0,AR1272*VLOOKUP(AI1272,Resource!$B$2:$AE$465,9,FALSE))),0,IF(AI1272="",0,AR1272*VLOOKUP(AI1272,Resource!$B$2:$AE$465,9,FALSE)))</f>
        <v/>
      </c>
      <c r="AT1272" s="620" t="n"/>
      <c r="AU1272" s="286" t="n"/>
      <c r="AV1272" s="620">
        <f>Z1272</f>
        <v/>
      </c>
      <c r="AW1272" s="72" t="n"/>
      <c r="BA1272" s="620" t="n"/>
      <c r="BC1272" s="620">
        <f>AO1272+AS1272</f>
        <v/>
      </c>
      <c r="BD1272" s="620">
        <f>BH1272-BC1272</f>
        <v/>
      </c>
      <c r="BE1272" s="479">
        <f>IF(AV1272=0,"        --",BD1272/BH1272)</f>
        <v/>
      </c>
      <c r="BF1272" s="620" t="n"/>
      <c r="BG1272" s="620" t="n"/>
      <c r="BH1272" s="620">
        <f>Z1272+BA1272+BF1272</f>
        <v/>
      </c>
    </row>
    <row r="1273" customFormat="1" s="34">
      <c r="A1273" s="618" t="n"/>
      <c r="B1273" s="619" t="n"/>
      <c r="J1273" s="619" t="n"/>
      <c r="U1273" s="620" t="n"/>
      <c r="X1273" s="620" t="n"/>
      <c r="Y1273" s="620" t="n"/>
      <c r="Z1273" s="620" t="n"/>
      <c r="AA1273" s="34">
        <f>T1273*0.2+N1273*0+O1273*0.3+P1273*0.5+Q1273*0.6+R1273*1+S1273*1</f>
        <v/>
      </c>
      <c r="AB1273" s="34">
        <f>T1273*0.2+N1273*0.2+O1273*0.3+P1273*0.5+Q1273*0.6+R1273*1+S1273*1</f>
        <v/>
      </c>
      <c r="AD1273" s="34">
        <f>IF($AC1273&gt;0,IF(VLOOKUP($AC1273,Resource!$B$2:$AE$460,6,FALSE)&gt;0,VLOOKUP($AC1273,Resource!$B$2:$AE$460,6,FALSE),"--INPUT--"),"")</f>
        <v/>
      </c>
      <c r="AE1273" s="34">
        <f>IF($AC1273&gt;0,IF(VLOOKUP($AC1273,Resource!$B$2:$AE$460,25,FALSE)&gt;0,VLOOKUP($AC1273,Resource!$B$2:$AE$460,25,FALSE),"--INPUT--"),"")</f>
        <v/>
      </c>
      <c r="AG1273" s="619" t="n"/>
      <c r="AH1273" s="619" t="n"/>
      <c r="AJ1273" s="34">
        <f>IF($AI1273&gt;0,IF(VLOOKUP($AI1273,Resource!$B$2:$AE$460,6,FALSE)&gt;0,VLOOKUP($AI1273,Resource!$B$2:$AE$460,6,FALSE),"--INPUT--"),"")</f>
        <v/>
      </c>
      <c r="AK1273" s="34">
        <f>IF($AI1273&gt;0,IF(VLOOKUP($AI1273,Resource!$B$2:$AE$460,25,FALSE)&gt;0,VLOOKUP($AI1273,Resource!$B$2:$AE$460,25,FALSE),"--INPUT--"),"")</f>
        <v/>
      </c>
      <c r="AL1273" s="619" t="n"/>
      <c r="AM1273" s="619" t="n"/>
      <c r="AN1273" s="34">
        <f>AA1273</f>
        <v/>
      </c>
      <c r="AO1273" s="621">
        <f>IF(ISNA(IF(AC1273="",0,AN1273*VLOOKUP(AC1273,Resource!$B$2:$AE$465,8,FALSE))),0,IF(AC1273="",0,AN1273*VLOOKUP(AC1273,Resource!$B$2:$AE$465,8,FALSE)))</f>
        <v/>
      </c>
      <c r="AP1273" s="620" t="n"/>
      <c r="AQ1273" s="286" t="n"/>
      <c r="AR1273" s="34">
        <f>AB1273</f>
        <v/>
      </c>
      <c r="AS1273" s="621">
        <f>IF(ISNA(IF(AI1273="",0,AR1273*VLOOKUP(AI1273,Resource!$B$2:$AE$465,9,FALSE))),0,IF(AI1273="",0,AR1273*VLOOKUP(AI1273,Resource!$B$2:$AE$465,9,FALSE)))</f>
        <v/>
      </c>
      <c r="AT1273" s="620" t="n"/>
      <c r="AU1273" s="286" t="n"/>
      <c r="AV1273" s="620">
        <f>Z1273</f>
        <v/>
      </c>
      <c r="AW1273" s="72" t="n"/>
      <c r="BA1273" s="620" t="n"/>
      <c r="BC1273" s="620">
        <f>AO1273+AS1273</f>
        <v/>
      </c>
      <c r="BD1273" s="620">
        <f>BH1273-BC1273</f>
        <v/>
      </c>
      <c r="BE1273" s="479">
        <f>IF(AV1273=0,"        --",BD1273/BH1273)</f>
        <v/>
      </c>
      <c r="BF1273" s="620" t="n"/>
      <c r="BG1273" s="620" t="n"/>
      <c r="BH1273" s="620">
        <f>Z1273+BA1273+BF1273</f>
        <v/>
      </c>
    </row>
    <row r="1274" customFormat="1" s="34">
      <c r="A1274" s="618" t="n"/>
      <c r="B1274" s="619" t="n"/>
      <c r="J1274" s="619" t="n"/>
      <c r="U1274" s="620" t="n"/>
      <c r="X1274" s="620" t="n"/>
      <c r="Y1274" s="620" t="n"/>
      <c r="Z1274" s="620" t="n"/>
      <c r="AA1274" s="34">
        <f>T1274*0.2+N1274*0+O1274*0.3+P1274*0.5+Q1274*0.6+R1274*1+S1274*1</f>
        <v/>
      </c>
      <c r="AB1274" s="34">
        <f>T1274*0.2+N1274*0.2+O1274*0.3+P1274*0.5+Q1274*0.6+R1274*1+S1274*1</f>
        <v/>
      </c>
      <c r="AD1274" s="34">
        <f>IF($AC1274&gt;0,IF(VLOOKUP($AC1274,Resource!$B$2:$AE$460,6,FALSE)&gt;0,VLOOKUP($AC1274,Resource!$B$2:$AE$460,6,FALSE),"--INPUT--"),"")</f>
        <v/>
      </c>
      <c r="AE1274" s="34">
        <f>IF($AC1274&gt;0,IF(VLOOKUP($AC1274,Resource!$B$2:$AE$460,25,FALSE)&gt;0,VLOOKUP($AC1274,Resource!$B$2:$AE$460,25,FALSE),"--INPUT--"),"")</f>
        <v/>
      </c>
      <c r="AG1274" s="619" t="n"/>
      <c r="AH1274" s="619" t="n"/>
      <c r="AJ1274" s="34">
        <f>IF($AI1274&gt;0,IF(VLOOKUP($AI1274,Resource!$B$2:$AE$460,6,FALSE)&gt;0,VLOOKUP($AI1274,Resource!$B$2:$AE$460,6,FALSE),"--INPUT--"),"")</f>
        <v/>
      </c>
      <c r="AK1274" s="34">
        <f>IF($AI1274&gt;0,IF(VLOOKUP($AI1274,Resource!$B$2:$AE$460,25,FALSE)&gt;0,VLOOKUP($AI1274,Resource!$B$2:$AE$460,25,FALSE),"--INPUT--"),"")</f>
        <v/>
      </c>
      <c r="AL1274" s="619" t="n"/>
      <c r="AM1274" s="619" t="n"/>
      <c r="AN1274" s="34">
        <f>AA1274</f>
        <v/>
      </c>
      <c r="AO1274" s="621">
        <f>IF(ISNA(IF(AC1274="",0,AN1274*VLOOKUP(AC1274,Resource!$B$2:$AE$465,8,FALSE))),0,IF(AC1274="",0,AN1274*VLOOKUP(AC1274,Resource!$B$2:$AE$465,8,FALSE)))</f>
        <v/>
      </c>
      <c r="AP1274" s="620" t="n"/>
      <c r="AQ1274" s="286" t="n"/>
      <c r="AR1274" s="34">
        <f>AB1274</f>
        <v/>
      </c>
      <c r="AS1274" s="621">
        <f>IF(ISNA(IF(AI1274="",0,AR1274*VLOOKUP(AI1274,Resource!$B$2:$AE$465,9,FALSE))),0,IF(AI1274="",0,AR1274*VLOOKUP(AI1274,Resource!$B$2:$AE$465,9,FALSE)))</f>
        <v/>
      </c>
      <c r="AT1274" s="620" t="n"/>
      <c r="AU1274" s="286" t="n"/>
      <c r="AV1274" s="620">
        <f>Z1274</f>
        <v/>
      </c>
      <c r="AW1274" s="72" t="n"/>
      <c r="BA1274" s="620" t="n"/>
      <c r="BC1274" s="620">
        <f>AO1274+AS1274</f>
        <v/>
      </c>
      <c r="BD1274" s="620">
        <f>BH1274-BC1274</f>
        <v/>
      </c>
      <c r="BE1274" s="479">
        <f>IF(AV1274=0,"        --",BD1274/BH1274)</f>
        <v/>
      </c>
      <c r="BF1274" s="620" t="n"/>
      <c r="BG1274" s="620" t="n"/>
      <c r="BH1274" s="620">
        <f>Z1274+BA1274+BF1274</f>
        <v/>
      </c>
    </row>
    <row r="1275" customFormat="1" s="34">
      <c r="A1275" s="618" t="n"/>
      <c r="B1275" s="619" t="n"/>
      <c r="J1275" s="619" t="n"/>
      <c r="U1275" s="620" t="n"/>
      <c r="X1275" s="620" t="n"/>
      <c r="Y1275" s="620" t="n"/>
      <c r="Z1275" s="620" t="n"/>
      <c r="AA1275" s="34">
        <f>T1275*0.2+N1275*0+O1275*0.3+P1275*0.5+Q1275*0.6+R1275*1+S1275*1</f>
        <v/>
      </c>
      <c r="AB1275" s="34">
        <f>T1275*0.2+N1275*0.2+O1275*0.3+P1275*0.5+Q1275*0.6+R1275*1+S1275*1</f>
        <v/>
      </c>
      <c r="AD1275" s="34">
        <f>IF($AC1275&gt;0,IF(VLOOKUP($AC1275,Resource!$B$2:$AE$460,6,FALSE)&gt;0,VLOOKUP($AC1275,Resource!$B$2:$AE$460,6,FALSE),"--INPUT--"),"")</f>
        <v/>
      </c>
      <c r="AE1275" s="34">
        <f>IF($AC1275&gt;0,IF(VLOOKUP($AC1275,Resource!$B$2:$AE$460,25,FALSE)&gt;0,VLOOKUP($AC1275,Resource!$B$2:$AE$460,25,FALSE),"--INPUT--"),"")</f>
        <v/>
      </c>
      <c r="AG1275" s="619" t="n"/>
      <c r="AH1275" s="619" t="n"/>
      <c r="AJ1275" s="34">
        <f>IF($AI1275&gt;0,IF(VLOOKUP($AI1275,Resource!$B$2:$AE$460,6,FALSE)&gt;0,VLOOKUP($AI1275,Resource!$B$2:$AE$460,6,FALSE),"--INPUT--"),"")</f>
        <v/>
      </c>
      <c r="AK1275" s="34">
        <f>IF($AI1275&gt;0,IF(VLOOKUP($AI1275,Resource!$B$2:$AE$460,25,FALSE)&gt;0,VLOOKUP($AI1275,Resource!$B$2:$AE$460,25,FALSE),"--INPUT--"),"")</f>
        <v/>
      </c>
      <c r="AL1275" s="619" t="n"/>
      <c r="AM1275" s="619" t="n"/>
      <c r="AN1275" s="34">
        <f>AA1275</f>
        <v/>
      </c>
      <c r="AO1275" s="621">
        <f>IF(ISNA(IF(AC1275="",0,AN1275*VLOOKUP(AC1275,Resource!$B$2:$AE$465,8,FALSE))),0,IF(AC1275="",0,AN1275*VLOOKUP(AC1275,Resource!$B$2:$AE$465,8,FALSE)))</f>
        <v/>
      </c>
      <c r="AP1275" s="620" t="n"/>
      <c r="AQ1275" s="286" t="n"/>
      <c r="AR1275" s="34">
        <f>AB1275</f>
        <v/>
      </c>
      <c r="AS1275" s="621">
        <f>IF(ISNA(IF(AI1275="",0,AR1275*VLOOKUP(AI1275,Resource!$B$2:$AE$465,9,FALSE))),0,IF(AI1275="",0,AR1275*VLOOKUP(AI1275,Resource!$B$2:$AE$465,9,FALSE)))</f>
        <v/>
      </c>
      <c r="AT1275" s="620" t="n"/>
      <c r="AU1275" s="286" t="n"/>
      <c r="AV1275" s="620">
        <f>Z1275</f>
        <v/>
      </c>
      <c r="AW1275" s="72" t="n"/>
      <c r="BA1275" s="620" t="n"/>
      <c r="BC1275" s="620">
        <f>AO1275+AS1275</f>
        <v/>
      </c>
      <c r="BD1275" s="620">
        <f>BH1275-BC1275</f>
        <v/>
      </c>
      <c r="BE1275" s="479">
        <f>IF(AV1275=0,"        --",BD1275/BH1275)</f>
        <v/>
      </c>
      <c r="BF1275" s="620" t="n"/>
      <c r="BG1275" s="620" t="n"/>
      <c r="BH1275" s="620">
        <f>Z1275+BA1275+BF1275</f>
        <v/>
      </c>
    </row>
    <row r="1276" customFormat="1" s="34">
      <c r="A1276" s="618" t="n"/>
      <c r="B1276" s="619" t="n"/>
      <c r="J1276" s="619" t="n"/>
      <c r="U1276" s="620" t="n"/>
      <c r="X1276" s="620" t="n"/>
      <c r="Y1276" s="620" t="n"/>
      <c r="Z1276" s="620" t="n"/>
      <c r="AA1276" s="34">
        <f>T1276*0.2+N1276*0+O1276*0.3+P1276*0.5+Q1276*0.6+R1276*1+S1276*1</f>
        <v/>
      </c>
      <c r="AB1276" s="34">
        <f>T1276*0.2+N1276*0.2+O1276*0.3+P1276*0.5+Q1276*0.6+R1276*1+S1276*1</f>
        <v/>
      </c>
      <c r="AD1276" s="34">
        <f>IF($AC1276&gt;0,IF(VLOOKUP($AC1276,Resource!$B$2:$AE$460,6,FALSE)&gt;0,VLOOKUP($AC1276,Resource!$B$2:$AE$460,6,FALSE),"--INPUT--"),"")</f>
        <v/>
      </c>
      <c r="AE1276" s="34">
        <f>IF($AC1276&gt;0,IF(VLOOKUP($AC1276,Resource!$B$2:$AE$460,25,FALSE)&gt;0,VLOOKUP($AC1276,Resource!$B$2:$AE$460,25,FALSE),"--INPUT--"),"")</f>
        <v/>
      </c>
      <c r="AG1276" s="619" t="n"/>
      <c r="AH1276" s="619" t="n"/>
      <c r="AJ1276" s="34">
        <f>IF($AI1276&gt;0,IF(VLOOKUP($AI1276,Resource!$B$2:$AE$460,6,FALSE)&gt;0,VLOOKUP($AI1276,Resource!$B$2:$AE$460,6,FALSE),"--INPUT--"),"")</f>
        <v/>
      </c>
      <c r="AK1276" s="34">
        <f>IF($AI1276&gt;0,IF(VLOOKUP($AI1276,Resource!$B$2:$AE$460,25,FALSE)&gt;0,VLOOKUP($AI1276,Resource!$B$2:$AE$460,25,FALSE),"--INPUT--"),"")</f>
        <v/>
      </c>
      <c r="AL1276" s="619" t="n"/>
      <c r="AM1276" s="619" t="n"/>
      <c r="AN1276" s="34">
        <f>AA1276</f>
        <v/>
      </c>
      <c r="AO1276" s="621">
        <f>IF(ISNA(IF(AC1276="",0,AN1276*VLOOKUP(AC1276,Resource!$B$2:$AE$465,8,FALSE))),0,IF(AC1276="",0,AN1276*VLOOKUP(AC1276,Resource!$B$2:$AE$465,8,FALSE)))</f>
        <v/>
      </c>
      <c r="AP1276" s="620" t="n"/>
      <c r="AQ1276" s="286" t="n"/>
      <c r="AR1276" s="34">
        <f>AB1276</f>
        <v/>
      </c>
      <c r="AS1276" s="621">
        <f>IF(ISNA(IF(AI1276="",0,AR1276*VLOOKUP(AI1276,Resource!$B$2:$AE$465,9,FALSE))),0,IF(AI1276="",0,AR1276*VLOOKUP(AI1276,Resource!$B$2:$AE$465,9,FALSE)))</f>
        <v/>
      </c>
      <c r="AT1276" s="620" t="n"/>
      <c r="AU1276" s="286" t="n"/>
      <c r="AV1276" s="620">
        <f>Z1276</f>
        <v/>
      </c>
      <c r="AW1276" s="72" t="n"/>
      <c r="BA1276" s="620" t="n"/>
      <c r="BC1276" s="620">
        <f>AO1276+AS1276</f>
        <v/>
      </c>
      <c r="BD1276" s="620">
        <f>BH1276-BC1276</f>
        <v/>
      </c>
      <c r="BE1276" s="479">
        <f>IF(AV1276=0,"        --",BD1276/BH1276)</f>
        <v/>
      </c>
      <c r="BF1276" s="620" t="n"/>
      <c r="BG1276" s="620" t="n"/>
      <c r="BH1276" s="620">
        <f>Z1276+BA1276+BF1276</f>
        <v/>
      </c>
    </row>
    <row r="1277" customFormat="1" s="34">
      <c r="A1277" s="618" t="n"/>
      <c r="B1277" s="619" t="n"/>
      <c r="J1277" s="619" t="n"/>
      <c r="U1277" s="620" t="n"/>
      <c r="X1277" s="620" t="n"/>
      <c r="Y1277" s="620" t="n"/>
      <c r="Z1277" s="620" t="n"/>
      <c r="AA1277" s="34">
        <f>T1277*0.2+N1277*0+O1277*0.3+P1277*0.5+Q1277*0.6+R1277*1+S1277*1</f>
        <v/>
      </c>
      <c r="AB1277" s="34">
        <f>T1277*0.2+N1277*0.2+O1277*0.3+P1277*0.5+Q1277*0.6+R1277*1+S1277*1</f>
        <v/>
      </c>
      <c r="AD1277" s="34">
        <f>IF($AC1277&gt;0,IF(VLOOKUP($AC1277,Resource!$B$2:$AE$460,6,FALSE)&gt;0,VLOOKUP($AC1277,Resource!$B$2:$AE$460,6,FALSE),"--INPUT--"),"")</f>
        <v/>
      </c>
      <c r="AE1277" s="34">
        <f>IF($AC1277&gt;0,IF(VLOOKUP($AC1277,Resource!$B$2:$AE$460,25,FALSE)&gt;0,VLOOKUP($AC1277,Resource!$B$2:$AE$460,25,FALSE),"--INPUT--"),"")</f>
        <v/>
      </c>
      <c r="AG1277" s="619" t="n"/>
      <c r="AH1277" s="619" t="n"/>
      <c r="AJ1277" s="34">
        <f>IF($AI1277&gt;0,IF(VLOOKUP($AI1277,Resource!$B$2:$AE$460,6,FALSE)&gt;0,VLOOKUP($AI1277,Resource!$B$2:$AE$460,6,FALSE),"--INPUT--"),"")</f>
        <v/>
      </c>
      <c r="AK1277" s="34">
        <f>IF($AI1277&gt;0,IF(VLOOKUP($AI1277,Resource!$B$2:$AE$460,25,FALSE)&gt;0,VLOOKUP($AI1277,Resource!$B$2:$AE$460,25,FALSE),"--INPUT--"),"")</f>
        <v/>
      </c>
      <c r="AL1277" s="619" t="n"/>
      <c r="AM1277" s="619" t="n"/>
      <c r="AN1277" s="34">
        <f>AA1277</f>
        <v/>
      </c>
      <c r="AO1277" s="621">
        <f>IF(ISNA(IF(AC1277="",0,AN1277*VLOOKUP(AC1277,Resource!$B$2:$AE$465,8,FALSE))),0,IF(AC1277="",0,AN1277*VLOOKUP(AC1277,Resource!$B$2:$AE$465,8,FALSE)))</f>
        <v/>
      </c>
      <c r="AP1277" s="620" t="n"/>
      <c r="AQ1277" s="286" t="n"/>
      <c r="AR1277" s="34">
        <f>AB1277</f>
        <v/>
      </c>
      <c r="AS1277" s="621">
        <f>IF(ISNA(IF(AI1277="",0,AR1277*VLOOKUP(AI1277,Resource!$B$2:$AE$465,9,FALSE))),0,IF(AI1277="",0,AR1277*VLOOKUP(AI1277,Resource!$B$2:$AE$465,9,FALSE)))</f>
        <v/>
      </c>
      <c r="AT1277" s="620" t="n"/>
      <c r="AU1277" s="286" t="n"/>
      <c r="AV1277" s="620">
        <f>Z1277</f>
        <v/>
      </c>
      <c r="AW1277" s="72" t="n"/>
      <c r="BA1277" s="620" t="n"/>
      <c r="BC1277" s="620">
        <f>AO1277+AS1277</f>
        <v/>
      </c>
      <c r="BD1277" s="620">
        <f>BH1277-BC1277</f>
        <v/>
      </c>
      <c r="BE1277" s="479">
        <f>IF(AV1277=0,"        --",BD1277/BH1277)</f>
        <v/>
      </c>
      <c r="BF1277" s="620" t="n"/>
      <c r="BG1277" s="620" t="n"/>
      <c r="BH1277" s="620">
        <f>Z1277+BA1277+BF1277</f>
        <v/>
      </c>
    </row>
    <row r="1278" customFormat="1" s="34">
      <c r="A1278" s="618" t="n"/>
      <c r="B1278" s="619" t="n"/>
      <c r="J1278" s="619" t="n"/>
      <c r="U1278" s="620" t="n"/>
      <c r="X1278" s="620" t="n"/>
      <c r="Y1278" s="620" t="n"/>
      <c r="Z1278" s="620" t="n"/>
      <c r="AA1278" s="34">
        <f>T1278*0.2+N1278*0+O1278*0.3+P1278*0.5+Q1278*0.6+R1278*1+S1278*1</f>
        <v/>
      </c>
      <c r="AB1278" s="34">
        <f>T1278*0.2+N1278*0.2+O1278*0.3+P1278*0.5+Q1278*0.6+R1278*1+S1278*1</f>
        <v/>
      </c>
      <c r="AD1278" s="34">
        <f>IF($AC1278&gt;0,IF(VLOOKUP($AC1278,Resource!$B$2:$AE$460,6,FALSE)&gt;0,VLOOKUP($AC1278,Resource!$B$2:$AE$460,6,FALSE),"--INPUT--"),"")</f>
        <v/>
      </c>
      <c r="AE1278" s="34">
        <f>IF($AC1278&gt;0,IF(VLOOKUP($AC1278,Resource!$B$2:$AE$460,25,FALSE)&gt;0,VLOOKUP($AC1278,Resource!$B$2:$AE$460,25,FALSE),"--INPUT--"),"")</f>
        <v/>
      </c>
      <c r="AG1278" s="619" t="n"/>
      <c r="AH1278" s="619" t="n"/>
      <c r="AJ1278" s="34">
        <f>IF($AI1278&gt;0,IF(VLOOKUP($AI1278,Resource!$B$2:$AE$460,6,FALSE)&gt;0,VLOOKUP($AI1278,Resource!$B$2:$AE$460,6,FALSE),"--INPUT--"),"")</f>
        <v/>
      </c>
      <c r="AK1278" s="34">
        <f>IF($AI1278&gt;0,IF(VLOOKUP($AI1278,Resource!$B$2:$AE$460,25,FALSE)&gt;0,VLOOKUP($AI1278,Resource!$B$2:$AE$460,25,FALSE),"--INPUT--"),"")</f>
        <v/>
      </c>
      <c r="AL1278" s="619" t="n"/>
      <c r="AM1278" s="619" t="n"/>
      <c r="AN1278" s="34">
        <f>AA1278</f>
        <v/>
      </c>
      <c r="AO1278" s="621">
        <f>IF(ISNA(IF(AC1278="",0,AN1278*VLOOKUP(AC1278,Resource!$B$2:$AE$465,8,FALSE))),0,IF(AC1278="",0,AN1278*VLOOKUP(AC1278,Resource!$B$2:$AE$465,8,FALSE)))</f>
        <v/>
      </c>
      <c r="AP1278" s="620" t="n"/>
      <c r="AQ1278" s="286" t="n"/>
      <c r="AR1278" s="34">
        <f>AB1278</f>
        <v/>
      </c>
      <c r="AS1278" s="621">
        <f>IF(ISNA(IF(AI1278="",0,AR1278*VLOOKUP(AI1278,Resource!$B$2:$AE$465,9,FALSE))),0,IF(AI1278="",0,AR1278*VLOOKUP(AI1278,Resource!$B$2:$AE$465,9,FALSE)))</f>
        <v/>
      </c>
      <c r="AT1278" s="620" t="n"/>
      <c r="AU1278" s="286" t="n"/>
      <c r="AV1278" s="620">
        <f>Z1278</f>
        <v/>
      </c>
      <c r="AW1278" s="72" t="n"/>
      <c r="BA1278" s="620" t="n"/>
      <c r="BC1278" s="620">
        <f>AO1278+AS1278</f>
        <v/>
      </c>
      <c r="BD1278" s="620">
        <f>BH1278-BC1278</f>
        <v/>
      </c>
      <c r="BE1278" s="479">
        <f>IF(AV1278=0,"        --",BD1278/BH1278)</f>
        <v/>
      </c>
      <c r="BF1278" s="620" t="n"/>
      <c r="BG1278" s="620" t="n"/>
      <c r="BH1278" s="620">
        <f>Z1278+BA1278+BF1278</f>
        <v/>
      </c>
    </row>
    <row r="1279" customFormat="1" s="34">
      <c r="A1279" s="618" t="n"/>
      <c r="B1279" s="619" t="n"/>
      <c r="J1279" s="619" t="n"/>
      <c r="U1279" s="620" t="n"/>
      <c r="X1279" s="620" t="n"/>
      <c r="Y1279" s="620" t="n"/>
      <c r="Z1279" s="620" t="n"/>
      <c r="AA1279" s="34">
        <f>T1279*0.2+N1279*0+O1279*0.3+P1279*0.5+Q1279*0.6+R1279*1+S1279*1</f>
        <v/>
      </c>
      <c r="AB1279" s="34">
        <f>T1279*0.2+N1279*0.2+O1279*0.3+P1279*0.5+Q1279*0.6+R1279*1+S1279*1</f>
        <v/>
      </c>
      <c r="AD1279" s="34">
        <f>IF($AC1279&gt;0,IF(VLOOKUP($AC1279,Resource!$B$2:$AE$460,6,FALSE)&gt;0,VLOOKUP($AC1279,Resource!$B$2:$AE$460,6,FALSE),"--INPUT--"),"")</f>
        <v/>
      </c>
      <c r="AE1279" s="34">
        <f>IF($AC1279&gt;0,IF(VLOOKUP($AC1279,Resource!$B$2:$AE$460,25,FALSE)&gt;0,VLOOKUP($AC1279,Resource!$B$2:$AE$460,25,FALSE),"--INPUT--"),"")</f>
        <v/>
      </c>
      <c r="AG1279" s="619" t="n"/>
      <c r="AH1279" s="619" t="n"/>
      <c r="AJ1279" s="34">
        <f>IF($AI1279&gt;0,IF(VLOOKUP($AI1279,Resource!$B$2:$AE$460,6,FALSE)&gt;0,VLOOKUP($AI1279,Resource!$B$2:$AE$460,6,FALSE),"--INPUT--"),"")</f>
        <v/>
      </c>
      <c r="AK1279" s="34">
        <f>IF($AI1279&gt;0,IF(VLOOKUP($AI1279,Resource!$B$2:$AE$460,25,FALSE)&gt;0,VLOOKUP($AI1279,Resource!$B$2:$AE$460,25,FALSE),"--INPUT--"),"")</f>
        <v/>
      </c>
      <c r="AL1279" s="619" t="n"/>
      <c r="AM1279" s="619" t="n"/>
      <c r="AN1279" s="34">
        <f>AA1279</f>
        <v/>
      </c>
      <c r="AO1279" s="621">
        <f>IF(ISNA(IF(AC1279="",0,AN1279*VLOOKUP(AC1279,Resource!$B$2:$AE$465,8,FALSE))),0,IF(AC1279="",0,AN1279*VLOOKUP(AC1279,Resource!$B$2:$AE$465,8,FALSE)))</f>
        <v/>
      </c>
      <c r="AP1279" s="620" t="n"/>
      <c r="AQ1279" s="286" t="n"/>
      <c r="AR1279" s="34">
        <f>AB1279</f>
        <v/>
      </c>
      <c r="AS1279" s="621">
        <f>IF(ISNA(IF(AI1279="",0,AR1279*VLOOKUP(AI1279,Resource!$B$2:$AE$465,9,FALSE))),0,IF(AI1279="",0,AR1279*VLOOKUP(AI1279,Resource!$B$2:$AE$465,9,FALSE)))</f>
        <v/>
      </c>
      <c r="AT1279" s="620" t="n"/>
      <c r="AU1279" s="286" t="n"/>
      <c r="AV1279" s="620">
        <f>Z1279</f>
        <v/>
      </c>
      <c r="AW1279" s="72" t="n"/>
      <c r="BA1279" s="620" t="n"/>
      <c r="BC1279" s="620">
        <f>AO1279+AS1279</f>
        <v/>
      </c>
      <c r="BD1279" s="620">
        <f>BH1279-BC1279</f>
        <v/>
      </c>
      <c r="BE1279" s="479">
        <f>IF(AV1279=0,"        --",BD1279/BH1279)</f>
        <v/>
      </c>
      <c r="BF1279" s="620" t="n"/>
      <c r="BG1279" s="620" t="n"/>
      <c r="BH1279" s="620">
        <f>Z1279+BA1279+BF1279</f>
        <v/>
      </c>
    </row>
    <row r="1280" customFormat="1" s="34">
      <c r="A1280" s="618" t="n"/>
      <c r="B1280" s="619" t="n"/>
      <c r="J1280" s="619" t="n"/>
      <c r="U1280" s="620" t="n"/>
      <c r="X1280" s="620" t="n"/>
      <c r="Y1280" s="620" t="n"/>
      <c r="Z1280" s="620" t="n"/>
      <c r="AA1280" s="34">
        <f>T1280*0.2+N1280*0+O1280*0.3+P1280*0.5+Q1280*0.6+R1280*1+S1280*1</f>
        <v/>
      </c>
      <c r="AB1280" s="34">
        <f>T1280*0.2+N1280*0.2+O1280*0.3+P1280*0.5+Q1280*0.6+R1280*1+S1280*1</f>
        <v/>
      </c>
      <c r="AD1280" s="34">
        <f>IF($AC1280&gt;0,IF(VLOOKUP($AC1280,Resource!$B$2:$AE$460,6,FALSE)&gt;0,VLOOKUP($AC1280,Resource!$B$2:$AE$460,6,FALSE),"--INPUT--"),"")</f>
        <v/>
      </c>
      <c r="AE1280" s="34">
        <f>IF($AC1280&gt;0,IF(VLOOKUP($AC1280,Resource!$B$2:$AE$460,25,FALSE)&gt;0,VLOOKUP($AC1280,Resource!$B$2:$AE$460,25,FALSE),"--INPUT--"),"")</f>
        <v/>
      </c>
      <c r="AG1280" s="619" t="n"/>
      <c r="AH1280" s="619" t="n"/>
      <c r="AJ1280" s="34">
        <f>IF($AI1280&gt;0,IF(VLOOKUP($AI1280,Resource!$B$2:$AE$460,6,FALSE)&gt;0,VLOOKUP($AI1280,Resource!$B$2:$AE$460,6,FALSE),"--INPUT--"),"")</f>
        <v/>
      </c>
      <c r="AK1280" s="34">
        <f>IF($AI1280&gt;0,IF(VLOOKUP($AI1280,Resource!$B$2:$AE$460,25,FALSE)&gt;0,VLOOKUP($AI1280,Resource!$B$2:$AE$460,25,FALSE),"--INPUT--"),"")</f>
        <v/>
      </c>
      <c r="AL1280" s="619" t="n"/>
      <c r="AM1280" s="619" t="n"/>
      <c r="AN1280" s="34">
        <f>AA1280</f>
        <v/>
      </c>
      <c r="AO1280" s="621">
        <f>IF(ISNA(IF(AC1280="",0,AN1280*VLOOKUP(AC1280,Resource!$B$2:$AE$465,8,FALSE))),0,IF(AC1280="",0,AN1280*VLOOKUP(AC1280,Resource!$B$2:$AE$465,8,FALSE)))</f>
        <v/>
      </c>
      <c r="AP1280" s="620" t="n"/>
      <c r="AQ1280" s="286" t="n"/>
      <c r="AR1280" s="34">
        <f>AB1280</f>
        <v/>
      </c>
      <c r="AS1280" s="621">
        <f>IF(ISNA(IF(AI1280="",0,AR1280*VLOOKUP(AI1280,Resource!$B$2:$AE$465,9,FALSE))),0,IF(AI1280="",0,AR1280*VLOOKUP(AI1280,Resource!$B$2:$AE$465,9,FALSE)))</f>
        <v/>
      </c>
      <c r="AT1280" s="620" t="n"/>
      <c r="AU1280" s="286" t="n"/>
      <c r="AV1280" s="620">
        <f>Z1280</f>
        <v/>
      </c>
      <c r="AW1280" s="72" t="n"/>
      <c r="BA1280" s="620" t="n"/>
      <c r="BC1280" s="620">
        <f>AO1280+AS1280</f>
        <v/>
      </c>
      <c r="BD1280" s="620">
        <f>BH1280-BC1280</f>
        <v/>
      </c>
      <c r="BE1280" s="479">
        <f>IF(AV1280=0,"        --",BD1280/BH1280)</f>
        <v/>
      </c>
      <c r="BF1280" s="620" t="n"/>
      <c r="BG1280" s="620" t="n"/>
      <c r="BH1280" s="620">
        <f>Z1280+BA1280+BF1280</f>
        <v/>
      </c>
    </row>
    <row r="1281" customFormat="1" s="34">
      <c r="A1281" s="618" t="n"/>
      <c r="B1281" s="619" t="n"/>
      <c r="J1281" s="619" t="n"/>
      <c r="U1281" s="620" t="n"/>
      <c r="X1281" s="620" t="n"/>
      <c r="Y1281" s="620" t="n"/>
      <c r="Z1281" s="620" t="n"/>
      <c r="AA1281" s="34">
        <f>T1281*0.2+N1281*0+O1281*0.3+P1281*0.5+Q1281*0.6+R1281*1+S1281*1</f>
        <v/>
      </c>
      <c r="AB1281" s="34">
        <f>T1281*0.2+N1281*0.2+O1281*0.3+P1281*0.5+Q1281*0.6+R1281*1+S1281*1</f>
        <v/>
      </c>
      <c r="AD1281" s="34">
        <f>IF($AC1281&gt;0,IF(VLOOKUP($AC1281,Resource!$B$2:$AE$460,6,FALSE)&gt;0,VLOOKUP($AC1281,Resource!$B$2:$AE$460,6,FALSE),"--INPUT--"),"")</f>
        <v/>
      </c>
      <c r="AE1281" s="34">
        <f>IF($AC1281&gt;0,IF(VLOOKUP($AC1281,Resource!$B$2:$AE$460,25,FALSE)&gt;0,VLOOKUP($AC1281,Resource!$B$2:$AE$460,25,FALSE),"--INPUT--"),"")</f>
        <v/>
      </c>
      <c r="AG1281" s="619" t="n"/>
      <c r="AH1281" s="619" t="n"/>
      <c r="AJ1281" s="34">
        <f>IF($AI1281&gt;0,IF(VLOOKUP($AI1281,Resource!$B$2:$AE$460,6,FALSE)&gt;0,VLOOKUP($AI1281,Resource!$B$2:$AE$460,6,FALSE),"--INPUT--"),"")</f>
        <v/>
      </c>
      <c r="AK1281" s="34">
        <f>IF($AI1281&gt;0,IF(VLOOKUP($AI1281,Resource!$B$2:$AE$460,25,FALSE)&gt;0,VLOOKUP($AI1281,Resource!$B$2:$AE$460,25,FALSE),"--INPUT--"),"")</f>
        <v/>
      </c>
      <c r="AL1281" s="619" t="n"/>
      <c r="AM1281" s="619" t="n"/>
      <c r="AN1281" s="34">
        <f>AA1281</f>
        <v/>
      </c>
      <c r="AO1281" s="621">
        <f>IF(ISNA(IF(AC1281="",0,AN1281*VLOOKUP(AC1281,Resource!$B$2:$AE$465,8,FALSE))),0,IF(AC1281="",0,AN1281*VLOOKUP(AC1281,Resource!$B$2:$AE$465,8,FALSE)))</f>
        <v/>
      </c>
      <c r="AP1281" s="620" t="n"/>
      <c r="AQ1281" s="286" t="n"/>
      <c r="AR1281" s="34">
        <f>AB1281</f>
        <v/>
      </c>
      <c r="AS1281" s="621">
        <f>IF(ISNA(IF(AI1281="",0,AR1281*VLOOKUP(AI1281,Resource!$B$2:$AE$465,9,FALSE))),0,IF(AI1281="",0,AR1281*VLOOKUP(AI1281,Resource!$B$2:$AE$465,9,FALSE)))</f>
        <v/>
      </c>
      <c r="AT1281" s="620" t="n"/>
      <c r="AU1281" s="286" t="n"/>
      <c r="AV1281" s="620">
        <f>Z1281</f>
        <v/>
      </c>
      <c r="AW1281" s="72" t="n"/>
      <c r="BA1281" s="620" t="n"/>
      <c r="BC1281" s="620">
        <f>AO1281+AS1281</f>
        <v/>
      </c>
      <c r="BD1281" s="620">
        <f>BH1281-BC1281</f>
        <v/>
      </c>
      <c r="BE1281" s="479">
        <f>IF(AV1281=0,"        --",BD1281/BH1281)</f>
        <v/>
      </c>
      <c r="BF1281" s="620" t="n"/>
      <c r="BG1281" s="620" t="n"/>
      <c r="BH1281" s="620">
        <f>Z1281+BA1281+BF1281</f>
        <v/>
      </c>
    </row>
    <row r="1282" customFormat="1" s="34">
      <c r="A1282" s="618" t="n"/>
      <c r="B1282" s="619" t="n"/>
      <c r="J1282" s="619" t="n"/>
      <c r="U1282" s="620" t="n"/>
      <c r="X1282" s="620" t="n"/>
      <c r="Y1282" s="620" t="n"/>
      <c r="Z1282" s="620" t="n"/>
      <c r="AA1282" s="34">
        <f>T1282*0.2+N1282*0+O1282*0.3+P1282*0.5+Q1282*0.6+R1282*1+S1282*1</f>
        <v/>
      </c>
      <c r="AB1282" s="34">
        <f>T1282*0.2+N1282*0.2+O1282*0.3+P1282*0.5+Q1282*0.6+R1282*1+S1282*1</f>
        <v/>
      </c>
      <c r="AD1282" s="34">
        <f>IF($AC1282&gt;0,IF(VLOOKUP($AC1282,Resource!$B$2:$AE$460,6,FALSE)&gt;0,VLOOKUP($AC1282,Resource!$B$2:$AE$460,6,FALSE),"--INPUT--"),"")</f>
        <v/>
      </c>
      <c r="AE1282" s="34">
        <f>IF($AC1282&gt;0,IF(VLOOKUP($AC1282,Resource!$B$2:$AE$460,25,FALSE)&gt;0,VLOOKUP($AC1282,Resource!$B$2:$AE$460,25,FALSE),"--INPUT--"),"")</f>
        <v/>
      </c>
      <c r="AG1282" s="619" t="n"/>
      <c r="AH1282" s="619" t="n"/>
      <c r="AJ1282" s="34">
        <f>IF($AI1282&gt;0,IF(VLOOKUP($AI1282,Resource!$B$2:$AE$460,6,FALSE)&gt;0,VLOOKUP($AI1282,Resource!$B$2:$AE$460,6,FALSE),"--INPUT--"),"")</f>
        <v/>
      </c>
      <c r="AK1282" s="34">
        <f>IF($AI1282&gt;0,IF(VLOOKUP($AI1282,Resource!$B$2:$AE$460,25,FALSE)&gt;0,VLOOKUP($AI1282,Resource!$B$2:$AE$460,25,FALSE),"--INPUT--"),"")</f>
        <v/>
      </c>
      <c r="AL1282" s="619" t="n"/>
      <c r="AM1282" s="619" t="n"/>
      <c r="AN1282" s="34">
        <f>AA1282</f>
        <v/>
      </c>
      <c r="AO1282" s="621">
        <f>IF(ISNA(IF(AC1282="",0,AN1282*VLOOKUP(AC1282,Resource!$B$2:$AE$465,8,FALSE))),0,IF(AC1282="",0,AN1282*VLOOKUP(AC1282,Resource!$B$2:$AE$465,8,FALSE)))</f>
        <v/>
      </c>
      <c r="AP1282" s="620" t="n"/>
      <c r="AQ1282" s="286" t="n"/>
      <c r="AR1282" s="34">
        <f>AB1282</f>
        <v/>
      </c>
      <c r="AS1282" s="621">
        <f>IF(ISNA(IF(AI1282="",0,AR1282*VLOOKUP(AI1282,Resource!$B$2:$AE$465,9,FALSE))),0,IF(AI1282="",0,AR1282*VLOOKUP(AI1282,Resource!$B$2:$AE$465,9,FALSE)))</f>
        <v/>
      </c>
      <c r="AT1282" s="620" t="n"/>
      <c r="AU1282" s="286" t="n"/>
      <c r="AV1282" s="620">
        <f>Z1282</f>
        <v/>
      </c>
      <c r="AW1282" s="72" t="n"/>
      <c r="BA1282" s="620" t="n"/>
      <c r="BC1282" s="620">
        <f>AO1282+AS1282</f>
        <v/>
      </c>
      <c r="BD1282" s="620">
        <f>BH1282-BC1282</f>
        <v/>
      </c>
      <c r="BE1282" s="479">
        <f>IF(AV1282=0,"        --",BD1282/BH1282)</f>
        <v/>
      </c>
      <c r="BF1282" s="620" t="n"/>
      <c r="BG1282" s="620" t="n"/>
      <c r="BH1282" s="620">
        <f>Z1282+BA1282+BF1282</f>
        <v/>
      </c>
    </row>
    <row r="1283" customFormat="1" s="34">
      <c r="A1283" s="618" t="n"/>
      <c r="B1283" s="619" t="n"/>
      <c r="J1283" s="619" t="n"/>
      <c r="U1283" s="620" t="n"/>
      <c r="X1283" s="620" t="n"/>
      <c r="Y1283" s="620" t="n"/>
      <c r="Z1283" s="620" t="n"/>
      <c r="AA1283" s="34">
        <f>T1283*0.2+N1283*0+O1283*0.3+P1283*0.5+Q1283*0.6+R1283*1+S1283*1</f>
        <v/>
      </c>
      <c r="AB1283" s="34">
        <f>T1283*0.2+N1283*0.2+O1283*0.3+P1283*0.5+Q1283*0.6+R1283*1+S1283*1</f>
        <v/>
      </c>
      <c r="AD1283" s="34">
        <f>IF($AC1283&gt;0,IF(VLOOKUP($AC1283,Resource!$B$2:$AE$460,6,FALSE)&gt;0,VLOOKUP($AC1283,Resource!$B$2:$AE$460,6,FALSE),"--INPUT--"),"")</f>
        <v/>
      </c>
      <c r="AE1283" s="34">
        <f>IF($AC1283&gt;0,IF(VLOOKUP($AC1283,Resource!$B$2:$AE$460,25,FALSE)&gt;0,VLOOKUP($AC1283,Resource!$B$2:$AE$460,25,FALSE),"--INPUT--"),"")</f>
        <v/>
      </c>
      <c r="AG1283" s="619" t="n"/>
      <c r="AH1283" s="619" t="n"/>
      <c r="AJ1283" s="34">
        <f>IF($AI1283&gt;0,IF(VLOOKUP($AI1283,Resource!$B$2:$AE$460,6,FALSE)&gt;0,VLOOKUP($AI1283,Resource!$B$2:$AE$460,6,FALSE),"--INPUT--"),"")</f>
        <v/>
      </c>
      <c r="AK1283" s="34">
        <f>IF($AI1283&gt;0,IF(VLOOKUP($AI1283,Resource!$B$2:$AE$460,25,FALSE)&gt;0,VLOOKUP($AI1283,Resource!$B$2:$AE$460,25,FALSE),"--INPUT--"),"")</f>
        <v/>
      </c>
      <c r="AL1283" s="619" t="n"/>
      <c r="AM1283" s="619" t="n"/>
      <c r="AN1283" s="34">
        <f>AA1283</f>
        <v/>
      </c>
      <c r="AO1283" s="621">
        <f>IF(ISNA(IF(AC1283="",0,AN1283*VLOOKUP(AC1283,Resource!$B$2:$AE$465,8,FALSE))),0,IF(AC1283="",0,AN1283*VLOOKUP(AC1283,Resource!$B$2:$AE$465,8,FALSE)))</f>
        <v/>
      </c>
      <c r="AP1283" s="620" t="n"/>
      <c r="AQ1283" s="286" t="n"/>
      <c r="AR1283" s="34">
        <f>AB1283</f>
        <v/>
      </c>
      <c r="AS1283" s="621">
        <f>IF(ISNA(IF(AI1283="",0,AR1283*VLOOKUP(AI1283,Resource!$B$2:$AE$465,9,FALSE))),0,IF(AI1283="",0,AR1283*VLOOKUP(AI1283,Resource!$B$2:$AE$465,9,FALSE)))</f>
        <v/>
      </c>
      <c r="AT1283" s="620" t="n"/>
      <c r="AU1283" s="286" t="n"/>
      <c r="AV1283" s="620">
        <f>Z1283</f>
        <v/>
      </c>
      <c r="AW1283" s="72" t="n"/>
      <c r="BA1283" s="620" t="n"/>
      <c r="BC1283" s="620">
        <f>AO1283+AS1283</f>
        <v/>
      </c>
      <c r="BD1283" s="620">
        <f>BH1283-BC1283</f>
        <v/>
      </c>
      <c r="BE1283" s="479">
        <f>IF(AV1283=0,"        --",BD1283/BH1283)</f>
        <v/>
      </c>
      <c r="BF1283" s="620" t="n"/>
      <c r="BG1283" s="620" t="n"/>
      <c r="BH1283" s="620">
        <f>Z1283+BA1283+BF1283</f>
        <v/>
      </c>
    </row>
    <row r="1284" customFormat="1" s="34">
      <c r="A1284" s="618" t="n"/>
      <c r="B1284" s="619" t="n"/>
      <c r="J1284" s="619" t="n"/>
      <c r="U1284" s="620" t="n"/>
      <c r="X1284" s="620" t="n"/>
      <c r="Y1284" s="620" t="n"/>
      <c r="Z1284" s="620" t="n"/>
      <c r="AA1284" s="34">
        <f>T1284*0.2+N1284*0+O1284*0.3+P1284*0.5+Q1284*0.6+R1284*1+S1284*1</f>
        <v/>
      </c>
      <c r="AB1284" s="34">
        <f>T1284*0.2+N1284*0.2+O1284*0.3+P1284*0.5+Q1284*0.6+R1284*1+S1284*1</f>
        <v/>
      </c>
      <c r="AD1284" s="34">
        <f>IF($AC1284&gt;0,IF(VLOOKUP($AC1284,Resource!$B$2:$AE$460,6,FALSE)&gt;0,VLOOKUP($AC1284,Resource!$B$2:$AE$460,6,FALSE),"--INPUT--"),"")</f>
        <v/>
      </c>
      <c r="AE1284" s="34">
        <f>IF($AC1284&gt;0,IF(VLOOKUP($AC1284,Resource!$B$2:$AE$460,25,FALSE)&gt;0,VLOOKUP($AC1284,Resource!$B$2:$AE$460,25,FALSE),"--INPUT--"),"")</f>
        <v/>
      </c>
      <c r="AG1284" s="619" t="n"/>
      <c r="AH1284" s="619" t="n"/>
      <c r="AJ1284" s="34">
        <f>IF($AI1284&gt;0,IF(VLOOKUP($AI1284,Resource!$B$2:$AE$460,6,FALSE)&gt;0,VLOOKUP($AI1284,Resource!$B$2:$AE$460,6,FALSE),"--INPUT--"),"")</f>
        <v/>
      </c>
      <c r="AK1284" s="34">
        <f>IF($AI1284&gt;0,IF(VLOOKUP($AI1284,Resource!$B$2:$AE$460,25,FALSE)&gt;0,VLOOKUP($AI1284,Resource!$B$2:$AE$460,25,FALSE),"--INPUT--"),"")</f>
        <v/>
      </c>
      <c r="AL1284" s="619" t="n"/>
      <c r="AM1284" s="619" t="n"/>
      <c r="AN1284" s="34">
        <f>AA1284</f>
        <v/>
      </c>
      <c r="AO1284" s="621">
        <f>IF(ISNA(IF(AC1284="",0,AN1284*VLOOKUP(AC1284,Resource!$B$2:$AE$465,8,FALSE))),0,IF(AC1284="",0,AN1284*VLOOKUP(AC1284,Resource!$B$2:$AE$465,8,FALSE)))</f>
        <v/>
      </c>
      <c r="AP1284" s="620" t="n"/>
      <c r="AQ1284" s="286" t="n"/>
      <c r="AR1284" s="34">
        <f>AB1284</f>
        <v/>
      </c>
      <c r="AS1284" s="621">
        <f>IF(ISNA(IF(AI1284="",0,AR1284*VLOOKUP(AI1284,Resource!$B$2:$AE$465,9,FALSE))),0,IF(AI1284="",0,AR1284*VLOOKUP(AI1284,Resource!$B$2:$AE$465,9,FALSE)))</f>
        <v/>
      </c>
      <c r="AT1284" s="620" t="n"/>
      <c r="AU1284" s="286" t="n"/>
      <c r="AV1284" s="620">
        <f>Z1284</f>
        <v/>
      </c>
      <c r="AW1284" s="72" t="n"/>
      <c r="BA1284" s="620" t="n"/>
      <c r="BC1284" s="620">
        <f>AO1284+AS1284</f>
        <v/>
      </c>
      <c r="BD1284" s="620">
        <f>BH1284-BC1284</f>
        <v/>
      </c>
      <c r="BE1284" s="479">
        <f>IF(AV1284=0,"        --",BD1284/BH1284)</f>
        <v/>
      </c>
      <c r="BF1284" s="620" t="n"/>
      <c r="BG1284" s="620" t="n"/>
      <c r="BH1284" s="620">
        <f>Z1284+BA1284+BF1284</f>
        <v/>
      </c>
    </row>
    <row r="1285" customFormat="1" s="34">
      <c r="A1285" s="618" t="n"/>
      <c r="B1285" s="619" t="n"/>
      <c r="J1285" s="619" t="n"/>
      <c r="U1285" s="620" t="n"/>
      <c r="X1285" s="620" t="n"/>
      <c r="Y1285" s="620" t="n"/>
      <c r="Z1285" s="620" t="n"/>
      <c r="AA1285" s="34">
        <f>T1285*0.2+N1285*0+O1285*0.3+P1285*0.5+Q1285*0.6+R1285*1+S1285*1</f>
        <v/>
      </c>
      <c r="AB1285" s="34">
        <f>T1285*0.2+N1285*0.2+O1285*0.3+P1285*0.5+Q1285*0.6+R1285*1+S1285*1</f>
        <v/>
      </c>
      <c r="AD1285" s="34">
        <f>IF($AC1285&gt;0,IF(VLOOKUP($AC1285,Resource!$B$2:$AE$460,6,FALSE)&gt;0,VLOOKUP($AC1285,Resource!$B$2:$AE$460,6,FALSE),"--INPUT--"),"")</f>
        <v/>
      </c>
      <c r="AE1285" s="34">
        <f>IF($AC1285&gt;0,IF(VLOOKUP($AC1285,Resource!$B$2:$AE$460,25,FALSE)&gt;0,VLOOKUP($AC1285,Resource!$B$2:$AE$460,25,FALSE),"--INPUT--"),"")</f>
        <v/>
      </c>
      <c r="AG1285" s="619" t="n"/>
      <c r="AH1285" s="619" t="n"/>
      <c r="AJ1285" s="34">
        <f>IF($AI1285&gt;0,IF(VLOOKUP($AI1285,Resource!$B$2:$AE$460,6,FALSE)&gt;0,VLOOKUP($AI1285,Resource!$B$2:$AE$460,6,FALSE),"--INPUT--"),"")</f>
        <v/>
      </c>
      <c r="AK1285" s="34">
        <f>IF($AI1285&gt;0,IF(VLOOKUP($AI1285,Resource!$B$2:$AE$460,25,FALSE)&gt;0,VLOOKUP($AI1285,Resource!$B$2:$AE$460,25,FALSE),"--INPUT--"),"")</f>
        <v/>
      </c>
      <c r="AL1285" s="619" t="n"/>
      <c r="AM1285" s="619" t="n"/>
      <c r="AN1285" s="34">
        <f>AA1285</f>
        <v/>
      </c>
      <c r="AO1285" s="621">
        <f>IF(ISNA(IF(AC1285="",0,AN1285*VLOOKUP(AC1285,Resource!$B$2:$AE$465,8,FALSE))),0,IF(AC1285="",0,AN1285*VLOOKUP(AC1285,Resource!$B$2:$AE$465,8,FALSE)))</f>
        <v/>
      </c>
      <c r="AP1285" s="620" t="n"/>
      <c r="AQ1285" s="286" t="n"/>
      <c r="AR1285" s="34">
        <f>AB1285</f>
        <v/>
      </c>
      <c r="AS1285" s="621">
        <f>IF(ISNA(IF(AI1285="",0,AR1285*VLOOKUP(AI1285,Resource!$B$2:$AE$465,9,FALSE))),0,IF(AI1285="",0,AR1285*VLOOKUP(AI1285,Resource!$B$2:$AE$465,9,FALSE)))</f>
        <v/>
      </c>
      <c r="AT1285" s="620" t="n"/>
      <c r="AU1285" s="286" t="n"/>
      <c r="AV1285" s="620">
        <f>Z1285</f>
        <v/>
      </c>
      <c r="AW1285" s="72" t="n"/>
      <c r="BA1285" s="620" t="n"/>
      <c r="BC1285" s="620">
        <f>AO1285+AS1285</f>
        <v/>
      </c>
      <c r="BD1285" s="620">
        <f>BH1285-BC1285</f>
        <v/>
      </c>
      <c r="BE1285" s="479">
        <f>IF(AV1285=0,"        --",BD1285/BH1285)</f>
        <v/>
      </c>
      <c r="BF1285" s="620" t="n"/>
      <c r="BG1285" s="620" t="n"/>
      <c r="BH1285" s="620">
        <f>Z1285+BA1285+BF1285</f>
        <v/>
      </c>
    </row>
    <row r="1286" customFormat="1" s="34">
      <c r="A1286" s="618" t="n"/>
      <c r="B1286" s="619" t="n"/>
      <c r="J1286" s="619" t="n"/>
      <c r="U1286" s="620" t="n"/>
      <c r="X1286" s="620" t="n"/>
      <c r="Y1286" s="620" t="n"/>
      <c r="Z1286" s="620" t="n"/>
      <c r="AA1286" s="34">
        <f>T1286*0.2+N1286*0+O1286*0.3+P1286*0.5+Q1286*0.6+R1286*1+S1286*1</f>
        <v/>
      </c>
      <c r="AB1286" s="34">
        <f>T1286*0.2+N1286*0.2+O1286*0.3+P1286*0.5+Q1286*0.6+R1286*1+S1286*1</f>
        <v/>
      </c>
      <c r="AD1286" s="34">
        <f>IF($AC1286&gt;0,IF(VLOOKUP($AC1286,Resource!$B$2:$AE$460,6,FALSE)&gt;0,VLOOKUP($AC1286,Resource!$B$2:$AE$460,6,FALSE),"--INPUT--"),"")</f>
        <v/>
      </c>
      <c r="AE1286" s="34">
        <f>IF($AC1286&gt;0,IF(VLOOKUP($AC1286,Resource!$B$2:$AE$460,25,FALSE)&gt;0,VLOOKUP($AC1286,Resource!$B$2:$AE$460,25,FALSE),"--INPUT--"),"")</f>
        <v/>
      </c>
      <c r="AG1286" s="619" t="n"/>
      <c r="AH1286" s="619" t="n"/>
      <c r="AJ1286" s="34">
        <f>IF($AI1286&gt;0,IF(VLOOKUP($AI1286,Resource!$B$2:$AE$460,6,FALSE)&gt;0,VLOOKUP($AI1286,Resource!$B$2:$AE$460,6,FALSE),"--INPUT--"),"")</f>
        <v/>
      </c>
      <c r="AK1286" s="34">
        <f>IF($AI1286&gt;0,IF(VLOOKUP($AI1286,Resource!$B$2:$AE$460,25,FALSE)&gt;0,VLOOKUP($AI1286,Resource!$B$2:$AE$460,25,FALSE),"--INPUT--"),"")</f>
        <v/>
      </c>
      <c r="AL1286" s="619" t="n"/>
      <c r="AM1286" s="619" t="n"/>
      <c r="AN1286" s="34">
        <f>AA1286</f>
        <v/>
      </c>
      <c r="AO1286" s="621">
        <f>IF(ISNA(IF(AC1286="",0,AN1286*VLOOKUP(AC1286,Resource!$B$2:$AE$465,8,FALSE))),0,IF(AC1286="",0,AN1286*VLOOKUP(AC1286,Resource!$B$2:$AE$465,8,FALSE)))</f>
        <v/>
      </c>
      <c r="AP1286" s="620" t="n"/>
      <c r="AQ1286" s="286" t="n"/>
      <c r="AR1286" s="34">
        <f>AB1286</f>
        <v/>
      </c>
      <c r="AS1286" s="621">
        <f>IF(ISNA(IF(AI1286="",0,AR1286*VLOOKUP(AI1286,Resource!$B$2:$AE$465,9,FALSE))),0,IF(AI1286="",0,AR1286*VLOOKUP(AI1286,Resource!$B$2:$AE$465,9,FALSE)))</f>
        <v/>
      </c>
      <c r="AT1286" s="620" t="n"/>
      <c r="AU1286" s="286" t="n"/>
      <c r="AV1286" s="620">
        <f>Z1286</f>
        <v/>
      </c>
      <c r="AW1286" s="72" t="n"/>
      <c r="BA1286" s="620" t="n"/>
      <c r="BC1286" s="620">
        <f>AO1286+AS1286</f>
        <v/>
      </c>
      <c r="BD1286" s="620">
        <f>BH1286-BC1286</f>
        <v/>
      </c>
      <c r="BE1286" s="479">
        <f>IF(AV1286=0,"        --",BD1286/BH1286)</f>
        <v/>
      </c>
      <c r="BF1286" s="620" t="n"/>
      <c r="BG1286" s="620" t="n"/>
      <c r="BH1286" s="620">
        <f>Z1286+BA1286+BF1286</f>
        <v/>
      </c>
    </row>
    <row r="1287" customFormat="1" s="34">
      <c r="A1287" s="618" t="n"/>
      <c r="B1287" s="619" t="n"/>
      <c r="J1287" s="619" t="n"/>
      <c r="U1287" s="620" t="n"/>
      <c r="X1287" s="620" t="n"/>
      <c r="Y1287" s="620" t="n"/>
      <c r="Z1287" s="620" t="n"/>
      <c r="AA1287" s="34">
        <f>T1287*0.2+N1287*0+O1287*0.3+P1287*0.5+Q1287*0.6+R1287*1+S1287*1</f>
        <v/>
      </c>
      <c r="AB1287" s="34">
        <f>T1287*0.2+N1287*0.2+O1287*0.3+P1287*0.5+Q1287*0.6+R1287*1+S1287*1</f>
        <v/>
      </c>
      <c r="AD1287" s="34">
        <f>IF($AC1287&gt;0,IF(VLOOKUP($AC1287,Resource!$B$2:$AE$460,6,FALSE)&gt;0,VLOOKUP($AC1287,Resource!$B$2:$AE$460,6,FALSE),"--INPUT--"),"")</f>
        <v/>
      </c>
      <c r="AE1287" s="34">
        <f>IF($AC1287&gt;0,IF(VLOOKUP($AC1287,Resource!$B$2:$AE$460,25,FALSE)&gt;0,VLOOKUP($AC1287,Resource!$B$2:$AE$460,25,FALSE),"--INPUT--"),"")</f>
        <v/>
      </c>
      <c r="AG1287" s="619" t="n"/>
      <c r="AH1287" s="619" t="n"/>
      <c r="AJ1287" s="34">
        <f>IF($AI1287&gt;0,IF(VLOOKUP($AI1287,Resource!$B$2:$AE$460,6,FALSE)&gt;0,VLOOKUP($AI1287,Resource!$B$2:$AE$460,6,FALSE),"--INPUT--"),"")</f>
        <v/>
      </c>
      <c r="AK1287" s="34">
        <f>IF($AI1287&gt;0,IF(VLOOKUP($AI1287,Resource!$B$2:$AE$460,25,FALSE)&gt;0,VLOOKUP($AI1287,Resource!$B$2:$AE$460,25,FALSE),"--INPUT--"),"")</f>
        <v/>
      </c>
      <c r="AL1287" s="619" t="n"/>
      <c r="AM1287" s="619" t="n"/>
      <c r="AN1287" s="34">
        <f>AA1287</f>
        <v/>
      </c>
      <c r="AO1287" s="621">
        <f>IF(ISNA(IF(AC1287="",0,AN1287*VLOOKUP(AC1287,Resource!$B$2:$AE$465,8,FALSE))),0,IF(AC1287="",0,AN1287*VLOOKUP(AC1287,Resource!$B$2:$AE$465,8,FALSE)))</f>
        <v/>
      </c>
      <c r="AP1287" s="620" t="n"/>
      <c r="AQ1287" s="286" t="n"/>
      <c r="AR1287" s="34">
        <f>AB1287</f>
        <v/>
      </c>
      <c r="AS1287" s="621">
        <f>IF(ISNA(IF(AI1287="",0,AR1287*VLOOKUP(AI1287,Resource!$B$2:$AE$465,9,FALSE))),0,IF(AI1287="",0,AR1287*VLOOKUP(AI1287,Resource!$B$2:$AE$465,9,FALSE)))</f>
        <v/>
      </c>
      <c r="AT1287" s="620" t="n"/>
      <c r="AU1287" s="286" t="n"/>
      <c r="AV1287" s="620">
        <f>Z1287</f>
        <v/>
      </c>
      <c r="AW1287" s="72" t="n"/>
      <c r="BA1287" s="620" t="n"/>
      <c r="BC1287" s="620">
        <f>AO1287+AS1287</f>
        <v/>
      </c>
      <c r="BD1287" s="620">
        <f>BH1287-BC1287</f>
        <v/>
      </c>
      <c r="BE1287" s="479">
        <f>IF(AV1287=0,"        --",BD1287/BH1287)</f>
        <v/>
      </c>
      <c r="BF1287" s="620" t="n"/>
      <c r="BG1287" s="620" t="n"/>
      <c r="BH1287" s="620">
        <f>Z1287+BA1287+BF1287</f>
        <v/>
      </c>
    </row>
    <row r="1288" customFormat="1" s="34">
      <c r="A1288" s="618" t="n"/>
      <c r="B1288" s="619" t="n"/>
      <c r="J1288" s="619" t="n"/>
      <c r="U1288" s="620" t="n"/>
      <c r="X1288" s="620" t="n"/>
      <c r="Y1288" s="620" t="n"/>
      <c r="Z1288" s="620" t="n"/>
      <c r="AA1288" s="34">
        <f>T1288*0.2+N1288*0+O1288*0.3+P1288*0.5+Q1288*0.6+R1288*1+S1288*1</f>
        <v/>
      </c>
      <c r="AB1288" s="34">
        <f>T1288*0.2+N1288*0.2+O1288*0.3+P1288*0.5+Q1288*0.6+R1288*1+S1288*1</f>
        <v/>
      </c>
      <c r="AD1288" s="34">
        <f>IF($AC1288&gt;0,IF(VLOOKUP($AC1288,Resource!$B$2:$AE$460,6,FALSE)&gt;0,VLOOKUP($AC1288,Resource!$B$2:$AE$460,6,FALSE),"--INPUT--"),"")</f>
        <v/>
      </c>
      <c r="AE1288" s="34">
        <f>IF($AC1288&gt;0,IF(VLOOKUP($AC1288,Resource!$B$2:$AE$460,25,FALSE)&gt;0,VLOOKUP($AC1288,Resource!$B$2:$AE$460,25,FALSE),"--INPUT--"),"")</f>
        <v/>
      </c>
      <c r="AG1288" s="619" t="n"/>
      <c r="AH1288" s="619" t="n"/>
      <c r="AJ1288" s="34">
        <f>IF($AI1288&gt;0,IF(VLOOKUP($AI1288,Resource!$B$2:$AE$460,6,FALSE)&gt;0,VLOOKUP($AI1288,Resource!$B$2:$AE$460,6,FALSE),"--INPUT--"),"")</f>
        <v/>
      </c>
      <c r="AK1288" s="34">
        <f>IF($AI1288&gt;0,IF(VLOOKUP($AI1288,Resource!$B$2:$AE$460,25,FALSE)&gt;0,VLOOKUP($AI1288,Resource!$B$2:$AE$460,25,FALSE),"--INPUT--"),"")</f>
        <v/>
      </c>
      <c r="AL1288" s="619" t="n"/>
      <c r="AM1288" s="619" t="n"/>
      <c r="AN1288" s="34">
        <f>AA1288</f>
        <v/>
      </c>
      <c r="AO1288" s="621">
        <f>IF(ISNA(IF(AC1288="",0,AN1288*VLOOKUP(AC1288,Resource!$B$2:$AE$465,8,FALSE))),0,IF(AC1288="",0,AN1288*VLOOKUP(AC1288,Resource!$B$2:$AE$465,8,FALSE)))</f>
        <v/>
      </c>
      <c r="AP1288" s="620" t="n"/>
      <c r="AQ1288" s="286" t="n"/>
      <c r="AR1288" s="34">
        <f>AB1288</f>
        <v/>
      </c>
      <c r="AS1288" s="621">
        <f>IF(ISNA(IF(AI1288="",0,AR1288*VLOOKUP(AI1288,Resource!$B$2:$AE$465,9,FALSE))),0,IF(AI1288="",0,AR1288*VLOOKUP(AI1288,Resource!$B$2:$AE$465,9,FALSE)))</f>
        <v/>
      </c>
      <c r="AT1288" s="620" t="n"/>
      <c r="AU1288" s="286" t="n"/>
      <c r="AV1288" s="620">
        <f>Z1288</f>
        <v/>
      </c>
      <c r="AW1288" s="72" t="n"/>
      <c r="BA1288" s="620" t="n"/>
      <c r="BC1288" s="620">
        <f>AO1288+AS1288</f>
        <v/>
      </c>
      <c r="BD1288" s="620">
        <f>BH1288-BC1288</f>
        <v/>
      </c>
      <c r="BE1288" s="479">
        <f>IF(AV1288=0,"        --",BD1288/BH1288)</f>
        <v/>
      </c>
      <c r="BF1288" s="620" t="n"/>
      <c r="BG1288" s="620" t="n"/>
      <c r="BH1288" s="620">
        <f>Z1288+BA1288+BF1288</f>
        <v/>
      </c>
    </row>
    <row r="1289" customFormat="1" s="34">
      <c r="A1289" s="618" t="n"/>
      <c r="B1289" s="619" t="n"/>
      <c r="J1289" s="619" t="n"/>
      <c r="U1289" s="620" t="n"/>
      <c r="X1289" s="620" t="n"/>
      <c r="Y1289" s="620" t="n"/>
      <c r="Z1289" s="620" t="n"/>
      <c r="AA1289" s="34">
        <f>T1289*0.2+N1289*0+O1289*0.3+P1289*0.5+Q1289*0.6+R1289*1+S1289*1</f>
        <v/>
      </c>
      <c r="AB1289" s="34">
        <f>T1289*0.2+N1289*0.2+O1289*0.3+P1289*0.5+Q1289*0.6+R1289*1+S1289*1</f>
        <v/>
      </c>
      <c r="AD1289" s="34">
        <f>IF($AC1289&gt;0,IF(VLOOKUP($AC1289,Resource!$B$2:$AE$460,6,FALSE)&gt;0,VLOOKUP($AC1289,Resource!$B$2:$AE$460,6,FALSE),"--INPUT--"),"")</f>
        <v/>
      </c>
      <c r="AE1289" s="34">
        <f>IF($AC1289&gt;0,IF(VLOOKUP($AC1289,Resource!$B$2:$AE$460,25,FALSE)&gt;0,VLOOKUP($AC1289,Resource!$B$2:$AE$460,25,FALSE),"--INPUT--"),"")</f>
        <v/>
      </c>
      <c r="AG1289" s="619" t="n"/>
      <c r="AH1289" s="619" t="n"/>
      <c r="AJ1289" s="34">
        <f>IF($AI1289&gt;0,IF(VLOOKUP($AI1289,Resource!$B$2:$AE$460,6,FALSE)&gt;0,VLOOKUP($AI1289,Resource!$B$2:$AE$460,6,FALSE),"--INPUT--"),"")</f>
        <v/>
      </c>
      <c r="AK1289" s="34">
        <f>IF($AI1289&gt;0,IF(VLOOKUP($AI1289,Resource!$B$2:$AE$460,25,FALSE)&gt;0,VLOOKUP($AI1289,Resource!$B$2:$AE$460,25,FALSE),"--INPUT--"),"")</f>
        <v/>
      </c>
      <c r="AL1289" s="619" t="n"/>
      <c r="AM1289" s="619" t="n"/>
      <c r="AN1289" s="34">
        <f>AA1289</f>
        <v/>
      </c>
      <c r="AO1289" s="621">
        <f>IF(ISNA(IF(AC1289="",0,AN1289*VLOOKUP(AC1289,Resource!$B$2:$AE$465,8,FALSE))),0,IF(AC1289="",0,AN1289*VLOOKUP(AC1289,Resource!$B$2:$AE$465,8,FALSE)))</f>
        <v/>
      </c>
      <c r="AP1289" s="620" t="n"/>
      <c r="AQ1289" s="286" t="n"/>
      <c r="AR1289" s="34">
        <f>AB1289</f>
        <v/>
      </c>
      <c r="AS1289" s="621">
        <f>IF(ISNA(IF(AI1289="",0,AR1289*VLOOKUP(AI1289,Resource!$B$2:$AE$465,9,FALSE))),0,IF(AI1289="",0,AR1289*VLOOKUP(AI1289,Resource!$B$2:$AE$465,9,FALSE)))</f>
        <v/>
      </c>
      <c r="AT1289" s="620" t="n"/>
      <c r="AU1289" s="286" t="n"/>
      <c r="AV1289" s="620">
        <f>Z1289</f>
        <v/>
      </c>
      <c r="AW1289" s="72" t="n"/>
      <c r="BA1289" s="620" t="n"/>
      <c r="BC1289" s="620">
        <f>AO1289+AS1289</f>
        <v/>
      </c>
      <c r="BD1289" s="620">
        <f>BH1289-BC1289</f>
        <v/>
      </c>
      <c r="BE1289" s="479">
        <f>IF(AV1289=0,"        --",BD1289/BH1289)</f>
        <v/>
      </c>
      <c r="BF1289" s="620" t="n"/>
      <c r="BG1289" s="620" t="n"/>
      <c r="BH1289" s="620">
        <f>Z1289+BA1289+BF1289</f>
        <v/>
      </c>
    </row>
    <row r="1290" customFormat="1" s="34">
      <c r="A1290" s="618" t="n"/>
      <c r="B1290" s="619" t="n"/>
      <c r="J1290" s="619" t="n"/>
      <c r="U1290" s="620" t="n"/>
      <c r="X1290" s="620" t="n"/>
      <c r="Y1290" s="620" t="n"/>
      <c r="Z1290" s="620" t="n"/>
      <c r="AA1290" s="34">
        <f>T1290*0.2+N1290*0+O1290*0.3+P1290*0.5+Q1290*0.6+R1290*1+S1290*1</f>
        <v/>
      </c>
      <c r="AB1290" s="34">
        <f>T1290*0.2+N1290*0.2+O1290*0.3+P1290*0.5+Q1290*0.6+R1290*1+S1290*1</f>
        <v/>
      </c>
      <c r="AD1290" s="34">
        <f>IF($AC1290&gt;0,IF(VLOOKUP($AC1290,Resource!$B$2:$AE$460,6,FALSE)&gt;0,VLOOKUP($AC1290,Resource!$B$2:$AE$460,6,FALSE),"--INPUT--"),"")</f>
        <v/>
      </c>
      <c r="AE1290" s="34">
        <f>IF($AC1290&gt;0,IF(VLOOKUP($AC1290,Resource!$B$2:$AE$460,25,FALSE)&gt;0,VLOOKUP($AC1290,Resource!$B$2:$AE$460,25,FALSE),"--INPUT--"),"")</f>
        <v/>
      </c>
      <c r="AG1290" s="619" t="n"/>
      <c r="AH1290" s="619" t="n"/>
      <c r="AJ1290" s="34">
        <f>IF($AI1290&gt;0,IF(VLOOKUP($AI1290,Resource!$B$2:$AE$460,6,FALSE)&gt;0,VLOOKUP($AI1290,Resource!$B$2:$AE$460,6,FALSE),"--INPUT--"),"")</f>
        <v/>
      </c>
      <c r="AK1290" s="34">
        <f>IF($AI1290&gt;0,IF(VLOOKUP($AI1290,Resource!$B$2:$AE$460,25,FALSE)&gt;0,VLOOKUP($AI1290,Resource!$B$2:$AE$460,25,FALSE),"--INPUT--"),"")</f>
        <v/>
      </c>
      <c r="AL1290" s="619" t="n"/>
      <c r="AM1290" s="619" t="n"/>
      <c r="AN1290" s="34">
        <f>AA1290</f>
        <v/>
      </c>
      <c r="AO1290" s="621">
        <f>IF(ISNA(IF(AC1290="",0,AN1290*VLOOKUP(AC1290,Resource!$B$2:$AE$465,8,FALSE))),0,IF(AC1290="",0,AN1290*VLOOKUP(AC1290,Resource!$B$2:$AE$465,8,FALSE)))</f>
        <v/>
      </c>
      <c r="AP1290" s="620" t="n"/>
      <c r="AQ1290" s="286" t="n"/>
      <c r="AR1290" s="34">
        <f>AB1290</f>
        <v/>
      </c>
      <c r="AS1290" s="621">
        <f>IF(ISNA(IF(AI1290="",0,AR1290*VLOOKUP(AI1290,Resource!$B$2:$AE$465,9,FALSE))),0,IF(AI1290="",0,AR1290*VLOOKUP(AI1290,Resource!$B$2:$AE$465,9,FALSE)))</f>
        <v/>
      </c>
      <c r="AT1290" s="620" t="n"/>
      <c r="AU1290" s="286" t="n"/>
      <c r="AV1290" s="620">
        <f>Z1290</f>
        <v/>
      </c>
      <c r="AW1290" s="72" t="n"/>
      <c r="BA1290" s="620" t="n"/>
      <c r="BC1290" s="620">
        <f>AO1290+AS1290</f>
        <v/>
      </c>
      <c r="BD1290" s="620">
        <f>BH1290-BC1290</f>
        <v/>
      </c>
      <c r="BE1290" s="479">
        <f>IF(AV1290=0,"        --",BD1290/BH1290)</f>
        <v/>
      </c>
      <c r="BF1290" s="620" t="n"/>
      <c r="BG1290" s="620" t="n"/>
      <c r="BH1290" s="620">
        <f>Z1290+BA1290+BF1290</f>
        <v/>
      </c>
    </row>
    <row r="1291" customFormat="1" s="34">
      <c r="A1291" s="618" t="n"/>
      <c r="B1291" s="619" t="n"/>
      <c r="J1291" s="619" t="n"/>
      <c r="U1291" s="620" t="n"/>
      <c r="X1291" s="620" t="n"/>
      <c r="Y1291" s="620" t="n"/>
      <c r="Z1291" s="620" t="n"/>
      <c r="AA1291" s="34">
        <f>T1291*0.2+N1291*0+O1291*0.3+P1291*0.5+Q1291*0.6+R1291*1+S1291*1</f>
        <v/>
      </c>
      <c r="AB1291" s="34">
        <f>T1291*0.2+N1291*0.2+O1291*0.3+P1291*0.5+Q1291*0.6+R1291*1+S1291*1</f>
        <v/>
      </c>
      <c r="AD1291" s="34">
        <f>IF($AC1291&gt;0,IF(VLOOKUP($AC1291,Resource!$B$2:$AE$460,6,FALSE)&gt;0,VLOOKUP($AC1291,Resource!$B$2:$AE$460,6,FALSE),"--INPUT--"),"")</f>
        <v/>
      </c>
      <c r="AE1291" s="34">
        <f>IF($AC1291&gt;0,IF(VLOOKUP($AC1291,Resource!$B$2:$AE$460,25,FALSE)&gt;0,VLOOKUP($AC1291,Resource!$B$2:$AE$460,25,FALSE),"--INPUT--"),"")</f>
        <v/>
      </c>
      <c r="AG1291" s="619" t="n"/>
      <c r="AH1291" s="619" t="n"/>
      <c r="AJ1291" s="34">
        <f>IF($AI1291&gt;0,IF(VLOOKUP($AI1291,Resource!$B$2:$AE$460,6,FALSE)&gt;0,VLOOKUP($AI1291,Resource!$B$2:$AE$460,6,FALSE),"--INPUT--"),"")</f>
        <v/>
      </c>
      <c r="AK1291" s="34">
        <f>IF($AI1291&gt;0,IF(VLOOKUP($AI1291,Resource!$B$2:$AE$460,25,FALSE)&gt;0,VLOOKUP($AI1291,Resource!$B$2:$AE$460,25,FALSE),"--INPUT--"),"")</f>
        <v/>
      </c>
      <c r="AL1291" s="619" t="n"/>
      <c r="AM1291" s="619" t="n"/>
      <c r="AN1291" s="34">
        <f>AA1291</f>
        <v/>
      </c>
      <c r="AO1291" s="621">
        <f>IF(ISNA(IF(AC1291="",0,AN1291*VLOOKUP(AC1291,Resource!$B$2:$AE$465,8,FALSE))),0,IF(AC1291="",0,AN1291*VLOOKUP(AC1291,Resource!$B$2:$AE$465,8,FALSE)))</f>
        <v/>
      </c>
      <c r="AP1291" s="620" t="n"/>
      <c r="AQ1291" s="286" t="n"/>
      <c r="AR1291" s="34">
        <f>AB1291</f>
        <v/>
      </c>
      <c r="AS1291" s="621">
        <f>IF(ISNA(IF(AI1291="",0,AR1291*VLOOKUP(AI1291,Resource!$B$2:$AE$465,9,FALSE))),0,IF(AI1291="",0,AR1291*VLOOKUP(AI1291,Resource!$B$2:$AE$465,9,FALSE)))</f>
        <v/>
      </c>
      <c r="AT1291" s="620" t="n"/>
      <c r="AU1291" s="286" t="n"/>
      <c r="AV1291" s="620">
        <f>Z1291</f>
        <v/>
      </c>
      <c r="AW1291" s="72" t="n"/>
      <c r="BA1291" s="620" t="n"/>
      <c r="BC1291" s="620">
        <f>AO1291+AS1291</f>
        <v/>
      </c>
      <c r="BD1291" s="620">
        <f>BH1291-BC1291</f>
        <v/>
      </c>
      <c r="BE1291" s="479">
        <f>IF(AV1291=0,"        --",BD1291/BH1291)</f>
        <v/>
      </c>
      <c r="BF1291" s="620" t="n"/>
      <c r="BG1291" s="620" t="n"/>
      <c r="BH1291" s="620">
        <f>Z1291+BA1291+BF1291</f>
        <v/>
      </c>
    </row>
    <row r="1292" customFormat="1" s="34">
      <c r="A1292" s="618" t="n"/>
      <c r="B1292" s="619" t="n"/>
      <c r="J1292" s="619" t="n"/>
      <c r="U1292" s="620" t="n"/>
      <c r="X1292" s="620" t="n"/>
      <c r="Y1292" s="620" t="n"/>
      <c r="Z1292" s="620" t="n"/>
      <c r="AA1292" s="34">
        <f>T1292*0.2+N1292*0+O1292*0.3+P1292*0.5+Q1292*0.6+R1292*1+S1292*1</f>
        <v/>
      </c>
      <c r="AB1292" s="34">
        <f>T1292*0.2+N1292*0.2+O1292*0.3+P1292*0.5+Q1292*0.6+R1292*1+S1292*1</f>
        <v/>
      </c>
      <c r="AD1292" s="34">
        <f>IF($AC1292&gt;0,IF(VLOOKUP($AC1292,Resource!$B$2:$AE$460,6,FALSE)&gt;0,VLOOKUP($AC1292,Resource!$B$2:$AE$460,6,FALSE),"--INPUT--"),"")</f>
        <v/>
      </c>
      <c r="AE1292" s="34">
        <f>IF($AC1292&gt;0,IF(VLOOKUP($AC1292,Resource!$B$2:$AE$460,25,FALSE)&gt;0,VLOOKUP($AC1292,Resource!$B$2:$AE$460,25,FALSE),"--INPUT--"),"")</f>
        <v/>
      </c>
      <c r="AG1292" s="619" t="n"/>
      <c r="AH1292" s="619" t="n"/>
      <c r="AJ1292" s="34">
        <f>IF($AI1292&gt;0,IF(VLOOKUP($AI1292,Resource!$B$2:$AE$460,6,FALSE)&gt;0,VLOOKUP($AI1292,Resource!$B$2:$AE$460,6,FALSE),"--INPUT--"),"")</f>
        <v/>
      </c>
      <c r="AK1292" s="34">
        <f>IF($AI1292&gt;0,IF(VLOOKUP($AI1292,Resource!$B$2:$AE$460,25,FALSE)&gt;0,VLOOKUP($AI1292,Resource!$B$2:$AE$460,25,FALSE),"--INPUT--"),"")</f>
        <v/>
      </c>
      <c r="AL1292" s="619" t="n"/>
      <c r="AM1292" s="619" t="n"/>
      <c r="AN1292" s="34">
        <f>AA1292</f>
        <v/>
      </c>
      <c r="AO1292" s="621">
        <f>IF(ISNA(IF(AC1292="",0,AN1292*VLOOKUP(AC1292,Resource!$B$2:$AE$465,8,FALSE))),0,IF(AC1292="",0,AN1292*VLOOKUP(AC1292,Resource!$B$2:$AE$465,8,FALSE)))</f>
        <v/>
      </c>
      <c r="AP1292" s="620" t="n"/>
      <c r="AQ1292" s="286" t="n"/>
      <c r="AR1292" s="34">
        <f>AB1292</f>
        <v/>
      </c>
      <c r="AS1292" s="621">
        <f>IF(ISNA(IF(AI1292="",0,AR1292*VLOOKUP(AI1292,Resource!$B$2:$AE$465,9,FALSE))),0,IF(AI1292="",0,AR1292*VLOOKUP(AI1292,Resource!$B$2:$AE$465,9,FALSE)))</f>
        <v/>
      </c>
      <c r="AT1292" s="620" t="n"/>
      <c r="AU1292" s="286" t="n"/>
      <c r="AV1292" s="620">
        <f>Z1292</f>
        <v/>
      </c>
      <c r="AW1292" s="72" t="n"/>
      <c r="BA1292" s="620" t="n"/>
      <c r="BC1292" s="620">
        <f>AO1292+AS1292</f>
        <v/>
      </c>
      <c r="BD1292" s="620">
        <f>BH1292-BC1292</f>
        <v/>
      </c>
      <c r="BE1292" s="479">
        <f>IF(AV1292=0,"        --",BD1292/BH1292)</f>
        <v/>
      </c>
      <c r="BF1292" s="620" t="n"/>
      <c r="BG1292" s="620" t="n"/>
      <c r="BH1292" s="620">
        <f>Z1292+BA1292+BF1292</f>
        <v/>
      </c>
    </row>
    <row r="1293" customFormat="1" s="34">
      <c r="A1293" s="618" t="n"/>
      <c r="B1293" s="619" t="n"/>
      <c r="J1293" s="619" t="n"/>
      <c r="U1293" s="620" t="n"/>
      <c r="X1293" s="620" t="n"/>
      <c r="Y1293" s="620" t="n"/>
      <c r="Z1293" s="620" t="n"/>
      <c r="AA1293" s="34">
        <f>T1293*0.2+N1293*0+O1293*0.3+P1293*0.5+Q1293*0.6+R1293*1+S1293*1</f>
        <v/>
      </c>
      <c r="AB1293" s="34">
        <f>T1293*0.2+N1293*0.2+O1293*0.3+P1293*0.5+Q1293*0.6+R1293*1+S1293*1</f>
        <v/>
      </c>
      <c r="AD1293" s="34">
        <f>IF($AC1293&gt;0,IF(VLOOKUP($AC1293,Resource!$B$2:$AE$460,6,FALSE)&gt;0,VLOOKUP($AC1293,Resource!$B$2:$AE$460,6,FALSE),"--INPUT--"),"")</f>
        <v/>
      </c>
      <c r="AE1293" s="34">
        <f>IF($AC1293&gt;0,IF(VLOOKUP($AC1293,Resource!$B$2:$AE$460,25,FALSE)&gt;0,VLOOKUP($AC1293,Resource!$B$2:$AE$460,25,FALSE),"--INPUT--"),"")</f>
        <v/>
      </c>
      <c r="AG1293" s="619" t="n"/>
      <c r="AH1293" s="619" t="n"/>
      <c r="AJ1293" s="34">
        <f>IF($AI1293&gt;0,IF(VLOOKUP($AI1293,Resource!$B$2:$AE$460,6,FALSE)&gt;0,VLOOKUP($AI1293,Resource!$B$2:$AE$460,6,FALSE),"--INPUT--"),"")</f>
        <v/>
      </c>
      <c r="AK1293" s="34">
        <f>IF($AI1293&gt;0,IF(VLOOKUP($AI1293,Resource!$B$2:$AE$460,25,FALSE)&gt;0,VLOOKUP($AI1293,Resource!$B$2:$AE$460,25,FALSE),"--INPUT--"),"")</f>
        <v/>
      </c>
      <c r="AL1293" s="619" t="n"/>
      <c r="AM1293" s="619" t="n"/>
      <c r="AN1293" s="34">
        <f>AA1293</f>
        <v/>
      </c>
      <c r="AO1293" s="621">
        <f>IF(ISNA(IF(AC1293="",0,AN1293*VLOOKUP(AC1293,Resource!$B$2:$AE$465,8,FALSE))),0,IF(AC1293="",0,AN1293*VLOOKUP(AC1293,Resource!$B$2:$AE$465,8,FALSE)))</f>
        <v/>
      </c>
      <c r="AP1293" s="620" t="n"/>
      <c r="AQ1293" s="286" t="n"/>
      <c r="AR1293" s="34">
        <f>AB1293</f>
        <v/>
      </c>
      <c r="AS1293" s="621">
        <f>IF(ISNA(IF(AI1293="",0,AR1293*VLOOKUP(AI1293,Resource!$B$2:$AE$465,9,FALSE))),0,IF(AI1293="",0,AR1293*VLOOKUP(AI1293,Resource!$B$2:$AE$465,9,FALSE)))</f>
        <v/>
      </c>
      <c r="AT1293" s="620" t="n"/>
      <c r="AU1293" s="286" t="n"/>
      <c r="AV1293" s="620">
        <f>Z1293</f>
        <v/>
      </c>
      <c r="AW1293" s="72" t="n"/>
      <c r="BA1293" s="620" t="n"/>
      <c r="BC1293" s="620">
        <f>AO1293+AS1293</f>
        <v/>
      </c>
      <c r="BD1293" s="620">
        <f>BH1293-BC1293</f>
        <v/>
      </c>
      <c r="BE1293" s="479">
        <f>IF(AV1293=0,"        --",BD1293/BH1293)</f>
        <v/>
      </c>
      <c r="BF1293" s="620" t="n"/>
      <c r="BG1293" s="620" t="n"/>
      <c r="BH1293" s="620">
        <f>Z1293+BA1293+BF1293</f>
        <v/>
      </c>
    </row>
    <row r="1294" customFormat="1" s="34">
      <c r="A1294" s="618" t="n"/>
      <c r="B1294" s="619" t="n"/>
      <c r="J1294" s="619" t="n"/>
      <c r="U1294" s="620" t="n"/>
      <c r="X1294" s="620" t="n"/>
      <c r="Y1294" s="620" t="n"/>
      <c r="Z1294" s="620" t="n"/>
      <c r="AA1294" s="34">
        <f>T1294*0.2+N1294*0+O1294*0.3+P1294*0.5+Q1294*0.6+R1294*1+S1294*1</f>
        <v/>
      </c>
      <c r="AB1294" s="34">
        <f>T1294*0.2+N1294*0.2+O1294*0.3+P1294*0.5+Q1294*0.6+R1294*1+S1294*1</f>
        <v/>
      </c>
      <c r="AD1294" s="34">
        <f>IF($AC1294&gt;0,IF(VLOOKUP($AC1294,Resource!$B$2:$AE$460,6,FALSE)&gt;0,VLOOKUP($AC1294,Resource!$B$2:$AE$460,6,FALSE),"--INPUT--"),"")</f>
        <v/>
      </c>
      <c r="AE1294" s="34">
        <f>IF($AC1294&gt;0,IF(VLOOKUP($AC1294,Resource!$B$2:$AE$460,25,FALSE)&gt;0,VLOOKUP($AC1294,Resource!$B$2:$AE$460,25,FALSE),"--INPUT--"),"")</f>
        <v/>
      </c>
      <c r="AG1294" s="619" t="n"/>
      <c r="AH1294" s="619" t="n"/>
      <c r="AJ1294" s="34">
        <f>IF($AI1294&gt;0,IF(VLOOKUP($AI1294,Resource!$B$2:$AE$460,6,FALSE)&gt;0,VLOOKUP($AI1294,Resource!$B$2:$AE$460,6,FALSE),"--INPUT--"),"")</f>
        <v/>
      </c>
      <c r="AK1294" s="34">
        <f>IF($AI1294&gt;0,IF(VLOOKUP($AI1294,Resource!$B$2:$AE$460,25,FALSE)&gt;0,VLOOKUP($AI1294,Resource!$B$2:$AE$460,25,FALSE),"--INPUT--"),"")</f>
        <v/>
      </c>
      <c r="AL1294" s="619" t="n"/>
      <c r="AM1294" s="619" t="n"/>
      <c r="AN1294" s="34">
        <f>AA1294</f>
        <v/>
      </c>
      <c r="AO1294" s="621">
        <f>IF(ISNA(IF(AC1294="",0,AN1294*VLOOKUP(AC1294,Resource!$B$2:$AE$465,8,FALSE))),0,IF(AC1294="",0,AN1294*VLOOKUP(AC1294,Resource!$B$2:$AE$465,8,FALSE)))</f>
        <v/>
      </c>
      <c r="AP1294" s="620" t="n"/>
      <c r="AQ1294" s="286" t="n"/>
      <c r="AR1294" s="34">
        <f>AB1294</f>
        <v/>
      </c>
      <c r="AS1294" s="621">
        <f>IF(ISNA(IF(AI1294="",0,AR1294*VLOOKUP(AI1294,Resource!$B$2:$AE$465,9,FALSE))),0,IF(AI1294="",0,AR1294*VLOOKUP(AI1294,Resource!$B$2:$AE$465,9,FALSE)))</f>
        <v/>
      </c>
      <c r="AT1294" s="620" t="n"/>
      <c r="AU1294" s="286" t="n"/>
      <c r="AV1294" s="620">
        <f>Z1294</f>
        <v/>
      </c>
      <c r="AW1294" s="72" t="n"/>
      <c r="BA1294" s="620" t="n"/>
      <c r="BC1294" s="620">
        <f>AO1294+AS1294</f>
        <v/>
      </c>
      <c r="BD1294" s="620">
        <f>BH1294-BC1294</f>
        <v/>
      </c>
      <c r="BE1294" s="479">
        <f>IF(AV1294=0,"        --",BD1294/BH1294)</f>
        <v/>
      </c>
      <c r="BF1294" s="620" t="n"/>
      <c r="BG1294" s="620" t="n"/>
      <c r="BH1294" s="620">
        <f>Z1294+BA1294+BF1294</f>
        <v/>
      </c>
    </row>
    <row r="1295" customFormat="1" s="34">
      <c r="A1295" s="618" t="n"/>
      <c r="B1295" s="619" t="n"/>
      <c r="J1295" s="619" t="n"/>
      <c r="U1295" s="620" t="n"/>
      <c r="X1295" s="620" t="n"/>
      <c r="Y1295" s="620" t="n"/>
      <c r="Z1295" s="620" t="n"/>
      <c r="AA1295" s="34">
        <f>T1295*0.2+N1295*0+O1295*0.3+P1295*0.5+Q1295*0.6+R1295*1+S1295*1</f>
        <v/>
      </c>
      <c r="AB1295" s="34">
        <f>T1295*0.2+N1295*0.2+O1295*0.3+P1295*0.5+Q1295*0.6+R1295*1+S1295*1</f>
        <v/>
      </c>
      <c r="AD1295" s="34">
        <f>IF($AC1295&gt;0,IF(VLOOKUP($AC1295,Resource!$B$2:$AE$460,6,FALSE)&gt;0,VLOOKUP($AC1295,Resource!$B$2:$AE$460,6,FALSE),"--INPUT--"),"")</f>
        <v/>
      </c>
      <c r="AE1295" s="34">
        <f>IF($AC1295&gt;0,IF(VLOOKUP($AC1295,Resource!$B$2:$AE$460,25,FALSE)&gt;0,VLOOKUP($AC1295,Resource!$B$2:$AE$460,25,FALSE),"--INPUT--"),"")</f>
        <v/>
      </c>
      <c r="AG1295" s="619" t="n"/>
      <c r="AH1295" s="619" t="n"/>
      <c r="AJ1295" s="34">
        <f>IF($AI1295&gt;0,IF(VLOOKUP($AI1295,Resource!$B$2:$AE$460,6,FALSE)&gt;0,VLOOKUP($AI1295,Resource!$B$2:$AE$460,6,FALSE),"--INPUT--"),"")</f>
        <v/>
      </c>
      <c r="AK1295" s="34">
        <f>IF($AI1295&gt;0,IF(VLOOKUP($AI1295,Resource!$B$2:$AE$460,25,FALSE)&gt;0,VLOOKUP($AI1295,Resource!$B$2:$AE$460,25,FALSE),"--INPUT--"),"")</f>
        <v/>
      </c>
      <c r="AL1295" s="619" t="n"/>
      <c r="AM1295" s="619" t="n"/>
      <c r="AN1295" s="34">
        <f>AA1295</f>
        <v/>
      </c>
      <c r="AO1295" s="621">
        <f>IF(ISNA(IF(AC1295="",0,AN1295*VLOOKUP(AC1295,Resource!$B$2:$AE$465,8,FALSE))),0,IF(AC1295="",0,AN1295*VLOOKUP(AC1295,Resource!$B$2:$AE$465,8,FALSE)))</f>
        <v/>
      </c>
      <c r="AP1295" s="620" t="n"/>
      <c r="AQ1295" s="286" t="n"/>
      <c r="AR1295" s="34">
        <f>AB1295</f>
        <v/>
      </c>
      <c r="AS1295" s="621">
        <f>IF(ISNA(IF(AI1295="",0,AR1295*VLOOKUP(AI1295,Resource!$B$2:$AE$465,9,FALSE))),0,IF(AI1295="",0,AR1295*VLOOKUP(AI1295,Resource!$B$2:$AE$465,9,FALSE)))</f>
        <v/>
      </c>
      <c r="AT1295" s="620" t="n"/>
      <c r="AU1295" s="286" t="n"/>
      <c r="AV1295" s="620">
        <f>Z1295</f>
        <v/>
      </c>
      <c r="AW1295" s="72" t="n"/>
      <c r="BA1295" s="620" t="n"/>
      <c r="BC1295" s="620">
        <f>AO1295+AS1295</f>
        <v/>
      </c>
      <c r="BD1295" s="620">
        <f>BH1295-BC1295</f>
        <v/>
      </c>
      <c r="BE1295" s="479">
        <f>IF(AV1295=0,"        --",BD1295/BH1295)</f>
        <v/>
      </c>
      <c r="BF1295" s="620" t="n"/>
      <c r="BG1295" s="620" t="n"/>
      <c r="BH1295" s="620">
        <f>Z1295+BA1295+BF1295</f>
        <v/>
      </c>
    </row>
    <row r="1296" customFormat="1" s="34">
      <c r="A1296" s="618" t="n"/>
      <c r="B1296" s="619" t="n"/>
      <c r="J1296" s="619" t="n"/>
      <c r="U1296" s="620" t="n"/>
      <c r="X1296" s="620" t="n"/>
      <c r="Y1296" s="620" t="n"/>
      <c r="Z1296" s="620" t="n"/>
      <c r="AA1296" s="34">
        <f>T1296*0.2+N1296*0+O1296*0.3+P1296*0.5+Q1296*0.6+R1296*1+S1296*1</f>
        <v/>
      </c>
      <c r="AB1296" s="34">
        <f>T1296*0.2+N1296*0.2+O1296*0.3+P1296*0.5+Q1296*0.6+R1296*1+S1296*1</f>
        <v/>
      </c>
      <c r="AD1296" s="34">
        <f>IF($AC1296&gt;0,IF(VLOOKUP($AC1296,Resource!$B$2:$AE$460,6,FALSE)&gt;0,VLOOKUP($AC1296,Resource!$B$2:$AE$460,6,FALSE),"--INPUT--"),"")</f>
        <v/>
      </c>
      <c r="AE1296" s="34">
        <f>IF($AC1296&gt;0,IF(VLOOKUP($AC1296,Resource!$B$2:$AE$460,25,FALSE)&gt;0,VLOOKUP($AC1296,Resource!$B$2:$AE$460,25,FALSE),"--INPUT--"),"")</f>
        <v/>
      </c>
      <c r="AG1296" s="619" t="n"/>
      <c r="AH1296" s="619" t="n"/>
      <c r="AJ1296" s="34">
        <f>IF($AI1296&gt;0,IF(VLOOKUP($AI1296,Resource!$B$2:$AE$460,6,FALSE)&gt;0,VLOOKUP($AI1296,Resource!$B$2:$AE$460,6,FALSE),"--INPUT--"),"")</f>
        <v/>
      </c>
      <c r="AK1296" s="34">
        <f>IF($AI1296&gt;0,IF(VLOOKUP($AI1296,Resource!$B$2:$AE$460,25,FALSE)&gt;0,VLOOKUP($AI1296,Resource!$B$2:$AE$460,25,FALSE),"--INPUT--"),"")</f>
        <v/>
      </c>
      <c r="AL1296" s="619" t="n"/>
      <c r="AM1296" s="619" t="n"/>
      <c r="AN1296" s="34">
        <f>AA1296</f>
        <v/>
      </c>
      <c r="AO1296" s="621">
        <f>IF(ISNA(IF(AC1296="",0,AN1296*VLOOKUP(AC1296,Resource!$B$2:$AE$465,8,FALSE))),0,IF(AC1296="",0,AN1296*VLOOKUP(AC1296,Resource!$B$2:$AE$465,8,FALSE)))</f>
        <v/>
      </c>
      <c r="AP1296" s="620" t="n"/>
      <c r="AQ1296" s="286" t="n"/>
      <c r="AR1296" s="34">
        <f>AB1296</f>
        <v/>
      </c>
      <c r="AS1296" s="621">
        <f>IF(ISNA(IF(AI1296="",0,AR1296*VLOOKUP(AI1296,Resource!$B$2:$AE$465,9,FALSE))),0,IF(AI1296="",0,AR1296*VLOOKUP(AI1296,Resource!$B$2:$AE$465,9,FALSE)))</f>
        <v/>
      </c>
      <c r="AT1296" s="620" t="n"/>
      <c r="AU1296" s="286" t="n"/>
      <c r="AV1296" s="620">
        <f>Z1296</f>
        <v/>
      </c>
      <c r="AW1296" s="72" t="n"/>
      <c r="BA1296" s="620" t="n"/>
      <c r="BC1296" s="620">
        <f>AO1296+AS1296</f>
        <v/>
      </c>
      <c r="BD1296" s="620">
        <f>BH1296-BC1296</f>
        <v/>
      </c>
      <c r="BE1296" s="479">
        <f>IF(AV1296=0,"        --",BD1296/BH1296)</f>
        <v/>
      </c>
      <c r="BF1296" s="620" t="n"/>
      <c r="BG1296" s="620" t="n"/>
      <c r="BH1296" s="620">
        <f>Z1296+BA1296+BF1296</f>
        <v/>
      </c>
    </row>
    <row r="1297" customFormat="1" s="34">
      <c r="A1297" s="618" t="n"/>
      <c r="B1297" s="619" t="n"/>
      <c r="J1297" s="619" t="n"/>
      <c r="U1297" s="620" t="n"/>
      <c r="X1297" s="620" t="n"/>
      <c r="Y1297" s="620" t="n"/>
      <c r="Z1297" s="620" t="n"/>
      <c r="AA1297" s="34">
        <f>T1297*0.2+N1297*0+O1297*0.3+P1297*0.5+Q1297*0.6+R1297*1+S1297*1</f>
        <v/>
      </c>
      <c r="AB1297" s="34">
        <f>T1297*0.2+N1297*0.2+O1297*0.3+P1297*0.5+Q1297*0.6+R1297*1+S1297*1</f>
        <v/>
      </c>
      <c r="AD1297" s="34">
        <f>IF($AC1297&gt;0,IF(VLOOKUP($AC1297,Resource!$B$2:$AE$460,6,FALSE)&gt;0,VLOOKUP($AC1297,Resource!$B$2:$AE$460,6,FALSE),"--INPUT--"),"")</f>
        <v/>
      </c>
      <c r="AE1297" s="34">
        <f>IF($AC1297&gt;0,IF(VLOOKUP($AC1297,Resource!$B$2:$AE$460,25,FALSE)&gt;0,VLOOKUP($AC1297,Resource!$B$2:$AE$460,25,FALSE),"--INPUT--"),"")</f>
        <v/>
      </c>
      <c r="AG1297" s="619" t="n"/>
      <c r="AH1297" s="619" t="n"/>
      <c r="AJ1297" s="34">
        <f>IF($AI1297&gt;0,IF(VLOOKUP($AI1297,Resource!$B$2:$AE$460,6,FALSE)&gt;0,VLOOKUP($AI1297,Resource!$B$2:$AE$460,6,FALSE),"--INPUT--"),"")</f>
        <v/>
      </c>
      <c r="AK1297" s="34">
        <f>IF($AI1297&gt;0,IF(VLOOKUP($AI1297,Resource!$B$2:$AE$460,25,FALSE)&gt;0,VLOOKUP($AI1297,Resource!$B$2:$AE$460,25,FALSE),"--INPUT--"),"")</f>
        <v/>
      </c>
      <c r="AL1297" s="619" t="n"/>
      <c r="AM1297" s="619" t="n"/>
      <c r="AN1297" s="34">
        <f>AA1297</f>
        <v/>
      </c>
      <c r="AO1297" s="621">
        <f>IF(ISNA(IF(AC1297="",0,AN1297*VLOOKUP(AC1297,Resource!$B$2:$AE$465,8,FALSE))),0,IF(AC1297="",0,AN1297*VLOOKUP(AC1297,Resource!$B$2:$AE$465,8,FALSE)))</f>
        <v/>
      </c>
      <c r="AP1297" s="620" t="n"/>
      <c r="AQ1297" s="286" t="n"/>
      <c r="AR1297" s="34">
        <f>AB1297</f>
        <v/>
      </c>
      <c r="AS1297" s="621">
        <f>IF(ISNA(IF(AI1297="",0,AR1297*VLOOKUP(AI1297,Resource!$B$2:$AE$465,9,FALSE))),0,IF(AI1297="",0,AR1297*VLOOKUP(AI1297,Resource!$B$2:$AE$465,9,FALSE)))</f>
        <v/>
      </c>
      <c r="AT1297" s="620" t="n"/>
      <c r="AU1297" s="286" t="n"/>
      <c r="AV1297" s="620">
        <f>Z1297</f>
        <v/>
      </c>
      <c r="AW1297" s="72" t="n"/>
      <c r="BA1297" s="620" t="n"/>
      <c r="BC1297" s="620">
        <f>AO1297+AS1297</f>
        <v/>
      </c>
      <c r="BD1297" s="620">
        <f>BH1297-BC1297</f>
        <v/>
      </c>
      <c r="BE1297" s="479">
        <f>IF(AV1297=0,"        --",BD1297/BH1297)</f>
        <v/>
      </c>
      <c r="BF1297" s="620" t="n"/>
      <c r="BG1297" s="620" t="n"/>
      <c r="BH1297" s="620">
        <f>Z1297+BA1297+BF1297</f>
        <v/>
      </c>
    </row>
    <row r="1298" customFormat="1" s="34">
      <c r="A1298" s="618" t="n"/>
      <c r="B1298" s="619" t="n"/>
      <c r="J1298" s="619" t="n"/>
      <c r="U1298" s="620" t="n"/>
      <c r="X1298" s="620" t="n"/>
      <c r="Y1298" s="620" t="n"/>
      <c r="Z1298" s="620" t="n"/>
      <c r="AA1298" s="34">
        <f>T1298*0.2+N1298*0+O1298*0.3+P1298*0.5+Q1298*0.6+R1298*1+S1298*1</f>
        <v/>
      </c>
      <c r="AB1298" s="34">
        <f>T1298*0.2+N1298*0.2+O1298*0.3+P1298*0.5+Q1298*0.6+R1298*1+S1298*1</f>
        <v/>
      </c>
      <c r="AD1298" s="34">
        <f>IF($AC1298&gt;0,IF(VLOOKUP($AC1298,Resource!$B$2:$AE$460,6,FALSE)&gt;0,VLOOKUP($AC1298,Resource!$B$2:$AE$460,6,FALSE),"--INPUT--"),"")</f>
        <v/>
      </c>
      <c r="AE1298" s="34">
        <f>IF($AC1298&gt;0,IF(VLOOKUP($AC1298,Resource!$B$2:$AE$460,25,FALSE)&gt;0,VLOOKUP($AC1298,Resource!$B$2:$AE$460,25,FALSE),"--INPUT--"),"")</f>
        <v/>
      </c>
      <c r="AG1298" s="619" t="n"/>
      <c r="AH1298" s="619" t="n"/>
      <c r="AJ1298" s="34">
        <f>IF($AI1298&gt;0,IF(VLOOKUP($AI1298,Resource!$B$2:$AE$460,6,FALSE)&gt;0,VLOOKUP($AI1298,Resource!$B$2:$AE$460,6,FALSE),"--INPUT--"),"")</f>
        <v/>
      </c>
      <c r="AK1298" s="34">
        <f>IF($AI1298&gt;0,IF(VLOOKUP($AI1298,Resource!$B$2:$AE$460,25,FALSE)&gt;0,VLOOKUP($AI1298,Resource!$B$2:$AE$460,25,FALSE),"--INPUT--"),"")</f>
        <v/>
      </c>
      <c r="AL1298" s="619" t="n"/>
      <c r="AM1298" s="619" t="n"/>
      <c r="AN1298" s="34">
        <f>AA1298</f>
        <v/>
      </c>
      <c r="AO1298" s="621">
        <f>IF(ISNA(IF(AC1298="",0,AN1298*VLOOKUP(AC1298,Resource!$B$2:$AE$465,8,FALSE))),0,IF(AC1298="",0,AN1298*VLOOKUP(AC1298,Resource!$B$2:$AE$465,8,FALSE)))</f>
        <v/>
      </c>
      <c r="AP1298" s="620" t="n"/>
      <c r="AQ1298" s="286" t="n"/>
      <c r="AR1298" s="34">
        <f>AB1298</f>
        <v/>
      </c>
      <c r="AS1298" s="621">
        <f>IF(ISNA(IF(AI1298="",0,AR1298*VLOOKUP(AI1298,Resource!$B$2:$AE$465,9,FALSE))),0,IF(AI1298="",0,AR1298*VLOOKUP(AI1298,Resource!$B$2:$AE$465,9,FALSE)))</f>
        <v/>
      </c>
      <c r="AT1298" s="620" t="n"/>
      <c r="AU1298" s="286" t="n"/>
      <c r="AV1298" s="620">
        <f>Z1298</f>
        <v/>
      </c>
      <c r="AW1298" s="72" t="n"/>
      <c r="BA1298" s="620" t="n"/>
      <c r="BC1298" s="620">
        <f>AO1298+AS1298</f>
        <v/>
      </c>
      <c r="BD1298" s="620">
        <f>BH1298-BC1298</f>
        <v/>
      </c>
      <c r="BE1298" s="479">
        <f>IF(AV1298=0,"        --",BD1298/BH1298)</f>
        <v/>
      </c>
      <c r="BF1298" s="620" t="n"/>
      <c r="BG1298" s="620" t="n"/>
      <c r="BH1298" s="620">
        <f>Z1298+BA1298+BF1298</f>
        <v/>
      </c>
    </row>
    <row r="1299" customFormat="1" s="34">
      <c r="A1299" s="618" t="n"/>
      <c r="B1299" s="619" t="n"/>
      <c r="J1299" s="619" t="n"/>
      <c r="U1299" s="620" t="n"/>
      <c r="X1299" s="620" t="n"/>
      <c r="Y1299" s="620" t="n"/>
      <c r="Z1299" s="620" t="n"/>
      <c r="AA1299" s="34">
        <f>T1299*0.2+N1299*0+O1299*0.3+P1299*0.5+Q1299*0.6+R1299*1+S1299*1</f>
        <v/>
      </c>
      <c r="AB1299" s="34">
        <f>T1299*0.2+N1299*0.2+O1299*0.3+P1299*0.5+Q1299*0.6+R1299*1+S1299*1</f>
        <v/>
      </c>
      <c r="AD1299" s="34">
        <f>IF($AC1299&gt;0,IF(VLOOKUP($AC1299,Resource!$B$2:$AE$460,6,FALSE)&gt;0,VLOOKUP($AC1299,Resource!$B$2:$AE$460,6,FALSE),"--INPUT--"),"")</f>
        <v/>
      </c>
      <c r="AE1299" s="34">
        <f>IF($AC1299&gt;0,IF(VLOOKUP($AC1299,Resource!$B$2:$AE$460,25,FALSE)&gt;0,VLOOKUP($AC1299,Resource!$B$2:$AE$460,25,FALSE),"--INPUT--"),"")</f>
        <v/>
      </c>
      <c r="AG1299" s="619" t="n"/>
      <c r="AH1299" s="619" t="n"/>
      <c r="AJ1299" s="34">
        <f>IF($AI1299&gt;0,IF(VLOOKUP($AI1299,Resource!$B$2:$AE$460,6,FALSE)&gt;0,VLOOKUP($AI1299,Resource!$B$2:$AE$460,6,FALSE),"--INPUT--"),"")</f>
        <v/>
      </c>
      <c r="AK1299" s="34">
        <f>IF($AI1299&gt;0,IF(VLOOKUP($AI1299,Resource!$B$2:$AE$460,25,FALSE)&gt;0,VLOOKUP($AI1299,Resource!$B$2:$AE$460,25,FALSE),"--INPUT--"),"")</f>
        <v/>
      </c>
      <c r="AL1299" s="619" t="n"/>
      <c r="AM1299" s="619" t="n"/>
      <c r="AN1299" s="34">
        <f>AA1299</f>
        <v/>
      </c>
      <c r="AO1299" s="621">
        <f>IF(ISNA(IF(AC1299="",0,AN1299*VLOOKUP(AC1299,Resource!$B$2:$AE$465,8,FALSE))),0,IF(AC1299="",0,AN1299*VLOOKUP(AC1299,Resource!$B$2:$AE$465,8,FALSE)))</f>
        <v/>
      </c>
      <c r="AP1299" s="620" t="n"/>
      <c r="AQ1299" s="286" t="n"/>
      <c r="AR1299" s="34">
        <f>AB1299</f>
        <v/>
      </c>
      <c r="AS1299" s="621">
        <f>IF(ISNA(IF(AI1299="",0,AR1299*VLOOKUP(AI1299,Resource!$B$2:$AE$465,9,FALSE))),0,IF(AI1299="",0,AR1299*VLOOKUP(AI1299,Resource!$B$2:$AE$465,9,FALSE)))</f>
        <v/>
      </c>
      <c r="AT1299" s="620" t="n"/>
      <c r="AU1299" s="286" t="n"/>
      <c r="AV1299" s="620">
        <f>Z1299</f>
        <v/>
      </c>
      <c r="AW1299" s="72" t="n"/>
      <c r="BA1299" s="620" t="n"/>
      <c r="BC1299" s="620">
        <f>AO1299+AS1299</f>
        <v/>
      </c>
      <c r="BD1299" s="620">
        <f>BH1299-BC1299</f>
        <v/>
      </c>
      <c r="BE1299" s="479">
        <f>IF(AV1299=0,"        --",BD1299/BH1299)</f>
        <v/>
      </c>
      <c r="BF1299" s="620" t="n"/>
      <c r="BG1299" s="620" t="n"/>
      <c r="BH1299" s="620">
        <f>Z1299+BA1299+BF1299</f>
        <v/>
      </c>
    </row>
    <row r="1300" customFormat="1" s="34">
      <c r="A1300" s="618" t="n"/>
      <c r="B1300" s="619" t="n"/>
      <c r="J1300" s="619" t="n"/>
      <c r="U1300" s="620" t="n"/>
      <c r="X1300" s="620" t="n"/>
      <c r="Y1300" s="620" t="n"/>
      <c r="Z1300" s="620" t="n"/>
      <c r="AA1300" s="34">
        <f>T1300*0.2+N1300*0+O1300*0.3+P1300*0.5+Q1300*0.6+R1300*1+S1300*1</f>
        <v/>
      </c>
      <c r="AB1300" s="34">
        <f>T1300*0.2+N1300*0.2+O1300*0.3+P1300*0.5+Q1300*0.6+R1300*1+S1300*1</f>
        <v/>
      </c>
      <c r="AD1300" s="34">
        <f>IF($AC1300&gt;0,IF(VLOOKUP($AC1300,Resource!$B$2:$AE$460,6,FALSE)&gt;0,VLOOKUP($AC1300,Resource!$B$2:$AE$460,6,FALSE),"--INPUT--"),"")</f>
        <v/>
      </c>
      <c r="AE1300" s="34">
        <f>IF($AC1300&gt;0,IF(VLOOKUP($AC1300,Resource!$B$2:$AE$460,25,FALSE)&gt;0,VLOOKUP($AC1300,Resource!$B$2:$AE$460,25,FALSE),"--INPUT--"),"")</f>
        <v/>
      </c>
      <c r="AG1300" s="619" t="n"/>
      <c r="AH1300" s="619" t="n"/>
      <c r="AJ1300" s="34">
        <f>IF($AI1300&gt;0,IF(VLOOKUP($AI1300,Resource!$B$2:$AE$460,6,FALSE)&gt;0,VLOOKUP($AI1300,Resource!$B$2:$AE$460,6,FALSE),"--INPUT--"),"")</f>
        <v/>
      </c>
      <c r="AK1300" s="34">
        <f>IF($AI1300&gt;0,IF(VLOOKUP($AI1300,Resource!$B$2:$AE$460,25,FALSE)&gt;0,VLOOKUP($AI1300,Resource!$B$2:$AE$460,25,FALSE),"--INPUT--"),"")</f>
        <v/>
      </c>
      <c r="AL1300" s="619" t="n"/>
      <c r="AM1300" s="619" t="n"/>
      <c r="AN1300" s="34">
        <f>AA1300</f>
        <v/>
      </c>
      <c r="AO1300" s="621">
        <f>IF(ISNA(IF(AC1300="",0,AN1300*VLOOKUP(AC1300,Resource!$B$2:$AE$465,8,FALSE))),0,IF(AC1300="",0,AN1300*VLOOKUP(AC1300,Resource!$B$2:$AE$465,8,FALSE)))</f>
        <v/>
      </c>
      <c r="AP1300" s="620" t="n"/>
      <c r="AQ1300" s="286" t="n"/>
      <c r="AR1300" s="34">
        <f>AB1300</f>
        <v/>
      </c>
      <c r="AS1300" s="621">
        <f>IF(ISNA(IF(AI1300="",0,AR1300*VLOOKUP(AI1300,Resource!$B$2:$AE$465,9,FALSE))),0,IF(AI1300="",0,AR1300*VLOOKUP(AI1300,Resource!$B$2:$AE$465,9,FALSE)))</f>
        <v/>
      </c>
      <c r="AT1300" s="620" t="n"/>
      <c r="AU1300" s="286" t="n"/>
      <c r="AV1300" s="620">
        <f>Z1300</f>
        <v/>
      </c>
      <c r="AW1300" s="72" t="n"/>
      <c r="BA1300" s="620" t="n"/>
      <c r="BC1300" s="620">
        <f>AO1300+AS1300</f>
        <v/>
      </c>
      <c r="BD1300" s="620">
        <f>BH1300-BC1300</f>
        <v/>
      </c>
      <c r="BE1300" s="479">
        <f>IF(AV1300=0,"        --",BD1300/BH1300)</f>
        <v/>
      </c>
      <c r="BF1300" s="620" t="n"/>
      <c r="BG1300" s="620" t="n"/>
      <c r="BH1300" s="620">
        <f>Z1300+BA1300+BF1300</f>
        <v/>
      </c>
    </row>
    <row r="1301" customFormat="1" s="34">
      <c r="A1301" s="618" t="n"/>
      <c r="B1301" s="619" t="n"/>
      <c r="J1301" s="619" t="n"/>
      <c r="U1301" s="620" t="n"/>
      <c r="X1301" s="620" t="n"/>
      <c r="Y1301" s="620" t="n"/>
      <c r="Z1301" s="620" t="n"/>
      <c r="AA1301" s="34">
        <f>T1301*0.2+N1301*0+O1301*0.3+P1301*0.5+Q1301*0.6+R1301*1+S1301*1</f>
        <v/>
      </c>
      <c r="AB1301" s="34">
        <f>T1301*0.2+N1301*0.2+O1301*0.3+P1301*0.5+Q1301*0.6+R1301*1+S1301*1</f>
        <v/>
      </c>
      <c r="AD1301" s="34">
        <f>IF($AC1301&gt;0,IF(VLOOKUP($AC1301,Resource!$B$2:$AE$460,6,FALSE)&gt;0,VLOOKUP($AC1301,Resource!$B$2:$AE$460,6,FALSE),"--INPUT--"),"")</f>
        <v/>
      </c>
      <c r="AE1301" s="34">
        <f>IF($AC1301&gt;0,IF(VLOOKUP($AC1301,Resource!$B$2:$AE$460,25,FALSE)&gt;0,VLOOKUP($AC1301,Resource!$B$2:$AE$460,25,FALSE),"--INPUT--"),"")</f>
        <v/>
      </c>
      <c r="AG1301" s="619" t="n"/>
      <c r="AH1301" s="619" t="n"/>
      <c r="AJ1301" s="34">
        <f>IF($AI1301&gt;0,IF(VLOOKUP($AI1301,Resource!$B$2:$AE$460,6,FALSE)&gt;0,VLOOKUP($AI1301,Resource!$B$2:$AE$460,6,FALSE),"--INPUT--"),"")</f>
        <v/>
      </c>
      <c r="AK1301" s="34">
        <f>IF($AI1301&gt;0,IF(VLOOKUP($AI1301,Resource!$B$2:$AE$460,25,FALSE)&gt;0,VLOOKUP($AI1301,Resource!$B$2:$AE$460,25,FALSE),"--INPUT--"),"")</f>
        <v/>
      </c>
      <c r="AL1301" s="619" t="n"/>
      <c r="AM1301" s="619" t="n"/>
      <c r="AN1301" s="34">
        <f>AA1301</f>
        <v/>
      </c>
      <c r="AO1301" s="621">
        <f>IF(ISNA(IF(AC1301="",0,AN1301*VLOOKUP(AC1301,Resource!$B$2:$AE$465,8,FALSE))),0,IF(AC1301="",0,AN1301*VLOOKUP(AC1301,Resource!$B$2:$AE$465,8,FALSE)))</f>
        <v/>
      </c>
      <c r="AP1301" s="620" t="n"/>
      <c r="AQ1301" s="286" t="n"/>
      <c r="AR1301" s="34">
        <f>AB1301</f>
        <v/>
      </c>
      <c r="AS1301" s="621">
        <f>IF(ISNA(IF(AI1301="",0,AR1301*VLOOKUP(AI1301,Resource!$B$2:$AE$465,9,FALSE))),0,IF(AI1301="",0,AR1301*VLOOKUP(AI1301,Resource!$B$2:$AE$465,9,FALSE)))</f>
        <v/>
      </c>
      <c r="AT1301" s="620" t="n"/>
      <c r="AU1301" s="286" t="n"/>
      <c r="AV1301" s="620">
        <f>Z1301</f>
        <v/>
      </c>
      <c r="AW1301" s="72" t="n"/>
      <c r="BA1301" s="620" t="n"/>
      <c r="BC1301" s="620">
        <f>AO1301+AS1301</f>
        <v/>
      </c>
      <c r="BD1301" s="620">
        <f>BH1301-BC1301</f>
        <v/>
      </c>
      <c r="BE1301" s="479">
        <f>IF(AV1301=0,"        --",BD1301/BH1301)</f>
        <v/>
      </c>
      <c r="BF1301" s="620" t="n"/>
      <c r="BG1301" s="620" t="n"/>
      <c r="BH1301" s="620">
        <f>Z1301+BA1301+BF1301</f>
        <v/>
      </c>
    </row>
    <row r="1302" customFormat="1" s="34">
      <c r="A1302" s="618" t="n"/>
      <c r="B1302" s="619" t="n"/>
      <c r="J1302" s="619" t="n"/>
      <c r="U1302" s="620" t="n"/>
      <c r="X1302" s="620" t="n"/>
      <c r="Y1302" s="620" t="n"/>
      <c r="Z1302" s="620" t="n"/>
      <c r="AA1302" s="34">
        <f>T1302*0.2+N1302*0+O1302*0.3+P1302*0.5+Q1302*0.6+R1302*1+S1302*1</f>
        <v/>
      </c>
      <c r="AB1302" s="34">
        <f>T1302*0.2+N1302*0.2+O1302*0.3+P1302*0.5+Q1302*0.6+R1302*1+S1302*1</f>
        <v/>
      </c>
      <c r="AD1302" s="34">
        <f>IF($AC1302&gt;0,IF(VLOOKUP($AC1302,Resource!$B$2:$AE$460,6,FALSE)&gt;0,VLOOKUP($AC1302,Resource!$B$2:$AE$460,6,FALSE),"--INPUT--"),"")</f>
        <v/>
      </c>
      <c r="AE1302" s="34">
        <f>IF($AC1302&gt;0,IF(VLOOKUP($AC1302,Resource!$B$2:$AE$460,25,FALSE)&gt;0,VLOOKUP($AC1302,Resource!$B$2:$AE$460,25,FALSE),"--INPUT--"),"")</f>
        <v/>
      </c>
      <c r="AG1302" s="619" t="n"/>
      <c r="AH1302" s="619" t="n"/>
      <c r="AJ1302" s="34">
        <f>IF($AI1302&gt;0,IF(VLOOKUP($AI1302,Resource!$B$2:$AE$460,6,FALSE)&gt;0,VLOOKUP($AI1302,Resource!$B$2:$AE$460,6,FALSE),"--INPUT--"),"")</f>
        <v/>
      </c>
      <c r="AK1302" s="34">
        <f>IF($AI1302&gt;0,IF(VLOOKUP($AI1302,Resource!$B$2:$AE$460,25,FALSE)&gt;0,VLOOKUP($AI1302,Resource!$B$2:$AE$460,25,FALSE),"--INPUT--"),"")</f>
        <v/>
      </c>
      <c r="AL1302" s="619" t="n"/>
      <c r="AM1302" s="619" t="n"/>
      <c r="AN1302" s="34">
        <f>AA1302</f>
        <v/>
      </c>
      <c r="AO1302" s="621">
        <f>IF(ISNA(IF(AC1302="",0,AN1302*VLOOKUP(AC1302,Resource!$B$2:$AE$465,8,FALSE))),0,IF(AC1302="",0,AN1302*VLOOKUP(AC1302,Resource!$B$2:$AE$465,8,FALSE)))</f>
        <v/>
      </c>
      <c r="AP1302" s="620" t="n"/>
      <c r="AQ1302" s="286" t="n"/>
      <c r="AR1302" s="34">
        <f>AB1302</f>
        <v/>
      </c>
      <c r="AS1302" s="621">
        <f>IF(ISNA(IF(AI1302="",0,AR1302*VLOOKUP(AI1302,Resource!$B$2:$AE$465,9,FALSE))),0,IF(AI1302="",0,AR1302*VLOOKUP(AI1302,Resource!$B$2:$AE$465,9,FALSE)))</f>
        <v/>
      </c>
      <c r="AT1302" s="620" t="n"/>
      <c r="AU1302" s="286" t="n"/>
      <c r="AV1302" s="620">
        <f>Z1302</f>
        <v/>
      </c>
      <c r="AW1302" s="72" t="n"/>
      <c r="BA1302" s="620" t="n"/>
      <c r="BC1302" s="620">
        <f>AO1302+AS1302</f>
        <v/>
      </c>
      <c r="BD1302" s="620">
        <f>BH1302-BC1302</f>
        <v/>
      </c>
      <c r="BE1302" s="479">
        <f>IF(AV1302=0,"        --",BD1302/BH1302)</f>
        <v/>
      </c>
      <c r="BF1302" s="620" t="n"/>
      <c r="BG1302" s="620" t="n"/>
      <c r="BH1302" s="620">
        <f>Z1302+BA1302+BF1302</f>
        <v/>
      </c>
    </row>
    <row r="1303" customFormat="1" s="34">
      <c r="A1303" s="618" t="n"/>
      <c r="B1303" s="619" t="n"/>
      <c r="J1303" s="619" t="n"/>
      <c r="U1303" s="620" t="n"/>
      <c r="X1303" s="620" t="n"/>
      <c r="Y1303" s="620" t="n"/>
      <c r="Z1303" s="620" t="n"/>
      <c r="AA1303" s="34">
        <f>T1303*0.2+N1303*0+O1303*0.3+P1303*0.5+Q1303*0.6+R1303*1+S1303*1</f>
        <v/>
      </c>
      <c r="AB1303" s="34">
        <f>T1303*0.2+N1303*0.2+O1303*0.3+P1303*0.5+Q1303*0.6+R1303*1+S1303*1</f>
        <v/>
      </c>
      <c r="AD1303" s="34">
        <f>IF($AC1303&gt;0,IF(VLOOKUP($AC1303,Resource!$B$2:$AE$460,6,FALSE)&gt;0,VLOOKUP($AC1303,Resource!$B$2:$AE$460,6,FALSE),"--INPUT--"),"")</f>
        <v/>
      </c>
      <c r="AE1303" s="34">
        <f>IF($AC1303&gt;0,IF(VLOOKUP($AC1303,Resource!$B$2:$AE$460,25,FALSE)&gt;0,VLOOKUP($AC1303,Resource!$B$2:$AE$460,25,FALSE),"--INPUT--"),"")</f>
        <v/>
      </c>
      <c r="AG1303" s="619" t="n"/>
      <c r="AH1303" s="619" t="n"/>
      <c r="AJ1303" s="34">
        <f>IF($AI1303&gt;0,IF(VLOOKUP($AI1303,Resource!$B$2:$AE$460,6,FALSE)&gt;0,VLOOKUP($AI1303,Resource!$B$2:$AE$460,6,FALSE),"--INPUT--"),"")</f>
        <v/>
      </c>
      <c r="AK1303" s="34">
        <f>IF($AI1303&gt;0,IF(VLOOKUP($AI1303,Resource!$B$2:$AE$460,25,FALSE)&gt;0,VLOOKUP($AI1303,Resource!$B$2:$AE$460,25,FALSE),"--INPUT--"),"")</f>
        <v/>
      </c>
      <c r="AL1303" s="619" t="n"/>
      <c r="AM1303" s="619" t="n"/>
      <c r="AN1303" s="34">
        <f>AA1303</f>
        <v/>
      </c>
      <c r="AO1303" s="621">
        <f>IF(ISNA(IF(AC1303="",0,AN1303*VLOOKUP(AC1303,Resource!$B$2:$AE$465,8,FALSE))),0,IF(AC1303="",0,AN1303*VLOOKUP(AC1303,Resource!$B$2:$AE$465,8,FALSE)))</f>
        <v/>
      </c>
      <c r="AP1303" s="620" t="n"/>
      <c r="AQ1303" s="286" t="n"/>
      <c r="AR1303" s="34">
        <f>AB1303</f>
        <v/>
      </c>
      <c r="AS1303" s="621">
        <f>IF(ISNA(IF(AI1303="",0,AR1303*VLOOKUP(AI1303,Resource!$B$2:$AE$465,9,FALSE))),0,IF(AI1303="",0,AR1303*VLOOKUP(AI1303,Resource!$B$2:$AE$465,9,FALSE)))</f>
        <v/>
      </c>
      <c r="AT1303" s="620" t="n"/>
      <c r="AU1303" s="286" t="n"/>
      <c r="AV1303" s="620">
        <f>Z1303</f>
        <v/>
      </c>
      <c r="AW1303" s="72" t="n"/>
      <c r="BA1303" s="620" t="n"/>
      <c r="BC1303" s="620">
        <f>AO1303+AS1303</f>
        <v/>
      </c>
      <c r="BD1303" s="620">
        <f>BH1303-BC1303</f>
        <v/>
      </c>
      <c r="BE1303" s="479">
        <f>IF(AV1303=0,"        --",BD1303/BH1303)</f>
        <v/>
      </c>
      <c r="BF1303" s="620" t="n"/>
      <c r="BG1303" s="620" t="n"/>
      <c r="BH1303" s="620">
        <f>Z1303+BA1303+BF1303</f>
        <v/>
      </c>
    </row>
    <row r="1304" customFormat="1" s="34">
      <c r="A1304" s="618" t="n"/>
      <c r="B1304" s="619" t="n"/>
      <c r="J1304" s="619" t="n"/>
      <c r="U1304" s="620" t="n"/>
      <c r="X1304" s="620" t="n"/>
      <c r="Y1304" s="620" t="n"/>
      <c r="Z1304" s="620" t="n"/>
      <c r="AA1304" s="34">
        <f>T1304*0.2+N1304*0+O1304*0.3+P1304*0.5+Q1304*0.6+R1304*1+S1304*1</f>
        <v/>
      </c>
      <c r="AB1304" s="34">
        <f>T1304*0.2+N1304*0.2+O1304*0.3+P1304*0.5+Q1304*0.6+R1304*1+S1304*1</f>
        <v/>
      </c>
      <c r="AD1304" s="34">
        <f>IF($AC1304&gt;0,IF(VLOOKUP($AC1304,Resource!$B$2:$AE$460,6,FALSE)&gt;0,VLOOKUP($AC1304,Resource!$B$2:$AE$460,6,FALSE),"--INPUT--"),"")</f>
        <v/>
      </c>
      <c r="AE1304" s="34">
        <f>IF($AC1304&gt;0,IF(VLOOKUP($AC1304,Resource!$B$2:$AE$460,25,FALSE)&gt;0,VLOOKUP($AC1304,Resource!$B$2:$AE$460,25,FALSE),"--INPUT--"),"")</f>
        <v/>
      </c>
      <c r="AG1304" s="619" t="n"/>
      <c r="AH1304" s="619" t="n"/>
      <c r="AJ1304" s="34">
        <f>IF($AI1304&gt;0,IF(VLOOKUP($AI1304,Resource!$B$2:$AE$460,6,FALSE)&gt;0,VLOOKUP($AI1304,Resource!$B$2:$AE$460,6,FALSE),"--INPUT--"),"")</f>
        <v/>
      </c>
      <c r="AK1304" s="34">
        <f>IF($AI1304&gt;0,IF(VLOOKUP($AI1304,Resource!$B$2:$AE$460,25,FALSE)&gt;0,VLOOKUP($AI1304,Resource!$B$2:$AE$460,25,FALSE),"--INPUT--"),"")</f>
        <v/>
      </c>
      <c r="AL1304" s="619" t="n"/>
      <c r="AM1304" s="619" t="n"/>
      <c r="AN1304" s="34">
        <f>AA1304</f>
        <v/>
      </c>
      <c r="AO1304" s="621">
        <f>IF(ISNA(IF(AC1304="",0,AN1304*VLOOKUP(AC1304,Resource!$B$2:$AE$465,8,FALSE))),0,IF(AC1304="",0,AN1304*VLOOKUP(AC1304,Resource!$B$2:$AE$465,8,FALSE)))</f>
        <v/>
      </c>
      <c r="AP1304" s="620" t="n"/>
      <c r="AQ1304" s="286" t="n"/>
      <c r="AR1304" s="34">
        <f>AB1304</f>
        <v/>
      </c>
      <c r="AS1304" s="621">
        <f>IF(ISNA(IF(AI1304="",0,AR1304*VLOOKUP(AI1304,Resource!$B$2:$AE$465,9,FALSE))),0,IF(AI1304="",0,AR1304*VLOOKUP(AI1304,Resource!$B$2:$AE$465,9,FALSE)))</f>
        <v/>
      </c>
      <c r="AT1304" s="620" t="n"/>
      <c r="AU1304" s="286" t="n"/>
      <c r="AV1304" s="620">
        <f>Z1304</f>
        <v/>
      </c>
      <c r="AW1304" s="72" t="n"/>
      <c r="BA1304" s="620" t="n"/>
      <c r="BC1304" s="620">
        <f>AO1304+AS1304</f>
        <v/>
      </c>
      <c r="BD1304" s="620">
        <f>BH1304-BC1304</f>
        <v/>
      </c>
      <c r="BE1304" s="479">
        <f>IF(AV1304=0,"        --",BD1304/BH1304)</f>
        <v/>
      </c>
      <c r="BF1304" s="620" t="n"/>
      <c r="BG1304" s="620" t="n"/>
      <c r="BH1304" s="620">
        <f>Z1304+BA1304+BF1304</f>
        <v/>
      </c>
    </row>
    <row r="1305" customFormat="1" s="34">
      <c r="A1305" s="618" t="n"/>
      <c r="B1305" s="619" t="n"/>
      <c r="J1305" s="619" t="n"/>
      <c r="U1305" s="620" t="n"/>
      <c r="X1305" s="620" t="n"/>
      <c r="Y1305" s="620" t="n"/>
      <c r="Z1305" s="620" t="n"/>
      <c r="AA1305" s="34">
        <f>T1305*0.2+N1305*0+O1305*0.3+P1305*0.5+Q1305*0.6+R1305*1+S1305*1</f>
        <v/>
      </c>
      <c r="AB1305" s="34">
        <f>T1305*0.2+N1305*0.2+O1305*0.3+P1305*0.5+Q1305*0.6+R1305*1+S1305*1</f>
        <v/>
      </c>
      <c r="AD1305" s="34">
        <f>IF($AC1305&gt;0,IF(VLOOKUP($AC1305,Resource!$B$2:$AE$460,6,FALSE)&gt;0,VLOOKUP($AC1305,Resource!$B$2:$AE$460,6,FALSE),"--INPUT--"),"")</f>
        <v/>
      </c>
      <c r="AE1305" s="34">
        <f>IF($AC1305&gt;0,IF(VLOOKUP($AC1305,Resource!$B$2:$AE$460,25,FALSE)&gt;0,VLOOKUP($AC1305,Resource!$B$2:$AE$460,25,FALSE),"--INPUT--"),"")</f>
        <v/>
      </c>
      <c r="AG1305" s="619" t="n"/>
      <c r="AH1305" s="619" t="n"/>
      <c r="AJ1305" s="34">
        <f>IF($AI1305&gt;0,IF(VLOOKUP($AI1305,Resource!$B$2:$AE$460,6,FALSE)&gt;0,VLOOKUP($AI1305,Resource!$B$2:$AE$460,6,FALSE),"--INPUT--"),"")</f>
        <v/>
      </c>
      <c r="AK1305" s="34">
        <f>IF($AI1305&gt;0,IF(VLOOKUP($AI1305,Resource!$B$2:$AE$460,25,FALSE)&gt;0,VLOOKUP($AI1305,Resource!$B$2:$AE$460,25,FALSE),"--INPUT--"),"")</f>
        <v/>
      </c>
      <c r="AL1305" s="619" t="n"/>
      <c r="AM1305" s="619" t="n"/>
      <c r="AN1305" s="34">
        <f>AA1305</f>
        <v/>
      </c>
      <c r="AO1305" s="621">
        <f>IF(ISNA(IF(AC1305="",0,AN1305*VLOOKUP(AC1305,Resource!$B$2:$AE$465,8,FALSE))),0,IF(AC1305="",0,AN1305*VLOOKUP(AC1305,Resource!$B$2:$AE$465,8,FALSE)))</f>
        <v/>
      </c>
      <c r="AP1305" s="620" t="n"/>
      <c r="AQ1305" s="286" t="n"/>
      <c r="AR1305" s="34">
        <f>AB1305</f>
        <v/>
      </c>
      <c r="AS1305" s="621">
        <f>IF(ISNA(IF(AI1305="",0,AR1305*VLOOKUP(AI1305,Resource!$B$2:$AE$465,9,FALSE))),0,IF(AI1305="",0,AR1305*VLOOKUP(AI1305,Resource!$B$2:$AE$465,9,FALSE)))</f>
        <v/>
      </c>
      <c r="AT1305" s="620" t="n"/>
      <c r="AU1305" s="286" t="n"/>
      <c r="AV1305" s="620">
        <f>Z1305</f>
        <v/>
      </c>
      <c r="AW1305" s="72" t="n"/>
      <c r="BA1305" s="620" t="n"/>
      <c r="BC1305" s="620">
        <f>AO1305+AS1305</f>
        <v/>
      </c>
      <c r="BD1305" s="620">
        <f>BH1305-BC1305</f>
        <v/>
      </c>
      <c r="BE1305" s="479">
        <f>IF(AV1305=0,"        --",BD1305/BH1305)</f>
        <v/>
      </c>
      <c r="BF1305" s="620" t="n"/>
      <c r="BG1305" s="620" t="n"/>
      <c r="BH1305" s="620">
        <f>Z1305+BA1305+BF1305</f>
        <v/>
      </c>
    </row>
    <row r="1306" customFormat="1" s="34">
      <c r="A1306" s="618" t="n"/>
      <c r="B1306" s="619" t="n"/>
      <c r="J1306" s="619" t="n"/>
      <c r="U1306" s="620" t="n"/>
      <c r="X1306" s="620" t="n"/>
      <c r="Y1306" s="620" t="n"/>
      <c r="Z1306" s="620" t="n"/>
      <c r="AA1306" s="34">
        <f>T1306*0.2+N1306*0+O1306*0.3+P1306*0.5+Q1306*0.6+R1306*1+S1306*1</f>
        <v/>
      </c>
      <c r="AB1306" s="34">
        <f>T1306*0.2+N1306*0.2+O1306*0.3+P1306*0.5+Q1306*0.6+R1306*1+S1306*1</f>
        <v/>
      </c>
      <c r="AD1306" s="34">
        <f>IF($AC1306&gt;0,IF(VLOOKUP($AC1306,Resource!$B$2:$AE$460,6,FALSE)&gt;0,VLOOKUP($AC1306,Resource!$B$2:$AE$460,6,FALSE),"--INPUT--"),"")</f>
        <v/>
      </c>
      <c r="AE1306" s="34">
        <f>IF($AC1306&gt;0,IF(VLOOKUP($AC1306,Resource!$B$2:$AE$460,25,FALSE)&gt;0,VLOOKUP($AC1306,Resource!$B$2:$AE$460,25,FALSE),"--INPUT--"),"")</f>
        <v/>
      </c>
      <c r="AG1306" s="619" t="n"/>
      <c r="AH1306" s="619" t="n"/>
      <c r="AJ1306" s="34">
        <f>IF($AI1306&gt;0,IF(VLOOKUP($AI1306,Resource!$B$2:$AE$460,6,FALSE)&gt;0,VLOOKUP($AI1306,Resource!$B$2:$AE$460,6,FALSE),"--INPUT--"),"")</f>
        <v/>
      </c>
      <c r="AK1306" s="34">
        <f>IF($AI1306&gt;0,IF(VLOOKUP($AI1306,Resource!$B$2:$AE$460,25,FALSE)&gt;0,VLOOKUP($AI1306,Resource!$B$2:$AE$460,25,FALSE),"--INPUT--"),"")</f>
        <v/>
      </c>
      <c r="AL1306" s="619" t="n"/>
      <c r="AM1306" s="619" t="n"/>
      <c r="AN1306" s="34">
        <f>AA1306</f>
        <v/>
      </c>
      <c r="AO1306" s="621">
        <f>IF(ISNA(IF(AC1306="",0,AN1306*VLOOKUP(AC1306,Resource!$B$2:$AE$465,8,FALSE))),0,IF(AC1306="",0,AN1306*VLOOKUP(AC1306,Resource!$B$2:$AE$465,8,FALSE)))</f>
        <v/>
      </c>
      <c r="AP1306" s="620" t="n"/>
      <c r="AQ1306" s="286" t="n"/>
      <c r="AR1306" s="34">
        <f>AB1306</f>
        <v/>
      </c>
      <c r="AS1306" s="621">
        <f>IF(ISNA(IF(AI1306="",0,AR1306*VLOOKUP(AI1306,Resource!$B$2:$AE$465,9,FALSE))),0,IF(AI1306="",0,AR1306*VLOOKUP(AI1306,Resource!$B$2:$AE$465,9,FALSE)))</f>
        <v/>
      </c>
      <c r="AT1306" s="620" t="n"/>
      <c r="AU1306" s="286" t="n"/>
      <c r="AV1306" s="620">
        <f>Z1306</f>
        <v/>
      </c>
      <c r="AW1306" s="72" t="n"/>
      <c r="BA1306" s="620" t="n"/>
      <c r="BC1306" s="620">
        <f>AO1306+AS1306</f>
        <v/>
      </c>
      <c r="BD1306" s="620">
        <f>BH1306-BC1306</f>
        <v/>
      </c>
      <c r="BE1306" s="479">
        <f>IF(AV1306=0,"        --",BD1306/BH1306)</f>
        <v/>
      </c>
      <c r="BF1306" s="620" t="n"/>
      <c r="BG1306" s="620" t="n"/>
      <c r="BH1306" s="620">
        <f>Z1306+BA1306+BF1306</f>
        <v/>
      </c>
    </row>
    <row r="1307" customFormat="1" s="34">
      <c r="A1307" s="618" t="n"/>
      <c r="B1307" s="619" t="n"/>
      <c r="J1307" s="619" t="n"/>
      <c r="U1307" s="620" t="n"/>
      <c r="X1307" s="620" t="n"/>
      <c r="Y1307" s="620" t="n"/>
      <c r="Z1307" s="620" t="n"/>
      <c r="AA1307" s="34">
        <f>T1307*0.2+N1307*0+O1307*0.3+P1307*0.5+Q1307*0.6+R1307*1+S1307*1</f>
        <v/>
      </c>
      <c r="AB1307" s="34">
        <f>T1307*0.2+N1307*0.2+O1307*0.3+P1307*0.5+Q1307*0.6+R1307*1+S1307*1</f>
        <v/>
      </c>
      <c r="AD1307" s="34">
        <f>IF($AC1307&gt;0,IF(VLOOKUP($AC1307,Resource!$B$2:$AE$460,6,FALSE)&gt;0,VLOOKUP($AC1307,Resource!$B$2:$AE$460,6,FALSE),"--INPUT--"),"")</f>
        <v/>
      </c>
      <c r="AE1307" s="34">
        <f>IF($AC1307&gt;0,IF(VLOOKUP($AC1307,Resource!$B$2:$AE$460,25,FALSE)&gt;0,VLOOKUP($AC1307,Resource!$B$2:$AE$460,25,FALSE),"--INPUT--"),"")</f>
        <v/>
      </c>
      <c r="AG1307" s="619" t="n"/>
      <c r="AH1307" s="619" t="n"/>
      <c r="AJ1307" s="34">
        <f>IF($AI1307&gt;0,IF(VLOOKUP($AI1307,Resource!$B$2:$AE$460,6,FALSE)&gt;0,VLOOKUP($AI1307,Resource!$B$2:$AE$460,6,FALSE),"--INPUT--"),"")</f>
        <v/>
      </c>
      <c r="AK1307" s="34">
        <f>IF($AI1307&gt;0,IF(VLOOKUP($AI1307,Resource!$B$2:$AE$460,25,FALSE)&gt;0,VLOOKUP($AI1307,Resource!$B$2:$AE$460,25,FALSE),"--INPUT--"),"")</f>
        <v/>
      </c>
      <c r="AL1307" s="619" t="n"/>
      <c r="AM1307" s="619" t="n"/>
      <c r="AN1307" s="34">
        <f>AA1307</f>
        <v/>
      </c>
      <c r="AO1307" s="621">
        <f>IF(ISNA(IF(AC1307="",0,AN1307*VLOOKUP(AC1307,Resource!$B$2:$AE$465,8,FALSE))),0,IF(AC1307="",0,AN1307*VLOOKUP(AC1307,Resource!$B$2:$AE$465,8,FALSE)))</f>
        <v/>
      </c>
      <c r="AP1307" s="620" t="n"/>
      <c r="AQ1307" s="286" t="n"/>
      <c r="AR1307" s="34">
        <f>AB1307</f>
        <v/>
      </c>
      <c r="AS1307" s="621">
        <f>IF(ISNA(IF(AI1307="",0,AR1307*VLOOKUP(AI1307,Resource!$B$2:$AE$465,9,FALSE))),0,IF(AI1307="",0,AR1307*VLOOKUP(AI1307,Resource!$B$2:$AE$465,9,FALSE)))</f>
        <v/>
      </c>
      <c r="AT1307" s="620" t="n"/>
      <c r="AU1307" s="286" t="n"/>
      <c r="AV1307" s="620">
        <f>Z1307</f>
        <v/>
      </c>
      <c r="AW1307" s="72" t="n"/>
      <c r="BA1307" s="620" t="n"/>
      <c r="BC1307" s="620">
        <f>AO1307+AS1307</f>
        <v/>
      </c>
      <c r="BD1307" s="620">
        <f>BH1307-BC1307</f>
        <v/>
      </c>
      <c r="BE1307" s="479">
        <f>IF(AV1307=0,"        --",BD1307/BH1307)</f>
        <v/>
      </c>
      <c r="BF1307" s="620" t="n"/>
      <c r="BG1307" s="620" t="n"/>
      <c r="BH1307" s="620">
        <f>Z1307+BA1307+BF1307</f>
        <v/>
      </c>
    </row>
    <row r="1308" customFormat="1" s="34">
      <c r="A1308" s="618" t="n"/>
      <c r="B1308" s="619" t="n"/>
      <c r="J1308" s="619" t="n"/>
      <c r="U1308" s="620" t="n"/>
      <c r="X1308" s="620" t="n"/>
      <c r="Y1308" s="620" t="n"/>
      <c r="Z1308" s="620" t="n"/>
      <c r="AA1308" s="34">
        <f>T1308*0.2+N1308*0+O1308*0.3+P1308*0.5+Q1308*0.6+R1308*1+S1308*1</f>
        <v/>
      </c>
      <c r="AB1308" s="34">
        <f>T1308*0.2+N1308*0.2+O1308*0.3+P1308*0.5+Q1308*0.6+R1308*1+S1308*1</f>
        <v/>
      </c>
      <c r="AD1308" s="34">
        <f>IF($AC1308&gt;0,IF(VLOOKUP($AC1308,Resource!$B$2:$AE$460,6,FALSE)&gt;0,VLOOKUP($AC1308,Resource!$B$2:$AE$460,6,FALSE),"--INPUT--"),"")</f>
        <v/>
      </c>
      <c r="AE1308" s="34">
        <f>IF($AC1308&gt;0,IF(VLOOKUP($AC1308,Resource!$B$2:$AE$460,25,FALSE)&gt;0,VLOOKUP($AC1308,Resource!$B$2:$AE$460,25,FALSE),"--INPUT--"),"")</f>
        <v/>
      </c>
      <c r="AG1308" s="619" t="n"/>
      <c r="AH1308" s="619" t="n"/>
      <c r="AJ1308" s="34">
        <f>IF($AI1308&gt;0,IF(VLOOKUP($AI1308,Resource!$B$2:$AE$460,6,FALSE)&gt;0,VLOOKUP($AI1308,Resource!$B$2:$AE$460,6,FALSE),"--INPUT--"),"")</f>
        <v/>
      </c>
      <c r="AK1308" s="34">
        <f>IF($AI1308&gt;0,IF(VLOOKUP($AI1308,Resource!$B$2:$AE$460,25,FALSE)&gt;0,VLOOKUP($AI1308,Resource!$B$2:$AE$460,25,FALSE),"--INPUT--"),"")</f>
        <v/>
      </c>
      <c r="AL1308" s="619" t="n"/>
      <c r="AM1308" s="619" t="n"/>
      <c r="AN1308" s="34">
        <f>AA1308</f>
        <v/>
      </c>
      <c r="AO1308" s="621">
        <f>IF(ISNA(IF(AC1308="",0,AN1308*VLOOKUP(AC1308,Resource!$B$2:$AE$465,8,FALSE))),0,IF(AC1308="",0,AN1308*VLOOKUP(AC1308,Resource!$B$2:$AE$465,8,FALSE)))</f>
        <v/>
      </c>
      <c r="AP1308" s="620" t="n"/>
      <c r="AQ1308" s="286" t="n"/>
      <c r="AR1308" s="34">
        <f>AB1308</f>
        <v/>
      </c>
      <c r="AS1308" s="621">
        <f>IF(ISNA(IF(AI1308="",0,AR1308*VLOOKUP(AI1308,Resource!$B$2:$AE$465,9,FALSE))),0,IF(AI1308="",0,AR1308*VLOOKUP(AI1308,Resource!$B$2:$AE$465,9,FALSE)))</f>
        <v/>
      </c>
      <c r="AT1308" s="620" t="n"/>
      <c r="AU1308" s="286" t="n"/>
      <c r="AV1308" s="620">
        <f>Z1308</f>
        <v/>
      </c>
      <c r="AW1308" s="72" t="n"/>
      <c r="BA1308" s="620" t="n"/>
      <c r="BC1308" s="620">
        <f>AO1308+AS1308</f>
        <v/>
      </c>
      <c r="BD1308" s="620">
        <f>BH1308-BC1308</f>
        <v/>
      </c>
      <c r="BE1308" s="479">
        <f>IF(AV1308=0,"        --",BD1308/BH1308)</f>
        <v/>
      </c>
      <c r="BF1308" s="620" t="n"/>
      <c r="BG1308" s="620" t="n"/>
      <c r="BH1308" s="620">
        <f>Z1308+BA1308+BF1308</f>
        <v/>
      </c>
    </row>
    <row r="1309" customFormat="1" s="34">
      <c r="A1309" s="618" t="n"/>
      <c r="B1309" s="619" t="n"/>
      <c r="J1309" s="619" t="n"/>
      <c r="U1309" s="620" t="n"/>
      <c r="X1309" s="620" t="n"/>
      <c r="Y1309" s="620" t="n"/>
      <c r="Z1309" s="620" t="n"/>
      <c r="AA1309" s="34">
        <f>T1309*0.2+N1309*0+O1309*0.3+P1309*0.5+Q1309*0.6+R1309*1+S1309*1</f>
        <v/>
      </c>
      <c r="AB1309" s="34">
        <f>T1309*0.2+N1309*0.2+O1309*0.3+P1309*0.5+Q1309*0.6+R1309*1+S1309*1</f>
        <v/>
      </c>
      <c r="AD1309" s="34">
        <f>IF($AC1309&gt;0,IF(VLOOKUP($AC1309,Resource!$B$2:$AE$460,6,FALSE)&gt;0,VLOOKUP($AC1309,Resource!$B$2:$AE$460,6,FALSE),"--INPUT--"),"")</f>
        <v/>
      </c>
      <c r="AE1309" s="34">
        <f>IF($AC1309&gt;0,IF(VLOOKUP($AC1309,Resource!$B$2:$AE$460,25,FALSE)&gt;0,VLOOKUP($AC1309,Resource!$B$2:$AE$460,25,FALSE),"--INPUT--"),"")</f>
        <v/>
      </c>
      <c r="AG1309" s="619" t="n"/>
      <c r="AH1309" s="619" t="n"/>
      <c r="AJ1309" s="34">
        <f>IF($AI1309&gt;0,IF(VLOOKUP($AI1309,Resource!$B$2:$AE$460,6,FALSE)&gt;0,VLOOKUP($AI1309,Resource!$B$2:$AE$460,6,FALSE),"--INPUT--"),"")</f>
        <v/>
      </c>
      <c r="AK1309" s="34">
        <f>IF($AI1309&gt;0,IF(VLOOKUP($AI1309,Resource!$B$2:$AE$460,25,FALSE)&gt;0,VLOOKUP($AI1309,Resource!$B$2:$AE$460,25,FALSE),"--INPUT--"),"")</f>
        <v/>
      </c>
      <c r="AL1309" s="619" t="n"/>
      <c r="AM1309" s="619" t="n"/>
      <c r="AN1309" s="34">
        <f>AA1309</f>
        <v/>
      </c>
      <c r="AO1309" s="621">
        <f>IF(ISNA(IF(AC1309="",0,AN1309*VLOOKUP(AC1309,Resource!$B$2:$AE$465,8,FALSE))),0,IF(AC1309="",0,AN1309*VLOOKUP(AC1309,Resource!$B$2:$AE$465,8,FALSE)))</f>
        <v/>
      </c>
      <c r="AP1309" s="620" t="n"/>
      <c r="AQ1309" s="286" t="n"/>
      <c r="AR1309" s="34">
        <f>AB1309</f>
        <v/>
      </c>
      <c r="AS1309" s="621">
        <f>IF(ISNA(IF(AI1309="",0,AR1309*VLOOKUP(AI1309,Resource!$B$2:$AE$465,9,FALSE))),0,IF(AI1309="",0,AR1309*VLOOKUP(AI1309,Resource!$B$2:$AE$465,9,FALSE)))</f>
        <v/>
      </c>
      <c r="AT1309" s="620" t="n"/>
      <c r="AU1309" s="286" t="n"/>
      <c r="AV1309" s="620">
        <f>Z1309</f>
        <v/>
      </c>
      <c r="AW1309" s="72" t="n"/>
      <c r="BA1309" s="620" t="n"/>
      <c r="BC1309" s="620">
        <f>AO1309+AS1309</f>
        <v/>
      </c>
      <c r="BD1309" s="620">
        <f>BH1309-BC1309</f>
        <v/>
      </c>
      <c r="BE1309" s="479">
        <f>IF(AV1309=0,"        --",BD1309/BH1309)</f>
        <v/>
      </c>
      <c r="BF1309" s="620" t="n"/>
      <c r="BG1309" s="620" t="n"/>
      <c r="BH1309" s="620">
        <f>Z1309+BA1309+BF1309</f>
        <v/>
      </c>
    </row>
    <row r="1310" customFormat="1" s="34">
      <c r="A1310" s="618" t="n"/>
      <c r="B1310" s="619" t="n"/>
      <c r="J1310" s="619" t="n"/>
      <c r="U1310" s="620" t="n"/>
      <c r="X1310" s="620" t="n"/>
      <c r="Y1310" s="620" t="n"/>
      <c r="Z1310" s="620" t="n"/>
      <c r="AA1310" s="34">
        <f>T1310*0.2+N1310*0+O1310*0.3+P1310*0.5+Q1310*0.6+R1310*1+S1310*1</f>
        <v/>
      </c>
      <c r="AB1310" s="34">
        <f>T1310*0.2+N1310*0.2+O1310*0.3+P1310*0.5+Q1310*0.6+R1310*1+S1310*1</f>
        <v/>
      </c>
      <c r="AD1310" s="34">
        <f>IF($AC1310&gt;0,IF(VLOOKUP($AC1310,Resource!$B$2:$AE$460,6,FALSE)&gt;0,VLOOKUP($AC1310,Resource!$B$2:$AE$460,6,FALSE),"--INPUT--"),"")</f>
        <v/>
      </c>
      <c r="AE1310" s="34">
        <f>IF($AC1310&gt;0,IF(VLOOKUP($AC1310,Resource!$B$2:$AE$460,25,FALSE)&gt;0,VLOOKUP($AC1310,Resource!$B$2:$AE$460,25,FALSE),"--INPUT--"),"")</f>
        <v/>
      </c>
      <c r="AG1310" s="619" t="n"/>
      <c r="AH1310" s="619" t="n"/>
      <c r="AJ1310" s="34">
        <f>IF($AI1310&gt;0,IF(VLOOKUP($AI1310,Resource!$B$2:$AE$460,6,FALSE)&gt;0,VLOOKUP($AI1310,Resource!$B$2:$AE$460,6,FALSE),"--INPUT--"),"")</f>
        <v/>
      </c>
      <c r="AK1310" s="34">
        <f>IF($AI1310&gt;0,IF(VLOOKUP($AI1310,Resource!$B$2:$AE$460,25,FALSE)&gt;0,VLOOKUP($AI1310,Resource!$B$2:$AE$460,25,FALSE),"--INPUT--"),"")</f>
        <v/>
      </c>
      <c r="AL1310" s="619" t="n"/>
      <c r="AM1310" s="619" t="n"/>
      <c r="AN1310" s="34">
        <f>AA1310</f>
        <v/>
      </c>
      <c r="AO1310" s="621">
        <f>IF(ISNA(IF(AC1310="",0,AN1310*VLOOKUP(AC1310,Resource!$B$2:$AE$465,8,FALSE))),0,IF(AC1310="",0,AN1310*VLOOKUP(AC1310,Resource!$B$2:$AE$465,8,FALSE)))</f>
        <v/>
      </c>
      <c r="AP1310" s="620" t="n"/>
      <c r="AQ1310" s="286" t="n"/>
      <c r="AR1310" s="34">
        <f>AB1310</f>
        <v/>
      </c>
      <c r="AS1310" s="621">
        <f>IF(ISNA(IF(AI1310="",0,AR1310*VLOOKUP(AI1310,Resource!$B$2:$AE$465,9,FALSE))),0,IF(AI1310="",0,AR1310*VLOOKUP(AI1310,Resource!$B$2:$AE$465,9,FALSE)))</f>
        <v/>
      </c>
      <c r="AT1310" s="620" t="n"/>
      <c r="AU1310" s="286" t="n"/>
      <c r="AV1310" s="620">
        <f>Z1310</f>
        <v/>
      </c>
      <c r="AW1310" s="72" t="n"/>
      <c r="BA1310" s="620" t="n"/>
      <c r="BC1310" s="620">
        <f>AO1310+AS1310</f>
        <v/>
      </c>
      <c r="BD1310" s="620">
        <f>BH1310-BC1310</f>
        <v/>
      </c>
      <c r="BE1310" s="479">
        <f>IF(AV1310=0,"        --",BD1310/BH1310)</f>
        <v/>
      </c>
      <c r="BF1310" s="620" t="n"/>
      <c r="BG1310" s="620" t="n"/>
      <c r="BH1310" s="620">
        <f>Z1310+BA1310+BF1310</f>
        <v/>
      </c>
    </row>
    <row r="1311" customFormat="1" s="34">
      <c r="A1311" s="618" t="n"/>
      <c r="B1311" s="619" t="n"/>
      <c r="J1311" s="619" t="n"/>
      <c r="U1311" s="620" t="n"/>
      <c r="X1311" s="620" t="n"/>
      <c r="Y1311" s="620" t="n"/>
      <c r="Z1311" s="620" t="n"/>
      <c r="AA1311" s="34">
        <f>T1311*0.2+N1311*0+O1311*0.3+P1311*0.5+Q1311*0.6+R1311*1+S1311*1</f>
        <v/>
      </c>
      <c r="AB1311" s="34">
        <f>T1311*0.2+N1311*0.2+O1311*0.3+P1311*0.5+Q1311*0.6+R1311*1+S1311*1</f>
        <v/>
      </c>
      <c r="AD1311" s="34">
        <f>IF($AC1311&gt;0,IF(VLOOKUP($AC1311,Resource!$B$2:$AE$460,6,FALSE)&gt;0,VLOOKUP($AC1311,Resource!$B$2:$AE$460,6,FALSE),"--INPUT--"),"")</f>
        <v/>
      </c>
      <c r="AE1311" s="34">
        <f>IF($AC1311&gt;0,IF(VLOOKUP($AC1311,Resource!$B$2:$AE$460,25,FALSE)&gt;0,VLOOKUP($AC1311,Resource!$B$2:$AE$460,25,FALSE),"--INPUT--"),"")</f>
        <v/>
      </c>
      <c r="AG1311" s="619" t="n"/>
      <c r="AH1311" s="619" t="n"/>
      <c r="AJ1311" s="34">
        <f>IF($AI1311&gt;0,IF(VLOOKUP($AI1311,Resource!$B$2:$AE$460,6,FALSE)&gt;0,VLOOKUP($AI1311,Resource!$B$2:$AE$460,6,FALSE),"--INPUT--"),"")</f>
        <v/>
      </c>
      <c r="AK1311" s="34">
        <f>IF($AI1311&gt;0,IF(VLOOKUP($AI1311,Resource!$B$2:$AE$460,25,FALSE)&gt;0,VLOOKUP($AI1311,Resource!$B$2:$AE$460,25,FALSE),"--INPUT--"),"")</f>
        <v/>
      </c>
      <c r="AL1311" s="619" t="n"/>
      <c r="AM1311" s="619" t="n"/>
      <c r="AN1311" s="34">
        <f>AA1311</f>
        <v/>
      </c>
      <c r="AO1311" s="621">
        <f>IF(ISNA(IF(AC1311="",0,AN1311*VLOOKUP(AC1311,Resource!$B$2:$AE$465,8,FALSE))),0,IF(AC1311="",0,AN1311*VLOOKUP(AC1311,Resource!$B$2:$AE$465,8,FALSE)))</f>
        <v/>
      </c>
      <c r="AP1311" s="620" t="n"/>
      <c r="AQ1311" s="286" t="n"/>
      <c r="AR1311" s="34">
        <f>AB1311</f>
        <v/>
      </c>
      <c r="AS1311" s="621">
        <f>IF(ISNA(IF(AI1311="",0,AR1311*VLOOKUP(AI1311,Resource!$B$2:$AE$465,9,FALSE))),0,IF(AI1311="",0,AR1311*VLOOKUP(AI1311,Resource!$B$2:$AE$465,9,FALSE)))</f>
        <v/>
      </c>
      <c r="AT1311" s="620" t="n"/>
      <c r="AU1311" s="286" t="n"/>
      <c r="AV1311" s="620">
        <f>Z1311</f>
        <v/>
      </c>
      <c r="AW1311" s="72" t="n"/>
      <c r="BA1311" s="620" t="n"/>
      <c r="BC1311" s="620">
        <f>AO1311+AS1311</f>
        <v/>
      </c>
      <c r="BD1311" s="620">
        <f>BH1311-BC1311</f>
        <v/>
      </c>
      <c r="BE1311" s="479">
        <f>IF(AV1311=0,"        --",BD1311/BH1311)</f>
        <v/>
      </c>
      <c r="BF1311" s="620" t="n"/>
      <c r="BG1311" s="620" t="n"/>
      <c r="BH1311" s="620">
        <f>Z1311+BA1311+BF1311</f>
        <v/>
      </c>
    </row>
    <row r="1312" customFormat="1" s="34">
      <c r="A1312" s="618" t="n"/>
      <c r="B1312" s="619" t="n"/>
      <c r="J1312" s="619" t="n"/>
      <c r="U1312" s="620" t="n"/>
      <c r="X1312" s="620" t="n"/>
      <c r="Y1312" s="620" t="n"/>
      <c r="Z1312" s="620" t="n"/>
      <c r="AA1312" s="34">
        <f>T1312*0.2+N1312*0+O1312*0.3+P1312*0.5+Q1312*0.6+R1312*1+S1312*1</f>
        <v/>
      </c>
      <c r="AB1312" s="34">
        <f>T1312*0.2+N1312*0.2+O1312*0.3+P1312*0.5+Q1312*0.6+R1312*1+S1312*1</f>
        <v/>
      </c>
      <c r="AD1312" s="34">
        <f>IF($AC1312&gt;0,IF(VLOOKUP($AC1312,Resource!$B$2:$AE$460,6,FALSE)&gt;0,VLOOKUP($AC1312,Resource!$B$2:$AE$460,6,FALSE),"--INPUT--"),"")</f>
        <v/>
      </c>
      <c r="AE1312" s="34">
        <f>IF($AC1312&gt;0,IF(VLOOKUP($AC1312,Resource!$B$2:$AE$460,25,FALSE)&gt;0,VLOOKUP($AC1312,Resource!$B$2:$AE$460,25,FALSE),"--INPUT--"),"")</f>
        <v/>
      </c>
      <c r="AG1312" s="619" t="n"/>
      <c r="AH1312" s="619" t="n"/>
      <c r="AJ1312" s="34">
        <f>IF($AI1312&gt;0,IF(VLOOKUP($AI1312,Resource!$B$2:$AE$460,6,FALSE)&gt;0,VLOOKUP($AI1312,Resource!$B$2:$AE$460,6,FALSE),"--INPUT--"),"")</f>
        <v/>
      </c>
      <c r="AK1312" s="34">
        <f>IF($AI1312&gt;0,IF(VLOOKUP($AI1312,Resource!$B$2:$AE$460,25,FALSE)&gt;0,VLOOKUP($AI1312,Resource!$B$2:$AE$460,25,FALSE),"--INPUT--"),"")</f>
        <v/>
      </c>
      <c r="AL1312" s="619" t="n"/>
      <c r="AM1312" s="619" t="n"/>
      <c r="AN1312" s="34">
        <f>AA1312</f>
        <v/>
      </c>
      <c r="AO1312" s="621">
        <f>IF(ISNA(IF(AC1312="",0,AN1312*VLOOKUP(AC1312,Resource!$B$2:$AE$465,8,FALSE))),0,IF(AC1312="",0,AN1312*VLOOKUP(AC1312,Resource!$B$2:$AE$465,8,FALSE)))</f>
        <v/>
      </c>
      <c r="AP1312" s="620" t="n"/>
      <c r="AQ1312" s="286" t="n"/>
      <c r="AR1312" s="34">
        <f>AB1312</f>
        <v/>
      </c>
      <c r="AS1312" s="621">
        <f>IF(ISNA(IF(AI1312="",0,AR1312*VLOOKUP(AI1312,Resource!$B$2:$AE$465,9,FALSE))),0,IF(AI1312="",0,AR1312*VLOOKUP(AI1312,Resource!$B$2:$AE$465,9,FALSE)))</f>
        <v/>
      </c>
      <c r="AT1312" s="620" t="n"/>
      <c r="AU1312" s="286" t="n"/>
      <c r="AV1312" s="620">
        <f>Z1312</f>
        <v/>
      </c>
      <c r="AW1312" s="72" t="n"/>
      <c r="BA1312" s="620" t="n"/>
      <c r="BC1312" s="620">
        <f>AO1312+AS1312</f>
        <v/>
      </c>
      <c r="BD1312" s="620">
        <f>BH1312-BC1312</f>
        <v/>
      </c>
      <c r="BE1312" s="479">
        <f>IF(AV1312=0,"        --",BD1312/BH1312)</f>
        <v/>
      </c>
      <c r="BF1312" s="620" t="n"/>
      <c r="BG1312" s="620" t="n"/>
      <c r="BH1312" s="620">
        <f>Z1312+BA1312+BF1312</f>
        <v/>
      </c>
    </row>
    <row r="1313" customFormat="1" s="34">
      <c r="A1313" s="618" t="n"/>
      <c r="B1313" s="619" t="n"/>
      <c r="J1313" s="619" t="n"/>
      <c r="U1313" s="620" t="n"/>
      <c r="X1313" s="620" t="n"/>
      <c r="Y1313" s="620" t="n"/>
      <c r="Z1313" s="620" t="n"/>
      <c r="AA1313" s="34">
        <f>T1313*0.2+N1313*0+O1313*0.3+P1313*0.5+Q1313*0.6+R1313*1+S1313*1</f>
        <v/>
      </c>
      <c r="AB1313" s="34">
        <f>T1313*0.2+N1313*0.2+O1313*0.3+P1313*0.5+Q1313*0.6+R1313*1+S1313*1</f>
        <v/>
      </c>
      <c r="AD1313" s="34">
        <f>IF($AC1313&gt;0,IF(VLOOKUP($AC1313,Resource!$B$2:$AE$460,6,FALSE)&gt;0,VLOOKUP($AC1313,Resource!$B$2:$AE$460,6,FALSE),"--INPUT--"),"")</f>
        <v/>
      </c>
      <c r="AE1313" s="34">
        <f>IF($AC1313&gt;0,IF(VLOOKUP($AC1313,Resource!$B$2:$AE$460,25,FALSE)&gt;0,VLOOKUP($AC1313,Resource!$B$2:$AE$460,25,FALSE),"--INPUT--"),"")</f>
        <v/>
      </c>
      <c r="AG1313" s="619" t="n"/>
      <c r="AH1313" s="619" t="n"/>
      <c r="AJ1313" s="34">
        <f>IF($AI1313&gt;0,IF(VLOOKUP($AI1313,Resource!$B$2:$AE$460,6,FALSE)&gt;0,VLOOKUP($AI1313,Resource!$B$2:$AE$460,6,FALSE),"--INPUT--"),"")</f>
        <v/>
      </c>
      <c r="AK1313" s="34">
        <f>IF($AI1313&gt;0,IF(VLOOKUP($AI1313,Resource!$B$2:$AE$460,25,FALSE)&gt;0,VLOOKUP($AI1313,Resource!$B$2:$AE$460,25,FALSE),"--INPUT--"),"")</f>
        <v/>
      </c>
      <c r="AL1313" s="619" t="n"/>
      <c r="AM1313" s="619" t="n"/>
      <c r="AN1313" s="34">
        <f>AA1313</f>
        <v/>
      </c>
      <c r="AO1313" s="621">
        <f>IF(ISNA(IF(AC1313="",0,AN1313*VLOOKUP(AC1313,Resource!$B$2:$AE$465,8,FALSE))),0,IF(AC1313="",0,AN1313*VLOOKUP(AC1313,Resource!$B$2:$AE$465,8,FALSE)))</f>
        <v/>
      </c>
      <c r="AP1313" s="620" t="n"/>
      <c r="AQ1313" s="286" t="n"/>
      <c r="AR1313" s="34">
        <f>AB1313</f>
        <v/>
      </c>
      <c r="AS1313" s="621">
        <f>IF(ISNA(IF(AI1313="",0,AR1313*VLOOKUP(AI1313,Resource!$B$2:$AE$465,9,FALSE))),0,IF(AI1313="",0,AR1313*VLOOKUP(AI1313,Resource!$B$2:$AE$465,9,FALSE)))</f>
        <v/>
      </c>
      <c r="AT1313" s="620" t="n"/>
      <c r="AU1313" s="286" t="n"/>
      <c r="AV1313" s="620">
        <f>Z1313</f>
        <v/>
      </c>
      <c r="AW1313" s="72" t="n"/>
      <c r="BA1313" s="620" t="n"/>
      <c r="BC1313" s="620">
        <f>AO1313+AS1313</f>
        <v/>
      </c>
      <c r="BD1313" s="620">
        <f>BH1313-BC1313</f>
        <v/>
      </c>
      <c r="BE1313" s="479">
        <f>IF(AV1313=0,"        --",BD1313/BH1313)</f>
        <v/>
      </c>
      <c r="BF1313" s="620" t="n"/>
      <c r="BG1313" s="620" t="n"/>
      <c r="BH1313" s="620">
        <f>Z1313+BA1313+BF1313</f>
        <v/>
      </c>
    </row>
    <row r="1314" customFormat="1" s="34">
      <c r="A1314" s="618" t="n"/>
      <c r="B1314" s="619" t="n"/>
      <c r="J1314" s="619" t="n"/>
      <c r="U1314" s="620" t="n"/>
      <c r="X1314" s="620" t="n"/>
      <c r="Y1314" s="620" t="n"/>
      <c r="Z1314" s="620" t="n"/>
      <c r="AA1314" s="34">
        <f>T1314*0.2+N1314*0+O1314*0.3+P1314*0.5+Q1314*0.6+R1314*1+S1314*1</f>
        <v/>
      </c>
      <c r="AB1314" s="34">
        <f>T1314*0.2+N1314*0.2+O1314*0.3+P1314*0.5+Q1314*0.6+R1314*1+S1314*1</f>
        <v/>
      </c>
      <c r="AD1314" s="34">
        <f>IF($AC1314&gt;0,IF(VLOOKUP($AC1314,Resource!$B$2:$AE$460,6,FALSE)&gt;0,VLOOKUP($AC1314,Resource!$B$2:$AE$460,6,FALSE),"--INPUT--"),"")</f>
        <v/>
      </c>
      <c r="AE1314" s="34">
        <f>IF($AC1314&gt;0,IF(VLOOKUP($AC1314,Resource!$B$2:$AE$460,25,FALSE)&gt;0,VLOOKUP($AC1314,Resource!$B$2:$AE$460,25,FALSE),"--INPUT--"),"")</f>
        <v/>
      </c>
      <c r="AG1314" s="619" t="n"/>
      <c r="AH1314" s="619" t="n"/>
      <c r="AJ1314" s="34">
        <f>IF($AI1314&gt;0,IF(VLOOKUP($AI1314,Resource!$B$2:$AE$460,6,FALSE)&gt;0,VLOOKUP($AI1314,Resource!$B$2:$AE$460,6,FALSE),"--INPUT--"),"")</f>
        <v/>
      </c>
      <c r="AK1314" s="34">
        <f>IF($AI1314&gt;0,IF(VLOOKUP($AI1314,Resource!$B$2:$AE$460,25,FALSE)&gt;0,VLOOKUP($AI1314,Resource!$B$2:$AE$460,25,FALSE),"--INPUT--"),"")</f>
        <v/>
      </c>
      <c r="AL1314" s="619" t="n"/>
      <c r="AM1314" s="619" t="n"/>
      <c r="AN1314" s="34">
        <f>AA1314</f>
        <v/>
      </c>
      <c r="AO1314" s="621">
        <f>IF(ISNA(IF(AC1314="",0,AN1314*VLOOKUP(AC1314,Resource!$B$2:$AE$465,8,FALSE))),0,IF(AC1314="",0,AN1314*VLOOKUP(AC1314,Resource!$B$2:$AE$465,8,FALSE)))</f>
        <v/>
      </c>
      <c r="AP1314" s="620" t="n"/>
      <c r="AQ1314" s="286" t="n"/>
      <c r="AR1314" s="34">
        <f>AB1314</f>
        <v/>
      </c>
      <c r="AS1314" s="621">
        <f>IF(ISNA(IF(AI1314="",0,AR1314*VLOOKUP(AI1314,Resource!$B$2:$AE$465,9,FALSE))),0,IF(AI1314="",0,AR1314*VLOOKUP(AI1314,Resource!$B$2:$AE$465,9,FALSE)))</f>
        <v/>
      </c>
      <c r="AT1314" s="620" t="n"/>
      <c r="AU1314" s="286" t="n"/>
      <c r="AV1314" s="620">
        <f>Z1314</f>
        <v/>
      </c>
      <c r="AW1314" s="72" t="n"/>
      <c r="BA1314" s="620" t="n"/>
      <c r="BC1314" s="620">
        <f>AO1314+AS1314</f>
        <v/>
      </c>
      <c r="BD1314" s="620">
        <f>BH1314-BC1314</f>
        <v/>
      </c>
      <c r="BE1314" s="479">
        <f>IF(AV1314=0,"        --",BD1314/BH1314)</f>
        <v/>
      </c>
      <c r="BF1314" s="620" t="n"/>
      <c r="BG1314" s="620" t="n"/>
      <c r="BH1314" s="620">
        <f>Z1314+BA1314+BF1314</f>
        <v/>
      </c>
    </row>
    <row r="1315" customFormat="1" s="34">
      <c r="A1315" s="618" t="n"/>
      <c r="B1315" s="619" t="n"/>
      <c r="J1315" s="619" t="n"/>
      <c r="U1315" s="620" t="n"/>
      <c r="X1315" s="620" t="n"/>
      <c r="Y1315" s="620" t="n"/>
      <c r="Z1315" s="620" t="n"/>
      <c r="AA1315" s="34">
        <f>T1315*0.2+N1315*0+O1315*0.3+P1315*0.5+Q1315*0.6+R1315*1+S1315*1</f>
        <v/>
      </c>
      <c r="AB1315" s="34">
        <f>T1315*0.2+N1315*0.2+O1315*0.3+P1315*0.5+Q1315*0.6+R1315*1+S1315*1</f>
        <v/>
      </c>
      <c r="AD1315" s="34">
        <f>IF($AC1315&gt;0,IF(VLOOKUP($AC1315,Resource!$B$2:$AE$460,6,FALSE)&gt;0,VLOOKUP($AC1315,Resource!$B$2:$AE$460,6,FALSE),"--INPUT--"),"")</f>
        <v/>
      </c>
      <c r="AE1315" s="34">
        <f>IF($AC1315&gt;0,IF(VLOOKUP($AC1315,Resource!$B$2:$AE$460,25,FALSE)&gt;0,VLOOKUP($AC1315,Resource!$B$2:$AE$460,25,FALSE),"--INPUT--"),"")</f>
        <v/>
      </c>
      <c r="AG1315" s="619" t="n"/>
      <c r="AH1315" s="619" t="n"/>
      <c r="AJ1315" s="34">
        <f>IF($AI1315&gt;0,IF(VLOOKUP($AI1315,Resource!$B$2:$AE$460,6,FALSE)&gt;0,VLOOKUP($AI1315,Resource!$B$2:$AE$460,6,FALSE),"--INPUT--"),"")</f>
        <v/>
      </c>
      <c r="AK1315" s="34">
        <f>IF($AI1315&gt;0,IF(VLOOKUP($AI1315,Resource!$B$2:$AE$460,25,FALSE)&gt;0,VLOOKUP($AI1315,Resource!$B$2:$AE$460,25,FALSE),"--INPUT--"),"")</f>
        <v/>
      </c>
      <c r="AL1315" s="619" t="n"/>
      <c r="AM1315" s="619" t="n"/>
      <c r="AN1315" s="34">
        <f>AA1315</f>
        <v/>
      </c>
      <c r="AO1315" s="621">
        <f>IF(ISNA(IF(AC1315="",0,AN1315*VLOOKUP(AC1315,Resource!$B$2:$AE$465,8,FALSE))),0,IF(AC1315="",0,AN1315*VLOOKUP(AC1315,Resource!$B$2:$AE$465,8,FALSE)))</f>
        <v/>
      </c>
      <c r="AP1315" s="620" t="n"/>
      <c r="AQ1315" s="286" t="n"/>
      <c r="AR1315" s="34">
        <f>AB1315</f>
        <v/>
      </c>
      <c r="AS1315" s="621">
        <f>IF(ISNA(IF(AI1315="",0,AR1315*VLOOKUP(AI1315,Resource!$B$2:$AE$465,9,FALSE))),0,IF(AI1315="",0,AR1315*VLOOKUP(AI1315,Resource!$B$2:$AE$465,9,FALSE)))</f>
        <v/>
      </c>
      <c r="AT1315" s="620" t="n"/>
      <c r="AU1315" s="286" t="n"/>
      <c r="AV1315" s="620">
        <f>Z1315</f>
        <v/>
      </c>
      <c r="AW1315" s="72" t="n"/>
      <c r="BA1315" s="620" t="n"/>
      <c r="BC1315" s="620">
        <f>AO1315+AS1315</f>
        <v/>
      </c>
      <c r="BD1315" s="620">
        <f>BH1315-BC1315</f>
        <v/>
      </c>
      <c r="BE1315" s="479">
        <f>IF(AV1315=0,"        --",BD1315/BH1315)</f>
        <v/>
      </c>
      <c r="BF1315" s="620" t="n"/>
      <c r="BG1315" s="620" t="n"/>
      <c r="BH1315" s="620">
        <f>Z1315+BA1315+BF1315</f>
        <v/>
      </c>
    </row>
    <row r="1316" customFormat="1" s="34">
      <c r="A1316" s="618" t="n"/>
      <c r="B1316" s="619" t="n"/>
      <c r="J1316" s="619" t="n"/>
      <c r="U1316" s="620" t="n"/>
      <c r="X1316" s="620" t="n"/>
      <c r="Y1316" s="620" t="n"/>
      <c r="Z1316" s="620" t="n"/>
      <c r="AA1316" s="34">
        <f>T1316*0.2+N1316*0+O1316*0.3+P1316*0.5+Q1316*0.6+R1316*1+S1316*1</f>
        <v/>
      </c>
      <c r="AB1316" s="34">
        <f>T1316*0.2+N1316*0.2+O1316*0.3+P1316*0.5+Q1316*0.6+R1316*1+S1316*1</f>
        <v/>
      </c>
      <c r="AD1316" s="34">
        <f>IF($AC1316&gt;0,IF(VLOOKUP($AC1316,Resource!$B$2:$AE$460,6,FALSE)&gt;0,VLOOKUP($AC1316,Resource!$B$2:$AE$460,6,FALSE),"--INPUT--"),"")</f>
        <v/>
      </c>
      <c r="AE1316" s="34">
        <f>IF($AC1316&gt;0,IF(VLOOKUP($AC1316,Resource!$B$2:$AE$460,25,FALSE)&gt;0,VLOOKUP($AC1316,Resource!$B$2:$AE$460,25,FALSE),"--INPUT--"),"")</f>
        <v/>
      </c>
      <c r="AG1316" s="619" t="n"/>
      <c r="AH1316" s="619" t="n"/>
      <c r="AJ1316" s="34">
        <f>IF($AI1316&gt;0,IF(VLOOKUP($AI1316,Resource!$B$2:$AE$460,6,FALSE)&gt;0,VLOOKUP($AI1316,Resource!$B$2:$AE$460,6,FALSE),"--INPUT--"),"")</f>
        <v/>
      </c>
      <c r="AK1316" s="34">
        <f>IF($AI1316&gt;0,IF(VLOOKUP($AI1316,Resource!$B$2:$AE$460,25,FALSE)&gt;0,VLOOKUP($AI1316,Resource!$B$2:$AE$460,25,FALSE),"--INPUT--"),"")</f>
        <v/>
      </c>
      <c r="AL1316" s="619" t="n"/>
      <c r="AM1316" s="619" t="n"/>
      <c r="AN1316" s="34">
        <f>AA1316</f>
        <v/>
      </c>
      <c r="AO1316" s="621">
        <f>IF(ISNA(IF(AC1316="",0,AN1316*VLOOKUP(AC1316,Resource!$B$2:$AE$465,8,FALSE))),0,IF(AC1316="",0,AN1316*VLOOKUP(AC1316,Resource!$B$2:$AE$465,8,FALSE)))</f>
        <v/>
      </c>
      <c r="AP1316" s="620" t="n"/>
      <c r="AQ1316" s="286" t="n"/>
      <c r="AR1316" s="34">
        <f>AB1316</f>
        <v/>
      </c>
      <c r="AS1316" s="621">
        <f>IF(ISNA(IF(AI1316="",0,AR1316*VLOOKUP(AI1316,Resource!$B$2:$AE$465,9,FALSE))),0,IF(AI1316="",0,AR1316*VLOOKUP(AI1316,Resource!$B$2:$AE$465,9,FALSE)))</f>
        <v/>
      </c>
      <c r="AT1316" s="620" t="n"/>
      <c r="AU1316" s="286" t="n"/>
      <c r="AV1316" s="620">
        <f>Z1316</f>
        <v/>
      </c>
      <c r="AW1316" s="72" t="n"/>
      <c r="BA1316" s="620" t="n"/>
      <c r="BC1316" s="620">
        <f>AO1316+AS1316</f>
        <v/>
      </c>
      <c r="BD1316" s="620">
        <f>BH1316-BC1316</f>
        <v/>
      </c>
      <c r="BE1316" s="479">
        <f>IF(AV1316=0,"        --",BD1316/BH1316)</f>
        <v/>
      </c>
      <c r="BF1316" s="620" t="n"/>
      <c r="BG1316" s="620" t="n"/>
      <c r="BH1316" s="620">
        <f>Z1316+BA1316+BF1316</f>
        <v/>
      </c>
    </row>
    <row r="1317" customFormat="1" s="34">
      <c r="A1317" s="618" t="n"/>
      <c r="B1317" s="619" t="n"/>
      <c r="J1317" s="619" t="n"/>
      <c r="U1317" s="620" t="n"/>
      <c r="X1317" s="620" t="n"/>
      <c r="Y1317" s="620" t="n"/>
      <c r="Z1317" s="620" t="n"/>
      <c r="AA1317" s="34">
        <f>T1317*0.2+N1317*0+O1317*0.3+P1317*0.5+Q1317*0.6+R1317*1+S1317*1</f>
        <v/>
      </c>
      <c r="AB1317" s="34">
        <f>T1317*0.2+N1317*0.2+O1317*0.3+P1317*0.5+Q1317*0.6+R1317*1+S1317*1</f>
        <v/>
      </c>
      <c r="AD1317" s="34">
        <f>IF($AC1317&gt;0,IF(VLOOKUP($AC1317,Resource!$B$2:$AE$460,6,FALSE)&gt;0,VLOOKUP($AC1317,Resource!$B$2:$AE$460,6,FALSE),"--INPUT--"),"")</f>
        <v/>
      </c>
      <c r="AE1317" s="34">
        <f>IF($AC1317&gt;0,IF(VLOOKUP($AC1317,Resource!$B$2:$AE$460,25,FALSE)&gt;0,VLOOKUP($AC1317,Resource!$B$2:$AE$460,25,FALSE),"--INPUT--"),"")</f>
        <v/>
      </c>
      <c r="AG1317" s="619" t="n"/>
      <c r="AH1317" s="619" t="n"/>
      <c r="AJ1317" s="34">
        <f>IF($AI1317&gt;0,IF(VLOOKUP($AI1317,Resource!$B$2:$AE$460,6,FALSE)&gt;0,VLOOKUP($AI1317,Resource!$B$2:$AE$460,6,FALSE),"--INPUT--"),"")</f>
        <v/>
      </c>
      <c r="AK1317" s="34">
        <f>IF($AI1317&gt;0,IF(VLOOKUP($AI1317,Resource!$B$2:$AE$460,25,FALSE)&gt;0,VLOOKUP($AI1317,Resource!$B$2:$AE$460,25,FALSE),"--INPUT--"),"")</f>
        <v/>
      </c>
      <c r="AL1317" s="619" t="n"/>
      <c r="AM1317" s="619" t="n"/>
      <c r="AN1317" s="34">
        <f>AA1317</f>
        <v/>
      </c>
      <c r="AO1317" s="621">
        <f>IF(ISNA(IF(AC1317="",0,AN1317*VLOOKUP(AC1317,Resource!$B$2:$AE$465,8,FALSE))),0,IF(AC1317="",0,AN1317*VLOOKUP(AC1317,Resource!$B$2:$AE$465,8,FALSE)))</f>
        <v/>
      </c>
      <c r="AP1317" s="620" t="n"/>
      <c r="AQ1317" s="286" t="n"/>
      <c r="AR1317" s="34">
        <f>AB1317</f>
        <v/>
      </c>
      <c r="AS1317" s="621">
        <f>IF(ISNA(IF(AI1317="",0,AR1317*VLOOKUP(AI1317,Resource!$B$2:$AE$465,9,FALSE))),0,IF(AI1317="",0,AR1317*VLOOKUP(AI1317,Resource!$B$2:$AE$465,9,FALSE)))</f>
        <v/>
      </c>
      <c r="AT1317" s="620" t="n"/>
      <c r="AU1317" s="286" t="n"/>
      <c r="AV1317" s="620">
        <f>Z1317</f>
        <v/>
      </c>
      <c r="AW1317" s="72" t="n"/>
      <c r="BA1317" s="620" t="n"/>
      <c r="BC1317" s="620">
        <f>AO1317+AS1317</f>
        <v/>
      </c>
      <c r="BD1317" s="620">
        <f>BH1317-BC1317</f>
        <v/>
      </c>
      <c r="BE1317" s="479">
        <f>IF(AV1317=0,"        --",BD1317/BH1317)</f>
        <v/>
      </c>
      <c r="BF1317" s="620" t="n"/>
      <c r="BG1317" s="620" t="n"/>
      <c r="BH1317" s="620">
        <f>Z1317+BA1317+BF1317</f>
        <v/>
      </c>
    </row>
    <row r="1318" customFormat="1" s="34">
      <c r="A1318" s="618" t="n"/>
      <c r="B1318" s="619" t="n"/>
      <c r="J1318" s="619" t="n"/>
      <c r="U1318" s="620" t="n"/>
      <c r="X1318" s="620" t="n"/>
      <c r="Y1318" s="620" t="n"/>
      <c r="Z1318" s="620" t="n"/>
      <c r="AA1318" s="34">
        <f>T1318*0.2+N1318*0+O1318*0.3+P1318*0.5+Q1318*0.6+R1318*1+S1318*1</f>
        <v/>
      </c>
      <c r="AB1318" s="34">
        <f>T1318*0.2+N1318*0.2+O1318*0.3+P1318*0.5+Q1318*0.6+R1318*1+S1318*1</f>
        <v/>
      </c>
      <c r="AD1318" s="34">
        <f>IF($AC1318&gt;0,IF(VLOOKUP($AC1318,Resource!$B$2:$AE$460,6,FALSE)&gt;0,VLOOKUP($AC1318,Resource!$B$2:$AE$460,6,FALSE),"--INPUT--"),"")</f>
        <v/>
      </c>
      <c r="AE1318" s="34">
        <f>IF($AC1318&gt;0,IF(VLOOKUP($AC1318,Resource!$B$2:$AE$460,25,FALSE)&gt;0,VLOOKUP($AC1318,Resource!$B$2:$AE$460,25,FALSE),"--INPUT--"),"")</f>
        <v/>
      </c>
      <c r="AG1318" s="619" t="n"/>
      <c r="AH1318" s="619" t="n"/>
      <c r="AJ1318" s="34">
        <f>IF($AI1318&gt;0,IF(VLOOKUP($AI1318,Resource!$B$2:$AE$460,6,FALSE)&gt;0,VLOOKUP($AI1318,Resource!$B$2:$AE$460,6,FALSE),"--INPUT--"),"")</f>
        <v/>
      </c>
      <c r="AK1318" s="34">
        <f>IF($AI1318&gt;0,IF(VLOOKUP($AI1318,Resource!$B$2:$AE$460,25,FALSE)&gt;0,VLOOKUP($AI1318,Resource!$B$2:$AE$460,25,FALSE),"--INPUT--"),"")</f>
        <v/>
      </c>
      <c r="AL1318" s="619" t="n"/>
      <c r="AM1318" s="619" t="n"/>
      <c r="AN1318" s="34">
        <f>AA1318</f>
        <v/>
      </c>
      <c r="AO1318" s="621">
        <f>IF(ISNA(IF(AC1318="",0,AN1318*VLOOKUP(AC1318,Resource!$B$2:$AE$465,8,FALSE))),0,IF(AC1318="",0,AN1318*VLOOKUP(AC1318,Resource!$B$2:$AE$465,8,FALSE)))</f>
        <v/>
      </c>
      <c r="AP1318" s="620" t="n"/>
      <c r="AQ1318" s="286" t="n"/>
      <c r="AR1318" s="34">
        <f>AB1318</f>
        <v/>
      </c>
      <c r="AS1318" s="621">
        <f>IF(ISNA(IF(AI1318="",0,AR1318*VLOOKUP(AI1318,Resource!$B$2:$AE$465,9,FALSE))),0,IF(AI1318="",0,AR1318*VLOOKUP(AI1318,Resource!$B$2:$AE$465,9,FALSE)))</f>
        <v/>
      </c>
      <c r="AT1318" s="620" t="n"/>
      <c r="AU1318" s="286" t="n"/>
      <c r="AV1318" s="620">
        <f>Z1318</f>
        <v/>
      </c>
      <c r="AW1318" s="72" t="n"/>
      <c r="BA1318" s="620" t="n"/>
      <c r="BC1318" s="620">
        <f>AO1318+AS1318</f>
        <v/>
      </c>
      <c r="BD1318" s="620">
        <f>BH1318-BC1318</f>
        <v/>
      </c>
      <c r="BE1318" s="479">
        <f>IF(AV1318=0,"        --",BD1318/BH1318)</f>
        <v/>
      </c>
      <c r="BF1318" s="620" t="n"/>
      <c r="BG1318" s="620" t="n"/>
      <c r="BH1318" s="620">
        <f>Z1318+BA1318+BF1318</f>
        <v/>
      </c>
    </row>
    <row r="1319" customFormat="1" s="34">
      <c r="A1319" s="618" t="n"/>
      <c r="B1319" s="619" t="n"/>
      <c r="J1319" s="619" t="n"/>
      <c r="U1319" s="620" t="n"/>
      <c r="X1319" s="620" t="n"/>
      <c r="Y1319" s="620" t="n"/>
      <c r="Z1319" s="620" t="n"/>
      <c r="AA1319" s="34">
        <f>T1319*0.2+N1319*0+O1319*0.3+P1319*0.5+Q1319*0.6+R1319*1+S1319*1</f>
        <v/>
      </c>
      <c r="AB1319" s="34">
        <f>T1319*0.2+N1319*0.2+O1319*0.3+P1319*0.5+Q1319*0.6+R1319*1+S1319*1</f>
        <v/>
      </c>
      <c r="AD1319" s="34">
        <f>IF($AC1319&gt;0,IF(VLOOKUP($AC1319,Resource!$B$2:$AE$460,6,FALSE)&gt;0,VLOOKUP($AC1319,Resource!$B$2:$AE$460,6,FALSE),"--INPUT--"),"")</f>
        <v/>
      </c>
      <c r="AE1319" s="34">
        <f>IF($AC1319&gt;0,IF(VLOOKUP($AC1319,Resource!$B$2:$AE$460,25,FALSE)&gt;0,VLOOKUP($AC1319,Resource!$B$2:$AE$460,25,FALSE),"--INPUT--"),"")</f>
        <v/>
      </c>
      <c r="AG1319" s="619" t="n"/>
      <c r="AH1319" s="619" t="n"/>
      <c r="AJ1319" s="34">
        <f>IF($AI1319&gt;0,IF(VLOOKUP($AI1319,Resource!$B$2:$AE$460,6,FALSE)&gt;0,VLOOKUP($AI1319,Resource!$B$2:$AE$460,6,FALSE),"--INPUT--"),"")</f>
        <v/>
      </c>
      <c r="AK1319" s="34">
        <f>IF($AI1319&gt;0,IF(VLOOKUP($AI1319,Resource!$B$2:$AE$460,25,FALSE)&gt;0,VLOOKUP($AI1319,Resource!$B$2:$AE$460,25,FALSE),"--INPUT--"),"")</f>
        <v/>
      </c>
      <c r="AL1319" s="619" t="n"/>
      <c r="AM1319" s="619" t="n"/>
      <c r="AN1319" s="34">
        <f>AA1319</f>
        <v/>
      </c>
      <c r="AO1319" s="621">
        <f>IF(ISNA(IF(AC1319="",0,AN1319*VLOOKUP(AC1319,Resource!$B$2:$AE$465,8,FALSE))),0,IF(AC1319="",0,AN1319*VLOOKUP(AC1319,Resource!$B$2:$AE$465,8,FALSE)))</f>
        <v/>
      </c>
      <c r="AP1319" s="620" t="n"/>
      <c r="AQ1319" s="286" t="n"/>
      <c r="AR1319" s="34">
        <f>AB1319</f>
        <v/>
      </c>
      <c r="AS1319" s="621">
        <f>IF(ISNA(IF(AI1319="",0,AR1319*VLOOKUP(AI1319,Resource!$B$2:$AE$465,9,FALSE))),0,IF(AI1319="",0,AR1319*VLOOKUP(AI1319,Resource!$B$2:$AE$465,9,FALSE)))</f>
        <v/>
      </c>
      <c r="AT1319" s="620" t="n"/>
      <c r="AU1319" s="286" t="n"/>
      <c r="AV1319" s="620">
        <f>Z1319</f>
        <v/>
      </c>
      <c r="AW1319" s="72" t="n"/>
      <c r="BA1319" s="620" t="n"/>
      <c r="BC1319" s="620">
        <f>AO1319+AS1319</f>
        <v/>
      </c>
      <c r="BD1319" s="620">
        <f>BH1319-BC1319</f>
        <v/>
      </c>
      <c r="BE1319" s="479">
        <f>IF(AV1319=0,"        --",BD1319/BH1319)</f>
        <v/>
      </c>
      <c r="BF1319" s="620" t="n"/>
      <c r="BG1319" s="620" t="n"/>
      <c r="BH1319" s="620">
        <f>Z1319+BA1319+BF1319</f>
        <v/>
      </c>
    </row>
    <row r="1320" customFormat="1" s="34">
      <c r="A1320" s="618" t="n"/>
      <c r="B1320" s="619" t="n"/>
      <c r="J1320" s="619" t="n"/>
      <c r="U1320" s="620" t="n"/>
      <c r="X1320" s="620" t="n"/>
      <c r="Y1320" s="620" t="n"/>
      <c r="Z1320" s="620" t="n"/>
      <c r="AA1320" s="34">
        <f>T1320*0.2+N1320*0+O1320*0.3+P1320*0.5+Q1320*0.6+R1320*1+S1320*1</f>
        <v/>
      </c>
      <c r="AB1320" s="34">
        <f>T1320*0.2+N1320*0.2+O1320*0.3+P1320*0.5+Q1320*0.6+R1320*1+S1320*1</f>
        <v/>
      </c>
      <c r="AD1320" s="34">
        <f>IF($AC1320&gt;0,IF(VLOOKUP($AC1320,Resource!$B$2:$AE$460,6,FALSE)&gt;0,VLOOKUP($AC1320,Resource!$B$2:$AE$460,6,FALSE),"--INPUT--"),"")</f>
        <v/>
      </c>
      <c r="AE1320" s="34">
        <f>IF($AC1320&gt;0,IF(VLOOKUP($AC1320,Resource!$B$2:$AE$460,25,FALSE)&gt;0,VLOOKUP($AC1320,Resource!$B$2:$AE$460,25,FALSE),"--INPUT--"),"")</f>
        <v/>
      </c>
      <c r="AG1320" s="619" t="n"/>
      <c r="AH1320" s="619" t="n"/>
      <c r="AJ1320" s="34">
        <f>IF($AI1320&gt;0,IF(VLOOKUP($AI1320,Resource!$B$2:$AE$460,6,FALSE)&gt;0,VLOOKUP($AI1320,Resource!$B$2:$AE$460,6,FALSE),"--INPUT--"),"")</f>
        <v/>
      </c>
      <c r="AK1320" s="34">
        <f>IF($AI1320&gt;0,IF(VLOOKUP($AI1320,Resource!$B$2:$AE$460,25,FALSE)&gt;0,VLOOKUP($AI1320,Resource!$B$2:$AE$460,25,FALSE),"--INPUT--"),"")</f>
        <v/>
      </c>
      <c r="AL1320" s="619" t="n"/>
      <c r="AM1320" s="619" t="n"/>
      <c r="AN1320" s="34">
        <f>AA1320</f>
        <v/>
      </c>
      <c r="AO1320" s="621">
        <f>IF(ISNA(IF(AC1320="",0,AN1320*VLOOKUP(AC1320,Resource!$B$2:$AE$465,8,FALSE))),0,IF(AC1320="",0,AN1320*VLOOKUP(AC1320,Resource!$B$2:$AE$465,8,FALSE)))</f>
        <v/>
      </c>
      <c r="AP1320" s="620" t="n"/>
      <c r="AQ1320" s="286" t="n"/>
      <c r="AR1320" s="34">
        <f>AB1320</f>
        <v/>
      </c>
      <c r="AS1320" s="621">
        <f>IF(ISNA(IF(AI1320="",0,AR1320*VLOOKUP(AI1320,Resource!$B$2:$AE$465,9,FALSE))),0,IF(AI1320="",0,AR1320*VLOOKUP(AI1320,Resource!$B$2:$AE$465,9,FALSE)))</f>
        <v/>
      </c>
      <c r="AT1320" s="620" t="n"/>
      <c r="AU1320" s="286" t="n"/>
      <c r="AV1320" s="620">
        <f>Z1320</f>
        <v/>
      </c>
      <c r="AW1320" s="72" t="n"/>
      <c r="BA1320" s="620" t="n"/>
      <c r="BC1320" s="620">
        <f>AO1320+AS1320</f>
        <v/>
      </c>
      <c r="BD1320" s="620">
        <f>BH1320-BC1320</f>
        <v/>
      </c>
      <c r="BE1320" s="479">
        <f>IF(AV1320=0,"        --",BD1320/BH1320)</f>
        <v/>
      </c>
      <c r="BF1320" s="620" t="n"/>
      <c r="BG1320" s="620" t="n"/>
      <c r="BH1320" s="620">
        <f>Z1320+BA1320+BF1320</f>
        <v/>
      </c>
    </row>
    <row r="1321" customFormat="1" s="34">
      <c r="A1321" s="618" t="n"/>
      <c r="B1321" s="619" t="n"/>
      <c r="J1321" s="619" t="n"/>
      <c r="U1321" s="620" t="n"/>
      <c r="X1321" s="620" t="n"/>
      <c r="Y1321" s="620" t="n"/>
      <c r="Z1321" s="620" t="n"/>
      <c r="AA1321" s="34">
        <f>T1321*0.2+N1321*0+O1321*0.3+P1321*0.5+Q1321*0.6+R1321*1+S1321*1</f>
        <v/>
      </c>
      <c r="AB1321" s="34">
        <f>T1321*0.2+N1321*0.2+O1321*0.3+P1321*0.5+Q1321*0.6+R1321*1+S1321*1</f>
        <v/>
      </c>
      <c r="AD1321" s="34">
        <f>IF($AC1321&gt;0,IF(VLOOKUP($AC1321,Resource!$B$2:$AE$460,6,FALSE)&gt;0,VLOOKUP($AC1321,Resource!$B$2:$AE$460,6,FALSE),"--INPUT--"),"")</f>
        <v/>
      </c>
      <c r="AE1321" s="34">
        <f>IF($AC1321&gt;0,IF(VLOOKUP($AC1321,Resource!$B$2:$AE$460,25,FALSE)&gt;0,VLOOKUP($AC1321,Resource!$B$2:$AE$460,25,FALSE),"--INPUT--"),"")</f>
        <v/>
      </c>
      <c r="AG1321" s="619" t="n"/>
      <c r="AH1321" s="619" t="n"/>
      <c r="AJ1321" s="34">
        <f>IF($AI1321&gt;0,IF(VLOOKUP($AI1321,Resource!$B$2:$AE$460,6,FALSE)&gt;0,VLOOKUP($AI1321,Resource!$B$2:$AE$460,6,FALSE),"--INPUT--"),"")</f>
        <v/>
      </c>
      <c r="AK1321" s="34">
        <f>IF($AI1321&gt;0,IF(VLOOKUP($AI1321,Resource!$B$2:$AE$460,25,FALSE)&gt;0,VLOOKUP($AI1321,Resource!$B$2:$AE$460,25,FALSE),"--INPUT--"),"")</f>
        <v/>
      </c>
      <c r="AL1321" s="619" t="n"/>
      <c r="AM1321" s="619" t="n"/>
      <c r="AN1321" s="34">
        <f>AA1321</f>
        <v/>
      </c>
      <c r="AO1321" s="621">
        <f>IF(ISNA(IF(AC1321="",0,AN1321*VLOOKUP(AC1321,Resource!$B$2:$AE$465,8,FALSE))),0,IF(AC1321="",0,AN1321*VLOOKUP(AC1321,Resource!$B$2:$AE$465,8,FALSE)))</f>
        <v/>
      </c>
      <c r="AP1321" s="620" t="n"/>
      <c r="AQ1321" s="286" t="n"/>
      <c r="AR1321" s="34">
        <f>AB1321</f>
        <v/>
      </c>
      <c r="AS1321" s="621">
        <f>IF(ISNA(IF(AI1321="",0,AR1321*VLOOKUP(AI1321,Resource!$B$2:$AE$465,9,FALSE))),0,IF(AI1321="",0,AR1321*VLOOKUP(AI1321,Resource!$B$2:$AE$465,9,FALSE)))</f>
        <v/>
      </c>
      <c r="AT1321" s="620" t="n"/>
      <c r="AU1321" s="286" t="n"/>
      <c r="AV1321" s="620">
        <f>Z1321</f>
        <v/>
      </c>
      <c r="AW1321" s="72" t="n"/>
      <c r="BA1321" s="620" t="n"/>
      <c r="BC1321" s="620">
        <f>AO1321+AS1321</f>
        <v/>
      </c>
      <c r="BD1321" s="620">
        <f>BH1321-BC1321</f>
        <v/>
      </c>
      <c r="BE1321" s="479">
        <f>IF(AV1321=0,"        --",BD1321/BH1321)</f>
        <v/>
      </c>
      <c r="BF1321" s="620" t="n"/>
      <c r="BG1321" s="620" t="n"/>
      <c r="BH1321" s="620">
        <f>Z1321+BA1321+BF1321</f>
        <v/>
      </c>
    </row>
    <row r="1322" customFormat="1" s="34">
      <c r="A1322" s="618" t="n"/>
      <c r="B1322" s="619" t="n"/>
      <c r="J1322" s="619" t="n"/>
      <c r="U1322" s="620" t="n"/>
      <c r="X1322" s="620" t="n"/>
      <c r="Y1322" s="620" t="n"/>
      <c r="Z1322" s="620" t="n"/>
      <c r="AA1322" s="34">
        <f>T1322*0.2+N1322*0+O1322*0.3+P1322*0.5+Q1322*0.6+R1322*1+S1322*1</f>
        <v/>
      </c>
      <c r="AB1322" s="34">
        <f>T1322*0.2+N1322*0.2+O1322*0.3+P1322*0.5+Q1322*0.6+R1322*1+S1322*1</f>
        <v/>
      </c>
      <c r="AD1322" s="34">
        <f>IF($AC1322&gt;0,IF(VLOOKUP($AC1322,Resource!$B$2:$AE$460,6,FALSE)&gt;0,VLOOKUP($AC1322,Resource!$B$2:$AE$460,6,FALSE),"--INPUT--"),"")</f>
        <v/>
      </c>
      <c r="AE1322" s="34">
        <f>IF($AC1322&gt;0,IF(VLOOKUP($AC1322,Resource!$B$2:$AE$460,25,FALSE)&gt;0,VLOOKUP($AC1322,Resource!$B$2:$AE$460,25,FALSE),"--INPUT--"),"")</f>
        <v/>
      </c>
      <c r="AG1322" s="619" t="n"/>
      <c r="AH1322" s="619" t="n"/>
      <c r="AJ1322" s="34">
        <f>IF($AI1322&gt;0,IF(VLOOKUP($AI1322,Resource!$B$2:$AE$460,6,FALSE)&gt;0,VLOOKUP($AI1322,Resource!$B$2:$AE$460,6,FALSE),"--INPUT--"),"")</f>
        <v/>
      </c>
      <c r="AK1322" s="34">
        <f>IF($AI1322&gt;0,IF(VLOOKUP($AI1322,Resource!$B$2:$AE$460,25,FALSE)&gt;0,VLOOKUP($AI1322,Resource!$B$2:$AE$460,25,FALSE),"--INPUT--"),"")</f>
        <v/>
      </c>
      <c r="AL1322" s="619" t="n"/>
      <c r="AM1322" s="619" t="n"/>
      <c r="AN1322" s="34">
        <f>AA1322</f>
        <v/>
      </c>
      <c r="AO1322" s="621">
        <f>IF(ISNA(IF(AC1322="",0,AN1322*VLOOKUP(AC1322,Resource!$B$2:$AE$465,8,FALSE))),0,IF(AC1322="",0,AN1322*VLOOKUP(AC1322,Resource!$B$2:$AE$465,8,FALSE)))</f>
        <v/>
      </c>
      <c r="AP1322" s="620" t="n"/>
      <c r="AQ1322" s="286" t="n"/>
      <c r="AR1322" s="34">
        <f>AB1322</f>
        <v/>
      </c>
      <c r="AS1322" s="621">
        <f>IF(ISNA(IF(AI1322="",0,AR1322*VLOOKUP(AI1322,Resource!$B$2:$AE$465,9,FALSE))),0,IF(AI1322="",0,AR1322*VLOOKUP(AI1322,Resource!$B$2:$AE$465,9,FALSE)))</f>
        <v/>
      </c>
      <c r="AT1322" s="620" t="n"/>
      <c r="AU1322" s="286" t="n"/>
      <c r="AV1322" s="620">
        <f>Z1322</f>
        <v/>
      </c>
      <c r="AW1322" s="72" t="n"/>
      <c r="BA1322" s="620" t="n"/>
      <c r="BC1322" s="620">
        <f>AO1322+AS1322</f>
        <v/>
      </c>
      <c r="BD1322" s="620">
        <f>BH1322-BC1322</f>
        <v/>
      </c>
      <c r="BE1322" s="479">
        <f>IF(AV1322=0,"        --",BD1322/BH1322)</f>
        <v/>
      </c>
      <c r="BF1322" s="620" t="n"/>
      <c r="BG1322" s="620" t="n"/>
      <c r="BH1322" s="620">
        <f>Z1322+BA1322+BF1322</f>
        <v/>
      </c>
    </row>
    <row r="1323" customFormat="1" s="34">
      <c r="A1323" s="618" t="n"/>
      <c r="B1323" s="619" t="n"/>
      <c r="J1323" s="619" t="n"/>
      <c r="U1323" s="620" t="n"/>
      <c r="X1323" s="620" t="n"/>
      <c r="Y1323" s="620" t="n"/>
      <c r="Z1323" s="620" t="n"/>
      <c r="AA1323" s="34">
        <f>T1323*0.2+N1323*0+O1323*0.3+P1323*0.5+Q1323*0.6+R1323*1+S1323*1</f>
        <v/>
      </c>
      <c r="AB1323" s="34">
        <f>T1323*0.2+N1323*0.2+O1323*0.3+P1323*0.5+Q1323*0.6+R1323*1+S1323*1</f>
        <v/>
      </c>
      <c r="AD1323" s="34">
        <f>IF($AC1323&gt;0,IF(VLOOKUP($AC1323,Resource!$B$2:$AE$460,6,FALSE)&gt;0,VLOOKUP($AC1323,Resource!$B$2:$AE$460,6,FALSE),"--INPUT--"),"")</f>
        <v/>
      </c>
      <c r="AE1323" s="34">
        <f>IF($AC1323&gt;0,IF(VLOOKUP($AC1323,Resource!$B$2:$AE$460,25,FALSE)&gt;0,VLOOKUP($AC1323,Resource!$B$2:$AE$460,25,FALSE),"--INPUT--"),"")</f>
        <v/>
      </c>
      <c r="AG1323" s="619" t="n"/>
      <c r="AH1323" s="619" t="n"/>
      <c r="AJ1323" s="34">
        <f>IF($AI1323&gt;0,IF(VLOOKUP($AI1323,Resource!$B$2:$AE$460,6,FALSE)&gt;0,VLOOKUP($AI1323,Resource!$B$2:$AE$460,6,FALSE),"--INPUT--"),"")</f>
        <v/>
      </c>
      <c r="AK1323" s="34">
        <f>IF($AI1323&gt;0,IF(VLOOKUP($AI1323,Resource!$B$2:$AE$460,25,FALSE)&gt;0,VLOOKUP($AI1323,Resource!$B$2:$AE$460,25,FALSE),"--INPUT--"),"")</f>
        <v/>
      </c>
      <c r="AL1323" s="619" t="n"/>
      <c r="AM1323" s="619" t="n"/>
      <c r="AN1323" s="34">
        <f>AA1323</f>
        <v/>
      </c>
      <c r="AO1323" s="621">
        <f>IF(ISNA(IF(AC1323="",0,AN1323*VLOOKUP(AC1323,Resource!$B$2:$AE$465,8,FALSE))),0,IF(AC1323="",0,AN1323*VLOOKUP(AC1323,Resource!$B$2:$AE$465,8,FALSE)))</f>
        <v/>
      </c>
      <c r="AP1323" s="620" t="n"/>
      <c r="AQ1323" s="286" t="n"/>
      <c r="AR1323" s="34">
        <f>AB1323</f>
        <v/>
      </c>
      <c r="AS1323" s="621">
        <f>IF(ISNA(IF(AI1323="",0,AR1323*VLOOKUP(AI1323,Resource!$B$2:$AE$465,9,FALSE))),0,IF(AI1323="",0,AR1323*VLOOKUP(AI1323,Resource!$B$2:$AE$465,9,FALSE)))</f>
        <v/>
      </c>
      <c r="AT1323" s="620" t="n"/>
      <c r="AU1323" s="286" t="n"/>
      <c r="AV1323" s="620">
        <f>Z1323</f>
        <v/>
      </c>
      <c r="AW1323" s="72" t="n"/>
      <c r="BA1323" s="620" t="n"/>
      <c r="BC1323" s="620">
        <f>AO1323+AS1323</f>
        <v/>
      </c>
      <c r="BD1323" s="620">
        <f>BH1323-BC1323</f>
        <v/>
      </c>
      <c r="BE1323" s="479">
        <f>IF(AV1323=0,"        --",BD1323/BH1323)</f>
        <v/>
      </c>
      <c r="BF1323" s="620" t="n"/>
      <c r="BG1323" s="620" t="n"/>
      <c r="BH1323" s="620">
        <f>Z1323+BA1323+BF1323</f>
        <v/>
      </c>
    </row>
    <row r="1324" customFormat="1" s="34">
      <c r="A1324" s="618" t="n"/>
      <c r="B1324" s="619" t="n"/>
      <c r="J1324" s="619" t="n"/>
      <c r="U1324" s="620" t="n"/>
      <c r="X1324" s="620" t="n"/>
      <c r="Y1324" s="620" t="n"/>
      <c r="Z1324" s="620" t="n"/>
      <c r="AA1324" s="34">
        <f>T1324*0.2+N1324*0+O1324*0.3+P1324*0.5+Q1324*0.6+R1324*1+S1324*1</f>
        <v/>
      </c>
      <c r="AB1324" s="34">
        <f>T1324*0.2+N1324*0.2+O1324*0.3+P1324*0.5+Q1324*0.6+R1324*1+S1324*1</f>
        <v/>
      </c>
      <c r="AD1324" s="34">
        <f>IF($AC1324&gt;0,IF(VLOOKUP($AC1324,Resource!$B$2:$AE$460,6,FALSE)&gt;0,VLOOKUP($AC1324,Resource!$B$2:$AE$460,6,FALSE),"--INPUT--"),"")</f>
        <v/>
      </c>
      <c r="AE1324" s="34">
        <f>IF($AC1324&gt;0,IF(VLOOKUP($AC1324,Resource!$B$2:$AE$460,25,FALSE)&gt;0,VLOOKUP($AC1324,Resource!$B$2:$AE$460,25,FALSE),"--INPUT--"),"")</f>
        <v/>
      </c>
      <c r="AG1324" s="619" t="n"/>
      <c r="AH1324" s="619" t="n"/>
      <c r="AJ1324" s="34">
        <f>IF($AI1324&gt;0,IF(VLOOKUP($AI1324,Resource!$B$2:$AE$460,6,FALSE)&gt;0,VLOOKUP($AI1324,Resource!$B$2:$AE$460,6,FALSE),"--INPUT--"),"")</f>
        <v/>
      </c>
      <c r="AK1324" s="34">
        <f>IF($AI1324&gt;0,IF(VLOOKUP($AI1324,Resource!$B$2:$AE$460,25,FALSE)&gt;0,VLOOKUP($AI1324,Resource!$B$2:$AE$460,25,FALSE),"--INPUT--"),"")</f>
        <v/>
      </c>
      <c r="AL1324" s="619" t="n"/>
      <c r="AM1324" s="619" t="n"/>
      <c r="AN1324" s="34">
        <f>AA1324</f>
        <v/>
      </c>
      <c r="AO1324" s="621">
        <f>IF(ISNA(IF(AC1324="",0,AN1324*VLOOKUP(AC1324,Resource!$B$2:$AE$465,8,FALSE))),0,IF(AC1324="",0,AN1324*VLOOKUP(AC1324,Resource!$B$2:$AE$465,8,FALSE)))</f>
        <v/>
      </c>
      <c r="AP1324" s="620" t="n"/>
      <c r="AQ1324" s="286" t="n"/>
      <c r="AR1324" s="34">
        <f>AB1324</f>
        <v/>
      </c>
      <c r="AS1324" s="621">
        <f>IF(ISNA(IF(AI1324="",0,AR1324*VLOOKUP(AI1324,Resource!$B$2:$AE$465,9,FALSE))),0,IF(AI1324="",0,AR1324*VLOOKUP(AI1324,Resource!$B$2:$AE$465,9,FALSE)))</f>
        <v/>
      </c>
      <c r="AT1324" s="620" t="n"/>
      <c r="AU1324" s="286" t="n"/>
      <c r="AV1324" s="620">
        <f>Z1324</f>
        <v/>
      </c>
      <c r="AW1324" s="72" t="n"/>
      <c r="BA1324" s="620" t="n"/>
      <c r="BC1324" s="620">
        <f>AO1324+AS1324</f>
        <v/>
      </c>
      <c r="BD1324" s="620">
        <f>BH1324-BC1324</f>
        <v/>
      </c>
      <c r="BE1324" s="479">
        <f>IF(AV1324=0,"        --",BD1324/BH1324)</f>
        <v/>
      </c>
      <c r="BF1324" s="620" t="n"/>
      <c r="BG1324" s="620" t="n"/>
      <c r="BH1324" s="620">
        <f>Z1324+BA1324+BF1324</f>
        <v/>
      </c>
    </row>
    <row r="1325" customFormat="1" s="34">
      <c r="A1325" s="618" t="n"/>
      <c r="B1325" s="619" t="n"/>
      <c r="J1325" s="619" t="n"/>
      <c r="U1325" s="620" t="n"/>
      <c r="X1325" s="620" t="n"/>
      <c r="Y1325" s="620" t="n"/>
      <c r="Z1325" s="620" t="n"/>
      <c r="AA1325" s="34">
        <f>T1325*0.2+N1325*0+O1325*0.3+P1325*0.5+Q1325*0.6+R1325*1+S1325*1</f>
        <v/>
      </c>
      <c r="AB1325" s="34">
        <f>T1325*0.2+N1325*0.2+O1325*0.3+P1325*0.5+Q1325*0.6+R1325*1+S1325*1</f>
        <v/>
      </c>
      <c r="AD1325" s="34">
        <f>IF($AC1325&gt;0,IF(VLOOKUP($AC1325,Resource!$B$2:$AE$460,6,FALSE)&gt;0,VLOOKUP($AC1325,Resource!$B$2:$AE$460,6,FALSE),"--INPUT--"),"")</f>
        <v/>
      </c>
      <c r="AE1325" s="34">
        <f>IF($AC1325&gt;0,IF(VLOOKUP($AC1325,Resource!$B$2:$AE$460,25,FALSE)&gt;0,VLOOKUP($AC1325,Resource!$B$2:$AE$460,25,FALSE),"--INPUT--"),"")</f>
        <v/>
      </c>
      <c r="AG1325" s="619" t="n"/>
      <c r="AH1325" s="619" t="n"/>
      <c r="AJ1325" s="34">
        <f>IF($AI1325&gt;0,IF(VLOOKUP($AI1325,Resource!$B$2:$AE$460,6,FALSE)&gt;0,VLOOKUP($AI1325,Resource!$B$2:$AE$460,6,FALSE),"--INPUT--"),"")</f>
        <v/>
      </c>
      <c r="AK1325" s="34">
        <f>IF($AI1325&gt;0,IF(VLOOKUP($AI1325,Resource!$B$2:$AE$460,25,FALSE)&gt;0,VLOOKUP($AI1325,Resource!$B$2:$AE$460,25,FALSE),"--INPUT--"),"")</f>
        <v/>
      </c>
      <c r="AL1325" s="619" t="n"/>
      <c r="AM1325" s="619" t="n"/>
      <c r="AN1325" s="34">
        <f>AA1325</f>
        <v/>
      </c>
      <c r="AO1325" s="621">
        <f>IF(ISNA(IF(AC1325="",0,AN1325*VLOOKUP(AC1325,Resource!$B$2:$AE$465,8,FALSE))),0,IF(AC1325="",0,AN1325*VLOOKUP(AC1325,Resource!$B$2:$AE$465,8,FALSE)))</f>
        <v/>
      </c>
      <c r="AP1325" s="620" t="n"/>
      <c r="AQ1325" s="286" t="n"/>
      <c r="AR1325" s="34">
        <f>AB1325</f>
        <v/>
      </c>
      <c r="AS1325" s="621">
        <f>IF(ISNA(IF(AI1325="",0,AR1325*VLOOKUP(AI1325,Resource!$B$2:$AE$465,9,FALSE))),0,IF(AI1325="",0,AR1325*VLOOKUP(AI1325,Resource!$B$2:$AE$465,9,FALSE)))</f>
        <v/>
      </c>
      <c r="AT1325" s="620" t="n"/>
      <c r="AU1325" s="286" t="n"/>
      <c r="AV1325" s="620">
        <f>Z1325</f>
        <v/>
      </c>
      <c r="AW1325" s="72" t="n"/>
      <c r="BA1325" s="620" t="n"/>
      <c r="BC1325" s="620">
        <f>AO1325+AS1325</f>
        <v/>
      </c>
      <c r="BD1325" s="620">
        <f>BH1325-BC1325</f>
        <v/>
      </c>
      <c r="BE1325" s="479">
        <f>IF(AV1325=0,"        --",BD1325/BH1325)</f>
        <v/>
      </c>
      <c r="BF1325" s="620" t="n"/>
      <c r="BG1325" s="620" t="n"/>
      <c r="BH1325" s="620">
        <f>Z1325+BA1325+BF1325</f>
        <v/>
      </c>
    </row>
    <row r="1326" customFormat="1" s="34">
      <c r="A1326" s="618" t="n"/>
      <c r="B1326" s="619" t="n"/>
      <c r="J1326" s="619" t="n"/>
      <c r="U1326" s="620" t="n"/>
      <c r="X1326" s="620" t="n"/>
      <c r="Y1326" s="620" t="n"/>
      <c r="Z1326" s="620" t="n"/>
      <c r="AA1326" s="34">
        <f>T1326*0.2+N1326*0+O1326*0.3+P1326*0.5+Q1326*0.6+R1326*1+S1326*1</f>
        <v/>
      </c>
      <c r="AB1326" s="34">
        <f>T1326*0.2+N1326*0.2+O1326*0.3+P1326*0.5+Q1326*0.6+R1326*1+S1326*1</f>
        <v/>
      </c>
      <c r="AD1326" s="34">
        <f>IF($AC1326&gt;0,IF(VLOOKUP($AC1326,Resource!$B$2:$AE$460,6,FALSE)&gt;0,VLOOKUP($AC1326,Resource!$B$2:$AE$460,6,FALSE),"--INPUT--"),"")</f>
        <v/>
      </c>
      <c r="AE1326" s="34">
        <f>IF($AC1326&gt;0,IF(VLOOKUP($AC1326,Resource!$B$2:$AE$460,25,FALSE)&gt;0,VLOOKUP($AC1326,Resource!$B$2:$AE$460,25,FALSE),"--INPUT--"),"")</f>
        <v/>
      </c>
      <c r="AG1326" s="619" t="n"/>
      <c r="AH1326" s="619" t="n"/>
      <c r="AJ1326" s="34">
        <f>IF($AI1326&gt;0,IF(VLOOKUP($AI1326,Resource!$B$2:$AE$460,6,FALSE)&gt;0,VLOOKUP($AI1326,Resource!$B$2:$AE$460,6,FALSE),"--INPUT--"),"")</f>
        <v/>
      </c>
      <c r="AK1326" s="34">
        <f>IF($AI1326&gt;0,IF(VLOOKUP($AI1326,Resource!$B$2:$AE$460,25,FALSE)&gt;0,VLOOKUP($AI1326,Resource!$B$2:$AE$460,25,FALSE),"--INPUT--"),"")</f>
        <v/>
      </c>
      <c r="AL1326" s="619" t="n"/>
      <c r="AM1326" s="619" t="n"/>
      <c r="AN1326" s="34">
        <f>AA1326</f>
        <v/>
      </c>
      <c r="AO1326" s="621">
        <f>IF(ISNA(IF(AC1326="",0,AN1326*VLOOKUP(AC1326,Resource!$B$2:$AE$465,8,FALSE))),0,IF(AC1326="",0,AN1326*VLOOKUP(AC1326,Resource!$B$2:$AE$465,8,FALSE)))</f>
        <v/>
      </c>
      <c r="AP1326" s="620" t="n"/>
      <c r="AQ1326" s="286" t="n"/>
      <c r="AR1326" s="34">
        <f>AB1326</f>
        <v/>
      </c>
      <c r="AS1326" s="621">
        <f>IF(ISNA(IF(AI1326="",0,AR1326*VLOOKUP(AI1326,Resource!$B$2:$AE$465,9,FALSE))),0,IF(AI1326="",0,AR1326*VLOOKUP(AI1326,Resource!$B$2:$AE$465,9,FALSE)))</f>
        <v/>
      </c>
      <c r="AT1326" s="620" t="n"/>
      <c r="AU1326" s="286" t="n"/>
      <c r="AV1326" s="620">
        <f>Z1326</f>
        <v/>
      </c>
      <c r="AW1326" s="72" t="n"/>
      <c r="BA1326" s="620" t="n"/>
      <c r="BC1326" s="620">
        <f>AO1326+AS1326</f>
        <v/>
      </c>
      <c r="BD1326" s="620">
        <f>BH1326-BC1326</f>
        <v/>
      </c>
      <c r="BE1326" s="479">
        <f>IF(AV1326=0,"        --",BD1326/BH1326)</f>
        <v/>
      </c>
      <c r="BF1326" s="620" t="n"/>
      <c r="BG1326" s="620" t="n"/>
      <c r="BH1326" s="620">
        <f>Z1326+BA1326+BF1326</f>
        <v/>
      </c>
    </row>
    <row r="1327" customFormat="1" s="34">
      <c r="A1327" s="618" t="n"/>
      <c r="B1327" s="619" t="n"/>
      <c r="J1327" s="619" t="n"/>
      <c r="U1327" s="620" t="n"/>
      <c r="X1327" s="620" t="n"/>
      <c r="Y1327" s="620" t="n"/>
      <c r="Z1327" s="620" t="n"/>
      <c r="AA1327" s="34">
        <f>T1327*0.2+N1327*0+O1327*0.3+P1327*0.5+Q1327*0.6+R1327*1+S1327*1</f>
        <v/>
      </c>
      <c r="AB1327" s="34">
        <f>T1327*0.2+N1327*0.2+O1327*0.3+P1327*0.5+Q1327*0.6+R1327*1+S1327*1</f>
        <v/>
      </c>
      <c r="AD1327" s="34">
        <f>IF($AC1327&gt;0,IF(VLOOKUP($AC1327,Resource!$B$2:$AE$460,6,FALSE)&gt;0,VLOOKUP($AC1327,Resource!$B$2:$AE$460,6,FALSE),"--INPUT--"),"")</f>
        <v/>
      </c>
      <c r="AE1327" s="34">
        <f>IF($AC1327&gt;0,IF(VLOOKUP($AC1327,Resource!$B$2:$AE$460,25,FALSE)&gt;0,VLOOKUP($AC1327,Resource!$B$2:$AE$460,25,FALSE),"--INPUT--"),"")</f>
        <v/>
      </c>
      <c r="AG1327" s="619" t="n"/>
      <c r="AH1327" s="619" t="n"/>
      <c r="AJ1327" s="34">
        <f>IF($AI1327&gt;0,IF(VLOOKUP($AI1327,Resource!$B$2:$AE$460,6,FALSE)&gt;0,VLOOKUP($AI1327,Resource!$B$2:$AE$460,6,FALSE),"--INPUT--"),"")</f>
        <v/>
      </c>
      <c r="AK1327" s="34">
        <f>IF($AI1327&gt;0,IF(VLOOKUP($AI1327,Resource!$B$2:$AE$460,25,FALSE)&gt;0,VLOOKUP($AI1327,Resource!$B$2:$AE$460,25,FALSE),"--INPUT--"),"")</f>
        <v/>
      </c>
      <c r="AL1327" s="619" t="n"/>
      <c r="AM1327" s="619" t="n"/>
      <c r="AN1327" s="34">
        <f>AA1327</f>
        <v/>
      </c>
      <c r="AO1327" s="621">
        <f>IF(ISNA(IF(AC1327="",0,AN1327*VLOOKUP(AC1327,Resource!$B$2:$AE$465,8,FALSE))),0,IF(AC1327="",0,AN1327*VLOOKUP(AC1327,Resource!$B$2:$AE$465,8,FALSE)))</f>
        <v/>
      </c>
      <c r="AP1327" s="620" t="n"/>
      <c r="AQ1327" s="286" t="n"/>
      <c r="AR1327" s="34">
        <f>AB1327</f>
        <v/>
      </c>
      <c r="AS1327" s="621">
        <f>IF(ISNA(IF(AI1327="",0,AR1327*VLOOKUP(AI1327,Resource!$B$2:$AE$465,9,FALSE))),0,IF(AI1327="",0,AR1327*VLOOKUP(AI1327,Resource!$B$2:$AE$465,9,FALSE)))</f>
        <v/>
      </c>
      <c r="AT1327" s="620" t="n"/>
      <c r="AU1327" s="286" t="n"/>
      <c r="AV1327" s="620">
        <f>Z1327</f>
        <v/>
      </c>
      <c r="AW1327" s="72" t="n"/>
      <c r="BA1327" s="620" t="n"/>
      <c r="BC1327" s="620">
        <f>AO1327+AS1327</f>
        <v/>
      </c>
      <c r="BD1327" s="620">
        <f>BH1327-BC1327</f>
        <v/>
      </c>
      <c r="BE1327" s="479">
        <f>IF(AV1327=0,"        --",BD1327/BH1327)</f>
        <v/>
      </c>
      <c r="BF1327" s="620" t="n"/>
      <c r="BG1327" s="620" t="n"/>
      <c r="BH1327" s="620">
        <f>Z1327+BA1327+BF1327</f>
        <v/>
      </c>
    </row>
    <row r="1328" customFormat="1" s="34">
      <c r="A1328" s="618" t="n"/>
      <c r="B1328" s="619" t="n"/>
      <c r="J1328" s="619" t="n"/>
      <c r="U1328" s="620" t="n"/>
      <c r="X1328" s="620" t="n"/>
      <c r="Y1328" s="620" t="n"/>
      <c r="Z1328" s="620" t="n"/>
      <c r="AA1328" s="34">
        <f>T1328*0.2+N1328*0+O1328*0.3+P1328*0.5+Q1328*0.6+R1328*1+S1328*1</f>
        <v/>
      </c>
      <c r="AB1328" s="34">
        <f>T1328*0.2+N1328*0.2+O1328*0.3+P1328*0.5+Q1328*0.6+R1328*1+S1328*1</f>
        <v/>
      </c>
      <c r="AD1328" s="34">
        <f>IF($AC1328&gt;0,IF(VLOOKUP($AC1328,Resource!$B$2:$AE$460,6,FALSE)&gt;0,VLOOKUP($AC1328,Resource!$B$2:$AE$460,6,FALSE),"--INPUT--"),"")</f>
        <v/>
      </c>
      <c r="AE1328" s="34">
        <f>IF($AC1328&gt;0,IF(VLOOKUP($AC1328,Resource!$B$2:$AE$460,25,FALSE)&gt;0,VLOOKUP($AC1328,Resource!$B$2:$AE$460,25,FALSE),"--INPUT--"),"")</f>
        <v/>
      </c>
      <c r="AG1328" s="619" t="n"/>
      <c r="AH1328" s="619" t="n"/>
      <c r="AJ1328" s="34">
        <f>IF($AI1328&gt;0,IF(VLOOKUP($AI1328,Resource!$B$2:$AE$460,6,FALSE)&gt;0,VLOOKUP($AI1328,Resource!$B$2:$AE$460,6,FALSE),"--INPUT--"),"")</f>
        <v/>
      </c>
      <c r="AK1328" s="34">
        <f>IF($AI1328&gt;0,IF(VLOOKUP($AI1328,Resource!$B$2:$AE$460,25,FALSE)&gt;0,VLOOKUP($AI1328,Resource!$B$2:$AE$460,25,FALSE),"--INPUT--"),"")</f>
        <v/>
      </c>
      <c r="AL1328" s="619" t="n"/>
      <c r="AM1328" s="619" t="n"/>
      <c r="AN1328" s="34">
        <f>AA1328</f>
        <v/>
      </c>
      <c r="AO1328" s="621">
        <f>IF(ISNA(IF(AC1328="",0,AN1328*VLOOKUP(AC1328,Resource!$B$2:$AE$465,8,FALSE))),0,IF(AC1328="",0,AN1328*VLOOKUP(AC1328,Resource!$B$2:$AE$465,8,FALSE)))</f>
        <v/>
      </c>
      <c r="AP1328" s="620" t="n"/>
      <c r="AQ1328" s="286" t="n"/>
      <c r="AR1328" s="34">
        <f>AB1328</f>
        <v/>
      </c>
      <c r="AS1328" s="621">
        <f>IF(ISNA(IF(AI1328="",0,AR1328*VLOOKUP(AI1328,Resource!$B$2:$AE$465,9,FALSE))),0,IF(AI1328="",0,AR1328*VLOOKUP(AI1328,Resource!$B$2:$AE$465,9,FALSE)))</f>
        <v/>
      </c>
      <c r="AT1328" s="620" t="n"/>
      <c r="AU1328" s="286" t="n"/>
      <c r="AV1328" s="620">
        <f>Z1328</f>
        <v/>
      </c>
      <c r="AW1328" s="72" t="n"/>
      <c r="BA1328" s="620" t="n"/>
      <c r="BC1328" s="620">
        <f>AO1328+AS1328</f>
        <v/>
      </c>
      <c r="BD1328" s="620">
        <f>BH1328-BC1328</f>
        <v/>
      </c>
      <c r="BE1328" s="479">
        <f>IF(AV1328=0,"        --",BD1328/BH1328)</f>
        <v/>
      </c>
      <c r="BF1328" s="620" t="n"/>
      <c r="BG1328" s="620" t="n"/>
      <c r="BH1328" s="620">
        <f>Z1328+BA1328+BF1328</f>
        <v/>
      </c>
    </row>
    <row r="1329" customFormat="1" s="34">
      <c r="A1329" s="618" t="n"/>
      <c r="B1329" s="619" t="n"/>
      <c r="J1329" s="619" t="n"/>
      <c r="U1329" s="620" t="n"/>
      <c r="X1329" s="620" t="n"/>
      <c r="Y1329" s="620" t="n"/>
      <c r="Z1329" s="620" t="n"/>
      <c r="AA1329" s="34">
        <f>T1329*0.2+N1329*0+O1329*0.3+P1329*0.5+Q1329*0.6+R1329*1+S1329*1</f>
        <v/>
      </c>
      <c r="AB1329" s="34">
        <f>T1329*0.2+N1329*0.2+O1329*0.3+P1329*0.5+Q1329*0.6+R1329*1+S1329*1</f>
        <v/>
      </c>
      <c r="AD1329" s="34">
        <f>IF($AC1329&gt;0,IF(VLOOKUP($AC1329,Resource!$B$2:$AE$460,6,FALSE)&gt;0,VLOOKUP($AC1329,Resource!$B$2:$AE$460,6,FALSE),"--INPUT--"),"")</f>
        <v/>
      </c>
      <c r="AE1329" s="34">
        <f>IF($AC1329&gt;0,IF(VLOOKUP($AC1329,Resource!$B$2:$AE$460,25,FALSE)&gt;0,VLOOKUP($AC1329,Resource!$B$2:$AE$460,25,FALSE),"--INPUT--"),"")</f>
        <v/>
      </c>
      <c r="AG1329" s="619" t="n"/>
      <c r="AH1329" s="619" t="n"/>
      <c r="AJ1329" s="34">
        <f>IF($AI1329&gt;0,IF(VLOOKUP($AI1329,Resource!$B$2:$AE$460,6,FALSE)&gt;0,VLOOKUP($AI1329,Resource!$B$2:$AE$460,6,FALSE),"--INPUT--"),"")</f>
        <v/>
      </c>
      <c r="AK1329" s="34">
        <f>IF($AI1329&gt;0,IF(VLOOKUP($AI1329,Resource!$B$2:$AE$460,25,FALSE)&gt;0,VLOOKUP($AI1329,Resource!$B$2:$AE$460,25,FALSE),"--INPUT--"),"")</f>
        <v/>
      </c>
      <c r="AL1329" s="619" t="n"/>
      <c r="AM1329" s="619" t="n"/>
      <c r="AN1329" s="34">
        <f>AA1329</f>
        <v/>
      </c>
      <c r="AO1329" s="621">
        <f>IF(ISNA(IF(AC1329="",0,AN1329*VLOOKUP(AC1329,Resource!$B$2:$AE$465,8,FALSE))),0,IF(AC1329="",0,AN1329*VLOOKUP(AC1329,Resource!$B$2:$AE$465,8,FALSE)))</f>
        <v/>
      </c>
      <c r="AP1329" s="620" t="n"/>
      <c r="AQ1329" s="286" t="n"/>
      <c r="AR1329" s="34">
        <f>AB1329</f>
        <v/>
      </c>
      <c r="AS1329" s="621">
        <f>IF(ISNA(IF(AI1329="",0,AR1329*VLOOKUP(AI1329,Resource!$B$2:$AE$465,9,FALSE))),0,IF(AI1329="",0,AR1329*VLOOKUP(AI1329,Resource!$B$2:$AE$465,9,FALSE)))</f>
        <v/>
      </c>
      <c r="AT1329" s="620" t="n"/>
      <c r="AU1329" s="286" t="n"/>
      <c r="AV1329" s="620">
        <f>Z1329</f>
        <v/>
      </c>
      <c r="AW1329" s="72" t="n"/>
      <c r="BA1329" s="620" t="n"/>
      <c r="BC1329" s="620">
        <f>AO1329+AS1329</f>
        <v/>
      </c>
      <c r="BD1329" s="620">
        <f>BH1329-BC1329</f>
        <v/>
      </c>
      <c r="BE1329" s="479">
        <f>IF(AV1329=0,"        --",BD1329/BH1329)</f>
        <v/>
      </c>
      <c r="BF1329" s="620" t="n"/>
      <c r="BG1329" s="620" t="n"/>
      <c r="BH1329" s="620">
        <f>Z1329+BA1329+BF1329</f>
        <v/>
      </c>
    </row>
    <row r="1330" customFormat="1" s="34">
      <c r="A1330" s="618" t="n"/>
      <c r="B1330" s="619" t="n"/>
      <c r="J1330" s="619" t="n"/>
      <c r="U1330" s="620" t="n"/>
      <c r="X1330" s="620" t="n"/>
      <c r="Y1330" s="620" t="n"/>
      <c r="Z1330" s="620" t="n"/>
      <c r="AA1330" s="34">
        <f>T1330*0.2+N1330*0+O1330*0.3+P1330*0.5+Q1330*0.6+R1330*1+S1330*1</f>
        <v/>
      </c>
      <c r="AB1330" s="34">
        <f>T1330*0.2+N1330*0.2+O1330*0.3+P1330*0.5+Q1330*0.6+R1330*1+S1330*1</f>
        <v/>
      </c>
      <c r="AD1330" s="34">
        <f>IF($AC1330&gt;0,IF(VLOOKUP($AC1330,Resource!$B$2:$AE$460,6,FALSE)&gt;0,VLOOKUP($AC1330,Resource!$B$2:$AE$460,6,FALSE),"--INPUT--"),"")</f>
        <v/>
      </c>
      <c r="AE1330" s="34">
        <f>IF($AC1330&gt;0,IF(VLOOKUP($AC1330,Resource!$B$2:$AE$460,25,FALSE)&gt;0,VLOOKUP($AC1330,Resource!$B$2:$AE$460,25,FALSE),"--INPUT--"),"")</f>
        <v/>
      </c>
      <c r="AG1330" s="619" t="n"/>
      <c r="AH1330" s="619" t="n"/>
      <c r="AJ1330" s="34">
        <f>IF($AI1330&gt;0,IF(VLOOKUP($AI1330,Resource!$B$2:$AE$460,6,FALSE)&gt;0,VLOOKUP($AI1330,Resource!$B$2:$AE$460,6,FALSE),"--INPUT--"),"")</f>
        <v/>
      </c>
      <c r="AK1330" s="34">
        <f>IF($AI1330&gt;0,IF(VLOOKUP($AI1330,Resource!$B$2:$AE$460,25,FALSE)&gt;0,VLOOKUP($AI1330,Resource!$B$2:$AE$460,25,FALSE),"--INPUT--"),"")</f>
        <v/>
      </c>
      <c r="AL1330" s="619" t="n"/>
      <c r="AM1330" s="619" t="n"/>
      <c r="AN1330" s="34">
        <f>AA1330</f>
        <v/>
      </c>
      <c r="AO1330" s="621">
        <f>IF(ISNA(IF(AC1330="",0,AN1330*VLOOKUP(AC1330,Resource!$B$2:$AE$465,8,FALSE))),0,IF(AC1330="",0,AN1330*VLOOKUP(AC1330,Resource!$B$2:$AE$465,8,FALSE)))</f>
        <v/>
      </c>
      <c r="AP1330" s="620" t="n"/>
      <c r="AQ1330" s="286" t="n"/>
      <c r="AR1330" s="34">
        <f>AB1330</f>
        <v/>
      </c>
      <c r="AS1330" s="621">
        <f>IF(ISNA(IF(AI1330="",0,AR1330*VLOOKUP(AI1330,Resource!$B$2:$AE$465,9,FALSE))),0,IF(AI1330="",0,AR1330*VLOOKUP(AI1330,Resource!$B$2:$AE$465,9,FALSE)))</f>
        <v/>
      </c>
      <c r="AT1330" s="620" t="n"/>
      <c r="AU1330" s="286" t="n"/>
      <c r="AV1330" s="620">
        <f>Z1330</f>
        <v/>
      </c>
      <c r="AW1330" s="72" t="n"/>
      <c r="BA1330" s="620" t="n"/>
      <c r="BC1330" s="620">
        <f>AO1330+AS1330</f>
        <v/>
      </c>
      <c r="BD1330" s="620">
        <f>BH1330-BC1330</f>
        <v/>
      </c>
      <c r="BE1330" s="479">
        <f>IF(AV1330=0,"        --",BD1330/BH1330)</f>
        <v/>
      </c>
      <c r="BF1330" s="620" t="n"/>
      <c r="BG1330" s="620" t="n"/>
      <c r="BH1330" s="620">
        <f>Z1330+BA1330+BF1330</f>
        <v/>
      </c>
    </row>
    <row r="1331" customFormat="1" s="34">
      <c r="A1331" s="618" t="n"/>
      <c r="B1331" s="619" t="n"/>
      <c r="J1331" s="619" t="n"/>
      <c r="U1331" s="620" t="n"/>
      <c r="X1331" s="620" t="n"/>
      <c r="Y1331" s="620" t="n"/>
      <c r="Z1331" s="620" t="n"/>
      <c r="AA1331" s="34">
        <f>T1331*0.2+N1331*0+O1331*0.3+P1331*0.5+Q1331*0.6+R1331*1+S1331*1</f>
        <v/>
      </c>
      <c r="AB1331" s="34">
        <f>T1331*0.2+N1331*0.2+O1331*0.3+P1331*0.5+Q1331*0.6+R1331*1+S1331*1</f>
        <v/>
      </c>
      <c r="AD1331" s="34">
        <f>IF($AC1331&gt;0,IF(VLOOKUP($AC1331,Resource!$B$2:$AE$460,6,FALSE)&gt;0,VLOOKUP($AC1331,Resource!$B$2:$AE$460,6,FALSE),"--INPUT--"),"")</f>
        <v/>
      </c>
      <c r="AE1331" s="34">
        <f>IF($AC1331&gt;0,IF(VLOOKUP($AC1331,Resource!$B$2:$AE$460,25,FALSE)&gt;0,VLOOKUP($AC1331,Resource!$B$2:$AE$460,25,FALSE),"--INPUT--"),"")</f>
        <v/>
      </c>
      <c r="AG1331" s="619" t="n"/>
      <c r="AH1331" s="619" t="n"/>
      <c r="AJ1331" s="34">
        <f>IF($AI1331&gt;0,IF(VLOOKUP($AI1331,Resource!$B$2:$AE$460,6,FALSE)&gt;0,VLOOKUP($AI1331,Resource!$B$2:$AE$460,6,FALSE),"--INPUT--"),"")</f>
        <v/>
      </c>
      <c r="AK1331" s="34">
        <f>IF($AI1331&gt;0,IF(VLOOKUP($AI1331,Resource!$B$2:$AE$460,25,FALSE)&gt;0,VLOOKUP($AI1331,Resource!$B$2:$AE$460,25,FALSE),"--INPUT--"),"")</f>
        <v/>
      </c>
      <c r="AL1331" s="619" t="n"/>
      <c r="AM1331" s="619" t="n"/>
      <c r="AN1331" s="34">
        <f>AA1331</f>
        <v/>
      </c>
      <c r="AO1331" s="621">
        <f>IF(ISNA(IF(AC1331="",0,AN1331*VLOOKUP(AC1331,Resource!$B$2:$AE$465,8,FALSE))),0,IF(AC1331="",0,AN1331*VLOOKUP(AC1331,Resource!$B$2:$AE$465,8,FALSE)))</f>
        <v/>
      </c>
      <c r="AP1331" s="620" t="n"/>
      <c r="AQ1331" s="286" t="n"/>
      <c r="AR1331" s="34">
        <f>AB1331</f>
        <v/>
      </c>
      <c r="AS1331" s="621">
        <f>IF(ISNA(IF(AI1331="",0,AR1331*VLOOKUP(AI1331,Resource!$B$2:$AE$465,9,FALSE))),0,IF(AI1331="",0,AR1331*VLOOKUP(AI1331,Resource!$B$2:$AE$465,9,FALSE)))</f>
        <v/>
      </c>
      <c r="AT1331" s="620" t="n"/>
      <c r="AU1331" s="286" t="n"/>
      <c r="AV1331" s="620">
        <f>Z1331</f>
        <v/>
      </c>
      <c r="AW1331" s="72" t="n"/>
      <c r="BA1331" s="620" t="n"/>
      <c r="BC1331" s="620">
        <f>AO1331+AS1331</f>
        <v/>
      </c>
      <c r="BD1331" s="620">
        <f>BH1331-BC1331</f>
        <v/>
      </c>
      <c r="BE1331" s="479">
        <f>IF(AV1331=0,"        --",BD1331/BH1331)</f>
        <v/>
      </c>
      <c r="BF1331" s="620" t="n"/>
      <c r="BG1331" s="620" t="n"/>
      <c r="BH1331" s="620">
        <f>Z1331+BA1331+BF1331</f>
        <v/>
      </c>
    </row>
    <row r="1332" customFormat="1" s="34">
      <c r="A1332" s="618" t="n"/>
      <c r="B1332" s="619" t="n"/>
      <c r="J1332" s="619" t="n"/>
      <c r="U1332" s="620" t="n"/>
      <c r="X1332" s="620" t="n"/>
      <c r="Y1332" s="620" t="n"/>
      <c r="Z1332" s="620" t="n"/>
      <c r="AA1332" s="34">
        <f>T1332*0.2+N1332*0+O1332*0.3+P1332*0.5+Q1332*0.6+R1332*1+S1332*1</f>
        <v/>
      </c>
      <c r="AB1332" s="34">
        <f>T1332*0.2+N1332*0.2+O1332*0.3+P1332*0.5+Q1332*0.6+R1332*1+S1332*1</f>
        <v/>
      </c>
      <c r="AD1332" s="34">
        <f>IF($AC1332&gt;0,IF(VLOOKUP($AC1332,Resource!$B$2:$AE$460,6,FALSE)&gt;0,VLOOKUP($AC1332,Resource!$B$2:$AE$460,6,FALSE),"--INPUT--"),"")</f>
        <v/>
      </c>
      <c r="AE1332" s="34">
        <f>IF($AC1332&gt;0,IF(VLOOKUP($AC1332,Resource!$B$2:$AE$460,25,FALSE)&gt;0,VLOOKUP($AC1332,Resource!$B$2:$AE$460,25,FALSE),"--INPUT--"),"")</f>
        <v/>
      </c>
      <c r="AG1332" s="619" t="n"/>
      <c r="AH1332" s="619" t="n"/>
      <c r="AJ1332" s="34">
        <f>IF($AI1332&gt;0,IF(VLOOKUP($AI1332,Resource!$B$2:$AE$460,6,FALSE)&gt;0,VLOOKUP($AI1332,Resource!$B$2:$AE$460,6,FALSE),"--INPUT--"),"")</f>
        <v/>
      </c>
      <c r="AK1332" s="34">
        <f>IF($AI1332&gt;0,IF(VLOOKUP($AI1332,Resource!$B$2:$AE$460,25,FALSE)&gt;0,VLOOKUP($AI1332,Resource!$B$2:$AE$460,25,FALSE),"--INPUT--"),"")</f>
        <v/>
      </c>
      <c r="AL1332" s="619" t="n"/>
      <c r="AM1332" s="619" t="n"/>
      <c r="AN1332" s="34">
        <f>AA1332</f>
        <v/>
      </c>
      <c r="AO1332" s="621">
        <f>IF(ISNA(IF(AC1332="",0,AN1332*VLOOKUP(AC1332,Resource!$B$2:$AE$465,8,FALSE))),0,IF(AC1332="",0,AN1332*VLOOKUP(AC1332,Resource!$B$2:$AE$465,8,FALSE)))</f>
        <v/>
      </c>
      <c r="AP1332" s="620" t="n"/>
      <c r="AQ1332" s="286" t="n"/>
      <c r="AR1332" s="34">
        <f>AB1332</f>
        <v/>
      </c>
      <c r="AS1332" s="621">
        <f>IF(ISNA(IF(AI1332="",0,AR1332*VLOOKUP(AI1332,Resource!$B$2:$AE$465,9,FALSE))),0,IF(AI1332="",0,AR1332*VLOOKUP(AI1332,Resource!$B$2:$AE$465,9,FALSE)))</f>
        <v/>
      </c>
      <c r="AT1332" s="620" t="n"/>
      <c r="AU1332" s="286" t="n"/>
      <c r="AV1332" s="620">
        <f>Z1332</f>
        <v/>
      </c>
      <c r="AW1332" s="72" t="n"/>
      <c r="BA1332" s="620" t="n"/>
      <c r="BC1332" s="620">
        <f>AO1332+AS1332</f>
        <v/>
      </c>
      <c r="BD1332" s="620">
        <f>BH1332-BC1332</f>
        <v/>
      </c>
      <c r="BE1332" s="479">
        <f>IF(AV1332=0,"        --",BD1332/BH1332)</f>
        <v/>
      </c>
      <c r="BF1332" s="620" t="n"/>
      <c r="BG1332" s="620" t="n"/>
      <c r="BH1332" s="620">
        <f>Z1332+BA1332+BF1332</f>
        <v/>
      </c>
    </row>
    <row r="1333" customFormat="1" s="34">
      <c r="A1333" s="618" t="n"/>
      <c r="B1333" s="619" t="n"/>
      <c r="J1333" s="619" t="n"/>
      <c r="U1333" s="620" t="n"/>
      <c r="X1333" s="620" t="n"/>
      <c r="Y1333" s="620" t="n"/>
      <c r="Z1333" s="620" t="n"/>
      <c r="AA1333" s="34">
        <f>T1333*0.2+N1333*0+O1333*0.3+P1333*0.5+Q1333*0.6+R1333*1+S1333*1</f>
        <v/>
      </c>
      <c r="AB1333" s="34">
        <f>T1333*0.2+N1333*0.2+O1333*0.3+P1333*0.5+Q1333*0.6+R1333*1+S1333*1</f>
        <v/>
      </c>
      <c r="AD1333" s="34">
        <f>IF($AC1333&gt;0,IF(VLOOKUP($AC1333,Resource!$B$2:$AE$460,6,FALSE)&gt;0,VLOOKUP($AC1333,Resource!$B$2:$AE$460,6,FALSE),"--INPUT--"),"")</f>
        <v/>
      </c>
      <c r="AE1333" s="34">
        <f>IF($AC1333&gt;0,IF(VLOOKUP($AC1333,Resource!$B$2:$AE$460,25,FALSE)&gt;0,VLOOKUP($AC1333,Resource!$B$2:$AE$460,25,FALSE),"--INPUT--"),"")</f>
        <v/>
      </c>
      <c r="AG1333" s="619" t="n"/>
      <c r="AH1333" s="619" t="n"/>
      <c r="AJ1333" s="34">
        <f>IF($AI1333&gt;0,IF(VLOOKUP($AI1333,Resource!$B$2:$AE$460,6,FALSE)&gt;0,VLOOKUP($AI1333,Resource!$B$2:$AE$460,6,FALSE),"--INPUT--"),"")</f>
        <v/>
      </c>
      <c r="AK1333" s="34">
        <f>IF($AI1333&gt;0,IF(VLOOKUP($AI1333,Resource!$B$2:$AE$460,25,FALSE)&gt;0,VLOOKUP($AI1333,Resource!$B$2:$AE$460,25,FALSE),"--INPUT--"),"")</f>
        <v/>
      </c>
      <c r="AL1333" s="619" t="n"/>
      <c r="AM1333" s="619" t="n"/>
      <c r="AN1333" s="34">
        <f>AA1333</f>
        <v/>
      </c>
      <c r="AO1333" s="621">
        <f>IF(ISNA(IF(AC1333="",0,AN1333*VLOOKUP(AC1333,Resource!$B$2:$AE$465,8,FALSE))),0,IF(AC1333="",0,AN1333*VLOOKUP(AC1333,Resource!$B$2:$AE$465,8,FALSE)))</f>
        <v/>
      </c>
      <c r="AP1333" s="620" t="n"/>
      <c r="AQ1333" s="286" t="n"/>
      <c r="AR1333" s="34">
        <f>AB1333</f>
        <v/>
      </c>
      <c r="AS1333" s="621">
        <f>IF(ISNA(IF(AI1333="",0,AR1333*VLOOKUP(AI1333,Resource!$B$2:$AE$465,9,FALSE))),0,IF(AI1333="",0,AR1333*VLOOKUP(AI1333,Resource!$B$2:$AE$465,9,FALSE)))</f>
        <v/>
      </c>
      <c r="AT1333" s="620" t="n"/>
      <c r="AU1333" s="286" t="n"/>
      <c r="AV1333" s="620">
        <f>Z1333</f>
        <v/>
      </c>
      <c r="AW1333" s="72" t="n"/>
      <c r="BA1333" s="620" t="n"/>
      <c r="BC1333" s="620">
        <f>AO1333+AS1333</f>
        <v/>
      </c>
      <c r="BD1333" s="620">
        <f>BH1333-BC1333</f>
        <v/>
      </c>
      <c r="BE1333" s="479">
        <f>IF(AV1333=0,"        --",BD1333/BH1333)</f>
        <v/>
      </c>
      <c r="BF1333" s="620" t="n"/>
      <c r="BG1333" s="620" t="n"/>
      <c r="BH1333" s="620">
        <f>Z1333+BA1333+BF1333</f>
        <v/>
      </c>
    </row>
    <row r="1334" customFormat="1" s="34">
      <c r="A1334" s="618" t="n"/>
      <c r="B1334" s="619" t="n"/>
      <c r="J1334" s="619" t="n"/>
      <c r="U1334" s="620" t="n"/>
      <c r="X1334" s="620" t="n"/>
      <c r="Y1334" s="620" t="n"/>
      <c r="Z1334" s="620" t="n"/>
      <c r="AA1334" s="34">
        <f>T1334*0.2+N1334*0+O1334*0.3+P1334*0.5+Q1334*0.6+R1334*1+S1334*1</f>
        <v/>
      </c>
      <c r="AB1334" s="34">
        <f>T1334*0.2+N1334*0.2+O1334*0.3+P1334*0.5+Q1334*0.6+R1334*1+S1334*1</f>
        <v/>
      </c>
      <c r="AD1334" s="34">
        <f>IF($AC1334&gt;0,IF(VLOOKUP($AC1334,Resource!$B$2:$AE$460,6,FALSE)&gt;0,VLOOKUP($AC1334,Resource!$B$2:$AE$460,6,FALSE),"--INPUT--"),"")</f>
        <v/>
      </c>
      <c r="AE1334" s="34">
        <f>IF($AC1334&gt;0,IF(VLOOKUP($AC1334,Resource!$B$2:$AE$460,25,FALSE)&gt;0,VLOOKUP($AC1334,Resource!$B$2:$AE$460,25,FALSE),"--INPUT--"),"")</f>
        <v/>
      </c>
      <c r="AG1334" s="619" t="n"/>
      <c r="AH1334" s="619" t="n"/>
      <c r="AJ1334" s="34">
        <f>IF($AI1334&gt;0,IF(VLOOKUP($AI1334,Resource!$B$2:$AE$460,6,FALSE)&gt;0,VLOOKUP($AI1334,Resource!$B$2:$AE$460,6,FALSE),"--INPUT--"),"")</f>
        <v/>
      </c>
      <c r="AK1334" s="34">
        <f>IF($AI1334&gt;0,IF(VLOOKUP($AI1334,Resource!$B$2:$AE$460,25,FALSE)&gt;0,VLOOKUP($AI1334,Resource!$B$2:$AE$460,25,FALSE),"--INPUT--"),"")</f>
        <v/>
      </c>
      <c r="AL1334" s="619" t="n"/>
      <c r="AM1334" s="619" t="n"/>
      <c r="AN1334" s="34">
        <f>AA1334</f>
        <v/>
      </c>
      <c r="AO1334" s="621">
        <f>IF(ISNA(IF(AC1334="",0,AN1334*VLOOKUP(AC1334,Resource!$B$2:$AE$465,8,FALSE))),0,IF(AC1334="",0,AN1334*VLOOKUP(AC1334,Resource!$B$2:$AE$465,8,FALSE)))</f>
        <v/>
      </c>
      <c r="AP1334" s="620" t="n"/>
      <c r="AQ1334" s="286" t="n"/>
      <c r="AR1334" s="34">
        <f>AB1334</f>
        <v/>
      </c>
      <c r="AS1334" s="621">
        <f>IF(ISNA(IF(AI1334="",0,AR1334*VLOOKUP(AI1334,Resource!$B$2:$AE$465,9,FALSE))),0,IF(AI1334="",0,AR1334*VLOOKUP(AI1334,Resource!$B$2:$AE$465,9,FALSE)))</f>
        <v/>
      </c>
      <c r="AT1334" s="620" t="n"/>
      <c r="AU1334" s="286" t="n"/>
      <c r="AV1334" s="620">
        <f>Z1334</f>
        <v/>
      </c>
      <c r="AW1334" s="72" t="n"/>
      <c r="BA1334" s="620" t="n"/>
      <c r="BC1334" s="620">
        <f>AO1334+AS1334</f>
        <v/>
      </c>
      <c r="BD1334" s="620">
        <f>BH1334-BC1334</f>
        <v/>
      </c>
      <c r="BE1334" s="479">
        <f>IF(AV1334=0,"        --",BD1334/BH1334)</f>
        <v/>
      </c>
      <c r="BF1334" s="620" t="n"/>
      <c r="BG1334" s="620" t="n"/>
      <c r="BH1334" s="620">
        <f>Z1334+BA1334+BF1334</f>
        <v/>
      </c>
    </row>
    <row r="1335" customFormat="1" s="34">
      <c r="A1335" s="618" t="n"/>
      <c r="B1335" s="619" t="n"/>
      <c r="J1335" s="619" t="n"/>
      <c r="U1335" s="620" t="n"/>
      <c r="X1335" s="620" t="n"/>
      <c r="Y1335" s="620" t="n"/>
      <c r="Z1335" s="620" t="n"/>
      <c r="AA1335" s="34">
        <f>T1335*0.2+N1335*0+O1335*0.3+P1335*0.5+Q1335*0.6+R1335*1+S1335*1</f>
        <v/>
      </c>
      <c r="AB1335" s="34">
        <f>T1335*0.2+N1335*0.2+O1335*0.3+P1335*0.5+Q1335*0.6+R1335*1+S1335*1</f>
        <v/>
      </c>
      <c r="AD1335" s="34">
        <f>IF($AC1335&gt;0,IF(VLOOKUP($AC1335,Resource!$B$2:$AE$460,6,FALSE)&gt;0,VLOOKUP($AC1335,Resource!$B$2:$AE$460,6,FALSE),"--INPUT--"),"")</f>
        <v/>
      </c>
      <c r="AE1335" s="34">
        <f>IF($AC1335&gt;0,IF(VLOOKUP($AC1335,Resource!$B$2:$AE$460,25,FALSE)&gt;0,VLOOKUP($AC1335,Resource!$B$2:$AE$460,25,FALSE),"--INPUT--"),"")</f>
        <v/>
      </c>
      <c r="AG1335" s="619" t="n"/>
      <c r="AH1335" s="619" t="n"/>
      <c r="AJ1335" s="34">
        <f>IF($AI1335&gt;0,IF(VLOOKUP($AI1335,Resource!$B$2:$AE$460,6,FALSE)&gt;0,VLOOKUP($AI1335,Resource!$B$2:$AE$460,6,FALSE),"--INPUT--"),"")</f>
        <v/>
      </c>
      <c r="AK1335" s="34">
        <f>IF($AI1335&gt;0,IF(VLOOKUP($AI1335,Resource!$B$2:$AE$460,25,FALSE)&gt;0,VLOOKUP($AI1335,Resource!$B$2:$AE$460,25,FALSE),"--INPUT--"),"")</f>
        <v/>
      </c>
      <c r="AL1335" s="619" t="n"/>
      <c r="AM1335" s="619" t="n"/>
      <c r="AN1335" s="34">
        <f>AA1335</f>
        <v/>
      </c>
      <c r="AO1335" s="621">
        <f>IF(ISNA(IF(AC1335="",0,AN1335*VLOOKUP(AC1335,Resource!$B$2:$AE$465,8,FALSE))),0,IF(AC1335="",0,AN1335*VLOOKUP(AC1335,Resource!$B$2:$AE$465,8,FALSE)))</f>
        <v/>
      </c>
      <c r="AP1335" s="620" t="n"/>
      <c r="AQ1335" s="286" t="n"/>
      <c r="AR1335" s="34">
        <f>AB1335</f>
        <v/>
      </c>
      <c r="AS1335" s="621">
        <f>IF(ISNA(IF(AI1335="",0,AR1335*VLOOKUP(AI1335,Resource!$B$2:$AE$465,9,FALSE))),0,IF(AI1335="",0,AR1335*VLOOKUP(AI1335,Resource!$B$2:$AE$465,9,FALSE)))</f>
        <v/>
      </c>
      <c r="AT1335" s="620" t="n"/>
      <c r="AU1335" s="286" t="n"/>
      <c r="AV1335" s="620">
        <f>Z1335</f>
        <v/>
      </c>
      <c r="AW1335" s="72" t="n"/>
      <c r="BA1335" s="620" t="n"/>
      <c r="BC1335" s="620">
        <f>AO1335+AS1335</f>
        <v/>
      </c>
      <c r="BD1335" s="620">
        <f>BH1335-BC1335</f>
        <v/>
      </c>
      <c r="BE1335" s="479">
        <f>IF(AV1335=0,"        --",BD1335/BH1335)</f>
        <v/>
      </c>
      <c r="BF1335" s="620" t="n"/>
      <c r="BG1335" s="620" t="n"/>
      <c r="BH1335" s="620">
        <f>Z1335+BA1335+BF1335</f>
        <v/>
      </c>
    </row>
    <row r="1336" customFormat="1" s="34">
      <c r="A1336" s="618" t="n"/>
      <c r="B1336" s="619" t="n"/>
      <c r="J1336" s="619" t="n"/>
      <c r="U1336" s="620" t="n"/>
      <c r="X1336" s="620" t="n"/>
      <c r="Y1336" s="620" t="n"/>
      <c r="Z1336" s="620" t="n"/>
      <c r="AA1336" s="34">
        <f>T1336*0.2+N1336*0+O1336*0.3+P1336*0.5+Q1336*0.6+R1336*1+S1336*1</f>
        <v/>
      </c>
      <c r="AB1336" s="34">
        <f>T1336*0.2+N1336*0.2+O1336*0.3+P1336*0.5+Q1336*0.6+R1336*1+S1336*1</f>
        <v/>
      </c>
      <c r="AD1336" s="34">
        <f>IF($AC1336&gt;0,IF(VLOOKUP($AC1336,Resource!$B$2:$AE$460,6,FALSE)&gt;0,VLOOKUP($AC1336,Resource!$B$2:$AE$460,6,FALSE),"--INPUT--"),"")</f>
        <v/>
      </c>
      <c r="AE1336" s="34">
        <f>IF($AC1336&gt;0,IF(VLOOKUP($AC1336,Resource!$B$2:$AE$460,25,FALSE)&gt;0,VLOOKUP($AC1336,Resource!$B$2:$AE$460,25,FALSE),"--INPUT--"),"")</f>
        <v/>
      </c>
      <c r="AG1336" s="619" t="n"/>
      <c r="AH1336" s="619" t="n"/>
      <c r="AJ1336" s="34">
        <f>IF($AI1336&gt;0,IF(VLOOKUP($AI1336,Resource!$B$2:$AE$460,6,FALSE)&gt;0,VLOOKUP($AI1336,Resource!$B$2:$AE$460,6,FALSE),"--INPUT--"),"")</f>
        <v/>
      </c>
      <c r="AK1336" s="34">
        <f>IF($AI1336&gt;0,IF(VLOOKUP($AI1336,Resource!$B$2:$AE$460,25,FALSE)&gt;0,VLOOKUP($AI1336,Resource!$B$2:$AE$460,25,FALSE),"--INPUT--"),"")</f>
        <v/>
      </c>
      <c r="AL1336" s="619" t="n"/>
      <c r="AM1336" s="619" t="n"/>
      <c r="AN1336" s="34">
        <f>AA1336</f>
        <v/>
      </c>
      <c r="AO1336" s="621">
        <f>IF(ISNA(IF(AC1336="",0,AN1336*VLOOKUP(AC1336,Resource!$B$2:$AE$465,8,FALSE))),0,IF(AC1336="",0,AN1336*VLOOKUP(AC1336,Resource!$B$2:$AE$465,8,FALSE)))</f>
        <v/>
      </c>
      <c r="AP1336" s="620" t="n"/>
      <c r="AQ1336" s="286" t="n"/>
      <c r="AR1336" s="34">
        <f>AB1336</f>
        <v/>
      </c>
      <c r="AS1336" s="621">
        <f>IF(ISNA(IF(AI1336="",0,AR1336*VLOOKUP(AI1336,Resource!$B$2:$AE$465,9,FALSE))),0,IF(AI1336="",0,AR1336*VLOOKUP(AI1336,Resource!$B$2:$AE$465,9,FALSE)))</f>
        <v/>
      </c>
      <c r="AT1336" s="620" t="n"/>
      <c r="AU1336" s="286" t="n"/>
      <c r="AV1336" s="620">
        <f>Z1336</f>
        <v/>
      </c>
      <c r="AW1336" s="72" t="n"/>
      <c r="BA1336" s="620" t="n"/>
      <c r="BC1336" s="620">
        <f>AO1336+AS1336</f>
        <v/>
      </c>
      <c r="BD1336" s="620">
        <f>BH1336-BC1336</f>
        <v/>
      </c>
      <c r="BE1336" s="479">
        <f>IF(AV1336=0,"        --",BD1336/BH1336)</f>
        <v/>
      </c>
      <c r="BF1336" s="620" t="n"/>
      <c r="BG1336" s="620" t="n"/>
      <c r="BH1336" s="620">
        <f>Z1336+BA1336+BF1336</f>
        <v/>
      </c>
    </row>
    <row r="1337" customFormat="1" s="34">
      <c r="A1337" s="618" t="n"/>
      <c r="B1337" s="619" t="n"/>
      <c r="J1337" s="619" t="n"/>
      <c r="U1337" s="620" t="n"/>
      <c r="X1337" s="620" t="n"/>
      <c r="Y1337" s="620" t="n"/>
      <c r="Z1337" s="620" t="n"/>
      <c r="AA1337" s="34">
        <f>T1337*0.2+N1337*0+O1337*0.3+P1337*0.5+Q1337*0.6+R1337*1+S1337*1</f>
        <v/>
      </c>
      <c r="AB1337" s="34">
        <f>T1337*0.2+N1337*0.2+O1337*0.3+P1337*0.5+Q1337*0.6+R1337*1+S1337*1</f>
        <v/>
      </c>
      <c r="AD1337" s="34">
        <f>IF($AC1337&gt;0,IF(VLOOKUP($AC1337,Resource!$B$2:$AE$460,6,FALSE)&gt;0,VLOOKUP($AC1337,Resource!$B$2:$AE$460,6,FALSE),"--INPUT--"),"")</f>
        <v/>
      </c>
      <c r="AE1337" s="34">
        <f>IF($AC1337&gt;0,IF(VLOOKUP($AC1337,Resource!$B$2:$AE$460,25,FALSE)&gt;0,VLOOKUP($AC1337,Resource!$B$2:$AE$460,25,FALSE),"--INPUT--"),"")</f>
        <v/>
      </c>
      <c r="AG1337" s="619" t="n"/>
      <c r="AH1337" s="619" t="n"/>
      <c r="AJ1337" s="34">
        <f>IF($AI1337&gt;0,IF(VLOOKUP($AI1337,Resource!$B$2:$AE$460,6,FALSE)&gt;0,VLOOKUP($AI1337,Resource!$B$2:$AE$460,6,FALSE),"--INPUT--"),"")</f>
        <v/>
      </c>
      <c r="AK1337" s="34">
        <f>IF($AI1337&gt;0,IF(VLOOKUP($AI1337,Resource!$B$2:$AE$460,25,FALSE)&gt;0,VLOOKUP($AI1337,Resource!$B$2:$AE$460,25,FALSE),"--INPUT--"),"")</f>
        <v/>
      </c>
      <c r="AL1337" s="619" t="n"/>
      <c r="AM1337" s="619" t="n"/>
      <c r="AN1337" s="34">
        <f>AA1337</f>
        <v/>
      </c>
      <c r="AO1337" s="621">
        <f>IF(ISNA(IF(AC1337="",0,AN1337*VLOOKUP(AC1337,Resource!$B$2:$AE$465,8,FALSE))),0,IF(AC1337="",0,AN1337*VLOOKUP(AC1337,Resource!$B$2:$AE$465,8,FALSE)))</f>
        <v/>
      </c>
      <c r="AP1337" s="620" t="n"/>
      <c r="AQ1337" s="286" t="n"/>
      <c r="AR1337" s="34">
        <f>AB1337</f>
        <v/>
      </c>
      <c r="AS1337" s="621">
        <f>IF(ISNA(IF(AI1337="",0,AR1337*VLOOKUP(AI1337,Resource!$B$2:$AE$465,9,FALSE))),0,IF(AI1337="",0,AR1337*VLOOKUP(AI1337,Resource!$B$2:$AE$465,9,FALSE)))</f>
        <v/>
      </c>
      <c r="AT1337" s="620" t="n"/>
      <c r="AU1337" s="286" t="n"/>
      <c r="AV1337" s="620">
        <f>Z1337</f>
        <v/>
      </c>
      <c r="AW1337" s="72" t="n"/>
      <c r="BA1337" s="620" t="n"/>
      <c r="BC1337" s="620">
        <f>AO1337+AS1337</f>
        <v/>
      </c>
      <c r="BD1337" s="620">
        <f>BH1337-BC1337</f>
        <v/>
      </c>
      <c r="BE1337" s="479">
        <f>IF(AV1337=0,"        --",BD1337/BH1337)</f>
        <v/>
      </c>
      <c r="BF1337" s="620" t="n"/>
      <c r="BG1337" s="620" t="n"/>
      <c r="BH1337" s="620">
        <f>Z1337+BA1337+BF1337</f>
        <v/>
      </c>
    </row>
    <row r="1338" customFormat="1" s="34">
      <c r="A1338" s="618" t="n"/>
      <c r="B1338" s="619" t="n"/>
      <c r="J1338" s="619" t="n"/>
      <c r="U1338" s="620" t="n"/>
      <c r="X1338" s="620" t="n"/>
      <c r="Y1338" s="620" t="n"/>
      <c r="Z1338" s="620" t="n"/>
      <c r="AA1338" s="34">
        <f>T1338*0.2+N1338*0+O1338*0.3+P1338*0.5+Q1338*0.6+R1338*1+S1338*1</f>
        <v/>
      </c>
      <c r="AB1338" s="34">
        <f>T1338*0.2+N1338*0.2+O1338*0.3+P1338*0.5+Q1338*0.6+R1338*1+S1338*1</f>
        <v/>
      </c>
      <c r="AD1338" s="34">
        <f>IF($AC1338&gt;0,IF(VLOOKUP($AC1338,Resource!$B$2:$AE$460,6,FALSE)&gt;0,VLOOKUP($AC1338,Resource!$B$2:$AE$460,6,FALSE),"--INPUT--"),"")</f>
        <v/>
      </c>
      <c r="AE1338" s="34">
        <f>IF($AC1338&gt;0,IF(VLOOKUP($AC1338,Resource!$B$2:$AE$460,25,FALSE)&gt;0,VLOOKUP($AC1338,Resource!$B$2:$AE$460,25,FALSE),"--INPUT--"),"")</f>
        <v/>
      </c>
      <c r="AG1338" s="619" t="n"/>
      <c r="AH1338" s="619" t="n"/>
      <c r="AJ1338" s="34">
        <f>IF($AI1338&gt;0,IF(VLOOKUP($AI1338,Resource!$B$2:$AE$460,6,FALSE)&gt;0,VLOOKUP($AI1338,Resource!$B$2:$AE$460,6,FALSE),"--INPUT--"),"")</f>
        <v/>
      </c>
      <c r="AK1338" s="34">
        <f>IF($AI1338&gt;0,IF(VLOOKUP($AI1338,Resource!$B$2:$AE$460,25,FALSE)&gt;0,VLOOKUP($AI1338,Resource!$B$2:$AE$460,25,FALSE),"--INPUT--"),"")</f>
        <v/>
      </c>
      <c r="AL1338" s="619" t="n"/>
      <c r="AM1338" s="619" t="n"/>
      <c r="AN1338" s="34">
        <f>AA1338</f>
        <v/>
      </c>
      <c r="AO1338" s="621">
        <f>IF(ISNA(IF(AC1338="",0,AN1338*VLOOKUP(AC1338,Resource!$B$2:$AE$465,8,FALSE))),0,IF(AC1338="",0,AN1338*VLOOKUP(AC1338,Resource!$B$2:$AE$465,8,FALSE)))</f>
        <v/>
      </c>
      <c r="AP1338" s="620" t="n"/>
      <c r="AQ1338" s="286" t="n"/>
      <c r="AR1338" s="34">
        <f>AB1338</f>
        <v/>
      </c>
      <c r="AS1338" s="621">
        <f>IF(ISNA(IF(AI1338="",0,AR1338*VLOOKUP(AI1338,Resource!$B$2:$AE$465,9,FALSE))),0,IF(AI1338="",0,AR1338*VLOOKUP(AI1338,Resource!$B$2:$AE$465,9,FALSE)))</f>
        <v/>
      </c>
      <c r="AT1338" s="620" t="n"/>
      <c r="AU1338" s="286" t="n"/>
      <c r="AV1338" s="620">
        <f>Z1338</f>
        <v/>
      </c>
      <c r="AW1338" s="72" t="n"/>
      <c r="BA1338" s="620" t="n"/>
      <c r="BC1338" s="620">
        <f>AO1338+AS1338</f>
        <v/>
      </c>
      <c r="BD1338" s="620">
        <f>BH1338-BC1338</f>
        <v/>
      </c>
      <c r="BE1338" s="479">
        <f>IF(AV1338=0,"        --",BD1338/BH1338)</f>
        <v/>
      </c>
      <c r="BF1338" s="620" t="n"/>
      <c r="BG1338" s="620" t="n"/>
      <c r="BH1338" s="620">
        <f>Z1338+BA1338+BF1338</f>
        <v/>
      </c>
    </row>
    <row r="1339" customFormat="1" s="34">
      <c r="A1339" s="618" t="n"/>
      <c r="B1339" s="619" t="n"/>
      <c r="J1339" s="619" t="n"/>
      <c r="U1339" s="620" t="n"/>
      <c r="X1339" s="620" t="n"/>
      <c r="Y1339" s="620" t="n"/>
      <c r="Z1339" s="620" t="n"/>
      <c r="AA1339" s="34">
        <f>T1339*0.2+N1339*0+O1339*0.3+P1339*0.5+Q1339*0.6+R1339*1+S1339*1</f>
        <v/>
      </c>
      <c r="AB1339" s="34">
        <f>T1339*0.2+N1339*0.2+O1339*0.3+P1339*0.5+Q1339*0.6+R1339*1+S1339*1</f>
        <v/>
      </c>
      <c r="AD1339" s="34">
        <f>IF($AC1339&gt;0,IF(VLOOKUP($AC1339,Resource!$B$2:$AE$460,6,FALSE)&gt;0,VLOOKUP($AC1339,Resource!$B$2:$AE$460,6,FALSE),"--INPUT--"),"")</f>
        <v/>
      </c>
      <c r="AE1339" s="34">
        <f>IF($AC1339&gt;0,IF(VLOOKUP($AC1339,Resource!$B$2:$AE$460,25,FALSE)&gt;0,VLOOKUP($AC1339,Resource!$B$2:$AE$460,25,FALSE),"--INPUT--"),"")</f>
        <v/>
      </c>
      <c r="AG1339" s="619" t="n"/>
      <c r="AH1339" s="619" t="n"/>
      <c r="AJ1339" s="34">
        <f>IF($AI1339&gt;0,IF(VLOOKUP($AI1339,Resource!$B$2:$AE$460,6,FALSE)&gt;0,VLOOKUP($AI1339,Resource!$B$2:$AE$460,6,FALSE),"--INPUT--"),"")</f>
        <v/>
      </c>
      <c r="AK1339" s="34">
        <f>IF($AI1339&gt;0,IF(VLOOKUP($AI1339,Resource!$B$2:$AE$460,25,FALSE)&gt;0,VLOOKUP($AI1339,Resource!$B$2:$AE$460,25,FALSE),"--INPUT--"),"")</f>
        <v/>
      </c>
      <c r="AL1339" s="619" t="n"/>
      <c r="AM1339" s="619" t="n"/>
      <c r="AN1339" s="34">
        <f>AA1339</f>
        <v/>
      </c>
      <c r="AO1339" s="621">
        <f>IF(ISNA(IF(AC1339="",0,AN1339*VLOOKUP(AC1339,Resource!$B$2:$AE$465,8,FALSE))),0,IF(AC1339="",0,AN1339*VLOOKUP(AC1339,Resource!$B$2:$AE$465,8,FALSE)))</f>
        <v/>
      </c>
      <c r="AP1339" s="620" t="n"/>
      <c r="AQ1339" s="286" t="n"/>
      <c r="AR1339" s="34">
        <f>AB1339</f>
        <v/>
      </c>
      <c r="AS1339" s="621">
        <f>IF(ISNA(IF(AI1339="",0,AR1339*VLOOKUP(AI1339,Resource!$B$2:$AE$465,9,FALSE))),0,IF(AI1339="",0,AR1339*VLOOKUP(AI1339,Resource!$B$2:$AE$465,9,FALSE)))</f>
        <v/>
      </c>
      <c r="AT1339" s="620" t="n"/>
      <c r="AU1339" s="286" t="n"/>
      <c r="AV1339" s="620">
        <f>Z1339</f>
        <v/>
      </c>
      <c r="AW1339" s="72" t="n"/>
      <c r="BA1339" s="620" t="n"/>
      <c r="BC1339" s="620">
        <f>AO1339+AS1339</f>
        <v/>
      </c>
      <c r="BD1339" s="620">
        <f>BH1339-BC1339</f>
        <v/>
      </c>
      <c r="BE1339" s="479">
        <f>IF(AV1339=0,"        --",BD1339/BH1339)</f>
        <v/>
      </c>
      <c r="BF1339" s="620" t="n"/>
      <c r="BG1339" s="620" t="n"/>
      <c r="BH1339" s="620">
        <f>Z1339+BA1339+BF1339</f>
        <v/>
      </c>
    </row>
    <row r="1340" customFormat="1" s="34">
      <c r="A1340" s="618" t="n"/>
      <c r="B1340" s="619" t="n"/>
      <c r="J1340" s="619" t="n"/>
      <c r="U1340" s="620" t="n"/>
      <c r="X1340" s="620" t="n"/>
      <c r="Y1340" s="620" t="n"/>
      <c r="Z1340" s="620" t="n"/>
      <c r="AA1340" s="34">
        <f>T1340*0.2+N1340*0+O1340*0.3+P1340*0.5+Q1340*0.6+R1340*1+S1340*1</f>
        <v/>
      </c>
      <c r="AB1340" s="34">
        <f>T1340*0.2+N1340*0.2+O1340*0.3+P1340*0.5+Q1340*0.6+R1340*1+S1340*1</f>
        <v/>
      </c>
      <c r="AD1340" s="34">
        <f>IF($AC1340&gt;0,IF(VLOOKUP($AC1340,Resource!$B$2:$AE$460,6,FALSE)&gt;0,VLOOKUP($AC1340,Resource!$B$2:$AE$460,6,FALSE),"--INPUT--"),"")</f>
        <v/>
      </c>
      <c r="AE1340" s="34">
        <f>IF($AC1340&gt;0,IF(VLOOKUP($AC1340,Resource!$B$2:$AE$460,25,FALSE)&gt;0,VLOOKUP($AC1340,Resource!$B$2:$AE$460,25,FALSE),"--INPUT--"),"")</f>
        <v/>
      </c>
      <c r="AG1340" s="619" t="n"/>
      <c r="AH1340" s="619" t="n"/>
      <c r="AJ1340" s="34">
        <f>IF($AI1340&gt;0,IF(VLOOKUP($AI1340,Resource!$B$2:$AE$460,6,FALSE)&gt;0,VLOOKUP($AI1340,Resource!$B$2:$AE$460,6,FALSE),"--INPUT--"),"")</f>
        <v/>
      </c>
      <c r="AK1340" s="34">
        <f>IF($AI1340&gt;0,IF(VLOOKUP($AI1340,Resource!$B$2:$AE$460,25,FALSE)&gt;0,VLOOKUP($AI1340,Resource!$B$2:$AE$460,25,FALSE),"--INPUT--"),"")</f>
        <v/>
      </c>
      <c r="AL1340" s="619" t="n"/>
      <c r="AM1340" s="619" t="n"/>
      <c r="AN1340" s="34">
        <f>AA1340</f>
        <v/>
      </c>
      <c r="AO1340" s="621">
        <f>IF(ISNA(IF(AC1340="",0,AN1340*VLOOKUP(AC1340,Resource!$B$2:$AE$465,8,FALSE))),0,IF(AC1340="",0,AN1340*VLOOKUP(AC1340,Resource!$B$2:$AE$465,8,FALSE)))</f>
        <v/>
      </c>
      <c r="AP1340" s="620" t="n"/>
      <c r="AQ1340" s="286" t="n"/>
      <c r="AR1340" s="34">
        <f>AB1340</f>
        <v/>
      </c>
      <c r="AS1340" s="621">
        <f>IF(ISNA(IF(AI1340="",0,AR1340*VLOOKUP(AI1340,Resource!$B$2:$AE$465,9,FALSE))),0,IF(AI1340="",0,AR1340*VLOOKUP(AI1340,Resource!$B$2:$AE$465,9,FALSE)))</f>
        <v/>
      </c>
      <c r="AT1340" s="620" t="n"/>
      <c r="AU1340" s="286" t="n"/>
      <c r="AV1340" s="620">
        <f>Z1340</f>
        <v/>
      </c>
      <c r="AW1340" s="72" t="n"/>
      <c r="BA1340" s="620" t="n"/>
      <c r="BC1340" s="620">
        <f>AO1340+AS1340</f>
        <v/>
      </c>
      <c r="BD1340" s="620">
        <f>BH1340-BC1340</f>
        <v/>
      </c>
      <c r="BE1340" s="479">
        <f>IF(AV1340=0,"        --",BD1340/BH1340)</f>
        <v/>
      </c>
      <c r="BF1340" s="620" t="n"/>
      <c r="BG1340" s="620" t="n"/>
      <c r="BH1340" s="620">
        <f>Z1340+BA1340+BF1340</f>
        <v/>
      </c>
    </row>
    <row r="1341" customFormat="1" s="34">
      <c r="A1341" s="618" t="n"/>
      <c r="B1341" s="619" t="n"/>
      <c r="J1341" s="619" t="n"/>
      <c r="U1341" s="620" t="n"/>
      <c r="X1341" s="620" t="n"/>
      <c r="Y1341" s="620" t="n"/>
      <c r="Z1341" s="620" t="n"/>
      <c r="AA1341" s="34">
        <f>T1341*0.2+N1341*0+O1341*0.3+P1341*0.5+Q1341*0.6+R1341*1+S1341*1</f>
        <v/>
      </c>
      <c r="AB1341" s="34">
        <f>T1341*0.2+N1341*0.2+O1341*0.3+P1341*0.5+Q1341*0.6+R1341*1+S1341*1</f>
        <v/>
      </c>
      <c r="AD1341" s="34">
        <f>IF($AC1341&gt;0,IF(VLOOKUP($AC1341,Resource!$B$2:$AE$460,6,FALSE)&gt;0,VLOOKUP($AC1341,Resource!$B$2:$AE$460,6,FALSE),"--INPUT--"),"")</f>
        <v/>
      </c>
      <c r="AE1341" s="34">
        <f>IF($AC1341&gt;0,IF(VLOOKUP($AC1341,Resource!$B$2:$AE$460,25,FALSE)&gt;0,VLOOKUP($AC1341,Resource!$B$2:$AE$460,25,FALSE),"--INPUT--"),"")</f>
        <v/>
      </c>
      <c r="AG1341" s="619" t="n"/>
      <c r="AH1341" s="619" t="n"/>
      <c r="AJ1341" s="34">
        <f>IF($AI1341&gt;0,IF(VLOOKUP($AI1341,Resource!$B$2:$AE$460,6,FALSE)&gt;0,VLOOKUP($AI1341,Resource!$B$2:$AE$460,6,FALSE),"--INPUT--"),"")</f>
        <v/>
      </c>
      <c r="AK1341" s="34">
        <f>IF($AI1341&gt;0,IF(VLOOKUP($AI1341,Resource!$B$2:$AE$460,25,FALSE)&gt;0,VLOOKUP($AI1341,Resource!$B$2:$AE$460,25,FALSE),"--INPUT--"),"")</f>
        <v/>
      </c>
      <c r="AL1341" s="619" t="n"/>
      <c r="AM1341" s="619" t="n"/>
      <c r="AN1341" s="34">
        <f>AA1341</f>
        <v/>
      </c>
      <c r="AO1341" s="621">
        <f>IF(ISNA(IF(AC1341="",0,AN1341*VLOOKUP(AC1341,Resource!$B$2:$AE$465,8,FALSE))),0,IF(AC1341="",0,AN1341*VLOOKUP(AC1341,Resource!$B$2:$AE$465,8,FALSE)))</f>
        <v/>
      </c>
      <c r="AP1341" s="620" t="n"/>
      <c r="AQ1341" s="286" t="n"/>
      <c r="AR1341" s="34">
        <f>AB1341</f>
        <v/>
      </c>
      <c r="AS1341" s="621">
        <f>IF(ISNA(IF(AI1341="",0,AR1341*VLOOKUP(AI1341,Resource!$B$2:$AE$465,9,FALSE))),0,IF(AI1341="",0,AR1341*VLOOKUP(AI1341,Resource!$B$2:$AE$465,9,FALSE)))</f>
        <v/>
      </c>
      <c r="AT1341" s="620" t="n"/>
      <c r="AU1341" s="286" t="n"/>
      <c r="AV1341" s="620">
        <f>Z1341</f>
        <v/>
      </c>
      <c r="AW1341" s="72" t="n"/>
      <c r="BA1341" s="620" t="n"/>
      <c r="BC1341" s="620">
        <f>AO1341+AS1341</f>
        <v/>
      </c>
      <c r="BD1341" s="620">
        <f>BH1341-BC1341</f>
        <v/>
      </c>
      <c r="BE1341" s="479">
        <f>IF(AV1341=0,"        --",BD1341/BH1341)</f>
        <v/>
      </c>
      <c r="BF1341" s="620" t="n"/>
      <c r="BG1341" s="620" t="n"/>
      <c r="BH1341" s="620">
        <f>Z1341+BA1341+BF1341</f>
        <v/>
      </c>
    </row>
    <row r="1342" customFormat="1" s="34">
      <c r="A1342" s="618" t="n"/>
      <c r="B1342" s="619" t="n"/>
      <c r="J1342" s="619" t="n"/>
      <c r="U1342" s="620" t="n"/>
      <c r="X1342" s="620" t="n"/>
      <c r="Y1342" s="620" t="n"/>
      <c r="Z1342" s="620" t="n"/>
      <c r="AA1342" s="34">
        <f>T1342*0.2+N1342*0+O1342*0.3+P1342*0.5+Q1342*0.6+R1342*1+S1342*1</f>
        <v/>
      </c>
      <c r="AB1342" s="34">
        <f>T1342*0.2+N1342*0.2+O1342*0.3+P1342*0.5+Q1342*0.6+R1342*1+S1342*1</f>
        <v/>
      </c>
      <c r="AD1342" s="34">
        <f>IF($AC1342&gt;0,IF(VLOOKUP($AC1342,Resource!$B$2:$AE$460,6,FALSE)&gt;0,VLOOKUP($AC1342,Resource!$B$2:$AE$460,6,FALSE),"--INPUT--"),"")</f>
        <v/>
      </c>
      <c r="AE1342" s="34">
        <f>IF($AC1342&gt;0,IF(VLOOKUP($AC1342,Resource!$B$2:$AE$460,25,FALSE)&gt;0,VLOOKUP($AC1342,Resource!$B$2:$AE$460,25,FALSE),"--INPUT--"),"")</f>
        <v/>
      </c>
      <c r="AG1342" s="619" t="n"/>
      <c r="AH1342" s="619" t="n"/>
      <c r="AJ1342" s="34">
        <f>IF($AI1342&gt;0,IF(VLOOKUP($AI1342,Resource!$B$2:$AE$460,6,FALSE)&gt;0,VLOOKUP($AI1342,Resource!$B$2:$AE$460,6,FALSE),"--INPUT--"),"")</f>
        <v/>
      </c>
      <c r="AK1342" s="34">
        <f>IF($AI1342&gt;0,IF(VLOOKUP($AI1342,Resource!$B$2:$AE$460,25,FALSE)&gt;0,VLOOKUP($AI1342,Resource!$B$2:$AE$460,25,FALSE),"--INPUT--"),"")</f>
        <v/>
      </c>
      <c r="AL1342" s="619" t="n"/>
      <c r="AM1342" s="619" t="n"/>
      <c r="AN1342" s="34">
        <f>AA1342</f>
        <v/>
      </c>
      <c r="AO1342" s="621">
        <f>IF(ISNA(IF(AC1342="",0,AN1342*VLOOKUP(AC1342,Resource!$B$2:$AE$465,8,FALSE))),0,IF(AC1342="",0,AN1342*VLOOKUP(AC1342,Resource!$B$2:$AE$465,8,FALSE)))</f>
        <v/>
      </c>
      <c r="AP1342" s="620" t="n"/>
      <c r="AQ1342" s="286" t="n"/>
      <c r="AR1342" s="34">
        <f>AB1342</f>
        <v/>
      </c>
      <c r="AS1342" s="621">
        <f>IF(ISNA(IF(AI1342="",0,AR1342*VLOOKUP(AI1342,Resource!$B$2:$AE$465,9,FALSE))),0,IF(AI1342="",0,AR1342*VLOOKUP(AI1342,Resource!$B$2:$AE$465,9,FALSE)))</f>
        <v/>
      </c>
      <c r="AT1342" s="620" t="n"/>
      <c r="AU1342" s="286" t="n"/>
      <c r="AV1342" s="620">
        <f>Z1342</f>
        <v/>
      </c>
      <c r="AW1342" s="72" t="n"/>
      <c r="BA1342" s="620" t="n"/>
      <c r="BC1342" s="620">
        <f>AO1342+AS1342</f>
        <v/>
      </c>
      <c r="BD1342" s="620">
        <f>BH1342-BC1342</f>
        <v/>
      </c>
      <c r="BE1342" s="479">
        <f>IF(AV1342=0,"        --",BD1342/BH1342)</f>
        <v/>
      </c>
      <c r="BF1342" s="620" t="n"/>
      <c r="BG1342" s="620" t="n"/>
      <c r="BH1342" s="620">
        <f>Z1342+BA1342+BF1342</f>
        <v/>
      </c>
    </row>
    <row r="1343" customFormat="1" s="34">
      <c r="A1343" s="618" t="n"/>
      <c r="B1343" s="619" t="n"/>
      <c r="J1343" s="619" t="n"/>
      <c r="U1343" s="620" t="n"/>
      <c r="X1343" s="620" t="n"/>
      <c r="Y1343" s="620" t="n"/>
      <c r="Z1343" s="620" t="n"/>
      <c r="AA1343" s="34">
        <f>T1343*0.2+N1343*0+O1343*0.3+P1343*0.5+Q1343*0.6+R1343*1+S1343*1</f>
        <v/>
      </c>
      <c r="AB1343" s="34">
        <f>T1343*0.2+N1343*0.2+O1343*0.3+P1343*0.5+Q1343*0.6+R1343*1+S1343*1</f>
        <v/>
      </c>
      <c r="AD1343" s="34">
        <f>IF($AC1343&gt;0,IF(VLOOKUP($AC1343,Resource!$B$2:$AE$460,6,FALSE)&gt;0,VLOOKUP($AC1343,Resource!$B$2:$AE$460,6,FALSE),"--INPUT--"),"")</f>
        <v/>
      </c>
      <c r="AE1343" s="34">
        <f>IF($AC1343&gt;0,IF(VLOOKUP($AC1343,Resource!$B$2:$AE$460,25,FALSE)&gt;0,VLOOKUP($AC1343,Resource!$B$2:$AE$460,25,FALSE),"--INPUT--"),"")</f>
        <v/>
      </c>
      <c r="AG1343" s="619" t="n"/>
      <c r="AH1343" s="619" t="n"/>
      <c r="AJ1343" s="34">
        <f>IF($AI1343&gt;0,IF(VLOOKUP($AI1343,Resource!$B$2:$AE$460,6,FALSE)&gt;0,VLOOKUP($AI1343,Resource!$B$2:$AE$460,6,FALSE),"--INPUT--"),"")</f>
        <v/>
      </c>
      <c r="AK1343" s="34">
        <f>IF($AI1343&gt;0,IF(VLOOKUP($AI1343,Resource!$B$2:$AE$460,25,FALSE)&gt;0,VLOOKUP($AI1343,Resource!$B$2:$AE$460,25,FALSE),"--INPUT--"),"")</f>
        <v/>
      </c>
      <c r="AL1343" s="619" t="n"/>
      <c r="AM1343" s="619" t="n"/>
      <c r="AN1343" s="34">
        <f>AA1343</f>
        <v/>
      </c>
      <c r="AO1343" s="621">
        <f>IF(ISNA(IF(AC1343="",0,AN1343*VLOOKUP(AC1343,Resource!$B$2:$AE$465,8,FALSE))),0,IF(AC1343="",0,AN1343*VLOOKUP(AC1343,Resource!$B$2:$AE$465,8,FALSE)))</f>
        <v/>
      </c>
      <c r="AP1343" s="620" t="n"/>
      <c r="AQ1343" s="286" t="n"/>
      <c r="AR1343" s="34">
        <f>AB1343</f>
        <v/>
      </c>
      <c r="AS1343" s="621">
        <f>IF(ISNA(IF(AI1343="",0,AR1343*VLOOKUP(AI1343,Resource!$B$2:$AE$465,9,FALSE))),0,IF(AI1343="",0,AR1343*VLOOKUP(AI1343,Resource!$B$2:$AE$465,9,FALSE)))</f>
        <v/>
      </c>
      <c r="AT1343" s="620" t="n"/>
      <c r="AU1343" s="286" t="n"/>
      <c r="AV1343" s="620">
        <f>Z1343</f>
        <v/>
      </c>
      <c r="AW1343" s="72" t="n"/>
      <c r="BA1343" s="620" t="n"/>
      <c r="BC1343" s="620">
        <f>AO1343+AS1343</f>
        <v/>
      </c>
      <c r="BD1343" s="620">
        <f>BH1343-BC1343</f>
        <v/>
      </c>
      <c r="BE1343" s="479">
        <f>IF(AV1343=0,"        --",BD1343/BH1343)</f>
        <v/>
      </c>
      <c r="BF1343" s="620" t="n"/>
      <c r="BG1343" s="620" t="n"/>
      <c r="BH1343" s="620">
        <f>Z1343+BA1343+BF1343</f>
        <v/>
      </c>
    </row>
    <row r="1344" customFormat="1" s="34">
      <c r="A1344" s="618" t="n"/>
      <c r="B1344" s="619" t="n"/>
      <c r="J1344" s="619" t="n"/>
      <c r="U1344" s="620" t="n"/>
      <c r="X1344" s="620" t="n"/>
      <c r="Y1344" s="620" t="n"/>
      <c r="Z1344" s="620" t="n"/>
      <c r="AA1344" s="34">
        <f>T1344*0.2+N1344*0+O1344*0.3+P1344*0.5+Q1344*0.6+R1344*1+S1344*1</f>
        <v/>
      </c>
      <c r="AB1344" s="34">
        <f>T1344*0.2+N1344*0.2+O1344*0.3+P1344*0.5+Q1344*0.6+R1344*1+S1344*1</f>
        <v/>
      </c>
      <c r="AD1344" s="34">
        <f>IF($AC1344&gt;0,IF(VLOOKUP($AC1344,Resource!$B$2:$AE$460,6,FALSE)&gt;0,VLOOKUP($AC1344,Resource!$B$2:$AE$460,6,FALSE),"--INPUT--"),"")</f>
        <v/>
      </c>
      <c r="AE1344" s="34">
        <f>IF($AC1344&gt;0,IF(VLOOKUP($AC1344,Resource!$B$2:$AE$460,25,FALSE)&gt;0,VLOOKUP($AC1344,Resource!$B$2:$AE$460,25,FALSE),"--INPUT--"),"")</f>
        <v/>
      </c>
      <c r="AG1344" s="619" t="n"/>
      <c r="AH1344" s="619" t="n"/>
      <c r="AJ1344" s="34">
        <f>IF($AI1344&gt;0,IF(VLOOKUP($AI1344,Resource!$B$2:$AE$460,6,FALSE)&gt;0,VLOOKUP($AI1344,Resource!$B$2:$AE$460,6,FALSE),"--INPUT--"),"")</f>
        <v/>
      </c>
      <c r="AK1344" s="34">
        <f>IF($AI1344&gt;0,IF(VLOOKUP($AI1344,Resource!$B$2:$AE$460,25,FALSE)&gt;0,VLOOKUP($AI1344,Resource!$B$2:$AE$460,25,FALSE),"--INPUT--"),"")</f>
        <v/>
      </c>
      <c r="AL1344" s="619" t="n"/>
      <c r="AM1344" s="619" t="n"/>
      <c r="AN1344" s="34">
        <f>AA1344</f>
        <v/>
      </c>
      <c r="AO1344" s="621">
        <f>IF(ISNA(IF(AC1344="",0,AN1344*VLOOKUP(AC1344,Resource!$B$2:$AE$465,8,FALSE))),0,IF(AC1344="",0,AN1344*VLOOKUP(AC1344,Resource!$B$2:$AE$465,8,FALSE)))</f>
        <v/>
      </c>
      <c r="AP1344" s="620" t="n"/>
      <c r="AQ1344" s="286" t="n"/>
      <c r="AR1344" s="34">
        <f>AB1344</f>
        <v/>
      </c>
      <c r="AS1344" s="621">
        <f>IF(ISNA(IF(AI1344="",0,AR1344*VLOOKUP(AI1344,Resource!$B$2:$AE$465,9,FALSE))),0,IF(AI1344="",0,AR1344*VLOOKUP(AI1344,Resource!$B$2:$AE$465,9,FALSE)))</f>
        <v/>
      </c>
      <c r="AT1344" s="620" t="n"/>
      <c r="AU1344" s="286" t="n"/>
      <c r="AV1344" s="620">
        <f>Z1344</f>
        <v/>
      </c>
      <c r="AW1344" s="72" t="n"/>
      <c r="BA1344" s="620" t="n"/>
      <c r="BC1344" s="620">
        <f>AO1344+AS1344</f>
        <v/>
      </c>
      <c r="BD1344" s="620">
        <f>BH1344-BC1344</f>
        <v/>
      </c>
      <c r="BE1344" s="479">
        <f>IF(AV1344=0,"        --",BD1344/BH1344)</f>
        <v/>
      </c>
      <c r="BF1344" s="620" t="n"/>
      <c r="BG1344" s="620" t="n"/>
      <c r="BH1344" s="620">
        <f>Z1344+BA1344+BF1344</f>
        <v/>
      </c>
    </row>
    <row r="1345" customFormat="1" s="34">
      <c r="A1345" s="618" t="n"/>
      <c r="B1345" s="619" t="n"/>
      <c r="J1345" s="619" t="n"/>
      <c r="U1345" s="620" t="n"/>
      <c r="X1345" s="620" t="n"/>
      <c r="Y1345" s="620" t="n"/>
      <c r="Z1345" s="620" t="n"/>
      <c r="AA1345" s="34">
        <f>T1345*0.2+N1345*0+O1345*0.3+P1345*0.5+Q1345*0.6+R1345*1+S1345*1</f>
        <v/>
      </c>
      <c r="AB1345" s="34">
        <f>T1345*0.2+N1345*0.2+O1345*0.3+P1345*0.5+Q1345*0.6+R1345*1+S1345*1</f>
        <v/>
      </c>
      <c r="AD1345" s="34">
        <f>IF($AC1345&gt;0,IF(VLOOKUP($AC1345,Resource!$B$2:$AE$460,6,FALSE)&gt;0,VLOOKUP($AC1345,Resource!$B$2:$AE$460,6,FALSE),"--INPUT--"),"")</f>
        <v/>
      </c>
      <c r="AE1345" s="34">
        <f>IF($AC1345&gt;0,IF(VLOOKUP($AC1345,Resource!$B$2:$AE$460,25,FALSE)&gt;0,VLOOKUP($AC1345,Resource!$B$2:$AE$460,25,FALSE),"--INPUT--"),"")</f>
        <v/>
      </c>
      <c r="AG1345" s="619" t="n"/>
      <c r="AH1345" s="619" t="n"/>
      <c r="AJ1345" s="34">
        <f>IF($AI1345&gt;0,IF(VLOOKUP($AI1345,Resource!$B$2:$AE$460,6,FALSE)&gt;0,VLOOKUP($AI1345,Resource!$B$2:$AE$460,6,FALSE),"--INPUT--"),"")</f>
        <v/>
      </c>
      <c r="AK1345" s="34">
        <f>IF($AI1345&gt;0,IF(VLOOKUP($AI1345,Resource!$B$2:$AE$460,25,FALSE)&gt;0,VLOOKUP($AI1345,Resource!$B$2:$AE$460,25,FALSE),"--INPUT--"),"")</f>
        <v/>
      </c>
      <c r="AL1345" s="619" t="n"/>
      <c r="AM1345" s="619" t="n"/>
      <c r="AN1345" s="34">
        <f>AA1345</f>
        <v/>
      </c>
      <c r="AO1345" s="621">
        <f>IF(ISNA(IF(AC1345="",0,AN1345*VLOOKUP(AC1345,Resource!$B$2:$AE$465,8,FALSE))),0,IF(AC1345="",0,AN1345*VLOOKUP(AC1345,Resource!$B$2:$AE$465,8,FALSE)))</f>
        <v/>
      </c>
      <c r="AP1345" s="620" t="n"/>
      <c r="AQ1345" s="286" t="n"/>
      <c r="AR1345" s="34">
        <f>AB1345</f>
        <v/>
      </c>
      <c r="AS1345" s="621">
        <f>IF(ISNA(IF(AI1345="",0,AR1345*VLOOKUP(AI1345,Resource!$B$2:$AE$465,9,FALSE))),0,IF(AI1345="",0,AR1345*VLOOKUP(AI1345,Resource!$B$2:$AE$465,9,FALSE)))</f>
        <v/>
      </c>
      <c r="AT1345" s="620" t="n"/>
      <c r="AU1345" s="286" t="n"/>
      <c r="AV1345" s="620">
        <f>Z1345</f>
        <v/>
      </c>
      <c r="AW1345" s="72" t="n"/>
      <c r="BA1345" s="620" t="n"/>
      <c r="BC1345" s="620">
        <f>AO1345+AS1345</f>
        <v/>
      </c>
      <c r="BD1345" s="620">
        <f>BH1345-BC1345</f>
        <v/>
      </c>
      <c r="BE1345" s="479">
        <f>IF(AV1345=0,"        --",BD1345/BH1345)</f>
        <v/>
      </c>
      <c r="BF1345" s="620" t="n"/>
      <c r="BG1345" s="620" t="n"/>
      <c r="BH1345" s="620">
        <f>Z1345+BA1345+BF1345</f>
        <v/>
      </c>
    </row>
    <row r="1346" customFormat="1" s="34">
      <c r="A1346" s="618" t="n"/>
      <c r="B1346" s="619" t="n"/>
      <c r="J1346" s="619" t="n"/>
      <c r="U1346" s="620" t="n"/>
      <c r="X1346" s="620" t="n"/>
      <c r="Y1346" s="620" t="n"/>
      <c r="Z1346" s="620" t="n"/>
      <c r="AA1346" s="34">
        <f>T1346*0.2+N1346*0+O1346*0.3+P1346*0.5+Q1346*0.6+R1346*1+S1346*1</f>
        <v/>
      </c>
      <c r="AB1346" s="34">
        <f>T1346*0.2+N1346*0.2+O1346*0.3+P1346*0.5+Q1346*0.6+R1346*1+S1346*1</f>
        <v/>
      </c>
      <c r="AD1346" s="34">
        <f>IF($AC1346&gt;0,IF(VLOOKUP($AC1346,Resource!$B$2:$AE$460,6,FALSE)&gt;0,VLOOKUP($AC1346,Resource!$B$2:$AE$460,6,FALSE),"--INPUT--"),"")</f>
        <v/>
      </c>
      <c r="AE1346" s="34">
        <f>IF($AC1346&gt;0,IF(VLOOKUP($AC1346,Resource!$B$2:$AE$460,25,FALSE)&gt;0,VLOOKUP($AC1346,Resource!$B$2:$AE$460,25,FALSE),"--INPUT--"),"")</f>
        <v/>
      </c>
      <c r="AG1346" s="619" t="n"/>
      <c r="AH1346" s="619" t="n"/>
      <c r="AJ1346" s="34">
        <f>IF($AI1346&gt;0,IF(VLOOKUP($AI1346,Resource!$B$2:$AE$460,6,FALSE)&gt;0,VLOOKUP($AI1346,Resource!$B$2:$AE$460,6,FALSE),"--INPUT--"),"")</f>
        <v/>
      </c>
      <c r="AK1346" s="34">
        <f>IF($AI1346&gt;0,IF(VLOOKUP($AI1346,Resource!$B$2:$AE$460,25,FALSE)&gt;0,VLOOKUP($AI1346,Resource!$B$2:$AE$460,25,FALSE),"--INPUT--"),"")</f>
        <v/>
      </c>
      <c r="AL1346" s="619" t="n"/>
      <c r="AM1346" s="619" t="n"/>
      <c r="AN1346" s="34">
        <f>AA1346</f>
        <v/>
      </c>
      <c r="AO1346" s="621">
        <f>IF(ISNA(IF(AC1346="",0,AN1346*VLOOKUP(AC1346,Resource!$B$2:$AE$465,8,FALSE))),0,IF(AC1346="",0,AN1346*VLOOKUP(AC1346,Resource!$B$2:$AE$465,8,FALSE)))</f>
        <v/>
      </c>
      <c r="AP1346" s="620" t="n"/>
      <c r="AQ1346" s="286" t="n"/>
      <c r="AR1346" s="34">
        <f>AB1346</f>
        <v/>
      </c>
      <c r="AS1346" s="621">
        <f>IF(ISNA(IF(AI1346="",0,AR1346*VLOOKUP(AI1346,Resource!$B$2:$AE$465,9,FALSE))),0,IF(AI1346="",0,AR1346*VLOOKUP(AI1346,Resource!$B$2:$AE$465,9,FALSE)))</f>
        <v/>
      </c>
      <c r="AT1346" s="620" t="n"/>
      <c r="AU1346" s="286" t="n"/>
      <c r="AV1346" s="620">
        <f>Z1346</f>
        <v/>
      </c>
      <c r="AW1346" s="72" t="n"/>
      <c r="BA1346" s="620" t="n"/>
      <c r="BC1346" s="620">
        <f>AO1346+AS1346</f>
        <v/>
      </c>
      <c r="BD1346" s="620">
        <f>BH1346-BC1346</f>
        <v/>
      </c>
      <c r="BE1346" s="479">
        <f>IF(AV1346=0,"        --",BD1346/BH1346)</f>
        <v/>
      </c>
      <c r="BF1346" s="620" t="n"/>
      <c r="BG1346" s="620" t="n"/>
      <c r="BH1346" s="620">
        <f>Z1346+BA1346+BF1346</f>
        <v/>
      </c>
    </row>
    <row r="1347" customFormat="1" s="34">
      <c r="A1347" s="618" t="n"/>
      <c r="B1347" s="619" t="n"/>
      <c r="J1347" s="619" t="n"/>
      <c r="U1347" s="620" t="n"/>
      <c r="X1347" s="620" t="n"/>
      <c r="Y1347" s="620" t="n"/>
      <c r="Z1347" s="620" t="n"/>
      <c r="AA1347" s="34">
        <f>T1347*0.2+N1347*0+O1347*0.3+P1347*0.5+Q1347*0.6+R1347*1+S1347*1</f>
        <v/>
      </c>
      <c r="AB1347" s="34">
        <f>T1347*0.2+N1347*0.2+O1347*0.3+P1347*0.5+Q1347*0.6+R1347*1+S1347*1</f>
        <v/>
      </c>
      <c r="AD1347" s="34">
        <f>IF($AC1347&gt;0,IF(VLOOKUP($AC1347,Resource!$B$2:$AE$460,6,FALSE)&gt;0,VLOOKUP($AC1347,Resource!$B$2:$AE$460,6,FALSE),"--INPUT--"),"")</f>
        <v/>
      </c>
      <c r="AE1347" s="34">
        <f>IF($AC1347&gt;0,IF(VLOOKUP($AC1347,Resource!$B$2:$AE$460,25,FALSE)&gt;0,VLOOKUP($AC1347,Resource!$B$2:$AE$460,25,FALSE),"--INPUT--"),"")</f>
        <v/>
      </c>
      <c r="AG1347" s="619" t="n"/>
      <c r="AH1347" s="619" t="n"/>
      <c r="AJ1347" s="34">
        <f>IF($AI1347&gt;0,IF(VLOOKUP($AI1347,Resource!$B$2:$AE$460,6,FALSE)&gt;0,VLOOKUP($AI1347,Resource!$B$2:$AE$460,6,FALSE),"--INPUT--"),"")</f>
        <v/>
      </c>
      <c r="AK1347" s="34">
        <f>IF($AI1347&gt;0,IF(VLOOKUP($AI1347,Resource!$B$2:$AE$460,25,FALSE)&gt;0,VLOOKUP($AI1347,Resource!$B$2:$AE$460,25,FALSE),"--INPUT--"),"")</f>
        <v/>
      </c>
      <c r="AL1347" s="619" t="n"/>
      <c r="AM1347" s="619" t="n"/>
      <c r="AN1347" s="34">
        <f>AA1347</f>
        <v/>
      </c>
      <c r="AO1347" s="621">
        <f>IF(ISNA(IF(AC1347="",0,AN1347*VLOOKUP(AC1347,Resource!$B$2:$AE$465,8,FALSE))),0,IF(AC1347="",0,AN1347*VLOOKUP(AC1347,Resource!$B$2:$AE$465,8,FALSE)))</f>
        <v/>
      </c>
      <c r="AP1347" s="620" t="n"/>
      <c r="AQ1347" s="286" t="n"/>
      <c r="AR1347" s="34">
        <f>AB1347</f>
        <v/>
      </c>
      <c r="AS1347" s="621">
        <f>IF(ISNA(IF(AI1347="",0,AR1347*VLOOKUP(AI1347,Resource!$B$2:$AE$465,9,FALSE))),0,IF(AI1347="",0,AR1347*VLOOKUP(AI1347,Resource!$B$2:$AE$465,9,FALSE)))</f>
        <v/>
      </c>
      <c r="AT1347" s="620" t="n"/>
      <c r="AU1347" s="286" t="n"/>
      <c r="AV1347" s="620">
        <f>Z1347</f>
        <v/>
      </c>
      <c r="AW1347" s="72" t="n"/>
      <c r="BA1347" s="620" t="n"/>
      <c r="BC1347" s="620">
        <f>AO1347+AS1347</f>
        <v/>
      </c>
      <c r="BD1347" s="620">
        <f>BH1347-BC1347</f>
        <v/>
      </c>
      <c r="BE1347" s="479">
        <f>IF(AV1347=0,"        --",BD1347/BH1347)</f>
        <v/>
      </c>
      <c r="BF1347" s="620" t="n"/>
      <c r="BG1347" s="620" t="n"/>
      <c r="BH1347" s="620">
        <f>Z1347+BA1347+BF1347</f>
        <v/>
      </c>
    </row>
    <row r="1348" customFormat="1" s="34">
      <c r="A1348" s="618" t="n"/>
      <c r="B1348" s="619" t="n"/>
      <c r="J1348" s="619" t="n"/>
      <c r="U1348" s="620" t="n"/>
      <c r="X1348" s="620" t="n"/>
      <c r="Y1348" s="620" t="n"/>
      <c r="Z1348" s="620" t="n"/>
      <c r="AA1348" s="34">
        <f>T1348*0.2+N1348*0+O1348*0.3+P1348*0.5+Q1348*0.6+R1348*1+S1348*1</f>
        <v/>
      </c>
      <c r="AB1348" s="34">
        <f>T1348*0.2+N1348*0.2+O1348*0.3+P1348*0.5+Q1348*0.6+R1348*1+S1348*1</f>
        <v/>
      </c>
      <c r="AD1348" s="34">
        <f>IF($AC1348&gt;0,IF(VLOOKUP($AC1348,Resource!$B$2:$AE$460,6,FALSE)&gt;0,VLOOKUP($AC1348,Resource!$B$2:$AE$460,6,FALSE),"--INPUT--"),"")</f>
        <v/>
      </c>
      <c r="AE1348" s="34">
        <f>IF($AC1348&gt;0,IF(VLOOKUP($AC1348,Resource!$B$2:$AE$460,25,FALSE)&gt;0,VLOOKUP($AC1348,Resource!$B$2:$AE$460,25,FALSE),"--INPUT--"),"")</f>
        <v/>
      </c>
      <c r="AG1348" s="619" t="n"/>
      <c r="AH1348" s="619" t="n"/>
      <c r="AJ1348" s="34">
        <f>IF($AI1348&gt;0,IF(VLOOKUP($AI1348,Resource!$B$2:$AE$460,6,FALSE)&gt;0,VLOOKUP($AI1348,Resource!$B$2:$AE$460,6,FALSE),"--INPUT--"),"")</f>
        <v/>
      </c>
      <c r="AK1348" s="34">
        <f>IF($AI1348&gt;0,IF(VLOOKUP($AI1348,Resource!$B$2:$AE$460,25,FALSE)&gt;0,VLOOKUP($AI1348,Resource!$B$2:$AE$460,25,FALSE),"--INPUT--"),"")</f>
        <v/>
      </c>
      <c r="AL1348" s="619" t="n"/>
      <c r="AM1348" s="619" t="n"/>
      <c r="AN1348" s="34">
        <f>AA1348</f>
        <v/>
      </c>
      <c r="AO1348" s="621">
        <f>IF(ISNA(IF(AC1348="",0,AN1348*VLOOKUP(AC1348,Resource!$B$2:$AE$465,8,FALSE))),0,IF(AC1348="",0,AN1348*VLOOKUP(AC1348,Resource!$B$2:$AE$465,8,FALSE)))</f>
        <v/>
      </c>
      <c r="AP1348" s="620" t="n"/>
      <c r="AQ1348" s="286" t="n"/>
      <c r="AR1348" s="34">
        <f>AB1348</f>
        <v/>
      </c>
      <c r="AS1348" s="621">
        <f>IF(ISNA(IF(AI1348="",0,AR1348*VLOOKUP(AI1348,Resource!$B$2:$AE$465,9,FALSE))),0,IF(AI1348="",0,AR1348*VLOOKUP(AI1348,Resource!$B$2:$AE$465,9,FALSE)))</f>
        <v/>
      </c>
      <c r="AT1348" s="620" t="n"/>
      <c r="AU1348" s="286" t="n"/>
      <c r="AV1348" s="620">
        <f>Z1348</f>
        <v/>
      </c>
      <c r="AW1348" s="72" t="n"/>
      <c r="BA1348" s="620" t="n"/>
      <c r="BC1348" s="620">
        <f>AO1348+AS1348</f>
        <v/>
      </c>
      <c r="BD1348" s="620">
        <f>BH1348-BC1348</f>
        <v/>
      </c>
      <c r="BE1348" s="479">
        <f>IF(AV1348=0,"        --",BD1348/BH1348)</f>
        <v/>
      </c>
      <c r="BF1348" s="620" t="n"/>
      <c r="BG1348" s="620" t="n"/>
      <c r="BH1348" s="620">
        <f>Z1348+BA1348+BF1348</f>
        <v/>
      </c>
    </row>
    <row r="1349" customFormat="1" s="34">
      <c r="A1349" s="618" t="n"/>
      <c r="B1349" s="619" t="n"/>
      <c r="J1349" s="619" t="n"/>
      <c r="U1349" s="620" t="n"/>
      <c r="X1349" s="620" t="n"/>
      <c r="Y1349" s="620" t="n"/>
      <c r="Z1349" s="620" t="n"/>
      <c r="AA1349" s="34">
        <f>T1349*0.2+N1349*0+O1349*0.3+P1349*0.5+Q1349*0.6+R1349*1+S1349*1</f>
        <v/>
      </c>
      <c r="AB1349" s="34">
        <f>T1349*0.2+N1349*0.2+O1349*0.3+P1349*0.5+Q1349*0.6+R1349*1+S1349*1</f>
        <v/>
      </c>
      <c r="AD1349" s="34">
        <f>IF($AC1349&gt;0,IF(VLOOKUP($AC1349,Resource!$B$2:$AE$460,6,FALSE)&gt;0,VLOOKUP($AC1349,Resource!$B$2:$AE$460,6,FALSE),"--INPUT--"),"")</f>
        <v/>
      </c>
      <c r="AE1349" s="34">
        <f>IF($AC1349&gt;0,IF(VLOOKUP($AC1349,Resource!$B$2:$AE$460,25,FALSE)&gt;0,VLOOKUP($AC1349,Resource!$B$2:$AE$460,25,FALSE),"--INPUT--"),"")</f>
        <v/>
      </c>
      <c r="AG1349" s="619" t="n"/>
      <c r="AH1349" s="619" t="n"/>
      <c r="AJ1349" s="34">
        <f>IF($AI1349&gt;0,IF(VLOOKUP($AI1349,Resource!$B$2:$AE$460,6,FALSE)&gt;0,VLOOKUP($AI1349,Resource!$B$2:$AE$460,6,FALSE),"--INPUT--"),"")</f>
        <v/>
      </c>
      <c r="AK1349" s="34">
        <f>IF($AI1349&gt;0,IF(VLOOKUP($AI1349,Resource!$B$2:$AE$460,25,FALSE)&gt;0,VLOOKUP($AI1349,Resource!$B$2:$AE$460,25,FALSE),"--INPUT--"),"")</f>
        <v/>
      </c>
      <c r="AL1349" s="619" t="n"/>
      <c r="AM1349" s="619" t="n"/>
      <c r="AN1349" s="34">
        <f>AA1349</f>
        <v/>
      </c>
      <c r="AO1349" s="621">
        <f>IF(ISNA(IF(AC1349="",0,AN1349*VLOOKUP(AC1349,Resource!$B$2:$AE$465,8,FALSE))),0,IF(AC1349="",0,AN1349*VLOOKUP(AC1349,Resource!$B$2:$AE$465,8,FALSE)))</f>
        <v/>
      </c>
      <c r="AP1349" s="620" t="n"/>
      <c r="AQ1349" s="286" t="n"/>
      <c r="AR1349" s="34">
        <f>AB1349</f>
        <v/>
      </c>
      <c r="AS1349" s="621">
        <f>IF(ISNA(IF(AI1349="",0,AR1349*VLOOKUP(AI1349,Resource!$B$2:$AE$465,9,FALSE))),0,IF(AI1349="",0,AR1349*VLOOKUP(AI1349,Resource!$B$2:$AE$465,9,FALSE)))</f>
        <v/>
      </c>
      <c r="AT1349" s="620" t="n"/>
      <c r="AU1349" s="286" t="n"/>
      <c r="AV1349" s="620">
        <f>Z1349</f>
        <v/>
      </c>
      <c r="AW1349" s="72" t="n"/>
      <c r="BA1349" s="620" t="n"/>
      <c r="BC1349" s="620">
        <f>AO1349+AS1349</f>
        <v/>
      </c>
      <c r="BD1349" s="620">
        <f>BH1349-BC1349</f>
        <v/>
      </c>
      <c r="BE1349" s="479">
        <f>IF(AV1349=0,"        --",BD1349/BH1349)</f>
        <v/>
      </c>
      <c r="BF1349" s="620" t="n"/>
      <c r="BG1349" s="620" t="n"/>
      <c r="BH1349" s="620">
        <f>Z1349+BA1349+BF1349</f>
        <v/>
      </c>
    </row>
    <row r="1350" customFormat="1" s="34">
      <c r="A1350" s="618" t="n"/>
      <c r="B1350" s="619" t="n"/>
      <c r="J1350" s="619" t="n"/>
      <c r="U1350" s="620" t="n"/>
      <c r="X1350" s="620" t="n"/>
      <c r="Y1350" s="620" t="n"/>
      <c r="Z1350" s="620" t="n"/>
      <c r="AA1350" s="34">
        <f>T1350*0.2+N1350*0+O1350*0.3+P1350*0.5+Q1350*0.6+R1350*1+S1350*1</f>
        <v/>
      </c>
      <c r="AB1350" s="34">
        <f>T1350*0.2+N1350*0.2+O1350*0.3+P1350*0.5+Q1350*0.6+R1350*1+S1350*1</f>
        <v/>
      </c>
      <c r="AD1350" s="34">
        <f>IF($AC1350&gt;0,IF(VLOOKUP($AC1350,Resource!$B$2:$AE$460,6,FALSE)&gt;0,VLOOKUP($AC1350,Resource!$B$2:$AE$460,6,FALSE),"--INPUT--"),"")</f>
        <v/>
      </c>
      <c r="AE1350" s="34">
        <f>IF($AC1350&gt;0,IF(VLOOKUP($AC1350,Resource!$B$2:$AE$460,25,FALSE)&gt;0,VLOOKUP($AC1350,Resource!$B$2:$AE$460,25,FALSE),"--INPUT--"),"")</f>
        <v/>
      </c>
      <c r="AG1350" s="619" t="n"/>
      <c r="AH1350" s="619" t="n"/>
      <c r="AJ1350" s="34">
        <f>IF($AI1350&gt;0,IF(VLOOKUP($AI1350,Resource!$B$2:$AE$460,6,FALSE)&gt;0,VLOOKUP($AI1350,Resource!$B$2:$AE$460,6,FALSE),"--INPUT--"),"")</f>
        <v/>
      </c>
      <c r="AK1350" s="34">
        <f>IF($AI1350&gt;0,IF(VLOOKUP($AI1350,Resource!$B$2:$AE$460,25,FALSE)&gt;0,VLOOKUP($AI1350,Resource!$B$2:$AE$460,25,FALSE),"--INPUT--"),"")</f>
        <v/>
      </c>
      <c r="AL1350" s="619" t="n"/>
      <c r="AM1350" s="619" t="n"/>
      <c r="AN1350" s="34">
        <f>AA1350</f>
        <v/>
      </c>
      <c r="AO1350" s="621">
        <f>IF(ISNA(IF(AC1350="",0,AN1350*VLOOKUP(AC1350,Resource!$B$2:$AE$465,8,FALSE))),0,IF(AC1350="",0,AN1350*VLOOKUP(AC1350,Resource!$B$2:$AE$465,8,FALSE)))</f>
        <v/>
      </c>
      <c r="AP1350" s="620" t="n"/>
      <c r="AQ1350" s="286" t="n"/>
      <c r="AR1350" s="34">
        <f>AB1350</f>
        <v/>
      </c>
      <c r="AS1350" s="621">
        <f>IF(ISNA(IF(AI1350="",0,AR1350*VLOOKUP(AI1350,Resource!$B$2:$AE$465,9,FALSE))),0,IF(AI1350="",0,AR1350*VLOOKUP(AI1350,Resource!$B$2:$AE$465,9,FALSE)))</f>
        <v/>
      </c>
      <c r="AT1350" s="620" t="n"/>
      <c r="AU1350" s="286" t="n"/>
      <c r="AV1350" s="620">
        <f>Z1350</f>
        <v/>
      </c>
      <c r="AW1350" s="72" t="n"/>
      <c r="BA1350" s="620" t="n"/>
      <c r="BC1350" s="620">
        <f>AO1350+AS1350</f>
        <v/>
      </c>
      <c r="BD1350" s="620">
        <f>BH1350-BC1350</f>
        <v/>
      </c>
      <c r="BE1350" s="479">
        <f>IF(AV1350=0,"        --",BD1350/BH1350)</f>
        <v/>
      </c>
      <c r="BF1350" s="620" t="n"/>
      <c r="BG1350" s="620" t="n"/>
      <c r="BH1350" s="620">
        <f>Z1350+BA1350+BF1350</f>
        <v/>
      </c>
    </row>
    <row r="1351" customFormat="1" s="34">
      <c r="A1351" s="618" t="n"/>
      <c r="B1351" s="619" t="n"/>
      <c r="J1351" s="619" t="n"/>
      <c r="U1351" s="620" t="n"/>
      <c r="X1351" s="620" t="n"/>
      <c r="Y1351" s="620" t="n"/>
      <c r="Z1351" s="620" t="n"/>
      <c r="AA1351" s="34">
        <f>T1351*0.2+N1351*0+O1351*0.3+P1351*0.5+Q1351*0.6+R1351*1+S1351*1</f>
        <v/>
      </c>
      <c r="AB1351" s="34">
        <f>T1351*0.2+N1351*0.2+O1351*0.3+P1351*0.5+Q1351*0.6+R1351*1+S1351*1</f>
        <v/>
      </c>
      <c r="AD1351" s="34">
        <f>IF($AC1351&gt;0,IF(VLOOKUP($AC1351,Resource!$B$2:$AE$460,6,FALSE)&gt;0,VLOOKUP($AC1351,Resource!$B$2:$AE$460,6,FALSE),"--INPUT--"),"")</f>
        <v/>
      </c>
      <c r="AE1351" s="34">
        <f>IF($AC1351&gt;0,IF(VLOOKUP($AC1351,Resource!$B$2:$AE$460,25,FALSE)&gt;0,VLOOKUP($AC1351,Resource!$B$2:$AE$460,25,FALSE),"--INPUT--"),"")</f>
        <v/>
      </c>
      <c r="AG1351" s="619" t="n"/>
      <c r="AH1351" s="619" t="n"/>
      <c r="AJ1351" s="34">
        <f>IF($AI1351&gt;0,IF(VLOOKUP($AI1351,Resource!$B$2:$AE$460,6,FALSE)&gt;0,VLOOKUP($AI1351,Resource!$B$2:$AE$460,6,FALSE),"--INPUT--"),"")</f>
        <v/>
      </c>
      <c r="AK1351" s="34">
        <f>IF($AI1351&gt;0,IF(VLOOKUP($AI1351,Resource!$B$2:$AE$460,25,FALSE)&gt;0,VLOOKUP($AI1351,Resource!$B$2:$AE$460,25,FALSE),"--INPUT--"),"")</f>
        <v/>
      </c>
      <c r="AL1351" s="619" t="n"/>
      <c r="AM1351" s="619" t="n"/>
      <c r="AN1351" s="34">
        <f>AA1351</f>
        <v/>
      </c>
      <c r="AO1351" s="621">
        <f>IF(ISNA(IF(AC1351="",0,AN1351*VLOOKUP(AC1351,Resource!$B$2:$AE$465,8,FALSE))),0,IF(AC1351="",0,AN1351*VLOOKUP(AC1351,Resource!$B$2:$AE$465,8,FALSE)))</f>
        <v/>
      </c>
      <c r="AP1351" s="620" t="n"/>
      <c r="AQ1351" s="286" t="n"/>
      <c r="AR1351" s="34">
        <f>AB1351</f>
        <v/>
      </c>
      <c r="AS1351" s="621">
        <f>IF(ISNA(IF(AI1351="",0,AR1351*VLOOKUP(AI1351,Resource!$B$2:$AE$465,9,FALSE))),0,IF(AI1351="",0,AR1351*VLOOKUP(AI1351,Resource!$B$2:$AE$465,9,FALSE)))</f>
        <v/>
      </c>
      <c r="AT1351" s="620" t="n"/>
      <c r="AU1351" s="286" t="n"/>
      <c r="AV1351" s="620">
        <f>Z1351</f>
        <v/>
      </c>
      <c r="AW1351" s="72" t="n"/>
      <c r="BA1351" s="620" t="n"/>
      <c r="BC1351" s="620">
        <f>AO1351+AS1351</f>
        <v/>
      </c>
      <c r="BD1351" s="620">
        <f>BH1351-BC1351</f>
        <v/>
      </c>
      <c r="BE1351" s="479">
        <f>IF(AV1351=0,"        --",BD1351/BH1351)</f>
        <v/>
      </c>
      <c r="BF1351" s="620" t="n"/>
      <c r="BG1351" s="620" t="n"/>
      <c r="BH1351" s="620">
        <f>Z1351+BA1351+BF1351</f>
        <v/>
      </c>
    </row>
    <row r="1352" customFormat="1" s="34">
      <c r="A1352" s="618" t="n"/>
      <c r="B1352" s="619" t="n"/>
      <c r="J1352" s="619" t="n"/>
      <c r="U1352" s="620" t="n"/>
      <c r="X1352" s="620" t="n"/>
      <c r="Y1352" s="620" t="n"/>
      <c r="Z1352" s="620" t="n"/>
      <c r="AA1352" s="34">
        <f>T1352*0.2+N1352*0+O1352*0.3+P1352*0.5+Q1352*0.6+R1352*1+S1352*1</f>
        <v/>
      </c>
      <c r="AB1352" s="34">
        <f>T1352*0.2+N1352*0.2+O1352*0.3+P1352*0.5+Q1352*0.6+R1352*1+S1352*1</f>
        <v/>
      </c>
      <c r="AD1352" s="34">
        <f>IF($AC1352&gt;0,IF(VLOOKUP($AC1352,Resource!$B$2:$AE$460,6,FALSE)&gt;0,VLOOKUP($AC1352,Resource!$B$2:$AE$460,6,FALSE),"--INPUT--"),"")</f>
        <v/>
      </c>
      <c r="AE1352" s="34">
        <f>IF($AC1352&gt;0,IF(VLOOKUP($AC1352,Resource!$B$2:$AE$460,25,FALSE)&gt;0,VLOOKUP($AC1352,Resource!$B$2:$AE$460,25,FALSE),"--INPUT--"),"")</f>
        <v/>
      </c>
      <c r="AG1352" s="619" t="n"/>
      <c r="AH1352" s="619" t="n"/>
      <c r="AJ1352" s="34">
        <f>IF($AI1352&gt;0,IF(VLOOKUP($AI1352,Resource!$B$2:$AE$460,6,FALSE)&gt;0,VLOOKUP($AI1352,Resource!$B$2:$AE$460,6,FALSE),"--INPUT--"),"")</f>
        <v/>
      </c>
      <c r="AK1352" s="34">
        <f>IF($AI1352&gt;0,IF(VLOOKUP($AI1352,Resource!$B$2:$AE$460,25,FALSE)&gt;0,VLOOKUP($AI1352,Resource!$B$2:$AE$460,25,FALSE),"--INPUT--"),"")</f>
        <v/>
      </c>
      <c r="AL1352" s="619" t="n"/>
      <c r="AM1352" s="619" t="n"/>
      <c r="AN1352" s="34">
        <f>AA1352</f>
        <v/>
      </c>
      <c r="AO1352" s="621">
        <f>IF(ISNA(IF(AC1352="",0,AN1352*VLOOKUP(AC1352,Resource!$B$2:$AE$465,8,FALSE))),0,IF(AC1352="",0,AN1352*VLOOKUP(AC1352,Resource!$B$2:$AE$465,8,FALSE)))</f>
        <v/>
      </c>
      <c r="AP1352" s="620" t="n"/>
      <c r="AQ1352" s="286" t="n"/>
      <c r="AR1352" s="34">
        <f>AB1352</f>
        <v/>
      </c>
      <c r="AS1352" s="621">
        <f>IF(ISNA(IF(AI1352="",0,AR1352*VLOOKUP(AI1352,Resource!$B$2:$AE$465,9,FALSE))),0,IF(AI1352="",0,AR1352*VLOOKUP(AI1352,Resource!$B$2:$AE$465,9,FALSE)))</f>
        <v/>
      </c>
      <c r="AT1352" s="620" t="n"/>
      <c r="AU1352" s="286" t="n"/>
      <c r="AV1352" s="620">
        <f>Z1352</f>
        <v/>
      </c>
      <c r="AW1352" s="72" t="n"/>
      <c r="BA1352" s="620" t="n"/>
      <c r="BC1352" s="620">
        <f>AO1352+AS1352</f>
        <v/>
      </c>
      <c r="BD1352" s="620">
        <f>BH1352-BC1352</f>
        <v/>
      </c>
      <c r="BE1352" s="479">
        <f>IF(AV1352=0,"        --",BD1352/BH1352)</f>
        <v/>
      </c>
      <c r="BF1352" s="620" t="n"/>
      <c r="BG1352" s="620" t="n"/>
      <c r="BH1352" s="620">
        <f>Z1352+BA1352+BF1352</f>
        <v/>
      </c>
    </row>
    <row r="1353" customFormat="1" s="34">
      <c r="A1353" s="618" t="n"/>
      <c r="B1353" s="619" t="n"/>
      <c r="J1353" s="619" t="n"/>
      <c r="U1353" s="620" t="n"/>
      <c r="X1353" s="620" t="n"/>
      <c r="Y1353" s="620" t="n"/>
      <c r="Z1353" s="620" t="n"/>
      <c r="AA1353" s="34">
        <f>T1353*0.2+N1353*0+O1353*0.3+P1353*0.5+Q1353*0.6+R1353*1+S1353*1</f>
        <v/>
      </c>
      <c r="AB1353" s="34">
        <f>T1353*0.2+N1353*0.2+O1353*0.3+P1353*0.5+Q1353*0.6+R1353*1+S1353*1</f>
        <v/>
      </c>
      <c r="AD1353" s="34">
        <f>IF($AC1353&gt;0,IF(VLOOKUP($AC1353,Resource!$B$2:$AE$460,6,FALSE)&gt;0,VLOOKUP($AC1353,Resource!$B$2:$AE$460,6,FALSE),"--INPUT--"),"")</f>
        <v/>
      </c>
      <c r="AE1353" s="34">
        <f>IF($AC1353&gt;0,IF(VLOOKUP($AC1353,Resource!$B$2:$AE$460,25,FALSE)&gt;0,VLOOKUP($AC1353,Resource!$B$2:$AE$460,25,FALSE),"--INPUT--"),"")</f>
        <v/>
      </c>
      <c r="AG1353" s="619" t="n"/>
      <c r="AH1353" s="619" t="n"/>
      <c r="AJ1353" s="34">
        <f>IF($AI1353&gt;0,IF(VLOOKUP($AI1353,Resource!$B$2:$AE$460,6,FALSE)&gt;0,VLOOKUP($AI1353,Resource!$B$2:$AE$460,6,FALSE),"--INPUT--"),"")</f>
        <v/>
      </c>
      <c r="AK1353" s="34">
        <f>IF($AI1353&gt;0,IF(VLOOKUP($AI1353,Resource!$B$2:$AE$460,25,FALSE)&gt;0,VLOOKUP($AI1353,Resource!$B$2:$AE$460,25,FALSE),"--INPUT--"),"")</f>
        <v/>
      </c>
      <c r="AL1353" s="619" t="n"/>
      <c r="AM1353" s="619" t="n"/>
      <c r="AN1353" s="34">
        <f>AA1353</f>
        <v/>
      </c>
      <c r="AO1353" s="621">
        <f>IF(ISNA(IF(AC1353="",0,AN1353*VLOOKUP(AC1353,Resource!$B$2:$AE$465,8,FALSE))),0,IF(AC1353="",0,AN1353*VLOOKUP(AC1353,Resource!$B$2:$AE$465,8,FALSE)))</f>
        <v/>
      </c>
      <c r="AP1353" s="620" t="n"/>
      <c r="AQ1353" s="286" t="n"/>
      <c r="AR1353" s="34">
        <f>AB1353</f>
        <v/>
      </c>
      <c r="AS1353" s="621">
        <f>IF(ISNA(IF(AI1353="",0,AR1353*VLOOKUP(AI1353,Resource!$B$2:$AE$465,9,FALSE))),0,IF(AI1353="",0,AR1353*VLOOKUP(AI1353,Resource!$B$2:$AE$465,9,FALSE)))</f>
        <v/>
      </c>
      <c r="AT1353" s="620" t="n"/>
      <c r="AU1353" s="286" t="n"/>
      <c r="AV1353" s="620">
        <f>Z1353</f>
        <v/>
      </c>
      <c r="AW1353" s="72" t="n"/>
      <c r="BA1353" s="620" t="n"/>
      <c r="BC1353" s="620">
        <f>AO1353+AS1353</f>
        <v/>
      </c>
      <c r="BD1353" s="620">
        <f>BH1353-BC1353</f>
        <v/>
      </c>
      <c r="BE1353" s="479">
        <f>IF(AV1353=0,"        --",BD1353/BH1353)</f>
        <v/>
      </c>
      <c r="BF1353" s="620" t="n"/>
      <c r="BG1353" s="620" t="n"/>
      <c r="BH1353" s="620">
        <f>Z1353+BA1353+BF1353</f>
        <v/>
      </c>
    </row>
    <row r="1354" customFormat="1" s="34">
      <c r="A1354" s="618" t="n"/>
      <c r="B1354" s="619" t="n"/>
      <c r="J1354" s="619" t="n"/>
      <c r="U1354" s="620" t="n"/>
      <c r="X1354" s="620" t="n"/>
      <c r="Y1354" s="620" t="n"/>
      <c r="Z1354" s="620" t="n"/>
      <c r="AA1354" s="34">
        <f>T1354*0.2+N1354*0+O1354*0.3+P1354*0.5+Q1354*0.6+R1354*1+S1354*1</f>
        <v/>
      </c>
      <c r="AB1354" s="34">
        <f>T1354*0.2+N1354*0.2+O1354*0.3+P1354*0.5+Q1354*0.6+R1354*1+S1354*1</f>
        <v/>
      </c>
      <c r="AD1354" s="34">
        <f>IF($AC1354&gt;0,IF(VLOOKUP($AC1354,Resource!$B$2:$AE$460,6,FALSE)&gt;0,VLOOKUP($AC1354,Resource!$B$2:$AE$460,6,FALSE),"--INPUT--"),"")</f>
        <v/>
      </c>
      <c r="AE1354" s="34">
        <f>IF($AC1354&gt;0,IF(VLOOKUP($AC1354,Resource!$B$2:$AE$460,25,FALSE)&gt;0,VLOOKUP($AC1354,Resource!$B$2:$AE$460,25,FALSE),"--INPUT--"),"")</f>
        <v/>
      </c>
      <c r="AG1354" s="619" t="n"/>
      <c r="AH1354" s="619" t="n"/>
      <c r="AJ1354" s="34">
        <f>IF($AI1354&gt;0,IF(VLOOKUP($AI1354,Resource!$B$2:$AE$460,6,FALSE)&gt;0,VLOOKUP($AI1354,Resource!$B$2:$AE$460,6,FALSE),"--INPUT--"),"")</f>
        <v/>
      </c>
      <c r="AK1354" s="34">
        <f>IF($AI1354&gt;0,IF(VLOOKUP($AI1354,Resource!$B$2:$AE$460,25,FALSE)&gt;0,VLOOKUP($AI1354,Resource!$B$2:$AE$460,25,FALSE),"--INPUT--"),"")</f>
        <v/>
      </c>
      <c r="AL1354" s="619" t="n"/>
      <c r="AM1354" s="619" t="n"/>
      <c r="AN1354" s="34">
        <f>AA1354</f>
        <v/>
      </c>
      <c r="AO1354" s="621">
        <f>IF(ISNA(IF(AC1354="",0,AN1354*VLOOKUP(AC1354,Resource!$B$2:$AE$465,8,FALSE))),0,IF(AC1354="",0,AN1354*VLOOKUP(AC1354,Resource!$B$2:$AE$465,8,FALSE)))</f>
        <v/>
      </c>
      <c r="AP1354" s="620" t="n"/>
      <c r="AQ1354" s="286" t="n"/>
      <c r="AR1354" s="34">
        <f>AB1354</f>
        <v/>
      </c>
      <c r="AS1354" s="621">
        <f>IF(ISNA(IF(AI1354="",0,AR1354*VLOOKUP(AI1354,Resource!$B$2:$AE$465,9,FALSE))),0,IF(AI1354="",0,AR1354*VLOOKUP(AI1354,Resource!$B$2:$AE$465,9,FALSE)))</f>
        <v/>
      </c>
      <c r="AT1354" s="620" t="n"/>
      <c r="AU1354" s="286" t="n"/>
      <c r="AV1354" s="620">
        <f>Z1354</f>
        <v/>
      </c>
      <c r="AW1354" s="72" t="n"/>
      <c r="BA1354" s="620" t="n"/>
      <c r="BC1354" s="620">
        <f>AO1354+AS1354</f>
        <v/>
      </c>
      <c r="BD1354" s="620">
        <f>BH1354-BC1354</f>
        <v/>
      </c>
      <c r="BE1354" s="479">
        <f>IF(AV1354=0,"        --",BD1354/BH1354)</f>
        <v/>
      </c>
      <c r="BF1354" s="620" t="n"/>
      <c r="BG1354" s="620" t="n"/>
      <c r="BH1354" s="620">
        <f>Z1354+BA1354+BF1354</f>
        <v/>
      </c>
    </row>
    <row r="1355" customFormat="1" s="34">
      <c r="A1355" s="618" t="n"/>
      <c r="B1355" s="619" t="n"/>
      <c r="J1355" s="619" t="n"/>
      <c r="U1355" s="620" t="n"/>
      <c r="X1355" s="620" t="n"/>
      <c r="Y1355" s="620" t="n"/>
      <c r="Z1355" s="620" t="n"/>
      <c r="AA1355" s="34">
        <f>T1355*0.2+N1355*0+O1355*0.3+P1355*0.5+Q1355*0.6+R1355*1+S1355*1</f>
        <v/>
      </c>
      <c r="AB1355" s="34">
        <f>T1355*0.2+N1355*0.2+O1355*0.3+P1355*0.5+Q1355*0.6+R1355*1+S1355*1</f>
        <v/>
      </c>
      <c r="AD1355" s="34">
        <f>IF($AC1355&gt;0,IF(VLOOKUP($AC1355,Resource!$B$2:$AE$460,6,FALSE)&gt;0,VLOOKUP($AC1355,Resource!$B$2:$AE$460,6,FALSE),"--INPUT--"),"")</f>
        <v/>
      </c>
      <c r="AE1355" s="34">
        <f>IF($AC1355&gt;0,IF(VLOOKUP($AC1355,Resource!$B$2:$AE$460,25,FALSE)&gt;0,VLOOKUP($AC1355,Resource!$B$2:$AE$460,25,FALSE),"--INPUT--"),"")</f>
        <v/>
      </c>
      <c r="AG1355" s="619" t="n"/>
      <c r="AH1355" s="619" t="n"/>
      <c r="AJ1355" s="34">
        <f>IF($AI1355&gt;0,IF(VLOOKUP($AI1355,Resource!$B$2:$AE$460,6,FALSE)&gt;0,VLOOKUP($AI1355,Resource!$B$2:$AE$460,6,FALSE),"--INPUT--"),"")</f>
        <v/>
      </c>
      <c r="AK1355" s="34">
        <f>IF($AI1355&gt;0,IF(VLOOKUP($AI1355,Resource!$B$2:$AE$460,25,FALSE)&gt;0,VLOOKUP($AI1355,Resource!$B$2:$AE$460,25,FALSE),"--INPUT--"),"")</f>
        <v/>
      </c>
      <c r="AL1355" s="619" t="n"/>
      <c r="AM1355" s="619" t="n"/>
      <c r="AN1355" s="34">
        <f>AA1355</f>
        <v/>
      </c>
      <c r="AO1355" s="621">
        <f>IF(ISNA(IF(AC1355="",0,AN1355*VLOOKUP(AC1355,Resource!$B$2:$AE$465,8,FALSE))),0,IF(AC1355="",0,AN1355*VLOOKUP(AC1355,Resource!$B$2:$AE$465,8,FALSE)))</f>
        <v/>
      </c>
      <c r="AP1355" s="620" t="n"/>
      <c r="AQ1355" s="286" t="n"/>
      <c r="AR1355" s="34">
        <f>AB1355</f>
        <v/>
      </c>
      <c r="AS1355" s="621">
        <f>IF(ISNA(IF(AI1355="",0,AR1355*VLOOKUP(AI1355,Resource!$B$2:$AE$465,9,FALSE))),0,IF(AI1355="",0,AR1355*VLOOKUP(AI1355,Resource!$B$2:$AE$465,9,FALSE)))</f>
        <v/>
      </c>
      <c r="AT1355" s="620" t="n"/>
      <c r="AU1355" s="286" t="n"/>
      <c r="AV1355" s="620">
        <f>Z1355</f>
        <v/>
      </c>
      <c r="AW1355" s="72" t="n"/>
      <c r="BA1355" s="620" t="n"/>
      <c r="BC1355" s="620">
        <f>AO1355+AS1355</f>
        <v/>
      </c>
      <c r="BD1355" s="620">
        <f>BH1355-BC1355</f>
        <v/>
      </c>
      <c r="BE1355" s="479">
        <f>IF(AV1355=0,"        --",BD1355/BH1355)</f>
        <v/>
      </c>
      <c r="BF1355" s="620" t="n"/>
      <c r="BG1355" s="620" t="n"/>
      <c r="BH1355" s="620">
        <f>Z1355+BA1355+BF1355</f>
        <v/>
      </c>
    </row>
    <row r="1356" customFormat="1" s="34">
      <c r="A1356" s="618" t="n"/>
      <c r="B1356" s="619" t="n"/>
      <c r="J1356" s="619" t="n"/>
      <c r="U1356" s="620" t="n"/>
      <c r="X1356" s="620" t="n"/>
      <c r="Y1356" s="620" t="n"/>
      <c r="Z1356" s="620" t="n"/>
      <c r="AA1356" s="34">
        <f>T1356*0.2+N1356*0+O1356*0.3+P1356*0.5+Q1356*0.6+R1356*1+S1356*1</f>
        <v/>
      </c>
      <c r="AB1356" s="34">
        <f>T1356*0.2+N1356*0.2+O1356*0.3+P1356*0.5+Q1356*0.6+R1356*1+S1356*1</f>
        <v/>
      </c>
      <c r="AD1356" s="34">
        <f>IF($AC1356&gt;0,IF(VLOOKUP($AC1356,Resource!$B$2:$AE$460,6,FALSE)&gt;0,VLOOKUP($AC1356,Resource!$B$2:$AE$460,6,FALSE),"--INPUT--"),"")</f>
        <v/>
      </c>
      <c r="AE1356" s="34">
        <f>IF($AC1356&gt;0,IF(VLOOKUP($AC1356,Resource!$B$2:$AE$460,25,FALSE)&gt;0,VLOOKUP($AC1356,Resource!$B$2:$AE$460,25,FALSE),"--INPUT--"),"")</f>
        <v/>
      </c>
      <c r="AG1356" s="619" t="n"/>
      <c r="AH1356" s="619" t="n"/>
      <c r="AJ1356" s="34">
        <f>IF($AI1356&gt;0,IF(VLOOKUP($AI1356,Resource!$B$2:$AE$460,6,FALSE)&gt;0,VLOOKUP($AI1356,Resource!$B$2:$AE$460,6,FALSE),"--INPUT--"),"")</f>
        <v/>
      </c>
      <c r="AK1356" s="34">
        <f>IF($AI1356&gt;0,IF(VLOOKUP($AI1356,Resource!$B$2:$AE$460,25,FALSE)&gt;0,VLOOKUP($AI1356,Resource!$B$2:$AE$460,25,FALSE),"--INPUT--"),"")</f>
        <v/>
      </c>
      <c r="AL1356" s="619" t="n"/>
      <c r="AM1356" s="619" t="n"/>
      <c r="AN1356" s="34">
        <f>AA1356</f>
        <v/>
      </c>
      <c r="AO1356" s="621">
        <f>IF(ISNA(IF(AC1356="",0,AN1356*VLOOKUP(AC1356,Resource!$B$2:$AE$465,8,FALSE))),0,IF(AC1356="",0,AN1356*VLOOKUP(AC1356,Resource!$B$2:$AE$465,8,FALSE)))</f>
        <v/>
      </c>
      <c r="AP1356" s="620" t="n"/>
      <c r="AQ1356" s="286" t="n"/>
      <c r="AR1356" s="34">
        <f>AB1356</f>
        <v/>
      </c>
      <c r="AS1356" s="621">
        <f>IF(ISNA(IF(AI1356="",0,AR1356*VLOOKUP(AI1356,Resource!$B$2:$AE$465,9,FALSE))),0,IF(AI1356="",0,AR1356*VLOOKUP(AI1356,Resource!$B$2:$AE$465,9,FALSE)))</f>
        <v/>
      </c>
      <c r="AT1356" s="620" t="n"/>
      <c r="AU1356" s="286" t="n"/>
      <c r="AV1356" s="620">
        <f>Z1356</f>
        <v/>
      </c>
      <c r="AW1356" s="72" t="n"/>
      <c r="BA1356" s="620" t="n"/>
      <c r="BC1356" s="620">
        <f>AO1356+AS1356</f>
        <v/>
      </c>
      <c r="BD1356" s="620">
        <f>BH1356-BC1356</f>
        <v/>
      </c>
      <c r="BE1356" s="479">
        <f>IF(AV1356=0,"        --",BD1356/BH1356)</f>
        <v/>
      </c>
      <c r="BF1356" s="620" t="n"/>
      <c r="BG1356" s="620" t="n"/>
      <c r="BH1356" s="620">
        <f>Z1356+BA1356+BF1356</f>
        <v/>
      </c>
    </row>
    <row r="1357" customFormat="1" s="34">
      <c r="A1357" s="618" t="n"/>
      <c r="B1357" s="619" t="n"/>
      <c r="J1357" s="619" t="n"/>
      <c r="U1357" s="620" t="n"/>
      <c r="X1357" s="620" t="n"/>
      <c r="Y1357" s="620" t="n"/>
      <c r="Z1357" s="620" t="n"/>
      <c r="AA1357" s="34">
        <f>T1357*0.2+N1357*0+O1357*0.3+P1357*0.5+Q1357*0.6+R1357*1+S1357*1</f>
        <v/>
      </c>
      <c r="AB1357" s="34">
        <f>T1357*0.2+N1357*0.2+O1357*0.3+P1357*0.5+Q1357*0.6+R1357*1+S1357*1</f>
        <v/>
      </c>
      <c r="AD1357" s="34">
        <f>IF($AC1357&gt;0,IF(VLOOKUP($AC1357,Resource!$B$2:$AE$460,6,FALSE)&gt;0,VLOOKUP($AC1357,Resource!$B$2:$AE$460,6,FALSE),"--INPUT--"),"")</f>
        <v/>
      </c>
      <c r="AE1357" s="34">
        <f>IF($AC1357&gt;0,IF(VLOOKUP($AC1357,Resource!$B$2:$AE$460,25,FALSE)&gt;0,VLOOKUP($AC1357,Resource!$B$2:$AE$460,25,FALSE),"--INPUT--"),"")</f>
        <v/>
      </c>
      <c r="AG1357" s="619" t="n"/>
      <c r="AH1357" s="619" t="n"/>
      <c r="AJ1357" s="34">
        <f>IF($AI1357&gt;0,IF(VLOOKUP($AI1357,Resource!$B$2:$AE$460,6,FALSE)&gt;0,VLOOKUP($AI1357,Resource!$B$2:$AE$460,6,FALSE),"--INPUT--"),"")</f>
        <v/>
      </c>
      <c r="AK1357" s="34">
        <f>IF($AI1357&gt;0,IF(VLOOKUP($AI1357,Resource!$B$2:$AE$460,25,FALSE)&gt;0,VLOOKUP($AI1357,Resource!$B$2:$AE$460,25,FALSE),"--INPUT--"),"")</f>
        <v/>
      </c>
      <c r="AL1357" s="619" t="n"/>
      <c r="AM1357" s="619" t="n"/>
      <c r="AN1357" s="34">
        <f>AA1357</f>
        <v/>
      </c>
      <c r="AO1357" s="621">
        <f>IF(ISNA(IF(AC1357="",0,AN1357*VLOOKUP(AC1357,Resource!$B$2:$AE$465,8,FALSE))),0,IF(AC1357="",0,AN1357*VLOOKUP(AC1357,Resource!$B$2:$AE$465,8,FALSE)))</f>
        <v/>
      </c>
      <c r="AP1357" s="620" t="n"/>
      <c r="AQ1357" s="286" t="n"/>
      <c r="AR1357" s="34">
        <f>AB1357</f>
        <v/>
      </c>
      <c r="AS1357" s="621">
        <f>IF(ISNA(IF(AI1357="",0,AR1357*VLOOKUP(AI1357,Resource!$B$2:$AE$465,9,FALSE))),0,IF(AI1357="",0,AR1357*VLOOKUP(AI1357,Resource!$B$2:$AE$465,9,FALSE)))</f>
        <v/>
      </c>
      <c r="AT1357" s="620" t="n"/>
      <c r="AU1357" s="286" t="n"/>
      <c r="AV1357" s="620">
        <f>Z1357</f>
        <v/>
      </c>
      <c r="AW1357" s="72" t="n"/>
      <c r="BA1357" s="620" t="n"/>
      <c r="BC1357" s="620">
        <f>AO1357+AS1357</f>
        <v/>
      </c>
      <c r="BD1357" s="620">
        <f>BH1357-BC1357</f>
        <v/>
      </c>
      <c r="BE1357" s="479">
        <f>IF(AV1357=0,"        --",BD1357/BH1357)</f>
        <v/>
      </c>
      <c r="BF1357" s="620" t="n"/>
      <c r="BG1357" s="620" t="n"/>
      <c r="BH1357" s="620">
        <f>Z1357+BA1357+BF1357</f>
        <v/>
      </c>
    </row>
    <row r="1358" customFormat="1" s="34">
      <c r="A1358" s="618" t="n"/>
      <c r="B1358" s="619" t="n"/>
      <c r="J1358" s="619" t="n"/>
      <c r="U1358" s="620" t="n"/>
      <c r="X1358" s="620" t="n"/>
      <c r="Y1358" s="620" t="n"/>
      <c r="Z1358" s="620" t="n"/>
      <c r="AA1358" s="34">
        <f>T1358*0.2+N1358*0+O1358*0.3+P1358*0.5+Q1358*0.6+R1358*1+S1358*1</f>
        <v/>
      </c>
      <c r="AB1358" s="34">
        <f>T1358*0.2+N1358*0.2+O1358*0.3+P1358*0.5+Q1358*0.6+R1358*1+S1358*1</f>
        <v/>
      </c>
      <c r="AD1358" s="34">
        <f>IF($AC1358&gt;0,IF(VLOOKUP($AC1358,Resource!$B$2:$AE$460,6,FALSE)&gt;0,VLOOKUP($AC1358,Resource!$B$2:$AE$460,6,FALSE),"--INPUT--"),"")</f>
        <v/>
      </c>
      <c r="AE1358" s="34">
        <f>IF($AC1358&gt;0,IF(VLOOKUP($AC1358,Resource!$B$2:$AE$460,25,FALSE)&gt;0,VLOOKUP($AC1358,Resource!$B$2:$AE$460,25,FALSE),"--INPUT--"),"")</f>
        <v/>
      </c>
      <c r="AG1358" s="619" t="n"/>
      <c r="AH1358" s="619" t="n"/>
      <c r="AJ1358" s="34">
        <f>IF($AI1358&gt;0,IF(VLOOKUP($AI1358,Resource!$B$2:$AE$460,6,FALSE)&gt;0,VLOOKUP($AI1358,Resource!$B$2:$AE$460,6,FALSE),"--INPUT--"),"")</f>
        <v/>
      </c>
      <c r="AK1358" s="34">
        <f>IF($AI1358&gt;0,IF(VLOOKUP($AI1358,Resource!$B$2:$AE$460,25,FALSE)&gt;0,VLOOKUP($AI1358,Resource!$B$2:$AE$460,25,FALSE),"--INPUT--"),"")</f>
        <v/>
      </c>
      <c r="AL1358" s="619" t="n"/>
      <c r="AM1358" s="619" t="n"/>
      <c r="AN1358" s="34">
        <f>AA1358</f>
        <v/>
      </c>
      <c r="AO1358" s="621">
        <f>IF(ISNA(IF(AC1358="",0,AN1358*VLOOKUP(AC1358,Resource!$B$2:$AE$465,8,FALSE))),0,IF(AC1358="",0,AN1358*VLOOKUP(AC1358,Resource!$B$2:$AE$465,8,FALSE)))</f>
        <v/>
      </c>
      <c r="AP1358" s="620" t="n"/>
      <c r="AQ1358" s="286" t="n"/>
      <c r="AR1358" s="34">
        <f>AB1358</f>
        <v/>
      </c>
      <c r="AS1358" s="621">
        <f>IF(ISNA(IF(AI1358="",0,AR1358*VLOOKUP(AI1358,Resource!$B$2:$AE$465,9,FALSE))),0,IF(AI1358="",0,AR1358*VLOOKUP(AI1358,Resource!$B$2:$AE$465,9,FALSE)))</f>
        <v/>
      </c>
      <c r="AT1358" s="620" t="n"/>
      <c r="AU1358" s="286" t="n"/>
      <c r="AV1358" s="620">
        <f>Z1358</f>
        <v/>
      </c>
      <c r="AW1358" s="72" t="n"/>
      <c r="BA1358" s="620" t="n"/>
      <c r="BC1358" s="620">
        <f>AO1358+AS1358</f>
        <v/>
      </c>
      <c r="BD1358" s="620">
        <f>BH1358-BC1358</f>
        <v/>
      </c>
      <c r="BE1358" s="479">
        <f>IF(AV1358=0,"        --",BD1358/BH1358)</f>
        <v/>
      </c>
      <c r="BF1358" s="620" t="n"/>
      <c r="BG1358" s="620" t="n"/>
      <c r="BH1358" s="620">
        <f>Z1358+BA1358+BF1358</f>
        <v/>
      </c>
    </row>
    <row r="1359" customFormat="1" s="34">
      <c r="A1359" s="618" t="n"/>
      <c r="B1359" s="619" t="n"/>
      <c r="J1359" s="619" t="n"/>
      <c r="U1359" s="620" t="n"/>
      <c r="X1359" s="620" t="n"/>
      <c r="Y1359" s="620" t="n"/>
      <c r="Z1359" s="620" t="n"/>
      <c r="AA1359" s="34">
        <f>T1359*0.2+N1359*0+O1359*0.3+P1359*0.5+Q1359*0.6+R1359*1+S1359*1</f>
        <v/>
      </c>
      <c r="AB1359" s="34">
        <f>T1359*0.2+N1359*0.2+O1359*0.3+P1359*0.5+Q1359*0.6+R1359*1+S1359*1</f>
        <v/>
      </c>
      <c r="AD1359" s="34">
        <f>IF($AC1359&gt;0,IF(VLOOKUP($AC1359,Resource!$B$2:$AE$460,6,FALSE)&gt;0,VLOOKUP($AC1359,Resource!$B$2:$AE$460,6,FALSE),"--INPUT--"),"")</f>
        <v/>
      </c>
      <c r="AE1359" s="34">
        <f>IF($AC1359&gt;0,IF(VLOOKUP($AC1359,Resource!$B$2:$AE$460,25,FALSE)&gt;0,VLOOKUP($AC1359,Resource!$B$2:$AE$460,25,FALSE),"--INPUT--"),"")</f>
        <v/>
      </c>
      <c r="AG1359" s="619" t="n"/>
      <c r="AH1359" s="619" t="n"/>
      <c r="AJ1359" s="34">
        <f>IF($AI1359&gt;0,IF(VLOOKUP($AI1359,Resource!$B$2:$AE$460,6,FALSE)&gt;0,VLOOKUP($AI1359,Resource!$B$2:$AE$460,6,FALSE),"--INPUT--"),"")</f>
        <v/>
      </c>
      <c r="AK1359" s="34">
        <f>IF($AI1359&gt;0,IF(VLOOKUP($AI1359,Resource!$B$2:$AE$460,25,FALSE)&gt;0,VLOOKUP($AI1359,Resource!$B$2:$AE$460,25,FALSE),"--INPUT--"),"")</f>
        <v/>
      </c>
      <c r="AL1359" s="619" t="n"/>
      <c r="AM1359" s="619" t="n"/>
      <c r="AN1359" s="34">
        <f>AA1359</f>
        <v/>
      </c>
      <c r="AO1359" s="621">
        <f>IF(ISNA(IF(AC1359="",0,AN1359*VLOOKUP(AC1359,Resource!$B$2:$AE$465,8,FALSE))),0,IF(AC1359="",0,AN1359*VLOOKUP(AC1359,Resource!$B$2:$AE$465,8,FALSE)))</f>
        <v/>
      </c>
      <c r="AP1359" s="620" t="n"/>
      <c r="AQ1359" s="286" t="n"/>
      <c r="AR1359" s="34">
        <f>AB1359</f>
        <v/>
      </c>
      <c r="AS1359" s="621">
        <f>IF(ISNA(IF(AI1359="",0,AR1359*VLOOKUP(AI1359,Resource!$B$2:$AE$465,9,FALSE))),0,IF(AI1359="",0,AR1359*VLOOKUP(AI1359,Resource!$B$2:$AE$465,9,FALSE)))</f>
        <v/>
      </c>
      <c r="AT1359" s="620" t="n"/>
      <c r="AU1359" s="286" t="n"/>
      <c r="AV1359" s="620">
        <f>Z1359</f>
        <v/>
      </c>
      <c r="AW1359" s="72" t="n"/>
      <c r="BA1359" s="620" t="n"/>
      <c r="BC1359" s="620">
        <f>AO1359+AS1359</f>
        <v/>
      </c>
      <c r="BD1359" s="620">
        <f>BH1359-BC1359</f>
        <v/>
      </c>
      <c r="BE1359" s="479">
        <f>IF(AV1359=0,"        --",BD1359/BH1359)</f>
        <v/>
      </c>
      <c r="BF1359" s="620" t="n"/>
      <c r="BG1359" s="620" t="n"/>
      <c r="BH1359" s="620">
        <f>Z1359+BA1359+BF1359</f>
        <v/>
      </c>
    </row>
    <row r="1360" customFormat="1" s="34">
      <c r="A1360" s="618" t="n"/>
      <c r="B1360" s="619" t="n"/>
      <c r="J1360" s="619" t="n"/>
      <c r="U1360" s="620" t="n"/>
      <c r="X1360" s="620" t="n"/>
      <c r="Y1360" s="620" t="n"/>
      <c r="Z1360" s="620" t="n"/>
      <c r="AA1360" s="34">
        <f>T1360*0.2+N1360*0+O1360*0.3+P1360*0.5+Q1360*0.6+R1360*1+S1360*1</f>
        <v/>
      </c>
      <c r="AB1360" s="34">
        <f>T1360*0.2+N1360*0.2+O1360*0.3+P1360*0.5+Q1360*0.6+R1360*1+S1360*1</f>
        <v/>
      </c>
      <c r="AD1360" s="34">
        <f>IF($AC1360&gt;0,IF(VLOOKUP($AC1360,Resource!$B$2:$AE$460,6,FALSE)&gt;0,VLOOKUP($AC1360,Resource!$B$2:$AE$460,6,FALSE),"--INPUT--"),"")</f>
        <v/>
      </c>
      <c r="AE1360" s="34">
        <f>IF($AC1360&gt;0,IF(VLOOKUP($AC1360,Resource!$B$2:$AE$460,25,FALSE)&gt;0,VLOOKUP($AC1360,Resource!$B$2:$AE$460,25,FALSE),"--INPUT--"),"")</f>
        <v/>
      </c>
      <c r="AG1360" s="619" t="n"/>
      <c r="AH1360" s="619" t="n"/>
      <c r="AJ1360" s="34">
        <f>IF($AI1360&gt;0,IF(VLOOKUP($AI1360,Resource!$B$2:$AE$460,6,FALSE)&gt;0,VLOOKUP($AI1360,Resource!$B$2:$AE$460,6,FALSE),"--INPUT--"),"")</f>
        <v/>
      </c>
      <c r="AK1360" s="34">
        <f>IF($AI1360&gt;0,IF(VLOOKUP($AI1360,Resource!$B$2:$AE$460,25,FALSE)&gt;0,VLOOKUP($AI1360,Resource!$B$2:$AE$460,25,FALSE),"--INPUT--"),"")</f>
        <v/>
      </c>
      <c r="AL1360" s="619" t="n"/>
      <c r="AM1360" s="619" t="n"/>
      <c r="AN1360" s="34">
        <f>AA1360</f>
        <v/>
      </c>
      <c r="AO1360" s="621">
        <f>IF(ISNA(IF(AC1360="",0,AN1360*VLOOKUP(AC1360,Resource!$B$2:$AE$465,8,FALSE))),0,IF(AC1360="",0,AN1360*VLOOKUP(AC1360,Resource!$B$2:$AE$465,8,FALSE)))</f>
        <v/>
      </c>
      <c r="AP1360" s="620" t="n"/>
      <c r="AQ1360" s="286" t="n"/>
      <c r="AR1360" s="34">
        <f>AB1360</f>
        <v/>
      </c>
      <c r="AS1360" s="621">
        <f>IF(ISNA(IF(AI1360="",0,AR1360*VLOOKUP(AI1360,Resource!$B$2:$AE$465,9,FALSE))),0,IF(AI1360="",0,AR1360*VLOOKUP(AI1360,Resource!$B$2:$AE$465,9,FALSE)))</f>
        <v/>
      </c>
      <c r="AT1360" s="620" t="n"/>
      <c r="AU1360" s="286" t="n"/>
      <c r="AV1360" s="620">
        <f>Z1360</f>
        <v/>
      </c>
      <c r="AW1360" s="72" t="n"/>
      <c r="BA1360" s="620" t="n"/>
      <c r="BC1360" s="620">
        <f>AO1360+AS1360</f>
        <v/>
      </c>
      <c r="BD1360" s="620">
        <f>BH1360-BC1360</f>
        <v/>
      </c>
      <c r="BE1360" s="479">
        <f>IF(AV1360=0,"        --",BD1360/BH1360)</f>
        <v/>
      </c>
      <c r="BF1360" s="620" t="n"/>
      <c r="BG1360" s="620" t="n"/>
      <c r="BH1360" s="620">
        <f>Z1360+BA1360+BF1360</f>
        <v/>
      </c>
    </row>
    <row r="1361" customFormat="1" s="34">
      <c r="A1361" s="618" t="n"/>
      <c r="B1361" s="619" t="n"/>
      <c r="J1361" s="619" t="n"/>
      <c r="U1361" s="620" t="n"/>
      <c r="X1361" s="620" t="n"/>
      <c r="Y1361" s="620" t="n"/>
      <c r="Z1361" s="620" t="n"/>
      <c r="AA1361" s="34">
        <f>T1361*0.2+N1361*0+O1361*0.3+P1361*0.5+Q1361*0.6+R1361*1+S1361*1</f>
        <v/>
      </c>
      <c r="AB1361" s="34">
        <f>T1361*0.2+N1361*0.2+O1361*0.3+P1361*0.5+Q1361*0.6+R1361*1+S1361*1</f>
        <v/>
      </c>
      <c r="AD1361" s="34">
        <f>IF($AC1361&gt;0,IF(VLOOKUP($AC1361,Resource!$B$2:$AE$460,6,FALSE)&gt;0,VLOOKUP($AC1361,Resource!$B$2:$AE$460,6,FALSE),"--INPUT--"),"")</f>
        <v/>
      </c>
      <c r="AE1361" s="34">
        <f>IF($AC1361&gt;0,IF(VLOOKUP($AC1361,Resource!$B$2:$AE$460,25,FALSE)&gt;0,VLOOKUP($AC1361,Resource!$B$2:$AE$460,25,FALSE),"--INPUT--"),"")</f>
        <v/>
      </c>
      <c r="AG1361" s="619" t="n"/>
      <c r="AH1361" s="619" t="n"/>
      <c r="AJ1361" s="34">
        <f>IF($AI1361&gt;0,IF(VLOOKUP($AI1361,Resource!$B$2:$AE$460,6,FALSE)&gt;0,VLOOKUP($AI1361,Resource!$B$2:$AE$460,6,FALSE),"--INPUT--"),"")</f>
        <v/>
      </c>
      <c r="AK1361" s="34">
        <f>IF($AI1361&gt;0,IF(VLOOKUP($AI1361,Resource!$B$2:$AE$460,25,FALSE)&gt;0,VLOOKUP($AI1361,Resource!$B$2:$AE$460,25,FALSE),"--INPUT--"),"")</f>
        <v/>
      </c>
      <c r="AL1361" s="619" t="n"/>
      <c r="AM1361" s="619" t="n"/>
      <c r="AN1361" s="34">
        <f>AA1361</f>
        <v/>
      </c>
      <c r="AO1361" s="621">
        <f>IF(ISNA(IF(AC1361="",0,AN1361*VLOOKUP(AC1361,Resource!$B$2:$AE$465,8,FALSE))),0,IF(AC1361="",0,AN1361*VLOOKUP(AC1361,Resource!$B$2:$AE$465,8,FALSE)))</f>
        <v/>
      </c>
      <c r="AP1361" s="620" t="n"/>
      <c r="AQ1361" s="286" t="n"/>
      <c r="AR1361" s="34">
        <f>AB1361</f>
        <v/>
      </c>
      <c r="AS1361" s="621">
        <f>IF(ISNA(IF(AI1361="",0,AR1361*VLOOKUP(AI1361,Resource!$B$2:$AE$465,9,FALSE))),0,IF(AI1361="",0,AR1361*VLOOKUP(AI1361,Resource!$B$2:$AE$465,9,FALSE)))</f>
        <v/>
      </c>
      <c r="AT1361" s="620" t="n"/>
      <c r="AU1361" s="286" t="n"/>
      <c r="AV1361" s="620">
        <f>Z1361</f>
        <v/>
      </c>
      <c r="AW1361" s="72" t="n"/>
      <c r="BA1361" s="620" t="n"/>
      <c r="BC1361" s="620">
        <f>AO1361+AS1361</f>
        <v/>
      </c>
      <c r="BD1361" s="620">
        <f>BH1361-BC1361</f>
        <v/>
      </c>
      <c r="BE1361" s="479">
        <f>IF(AV1361=0,"        --",BD1361/BH1361)</f>
        <v/>
      </c>
      <c r="BF1361" s="620" t="n"/>
      <c r="BG1361" s="620" t="n"/>
      <c r="BH1361" s="620">
        <f>Z1361+BA1361+BF1361</f>
        <v/>
      </c>
    </row>
    <row r="1362" customFormat="1" s="34">
      <c r="A1362" s="618" t="n"/>
      <c r="B1362" s="619" t="n"/>
      <c r="J1362" s="619" t="n"/>
      <c r="U1362" s="620" t="n"/>
      <c r="X1362" s="620" t="n"/>
      <c r="Y1362" s="620" t="n"/>
      <c r="Z1362" s="620" t="n"/>
      <c r="AA1362" s="34">
        <f>T1362*0.2+N1362*0+O1362*0.3+P1362*0.5+Q1362*0.6+R1362*1+S1362*1</f>
        <v/>
      </c>
      <c r="AB1362" s="34">
        <f>T1362*0.2+N1362*0.2+O1362*0.3+P1362*0.5+Q1362*0.6+R1362*1+S1362*1</f>
        <v/>
      </c>
      <c r="AD1362" s="34">
        <f>IF($AC1362&gt;0,IF(VLOOKUP($AC1362,Resource!$B$2:$AE$460,6,FALSE)&gt;0,VLOOKUP($AC1362,Resource!$B$2:$AE$460,6,FALSE),"--INPUT--"),"")</f>
        <v/>
      </c>
      <c r="AE1362" s="34">
        <f>IF($AC1362&gt;0,IF(VLOOKUP($AC1362,Resource!$B$2:$AE$460,25,FALSE)&gt;0,VLOOKUP($AC1362,Resource!$B$2:$AE$460,25,FALSE),"--INPUT--"),"")</f>
        <v/>
      </c>
      <c r="AG1362" s="619" t="n"/>
      <c r="AH1362" s="619" t="n"/>
      <c r="AJ1362" s="34">
        <f>IF($AI1362&gt;0,IF(VLOOKUP($AI1362,Resource!$B$2:$AE$460,6,FALSE)&gt;0,VLOOKUP($AI1362,Resource!$B$2:$AE$460,6,FALSE),"--INPUT--"),"")</f>
        <v/>
      </c>
      <c r="AK1362" s="34">
        <f>IF($AI1362&gt;0,IF(VLOOKUP($AI1362,Resource!$B$2:$AE$460,25,FALSE)&gt;0,VLOOKUP($AI1362,Resource!$B$2:$AE$460,25,FALSE),"--INPUT--"),"")</f>
        <v/>
      </c>
      <c r="AL1362" s="619" t="n"/>
      <c r="AM1362" s="619" t="n"/>
      <c r="AN1362" s="34">
        <f>AA1362</f>
        <v/>
      </c>
      <c r="AO1362" s="621">
        <f>IF(ISNA(IF(AC1362="",0,AN1362*VLOOKUP(AC1362,Resource!$B$2:$AE$465,8,FALSE))),0,IF(AC1362="",0,AN1362*VLOOKUP(AC1362,Resource!$B$2:$AE$465,8,FALSE)))</f>
        <v/>
      </c>
      <c r="AP1362" s="620" t="n"/>
      <c r="AQ1362" s="286" t="n"/>
      <c r="AR1362" s="34">
        <f>AB1362</f>
        <v/>
      </c>
      <c r="AS1362" s="621">
        <f>IF(ISNA(IF(AI1362="",0,AR1362*VLOOKUP(AI1362,Resource!$B$2:$AE$465,9,FALSE))),0,IF(AI1362="",0,AR1362*VLOOKUP(AI1362,Resource!$B$2:$AE$465,9,FALSE)))</f>
        <v/>
      </c>
      <c r="AT1362" s="620" t="n"/>
      <c r="AU1362" s="286" t="n"/>
      <c r="AV1362" s="620">
        <f>Z1362</f>
        <v/>
      </c>
      <c r="AW1362" s="72" t="n"/>
      <c r="BA1362" s="620" t="n"/>
      <c r="BC1362" s="620">
        <f>AO1362+AS1362</f>
        <v/>
      </c>
      <c r="BD1362" s="620">
        <f>BH1362-BC1362</f>
        <v/>
      </c>
      <c r="BE1362" s="479">
        <f>IF(AV1362=0,"        --",BD1362/BH1362)</f>
        <v/>
      </c>
      <c r="BF1362" s="620" t="n"/>
      <c r="BG1362" s="620" t="n"/>
      <c r="BH1362" s="620">
        <f>Z1362+BA1362+BF1362</f>
        <v/>
      </c>
    </row>
    <row r="1363" customFormat="1" s="34">
      <c r="A1363" s="618" t="n"/>
      <c r="B1363" s="619" t="n"/>
      <c r="J1363" s="619" t="n"/>
      <c r="U1363" s="620" t="n"/>
      <c r="X1363" s="620" t="n"/>
      <c r="Y1363" s="620" t="n"/>
      <c r="Z1363" s="620" t="n"/>
      <c r="AA1363" s="34">
        <f>T1363*0.2+N1363*0+O1363*0.3+P1363*0.5+Q1363*0.6+R1363*1+S1363*1</f>
        <v/>
      </c>
      <c r="AB1363" s="34">
        <f>T1363*0.2+N1363*0.2+O1363*0.3+P1363*0.5+Q1363*0.6+R1363*1+S1363*1</f>
        <v/>
      </c>
      <c r="AD1363" s="34">
        <f>IF($AC1363&gt;0,IF(VLOOKUP($AC1363,Resource!$B$2:$AE$460,6,FALSE)&gt;0,VLOOKUP($AC1363,Resource!$B$2:$AE$460,6,FALSE),"--INPUT--"),"")</f>
        <v/>
      </c>
      <c r="AE1363" s="34">
        <f>IF($AC1363&gt;0,IF(VLOOKUP($AC1363,Resource!$B$2:$AE$460,25,FALSE)&gt;0,VLOOKUP($AC1363,Resource!$B$2:$AE$460,25,FALSE),"--INPUT--"),"")</f>
        <v/>
      </c>
      <c r="AG1363" s="619" t="n"/>
      <c r="AH1363" s="619" t="n"/>
      <c r="AJ1363" s="34">
        <f>IF($AI1363&gt;0,IF(VLOOKUP($AI1363,Resource!$B$2:$AE$460,6,FALSE)&gt;0,VLOOKUP($AI1363,Resource!$B$2:$AE$460,6,FALSE),"--INPUT--"),"")</f>
        <v/>
      </c>
      <c r="AK1363" s="34">
        <f>IF($AI1363&gt;0,IF(VLOOKUP($AI1363,Resource!$B$2:$AE$460,25,FALSE)&gt;0,VLOOKUP($AI1363,Resource!$B$2:$AE$460,25,FALSE),"--INPUT--"),"")</f>
        <v/>
      </c>
      <c r="AL1363" s="619" t="n"/>
      <c r="AM1363" s="619" t="n"/>
      <c r="AN1363" s="34">
        <f>AA1363</f>
        <v/>
      </c>
      <c r="AO1363" s="621">
        <f>IF(ISNA(IF(AC1363="",0,AN1363*VLOOKUP(AC1363,Resource!$B$2:$AE$465,8,FALSE))),0,IF(AC1363="",0,AN1363*VLOOKUP(AC1363,Resource!$B$2:$AE$465,8,FALSE)))</f>
        <v/>
      </c>
      <c r="AP1363" s="620" t="n"/>
      <c r="AQ1363" s="286" t="n"/>
      <c r="AR1363" s="34">
        <f>AB1363</f>
        <v/>
      </c>
      <c r="AS1363" s="621">
        <f>IF(ISNA(IF(AI1363="",0,AR1363*VLOOKUP(AI1363,Resource!$B$2:$AE$465,9,FALSE))),0,IF(AI1363="",0,AR1363*VLOOKUP(AI1363,Resource!$B$2:$AE$465,9,FALSE)))</f>
        <v/>
      </c>
      <c r="AT1363" s="620" t="n"/>
      <c r="AU1363" s="286" t="n"/>
      <c r="AV1363" s="620">
        <f>Z1363</f>
        <v/>
      </c>
      <c r="AW1363" s="72" t="n"/>
      <c r="BA1363" s="620" t="n"/>
      <c r="BC1363" s="620">
        <f>AO1363+AS1363</f>
        <v/>
      </c>
      <c r="BD1363" s="620">
        <f>BH1363-BC1363</f>
        <v/>
      </c>
      <c r="BE1363" s="479">
        <f>IF(AV1363=0,"        --",BD1363/BH1363)</f>
        <v/>
      </c>
      <c r="BF1363" s="620" t="n"/>
      <c r="BG1363" s="620" t="n"/>
      <c r="BH1363" s="620">
        <f>Z1363+BA1363+BF1363</f>
        <v/>
      </c>
    </row>
    <row r="1364" customFormat="1" s="34">
      <c r="A1364" s="618" t="n"/>
      <c r="B1364" s="619" t="n"/>
      <c r="J1364" s="619" t="n"/>
      <c r="U1364" s="620" t="n"/>
      <c r="X1364" s="620" t="n"/>
      <c r="Y1364" s="620" t="n"/>
      <c r="Z1364" s="620" t="n"/>
      <c r="AA1364" s="34">
        <f>T1364*0.2+N1364*0+O1364*0.3+P1364*0.5+Q1364*0.6+R1364*1+S1364*1</f>
        <v/>
      </c>
      <c r="AB1364" s="34">
        <f>T1364*0.2+N1364*0.2+O1364*0.3+P1364*0.5+Q1364*0.6+R1364*1+S1364*1</f>
        <v/>
      </c>
      <c r="AD1364" s="34">
        <f>IF($AC1364&gt;0,IF(VLOOKUP($AC1364,Resource!$B$2:$AE$460,6,FALSE)&gt;0,VLOOKUP($AC1364,Resource!$B$2:$AE$460,6,FALSE),"--INPUT--"),"")</f>
        <v/>
      </c>
      <c r="AE1364" s="34">
        <f>IF($AC1364&gt;0,IF(VLOOKUP($AC1364,Resource!$B$2:$AE$460,25,FALSE)&gt;0,VLOOKUP($AC1364,Resource!$B$2:$AE$460,25,FALSE),"--INPUT--"),"")</f>
        <v/>
      </c>
      <c r="AG1364" s="619" t="n"/>
      <c r="AH1364" s="619" t="n"/>
      <c r="AJ1364" s="34">
        <f>IF($AI1364&gt;0,IF(VLOOKUP($AI1364,Resource!$B$2:$AE$460,6,FALSE)&gt;0,VLOOKUP($AI1364,Resource!$B$2:$AE$460,6,FALSE),"--INPUT--"),"")</f>
        <v/>
      </c>
      <c r="AK1364" s="34">
        <f>IF($AI1364&gt;0,IF(VLOOKUP($AI1364,Resource!$B$2:$AE$460,25,FALSE)&gt;0,VLOOKUP($AI1364,Resource!$B$2:$AE$460,25,FALSE),"--INPUT--"),"")</f>
        <v/>
      </c>
      <c r="AL1364" s="619" t="n"/>
      <c r="AM1364" s="619" t="n"/>
      <c r="AN1364" s="34">
        <f>AA1364</f>
        <v/>
      </c>
      <c r="AO1364" s="621">
        <f>IF(ISNA(IF(AC1364="",0,AN1364*VLOOKUP(AC1364,Resource!$B$2:$AE$465,8,FALSE))),0,IF(AC1364="",0,AN1364*VLOOKUP(AC1364,Resource!$B$2:$AE$465,8,FALSE)))</f>
        <v/>
      </c>
      <c r="AP1364" s="620" t="n"/>
      <c r="AQ1364" s="286" t="n"/>
      <c r="AR1364" s="34">
        <f>AB1364</f>
        <v/>
      </c>
      <c r="AS1364" s="621">
        <f>IF(ISNA(IF(AI1364="",0,AR1364*VLOOKUP(AI1364,Resource!$B$2:$AE$465,9,FALSE))),0,IF(AI1364="",0,AR1364*VLOOKUP(AI1364,Resource!$B$2:$AE$465,9,FALSE)))</f>
        <v/>
      </c>
      <c r="AT1364" s="620" t="n"/>
      <c r="AU1364" s="286" t="n"/>
      <c r="AV1364" s="620">
        <f>Z1364</f>
        <v/>
      </c>
      <c r="AW1364" s="72" t="n"/>
      <c r="BA1364" s="620" t="n"/>
      <c r="BC1364" s="620">
        <f>AO1364+AS1364</f>
        <v/>
      </c>
      <c r="BD1364" s="620">
        <f>BH1364-BC1364</f>
        <v/>
      </c>
      <c r="BE1364" s="479">
        <f>IF(AV1364=0,"        --",BD1364/BH1364)</f>
        <v/>
      </c>
      <c r="BF1364" s="620" t="n"/>
      <c r="BG1364" s="620" t="n"/>
      <c r="BH1364" s="620">
        <f>Z1364+BA1364+BF1364</f>
        <v/>
      </c>
    </row>
    <row r="1365" customFormat="1" s="34">
      <c r="A1365" s="618" t="n"/>
      <c r="B1365" s="619" t="n"/>
      <c r="J1365" s="619" t="n"/>
      <c r="U1365" s="620" t="n"/>
      <c r="X1365" s="620" t="n"/>
      <c r="Y1365" s="620" t="n"/>
      <c r="Z1365" s="620" t="n"/>
      <c r="AA1365" s="34">
        <f>T1365*0.2+N1365*0+O1365*0.3+P1365*0.5+Q1365*0.6+R1365*1+S1365*1</f>
        <v/>
      </c>
      <c r="AB1365" s="34">
        <f>T1365*0.2+N1365*0.2+O1365*0.3+P1365*0.5+Q1365*0.6+R1365*1+S1365*1</f>
        <v/>
      </c>
      <c r="AD1365" s="34">
        <f>IF($AC1365&gt;0,IF(VLOOKUP($AC1365,Resource!$B$2:$AE$460,6,FALSE)&gt;0,VLOOKUP($AC1365,Resource!$B$2:$AE$460,6,FALSE),"--INPUT--"),"")</f>
        <v/>
      </c>
      <c r="AE1365" s="34">
        <f>IF($AC1365&gt;0,IF(VLOOKUP($AC1365,Resource!$B$2:$AE$460,25,FALSE)&gt;0,VLOOKUP($AC1365,Resource!$B$2:$AE$460,25,FALSE),"--INPUT--"),"")</f>
        <v/>
      </c>
      <c r="AG1365" s="619" t="n"/>
      <c r="AH1365" s="619" t="n"/>
      <c r="AJ1365" s="34">
        <f>IF($AI1365&gt;0,IF(VLOOKUP($AI1365,Resource!$B$2:$AE$460,6,FALSE)&gt;0,VLOOKUP($AI1365,Resource!$B$2:$AE$460,6,FALSE),"--INPUT--"),"")</f>
        <v/>
      </c>
      <c r="AK1365" s="34">
        <f>IF($AI1365&gt;0,IF(VLOOKUP($AI1365,Resource!$B$2:$AE$460,25,FALSE)&gt;0,VLOOKUP($AI1365,Resource!$B$2:$AE$460,25,FALSE),"--INPUT--"),"")</f>
        <v/>
      </c>
      <c r="AL1365" s="619" t="n"/>
      <c r="AM1365" s="619" t="n"/>
      <c r="AN1365" s="34">
        <f>AA1365</f>
        <v/>
      </c>
      <c r="AO1365" s="621">
        <f>IF(ISNA(IF(AC1365="",0,AN1365*VLOOKUP(AC1365,Resource!$B$2:$AE$465,8,FALSE))),0,IF(AC1365="",0,AN1365*VLOOKUP(AC1365,Resource!$B$2:$AE$465,8,FALSE)))</f>
        <v/>
      </c>
      <c r="AP1365" s="620" t="n"/>
      <c r="AQ1365" s="286" t="n"/>
      <c r="AR1365" s="34">
        <f>AB1365</f>
        <v/>
      </c>
      <c r="AS1365" s="621">
        <f>IF(ISNA(IF(AI1365="",0,AR1365*VLOOKUP(AI1365,Resource!$B$2:$AE$465,9,FALSE))),0,IF(AI1365="",0,AR1365*VLOOKUP(AI1365,Resource!$B$2:$AE$465,9,FALSE)))</f>
        <v/>
      </c>
      <c r="AT1365" s="620" t="n"/>
      <c r="AU1365" s="286" t="n"/>
      <c r="AV1365" s="620">
        <f>Z1365</f>
        <v/>
      </c>
      <c r="AW1365" s="72" t="n"/>
      <c r="BA1365" s="620" t="n"/>
      <c r="BC1365" s="620">
        <f>AO1365+AS1365</f>
        <v/>
      </c>
      <c r="BD1365" s="620">
        <f>BH1365-BC1365</f>
        <v/>
      </c>
      <c r="BE1365" s="479">
        <f>IF(AV1365=0,"        --",BD1365/BH1365)</f>
        <v/>
      </c>
      <c r="BF1365" s="620" t="n"/>
      <c r="BG1365" s="620" t="n"/>
      <c r="BH1365" s="620">
        <f>Z1365+BA1365+BF1365</f>
        <v/>
      </c>
    </row>
    <row r="1366" customFormat="1" s="34">
      <c r="A1366" s="618" t="n"/>
      <c r="B1366" s="619" t="n"/>
      <c r="J1366" s="619" t="n"/>
      <c r="U1366" s="620" t="n"/>
      <c r="X1366" s="620" t="n"/>
      <c r="Y1366" s="620" t="n"/>
      <c r="Z1366" s="620" t="n"/>
      <c r="AA1366" s="34">
        <f>T1366*0.2+N1366*0+O1366*0.3+P1366*0.5+Q1366*0.6+R1366*1+S1366*1</f>
        <v/>
      </c>
      <c r="AB1366" s="34">
        <f>T1366*0.2+N1366*0.2+O1366*0.3+P1366*0.5+Q1366*0.6+R1366*1+S1366*1</f>
        <v/>
      </c>
      <c r="AD1366" s="34">
        <f>IF($AC1366&gt;0,IF(VLOOKUP($AC1366,Resource!$B$2:$AE$460,6,FALSE)&gt;0,VLOOKUP($AC1366,Resource!$B$2:$AE$460,6,FALSE),"--INPUT--"),"")</f>
        <v/>
      </c>
      <c r="AE1366" s="34">
        <f>IF($AC1366&gt;0,IF(VLOOKUP($AC1366,Resource!$B$2:$AE$460,25,FALSE)&gt;0,VLOOKUP($AC1366,Resource!$B$2:$AE$460,25,FALSE),"--INPUT--"),"")</f>
        <v/>
      </c>
      <c r="AG1366" s="619" t="n"/>
      <c r="AH1366" s="619" t="n"/>
      <c r="AJ1366" s="34">
        <f>IF($AI1366&gt;0,IF(VLOOKUP($AI1366,Resource!$B$2:$AE$460,6,FALSE)&gt;0,VLOOKUP($AI1366,Resource!$B$2:$AE$460,6,FALSE),"--INPUT--"),"")</f>
        <v/>
      </c>
      <c r="AK1366" s="34">
        <f>IF($AI1366&gt;0,IF(VLOOKUP($AI1366,Resource!$B$2:$AE$460,25,FALSE)&gt;0,VLOOKUP($AI1366,Resource!$B$2:$AE$460,25,FALSE),"--INPUT--"),"")</f>
        <v/>
      </c>
      <c r="AL1366" s="619" t="n"/>
      <c r="AM1366" s="619" t="n"/>
      <c r="AN1366" s="34">
        <f>AA1366</f>
        <v/>
      </c>
      <c r="AO1366" s="621">
        <f>IF(ISNA(IF(AC1366="",0,AN1366*VLOOKUP(AC1366,Resource!$B$2:$AE$465,8,FALSE))),0,IF(AC1366="",0,AN1366*VLOOKUP(AC1366,Resource!$B$2:$AE$465,8,FALSE)))</f>
        <v/>
      </c>
      <c r="AP1366" s="620" t="n"/>
      <c r="AQ1366" s="286" t="n"/>
      <c r="AR1366" s="34">
        <f>AB1366</f>
        <v/>
      </c>
      <c r="AS1366" s="621">
        <f>IF(ISNA(IF(AI1366="",0,AR1366*VLOOKUP(AI1366,Resource!$B$2:$AE$465,9,FALSE))),0,IF(AI1366="",0,AR1366*VLOOKUP(AI1366,Resource!$B$2:$AE$465,9,FALSE)))</f>
        <v/>
      </c>
      <c r="AT1366" s="620" t="n"/>
      <c r="AU1366" s="286" t="n"/>
      <c r="AV1366" s="620">
        <f>Z1366</f>
        <v/>
      </c>
      <c r="AW1366" s="72" t="n"/>
      <c r="BA1366" s="620" t="n"/>
      <c r="BC1366" s="620">
        <f>AO1366+AS1366</f>
        <v/>
      </c>
      <c r="BD1366" s="620">
        <f>BH1366-BC1366</f>
        <v/>
      </c>
      <c r="BE1366" s="479">
        <f>IF(AV1366=0,"        --",BD1366/BH1366)</f>
        <v/>
      </c>
      <c r="BF1366" s="620" t="n"/>
      <c r="BG1366" s="620" t="n"/>
      <c r="BH1366" s="620">
        <f>Z1366+BA1366+BF1366</f>
        <v/>
      </c>
    </row>
    <row r="1367" customFormat="1" s="34">
      <c r="A1367" s="618" t="n"/>
      <c r="B1367" s="619" t="n"/>
      <c r="J1367" s="619" t="n"/>
      <c r="U1367" s="620" t="n"/>
      <c r="X1367" s="620" t="n"/>
      <c r="Y1367" s="620" t="n"/>
      <c r="Z1367" s="620" t="n"/>
      <c r="AA1367" s="34">
        <f>T1367*0.2+N1367*0+O1367*0.3+P1367*0.5+Q1367*0.6+R1367*1+S1367*1</f>
        <v/>
      </c>
      <c r="AB1367" s="34">
        <f>T1367*0.2+N1367*0.2+O1367*0.3+P1367*0.5+Q1367*0.6+R1367*1+S1367*1</f>
        <v/>
      </c>
      <c r="AD1367" s="34">
        <f>IF($AC1367&gt;0,IF(VLOOKUP($AC1367,Resource!$B$2:$AE$460,6,FALSE)&gt;0,VLOOKUP($AC1367,Resource!$B$2:$AE$460,6,FALSE),"--INPUT--"),"")</f>
        <v/>
      </c>
      <c r="AE1367" s="34">
        <f>IF($AC1367&gt;0,IF(VLOOKUP($AC1367,Resource!$B$2:$AE$460,25,FALSE)&gt;0,VLOOKUP($AC1367,Resource!$B$2:$AE$460,25,FALSE),"--INPUT--"),"")</f>
        <v/>
      </c>
      <c r="AG1367" s="619" t="n"/>
      <c r="AH1367" s="619" t="n"/>
      <c r="AJ1367" s="34">
        <f>IF($AI1367&gt;0,IF(VLOOKUP($AI1367,Resource!$B$2:$AE$460,6,FALSE)&gt;0,VLOOKUP($AI1367,Resource!$B$2:$AE$460,6,FALSE),"--INPUT--"),"")</f>
        <v/>
      </c>
      <c r="AK1367" s="34">
        <f>IF($AI1367&gt;0,IF(VLOOKUP($AI1367,Resource!$B$2:$AE$460,25,FALSE)&gt;0,VLOOKUP($AI1367,Resource!$B$2:$AE$460,25,FALSE),"--INPUT--"),"")</f>
        <v/>
      </c>
      <c r="AL1367" s="619" t="n"/>
      <c r="AM1367" s="619" t="n"/>
      <c r="AN1367" s="34">
        <f>AA1367</f>
        <v/>
      </c>
      <c r="AO1367" s="621">
        <f>IF(ISNA(IF(AC1367="",0,AN1367*VLOOKUP(AC1367,Resource!$B$2:$AE$465,8,FALSE))),0,IF(AC1367="",0,AN1367*VLOOKUP(AC1367,Resource!$B$2:$AE$465,8,FALSE)))</f>
        <v/>
      </c>
      <c r="AP1367" s="620" t="n"/>
      <c r="AQ1367" s="286" t="n"/>
      <c r="AR1367" s="34">
        <f>AB1367</f>
        <v/>
      </c>
      <c r="AS1367" s="621">
        <f>IF(ISNA(IF(AI1367="",0,AR1367*VLOOKUP(AI1367,Resource!$B$2:$AE$465,9,FALSE))),0,IF(AI1367="",0,AR1367*VLOOKUP(AI1367,Resource!$B$2:$AE$465,9,FALSE)))</f>
        <v/>
      </c>
      <c r="AT1367" s="620" t="n"/>
      <c r="AU1367" s="286" t="n"/>
      <c r="AV1367" s="620">
        <f>Z1367</f>
        <v/>
      </c>
      <c r="AW1367" s="72" t="n"/>
      <c r="BA1367" s="620" t="n"/>
      <c r="BC1367" s="620">
        <f>AO1367+AS1367</f>
        <v/>
      </c>
      <c r="BD1367" s="620">
        <f>BH1367-BC1367</f>
        <v/>
      </c>
      <c r="BE1367" s="479">
        <f>IF(AV1367=0,"        --",BD1367/BH1367)</f>
        <v/>
      </c>
      <c r="BF1367" s="620" t="n"/>
      <c r="BG1367" s="620" t="n"/>
      <c r="BH1367" s="620">
        <f>Z1367+BA1367+BF1367</f>
        <v/>
      </c>
    </row>
    <row r="1368" customFormat="1" s="34">
      <c r="A1368" s="618" t="n"/>
      <c r="B1368" s="619" t="n"/>
      <c r="J1368" s="619" t="n"/>
      <c r="U1368" s="620" t="n"/>
      <c r="X1368" s="620" t="n"/>
      <c r="Y1368" s="620" t="n"/>
      <c r="Z1368" s="620" t="n"/>
      <c r="AA1368" s="34">
        <f>T1368*0.2+N1368*0+O1368*0.3+P1368*0.5+Q1368*0.6+R1368*1+S1368*1</f>
        <v/>
      </c>
      <c r="AB1368" s="34">
        <f>T1368*0.2+N1368*0.2+O1368*0.3+P1368*0.5+Q1368*0.6+R1368*1+S1368*1</f>
        <v/>
      </c>
      <c r="AD1368" s="34">
        <f>IF($AC1368&gt;0,IF(VLOOKUP($AC1368,Resource!$B$2:$AE$460,6,FALSE)&gt;0,VLOOKUP($AC1368,Resource!$B$2:$AE$460,6,FALSE),"--INPUT--"),"")</f>
        <v/>
      </c>
      <c r="AE1368" s="34">
        <f>IF($AC1368&gt;0,IF(VLOOKUP($AC1368,Resource!$B$2:$AE$460,25,FALSE)&gt;0,VLOOKUP($AC1368,Resource!$B$2:$AE$460,25,FALSE),"--INPUT--"),"")</f>
        <v/>
      </c>
      <c r="AG1368" s="619" t="n"/>
      <c r="AH1368" s="619" t="n"/>
      <c r="AJ1368" s="34">
        <f>IF($AI1368&gt;0,IF(VLOOKUP($AI1368,Resource!$B$2:$AE$460,6,FALSE)&gt;0,VLOOKUP($AI1368,Resource!$B$2:$AE$460,6,FALSE),"--INPUT--"),"")</f>
        <v/>
      </c>
      <c r="AK1368" s="34">
        <f>IF($AI1368&gt;0,IF(VLOOKUP($AI1368,Resource!$B$2:$AE$460,25,FALSE)&gt;0,VLOOKUP($AI1368,Resource!$B$2:$AE$460,25,FALSE),"--INPUT--"),"")</f>
        <v/>
      </c>
      <c r="AL1368" s="619" t="n"/>
      <c r="AM1368" s="619" t="n"/>
      <c r="AN1368" s="34">
        <f>AA1368</f>
        <v/>
      </c>
      <c r="AO1368" s="621">
        <f>IF(ISNA(IF(AC1368="",0,AN1368*VLOOKUP(AC1368,Resource!$B$2:$AE$465,8,FALSE))),0,IF(AC1368="",0,AN1368*VLOOKUP(AC1368,Resource!$B$2:$AE$465,8,FALSE)))</f>
        <v/>
      </c>
      <c r="AP1368" s="620" t="n"/>
      <c r="AQ1368" s="286" t="n"/>
      <c r="AR1368" s="34">
        <f>AB1368</f>
        <v/>
      </c>
      <c r="AS1368" s="621">
        <f>IF(ISNA(IF(AI1368="",0,AR1368*VLOOKUP(AI1368,Resource!$B$2:$AE$465,9,FALSE))),0,IF(AI1368="",0,AR1368*VLOOKUP(AI1368,Resource!$B$2:$AE$465,9,FALSE)))</f>
        <v/>
      </c>
      <c r="AT1368" s="620" t="n"/>
      <c r="AU1368" s="286" t="n"/>
      <c r="AV1368" s="620">
        <f>Z1368</f>
        <v/>
      </c>
      <c r="AW1368" s="72" t="n"/>
      <c r="BA1368" s="620" t="n"/>
      <c r="BC1368" s="620">
        <f>AO1368+AS1368</f>
        <v/>
      </c>
      <c r="BD1368" s="620">
        <f>BH1368-BC1368</f>
        <v/>
      </c>
      <c r="BE1368" s="479">
        <f>IF(AV1368=0,"        --",BD1368/BH1368)</f>
        <v/>
      </c>
      <c r="BF1368" s="620" t="n"/>
      <c r="BG1368" s="620" t="n"/>
      <c r="BH1368" s="620">
        <f>Z1368+BA1368+BF1368</f>
        <v/>
      </c>
    </row>
    <row r="1369" customFormat="1" s="34">
      <c r="A1369" s="618" t="n"/>
      <c r="B1369" s="619" t="n"/>
      <c r="J1369" s="619" t="n"/>
      <c r="U1369" s="620" t="n"/>
      <c r="X1369" s="620" t="n"/>
      <c r="Y1369" s="620" t="n"/>
      <c r="Z1369" s="620" t="n"/>
      <c r="AA1369" s="34">
        <f>T1369*0.2+N1369*0+O1369*0.3+P1369*0.5+Q1369*0.6+R1369*1+S1369*1</f>
        <v/>
      </c>
      <c r="AB1369" s="34">
        <f>T1369*0.2+N1369*0.2+O1369*0.3+P1369*0.5+Q1369*0.6+R1369*1+S1369*1</f>
        <v/>
      </c>
      <c r="AD1369" s="34">
        <f>IF($AC1369&gt;0,IF(VLOOKUP($AC1369,Resource!$B$2:$AE$460,6,FALSE)&gt;0,VLOOKUP($AC1369,Resource!$B$2:$AE$460,6,FALSE),"--INPUT--"),"")</f>
        <v/>
      </c>
      <c r="AE1369" s="34">
        <f>IF($AC1369&gt;0,IF(VLOOKUP($AC1369,Resource!$B$2:$AE$460,25,FALSE)&gt;0,VLOOKUP($AC1369,Resource!$B$2:$AE$460,25,FALSE),"--INPUT--"),"")</f>
        <v/>
      </c>
      <c r="AG1369" s="619" t="n"/>
      <c r="AH1369" s="619" t="n"/>
      <c r="AJ1369" s="34">
        <f>IF($AI1369&gt;0,IF(VLOOKUP($AI1369,Resource!$B$2:$AE$460,6,FALSE)&gt;0,VLOOKUP($AI1369,Resource!$B$2:$AE$460,6,FALSE),"--INPUT--"),"")</f>
        <v/>
      </c>
      <c r="AK1369" s="34">
        <f>IF($AI1369&gt;0,IF(VLOOKUP($AI1369,Resource!$B$2:$AE$460,25,FALSE)&gt;0,VLOOKUP($AI1369,Resource!$B$2:$AE$460,25,FALSE),"--INPUT--"),"")</f>
        <v/>
      </c>
      <c r="AL1369" s="619" t="n"/>
      <c r="AM1369" s="619" t="n"/>
      <c r="AN1369" s="34">
        <f>AA1369</f>
        <v/>
      </c>
      <c r="AO1369" s="621">
        <f>IF(ISNA(IF(AC1369="",0,AN1369*VLOOKUP(AC1369,Resource!$B$2:$AE$465,8,FALSE))),0,IF(AC1369="",0,AN1369*VLOOKUP(AC1369,Resource!$B$2:$AE$465,8,FALSE)))</f>
        <v/>
      </c>
      <c r="AP1369" s="620" t="n"/>
      <c r="AQ1369" s="286" t="n"/>
      <c r="AR1369" s="34">
        <f>AB1369</f>
        <v/>
      </c>
      <c r="AS1369" s="621">
        <f>IF(ISNA(IF(AI1369="",0,AR1369*VLOOKUP(AI1369,Resource!$B$2:$AE$465,9,FALSE))),0,IF(AI1369="",0,AR1369*VLOOKUP(AI1369,Resource!$B$2:$AE$465,9,FALSE)))</f>
        <v/>
      </c>
      <c r="AT1369" s="620" t="n"/>
      <c r="AU1369" s="286" t="n"/>
      <c r="AV1369" s="620">
        <f>Z1369</f>
        <v/>
      </c>
      <c r="AW1369" s="72" t="n"/>
      <c r="BA1369" s="620" t="n"/>
      <c r="BC1369" s="620">
        <f>AO1369+AS1369</f>
        <v/>
      </c>
      <c r="BD1369" s="620">
        <f>BH1369-BC1369</f>
        <v/>
      </c>
      <c r="BE1369" s="479">
        <f>IF(AV1369=0,"        --",BD1369/BH1369)</f>
        <v/>
      </c>
      <c r="BF1369" s="620" t="n"/>
      <c r="BG1369" s="620" t="n"/>
      <c r="BH1369" s="620">
        <f>Z1369+BA1369+BF1369</f>
        <v/>
      </c>
    </row>
    <row r="1370" customFormat="1" s="34">
      <c r="A1370" s="618" t="n"/>
      <c r="B1370" s="619" t="n"/>
      <c r="J1370" s="619" t="n"/>
      <c r="U1370" s="620" t="n"/>
      <c r="X1370" s="620" t="n"/>
      <c r="Y1370" s="620" t="n"/>
      <c r="Z1370" s="620" t="n"/>
      <c r="AA1370" s="34">
        <f>T1370*0.2+N1370*0+O1370*0.3+P1370*0.5+Q1370*0.6+R1370*1+S1370*1</f>
        <v/>
      </c>
      <c r="AB1370" s="34">
        <f>T1370*0.2+N1370*0.2+O1370*0.3+P1370*0.5+Q1370*0.6+R1370*1+S1370*1</f>
        <v/>
      </c>
      <c r="AD1370" s="34">
        <f>IF($AC1370&gt;0,IF(VLOOKUP($AC1370,Resource!$B$2:$AE$460,6,FALSE)&gt;0,VLOOKUP($AC1370,Resource!$B$2:$AE$460,6,FALSE),"--INPUT--"),"")</f>
        <v/>
      </c>
      <c r="AE1370" s="34">
        <f>IF($AC1370&gt;0,IF(VLOOKUP($AC1370,Resource!$B$2:$AE$460,25,FALSE)&gt;0,VLOOKUP($AC1370,Resource!$B$2:$AE$460,25,FALSE),"--INPUT--"),"")</f>
        <v/>
      </c>
      <c r="AG1370" s="619" t="n"/>
      <c r="AH1370" s="619" t="n"/>
      <c r="AJ1370" s="34">
        <f>IF($AI1370&gt;0,IF(VLOOKUP($AI1370,Resource!$B$2:$AE$460,6,FALSE)&gt;0,VLOOKUP($AI1370,Resource!$B$2:$AE$460,6,FALSE),"--INPUT--"),"")</f>
        <v/>
      </c>
      <c r="AK1370" s="34">
        <f>IF($AI1370&gt;0,IF(VLOOKUP($AI1370,Resource!$B$2:$AE$460,25,FALSE)&gt;0,VLOOKUP($AI1370,Resource!$B$2:$AE$460,25,FALSE),"--INPUT--"),"")</f>
        <v/>
      </c>
      <c r="AL1370" s="619" t="n"/>
      <c r="AM1370" s="619" t="n"/>
      <c r="AN1370" s="34">
        <f>AA1370</f>
        <v/>
      </c>
      <c r="AO1370" s="621">
        <f>IF(ISNA(IF(AC1370="",0,AN1370*VLOOKUP(AC1370,Resource!$B$2:$AE$465,8,FALSE))),0,IF(AC1370="",0,AN1370*VLOOKUP(AC1370,Resource!$B$2:$AE$465,8,FALSE)))</f>
        <v/>
      </c>
      <c r="AP1370" s="620" t="n"/>
      <c r="AQ1370" s="286" t="n"/>
      <c r="AR1370" s="34">
        <f>AB1370</f>
        <v/>
      </c>
      <c r="AS1370" s="621">
        <f>IF(ISNA(IF(AI1370="",0,AR1370*VLOOKUP(AI1370,Resource!$B$2:$AE$465,9,FALSE))),0,IF(AI1370="",0,AR1370*VLOOKUP(AI1370,Resource!$B$2:$AE$465,9,FALSE)))</f>
        <v/>
      </c>
      <c r="AT1370" s="620" t="n"/>
      <c r="AU1370" s="286" t="n"/>
      <c r="AV1370" s="620">
        <f>Z1370</f>
        <v/>
      </c>
      <c r="AW1370" s="72" t="n"/>
      <c r="BA1370" s="620" t="n"/>
      <c r="BC1370" s="620">
        <f>AO1370+AS1370</f>
        <v/>
      </c>
      <c r="BD1370" s="620">
        <f>BH1370-BC1370</f>
        <v/>
      </c>
      <c r="BE1370" s="479">
        <f>IF(AV1370=0,"        --",BD1370/BH1370)</f>
        <v/>
      </c>
      <c r="BF1370" s="620" t="n"/>
      <c r="BG1370" s="620" t="n"/>
      <c r="BH1370" s="620">
        <f>Z1370+BA1370+BF1370</f>
        <v/>
      </c>
    </row>
    <row r="1371" customFormat="1" s="34">
      <c r="A1371" s="618" t="n"/>
      <c r="B1371" s="619" t="n"/>
      <c r="J1371" s="619" t="n"/>
      <c r="U1371" s="620" t="n"/>
      <c r="X1371" s="620" t="n"/>
      <c r="Y1371" s="620" t="n"/>
      <c r="Z1371" s="620" t="n"/>
      <c r="AA1371" s="34">
        <f>T1371*0.2+N1371*0+O1371*0.3+P1371*0.5+Q1371*0.6+R1371*1+S1371*1</f>
        <v/>
      </c>
      <c r="AB1371" s="34">
        <f>T1371*0.2+N1371*0.2+O1371*0.3+P1371*0.5+Q1371*0.6+R1371*1+S1371*1</f>
        <v/>
      </c>
      <c r="AD1371" s="34">
        <f>IF($AC1371&gt;0,IF(VLOOKUP($AC1371,Resource!$B$2:$AE$460,6,FALSE)&gt;0,VLOOKUP($AC1371,Resource!$B$2:$AE$460,6,FALSE),"--INPUT--"),"")</f>
        <v/>
      </c>
      <c r="AE1371" s="34">
        <f>IF($AC1371&gt;0,IF(VLOOKUP($AC1371,Resource!$B$2:$AE$460,25,FALSE)&gt;0,VLOOKUP($AC1371,Resource!$B$2:$AE$460,25,FALSE),"--INPUT--"),"")</f>
        <v/>
      </c>
      <c r="AG1371" s="619" t="n"/>
      <c r="AH1371" s="619" t="n"/>
      <c r="AJ1371" s="34">
        <f>IF($AI1371&gt;0,IF(VLOOKUP($AI1371,Resource!$B$2:$AE$460,6,FALSE)&gt;0,VLOOKUP($AI1371,Resource!$B$2:$AE$460,6,FALSE),"--INPUT--"),"")</f>
        <v/>
      </c>
      <c r="AK1371" s="34">
        <f>IF($AI1371&gt;0,IF(VLOOKUP($AI1371,Resource!$B$2:$AE$460,25,FALSE)&gt;0,VLOOKUP($AI1371,Resource!$B$2:$AE$460,25,FALSE),"--INPUT--"),"")</f>
        <v/>
      </c>
      <c r="AL1371" s="619" t="n"/>
      <c r="AM1371" s="619" t="n"/>
      <c r="AN1371" s="34">
        <f>AA1371</f>
        <v/>
      </c>
      <c r="AO1371" s="621">
        <f>IF(ISNA(IF(AC1371="",0,AN1371*VLOOKUP(AC1371,Resource!$B$2:$AE$465,8,FALSE))),0,IF(AC1371="",0,AN1371*VLOOKUP(AC1371,Resource!$B$2:$AE$465,8,FALSE)))</f>
        <v/>
      </c>
      <c r="AP1371" s="620" t="n"/>
      <c r="AQ1371" s="286" t="n"/>
      <c r="AR1371" s="34">
        <f>AB1371</f>
        <v/>
      </c>
      <c r="AS1371" s="621">
        <f>IF(ISNA(IF(AI1371="",0,AR1371*VLOOKUP(AI1371,Resource!$B$2:$AE$465,9,FALSE))),0,IF(AI1371="",0,AR1371*VLOOKUP(AI1371,Resource!$B$2:$AE$465,9,FALSE)))</f>
        <v/>
      </c>
      <c r="AT1371" s="620" t="n"/>
      <c r="AU1371" s="286" t="n"/>
      <c r="AV1371" s="620">
        <f>Z1371</f>
        <v/>
      </c>
      <c r="AW1371" s="72" t="n"/>
      <c r="BA1371" s="620" t="n"/>
      <c r="BC1371" s="620">
        <f>AO1371+AS1371</f>
        <v/>
      </c>
      <c r="BD1371" s="620">
        <f>BH1371-BC1371</f>
        <v/>
      </c>
      <c r="BE1371" s="479">
        <f>IF(AV1371=0,"        --",BD1371/BH1371)</f>
        <v/>
      </c>
      <c r="BF1371" s="620" t="n"/>
      <c r="BG1371" s="620" t="n"/>
      <c r="BH1371" s="620">
        <f>Z1371+BA1371+BF1371</f>
        <v/>
      </c>
    </row>
    <row r="1372" customFormat="1" s="34">
      <c r="A1372" s="618" t="n"/>
      <c r="B1372" s="619" t="n"/>
      <c r="J1372" s="619" t="n"/>
      <c r="U1372" s="620" t="n"/>
      <c r="X1372" s="620" t="n"/>
      <c r="Y1372" s="620" t="n"/>
      <c r="Z1372" s="620" t="n"/>
      <c r="AA1372" s="34">
        <f>T1372*0.2+N1372*0+O1372*0.3+P1372*0.5+Q1372*0.6+R1372*1+S1372*1</f>
        <v/>
      </c>
      <c r="AB1372" s="34">
        <f>T1372*0.2+N1372*0.2+O1372*0.3+P1372*0.5+Q1372*0.6+R1372*1+S1372*1</f>
        <v/>
      </c>
      <c r="AD1372" s="34">
        <f>IF($AC1372&gt;0,IF(VLOOKUP($AC1372,Resource!$B$2:$AE$460,6,FALSE)&gt;0,VLOOKUP($AC1372,Resource!$B$2:$AE$460,6,FALSE),"--INPUT--"),"")</f>
        <v/>
      </c>
      <c r="AE1372" s="34">
        <f>IF($AC1372&gt;0,IF(VLOOKUP($AC1372,Resource!$B$2:$AE$460,25,FALSE)&gt;0,VLOOKUP($AC1372,Resource!$B$2:$AE$460,25,FALSE),"--INPUT--"),"")</f>
        <v/>
      </c>
      <c r="AG1372" s="619" t="n"/>
      <c r="AH1372" s="619" t="n"/>
      <c r="AJ1372" s="34">
        <f>IF($AI1372&gt;0,IF(VLOOKUP($AI1372,Resource!$B$2:$AE$460,6,FALSE)&gt;0,VLOOKUP($AI1372,Resource!$B$2:$AE$460,6,FALSE),"--INPUT--"),"")</f>
        <v/>
      </c>
      <c r="AK1372" s="34">
        <f>IF($AI1372&gt;0,IF(VLOOKUP($AI1372,Resource!$B$2:$AE$460,25,FALSE)&gt;0,VLOOKUP($AI1372,Resource!$B$2:$AE$460,25,FALSE),"--INPUT--"),"")</f>
        <v/>
      </c>
      <c r="AL1372" s="619" t="n"/>
      <c r="AM1372" s="619" t="n"/>
      <c r="AN1372" s="34">
        <f>AA1372</f>
        <v/>
      </c>
      <c r="AO1372" s="621">
        <f>IF(ISNA(IF(AC1372="",0,AN1372*VLOOKUP(AC1372,Resource!$B$2:$AE$465,8,FALSE))),0,IF(AC1372="",0,AN1372*VLOOKUP(AC1372,Resource!$B$2:$AE$465,8,FALSE)))</f>
        <v/>
      </c>
      <c r="AP1372" s="620" t="n"/>
      <c r="AQ1372" s="286" t="n"/>
      <c r="AR1372" s="34">
        <f>AB1372</f>
        <v/>
      </c>
      <c r="AS1372" s="621">
        <f>IF(ISNA(IF(AI1372="",0,AR1372*VLOOKUP(AI1372,Resource!$B$2:$AE$465,9,FALSE))),0,IF(AI1372="",0,AR1372*VLOOKUP(AI1372,Resource!$B$2:$AE$465,9,FALSE)))</f>
        <v/>
      </c>
      <c r="AT1372" s="620" t="n"/>
      <c r="AU1372" s="286" t="n"/>
      <c r="AV1372" s="620">
        <f>Z1372</f>
        <v/>
      </c>
      <c r="AW1372" s="72" t="n"/>
      <c r="BA1372" s="620" t="n"/>
      <c r="BC1372" s="620">
        <f>AO1372+AS1372</f>
        <v/>
      </c>
      <c r="BD1372" s="620">
        <f>BH1372-BC1372</f>
        <v/>
      </c>
      <c r="BE1372" s="479">
        <f>IF(AV1372=0,"        --",BD1372/BH1372)</f>
        <v/>
      </c>
      <c r="BF1372" s="620" t="n"/>
      <c r="BG1372" s="620" t="n"/>
      <c r="BH1372" s="620">
        <f>Z1372+BA1372+BF1372</f>
        <v/>
      </c>
    </row>
    <row r="1373" customFormat="1" s="34">
      <c r="A1373" s="618" t="n"/>
      <c r="B1373" s="619" t="n"/>
      <c r="J1373" s="619" t="n"/>
      <c r="U1373" s="620" t="n"/>
      <c r="X1373" s="620" t="n"/>
      <c r="Y1373" s="620" t="n"/>
      <c r="Z1373" s="620" t="n"/>
      <c r="AA1373" s="34">
        <f>T1373*0.2+N1373*0+O1373*0.3+P1373*0.5+Q1373*0.6+R1373*1+S1373*1</f>
        <v/>
      </c>
      <c r="AB1373" s="34">
        <f>T1373*0.2+N1373*0.2+O1373*0.3+P1373*0.5+Q1373*0.6+R1373*1+S1373*1</f>
        <v/>
      </c>
      <c r="AD1373" s="34">
        <f>IF($AC1373&gt;0,IF(VLOOKUP($AC1373,Resource!$B$2:$AE$460,6,FALSE)&gt;0,VLOOKUP($AC1373,Resource!$B$2:$AE$460,6,FALSE),"--INPUT--"),"")</f>
        <v/>
      </c>
      <c r="AE1373" s="34">
        <f>IF($AC1373&gt;0,IF(VLOOKUP($AC1373,Resource!$B$2:$AE$460,25,FALSE)&gt;0,VLOOKUP($AC1373,Resource!$B$2:$AE$460,25,FALSE),"--INPUT--"),"")</f>
        <v/>
      </c>
      <c r="AG1373" s="619" t="n"/>
      <c r="AH1373" s="619" t="n"/>
      <c r="AJ1373" s="34">
        <f>IF($AI1373&gt;0,IF(VLOOKUP($AI1373,Resource!$B$2:$AE$460,6,FALSE)&gt;0,VLOOKUP($AI1373,Resource!$B$2:$AE$460,6,FALSE),"--INPUT--"),"")</f>
        <v/>
      </c>
      <c r="AK1373" s="34">
        <f>IF($AI1373&gt;0,IF(VLOOKUP($AI1373,Resource!$B$2:$AE$460,25,FALSE)&gt;0,VLOOKUP($AI1373,Resource!$B$2:$AE$460,25,FALSE),"--INPUT--"),"")</f>
        <v/>
      </c>
      <c r="AL1373" s="619" t="n"/>
      <c r="AM1373" s="619" t="n"/>
      <c r="AN1373" s="34">
        <f>AA1373</f>
        <v/>
      </c>
      <c r="AO1373" s="621">
        <f>IF(ISNA(IF(AC1373="",0,AN1373*VLOOKUP(AC1373,Resource!$B$2:$AE$465,8,FALSE))),0,IF(AC1373="",0,AN1373*VLOOKUP(AC1373,Resource!$B$2:$AE$465,8,FALSE)))</f>
        <v/>
      </c>
      <c r="AP1373" s="620" t="n"/>
      <c r="AQ1373" s="286" t="n"/>
      <c r="AR1373" s="34">
        <f>AB1373</f>
        <v/>
      </c>
      <c r="AS1373" s="621">
        <f>IF(ISNA(IF(AI1373="",0,AR1373*VLOOKUP(AI1373,Resource!$B$2:$AE$465,9,FALSE))),0,IF(AI1373="",0,AR1373*VLOOKUP(AI1373,Resource!$B$2:$AE$465,9,FALSE)))</f>
        <v/>
      </c>
      <c r="AT1373" s="620" t="n"/>
      <c r="AU1373" s="286" t="n"/>
      <c r="AV1373" s="620">
        <f>Z1373</f>
        <v/>
      </c>
      <c r="AW1373" s="72" t="n"/>
      <c r="BA1373" s="620" t="n"/>
      <c r="BC1373" s="620">
        <f>AO1373+AS1373</f>
        <v/>
      </c>
      <c r="BD1373" s="620">
        <f>BH1373-BC1373</f>
        <v/>
      </c>
      <c r="BE1373" s="479">
        <f>IF(AV1373=0,"        --",BD1373/BH1373)</f>
        <v/>
      </c>
      <c r="BF1373" s="620" t="n"/>
      <c r="BG1373" s="620" t="n"/>
      <c r="BH1373" s="620">
        <f>Z1373+BA1373+BF1373</f>
        <v/>
      </c>
    </row>
    <row r="1374" customFormat="1" s="34">
      <c r="A1374" s="618" t="n"/>
      <c r="B1374" s="619" t="n"/>
      <c r="J1374" s="619" t="n"/>
      <c r="U1374" s="620" t="n"/>
      <c r="X1374" s="620" t="n"/>
      <c r="Y1374" s="620" t="n"/>
      <c r="Z1374" s="620" t="n"/>
      <c r="AA1374" s="34">
        <f>T1374*0.2+N1374*0+O1374*0.3+P1374*0.5+Q1374*0.6+R1374*1+S1374*1</f>
        <v/>
      </c>
      <c r="AB1374" s="34">
        <f>T1374*0.2+N1374*0.2+O1374*0.3+P1374*0.5+Q1374*0.6+R1374*1+S1374*1</f>
        <v/>
      </c>
      <c r="AD1374" s="34">
        <f>IF($AC1374&gt;0,IF(VLOOKUP($AC1374,Resource!$B$2:$AE$460,6,FALSE)&gt;0,VLOOKUP($AC1374,Resource!$B$2:$AE$460,6,FALSE),"--INPUT--"),"")</f>
        <v/>
      </c>
      <c r="AE1374" s="34">
        <f>IF($AC1374&gt;0,IF(VLOOKUP($AC1374,Resource!$B$2:$AE$460,25,FALSE)&gt;0,VLOOKUP($AC1374,Resource!$B$2:$AE$460,25,FALSE),"--INPUT--"),"")</f>
        <v/>
      </c>
      <c r="AG1374" s="619" t="n"/>
      <c r="AH1374" s="619" t="n"/>
      <c r="AJ1374" s="34">
        <f>IF($AI1374&gt;0,IF(VLOOKUP($AI1374,Resource!$B$2:$AE$460,6,FALSE)&gt;0,VLOOKUP($AI1374,Resource!$B$2:$AE$460,6,FALSE),"--INPUT--"),"")</f>
        <v/>
      </c>
      <c r="AK1374" s="34">
        <f>IF($AI1374&gt;0,IF(VLOOKUP($AI1374,Resource!$B$2:$AE$460,25,FALSE)&gt;0,VLOOKUP($AI1374,Resource!$B$2:$AE$460,25,FALSE),"--INPUT--"),"")</f>
        <v/>
      </c>
      <c r="AL1374" s="619" t="n"/>
      <c r="AM1374" s="619" t="n"/>
      <c r="AN1374" s="34">
        <f>AA1374</f>
        <v/>
      </c>
      <c r="AO1374" s="621">
        <f>IF(ISNA(IF(AC1374="",0,AN1374*VLOOKUP(AC1374,Resource!$B$2:$AE$465,8,FALSE))),0,IF(AC1374="",0,AN1374*VLOOKUP(AC1374,Resource!$B$2:$AE$465,8,FALSE)))</f>
        <v/>
      </c>
      <c r="AP1374" s="620" t="n"/>
      <c r="AQ1374" s="286" t="n"/>
      <c r="AR1374" s="34">
        <f>AB1374</f>
        <v/>
      </c>
      <c r="AS1374" s="621">
        <f>IF(ISNA(IF(AI1374="",0,AR1374*VLOOKUP(AI1374,Resource!$B$2:$AE$465,9,FALSE))),0,IF(AI1374="",0,AR1374*VLOOKUP(AI1374,Resource!$B$2:$AE$465,9,FALSE)))</f>
        <v/>
      </c>
      <c r="AT1374" s="620" t="n"/>
      <c r="AU1374" s="286" t="n"/>
      <c r="AV1374" s="620">
        <f>Z1374</f>
        <v/>
      </c>
      <c r="AW1374" s="72" t="n"/>
      <c r="BA1374" s="620" t="n"/>
      <c r="BC1374" s="620">
        <f>AO1374+AS1374</f>
        <v/>
      </c>
      <c r="BD1374" s="620">
        <f>BH1374-BC1374</f>
        <v/>
      </c>
      <c r="BE1374" s="479">
        <f>IF(AV1374=0,"        --",BD1374/BH1374)</f>
        <v/>
      </c>
      <c r="BF1374" s="620" t="n"/>
      <c r="BG1374" s="620" t="n"/>
      <c r="BH1374" s="620">
        <f>Z1374+BA1374+BF1374</f>
        <v/>
      </c>
    </row>
    <row r="1375" customFormat="1" s="34">
      <c r="A1375" s="618" t="n"/>
      <c r="B1375" s="619" t="n"/>
      <c r="J1375" s="619" t="n"/>
      <c r="U1375" s="620" t="n"/>
      <c r="X1375" s="620" t="n"/>
      <c r="Y1375" s="620" t="n"/>
      <c r="Z1375" s="620" t="n"/>
      <c r="AA1375" s="34">
        <f>T1375*0.2+N1375*0+O1375*0.3+P1375*0.5+Q1375*0.6+R1375*1+S1375*1</f>
        <v/>
      </c>
      <c r="AB1375" s="34">
        <f>T1375*0.2+N1375*0.2+O1375*0.3+P1375*0.5+Q1375*0.6+R1375*1+S1375*1</f>
        <v/>
      </c>
      <c r="AD1375" s="34">
        <f>IF($AC1375&gt;0,IF(VLOOKUP($AC1375,Resource!$B$2:$AE$460,6,FALSE)&gt;0,VLOOKUP($AC1375,Resource!$B$2:$AE$460,6,FALSE),"--INPUT--"),"")</f>
        <v/>
      </c>
      <c r="AE1375" s="34">
        <f>IF($AC1375&gt;0,IF(VLOOKUP($AC1375,Resource!$B$2:$AE$460,25,FALSE)&gt;0,VLOOKUP($AC1375,Resource!$B$2:$AE$460,25,FALSE),"--INPUT--"),"")</f>
        <v/>
      </c>
      <c r="AG1375" s="619" t="n"/>
      <c r="AH1375" s="619" t="n"/>
      <c r="AJ1375" s="34">
        <f>IF($AI1375&gt;0,IF(VLOOKUP($AI1375,Resource!$B$2:$AE$460,6,FALSE)&gt;0,VLOOKUP($AI1375,Resource!$B$2:$AE$460,6,FALSE),"--INPUT--"),"")</f>
        <v/>
      </c>
      <c r="AK1375" s="34">
        <f>IF($AI1375&gt;0,IF(VLOOKUP($AI1375,Resource!$B$2:$AE$460,25,FALSE)&gt;0,VLOOKUP($AI1375,Resource!$B$2:$AE$460,25,FALSE),"--INPUT--"),"")</f>
        <v/>
      </c>
      <c r="AL1375" s="619" t="n"/>
      <c r="AM1375" s="619" t="n"/>
      <c r="AN1375" s="34">
        <f>AA1375</f>
        <v/>
      </c>
      <c r="AO1375" s="621">
        <f>IF(ISNA(IF(AC1375="",0,AN1375*VLOOKUP(AC1375,Resource!$B$2:$AE$465,8,FALSE))),0,IF(AC1375="",0,AN1375*VLOOKUP(AC1375,Resource!$B$2:$AE$465,8,FALSE)))</f>
        <v/>
      </c>
      <c r="AP1375" s="620" t="n"/>
      <c r="AQ1375" s="286" t="n"/>
      <c r="AR1375" s="34">
        <f>AB1375</f>
        <v/>
      </c>
      <c r="AS1375" s="621">
        <f>IF(ISNA(IF(AI1375="",0,AR1375*VLOOKUP(AI1375,Resource!$B$2:$AE$465,9,FALSE))),0,IF(AI1375="",0,AR1375*VLOOKUP(AI1375,Resource!$B$2:$AE$465,9,FALSE)))</f>
        <v/>
      </c>
      <c r="AT1375" s="620" t="n"/>
      <c r="AU1375" s="286" t="n"/>
      <c r="AV1375" s="620">
        <f>Z1375</f>
        <v/>
      </c>
      <c r="AW1375" s="72" t="n"/>
      <c r="BA1375" s="620" t="n"/>
      <c r="BC1375" s="620">
        <f>AO1375+AS1375</f>
        <v/>
      </c>
      <c r="BD1375" s="620">
        <f>BH1375-BC1375</f>
        <v/>
      </c>
      <c r="BE1375" s="479">
        <f>IF(AV1375=0,"        --",BD1375/BH1375)</f>
        <v/>
      </c>
      <c r="BF1375" s="620" t="n"/>
      <c r="BG1375" s="620" t="n"/>
      <c r="BH1375" s="620">
        <f>Z1375+BA1375+BF1375</f>
        <v/>
      </c>
    </row>
    <row r="1376" customFormat="1" s="34">
      <c r="A1376" s="618" t="n"/>
      <c r="B1376" s="619" t="n"/>
      <c r="J1376" s="619" t="n"/>
      <c r="U1376" s="620" t="n"/>
      <c r="X1376" s="620" t="n"/>
      <c r="Y1376" s="620" t="n"/>
      <c r="Z1376" s="620" t="n"/>
      <c r="AA1376" s="34">
        <f>T1376*0.2+N1376*0+O1376*0.3+P1376*0.5+Q1376*0.6+R1376*1+S1376*1</f>
        <v/>
      </c>
      <c r="AB1376" s="34">
        <f>T1376*0.2+N1376*0.2+O1376*0.3+P1376*0.5+Q1376*0.6+R1376*1+S1376*1</f>
        <v/>
      </c>
      <c r="AD1376" s="34">
        <f>IF($AC1376&gt;0,IF(VLOOKUP($AC1376,Resource!$B$2:$AE$460,6,FALSE)&gt;0,VLOOKUP($AC1376,Resource!$B$2:$AE$460,6,FALSE),"--INPUT--"),"")</f>
        <v/>
      </c>
      <c r="AE1376" s="34">
        <f>IF($AC1376&gt;0,IF(VLOOKUP($AC1376,Resource!$B$2:$AE$460,25,FALSE)&gt;0,VLOOKUP($AC1376,Resource!$B$2:$AE$460,25,FALSE),"--INPUT--"),"")</f>
        <v/>
      </c>
      <c r="AG1376" s="619" t="n"/>
      <c r="AH1376" s="619" t="n"/>
      <c r="AJ1376" s="34">
        <f>IF($AI1376&gt;0,IF(VLOOKUP($AI1376,Resource!$B$2:$AE$460,6,FALSE)&gt;0,VLOOKUP($AI1376,Resource!$B$2:$AE$460,6,FALSE),"--INPUT--"),"")</f>
        <v/>
      </c>
      <c r="AK1376" s="34">
        <f>IF($AI1376&gt;0,IF(VLOOKUP($AI1376,Resource!$B$2:$AE$460,25,FALSE)&gt;0,VLOOKUP($AI1376,Resource!$B$2:$AE$460,25,FALSE),"--INPUT--"),"")</f>
        <v/>
      </c>
      <c r="AL1376" s="619" t="n"/>
      <c r="AM1376" s="619" t="n"/>
      <c r="AN1376" s="34">
        <f>AA1376</f>
        <v/>
      </c>
      <c r="AO1376" s="621">
        <f>IF(ISNA(IF(AC1376="",0,AN1376*VLOOKUP(AC1376,Resource!$B$2:$AE$465,8,FALSE))),0,IF(AC1376="",0,AN1376*VLOOKUP(AC1376,Resource!$B$2:$AE$465,8,FALSE)))</f>
        <v/>
      </c>
      <c r="AP1376" s="620" t="n"/>
      <c r="AQ1376" s="286" t="n"/>
      <c r="AR1376" s="34">
        <f>AB1376</f>
        <v/>
      </c>
      <c r="AS1376" s="621">
        <f>IF(ISNA(IF(AI1376="",0,AR1376*VLOOKUP(AI1376,Resource!$B$2:$AE$465,9,FALSE))),0,IF(AI1376="",0,AR1376*VLOOKUP(AI1376,Resource!$B$2:$AE$465,9,FALSE)))</f>
        <v/>
      </c>
      <c r="AT1376" s="620" t="n"/>
      <c r="AU1376" s="286" t="n"/>
      <c r="AV1376" s="620">
        <f>Z1376</f>
        <v/>
      </c>
      <c r="AW1376" s="72" t="n"/>
      <c r="BA1376" s="620" t="n"/>
      <c r="BC1376" s="620">
        <f>AO1376+AS1376</f>
        <v/>
      </c>
      <c r="BD1376" s="620">
        <f>BH1376-BC1376</f>
        <v/>
      </c>
      <c r="BE1376" s="479">
        <f>IF(AV1376=0,"        --",BD1376/BH1376)</f>
        <v/>
      </c>
      <c r="BF1376" s="620" t="n"/>
      <c r="BG1376" s="620" t="n"/>
      <c r="BH1376" s="620">
        <f>Z1376+BA1376+BF1376</f>
        <v/>
      </c>
    </row>
    <row r="1377" customFormat="1" s="34">
      <c r="A1377" s="618" t="n"/>
      <c r="B1377" s="619" t="n"/>
      <c r="J1377" s="619" t="n"/>
      <c r="U1377" s="620" t="n"/>
      <c r="X1377" s="620" t="n"/>
      <c r="Y1377" s="620" t="n"/>
      <c r="Z1377" s="620" t="n"/>
      <c r="AA1377" s="34">
        <f>T1377*0.2+N1377*0+O1377*0.3+P1377*0.5+Q1377*0.6+R1377*1+S1377*1</f>
        <v/>
      </c>
      <c r="AB1377" s="34">
        <f>T1377*0.2+N1377*0.2+O1377*0.3+P1377*0.5+Q1377*0.6+R1377*1+S1377*1</f>
        <v/>
      </c>
      <c r="AD1377" s="34">
        <f>IF($AC1377&gt;0,IF(VLOOKUP($AC1377,Resource!$B$2:$AE$460,6,FALSE)&gt;0,VLOOKUP($AC1377,Resource!$B$2:$AE$460,6,FALSE),"--INPUT--"),"")</f>
        <v/>
      </c>
      <c r="AE1377" s="34">
        <f>IF($AC1377&gt;0,IF(VLOOKUP($AC1377,Resource!$B$2:$AE$460,25,FALSE)&gt;0,VLOOKUP($AC1377,Resource!$B$2:$AE$460,25,FALSE),"--INPUT--"),"")</f>
        <v/>
      </c>
      <c r="AG1377" s="619" t="n"/>
      <c r="AH1377" s="619" t="n"/>
      <c r="AJ1377" s="34">
        <f>IF($AI1377&gt;0,IF(VLOOKUP($AI1377,Resource!$B$2:$AE$460,6,FALSE)&gt;0,VLOOKUP($AI1377,Resource!$B$2:$AE$460,6,FALSE),"--INPUT--"),"")</f>
        <v/>
      </c>
      <c r="AK1377" s="34">
        <f>IF($AI1377&gt;0,IF(VLOOKUP($AI1377,Resource!$B$2:$AE$460,25,FALSE)&gt;0,VLOOKUP($AI1377,Resource!$B$2:$AE$460,25,FALSE),"--INPUT--"),"")</f>
        <v/>
      </c>
      <c r="AL1377" s="619" t="n"/>
      <c r="AM1377" s="619" t="n"/>
      <c r="AN1377" s="34">
        <f>AA1377</f>
        <v/>
      </c>
      <c r="AO1377" s="621">
        <f>IF(ISNA(IF(AC1377="",0,AN1377*VLOOKUP(AC1377,Resource!$B$2:$AE$465,8,FALSE))),0,IF(AC1377="",0,AN1377*VLOOKUP(AC1377,Resource!$B$2:$AE$465,8,FALSE)))</f>
        <v/>
      </c>
      <c r="AP1377" s="620" t="n"/>
      <c r="AQ1377" s="286" t="n"/>
      <c r="AR1377" s="34">
        <f>AB1377</f>
        <v/>
      </c>
      <c r="AS1377" s="621">
        <f>IF(ISNA(IF(AI1377="",0,AR1377*VLOOKUP(AI1377,Resource!$B$2:$AE$465,9,FALSE))),0,IF(AI1377="",0,AR1377*VLOOKUP(AI1377,Resource!$B$2:$AE$465,9,FALSE)))</f>
        <v/>
      </c>
      <c r="AT1377" s="620" t="n"/>
      <c r="AU1377" s="286" t="n"/>
      <c r="AV1377" s="620">
        <f>Z1377</f>
        <v/>
      </c>
      <c r="AW1377" s="72" t="n"/>
      <c r="BA1377" s="620" t="n"/>
      <c r="BC1377" s="620">
        <f>AO1377+AS1377</f>
        <v/>
      </c>
      <c r="BD1377" s="620">
        <f>BH1377-BC1377</f>
        <v/>
      </c>
      <c r="BE1377" s="479">
        <f>IF(AV1377=0,"        --",BD1377/BH1377)</f>
        <v/>
      </c>
      <c r="BF1377" s="620" t="n"/>
      <c r="BG1377" s="620" t="n"/>
      <c r="BH1377" s="620">
        <f>Z1377+BA1377+BF1377</f>
        <v/>
      </c>
    </row>
    <row r="1378" customFormat="1" s="34">
      <c r="A1378" s="618" t="n"/>
      <c r="B1378" s="619" t="n"/>
      <c r="J1378" s="619" t="n"/>
      <c r="U1378" s="620" t="n"/>
      <c r="X1378" s="620" t="n"/>
      <c r="Y1378" s="620" t="n"/>
      <c r="Z1378" s="620" t="n"/>
      <c r="AA1378" s="34">
        <f>T1378*0.2+N1378*0+O1378*0.3+P1378*0.5+Q1378*0.6+R1378*1+S1378*1</f>
        <v/>
      </c>
      <c r="AB1378" s="34">
        <f>T1378*0.2+N1378*0.2+O1378*0.3+P1378*0.5+Q1378*0.6+R1378*1+S1378*1</f>
        <v/>
      </c>
      <c r="AD1378" s="34">
        <f>IF($AC1378&gt;0,IF(VLOOKUP($AC1378,Resource!$B$2:$AE$460,6,FALSE)&gt;0,VLOOKUP($AC1378,Resource!$B$2:$AE$460,6,FALSE),"--INPUT--"),"")</f>
        <v/>
      </c>
      <c r="AE1378" s="34">
        <f>IF($AC1378&gt;0,IF(VLOOKUP($AC1378,Resource!$B$2:$AE$460,25,FALSE)&gt;0,VLOOKUP($AC1378,Resource!$B$2:$AE$460,25,FALSE),"--INPUT--"),"")</f>
        <v/>
      </c>
      <c r="AG1378" s="619" t="n"/>
      <c r="AH1378" s="619" t="n"/>
      <c r="AJ1378" s="34">
        <f>IF($AI1378&gt;0,IF(VLOOKUP($AI1378,Resource!$B$2:$AE$460,6,FALSE)&gt;0,VLOOKUP($AI1378,Resource!$B$2:$AE$460,6,FALSE),"--INPUT--"),"")</f>
        <v/>
      </c>
      <c r="AK1378" s="34">
        <f>IF($AI1378&gt;0,IF(VLOOKUP($AI1378,Resource!$B$2:$AE$460,25,FALSE)&gt;0,VLOOKUP($AI1378,Resource!$B$2:$AE$460,25,FALSE),"--INPUT--"),"")</f>
        <v/>
      </c>
      <c r="AL1378" s="619" t="n"/>
      <c r="AM1378" s="619" t="n"/>
      <c r="AN1378" s="34">
        <f>AA1378</f>
        <v/>
      </c>
      <c r="AO1378" s="621">
        <f>IF(ISNA(IF(AC1378="",0,AN1378*VLOOKUP(AC1378,Resource!$B$2:$AE$465,8,FALSE))),0,IF(AC1378="",0,AN1378*VLOOKUP(AC1378,Resource!$B$2:$AE$465,8,FALSE)))</f>
        <v/>
      </c>
      <c r="AP1378" s="620" t="n"/>
      <c r="AQ1378" s="286" t="n"/>
      <c r="AR1378" s="34">
        <f>AB1378</f>
        <v/>
      </c>
      <c r="AS1378" s="621">
        <f>IF(ISNA(IF(AI1378="",0,AR1378*VLOOKUP(AI1378,Resource!$B$2:$AE$465,9,FALSE))),0,IF(AI1378="",0,AR1378*VLOOKUP(AI1378,Resource!$B$2:$AE$465,9,FALSE)))</f>
        <v/>
      </c>
      <c r="AT1378" s="620" t="n"/>
      <c r="AU1378" s="286" t="n"/>
      <c r="AV1378" s="620">
        <f>Z1378</f>
        <v/>
      </c>
      <c r="AW1378" s="72" t="n"/>
      <c r="BA1378" s="620" t="n"/>
      <c r="BC1378" s="620">
        <f>AO1378+AS1378</f>
        <v/>
      </c>
      <c r="BD1378" s="620">
        <f>BH1378-BC1378</f>
        <v/>
      </c>
      <c r="BE1378" s="479">
        <f>IF(AV1378=0,"        --",BD1378/BH1378)</f>
        <v/>
      </c>
      <c r="BF1378" s="620" t="n"/>
      <c r="BG1378" s="620" t="n"/>
      <c r="BH1378" s="620">
        <f>Z1378+BA1378+BF1378</f>
        <v/>
      </c>
    </row>
    <row r="1379" customFormat="1" s="34">
      <c r="A1379" s="618" t="n"/>
      <c r="B1379" s="619" t="n"/>
      <c r="J1379" s="619" t="n"/>
      <c r="U1379" s="620" t="n"/>
      <c r="X1379" s="620" t="n"/>
      <c r="Y1379" s="620" t="n"/>
      <c r="Z1379" s="620" t="n"/>
      <c r="AA1379" s="34">
        <f>T1379*0.2+N1379*0+O1379*0.3+P1379*0.5+Q1379*0.6+R1379*1+S1379*1</f>
        <v/>
      </c>
      <c r="AB1379" s="34">
        <f>T1379*0.2+N1379*0.2+O1379*0.3+P1379*0.5+Q1379*0.6+R1379*1+S1379*1</f>
        <v/>
      </c>
      <c r="AD1379" s="34">
        <f>IF($AC1379&gt;0,IF(VLOOKUP($AC1379,Resource!$B$2:$AE$460,6,FALSE)&gt;0,VLOOKUP($AC1379,Resource!$B$2:$AE$460,6,FALSE),"--INPUT--"),"")</f>
        <v/>
      </c>
      <c r="AE1379" s="34">
        <f>IF($AC1379&gt;0,IF(VLOOKUP($AC1379,Resource!$B$2:$AE$460,25,FALSE)&gt;0,VLOOKUP($AC1379,Resource!$B$2:$AE$460,25,FALSE),"--INPUT--"),"")</f>
        <v/>
      </c>
      <c r="AG1379" s="619" t="n"/>
      <c r="AH1379" s="619" t="n"/>
      <c r="AJ1379" s="34">
        <f>IF($AI1379&gt;0,IF(VLOOKUP($AI1379,Resource!$B$2:$AE$460,6,FALSE)&gt;0,VLOOKUP($AI1379,Resource!$B$2:$AE$460,6,FALSE),"--INPUT--"),"")</f>
        <v/>
      </c>
      <c r="AK1379" s="34">
        <f>IF($AI1379&gt;0,IF(VLOOKUP($AI1379,Resource!$B$2:$AE$460,25,FALSE)&gt;0,VLOOKUP($AI1379,Resource!$B$2:$AE$460,25,FALSE),"--INPUT--"),"")</f>
        <v/>
      </c>
      <c r="AL1379" s="619" t="n"/>
      <c r="AM1379" s="619" t="n"/>
      <c r="AN1379" s="34">
        <f>AA1379</f>
        <v/>
      </c>
      <c r="AO1379" s="621">
        <f>IF(ISNA(IF(AC1379="",0,AN1379*VLOOKUP(AC1379,Resource!$B$2:$AE$465,8,FALSE))),0,IF(AC1379="",0,AN1379*VLOOKUP(AC1379,Resource!$B$2:$AE$465,8,FALSE)))</f>
        <v/>
      </c>
      <c r="AP1379" s="620" t="n"/>
      <c r="AQ1379" s="286" t="n"/>
      <c r="AR1379" s="34">
        <f>AB1379</f>
        <v/>
      </c>
      <c r="AS1379" s="621">
        <f>IF(ISNA(IF(AI1379="",0,AR1379*VLOOKUP(AI1379,Resource!$B$2:$AE$465,9,FALSE))),0,IF(AI1379="",0,AR1379*VLOOKUP(AI1379,Resource!$B$2:$AE$465,9,FALSE)))</f>
        <v/>
      </c>
      <c r="AT1379" s="620" t="n"/>
      <c r="AU1379" s="286" t="n"/>
      <c r="AV1379" s="620">
        <f>Z1379</f>
        <v/>
      </c>
      <c r="AW1379" s="72" t="n"/>
      <c r="BA1379" s="620" t="n"/>
      <c r="BC1379" s="620">
        <f>AO1379+AS1379</f>
        <v/>
      </c>
      <c r="BD1379" s="620">
        <f>BH1379-BC1379</f>
        <v/>
      </c>
      <c r="BE1379" s="479">
        <f>IF(AV1379=0,"        --",BD1379/BH1379)</f>
        <v/>
      </c>
      <c r="BF1379" s="620" t="n"/>
      <c r="BG1379" s="620" t="n"/>
      <c r="BH1379" s="620">
        <f>Z1379+BA1379+BF1379</f>
        <v/>
      </c>
    </row>
    <row r="1380" customFormat="1" s="34">
      <c r="A1380" s="618" t="n"/>
      <c r="B1380" s="619" t="n"/>
      <c r="J1380" s="619" t="n"/>
      <c r="U1380" s="620" t="n"/>
      <c r="X1380" s="620" t="n"/>
      <c r="Y1380" s="620" t="n"/>
      <c r="Z1380" s="620" t="n"/>
      <c r="AA1380" s="34">
        <f>T1380*0.2+N1380*0+O1380*0.3+P1380*0.5+Q1380*0.6+R1380*1+S1380*1</f>
        <v/>
      </c>
      <c r="AB1380" s="34">
        <f>T1380*0.2+N1380*0.2+O1380*0.3+P1380*0.5+Q1380*0.6+R1380*1+S1380*1</f>
        <v/>
      </c>
      <c r="AD1380" s="34">
        <f>IF($AC1380&gt;0,IF(VLOOKUP($AC1380,Resource!$B$2:$AE$460,6,FALSE)&gt;0,VLOOKUP($AC1380,Resource!$B$2:$AE$460,6,FALSE),"--INPUT--"),"")</f>
        <v/>
      </c>
      <c r="AE1380" s="34">
        <f>IF($AC1380&gt;0,IF(VLOOKUP($AC1380,Resource!$B$2:$AE$460,25,FALSE)&gt;0,VLOOKUP($AC1380,Resource!$B$2:$AE$460,25,FALSE),"--INPUT--"),"")</f>
        <v/>
      </c>
      <c r="AG1380" s="619" t="n"/>
      <c r="AH1380" s="619" t="n"/>
      <c r="AJ1380" s="34">
        <f>IF($AI1380&gt;0,IF(VLOOKUP($AI1380,Resource!$B$2:$AE$460,6,FALSE)&gt;0,VLOOKUP($AI1380,Resource!$B$2:$AE$460,6,FALSE),"--INPUT--"),"")</f>
        <v/>
      </c>
      <c r="AK1380" s="34">
        <f>IF($AI1380&gt;0,IF(VLOOKUP($AI1380,Resource!$B$2:$AE$460,25,FALSE)&gt;0,VLOOKUP($AI1380,Resource!$B$2:$AE$460,25,FALSE),"--INPUT--"),"")</f>
        <v/>
      </c>
      <c r="AL1380" s="619" t="n"/>
      <c r="AM1380" s="619" t="n"/>
      <c r="AN1380" s="34">
        <f>AA1380</f>
        <v/>
      </c>
      <c r="AO1380" s="621">
        <f>IF(ISNA(IF(AC1380="",0,AN1380*VLOOKUP(AC1380,Resource!$B$2:$AE$465,8,FALSE))),0,IF(AC1380="",0,AN1380*VLOOKUP(AC1380,Resource!$B$2:$AE$465,8,FALSE)))</f>
        <v/>
      </c>
      <c r="AP1380" s="620" t="n"/>
      <c r="AQ1380" s="286" t="n"/>
      <c r="AR1380" s="34">
        <f>AB1380</f>
        <v/>
      </c>
      <c r="AS1380" s="621">
        <f>IF(ISNA(IF(AI1380="",0,AR1380*VLOOKUP(AI1380,Resource!$B$2:$AE$465,9,FALSE))),0,IF(AI1380="",0,AR1380*VLOOKUP(AI1380,Resource!$B$2:$AE$465,9,FALSE)))</f>
        <v/>
      </c>
      <c r="AT1380" s="620" t="n"/>
      <c r="AU1380" s="286" t="n"/>
      <c r="AV1380" s="620">
        <f>Z1380</f>
        <v/>
      </c>
      <c r="AW1380" s="72" t="n"/>
      <c r="BA1380" s="620" t="n"/>
      <c r="BC1380" s="620">
        <f>AO1380+AS1380</f>
        <v/>
      </c>
      <c r="BD1380" s="620">
        <f>BH1380-BC1380</f>
        <v/>
      </c>
      <c r="BE1380" s="479">
        <f>IF(AV1380=0,"        --",BD1380/BH1380)</f>
        <v/>
      </c>
      <c r="BF1380" s="620" t="n"/>
      <c r="BG1380" s="620" t="n"/>
      <c r="BH1380" s="620">
        <f>Z1380+BA1380+BF1380</f>
        <v/>
      </c>
    </row>
    <row r="1381" customFormat="1" s="34">
      <c r="A1381" s="618" t="n"/>
      <c r="B1381" s="619" t="n"/>
      <c r="J1381" s="619" t="n"/>
      <c r="U1381" s="620" t="n"/>
      <c r="X1381" s="620" t="n"/>
      <c r="Y1381" s="620" t="n"/>
      <c r="Z1381" s="620" t="n"/>
      <c r="AA1381" s="34">
        <f>T1381*0.2+N1381*0+O1381*0.3+P1381*0.5+Q1381*0.6+R1381*1+S1381*1</f>
        <v/>
      </c>
      <c r="AB1381" s="34">
        <f>T1381*0.2+N1381*0.2+O1381*0.3+P1381*0.5+Q1381*0.6+R1381*1+S1381*1</f>
        <v/>
      </c>
      <c r="AD1381" s="34">
        <f>IF($AC1381&gt;0,IF(VLOOKUP($AC1381,Resource!$B$2:$AE$460,6,FALSE)&gt;0,VLOOKUP($AC1381,Resource!$B$2:$AE$460,6,FALSE),"--INPUT--"),"")</f>
        <v/>
      </c>
      <c r="AE1381" s="34">
        <f>IF($AC1381&gt;0,IF(VLOOKUP($AC1381,Resource!$B$2:$AE$460,25,FALSE)&gt;0,VLOOKUP($AC1381,Resource!$B$2:$AE$460,25,FALSE),"--INPUT--"),"")</f>
        <v/>
      </c>
      <c r="AG1381" s="619" t="n"/>
      <c r="AH1381" s="619" t="n"/>
      <c r="AJ1381" s="34">
        <f>IF($AI1381&gt;0,IF(VLOOKUP($AI1381,Resource!$B$2:$AE$460,6,FALSE)&gt;0,VLOOKUP($AI1381,Resource!$B$2:$AE$460,6,FALSE),"--INPUT--"),"")</f>
        <v/>
      </c>
      <c r="AK1381" s="34">
        <f>IF($AI1381&gt;0,IF(VLOOKUP($AI1381,Resource!$B$2:$AE$460,25,FALSE)&gt;0,VLOOKUP($AI1381,Resource!$B$2:$AE$460,25,FALSE),"--INPUT--"),"")</f>
        <v/>
      </c>
      <c r="AL1381" s="619" t="n"/>
      <c r="AM1381" s="619" t="n"/>
      <c r="AN1381" s="34">
        <f>AA1381</f>
        <v/>
      </c>
      <c r="AO1381" s="621">
        <f>IF(ISNA(IF(AC1381="",0,AN1381*VLOOKUP(AC1381,Resource!$B$2:$AE$465,8,FALSE))),0,IF(AC1381="",0,AN1381*VLOOKUP(AC1381,Resource!$B$2:$AE$465,8,FALSE)))</f>
        <v/>
      </c>
      <c r="AP1381" s="620" t="n"/>
      <c r="AQ1381" s="286" t="n"/>
      <c r="AR1381" s="34">
        <f>AB1381</f>
        <v/>
      </c>
      <c r="AS1381" s="621">
        <f>IF(ISNA(IF(AI1381="",0,AR1381*VLOOKUP(AI1381,Resource!$B$2:$AE$465,9,FALSE))),0,IF(AI1381="",0,AR1381*VLOOKUP(AI1381,Resource!$B$2:$AE$465,9,FALSE)))</f>
        <v/>
      </c>
      <c r="AT1381" s="620" t="n"/>
      <c r="AU1381" s="286" t="n"/>
      <c r="AV1381" s="620">
        <f>Z1381</f>
        <v/>
      </c>
      <c r="AW1381" s="72" t="n"/>
      <c r="BA1381" s="620" t="n"/>
      <c r="BC1381" s="620">
        <f>AO1381+AS1381</f>
        <v/>
      </c>
      <c r="BD1381" s="620">
        <f>BH1381-BC1381</f>
        <v/>
      </c>
      <c r="BE1381" s="479">
        <f>IF(AV1381=0,"        --",BD1381/BH1381)</f>
        <v/>
      </c>
      <c r="BF1381" s="620" t="n"/>
      <c r="BG1381" s="620" t="n"/>
      <c r="BH1381" s="620">
        <f>Z1381+BA1381+BF1381</f>
        <v/>
      </c>
    </row>
    <row r="1382" customFormat="1" s="34">
      <c r="A1382" s="618" t="n"/>
      <c r="B1382" s="619" t="n"/>
      <c r="J1382" s="619" t="n"/>
      <c r="U1382" s="620" t="n"/>
      <c r="X1382" s="620" t="n"/>
      <c r="Y1382" s="620" t="n"/>
      <c r="Z1382" s="620" t="n"/>
      <c r="AA1382" s="34">
        <f>T1382*0.2+N1382*0+O1382*0.3+P1382*0.5+Q1382*0.6+R1382*1+S1382*1</f>
        <v/>
      </c>
      <c r="AB1382" s="34">
        <f>T1382*0.2+N1382*0.2+O1382*0.3+P1382*0.5+Q1382*0.6+R1382*1+S1382*1</f>
        <v/>
      </c>
      <c r="AD1382" s="34">
        <f>IF($AC1382&gt;0,IF(VLOOKUP($AC1382,Resource!$B$2:$AE$460,6,FALSE)&gt;0,VLOOKUP($AC1382,Resource!$B$2:$AE$460,6,FALSE),"--INPUT--"),"")</f>
        <v/>
      </c>
      <c r="AE1382" s="34">
        <f>IF($AC1382&gt;0,IF(VLOOKUP($AC1382,Resource!$B$2:$AE$460,25,FALSE)&gt;0,VLOOKUP($AC1382,Resource!$B$2:$AE$460,25,FALSE),"--INPUT--"),"")</f>
        <v/>
      </c>
      <c r="AG1382" s="619" t="n"/>
      <c r="AH1382" s="619" t="n"/>
      <c r="AJ1382" s="34">
        <f>IF($AI1382&gt;0,IF(VLOOKUP($AI1382,Resource!$B$2:$AE$460,6,FALSE)&gt;0,VLOOKUP($AI1382,Resource!$B$2:$AE$460,6,FALSE),"--INPUT--"),"")</f>
        <v/>
      </c>
      <c r="AK1382" s="34">
        <f>IF($AI1382&gt;0,IF(VLOOKUP($AI1382,Resource!$B$2:$AE$460,25,FALSE)&gt;0,VLOOKUP($AI1382,Resource!$B$2:$AE$460,25,FALSE),"--INPUT--"),"")</f>
        <v/>
      </c>
      <c r="AL1382" s="619" t="n"/>
      <c r="AM1382" s="619" t="n"/>
      <c r="AN1382" s="34">
        <f>AA1382</f>
        <v/>
      </c>
      <c r="AO1382" s="621">
        <f>IF(ISNA(IF(AC1382="",0,AN1382*VLOOKUP(AC1382,Resource!$B$2:$AE$465,8,FALSE))),0,IF(AC1382="",0,AN1382*VLOOKUP(AC1382,Resource!$B$2:$AE$465,8,FALSE)))</f>
        <v/>
      </c>
      <c r="AP1382" s="620" t="n"/>
      <c r="AQ1382" s="286" t="n"/>
      <c r="AR1382" s="34">
        <f>AB1382</f>
        <v/>
      </c>
      <c r="AS1382" s="621">
        <f>IF(ISNA(IF(AI1382="",0,AR1382*VLOOKUP(AI1382,Resource!$B$2:$AE$465,9,FALSE))),0,IF(AI1382="",0,AR1382*VLOOKUP(AI1382,Resource!$B$2:$AE$465,9,FALSE)))</f>
        <v/>
      </c>
      <c r="AT1382" s="620" t="n"/>
      <c r="AU1382" s="286" t="n"/>
      <c r="AV1382" s="620">
        <f>Z1382</f>
        <v/>
      </c>
      <c r="AW1382" s="72" t="n"/>
      <c r="BA1382" s="620" t="n"/>
      <c r="BC1382" s="620">
        <f>AO1382+AS1382</f>
        <v/>
      </c>
      <c r="BD1382" s="620">
        <f>BH1382-BC1382</f>
        <v/>
      </c>
      <c r="BE1382" s="479">
        <f>IF(AV1382=0,"        --",BD1382/BH1382)</f>
        <v/>
      </c>
      <c r="BF1382" s="620" t="n"/>
      <c r="BG1382" s="620" t="n"/>
      <c r="BH1382" s="620">
        <f>Z1382+BA1382+BF1382</f>
        <v/>
      </c>
    </row>
    <row r="1383" customFormat="1" s="34">
      <c r="A1383" s="618" t="n"/>
      <c r="B1383" s="619" t="n"/>
      <c r="J1383" s="619" t="n"/>
      <c r="U1383" s="620" t="n"/>
      <c r="X1383" s="620" t="n"/>
      <c r="Y1383" s="620" t="n"/>
      <c r="Z1383" s="620" t="n"/>
      <c r="AA1383" s="34">
        <f>T1383*0.2+N1383*0+O1383*0.3+P1383*0.5+Q1383*0.6+R1383*1+S1383*1</f>
        <v/>
      </c>
      <c r="AB1383" s="34">
        <f>T1383*0.2+N1383*0.2+O1383*0.3+P1383*0.5+Q1383*0.6+R1383*1+S1383*1</f>
        <v/>
      </c>
      <c r="AD1383" s="34">
        <f>IF($AC1383&gt;0,IF(VLOOKUP($AC1383,Resource!$B$2:$AE$460,6,FALSE)&gt;0,VLOOKUP($AC1383,Resource!$B$2:$AE$460,6,FALSE),"--INPUT--"),"")</f>
        <v/>
      </c>
      <c r="AE1383" s="34">
        <f>IF($AC1383&gt;0,IF(VLOOKUP($AC1383,Resource!$B$2:$AE$460,25,FALSE)&gt;0,VLOOKUP($AC1383,Resource!$B$2:$AE$460,25,FALSE),"--INPUT--"),"")</f>
        <v/>
      </c>
      <c r="AG1383" s="619" t="n"/>
      <c r="AH1383" s="619" t="n"/>
      <c r="AJ1383" s="34">
        <f>IF($AI1383&gt;0,IF(VLOOKUP($AI1383,Resource!$B$2:$AE$460,6,FALSE)&gt;0,VLOOKUP($AI1383,Resource!$B$2:$AE$460,6,FALSE),"--INPUT--"),"")</f>
        <v/>
      </c>
      <c r="AK1383" s="34">
        <f>IF($AI1383&gt;0,IF(VLOOKUP($AI1383,Resource!$B$2:$AE$460,25,FALSE)&gt;0,VLOOKUP($AI1383,Resource!$B$2:$AE$460,25,FALSE),"--INPUT--"),"")</f>
        <v/>
      </c>
      <c r="AL1383" s="619" t="n"/>
      <c r="AM1383" s="619" t="n"/>
      <c r="AN1383" s="34">
        <f>AA1383</f>
        <v/>
      </c>
      <c r="AO1383" s="621">
        <f>IF(ISNA(IF(AC1383="",0,AN1383*VLOOKUP(AC1383,Resource!$B$2:$AE$465,8,FALSE))),0,IF(AC1383="",0,AN1383*VLOOKUP(AC1383,Resource!$B$2:$AE$465,8,FALSE)))</f>
        <v/>
      </c>
      <c r="AP1383" s="620" t="n"/>
      <c r="AQ1383" s="286" t="n"/>
      <c r="AR1383" s="34">
        <f>AB1383</f>
        <v/>
      </c>
      <c r="AS1383" s="621">
        <f>IF(ISNA(IF(AI1383="",0,AR1383*VLOOKUP(AI1383,Resource!$B$2:$AE$465,9,FALSE))),0,IF(AI1383="",0,AR1383*VLOOKUP(AI1383,Resource!$B$2:$AE$465,9,FALSE)))</f>
        <v/>
      </c>
      <c r="AT1383" s="620" t="n"/>
      <c r="AU1383" s="286" t="n"/>
      <c r="AV1383" s="620">
        <f>Z1383</f>
        <v/>
      </c>
      <c r="AW1383" s="72" t="n"/>
      <c r="BA1383" s="620" t="n"/>
      <c r="BC1383" s="620">
        <f>AO1383+AS1383</f>
        <v/>
      </c>
      <c r="BD1383" s="620">
        <f>BH1383-BC1383</f>
        <v/>
      </c>
      <c r="BE1383" s="479">
        <f>IF(AV1383=0,"        --",BD1383/BH1383)</f>
        <v/>
      </c>
      <c r="BF1383" s="620" t="n"/>
      <c r="BG1383" s="620" t="n"/>
      <c r="BH1383" s="620">
        <f>Z1383+BA1383+BF1383</f>
        <v/>
      </c>
    </row>
    <row r="1384" customFormat="1" s="34">
      <c r="A1384" s="618" t="n"/>
      <c r="B1384" s="619" t="n"/>
      <c r="J1384" s="619" t="n"/>
      <c r="U1384" s="620" t="n"/>
      <c r="X1384" s="620" t="n"/>
      <c r="Y1384" s="620" t="n"/>
      <c r="Z1384" s="620" t="n"/>
      <c r="AA1384" s="34">
        <f>T1384*0.2+N1384*0+O1384*0.3+P1384*0.5+Q1384*0.6+R1384*1+S1384*1</f>
        <v/>
      </c>
      <c r="AB1384" s="34">
        <f>T1384*0.2+N1384*0.2+O1384*0.3+P1384*0.5+Q1384*0.6+R1384*1+S1384*1</f>
        <v/>
      </c>
      <c r="AD1384" s="34">
        <f>IF($AC1384&gt;0,IF(VLOOKUP($AC1384,Resource!$B$2:$AE$460,6,FALSE)&gt;0,VLOOKUP($AC1384,Resource!$B$2:$AE$460,6,FALSE),"--INPUT--"),"")</f>
        <v/>
      </c>
      <c r="AE1384" s="34">
        <f>IF($AC1384&gt;0,IF(VLOOKUP($AC1384,Resource!$B$2:$AE$460,25,FALSE)&gt;0,VLOOKUP($AC1384,Resource!$B$2:$AE$460,25,FALSE),"--INPUT--"),"")</f>
        <v/>
      </c>
      <c r="AG1384" s="619" t="n"/>
      <c r="AH1384" s="619" t="n"/>
      <c r="AJ1384" s="34">
        <f>IF($AI1384&gt;0,IF(VLOOKUP($AI1384,Resource!$B$2:$AE$460,6,FALSE)&gt;0,VLOOKUP($AI1384,Resource!$B$2:$AE$460,6,FALSE),"--INPUT--"),"")</f>
        <v/>
      </c>
      <c r="AK1384" s="34">
        <f>IF($AI1384&gt;0,IF(VLOOKUP($AI1384,Resource!$B$2:$AE$460,25,FALSE)&gt;0,VLOOKUP($AI1384,Resource!$B$2:$AE$460,25,FALSE),"--INPUT--"),"")</f>
        <v/>
      </c>
      <c r="AL1384" s="619" t="n"/>
      <c r="AM1384" s="619" t="n"/>
      <c r="AN1384" s="34">
        <f>AA1384</f>
        <v/>
      </c>
      <c r="AO1384" s="621">
        <f>IF(ISNA(IF(AC1384="",0,AN1384*VLOOKUP(AC1384,Resource!$B$2:$AE$465,8,FALSE))),0,IF(AC1384="",0,AN1384*VLOOKUP(AC1384,Resource!$B$2:$AE$465,8,FALSE)))</f>
        <v/>
      </c>
      <c r="AP1384" s="620" t="n"/>
      <c r="AQ1384" s="286" t="n"/>
      <c r="AR1384" s="34">
        <f>AB1384</f>
        <v/>
      </c>
      <c r="AS1384" s="621">
        <f>IF(ISNA(IF(AI1384="",0,AR1384*VLOOKUP(AI1384,Resource!$B$2:$AE$465,9,FALSE))),0,IF(AI1384="",0,AR1384*VLOOKUP(AI1384,Resource!$B$2:$AE$465,9,FALSE)))</f>
        <v/>
      </c>
      <c r="AT1384" s="620" t="n"/>
      <c r="AU1384" s="286" t="n"/>
      <c r="AV1384" s="620">
        <f>Z1384</f>
        <v/>
      </c>
      <c r="AW1384" s="72" t="n"/>
      <c r="BA1384" s="620" t="n"/>
      <c r="BC1384" s="620">
        <f>AO1384+AS1384</f>
        <v/>
      </c>
      <c r="BD1384" s="620">
        <f>BH1384-BC1384</f>
        <v/>
      </c>
      <c r="BE1384" s="479">
        <f>IF(AV1384=0,"        --",BD1384/BH1384)</f>
        <v/>
      </c>
      <c r="BF1384" s="620" t="n"/>
      <c r="BG1384" s="620" t="n"/>
      <c r="BH1384" s="620">
        <f>Z1384+BA1384+BF1384</f>
        <v/>
      </c>
    </row>
    <row r="1385" customFormat="1" s="34">
      <c r="A1385" s="618" t="n"/>
      <c r="B1385" s="619" t="n"/>
      <c r="J1385" s="619" t="n"/>
      <c r="U1385" s="620" t="n"/>
      <c r="X1385" s="620" t="n"/>
      <c r="Y1385" s="620" t="n"/>
      <c r="Z1385" s="620" t="n"/>
      <c r="AA1385" s="34">
        <f>T1385*0.2+N1385*0+O1385*0.3+P1385*0.5+Q1385*0.6+R1385*1+S1385*1</f>
        <v/>
      </c>
      <c r="AB1385" s="34">
        <f>T1385*0.2+N1385*0.2+O1385*0.3+P1385*0.5+Q1385*0.6+R1385*1+S1385*1</f>
        <v/>
      </c>
      <c r="AD1385" s="34">
        <f>IF($AC1385&gt;0,IF(VLOOKUP($AC1385,Resource!$B$2:$AE$460,6,FALSE)&gt;0,VLOOKUP($AC1385,Resource!$B$2:$AE$460,6,FALSE),"--INPUT--"),"")</f>
        <v/>
      </c>
      <c r="AE1385" s="34">
        <f>IF($AC1385&gt;0,IF(VLOOKUP($AC1385,Resource!$B$2:$AE$460,25,FALSE)&gt;0,VLOOKUP($AC1385,Resource!$B$2:$AE$460,25,FALSE),"--INPUT--"),"")</f>
        <v/>
      </c>
      <c r="AG1385" s="619" t="n"/>
      <c r="AH1385" s="619" t="n"/>
      <c r="AJ1385" s="34">
        <f>IF($AI1385&gt;0,IF(VLOOKUP($AI1385,Resource!$B$2:$AE$460,6,FALSE)&gt;0,VLOOKUP($AI1385,Resource!$B$2:$AE$460,6,FALSE),"--INPUT--"),"")</f>
        <v/>
      </c>
      <c r="AK1385" s="34">
        <f>IF($AI1385&gt;0,IF(VLOOKUP($AI1385,Resource!$B$2:$AE$460,25,FALSE)&gt;0,VLOOKUP($AI1385,Resource!$B$2:$AE$460,25,FALSE),"--INPUT--"),"")</f>
        <v/>
      </c>
      <c r="AL1385" s="619" t="n"/>
      <c r="AM1385" s="619" t="n"/>
      <c r="AN1385" s="34">
        <f>AA1385</f>
        <v/>
      </c>
      <c r="AO1385" s="621">
        <f>IF(ISNA(IF(AC1385="",0,AN1385*VLOOKUP(AC1385,Resource!$B$2:$AE$465,8,FALSE))),0,IF(AC1385="",0,AN1385*VLOOKUP(AC1385,Resource!$B$2:$AE$465,8,FALSE)))</f>
        <v/>
      </c>
      <c r="AP1385" s="620" t="n"/>
      <c r="AQ1385" s="286" t="n"/>
      <c r="AR1385" s="34">
        <f>AB1385</f>
        <v/>
      </c>
      <c r="AS1385" s="621">
        <f>IF(ISNA(IF(AI1385="",0,AR1385*VLOOKUP(AI1385,Resource!$B$2:$AE$465,9,FALSE))),0,IF(AI1385="",0,AR1385*VLOOKUP(AI1385,Resource!$B$2:$AE$465,9,FALSE)))</f>
        <v/>
      </c>
      <c r="AT1385" s="620" t="n"/>
      <c r="AU1385" s="286" t="n"/>
      <c r="AV1385" s="620">
        <f>Z1385</f>
        <v/>
      </c>
      <c r="AW1385" s="72" t="n"/>
      <c r="BA1385" s="620" t="n"/>
      <c r="BC1385" s="620">
        <f>AO1385+AS1385</f>
        <v/>
      </c>
      <c r="BD1385" s="620">
        <f>BH1385-BC1385</f>
        <v/>
      </c>
      <c r="BE1385" s="479">
        <f>IF(AV1385=0,"        --",BD1385/BH1385)</f>
        <v/>
      </c>
      <c r="BF1385" s="620" t="n"/>
      <c r="BG1385" s="620" t="n"/>
      <c r="BH1385" s="620">
        <f>Z1385+BA1385+BF1385</f>
        <v/>
      </c>
    </row>
    <row r="1386" customFormat="1" s="34">
      <c r="A1386" s="618" t="n"/>
      <c r="B1386" s="619" t="n"/>
      <c r="J1386" s="619" t="n"/>
      <c r="U1386" s="620" t="n"/>
      <c r="X1386" s="620" t="n"/>
      <c r="Y1386" s="620" t="n"/>
      <c r="Z1386" s="620" t="n"/>
      <c r="AA1386" s="34">
        <f>T1386*0.2+N1386*0+O1386*0.3+P1386*0.5+Q1386*0.6+R1386*1+S1386*1</f>
        <v/>
      </c>
      <c r="AB1386" s="34">
        <f>T1386*0.2+N1386*0.2+O1386*0.3+P1386*0.5+Q1386*0.6+R1386*1+S1386*1</f>
        <v/>
      </c>
      <c r="AD1386" s="34">
        <f>IF($AC1386&gt;0,IF(VLOOKUP($AC1386,Resource!$B$2:$AE$460,6,FALSE)&gt;0,VLOOKUP($AC1386,Resource!$B$2:$AE$460,6,FALSE),"--INPUT--"),"")</f>
        <v/>
      </c>
      <c r="AE1386" s="34">
        <f>IF($AC1386&gt;0,IF(VLOOKUP($AC1386,Resource!$B$2:$AE$460,25,FALSE)&gt;0,VLOOKUP($AC1386,Resource!$B$2:$AE$460,25,FALSE),"--INPUT--"),"")</f>
        <v/>
      </c>
      <c r="AG1386" s="619" t="n"/>
      <c r="AH1386" s="619" t="n"/>
      <c r="AJ1386" s="34">
        <f>IF($AI1386&gt;0,IF(VLOOKUP($AI1386,Resource!$B$2:$AE$460,6,FALSE)&gt;0,VLOOKUP($AI1386,Resource!$B$2:$AE$460,6,FALSE),"--INPUT--"),"")</f>
        <v/>
      </c>
      <c r="AK1386" s="34">
        <f>IF($AI1386&gt;0,IF(VLOOKUP($AI1386,Resource!$B$2:$AE$460,25,FALSE)&gt;0,VLOOKUP($AI1386,Resource!$B$2:$AE$460,25,FALSE),"--INPUT--"),"")</f>
        <v/>
      </c>
      <c r="AL1386" s="619" t="n"/>
      <c r="AM1386" s="619" t="n"/>
      <c r="AN1386" s="34">
        <f>AA1386</f>
        <v/>
      </c>
      <c r="AO1386" s="621">
        <f>IF(ISNA(IF(AC1386="",0,AN1386*VLOOKUP(AC1386,Resource!$B$2:$AE$465,8,FALSE))),0,IF(AC1386="",0,AN1386*VLOOKUP(AC1386,Resource!$B$2:$AE$465,8,FALSE)))</f>
        <v/>
      </c>
      <c r="AP1386" s="620" t="n"/>
      <c r="AQ1386" s="286" t="n"/>
      <c r="AR1386" s="34">
        <f>AB1386</f>
        <v/>
      </c>
      <c r="AS1386" s="621">
        <f>IF(ISNA(IF(AI1386="",0,AR1386*VLOOKUP(AI1386,Resource!$B$2:$AE$465,9,FALSE))),0,IF(AI1386="",0,AR1386*VLOOKUP(AI1386,Resource!$B$2:$AE$465,9,FALSE)))</f>
        <v/>
      </c>
      <c r="AT1386" s="620" t="n"/>
      <c r="AU1386" s="286" t="n"/>
      <c r="AV1386" s="620">
        <f>Z1386</f>
        <v/>
      </c>
      <c r="AW1386" s="72" t="n"/>
      <c r="BA1386" s="620" t="n"/>
      <c r="BC1386" s="620">
        <f>AO1386+AS1386</f>
        <v/>
      </c>
      <c r="BD1386" s="620">
        <f>BH1386-BC1386</f>
        <v/>
      </c>
      <c r="BE1386" s="479">
        <f>IF(AV1386=0,"        --",BD1386/BH1386)</f>
        <v/>
      </c>
      <c r="BF1386" s="620" t="n"/>
      <c r="BG1386" s="620" t="n"/>
      <c r="BH1386" s="620">
        <f>Z1386+BA1386+BF1386</f>
        <v/>
      </c>
    </row>
    <row r="1387" customFormat="1" s="34">
      <c r="A1387" s="618" t="n"/>
      <c r="B1387" s="619" t="n"/>
      <c r="J1387" s="619" t="n"/>
      <c r="U1387" s="620" t="n"/>
      <c r="X1387" s="620" t="n"/>
      <c r="Y1387" s="620" t="n"/>
      <c r="Z1387" s="620" t="n"/>
      <c r="AA1387" s="34">
        <f>T1387*0.2+N1387*0+O1387*0.3+P1387*0.5+Q1387*0.6+R1387*1+S1387*1</f>
        <v/>
      </c>
      <c r="AB1387" s="34">
        <f>T1387*0.2+N1387*0.2+O1387*0.3+P1387*0.5+Q1387*0.6+R1387*1+S1387*1</f>
        <v/>
      </c>
      <c r="AD1387" s="34">
        <f>IF($AC1387&gt;0,IF(VLOOKUP($AC1387,Resource!$B$2:$AE$460,6,FALSE)&gt;0,VLOOKUP($AC1387,Resource!$B$2:$AE$460,6,FALSE),"--INPUT--"),"")</f>
        <v/>
      </c>
      <c r="AE1387" s="34">
        <f>IF($AC1387&gt;0,IF(VLOOKUP($AC1387,Resource!$B$2:$AE$460,25,FALSE)&gt;0,VLOOKUP($AC1387,Resource!$B$2:$AE$460,25,FALSE),"--INPUT--"),"")</f>
        <v/>
      </c>
      <c r="AG1387" s="619" t="n"/>
      <c r="AH1387" s="619" t="n"/>
      <c r="AJ1387" s="34">
        <f>IF($AI1387&gt;0,IF(VLOOKUP($AI1387,Resource!$B$2:$AE$460,6,FALSE)&gt;0,VLOOKUP($AI1387,Resource!$B$2:$AE$460,6,FALSE),"--INPUT--"),"")</f>
        <v/>
      </c>
      <c r="AK1387" s="34">
        <f>IF($AI1387&gt;0,IF(VLOOKUP($AI1387,Resource!$B$2:$AE$460,25,FALSE)&gt;0,VLOOKUP($AI1387,Resource!$B$2:$AE$460,25,FALSE),"--INPUT--"),"")</f>
        <v/>
      </c>
      <c r="AL1387" s="619" t="n"/>
      <c r="AM1387" s="619" t="n"/>
      <c r="AN1387" s="34">
        <f>AA1387</f>
        <v/>
      </c>
      <c r="AO1387" s="621">
        <f>IF(ISNA(IF(AC1387="",0,AN1387*VLOOKUP(AC1387,Resource!$B$2:$AE$465,8,FALSE))),0,IF(AC1387="",0,AN1387*VLOOKUP(AC1387,Resource!$B$2:$AE$465,8,FALSE)))</f>
        <v/>
      </c>
      <c r="AP1387" s="620" t="n"/>
      <c r="AQ1387" s="286" t="n"/>
      <c r="AR1387" s="34">
        <f>AB1387</f>
        <v/>
      </c>
      <c r="AS1387" s="621">
        <f>IF(ISNA(IF(AI1387="",0,AR1387*VLOOKUP(AI1387,Resource!$B$2:$AE$465,9,FALSE))),0,IF(AI1387="",0,AR1387*VLOOKUP(AI1387,Resource!$B$2:$AE$465,9,FALSE)))</f>
        <v/>
      </c>
      <c r="AT1387" s="620" t="n"/>
      <c r="AU1387" s="286" t="n"/>
      <c r="AV1387" s="620">
        <f>Z1387</f>
        <v/>
      </c>
      <c r="AW1387" s="72" t="n"/>
      <c r="BA1387" s="620" t="n"/>
      <c r="BC1387" s="620">
        <f>AO1387+AS1387</f>
        <v/>
      </c>
      <c r="BD1387" s="620">
        <f>BH1387-BC1387</f>
        <v/>
      </c>
      <c r="BE1387" s="479">
        <f>IF(AV1387=0,"        --",BD1387/BH1387)</f>
        <v/>
      </c>
      <c r="BF1387" s="620" t="n"/>
      <c r="BG1387" s="620" t="n"/>
      <c r="BH1387" s="620">
        <f>Z1387+BA1387+BF1387</f>
        <v/>
      </c>
    </row>
    <row r="1388" customFormat="1" s="34">
      <c r="A1388" s="618" t="n"/>
      <c r="B1388" s="619" t="n"/>
      <c r="J1388" s="619" t="n"/>
      <c r="U1388" s="620" t="n"/>
      <c r="X1388" s="620" t="n"/>
      <c r="Y1388" s="620" t="n"/>
      <c r="Z1388" s="620" t="n"/>
      <c r="AA1388" s="34">
        <f>T1388*0.2+N1388*0+O1388*0.3+P1388*0.5+Q1388*0.6+R1388*1+S1388*1</f>
        <v/>
      </c>
      <c r="AB1388" s="34">
        <f>T1388*0.2+N1388*0.2+O1388*0.3+P1388*0.5+Q1388*0.6+R1388*1+S1388*1</f>
        <v/>
      </c>
      <c r="AD1388" s="34">
        <f>IF($AC1388&gt;0,IF(VLOOKUP($AC1388,Resource!$B$2:$AE$460,6,FALSE)&gt;0,VLOOKUP($AC1388,Resource!$B$2:$AE$460,6,FALSE),"--INPUT--"),"")</f>
        <v/>
      </c>
      <c r="AE1388" s="34">
        <f>IF($AC1388&gt;0,IF(VLOOKUP($AC1388,Resource!$B$2:$AE$460,25,FALSE)&gt;0,VLOOKUP($AC1388,Resource!$B$2:$AE$460,25,FALSE),"--INPUT--"),"")</f>
        <v/>
      </c>
      <c r="AG1388" s="619" t="n"/>
      <c r="AH1388" s="619" t="n"/>
      <c r="AJ1388" s="34">
        <f>IF($AI1388&gt;0,IF(VLOOKUP($AI1388,Resource!$B$2:$AE$460,6,FALSE)&gt;0,VLOOKUP($AI1388,Resource!$B$2:$AE$460,6,FALSE),"--INPUT--"),"")</f>
        <v/>
      </c>
      <c r="AK1388" s="34">
        <f>IF($AI1388&gt;0,IF(VLOOKUP($AI1388,Resource!$B$2:$AE$460,25,FALSE)&gt;0,VLOOKUP($AI1388,Resource!$B$2:$AE$460,25,FALSE),"--INPUT--"),"")</f>
        <v/>
      </c>
      <c r="AL1388" s="619" t="n"/>
      <c r="AM1388" s="619" t="n"/>
      <c r="AN1388" s="34">
        <f>AA1388</f>
        <v/>
      </c>
      <c r="AO1388" s="621">
        <f>IF(ISNA(IF(AC1388="",0,AN1388*VLOOKUP(AC1388,Resource!$B$2:$AE$465,8,FALSE))),0,IF(AC1388="",0,AN1388*VLOOKUP(AC1388,Resource!$B$2:$AE$465,8,FALSE)))</f>
        <v/>
      </c>
      <c r="AP1388" s="620" t="n"/>
      <c r="AQ1388" s="286" t="n"/>
      <c r="AR1388" s="34">
        <f>AB1388</f>
        <v/>
      </c>
      <c r="AS1388" s="621">
        <f>IF(ISNA(IF(AI1388="",0,AR1388*VLOOKUP(AI1388,Resource!$B$2:$AE$465,9,FALSE))),0,IF(AI1388="",0,AR1388*VLOOKUP(AI1388,Resource!$B$2:$AE$465,9,FALSE)))</f>
        <v/>
      </c>
      <c r="AT1388" s="620" t="n"/>
      <c r="AU1388" s="286" t="n"/>
      <c r="AV1388" s="620">
        <f>Z1388</f>
        <v/>
      </c>
      <c r="AW1388" s="72" t="n"/>
      <c r="BA1388" s="620" t="n"/>
      <c r="BC1388" s="620">
        <f>AO1388+AS1388</f>
        <v/>
      </c>
      <c r="BD1388" s="620">
        <f>BH1388-BC1388</f>
        <v/>
      </c>
      <c r="BE1388" s="479">
        <f>IF(AV1388=0,"        --",BD1388/BH1388)</f>
        <v/>
      </c>
      <c r="BF1388" s="620" t="n"/>
      <c r="BG1388" s="620" t="n"/>
      <c r="BH1388" s="620">
        <f>Z1388+BA1388+BF1388</f>
        <v/>
      </c>
    </row>
    <row r="1389" customFormat="1" s="34">
      <c r="A1389" s="618" t="n"/>
      <c r="B1389" s="619" t="n"/>
      <c r="J1389" s="619" t="n"/>
      <c r="U1389" s="620" t="n"/>
      <c r="X1389" s="620" t="n"/>
      <c r="Y1389" s="620" t="n"/>
      <c r="Z1389" s="620" t="n"/>
      <c r="AA1389" s="34">
        <f>T1389*0.2+N1389*0+O1389*0.3+P1389*0.5+Q1389*0.6+R1389*1+S1389*1</f>
        <v/>
      </c>
      <c r="AB1389" s="34">
        <f>T1389*0.2+N1389*0.2+O1389*0.3+P1389*0.5+Q1389*0.6+R1389*1+S1389*1</f>
        <v/>
      </c>
      <c r="AD1389" s="34">
        <f>IF($AC1389&gt;0,IF(VLOOKUP($AC1389,Resource!$B$2:$AE$460,6,FALSE)&gt;0,VLOOKUP($AC1389,Resource!$B$2:$AE$460,6,FALSE),"--INPUT--"),"")</f>
        <v/>
      </c>
      <c r="AE1389" s="34">
        <f>IF($AC1389&gt;0,IF(VLOOKUP($AC1389,Resource!$B$2:$AE$460,25,FALSE)&gt;0,VLOOKUP($AC1389,Resource!$B$2:$AE$460,25,FALSE),"--INPUT--"),"")</f>
        <v/>
      </c>
      <c r="AG1389" s="619" t="n"/>
      <c r="AH1389" s="619" t="n"/>
      <c r="AJ1389" s="34">
        <f>IF($AI1389&gt;0,IF(VLOOKUP($AI1389,Resource!$B$2:$AE$460,6,FALSE)&gt;0,VLOOKUP($AI1389,Resource!$B$2:$AE$460,6,FALSE),"--INPUT--"),"")</f>
        <v/>
      </c>
      <c r="AK1389" s="34">
        <f>IF($AI1389&gt;0,IF(VLOOKUP($AI1389,Resource!$B$2:$AE$460,25,FALSE)&gt;0,VLOOKUP($AI1389,Resource!$B$2:$AE$460,25,FALSE),"--INPUT--"),"")</f>
        <v/>
      </c>
      <c r="AL1389" s="619" t="n"/>
      <c r="AM1389" s="619" t="n"/>
      <c r="AN1389" s="34">
        <f>AA1389</f>
        <v/>
      </c>
      <c r="AO1389" s="621">
        <f>IF(ISNA(IF(AC1389="",0,AN1389*VLOOKUP(AC1389,Resource!$B$2:$AE$465,8,FALSE))),0,IF(AC1389="",0,AN1389*VLOOKUP(AC1389,Resource!$B$2:$AE$465,8,FALSE)))</f>
        <v/>
      </c>
      <c r="AP1389" s="620" t="n"/>
      <c r="AQ1389" s="286" t="n"/>
      <c r="AR1389" s="34">
        <f>AB1389</f>
        <v/>
      </c>
      <c r="AS1389" s="621">
        <f>IF(ISNA(IF(AI1389="",0,AR1389*VLOOKUP(AI1389,Resource!$B$2:$AE$465,9,FALSE))),0,IF(AI1389="",0,AR1389*VLOOKUP(AI1389,Resource!$B$2:$AE$465,9,FALSE)))</f>
        <v/>
      </c>
      <c r="AT1389" s="620" t="n"/>
      <c r="AU1389" s="286" t="n"/>
      <c r="AV1389" s="620">
        <f>Z1389</f>
        <v/>
      </c>
      <c r="AW1389" s="72" t="n"/>
      <c r="BA1389" s="620" t="n"/>
      <c r="BC1389" s="620">
        <f>AO1389+AS1389</f>
        <v/>
      </c>
      <c r="BD1389" s="620">
        <f>BH1389-BC1389</f>
        <v/>
      </c>
      <c r="BE1389" s="479">
        <f>IF(AV1389=0,"        --",BD1389/BH1389)</f>
        <v/>
      </c>
      <c r="BF1389" s="620" t="n"/>
      <c r="BG1389" s="620" t="n"/>
      <c r="BH1389" s="620">
        <f>Z1389+BA1389+BF1389</f>
        <v/>
      </c>
    </row>
    <row r="1390" customFormat="1" s="34">
      <c r="A1390" s="618" t="n"/>
      <c r="B1390" s="619" t="n"/>
      <c r="J1390" s="619" t="n"/>
      <c r="U1390" s="620" t="n"/>
      <c r="X1390" s="620" t="n"/>
      <c r="Y1390" s="620" t="n"/>
      <c r="Z1390" s="620" t="n"/>
      <c r="AA1390" s="34">
        <f>T1390*0.2+N1390*0+O1390*0.3+P1390*0.5+Q1390*0.6+R1390*1+S1390*1</f>
        <v/>
      </c>
      <c r="AB1390" s="34">
        <f>T1390*0.2+N1390*0.2+O1390*0.3+P1390*0.5+Q1390*0.6+R1390*1+S1390*1</f>
        <v/>
      </c>
      <c r="AD1390" s="34">
        <f>IF($AC1390&gt;0,IF(VLOOKUP($AC1390,Resource!$B$2:$AE$460,6,FALSE)&gt;0,VLOOKUP($AC1390,Resource!$B$2:$AE$460,6,FALSE),"--INPUT--"),"")</f>
        <v/>
      </c>
      <c r="AE1390" s="34">
        <f>IF($AC1390&gt;0,IF(VLOOKUP($AC1390,Resource!$B$2:$AE$460,25,FALSE)&gt;0,VLOOKUP($AC1390,Resource!$B$2:$AE$460,25,FALSE),"--INPUT--"),"")</f>
        <v/>
      </c>
      <c r="AG1390" s="619" t="n"/>
      <c r="AH1390" s="619" t="n"/>
      <c r="AJ1390" s="34">
        <f>IF($AI1390&gt;0,IF(VLOOKUP($AI1390,Resource!$B$2:$AE$460,6,FALSE)&gt;0,VLOOKUP($AI1390,Resource!$B$2:$AE$460,6,FALSE),"--INPUT--"),"")</f>
        <v/>
      </c>
      <c r="AK1390" s="34">
        <f>IF($AI1390&gt;0,IF(VLOOKUP($AI1390,Resource!$B$2:$AE$460,25,FALSE)&gt;0,VLOOKUP($AI1390,Resource!$B$2:$AE$460,25,FALSE),"--INPUT--"),"")</f>
        <v/>
      </c>
      <c r="AL1390" s="619" t="n"/>
      <c r="AM1390" s="619" t="n"/>
      <c r="AN1390" s="34">
        <f>AA1390</f>
        <v/>
      </c>
      <c r="AO1390" s="621">
        <f>IF(ISNA(IF(AC1390="",0,AN1390*VLOOKUP(AC1390,Resource!$B$2:$AE$465,8,FALSE))),0,IF(AC1390="",0,AN1390*VLOOKUP(AC1390,Resource!$B$2:$AE$465,8,FALSE)))</f>
        <v/>
      </c>
      <c r="AP1390" s="620" t="n"/>
      <c r="AQ1390" s="286" t="n"/>
      <c r="AR1390" s="34">
        <f>AB1390</f>
        <v/>
      </c>
      <c r="AS1390" s="621">
        <f>IF(ISNA(IF(AI1390="",0,AR1390*VLOOKUP(AI1390,Resource!$B$2:$AE$465,9,FALSE))),0,IF(AI1390="",0,AR1390*VLOOKUP(AI1390,Resource!$B$2:$AE$465,9,FALSE)))</f>
        <v/>
      </c>
      <c r="AT1390" s="620" t="n"/>
      <c r="AU1390" s="286" t="n"/>
      <c r="AV1390" s="620">
        <f>Z1390</f>
        <v/>
      </c>
      <c r="AW1390" s="72" t="n"/>
      <c r="BA1390" s="620" t="n"/>
      <c r="BC1390" s="620">
        <f>AO1390+AS1390</f>
        <v/>
      </c>
      <c r="BD1390" s="620">
        <f>BH1390-BC1390</f>
        <v/>
      </c>
      <c r="BE1390" s="479">
        <f>IF(AV1390=0,"        --",BD1390/BH1390)</f>
        <v/>
      </c>
      <c r="BF1390" s="620" t="n"/>
      <c r="BG1390" s="620" t="n"/>
      <c r="BH1390" s="620">
        <f>Z1390+BA1390+BF1390</f>
        <v/>
      </c>
    </row>
    <row r="1391" customFormat="1" s="34">
      <c r="A1391" s="618" t="n"/>
      <c r="B1391" s="619" t="n"/>
      <c r="J1391" s="619" t="n"/>
      <c r="U1391" s="620" t="n"/>
      <c r="X1391" s="620" t="n"/>
      <c r="Y1391" s="620" t="n"/>
      <c r="Z1391" s="620" t="n"/>
      <c r="AA1391" s="34">
        <f>T1391*0.2+N1391*0+O1391*0.3+P1391*0.5+Q1391*0.6+R1391*1+S1391*1</f>
        <v/>
      </c>
      <c r="AB1391" s="34">
        <f>T1391*0.2+N1391*0.2+O1391*0.3+P1391*0.5+Q1391*0.6+R1391*1+S1391*1</f>
        <v/>
      </c>
      <c r="AD1391" s="34">
        <f>IF($AC1391&gt;0,IF(VLOOKUP($AC1391,Resource!$B$2:$AE$460,6,FALSE)&gt;0,VLOOKUP($AC1391,Resource!$B$2:$AE$460,6,FALSE),"--INPUT--"),"")</f>
        <v/>
      </c>
      <c r="AE1391" s="34">
        <f>IF($AC1391&gt;0,IF(VLOOKUP($AC1391,Resource!$B$2:$AE$460,25,FALSE)&gt;0,VLOOKUP($AC1391,Resource!$B$2:$AE$460,25,FALSE),"--INPUT--"),"")</f>
        <v/>
      </c>
      <c r="AG1391" s="619" t="n"/>
      <c r="AH1391" s="619" t="n"/>
      <c r="AJ1391" s="34">
        <f>IF($AI1391&gt;0,IF(VLOOKUP($AI1391,Resource!$B$2:$AE$460,6,FALSE)&gt;0,VLOOKUP($AI1391,Resource!$B$2:$AE$460,6,FALSE),"--INPUT--"),"")</f>
        <v/>
      </c>
      <c r="AK1391" s="34">
        <f>IF($AI1391&gt;0,IF(VLOOKUP($AI1391,Resource!$B$2:$AE$460,25,FALSE)&gt;0,VLOOKUP($AI1391,Resource!$B$2:$AE$460,25,FALSE),"--INPUT--"),"")</f>
        <v/>
      </c>
      <c r="AL1391" s="619" t="n"/>
      <c r="AM1391" s="619" t="n"/>
      <c r="AN1391" s="34">
        <f>AA1391</f>
        <v/>
      </c>
      <c r="AO1391" s="621">
        <f>IF(ISNA(IF(AC1391="",0,AN1391*VLOOKUP(AC1391,Resource!$B$2:$AE$465,8,FALSE))),0,IF(AC1391="",0,AN1391*VLOOKUP(AC1391,Resource!$B$2:$AE$465,8,FALSE)))</f>
        <v/>
      </c>
      <c r="AP1391" s="620" t="n"/>
      <c r="AQ1391" s="286" t="n"/>
      <c r="AR1391" s="34">
        <f>AB1391</f>
        <v/>
      </c>
      <c r="AS1391" s="621">
        <f>IF(ISNA(IF(AI1391="",0,AR1391*VLOOKUP(AI1391,Resource!$B$2:$AE$465,9,FALSE))),0,IF(AI1391="",0,AR1391*VLOOKUP(AI1391,Resource!$B$2:$AE$465,9,FALSE)))</f>
        <v/>
      </c>
      <c r="AT1391" s="620" t="n"/>
      <c r="AU1391" s="286" t="n"/>
      <c r="AV1391" s="620">
        <f>Z1391</f>
        <v/>
      </c>
      <c r="AW1391" s="72" t="n"/>
      <c r="BA1391" s="620" t="n"/>
      <c r="BC1391" s="620">
        <f>AO1391+AS1391</f>
        <v/>
      </c>
      <c r="BD1391" s="620">
        <f>BH1391-BC1391</f>
        <v/>
      </c>
      <c r="BE1391" s="479">
        <f>IF(AV1391=0,"        --",BD1391/BH1391)</f>
        <v/>
      </c>
      <c r="BF1391" s="620" t="n"/>
      <c r="BG1391" s="620" t="n"/>
      <c r="BH1391" s="620">
        <f>Z1391+BA1391+BF1391</f>
        <v/>
      </c>
    </row>
    <row r="1392" customFormat="1" s="34">
      <c r="A1392" s="618" t="n"/>
      <c r="B1392" s="619" t="n"/>
      <c r="J1392" s="619" t="n"/>
      <c r="U1392" s="620" t="n"/>
      <c r="X1392" s="620" t="n"/>
      <c r="Y1392" s="620" t="n"/>
      <c r="Z1392" s="620" t="n"/>
      <c r="AA1392" s="34">
        <f>T1392*0.2+N1392*0+O1392*0.3+P1392*0.5+Q1392*0.6+R1392*1+S1392*1</f>
        <v/>
      </c>
      <c r="AB1392" s="34">
        <f>T1392*0.2+N1392*0.2+O1392*0.3+P1392*0.5+Q1392*0.6+R1392*1+S1392*1</f>
        <v/>
      </c>
      <c r="AD1392" s="34">
        <f>IF($AC1392&gt;0,IF(VLOOKUP($AC1392,Resource!$B$2:$AE$460,6,FALSE)&gt;0,VLOOKUP($AC1392,Resource!$B$2:$AE$460,6,FALSE),"--INPUT--"),"")</f>
        <v/>
      </c>
      <c r="AE1392" s="34">
        <f>IF($AC1392&gt;0,IF(VLOOKUP($AC1392,Resource!$B$2:$AE$460,25,FALSE)&gt;0,VLOOKUP($AC1392,Resource!$B$2:$AE$460,25,FALSE),"--INPUT--"),"")</f>
        <v/>
      </c>
      <c r="AG1392" s="619" t="n"/>
      <c r="AH1392" s="619" t="n"/>
      <c r="AJ1392" s="34">
        <f>IF($AI1392&gt;0,IF(VLOOKUP($AI1392,Resource!$B$2:$AE$460,6,FALSE)&gt;0,VLOOKUP($AI1392,Resource!$B$2:$AE$460,6,FALSE),"--INPUT--"),"")</f>
        <v/>
      </c>
      <c r="AK1392" s="34">
        <f>IF($AI1392&gt;0,IF(VLOOKUP($AI1392,Resource!$B$2:$AE$460,25,FALSE)&gt;0,VLOOKUP($AI1392,Resource!$B$2:$AE$460,25,FALSE),"--INPUT--"),"")</f>
        <v/>
      </c>
      <c r="AL1392" s="619" t="n"/>
      <c r="AM1392" s="619" t="n"/>
      <c r="AN1392" s="34">
        <f>AA1392</f>
        <v/>
      </c>
      <c r="AO1392" s="621">
        <f>IF(ISNA(IF(AC1392="",0,AN1392*VLOOKUP(AC1392,Resource!$B$2:$AE$465,8,FALSE))),0,IF(AC1392="",0,AN1392*VLOOKUP(AC1392,Resource!$B$2:$AE$465,8,FALSE)))</f>
        <v/>
      </c>
      <c r="AP1392" s="620" t="n"/>
      <c r="AQ1392" s="286" t="n"/>
      <c r="AR1392" s="34">
        <f>AB1392</f>
        <v/>
      </c>
      <c r="AS1392" s="621">
        <f>IF(ISNA(IF(AI1392="",0,AR1392*VLOOKUP(AI1392,Resource!$B$2:$AE$465,9,FALSE))),0,IF(AI1392="",0,AR1392*VLOOKUP(AI1392,Resource!$B$2:$AE$465,9,FALSE)))</f>
        <v/>
      </c>
      <c r="AT1392" s="620" t="n"/>
      <c r="AU1392" s="286" t="n"/>
      <c r="AV1392" s="620">
        <f>Z1392</f>
        <v/>
      </c>
      <c r="AW1392" s="72" t="n"/>
      <c r="BA1392" s="620" t="n"/>
      <c r="BC1392" s="620">
        <f>AO1392+AS1392</f>
        <v/>
      </c>
      <c r="BD1392" s="620">
        <f>BH1392-BC1392</f>
        <v/>
      </c>
      <c r="BE1392" s="479">
        <f>IF(AV1392=0,"        --",BD1392/BH1392)</f>
        <v/>
      </c>
      <c r="BF1392" s="620" t="n"/>
      <c r="BG1392" s="620" t="n"/>
      <c r="BH1392" s="620">
        <f>Z1392+BA1392+BF1392</f>
        <v/>
      </c>
    </row>
    <row r="1393" customFormat="1" s="34">
      <c r="A1393" s="618" t="n"/>
      <c r="B1393" s="619" t="n"/>
      <c r="J1393" s="619" t="n"/>
      <c r="U1393" s="620" t="n"/>
      <c r="X1393" s="620" t="n"/>
      <c r="Y1393" s="620" t="n"/>
      <c r="Z1393" s="620" t="n"/>
      <c r="AA1393" s="34">
        <f>T1393*0.2+N1393*0+O1393*0.3+P1393*0.5+Q1393*0.6+R1393*1+S1393*1</f>
        <v/>
      </c>
      <c r="AB1393" s="34">
        <f>T1393*0.2+N1393*0.2+O1393*0.3+P1393*0.5+Q1393*0.6+R1393*1+S1393*1</f>
        <v/>
      </c>
      <c r="AD1393" s="34">
        <f>IF($AC1393&gt;0,IF(VLOOKUP($AC1393,Resource!$B$2:$AE$460,6,FALSE)&gt;0,VLOOKUP($AC1393,Resource!$B$2:$AE$460,6,FALSE),"--INPUT--"),"")</f>
        <v/>
      </c>
      <c r="AE1393" s="34">
        <f>IF($AC1393&gt;0,IF(VLOOKUP($AC1393,Resource!$B$2:$AE$460,25,FALSE)&gt;0,VLOOKUP($AC1393,Resource!$B$2:$AE$460,25,FALSE),"--INPUT--"),"")</f>
        <v/>
      </c>
      <c r="AG1393" s="619" t="n"/>
      <c r="AH1393" s="619" t="n"/>
      <c r="AJ1393" s="34">
        <f>IF($AI1393&gt;0,IF(VLOOKUP($AI1393,Resource!$B$2:$AE$460,6,FALSE)&gt;0,VLOOKUP($AI1393,Resource!$B$2:$AE$460,6,FALSE),"--INPUT--"),"")</f>
        <v/>
      </c>
      <c r="AK1393" s="34">
        <f>IF($AI1393&gt;0,IF(VLOOKUP($AI1393,Resource!$B$2:$AE$460,25,FALSE)&gt;0,VLOOKUP($AI1393,Resource!$B$2:$AE$460,25,FALSE),"--INPUT--"),"")</f>
        <v/>
      </c>
      <c r="AL1393" s="619" t="n"/>
      <c r="AM1393" s="619" t="n"/>
      <c r="AN1393" s="34">
        <f>AA1393</f>
        <v/>
      </c>
      <c r="AO1393" s="621">
        <f>IF(ISNA(IF(AC1393="",0,AN1393*VLOOKUP(AC1393,Resource!$B$2:$AE$465,8,FALSE))),0,IF(AC1393="",0,AN1393*VLOOKUP(AC1393,Resource!$B$2:$AE$465,8,FALSE)))</f>
        <v/>
      </c>
      <c r="AP1393" s="620" t="n"/>
      <c r="AQ1393" s="286" t="n"/>
      <c r="AR1393" s="34">
        <f>AB1393</f>
        <v/>
      </c>
      <c r="AS1393" s="621">
        <f>IF(ISNA(IF(AI1393="",0,AR1393*VLOOKUP(AI1393,Resource!$B$2:$AE$465,9,FALSE))),0,IF(AI1393="",0,AR1393*VLOOKUP(AI1393,Resource!$B$2:$AE$465,9,FALSE)))</f>
        <v/>
      </c>
      <c r="AT1393" s="620" t="n"/>
      <c r="AU1393" s="286" t="n"/>
      <c r="AV1393" s="620">
        <f>Z1393</f>
        <v/>
      </c>
      <c r="AW1393" s="72" t="n"/>
      <c r="BA1393" s="620" t="n"/>
      <c r="BC1393" s="620">
        <f>AO1393+AS1393</f>
        <v/>
      </c>
      <c r="BD1393" s="620">
        <f>BH1393-BC1393</f>
        <v/>
      </c>
      <c r="BE1393" s="479">
        <f>IF(AV1393=0,"        --",BD1393/BH1393)</f>
        <v/>
      </c>
      <c r="BF1393" s="620" t="n"/>
      <c r="BG1393" s="620" t="n"/>
      <c r="BH1393" s="620">
        <f>Z1393+BA1393+BF1393</f>
        <v/>
      </c>
    </row>
    <row r="1394" customFormat="1" s="34">
      <c r="A1394" s="618" t="n"/>
      <c r="B1394" s="619" t="n"/>
      <c r="J1394" s="619" t="n"/>
      <c r="U1394" s="620" t="n"/>
      <c r="X1394" s="620" t="n"/>
      <c r="Y1394" s="620" t="n"/>
      <c r="Z1394" s="620" t="n"/>
      <c r="AA1394" s="34">
        <f>T1394*0.2+N1394*0+O1394*0.3+P1394*0.5+Q1394*0.6+R1394*1+S1394*1</f>
        <v/>
      </c>
      <c r="AB1394" s="34">
        <f>T1394*0.2+N1394*0.2+O1394*0.3+P1394*0.5+Q1394*0.6+R1394*1+S1394*1</f>
        <v/>
      </c>
      <c r="AD1394" s="34">
        <f>IF($AC1394&gt;0,IF(VLOOKUP($AC1394,Resource!$B$2:$AE$460,6,FALSE)&gt;0,VLOOKUP($AC1394,Resource!$B$2:$AE$460,6,FALSE),"--INPUT--"),"")</f>
        <v/>
      </c>
      <c r="AE1394" s="34">
        <f>IF($AC1394&gt;0,IF(VLOOKUP($AC1394,Resource!$B$2:$AE$460,25,FALSE)&gt;0,VLOOKUP($AC1394,Resource!$B$2:$AE$460,25,FALSE),"--INPUT--"),"")</f>
        <v/>
      </c>
      <c r="AG1394" s="619" t="n"/>
      <c r="AH1394" s="619" t="n"/>
      <c r="AJ1394" s="34">
        <f>IF($AI1394&gt;0,IF(VLOOKUP($AI1394,Resource!$B$2:$AE$460,6,FALSE)&gt;0,VLOOKUP($AI1394,Resource!$B$2:$AE$460,6,FALSE),"--INPUT--"),"")</f>
        <v/>
      </c>
      <c r="AK1394" s="34">
        <f>IF($AI1394&gt;0,IF(VLOOKUP($AI1394,Resource!$B$2:$AE$460,25,FALSE)&gt;0,VLOOKUP($AI1394,Resource!$B$2:$AE$460,25,FALSE),"--INPUT--"),"")</f>
        <v/>
      </c>
      <c r="AL1394" s="619" t="n"/>
      <c r="AM1394" s="619" t="n"/>
      <c r="AN1394" s="34">
        <f>AA1394</f>
        <v/>
      </c>
      <c r="AO1394" s="621">
        <f>IF(ISNA(IF(AC1394="",0,AN1394*VLOOKUP(AC1394,Resource!$B$2:$AE$465,8,FALSE))),0,IF(AC1394="",0,AN1394*VLOOKUP(AC1394,Resource!$B$2:$AE$465,8,FALSE)))</f>
        <v/>
      </c>
      <c r="AP1394" s="620" t="n"/>
      <c r="AQ1394" s="286" t="n"/>
      <c r="AR1394" s="34">
        <f>AB1394</f>
        <v/>
      </c>
      <c r="AS1394" s="621">
        <f>IF(ISNA(IF(AI1394="",0,AR1394*VLOOKUP(AI1394,Resource!$B$2:$AE$465,9,FALSE))),0,IF(AI1394="",0,AR1394*VLOOKUP(AI1394,Resource!$B$2:$AE$465,9,FALSE)))</f>
        <v/>
      </c>
      <c r="AT1394" s="620" t="n"/>
      <c r="AU1394" s="286" t="n"/>
      <c r="AV1394" s="620">
        <f>Z1394</f>
        <v/>
      </c>
      <c r="AW1394" s="72" t="n"/>
      <c r="BA1394" s="620" t="n"/>
      <c r="BC1394" s="620">
        <f>AO1394+AS1394</f>
        <v/>
      </c>
      <c r="BD1394" s="620">
        <f>BH1394-BC1394</f>
        <v/>
      </c>
      <c r="BE1394" s="479">
        <f>IF(AV1394=0,"        --",BD1394/BH1394)</f>
        <v/>
      </c>
      <c r="BF1394" s="620" t="n"/>
      <c r="BG1394" s="620" t="n"/>
      <c r="BH1394" s="620">
        <f>Z1394+BA1394+BF1394</f>
        <v/>
      </c>
    </row>
    <row r="1395" customFormat="1" s="34">
      <c r="A1395" s="618" t="n"/>
      <c r="B1395" s="619" t="n"/>
      <c r="J1395" s="619" t="n"/>
      <c r="U1395" s="620" t="n"/>
      <c r="X1395" s="620" t="n"/>
      <c r="Y1395" s="620" t="n"/>
      <c r="Z1395" s="620" t="n"/>
      <c r="AA1395" s="34">
        <f>T1395*0.2+N1395*0+O1395*0.3+P1395*0.5+Q1395*0.6+R1395*1+S1395*1</f>
        <v/>
      </c>
      <c r="AB1395" s="34">
        <f>T1395*0.2+N1395*0.2+O1395*0.3+P1395*0.5+Q1395*0.6+R1395*1+S1395*1</f>
        <v/>
      </c>
      <c r="AD1395" s="34">
        <f>IF($AC1395&gt;0,IF(VLOOKUP($AC1395,Resource!$B$2:$AE$460,6,FALSE)&gt;0,VLOOKUP($AC1395,Resource!$B$2:$AE$460,6,FALSE),"--INPUT--"),"")</f>
        <v/>
      </c>
      <c r="AE1395" s="34">
        <f>IF($AC1395&gt;0,IF(VLOOKUP($AC1395,Resource!$B$2:$AE$460,25,FALSE)&gt;0,VLOOKUP($AC1395,Resource!$B$2:$AE$460,25,FALSE),"--INPUT--"),"")</f>
        <v/>
      </c>
      <c r="AG1395" s="619" t="n"/>
      <c r="AH1395" s="619" t="n"/>
      <c r="AJ1395" s="34">
        <f>IF($AI1395&gt;0,IF(VLOOKUP($AI1395,Resource!$B$2:$AE$460,6,FALSE)&gt;0,VLOOKUP($AI1395,Resource!$B$2:$AE$460,6,FALSE),"--INPUT--"),"")</f>
        <v/>
      </c>
      <c r="AK1395" s="34">
        <f>IF($AI1395&gt;0,IF(VLOOKUP($AI1395,Resource!$B$2:$AE$460,25,FALSE)&gt;0,VLOOKUP($AI1395,Resource!$B$2:$AE$460,25,FALSE),"--INPUT--"),"")</f>
        <v/>
      </c>
      <c r="AL1395" s="619" t="n"/>
      <c r="AM1395" s="619" t="n"/>
      <c r="AN1395" s="34">
        <f>AA1395</f>
        <v/>
      </c>
      <c r="AO1395" s="621">
        <f>IF(ISNA(IF(AC1395="",0,AN1395*VLOOKUP(AC1395,Resource!$B$2:$AE$465,8,FALSE))),0,IF(AC1395="",0,AN1395*VLOOKUP(AC1395,Resource!$B$2:$AE$465,8,FALSE)))</f>
        <v/>
      </c>
      <c r="AP1395" s="620" t="n"/>
      <c r="AQ1395" s="286" t="n"/>
      <c r="AR1395" s="34">
        <f>AB1395</f>
        <v/>
      </c>
      <c r="AS1395" s="621">
        <f>IF(ISNA(IF(AI1395="",0,AR1395*VLOOKUP(AI1395,Resource!$B$2:$AE$465,9,FALSE))),0,IF(AI1395="",0,AR1395*VLOOKUP(AI1395,Resource!$B$2:$AE$465,9,FALSE)))</f>
        <v/>
      </c>
      <c r="AT1395" s="620" t="n"/>
      <c r="AU1395" s="286" t="n"/>
      <c r="AV1395" s="620">
        <f>Z1395</f>
        <v/>
      </c>
      <c r="AW1395" s="72" t="n"/>
      <c r="BA1395" s="620" t="n"/>
      <c r="BC1395" s="620">
        <f>AO1395+AS1395</f>
        <v/>
      </c>
      <c r="BD1395" s="620">
        <f>BH1395-BC1395</f>
        <v/>
      </c>
      <c r="BE1395" s="479">
        <f>IF(AV1395=0,"        --",BD1395/BH1395)</f>
        <v/>
      </c>
      <c r="BF1395" s="620" t="n"/>
      <c r="BG1395" s="620" t="n"/>
      <c r="BH1395" s="620">
        <f>Z1395+BA1395+BF1395</f>
        <v/>
      </c>
    </row>
    <row r="1396" customFormat="1" s="34">
      <c r="A1396" s="618" t="n"/>
      <c r="B1396" s="619" t="n"/>
      <c r="J1396" s="619" t="n"/>
      <c r="U1396" s="620" t="n"/>
      <c r="X1396" s="620" t="n"/>
      <c r="Y1396" s="620" t="n"/>
      <c r="Z1396" s="620" t="n"/>
      <c r="AA1396" s="34">
        <f>T1396*0.2+N1396*0+O1396*0.3+P1396*0.5+Q1396*0.6+R1396*1+S1396*1</f>
        <v/>
      </c>
      <c r="AB1396" s="34">
        <f>T1396*0.2+N1396*0.2+O1396*0.3+P1396*0.5+Q1396*0.6+R1396*1+S1396*1</f>
        <v/>
      </c>
      <c r="AD1396" s="34">
        <f>IF($AC1396&gt;0,IF(VLOOKUP($AC1396,Resource!$B$2:$AE$460,6,FALSE)&gt;0,VLOOKUP($AC1396,Resource!$B$2:$AE$460,6,FALSE),"--INPUT--"),"")</f>
        <v/>
      </c>
      <c r="AE1396" s="34">
        <f>IF($AC1396&gt;0,IF(VLOOKUP($AC1396,Resource!$B$2:$AE$460,25,FALSE)&gt;0,VLOOKUP($AC1396,Resource!$B$2:$AE$460,25,FALSE),"--INPUT--"),"")</f>
        <v/>
      </c>
      <c r="AG1396" s="619" t="n"/>
      <c r="AH1396" s="619" t="n"/>
      <c r="AJ1396" s="34">
        <f>IF($AI1396&gt;0,IF(VLOOKUP($AI1396,Resource!$B$2:$AE$460,6,FALSE)&gt;0,VLOOKUP($AI1396,Resource!$B$2:$AE$460,6,FALSE),"--INPUT--"),"")</f>
        <v/>
      </c>
      <c r="AK1396" s="34">
        <f>IF($AI1396&gt;0,IF(VLOOKUP($AI1396,Resource!$B$2:$AE$460,25,FALSE)&gt;0,VLOOKUP($AI1396,Resource!$B$2:$AE$460,25,FALSE),"--INPUT--"),"")</f>
        <v/>
      </c>
      <c r="AL1396" s="619" t="n"/>
      <c r="AM1396" s="619" t="n"/>
      <c r="AN1396" s="34">
        <f>AA1396</f>
        <v/>
      </c>
      <c r="AO1396" s="621">
        <f>IF(ISNA(IF(AC1396="",0,AN1396*VLOOKUP(AC1396,Resource!$B$2:$AE$465,8,FALSE))),0,IF(AC1396="",0,AN1396*VLOOKUP(AC1396,Resource!$B$2:$AE$465,8,FALSE)))</f>
        <v/>
      </c>
      <c r="AP1396" s="620" t="n"/>
      <c r="AQ1396" s="286" t="n"/>
      <c r="AR1396" s="34">
        <f>AB1396</f>
        <v/>
      </c>
      <c r="AS1396" s="621">
        <f>IF(ISNA(IF(AI1396="",0,AR1396*VLOOKUP(AI1396,Resource!$B$2:$AE$465,9,FALSE))),0,IF(AI1396="",0,AR1396*VLOOKUP(AI1396,Resource!$B$2:$AE$465,9,FALSE)))</f>
        <v/>
      </c>
      <c r="AT1396" s="620" t="n"/>
      <c r="AU1396" s="286" t="n"/>
      <c r="AV1396" s="620">
        <f>Z1396</f>
        <v/>
      </c>
      <c r="AW1396" s="72" t="n"/>
      <c r="BA1396" s="620" t="n"/>
      <c r="BC1396" s="620">
        <f>AO1396+AS1396</f>
        <v/>
      </c>
      <c r="BD1396" s="620">
        <f>BH1396-BC1396</f>
        <v/>
      </c>
      <c r="BE1396" s="479">
        <f>IF(AV1396=0,"        --",BD1396/BH1396)</f>
        <v/>
      </c>
      <c r="BF1396" s="620" t="n"/>
      <c r="BG1396" s="620" t="n"/>
      <c r="BH1396" s="620">
        <f>Z1396+BA1396+BF1396</f>
        <v/>
      </c>
    </row>
    <row r="1397" customFormat="1" s="34">
      <c r="A1397" s="618" t="n"/>
      <c r="B1397" s="619" t="n"/>
      <c r="J1397" s="619" t="n"/>
      <c r="U1397" s="620" t="n"/>
      <c r="X1397" s="620" t="n"/>
      <c r="Y1397" s="620" t="n"/>
      <c r="Z1397" s="620" t="n"/>
      <c r="AA1397" s="34">
        <f>T1397*0.2+N1397*0+O1397*0.3+P1397*0.5+Q1397*0.6+R1397*1+S1397*1</f>
        <v/>
      </c>
      <c r="AB1397" s="34">
        <f>T1397*0.2+N1397*0.2+O1397*0.3+P1397*0.5+Q1397*0.6+R1397*1+S1397*1</f>
        <v/>
      </c>
      <c r="AD1397" s="34">
        <f>IF($AC1397&gt;0,IF(VLOOKUP($AC1397,Resource!$B$2:$AE$460,6,FALSE)&gt;0,VLOOKUP($AC1397,Resource!$B$2:$AE$460,6,FALSE),"--INPUT--"),"")</f>
        <v/>
      </c>
      <c r="AE1397" s="34">
        <f>IF($AC1397&gt;0,IF(VLOOKUP($AC1397,Resource!$B$2:$AE$460,25,FALSE)&gt;0,VLOOKUP($AC1397,Resource!$B$2:$AE$460,25,FALSE),"--INPUT--"),"")</f>
        <v/>
      </c>
      <c r="AG1397" s="619" t="n"/>
      <c r="AH1397" s="619" t="n"/>
      <c r="AJ1397" s="34">
        <f>IF($AI1397&gt;0,IF(VLOOKUP($AI1397,Resource!$B$2:$AE$460,6,FALSE)&gt;0,VLOOKUP($AI1397,Resource!$B$2:$AE$460,6,FALSE),"--INPUT--"),"")</f>
        <v/>
      </c>
      <c r="AK1397" s="34">
        <f>IF($AI1397&gt;0,IF(VLOOKUP($AI1397,Resource!$B$2:$AE$460,25,FALSE)&gt;0,VLOOKUP($AI1397,Resource!$B$2:$AE$460,25,FALSE),"--INPUT--"),"")</f>
        <v/>
      </c>
      <c r="AL1397" s="619" t="n"/>
      <c r="AM1397" s="619" t="n"/>
      <c r="AN1397" s="34">
        <f>AA1397</f>
        <v/>
      </c>
      <c r="AO1397" s="621">
        <f>IF(ISNA(IF(AC1397="",0,AN1397*VLOOKUP(AC1397,Resource!$B$2:$AE$465,8,FALSE))),0,IF(AC1397="",0,AN1397*VLOOKUP(AC1397,Resource!$B$2:$AE$465,8,FALSE)))</f>
        <v/>
      </c>
      <c r="AP1397" s="620" t="n"/>
      <c r="AQ1397" s="286" t="n"/>
      <c r="AR1397" s="34">
        <f>AB1397</f>
        <v/>
      </c>
      <c r="AS1397" s="621">
        <f>IF(ISNA(IF(AI1397="",0,AR1397*VLOOKUP(AI1397,Resource!$B$2:$AE$465,9,FALSE))),0,IF(AI1397="",0,AR1397*VLOOKUP(AI1397,Resource!$B$2:$AE$465,9,FALSE)))</f>
        <v/>
      </c>
      <c r="AT1397" s="620" t="n"/>
      <c r="AU1397" s="286" t="n"/>
      <c r="AV1397" s="620">
        <f>Z1397</f>
        <v/>
      </c>
      <c r="AW1397" s="72" t="n"/>
      <c r="BA1397" s="620" t="n"/>
      <c r="BC1397" s="620">
        <f>AO1397+AS1397</f>
        <v/>
      </c>
      <c r="BD1397" s="620">
        <f>BH1397-BC1397</f>
        <v/>
      </c>
      <c r="BE1397" s="479">
        <f>IF(AV1397=0,"        --",BD1397/BH1397)</f>
        <v/>
      </c>
      <c r="BF1397" s="620" t="n"/>
      <c r="BG1397" s="620" t="n"/>
      <c r="BH1397" s="620">
        <f>Z1397+BA1397+BF1397</f>
        <v/>
      </c>
    </row>
    <row r="1398" customFormat="1" s="34">
      <c r="A1398" s="618" t="n"/>
      <c r="B1398" s="619" t="n"/>
      <c r="J1398" s="619" t="n"/>
      <c r="U1398" s="620" t="n"/>
      <c r="X1398" s="620" t="n"/>
      <c r="Y1398" s="620" t="n"/>
      <c r="Z1398" s="620" t="n"/>
      <c r="AA1398" s="34">
        <f>T1398*0.2+N1398*0+O1398*0.3+P1398*0.5+Q1398*0.6+R1398*1+S1398*1</f>
        <v/>
      </c>
      <c r="AB1398" s="34">
        <f>T1398*0.2+N1398*0.2+O1398*0.3+P1398*0.5+Q1398*0.6+R1398*1+S1398*1</f>
        <v/>
      </c>
      <c r="AD1398" s="34">
        <f>IF($AC1398&gt;0,IF(VLOOKUP($AC1398,Resource!$B$2:$AE$460,6,FALSE)&gt;0,VLOOKUP($AC1398,Resource!$B$2:$AE$460,6,FALSE),"--INPUT--"),"")</f>
        <v/>
      </c>
      <c r="AE1398" s="34">
        <f>IF($AC1398&gt;0,IF(VLOOKUP($AC1398,Resource!$B$2:$AE$460,25,FALSE)&gt;0,VLOOKUP($AC1398,Resource!$B$2:$AE$460,25,FALSE),"--INPUT--"),"")</f>
        <v/>
      </c>
      <c r="AG1398" s="619" t="n"/>
      <c r="AH1398" s="619" t="n"/>
      <c r="AJ1398" s="34">
        <f>IF($AI1398&gt;0,IF(VLOOKUP($AI1398,Resource!$B$2:$AE$460,6,FALSE)&gt;0,VLOOKUP($AI1398,Resource!$B$2:$AE$460,6,FALSE),"--INPUT--"),"")</f>
        <v/>
      </c>
      <c r="AK1398" s="34">
        <f>IF($AI1398&gt;0,IF(VLOOKUP($AI1398,Resource!$B$2:$AE$460,25,FALSE)&gt;0,VLOOKUP($AI1398,Resource!$B$2:$AE$460,25,FALSE),"--INPUT--"),"")</f>
        <v/>
      </c>
      <c r="AL1398" s="619" t="n"/>
      <c r="AM1398" s="619" t="n"/>
      <c r="AN1398" s="34">
        <f>AA1398</f>
        <v/>
      </c>
      <c r="AO1398" s="621">
        <f>IF(ISNA(IF(AC1398="",0,AN1398*VLOOKUP(AC1398,Resource!$B$2:$AE$465,8,FALSE))),0,IF(AC1398="",0,AN1398*VLOOKUP(AC1398,Resource!$B$2:$AE$465,8,FALSE)))</f>
        <v/>
      </c>
      <c r="AP1398" s="620" t="n"/>
      <c r="AQ1398" s="286" t="n"/>
      <c r="AR1398" s="34">
        <f>AB1398</f>
        <v/>
      </c>
      <c r="AS1398" s="621">
        <f>IF(ISNA(IF(AI1398="",0,AR1398*VLOOKUP(AI1398,Resource!$B$2:$AE$465,9,FALSE))),0,IF(AI1398="",0,AR1398*VLOOKUP(AI1398,Resource!$B$2:$AE$465,9,FALSE)))</f>
        <v/>
      </c>
      <c r="AT1398" s="620" t="n"/>
      <c r="AU1398" s="286" t="n"/>
      <c r="AV1398" s="620">
        <f>Z1398</f>
        <v/>
      </c>
      <c r="AW1398" s="72" t="n"/>
      <c r="BA1398" s="620" t="n"/>
      <c r="BC1398" s="620">
        <f>AO1398+AS1398</f>
        <v/>
      </c>
      <c r="BD1398" s="620">
        <f>BH1398-BC1398</f>
        <v/>
      </c>
      <c r="BE1398" s="479">
        <f>IF(AV1398=0,"        --",BD1398/BH1398)</f>
        <v/>
      </c>
      <c r="BF1398" s="620" t="n"/>
      <c r="BG1398" s="620" t="n"/>
      <c r="BH1398" s="620">
        <f>Z1398+BA1398+BF1398</f>
        <v/>
      </c>
    </row>
    <row r="1399" customFormat="1" s="34">
      <c r="A1399" s="618" t="n"/>
      <c r="B1399" s="619" t="n"/>
      <c r="J1399" s="619" t="n"/>
      <c r="U1399" s="620" t="n"/>
      <c r="X1399" s="620" t="n"/>
      <c r="Y1399" s="620" t="n"/>
      <c r="Z1399" s="620" t="n"/>
      <c r="AA1399" s="34">
        <f>T1399*0.2+N1399*0+O1399*0.3+P1399*0.5+Q1399*0.6+R1399*1+S1399*1</f>
        <v/>
      </c>
      <c r="AB1399" s="34">
        <f>T1399*0.2+N1399*0.2+O1399*0.3+P1399*0.5+Q1399*0.6+R1399*1+S1399*1</f>
        <v/>
      </c>
      <c r="AD1399" s="34">
        <f>IF($AC1399&gt;0,IF(VLOOKUP($AC1399,Resource!$B$2:$AE$460,6,FALSE)&gt;0,VLOOKUP($AC1399,Resource!$B$2:$AE$460,6,FALSE),"--INPUT--"),"")</f>
        <v/>
      </c>
      <c r="AE1399" s="34">
        <f>IF($AC1399&gt;0,IF(VLOOKUP($AC1399,Resource!$B$2:$AE$460,25,FALSE)&gt;0,VLOOKUP($AC1399,Resource!$B$2:$AE$460,25,FALSE),"--INPUT--"),"")</f>
        <v/>
      </c>
      <c r="AG1399" s="619" t="n"/>
      <c r="AH1399" s="619" t="n"/>
      <c r="AJ1399" s="34">
        <f>IF($AI1399&gt;0,IF(VLOOKUP($AI1399,Resource!$B$2:$AE$460,6,FALSE)&gt;0,VLOOKUP($AI1399,Resource!$B$2:$AE$460,6,FALSE),"--INPUT--"),"")</f>
        <v/>
      </c>
      <c r="AK1399" s="34">
        <f>IF($AI1399&gt;0,IF(VLOOKUP($AI1399,Resource!$B$2:$AE$460,25,FALSE)&gt;0,VLOOKUP($AI1399,Resource!$B$2:$AE$460,25,FALSE),"--INPUT--"),"")</f>
        <v/>
      </c>
      <c r="AL1399" s="619" t="n"/>
      <c r="AM1399" s="619" t="n"/>
      <c r="AN1399" s="34">
        <f>AA1399</f>
        <v/>
      </c>
      <c r="AO1399" s="621">
        <f>IF(ISNA(IF(AC1399="",0,AN1399*VLOOKUP(AC1399,Resource!$B$2:$AE$465,8,FALSE))),0,IF(AC1399="",0,AN1399*VLOOKUP(AC1399,Resource!$B$2:$AE$465,8,FALSE)))</f>
        <v/>
      </c>
      <c r="AP1399" s="620" t="n"/>
      <c r="AQ1399" s="286" t="n"/>
      <c r="AR1399" s="34">
        <f>AB1399</f>
        <v/>
      </c>
      <c r="AS1399" s="621">
        <f>IF(ISNA(IF(AI1399="",0,AR1399*VLOOKUP(AI1399,Resource!$B$2:$AE$465,9,FALSE))),0,IF(AI1399="",0,AR1399*VLOOKUP(AI1399,Resource!$B$2:$AE$465,9,FALSE)))</f>
        <v/>
      </c>
      <c r="AT1399" s="620" t="n"/>
      <c r="AU1399" s="286" t="n"/>
      <c r="AV1399" s="620">
        <f>Z1399</f>
        <v/>
      </c>
      <c r="AW1399" s="72" t="n"/>
      <c r="BA1399" s="620" t="n"/>
      <c r="BC1399" s="620">
        <f>AO1399+AS1399</f>
        <v/>
      </c>
      <c r="BD1399" s="620">
        <f>BH1399-BC1399</f>
        <v/>
      </c>
      <c r="BE1399" s="479">
        <f>IF(AV1399=0,"        --",BD1399/BH1399)</f>
        <v/>
      </c>
      <c r="BF1399" s="620" t="n"/>
      <c r="BG1399" s="620" t="n"/>
      <c r="BH1399" s="620">
        <f>Z1399+BA1399+BF1399</f>
        <v/>
      </c>
    </row>
    <row r="1400" customFormat="1" s="34">
      <c r="A1400" s="618" t="n"/>
      <c r="B1400" s="619" t="n"/>
      <c r="J1400" s="619" t="n"/>
      <c r="U1400" s="620" t="n"/>
      <c r="X1400" s="620" t="n"/>
      <c r="Y1400" s="620" t="n"/>
      <c r="Z1400" s="620" t="n"/>
      <c r="AA1400" s="34">
        <f>T1400*0.2+N1400*0+O1400*0.3+P1400*0.5+Q1400*0.6+R1400*1+S1400*1</f>
        <v/>
      </c>
      <c r="AB1400" s="34">
        <f>T1400*0.2+N1400*0.2+O1400*0.3+P1400*0.5+Q1400*0.6+R1400*1+S1400*1</f>
        <v/>
      </c>
      <c r="AD1400" s="34">
        <f>IF($AC1400&gt;0,IF(VLOOKUP($AC1400,Resource!$B$2:$AE$460,6,FALSE)&gt;0,VLOOKUP($AC1400,Resource!$B$2:$AE$460,6,FALSE),"--INPUT--"),"")</f>
        <v/>
      </c>
      <c r="AE1400" s="34">
        <f>IF($AC1400&gt;0,IF(VLOOKUP($AC1400,Resource!$B$2:$AE$460,25,FALSE)&gt;0,VLOOKUP($AC1400,Resource!$B$2:$AE$460,25,FALSE),"--INPUT--"),"")</f>
        <v/>
      </c>
      <c r="AG1400" s="619" t="n"/>
      <c r="AH1400" s="619" t="n"/>
      <c r="AJ1400" s="34">
        <f>IF($AI1400&gt;0,IF(VLOOKUP($AI1400,Resource!$B$2:$AE$460,6,FALSE)&gt;0,VLOOKUP($AI1400,Resource!$B$2:$AE$460,6,FALSE),"--INPUT--"),"")</f>
        <v/>
      </c>
      <c r="AK1400" s="34">
        <f>IF($AI1400&gt;0,IF(VLOOKUP($AI1400,Resource!$B$2:$AE$460,25,FALSE)&gt;0,VLOOKUP($AI1400,Resource!$B$2:$AE$460,25,FALSE),"--INPUT--"),"")</f>
        <v/>
      </c>
      <c r="AL1400" s="619" t="n"/>
      <c r="AM1400" s="619" t="n"/>
      <c r="AN1400" s="34">
        <f>AA1400</f>
        <v/>
      </c>
      <c r="AO1400" s="621">
        <f>IF(ISNA(IF(AC1400="",0,AN1400*VLOOKUP(AC1400,Resource!$B$2:$AE$465,8,FALSE))),0,IF(AC1400="",0,AN1400*VLOOKUP(AC1400,Resource!$B$2:$AE$465,8,FALSE)))</f>
        <v/>
      </c>
      <c r="AP1400" s="620" t="n"/>
      <c r="AQ1400" s="286" t="n"/>
      <c r="AR1400" s="34">
        <f>AB1400</f>
        <v/>
      </c>
      <c r="AS1400" s="621">
        <f>IF(ISNA(IF(AI1400="",0,AR1400*VLOOKUP(AI1400,Resource!$B$2:$AE$465,9,FALSE))),0,IF(AI1400="",0,AR1400*VLOOKUP(AI1400,Resource!$B$2:$AE$465,9,FALSE)))</f>
        <v/>
      </c>
      <c r="AT1400" s="620" t="n"/>
      <c r="AU1400" s="286" t="n"/>
      <c r="AV1400" s="620">
        <f>Z1400</f>
        <v/>
      </c>
      <c r="AW1400" s="72" t="n"/>
      <c r="BA1400" s="620" t="n"/>
      <c r="BC1400" s="620">
        <f>AO1400+AS1400</f>
        <v/>
      </c>
      <c r="BD1400" s="620">
        <f>BH1400-BC1400</f>
        <v/>
      </c>
      <c r="BE1400" s="479">
        <f>IF(AV1400=0,"        --",BD1400/BH1400)</f>
        <v/>
      </c>
      <c r="BF1400" s="620" t="n"/>
      <c r="BG1400" s="620" t="n"/>
      <c r="BH1400" s="620">
        <f>Z1400+BA1400+BF1400</f>
        <v/>
      </c>
    </row>
    <row r="1401" customFormat="1" s="34">
      <c r="A1401" s="618" t="n"/>
      <c r="B1401" s="619" t="n"/>
      <c r="J1401" s="619" t="n"/>
      <c r="U1401" s="620" t="n"/>
      <c r="X1401" s="620" t="n"/>
      <c r="Y1401" s="620" t="n"/>
      <c r="Z1401" s="620" t="n"/>
      <c r="AA1401" s="34">
        <f>T1401*0.2+N1401*0+O1401*0.3+P1401*0.5+Q1401*0.6+R1401*1+S1401*1</f>
        <v/>
      </c>
      <c r="AB1401" s="34">
        <f>T1401*0.2+N1401*0.2+O1401*0.3+P1401*0.5+Q1401*0.6+R1401*1+S1401*1</f>
        <v/>
      </c>
      <c r="AD1401" s="34">
        <f>IF($AC1401&gt;0,IF(VLOOKUP($AC1401,Resource!$B$2:$AE$460,6,FALSE)&gt;0,VLOOKUP($AC1401,Resource!$B$2:$AE$460,6,FALSE),"--INPUT--"),"")</f>
        <v/>
      </c>
      <c r="AE1401" s="34">
        <f>IF($AC1401&gt;0,IF(VLOOKUP($AC1401,Resource!$B$2:$AE$460,25,FALSE)&gt;0,VLOOKUP($AC1401,Resource!$B$2:$AE$460,25,FALSE),"--INPUT--"),"")</f>
        <v/>
      </c>
      <c r="AG1401" s="619" t="n"/>
      <c r="AH1401" s="619" t="n"/>
      <c r="AJ1401" s="34">
        <f>IF($AI1401&gt;0,IF(VLOOKUP($AI1401,Resource!$B$2:$AE$460,6,FALSE)&gt;0,VLOOKUP($AI1401,Resource!$B$2:$AE$460,6,FALSE),"--INPUT--"),"")</f>
        <v/>
      </c>
      <c r="AK1401" s="34">
        <f>IF($AI1401&gt;0,IF(VLOOKUP($AI1401,Resource!$B$2:$AE$460,25,FALSE)&gt;0,VLOOKUP($AI1401,Resource!$B$2:$AE$460,25,FALSE),"--INPUT--"),"")</f>
        <v/>
      </c>
      <c r="AL1401" s="619" t="n"/>
      <c r="AM1401" s="619" t="n"/>
      <c r="AN1401" s="34">
        <f>AA1401</f>
        <v/>
      </c>
      <c r="AO1401" s="621">
        <f>IF(ISNA(IF(AC1401="",0,AN1401*VLOOKUP(AC1401,Resource!$B$2:$AE$465,8,FALSE))),0,IF(AC1401="",0,AN1401*VLOOKUP(AC1401,Resource!$B$2:$AE$465,8,FALSE)))</f>
        <v/>
      </c>
      <c r="AP1401" s="620" t="n"/>
      <c r="AQ1401" s="286" t="n"/>
      <c r="AR1401" s="34">
        <f>AB1401</f>
        <v/>
      </c>
      <c r="AS1401" s="621">
        <f>IF(ISNA(IF(AI1401="",0,AR1401*VLOOKUP(AI1401,Resource!$B$2:$AE$465,9,FALSE))),0,IF(AI1401="",0,AR1401*VLOOKUP(AI1401,Resource!$B$2:$AE$465,9,FALSE)))</f>
        <v/>
      </c>
      <c r="AT1401" s="620" t="n"/>
      <c r="AU1401" s="286" t="n"/>
      <c r="AV1401" s="620">
        <f>Z1401</f>
        <v/>
      </c>
      <c r="AW1401" s="72" t="n"/>
      <c r="BA1401" s="620" t="n"/>
      <c r="BC1401" s="620">
        <f>AO1401+AS1401</f>
        <v/>
      </c>
      <c r="BD1401" s="620">
        <f>BH1401-BC1401</f>
        <v/>
      </c>
      <c r="BE1401" s="479">
        <f>IF(AV1401=0,"        --",BD1401/BH1401)</f>
        <v/>
      </c>
      <c r="BF1401" s="620" t="n"/>
      <c r="BG1401" s="620" t="n"/>
      <c r="BH1401" s="620">
        <f>Z1401+BA1401+BF1401</f>
        <v/>
      </c>
    </row>
    <row r="1402" customFormat="1" s="34">
      <c r="A1402" s="618" t="n"/>
      <c r="B1402" s="619" t="n"/>
      <c r="J1402" s="619" t="n"/>
      <c r="U1402" s="620" t="n"/>
      <c r="X1402" s="620" t="n"/>
      <c r="Y1402" s="620" t="n"/>
      <c r="Z1402" s="620" t="n"/>
      <c r="AA1402" s="34">
        <f>T1402*0.2+N1402*0+O1402*0.3+P1402*0.5+Q1402*0.6+R1402*1+S1402*1</f>
        <v/>
      </c>
      <c r="AB1402" s="34">
        <f>T1402*0.2+N1402*0.2+O1402*0.3+P1402*0.5+Q1402*0.6+R1402*1+S1402*1</f>
        <v/>
      </c>
      <c r="AD1402" s="34">
        <f>IF($AC1402&gt;0,IF(VLOOKUP($AC1402,Resource!$B$2:$AE$460,6,FALSE)&gt;0,VLOOKUP($AC1402,Resource!$B$2:$AE$460,6,FALSE),"--INPUT--"),"")</f>
        <v/>
      </c>
      <c r="AE1402" s="34">
        <f>IF($AC1402&gt;0,IF(VLOOKUP($AC1402,Resource!$B$2:$AE$460,25,FALSE)&gt;0,VLOOKUP($AC1402,Resource!$B$2:$AE$460,25,FALSE),"--INPUT--"),"")</f>
        <v/>
      </c>
      <c r="AG1402" s="619" t="n"/>
      <c r="AH1402" s="619" t="n"/>
      <c r="AJ1402" s="34">
        <f>IF($AI1402&gt;0,IF(VLOOKUP($AI1402,Resource!$B$2:$AE$460,6,FALSE)&gt;0,VLOOKUP($AI1402,Resource!$B$2:$AE$460,6,FALSE),"--INPUT--"),"")</f>
        <v/>
      </c>
      <c r="AK1402" s="34">
        <f>IF($AI1402&gt;0,IF(VLOOKUP($AI1402,Resource!$B$2:$AE$460,25,FALSE)&gt;0,VLOOKUP($AI1402,Resource!$B$2:$AE$460,25,FALSE),"--INPUT--"),"")</f>
        <v/>
      </c>
      <c r="AL1402" s="619" t="n"/>
      <c r="AM1402" s="619" t="n"/>
      <c r="AN1402" s="34">
        <f>AA1402</f>
        <v/>
      </c>
      <c r="AO1402" s="621">
        <f>IF(ISNA(IF(AC1402="",0,AN1402*VLOOKUP(AC1402,Resource!$B$2:$AE$465,8,FALSE))),0,IF(AC1402="",0,AN1402*VLOOKUP(AC1402,Resource!$B$2:$AE$465,8,FALSE)))</f>
        <v/>
      </c>
      <c r="AP1402" s="620" t="n"/>
      <c r="AQ1402" s="286" t="n"/>
      <c r="AR1402" s="34">
        <f>AB1402</f>
        <v/>
      </c>
      <c r="AS1402" s="621">
        <f>IF(ISNA(IF(AI1402="",0,AR1402*VLOOKUP(AI1402,Resource!$B$2:$AE$465,9,FALSE))),0,IF(AI1402="",0,AR1402*VLOOKUP(AI1402,Resource!$B$2:$AE$465,9,FALSE)))</f>
        <v/>
      </c>
      <c r="AT1402" s="620" t="n"/>
      <c r="AU1402" s="286" t="n"/>
      <c r="AV1402" s="620">
        <f>Z1402</f>
        <v/>
      </c>
      <c r="AW1402" s="72" t="n"/>
      <c r="BA1402" s="620" t="n"/>
      <c r="BC1402" s="620">
        <f>AO1402+AS1402</f>
        <v/>
      </c>
      <c r="BD1402" s="620">
        <f>BH1402-BC1402</f>
        <v/>
      </c>
      <c r="BE1402" s="479">
        <f>IF(AV1402=0,"        --",BD1402/BH1402)</f>
        <v/>
      </c>
      <c r="BF1402" s="620" t="n"/>
      <c r="BG1402" s="620" t="n"/>
      <c r="BH1402" s="620">
        <f>Z1402+BA1402+BF1402</f>
        <v/>
      </c>
    </row>
    <row r="1403" customFormat="1" s="34">
      <c r="A1403" s="618" t="n"/>
      <c r="B1403" s="619" t="n"/>
      <c r="J1403" s="619" t="n"/>
      <c r="U1403" s="620" t="n"/>
      <c r="X1403" s="620" t="n"/>
      <c r="Y1403" s="620" t="n"/>
      <c r="Z1403" s="620" t="n"/>
      <c r="AA1403" s="34">
        <f>T1403*0.2+N1403*0+O1403*0.3+P1403*0.5+Q1403*0.6+R1403*1+S1403*1</f>
        <v/>
      </c>
      <c r="AB1403" s="34">
        <f>T1403*0.2+N1403*0.2+O1403*0.3+P1403*0.5+Q1403*0.6+R1403*1+S1403*1</f>
        <v/>
      </c>
      <c r="AD1403" s="34">
        <f>IF($AC1403&gt;0,IF(VLOOKUP($AC1403,Resource!$B$2:$AE$460,6,FALSE)&gt;0,VLOOKUP($AC1403,Resource!$B$2:$AE$460,6,FALSE),"--INPUT--"),"")</f>
        <v/>
      </c>
      <c r="AE1403" s="34">
        <f>IF($AC1403&gt;0,IF(VLOOKUP($AC1403,Resource!$B$2:$AE$460,25,FALSE)&gt;0,VLOOKUP($AC1403,Resource!$B$2:$AE$460,25,FALSE),"--INPUT--"),"")</f>
        <v/>
      </c>
      <c r="AG1403" s="619" t="n"/>
      <c r="AH1403" s="619" t="n"/>
      <c r="AJ1403" s="34">
        <f>IF($AI1403&gt;0,IF(VLOOKUP($AI1403,Resource!$B$2:$AE$460,6,FALSE)&gt;0,VLOOKUP($AI1403,Resource!$B$2:$AE$460,6,FALSE),"--INPUT--"),"")</f>
        <v/>
      </c>
      <c r="AK1403" s="34">
        <f>IF($AI1403&gt;0,IF(VLOOKUP($AI1403,Resource!$B$2:$AE$460,25,FALSE)&gt;0,VLOOKUP($AI1403,Resource!$B$2:$AE$460,25,FALSE),"--INPUT--"),"")</f>
        <v/>
      </c>
      <c r="AL1403" s="619" t="n"/>
      <c r="AM1403" s="619" t="n"/>
      <c r="AN1403" s="34">
        <f>AA1403</f>
        <v/>
      </c>
      <c r="AO1403" s="621">
        <f>IF(ISNA(IF(AC1403="",0,AN1403*VLOOKUP(AC1403,Resource!$B$2:$AE$465,8,FALSE))),0,IF(AC1403="",0,AN1403*VLOOKUP(AC1403,Resource!$B$2:$AE$465,8,FALSE)))</f>
        <v/>
      </c>
      <c r="AP1403" s="620" t="n"/>
      <c r="AQ1403" s="286" t="n"/>
      <c r="AR1403" s="34">
        <f>AB1403</f>
        <v/>
      </c>
      <c r="AS1403" s="621">
        <f>IF(ISNA(IF(AI1403="",0,AR1403*VLOOKUP(AI1403,Resource!$B$2:$AE$465,9,FALSE))),0,IF(AI1403="",0,AR1403*VLOOKUP(AI1403,Resource!$B$2:$AE$465,9,FALSE)))</f>
        <v/>
      </c>
      <c r="AT1403" s="620" t="n"/>
      <c r="AU1403" s="286" t="n"/>
      <c r="AV1403" s="620">
        <f>Z1403</f>
        <v/>
      </c>
      <c r="AW1403" s="72" t="n"/>
      <c r="BA1403" s="620" t="n"/>
      <c r="BC1403" s="620">
        <f>AO1403+AS1403</f>
        <v/>
      </c>
      <c r="BD1403" s="620">
        <f>BH1403-BC1403</f>
        <v/>
      </c>
      <c r="BE1403" s="479">
        <f>IF(AV1403=0,"        --",BD1403/BH1403)</f>
        <v/>
      </c>
      <c r="BF1403" s="620" t="n"/>
      <c r="BG1403" s="620" t="n"/>
      <c r="BH1403" s="620">
        <f>Z1403+BA1403+BF1403</f>
        <v/>
      </c>
    </row>
    <row r="1404" customFormat="1" s="34">
      <c r="A1404" s="618" t="n"/>
      <c r="B1404" s="619" t="n"/>
      <c r="J1404" s="619" t="n"/>
      <c r="U1404" s="620" t="n"/>
      <c r="X1404" s="620" t="n"/>
      <c r="Y1404" s="620" t="n"/>
      <c r="Z1404" s="620" t="n"/>
      <c r="AA1404" s="34">
        <f>T1404*0.2+N1404*0+O1404*0.3+P1404*0.5+Q1404*0.6+R1404*1+S1404*1</f>
        <v/>
      </c>
      <c r="AB1404" s="34">
        <f>T1404*0.2+N1404*0.2+O1404*0.3+P1404*0.5+Q1404*0.6+R1404*1+S1404*1</f>
        <v/>
      </c>
      <c r="AD1404" s="34">
        <f>IF($AC1404&gt;0,IF(VLOOKUP($AC1404,Resource!$B$2:$AE$460,6,FALSE)&gt;0,VLOOKUP($AC1404,Resource!$B$2:$AE$460,6,FALSE),"--INPUT--"),"")</f>
        <v/>
      </c>
      <c r="AE1404" s="34">
        <f>IF($AC1404&gt;0,IF(VLOOKUP($AC1404,Resource!$B$2:$AE$460,25,FALSE)&gt;0,VLOOKUP($AC1404,Resource!$B$2:$AE$460,25,FALSE),"--INPUT--"),"")</f>
        <v/>
      </c>
      <c r="AG1404" s="619" t="n"/>
      <c r="AH1404" s="619" t="n"/>
      <c r="AJ1404" s="34">
        <f>IF($AI1404&gt;0,IF(VLOOKUP($AI1404,Resource!$B$2:$AE$460,6,FALSE)&gt;0,VLOOKUP($AI1404,Resource!$B$2:$AE$460,6,FALSE),"--INPUT--"),"")</f>
        <v/>
      </c>
      <c r="AK1404" s="34">
        <f>IF($AI1404&gt;0,IF(VLOOKUP($AI1404,Resource!$B$2:$AE$460,25,FALSE)&gt;0,VLOOKUP($AI1404,Resource!$B$2:$AE$460,25,FALSE),"--INPUT--"),"")</f>
        <v/>
      </c>
      <c r="AL1404" s="619" t="n"/>
      <c r="AM1404" s="619" t="n"/>
      <c r="AN1404" s="34">
        <f>AA1404</f>
        <v/>
      </c>
      <c r="AO1404" s="621">
        <f>IF(ISNA(IF(AC1404="",0,AN1404*VLOOKUP(AC1404,Resource!$B$2:$AE$465,8,FALSE))),0,IF(AC1404="",0,AN1404*VLOOKUP(AC1404,Resource!$B$2:$AE$465,8,FALSE)))</f>
        <v/>
      </c>
      <c r="AP1404" s="620" t="n"/>
      <c r="AQ1404" s="286" t="n"/>
      <c r="AR1404" s="34">
        <f>AB1404</f>
        <v/>
      </c>
      <c r="AS1404" s="621">
        <f>IF(ISNA(IF(AI1404="",0,AR1404*VLOOKUP(AI1404,Resource!$B$2:$AE$465,9,FALSE))),0,IF(AI1404="",0,AR1404*VLOOKUP(AI1404,Resource!$B$2:$AE$465,9,FALSE)))</f>
        <v/>
      </c>
      <c r="AT1404" s="620" t="n"/>
      <c r="AU1404" s="286" t="n"/>
      <c r="AV1404" s="620">
        <f>Z1404</f>
        <v/>
      </c>
      <c r="AW1404" s="72" t="n"/>
      <c r="BA1404" s="620" t="n"/>
      <c r="BC1404" s="620">
        <f>AO1404+AS1404</f>
        <v/>
      </c>
      <c r="BD1404" s="620">
        <f>BH1404-BC1404</f>
        <v/>
      </c>
      <c r="BE1404" s="479">
        <f>IF(AV1404=0,"        --",BD1404/BH1404)</f>
        <v/>
      </c>
      <c r="BF1404" s="620" t="n"/>
      <c r="BG1404" s="620" t="n"/>
      <c r="BH1404" s="620">
        <f>Z1404+BA1404+BF1404</f>
        <v/>
      </c>
    </row>
    <row r="1405" customFormat="1" s="34">
      <c r="A1405" s="618" t="n"/>
      <c r="B1405" s="619" t="n"/>
      <c r="J1405" s="619" t="n"/>
      <c r="U1405" s="620" t="n"/>
      <c r="X1405" s="620" t="n"/>
      <c r="Y1405" s="620" t="n"/>
      <c r="Z1405" s="620" t="n"/>
      <c r="AA1405" s="34">
        <f>T1405*0.2+N1405*0+O1405*0.3+P1405*0.5+Q1405*0.6+R1405*1+S1405*1</f>
        <v/>
      </c>
      <c r="AB1405" s="34">
        <f>T1405*0.2+N1405*0.2+O1405*0.3+P1405*0.5+Q1405*0.6+R1405*1+S1405*1</f>
        <v/>
      </c>
      <c r="AD1405" s="34">
        <f>IF($AC1405&gt;0,IF(VLOOKUP($AC1405,Resource!$B$2:$AE$460,6,FALSE)&gt;0,VLOOKUP($AC1405,Resource!$B$2:$AE$460,6,FALSE),"--INPUT--"),"")</f>
        <v/>
      </c>
      <c r="AE1405" s="34">
        <f>IF($AC1405&gt;0,IF(VLOOKUP($AC1405,Resource!$B$2:$AE$460,25,FALSE)&gt;0,VLOOKUP($AC1405,Resource!$B$2:$AE$460,25,FALSE),"--INPUT--"),"")</f>
        <v/>
      </c>
      <c r="AG1405" s="619" t="n"/>
      <c r="AH1405" s="619" t="n"/>
      <c r="AJ1405" s="34">
        <f>IF($AI1405&gt;0,IF(VLOOKUP($AI1405,Resource!$B$2:$AE$460,6,FALSE)&gt;0,VLOOKUP($AI1405,Resource!$B$2:$AE$460,6,FALSE),"--INPUT--"),"")</f>
        <v/>
      </c>
      <c r="AK1405" s="34">
        <f>IF($AI1405&gt;0,IF(VLOOKUP($AI1405,Resource!$B$2:$AE$460,25,FALSE)&gt;0,VLOOKUP($AI1405,Resource!$B$2:$AE$460,25,FALSE),"--INPUT--"),"")</f>
        <v/>
      </c>
      <c r="AL1405" s="619" t="n"/>
      <c r="AM1405" s="619" t="n"/>
      <c r="AN1405" s="34">
        <f>AA1405</f>
        <v/>
      </c>
      <c r="AO1405" s="621">
        <f>IF(ISNA(IF(AC1405="",0,AN1405*VLOOKUP(AC1405,Resource!$B$2:$AE$465,8,FALSE))),0,IF(AC1405="",0,AN1405*VLOOKUP(AC1405,Resource!$B$2:$AE$465,8,FALSE)))</f>
        <v/>
      </c>
      <c r="AP1405" s="620" t="n"/>
      <c r="AQ1405" s="286" t="n"/>
      <c r="AR1405" s="34">
        <f>AB1405</f>
        <v/>
      </c>
      <c r="AS1405" s="621">
        <f>IF(ISNA(IF(AI1405="",0,AR1405*VLOOKUP(AI1405,Resource!$B$2:$AE$465,9,FALSE))),0,IF(AI1405="",0,AR1405*VLOOKUP(AI1405,Resource!$B$2:$AE$465,9,FALSE)))</f>
        <v/>
      </c>
      <c r="AT1405" s="620" t="n"/>
      <c r="AU1405" s="286" t="n"/>
      <c r="AV1405" s="620">
        <f>Z1405</f>
        <v/>
      </c>
      <c r="AW1405" s="72" t="n"/>
      <c r="BA1405" s="620" t="n"/>
      <c r="BC1405" s="620">
        <f>AO1405+AS1405</f>
        <v/>
      </c>
      <c r="BD1405" s="620">
        <f>BH1405-BC1405</f>
        <v/>
      </c>
      <c r="BE1405" s="479">
        <f>IF(AV1405=0,"        --",BD1405/BH1405)</f>
        <v/>
      </c>
      <c r="BF1405" s="620" t="n"/>
      <c r="BG1405" s="620" t="n"/>
      <c r="BH1405" s="620">
        <f>Z1405+BA1405+BF1405</f>
        <v/>
      </c>
    </row>
    <row r="1406" customFormat="1" s="34">
      <c r="A1406" s="618" t="n"/>
      <c r="B1406" s="619" t="n"/>
      <c r="J1406" s="619" t="n"/>
      <c r="U1406" s="620" t="n"/>
      <c r="X1406" s="620" t="n"/>
      <c r="Y1406" s="620" t="n"/>
      <c r="Z1406" s="620" t="n"/>
      <c r="AA1406" s="34">
        <f>T1406*0.2+N1406*0+O1406*0.3+P1406*0.5+Q1406*0.6+R1406*1+S1406*1</f>
        <v/>
      </c>
      <c r="AB1406" s="34">
        <f>T1406*0.2+N1406*0.2+O1406*0.3+P1406*0.5+Q1406*0.6+R1406*1+S1406*1</f>
        <v/>
      </c>
      <c r="AD1406" s="34">
        <f>IF($AC1406&gt;0,IF(VLOOKUP($AC1406,Resource!$B$2:$AE$460,6,FALSE)&gt;0,VLOOKUP($AC1406,Resource!$B$2:$AE$460,6,FALSE),"--INPUT--"),"")</f>
        <v/>
      </c>
      <c r="AE1406" s="34">
        <f>IF($AC1406&gt;0,IF(VLOOKUP($AC1406,Resource!$B$2:$AE$460,25,FALSE)&gt;0,VLOOKUP($AC1406,Resource!$B$2:$AE$460,25,FALSE),"--INPUT--"),"")</f>
        <v/>
      </c>
      <c r="AG1406" s="619" t="n"/>
      <c r="AH1406" s="619" t="n"/>
      <c r="AJ1406" s="34">
        <f>IF($AI1406&gt;0,IF(VLOOKUP($AI1406,Resource!$B$2:$AE$460,6,FALSE)&gt;0,VLOOKUP($AI1406,Resource!$B$2:$AE$460,6,FALSE),"--INPUT--"),"")</f>
        <v/>
      </c>
      <c r="AK1406" s="34">
        <f>IF($AI1406&gt;0,IF(VLOOKUP($AI1406,Resource!$B$2:$AE$460,25,FALSE)&gt;0,VLOOKUP($AI1406,Resource!$B$2:$AE$460,25,FALSE),"--INPUT--"),"")</f>
        <v/>
      </c>
      <c r="AL1406" s="619" t="n"/>
      <c r="AM1406" s="619" t="n"/>
      <c r="AN1406" s="34">
        <f>AA1406</f>
        <v/>
      </c>
      <c r="AO1406" s="621">
        <f>IF(ISNA(IF(AC1406="",0,AN1406*VLOOKUP(AC1406,Resource!$B$2:$AE$465,8,FALSE))),0,IF(AC1406="",0,AN1406*VLOOKUP(AC1406,Resource!$B$2:$AE$465,8,FALSE)))</f>
        <v/>
      </c>
      <c r="AP1406" s="620" t="n"/>
      <c r="AQ1406" s="286" t="n"/>
      <c r="AR1406" s="34">
        <f>AB1406</f>
        <v/>
      </c>
      <c r="AS1406" s="621">
        <f>IF(ISNA(IF(AI1406="",0,AR1406*VLOOKUP(AI1406,Resource!$B$2:$AE$465,9,FALSE))),0,IF(AI1406="",0,AR1406*VLOOKUP(AI1406,Resource!$B$2:$AE$465,9,FALSE)))</f>
        <v/>
      </c>
      <c r="AT1406" s="620" t="n"/>
      <c r="AU1406" s="286" t="n"/>
      <c r="AV1406" s="620">
        <f>Z1406</f>
        <v/>
      </c>
      <c r="AW1406" s="72" t="n"/>
      <c r="BA1406" s="620" t="n"/>
      <c r="BC1406" s="620">
        <f>AO1406+AS1406</f>
        <v/>
      </c>
      <c r="BD1406" s="620">
        <f>BH1406-BC1406</f>
        <v/>
      </c>
      <c r="BE1406" s="479">
        <f>IF(AV1406=0,"        --",BD1406/BH1406)</f>
        <v/>
      </c>
      <c r="BF1406" s="620" t="n"/>
      <c r="BG1406" s="620" t="n"/>
      <c r="BH1406" s="620">
        <f>Z1406+BA1406+BF1406</f>
        <v/>
      </c>
    </row>
    <row r="1407" customFormat="1" s="34">
      <c r="A1407" s="618" t="n"/>
      <c r="B1407" s="619" t="n"/>
      <c r="J1407" s="619" t="n"/>
      <c r="U1407" s="620" t="n"/>
      <c r="X1407" s="620" t="n"/>
      <c r="Y1407" s="620" t="n"/>
      <c r="Z1407" s="620" t="n"/>
      <c r="AA1407" s="34">
        <f>T1407*0.2+N1407*0+O1407*0.3+P1407*0.5+Q1407*0.6+R1407*1+S1407*1</f>
        <v/>
      </c>
      <c r="AB1407" s="34">
        <f>T1407*0.2+N1407*0.2+O1407*0.3+P1407*0.5+Q1407*0.6+R1407*1+S1407*1</f>
        <v/>
      </c>
      <c r="AD1407" s="34">
        <f>IF($AC1407&gt;0,IF(VLOOKUP($AC1407,Resource!$B$2:$AE$460,6,FALSE)&gt;0,VLOOKUP($AC1407,Resource!$B$2:$AE$460,6,FALSE),"--INPUT--"),"")</f>
        <v/>
      </c>
      <c r="AE1407" s="34">
        <f>IF($AC1407&gt;0,IF(VLOOKUP($AC1407,Resource!$B$2:$AE$460,25,FALSE)&gt;0,VLOOKUP($AC1407,Resource!$B$2:$AE$460,25,FALSE),"--INPUT--"),"")</f>
        <v/>
      </c>
      <c r="AG1407" s="619" t="n"/>
      <c r="AH1407" s="619" t="n"/>
      <c r="AJ1407" s="34">
        <f>IF($AI1407&gt;0,IF(VLOOKUP($AI1407,Resource!$B$2:$AE$460,6,FALSE)&gt;0,VLOOKUP($AI1407,Resource!$B$2:$AE$460,6,FALSE),"--INPUT--"),"")</f>
        <v/>
      </c>
      <c r="AK1407" s="34">
        <f>IF($AI1407&gt;0,IF(VLOOKUP($AI1407,Resource!$B$2:$AE$460,25,FALSE)&gt;0,VLOOKUP($AI1407,Resource!$B$2:$AE$460,25,FALSE),"--INPUT--"),"")</f>
        <v/>
      </c>
      <c r="AL1407" s="619" t="n"/>
      <c r="AM1407" s="619" t="n"/>
      <c r="AN1407" s="34">
        <f>AA1407</f>
        <v/>
      </c>
      <c r="AO1407" s="621">
        <f>IF(ISNA(IF(AC1407="",0,AN1407*VLOOKUP(AC1407,Resource!$B$2:$AE$465,8,FALSE))),0,IF(AC1407="",0,AN1407*VLOOKUP(AC1407,Resource!$B$2:$AE$465,8,FALSE)))</f>
        <v/>
      </c>
      <c r="AP1407" s="620" t="n"/>
      <c r="AQ1407" s="286" t="n"/>
      <c r="AR1407" s="34">
        <f>AB1407</f>
        <v/>
      </c>
      <c r="AS1407" s="621">
        <f>IF(ISNA(IF(AI1407="",0,AR1407*VLOOKUP(AI1407,Resource!$B$2:$AE$465,9,FALSE))),0,IF(AI1407="",0,AR1407*VLOOKUP(AI1407,Resource!$B$2:$AE$465,9,FALSE)))</f>
        <v/>
      </c>
      <c r="AT1407" s="620" t="n"/>
      <c r="AU1407" s="286" t="n"/>
      <c r="AV1407" s="620">
        <f>Z1407</f>
        <v/>
      </c>
      <c r="AW1407" s="72" t="n"/>
      <c r="BA1407" s="620" t="n"/>
      <c r="BC1407" s="620">
        <f>AO1407+AS1407</f>
        <v/>
      </c>
      <c r="BD1407" s="620">
        <f>BH1407-BC1407</f>
        <v/>
      </c>
      <c r="BE1407" s="479">
        <f>IF(AV1407=0,"        --",BD1407/BH1407)</f>
        <v/>
      </c>
      <c r="BF1407" s="620" t="n"/>
      <c r="BG1407" s="620" t="n"/>
      <c r="BH1407" s="620">
        <f>Z1407+BA1407+BF1407</f>
        <v/>
      </c>
    </row>
    <row r="1408" customFormat="1" s="34">
      <c r="A1408" s="618" t="n"/>
      <c r="B1408" s="619" t="n"/>
      <c r="J1408" s="619" t="n"/>
      <c r="U1408" s="620" t="n"/>
      <c r="X1408" s="620" t="n"/>
      <c r="Y1408" s="620" t="n"/>
      <c r="Z1408" s="620" t="n"/>
      <c r="AA1408" s="34">
        <f>T1408*0.2+N1408*0+O1408*0.3+P1408*0.5+Q1408*0.6+R1408*1+S1408*1</f>
        <v/>
      </c>
      <c r="AB1408" s="34">
        <f>T1408*0.2+N1408*0.2+O1408*0.3+P1408*0.5+Q1408*0.6+R1408*1+S1408*1</f>
        <v/>
      </c>
      <c r="AD1408" s="34">
        <f>IF($AC1408&gt;0,IF(VLOOKUP($AC1408,Resource!$B$2:$AE$460,6,FALSE)&gt;0,VLOOKUP($AC1408,Resource!$B$2:$AE$460,6,FALSE),"--INPUT--"),"")</f>
        <v/>
      </c>
      <c r="AE1408" s="34">
        <f>IF($AC1408&gt;0,IF(VLOOKUP($AC1408,Resource!$B$2:$AE$460,25,FALSE)&gt;0,VLOOKUP($AC1408,Resource!$B$2:$AE$460,25,FALSE),"--INPUT--"),"")</f>
        <v/>
      </c>
      <c r="AG1408" s="619" t="n"/>
      <c r="AH1408" s="619" t="n"/>
      <c r="AJ1408" s="34">
        <f>IF($AI1408&gt;0,IF(VLOOKUP($AI1408,Resource!$B$2:$AE$460,6,FALSE)&gt;0,VLOOKUP($AI1408,Resource!$B$2:$AE$460,6,FALSE),"--INPUT--"),"")</f>
        <v/>
      </c>
      <c r="AK1408" s="34">
        <f>IF($AI1408&gt;0,IF(VLOOKUP($AI1408,Resource!$B$2:$AE$460,25,FALSE)&gt;0,VLOOKUP($AI1408,Resource!$B$2:$AE$460,25,FALSE),"--INPUT--"),"")</f>
        <v/>
      </c>
      <c r="AL1408" s="619" t="n"/>
      <c r="AM1408" s="619" t="n"/>
      <c r="AN1408" s="34">
        <f>AA1408</f>
        <v/>
      </c>
      <c r="AO1408" s="621">
        <f>IF(ISNA(IF(AC1408="",0,AN1408*VLOOKUP(AC1408,Resource!$B$2:$AE$465,8,FALSE))),0,IF(AC1408="",0,AN1408*VLOOKUP(AC1408,Resource!$B$2:$AE$465,8,FALSE)))</f>
        <v/>
      </c>
      <c r="AP1408" s="620" t="n"/>
      <c r="AQ1408" s="286" t="n"/>
      <c r="AR1408" s="34">
        <f>AB1408</f>
        <v/>
      </c>
      <c r="AS1408" s="621">
        <f>IF(ISNA(IF(AI1408="",0,AR1408*VLOOKUP(AI1408,Resource!$B$2:$AE$465,9,FALSE))),0,IF(AI1408="",0,AR1408*VLOOKUP(AI1408,Resource!$B$2:$AE$465,9,FALSE)))</f>
        <v/>
      </c>
      <c r="AT1408" s="620" t="n"/>
      <c r="AU1408" s="286" t="n"/>
      <c r="AV1408" s="620">
        <f>Z1408</f>
        <v/>
      </c>
      <c r="AW1408" s="72" t="n"/>
      <c r="BA1408" s="620" t="n"/>
      <c r="BC1408" s="620">
        <f>AO1408+AS1408</f>
        <v/>
      </c>
      <c r="BD1408" s="620">
        <f>BH1408-BC1408</f>
        <v/>
      </c>
      <c r="BE1408" s="479">
        <f>IF(AV1408=0,"        --",BD1408/BH1408)</f>
        <v/>
      </c>
      <c r="BF1408" s="620" t="n"/>
      <c r="BG1408" s="620" t="n"/>
      <c r="BH1408" s="620">
        <f>Z1408+BA1408+BF1408</f>
        <v/>
      </c>
    </row>
    <row r="1409" customFormat="1" s="34">
      <c r="A1409" s="618" t="n"/>
      <c r="B1409" s="619" t="n"/>
      <c r="J1409" s="619" t="n"/>
      <c r="U1409" s="620" t="n"/>
      <c r="X1409" s="620" t="n"/>
      <c r="Y1409" s="620" t="n"/>
      <c r="Z1409" s="620" t="n"/>
      <c r="AA1409" s="34">
        <f>T1409*0.2+N1409*0+O1409*0.3+P1409*0.5+Q1409*0.6+R1409*1+S1409*1</f>
        <v/>
      </c>
      <c r="AB1409" s="34">
        <f>T1409*0.2+N1409*0.2+O1409*0.3+P1409*0.5+Q1409*0.6+R1409*1+S1409*1</f>
        <v/>
      </c>
      <c r="AD1409" s="34">
        <f>IF($AC1409&gt;0,IF(VLOOKUP($AC1409,Resource!$B$2:$AE$460,6,FALSE)&gt;0,VLOOKUP($AC1409,Resource!$B$2:$AE$460,6,FALSE),"--INPUT--"),"")</f>
        <v/>
      </c>
      <c r="AE1409" s="34">
        <f>IF($AC1409&gt;0,IF(VLOOKUP($AC1409,Resource!$B$2:$AE$460,25,FALSE)&gt;0,VLOOKUP($AC1409,Resource!$B$2:$AE$460,25,FALSE),"--INPUT--"),"")</f>
        <v/>
      </c>
      <c r="AG1409" s="619" t="n"/>
      <c r="AH1409" s="619" t="n"/>
      <c r="AJ1409" s="34">
        <f>IF($AI1409&gt;0,IF(VLOOKUP($AI1409,Resource!$B$2:$AE$460,6,FALSE)&gt;0,VLOOKUP($AI1409,Resource!$B$2:$AE$460,6,FALSE),"--INPUT--"),"")</f>
        <v/>
      </c>
      <c r="AK1409" s="34">
        <f>IF($AI1409&gt;0,IF(VLOOKUP($AI1409,Resource!$B$2:$AE$460,25,FALSE)&gt;0,VLOOKUP($AI1409,Resource!$B$2:$AE$460,25,FALSE),"--INPUT--"),"")</f>
        <v/>
      </c>
      <c r="AL1409" s="619" t="n"/>
      <c r="AM1409" s="619" t="n"/>
      <c r="AN1409" s="34">
        <f>AA1409</f>
        <v/>
      </c>
      <c r="AO1409" s="621">
        <f>IF(ISNA(IF(AC1409="",0,AN1409*VLOOKUP(AC1409,Resource!$B$2:$AE$465,8,FALSE))),0,IF(AC1409="",0,AN1409*VLOOKUP(AC1409,Resource!$B$2:$AE$465,8,FALSE)))</f>
        <v/>
      </c>
      <c r="AP1409" s="620" t="n"/>
      <c r="AQ1409" s="286" t="n"/>
      <c r="AR1409" s="34">
        <f>AB1409</f>
        <v/>
      </c>
      <c r="AS1409" s="621">
        <f>IF(ISNA(IF(AI1409="",0,AR1409*VLOOKUP(AI1409,Resource!$B$2:$AE$465,9,FALSE))),0,IF(AI1409="",0,AR1409*VLOOKUP(AI1409,Resource!$B$2:$AE$465,9,FALSE)))</f>
        <v/>
      </c>
      <c r="AT1409" s="620" t="n"/>
      <c r="AU1409" s="286" t="n"/>
      <c r="AV1409" s="620">
        <f>Z1409</f>
        <v/>
      </c>
      <c r="AW1409" s="72" t="n"/>
      <c r="BA1409" s="620" t="n"/>
      <c r="BC1409" s="620">
        <f>AO1409+AS1409</f>
        <v/>
      </c>
      <c r="BD1409" s="620">
        <f>BH1409-BC1409</f>
        <v/>
      </c>
      <c r="BE1409" s="479">
        <f>IF(AV1409=0,"        --",BD1409/BH1409)</f>
        <v/>
      </c>
      <c r="BF1409" s="620" t="n"/>
      <c r="BG1409" s="620" t="n"/>
      <c r="BH1409" s="620">
        <f>Z1409+BA1409+BF1409</f>
        <v/>
      </c>
    </row>
    <row r="1410" customFormat="1" s="34">
      <c r="A1410" s="618" t="n"/>
      <c r="B1410" s="619" t="n"/>
      <c r="J1410" s="619" t="n"/>
      <c r="U1410" s="620" t="n"/>
      <c r="X1410" s="620" t="n"/>
      <c r="Y1410" s="620" t="n"/>
      <c r="Z1410" s="620" t="n"/>
      <c r="AA1410" s="34">
        <f>T1410*0.2+N1410*0+O1410*0.3+P1410*0.5+Q1410*0.6+R1410*1+S1410*1</f>
        <v/>
      </c>
      <c r="AB1410" s="34">
        <f>T1410*0.2+N1410*0.2+O1410*0.3+P1410*0.5+Q1410*0.6+R1410*1+S1410*1</f>
        <v/>
      </c>
      <c r="AD1410" s="34">
        <f>IF($AC1410&gt;0,IF(VLOOKUP($AC1410,Resource!$B$2:$AE$460,6,FALSE)&gt;0,VLOOKUP($AC1410,Resource!$B$2:$AE$460,6,FALSE),"--INPUT--"),"")</f>
        <v/>
      </c>
      <c r="AE1410" s="34">
        <f>IF($AC1410&gt;0,IF(VLOOKUP($AC1410,Resource!$B$2:$AE$460,25,FALSE)&gt;0,VLOOKUP($AC1410,Resource!$B$2:$AE$460,25,FALSE),"--INPUT--"),"")</f>
        <v/>
      </c>
      <c r="AG1410" s="619" t="n"/>
      <c r="AH1410" s="619" t="n"/>
      <c r="AJ1410" s="34">
        <f>IF($AI1410&gt;0,IF(VLOOKUP($AI1410,Resource!$B$2:$AE$460,6,FALSE)&gt;0,VLOOKUP($AI1410,Resource!$B$2:$AE$460,6,FALSE),"--INPUT--"),"")</f>
        <v/>
      </c>
      <c r="AK1410" s="34">
        <f>IF($AI1410&gt;0,IF(VLOOKUP($AI1410,Resource!$B$2:$AE$460,25,FALSE)&gt;0,VLOOKUP($AI1410,Resource!$B$2:$AE$460,25,FALSE),"--INPUT--"),"")</f>
        <v/>
      </c>
      <c r="AL1410" s="619" t="n"/>
      <c r="AM1410" s="619" t="n"/>
      <c r="AN1410" s="34">
        <f>AA1410</f>
        <v/>
      </c>
      <c r="AO1410" s="621">
        <f>IF(ISNA(IF(AC1410="",0,AN1410*VLOOKUP(AC1410,Resource!$B$2:$AE$465,8,FALSE))),0,IF(AC1410="",0,AN1410*VLOOKUP(AC1410,Resource!$B$2:$AE$465,8,FALSE)))</f>
        <v/>
      </c>
      <c r="AP1410" s="620" t="n"/>
      <c r="AQ1410" s="286" t="n"/>
      <c r="AR1410" s="34">
        <f>AB1410</f>
        <v/>
      </c>
      <c r="AS1410" s="621">
        <f>IF(ISNA(IF(AI1410="",0,AR1410*VLOOKUP(AI1410,Resource!$B$2:$AE$465,9,FALSE))),0,IF(AI1410="",0,AR1410*VLOOKUP(AI1410,Resource!$B$2:$AE$465,9,FALSE)))</f>
        <v/>
      </c>
      <c r="AT1410" s="620" t="n"/>
      <c r="AU1410" s="286" t="n"/>
      <c r="AV1410" s="620">
        <f>Z1410</f>
        <v/>
      </c>
      <c r="AW1410" s="72" t="n"/>
      <c r="BA1410" s="620" t="n"/>
      <c r="BC1410" s="620">
        <f>AO1410+AS1410</f>
        <v/>
      </c>
      <c r="BD1410" s="620">
        <f>BH1410-BC1410</f>
        <v/>
      </c>
      <c r="BE1410" s="479">
        <f>IF(AV1410=0,"        --",BD1410/BH1410)</f>
        <v/>
      </c>
      <c r="BF1410" s="620" t="n"/>
      <c r="BG1410" s="620" t="n"/>
      <c r="BH1410" s="620">
        <f>Z1410+BA1410+BF1410</f>
        <v/>
      </c>
    </row>
    <row r="1411" customFormat="1" s="34">
      <c r="A1411" s="618" t="n"/>
      <c r="B1411" s="619" t="n"/>
      <c r="J1411" s="619" t="n"/>
      <c r="U1411" s="620" t="n"/>
      <c r="X1411" s="620" t="n"/>
      <c r="Y1411" s="620" t="n"/>
      <c r="Z1411" s="620" t="n"/>
      <c r="AA1411" s="34">
        <f>T1411*0.2+N1411*0+O1411*0.3+P1411*0.5+Q1411*0.6+R1411*1+S1411*1</f>
        <v/>
      </c>
      <c r="AB1411" s="34">
        <f>T1411*0.2+N1411*0.2+O1411*0.3+P1411*0.5+Q1411*0.6+R1411*1+S1411*1</f>
        <v/>
      </c>
      <c r="AD1411" s="34">
        <f>IF($AC1411&gt;0,IF(VLOOKUP($AC1411,Resource!$B$2:$AE$460,6,FALSE)&gt;0,VLOOKUP($AC1411,Resource!$B$2:$AE$460,6,FALSE),"--INPUT--"),"")</f>
        <v/>
      </c>
      <c r="AE1411" s="34">
        <f>IF($AC1411&gt;0,IF(VLOOKUP($AC1411,Resource!$B$2:$AE$460,25,FALSE)&gt;0,VLOOKUP($AC1411,Resource!$B$2:$AE$460,25,FALSE),"--INPUT--"),"")</f>
        <v/>
      </c>
      <c r="AG1411" s="619" t="n"/>
      <c r="AH1411" s="619" t="n"/>
      <c r="AJ1411" s="34">
        <f>IF($AI1411&gt;0,IF(VLOOKUP($AI1411,Resource!$B$2:$AE$460,6,FALSE)&gt;0,VLOOKUP($AI1411,Resource!$B$2:$AE$460,6,FALSE),"--INPUT--"),"")</f>
        <v/>
      </c>
      <c r="AK1411" s="34">
        <f>IF($AI1411&gt;0,IF(VLOOKUP($AI1411,Resource!$B$2:$AE$460,25,FALSE)&gt;0,VLOOKUP($AI1411,Resource!$B$2:$AE$460,25,FALSE),"--INPUT--"),"")</f>
        <v/>
      </c>
      <c r="AL1411" s="619" t="n"/>
      <c r="AM1411" s="619" t="n"/>
      <c r="AN1411" s="34">
        <f>AA1411</f>
        <v/>
      </c>
      <c r="AO1411" s="621">
        <f>IF(ISNA(IF(AC1411="",0,AN1411*VLOOKUP(AC1411,Resource!$B$2:$AE$465,8,FALSE))),0,IF(AC1411="",0,AN1411*VLOOKUP(AC1411,Resource!$B$2:$AE$465,8,FALSE)))</f>
        <v/>
      </c>
      <c r="AP1411" s="620" t="n"/>
      <c r="AQ1411" s="286" t="n"/>
      <c r="AR1411" s="34">
        <f>AB1411</f>
        <v/>
      </c>
      <c r="AS1411" s="621">
        <f>IF(ISNA(IF(AI1411="",0,AR1411*VLOOKUP(AI1411,Resource!$B$2:$AE$465,9,FALSE))),0,IF(AI1411="",0,AR1411*VLOOKUP(AI1411,Resource!$B$2:$AE$465,9,FALSE)))</f>
        <v/>
      </c>
      <c r="AT1411" s="620" t="n"/>
      <c r="AU1411" s="286" t="n"/>
      <c r="AV1411" s="620">
        <f>Z1411</f>
        <v/>
      </c>
      <c r="AW1411" s="72" t="n"/>
      <c r="BA1411" s="620" t="n"/>
      <c r="BC1411" s="620">
        <f>AO1411+AS1411</f>
        <v/>
      </c>
      <c r="BD1411" s="620">
        <f>BH1411-BC1411</f>
        <v/>
      </c>
      <c r="BE1411" s="479">
        <f>IF(AV1411=0,"        --",BD1411/BH1411)</f>
        <v/>
      </c>
      <c r="BF1411" s="620" t="n"/>
      <c r="BG1411" s="620" t="n"/>
      <c r="BH1411" s="620">
        <f>Z1411+BA1411+BF1411</f>
        <v/>
      </c>
    </row>
    <row r="1412" customFormat="1" s="34">
      <c r="A1412" s="618" t="n"/>
      <c r="B1412" s="619" t="n"/>
      <c r="J1412" s="619" t="n"/>
      <c r="U1412" s="620" t="n"/>
      <c r="X1412" s="620" t="n"/>
      <c r="Y1412" s="620" t="n"/>
      <c r="Z1412" s="620" t="n"/>
      <c r="AA1412" s="34">
        <f>T1412*0.2+N1412*0+O1412*0.3+P1412*0.5+Q1412*0.6+R1412*1+S1412*1</f>
        <v/>
      </c>
      <c r="AB1412" s="34">
        <f>T1412*0.2+N1412*0.2+O1412*0.3+P1412*0.5+Q1412*0.6+R1412*1+S1412*1</f>
        <v/>
      </c>
      <c r="AD1412" s="34">
        <f>IF($AC1412&gt;0,IF(VLOOKUP($AC1412,Resource!$B$2:$AE$460,6,FALSE)&gt;0,VLOOKUP($AC1412,Resource!$B$2:$AE$460,6,FALSE),"--INPUT--"),"")</f>
        <v/>
      </c>
      <c r="AE1412" s="34">
        <f>IF($AC1412&gt;0,IF(VLOOKUP($AC1412,Resource!$B$2:$AE$460,25,FALSE)&gt;0,VLOOKUP($AC1412,Resource!$B$2:$AE$460,25,FALSE),"--INPUT--"),"")</f>
        <v/>
      </c>
      <c r="AG1412" s="619" t="n"/>
      <c r="AH1412" s="619" t="n"/>
      <c r="AJ1412" s="34">
        <f>IF($AI1412&gt;0,IF(VLOOKUP($AI1412,Resource!$B$2:$AE$460,6,FALSE)&gt;0,VLOOKUP($AI1412,Resource!$B$2:$AE$460,6,FALSE),"--INPUT--"),"")</f>
        <v/>
      </c>
      <c r="AK1412" s="34">
        <f>IF($AI1412&gt;0,IF(VLOOKUP($AI1412,Resource!$B$2:$AE$460,25,FALSE)&gt;0,VLOOKUP($AI1412,Resource!$B$2:$AE$460,25,FALSE),"--INPUT--"),"")</f>
        <v/>
      </c>
      <c r="AL1412" s="619" t="n"/>
      <c r="AM1412" s="619" t="n"/>
      <c r="AN1412" s="34">
        <f>AA1412</f>
        <v/>
      </c>
      <c r="AO1412" s="621">
        <f>IF(ISNA(IF(AC1412="",0,AN1412*VLOOKUP(AC1412,Resource!$B$2:$AE$465,8,FALSE))),0,IF(AC1412="",0,AN1412*VLOOKUP(AC1412,Resource!$B$2:$AE$465,8,FALSE)))</f>
        <v/>
      </c>
      <c r="AP1412" s="620" t="n"/>
      <c r="AQ1412" s="286" t="n"/>
      <c r="AR1412" s="34">
        <f>AB1412</f>
        <v/>
      </c>
      <c r="AS1412" s="621">
        <f>IF(ISNA(IF(AI1412="",0,AR1412*VLOOKUP(AI1412,Resource!$B$2:$AE$465,9,FALSE))),0,IF(AI1412="",0,AR1412*VLOOKUP(AI1412,Resource!$B$2:$AE$465,9,FALSE)))</f>
        <v/>
      </c>
      <c r="AT1412" s="620" t="n"/>
      <c r="AU1412" s="286" t="n"/>
      <c r="AV1412" s="620">
        <f>Z1412</f>
        <v/>
      </c>
      <c r="AW1412" s="72" t="n"/>
      <c r="BA1412" s="620" t="n"/>
      <c r="BC1412" s="620">
        <f>AO1412+AS1412</f>
        <v/>
      </c>
      <c r="BD1412" s="620">
        <f>BH1412-BC1412</f>
        <v/>
      </c>
      <c r="BE1412" s="479">
        <f>IF(AV1412=0,"        --",BD1412/BH1412)</f>
        <v/>
      </c>
      <c r="BF1412" s="620" t="n"/>
      <c r="BG1412" s="620" t="n"/>
      <c r="BH1412" s="620">
        <f>Z1412+BA1412+BF1412</f>
        <v/>
      </c>
    </row>
    <row r="1413" customFormat="1" s="34">
      <c r="A1413" s="618" t="n"/>
      <c r="B1413" s="619" t="n"/>
      <c r="J1413" s="619" t="n"/>
      <c r="U1413" s="620" t="n"/>
      <c r="X1413" s="620" t="n"/>
      <c r="Y1413" s="620" t="n"/>
      <c r="Z1413" s="620" t="n"/>
      <c r="AA1413" s="34">
        <f>T1413*0.2+N1413*0+O1413*0.3+P1413*0.5+Q1413*0.6+R1413*1+S1413*1</f>
        <v/>
      </c>
      <c r="AB1413" s="34">
        <f>T1413*0.2+N1413*0.2+O1413*0.3+P1413*0.5+Q1413*0.6+R1413*1+S1413*1</f>
        <v/>
      </c>
      <c r="AD1413" s="34">
        <f>IF($AC1413&gt;0,IF(VLOOKUP($AC1413,Resource!$B$2:$AE$460,6,FALSE)&gt;0,VLOOKUP($AC1413,Resource!$B$2:$AE$460,6,FALSE),"--INPUT--"),"")</f>
        <v/>
      </c>
      <c r="AE1413" s="34">
        <f>IF($AC1413&gt;0,IF(VLOOKUP($AC1413,Resource!$B$2:$AE$460,25,FALSE)&gt;0,VLOOKUP($AC1413,Resource!$B$2:$AE$460,25,FALSE),"--INPUT--"),"")</f>
        <v/>
      </c>
      <c r="AG1413" s="619" t="n"/>
      <c r="AH1413" s="619" t="n"/>
      <c r="AJ1413" s="34">
        <f>IF($AI1413&gt;0,IF(VLOOKUP($AI1413,Resource!$B$2:$AE$460,6,FALSE)&gt;0,VLOOKUP($AI1413,Resource!$B$2:$AE$460,6,FALSE),"--INPUT--"),"")</f>
        <v/>
      </c>
      <c r="AK1413" s="34">
        <f>IF($AI1413&gt;0,IF(VLOOKUP($AI1413,Resource!$B$2:$AE$460,25,FALSE)&gt;0,VLOOKUP($AI1413,Resource!$B$2:$AE$460,25,FALSE),"--INPUT--"),"")</f>
        <v/>
      </c>
      <c r="AL1413" s="619" t="n"/>
      <c r="AM1413" s="619" t="n"/>
      <c r="AN1413" s="34">
        <f>AA1413</f>
        <v/>
      </c>
      <c r="AO1413" s="621">
        <f>IF(ISNA(IF(AC1413="",0,AN1413*VLOOKUP(AC1413,Resource!$B$2:$AE$465,8,FALSE))),0,IF(AC1413="",0,AN1413*VLOOKUP(AC1413,Resource!$B$2:$AE$465,8,FALSE)))</f>
        <v/>
      </c>
      <c r="AP1413" s="620" t="n"/>
      <c r="AQ1413" s="286" t="n"/>
      <c r="AR1413" s="34">
        <f>AB1413</f>
        <v/>
      </c>
      <c r="AS1413" s="621">
        <f>IF(ISNA(IF(AI1413="",0,AR1413*VLOOKUP(AI1413,Resource!$B$2:$AE$465,9,FALSE))),0,IF(AI1413="",0,AR1413*VLOOKUP(AI1413,Resource!$B$2:$AE$465,9,FALSE)))</f>
        <v/>
      </c>
      <c r="AT1413" s="620" t="n"/>
      <c r="AU1413" s="286" t="n"/>
      <c r="AV1413" s="620">
        <f>Z1413</f>
        <v/>
      </c>
      <c r="AW1413" s="72" t="n"/>
      <c r="BA1413" s="620" t="n"/>
      <c r="BC1413" s="620">
        <f>AO1413+AS1413</f>
        <v/>
      </c>
      <c r="BD1413" s="620">
        <f>BH1413-BC1413</f>
        <v/>
      </c>
      <c r="BE1413" s="479">
        <f>IF(AV1413=0,"        --",BD1413/BH1413)</f>
        <v/>
      </c>
      <c r="BF1413" s="620" t="n"/>
      <c r="BG1413" s="620" t="n"/>
      <c r="BH1413" s="620">
        <f>Z1413+BA1413+BF1413</f>
        <v/>
      </c>
    </row>
    <row r="1414" customFormat="1" s="34">
      <c r="A1414" s="618" t="n"/>
      <c r="B1414" s="619" t="n"/>
      <c r="J1414" s="619" t="n"/>
      <c r="U1414" s="620" t="n"/>
      <c r="X1414" s="620" t="n"/>
      <c r="Y1414" s="620" t="n"/>
      <c r="Z1414" s="620" t="n"/>
      <c r="AA1414" s="34">
        <f>T1414*0.2+N1414*0+O1414*0.3+P1414*0.5+Q1414*0.6+R1414*1+S1414*1</f>
        <v/>
      </c>
      <c r="AB1414" s="34">
        <f>T1414*0.2+N1414*0.2+O1414*0.3+P1414*0.5+Q1414*0.6+R1414*1+S1414*1</f>
        <v/>
      </c>
      <c r="AD1414" s="34">
        <f>IF($AC1414&gt;0,IF(VLOOKUP($AC1414,Resource!$B$2:$AE$460,6,FALSE)&gt;0,VLOOKUP($AC1414,Resource!$B$2:$AE$460,6,FALSE),"--INPUT--"),"")</f>
        <v/>
      </c>
      <c r="AE1414" s="34">
        <f>IF($AC1414&gt;0,IF(VLOOKUP($AC1414,Resource!$B$2:$AE$460,25,FALSE)&gt;0,VLOOKUP($AC1414,Resource!$B$2:$AE$460,25,FALSE),"--INPUT--"),"")</f>
        <v/>
      </c>
      <c r="AG1414" s="619" t="n"/>
      <c r="AH1414" s="619" t="n"/>
      <c r="AJ1414" s="34">
        <f>IF($AI1414&gt;0,IF(VLOOKUP($AI1414,Resource!$B$2:$AE$460,6,FALSE)&gt;0,VLOOKUP($AI1414,Resource!$B$2:$AE$460,6,FALSE),"--INPUT--"),"")</f>
        <v/>
      </c>
      <c r="AK1414" s="34">
        <f>IF($AI1414&gt;0,IF(VLOOKUP($AI1414,Resource!$B$2:$AE$460,25,FALSE)&gt;0,VLOOKUP($AI1414,Resource!$B$2:$AE$460,25,FALSE),"--INPUT--"),"")</f>
        <v/>
      </c>
      <c r="AL1414" s="619" t="n"/>
      <c r="AM1414" s="619" t="n"/>
      <c r="AN1414" s="34">
        <f>AA1414</f>
        <v/>
      </c>
      <c r="AO1414" s="621">
        <f>IF(ISNA(IF(AC1414="",0,AN1414*VLOOKUP(AC1414,Resource!$B$2:$AE$465,8,FALSE))),0,IF(AC1414="",0,AN1414*VLOOKUP(AC1414,Resource!$B$2:$AE$465,8,FALSE)))</f>
        <v/>
      </c>
      <c r="AP1414" s="620" t="n"/>
      <c r="AQ1414" s="286" t="n"/>
      <c r="AR1414" s="34">
        <f>AB1414</f>
        <v/>
      </c>
      <c r="AS1414" s="621">
        <f>IF(ISNA(IF(AI1414="",0,AR1414*VLOOKUP(AI1414,Resource!$B$2:$AE$465,9,FALSE))),0,IF(AI1414="",0,AR1414*VLOOKUP(AI1414,Resource!$B$2:$AE$465,9,FALSE)))</f>
        <v/>
      </c>
      <c r="AT1414" s="620" t="n"/>
      <c r="AU1414" s="286" t="n"/>
      <c r="AV1414" s="620">
        <f>Z1414</f>
        <v/>
      </c>
      <c r="AW1414" s="72" t="n"/>
      <c r="BA1414" s="620" t="n"/>
      <c r="BC1414" s="620">
        <f>AO1414+AS1414</f>
        <v/>
      </c>
      <c r="BD1414" s="620">
        <f>BH1414-BC1414</f>
        <v/>
      </c>
      <c r="BE1414" s="479">
        <f>IF(AV1414=0,"        --",BD1414/BH1414)</f>
        <v/>
      </c>
      <c r="BF1414" s="620" t="n"/>
      <c r="BG1414" s="620" t="n"/>
      <c r="BH1414" s="620">
        <f>Z1414+BA1414+BF1414</f>
        <v/>
      </c>
    </row>
    <row r="1415" customFormat="1" s="34">
      <c r="A1415" s="618" t="n"/>
      <c r="B1415" s="619" t="n"/>
      <c r="J1415" s="619" t="n"/>
      <c r="U1415" s="620" t="n"/>
      <c r="X1415" s="620" t="n"/>
      <c r="Y1415" s="620" t="n"/>
      <c r="Z1415" s="620" t="n"/>
      <c r="AA1415" s="34">
        <f>T1415*0.2+N1415*0+O1415*0.3+P1415*0.5+Q1415*0.6+R1415*1+S1415*1</f>
        <v/>
      </c>
      <c r="AB1415" s="34">
        <f>T1415*0.2+N1415*0.2+O1415*0.3+P1415*0.5+Q1415*0.6+R1415*1+S1415*1</f>
        <v/>
      </c>
      <c r="AD1415" s="34">
        <f>IF($AC1415&gt;0,IF(VLOOKUP($AC1415,Resource!$B$2:$AE$460,6,FALSE)&gt;0,VLOOKUP($AC1415,Resource!$B$2:$AE$460,6,FALSE),"--INPUT--"),"")</f>
        <v/>
      </c>
      <c r="AE1415" s="34">
        <f>IF($AC1415&gt;0,IF(VLOOKUP($AC1415,Resource!$B$2:$AE$460,25,FALSE)&gt;0,VLOOKUP($AC1415,Resource!$B$2:$AE$460,25,FALSE),"--INPUT--"),"")</f>
        <v/>
      </c>
      <c r="AG1415" s="619" t="n"/>
      <c r="AH1415" s="619" t="n"/>
      <c r="AJ1415" s="34">
        <f>IF($AI1415&gt;0,IF(VLOOKUP($AI1415,Resource!$B$2:$AE$460,6,FALSE)&gt;0,VLOOKUP($AI1415,Resource!$B$2:$AE$460,6,FALSE),"--INPUT--"),"")</f>
        <v/>
      </c>
      <c r="AK1415" s="34">
        <f>IF($AI1415&gt;0,IF(VLOOKUP($AI1415,Resource!$B$2:$AE$460,25,FALSE)&gt;0,VLOOKUP($AI1415,Resource!$B$2:$AE$460,25,FALSE),"--INPUT--"),"")</f>
        <v/>
      </c>
      <c r="AL1415" s="619" t="n"/>
      <c r="AM1415" s="619" t="n"/>
      <c r="AN1415" s="34">
        <f>AA1415</f>
        <v/>
      </c>
      <c r="AO1415" s="621">
        <f>IF(ISNA(IF(AC1415="",0,AN1415*VLOOKUP(AC1415,Resource!$B$2:$AE$465,8,FALSE))),0,IF(AC1415="",0,AN1415*VLOOKUP(AC1415,Resource!$B$2:$AE$465,8,FALSE)))</f>
        <v/>
      </c>
      <c r="AP1415" s="620" t="n"/>
      <c r="AQ1415" s="286" t="n"/>
      <c r="AR1415" s="34">
        <f>AB1415</f>
        <v/>
      </c>
      <c r="AS1415" s="621">
        <f>IF(ISNA(IF(AI1415="",0,AR1415*VLOOKUP(AI1415,Resource!$B$2:$AE$465,9,FALSE))),0,IF(AI1415="",0,AR1415*VLOOKUP(AI1415,Resource!$B$2:$AE$465,9,FALSE)))</f>
        <v/>
      </c>
      <c r="AT1415" s="620" t="n"/>
      <c r="AU1415" s="286" t="n"/>
      <c r="AV1415" s="620">
        <f>Z1415</f>
        <v/>
      </c>
      <c r="AW1415" s="72" t="n"/>
      <c r="BA1415" s="620" t="n"/>
      <c r="BC1415" s="620">
        <f>AO1415+AS1415</f>
        <v/>
      </c>
      <c r="BD1415" s="620">
        <f>BH1415-BC1415</f>
        <v/>
      </c>
      <c r="BE1415" s="479">
        <f>IF(AV1415=0,"        --",BD1415/BH1415)</f>
        <v/>
      </c>
      <c r="BF1415" s="620" t="n"/>
      <c r="BG1415" s="620" t="n"/>
      <c r="BH1415" s="620">
        <f>Z1415+BA1415+BF1415</f>
        <v/>
      </c>
    </row>
    <row r="1416" customFormat="1" s="34">
      <c r="A1416" s="618" t="n"/>
      <c r="B1416" s="619" t="n"/>
      <c r="J1416" s="619" t="n"/>
      <c r="U1416" s="620" t="n"/>
      <c r="X1416" s="620" t="n"/>
      <c r="Y1416" s="620" t="n"/>
      <c r="Z1416" s="620" t="n"/>
      <c r="AA1416" s="34">
        <f>T1416*0.2+N1416*0+O1416*0.3+P1416*0.5+Q1416*0.6+R1416*1+S1416*1</f>
        <v/>
      </c>
      <c r="AB1416" s="34">
        <f>T1416*0.2+N1416*0.2+O1416*0.3+P1416*0.5+Q1416*0.6+R1416*1+S1416*1</f>
        <v/>
      </c>
      <c r="AD1416" s="34">
        <f>IF($AC1416&gt;0,IF(VLOOKUP($AC1416,Resource!$B$2:$AE$460,6,FALSE)&gt;0,VLOOKUP($AC1416,Resource!$B$2:$AE$460,6,FALSE),"--INPUT--"),"")</f>
        <v/>
      </c>
      <c r="AE1416" s="34">
        <f>IF($AC1416&gt;0,IF(VLOOKUP($AC1416,Resource!$B$2:$AE$460,25,FALSE)&gt;0,VLOOKUP($AC1416,Resource!$B$2:$AE$460,25,FALSE),"--INPUT--"),"")</f>
        <v/>
      </c>
      <c r="AG1416" s="619" t="n"/>
      <c r="AH1416" s="619" t="n"/>
      <c r="AJ1416" s="34">
        <f>IF($AI1416&gt;0,IF(VLOOKUP($AI1416,Resource!$B$2:$AE$460,6,FALSE)&gt;0,VLOOKUP($AI1416,Resource!$B$2:$AE$460,6,FALSE),"--INPUT--"),"")</f>
        <v/>
      </c>
      <c r="AK1416" s="34">
        <f>IF($AI1416&gt;0,IF(VLOOKUP($AI1416,Resource!$B$2:$AE$460,25,FALSE)&gt;0,VLOOKUP($AI1416,Resource!$B$2:$AE$460,25,FALSE),"--INPUT--"),"")</f>
        <v/>
      </c>
      <c r="AL1416" s="619" t="n"/>
      <c r="AM1416" s="619" t="n"/>
      <c r="AN1416" s="34">
        <f>AA1416</f>
        <v/>
      </c>
      <c r="AO1416" s="621">
        <f>IF(ISNA(IF(AC1416="",0,AN1416*VLOOKUP(AC1416,Resource!$B$2:$AE$465,8,FALSE))),0,IF(AC1416="",0,AN1416*VLOOKUP(AC1416,Resource!$B$2:$AE$465,8,FALSE)))</f>
        <v/>
      </c>
      <c r="AP1416" s="620" t="n"/>
      <c r="AQ1416" s="286" t="n"/>
      <c r="AR1416" s="34">
        <f>AB1416</f>
        <v/>
      </c>
      <c r="AS1416" s="621">
        <f>IF(ISNA(IF(AI1416="",0,AR1416*VLOOKUP(AI1416,Resource!$B$2:$AE$465,9,FALSE))),0,IF(AI1416="",0,AR1416*VLOOKUP(AI1416,Resource!$B$2:$AE$465,9,FALSE)))</f>
        <v/>
      </c>
      <c r="AT1416" s="620" t="n"/>
      <c r="AU1416" s="286" t="n"/>
      <c r="AV1416" s="620">
        <f>Z1416</f>
        <v/>
      </c>
      <c r="AW1416" s="72" t="n"/>
      <c r="BA1416" s="620" t="n"/>
      <c r="BC1416" s="620">
        <f>AO1416+AS1416</f>
        <v/>
      </c>
      <c r="BD1416" s="620">
        <f>BH1416-BC1416</f>
        <v/>
      </c>
      <c r="BE1416" s="479">
        <f>IF(AV1416=0,"        --",BD1416/BH1416)</f>
        <v/>
      </c>
      <c r="BF1416" s="620" t="n"/>
      <c r="BG1416" s="620" t="n"/>
      <c r="BH1416" s="620">
        <f>Z1416+BA1416+BF1416</f>
        <v/>
      </c>
    </row>
    <row r="1417" customFormat="1" s="34">
      <c r="A1417" s="618" t="n"/>
      <c r="B1417" s="619" t="n"/>
      <c r="J1417" s="619" t="n"/>
      <c r="U1417" s="620" t="n"/>
      <c r="X1417" s="620" t="n"/>
      <c r="Y1417" s="620" t="n"/>
      <c r="Z1417" s="620" t="n"/>
      <c r="AA1417" s="34">
        <f>T1417*0.2+N1417*0+O1417*0.3+P1417*0.5+Q1417*0.6+R1417*1+S1417*1</f>
        <v/>
      </c>
      <c r="AB1417" s="34">
        <f>T1417*0.2+N1417*0.2+O1417*0.3+P1417*0.5+Q1417*0.6+R1417*1+S1417*1</f>
        <v/>
      </c>
      <c r="AD1417" s="34">
        <f>IF($AC1417&gt;0,IF(VLOOKUP($AC1417,Resource!$B$2:$AE$460,6,FALSE)&gt;0,VLOOKUP($AC1417,Resource!$B$2:$AE$460,6,FALSE),"--INPUT--"),"")</f>
        <v/>
      </c>
      <c r="AE1417" s="34">
        <f>IF($AC1417&gt;0,IF(VLOOKUP($AC1417,Resource!$B$2:$AE$460,25,FALSE)&gt;0,VLOOKUP($AC1417,Resource!$B$2:$AE$460,25,FALSE),"--INPUT--"),"")</f>
        <v/>
      </c>
      <c r="AG1417" s="619" t="n"/>
      <c r="AH1417" s="619" t="n"/>
      <c r="AJ1417" s="34">
        <f>IF($AI1417&gt;0,IF(VLOOKUP($AI1417,Resource!$B$2:$AE$460,6,FALSE)&gt;0,VLOOKUP($AI1417,Resource!$B$2:$AE$460,6,FALSE),"--INPUT--"),"")</f>
        <v/>
      </c>
      <c r="AK1417" s="34">
        <f>IF($AI1417&gt;0,IF(VLOOKUP($AI1417,Resource!$B$2:$AE$460,25,FALSE)&gt;0,VLOOKUP($AI1417,Resource!$B$2:$AE$460,25,FALSE),"--INPUT--"),"")</f>
        <v/>
      </c>
      <c r="AL1417" s="619" t="n"/>
      <c r="AM1417" s="619" t="n"/>
      <c r="AN1417" s="34">
        <f>AA1417</f>
        <v/>
      </c>
      <c r="AO1417" s="621">
        <f>IF(ISNA(IF(AC1417="",0,AN1417*VLOOKUP(AC1417,Resource!$B$2:$AE$465,8,FALSE))),0,IF(AC1417="",0,AN1417*VLOOKUP(AC1417,Resource!$B$2:$AE$465,8,FALSE)))</f>
        <v/>
      </c>
      <c r="AP1417" s="620" t="n"/>
      <c r="AQ1417" s="286" t="n"/>
      <c r="AR1417" s="34">
        <f>AB1417</f>
        <v/>
      </c>
      <c r="AS1417" s="621">
        <f>IF(ISNA(IF(AI1417="",0,AR1417*VLOOKUP(AI1417,Resource!$B$2:$AE$465,9,FALSE))),0,IF(AI1417="",0,AR1417*VLOOKUP(AI1417,Resource!$B$2:$AE$465,9,FALSE)))</f>
        <v/>
      </c>
      <c r="AT1417" s="620" t="n"/>
      <c r="AU1417" s="286" t="n"/>
      <c r="AV1417" s="620">
        <f>Z1417</f>
        <v/>
      </c>
      <c r="AW1417" s="72" t="n"/>
      <c r="BA1417" s="620" t="n"/>
      <c r="BC1417" s="620">
        <f>AO1417+AS1417</f>
        <v/>
      </c>
      <c r="BD1417" s="620">
        <f>BH1417-BC1417</f>
        <v/>
      </c>
      <c r="BE1417" s="479">
        <f>IF(AV1417=0,"        --",BD1417/BH1417)</f>
        <v/>
      </c>
      <c r="BF1417" s="620" t="n"/>
      <c r="BG1417" s="620" t="n"/>
      <c r="BH1417" s="620">
        <f>Z1417+BA1417+BF1417</f>
        <v/>
      </c>
    </row>
    <row r="1418" customFormat="1" s="34">
      <c r="A1418" s="618" t="n"/>
      <c r="B1418" s="619" t="n"/>
      <c r="J1418" s="619" t="n"/>
      <c r="U1418" s="620" t="n"/>
      <c r="X1418" s="620" t="n"/>
      <c r="Y1418" s="620" t="n"/>
      <c r="Z1418" s="620" t="n"/>
      <c r="AA1418" s="34">
        <f>T1418*0.2+N1418*0+O1418*0.3+P1418*0.5+Q1418*0.6+R1418*1+S1418*1</f>
        <v/>
      </c>
      <c r="AB1418" s="34">
        <f>T1418*0.2+N1418*0.2+O1418*0.3+P1418*0.5+Q1418*0.6+R1418*1+S1418*1</f>
        <v/>
      </c>
      <c r="AD1418" s="34">
        <f>IF($AC1418&gt;0,IF(VLOOKUP($AC1418,Resource!$B$2:$AE$460,6,FALSE)&gt;0,VLOOKUP($AC1418,Resource!$B$2:$AE$460,6,FALSE),"--INPUT--"),"")</f>
        <v/>
      </c>
      <c r="AE1418" s="34">
        <f>IF($AC1418&gt;0,IF(VLOOKUP($AC1418,Resource!$B$2:$AE$460,25,FALSE)&gt;0,VLOOKUP($AC1418,Resource!$B$2:$AE$460,25,FALSE),"--INPUT--"),"")</f>
        <v/>
      </c>
      <c r="AG1418" s="619" t="n"/>
      <c r="AH1418" s="619" t="n"/>
      <c r="AJ1418" s="34">
        <f>IF($AI1418&gt;0,IF(VLOOKUP($AI1418,Resource!$B$2:$AE$460,6,FALSE)&gt;0,VLOOKUP($AI1418,Resource!$B$2:$AE$460,6,FALSE),"--INPUT--"),"")</f>
        <v/>
      </c>
      <c r="AK1418" s="34">
        <f>IF($AI1418&gt;0,IF(VLOOKUP($AI1418,Resource!$B$2:$AE$460,25,FALSE)&gt;0,VLOOKUP($AI1418,Resource!$B$2:$AE$460,25,FALSE),"--INPUT--"),"")</f>
        <v/>
      </c>
      <c r="AL1418" s="619" t="n"/>
      <c r="AM1418" s="619" t="n"/>
      <c r="AN1418" s="34">
        <f>AA1418</f>
        <v/>
      </c>
      <c r="AO1418" s="621">
        <f>IF(ISNA(IF(AC1418="",0,AN1418*VLOOKUP(AC1418,Resource!$B$2:$AE$465,8,FALSE))),0,IF(AC1418="",0,AN1418*VLOOKUP(AC1418,Resource!$B$2:$AE$465,8,FALSE)))</f>
        <v/>
      </c>
      <c r="AP1418" s="620" t="n"/>
      <c r="AQ1418" s="286" t="n"/>
      <c r="AR1418" s="34">
        <f>AB1418</f>
        <v/>
      </c>
      <c r="AS1418" s="621">
        <f>IF(ISNA(IF(AI1418="",0,AR1418*VLOOKUP(AI1418,Resource!$B$2:$AE$465,9,FALSE))),0,IF(AI1418="",0,AR1418*VLOOKUP(AI1418,Resource!$B$2:$AE$465,9,FALSE)))</f>
        <v/>
      </c>
      <c r="AT1418" s="620" t="n"/>
      <c r="AU1418" s="286" t="n"/>
      <c r="AV1418" s="620">
        <f>Z1418</f>
        <v/>
      </c>
      <c r="AW1418" s="72" t="n"/>
      <c r="BA1418" s="620" t="n"/>
      <c r="BC1418" s="620">
        <f>AO1418+AS1418</f>
        <v/>
      </c>
      <c r="BD1418" s="620">
        <f>BH1418-BC1418</f>
        <v/>
      </c>
      <c r="BE1418" s="479">
        <f>IF(AV1418=0,"        --",BD1418/BH1418)</f>
        <v/>
      </c>
      <c r="BF1418" s="620" t="n"/>
      <c r="BG1418" s="620" t="n"/>
      <c r="BH1418" s="620">
        <f>Z1418+BA1418+BF1418</f>
        <v/>
      </c>
    </row>
    <row r="1419" customFormat="1" s="34">
      <c r="A1419" s="618" t="n"/>
      <c r="B1419" s="619" t="n"/>
      <c r="J1419" s="619" t="n"/>
      <c r="U1419" s="620" t="n"/>
      <c r="X1419" s="620" t="n"/>
      <c r="Y1419" s="620" t="n"/>
      <c r="Z1419" s="620" t="n"/>
      <c r="AA1419" s="34">
        <f>T1419*0.2+N1419*0+O1419*0.3+P1419*0.5+Q1419*0.6+R1419*1+S1419*1</f>
        <v/>
      </c>
      <c r="AB1419" s="34">
        <f>T1419*0.2+N1419*0.2+O1419*0.3+P1419*0.5+Q1419*0.6+R1419*1+S1419*1</f>
        <v/>
      </c>
      <c r="AD1419" s="34">
        <f>IF($AC1419&gt;0,IF(VLOOKUP($AC1419,Resource!$B$2:$AE$460,6,FALSE)&gt;0,VLOOKUP($AC1419,Resource!$B$2:$AE$460,6,FALSE),"--INPUT--"),"")</f>
        <v/>
      </c>
      <c r="AE1419" s="34">
        <f>IF($AC1419&gt;0,IF(VLOOKUP($AC1419,Resource!$B$2:$AE$460,25,FALSE)&gt;0,VLOOKUP($AC1419,Resource!$B$2:$AE$460,25,FALSE),"--INPUT--"),"")</f>
        <v/>
      </c>
      <c r="AG1419" s="619" t="n"/>
      <c r="AH1419" s="619" t="n"/>
      <c r="AJ1419" s="34">
        <f>IF($AI1419&gt;0,IF(VLOOKUP($AI1419,Resource!$B$2:$AE$460,6,FALSE)&gt;0,VLOOKUP($AI1419,Resource!$B$2:$AE$460,6,FALSE),"--INPUT--"),"")</f>
        <v/>
      </c>
      <c r="AK1419" s="34">
        <f>IF($AI1419&gt;0,IF(VLOOKUP($AI1419,Resource!$B$2:$AE$460,25,FALSE)&gt;0,VLOOKUP($AI1419,Resource!$B$2:$AE$460,25,FALSE),"--INPUT--"),"")</f>
        <v/>
      </c>
      <c r="AL1419" s="619" t="n"/>
      <c r="AM1419" s="619" t="n"/>
      <c r="AN1419" s="34">
        <f>AA1419</f>
        <v/>
      </c>
      <c r="AO1419" s="621">
        <f>IF(ISNA(IF(AC1419="",0,AN1419*VLOOKUP(AC1419,Resource!$B$2:$AE$465,8,FALSE))),0,IF(AC1419="",0,AN1419*VLOOKUP(AC1419,Resource!$B$2:$AE$465,8,FALSE)))</f>
        <v/>
      </c>
      <c r="AP1419" s="620" t="n"/>
      <c r="AQ1419" s="286" t="n"/>
      <c r="AR1419" s="34">
        <f>AB1419</f>
        <v/>
      </c>
      <c r="AS1419" s="621">
        <f>IF(ISNA(IF(AI1419="",0,AR1419*VLOOKUP(AI1419,Resource!$B$2:$AE$465,9,FALSE))),0,IF(AI1419="",0,AR1419*VLOOKUP(AI1419,Resource!$B$2:$AE$465,9,FALSE)))</f>
        <v/>
      </c>
      <c r="AT1419" s="620" t="n"/>
      <c r="AU1419" s="286" t="n"/>
      <c r="AV1419" s="620">
        <f>Z1419</f>
        <v/>
      </c>
      <c r="AW1419" s="72" t="n"/>
      <c r="BA1419" s="620" t="n"/>
      <c r="BC1419" s="620">
        <f>AO1419+AS1419</f>
        <v/>
      </c>
      <c r="BD1419" s="620">
        <f>BH1419-BC1419</f>
        <v/>
      </c>
      <c r="BE1419" s="479">
        <f>IF(AV1419=0,"        --",BD1419/BH1419)</f>
        <v/>
      </c>
      <c r="BF1419" s="620" t="n"/>
      <c r="BG1419" s="620" t="n"/>
      <c r="BH1419" s="620">
        <f>Z1419+BA1419+BF1419</f>
        <v/>
      </c>
    </row>
    <row r="1420" customFormat="1" s="34">
      <c r="A1420" s="618" t="n"/>
      <c r="B1420" s="619" t="n"/>
      <c r="J1420" s="619" t="n"/>
      <c r="U1420" s="620" t="n"/>
      <c r="X1420" s="620" t="n"/>
      <c r="Y1420" s="620" t="n"/>
      <c r="Z1420" s="620" t="n"/>
      <c r="AA1420" s="34">
        <f>T1420*0.2+N1420*0+O1420*0.3+P1420*0.5+Q1420*0.6+R1420*1+S1420*1</f>
        <v/>
      </c>
      <c r="AB1420" s="34">
        <f>T1420*0.2+N1420*0.2+O1420*0.3+P1420*0.5+Q1420*0.6+R1420*1+S1420*1</f>
        <v/>
      </c>
      <c r="AD1420" s="34">
        <f>IF($AC1420&gt;0,IF(VLOOKUP($AC1420,Resource!$B$2:$AE$460,6,FALSE)&gt;0,VLOOKUP($AC1420,Resource!$B$2:$AE$460,6,FALSE),"--INPUT--"),"")</f>
        <v/>
      </c>
      <c r="AE1420" s="34">
        <f>IF($AC1420&gt;0,IF(VLOOKUP($AC1420,Resource!$B$2:$AE$460,25,FALSE)&gt;0,VLOOKUP($AC1420,Resource!$B$2:$AE$460,25,FALSE),"--INPUT--"),"")</f>
        <v/>
      </c>
      <c r="AG1420" s="619" t="n"/>
      <c r="AH1420" s="619" t="n"/>
      <c r="AJ1420" s="34">
        <f>IF($AI1420&gt;0,IF(VLOOKUP($AI1420,Resource!$B$2:$AE$460,6,FALSE)&gt;0,VLOOKUP($AI1420,Resource!$B$2:$AE$460,6,FALSE),"--INPUT--"),"")</f>
        <v/>
      </c>
      <c r="AK1420" s="34">
        <f>IF($AI1420&gt;0,IF(VLOOKUP($AI1420,Resource!$B$2:$AE$460,25,FALSE)&gt;0,VLOOKUP($AI1420,Resource!$B$2:$AE$460,25,FALSE),"--INPUT--"),"")</f>
        <v/>
      </c>
      <c r="AL1420" s="619" t="n"/>
      <c r="AM1420" s="619" t="n"/>
      <c r="AN1420" s="34">
        <f>AA1420</f>
        <v/>
      </c>
      <c r="AO1420" s="621">
        <f>IF(ISNA(IF(AC1420="",0,AN1420*VLOOKUP(AC1420,Resource!$B$2:$AE$465,8,FALSE))),0,IF(AC1420="",0,AN1420*VLOOKUP(AC1420,Resource!$B$2:$AE$465,8,FALSE)))</f>
        <v/>
      </c>
      <c r="AP1420" s="620" t="n"/>
      <c r="AQ1420" s="286" t="n"/>
      <c r="AR1420" s="34">
        <f>AB1420</f>
        <v/>
      </c>
      <c r="AS1420" s="621">
        <f>IF(ISNA(IF(AI1420="",0,AR1420*VLOOKUP(AI1420,Resource!$B$2:$AE$465,9,FALSE))),0,IF(AI1420="",0,AR1420*VLOOKUP(AI1420,Resource!$B$2:$AE$465,9,FALSE)))</f>
        <v/>
      </c>
      <c r="AT1420" s="620" t="n"/>
      <c r="AU1420" s="286" t="n"/>
      <c r="AV1420" s="620">
        <f>Z1420</f>
        <v/>
      </c>
      <c r="AW1420" s="72" t="n"/>
      <c r="BA1420" s="620" t="n"/>
      <c r="BC1420" s="620">
        <f>AO1420+AS1420</f>
        <v/>
      </c>
      <c r="BD1420" s="620">
        <f>BH1420-BC1420</f>
        <v/>
      </c>
      <c r="BE1420" s="479">
        <f>IF(AV1420=0,"        --",BD1420/BH1420)</f>
        <v/>
      </c>
      <c r="BF1420" s="620" t="n"/>
      <c r="BG1420" s="620" t="n"/>
      <c r="BH1420" s="620">
        <f>Z1420+BA1420+BF1420</f>
        <v/>
      </c>
    </row>
    <row r="1421" customFormat="1" s="34">
      <c r="A1421" s="618" t="n"/>
      <c r="B1421" s="619" t="n"/>
      <c r="J1421" s="619" t="n"/>
      <c r="U1421" s="620" t="n"/>
      <c r="X1421" s="620" t="n"/>
      <c r="Y1421" s="620" t="n"/>
      <c r="Z1421" s="620" t="n"/>
      <c r="AA1421" s="34">
        <f>T1421*0.2+N1421*0+O1421*0.3+P1421*0.5+Q1421*0.6+R1421*1+S1421*1</f>
        <v/>
      </c>
      <c r="AB1421" s="34">
        <f>T1421*0.2+N1421*0.2+O1421*0.3+P1421*0.5+Q1421*0.6+R1421*1+S1421*1</f>
        <v/>
      </c>
      <c r="AD1421" s="34">
        <f>IF($AC1421&gt;0,IF(VLOOKUP($AC1421,Resource!$B$2:$AE$460,6,FALSE)&gt;0,VLOOKUP($AC1421,Resource!$B$2:$AE$460,6,FALSE),"--INPUT--"),"")</f>
        <v/>
      </c>
      <c r="AE1421" s="34">
        <f>IF($AC1421&gt;0,IF(VLOOKUP($AC1421,Resource!$B$2:$AE$460,25,FALSE)&gt;0,VLOOKUP($AC1421,Resource!$B$2:$AE$460,25,FALSE),"--INPUT--"),"")</f>
        <v/>
      </c>
      <c r="AG1421" s="619" t="n"/>
      <c r="AH1421" s="619" t="n"/>
      <c r="AJ1421" s="34">
        <f>IF($AI1421&gt;0,IF(VLOOKUP($AI1421,Resource!$B$2:$AE$460,6,FALSE)&gt;0,VLOOKUP($AI1421,Resource!$B$2:$AE$460,6,FALSE),"--INPUT--"),"")</f>
        <v/>
      </c>
      <c r="AK1421" s="34">
        <f>IF($AI1421&gt;0,IF(VLOOKUP($AI1421,Resource!$B$2:$AE$460,25,FALSE)&gt;0,VLOOKUP($AI1421,Resource!$B$2:$AE$460,25,FALSE),"--INPUT--"),"")</f>
        <v/>
      </c>
      <c r="AL1421" s="619" t="n"/>
      <c r="AM1421" s="619" t="n"/>
      <c r="AN1421" s="34">
        <f>AA1421</f>
        <v/>
      </c>
      <c r="AO1421" s="621">
        <f>IF(ISNA(IF(AC1421="",0,AN1421*VLOOKUP(AC1421,Resource!$B$2:$AE$465,8,FALSE))),0,IF(AC1421="",0,AN1421*VLOOKUP(AC1421,Resource!$B$2:$AE$465,8,FALSE)))</f>
        <v/>
      </c>
      <c r="AP1421" s="620" t="n"/>
      <c r="AQ1421" s="286" t="n"/>
      <c r="AR1421" s="34">
        <f>AB1421</f>
        <v/>
      </c>
      <c r="AS1421" s="621">
        <f>IF(ISNA(IF(AI1421="",0,AR1421*VLOOKUP(AI1421,Resource!$B$2:$AE$465,9,FALSE))),0,IF(AI1421="",0,AR1421*VLOOKUP(AI1421,Resource!$B$2:$AE$465,9,FALSE)))</f>
        <v/>
      </c>
      <c r="AT1421" s="620" t="n"/>
      <c r="AU1421" s="286" t="n"/>
      <c r="AV1421" s="620">
        <f>Z1421</f>
        <v/>
      </c>
      <c r="AW1421" s="72" t="n"/>
      <c r="BA1421" s="620" t="n"/>
      <c r="BC1421" s="620">
        <f>AO1421+AS1421</f>
        <v/>
      </c>
      <c r="BD1421" s="620">
        <f>BH1421-BC1421</f>
        <v/>
      </c>
      <c r="BE1421" s="479">
        <f>IF(AV1421=0,"        --",BD1421/BH1421)</f>
        <v/>
      </c>
      <c r="BF1421" s="620" t="n"/>
      <c r="BG1421" s="620" t="n"/>
      <c r="BH1421" s="620">
        <f>Z1421+BA1421+BF1421</f>
        <v/>
      </c>
    </row>
    <row r="1422" customFormat="1" s="34">
      <c r="A1422" s="618" t="n"/>
      <c r="B1422" s="619" t="n"/>
      <c r="J1422" s="619" t="n"/>
      <c r="U1422" s="620" t="n"/>
      <c r="X1422" s="620" t="n"/>
      <c r="Y1422" s="620" t="n"/>
      <c r="Z1422" s="620" t="n"/>
      <c r="AA1422" s="34">
        <f>T1422*0.2+N1422*0+O1422*0.3+P1422*0.5+Q1422*0.6+R1422*1+S1422*1</f>
        <v/>
      </c>
      <c r="AB1422" s="34">
        <f>T1422*0.2+N1422*0.2+O1422*0.3+P1422*0.5+Q1422*0.6+R1422*1+S1422*1</f>
        <v/>
      </c>
      <c r="AD1422" s="34">
        <f>IF($AC1422&gt;0,IF(VLOOKUP($AC1422,Resource!$B$2:$AE$460,6,FALSE)&gt;0,VLOOKUP($AC1422,Resource!$B$2:$AE$460,6,FALSE),"--INPUT--"),"")</f>
        <v/>
      </c>
      <c r="AE1422" s="34">
        <f>IF($AC1422&gt;0,IF(VLOOKUP($AC1422,Resource!$B$2:$AE$460,25,FALSE)&gt;0,VLOOKUP($AC1422,Resource!$B$2:$AE$460,25,FALSE),"--INPUT--"),"")</f>
        <v/>
      </c>
      <c r="AG1422" s="619" t="n"/>
      <c r="AH1422" s="619" t="n"/>
      <c r="AJ1422" s="34">
        <f>IF($AI1422&gt;0,IF(VLOOKUP($AI1422,Resource!$B$2:$AE$460,6,FALSE)&gt;0,VLOOKUP($AI1422,Resource!$B$2:$AE$460,6,FALSE),"--INPUT--"),"")</f>
        <v/>
      </c>
      <c r="AK1422" s="34">
        <f>IF($AI1422&gt;0,IF(VLOOKUP($AI1422,Resource!$B$2:$AE$460,25,FALSE)&gt;0,VLOOKUP($AI1422,Resource!$B$2:$AE$460,25,FALSE),"--INPUT--"),"")</f>
        <v/>
      </c>
      <c r="AL1422" s="619" t="n"/>
      <c r="AM1422" s="619" t="n"/>
      <c r="AN1422" s="34">
        <f>AA1422</f>
        <v/>
      </c>
      <c r="AO1422" s="621">
        <f>IF(ISNA(IF(AC1422="",0,AN1422*VLOOKUP(AC1422,Resource!$B$2:$AE$465,8,FALSE))),0,IF(AC1422="",0,AN1422*VLOOKUP(AC1422,Resource!$B$2:$AE$465,8,FALSE)))</f>
        <v/>
      </c>
      <c r="AP1422" s="620" t="n"/>
      <c r="AQ1422" s="286" t="n"/>
      <c r="AR1422" s="34">
        <f>AB1422</f>
        <v/>
      </c>
      <c r="AS1422" s="621">
        <f>IF(ISNA(IF(AI1422="",0,AR1422*VLOOKUP(AI1422,Resource!$B$2:$AE$465,9,FALSE))),0,IF(AI1422="",0,AR1422*VLOOKUP(AI1422,Resource!$B$2:$AE$465,9,FALSE)))</f>
        <v/>
      </c>
      <c r="AT1422" s="620" t="n"/>
      <c r="AU1422" s="286" t="n"/>
      <c r="AV1422" s="620">
        <f>Z1422</f>
        <v/>
      </c>
      <c r="AW1422" s="72" t="n"/>
      <c r="BA1422" s="620" t="n"/>
      <c r="BC1422" s="620">
        <f>AO1422+AS1422</f>
        <v/>
      </c>
      <c r="BD1422" s="620">
        <f>BH1422-BC1422</f>
        <v/>
      </c>
      <c r="BE1422" s="479">
        <f>IF(AV1422=0,"        --",BD1422/BH1422)</f>
        <v/>
      </c>
      <c r="BF1422" s="620" t="n"/>
      <c r="BG1422" s="620" t="n"/>
      <c r="BH1422" s="620">
        <f>Z1422+BA1422+BF1422</f>
        <v/>
      </c>
    </row>
    <row r="1423" customFormat="1" s="34">
      <c r="A1423" s="618" t="n"/>
      <c r="B1423" s="619" t="n"/>
      <c r="J1423" s="619" t="n"/>
      <c r="U1423" s="620" t="n"/>
      <c r="X1423" s="620" t="n"/>
      <c r="Y1423" s="620" t="n"/>
      <c r="Z1423" s="620" t="n"/>
      <c r="AA1423" s="34">
        <f>T1423*0.2+N1423*0+O1423*0.3+P1423*0.5+Q1423*0.6+R1423*1+S1423*1</f>
        <v/>
      </c>
      <c r="AB1423" s="34">
        <f>T1423*0.2+N1423*0.2+O1423*0.3+P1423*0.5+Q1423*0.6+R1423*1+S1423*1</f>
        <v/>
      </c>
      <c r="AD1423" s="34">
        <f>IF($AC1423&gt;0,IF(VLOOKUP($AC1423,Resource!$B$2:$AE$460,6,FALSE)&gt;0,VLOOKUP($AC1423,Resource!$B$2:$AE$460,6,FALSE),"--INPUT--"),"")</f>
        <v/>
      </c>
      <c r="AE1423" s="34">
        <f>IF($AC1423&gt;0,IF(VLOOKUP($AC1423,Resource!$B$2:$AE$460,25,FALSE)&gt;0,VLOOKUP($AC1423,Resource!$B$2:$AE$460,25,FALSE),"--INPUT--"),"")</f>
        <v/>
      </c>
      <c r="AG1423" s="619" t="n"/>
      <c r="AH1423" s="619" t="n"/>
      <c r="AJ1423" s="34">
        <f>IF($AI1423&gt;0,IF(VLOOKUP($AI1423,Resource!$B$2:$AE$460,6,FALSE)&gt;0,VLOOKUP($AI1423,Resource!$B$2:$AE$460,6,FALSE),"--INPUT--"),"")</f>
        <v/>
      </c>
      <c r="AK1423" s="34">
        <f>IF($AI1423&gt;0,IF(VLOOKUP($AI1423,Resource!$B$2:$AE$460,25,FALSE)&gt;0,VLOOKUP($AI1423,Resource!$B$2:$AE$460,25,FALSE),"--INPUT--"),"")</f>
        <v/>
      </c>
      <c r="AL1423" s="619" t="n"/>
      <c r="AM1423" s="619" t="n"/>
      <c r="AN1423" s="34">
        <f>AA1423</f>
        <v/>
      </c>
      <c r="AO1423" s="621">
        <f>IF(ISNA(IF(AC1423="",0,AN1423*VLOOKUP(AC1423,Resource!$B$2:$AE$465,8,FALSE))),0,IF(AC1423="",0,AN1423*VLOOKUP(AC1423,Resource!$B$2:$AE$465,8,FALSE)))</f>
        <v/>
      </c>
      <c r="AP1423" s="620" t="n"/>
      <c r="AQ1423" s="286" t="n"/>
      <c r="AR1423" s="34">
        <f>AB1423</f>
        <v/>
      </c>
      <c r="AS1423" s="621">
        <f>IF(ISNA(IF(AI1423="",0,AR1423*VLOOKUP(AI1423,Resource!$B$2:$AE$465,9,FALSE))),0,IF(AI1423="",0,AR1423*VLOOKUP(AI1423,Resource!$B$2:$AE$465,9,FALSE)))</f>
        <v/>
      </c>
      <c r="AT1423" s="620" t="n"/>
      <c r="AU1423" s="286" t="n"/>
      <c r="AV1423" s="620">
        <f>Z1423</f>
        <v/>
      </c>
      <c r="AW1423" s="72" t="n"/>
      <c r="BA1423" s="620" t="n"/>
      <c r="BC1423" s="620">
        <f>AO1423+AS1423</f>
        <v/>
      </c>
      <c r="BD1423" s="620">
        <f>BH1423-BC1423</f>
        <v/>
      </c>
      <c r="BE1423" s="479">
        <f>IF(AV1423=0,"        --",BD1423/BH1423)</f>
        <v/>
      </c>
      <c r="BF1423" s="620" t="n"/>
      <c r="BG1423" s="620" t="n"/>
      <c r="BH1423" s="620">
        <f>Z1423+BA1423+BF1423</f>
        <v/>
      </c>
    </row>
    <row r="1424" customFormat="1" s="34">
      <c r="A1424" s="618" t="n"/>
      <c r="B1424" s="619" t="n"/>
      <c r="J1424" s="619" t="n"/>
      <c r="U1424" s="620" t="n"/>
      <c r="X1424" s="620" t="n"/>
      <c r="Y1424" s="620" t="n"/>
      <c r="Z1424" s="620" t="n"/>
      <c r="AA1424" s="34">
        <f>T1424*0.2+N1424*0+O1424*0.3+P1424*0.5+Q1424*0.6+R1424*1+S1424*1</f>
        <v/>
      </c>
      <c r="AB1424" s="34">
        <f>T1424*0.2+N1424*0.2+O1424*0.3+P1424*0.5+Q1424*0.6+R1424*1+S1424*1</f>
        <v/>
      </c>
      <c r="AD1424" s="34">
        <f>IF($AC1424&gt;0,IF(VLOOKUP($AC1424,Resource!$B$2:$AE$460,6,FALSE)&gt;0,VLOOKUP($AC1424,Resource!$B$2:$AE$460,6,FALSE),"--INPUT--"),"")</f>
        <v/>
      </c>
      <c r="AE1424" s="34">
        <f>IF($AC1424&gt;0,IF(VLOOKUP($AC1424,Resource!$B$2:$AE$460,25,FALSE)&gt;0,VLOOKUP($AC1424,Resource!$B$2:$AE$460,25,FALSE),"--INPUT--"),"")</f>
        <v/>
      </c>
      <c r="AG1424" s="619" t="n"/>
      <c r="AH1424" s="619" t="n"/>
      <c r="AJ1424" s="34">
        <f>IF($AI1424&gt;0,IF(VLOOKUP($AI1424,Resource!$B$2:$AE$460,6,FALSE)&gt;0,VLOOKUP($AI1424,Resource!$B$2:$AE$460,6,FALSE),"--INPUT--"),"")</f>
        <v/>
      </c>
      <c r="AK1424" s="34">
        <f>IF($AI1424&gt;0,IF(VLOOKUP($AI1424,Resource!$B$2:$AE$460,25,FALSE)&gt;0,VLOOKUP($AI1424,Resource!$B$2:$AE$460,25,FALSE),"--INPUT--"),"")</f>
        <v/>
      </c>
      <c r="AL1424" s="619" t="n"/>
      <c r="AM1424" s="619" t="n"/>
      <c r="AN1424" s="34">
        <f>AA1424</f>
        <v/>
      </c>
      <c r="AO1424" s="621">
        <f>IF(ISNA(IF(AC1424="",0,AN1424*VLOOKUP(AC1424,Resource!$B$2:$AE$465,8,FALSE))),0,IF(AC1424="",0,AN1424*VLOOKUP(AC1424,Resource!$B$2:$AE$465,8,FALSE)))</f>
        <v/>
      </c>
      <c r="AP1424" s="620" t="n"/>
      <c r="AQ1424" s="286" t="n"/>
      <c r="AR1424" s="34">
        <f>AB1424</f>
        <v/>
      </c>
      <c r="AS1424" s="621">
        <f>IF(ISNA(IF(AI1424="",0,AR1424*VLOOKUP(AI1424,Resource!$B$2:$AE$465,9,FALSE))),0,IF(AI1424="",0,AR1424*VLOOKUP(AI1424,Resource!$B$2:$AE$465,9,FALSE)))</f>
        <v/>
      </c>
      <c r="AT1424" s="620" t="n"/>
      <c r="AU1424" s="286" t="n"/>
      <c r="AV1424" s="620">
        <f>Z1424</f>
        <v/>
      </c>
      <c r="AW1424" s="72" t="n"/>
      <c r="BA1424" s="620" t="n"/>
      <c r="BC1424" s="620">
        <f>AO1424+AS1424</f>
        <v/>
      </c>
      <c r="BD1424" s="620">
        <f>BH1424-BC1424</f>
        <v/>
      </c>
      <c r="BE1424" s="479">
        <f>IF(AV1424=0,"        --",BD1424/BH1424)</f>
        <v/>
      </c>
      <c r="BF1424" s="620" t="n"/>
      <c r="BG1424" s="620" t="n"/>
      <c r="BH1424" s="620">
        <f>Z1424+BA1424+BF1424</f>
        <v/>
      </c>
    </row>
    <row r="1425" customFormat="1" s="34">
      <c r="A1425" s="618" t="n"/>
      <c r="B1425" s="619" t="n"/>
      <c r="J1425" s="619" t="n"/>
      <c r="U1425" s="620" t="n"/>
      <c r="X1425" s="620" t="n"/>
      <c r="Y1425" s="620" t="n"/>
      <c r="Z1425" s="620" t="n"/>
      <c r="AA1425" s="34">
        <f>T1425*0.2+N1425*0+O1425*0.3+P1425*0.5+Q1425*0.6+R1425*1+S1425*1</f>
        <v/>
      </c>
      <c r="AB1425" s="34">
        <f>T1425*0.2+N1425*0.2+O1425*0.3+P1425*0.5+Q1425*0.6+R1425*1+S1425*1</f>
        <v/>
      </c>
      <c r="AD1425" s="34">
        <f>IF($AC1425&gt;0,IF(VLOOKUP($AC1425,Resource!$B$2:$AE$460,6,FALSE)&gt;0,VLOOKUP($AC1425,Resource!$B$2:$AE$460,6,FALSE),"--INPUT--"),"")</f>
        <v/>
      </c>
      <c r="AE1425" s="34">
        <f>IF($AC1425&gt;0,IF(VLOOKUP($AC1425,Resource!$B$2:$AE$460,25,FALSE)&gt;0,VLOOKUP($AC1425,Resource!$B$2:$AE$460,25,FALSE),"--INPUT--"),"")</f>
        <v/>
      </c>
      <c r="AG1425" s="619" t="n"/>
      <c r="AH1425" s="619" t="n"/>
      <c r="AJ1425" s="34">
        <f>IF($AI1425&gt;0,IF(VLOOKUP($AI1425,Resource!$B$2:$AE$460,6,FALSE)&gt;0,VLOOKUP($AI1425,Resource!$B$2:$AE$460,6,FALSE),"--INPUT--"),"")</f>
        <v/>
      </c>
      <c r="AK1425" s="34">
        <f>IF($AI1425&gt;0,IF(VLOOKUP($AI1425,Resource!$B$2:$AE$460,25,FALSE)&gt;0,VLOOKUP($AI1425,Resource!$B$2:$AE$460,25,FALSE),"--INPUT--"),"")</f>
        <v/>
      </c>
      <c r="AL1425" s="619" t="n"/>
      <c r="AM1425" s="619" t="n"/>
      <c r="AN1425" s="34">
        <f>AA1425</f>
        <v/>
      </c>
      <c r="AO1425" s="621">
        <f>IF(ISNA(IF(AC1425="",0,AN1425*VLOOKUP(AC1425,Resource!$B$2:$AE$465,8,FALSE))),0,IF(AC1425="",0,AN1425*VLOOKUP(AC1425,Resource!$B$2:$AE$465,8,FALSE)))</f>
        <v/>
      </c>
      <c r="AP1425" s="620" t="n"/>
      <c r="AQ1425" s="286" t="n"/>
      <c r="AR1425" s="34">
        <f>AB1425</f>
        <v/>
      </c>
      <c r="AS1425" s="621">
        <f>IF(ISNA(IF(AI1425="",0,AR1425*VLOOKUP(AI1425,Resource!$B$2:$AE$465,9,FALSE))),0,IF(AI1425="",0,AR1425*VLOOKUP(AI1425,Resource!$B$2:$AE$465,9,FALSE)))</f>
        <v/>
      </c>
      <c r="AT1425" s="620" t="n"/>
      <c r="AU1425" s="286" t="n"/>
      <c r="AV1425" s="620">
        <f>Z1425</f>
        <v/>
      </c>
      <c r="AW1425" s="72" t="n"/>
      <c r="BA1425" s="620" t="n"/>
      <c r="BC1425" s="620">
        <f>AO1425+AS1425</f>
        <v/>
      </c>
      <c r="BD1425" s="620">
        <f>BH1425-BC1425</f>
        <v/>
      </c>
      <c r="BE1425" s="479">
        <f>IF(AV1425=0,"        --",BD1425/BH1425)</f>
        <v/>
      </c>
      <c r="BF1425" s="620" t="n"/>
      <c r="BG1425" s="620" t="n"/>
      <c r="BH1425" s="620">
        <f>Z1425+BA1425+BF1425</f>
        <v/>
      </c>
    </row>
    <row r="1426" customFormat="1" s="34">
      <c r="A1426" s="618" t="n"/>
      <c r="B1426" s="619" t="n"/>
      <c r="J1426" s="619" t="n"/>
      <c r="U1426" s="620" t="n"/>
      <c r="X1426" s="620" t="n"/>
      <c r="Y1426" s="620" t="n"/>
      <c r="Z1426" s="620" t="n"/>
      <c r="AA1426" s="34">
        <f>T1426*0.2+N1426*0+O1426*0.3+P1426*0.5+Q1426*0.6+R1426*1+S1426*1</f>
        <v/>
      </c>
      <c r="AB1426" s="34">
        <f>T1426*0.2+N1426*0.2+O1426*0.3+P1426*0.5+Q1426*0.6+R1426*1+S1426*1</f>
        <v/>
      </c>
      <c r="AD1426" s="34">
        <f>IF($AC1426&gt;0,IF(VLOOKUP($AC1426,Resource!$B$2:$AE$460,6,FALSE)&gt;0,VLOOKUP($AC1426,Resource!$B$2:$AE$460,6,FALSE),"--INPUT--"),"")</f>
        <v/>
      </c>
      <c r="AE1426" s="34">
        <f>IF($AC1426&gt;0,IF(VLOOKUP($AC1426,Resource!$B$2:$AE$460,25,FALSE)&gt;0,VLOOKUP($AC1426,Resource!$B$2:$AE$460,25,FALSE),"--INPUT--"),"")</f>
        <v/>
      </c>
      <c r="AG1426" s="619" t="n"/>
      <c r="AH1426" s="619" t="n"/>
      <c r="AJ1426" s="34">
        <f>IF($AI1426&gt;0,IF(VLOOKUP($AI1426,Resource!$B$2:$AE$460,6,FALSE)&gt;0,VLOOKUP($AI1426,Resource!$B$2:$AE$460,6,FALSE),"--INPUT--"),"")</f>
        <v/>
      </c>
      <c r="AK1426" s="34">
        <f>IF($AI1426&gt;0,IF(VLOOKUP($AI1426,Resource!$B$2:$AE$460,25,FALSE)&gt;0,VLOOKUP($AI1426,Resource!$B$2:$AE$460,25,FALSE),"--INPUT--"),"")</f>
        <v/>
      </c>
      <c r="AL1426" s="619" t="n"/>
      <c r="AM1426" s="619" t="n"/>
      <c r="AN1426" s="34">
        <f>AA1426</f>
        <v/>
      </c>
      <c r="AO1426" s="621">
        <f>IF(ISNA(IF(AC1426="",0,AN1426*VLOOKUP(AC1426,Resource!$B$2:$AE$465,8,FALSE))),0,IF(AC1426="",0,AN1426*VLOOKUP(AC1426,Resource!$B$2:$AE$465,8,FALSE)))</f>
        <v/>
      </c>
      <c r="AP1426" s="620" t="n"/>
      <c r="AQ1426" s="286" t="n"/>
      <c r="AR1426" s="34">
        <f>AB1426</f>
        <v/>
      </c>
      <c r="AS1426" s="621">
        <f>IF(ISNA(IF(AI1426="",0,AR1426*VLOOKUP(AI1426,Resource!$B$2:$AE$465,9,FALSE))),0,IF(AI1426="",0,AR1426*VLOOKUP(AI1426,Resource!$B$2:$AE$465,9,FALSE)))</f>
        <v/>
      </c>
      <c r="AT1426" s="620" t="n"/>
      <c r="AU1426" s="286" t="n"/>
      <c r="AV1426" s="620">
        <f>Z1426</f>
        <v/>
      </c>
      <c r="AW1426" s="72" t="n"/>
      <c r="BA1426" s="620" t="n"/>
      <c r="BC1426" s="620">
        <f>AO1426+AS1426</f>
        <v/>
      </c>
      <c r="BD1426" s="620">
        <f>BH1426-BC1426</f>
        <v/>
      </c>
      <c r="BE1426" s="479">
        <f>IF(AV1426=0,"        --",BD1426/BH1426)</f>
        <v/>
      </c>
      <c r="BF1426" s="620" t="n"/>
      <c r="BG1426" s="620" t="n"/>
      <c r="BH1426" s="620">
        <f>Z1426+BA1426+BF1426</f>
        <v/>
      </c>
    </row>
    <row r="1427" customFormat="1" s="34">
      <c r="A1427" s="618" t="n"/>
      <c r="B1427" s="619" t="n"/>
      <c r="J1427" s="619" t="n"/>
      <c r="U1427" s="620" t="n"/>
      <c r="X1427" s="620" t="n"/>
      <c r="Y1427" s="620" t="n"/>
      <c r="Z1427" s="620" t="n"/>
      <c r="AA1427" s="34">
        <f>T1427*0.2+N1427*0+O1427*0.3+P1427*0.5+Q1427*0.6+R1427*1+S1427*1</f>
        <v/>
      </c>
      <c r="AB1427" s="34">
        <f>T1427*0.2+N1427*0.2+O1427*0.3+P1427*0.5+Q1427*0.6+R1427*1+S1427*1</f>
        <v/>
      </c>
      <c r="AD1427" s="34">
        <f>IF($AC1427&gt;0,IF(VLOOKUP($AC1427,Resource!$B$2:$AE$460,6,FALSE)&gt;0,VLOOKUP($AC1427,Resource!$B$2:$AE$460,6,FALSE),"--INPUT--"),"")</f>
        <v/>
      </c>
      <c r="AE1427" s="34">
        <f>IF($AC1427&gt;0,IF(VLOOKUP($AC1427,Resource!$B$2:$AE$460,25,FALSE)&gt;0,VLOOKUP($AC1427,Resource!$B$2:$AE$460,25,FALSE),"--INPUT--"),"")</f>
        <v/>
      </c>
      <c r="AG1427" s="619" t="n"/>
      <c r="AH1427" s="619" t="n"/>
      <c r="AJ1427" s="34">
        <f>IF($AI1427&gt;0,IF(VLOOKUP($AI1427,Resource!$B$2:$AE$460,6,FALSE)&gt;0,VLOOKUP($AI1427,Resource!$B$2:$AE$460,6,FALSE),"--INPUT--"),"")</f>
        <v/>
      </c>
      <c r="AK1427" s="34">
        <f>IF($AI1427&gt;0,IF(VLOOKUP($AI1427,Resource!$B$2:$AE$460,25,FALSE)&gt;0,VLOOKUP($AI1427,Resource!$B$2:$AE$460,25,FALSE),"--INPUT--"),"")</f>
        <v/>
      </c>
      <c r="AL1427" s="619" t="n"/>
      <c r="AM1427" s="619" t="n"/>
      <c r="AN1427" s="34">
        <f>AA1427</f>
        <v/>
      </c>
      <c r="AO1427" s="621">
        <f>IF(ISNA(IF(AC1427="",0,AN1427*VLOOKUP(AC1427,Resource!$B$2:$AE$465,8,FALSE))),0,IF(AC1427="",0,AN1427*VLOOKUP(AC1427,Resource!$B$2:$AE$465,8,FALSE)))</f>
        <v/>
      </c>
      <c r="AP1427" s="620" t="n"/>
      <c r="AQ1427" s="286" t="n"/>
      <c r="AR1427" s="34">
        <f>AB1427</f>
        <v/>
      </c>
      <c r="AS1427" s="621">
        <f>IF(ISNA(IF(AI1427="",0,AR1427*VLOOKUP(AI1427,Resource!$B$2:$AE$465,9,FALSE))),0,IF(AI1427="",0,AR1427*VLOOKUP(AI1427,Resource!$B$2:$AE$465,9,FALSE)))</f>
        <v/>
      </c>
      <c r="AT1427" s="620" t="n"/>
      <c r="AU1427" s="286" t="n"/>
      <c r="AV1427" s="620">
        <f>Z1427</f>
        <v/>
      </c>
      <c r="AW1427" s="72" t="n"/>
      <c r="BA1427" s="620" t="n"/>
      <c r="BC1427" s="620">
        <f>AO1427+AS1427</f>
        <v/>
      </c>
      <c r="BD1427" s="620">
        <f>BH1427-BC1427</f>
        <v/>
      </c>
      <c r="BE1427" s="479">
        <f>IF(AV1427=0,"        --",BD1427/BH1427)</f>
        <v/>
      </c>
      <c r="BF1427" s="620" t="n"/>
      <c r="BG1427" s="620" t="n"/>
      <c r="BH1427" s="620">
        <f>Z1427+BA1427+BF1427</f>
        <v/>
      </c>
    </row>
    <row r="1428" customFormat="1" s="34">
      <c r="A1428" s="618" t="n"/>
      <c r="B1428" s="619" t="n"/>
      <c r="J1428" s="619" t="n"/>
      <c r="U1428" s="620" t="n"/>
      <c r="X1428" s="620" t="n"/>
      <c r="Y1428" s="620" t="n"/>
      <c r="Z1428" s="620" t="n"/>
      <c r="AA1428" s="34">
        <f>T1428*0.2+N1428*0+O1428*0.3+P1428*0.5+Q1428*0.6+R1428*1+S1428*1</f>
        <v/>
      </c>
      <c r="AB1428" s="34">
        <f>T1428*0.2+N1428*0.2+O1428*0.3+P1428*0.5+Q1428*0.6+R1428*1+S1428*1</f>
        <v/>
      </c>
      <c r="AD1428" s="34">
        <f>IF($AC1428&gt;0,IF(VLOOKUP($AC1428,Resource!$B$2:$AE$460,6,FALSE)&gt;0,VLOOKUP($AC1428,Resource!$B$2:$AE$460,6,FALSE),"--INPUT--"),"")</f>
        <v/>
      </c>
      <c r="AE1428" s="34">
        <f>IF($AC1428&gt;0,IF(VLOOKUP($AC1428,Resource!$B$2:$AE$460,25,FALSE)&gt;0,VLOOKUP($AC1428,Resource!$B$2:$AE$460,25,FALSE),"--INPUT--"),"")</f>
        <v/>
      </c>
      <c r="AG1428" s="619" t="n"/>
      <c r="AH1428" s="619" t="n"/>
      <c r="AJ1428" s="34">
        <f>IF($AI1428&gt;0,IF(VLOOKUP($AI1428,Resource!$B$2:$AE$460,6,FALSE)&gt;0,VLOOKUP($AI1428,Resource!$B$2:$AE$460,6,FALSE),"--INPUT--"),"")</f>
        <v/>
      </c>
      <c r="AK1428" s="34">
        <f>IF($AI1428&gt;0,IF(VLOOKUP($AI1428,Resource!$B$2:$AE$460,25,FALSE)&gt;0,VLOOKUP($AI1428,Resource!$B$2:$AE$460,25,FALSE),"--INPUT--"),"")</f>
        <v/>
      </c>
      <c r="AL1428" s="619" t="n"/>
      <c r="AM1428" s="619" t="n"/>
      <c r="AN1428" s="34">
        <f>AA1428</f>
        <v/>
      </c>
      <c r="AO1428" s="621">
        <f>IF(ISNA(IF(AC1428="",0,AN1428*VLOOKUP(AC1428,Resource!$B$2:$AE$465,8,FALSE))),0,IF(AC1428="",0,AN1428*VLOOKUP(AC1428,Resource!$B$2:$AE$465,8,FALSE)))</f>
        <v/>
      </c>
      <c r="AP1428" s="620" t="n"/>
      <c r="AQ1428" s="286" t="n"/>
      <c r="AR1428" s="34">
        <f>AB1428</f>
        <v/>
      </c>
      <c r="AS1428" s="621">
        <f>IF(ISNA(IF(AI1428="",0,AR1428*VLOOKUP(AI1428,Resource!$B$2:$AE$465,9,FALSE))),0,IF(AI1428="",0,AR1428*VLOOKUP(AI1428,Resource!$B$2:$AE$465,9,FALSE)))</f>
        <v/>
      </c>
      <c r="AT1428" s="620" t="n"/>
      <c r="AU1428" s="286" t="n"/>
      <c r="AV1428" s="620">
        <f>Z1428</f>
        <v/>
      </c>
      <c r="AW1428" s="72" t="n"/>
      <c r="BA1428" s="620" t="n"/>
      <c r="BC1428" s="620">
        <f>AO1428+AS1428</f>
        <v/>
      </c>
      <c r="BD1428" s="620">
        <f>BH1428-BC1428</f>
        <v/>
      </c>
      <c r="BE1428" s="479">
        <f>IF(AV1428=0,"        --",BD1428/BH1428)</f>
        <v/>
      </c>
      <c r="BF1428" s="620" t="n"/>
      <c r="BG1428" s="620" t="n"/>
      <c r="BH1428" s="620">
        <f>Z1428+BA1428+BF1428</f>
        <v/>
      </c>
    </row>
    <row r="1429" customFormat="1" s="34">
      <c r="A1429" s="618" t="n"/>
      <c r="B1429" s="619" t="n"/>
      <c r="J1429" s="619" t="n"/>
      <c r="U1429" s="620" t="n"/>
      <c r="X1429" s="620" t="n"/>
      <c r="Y1429" s="620" t="n"/>
      <c r="Z1429" s="620" t="n"/>
      <c r="AA1429" s="34">
        <f>T1429*0.2+N1429*0+O1429*0.3+P1429*0.5+Q1429*0.6+R1429*1+S1429*1</f>
        <v/>
      </c>
      <c r="AB1429" s="34">
        <f>T1429*0.2+N1429*0.2+O1429*0.3+P1429*0.5+Q1429*0.6+R1429*1+S1429*1</f>
        <v/>
      </c>
      <c r="AD1429" s="34">
        <f>IF($AC1429&gt;0,IF(VLOOKUP($AC1429,Resource!$B$2:$AE$460,6,FALSE)&gt;0,VLOOKUP($AC1429,Resource!$B$2:$AE$460,6,FALSE),"--INPUT--"),"")</f>
        <v/>
      </c>
      <c r="AE1429" s="34">
        <f>IF($AC1429&gt;0,IF(VLOOKUP($AC1429,Resource!$B$2:$AE$460,25,FALSE)&gt;0,VLOOKUP($AC1429,Resource!$B$2:$AE$460,25,FALSE),"--INPUT--"),"")</f>
        <v/>
      </c>
      <c r="AG1429" s="619" t="n"/>
      <c r="AH1429" s="619" t="n"/>
      <c r="AJ1429" s="34">
        <f>IF($AI1429&gt;0,IF(VLOOKUP($AI1429,Resource!$B$2:$AE$460,6,FALSE)&gt;0,VLOOKUP($AI1429,Resource!$B$2:$AE$460,6,FALSE),"--INPUT--"),"")</f>
        <v/>
      </c>
      <c r="AK1429" s="34">
        <f>IF($AI1429&gt;0,IF(VLOOKUP($AI1429,Resource!$B$2:$AE$460,25,FALSE)&gt;0,VLOOKUP($AI1429,Resource!$B$2:$AE$460,25,FALSE),"--INPUT--"),"")</f>
        <v/>
      </c>
      <c r="AL1429" s="619" t="n"/>
      <c r="AM1429" s="619" t="n"/>
      <c r="AN1429" s="34">
        <f>AA1429</f>
        <v/>
      </c>
      <c r="AO1429" s="621">
        <f>IF(ISNA(IF(AC1429="",0,AN1429*VLOOKUP(AC1429,Resource!$B$2:$AE$465,8,FALSE))),0,IF(AC1429="",0,AN1429*VLOOKUP(AC1429,Resource!$B$2:$AE$465,8,FALSE)))</f>
        <v/>
      </c>
      <c r="AP1429" s="620" t="n"/>
      <c r="AQ1429" s="286" t="n"/>
      <c r="AR1429" s="34">
        <f>AB1429</f>
        <v/>
      </c>
      <c r="AS1429" s="621">
        <f>IF(ISNA(IF(AI1429="",0,AR1429*VLOOKUP(AI1429,Resource!$B$2:$AE$465,9,FALSE))),0,IF(AI1429="",0,AR1429*VLOOKUP(AI1429,Resource!$B$2:$AE$465,9,FALSE)))</f>
        <v/>
      </c>
      <c r="AT1429" s="620" t="n"/>
      <c r="AU1429" s="286" t="n"/>
      <c r="AV1429" s="620">
        <f>Z1429</f>
        <v/>
      </c>
      <c r="AW1429" s="72" t="n"/>
      <c r="BA1429" s="620" t="n"/>
      <c r="BC1429" s="620">
        <f>AO1429+AS1429</f>
        <v/>
      </c>
      <c r="BD1429" s="620">
        <f>BH1429-BC1429</f>
        <v/>
      </c>
      <c r="BE1429" s="479">
        <f>IF(AV1429=0,"        --",BD1429/BH1429)</f>
        <v/>
      </c>
      <c r="BF1429" s="620" t="n"/>
      <c r="BG1429" s="620" t="n"/>
      <c r="BH1429" s="620">
        <f>Z1429+BA1429+BF1429</f>
        <v/>
      </c>
    </row>
    <row r="1430" customFormat="1" s="34">
      <c r="A1430" s="618" t="n"/>
      <c r="B1430" s="619" t="n"/>
      <c r="J1430" s="619" t="n"/>
      <c r="U1430" s="620" t="n"/>
      <c r="X1430" s="620" t="n"/>
      <c r="Y1430" s="620" t="n"/>
      <c r="Z1430" s="620" t="n"/>
      <c r="AA1430" s="34">
        <f>T1430*0.2+N1430*0+O1430*0.3+P1430*0.5+Q1430*0.6+R1430*1+S1430*1</f>
        <v/>
      </c>
      <c r="AB1430" s="34">
        <f>T1430*0.2+N1430*0.2+O1430*0.3+P1430*0.5+Q1430*0.6+R1430*1+S1430*1</f>
        <v/>
      </c>
      <c r="AD1430" s="34">
        <f>IF($AC1430&gt;0,IF(VLOOKUP($AC1430,Resource!$B$2:$AE$460,6,FALSE)&gt;0,VLOOKUP($AC1430,Resource!$B$2:$AE$460,6,FALSE),"--INPUT--"),"")</f>
        <v/>
      </c>
      <c r="AE1430" s="34">
        <f>IF($AC1430&gt;0,IF(VLOOKUP($AC1430,Resource!$B$2:$AE$460,25,FALSE)&gt;0,VLOOKUP($AC1430,Resource!$B$2:$AE$460,25,FALSE),"--INPUT--"),"")</f>
        <v/>
      </c>
      <c r="AG1430" s="619" t="n"/>
      <c r="AH1430" s="619" t="n"/>
      <c r="AJ1430" s="34">
        <f>IF($AI1430&gt;0,IF(VLOOKUP($AI1430,Resource!$B$2:$AE$460,6,FALSE)&gt;0,VLOOKUP($AI1430,Resource!$B$2:$AE$460,6,FALSE),"--INPUT--"),"")</f>
        <v/>
      </c>
      <c r="AK1430" s="34">
        <f>IF($AI1430&gt;0,IF(VLOOKUP($AI1430,Resource!$B$2:$AE$460,25,FALSE)&gt;0,VLOOKUP($AI1430,Resource!$B$2:$AE$460,25,FALSE),"--INPUT--"),"")</f>
        <v/>
      </c>
      <c r="AL1430" s="619" t="n"/>
      <c r="AM1430" s="619" t="n"/>
      <c r="AN1430" s="34">
        <f>AA1430</f>
        <v/>
      </c>
      <c r="AO1430" s="621">
        <f>IF(ISNA(IF(AC1430="",0,AN1430*VLOOKUP(AC1430,Resource!$B$2:$AE$465,8,FALSE))),0,IF(AC1430="",0,AN1430*VLOOKUP(AC1430,Resource!$B$2:$AE$465,8,FALSE)))</f>
        <v/>
      </c>
      <c r="AP1430" s="620" t="n"/>
      <c r="AQ1430" s="286" t="n"/>
      <c r="AR1430" s="34">
        <f>AB1430</f>
        <v/>
      </c>
      <c r="AS1430" s="621">
        <f>IF(ISNA(IF(AI1430="",0,AR1430*VLOOKUP(AI1430,Resource!$B$2:$AE$465,9,FALSE))),0,IF(AI1430="",0,AR1430*VLOOKUP(AI1430,Resource!$B$2:$AE$465,9,FALSE)))</f>
        <v/>
      </c>
      <c r="AT1430" s="620" t="n"/>
      <c r="AU1430" s="286" t="n"/>
      <c r="AV1430" s="620">
        <f>Z1430</f>
        <v/>
      </c>
      <c r="AW1430" s="72" t="n"/>
      <c r="BA1430" s="620" t="n"/>
      <c r="BC1430" s="620">
        <f>AO1430+AS1430</f>
        <v/>
      </c>
      <c r="BD1430" s="620">
        <f>BH1430-BC1430</f>
        <v/>
      </c>
      <c r="BE1430" s="479">
        <f>IF(AV1430=0,"        --",BD1430/BH1430)</f>
        <v/>
      </c>
      <c r="BF1430" s="620" t="n"/>
      <c r="BG1430" s="620" t="n"/>
      <c r="BH1430" s="620">
        <f>Z1430+BA1430+BF1430</f>
        <v/>
      </c>
    </row>
    <row r="1431" customFormat="1" s="34">
      <c r="A1431" s="618" t="n"/>
      <c r="B1431" s="619" t="n"/>
      <c r="J1431" s="619" t="n"/>
      <c r="U1431" s="620" t="n"/>
      <c r="X1431" s="620" t="n"/>
      <c r="Y1431" s="620" t="n"/>
      <c r="Z1431" s="620" t="n"/>
      <c r="AA1431" s="34">
        <f>T1431*0.2+N1431*0+O1431*0.3+P1431*0.5+Q1431*0.6+R1431*1+S1431*1</f>
        <v/>
      </c>
      <c r="AB1431" s="34">
        <f>T1431*0.2+N1431*0.2+O1431*0.3+P1431*0.5+Q1431*0.6+R1431*1+S1431*1</f>
        <v/>
      </c>
      <c r="AD1431" s="34">
        <f>IF($AC1431&gt;0,IF(VLOOKUP($AC1431,Resource!$B$2:$AE$460,6,FALSE)&gt;0,VLOOKUP($AC1431,Resource!$B$2:$AE$460,6,FALSE),"--INPUT--"),"")</f>
        <v/>
      </c>
      <c r="AE1431" s="34">
        <f>IF($AC1431&gt;0,IF(VLOOKUP($AC1431,Resource!$B$2:$AE$460,25,FALSE)&gt;0,VLOOKUP($AC1431,Resource!$B$2:$AE$460,25,FALSE),"--INPUT--"),"")</f>
        <v/>
      </c>
      <c r="AG1431" s="619" t="n"/>
      <c r="AH1431" s="619" t="n"/>
      <c r="AJ1431" s="34">
        <f>IF($AI1431&gt;0,IF(VLOOKUP($AI1431,Resource!$B$2:$AE$460,6,FALSE)&gt;0,VLOOKUP($AI1431,Resource!$B$2:$AE$460,6,FALSE),"--INPUT--"),"")</f>
        <v/>
      </c>
      <c r="AK1431" s="34">
        <f>IF($AI1431&gt;0,IF(VLOOKUP($AI1431,Resource!$B$2:$AE$460,25,FALSE)&gt;0,VLOOKUP($AI1431,Resource!$B$2:$AE$460,25,FALSE),"--INPUT--"),"")</f>
        <v/>
      </c>
      <c r="AL1431" s="619" t="n"/>
      <c r="AM1431" s="619" t="n"/>
      <c r="AN1431" s="34">
        <f>AA1431</f>
        <v/>
      </c>
      <c r="AO1431" s="621">
        <f>IF(ISNA(IF(AC1431="",0,AN1431*VLOOKUP(AC1431,Resource!$B$2:$AE$465,8,FALSE))),0,IF(AC1431="",0,AN1431*VLOOKUP(AC1431,Resource!$B$2:$AE$465,8,FALSE)))</f>
        <v/>
      </c>
      <c r="AP1431" s="620" t="n"/>
      <c r="AQ1431" s="286" t="n"/>
      <c r="AR1431" s="34">
        <f>AB1431</f>
        <v/>
      </c>
      <c r="AS1431" s="621">
        <f>IF(ISNA(IF(AI1431="",0,AR1431*VLOOKUP(AI1431,Resource!$B$2:$AE$465,9,FALSE))),0,IF(AI1431="",0,AR1431*VLOOKUP(AI1431,Resource!$B$2:$AE$465,9,FALSE)))</f>
        <v/>
      </c>
      <c r="AT1431" s="620" t="n"/>
      <c r="AU1431" s="286" t="n"/>
      <c r="AV1431" s="620">
        <f>Z1431</f>
        <v/>
      </c>
      <c r="AW1431" s="72" t="n"/>
      <c r="BA1431" s="620" t="n"/>
      <c r="BC1431" s="620">
        <f>AO1431+AS1431</f>
        <v/>
      </c>
      <c r="BD1431" s="620">
        <f>BH1431-BC1431</f>
        <v/>
      </c>
      <c r="BE1431" s="479">
        <f>IF(AV1431=0,"        --",BD1431/BH1431)</f>
        <v/>
      </c>
      <c r="BF1431" s="620" t="n"/>
      <c r="BG1431" s="620" t="n"/>
      <c r="BH1431" s="620">
        <f>Z1431+BA1431+BF1431</f>
        <v/>
      </c>
    </row>
    <row r="1432" customFormat="1" s="34">
      <c r="A1432" s="618" t="n"/>
      <c r="B1432" s="619" t="n"/>
      <c r="J1432" s="619" t="n"/>
      <c r="U1432" s="620" t="n"/>
      <c r="X1432" s="620" t="n"/>
      <c r="Y1432" s="620" t="n"/>
      <c r="Z1432" s="620" t="n"/>
      <c r="AA1432" s="34">
        <f>T1432*0.2+N1432*0+O1432*0.3+P1432*0.5+Q1432*0.6+R1432*1+S1432*1</f>
        <v/>
      </c>
      <c r="AB1432" s="34">
        <f>T1432*0.2+N1432*0.2+O1432*0.3+P1432*0.5+Q1432*0.6+R1432*1+S1432*1</f>
        <v/>
      </c>
      <c r="AD1432" s="34">
        <f>IF($AC1432&gt;0,IF(VLOOKUP($AC1432,Resource!$B$2:$AE$460,6,FALSE)&gt;0,VLOOKUP($AC1432,Resource!$B$2:$AE$460,6,FALSE),"--INPUT--"),"")</f>
        <v/>
      </c>
      <c r="AE1432" s="34">
        <f>IF($AC1432&gt;0,IF(VLOOKUP($AC1432,Resource!$B$2:$AE$460,25,FALSE)&gt;0,VLOOKUP($AC1432,Resource!$B$2:$AE$460,25,FALSE),"--INPUT--"),"")</f>
        <v/>
      </c>
      <c r="AG1432" s="619" t="n"/>
      <c r="AH1432" s="619" t="n"/>
      <c r="AJ1432" s="34">
        <f>IF($AI1432&gt;0,IF(VLOOKUP($AI1432,Resource!$B$2:$AE$460,6,FALSE)&gt;0,VLOOKUP($AI1432,Resource!$B$2:$AE$460,6,FALSE),"--INPUT--"),"")</f>
        <v/>
      </c>
      <c r="AK1432" s="34">
        <f>IF($AI1432&gt;0,IF(VLOOKUP($AI1432,Resource!$B$2:$AE$460,25,FALSE)&gt;0,VLOOKUP($AI1432,Resource!$B$2:$AE$460,25,FALSE),"--INPUT--"),"")</f>
        <v/>
      </c>
      <c r="AL1432" s="619" t="n"/>
      <c r="AM1432" s="619" t="n"/>
      <c r="AN1432" s="34">
        <f>AA1432</f>
        <v/>
      </c>
      <c r="AO1432" s="621">
        <f>IF(ISNA(IF(AC1432="",0,AN1432*VLOOKUP(AC1432,Resource!$B$2:$AE$465,8,FALSE))),0,IF(AC1432="",0,AN1432*VLOOKUP(AC1432,Resource!$B$2:$AE$465,8,FALSE)))</f>
        <v/>
      </c>
      <c r="AP1432" s="620" t="n"/>
      <c r="AQ1432" s="286" t="n"/>
      <c r="AR1432" s="34">
        <f>AB1432</f>
        <v/>
      </c>
      <c r="AS1432" s="621">
        <f>IF(ISNA(IF(AI1432="",0,AR1432*VLOOKUP(AI1432,Resource!$B$2:$AE$465,9,FALSE))),0,IF(AI1432="",0,AR1432*VLOOKUP(AI1432,Resource!$B$2:$AE$465,9,FALSE)))</f>
        <v/>
      </c>
      <c r="AT1432" s="620" t="n"/>
      <c r="AU1432" s="286" t="n"/>
      <c r="AV1432" s="620">
        <f>Z1432</f>
        <v/>
      </c>
      <c r="AW1432" s="72" t="n"/>
      <c r="BA1432" s="620" t="n"/>
      <c r="BC1432" s="620">
        <f>AO1432+AS1432</f>
        <v/>
      </c>
      <c r="BD1432" s="620">
        <f>BH1432-BC1432</f>
        <v/>
      </c>
      <c r="BE1432" s="479">
        <f>IF(AV1432=0,"        --",BD1432/BH1432)</f>
        <v/>
      </c>
      <c r="BF1432" s="620" t="n"/>
      <c r="BG1432" s="620" t="n"/>
      <c r="BH1432" s="620">
        <f>Z1432+BA1432+BF1432</f>
        <v/>
      </c>
    </row>
    <row r="1433" customFormat="1" s="34">
      <c r="A1433" s="618" t="n"/>
      <c r="B1433" s="619" t="n"/>
      <c r="J1433" s="619" t="n"/>
      <c r="U1433" s="620" t="n"/>
      <c r="X1433" s="620" t="n"/>
      <c r="Y1433" s="620" t="n"/>
      <c r="Z1433" s="620" t="n"/>
      <c r="AA1433" s="34">
        <f>T1433*0.2+N1433*0+O1433*0.3+P1433*0.5+Q1433*0.6+R1433*1+S1433*1</f>
        <v/>
      </c>
      <c r="AB1433" s="34">
        <f>T1433*0.2+N1433*0.2+O1433*0.3+P1433*0.5+Q1433*0.6+R1433*1+S1433*1</f>
        <v/>
      </c>
      <c r="AD1433" s="34">
        <f>IF($AC1433&gt;0,IF(VLOOKUP($AC1433,Resource!$B$2:$AE$460,6,FALSE)&gt;0,VLOOKUP($AC1433,Resource!$B$2:$AE$460,6,FALSE),"--INPUT--"),"")</f>
        <v/>
      </c>
      <c r="AE1433" s="34">
        <f>IF($AC1433&gt;0,IF(VLOOKUP($AC1433,Resource!$B$2:$AE$460,25,FALSE)&gt;0,VLOOKUP($AC1433,Resource!$B$2:$AE$460,25,FALSE),"--INPUT--"),"")</f>
        <v/>
      </c>
      <c r="AG1433" s="619" t="n"/>
      <c r="AH1433" s="619" t="n"/>
      <c r="AJ1433" s="34">
        <f>IF($AI1433&gt;0,IF(VLOOKUP($AI1433,Resource!$B$2:$AE$460,6,FALSE)&gt;0,VLOOKUP($AI1433,Resource!$B$2:$AE$460,6,FALSE),"--INPUT--"),"")</f>
        <v/>
      </c>
      <c r="AK1433" s="34">
        <f>IF($AI1433&gt;0,IF(VLOOKUP($AI1433,Resource!$B$2:$AE$460,25,FALSE)&gt;0,VLOOKUP($AI1433,Resource!$B$2:$AE$460,25,FALSE),"--INPUT--"),"")</f>
        <v/>
      </c>
      <c r="AL1433" s="619" t="n"/>
      <c r="AM1433" s="619" t="n"/>
      <c r="AN1433" s="34">
        <f>AA1433</f>
        <v/>
      </c>
      <c r="AO1433" s="621">
        <f>IF(ISNA(IF(AC1433="",0,AN1433*VLOOKUP(AC1433,Resource!$B$2:$AE$465,8,FALSE))),0,IF(AC1433="",0,AN1433*VLOOKUP(AC1433,Resource!$B$2:$AE$465,8,FALSE)))</f>
        <v/>
      </c>
      <c r="AP1433" s="620" t="n"/>
      <c r="AQ1433" s="286" t="n"/>
      <c r="AR1433" s="34">
        <f>AB1433</f>
        <v/>
      </c>
      <c r="AS1433" s="621">
        <f>IF(ISNA(IF(AI1433="",0,AR1433*VLOOKUP(AI1433,Resource!$B$2:$AE$465,9,FALSE))),0,IF(AI1433="",0,AR1433*VLOOKUP(AI1433,Resource!$B$2:$AE$465,9,FALSE)))</f>
        <v/>
      </c>
      <c r="AT1433" s="620" t="n"/>
      <c r="AU1433" s="286" t="n"/>
      <c r="AV1433" s="620">
        <f>Z1433</f>
        <v/>
      </c>
      <c r="AW1433" s="72" t="n"/>
      <c r="BA1433" s="620" t="n"/>
      <c r="BC1433" s="620">
        <f>AO1433+AS1433</f>
        <v/>
      </c>
      <c r="BD1433" s="620">
        <f>BH1433-BC1433</f>
        <v/>
      </c>
      <c r="BE1433" s="479">
        <f>IF(AV1433=0,"        --",BD1433/BH1433)</f>
        <v/>
      </c>
      <c r="BF1433" s="620" t="n"/>
      <c r="BG1433" s="620" t="n"/>
      <c r="BH1433" s="620">
        <f>Z1433+BA1433+BF1433</f>
        <v/>
      </c>
    </row>
    <row r="1434" customFormat="1" s="34">
      <c r="A1434" s="618" t="n"/>
      <c r="B1434" s="619" t="n"/>
      <c r="J1434" s="619" t="n"/>
      <c r="U1434" s="620" t="n"/>
      <c r="X1434" s="620" t="n"/>
      <c r="Y1434" s="620" t="n"/>
      <c r="Z1434" s="620" t="n"/>
      <c r="AA1434" s="34">
        <f>T1434*0.2+N1434*0+O1434*0.3+P1434*0.5+Q1434*0.6+R1434*1+S1434*1</f>
        <v/>
      </c>
      <c r="AB1434" s="34">
        <f>T1434*0.2+N1434*0.2+O1434*0.3+P1434*0.5+Q1434*0.6+R1434*1+S1434*1</f>
        <v/>
      </c>
      <c r="AD1434" s="34">
        <f>IF($AC1434&gt;0,IF(VLOOKUP($AC1434,Resource!$B$2:$AE$460,6,FALSE)&gt;0,VLOOKUP($AC1434,Resource!$B$2:$AE$460,6,FALSE),"--INPUT--"),"")</f>
        <v/>
      </c>
      <c r="AE1434" s="34">
        <f>IF($AC1434&gt;0,IF(VLOOKUP($AC1434,Resource!$B$2:$AE$460,25,FALSE)&gt;0,VLOOKUP($AC1434,Resource!$B$2:$AE$460,25,FALSE),"--INPUT--"),"")</f>
        <v/>
      </c>
      <c r="AG1434" s="619" t="n"/>
      <c r="AH1434" s="619" t="n"/>
      <c r="AJ1434" s="34">
        <f>IF($AI1434&gt;0,IF(VLOOKUP($AI1434,Resource!$B$2:$AE$460,6,FALSE)&gt;0,VLOOKUP($AI1434,Resource!$B$2:$AE$460,6,FALSE),"--INPUT--"),"")</f>
        <v/>
      </c>
      <c r="AK1434" s="34">
        <f>IF($AI1434&gt;0,IF(VLOOKUP($AI1434,Resource!$B$2:$AE$460,25,FALSE)&gt;0,VLOOKUP($AI1434,Resource!$B$2:$AE$460,25,FALSE),"--INPUT--"),"")</f>
        <v/>
      </c>
      <c r="AL1434" s="619" t="n"/>
      <c r="AM1434" s="619" t="n"/>
      <c r="AN1434" s="34">
        <f>AA1434</f>
        <v/>
      </c>
      <c r="AO1434" s="621">
        <f>IF(ISNA(IF(AC1434="",0,AN1434*VLOOKUP(AC1434,Resource!$B$2:$AE$465,8,FALSE))),0,IF(AC1434="",0,AN1434*VLOOKUP(AC1434,Resource!$B$2:$AE$465,8,FALSE)))</f>
        <v/>
      </c>
      <c r="AP1434" s="620" t="n"/>
      <c r="AQ1434" s="286" t="n"/>
      <c r="AR1434" s="34">
        <f>AB1434</f>
        <v/>
      </c>
      <c r="AS1434" s="621">
        <f>IF(ISNA(IF(AI1434="",0,AR1434*VLOOKUP(AI1434,Resource!$B$2:$AE$465,9,FALSE))),0,IF(AI1434="",0,AR1434*VLOOKUP(AI1434,Resource!$B$2:$AE$465,9,FALSE)))</f>
        <v/>
      </c>
      <c r="AT1434" s="620" t="n"/>
      <c r="AU1434" s="286" t="n"/>
      <c r="AV1434" s="620">
        <f>Z1434</f>
        <v/>
      </c>
      <c r="AW1434" s="72" t="n"/>
      <c r="BA1434" s="620" t="n"/>
      <c r="BC1434" s="620">
        <f>AO1434+AS1434</f>
        <v/>
      </c>
      <c r="BD1434" s="620">
        <f>BH1434-BC1434</f>
        <v/>
      </c>
      <c r="BE1434" s="479">
        <f>IF(AV1434=0,"        --",BD1434/BH1434)</f>
        <v/>
      </c>
      <c r="BF1434" s="620" t="n"/>
      <c r="BG1434" s="620" t="n"/>
      <c r="BH1434" s="620">
        <f>Z1434+BA1434+BF1434</f>
        <v/>
      </c>
    </row>
    <row r="1435" customFormat="1" s="34">
      <c r="A1435" s="618" t="n"/>
      <c r="B1435" s="619" t="n"/>
      <c r="J1435" s="619" t="n"/>
      <c r="U1435" s="620" t="n"/>
      <c r="X1435" s="620" t="n"/>
      <c r="Y1435" s="620" t="n"/>
      <c r="Z1435" s="620" t="n"/>
      <c r="AA1435" s="34">
        <f>T1435*0.2+N1435*0+O1435*0.3+P1435*0.5+Q1435*0.6+R1435*1+S1435*1</f>
        <v/>
      </c>
      <c r="AB1435" s="34">
        <f>T1435*0.2+N1435*0.2+O1435*0.3+P1435*0.5+Q1435*0.6+R1435*1+S1435*1</f>
        <v/>
      </c>
      <c r="AD1435" s="34">
        <f>IF($AC1435&gt;0,IF(VLOOKUP($AC1435,Resource!$B$2:$AE$460,6,FALSE)&gt;0,VLOOKUP($AC1435,Resource!$B$2:$AE$460,6,FALSE),"--INPUT--"),"")</f>
        <v/>
      </c>
      <c r="AE1435" s="34">
        <f>IF($AC1435&gt;0,IF(VLOOKUP($AC1435,Resource!$B$2:$AE$460,25,FALSE)&gt;0,VLOOKUP($AC1435,Resource!$B$2:$AE$460,25,FALSE),"--INPUT--"),"")</f>
        <v/>
      </c>
      <c r="AG1435" s="619" t="n"/>
      <c r="AH1435" s="619" t="n"/>
      <c r="AJ1435" s="34">
        <f>IF($AI1435&gt;0,IF(VLOOKUP($AI1435,Resource!$B$2:$AE$460,6,FALSE)&gt;0,VLOOKUP($AI1435,Resource!$B$2:$AE$460,6,FALSE),"--INPUT--"),"")</f>
        <v/>
      </c>
      <c r="AK1435" s="34">
        <f>IF($AI1435&gt;0,IF(VLOOKUP($AI1435,Resource!$B$2:$AE$460,25,FALSE)&gt;0,VLOOKUP($AI1435,Resource!$B$2:$AE$460,25,FALSE),"--INPUT--"),"")</f>
        <v/>
      </c>
      <c r="AL1435" s="619" t="n"/>
      <c r="AM1435" s="619" t="n"/>
      <c r="AN1435" s="34">
        <f>AA1435</f>
        <v/>
      </c>
      <c r="AO1435" s="621">
        <f>IF(ISNA(IF(AC1435="",0,AN1435*VLOOKUP(AC1435,Resource!$B$2:$AE$465,8,FALSE))),0,IF(AC1435="",0,AN1435*VLOOKUP(AC1435,Resource!$B$2:$AE$465,8,FALSE)))</f>
        <v/>
      </c>
      <c r="AP1435" s="620" t="n"/>
      <c r="AQ1435" s="286" t="n"/>
      <c r="AR1435" s="34">
        <f>AB1435</f>
        <v/>
      </c>
      <c r="AS1435" s="621">
        <f>IF(ISNA(IF(AI1435="",0,AR1435*VLOOKUP(AI1435,Resource!$B$2:$AE$465,9,FALSE))),0,IF(AI1435="",0,AR1435*VLOOKUP(AI1435,Resource!$B$2:$AE$465,9,FALSE)))</f>
        <v/>
      </c>
      <c r="AT1435" s="620" t="n"/>
      <c r="AU1435" s="286" t="n"/>
      <c r="AV1435" s="620">
        <f>Z1435</f>
        <v/>
      </c>
      <c r="AW1435" s="72" t="n"/>
      <c r="BA1435" s="620" t="n"/>
      <c r="BC1435" s="620">
        <f>AO1435+AS1435</f>
        <v/>
      </c>
      <c r="BD1435" s="620">
        <f>BH1435-BC1435</f>
        <v/>
      </c>
      <c r="BE1435" s="479">
        <f>IF(AV1435=0,"        --",BD1435/BH1435)</f>
        <v/>
      </c>
      <c r="BF1435" s="620" t="n"/>
      <c r="BG1435" s="620" t="n"/>
      <c r="BH1435" s="620">
        <f>Z1435+BA1435+BF1435</f>
        <v/>
      </c>
    </row>
    <row r="1436" customFormat="1" s="34">
      <c r="A1436" s="618" t="n"/>
      <c r="B1436" s="619" t="n"/>
      <c r="J1436" s="619" t="n"/>
      <c r="U1436" s="620" t="n"/>
      <c r="X1436" s="620" t="n"/>
      <c r="Y1436" s="620" t="n"/>
      <c r="Z1436" s="620" t="n"/>
      <c r="AA1436" s="34">
        <f>T1436*0.2+N1436*0+O1436*0.3+P1436*0.5+Q1436*0.6+R1436*1+S1436*1</f>
        <v/>
      </c>
      <c r="AB1436" s="34">
        <f>T1436*0.2+N1436*0.2+O1436*0.3+P1436*0.5+Q1436*0.6+R1436*1+S1436*1</f>
        <v/>
      </c>
      <c r="AD1436" s="34">
        <f>IF($AC1436&gt;0,IF(VLOOKUP($AC1436,Resource!$B$2:$AE$460,6,FALSE)&gt;0,VLOOKUP($AC1436,Resource!$B$2:$AE$460,6,FALSE),"--INPUT--"),"")</f>
        <v/>
      </c>
      <c r="AE1436" s="34">
        <f>IF($AC1436&gt;0,IF(VLOOKUP($AC1436,Resource!$B$2:$AE$460,25,FALSE)&gt;0,VLOOKUP($AC1436,Resource!$B$2:$AE$460,25,FALSE),"--INPUT--"),"")</f>
        <v/>
      </c>
      <c r="AG1436" s="619" t="n"/>
      <c r="AH1436" s="619" t="n"/>
      <c r="AJ1436" s="34">
        <f>IF($AI1436&gt;0,IF(VLOOKUP($AI1436,Resource!$B$2:$AE$460,6,FALSE)&gt;0,VLOOKUP($AI1436,Resource!$B$2:$AE$460,6,FALSE),"--INPUT--"),"")</f>
        <v/>
      </c>
      <c r="AK1436" s="34">
        <f>IF($AI1436&gt;0,IF(VLOOKUP($AI1436,Resource!$B$2:$AE$460,25,FALSE)&gt;0,VLOOKUP($AI1436,Resource!$B$2:$AE$460,25,FALSE),"--INPUT--"),"")</f>
        <v/>
      </c>
      <c r="AL1436" s="619" t="n"/>
      <c r="AM1436" s="619" t="n"/>
      <c r="AN1436" s="34">
        <f>AA1436</f>
        <v/>
      </c>
      <c r="AO1436" s="621">
        <f>IF(ISNA(IF(AC1436="",0,AN1436*VLOOKUP(AC1436,Resource!$B$2:$AE$465,8,FALSE))),0,IF(AC1436="",0,AN1436*VLOOKUP(AC1436,Resource!$B$2:$AE$465,8,FALSE)))</f>
        <v/>
      </c>
      <c r="AP1436" s="620" t="n"/>
      <c r="AQ1436" s="286" t="n"/>
      <c r="AR1436" s="34">
        <f>AB1436</f>
        <v/>
      </c>
      <c r="AS1436" s="621">
        <f>IF(ISNA(IF(AI1436="",0,AR1436*VLOOKUP(AI1436,Resource!$B$2:$AE$465,9,FALSE))),0,IF(AI1436="",0,AR1436*VLOOKUP(AI1436,Resource!$B$2:$AE$465,9,FALSE)))</f>
        <v/>
      </c>
      <c r="AT1436" s="620" t="n"/>
      <c r="AU1436" s="286" t="n"/>
      <c r="AV1436" s="620">
        <f>Z1436</f>
        <v/>
      </c>
      <c r="AW1436" s="72" t="n"/>
      <c r="BA1436" s="620" t="n"/>
      <c r="BC1436" s="620">
        <f>AO1436+AS1436</f>
        <v/>
      </c>
      <c r="BD1436" s="620">
        <f>BH1436-BC1436</f>
        <v/>
      </c>
      <c r="BE1436" s="479">
        <f>IF(AV1436=0,"        --",BD1436/BH1436)</f>
        <v/>
      </c>
      <c r="BF1436" s="620" t="n"/>
      <c r="BG1436" s="620" t="n"/>
      <c r="BH1436" s="620">
        <f>Z1436+BA1436+BF1436</f>
        <v/>
      </c>
    </row>
    <row r="1437" customFormat="1" s="34">
      <c r="A1437" s="618" t="n"/>
      <c r="B1437" s="619" t="n"/>
      <c r="J1437" s="619" t="n"/>
      <c r="U1437" s="620" t="n"/>
      <c r="X1437" s="620" t="n"/>
      <c r="Y1437" s="620" t="n"/>
      <c r="Z1437" s="620" t="n"/>
      <c r="AA1437" s="34">
        <f>T1437*0.2+N1437*0+O1437*0.3+P1437*0.5+Q1437*0.6+R1437*1+S1437*1</f>
        <v/>
      </c>
      <c r="AB1437" s="34">
        <f>T1437*0.2+N1437*0.2+O1437*0.3+P1437*0.5+Q1437*0.6+R1437*1+S1437*1</f>
        <v/>
      </c>
      <c r="AD1437" s="34">
        <f>IF($AC1437&gt;0,IF(VLOOKUP($AC1437,Resource!$B$2:$AE$460,6,FALSE)&gt;0,VLOOKUP($AC1437,Resource!$B$2:$AE$460,6,FALSE),"--INPUT--"),"")</f>
        <v/>
      </c>
      <c r="AE1437" s="34">
        <f>IF($AC1437&gt;0,IF(VLOOKUP($AC1437,Resource!$B$2:$AE$460,25,FALSE)&gt;0,VLOOKUP($AC1437,Resource!$B$2:$AE$460,25,FALSE),"--INPUT--"),"")</f>
        <v/>
      </c>
      <c r="AG1437" s="619" t="n"/>
      <c r="AH1437" s="619" t="n"/>
      <c r="AJ1437" s="34">
        <f>IF($AI1437&gt;0,IF(VLOOKUP($AI1437,Resource!$B$2:$AE$460,6,FALSE)&gt;0,VLOOKUP($AI1437,Resource!$B$2:$AE$460,6,FALSE),"--INPUT--"),"")</f>
        <v/>
      </c>
      <c r="AK1437" s="34">
        <f>IF($AI1437&gt;0,IF(VLOOKUP($AI1437,Resource!$B$2:$AE$460,25,FALSE)&gt;0,VLOOKUP($AI1437,Resource!$B$2:$AE$460,25,FALSE),"--INPUT--"),"")</f>
        <v/>
      </c>
      <c r="AL1437" s="619" t="n"/>
      <c r="AM1437" s="619" t="n"/>
      <c r="AN1437" s="34">
        <f>AA1437</f>
        <v/>
      </c>
      <c r="AO1437" s="621">
        <f>IF(ISNA(IF(AC1437="",0,AN1437*VLOOKUP(AC1437,Resource!$B$2:$AE$465,8,FALSE))),0,IF(AC1437="",0,AN1437*VLOOKUP(AC1437,Resource!$B$2:$AE$465,8,FALSE)))</f>
        <v/>
      </c>
      <c r="AP1437" s="620" t="n"/>
      <c r="AQ1437" s="286" t="n"/>
      <c r="AR1437" s="34">
        <f>AB1437</f>
        <v/>
      </c>
      <c r="AS1437" s="621">
        <f>IF(ISNA(IF(AI1437="",0,AR1437*VLOOKUP(AI1437,Resource!$B$2:$AE$465,9,FALSE))),0,IF(AI1437="",0,AR1437*VLOOKUP(AI1437,Resource!$B$2:$AE$465,9,FALSE)))</f>
        <v/>
      </c>
      <c r="AT1437" s="620" t="n"/>
      <c r="AU1437" s="286" t="n"/>
      <c r="AV1437" s="620">
        <f>Z1437</f>
        <v/>
      </c>
      <c r="AW1437" s="72" t="n"/>
      <c r="BA1437" s="620" t="n"/>
      <c r="BC1437" s="620">
        <f>AO1437+AS1437</f>
        <v/>
      </c>
      <c r="BD1437" s="620">
        <f>BH1437-BC1437</f>
        <v/>
      </c>
      <c r="BE1437" s="479">
        <f>IF(AV1437=0,"        --",BD1437/BH1437)</f>
        <v/>
      </c>
      <c r="BF1437" s="620" t="n"/>
      <c r="BG1437" s="620" t="n"/>
      <c r="BH1437" s="620">
        <f>Z1437+BA1437+BF1437</f>
        <v/>
      </c>
    </row>
    <row r="1438" customFormat="1" s="34">
      <c r="A1438" s="618" t="n"/>
      <c r="B1438" s="619" t="n"/>
      <c r="J1438" s="619" t="n"/>
      <c r="U1438" s="620" t="n"/>
      <c r="X1438" s="620" t="n"/>
      <c r="Y1438" s="620" t="n"/>
      <c r="Z1438" s="620" t="n"/>
      <c r="AA1438" s="34">
        <f>T1438*0.2+N1438*0+O1438*0.3+P1438*0.5+Q1438*0.6+R1438*1+S1438*1</f>
        <v/>
      </c>
      <c r="AB1438" s="34">
        <f>T1438*0.2+N1438*0.2+O1438*0.3+P1438*0.5+Q1438*0.6+R1438*1+S1438*1</f>
        <v/>
      </c>
      <c r="AD1438" s="34">
        <f>IF($AC1438&gt;0,IF(VLOOKUP($AC1438,Resource!$B$2:$AE$460,6,FALSE)&gt;0,VLOOKUP($AC1438,Resource!$B$2:$AE$460,6,FALSE),"--INPUT--"),"")</f>
        <v/>
      </c>
      <c r="AE1438" s="34">
        <f>IF($AC1438&gt;0,IF(VLOOKUP($AC1438,Resource!$B$2:$AE$460,25,FALSE)&gt;0,VLOOKUP($AC1438,Resource!$B$2:$AE$460,25,FALSE),"--INPUT--"),"")</f>
        <v/>
      </c>
      <c r="AG1438" s="619" t="n"/>
      <c r="AH1438" s="619" t="n"/>
      <c r="AJ1438" s="34">
        <f>IF($AI1438&gt;0,IF(VLOOKUP($AI1438,Resource!$B$2:$AE$460,6,FALSE)&gt;0,VLOOKUP($AI1438,Resource!$B$2:$AE$460,6,FALSE),"--INPUT--"),"")</f>
        <v/>
      </c>
      <c r="AK1438" s="34">
        <f>IF($AI1438&gt;0,IF(VLOOKUP($AI1438,Resource!$B$2:$AE$460,25,FALSE)&gt;0,VLOOKUP($AI1438,Resource!$B$2:$AE$460,25,FALSE),"--INPUT--"),"")</f>
        <v/>
      </c>
      <c r="AL1438" s="619" t="n"/>
      <c r="AM1438" s="619" t="n"/>
      <c r="AN1438" s="34">
        <f>AA1438</f>
        <v/>
      </c>
      <c r="AO1438" s="621">
        <f>IF(ISNA(IF(AC1438="",0,AN1438*VLOOKUP(AC1438,Resource!$B$2:$AE$465,8,FALSE))),0,IF(AC1438="",0,AN1438*VLOOKUP(AC1438,Resource!$B$2:$AE$465,8,FALSE)))</f>
        <v/>
      </c>
      <c r="AP1438" s="620" t="n"/>
      <c r="AQ1438" s="286" t="n"/>
      <c r="AR1438" s="34">
        <f>AB1438</f>
        <v/>
      </c>
      <c r="AS1438" s="621">
        <f>IF(ISNA(IF(AI1438="",0,AR1438*VLOOKUP(AI1438,Resource!$B$2:$AE$465,9,FALSE))),0,IF(AI1438="",0,AR1438*VLOOKUP(AI1438,Resource!$B$2:$AE$465,9,FALSE)))</f>
        <v/>
      </c>
      <c r="AT1438" s="620" t="n"/>
      <c r="AU1438" s="286" t="n"/>
      <c r="AV1438" s="620">
        <f>Z1438</f>
        <v/>
      </c>
      <c r="AW1438" s="72" t="n"/>
      <c r="BA1438" s="620" t="n"/>
      <c r="BC1438" s="620">
        <f>AO1438+AS1438</f>
        <v/>
      </c>
      <c r="BD1438" s="620">
        <f>BH1438-BC1438</f>
        <v/>
      </c>
      <c r="BE1438" s="479">
        <f>IF(AV1438=0,"        --",BD1438/BH1438)</f>
        <v/>
      </c>
      <c r="BF1438" s="620" t="n"/>
      <c r="BG1438" s="620" t="n"/>
      <c r="BH1438" s="620">
        <f>Z1438+BA1438+BF1438</f>
        <v/>
      </c>
    </row>
    <row r="1439" customFormat="1" s="34">
      <c r="A1439" s="618" t="n"/>
      <c r="B1439" s="619" t="n"/>
      <c r="J1439" s="619" t="n"/>
      <c r="U1439" s="620" t="n"/>
      <c r="X1439" s="620" t="n"/>
      <c r="Y1439" s="620" t="n"/>
      <c r="Z1439" s="620" t="n"/>
      <c r="AA1439" s="34">
        <f>T1439*0.2+N1439*0+O1439*0.3+P1439*0.5+Q1439*0.6+R1439*1+S1439*1</f>
        <v/>
      </c>
      <c r="AB1439" s="34">
        <f>T1439*0.2+N1439*0.2+O1439*0.3+P1439*0.5+Q1439*0.6+R1439*1+S1439*1</f>
        <v/>
      </c>
      <c r="AD1439" s="34">
        <f>IF($AC1439&gt;0,IF(VLOOKUP($AC1439,Resource!$B$2:$AE$460,6,FALSE)&gt;0,VLOOKUP($AC1439,Resource!$B$2:$AE$460,6,FALSE),"--INPUT--"),"")</f>
        <v/>
      </c>
      <c r="AE1439" s="34">
        <f>IF($AC1439&gt;0,IF(VLOOKUP($AC1439,Resource!$B$2:$AE$460,25,FALSE)&gt;0,VLOOKUP($AC1439,Resource!$B$2:$AE$460,25,FALSE),"--INPUT--"),"")</f>
        <v/>
      </c>
      <c r="AG1439" s="619" t="n"/>
      <c r="AH1439" s="619" t="n"/>
      <c r="AJ1439" s="34">
        <f>IF($AI1439&gt;0,IF(VLOOKUP($AI1439,Resource!$B$2:$AE$460,6,FALSE)&gt;0,VLOOKUP($AI1439,Resource!$B$2:$AE$460,6,FALSE),"--INPUT--"),"")</f>
        <v/>
      </c>
      <c r="AK1439" s="34">
        <f>IF($AI1439&gt;0,IF(VLOOKUP($AI1439,Resource!$B$2:$AE$460,25,FALSE)&gt;0,VLOOKUP($AI1439,Resource!$B$2:$AE$460,25,FALSE),"--INPUT--"),"")</f>
        <v/>
      </c>
      <c r="AL1439" s="619" t="n"/>
      <c r="AM1439" s="619" t="n"/>
      <c r="AN1439" s="34">
        <f>AA1439</f>
        <v/>
      </c>
      <c r="AO1439" s="621">
        <f>IF(ISNA(IF(AC1439="",0,AN1439*VLOOKUP(AC1439,Resource!$B$2:$AE$465,8,FALSE))),0,IF(AC1439="",0,AN1439*VLOOKUP(AC1439,Resource!$B$2:$AE$465,8,FALSE)))</f>
        <v/>
      </c>
      <c r="AP1439" s="620" t="n"/>
      <c r="AQ1439" s="286" t="n"/>
      <c r="AR1439" s="34">
        <f>AB1439</f>
        <v/>
      </c>
      <c r="AS1439" s="621">
        <f>IF(ISNA(IF(AI1439="",0,AR1439*VLOOKUP(AI1439,Resource!$B$2:$AE$465,9,FALSE))),0,IF(AI1439="",0,AR1439*VLOOKUP(AI1439,Resource!$B$2:$AE$465,9,FALSE)))</f>
        <v/>
      </c>
      <c r="AT1439" s="620" t="n"/>
      <c r="AU1439" s="286" t="n"/>
      <c r="AV1439" s="620">
        <f>Z1439</f>
        <v/>
      </c>
      <c r="AW1439" s="72" t="n"/>
      <c r="BA1439" s="620" t="n"/>
      <c r="BC1439" s="620">
        <f>AO1439+AS1439</f>
        <v/>
      </c>
      <c r="BD1439" s="620">
        <f>BH1439-BC1439</f>
        <v/>
      </c>
      <c r="BE1439" s="479">
        <f>IF(AV1439=0,"        --",BD1439/BH1439)</f>
        <v/>
      </c>
      <c r="BF1439" s="620" t="n"/>
      <c r="BG1439" s="620" t="n"/>
      <c r="BH1439" s="620">
        <f>Z1439+BA1439+BF1439</f>
        <v/>
      </c>
    </row>
    <row r="1440" customFormat="1" s="34">
      <c r="A1440" s="618" t="n"/>
      <c r="B1440" s="619" t="n"/>
      <c r="J1440" s="619" t="n"/>
      <c r="U1440" s="620" t="n"/>
      <c r="X1440" s="620" t="n"/>
      <c r="Y1440" s="620" t="n"/>
      <c r="Z1440" s="620" t="n"/>
      <c r="AA1440" s="34">
        <f>T1440*0.2+N1440*0+O1440*0.3+P1440*0.5+Q1440*0.6+R1440*1+S1440*1</f>
        <v/>
      </c>
      <c r="AB1440" s="34">
        <f>T1440*0.2+N1440*0.2+O1440*0.3+P1440*0.5+Q1440*0.6+R1440*1+S1440*1</f>
        <v/>
      </c>
      <c r="AD1440" s="34">
        <f>IF($AC1440&gt;0,IF(VLOOKUP($AC1440,Resource!$B$2:$AE$460,6,FALSE)&gt;0,VLOOKUP($AC1440,Resource!$B$2:$AE$460,6,FALSE),"--INPUT--"),"")</f>
        <v/>
      </c>
      <c r="AE1440" s="34">
        <f>IF($AC1440&gt;0,IF(VLOOKUP($AC1440,Resource!$B$2:$AE$460,25,FALSE)&gt;0,VLOOKUP($AC1440,Resource!$B$2:$AE$460,25,FALSE),"--INPUT--"),"")</f>
        <v/>
      </c>
      <c r="AG1440" s="619" t="n"/>
      <c r="AH1440" s="619" t="n"/>
      <c r="AJ1440" s="34">
        <f>IF($AI1440&gt;0,IF(VLOOKUP($AI1440,Resource!$B$2:$AE$460,6,FALSE)&gt;0,VLOOKUP($AI1440,Resource!$B$2:$AE$460,6,FALSE),"--INPUT--"),"")</f>
        <v/>
      </c>
      <c r="AK1440" s="34">
        <f>IF($AI1440&gt;0,IF(VLOOKUP($AI1440,Resource!$B$2:$AE$460,25,FALSE)&gt;0,VLOOKUP($AI1440,Resource!$B$2:$AE$460,25,FALSE),"--INPUT--"),"")</f>
        <v/>
      </c>
      <c r="AL1440" s="619" t="n"/>
      <c r="AM1440" s="619" t="n"/>
      <c r="AN1440" s="34">
        <f>AA1440</f>
        <v/>
      </c>
      <c r="AO1440" s="621">
        <f>IF(ISNA(IF(AC1440="",0,AN1440*VLOOKUP(AC1440,Resource!$B$2:$AE$465,8,FALSE))),0,IF(AC1440="",0,AN1440*VLOOKUP(AC1440,Resource!$B$2:$AE$465,8,FALSE)))</f>
        <v/>
      </c>
      <c r="AP1440" s="620" t="n"/>
      <c r="AQ1440" s="286" t="n"/>
      <c r="AR1440" s="34">
        <f>AB1440</f>
        <v/>
      </c>
      <c r="AS1440" s="621">
        <f>IF(ISNA(IF(AI1440="",0,AR1440*VLOOKUP(AI1440,Resource!$B$2:$AE$465,9,FALSE))),0,IF(AI1440="",0,AR1440*VLOOKUP(AI1440,Resource!$B$2:$AE$465,9,FALSE)))</f>
        <v/>
      </c>
      <c r="AT1440" s="620" t="n"/>
      <c r="AU1440" s="286" t="n"/>
      <c r="AV1440" s="620">
        <f>Z1440</f>
        <v/>
      </c>
      <c r="AW1440" s="72" t="n"/>
      <c r="BA1440" s="620" t="n"/>
      <c r="BC1440" s="620">
        <f>AO1440+AS1440</f>
        <v/>
      </c>
      <c r="BD1440" s="620">
        <f>BH1440-BC1440</f>
        <v/>
      </c>
      <c r="BE1440" s="479">
        <f>IF(AV1440=0,"        --",BD1440/BH1440)</f>
        <v/>
      </c>
      <c r="BF1440" s="620" t="n"/>
      <c r="BG1440" s="620" t="n"/>
      <c r="BH1440" s="620">
        <f>Z1440+BA1440+BF1440</f>
        <v/>
      </c>
    </row>
    <row r="1441" customFormat="1" s="34">
      <c r="A1441" s="618" t="n"/>
      <c r="B1441" s="619" t="n"/>
      <c r="J1441" s="619" t="n"/>
      <c r="U1441" s="620" t="n"/>
      <c r="X1441" s="620" t="n"/>
      <c r="Y1441" s="620" t="n"/>
      <c r="Z1441" s="620" t="n"/>
      <c r="AA1441" s="34">
        <f>T1441*0.2+N1441*0+O1441*0.3+P1441*0.5+Q1441*0.6+R1441*1+S1441*1</f>
        <v/>
      </c>
      <c r="AB1441" s="34">
        <f>T1441*0.2+N1441*0.2+O1441*0.3+P1441*0.5+Q1441*0.6+R1441*1+S1441*1</f>
        <v/>
      </c>
      <c r="AD1441" s="34">
        <f>IF($AC1441&gt;0,IF(VLOOKUP($AC1441,Resource!$B$2:$AE$460,6,FALSE)&gt;0,VLOOKUP($AC1441,Resource!$B$2:$AE$460,6,FALSE),"--INPUT--"),"")</f>
        <v/>
      </c>
      <c r="AE1441" s="34">
        <f>IF($AC1441&gt;0,IF(VLOOKUP($AC1441,Resource!$B$2:$AE$460,25,FALSE)&gt;0,VLOOKUP($AC1441,Resource!$B$2:$AE$460,25,FALSE),"--INPUT--"),"")</f>
        <v/>
      </c>
      <c r="AG1441" s="619" t="n"/>
      <c r="AH1441" s="619" t="n"/>
      <c r="AJ1441" s="34">
        <f>IF($AI1441&gt;0,IF(VLOOKUP($AI1441,Resource!$B$2:$AE$460,6,FALSE)&gt;0,VLOOKUP($AI1441,Resource!$B$2:$AE$460,6,FALSE),"--INPUT--"),"")</f>
        <v/>
      </c>
      <c r="AK1441" s="34">
        <f>IF($AI1441&gt;0,IF(VLOOKUP($AI1441,Resource!$B$2:$AE$460,25,FALSE)&gt;0,VLOOKUP($AI1441,Resource!$B$2:$AE$460,25,FALSE),"--INPUT--"),"")</f>
        <v/>
      </c>
      <c r="AL1441" s="619" t="n"/>
      <c r="AM1441" s="619" t="n"/>
      <c r="AN1441" s="34">
        <f>AA1441</f>
        <v/>
      </c>
      <c r="AO1441" s="621">
        <f>IF(ISNA(IF(AC1441="",0,AN1441*VLOOKUP(AC1441,Resource!$B$2:$AE$465,8,FALSE))),0,IF(AC1441="",0,AN1441*VLOOKUP(AC1441,Resource!$B$2:$AE$465,8,FALSE)))</f>
        <v/>
      </c>
      <c r="AP1441" s="620" t="n"/>
      <c r="AQ1441" s="286" t="n"/>
      <c r="AR1441" s="34">
        <f>AB1441</f>
        <v/>
      </c>
      <c r="AS1441" s="621">
        <f>IF(ISNA(IF(AI1441="",0,AR1441*VLOOKUP(AI1441,Resource!$B$2:$AE$465,9,FALSE))),0,IF(AI1441="",0,AR1441*VLOOKUP(AI1441,Resource!$B$2:$AE$465,9,FALSE)))</f>
        <v/>
      </c>
      <c r="AT1441" s="620" t="n"/>
      <c r="AU1441" s="286" t="n"/>
      <c r="AV1441" s="620">
        <f>Z1441</f>
        <v/>
      </c>
      <c r="AW1441" s="72" t="n"/>
      <c r="BA1441" s="620" t="n"/>
      <c r="BC1441" s="620">
        <f>AO1441+AS1441</f>
        <v/>
      </c>
      <c r="BD1441" s="620">
        <f>BH1441-BC1441</f>
        <v/>
      </c>
      <c r="BE1441" s="479">
        <f>IF(AV1441=0,"        --",BD1441/BH1441)</f>
        <v/>
      </c>
      <c r="BF1441" s="620" t="n"/>
      <c r="BG1441" s="620" t="n"/>
      <c r="BH1441" s="620">
        <f>Z1441+BA1441+BF1441</f>
        <v/>
      </c>
    </row>
    <row r="1442" customFormat="1" s="34">
      <c r="A1442" s="618" t="n"/>
      <c r="B1442" s="619" t="n"/>
      <c r="J1442" s="619" t="n"/>
      <c r="U1442" s="620" t="n"/>
      <c r="X1442" s="620" t="n"/>
      <c r="Y1442" s="620" t="n"/>
      <c r="Z1442" s="620" t="n"/>
      <c r="AA1442" s="34">
        <f>T1442*0.2+N1442*0+O1442*0.3+P1442*0.5+Q1442*0.6+R1442*1+S1442*1</f>
        <v/>
      </c>
      <c r="AB1442" s="34">
        <f>T1442*0.2+N1442*0.2+O1442*0.3+P1442*0.5+Q1442*0.6+R1442*1+S1442*1</f>
        <v/>
      </c>
      <c r="AD1442" s="34">
        <f>IF($AC1442&gt;0,IF(VLOOKUP($AC1442,Resource!$B$2:$AE$460,6,FALSE)&gt;0,VLOOKUP($AC1442,Resource!$B$2:$AE$460,6,FALSE),"--INPUT--"),"")</f>
        <v/>
      </c>
      <c r="AE1442" s="34">
        <f>IF($AC1442&gt;0,IF(VLOOKUP($AC1442,Resource!$B$2:$AE$460,25,FALSE)&gt;0,VLOOKUP($AC1442,Resource!$B$2:$AE$460,25,FALSE),"--INPUT--"),"")</f>
        <v/>
      </c>
      <c r="AG1442" s="619" t="n"/>
      <c r="AH1442" s="619" t="n"/>
      <c r="AJ1442" s="34">
        <f>IF($AI1442&gt;0,IF(VLOOKUP($AI1442,Resource!$B$2:$AE$460,6,FALSE)&gt;0,VLOOKUP($AI1442,Resource!$B$2:$AE$460,6,FALSE),"--INPUT--"),"")</f>
        <v/>
      </c>
      <c r="AK1442" s="34">
        <f>IF($AI1442&gt;0,IF(VLOOKUP($AI1442,Resource!$B$2:$AE$460,25,FALSE)&gt;0,VLOOKUP($AI1442,Resource!$B$2:$AE$460,25,FALSE),"--INPUT--"),"")</f>
        <v/>
      </c>
      <c r="AL1442" s="619" t="n"/>
      <c r="AM1442" s="619" t="n"/>
      <c r="AN1442" s="34">
        <f>AA1442</f>
        <v/>
      </c>
      <c r="AO1442" s="621">
        <f>IF(ISNA(IF(AC1442="",0,AN1442*VLOOKUP(AC1442,Resource!$B$2:$AE$465,8,FALSE))),0,IF(AC1442="",0,AN1442*VLOOKUP(AC1442,Resource!$B$2:$AE$465,8,FALSE)))</f>
        <v/>
      </c>
      <c r="AP1442" s="620" t="n"/>
      <c r="AQ1442" s="286" t="n"/>
      <c r="AR1442" s="34">
        <f>AB1442</f>
        <v/>
      </c>
      <c r="AS1442" s="621">
        <f>IF(ISNA(IF(AI1442="",0,AR1442*VLOOKUP(AI1442,Resource!$B$2:$AE$465,9,FALSE))),0,IF(AI1442="",0,AR1442*VLOOKUP(AI1442,Resource!$B$2:$AE$465,9,FALSE)))</f>
        <v/>
      </c>
      <c r="AT1442" s="620" t="n"/>
      <c r="AU1442" s="286" t="n"/>
      <c r="AV1442" s="620">
        <f>Z1442</f>
        <v/>
      </c>
      <c r="AW1442" s="72" t="n"/>
      <c r="BA1442" s="620" t="n"/>
      <c r="BC1442" s="620">
        <f>AO1442+AS1442</f>
        <v/>
      </c>
      <c r="BD1442" s="620">
        <f>BH1442-BC1442</f>
        <v/>
      </c>
      <c r="BE1442" s="479">
        <f>IF(AV1442=0,"        --",BD1442/BH1442)</f>
        <v/>
      </c>
      <c r="BF1442" s="620" t="n"/>
      <c r="BG1442" s="620" t="n"/>
      <c r="BH1442" s="620">
        <f>Z1442+BA1442+BF1442</f>
        <v/>
      </c>
    </row>
    <row r="1443" customFormat="1" s="34">
      <c r="A1443" s="618" t="n"/>
      <c r="B1443" s="619" t="n"/>
      <c r="J1443" s="619" t="n"/>
      <c r="U1443" s="620" t="n"/>
      <c r="X1443" s="620" t="n"/>
      <c r="Y1443" s="620" t="n"/>
      <c r="Z1443" s="620" t="n"/>
      <c r="AA1443" s="34">
        <f>T1443*0.2+N1443*0+O1443*0.3+P1443*0.5+Q1443*0.6+R1443*1+S1443*1</f>
        <v/>
      </c>
      <c r="AB1443" s="34">
        <f>T1443*0.2+N1443*0.2+O1443*0.3+P1443*0.5+Q1443*0.6+R1443*1+S1443*1</f>
        <v/>
      </c>
      <c r="AD1443" s="34">
        <f>IF($AC1443&gt;0,IF(VLOOKUP($AC1443,Resource!$B$2:$AE$460,6,FALSE)&gt;0,VLOOKUP($AC1443,Resource!$B$2:$AE$460,6,FALSE),"--INPUT--"),"")</f>
        <v/>
      </c>
      <c r="AE1443" s="34">
        <f>IF($AC1443&gt;0,IF(VLOOKUP($AC1443,Resource!$B$2:$AE$460,25,FALSE)&gt;0,VLOOKUP($AC1443,Resource!$B$2:$AE$460,25,FALSE),"--INPUT--"),"")</f>
        <v/>
      </c>
      <c r="AG1443" s="619" t="n"/>
      <c r="AH1443" s="619" t="n"/>
      <c r="AJ1443" s="34">
        <f>IF($AI1443&gt;0,IF(VLOOKUP($AI1443,Resource!$B$2:$AE$460,6,FALSE)&gt;0,VLOOKUP($AI1443,Resource!$B$2:$AE$460,6,FALSE),"--INPUT--"),"")</f>
        <v/>
      </c>
      <c r="AK1443" s="34">
        <f>IF($AI1443&gt;0,IF(VLOOKUP($AI1443,Resource!$B$2:$AE$460,25,FALSE)&gt;0,VLOOKUP($AI1443,Resource!$B$2:$AE$460,25,FALSE),"--INPUT--"),"")</f>
        <v/>
      </c>
      <c r="AL1443" s="619" t="n"/>
      <c r="AM1443" s="619" t="n"/>
      <c r="AN1443" s="34">
        <f>AA1443</f>
        <v/>
      </c>
      <c r="AO1443" s="621">
        <f>IF(ISNA(IF(AC1443="",0,AN1443*VLOOKUP(AC1443,Resource!$B$2:$AE$465,8,FALSE))),0,IF(AC1443="",0,AN1443*VLOOKUP(AC1443,Resource!$B$2:$AE$465,8,FALSE)))</f>
        <v/>
      </c>
      <c r="AP1443" s="620" t="n"/>
      <c r="AQ1443" s="286" t="n"/>
      <c r="AR1443" s="34">
        <f>AB1443</f>
        <v/>
      </c>
      <c r="AS1443" s="621">
        <f>IF(ISNA(IF(AI1443="",0,AR1443*VLOOKUP(AI1443,Resource!$B$2:$AE$465,9,FALSE))),0,IF(AI1443="",0,AR1443*VLOOKUP(AI1443,Resource!$B$2:$AE$465,9,FALSE)))</f>
        <v/>
      </c>
      <c r="AT1443" s="620" t="n"/>
      <c r="AU1443" s="286" t="n"/>
      <c r="AV1443" s="620">
        <f>Z1443</f>
        <v/>
      </c>
      <c r="AW1443" s="72" t="n"/>
      <c r="BA1443" s="620" t="n"/>
      <c r="BC1443" s="620">
        <f>AO1443+AS1443</f>
        <v/>
      </c>
      <c r="BD1443" s="620">
        <f>BH1443-BC1443</f>
        <v/>
      </c>
      <c r="BE1443" s="479">
        <f>IF(AV1443=0,"        --",BD1443/BH1443)</f>
        <v/>
      </c>
      <c r="BF1443" s="620" t="n"/>
      <c r="BG1443" s="620" t="n"/>
      <c r="BH1443" s="620">
        <f>Z1443+BA1443+BF1443</f>
        <v/>
      </c>
    </row>
    <row r="1444" customFormat="1" s="34">
      <c r="A1444" s="618" t="n"/>
      <c r="B1444" s="619" t="n"/>
      <c r="J1444" s="619" t="n"/>
      <c r="U1444" s="620" t="n"/>
      <c r="X1444" s="620" t="n"/>
      <c r="Y1444" s="620" t="n"/>
      <c r="Z1444" s="620" t="n"/>
      <c r="AA1444" s="34">
        <f>T1444*0.2+N1444*0+O1444*0.3+P1444*0.5+Q1444*0.6+R1444*1+S1444*1</f>
        <v/>
      </c>
      <c r="AB1444" s="34">
        <f>T1444*0.2+N1444*0.2+O1444*0.3+P1444*0.5+Q1444*0.6+R1444*1+S1444*1</f>
        <v/>
      </c>
      <c r="AD1444" s="34">
        <f>IF($AC1444&gt;0,IF(VLOOKUP($AC1444,Resource!$B$2:$AE$460,6,FALSE)&gt;0,VLOOKUP($AC1444,Resource!$B$2:$AE$460,6,FALSE),"--INPUT--"),"")</f>
        <v/>
      </c>
      <c r="AE1444" s="34">
        <f>IF($AC1444&gt;0,IF(VLOOKUP($AC1444,Resource!$B$2:$AE$460,25,FALSE)&gt;0,VLOOKUP($AC1444,Resource!$B$2:$AE$460,25,FALSE),"--INPUT--"),"")</f>
        <v/>
      </c>
      <c r="AG1444" s="619" t="n"/>
      <c r="AH1444" s="619" t="n"/>
      <c r="AJ1444" s="34">
        <f>IF($AI1444&gt;0,IF(VLOOKUP($AI1444,Resource!$B$2:$AE$460,6,FALSE)&gt;0,VLOOKUP($AI1444,Resource!$B$2:$AE$460,6,FALSE),"--INPUT--"),"")</f>
        <v/>
      </c>
      <c r="AK1444" s="34">
        <f>IF($AI1444&gt;0,IF(VLOOKUP($AI1444,Resource!$B$2:$AE$460,25,FALSE)&gt;0,VLOOKUP($AI1444,Resource!$B$2:$AE$460,25,FALSE),"--INPUT--"),"")</f>
        <v/>
      </c>
      <c r="AL1444" s="619" t="n"/>
      <c r="AM1444" s="619" t="n"/>
      <c r="AN1444" s="34">
        <f>AA1444</f>
        <v/>
      </c>
      <c r="AO1444" s="621">
        <f>IF(ISNA(IF(AC1444="",0,AN1444*VLOOKUP(AC1444,Resource!$B$2:$AE$465,8,FALSE))),0,IF(AC1444="",0,AN1444*VLOOKUP(AC1444,Resource!$B$2:$AE$465,8,FALSE)))</f>
        <v/>
      </c>
      <c r="AP1444" s="620" t="n"/>
      <c r="AQ1444" s="286" t="n"/>
      <c r="AR1444" s="34">
        <f>AB1444</f>
        <v/>
      </c>
      <c r="AS1444" s="621">
        <f>IF(ISNA(IF(AI1444="",0,AR1444*VLOOKUP(AI1444,Resource!$B$2:$AE$465,9,FALSE))),0,IF(AI1444="",0,AR1444*VLOOKUP(AI1444,Resource!$B$2:$AE$465,9,FALSE)))</f>
        <v/>
      </c>
      <c r="AT1444" s="620" t="n"/>
      <c r="AU1444" s="286" t="n"/>
      <c r="AV1444" s="620">
        <f>Z1444</f>
        <v/>
      </c>
      <c r="AW1444" s="72" t="n"/>
      <c r="BA1444" s="620" t="n"/>
      <c r="BC1444" s="620">
        <f>AO1444+AS1444</f>
        <v/>
      </c>
      <c r="BD1444" s="620">
        <f>BH1444-BC1444</f>
        <v/>
      </c>
      <c r="BE1444" s="479">
        <f>IF(AV1444=0,"        --",BD1444/BH1444)</f>
        <v/>
      </c>
      <c r="BF1444" s="620" t="n"/>
      <c r="BG1444" s="620" t="n"/>
      <c r="BH1444" s="620">
        <f>Z1444+BA1444+BF1444</f>
        <v/>
      </c>
    </row>
    <row r="1445" customFormat="1" s="34">
      <c r="A1445" s="618" t="n"/>
      <c r="B1445" s="619" t="n"/>
      <c r="J1445" s="619" t="n"/>
      <c r="U1445" s="620" t="n"/>
      <c r="X1445" s="620" t="n"/>
      <c r="Y1445" s="620" t="n"/>
      <c r="Z1445" s="620" t="n"/>
      <c r="AA1445" s="34">
        <f>T1445*0.2+N1445*0+O1445*0.3+P1445*0.5+Q1445*0.6+R1445*1+S1445*1</f>
        <v/>
      </c>
      <c r="AB1445" s="34">
        <f>T1445*0.2+N1445*0.2+O1445*0.3+P1445*0.5+Q1445*0.6+R1445*1+S1445*1</f>
        <v/>
      </c>
      <c r="AD1445" s="34">
        <f>IF($AC1445&gt;0,IF(VLOOKUP($AC1445,Resource!$B$2:$AE$460,6,FALSE)&gt;0,VLOOKUP($AC1445,Resource!$B$2:$AE$460,6,FALSE),"--INPUT--"),"")</f>
        <v/>
      </c>
      <c r="AE1445" s="34">
        <f>IF($AC1445&gt;0,IF(VLOOKUP($AC1445,Resource!$B$2:$AE$460,25,FALSE)&gt;0,VLOOKUP($AC1445,Resource!$B$2:$AE$460,25,FALSE),"--INPUT--"),"")</f>
        <v/>
      </c>
      <c r="AG1445" s="619" t="n"/>
      <c r="AH1445" s="619" t="n"/>
      <c r="AJ1445" s="34">
        <f>IF($AI1445&gt;0,IF(VLOOKUP($AI1445,Resource!$B$2:$AE$460,6,FALSE)&gt;0,VLOOKUP($AI1445,Resource!$B$2:$AE$460,6,FALSE),"--INPUT--"),"")</f>
        <v/>
      </c>
      <c r="AK1445" s="34">
        <f>IF($AI1445&gt;0,IF(VLOOKUP($AI1445,Resource!$B$2:$AE$460,25,FALSE)&gt;0,VLOOKUP($AI1445,Resource!$B$2:$AE$460,25,FALSE),"--INPUT--"),"")</f>
        <v/>
      </c>
      <c r="AL1445" s="619" t="n"/>
      <c r="AM1445" s="619" t="n"/>
      <c r="AN1445" s="34">
        <f>AA1445</f>
        <v/>
      </c>
      <c r="AO1445" s="621">
        <f>IF(ISNA(IF(AC1445="",0,AN1445*VLOOKUP(AC1445,Resource!$B$2:$AE$465,8,FALSE))),0,IF(AC1445="",0,AN1445*VLOOKUP(AC1445,Resource!$B$2:$AE$465,8,FALSE)))</f>
        <v/>
      </c>
      <c r="AP1445" s="620" t="n"/>
      <c r="AQ1445" s="286" t="n"/>
      <c r="AR1445" s="34">
        <f>AB1445</f>
        <v/>
      </c>
      <c r="AS1445" s="621">
        <f>IF(ISNA(IF(AI1445="",0,AR1445*VLOOKUP(AI1445,Resource!$B$2:$AE$465,9,FALSE))),0,IF(AI1445="",0,AR1445*VLOOKUP(AI1445,Resource!$B$2:$AE$465,9,FALSE)))</f>
        <v/>
      </c>
      <c r="AT1445" s="620" t="n"/>
      <c r="AU1445" s="286" t="n"/>
      <c r="AV1445" s="620">
        <f>Z1445</f>
        <v/>
      </c>
      <c r="AW1445" s="72" t="n"/>
      <c r="BA1445" s="620" t="n"/>
      <c r="BC1445" s="620">
        <f>AO1445+AS1445</f>
        <v/>
      </c>
      <c r="BD1445" s="620">
        <f>BH1445-BC1445</f>
        <v/>
      </c>
      <c r="BE1445" s="479">
        <f>IF(AV1445=0,"        --",BD1445/BH1445)</f>
        <v/>
      </c>
      <c r="BF1445" s="620" t="n"/>
      <c r="BG1445" s="620" t="n"/>
      <c r="BH1445" s="620">
        <f>Z1445+BA1445+BF1445</f>
        <v/>
      </c>
    </row>
    <row r="1446" customFormat="1" s="34">
      <c r="A1446" s="618" t="n"/>
      <c r="B1446" s="619" t="n"/>
      <c r="J1446" s="619" t="n"/>
      <c r="U1446" s="620" t="n"/>
      <c r="X1446" s="620" t="n"/>
      <c r="Y1446" s="620" t="n"/>
      <c r="Z1446" s="620" t="n"/>
      <c r="AA1446" s="34">
        <f>T1446*0.2+N1446*0+O1446*0.3+P1446*0.5+Q1446*0.6+R1446*1+S1446*1</f>
        <v/>
      </c>
      <c r="AB1446" s="34">
        <f>T1446*0.2+N1446*0.2+O1446*0.3+P1446*0.5+Q1446*0.6+R1446*1+S1446*1</f>
        <v/>
      </c>
      <c r="AD1446" s="34">
        <f>IF($AC1446&gt;0,IF(VLOOKUP($AC1446,Resource!$B$2:$AE$460,6,FALSE)&gt;0,VLOOKUP($AC1446,Resource!$B$2:$AE$460,6,FALSE),"--INPUT--"),"")</f>
        <v/>
      </c>
      <c r="AE1446" s="34">
        <f>IF($AC1446&gt;0,IF(VLOOKUP($AC1446,Resource!$B$2:$AE$460,25,FALSE)&gt;0,VLOOKUP($AC1446,Resource!$B$2:$AE$460,25,FALSE),"--INPUT--"),"")</f>
        <v/>
      </c>
      <c r="AG1446" s="619" t="n"/>
      <c r="AH1446" s="619" t="n"/>
      <c r="AJ1446" s="34">
        <f>IF($AI1446&gt;0,IF(VLOOKUP($AI1446,Resource!$B$2:$AE$460,6,FALSE)&gt;0,VLOOKUP($AI1446,Resource!$B$2:$AE$460,6,FALSE),"--INPUT--"),"")</f>
        <v/>
      </c>
      <c r="AK1446" s="34">
        <f>IF($AI1446&gt;0,IF(VLOOKUP($AI1446,Resource!$B$2:$AE$460,25,FALSE)&gt;0,VLOOKUP($AI1446,Resource!$B$2:$AE$460,25,FALSE),"--INPUT--"),"")</f>
        <v/>
      </c>
      <c r="AL1446" s="619" t="n"/>
      <c r="AM1446" s="619" t="n"/>
      <c r="AN1446" s="34">
        <f>AA1446</f>
        <v/>
      </c>
      <c r="AO1446" s="621">
        <f>IF(ISNA(IF(AC1446="",0,AN1446*VLOOKUP(AC1446,Resource!$B$2:$AE$465,8,FALSE))),0,IF(AC1446="",0,AN1446*VLOOKUP(AC1446,Resource!$B$2:$AE$465,8,FALSE)))</f>
        <v/>
      </c>
      <c r="AP1446" s="620" t="n"/>
      <c r="AQ1446" s="286" t="n"/>
      <c r="AR1446" s="34">
        <f>AB1446</f>
        <v/>
      </c>
      <c r="AS1446" s="621">
        <f>IF(ISNA(IF(AI1446="",0,AR1446*VLOOKUP(AI1446,Resource!$B$2:$AE$465,9,FALSE))),0,IF(AI1446="",0,AR1446*VLOOKUP(AI1446,Resource!$B$2:$AE$465,9,FALSE)))</f>
        <v/>
      </c>
      <c r="AT1446" s="620" t="n"/>
      <c r="AU1446" s="286" t="n"/>
      <c r="AV1446" s="620">
        <f>Z1446</f>
        <v/>
      </c>
      <c r="AW1446" s="72" t="n"/>
      <c r="BA1446" s="620" t="n"/>
      <c r="BC1446" s="620">
        <f>AO1446+AS1446</f>
        <v/>
      </c>
      <c r="BD1446" s="620">
        <f>BH1446-BC1446</f>
        <v/>
      </c>
      <c r="BE1446" s="479">
        <f>IF(AV1446=0,"        --",BD1446/BH1446)</f>
        <v/>
      </c>
      <c r="BF1446" s="620" t="n"/>
      <c r="BG1446" s="620" t="n"/>
      <c r="BH1446" s="620">
        <f>Z1446+BA1446+BF1446</f>
        <v/>
      </c>
    </row>
    <row r="1447" customFormat="1" s="34">
      <c r="A1447" s="618" t="n"/>
      <c r="B1447" s="619" t="n"/>
      <c r="J1447" s="619" t="n"/>
      <c r="U1447" s="620" t="n"/>
      <c r="X1447" s="620" t="n"/>
      <c r="Y1447" s="620" t="n"/>
      <c r="Z1447" s="620" t="n"/>
      <c r="AA1447" s="34">
        <f>T1447*0.2+N1447*0+O1447*0.3+P1447*0.5+Q1447*0.6+R1447*1+S1447*1</f>
        <v/>
      </c>
      <c r="AB1447" s="34">
        <f>T1447*0.2+N1447*0.2+O1447*0.3+P1447*0.5+Q1447*0.6+R1447*1+S1447*1</f>
        <v/>
      </c>
      <c r="AD1447" s="34">
        <f>IF($AC1447&gt;0,IF(VLOOKUP($AC1447,Resource!$B$2:$AE$460,6,FALSE)&gt;0,VLOOKUP($AC1447,Resource!$B$2:$AE$460,6,FALSE),"--INPUT--"),"")</f>
        <v/>
      </c>
      <c r="AE1447" s="34">
        <f>IF($AC1447&gt;0,IF(VLOOKUP($AC1447,Resource!$B$2:$AE$460,25,FALSE)&gt;0,VLOOKUP($AC1447,Resource!$B$2:$AE$460,25,FALSE),"--INPUT--"),"")</f>
        <v/>
      </c>
      <c r="AG1447" s="619" t="n"/>
      <c r="AH1447" s="619" t="n"/>
      <c r="AJ1447" s="34">
        <f>IF($AI1447&gt;0,IF(VLOOKUP($AI1447,Resource!$B$2:$AE$460,6,FALSE)&gt;0,VLOOKUP($AI1447,Resource!$B$2:$AE$460,6,FALSE),"--INPUT--"),"")</f>
        <v/>
      </c>
      <c r="AK1447" s="34">
        <f>IF($AI1447&gt;0,IF(VLOOKUP($AI1447,Resource!$B$2:$AE$460,25,FALSE)&gt;0,VLOOKUP($AI1447,Resource!$B$2:$AE$460,25,FALSE),"--INPUT--"),"")</f>
        <v/>
      </c>
      <c r="AL1447" s="619" t="n"/>
      <c r="AM1447" s="619" t="n"/>
      <c r="AN1447" s="34">
        <f>AA1447</f>
        <v/>
      </c>
      <c r="AO1447" s="621">
        <f>IF(ISNA(IF(AC1447="",0,AN1447*VLOOKUP(AC1447,Resource!$B$2:$AE$465,8,FALSE))),0,IF(AC1447="",0,AN1447*VLOOKUP(AC1447,Resource!$B$2:$AE$465,8,FALSE)))</f>
        <v/>
      </c>
      <c r="AP1447" s="620" t="n"/>
      <c r="AQ1447" s="286" t="n"/>
      <c r="AR1447" s="34">
        <f>AB1447</f>
        <v/>
      </c>
      <c r="AS1447" s="621">
        <f>IF(ISNA(IF(AI1447="",0,AR1447*VLOOKUP(AI1447,Resource!$B$2:$AE$465,9,FALSE))),0,IF(AI1447="",0,AR1447*VLOOKUP(AI1447,Resource!$B$2:$AE$465,9,FALSE)))</f>
        <v/>
      </c>
      <c r="AT1447" s="620" t="n"/>
      <c r="AU1447" s="286" t="n"/>
      <c r="AV1447" s="620">
        <f>Z1447</f>
        <v/>
      </c>
      <c r="AW1447" s="72" t="n"/>
      <c r="BA1447" s="620" t="n"/>
      <c r="BC1447" s="620">
        <f>AO1447+AS1447</f>
        <v/>
      </c>
      <c r="BD1447" s="620">
        <f>BH1447-BC1447</f>
        <v/>
      </c>
      <c r="BE1447" s="479">
        <f>IF(AV1447=0,"        --",BD1447/BH1447)</f>
        <v/>
      </c>
      <c r="BF1447" s="620" t="n"/>
      <c r="BG1447" s="620" t="n"/>
      <c r="BH1447" s="620">
        <f>Z1447+BA1447+BF1447</f>
        <v/>
      </c>
    </row>
    <row r="1448" customFormat="1" s="34">
      <c r="A1448" s="618" t="n"/>
      <c r="B1448" s="619" t="n"/>
      <c r="J1448" s="619" t="n"/>
      <c r="U1448" s="620" t="n"/>
      <c r="X1448" s="620" t="n"/>
      <c r="Y1448" s="620" t="n"/>
      <c r="Z1448" s="620" t="n"/>
      <c r="AA1448" s="34">
        <f>T1448*0.2+N1448*0+O1448*0.3+P1448*0.5+Q1448*0.6+R1448*1+S1448*1</f>
        <v/>
      </c>
      <c r="AB1448" s="34">
        <f>T1448*0.2+N1448*0.2+O1448*0.3+P1448*0.5+Q1448*0.6+R1448*1+S1448*1</f>
        <v/>
      </c>
      <c r="AD1448" s="34">
        <f>IF($AC1448&gt;0,IF(VLOOKUP($AC1448,Resource!$B$2:$AE$460,6,FALSE)&gt;0,VLOOKUP($AC1448,Resource!$B$2:$AE$460,6,FALSE),"--INPUT--"),"")</f>
        <v/>
      </c>
      <c r="AE1448" s="34">
        <f>IF($AC1448&gt;0,IF(VLOOKUP($AC1448,Resource!$B$2:$AE$460,25,FALSE)&gt;0,VLOOKUP($AC1448,Resource!$B$2:$AE$460,25,FALSE),"--INPUT--"),"")</f>
        <v/>
      </c>
      <c r="AG1448" s="619" t="n"/>
      <c r="AH1448" s="619" t="n"/>
      <c r="AJ1448" s="34">
        <f>IF($AI1448&gt;0,IF(VLOOKUP($AI1448,Resource!$B$2:$AE$460,6,FALSE)&gt;0,VLOOKUP($AI1448,Resource!$B$2:$AE$460,6,FALSE),"--INPUT--"),"")</f>
        <v/>
      </c>
      <c r="AK1448" s="34">
        <f>IF($AI1448&gt;0,IF(VLOOKUP($AI1448,Resource!$B$2:$AE$460,25,FALSE)&gt;0,VLOOKUP($AI1448,Resource!$B$2:$AE$460,25,FALSE),"--INPUT--"),"")</f>
        <v/>
      </c>
      <c r="AL1448" s="619" t="n"/>
      <c r="AM1448" s="619" t="n"/>
      <c r="AN1448" s="34">
        <f>AA1448</f>
        <v/>
      </c>
      <c r="AO1448" s="621">
        <f>IF(ISNA(IF(AC1448="",0,AN1448*VLOOKUP(AC1448,Resource!$B$2:$AE$465,8,FALSE))),0,IF(AC1448="",0,AN1448*VLOOKUP(AC1448,Resource!$B$2:$AE$465,8,FALSE)))</f>
        <v/>
      </c>
      <c r="AP1448" s="620" t="n"/>
      <c r="AQ1448" s="286" t="n"/>
      <c r="AR1448" s="34">
        <f>AB1448</f>
        <v/>
      </c>
      <c r="AS1448" s="621">
        <f>IF(ISNA(IF(AI1448="",0,AR1448*VLOOKUP(AI1448,Resource!$B$2:$AE$465,9,FALSE))),0,IF(AI1448="",0,AR1448*VLOOKUP(AI1448,Resource!$B$2:$AE$465,9,FALSE)))</f>
        <v/>
      </c>
      <c r="AT1448" s="620" t="n"/>
      <c r="AU1448" s="286" t="n"/>
      <c r="AV1448" s="620">
        <f>Z1448</f>
        <v/>
      </c>
      <c r="AW1448" s="72" t="n"/>
      <c r="BA1448" s="620" t="n"/>
      <c r="BC1448" s="620">
        <f>AO1448+AS1448</f>
        <v/>
      </c>
      <c r="BD1448" s="620">
        <f>BH1448-BC1448</f>
        <v/>
      </c>
      <c r="BE1448" s="479">
        <f>IF(AV1448=0,"        --",BD1448/BH1448)</f>
        <v/>
      </c>
      <c r="BF1448" s="620" t="n"/>
      <c r="BG1448" s="620" t="n"/>
      <c r="BH1448" s="620">
        <f>Z1448+BA1448+BF1448</f>
        <v/>
      </c>
    </row>
    <row r="1449" customFormat="1" s="34">
      <c r="A1449" s="618" t="n"/>
      <c r="B1449" s="619" t="n"/>
      <c r="J1449" s="619" t="n"/>
      <c r="U1449" s="620" t="n"/>
      <c r="X1449" s="620" t="n"/>
      <c r="Y1449" s="620" t="n"/>
      <c r="Z1449" s="620" t="n"/>
      <c r="AA1449" s="34">
        <f>T1449*0.2+N1449*0+O1449*0.3+P1449*0.5+Q1449*0.6+R1449*1+S1449*1</f>
        <v/>
      </c>
      <c r="AB1449" s="34">
        <f>T1449*0.2+N1449*0.2+O1449*0.3+P1449*0.5+Q1449*0.6+R1449*1+S1449*1</f>
        <v/>
      </c>
      <c r="AD1449" s="34">
        <f>IF($AC1449&gt;0,IF(VLOOKUP($AC1449,Resource!$B$2:$AE$460,6,FALSE)&gt;0,VLOOKUP($AC1449,Resource!$B$2:$AE$460,6,FALSE),"--INPUT--"),"")</f>
        <v/>
      </c>
      <c r="AE1449" s="34">
        <f>IF($AC1449&gt;0,IF(VLOOKUP($AC1449,Resource!$B$2:$AE$460,25,FALSE)&gt;0,VLOOKUP($AC1449,Resource!$B$2:$AE$460,25,FALSE),"--INPUT--"),"")</f>
        <v/>
      </c>
      <c r="AG1449" s="619" t="n"/>
      <c r="AH1449" s="619" t="n"/>
      <c r="AJ1449" s="34">
        <f>IF($AI1449&gt;0,IF(VLOOKUP($AI1449,Resource!$B$2:$AE$460,6,FALSE)&gt;0,VLOOKUP($AI1449,Resource!$B$2:$AE$460,6,FALSE),"--INPUT--"),"")</f>
        <v/>
      </c>
      <c r="AK1449" s="34">
        <f>IF($AI1449&gt;0,IF(VLOOKUP($AI1449,Resource!$B$2:$AE$460,25,FALSE)&gt;0,VLOOKUP($AI1449,Resource!$B$2:$AE$460,25,FALSE),"--INPUT--"),"")</f>
        <v/>
      </c>
      <c r="AL1449" s="619" t="n"/>
      <c r="AM1449" s="619" t="n"/>
      <c r="AN1449" s="34">
        <f>AA1449</f>
        <v/>
      </c>
      <c r="AO1449" s="621">
        <f>IF(ISNA(IF(AC1449="",0,AN1449*VLOOKUP(AC1449,Resource!$B$2:$AE$465,8,FALSE))),0,IF(AC1449="",0,AN1449*VLOOKUP(AC1449,Resource!$B$2:$AE$465,8,FALSE)))</f>
        <v/>
      </c>
      <c r="AP1449" s="620" t="n"/>
      <c r="AQ1449" s="286" t="n"/>
      <c r="AR1449" s="34">
        <f>AB1449</f>
        <v/>
      </c>
      <c r="AS1449" s="621">
        <f>IF(ISNA(IF(AI1449="",0,AR1449*VLOOKUP(AI1449,Resource!$B$2:$AE$465,9,FALSE))),0,IF(AI1449="",0,AR1449*VLOOKUP(AI1449,Resource!$B$2:$AE$465,9,FALSE)))</f>
        <v/>
      </c>
      <c r="AT1449" s="620" t="n"/>
      <c r="AU1449" s="286" t="n"/>
      <c r="AV1449" s="620">
        <f>Z1449</f>
        <v/>
      </c>
      <c r="AW1449" s="72" t="n"/>
      <c r="BA1449" s="620" t="n"/>
      <c r="BC1449" s="620">
        <f>AO1449+AS1449</f>
        <v/>
      </c>
      <c r="BD1449" s="620">
        <f>BH1449-BC1449</f>
        <v/>
      </c>
      <c r="BE1449" s="479">
        <f>IF(AV1449=0,"        --",BD1449/BH1449)</f>
        <v/>
      </c>
      <c r="BF1449" s="620" t="n"/>
      <c r="BG1449" s="620" t="n"/>
      <c r="BH1449" s="620">
        <f>Z1449+BA1449+BF1449</f>
        <v/>
      </c>
    </row>
    <row r="1450" customFormat="1" s="34">
      <c r="A1450" s="618" t="n"/>
      <c r="B1450" s="619" t="n"/>
      <c r="J1450" s="619" t="n"/>
      <c r="U1450" s="620" t="n"/>
      <c r="X1450" s="620" t="n"/>
      <c r="Y1450" s="620" t="n"/>
      <c r="Z1450" s="620" t="n"/>
      <c r="AA1450" s="34">
        <f>T1450*0.2+N1450*0+O1450*0.3+P1450*0.5+Q1450*0.6+R1450*1+S1450*1</f>
        <v/>
      </c>
      <c r="AB1450" s="34">
        <f>T1450*0.2+N1450*0.2+O1450*0.3+P1450*0.5+Q1450*0.6+R1450*1+S1450*1</f>
        <v/>
      </c>
      <c r="AD1450" s="34">
        <f>IF($AC1450&gt;0,IF(VLOOKUP($AC1450,Resource!$B$2:$AE$460,6,FALSE)&gt;0,VLOOKUP($AC1450,Resource!$B$2:$AE$460,6,FALSE),"--INPUT--"),"")</f>
        <v/>
      </c>
      <c r="AE1450" s="34">
        <f>IF($AC1450&gt;0,IF(VLOOKUP($AC1450,Resource!$B$2:$AE$460,25,FALSE)&gt;0,VLOOKUP($AC1450,Resource!$B$2:$AE$460,25,FALSE),"--INPUT--"),"")</f>
        <v/>
      </c>
      <c r="AG1450" s="619" t="n"/>
      <c r="AH1450" s="619" t="n"/>
      <c r="AJ1450" s="34">
        <f>IF($AI1450&gt;0,IF(VLOOKUP($AI1450,Resource!$B$2:$AE$460,6,FALSE)&gt;0,VLOOKUP($AI1450,Resource!$B$2:$AE$460,6,FALSE),"--INPUT--"),"")</f>
        <v/>
      </c>
      <c r="AK1450" s="34">
        <f>IF($AI1450&gt;0,IF(VLOOKUP($AI1450,Resource!$B$2:$AE$460,25,FALSE)&gt;0,VLOOKUP($AI1450,Resource!$B$2:$AE$460,25,FALSE),"--INPUT--"),"")</f>
        <v/>
      </c>
      <c r="AL1450" s="619" t="n"/>
      <c r="AM1450" s="619" t="n"/>
      <c r="AN1450" s="34">
        <f>AA1450</f>
        <v/>
      </c>
      <c r="AO1450" s="621">
        <f>IF(ISNA(IF(AC1450="",0,AN1450*VLOOKUP(AC1450,Resource!$B$2:$AE$465,8,FALSE))),0,IF(AC1450="",0,AN1450*VLOOKUP(AC1450,Resource!$B$2:$AE$465,8,FALSE)))</f>
        <v/>
      </c>
      <c r="AP1450" s="620" t="n"/>
      <c r="AQ1450" s="286" t="n"/>
      <c r="AR1450" s="34">
        <f>AB1450</f>
        <v/>
      </c>
      <c r="AS1450" s="621">
        <f>IF(ISNA(IF(AI1450="",0,AR1450*VLOOKUP(AI1450,Resource!$B$2:$AE$465,9,FALSE))),0,IF(AI1450="",0,AR1450*VLOOKUP(AI1450,Resource!$B$2:$AE$465,9,FALSE)))</f>
        <v/>
      </c>
      <c r="AT1450" s="620" t="n"/>
      <c r="AU1450" s="286" t="n"/>
      <c r="AV1450" s="620">
        <f>Z1450</f>
        <v/>
      </c>
      <c r="AW1450" s="72" t="n"/>
      <c r="BA1450" s="620" t="n"/>
      <c r="BC1450" s="620">
        <f>AO1450+AS1450</f>
        <v/>
      </c>
      <c r="BD1450" s="620">
        <f>BH1450-BC1450</f>
        <v/>
      </c>
      <c r="BE1450" s="479">
        <f>IF(AV1450=0,"        --",BD1450/BH1450)</f>
        <v/>
      </c>
      <c r="BF1450" s="620" t="n"/>
      <c r="BG1450" s="620" t="n"/>
      <c r="BH1450" s="620">
        <f>Z1450+BA1450+BF1450</f>
        <v/>
      </c>
    </row>
    <row r="1451" customFormat="1" s="34">
      <c r="A1451" s="618" t="n"/>
      <c r="B1451" s="619" t="n"/>
      <c r="J1451" s="619" t="n"/>
      <c r="U1451" s="620" t="n"/>
      <c r="X1451" s="620" t="n"/>
      <c r="Y1451" s="620" t="n"/>
      <c r="Z1451" s="620" t="n"/>
      <c r="AA1451" s="34">
        <f>T1451*0.2+N1451*0+O1451*0.3+P1451*0.5+Q1451*0.6+R1451*1+S1451*1</f>
        <v/>
      </c>
      <c r="AB1451" s="34">
        <f>T1451*0.2+N1451*0.2+O1451*0.3+P1451*0.5+Q1451*0.6+R1451*1+S1451*1</f>
        <v/>
      </c>
      <c r="AD1451" s="34">
        <f>IF($AC1451&gt;0,IF(VLOOKUP($AC1451,Resource!$B$2:$AE$460,6,FALSE)&gt;0,VLOOKUP($AC1451,Resource!$B$2:$AE$460,6,FALSE),"--INPUT--"),"")</f>
        <v/>
      </c>
      <c r="AE1451" s="34">
        <f>IF($AC1451&gt;0,IF(VLOOKUP($AC1451,Resource!$B$2:$AE$460,25,FALSE)&gt;0,VLOOKUP($AC1451,Resource!$B$2:$AE$460,25,FALSE),"--INPUT--"),"")</f>
        <v/>
      </c>
      <c r="AG1451" s="619" t="n"/>
      <c r="AH1451" s="619" t="n"/>
      <c r="AJ1451" s="34">
        <f>IF($AI1451&gt;0,IF(VLOOKUP($AI1451,Resource!$B$2:$AE$460,6,FALSE)&gt;0,VLOOKUP($AI1451,Resource!$B$2:$AE$460,6,FALSE),"--INPUT--"),"")</f>
        <v/>
      </c>
      <c r="AK1451" s="34">
        <f>IF($AI1451&gt;0,IF(VLOOKUP($AI1451,Resource!$B$2:$AE$460,25,FALSE)&gt;0,VLOOKUP($AI1451,Resource!$B$2:$AE$460,25,FALSE),"--INPUT--"),"")</f>
        <v/>
      </c>
      <c r="AL1451" s="619" t="n"/>
      <c r="AM1451" s="619" t="n"/>
      <c r="AN1451" s="34">
        <f>AA1451</f>
        <v/>
      </c>
      <c r="AO1451" s="621">
        <f>IF(ISNA(IF(AC1451="",0,AN1451*VLOOKUP(AC1451,Resource!$B$2:$AE$465,8,FALSE))),0,IF(AC1451="",0,AN1451*VLOOKUP(AC1451,Resource!$B$2:$AE$465,8,FALSE)))</f>
        <v/>
      </c>
      <c r="AP1451" s="620" t="n"/>
      <c r="AQ1451" s="286" t="n"/>
      <c r="AR1451" s="34">
        <f>AB1451</f>
        <v/>
      </c>
      <c r="AS1451" s="621">
        <f>IF(ISNA(IF(AI1451="",0,AR1451*VLOOKUP(AI1451,Resource!$B$2:$AE$465,9,FALSE))),0,IF(AI1451="",0,AR1451*VLOOKUP(AI1451,Resource!$B$2:$AE$465,9,FALSE)))</f>
        <v/>
      </c>
      <c r="AT1451" s="620" t="n"/>
      <c r="AU1451" s="286" t="n"/>
      <c r="AV1451" s="620">
        <f>Z1451</f>
        <v/>
      </c>
      <c r="AW1451" s="72" t="n"/>
      <c r="BA1451" s="620" t="n"/>
      <c r="BC1451" s="620">
        <f>AO1451+AS1451</f>
        <v/>
      </c>
      <c r="BD1451" s="620">
        <f>BH1451-BC1451</f>
        <v/>
      </c>
      <c r="BE1451" s="479">
        <f>IF(AV1451=0,"        --",BD1451/BH1451)</f>
        <v/>
      </c>
      <c r="BF1451" s="620" t="n"/>
      <c r="BG1451" s="620" t="n"/>
      <c r="BH1451" s="620">
        <f>Z1451+BA1451+BF1451</f>
        <v/>
      </c>
    </row>
    <row r="1452" customFormat="1" s="34">
      <c r="A1452" s="618" t="n"/>
      <c r="B1452" s="619" t="n"/>
      <c r="J1452" s="619" t="n"/>
      <c r="U1452" s="620" t="n"/>
      <c r="X1452" s="620" t="n"/>
      <c r="Y1452" s="620" t="n"/>
      <c r="Z1452" s="620" t="n"/>
      <c r="AA1452" s="34">
        <f>T1452*0.2+N1452*0+O1452*0.3+P1452*0.5+Q1452*0.6+R1452*1+S1452*1</f>
        <v/>
      </c>
      <c r="AB1452" s="34">
        <f>T1452*0.2+N1452*0.2+O1452*0.3+P1452*0.5+Q1452*0.6+R1452*1+S1452*1</f>
        <v/>
      </c>
      <c r="AD1452" s="34">
        <f>IF($AC1452&gt;0,IF(VLOOKUP($AC1452,Resource!$B$2:$AE$460,6,FALSE)&gt;0,VLOOKUP($AC1452,Resource!$B$2:$AE$460,6,FALSE),"--INPUT--"),"")</f>
        <v/>
      </c>
      <c r="AE1452" s="34">
        <f>IF($AC1452&gt;0,IF(VLOOKUP($AC1452,Resource!$B$2:$AE$460,25,FALSE)&gt;0,VLOOKUP($AC1452,Resource!$B$2:$AE$460,25,FALSE),"--INPUT--"),"")</f>
        <v/>
      </c>
      <c r="AG1452" s="619" t="n"/>
      <c r="AH1452" s="619" t="n"/>
      <c r="AJ1452" s="34">
        <f>IF($AI1452&gt;0,IF(VLOOKUP($AI1452,Resource!$B$2:$AE$460,6,FALSE)&gt;0,VLOOKUP($AI1452,Resource!$B$2:$AE$460,6,FALSE),"--INPUT--"),"")</f>
        <v/>
      </c>
      <c r="AK1452" s="34">
        <f>IF($AI1452&gt;0,IF(VLOOKUP($AI1452,Resource!$B$2:$AE$460,25,FALSE)&gt;0,VLOOKUP($AI1452,Resource!$B$2:$AE$460,25,FALSE),"--INPUT--"),"")</f>
        <v/>
      </c>
      <c r="AL1452" s="619" t="n"/>
      <c r="AM1452" s="619" t="n"/>
      <c r="AN1452" s="34">
        <f>AA1452</f>
        <v/>
      </c>
      <c r="AO1452" s="621">
        <f>IF(ISNA(IF(AC1452="",0,AN1452*VLOOKUP(AC1452,Resource!$B$2:$AE$465,8,FALSE))),0,IF(AC1452="",0,AN1452*VLOOKUP(AC1452,Resource!$B$2:$AE$465,8,FALSE)))</f>
        <v/>
      </c>
      <c r="AP1452" s="620" t="n"/>
      <c r="AQ1452" s="286" t="n"/>
      <c r="AR1452" s="34">
        <f>AB1452</f>
        <v/>
      </c>
      <c r="AS1452" s="621">
        <f>IF(ISNA(IF(AI1452="",0,AR1452*VLOOKUP(AI1452,Resource!$B$2:$AE$465,9,FALSE))),0,IF(AI1452="",0,AR1452*VLOOKUP(AI1452,Resource!$B$2:$AE$465,9,FALSE)))</f>
        <v/>
      </c>
      <c r="AT1452" s="620" t="n"/>
      <c r="AU1452" s="286" t="n"/>
      <c r="AV1452" s="620">
        <f>Z1452</f>
        <v/>
      </c>
      <c r="AW1452" s="72" t="n"/>
      <c r="BA1452" s="620" t="n"/>
      <c r="BC1452" s="620">
        <f>AO1452+AS1452</f>
        <v/>
      </c>
      <c r="BD1452" s="620">
        <f>BH1452-BC1452</f>
        <v/>
      </c>
      <c r="BE1452" s="479">
        <f>IF(AV1452=0,"        --",BD1452/BH1452)</f>
        <v/>
      </c>
      <c r="BF1452" s="620" t="n"/>
      <c r="BG1452" s="620" t="n"/>
      <c r="BH1452" s="620">
        <f>Z1452+BA1452+BF1452</f>
        <v/>
      </c>
    </row>
    <row r="1453" customFormat="1" s="34">
      <c r="A1453" s="618" t="n"/>
      <c r="B1453" s="619" t="n"/>
      <c r="J1453" s="619" t="n"/>
      <c r="U1453" s="620" t="n"/>
      <c r="X1453" s="620" t="n"/>
      <c r="Y1453" s="620" t="n"/>
      <c r="Z1453" s="620" t="n"/>
      <c r="AA1453" s="34">
        <f>T1453*0.2+N1453*0+O1453*0.3+P1453*0.5+Q1453*0.6+R1453*1+S1453*1</f>
        <v/>
      </c>
      <c r="AB1453" s="34">
        <f>T1453*0.2+N1453*0.2+O1453*0.3+P1453*0.5+Q1453*0.6+R1453*1+S1453*1</f>
        <v/>
      </c>
      <c r="AD1453" s="34">
        <f>IF($AC1453&gt;0,IF(VLOOKUP($AC1453,Resource!$B$2:$AE$460,6,FALSE)&gt;0,VLOOKUP($AC1453,Resource!$B$2:$AE$460,6,FALSE),"--INPUT--"),"")</f>
        <v/>
      </c>
      <c r="AE1453" s="34">
        <f>IF($AC1453&gt;0,IF(VLOOKUP($AC1453,Resource!$B$2:$AE$460,25,FALSE)&gt;0,VLOOKUP($AC1453,Resource!$B$2:$AE$460,25,FALSE),"--INPUT--"),"")</f>
        <v/>
      </c>
      <c r="AG1453" s="619" t="n"/>
      <c r="AH1453" s="619" t="n"/>
      <c r="AJ1453" s="34">
        <f>IF($AI1453&gt;0,IF(VLOOKUP($AI1453,Resource!$B$2:$AE$460,6,FALSE)&gt;0,VLOOKUP($AI1453,Resource!$B$2:$AE$460,6,FALSE),"--INPUT--"),"")</f>
        <v/>
      </c>
      <c r="AK1453" s="34">
        <f>IF($AI1453&gt;0,IF(VLOOKUP($AI1453,Resource!$B$2:$AE$460,25,FALSE)&gt;0,VLOOKUP($AI1453,Resource!$B$2:$AE$460,25,FALSE),"--INPUT--"),"")</f>
        <v/>
      </c>
      <c r="AL1453" s="619" t="n"/>
      <c r="AM1453" s="619" t="n"/>
      <c r="AN1453" s="34">
        <f>AA1453</f>
        <v/>
      </c>
      <c r="AO1453" s="621">
        <f>IF(ISNA(IF(AC1453="",0,AN1453*VLOOKUP(AC1453,Resource!$B$2:$AE$465,8,FALSE))),0,IF(AC1453="",0,AN1453*VLOOKUP(AC1453,Resource!$B$2:$AE$465,8,FALSE)))</f>
        <v/>
      </c>
      <c r="AP1453" s="620" t="n"/>
      <c r="AQ1453" s="286" t="n"/>
      <c r="AR1453" s="34">
        <f>AB1453</f>
        <v/>
      </c>
      <c r="AS1453" s="621">
        <f>IF(ISNA(IF(AI1453="",0,AR1453*VLOOKUP(AI1453,Resource!$B$2:$AE$465,9,FALSE))),0,IF(AI1453="",0,AR1453*VLOOKUP(AI1453,Resource!$B$2:$AE$465,9,FALSE)))</f>
        <v/>
      </c>
      <c r="AT1453" s="620" t="n"/>
      <c r="AU1453" s="286" t="n"/>
      <c r="AV1453" s="620">
        <f>Z1453</f>
        <v/>
      </c>
      <c r="AW1453" s="72" t="n"/>
      <c r="BA1453" s="620" t="n"/>
      <c r="BC1453" s="620">
        <f>AO1453+AS1453</f>
        <v/>
      </c>
      <c r="BD1453" s="620">
        <f>BH1453-BC1453</f>
        <v/>
      </c>
      <c r="BE1453" s="479">
        <f>IF(AV1453=0,"        --",BD1453/BH1453)</f>
        <v/>
      </c>
      <c r="BF1453" s="620" t="n"/>
      <c r="BG1453" s="620" t="n"/>
      <c r="BH1453" s="620">
        <f>Z1453+BA1453+BF1453</f>
        <v/>
      </c>
    </row>
    <row r="1454" customFormat="1" s="34">
      <c r="A1454" s="618" t="n"/>
      <c r="B1454" s="619" t="n"/>
      <c r="J1454" s="619" t="n"/>
      <c r="U1454" s="620" t="n"/>
      <c r="X1454" s="620" t="n"/>
      <c r="Y1454" s="620" t="n"/>
      <c r="Z1454" s="620" t="n"/>
      <c r="AA1454" s="34">
        <f>T1454*0.2+N1454*0+O1454*0.3+P1454*0.5+Q1454*0.6+R1454*1+S1454*1</f>
        <v/>
      </c>
      <c r="AB1454" s="34">
        <f>T1454*0.2+N1454*0.2+O1454*0.3+P1454*0.5+Q1454*0.6+R1454*1+S1454*1</f>
        <v/>
      </c>
      <c r="AD1454" s="34">
        <f>IF($AC1454&gt;0,IF(VLOOKUP($AC1454,Resource!$B$2:$AE$460,6,FALSE)&gt;0,VLOOKUP($AC1454,Resource!$B$2:$AE$460,6,FALSE),"--INPUT--"),"")</f>
        <v/>
      </c>
      <c r="AE1454" s="34">
        <f>IF($AC1454&gt;0,IF(VLOOKUP($AC1454,Resource!$B$2:$AE$460,25,FALSE)&gt;0,VLOOKUP($AC1454,Resource!$B$2:$AE$460,25,FALSE),"--INPUT--"),"")</f>
        <v/>
      </c>
      <c r="AG1454" s="619" t="n"/>
      <c r="AH1454" s="619" t="n"/>
      <c r="AJ1454" s="34">
        <f>IF($AI1454&gt;0,IF(VLOOKUP($AI1454,Resource!$B$2:$AE$460,6,FALSE)&gt;0,VLOOKUP($AI1454,Resource!$B$2:$AE$460,6,FALSE),"--INPUT--"),"")</f>
        <v/>
      </c>
      <c r="AK1454" s="34">
        <f>IF($AI1454&gt;0,IF(VLOOKUP($AI1454,Resource!$B$2:$AE$460,25,FALSE)&gt;0,VLOOKUP($AI1454,Resource!$B$2:$AE$460,25,FALSE),"--INPUT--"),"")</f>
        <v/>
      </c>
      <c r="AL1454" s="619" t="n"/>
      <c r="AM1454" s="619" t="n"/>
      <c r="AN1454" s="34">
        <f>AA1454</f>
        <v/>
      </c>
      <c r="AO1454" s="621">
        <f>IF(ISNA(IF(AC1454="",0,AN1454*VLOOKUP(AC1454,Resource!$B$2:$AE$465,8,FALSE))),0,IF(AC1454="",0,AN1454*VLOOKUP(AC1454,Resource!$B$2:$AE$465,8,FALSE)))</f>
        <v/>
      </c>
      <c r="AP1454" s="620" t="n"/>
      <c r="AQ1454" s="286" t="n"/>
      <c r="AR1454" s="34">
        <f>AB1454</f>
        <v/>
      </c>
      <c r="AS1454" s="621">
        <f>IF(ISNA(IF(AI1454="",0,AR1454*VLOOKUP(AI1454,Resource!$B$2:$AE$465,9,FALSE))),0,IF(AI1454="",0,AR1454*VLOOKUP(AI1454,Resource!$B$2:$AE$465,9,FALSE)))</f>
        <v/>
      </c>
      <c r="AT1454" s="620" t="n"/>
      <c r="AU1454" s="286" t="n"/>
      <c r="AV1454" s="620">
        <f>Z1454</f>
        <v/>
      </c>
      <c r="AW1454" s="72" t="n"/>
      <c r="BA1454" s="620" t="n"/>
      <c r="BC1454" s="620">
        <f>AO1454+AS1454</f>
        <v/>
      </c>
      <c r="BD1454" s="620">
        <f>BH1454-BC1454</f>
        <v/>
      </c>
      <c r="BE1454" s="479">
        <f>IF(AV1454=0,"        --",BD1454/BH1454)</f>
        <v/>
      </c>
      <c r="BF1454" s="620" t="n"/>
      <c r="BG1454" s="620" t="n"/>
      <c r="BH1454" s="620">
        <f>Z1454+BA1454+BF1454</f>
        <v/>
      </c>
    </row>
    <row r="1455" customFormat="1" s="34">
      <c r="A1455" s="618" t="n"/>
      <c r="B1455" s="619" t="n"/>
      <c r="J1455" s="619" t="n"/>
      <c r="U1455" s="620" t="n"/>
      <c r="X1455" s="620" t="n"/>
      <c r="Y1455" s="620" t="n"/>
      <c r="Z1455" s="620" t="n"/>
      <c r="AA1455" s="34">
        <f>T1455*0.2+N1455*0+O1455*0.3+P1455*0.5+Q1455*0.6+R1455*1+S1455*1</f>
        <v/>
      </c>
      <c r="AB1455" s="34">
        <f>T1455*0.2+N1455*0.2+O1455*0.3+P1455*0.5+Q1455*0.6+R1455*1+S1455*1</f>
        <v/>
      </c>
      <c r="AD1455" s="34">
        <f>IF($AC1455&gt;0,IF(VLOOKUP($AC1455,Resource!$B$2:$AE$460,6,FALSE)&gt;0,VLOOKUP($AC1455,Resource!$B$2:$AE$460,6,FALSE),"--INPUT--"),"")</f>
        <v/>
      </c>
      <c r="AE1455" s="34">
        <f>IF($AC1455&gt;0,IF(VLOOKUP($AC1455,Resource!$B$2:$AE$460,25,FALSE)&gt;0,VLOOKUP($AC1455,Resource!$B$2:$AE$460,25,FALSE),"--INPUT--"),"")</f>
        <v/>
      </c>
      <c r="AG1455" s="619" t="n"/>
      <c r="AH1455" s="619" t="n"/>
      <c r="AJ1455" s="34">
        <f>IF($AI1455&gt;0,IF(VLOOKUP($AI1455,Resource!$B$2:$AE$460,6,FALSE)&gt;0,VLOOKUP($AI1455,Resource!$B$2:$AE$460,6,FALSE),"--INPUT--"),"")</f>
        <v/>
      </c>
      <c r="AK1455" s="34">
        <f>IF($AI1455&gt;0,IF(VLOOKUP($AI1455,Resource!$B$2:$AE$460,25,FALSE)&gt;0,VLOOKUP($AI1455,Resource!$B$2:$AE$460,25,FALSE),"--INPUT--"),"")</f>
        <v/>
      </c>
      <c r="AL1455" s="619" t="n"/>
      <c r="AM1455" s="619" t="n"/>
      <c r="AN1455" s="34">
        <f>AA1455</f>
        <v/>
      </c>
      <c r="AO1455" s="621">
        <f>IF(ISNA(IF(AC1455="",0,AN1455*VLOOKUP(AC1455,Resource!$B$2:$AE$465,8,FALSE))),0,IF(AC1455="",0,AN1455*VLOOKUP(AC1455,Resource!$B$2:$AE$465,8,FALSE)))</f>
        <v/>
      </c>
      <c r="AP1455" s="620" t="n"/>
      <c r="AQ1455" s="286" t="n"/>
      <c r="AR1455" s="34">
        <f>AB1455</f>
        <v/>
      </c>
      <c r="AS1455" s="621">
        <f>IF(ISNA(IF(AI1455="",0,AR1455*VLOOKUP(AI1455,Resource!$B$2:$AE$465,9,FALSE))),0,IF(AI1455="",0,AR1455*VLOOKUP(AI1455,Resource!$B$2:$AE$465,9,FALSE)))</f>
        <v/>
      </c>
      <c r="AT1455" s="620" t="n"/>
      <c r="AU1455" s="286" t="n"/>
      <c r="AV1455" s="620">
        <f>Z1455</f>
        <v/>
      </c>
      <c r="AW1455" s="72" t="n"/>
      <c r="BA1455" s="620" t="n"/>
      <c r="BC1455" s="620">
        <f>AO1455+AS1455</f>
        <v/>
      </c>
      <c r="BD1455" s="620">
        <f>BH1455-BC1455</f>
        <v/>
      </c>
      <c r="BE1455" s="479">
        <f>IF(AV1455=0,"        --",BD1455/BH1455)</f>
        <v/>
      </c>
      <c r="BF1455" s="620" t="n"/>
      <c r="BG1455" s="620" t="n"/>
      <c r="BH1455" s="620">
        <f>Z1455+BA1455+BF1455</f>
        <v/>
      </c>
    </row>
    <row r="1456" customFormat="1" s="34">
      <c r="A1456" s="618" t="n"/>
      <c r="B1456" s="619" t="n"/>
      <c r="J1456" s="619" t="n"/>
      <c r="U1456" s="620" t="n"/>
      <c r="X1456" s="620" t="n"/>
      <c r="Y1456" s="620" t="n"/>
      <c r="Z1456" s="620" t="n"/>
      <c r="AA1456" s="34">
        <f>T1456*0.2+N1456*0+O1456*0.3+P1456*0.5+Q1456*0.6+R1456*1+S1456*1</f>
        <v/>
      </c>
      <c r="AB1456" s="34">
        <f>T1456*0.2+N1456*0.2+O1456*0.3+P1456*0.5+Q1456*0.6+R1456*1+S1456*1</f>
        <v/>
      </c>
      <c r="AD1456" s="34">
        <f>IF($AC1456&gt;0,IF(VLOOKUP($AC1456,Resource!$B$2:$AE$460,6,FALSE)&gt;0,VLOOKUP($AC1456,Resource!$B$2:$AE$460,6,FALSE),"--INPUT--"),"")</f>
        <v/>
      </c>
      <c r="AE1456" s="34">
        <f>IF($AC1456&gt;0,IF(VLOOKUP($AC1456,Resource!$B$2:$AE$460,25,FALSE)&gt;0,VLOOKUP($AC1456,Resource!$B$2:$AE$460,25,FALSE),"--INPUT--"),"")</f>
        <v/>
      </c>
      <c r="AG1456" s="619" t="n"/>
      <c r="AH1456" s="619" t="n"/>
      <c r="AJ1456" s="34">
        <f>IF($AI1456&gt;0,IF(VLOOKUP($AI1456,Resource!$B$2:$AE$460,6,FALSE)&gt;0,VLOOKUP($AI1456,Resource!$B$2:$AE$460,6,FALSE),"--INPUT--"),"")</f>
        <v/>
      </c>
      <c r="AK1456" s="34">
        <f>IF($AI1456&gt;0,IF(VLOOKUP($AI1456,Resource!$B$2:$AE$460,25,FALSE)&gt;0,VLOOKUP($AI1456,Resource!$B$2:$AE$460,25,FALSE),"--INPUT--"),"")</f>
        <v/>
      </c>
      <c r="AL1456" s="619" t="n"/>
      <c r="AM1456" s="619" t="n"/>
      <c r="AN1456" s="34">
        <f>AA1456</f>
        <v/>
      </c>
      <c r="AO1456" s="621">
        <f>IF(ISNA(IF(AC1456="",0,AN1456*VLOOKUP(AC1456,Resource!$B$2:$AE$465,8,FALSE))),0,IF(AC1456="",0,AN1456*VLOOKUP(AC1456,Resource!$B$2:$AE$465,8,FALSE)))</f>
        <v/>
      </c>
      <c r="AP1456" s="620" t="n"/>
      <c r="AQ1456" s="286" t="n"/>
      <c r="AR1456" s="34">
        <f>AB1456</f>
        <v/>
      </c>
      <c r="AS1456" s="621">
        <f>IF(ISNA(IF(AI1456="",0,AR1456*VLOOKUP(AI1456,Resource!$B$2:$AE$465,9,FALSE))),0,IF(AI1456="",0,AR1456*VLOOKUP(AI1456,Resource!$B$2:$AE$465,9,FALSE)))</f>
        <v/>
      </c>
      <c r="AT1456" s="620" t="n"/>
      <c r="AU1456" s="286" t="n"/>
      <c r="AV1456" s="620">
        <f>Z1456</f>
        <v/>
      </c>
      <c r="AW1456" s="72" t="n"/>
      <c r="BA1456" s="620" t="n"/>
      <c r="BC1456" s="620">
        <f>AO1456+AS1456</f>
        <v/>
      </c>
      <c r="BD1456" s="620">
        <f>BH1456-BC1456</f>
        <v/>
      </c>
      <c r="BE1456" s="479">
        <f>IF(AV1456=0,"        --",BD1456/BH1456)</f>
        <v/>
      </c>
      <c r="BF1456" s="620" t="n"/>
      <c r="BG1456" s="620" t="n"/>
      <c r="BH1456" s="620">
        <f>Z1456+BA1456+BF1456</f>
        <v/>
      </c>
    </row>
    <row r="1457" customFormat="1" s="34">
      <c r="A1457" s="618" t="n"/>
      <c r="B1457" s="619" t="n"/>
      <c r="J1457" s="619" t="n"/>
      <c r="U1457" s="620" t="n"/>
      <c r="X1457" s="620" t="n"/>
      <c r="Y1457" s="620" t="n"/>
      <c r="Z1457" s="620" t="n"/>
      <c r="AA1457" s="34">
        <f>T1457*0.2+N1457*0+O1457*0.3+P1457*0.5+Q1457*0.6+R1457*1+S1457*1</f>
        <v/>
      </c>
      <c r="AB1457" s="34">
        <f>T1457*0.2+N1457*0.2+O1457*0.3+P1457*0.5+Q1457*0.6+R1457*1+S1457*1</f>
        <v/>
      </c>
      <c r="AD1457" s="34">
        <f>IF($AC1457&gt;0,IF(VLOOKUP($AC1457,Resource!$B$2:$AE$460,6,FALSE)&gt;0,VLOOKUP($AC1457,Resource!$B$2:$AE$460,6,FALSE),"--INPUT--"),"")</f>
        <v/>
      </c>
      <c r="AE1457" s="34">
        <f>IF($AC1457&gt;0,IF(VLOOKUP($AC1457,Resource!$B$2:$AE$460,25,FALSE)&gt;0,VLOOKUP($AC1457,Resource!$B$2:$AE$460,25,FALSE),"--INPUT--"),"")</f>
        <v/>
      </c>
      <c r="AG1457" s="619" t="n"/>
      <c r="AH1457" s="619" t="n"/>
      <c r="AJ1457" s="34">
        <f>IF($AI1457&gt;0,IF(VLOOKUP($AI1457,Resource!$B$2:$AE$460,6,FALSE)&gt;0,VLOOKUP($AI1457,Resource!$B$2:$AE$460,6,FALSE),"--INPUT--"),"")</f>
        <v/>
      </c>
      <c r="AK1457" s="34">
        <f>IF($AI1457&gt;0,IF(VLOOKUP($AI1457,Resource!$B$2:$AE$460,25,FALSE)&gt;0,VLOOKUP($AI1457,Resource!$B$2:$AE$460,25,FALSE),"--INPUT--"),"")</f>
        <v/>
      </c>
      <c r="AL1457" s="619" t="n"/>
      <c r="AM1457" s="619" t="n"/>
      <c r="AN1457" s="34">
        <f>AA1457</f>
        <v/>
      </c>
      <c r="AO1457" s="621">
        <f>IF(ISNA(IF(AC1457="",0,AN1457*VLOOKUP(AC1457,Resource!$B$2:$AE$465,8,FALSE))),0,IF(AC1457="",0,AN1457*VLOOKUP(AC1457,Resource!$B$2:$AE$465,8,FALSE)))</f>
        <v/>
      </c>
      <c r="AP1457" s="620" t="n"/>
      <c r="AQ1457" s="286" t="n"/>
      <c r="AR1457" s="34">
        <f>AB1457</f>
        <v/>
      </c>
      <c r="AS1457" s="621">
        <f>IF(ISNA(IF(AI1457="",0,AR1457*VLOOKUP(AI1457,Resource!$B$2:$AE$465,9,FALSE))),0,IF(AI1457="",0,AR1457*VLOOKUP(AI1457,Resource!$B$2:$AE$465,9,FALSE)))</f>
        <v/>
      </c>
      <c r="AT1457" s="620" t="n"/>
      <c r="AU1457" s="286" t="n"/>
      <c r="AV1457" s="620">
        <f>Z1457</f>
        <v/>
      </c>
      <c r="AW1457" s="72" t="n"/>
      <c r="BA1457" s="620" t="n"/>
      <c r="BC1457" s="620">
        <f>AO1457+AS1457</f>
        <v/>
      </c>
      <c r="BD1457" s="620">
        <f>BH1457-BC1457</f>
        <v/>
      </c>
      <c r="BE1457" s="479">
        <f>IF(AV1457=0,"        --",BD1457/BH1457)</f>
        <v/>
      </c>
      <c r="BF1457" s="620" t="n"/>
      <c r="BG1457" s="620" t="n"/>
      <c r="BH1457" s="620">
        <f>Z1457+BA1457+BF1457</f>
        <v/>
      </c>
    </row>
    <row r="1458" customFormat="1" s="34">
      <c r="A1458" s="618" t="n"/>
      <c r="B1458" s="619" t="n"/>
      <c r="J1458" s="619" t="n"/>
      <c r="U1458" s="620" t="n"/>
      <c r="X1458" s="620" t="n"/>
      <c r="Y1458" s="620" t="n"/>
      <c r="Z1458" s="620" t="n"/>
      <c r="AA1458" s="34">
        <f>T1458*0.2+N1458*0+O1458*0.3+P1458*0.5+Q1458*0.6+R1458*1+S1458*1</f>
        <v/>
      </c>
      <c r="AB1458" s="34">
        <f>T1458*0.2+N1458*0.2+O1458*0.3+P1458*0.5+Q1458*0.6+R1458*1+S1458*1</f>
        <v/>
      </c>
      <c r="AD1458" s="34">
        <f>IF($AC1458&gt;0,IF(VLOOKUP($AC1458,Resource!$B$2:$AE$460,6,FALSE)&gt;0,VLOOKUP($AC1458,Resource!$B$2:$AE$460,6,FALSE),"--INPUT--"),"")</f>
        <v/>
      </c>
      <c r="AE1458" s="34">
        <f>IF($AC1458&gt;0,IF(VLOOKUP($AC1458,Resource!$B$2:$AE$460,25,FALSE)&gt;0,VLOOKUP($AC1458,Resource!$B$2:$AE$460,25,FALSE),"--INPUT--"),"")</f>
        <v/>
      </c>
      <c r="AG1458" s="619" t="n"/>
      <c r="AH1458" s="619" t="n"/>
      <c r="AJ1458" s="34">
        <f>IF($AI1458&gt;0,IF(VLOOKUP($AI1458,Resource!$B$2:$AE$460,6,FALSE)&gt;0,VLOOKUP($AI1458,Resource!$B$2:$AE$460,6,FALSE),"--INPUT--"),"")</f>
        <v/>
      </c>
      <c r="AK1458" s="34">
        <f>IF($AI1458&gt;0,IF(VLOOKUP($AI1458,Resource!$B$2:$AE$460,25,FALSE)&gt;0,VLOOKUP($AI1458,Resource!$B$2:$AE$460,25,FALSE),"--INPUT--"),"")</f>
        <v/>
      </c>
      <c r="AL1458" s="619" t="n"/>
      <c r="AM1458" s="619" t="n"/>
      <c r="AN1458" s="34">
        <f>AA1458</f>
        <v/>
      </c>
      <c r="AO1458" s="621">
        <f>IF(ISNA(IF(AC1458="",0,AN1458*VLOOKUP(AC1458,Resource!$B$2:$AE$465,8,FALSE))),0,IF(AC1458="",0,AN1458*VLOOKUP(AC1458,Resource!$B$2:$AE$465,8,FALSE)))</f>
        <v/>
      </c>
      <c r="AP1458" s="620" t="n"/>
      <c r="AQ1458" s="286" t="n"/>
      <c r="AR1458" s="34">
        <f>AB1458</f>
        <v/>
      </c>
      <c r="AS1458" s="621">
        <f>IF(ISNA(IF(AI1458="",0,AR1458*VLOOKUP(AI1458,Resource!$B$2:$AE$465,9,FALSE))),0,IF(AI1458="",0,AR1458*VLOOKUP(AI1458,Resource!$B$2:$AE$465,9,FALSE)))</f>
        <v/>
      </c>
      <c r="AT1458" s="620" t="n"/>
      <c r="AU1458" s="286" t="n"/>
      <c r="AV1458" s="620">
        <f>Z1458</f>
        <v/>
      </c>
      <c r="AW1458" s="72" t="n"/>
      <c r="BA1458" s="620" t="n"/>
      <c r="BC1458" s="620">
        <f>AO1458+AS1458</f>
        <v/>
      </c>
      <c r="BD1458" s="620">
        <f>BH1458-BC1458</f>
        <v/>
      </c>
      <c r="BE1458" s="479">
        <f>IF(AV1458=0,"        --",BD1458/BH1458)</f>
        <v/>
      </c>
      <c r="BF1458" s="620" t="n"/>
      <c r="BG1458" s="620" t="n"/>
      <c r="BH1458" s="620">
        <f>Z1458+BA1458+BF1458</f>
        <v/>
      </c>
    </row>
    <row r="1459" customFormat="1" s="34">
      <c r="A1459" s="618" t="n"/>
      <c r="B1459" s="619" t="n"/>
      <c r="J1459" s="619" t="n"/>
      <c r="U1459" s="620" t="n"/>
      <c r="X1459" s="620" t="n"/>
      <c r="Y1459" s="620" t="n"/>
      <c r="Z1459" s="620" t="n"/>
      <c r="AA1459" s="34">
        <f>T1459*0.2+N1459*0+O1459*0.3+P1459*0.5+Q1459*0.6+R1459*1+S1459*1</f>
        <v/>
      </c>
      <c r="AB1459" s="34">
        <f>T1459*0.2+N1459*0.2+O1459*0.3+P1459*0.5+Q1459*0.6+R1459*1+S1459*1</f>
        <v/>
      </c>
      <c r="AD1459" s="34">
        <f>IF($AC1459&gt;0,IF(VLOOKUP($AC1459,Resource!$B$2:$AE$460,6,FALSE)&gt;0,VLOOKUP($AC1459,Resource!$B$2:$AE$460,6,FALSE),"--INPUT--"),"")</f>
        <v/>
      </c>
      <c r="AE1459" s="34">
        <f>IF($AC1459&gt;0,IF(VLOOKUP($AC1459,Resource!$B$2:$AE$460,25,FALSE)&gt;0,VLOOKUP($AC1459,Resource!$B$2:$AE$460,25,FALSE),"--INPUT--"),"")</f>
        <v/>
      </c>
      <c r="AG1459" s="619" t="n"/>
      <c r="AH1459" s="619" t="n"/>
      <c r="AJ1459" s="34">
        <f>IF($AI1459&gt;0,IF(VLOOKUP($AI1459,Resource!$B$2:$AE$460,6,FALSE)&gt;0,VLOOKUP($AI1459,Resource!$B$2:$AE$460,6,FALSE),"--INPUT--"),"")</f>
        <v/>
      </c>
      <c r="AK1459" s="34">
        <f>IF($AI1459&gt;0,IF(VLOOKUP($AI1459,Resource!$B$2:$AE$460,25,FALSE)&gt;0,VLOOKUP($AI1459,Resource!$B$2:$AE$460,25,FALSE),"--INPUT--"),"")</f>
        <v/>
      </c>
      <c r="AL1459" s="619" t="n"/>
      <c r="AM1459" s="619" t="n"/>
      <c r="AN1459" s="34">
        <f>AA1459</f>
        <v/>
      </c>
      <c r="AO1459" s="621">
        <f>IF(ISNA(IF(AC1459="",0,AN1459*VLOOKUP(AC1459,Resource!$B$2:$AE$465,8,FALSE))),0,IF(AC1459="",0,AN1459*VLOOKUP(AC1459,Resource!$B$2:$AE$465,8,FALSE)))</f>
        <v/>
      </c>
      <c r="AP1459" s="620" t="n"/>
      <c r="AQ1459" s="286" t="n"/>
      <c r="AR1459" s="34">
        <f>AB1459</f>
        <v/>
      </c>
      <c r="AS1459" s="621">
        <f>IF(ISNA(IF(AI1459="",0,AR1459*VLOOKUP(AI1459,Resource!$B$2:$AE$465,9,FALSE))),0,IF(AI1459="",0,AR1459*VLOOKUP(AI1459,Resource!$B$2:$AE$465,9,FALSE)))</f>
        <v/>
      </c>
      <c r="AT1459" s="620" t="n"/>
      <c r="AU1459" s="286" t="n"/>
      <c r="AV1459" s="620">
        <f>Z1459</f>
        <v/>
      </c>
      <c r="AW1459" s="72" t="n"/>
      <c r="BA1459" s="620" t="n"/>
      <c r="BC1459" s="620">
        <f>AO1459+AS1459</f>
        <v/>
      </c>
      <c r="BD1459" s="620">
        <f>BH1459-BC1459</f>
        <v/>
      </c>
      <c r="BE1459" s="479">
        <f>IF(AV1459=0,"        --",BD1459/BH1459)</f>
        <v/>
      </c>
      <c r="BF1459" s="620" t="n"/>
      <c r="BG1459" s="620" t="n"/>
      <c r="BH1459" s="620">
        <f>Z1459+BA1459+BF1459</f>
        <v/>
      </c>
    </row>
    <row r="1460" customFormat="1" s="34">
      <c r="A1460" s="618" t="n"/>
      <c r="B1460" s="619" t="n"/>
      <c r="J1460" s="619" t="n"/>
      <c r="U1460" s="620" t="n"/>
      <c r="X1460" s="620" t="n"/>
      <c r="Y1460" s="620" t="n"/>
      <c r="Z1460" s="620" t="n"/>
      <c r="AA1460" s="34">
        <f>T1460*0.2+N1460*0+O1460*0.3+P1460*0.5+Q1460*0.6+R1460*1+S1460*1</f>
        <v/>
      </c>
      <c r="AB1460" s="34">
        <f>T1460*0.2+N1460*0.2+O1460*0.3+P1460*0.5+Q1460*0.6+R1460*1+S1460*1</f>
        <v/>
      </c>
      <c r="AD1460" s="34">
        <f>IF($AC1460&gt;0,IF(VLOOKUP($AC1460,Resource!$B$2:$AE$460,6,FALSE)&gt;0,VLOOKUP($AC1460,Resource!$B$2:$AE$460,6,FALSE),"--INPUT--"),"")</f>
        <v/>
      </c>
      <c r="AE1460" s="34">
        <f>IF($AC1460&gt;0,IF(VLOOKUP($AC1460,Resource!$B$2:$AE$460,25,FALSE)&gt;0,VLOOKUP($AC1460,Resource!$B$2:$AE$460,25,FALSE),"--INPUT--"),"")</f>
        <v/>
      </c>
      <c r="AG1460" s="619" t="n"/>
      <c r="AH1460" s="619" t="n"/>
      <c r="AJ1460" s="34">
        <f>IF($AI1460&gt;0,IF(VLOOKUP($AI1460,Resource!$B$2:$AE$460,6,FALSE)&gt;0,VLOOKUP($AI1460,Resource!$B$2:$AE$460,6,FALSE),"--INPUT--"),"")</f>
        <v/>
      </c>
      <c r="AK1460" s="34">
        <f>IF($AI1460&gt;0,IF(VLOOKUP($AI1460,Resource!$B$2:$AE$460,25,FALSE)&gt;0,VLOOKUP($AI1460,Resource!$B$2:$AE$460,25,FALSE),"--INPUT--"),"")</f>
        <v/>
      </c>
      <c r="AL1460" s="619" t="n"/>
      <c r="AM1460" s="619" t="n"/>
      <c r="AN1460" s="34">
        <f>AA1460</f>
        <v/>
      </c>
      <c r="AO1460" s="621">
        <f>IF(ISNA(IF(AC1460="",0,AN1460*VLOOKUP(AC1460,Resource!$B$2:$AE$465,8,FALSE))),0,IF(AC1460="",0,AN1460*VLOOKUP(AC1460,Resource!$B$2:$AE$465,8,FALSE)))</f>
        <v/>
      </c>
      <c r="AP1460" s="620" t="n"/>
      <c r="AQ1460" s="286" t="n"/>
      <c r="AR1460" s="34">
        <f>AB1460</f>
        <v/>
      </c>
      <c r="AS1460" s="621">
        <f>IF(ISNA(IF(AI1460="",0,AR1460*VLOOKUP(AI1460,Resource!$B$2:$AE$465,9,FALSE))),0,IF(AI1460="",0,AR1460*VLOOKUP(AI1460,Resource!$B$2:$AE$465,9,FALSE)))</f>
        <v/>
      </c>
      <c r="AT1460" s="620" t="n"/>
      <c r="AU1460" s="286" t="n"/>
      <c r="AV1460" s="620">
        <f>Z1460</f>
        <v/>
      </c>
      <c r="AW1460" s="72" t="n"/>
      <c r="BA1460" s="620" t="n"/>
      <c r="BC1460" s="620">
        <f>AO1460+AS1460</f>
        <v/>
      </c>
      <c r="BD1460" s="620">
        <f>BH1460-BC1460</f>
        <v/>
      </c>
      <c r="BE1460" s="479">
        <f>IF(AV1460=0,"        --",BD1460/BH1460)</f>
        <v/>
      </c>
      <c r="BF1460" s="620" t="n"/>
      <c r="BG1460" s="620" t="n"/>
      <c r="BH1460" s="620">
        <f>Z1460+BA1460+BF1460</f>
        <v/>
      </c>
    </row>
    <row r="1461" customFormat="1" s="34">
      <c r="A1461" s="618" t="n"/>
      <c r="B1461" s="619" t="n"/>
      <c r="J1461" s="619" t="n"/>
      <c r="U1461" s="620" t="n"/>
      <c r="X1461" s="620" t="n"/>
      <c r="Y1461" s="620" t="n"/>
      <c r="Z1461" s="620" t="n"/>
      <c r="AA1461" s="34">
        <f>T1461*0.2+N1461*0+O1461*0.3+P1461*0.5+Q1461*0.6+R1461*1+S1461*1</f>
        <v/>
      </c>
      <c r="AB1461" s="34">
        <f>T1461*0.2+N1461*0.2+O1461*0.3+P1461*0.5+Q1461*0.6+R1461*1+S1461*1</f>
        <v/>
      </c>
      <c r="AD1461" s="34">
        <f>IF($AC1461&gt;0,IF(VLOOKUP($AC1461,Resource!$B$2:$AE$460,6,FALSE)&gt;0,VLOOKUP($AC1461,Resource!$B$2:$AE$460,6,FALSE),"--INPUT--"),"")</f>
        <v/>
      </c>
      <c r="AE1461" s="34">
        <f>IF($AC1461&gt;0,IF(VLOOKUP($AC1461,Resource!$B$2:$AE$460,25,FALSE)&gt;0,VLOOKUP($AC1461,Resource!$B$2:$AE$460,25,FALSE),"--INPUT--"),"")</f>
        <v/>
      </c>
      <c r="AG1461" s="619" t="n"/>
      <c r="AH1461" s="619" t="n"/>
      <c r="AJ1461" s="34">
        <f>IF($AI1461&gt;0,IF(VLOOKUP($AI1461,Resource!$B$2:$AE$460,6,FALSE)&gt;0,VLOOKUP($AI1461,Resource!$B$2:$AE$460,6,FALSE),"--INPUT--"),"")</f>
        <v/>
      </c>
      <c r="AK1461" s="34">
        <f>IF($AI1461&gt;0,IF(VLOOKUP($AI1461,Resource!$B$2:$AE$460,25,FALSE)&gt;0,VLOOKUP($AI1461,Resource!$B$2:$AE$460,25,FALSE),"--INPUT--"),"")</f>
        <v/>
      </c>
      <c r="AL1461" s="619" t="n"/>
      <c r="AM1461" s="619" t="n"/>
      <c r="AN1461" s="34">
        <f>AA1461</f>
        <v/>
      </c>
      <c r="AO1461" s="621">
        <f>IF(ISNA(IF(AC1461="",0,AN1461*VLOOKUP(AC1461,Resource!$B$2:$AE$465,8,FALSE))),0,IF(AC1461="",0,AN1461*VLOOKUP(AC1461,Resource!$B$2:$AE$465,8,FALSE)))</f>
        <v/>
      </c>
      <c r="AP1461" s="620" t="n"/>
      <c r="AQ1461" s="286" t="n"/>
      <c r="AR1461" s="34">
        <f>AB1461</f>
        <v/>
      </c>
      <c r="AS1461" s="621">
        <f>IF(ISNA(IF(AI1461="",0,AR1461*VLOOKUP(AI1461,Resource!$B$2:$AE$465,9,FALSE))),0,IF(AI1461="",0,AR1461*VLOOKUP(AI1461,Resource!$B$2:$AE$465,9,FALSE)))</f>
        <v/>
      </c>
      <c r="AT1461" s="620" t="n"/>
      <c r="AU1461" s="286" t="n"/>
      <c r="AV1461" s="620">
        <f>Z1461</f>
        <v/>
      </c>
      <c r="AW1461" s="72" t="n"/>
      <c r="BA1461" s="620" t="n"/>
      <c r="BC1461" s="620">
        <f>AO1461+AS1461</f>
        <v/>
      </c>
      <c r="BD1461" s="620">
        <f>BH1461-BC1461</f>
        <v/>
      </c>
      <c r="BE1461" s="479">
        <f>IF(AV1461=0,"        --",BD1461/BH1461)</f>
        <v/>
      </c>
      <c r="BF1461" s="620" t="n"/>
      <c r="BG1461" s="620" t="n"/>
      <c r="BH1461" s="620">
        <f>Z1461+BA1461+BF1461</f>
        <v/>
      </c>
    </row>
    <row r="1462" customFormat="1" s="34">
      <c r="A1462" s="618" t="n"/>
      <c r="B1462" s="619" t="n"/>
      <c r="J1462" s="619" t="n"/>
      <c r="U1462" s="620" t="n"/>
      <c r="X1462" s="620" t="n"/>
      <c r="Y1462" s="620" t="n"/>
      <c r="Z1462" s="620" t="n"/>
      <c r="AA1462" s="34">
        <f>T1462*0.2+N1462*0+O1462*0.3+P1462*0.5+Q1462*0.6+R1462*1+S1462*1</f>
        <v/>
      </c>
      <c r="AB1462" s="34">
        <f>T1462*0.2+N1462*0.2+O1462*0.3+P1462*0.5+Q1462*0.6+R1462*1+S1462*1</f>
        <v/>
      </c>
      <c r="AD1462" s="34">
        <f>IF($AC1462&gt;0,IF(VLOOKUP($AC1462,Resource!$B$2:$AE$460,6,FALSE)&gt;0,VLOOKUP($AC1462,Resource!$B$2:$AE$460,6,FALSE),"--INPUT--"),"")</f>
        <v/>
      </c>
      <c r="AE1462" s="34">
        <f>IF($AC1462&gt;0,IF(VLOOKUP($AC1462,Resource!$B$2:$AE$460,25,FALSE)&gt;0,VLOOKUP($AC1462,Resource!$B$2:$AE$460,25,FALSE),"--INPUT--"),"")</f>
        <v/>
      </c>
      <c r="AG1462" s="619" t="n"/>
      <c r="AH1462" s="619" t="n"/>
      <c r="AJ1462" s="34">
        <f>IF($AI1462&gt;0,IF(VLOOKUP($AI1462,Resource!$B$2:$AE$460,6,FALSE)&gt;0,VLOOKUP($AI1462,Resource!$B$2:$AE$460,6,FALSE),"--INPUT--"),"")</f>
        <v/>
      </c>
      <c r="AK1462" s="34">
        <f>IF($AI1462&gt;0,IF(VLOOKUP($AI1462,Resource!$B$2:$AE$460,25,FALSE)&gt;0,VLOOKUP($AI1462,Resource!$B$2:$AE$460,25,FALSE),"--INPUT--"),"")</f>
        <v/>
      </c>
      <c r="AL1462" s="619" t="n"/>
      <c r="AM1462" s="619" t="n"/>
      <c r="AN1462" s="34">
        <f>AA1462</f>
        <v/>
      </c>
      <c r="AO1462" s="621">
        <f>IF(ISNA(IF(AC1462="",0,AN1462*VLOOKUP(AC1462,Resource!$B$2:$AE$465,8,FALSE))),0,IF(AC1462="",0,AN1462*VLOOKUP(AC1462,Resource!$B$2:$AE$465,8,FALSE)))</f>
        <v/>
      </c>
      <c r="AP1462" s="620" t="n"/>
      <c r="AQ1462" s="286" t="n"/>
      <c r="AR1462" s="34">
        <f>AB1462</f>
        <v/>
      </c>
      <c r="AS1462" s="621">
        <f>IF(ISNA(IF(AI1462="",0,AR1462*VLOOKUP(AI1462,Resource!$B$2:$AE$465,9,FALSE))),0,IF(AI1462="",0,AR1462*VLOOKUP(AI1462,Resource!$B$2:$AE$465,9,FALSE)))</f>
        <v/>
      </c>
      <c r="AT1462" s="620" t="n"/>
      <c r="AU1462" s="286" t="n"/>
      <c r="AV1462" s="620">
        <f>Z1462</f>
        <v/>
      </c>
      <c r="AW1462" s="72" t="n"/>
      <c r="BA1462" s="620" t="n"/>
      <c r="BC1462" s="620">
        <f>AO1462+AS1462</f>
        <v/>
      </c>
      <c r="BD1462" s="620">
        <f>BH1462-BC1462</f>
        <v/>
      </c>
      <c r="BE1462" s="479">
        <f>IF(AV1462=0,"        --",BD1462/BH1462)</f>
        <v/>
      </c>
      <c r="BF1462" s="620" t="n"/>
      <c r="BG1462" s="620" t="n"/>
      <c r="BH1462" s="620">
        <f>Z1462+BA1462+BF1462</f>
        <v/>
      </c>
    </row>
    <row r="1463" customFormat="1" s="34">
      <c r="A1463" s="618" t="n"/>
      <c r="B1463" s="619" t="n"/>
      <c r="J1463" s="619" t="n"/>
      <c r="U1463" s="620" t="n"/>
      <c r="X1463" s="620" t="n"/>
      <c r="Y1463" s="620" t="n"/>
      <c r="Z1463" s="620" t="n"/>
      <c r="AA1463" s="34">
        <f>T1463*0.2+N1463*0+O1463*0.3+P1463*0.5+Q1463*0.6+R1463*1+S1463*1</f>
        <v/>
      </c>
      <c r="AB1463" s="34">
        <f>T1463*0.2+N1463*0.2+O1463*0.3+P1463*0.5+Q1463*0.6+R1463*1+S1463*1</f>
        <v/>
      </c>
      <c r="AD1463" s="34">
        <f>IF($AC1463&gt;0,IF(VLOOKUP($AC1463,Resource!$B$2:$AE$460,6,FALSE)&gt;0,VLOOKUP($AC1463,Resource!$B$2:$AE$460,6,FALSE),"--INPUT--"),"")</f>
        <v/>
      </c>
      <c r="AE1463" s="34">
        <f>IF($AC1463&gt;0,IF(VLOOKUP($AC1463,Resource!$B$2:$AE$460,25,FALSE)&gt;0,VLOOKUP($AC1463,Resource!$B$2:$AE$460,25,FALSE),"--INPUT--"),"")</f>
        <v/>
      </c>
      <c r="AG1463" s="619" t="n"/>
      <c r="AH1463" s="619" t="n"/>
      <c r="AJ1463" s="34">
        <f>IF($AI1463&gt;0,IF(VLOOKUP($AI1463,Resource!$B$2:$AE$460,6,FALSE)&gt;0,VLOOKUP($AI1463,Resource!$B$2:$AE$460,6,FALSE),"--INPUT--"),"")</f>
        <v/>
      </c>
      <c r="AK1463" s="34">
        <f>IF($AI1463&gt;0,IF(VLOOKUP($AI1463,Resource!$B$2:$AE$460,25,FALSE)&gt;0,VLOOKUP($AI1463,Resource!$B$2:$AE$460,25,FALSE),"--INPUT--"),"")</f>
        <v/>
      </c>
      <c r="AL1463" s="619" t="n"/>
      <c r="AM1463" s="619" t="n"/>
      <c r="AN1463" s="34">
        <f>AA1463</f>
        <v/>
      </c>
      <c r="AO1463" s="621">
        <f>IF(ISNA(IF(AC1463="",0,AN1463*VLOOKUP(AC1463,Resource!$B$2:$AE$465,8,FALSE))),0,IF(AC1463="",0,AN1463*VLOOKUP(AC1463,Resource!$B$2:$AE$465,8,FALSE)))</f>
        <v/>
      </c>
      <c r="AP1463" s="620" t="n"/>
      <c r="AQ1463" s="286" t="n"/>
      <c r="AR1463" s="34">
        <f>AB1463</f>
        <v/>
      </c>
      <c r="AS1463" s="621">
        <f>IF(ISNA(IF(AI1463="",0,AR1463*VLOOKUP(AI1463,Resource!$B$2:$AE$465,9,FALSE))),0,IF(AI1463="",0,AR1463*VLOOKUP(AI1463,Resource!$B$2:$AE$465,9,FALSE)))</f>
        <v/>
      </c>
      <c r="AT1463" s="620" t="n"/>
      <c r="AU1463" s="286" t="n"/>
      <c r="AV1463" s="620">
        <f>Z1463</f>
        <v/>
      </c>
      <c r="AW1463" s="72" t="n"/>
      <c r="BA1463" s="620" t="n"/>
      <c r="BC1463" s="620">
        <f>AO1463+AS1463</f>
        <v/>
      </c>
      <c r="BD1463" s="620">
        <f>BH1463-BC1463</f>
        <v/>
      </c>
      <c r="BE1463" s="479">
        <f>IF(AV1463=0,"        --",BD1463/BH1463)</f>
        <v/>
      </c>
      <c r="BF1463" s="620" t="n"/>
      <c r="BG1463" s="620" t="n"/>
      <c r="BH1463" s="620">
        <f>Z1463+BA1463+BF1463</f>
        <v/>
      </c>
    </row>
    <row r="1464" customFormat="1" s="34">
      <c r="A1464" s="618" t="n"/>
      <c r="B1464" s="619" t="n"/>
      <c r="J1464" s="619" t="n"/>
      <c r="U1464" s="620" t="n"/>
      <c r="X1464" s="620" t="n"/>
      <c r="Y1464" s="620" t="n"/>
      <c r="Z1464" s="620" t="n"/>
      <c r="AA1464" s="34">
        <f>T1464*0.2+N1464*0+O1464*0.3+P1464*0.5+Q1464*0.6+R1464*1+S1464*1</f>
        <v/>
      </c>
      <c r="AB1464" s="34">
        <f>T1464*0.2+N1464*0.2+O1464*0.3+P1464*0.5+Q1464*0.6+R1464*1+S1464*1</f>
        <v/>
      </c>
      <c r="AD1464" s="34">
        <f>IF($AC1464&gt;0,IF(VLOOKUP($AC1464,Resource!$B$2:$AE$460,6,FALSE)&gt;0,VLOOKUP($AC1464,Resource!$B$2:$AE$460,6,FALSE),"--INPUT--"),"")</f>
        <v/>
      </c>
      <c r="AE1464" s="34">
        <f>IF($AC1464&gt;0,IF(VLOOKUP($AC1464,Resource!$B$2:$AE$460,25,FALSE)&gt;0,VLOOKUP($AC1464,Resource!$B$2:$AE$460,25,FALSE),"--INPUT--"),"")</f>
        <v/>
      </c>
      <c r="AG1464" s="619" t="n"/>
      <c r="AH1464" s="619" t="n"/>
      <c r="AJ1464" s="34">
        <f>IF($AI1464&gt;0,IF(VLOOKUP($AI1464,Resource!$B$2:$AE$460,6,FALSE)&gt;0,VLOOKUP($AI1464,Resource!$B$2:$AE$460,6,FALSE),"--INPUT--"),"")</f>
        <v/>
      </c>
      <c r="AK1464" s="34">
        <f>IF($AI1464&gt;0,IF(VLOOKUP($AI1464,Resource!$B$2:$AE$460,25,FALSE)&gt;0,VLOOKUP($AI1464,Resource!$B$2:$AE$460,25,FALSE),"--INPUT--"),"")</f>
        <v/>
      </c>
      <c r="AL1464" s="619" t="n"/>
      <c r="AM1464" s="619" t="n"/>
      <c r="AN1464" s="34">
        <f>AA1464</f>
        <v/>
      </c>
      <c r="AO1464" s="621">
        <f>IF(ISNA(IF(AC1464="",0,AN1464*VLOOKUP(AC1464,Resource!$B$2:$AE$465,8,FALSE))),0,IF(AC1464="",0,AN1464*VLOOKUP(AC1464,Resource!$B$2:$AE$465,8,FALSE)))</f>
        <v/>
      </c>
      <c r="AP1464" s="620" t="n"/>
      <c r="AQ1464" s="286" t="n"/>
      <c r="AR1464" s="34">
        <f>AB1464</f>
        <v/>
      </c>
      <c r="AS1464" s="621">
        <f>IF(ISNA(IF(AI1464="",0,AR1464*VLOOKUP(AI1464,Resource!$B$2:$AE$465,9,FALSE))),0,IF(AI1464="",0,AR1464*VLOOKUP(AI1464,Resource!$B$2:$AE$465,9,FALSE)))</f>
        <v/>
      </c>
      <c r="AT1464" s="620" t="n"/>
      <c r="AU1464" s="286" t="n"/>
      <c r="AV1464" s="620">
        <f>Z1464</f>
        <v/>
      </c>
      <c r="AW1464" s="72" t="n"/>
      <c r="BA1464" s="620" t="n"/>
      <c r="BC1464" s="620">
        <f>AO1464+AS1464</f>
        <v/>
      </c>
      <c r="BD1464" s="620">
        <f>BH1464-BC1464</f>
        <v/>
      </c>
      <c r="BE1464" s="479">
        <f>IF(AV1464=0,"        --",BD1464/BH1464)</f>
        <v/>
      </c>
      <c r="BF1464" s="620" t="n"/>
      <c r="BG1464" s="620" t="n"/>
      <c r="BH1464" s="620">
        <f>Z1464+BA1464+BF1464</f>
        <v/>
      </c>
    </row>
    <row r="1465" customFormat="1" s="34">
      <c r="A1465" s="618" t="n"/>
      <c r="B1465" s="619" t="n"/>
      <c r="J1465" s="619" t="n"/>
      <c r="U1465" s="620" t="n"/>
      <c r="X1465" s="620" t="n"/>
      <c r="Y1465" s="620" t="n"/>
      <c r="Z1465" s="620" t="n"/>
      <c r="AA1465" s="34">
        <f>T1465*0.2+N1465*0+O1465*0.3+P1465*0.5+Q1465*0.6+R1465*1+S1465*1</f>
        <v/>
      </c>
      <c r="AB1465" s="34">
        <f>T1465*0.2+N1465*0.2+O1465*0.3+P1465*0.5+Q1465*0.6+R1465*1+S1465*1</f>
        <v/>
      </c>
      <c r="AD1465" s="34">
        <f>IF($AC1465&gt;0,IF(VLOOKUP($AC1465,Resource!$B$2:$AE$460,6,FALSE)&gt;0,VLOOKUP($AC1465,Resource!$B$2:$AE$460,6,FALSE),"--INPUT--"),"")</f>
        <v/>
      </c>
      <c r="AE1465" s="34">
        <f>IF($AC1465&gt;0,IF(VLOOKUP($AC1465,Resource!$B$2:$AE$460,25,FALSE)&gt;0,VLOOKUP($AC1465,Resource!$B$2:$AE$460,25,FALSE),"--INPUT--"),"")</f>
        <v/>
      </c>
      <c r="AG1465" s="619" t="n"/>
      <c r="AH1465" s="619" t="n"/>
      <c r="AJ1465" s="34">
        <f>IF($AI1465&gt;0,IF(VLOOKUP($AI1465,Resource!$B$2:$AE$460,6,FALSE)&gt;0,VLOOKUP($AI1465,Resource!$B$2:$AE$460,6,FALSE),"--INPUT--"),"")</f>
        <v/>
      </c>
      <c r="AK1465" s="34">
        <f>IF($AI1465&gt;0,IF(VLOOKUP($AI1465,Resource!$B$2:$AE$460,25,FALSE)&gt;0,VLOOKUP($AI1465,Resource!$B$2:$AE$460,25,FALSE),"--INPUT--"),"")</f>
        <v/>
      </c>
      <c r="AL1465" s="619" t="n"/>
      <c r="AM1465" s="619" t="n"/>
      <c r="AN1465" s="34">
        <f>AA1465</f>
        <v/>
      </c>
      <c r="AO1465" s="621">
        <f>IF(ISNA(IF(AC1465="",0,AN1465*VLOOKUP(AC1465,Resource!$B$2:$AE$465,8,FALSE))),0,IF(AC1465="",0,AN1465*VLOOKUP(AC1465,Resource!$B$2:$AE$465,8,FALSE)))</f>
        <v/>
      </c>
      <c r="AP1465" s="620" t="n"/>
      <c r="AQ1465" s="286" t="n"/>
      <c r="AR1465" s="34">
        <f>AB1465</f>
        <v/>
      </c>
      <c r="AS1465" s="621">
        <f>IF(ISNA(IF(AI1465="",0,AR1465*VLOOKUP(AI1465,Resource!$B$2:$AE$465,9,FALSE))),0,IF(AI1465="",0,AR1465*VLOOKUP(AI1465,Resource!$B$2:$AE$465,9,FALSE)))</f>
        <v/>
      </c>
      <c r="AT1465" s="620" t="n"/>
      <c r="AU1465" s="286" t="n"/>
      <c r="AV1465" s="620">
        <f>Z1465</f>
        <v/>
      </c>
      <c r="AW1465" s="72" t="n"/>
      <c r="BA1465" s="620" t="n"/>
      <c r="BC1465" s="620">
        <f>AO1465+AS1465</f>
        <v/>
      </c>
      <c r="BD1465" s="620">
        <f>BH1465-BC1465</f>
        <v/>
      </c>
      <c r="BE1465" s="479">
        <f>IF(AV1465=0,"        --",BD1465/BH1465)</f>
        <v/>
      </c>
      <c r="BF1465" s="620" t="n"/>
      <c r="BG1465" s="620" t="n"/>
      <c r="BH1465" s="620">
        <f>Z1465+BA1465+BF1465</f>
        <v/>
      </c>
    </row>
    <row r="1466" customFormat="1" s="34">
      <c r="A1466" s="618" t="n"/>
      <c r="B1466" s="619" t="n"/>
      <c r="J1466" s="619" t="n"/>
      <c r="U1466" s="620" t="n"/>
      <c r="X1466" s="620" t="n"/>
      <c r="Y1466" s="620" t="n"/>
      <c r="Z1466" s="620" t="n"/>
      <c r="AA1466" s="34">
        <f>T1466*0.2+N1466*0+O1466*0.3+P1466*0.5+Q1466*0.6+R1466*1+S1466*1</f>
        <v/>
      </c>
      <c r="AB1466" s="34">
        <f>T1466*0.2+N1466*0.2+O1466*0.3+P1466*0.5+Q1466*0.6+R1466*1+S1466*1</f>
        <v/>
      </c>
      <c r="AD1466" s="34">
        <f>IF($AC1466&gt;0,IF(VLOOKUP($AC1466,Resource!$B$2:$AE$460,6,FALSE)&gt;0,VLOOKUP($AC1466,Resource!$B$2:$AE$460,6,FALSE),"--INPUT--"),"")</f>
        <v/>
      </c>
      <c r="AE1466" s="34">
        <f>IF($AC1466&gt;0,IF(VLOOKUP($AC1466,Resource!$B$2:$AE$460,25,FALSE)&gt;0,VLOOKUP($AC1466,Resource!$B$2:$AE$460,25,FALSE),"--INPUT--"),"")</f>
        <v/>
      </c>
      <c r="AG1466" s="619" t="n"/>
      <c r="AH1466" s="619" t="n"/>
      <c r="AJ1466" s="34">
        <f>IF($AI1466&gt;0,IF(VLOOKUP($AI1466,Resource!$B$2:$AE$460,6,FALSE)&gt;0,VLOOKUP($AI1466,Resource!$B$2:$AE$460,6,FALSE),"--INPUT--"),"")</f>
        <v/>
      </c>
      <c r="AK1466" s="34">
        <f>IF($AI1466&gt;0,IF(VLOOKUP($AI1466,Resource!$B$2:$AE$460,25,FALSE)&gt;0,VLOOKUP($AI1466,Resource!$B$2:$AE$460,25,FALSE),"--INPUT--"),"")</f>
        <v/>
      </c>
      <c r="AL1466" s="619" t="n"/>
      <c r="AM1466" s="619" t="n"/>
      <c r="AN1466" s="34">
        <f>AA1466</f>
        <v/>
      </c>
      <c r="AO1466" s="621">
        <f>IF(ISNA(IF(AC1466="",0,AN1466*VLOOKUP(AC1466,Resource!$B$2:$AE$465,8,FALSE))),0,IF(AC1466="",0,AN1466*VLOOKUP(AC1466,Resource!$B$2:$AE$465,8,FALSE)))</f>
        <v/>
      </c>
      <c r="AP1466" s="620" t="n"/>
      <c r="AQ1466" s="286" t="n"/>
      <c r="AR1466" s="34">
        <f>AB1466</f>
        <v/>
      </c>
      <c r="AS1466" s="621">
        <f>IF(ISNA(IF(AI1466="",0,AR1466*VLOOKUP(AI1466,Resource!$B$2:$AE$465,9,FALSE))),0,IF(AI1466="",0,AR1466*VLOOKUP(AI1466,Resource!$B$2:$AE$465,9,FALSE)))</f>
        <v/>
      </c>
      <c r="AT1466" s="620" t="n"/>
      <c r="AU1466" s="286" t="n"/>
      <c r="AV1466" s="620">
        <f>Z1466</f>
        <v/>
      </c>
      <c r="AW1466" s="72" t="n"/>
      <c r="BA1466" s="620" t="n"/>
      <c r="BC1466" s="620">
        <f>AO1466+AS1466</f>
        <v/>
      </c>
      <c r="BD1466" s="620">
        <f>BH1466-BC1466</f>
        <v/>
      </c>
      <c r="BE1466" s="479">
        <f>IF(AV1466=0,"        --",BD1466/BH1466)</f>
        <v/>
      </c>
      <c r="BF1466" s="620" t="n"/>
      <c r="BG1466" s="620" t="n"/>
      <c r="BH1466" s="620">
        <f>Z1466+BA1466+BF1466</f>
        <v/>
      </c>
    </row>
    <row r="1467" customFormat="1" s="34">
      <c r="A1467" s="618" t="n"/>
      <c r="B1467" s="619" t="n"/>
      <c r="J1467" s="619" t="n"/>
      <c r="U1467" s="620" t="n"/>
      <c r="X1467" s="620" t="n"/>
      <c r="Y1467" s="620" t="n"/>
      <c r="Z1467" s="620" t="n"/>
      <c r="AA1467" s="34">
        <f>T1467*0.2+N1467*0+O1467*0.3+P1467*0.5+Q1467*0.6+R1467*1+S1467*1</f>
        <v/>
      </c>
      <c r="AB1467" s="34">
        <f>T1467*0.2+N1467*0.2+O1467*0.3+P1467*0.5+Q1467*0.6+R1467*1+S1467*1</f>
        <v/>
      </c>
      <c r="AD1467" s="34">
        <f>IF($AC1467&gt;0,IF(VLOOKUP($AC1467,Resource!$B$2:$AE$460,6,FALSE)&gt;0,VLOOKUP($AC1467,Resource!$B$2:$AE$460,6,FALSE),"--INPUT--"),"")</f>
        <v/>
      </c>
      <c r="AE1467" s="34">
        <f>IF($AC1467&gt;0,IF(VLOOKUP($AC1467,Resource!$B$2:$AE$460,25,FALSE)&gt;0,VLOOKUP($AC1467,Resource!$B$2:$AE$460,25,FALSE),"--INPUT--"),"")</f>
        <v/>
      </c>
      <c r="AG1467" s="619" t="n"/>
      <c r="AH1467" s="619" t="n"/>
      <c r="AJ1467" s="34">
        <f>IF($AI1467&gt;0,IF(VLOOKUP($AI1467,Resource!$B$2:$AE$460,6,FALSE)&gt;0,VLOOKUP($AI1467,Resource!$B$2:$AE$460,6,FALSE),"--INPUT--"),"")</f>
        <v/>
      </c>
      <c r="AK1467" s="34">
        <f>IF($AI1467&gt;0,IF(VLOOKUP($AI1467,Resource!$B$2:$AE$460,25,FALSE)&gt;0,VLOOKUP($AI1467,Resource!$B$2:$AE$460,25,FALSE),"--INPUT--"),"")</f>
        <v/>
      </c>
      <c r="AL1467" s="619" t="n"/>
      <c r="AM1467" s="619" t="n"/>
      <c r="AN1467" s="34">
        <f>AA1467</f>
        <v/>
      </c>
      <c r="AO1467" s="621">
        <f>IF(ISNA(IF(AC1467="",0,AN1467*VLOOKUP(AC1467,Resource!$B$2:$AE$465,8,FALSE))),0,IF(AC1467="",0,AN1467*VLOOKUP(AC1467,Resource!$B$2:$AE$465,8,FALSE)))</f>
        <v/>
      </c>
      <c r="AP1467" s="620" t="n"/>
      <c r="AQ1467" s="286" t="n"/>
      <c r="AR1467" s="34">
        <f>AB1467</f>
        <v/>
      </c>
      <c r="AS1467" s="621">
        <f>IF(ISNA(IF(AI1467="",0,AR1467*VLOOKUP(AI1467,Resource!$B$2:$AE$465,9,FALSE))),0,IF(AI1467="",0,AR1467*VLOOKUP(AI1467,Resource!$B$2:$AE$465,9,FALSE)))</f>
        <v/>
      </c>
      <c r="AT1467" s="620" t="n"/>
      <c r="AU1467" s="286" t="n"/>
      <c r="AV1467" s="620">
        <f>Z1467</f>
        <v/>
      </c>
      <c r="AW1467" s="72" t="n"/>
      <c r="BA1467" s="620" t="n"/>
      <c r="BC1467" s="620">
        <f>AO1467+AS1467</f>
        <v/>
      </c>
      <c r="BD1467" s="620">
        <f>BH1467-BC1467</f>
        <v/>
      </c>
      <c r="BE1467" s="479">
        <f>IF(AV1467=0,"        --",BD1467/BH1467)</f>
        <v/>
      </c>
      <c r="BF1467" s="620" t="n"/>
      <c r="BG1467" s="620" t="n"/>
      <c r="BH1467" s="620">
        <f>Z1467+BA1467+BF1467</f>
        <v/>
      </c>
    </row>
    <row r="1468" customFormat="1" s="34">
      <c r="A1468" s="618" t="n"/>
      <c r="B1468" s="619" t="n"/>
      <c r="J1468" s="619" t="n"/>
      <c r="U1468" s="620" t="n"/>
      <c r="X1468" s="620" t="n"/>
      <c r="Y1468" s="620" t="n"/>
      <c r="Z1468" s="620" t="n"/>
      <c r="AA1468" s="34">
        <f>T1468*0.2+N1468*0+O1468*0.3+P1468*0.5+Q1468*0.6+R1468*1+S1468*1</f>
        <v/>
      </c>
      <c r="AB1468" s="34">
        <f>T1468*0.2+N1468*0.2+O1468*0.3+P1468*0.5+Q1468*0.6+R1468*1+S1468*1</f>
        <v/>
      </c>
      <c r="AD1468" s="34">
        <f>IF($AC1468&gt;0,IF(VLOOKUP($AC1468,Resource!$B$2:$AE$460,6,FALSE)&gt;0,VLOOKUP($AC1468,Resource!$B$2:$AE$460,6,FALSE),"--INPUT--"),"")</f>
        <v/>
      </c>
      <c r="AE1468" s="34">
        <f>IF($AC1468&gt;0,IF(VLOOKUP($AC1468,Resource!$B$2:$AE$460,25,FALSE)&gt;0,VLOOKUP($AC1468,Resource!$B$2:$AE$460,25,FALSE),"--INPUT--"),"")</f>
        <v/>
      </c>
      <c r="AG1468" s="619" t="n"/>
      <c r="AH1468" s="619" t="n"/>
      <c r="AJ1468" s="34">
        <f>IF($AI1468&gt;0,IF(VLOOKUP($AI1468,Resource!$B$2:$AE$460,6,FALSE)&gt;0,VLOOKUP($AI1468,Resource!$B$2:$AE$460,6,FALSE),"--INPUT--"),"")</f>
        <v/>
      </c>
      <c r="AK1468" s="34">
        <f>IF($AI1468&gt;0,IF(VLOOKUP($AI1468,Resource!$B$2:$AE$460,25,FALSE)&gt;0,VLOOKUP($AI1468,Resource!$B$2:$AE$460,25,FALSE),"--INPUT--"),"")</f>
        <v/>
      </c>
      <c r="AL1468" s="619" t="n"/>
      <c r="AM1468" s="619" t="n"/>
      <c r="AN1468" s="34">
        <f>AA1468</f>
        <v/>
      </c>
      <c r="AO1468" s="621">
        <f>IF(ISNA(IF(AC1468="",0,AN1468*VLOOKUP(AC1468,Resource!$B$2:$AE$465,8,FALSE))),0,IF(AC1468="",0,AN1468*VLOOKUP(AC1468,Resource!$B$2:$AE$465,8,FALSE)))</f>
        <v/>
      </c>
      <c r="AP1468" s="620" t="n"/>
      <c r="AQ1468" s="286" t="n"/>
      <c r="AR1468" s="34">
        <f>AB1468</f>
        <v/>
      </c>
      <c r="AS1468" s="621">
        <f>IF(ISNA(IF(AI1468="",0,AR1468*VLOOKUP(AI1468,Resource!$B$2:$AE$465,9,FALSE))),0,IF(AI1468="",0,AR1468*VLOOKUP(AI1468,Resource!$B$2:$AE$465,9,FALSE)))</f>
        <v/>
      </c>
      <c r="AT1468" s="620" t="n"/>
      <c r="AU1468" s="286" t="n"/>
      <c r="AV1468" s="620">
        <f>Z1468</f>
        <v/>
      </c>
      <c r="AW1468" s="72" t="n"/>
      <c r="BA1468" s="620" t="n"/>
      <c r="BC1468" s="620">
        <f>AO1468+AS1468</f>
        <v/>
      </c>
      <c r="BD1468" s="620">
        <f>BH1468-BC1468</f>
        <v/>
      </c>
      <c r="BE1468" s="479">
        <f>IF(AV1468=0,"        --",BD1468/BH1468)</f>
        <v/>
      </c>
      <c r="BF1468" s="620" t="n"/>
      <c r="BG1468" s="620" t="n"/>
      <c r="BH1468" s="620">
        <f>Z1468+BA1468+BF1468</f>
        <v/>
      </c>
    </row>
    <row r="1469" customFormat="1" s="34">
      <c r="A1469" s="618" t="n"/>
      <c r="B1469" s="619" t="n"/>
      <c r="J1469" s="619" t="n"/>
      <c r="U1469" s="620" t="n"/>
      <c r="X1469" s="620" t="n"/>
      <c r="Y1469" s="620" t="n"/>
      <c r="Z1469" s="620" t="n"/>
      <c r="AA1469" s="34">
        <f>T1469*0.2+N1469*0+O1469*0.3+P1469*0.5+Q1469*0.6+R1469*1+S1469*1</f>
        <v/>
      </c>
      <c r="AB1469" s="34">
        <f>T1469*0.2+N1469*0.2+O1469*0.3+P1469*0.5+Q1469*0.6+R1469*1+S1469*1</f>
        <v/>
      </c>
      <c r="AD1469" s="34">
        <f>IF($AC1469&gt;0,IF(VLOOKUP($AC1469,Resource!$B$2:$AE$460,6,FALSE)&gt;0,VLOOKUP($AC1469,Resource!$B$2:$AE$460,6,FALSE),"--INPUT--"),"")</f>
        <v/>
      </c>
      <c r="AE1469" s="34">
        <f>IF($AC1469&gt;0,IF(VLOOKUP($AC1469,Resource!$B$2:$AE$460,25,FALSE)&gt;0,VLOOKUP($AC1469,Resource!$B$2:$AE$460,25,FALSE),"--INPUT--"),"")</f>
        <v/>
      </c>
      <c r="AG1469" s="619" t="n"/>
      <c r="AH1469" s="619" t="n"/>
      <c r="AJ1469" s="34">
        <f>IF($AI1469&gt;0,IF(VLOOKUP($AI1469,Resource!$B$2:$AE$460,6,FALSE)&gt;0,VLOOKUP($AI1469,Resource!$B$2:$AE$460,6,FALSE),"--INPUT--"),"")</f>
        <v/>
      </c>
      <c r="AK1469" s="34">
        <f>IF($AI1469&gt;0,IF(VLOOKUP($AI1469,Resource!$B$2:$AE$460,25,FALSE)&gt;0,VLOOKUP($AI1469,Resource!$B$2:$AE$460,25,FALSE),"--INPUT--"),"")</f>
        <v/>
      </c>
      <c r="AL1469" s="619" t="n"/>
      <c r="AM1469" s="619" t="n"/>
      <c r="AN1469" s="34">
        <f>AA1469</f>
        <v/>
      </c>
      <c r="AO1469" s="621">
        <f>IF(ISNA(IF(AC1469="",0,AN1469*VLOOKUP(AC1469,Resource!$B$2:$AE$465,8,FALSE))),0,IF(AC1469="",0,AN1469*VLOOKUP(AC1469,Resource!$B$2:$AE$465,8,FALSE)))</f>
        <v/>
      </c>
      <c r="AP1469" s="620" t="n"/>
      <c r="AQ1469" s="286" t="n"/>
      <c r="AR1469" s="34">
        <f>AB1469</f>
        <v/>
      </c>
      <c r="AS1469" s="621">
        <f>IF(ISNA(IF(AI1469="",0,AR1469*VLOOKUP(AI1469,Resource!$B$2:$AE$465,9,FALSE))),0,IF(AI1469="",0,AR1469*VLOOKUP(AI1469,Resource!$B$2:$AE$465,9,FALSE)))</f>
        <v/>
      </c>
      <c r="AT1469" s="620" t="n"/>
      <c r="AU1469" s="286" t="n"/>
      <c r="AV1469" s="620">
        <f>Z1469</f>
        <v/>
      </c>
      <c r="AW1469" s="72" t="n"/>
      <c r="BA1469" s="620" t="n"/>
      <c r="BC1469" s="620">
        <f>AO1469+AS1469</f>
        <v/>
      </c>
      <c r="BD1469" s="620">
        <f>BH1469-BC1469</f>
        <v/>
      </c>
      <c r="BE1469" s="479">
        <f>IF(AV1469=0,"        --",BD1469/BH1469)</f>
        <v/>
      </c>
      <c r="BF1469" s="620" t="n"/>
      <c r="BG1469" s="620" t="n"/>
      <c r="BH1469" s="620">
        <f>Z1469+BA1469+BF1469</f>
        <v/>
      </c>
    </row>
    <row r="1470" customFormat="1" s="34">
      <c r="A1470" s="618" t="n"/>
      <c r="B1470" s="619" t="n"/>
      <c r="J1470" s="619" t="n"/>
      <c r="U1470" s="620" t="n"/>
      <c r="X1470" s="620" t="n"/>
      <c r="Y1470" s="620" t="n"/>
      <c r="Z1470" s="620" t="n"/>
      <c r="AA1470" s="34">
        <f>T1470*0.2+N1470*0+O1470*0.3+P1470*0.5+Q1470*0.6+R1470*1+S1470*1</f>
        <v/>
      </c>
      <c r="AB1470" s="34">
        <f>T1470*0.2+N1470*0.2+O1470*0.3+P1470*0.5+Q1470*0.6+R1470*1+S1470*1</f>
        <v/>
      </c>
      <c r="AD1470" s="34">
        <f>IF($AC1470&gt;0,IF(VLOOKUP($AC1470,Resource!$B$2:$AE$460,6,FALSE)&gt;0,VLOOKUP($AC1470,Resource!$B$2:$AE$460,6,FALSE),"--INPUT--"),"")</f>
        <v/>
      </c>
      <c r="AE1470" s="34">
        <f>IF($AC1470&gt;0,IF(VLOOKUP($AC1470,Resource!$B$2:$AE$460,25,FALSE)&gt;0,VLOOKUP($AC1470,Resource!$B$2:$AE$460,25,FALSE),"--INPUT--"),"")</f>
        <v/>
      </c>
      <c r="AG1470" s="619" t="n"/>
      <c r="AH1470" s="619" t="n"/>
      <c r="AJ1470" s="34">
        <f>IF($AI1470&gt;0,IF(VLOOKUP($AI1470,Resource!$B$2:$AE$460,6,FALSE)&gt;0,VLOOKUP($AI1470,Resource!$B$2:$AE$460,6,FALSE),"--INPUT--"),"")</f>
        <v/>
      </c>
      <c r="AK1470" s="34">
        <f>IF($AI1470&gt;0,IF(VLOOKUP($AI1470,Resource!$B$2:$AE$460,25,FALSE)&gt;0,VLOOKUP($AI1470,Resource!$B$2:$AE$460,25,FALSE),"--INPUT--"),"")</f>
        <v/>
      </c>
      <c r="AL1470" s="619" t="n"/>
      <c r="AM1470" s="619" t="n"/>
      <c r="AN1470" s="34">
        <f>AA1470</f>
        <v/>
      </c>
      <c r="AO1470" s="621">
        <f>IF(ISNA(IF(AC1470="",0,AN1470*VLOOKUP(AC1470,Resource!$B$2:$AE$465,8,FALSE))),0,IF(AC1470="",0,AN1470*VLOOKUP(AC1470,Resource!$B$2:$AE$465,8,FALSE)))</f>
        <v/>
      </c>
      <c r="AP1470" s="620" t="n"/>
      <c r="AQ1470" s="286" t="n"/>
      <c r="AR1470" s="34">
        <f>AB1470</f>
        <v/>
      </c>
      <c r="AS1470" s="621">
        <f>IF(ISNA(IF(AI1470="",0,AR1470*VLOOKUP(AI1470,Resource!$B$2:$AE$465,9,FALSE))),0,IF(AI1470="",0,AR1470*VLOOKUP(AI1470,Resource!$B$2:$AE$465,9,FALSE)))</f>
        <v/>
      </c>
      <c r="AT1470" s="620" t="n"/>
      <c r="AU1470" s="286" t="n"/>
      <c r="AV1470" s="620">
        <f>Z1470</f>
        <v/>
      </c>
      <c r="AW1470" s="72" t="n"/>
      <c r="BA1470" s="620" t="n"/>
      <c r="BC1470" s="620">
        <f>AO1470+AS1470</f>
        <v/>
      </c>
      <c r="BD1470" s="620">
        <f>BH1470-BC1470</f>
        <v/>
      </c>
      <c r="BE1470" s="479">
        <f>IF(AV1470=0,"        --",BD1470/BH1470)</f>
        <v/>
      </c>
      <c r="BF1470" s="620" t="n"/>
      <c r="BG1470" s="620" t="n"/>
      <c r="BH1470" s="620">
        <f>Z1470+BA1470+BF1470</f>
        <v/>
      </c>
    </row>
    <row r="1471" customFormat="1" s="34">
      <c r="A1471" s="618" t="n"/>
      <c r="B1471" s="619" t="n"/>
      <c r="J1471" s="619" t="n"/>
      <c r="U1471" s="620" t="n"/>
      <c r="X1471" s="620" t="n"/>
      <c r="Y1471" s="620" t="n"/>
      <c r="Z1471" s="620" t="n"/>
      <c r="AA1471" s="34">
        <f>T1471*0.2+N1471*0+O1471*0.3+P1471*0.5+Q1471*0.6+R1471*1+S1471*1</f>
        <v/>
      </c>
      <c r="AB1471" s="34">
        <f>T1471*0.2+N1471*0.2+O1471*0.3+P1471*0.5+Q1471*0.6+R1471*1+S1471*1</f>
        <v/>
      </c>
      <c r="AD1471" s="34">
        <f>IF($AC1471&gt;0,IF(VLOOKUP($AC1471,Resource!$B$2:$AE$460,6,FALSE)&gt;0,VLOOKUP($AC1471,Resource!$B$2:$AE$460,6,FALSE),"--INPUT--"),"")</f>
        <v/>
      </c>
      <c r="AE1471" s="34">
        <f>IF($AC1471&gt;0,IF(VLOOKUP($AC1471,Resource!$B$2:$AE$460,25,FALSE)&gt;0,VLOOKUP($AC1471,Resource!$B$2:$AE$460,25,FALSE),"--INPUT--"),"")</f>
        <v/>
      </c>
      <c r="AG1471" s="619" t="n"/>
      <c r="AH1471" s="619" t="n"/>
      <c r="AJ1471" s="34">
        <f>IF($AI1471&gt;0,IF(VLOOKUP($AI1471,Resource!$B$2:$AE$460,6,FALSE)&gt;0,VLOOKUP($AI1471,Resource!$B$2:$AE$460,6,FALSE),"--INPUT--"),"")</f>
        <v/>
      </c>
      <c r="AK1471" s="34">
        <f>IF($AI1471&gt;0,IF(VLOOKUP($AI1471,Resource!$B$2:$AE$460,25,FALSE)&gt;0,VLOOKUP($AI1471,Resource!$B$2:$AE$460,25,FALSE),"--INPUT--"),"")</f>
        <v/>
      </c>
      <c r="AL1471" s="619" t="n"/>
      <c r="AM1471" s="619" t="n"/>
      <c r="AN1471" s="34">
        <f>AA1471</f>
        <v/>
      </c>
      <c r="AO1471" s="621">
        <f>IF(ISNA(IF(AC1471="",0,AN1471*VLOOKUP(AC1471,Resource!$B$2:$AE$465,8,FALSE))),0,IF(AC1471="",0,AN1471*VLOOKUP(AC1471,Resource!$B$2:$AE$465,8,FALSE)))</f>
        <v/>
      </c>
      <c r="AP1471" s="620" t="n"/>
      <c r="AQ1471" s="286" t="n"/>
      <c r="AR1471" s="34">
        <f>AB1471</f>
        <v/>
      </c>
      <c r="AS1471" s="621">
        <f>IF(ISNA(IF(AI1471="",0,AR1471*VLOOKUP(AI1471,Resource!$B$2:$AE$465,9,FALSE))),0,IF(AI1471="",0,AR1471*VLOOKUP(AI1471,Resource!$B$2:$AE$465,9,FALSE)))</f>
        <v/>
      </c>
      <c r="AT1471" s="620" t="n"/>
      <c r="AU1471" s="286" t="n"/>
      <c r="AV1471" s="620">
        <f>Z1471</f>
        <v/>
      </c>
      <c r="AW1471" s="72" t="n"/>
      <c r="BA1471" s="620" t="n"/>
      <c r="BC1471" s="620">
        <f>AO1471+AS1471</f>
        <v/>
      </c>
      <c r="BD1471" s="620">
        <f>BH1471-BC1471</f>
        <v/>
      </c>
      <c r="BE1471" s="479">
        <f>IF(AV1471=0,"        --",BD1471/BH1471)</f>
        <v/>
      </c>
      <c r="BF1471" s="620" t="n"/>
      <c r="BG1471" s="620" t="n"/>
      <c r="BH1471" s="620">
        <f>Z1471+BA1471+BF1471</f>
        <v/>
      </c>
    </row>
    <row r="1472" customFormat="1" s="34">
      <c r="A1472" s="618" t="n"/>
      <c r="B1472" s="619" t="n"/>
      <c r="J1472" s="619" t="n"/>
      <c r="U1472" s="620" t="n"/>
      <c r="X1472" s="620" t="n"/>
      <c r="Y1472" s="620" t="n"/>
      <c r="Z1472" s="620" t="n"/>
      <c r="AA1472" s="34">
        <f>T1472*0.2+N1472*0+O1472*0.3+P1472*0.5+Q1472*0.6+R1472*1+S1472*1</f>
        <v/>
      </c>
      <c r="AB1472" s="34">
        <f>T1472*0.2+N1472*0.2+O1472*0.3+P1472*0.5+Q1472*0.6+R1472*1+S1472*1</f>
        <v/>
      </c>
      <c r="AD1472" s="34">
        <f>IF($AC1472&gt;0,IF(VLOOKUP($AC1472,Resource!$B$2:$AE$460,6,FALSE)&gt;0,VLOOKUP($AC1472,Resource!$B$2:$AE$460,6,FALSE),"--INPUT--"),"")</f>
        <v/>
      </c>
      <c r="AE1472" s="34">
        <f>IF($AC1472&gt;0,IF(VLOOKUP($AC1472,Resource!$B$2:$AE$460,25,FALSE)&gt;0,VLOOKUP($AC1472,Resource!$B$2:$AE$460,25,FALSE),"--INPUT--"),"")</f>
        <v/>
      </c>
      <c r="AG1472" s="619" t="n"/>
      <c r="AH1472" s="619" t="n"/>
      <c r="AJ1472" s="34">
        <f>IF($AI1472&gt;0,IF(VLOOKUP($AI1472,Resource!$B$2:$AE$460,6,FALSE)&gt;0,VLOOKUP($AI1472,Resource!$B$2:$AE$460,6,FALSE),"--INPUT--"),"")</f>
        <v/>
      </c>
      <c r="AK1472" s="34">
        <f>IF($AI1472&gt;0,IF(VLOOKUP($AI1472,Resource!$B$2:$AE$460,25,FALSE)&gt;0,VLOOKUP($AI1472,Resource!$B$2:$AE$460,25,FALSE),"--INPUT--"),"")</f>
        <v/>
      </c>
      <c r="AL1472" s="619" t="n"/>
      <c r="AM1472" s="619" t="n"/>
      <c r="AN1472" s="34">
        <f>AA1472</f>
        <v/>
      </c>
      <c r="AO1472" s="621">
        <f>IF(ISNA(IF(AC1472="",0,AN1472*VLOOKUP(AC1472,Resource!$B$2:$AE$465,8,FALSE))),0,IF(AC1472="",0,AN1472*VLOOKUP(AC1472,Resource!$B$2:$AE$465,8,FALSE)))</f>
        <v/>
      </c>
      <c r="AP1472" s="620" t="n"/>
      <c r="AQ1472" s="286" t="n"/>
      <c r="AR1472" s="34">
        <f>AB1472</f>
        <v/>
      </c>
      <c r="AS1472" s="621">
        <f>IF(ISNA(IF(AI1472="",0,AR1472*VLOOKUP(AI1472,Resource!$B$2:$AE$465,9,FALSE))),0,IF(AI1472="",0,AR1472*VLOOKUP(AI1472,Resource!$B$2:$AE$465,9,FALSE)))</f>
        <v/>
      </c>
      <c r="AT1472" s="620" t="n"/>
      <c r="AU1472" s="286" t="n"/>
      <c r="AV1472" s="620">
        <f>Z1472</f>
        <v/>
      </c>
      <c r="AW1472" s="72" t="n"/>
      <c r="BA1472" s="620" t="n"/>
      <c r="BC1472" s="620">
        <f>AO1472+AS1472</f>
        <v/>
      </c>
      <c r="BD1472" s="620">
        <f>BH1472-BC1472</f>
        <v/>
      </c>
      <c r="BE1472" s="479">
        <f>IF(AV1472=0,"        --",BD1472/BH1472)</f>
        <v/>
      </c>
      <c r="BF1472" s="620" t="n"/>
      <c r="BG1472" s="620" t="n"/>
      <c r="BH1472" s="620">
        <f>Z1472+BA1472+BF1472</f>
        <v/>
      </c>
    </row>
    <row r="1473" customFormat="1" s="34">
      <c r="A1473" s="618" t="n"/>
      <c r="B1473" s="619" t="n"/>
      <c r="J1473" s="619" t="n"/>
      <c r="U1473" s="620" t="n"/>
      <c r="X1473" s="620" t="n"/>
      <c r="Y1473" s="620" t="n"/>
      <c r="Z1473" s="620" t="n"/>
      <c r="AA1473" s="34">
        <f>T1473*0.2+N1473*0+O1473*0.3+P1473*0.5+Q1473*0.6+R1473*1+S1473*1</f>
        <v/>
      </c>
      <c r="AB1473" s="34">
        <f>T1473*0.2+N1473*0.2+O1473*0.3+P1473*0.5+Q1473*0.6+R1473*1+S1473*1</f>
        <v/>
      </c>
      <c r="AD1473" s="34">
        <f>IF($AC1473&gt;0,IF(VLOOKUP($AC1473,Resource!$B$2:$AE$460,6,FALSE)&gt;0,VLOOKUP($AC1473,Resource!$B$2:$AE$460,6,FALSE),"--INPUT--"),"")</f>
        <v/>
      </c>
      <c r="AE1473" s="34">
        <f>IF($AC1473&gt;0,IF(VLOOKUP($AC1473,Resource!$B$2:$AE$460,25,FALSE)&gt;0,VLOOKUP($AC1473,Resource!$B$2:$AE$460,25,FALSE),"--INPUT--"),"")</f>
        <v/>
      </c>
      <c r="AG1473" s="619" t="n"/>
      <c r="AH1473" s="619" t="n"/>
      <c r="AJ1473" s="34">
        <f>IF($AI1473&gt;0,IF(VLOOKUP($AI1473,Resource!$B$2:$AE$460,6,FALSE)&gt;0,VLOOKUP($AI1473,Resource!$B$2:$AE$460,6,FALSE),"--INPUT--"),"")</f>
        <v/>
      </c>
      <c r="AK1473" s="34">
        <f>IF($AI1473&gt;0,IF(VLOOKUP($AI1473,Resource!$B$2:$AE$460,25,FALSE)&gt;0,VLOOKUP($AI1473,Resource!$B$2:$AE$460,25,FALSE),"--INPUT--"),"")</f>
        <v/>
      </c>
      <c r="AL1473" s="619" t="n"/>
      <c r="AM1473" s="619" t="n"/>
      <c r="AN1473" s="34">
        <f>AA1473</f>
        <v/>
      </c>
      <c r="AO1473" s="621">
        <f>IF(ISNA(IF(AC1473="",0,AN1473*VLOOKUP(AC1473,Resource!$B$2:$AE$465,8,FALSE))),0,IF(AC1473="",0,AN1473*VLOOKUP(AC1473,Resource!$B$2:$AE$465,8,FALSE)))</f>
        <v/>
      </c>
      <c r="AP1473" s="620" t="n"/>
      <c r="AQ1473" s="286" t="n"/>
      <c r="AR1473" s="34">
        <f>AB1473</f>
        <v/>
      </c>
      <c r="AS1473" s="621">
        <f>IF(ISNA(IF(AI1473="",0,AR1473*VLOOKUP(AI1473,Resource!$B$2:$AE$465,9,FALSE))),0,IF(AI1473="",0,AR1473*VLOOKUP(AI1473,Resource!$B$2:$AE$465,9,FALSE)))</f>
        <v/>
      </c>
      <c r="AT1473" s="620" t="n"/>
      <c r="AU1473" s="286" t="n"/>
      <c r="AV1473" s="620">
        <f>Z1473</f>
        <v/>
      </c>
      <c r="AW1473" s="72" t="n"/>
      <c r="BA1473" s="620" t="n"/>
      <c r="BC1473" s="620">
        <f>AO1473+AS1473</f>
        <v/>
      </c>
      <c r="BD1473" s="620">
        <f>BH1473-BC1473</f>
        <v/>
      </c>
      <c r="BE1473" s="479">
        <f>IF(AV1473=0,"        --",BD1473/BH1473)</f>
        <v/>
      </c>
      <c r="BF1473" s="620" t="n"/>
      <c r="BG1473" s="620" t="n"/>
      <c r="BH1473" s="620">
        <f>Z1473+BA1473+BF1473</f>
        <v/>
      </c>
    </row>
    <row r="1474" customFormat="1" s="34">
      <c r="A1474" s="618" t="n"/>
      <c r="B1474" s="619" t="n"/>
      <c r="J1474" s="619" t="n"/>
      <c r="U1474" s="620" t="n"/>
      <c r="X1474" s="620" t="n"/>
      <c r="Y1474" s="620" t="n"/>
      <c r="Z1474" s="620" t="n"/>
      <c r="AA1474" s="34">
        <f>T1474*0.2+N1474*0+O1474*0.3+P1474*0.5+Q1474*0.6+R1474*1+S1474*1</f>
        <v/>
      </c>
      <c r="AB1474" s="34">
        <f>T1474*0.2+N1474*0.2+O1474*0.3+P1474*0.5+Q1474*0.6+R1474*1+S1474*1</f>
        <v/>
      </c>
      <c r="AD1474" s="34">
        <f>IF($AC1474&gt;0,IF(VLOOKUP($AC1474,Resource!$B$2:$AE$460,6,FALSE)&gt;0,VLOOKUP($AC1474,Resource!$B$2:$AE$460,6,FALSE),"--INPUT--"),"")</f>
        <v/>
      </c>
      <c r="AE1474" s="34">
        <f>IF($AC1474&gt;0,IF(VLOOKUP($AC1474,Resource!$B$2:$AE$460,25,FALSE)&gt;0,VLOOKUP($AC1474,Resource!$B$2:$AE$460,25,FALSE),"--INPUT--"),"")</f>
        <v/>
      </c>
      <c r="AG1474" s="619" t="n"/>
      <c r="AH1474" s="619" t="n"/>
      <c r="AJ1474" s="34">
        <f>IF($AI1474&gt;0,IF(VLOOKUP($AI1474,Resource!$B$2:$AE$460,6,FALSE)&gt;0,VLOOKUP($AI1474,Resource!$B$2:$AE$460,6,FALSE),"--INPUT--"),"")</f>
        <v/>
      </c>
      <c r="AK1474" s="34">
        <f>IF($AI1474&gt;0,IF(VLOOKUP($AI1474,Resource!$B$2:$AE$460,25,FALSE)&gt;0,VLOOKUP($AI1474,Resource!$B$2:$AE$460,25,FALSE),"--INPUT--"),"")</f>
        <v/>
      </c>
      <c r="AL1474" s="619" t="n"/>
      <c r="AM1474" s="619" t="n"/>
      <c r="AN1474" s="34">
        <f>AA1474</f>
        <v/>
      </c>
      <c r="AO1474" s="621">
        <f>IF(ISNA(IF(AC1474="",0,AN1474*VLOOKUP(AC1474,Resource!$B$2:$AE$465,8,FALSE))),0,IF(AC1474="",0,AN1474*VLOOKUP(AC1474,Resource!$B$2:$AE$465,8,FALSE)))</f>
        <v/>
      </c>
      <c r="AP1474" s="620" t="n"/>
      <c r="AQ1474" s="286" t="n"/>
      <c r="AR1474" s="34">
        <f>AB1474</f>
        <v/>
      </c>
      <c r="AS1474" s="621">
        <f>IF(ISNA(IF(AI1474="",0,AR1474*VLOOKUP(AI1474,Resource!$B$2:$AE$465,9,FALSE))),0,IF(AI1474="",0,AR1474*VLOOKUP(AI1474,Resource!$B$2:$AE$465,9,FALSE)))</f>
        <v/>
      </c>
      <c r="AT1474" s="620" t="n"/>
      <c r="AU1474" s="286" t="n"/>
      <c r="AV1474" s="620">
        <f>Z1474</f>
        <v/>
      </c>
      <c r="AW1474" s="72" t="n"/>
      <c r="BA1474" s="620" t="n"/>
      <c r="BC1474" s="620">
        <f>AO1474+AS1474</f>
        <v/>
      </c>
      <c r="BD1474" s="620">
        <f>BH1474-BC1474</f>
        <v/>
      </c>
      <c r="BE1474" s="479">
        <f>IF(AV1474=0,"        --",BD1474/BH1474)</f>
        <v/>
      </c>
      <c r="BF1474" s="620" t="n"/>
      <c r="BG1474" s="620" t="n"/>
      <c r="BH1474" s="620">
        <f>Z1474+BA1474+BF1474</f>
        <v/>
      </c>
    </row>
    <row r="1475" customFormat="1" s="34">
      <c r="A1475" s="618" t="n"/>
      <c r="B1475" s="619" t="n"/>
      <c r="J1475" s="619" t="n"/>
      <c r="U1475" s="620" t="n"/>
      <c r="X1475" s="620" t="n"/>
      <c r="Y1475" s="620" t="n"/>
      <c r="Z1475" s="620" t="n"/>
      <c r="AA1475" s="34">
        <f>T1475*0.2+N1475*0+O1475*0.3+P1475*0.5+Q1475*0.6+R1475*1+S1475*1</f>
        <v/>
      </c>
      <c r="AB1475" s="34">
        <f>T1475*0.2+N1475*0.2+O1475*0.3+P1475*0.5+Q1475*0.6+R1475*1+S1475*1</f>
        <v/>
      </c>
      <c r="AD1475" s="34">
        <f>IF($AC1475&gt;0,IF(VLOOKUP($AC1475,Resource!$B$2:$AE$460,6,FALSE)&gt;0,VLOOKUP($AC1475,Resource!$B$2:$AE$460,6,FALSE),"--INPUT--"),"")</f>
        <v/>
      </c>
      <c r="AE1475" s="34">
        <f>IF($AC1475&gt;0,IF(VLOOKUP($AC1475,Resource!$B$2:$AE$460,25,FALSE)&gt;0,VLOOKUP($AC1475,Resource!$B$2:$AE$460,25,FALSE),"--INPUT--"),"")</f>
        <v/>
      </c>
      <c r="AG1475" s="619" t="n"/>
      <c r="AH1475" s="619" t="n"/>
      <c r="AJ1475" s="34">
        <f>IF($AI1475&gt;0,IF(VLOOKUP($AI1475,Resource!$B$2:$AE$460,6,FALSE)&gt;0,VLOOKUP($AI1475,Resource!$B$2:$AE$460,6,FALSE),"--INPUT--"),"")</f>
        <v/>
      </c>
      <c r="AK1475" s="34">
        <f>IF($AI1475&gt;0,IF(VLOOKUP($AI1475,Resource!$B$2:$AE$460,25,FALSE)&gt;0,VLOOKUP($AI1475,Resource!$B$2:$AE$460,25,FALSE),"--INPUT--"),"")</f>
        <v/>
      </c>
      <c r="AL1475" s="619" t="n"/>
      <c r="AM1475" s="619" t="n"/>
      <c r="AN1475" s="34">
        <f>AA1475</f>
        <v/>
      </c>
      <c r="AO1475" s="621">
        <f>IF(ISNA(IF(AC1475="",0,AN1475*VLOOKUP(AC1475,Resource!$B$2:$AE$465,8,FALSE))),0,IF(AC1475="",0,AN1475*VLOOKUP(AC1475,Resource!$B$2:$AE$465,8,FALSE)))</f>
        <v/>
      </c>
      <c r="AP1475" s="620" t="n"/>
      <c r="AQ1475" s="286" t="n"/>
      <c r="AR1475" s="34">
        <f>AB1475</f>
        <v/>
      </c>
      <c r="AS1475" s="621">
        <f>IF(ISNA(IF(AI1475="",0,AR1475*VLOOKUP(AI1475,Resource!$B$2:$AE$465,9,FALSE))),0,IF(AI1475="",0,AR1475*VLOOKUP(AI1475,Resource!$B$2:$AE$465,9,FALSE)))</f>
        <v/>
      </c>
      <c r="AT1475" s="620" t="n"/>
      <c r="AU1475" s="286" t="n"/>
      <c r="AV1475" s="620">
        <f>Z1475</f>
        <v/>
      </c>
      <c r="AW1475" s="72" t="n"/>
      <c r="BA1475" s="620" t="n"/>
      <c r="BC1475" s="620">
        <f>AO1475+AS1475</f>
        <v/>
      </c>
      <c r="BD1475" s="620">
        <f>BH1475-BC1475</f>
        <v/>
      </c>
      <c r="BE1475" s="479">
        <f>IF(AV1475=0,"        --",BD1475/BH1475)</f>
        <v/>
      </c>
      <c r="BF1475" s="620" t="n"/>
      <c r="BG1475" s="620" t="n"/>
      <c r="BH1475" s="620">
        <f>Z1475+BA1475+BF1475</f>
        <v/>
      </c>
    </row>
    <row r="1476" customFormat="1" s="34">
      <c r="A1476" s="618" t="n"/>
      <c r="B1476" s="619" t="n"/>
      <c r="J1476" s="619" t="n"/>
      <c r="U1476" s="620" t="n"/>
      <c r="X1476" s="620" t="n"/>
      <c r="Y1476" s="620" t="n"/>
      <c r="Z1476" s="620" t="n"/>
      <c r="AA1476" s="34">
        <f>T1476*0.2+N1476*0+O1476*0.3+P1476*0.5+Q1476*0.6+R1476*1+S1476*1</f>
        <v/>
      </c>
      <c r="AB1476" s="34">
        <f>T1476*0.2+N1476*0.2+O1476*0.3+P1476*0.5+Q1476*0.6+R1476*1+S1476*1</f>
        <v/>
      </c>
      <c r="AD1476" s="34">
        <f>IF($AC1476&gt;0,IF(VLOOKUP($AC1476,Resource!$B$2:$AE$460,6,FALSE)&gt;0,VLOOKUP($AC1476,Resource!$B$2:$AE$460,6,FALSE),"--INPUT--"),"")</f>
        <v/>
      </c>
      <c r="AE1476" s="34">
        <f>IF($AC1476&gt;0,IF(VLOOKUP($AC1476,Resource!$B$2:$AE$460,25,FALSE)&gt;0,VLOOKUP($AC1476,Resource!$B$2:$AE$460,25,FALSE),"--INPUT--"),"")</f>
        <v/>
      </c>
      <c r="AG1476" s="619" t="n"/>
      <c r="AH1476" s="619" t="n"/>
      <c r="AJ1476" s="34">
        <f>IF($AI1476&gt;0,IF(VLOOKUP($AI1476,Resource!$B$2:$AE$460,6,FALSE)&gt;0,VLOOKUP($AI1476,Resource!$B$2:$AE$460,6,FALSE),"--INPUT--"),"")</f>
        <v/>
      </c>
      <c r="AK1476" s="34">
        <f>IF($AI1476&gt;0,IF(VLOOKUP($AI1476,Resource!$B$2:$AE$460,25,FALSE)&gt;0,VLOOKUP($AI1476,Resource!$B$2:$AE$460,25,FALSE),"--INPUT--"),"")</f>
        <v/>
      </c>
      <c r="AL1476" s="619" t="n"/>
      <c r="AM1476" s="619" t="n"/>
      <c r="AN1476" s="34">
        <f>AA1476</f>
        <v/>
      </c>
      <c r="AO1476" s="621">
        <f>IF(ISNA(IF(AC1476="",0,AN1476*VLOOKUP(AC1476,Resource!$B$2:$AE$465,8,FALSE))),0,IF(AC1476="",0,AN1476*VLOOKUP(AC1476,Resource!$B$2:$AE$465,8,FALSE)))</f>
        <v/>
      </c>
      <c r="AP1476" s="620" t="n"/>
      <c r="AQ1476" s="286" t="n"/>
      <c r="AR1476" s="34">
        <f>AB1476</f>
        <v/>
      </c>
      <c r="AS1476" s="621">
        <f>IF(ISNA(IF(AI1476="",0,AR1476*VLOOKUP(AI1476,Resource!$B$2:$AE$465,9,FALSE))),0,IF(AI1476="",0,AR1476*VLOOKUP(AI1476,Resource!$B$2:$AE$465,9,FALSE)))</f>
        <v/>
      </c>
      <c r="AT1476" s="620" t="n"/>
      <c r="AU1476" s="286" t="n"/>
      <c r="AV1476" s="620">
        <f>Z1476</f>
        <v/>
      </c>
      <c r="AW1476" s="72" t="n"/>
      <c r="BA1476" s="620" t="n"/>
      <c r="BC1476" s="620">
        <f>AO1476+AS1476</f>
        <v/>
      </c>
      <c r="BD1476" s="620">
        <f>BH1476-BC1476</f>
        <v/>
      </c>
      <c r="BE1476" s="479">
        <f>IF(AV1476=0,"        --",BD1476/BH1476)</f>
        <v/>
      </c>
      <c r="BF1476" s="620" t="n"/>
      <c r="BG1476" s="620" t="n"/>
      <c r="BH1476" s="620">
        <f>Z1476+BA1476+BF1476</f>
        <v/>
      </c>
    </row>
    <row r="1477" customFormat="1" s="34">
      <c r="A1477" s="618" t="n"/>
      <c r="B1477" s="619" t="n"/>
      <c r="J1477" s="619" t="n"/>
      <c r="U1477" s="620" t="n"/>
      <c r="X1477" s="620" t="n"/>
      <c r="Y1477" s="620" t="n"/>
      <c r="Z1477" s="620" t="n"/>
      <c r="AA1477" s="34">
        <f>T1477*0.2+N1477*0+O1477*0.3+P1477*0.5+Q1477*0.6+R1477*1+S1477*1</f>
        <v/>
      </c>
      <c r="AB1477" s="34">
        <f>T1477*0.2+N1477*0.2+O1477*0.3+P1477*0.5+Q1477*0.6+R1477*1+S1477*1</f>
        <v/>
      </c>
      <c r="AD1477" s="34">
        <f>IF($AC1477&gt;0,IF(VLOOKUP($AC1477,Resource!$B$2:$AE$460,6,FALSE)&gt;0,VLOOKUP($AC1477,Resource!$B$2:$AE$460,6,FALSE),"--INPUT--"),"")</f>
        <v/>
      </c>
      <c r="AE1477" s="34">
        <f>IF($AC1477&gt;0,IF(VLOOKUP($AC1477,Resource!$B$2:$AE$460,25,FALSE)&gt;0,VLOOKUP($AC1477,Resource!$B$2:$AE$460,25,FALSE),"--INPUT--"),"")</f>
        <v/>
      </c>
      <c r="AG1477" s="619" t="n"/>
      <c r="AH1477" s="619" t="n"/>
      <c r="AJ1477" s="34">
        <f>IF($AI1477&gt;0,IF(VLOOKUP($AI1477,Resource!$B$2:$AE$460,6,FALSE)&gt;0,VLOOKUP($AI1477,Resource!$B$2:$AE$460,6,FALSE),"--INPUT--"),"")</f>
        <v/>
      </c>
      <c r="AK1477" s="34">
        <f>IF($AI1477&gt;0,IF(VLOOKUP($AI1477,Resource!$B$2:$AE$460,25,FALSE)&gt;0,VLOOKUP($AI1477,Resource!$B$2:$AE$460,25,FALSE),"--INPUT--"),"")</f>
        <v/>
      </c>
      <c r="AL1477" s="619" t="n"/>
      <c r="AM1477" s="619" t="n"/>
      <c r="AN1477" s="34">
        <f>AA1477</f>
        <v/>
      </c>
      <c r="AO1477" s="621">
        <f>IF(ISNA(IF(AC1477="",0,AN1477*VLOOKUP(AC1477,Resource!$B$2:$AE$465,8,FALSE))),0,IF(AC1477="",0,AN1477*VLOOKUP(AC1477,Resource!$B$2:$AE$465,8,FALSE)))</f>
        <v/>
      </c>
      <c r="AP1477" s="620" t="n"/>
      <c r="AQ1477" s="286" t="n"/>
      <c r="AR1477" s="34">
        <f>AB1477</f>
        <v/>
      </c>
      <c r="AS1477" s="621">
        <f>IF(ISNA(IF(AI1477="",0,AR1477*VLOOKUP(AI1477,Resource!$B$2:$AE$465,9,FALSE))),0,IF(AI1477="",0,AR1477*VLOOKUP(AI1477,Resource!$B$2:$AE$465,9,FALSE)))</f>
        <v/>
      </c>
      <c r="AT1477" s="620" t="n"/>
      <c r="AU1477" s="286" t="n"/>
      <c r="AV1477" s="620">
        <f>Z1477</f>
        <v/>
      </c>
      <c r="AW1477" s="72" t="n"/>
      <c r="BA1477" s="620" t="n"/>
      <c r="BC1477" s="620">
        <f>AO1477+AS1477</f>
        <v/>
      </c>
      <c r="BD1477" s="620">
        <f>BH1477-BC1477</f>
        <v/>
      </c>
      <c r="BE1477" s="479">
        <f>IF(AV1477=0,"        --",BD1477/BH1477)</f>
        <v/>
      </c>
      <c r="BF1477" s="620" t="n"/>
      <c r="BG1477" s="620" t="n"/>
      <c r="BH1477" s="620">
        <f>Z1477+BA1477+BF1477</f>
        <v/>
      </c>
    </row>
    <row r="1478" customFormat="1" s="34">
      <c r="A1478" s="618" t="n"/>
      <c r="B1478" s="619" t="n"/>
      <c r="J1478" s="619" t="n"/>
      <c r="U1478" s="620" t="n"/>
      <c r="X1478" s="620" t="n"/>
      <c r="Y1478" s="620" t="n"/>
      <c r="Z1478" s="620" t="n"/>
      <c r="AA1478" s="34">
        <f>T1478*0.2+N1478*0+O1478*0.3+P1478*0.5+Q1478*0.6+R1478*1+S1478*1</f>
        <v/>
      </c>
      <c r="AB1478" s="34">
        <f>T1478*0.2+N1478*0.2+O1478*0.3+P1478*0.5+Q1478*0.6+R1478*1+S1478*1</f>
        <v/>
      </c>
      <c r="AD1478" s="34">
        <f>IF($AC1478&gt;0,IF(VLOOKUP($AC1478,Resource!$B$2:$AE$460,6,FALSE)&gt;0,VLOOKUP($AC1478,Resource!$B$2:$AE$460,6,FALSE),"--INPUT--"),"")</f>
        <v/>
      </c>
      <c r="AE1478" s="34">
        <f>IF($AC1478&gt;0,IF(VLOOKUP($AC1478,Resource!$B$2:$AE$460,25,FALSE)&gt;0,VLOOKUP($AC1478,Resource!$B$2:$AE$460,25,FALSE),"--INPUT--"),"")</f>
        <v/>
      </c>
      <c r="AG1478" s="619" t="n"/>
      <c r="AH1478" s="619" t="n"/>
      <c r="AJ1478" s="34">
        <f>IF($AI1478&gt;0,IF(VLOOKUP($AI1478,Resource!$B$2:$AE$460,6,FALSE)&gt;0,VLOOKUP($AI1478,Resource!$B$2:$AE$460,6,FALSE),"--INPUT--"),"")</f>
        <v/>
      </c>
      <c r="AK1478" s="34">
        <f>IF($AI1478&gt;0,IF(VLOOKUP($AI1478,Resource!$B$2:$AE$460,25,FALSE)&gt;0,VLOOKUP($AI1478,Resource!$B$2:$AE$460,25,FALSE),"--INPUT--"),"")</f>
        <v/>
      </c>
      <c r="AL1478" s="619" t="n"/>
      <c r="AM1478" s="619" t="n"/>
      <c r="AN1478" s="34">
        <f>AA1478</f>
        <v/>
      </c>
      <c r="AO1478" s="621">
        <f>IF(ISNA(IF(AC1478="",0,AN1478*VLOOKUP(AC1478,Resource!$B$2:$AE$465,8,FALSE))),0,IF(AC1478="",0,AN1478*VLOOKUP(AC1478,Resource!$B$2:$AE$465,8,FALSE)))</f>
        <v/>
      </c>
      <c r="AP1478" s="620" t="n"/>
      <c r="AQ1478" s="286" t="n"/>
      <c r="AR1478" s="34">
        <f>AB1478</f>
        <v/>
      </c>
      <c r="AS1478" s="621">
        <f>IF(ISNA(IF(AI1478="",0,AR1478*VLOOKUP(AI1478,Resource!$B$2:$AE$465,9,FALSE))),0,IF(AI1478="",0,AR1478*VLOOKUP(AI1478,Resource!$B$2:$AE$465,9,FALSE)))</f>
        <v/>
      </c>
      <c r="AT1478" s="620" t="n"/>
      <c r="AU1478" s="286" t="n"/>
      <c r="AV1478" s="620">
        <f>Z1478</f>
        <v/>
      </c>
      <c r="AW1478" s="72" t="n"/>
      <c r="BA1478" s="620" t="n"/>
      <c r="BC1478" s="620">
        <f>AO1478+AS1478</f>
        <v/>
      </c>
      <c r="BD1478" s="620">
        <f>BH1478-BC1478</f>
        <v/>
      </c>
      <c r="BE1478" s="479">
        <f>IF(AV1478=0,"        --",BD1478/BH1478)</f>
        <v/>
      </c>
      <c r="BF1478" s="620" t="n"/>
      <c r="BG1478" s="620" t="n"/>
      <c r="BH1478" s="620">
        <f>Z1478+BA1478+BF1478</f>
        <v/>
      </c>
    </row>
    <row r="1479" customFormat="1" s="34">
      <c r="A1479" s="618" t="n"/>
      <c r="B1479" s="619" t="n"/>
      <c r="J1479" s="619" t="n"/>
      <c r="U1479" s="620" t="n"/>
      <c r="X1479" s="620" t="n"/>
      <c r="Y1479" s="620" t="n"/>
      <c r="Z1479" s="620" t="n"/>
      <c r="AA1479" s="34">
        <f>T1479*0.2+N1479*0+O1479*0.3+P1479*0.5+Q1479*0.6+R1479*1+S1479*1</f>
        <v/>
      </c>
      <c r="AB1479" s="34">
        <f>T1479*0.2+N1479*0.2+O1479*0.3+P1479*0.5+Q1479*0.6+R1479*1+S1479*1</f>
        <v/>
      </c>
      <c r="AD1479" s="34">
        <f>IF($AC1479&gt;0,IF(VLOOKUP($AC1479,Resource!$B$2:$AE$460,6,FALSE)&gt;0,VLOOKUP($AC1479,Resource!$B$2:$AE$460,6,FALSE),"--INPUT--"),"")</f>
        <v/>
      </c>
      <c r="AE1479" s="34">
        <f>IF($AC1479&gt;0,IF(VLOOKUP($AC1479,Resource!$B$2:$AE$460,25,FALSE)&gt;0,VLOOKUP($AC1479,Resource!$B$2:$AE$460,25,FALSE),"--INPUT--"),"")</f>
        <v/>
      </c>
      <c r="AG1479" s="619" t="n"/>
      <c r="AH1479" s="619" t="n"/>
      <c r="AJ1479" s="34">
        <f>IF($AI1479&gt;0,IF(VLOOKUP($AI1479,Resource!$B$2:$AE$460,6,FALSE)&gt;0,VLOOKUP($AI1479,Resource!$B$2:$AE$460,6,FALSE),"--INPUT--"),"")</f>
        <v/>
      </c>
      <c r="AK1479" s="34">
        <f>IF($AI1479&gt;0,IF(VLOOKUP($AI1479,Resource!$B$2:$AE$460,25,FALSE)&gt;0,VLOOKUP($AI1479,Resource!$B$2:$AE$460,25,FALSE),"--INPUT--"),"")</f>
        <v/>
      </c>
      <c r="AL1479" s="619" t="n"/>
      <c r="AM1479" s="619" t="n"/>
      <c r="AN1479" s="34">
        <f>AA1479</f>
        <v/>
      </c>
      <c r="AO1479" s="621">
        <f>IF(ISNA(IF(AC1479="",0,AN1479*VLOOKUP(AC1479,Resource!$B$2:$AE$465,8,FALSE))),0,IF(AC1479="",0,AN1479*VLOOKUP(AC1479,Resource!$B$2:$AE$465,8,FALSE)))</f>
        <v/>
      </c>
      <c r="AP1479" s="620" t="n"/>
      <c r="AQ1479" s="286" t="n"/>
      <c r="AR1479" s="34">
        <f>AB1479</f>
        <v/>
      </c>
      <c r="AS1479" s="621">
        <f>IF(ISNA(IF(AI1479="",0,AR1479*VLOOKUP(AI1479,Resource!$B$2:$AE$465,9,FALSE))),0,IF(AI1479="",0,AR1479*VLOOKUP(AI1479,Resource!$B$2:$AE$465,9,FALSE)))</f>
        <v/>
      </c>
      <c r="AT1479" s="620" t="n"/>
      <c r="AU1479" s="286" t="n"/>
      <c r="AV1479" s="620">
        <f>Z1479</f>
        <v/>
      </c>
      <c r="AW1479" s="72" t="n"/>
      <c r="BA1479" s="620" t="n"/>
      <c r="BC1479" s="620">
        <f>AO1479+AS1479</f>
        <v/>
      </c>
      <c r="BD1479" s="620">
        <f>BH1479-BC1479</f>
        <v/>
      </c>
      <c r="BE1479" s="479">
        <f>IF(AV1479=0,"        --",BD1479/BH1479)</f>
        <v/>
      </c>
      <c r="BF1479" s="620" t="n"/>
      <c r="BG1479" s="620" t="n"/>
      <c r="BH1479" s="620">
        <f>Z1479+BA1479+BF1479</f>
        <v/>
      </c>
    </row>
    <row r="1480" customFormat="1" s="34">
      <c r="A1480" s="618" t="n"/>
      <c r="B1480" s="619" t="n"/>
      <c r="J1480" s="619" t="n"/>
      <c r="U1480" s="620" t="n"/>
      <c r="X1480" s="620" t="n"/>
      <c r="Y1480" s="620" t="n"/>
      <c r="Z1480" s="620" t="n"/>
      <c r="AA1480" s="34">
        <f>T1480*0.2+N1480*0+O1480*0.3+P1480*0.5+Q1480*0.6+R1480*1+S1480*1</f>
        <v/>
      </c>
      <c r="AB1480" s="34">
        <f>T1480*0.2+N1480*0.2+O1480*0.3+P1480*0.5+Q1480*0.6+R1480*1+S1480*1</f>
        <v/>
      </c>
      <c r="AD1480" s="34">
        <f>IF($AC1480&gt;0,IF(VLOOKUP($AC1480,Resource!$B$2:$AE$460,6,FALSE)&gt;0,VLOOKUP($AC1480,Resource!$B$2:$AE$460,6,FALSE),"--INPUT--"),"")</f>
        <v/>
      </c>
      <c r="AE1480" s="34">
        <f>IF($AC1480&gt;0,IF(VLOOKUP($AC1480,Resource!$B$2:$AE$460,25,FALSE)&gt;0,VLOOKUP($AC1480,Resource!$B$2:$AE$460,25,FALSE),"--INPUT--"),"")</f>
        <v/>
      </c>
      <c r="AG1480" s="619" t="n"/>
      <c r="AH1480" s="619" t="n"/>
      <c r="AJ1480" s="34">
        <f>IF($AI1480&gt;0,IF(VLOOKUP($AI1480,Resource!$B$2:$AE$460,6,FALSE)&gt;0,VLOOKUP($AI1480,Resource!$B$2:$AE$460,6,FALSE),"--INPUT--"),"")</f>
        <v/>
      </c>
      <c r="AK1480" s="34">
        <f>IF($AI1480&gt;0,IF(VLOOKUP($AI1480,Resource!$B$2:$AE$460,25,FALSE)&gt;0,VLOOKUP($AI1480,Resource!$B$2:$AE$460,25,FALSE),"--INPUT--"),"")</f>
        <v/>
      </c>
      <c r="AL1480" s="619" t="n"/>
      <c r="AM1480" s="619" t="n"/>
      <c r="AN1480" s="34">
        <f>AA1480</f>
        <v/>
      </c>
      <c r="AO1480" s="621">
        <f>IF(ISNA(IF(AC1480="",0,AN1480*VLOOKUP(AC1480,Resource!$B$2:$AE$465,8,FALSE))),0,IF(AC1480="",0,AN1480*VLOOKUP(AC1480,Resource!$B$2:$AE$465,8,FALSE)))</f>
        <v/>
      </c>
      <c r="AP1480" s="620" t="n"/>
      <c r="AQ1480" s="286" t="n"/>
      <c r="AR1480" s="34">
        <f>AB1480</f>
        <v/>
      </c>
      <c r="AS1480" s="621">
        <f>IF(ISNA(IF(AI1480="",0,AR1480*VLOOKUP(AI1480,Resource!$B$2:$AE$465,9,FALSE))),0,IF(AI1480="",0,AR1480*VLOOKUP(AI1480,Resource!$B$2:$AE$465,9,FALSE)))</f>
        <v/>
      </c>
      <c r="AT1480" s="620" t="n"/>
      <c r="AU1480" s="286" t="n"/>
      <c r="AV1480" s="620">
        <f>Z1480</f>
        <v/>
      </c>
      <c r="AW1480" s="72" t="n"/>
      <c r="BA1480" s="620" t="n"/>
      <c r="BC1480" s="620">
        <f>AO1480+AS1480</f>
        <v/>
      </c>
      <c r="BD1480" s="620">
        <f>BH1480-BC1480</f>
        <v/>
      </c>
      <c r="BE1480" s="479">
        <f>IF(AV1480=0,"        --",BD1480/BH1480)</f>
        <v/>
      </c>
      <c r="BF1480" s="620" t="n"/>
      <c r="BG1480" s="620" t="n"/>
      <c r="BH1480" s="620">
        <f>Z1480+BA1480+BF1480</f>
        <v/>
      </c>
    </row>
    <row r="1481" customFormat="1" s="34">
      <c r="A1481" s="618" t="n"/>
      <c r="B1481" s="619" t="n"/>
      <c r="J1481" s="619" t="n"/>
      <c r="U1481" s="620" t="n"/>
      <c r="X1481" s="620" t="n"/>
      <c r="Y1481" s="620" t="n"/>
      <c r="Z1481" s="620" t="n"/>
      <c r="AA1481" s="34">
        <f>T1481*0.2+N1481*0+O1481*0.3+P1481*0.5+Q1481*0.6+R1481*1+S1481*1</f>
        <v/>
      </c>
      <c r="AB1481" s="34">
        <f>T1481*0.2+N1481*0.2+O1481*0.3+P1481*0.5+Q1481*0.6+R1481*1+S1481*1</f>
        <v/>
      </c>
      <c r="AD1481" s="34">
        <f>IF($AC1481&gt;0,IF(VLOOKUP($AC1481,Resource!$B$2:$AE$460,6,FALSE)&gt;0,VLOOKUP($AC1481,Resource!$B$2:$AE$460,6,FALSE),"--INPUT--"),"")</f>
        <v/>
      </c>
      <c r="AE1481" s="34">
        <f>IF($AC1481&gt;0,IF(VLOOKUP($AC1481,Resource!$B$2:$AE$460,25,FALSE)&gt;0,VLOOKUP($AC1481,Resource!$B$2:$AE$460,25,FALSE),"--INPUT--"),"")</f>
        <v/>
      </c>
      <c r="AG1481" s="619" t="n"/>
      <c r="AH1481" s="619" t="n"/>
      <c r="AJ1481" s="34">
        <f>IF($AI1481&gt;0,IF(VLOOKUP($AI1481,Resource!$B$2:$AE$460,6,FALSE)&gt;0,VLOOKUP($AI1481,Resource!$B$2:$AE$460,6,FALSE),"--INPUT--"),"")</f>
        <v/>
      </c>
      <c r="AK1481" s="34">
        <f>IF($AI1481&gt;0,IF(VLOOKUP($AI1481,Resource!$B$2:$AE$460,25,FALSE)&gt;0,VLOOKUP($AI1481,Resource!$B$2:$AE$460,25,FALSE),"--INPUT--"),"")</f>
        <v/>
      </c>
      <c r="AL1481" s="619" t="n"/>
      <c r="AM1481" s="619" t="n"/>
      <c r="AN1481" s="34">
        <f>AA1481</f>
        <v/>
      </c>
      <c r="AO1481" s="621">
        <f>IF(ISNA(IF(AC1481="",0,AN1481*VLOOKUP(AC1481,Resource!$B$2:$AE$465,8,FALSE))),0,IF(AC1481="",0,AN1481*VLOOKUP(AC1481,Resource!$B$2:$AE$465,8,FALSE)))</f>
        <v/>
      </c>
      <c r="AP1481" s="620" t="n"/>
      <c r="AQ1481" s="286" t="n"/>
      <c r="AR1481" s="34">
        <f>AB1481</f>
        <v/>
      </c>
      <c r="AS1481" s="621">
        <f>IF(ISNA(IF(AI1481="",0,AR1481*VLOOKUP(AI1481,Resource!$B$2:$AE$465,9,FALSE))),0,IF(AI1481="",0,AR1481*VLOOKUP(AI1481,Resource!$B$2:$AE$465,9,FALSE)))</f>
        <v/>
      </c>
      <c r="AT1481" s="620" t="n"/>
      <c r="AU1481" s="286" t="n"/>
      <c r="AV1481" s="620">
        <f>Z1481</f>
        <v/>
      </c>
      <c r="AW1481" s="72" t="n"/>
      <c r="BA1481" s="620" t="n"/>
      <c r="BC1481" s="620">
        <f>AO1481+AS1481</f>
        <v/>
      </c>
      <c r="BD1481" s="620">
        <f>BH1481-BC1481</f>
        <v/>
      </c>
      <c r="BE1481" s="479">
        <f>IF(AV1481=0,"        --",BD1481/BH1481)</f>
        <v/>
      </c>
      <c r="BF1481" s="620" t="n"/>
      <c r="BG1481" s="620" t="n"/>
      <c r="BH1481" s="620">
        <f>Z1481+BA1481+BF1481</f>
        <v/>
      </c>
    </row>
    <row r="1482" customFormat="1" s="34">
      <c r="A1482" s="618" t="n"/>
      <c r="B1482" s="619" t="n"/>
      <c r="J1482" s="619" t="n"/>
      <c r="U1482" s="620" t="n"/>
      <c r="X1482" s="620" t="n"/>
      <c r="Y1482" s="620" t="n"/>
      <c r="Z1482" s="620" t="n"/>
      <c r="AA1482" s="34">
        <f>T1482*0.2+N1482*0+O1482*0.3+P1482*0.5+Q1482*0.6+R1482*1+S1482*1</f>
        <v/>
      </c>
      <c r="AB1482" s="34">
        <f>T1482*0.2+N1482*0.2+O1482*0.3+P1482*0.5+Q1482*0.6+R1482*1+S1482*1</f>
        <v/>
      </c>
      <c r="AD1482" s="34">
        <f>IF($AC1482&gt;0,IF(VLOOKUP($AC1482,Resource!$B$2:$AE$460,6,FALSE)&gt;0,VLOOKUP($AC1482,Resource!$B$2:$AE$460,6,FALSE),"--INPUT--"),"")</f>
        <v/>
      </c>
      <c r="AE1482" s="34">
        <f>IF($AC1482&gt;0,IF(VLOOKUP($AC1482,Resource!$B$2:$AE$460,25,FALSE)&gt;0,VLOOKUP($AC1482,Resource!$B$2:$AE$460,25,FALSE),"--INPUT--"),"")</f>
        <v/>
      </c>
      <c r="AG1482" s="619" t="n"/>
      <c r="AH1482" s="619" t="n"/>
      <c r="AJ1482" s="34">
        <f>IF($AI1482&gt;0,IF(VLOOKUP($AI1482,Resource!$B$2:$AE$460,6,FALSE)&gt;0,VLOOKUP($AI1482,Resource!$B$2:$AE$460,6,FALSE),"--INPUT--"),"")</f>
        <v/>
      </c>
      <c r="AK1482" s="34">
        <f>IF($AI1482&gt;0,IF(VLOOKUP($AI1482,Resource!$B$2:$AE$460,25,FALSE)&gt;0,VLOOKUP($AI1482,Resource!$B$2:$AE$460,25,FALSE),"--INPUT--"),"")</f>
        <v/>
      </c>
      <c r="AL1482" s="619" t="n"/>
      <c r="AM1482" s="619" t="n"/>
      <c r="AN1482" s="34">
        <f>AA1482</f>
        <v/>
      </c>
      <c r="AO1482" s="621">
        <f>IF(ISNA(IF(AC1482="",0,AN1482*VLOOKUP(AC1482,Resource!$B$2:$AE$465,8,FALSE))),0,IF(AC1482="",0,AN1482*VLOOKUP(AC1482,Resource!$B$2:$AE$465,8,FALSE)))</f>
        <v/>
      </c>
      <c r="AP1482" s="620" t="n"/>
      <c r="AQ1482" s="286" t="n"/>
      <c r="AR1482" s="34">
        <f>AB1482</f>
        <v/>
      </c>
      <c r="AS1482" s="621">
        <f>IF(ISNA(IF(AI1482="",0,AR1482*VLOOKUP(AI1482,Resource!$B$2:$AE$465,9,FALSE))),0,IF(AI1482="",0,AR1482*VLOOKUP(AI1482,Resource!$B$2:$AE$465,9,FALSE)))</f>
        <v/>
      </c>
      <c r="AT1482" s="620" t="n"/>
      <c r="AU1482" s="286" t="n"/>
      <c r="AV1482" s="620">
        <f>Z1482</f>
        <v/>
      </c>
      <c r="AW1482" s="72" t="n"/>
      <c r="BA1482" s="620" t="n"/>
      <c r="BC1482" s="620">
        <f>AO1482+AS1482</f>
        <v/>
      </c>
      <c r="BD1482" s="620">
        <f>BH1482-BC1482</f>
        <v/>
      </c>
      <c r="BE1482" s="479">
        <f>IF(AV1482=0,"        --",BD1482/BH1482)</f>
        <v/>
      </c>
      <c r="BF1482" s="620" t="n"/>
      <c r="BG1482" s="620" t="n"/>
      <c r="BH1482" s="620">
        <f>Z1482+BA1482+BF1482</f>
        <v/>
      </c>
    </row>
    <row r="1483" customFormat="1" s="34">
      <c r="A1483" s="618" t="n"/>
      <c r="B1483" s="619" t="n"/>
      <c r="J1483" s="619" t="n"/>
      <c r="U1483" s="620" t="n"/>
      <c r="X1483" s="620" t="n"/>
      <c r="Y1483" s="620" t="n"/>
      <c r="Z1483" s="620" t="n"/>
      <c r="AA1483" s="34">
        <f>T1483*0.2+N1483*0+O1483*0.3+P1483*0.5+Q1483*0.6+R1483*1+S1483*1</f>
        <v/>
      </c>
      <c r="AB1483" s="34">
        <f>T1483*0.2+N1483*0.2+O1483*0.3+P1483*0.5+Q1483*0.6+R1483*1+S1483*1</f>
        <v/>
      </c>
      <c r="AD1483" s="34">
        <f>IF($AC1483&gt;0,IF(VLOOKUP($AC1483,Resource!$B$2:$AE$460,6,FALSE)&gt;0,VLOOKUP($AC1483,Resource!$B$2:$AE$460,6,FALSE),"--INPUT--"),"")</f>
        <v/>
      </c>
      <c r="AE1483" s="34">
        <f>IF($AC1483&gt;0,IF(VLOOKUP($AC1483,Resource!$B$2:$AE$460,25,FALSE)&gt;0,VLOOKUP($AC1483,Resource!$B$2:$AE$460,25,FALSE),"--INPUT--"),"")</f>
        <v/>
      </c>
      <c r="AG1483" s="619" t="n"/>
      <c r="AH1483" s="619" t="n"/>
      <c r="AJ1483" s="34">
        <f>IF($AI1483&gt;0,IF(VLOOKUP($AI1483,Resource!$B$2:$AE$460,6,FALSE)&gt;0,VLOOKUP($AI1483,Resource!$B$2:$AE$460,6,FALSE),"--INPUT--"),"")</f>
        <v/>
      </c>
      <c r="AK1483" s="34">
        <f>IF($AI1483&gt;0,IF(VLOOKUP($AI1483,Resource!$B$2:$AE$460,25,FALSE)&gt;0,VLOOKUP($AI1483,Resource!$B$2:$AE$460,25,FALSE),"--INPUT--"),"")</f>
        <v/>
      </c>
      <c r="AL1483" s="619" t="n"/>
      <c r="AM1483" s="619" t="n"/>
      <c r="AN1483" s="34">
        <f>AA1483</f>
        <v/>
      </c>
      <c r="AO1483" s="621">
        <f>IF(ISNA(IF(AC1483="",0,AN1483*VLOOKUP(AC1483,Resource!$B$2:$AE$465,8,FALSE))),0,IF(AC1483="",0,AN1483*VLOOKUP(AC1483,Resource!$B$2:$AE$465,8,FALSE)))</f>
        <v/>
      </c>
      <c r="AP1483" s="620" t="n"/>
      <c r="AQ1483" s="286" t="n"/>
      <c r="AR1483" s="34">
        <f>AB1483</f>
        <v/>
      </c>
      <c r="AS1483" s="621">
        <f>IF(ISNA(IF(AI1483="",0,AR1483*VLOOKUP(AI1483,Resource!$B$2:$AE$465,9,FALSE))),0,IF(AI1483="",0,AR1483*VLOOKUP(AI1483,Resource!$B$2:$AE$465,9,FALSE)))</f>
        <v/>
      </c>
      <c r="AT1483" s="620" t="n"/>
      <c r="AU1483" s="286" t="n"/>
      <c r="AV1483" s="620">
        <f>Z1483</f>
        <v/>
      </c>
      <c r="AW1483" s="72" t="n"/>
      <c r="BA1483" s="620" t="n"/>
      <c r="BC1483" s="620">
        <f>AO1483+AS1483</f>
        <v/>
      </c>
      <c r="BD1483" s="620">
        <f>BH1483-BC1483</f>
        <v/>
      </c>
      <c r="BE1483" s="479">
        <f>IF(AV1483=0,"        --",BD1483/BH1483)</f>
        <v/>
      </c>
      <c r="BF1483" s="620" t="n"/>
      <c r="BG1483" s="620" t="n"/>
      <c r="BH1483" s="620">
        <f>Z1483+BA1483+BF1483</f>
        <v/>
      </c>
    </row>
    <row r="1484" customFormat="1" s="34">
      <c r="A1484" s="618" t="n"/>
      <c r="B1484" s="619" t="n"/>
      <c r="J1484" s="619" t="n"/>
      <c r="U1484" s="620" t="n"/>
      <c r="X1484" s="620" t="n"/>
      <c r="Y1484" s="620" t="n"/>
      <c r="Z1484" s="620" t="n"/>
      <c r="AA1484" s="34">
        <f>T1484*0.2+N1484*0+O1484*0.3+P1484*0.5+Q1484*0.6+R1484*1+S1484*1</f>
        <v/>
      </c>
      <c r="AB1484" s="34">
        <f>T1484*0.2+N1484*0.2+O1484*0.3+P1484*0.5+Q1484*0.6+R1484*1+S1484*1</f>
        <v/>
      </c>
      <c r="AD1484" s="34">
        <f>IF($AC1484&gt;0,IF(VLOOKUP($AC1484,Resource!$B$2:$AE$460,6,FALSE)&gt;0,VLOOKUP($AC1484,Resource!$B$2:$AE$460,6,FALSE),"--INPUT--"),"")</f>
        <v/>
      </c>
      <c r="AE1484" s="34">
        <f>IF($AC1484&gt;0,IF(VLOOKUP($AC1484,Resource!$B$2:$AE$460,25,FALSE)&gt;0,VLOOKUP($AC1484,Resource!$B$2:$AE$460,25,FALSE),"--INPUT--"),"")</f>
        <v/>
      </c>
      <c r="AG1484" s="619" t="n"/>
      <c r="AH1484" s="619" t="n"/>
      <c r="AJ1484" s="34">
        <f>IF($AI1484&gt;0,IF(VLOOKUP($AI1484,Resource!$B$2:$AE$460,6,FALSE)&gt;0,VLOOKUP($AI1484,Resource!$B$2:$AE$460,6,FALSE),"--INPUT--"),"")</f>
        <v/>
      </c>
      <c r="AK1484" s="34">
        <f>IF($AI1484&gt;0,IF(VLOOKUP($AI1484,Resource!$B$2:$AE$460,25,FALSE)&gt;0,VLOOKUP($AI1484,Resource!$B$2:$AE$460,25,FALSE),"--INPUT--"),"")</f>
        <v/>
      </c>
      <c r="AL1484" s="619" t="n"/>
      <c r="AM1484" s="619" t="n"/>
      <c r="AN1484" s="34">
        <f>AA1484</f>
        <v/>
      </c>
      <c r="AO1484" s="621">
        <f>IF(ISNA(IF(AC1484="",0,AN1484*VLOOKUP(AC1484,Resource!$B$2:$AE$465,8,FALSE))),0,IF(AC1484="",0,AN1484*VLOOKUP(AC1484,Resource!$B$2:$AE$465,8,FALSE)))</f>
        <v/>
      </c>
      <c r="AP1484" s="620" t="n"/>
      <c r="AQ1484" s="286" t="n"/>
      <c r="AR1484" s="34">
        <f>AB1484</f>
        <v/>
      </c>
      <c r="AS1484" s="621">
        <f>IF(ISNA(IF(AI1484="",0,AR1484*VLOOKUP(AI1484,Resource!$B$2:$AE$465,9,FALSE))),0,IF(AI1484="",0,AR1484*VLOOKUP(AI1484,Resource!$B$2:$AE$465,9,FALSE)))</f>
        <v/>
      </c>
      <c r="AT1484" s="620" t="n"/>
      <c r="AU1484" s="286" t="n"/>
      <c r="AV1484" s="620">
        <f>Z1484</f>
        <v/>
      </c>
      <c r="AW1484" s="72" t="n"/>
      <c r="BA1484" s="620" t="n"/>
      <c r="BC1484" s="620">
        <f>AO1484+AS1484</f>
        <v/>
      </c>
      <c r="BD1484" s="620">
        <f>BH1484-BC1484</f>
        <v/>
      </c>
      <c r="BE1484" s="479">
        <f>IF(AV1484=0,"        --",BD1484/BH1484)</f>
        <v/>
      </c>
      <c r="BF1484" s="620" t="n"/>
      <c r="BG1484" s="620" t="n"/>
      <c r="BH1484" s="620">
        <f>Z1484+BA1484+BF1484</f>
        <v/>
      </c>
    </row>
    <row r="1485" customFormat="1" s="34">
      <c r="A1485" s="618" t="n"/>
      <c r="B1485" s="619" t="n"/>
      <c r="J1485" s="619" t="n"/>
      <c r="U1485" s="620" t="n"/>
      <c r="X1485" s="620" t="n"/>
      <c r="Y1485" s="620" t="n"/>
      <c r="Z1485" s="620" t="n"/>
      <c r="AA1485" s="34">
        <f>T1485*0.2+N1485*0+O1485*0.3+P1485*0.5+Q1485*0.6+R1485*1+S1485*1</f>
        <v/>
      </c>
      <c r="AB1485" s="34">
        <f>T1485*0.2+N1485*0.2+O1485*0.3+P1485*0.5+Q1485*0.6+R1485*1+S1485*1</f>
        <v/>
      </c>
      <c r="AD1485" s="34">
        <f>IF($AC1485&gt;0,IF(VLOOKUP($AC1485,Resource!$B$2:$AE$460,6,FALSE)&gt;0,VLOOKUP($AC1485,Resource!$B$2:$AE$460,6,FALSE),"--INPUT--"),"")</f>
        <v/>
      </c>
      <c r="AE1485" s="34">
        <f>IF($AC1485&gt;0,IF(VLOOKUP($AC1485,Resource!$B$2:$AE$460,25,FALSE)&gt;0,VLOOKUP($AC1485,Resource!$B$2:$AE$460,25,FALSE),"--INPUT--"),"")</f>
        <v/>
      </c>
      <c r="AG1485" s="619" t="n"/>
      <c r="AH1485" s="619" t="n"/>
      <c r="AJ1485" s="34">
        <f>IF($AI1485&gt;0,IF(VLOOKUP($AI1485,Resource!$B$2:$AE$460,6,FALSE)&gt;0,VLOOKUP($AI1485,Resource!$B$2:$AE$460,6,FALSE),"--INPUT--"),"")</f>
        <v/>
      </c>
      <c r="AK1485" s="34">
        <f>IF($AI1485&gt;0,IF(VLOOKUP($AI1485,Resource!$B$2:$AE$460,25,FALSE)&gt;0,VLOOKUP($AI1485,Resource!$B$2:$AE$460,25,FALSE),"--INPUT--"),"")</f>
        <v/>
      </c>
      <c r="AL1485" s="619" t="n"/>
      <c r="AM1485" s="619" t="n"/>
      <c r="AN1485" s="34">
        <f>AA1485</f>
        <v/>
      </c>
      <c r="AO1485" s="621">
        <f>IF(ISNA(IF(AC1485="",0,AN1485*VLOOKUP(AC1485,Resource!$B$2:$AE$465,8,FALSE))),0,IF(AC1485="",0,AN1485*VLOOKUP(AC1485,Resource!$B$2:$AE$465,8,FALSE)))</f>
        <v/>
      </c>
      <c r="AP1485" s="620" t="n"/>
      <c r="AQ1485" s="286" t="n"/>
      <c r="AR1485" s="34">
        <f>AB1485</f>
        <v/>
      </c>
      <c r="AS1485" s="621">
        <f>IF(ISNA(IF(AI1485="",0,AR1485*VLOOKUP(AI1485,Resource!$B$2:$AE$465,9,FALSE))),0,IF(AI1485="",0,AR1485*VLOOKUP(AI1485,Resource!$B$2:$AE$465,9,FALSE)))</f>
        <v/>
      </c>
      <c r="AT1485" s="620" t="n"/>
      <c r="AU1485" s="286" t="n"/>
      <c r="AV1485" s="620">
        <f>Z1485</f>
        <v/>
      </c>
      <c r="AW1485" s="72" t="n"/>
      <c r="BA1485" s="620" t="n"/>
      <c r="BC1485" s="620">
        <f>AO1485+AS1485</f>
        <v/>
      </c>
      <c r="BD1485" s="620">
        <f>BH1485-BC1485</f>
        <v/>
      </c>
      <c r="BE1485" s="479">
        <f>IF(AV1485=0,"        --",BD1485/BH1485)</f>
        <v/>
      </c>
      <c r="BF1485" s="620" t="n"/>
      <c r="BG1485" s="620" t="n"/>
      <c r="BH1485" s="620">
        <f>Z1485+BA1485+BF1485</f>
        <v/>
      </c>
    </row>
    <row r="1486" customFormat="1" s="34">
      <c r="A1486" s="618" t="n"/>
      <c r="B1486" s="619" t="n"/>
      <c r="J1486" s="619" t="n"/>
      <c r="U1486" s="620" t="n"/>
      <c r="X1486" s="620" t="n"/>
      <c r="Y1486" s="620" t="n"/>
      <c r="Z1486" s="620" t="n"/>
      <c r="AA1486" s="34">
        <f>T1486*0.2+N1486*0+O1486*0.3+P1486*0.5+Q1486*0.6+R1486*1+S1486*1</f>
        <v/>
      </c>
      <c r="AB1486" s="34">
        <f>T1486*0.2+N1486*0.2+O1486*0.3+P1486*0.5+Q1486*0.6+R1486*1+S1486*1</f>
        <v/>
      </c>
      <c r="AD1486" s="34">
        <f>IF($AC1486&gt;0,IF(VLOOKUP($AC1486,Resource!$B$2:$AE$460,6,FALSE)&gt;0,VLOOKUP($AC1486,Resource!$B$2:$AE$460,6,FALSE),"--INPUT--"),"")</f>
        <v/>
      </c>
      <c r="AE1486" s="34">
        <f>IF($AC1486&gt;0,IF(VLOOKUP($AC1486,Resource!$B$2:$AE$460,25,FALSE)&gt;0,VLOOKUP($AC1486,Resource!$B$2:$AE$460,25,FALSE),"--INPUT--"),"")</f>
        <v/>
      </c>
      <c r="AG1486" s="619" t="n"/>
      <c r="AH1486" s="619" t="n"/>
      <c r="AJ1486" s="34">
        <f>IF($AI1486&gt;0,IF(VLOOKUP($AI1486,Resource!$B$2:$AE$460,6,FALSE)&gt;0,VLOOKUP($AI1486,Resource!$B$2:$AE$460,6,FALSE),"--INPUT--"),"")</f>
        <v/>
      </c>
      <c r="AK1486" s="34">
        <f>IF($AI1486&gt;0,IF(VLOOKUP($AI1486,Resource!$B$2:$AE$460,25,FALSE)&gt;0,VLOOKUP($AI1486,Resource!$B$2:$AE$460,25,FALSE),"--INPUT--"),"")</f>
        <v/>
      </c>
      <c r="AL1486" s="619" t="n"/>
      <c r="AM1486" s="619" t="n"/>
      <c r="AN1486" s="34">
        <f>AA1486</f>
        <v/>
      </c>
      <c r="AO1486" s="621">
        <f>IF(ISNA(IF(AC1486="",0,AN1486*VLOOKUP(AC1486,Resource!$B$2:$AE$465,8,FALSE))),0,IF(AC1486="",0,AN1486*VLOOKUP(AC1486,Resource!$B$2:$AE$465,8,FALSE)))</f>
        <v/>
      </c>
      <c r="AP1486" s="620" t="n"/>
      <c r="AQ1486" s="286" t="n"/>
      <c r="AR1486" s="34">
        <f>AB1486</f>
        <v/>
      </c>
      <c r="AS1486" s="621">
        <f>IF(ISNA(IF(AI1486="",0,AR1486*VLOOKUP(AI1486,Resource!$B$2:$AE$465,9,FALSE))),0,IF(AI1486="",0,AR1486*VLOOKUP(AI1486,Resource!$B$2:$AE$465,9,FALSE)))</f>
        <v/>
      </c>
      <c r="AT1486" s="620" t="n"/>
      <c r="AU1486" s="286" t="n"/>
      <c r="AV1486" s="620">
        <f>Z1486</f>
        <v/>
      </c>
      <c r="AW1486" s="72" t="n"/>
      <c r="BA1486" s="620" t="n"/>
      <c r="BC1486" s="620">
        <f>AO1486+AS1486</f>
        <v/>
      </c>
      <c r="BD1486" s="620">
        <f>BH1486-BC1486</f>
        <v/>
      </c>
      <c r="BE1486" s="479">
        <f>IF(AV1486=0,"        --",BD1486/BH1486)</f>
        <v/>
      </c>
      <c r="BF1486" s="620" t="n"/>
      <c r="BG1486" s="620" t="n"/>
      <c r="BH1486" s="620">
        <f>Z1486+BA1486+BF1486</f>
        <v/>
      </c>
    </row>
    <row r="1487" customFormat="1" s="34">
      <c r="A1487" s="618" t="n"/>
      <c r="B1487" s="619" t="n"/>
      <c r="J1487" s="619" t="n"/>
      <c r="U1487" s="620" t="n"/>
      <c r="X1487" s="620" t="n"/>
      <c r="Y1487" s="620" t="n"/>
      <c r="Z1487" s="620" t="n"/>
      <c r="AA1487" s="34">
        <f>T1487*0.2+N1487*0+O1487*0.3+P1487*0.5+Q1487*0.6+R1487*1+S1487*1</f>
        <v/>
      </c>
      <c r="AB1487" s="34">
        <f>T1487*0.2+N1487*0.2+O1487*0.3+P1487*0.5+Q1487*0.6+R1487*1+S1487*1</f>
        <v/>
      </c>
      <c r="AD1487" s="34">
        <f>IF($AC1487&gt;0,IF(VLOOKUP($AC1487,Resource!$B$2:$AE$460,6,FALSE)&gt;0,VLOOKUP($AC1487,Resource!$B$2:$AE$460,6,FALSE),"--INPUT--"),"")</f>
        <v/>
      </c>
      <c r="AE1487" s="34">
        <f>IF($AC1487&gt;0,IF(VLOOKUP($AC1487,Resource!$B$2:$AE$460,25,FALSE)&gt;0,VLOOKUP($AC1487,Resource!$B$2:$AE$460,25,FALSE),"--INPUT--"),"")</f>
        <v/>
      </c>
      <c r="AG1487" s="619" t="n"/>
      <c r="AH1487" s="619" t="n"/>
      <c r="AJ1487" s="34">
        <f>IF($AI1487&gt;0,IF(VLOOKUP($AI1487,Resource!$B$2:$AE$460,6,FALSE)&gt;0,VLOOKUP($AI1487,Resource!$B$2:$AE$460,6,FALSE),"--INPUT--"),"")</f>
        <v/>
      </c>
      <c r="AK1487" s="34">
        <f>IF($AI1487&gt;0,IF(VLOOKUP($AI1487,Resource!$B$2:$AE$460,25,FALSE)&gt;0,VLOOKUP($AI1487,Resource!$B$2:$AE$460,25,FALSE),"--INPUT--"),"")</f>
        <v/>
      </c>
      <c r="AL1487" s="619" t="n"/>
      <c r="AM1487" s="619" t="n"/>
      <c r="AN1487" s="34">
        <f>AA1487</f>
        <v/>
      </c>
      <c r="AO1487" s="621">
        <f>IF(ISNA(IF(AC1487="",0,AN1487*VLOOKUP(AC1487,Resource!$B$2:$AE$465,8,FALSE))),0,IF(AC1487="",0,AN1487*VLOOKUP(AC1487,Resource!$B$2:$AE$465,8,FALSE)))</f>
        <v/>
      </c>
      <c r="AP1487" s="620" t="n"/>
      <c r="AQ1487" s="286" t="n"/>
      <c r="AR1487" s="34">
        <f>AB1487</f>
        <v/>
      </c>
      <c r="AS1487" s="621">
        <f>IF(ISNA(IF(AI1487="",0,AR1487*VLOOKUP(AI1487,Resource!$B$2:$AE$465,9,FALSE))),0,IF(AI1487="",0,AR1487*VLOOKUP(AI1487,Resource!$B$2:$AE$465,9,FALSE)))</f>
        <v/>
      </c>
      <c r="AT1487" s="620" t="n"/>
      <c r="AU1487" s="286" t="n"/>
      <c r="AV1487" s="620">
        <f>Z1487</f>
        <v/>
      </c>
      <c r="AW1487" s="72" t="n"/>
      <c r="BA1487" s="620" t="n"/>
      <c r="BC1487" s="620">
        <f>AO1487+AS1487</f>
        <v/>
      </c>
      <c r="BD1487" s="620">
        <f>BH1487-BC1487</f>
        <v/>
      </c>
      <c r="BE1487" s="479">
        <f>IF(AV1487=0,"        --",BD1487/BH1487)</f>
        <v/>
      </c>
      <c r="BF1487" s="620" t="n"/>
      <c r="BG1487" s="620" t="n"/>
      <c r="BH1487" s="620">
        <f>Z1487+BA1487+BF1487</f>
        <v/>
      </c>
    </row>
    <row r="1488" customFormat="1" s="34">
      <c r="A1488" s="618" t="n"/>
      <c r="B1488" s="619" t="n"/>
      <c r="J1488" s="619" t="n"/>
      <c r="U1488" s="620" t="n"/>
      <c r="X1488" s="620" t="n"/>
      <c r="Y1488" s="620" t="n"/>
      <c r="Z1488" s="620" t="n"/>
      <c r="AA1488" s="34">
        <f>T1488*0.2+N1488*0+O1488*0.3+P1488*0.5+Q1488*0.6+R1488*1+S1488*1</f>
        <v/>
      </c>
      <c r="AB1488" s="34">
        <f>T1488*0.2+N1488*0.2+O1488*0.3+P1488*0.5+Q1488*0.6+R1488*1+S1488*1</f>
        <v/>
      </c>
      <c r="AD1488" s="34">
        <f>IF($AC1488&gt;0,IF(VLOOKUP($AC1488,Resource!$B$2:$AE$460,6,FALSE)&gt;0,VLOOKUP($AC1488,Resource!$B$2:$AE$460,6,FALSE),"--INPUT--"),"")</f>
        <v/>
      </c>
      <c r="AE1488" s="34">
        <f>IF($AC1488&gt;0,IF(VLOOKUP($AC1488,Resource!$B$2:$AE$460,25,FALSE)&gt;0,VLOOKUP($AC1488,Resource!$B$2:$AE$460,25,FALSE),"--INPUT--"),"")</f>
        <v/>
      </c>
      <c r="AG1488" s="619" t="n"/>
      <c r="AH1488" s="619" t="n"/>
      <c r="AJ1488" s="34">
        <f>IF($AI1488&gt;0,IF(VLOOKUP($AI1488,Resource!$B$2:$AE$460,6,FALSE)&gt;0,VLOOKUP($AI1488,Resource!$B$2:$AE$460,6,FALSE),"--INPUT--"),"")</f>
        <v/>
      </c>
      <c r="AK1488" s="34">
        <f>IF($AI1488&gt;0,IF(VLOOKUP($AI1488,Resource!$B$2:$AE$460,25,FALSE)&gt;0,VLOOKUP($AI1488,Resource!$B$2:$AE$460,25,FALSE),"--INPUT--"),"")</f>
        <v/>
      </c>
      <c r="AL1488" s="619" t="n"/>
      <c r="AM1488" s="619" t="n"/>
      <c r="AN1488" s="34">
        <f>AA1488</f>
        <v/>
      </c>
      <c r="AO1488" s="621">
        <f>IF(ISNA(IF(AC1488="",0,AN1488*VLOOKUP(AC1488,Resource!$B$2:$AE$465,8,FALSE))),0,IF(AC1488="",0,AN1488*VLOOKUP(AC1488,Resource!$B$2:$AE$465,8,FALSE)))</f>
        <v/>
      </c>
      <c r="AP1488" s="620" t="n"/>
      <c r="AQ1488" s="286" t="n"/>
      <c r="AR1488" s="34">
        <f>AB1488</f>
        <v/>
      </c>
      <c r="AS1488" s="621">
        <f>IF(ISNA(IF(AI1488="",0,AR1488*VLOOKUP(AI1488,Resource!$B$2:$AE$465,9,FALSE))),0,IF(AI1488="",0,AR1488*VLOOKUP(AI1488,Resource!$B$2:$AE$465,9,FALSE)))</f>
        <v/>
      </c>
      <c r="AT1488" s="620" t="n"/>
      <c r="AU1488" s="286" t="n"/>
      <c r="AV1488" s="620">
        <f>Z1488</f>
        <v/>
      </c>
      <c r="AW1488" s="72" t="n"/>
      <c r="BA1488" s="620" t="n"/>
      <c r="BC1488" s="620">
        <f>AO1488+AS1488</f>
        <v/>
      </c>
      <c r="BD1488" s="620">
        <f>BH1488-BC1488</f>
        <v/>
      </c>
      <c r="BE1488" s="479">
        <f>IF(AV1488=0,"        --",BD1488/BH1488)</f>
        <v/>
      </c>
      <c r="BF1488" s="620" t="n"/>
      <c r="BG1488" s="620" t="n"/>
      <c r="BH1488" s="620">
        <f>Z1488+BA1488+BF1488</f>
        <v/>
      </c>
    </row>
    <row r="1489" customFormat="1" s="34">
      <c r="A1489" s="618" t="n"/>
      <c r="B1489" s="619" t="n"/>
      <c r="J1489" s="619" t="n"/>
      <c r="U1489" s="620" t="n"/>
      <c r="X1489" s="620" t="n"/>
      <c r="Y1489" s="620" t="n"/>
      <c r="Z1489" s="620" t="n"/>
      <c r="AA1489" s="34">
        <f>T1489*0.2+N1489*0+O1489*0.3+P1489*0.5+Q1489*0.6+R1489*1+S1489*1</f>
        <v/>
      </c>
      <c r="AB1489" s="34">
        <f>T1489*0.2+N1489*0.2+O1489*0.3+P1489*0.5+Q1489*0.6+R1489*1+S1489*1</f>
        <v/>
      </c>
      <c r="AD1489" s="34">
        <f>IF($AC1489&gt;0,IF(VLOOKUP($AC1489,Resource!$B$2:$AE$460,6,FALSE)&gt;0,VLOOKUP($AC1489,Resource!$B$2:$AE$460,6,FALSE),"--INPUT--"),"")</f>
        <v/>
      </c>
      <c r="AE1489" s="34">
        <f>IF($AC1489&gt;0,IF(VLOOKUP($AC1489,Resource!$B$2:$AE$460,25,FALSE)&gt;0,VLOOKUP($AC1489,Resource!$B$2:$AE$460,25,FALSE),"--INPUT--"),"")</f>
        <v/>
      </c>
      <c r="AG1489" s="619" t="n"/>
      <c r="AH1489" s="619" t="n"/>
      <c r="AJ1489" s="34">
        <f>IF($AI1489&gt;0,IF(VLOOKUP($AI1489,Resource!$B$2:$AE$460,6,FALSE)&gt;0,VLOOKUP($AI1489,Resource!$B$2:$AE$460,6,FALSE),"--INPUT--"),"")</f>
        <v/>
      </c>
      <c r="AK1489" s="34">
        <f>IF($AI1489&gt;0,IF(VLOOKUP($AI1489,Resource!$B$2:$AE$460,25,FALSE)&gt;0,VLOOKUP($AI1489,Resource!$B$2:$AE$460,25,FALSE),"--INPUT--"),"")</f>
        <v/>
      </c>
      <c r="AL1489" s="619" t="n"/>
      <c r="AM1489" s="619" t="n"/>
      <c r="AN1489" s="34">
        <f>AA1489</f>
        <v/>
      </c>
      <c r="AO1489" s="621">
        <f>IF(ISNA(IF(AC1489="",0,AN1489*VLOOKUP(AC1489,Resource!$B$2:$AE$465,8,FALSE))),0,IF(AC1489="",0,AN1489*VLOOKUP(AC1489,Resource!$B$2:$AE$465,8,FALSE)))</f>
        <v/>
      </c>
      <c r="AP1489" s="620" t="n"/>
      <c r="AQ1489" s="286" t="n"/>
      <c r="AR1489" s="34">
        <f>AB1489</f>
        <v/>
      </c>
      <c r="AS1489" s="621">
        <f>IF(ISNA(IF(AI1489="",0,AR1489*VLOOKUP(AI1489,Resource!$B$2:$AE$465,9,FALSE))),0,IF(AI1489="",0,AR1489*VLOOKUP(AI1489,Resource!$B$2:$AE$465,9,FALSE)))</f>
        <v/>
      </c>
      <c r="AT1489" s="620" t="n"/>
      <c r="AU1489" s="286" t="n"/>
      <c r="AV1489" s="620">
        <f>Z1489</f>
        <v/>
      </c>
      <c r="AW1489" s="72" t="n"/>
      <c r="BA1489" s="620" t="n"/>
      <c r="BC1489" s="620">
        <f>AO1489+AS1489</f>
        <v/>
      </c>
      <c r="BD1489" s="620">
        <f>BH1489-BC1489</f>
        <v/>
      </c>
      <c r="BE1489" s="479">
        <f>IF(AV1489=0,"        --",BD1489/BH1489)</f>
        <v/>
      </c>
      <c r="BF1489" s="620" t="n"/>
      <c r="BG1489" s="620" t="n"/>
      <c r="BH1489" s="620">
        <f>Z1489+BA1489+BF1489</f>
        <v/>
      </c>
    </row>
    <row r="1490" customFormat="1" s="34">
      <c r="A1490" s="618" t="n"/>
      <c r="B1490" s="619" t="n"/>
      <c r="J1490" s="619" t="n"/>
      <c r="U1490" s="620" t="n"/>
      <c r="X1490" s="620" t="n"/>
      <c r="Y1490" s="620" t="n"/>
      <c r="Z1490" s="620" t="n"/>
      <c r="AA1490" s="34">
        <f>T1490*0.2+N1490*0+O1490*0.3+P1490*0.5+Q1490*0.6+R1490*1+S1490*1</f>
        <v/>
      </c>
      <c r="AB1490" s="34">
        <f>T1490*0.2+N1490*0.2+O1490*0.3+P1490*0.5+Q1490*0.6+R1490*1+S1490*1</f>
        <v/>
      </c>
      <c r="AD1490" s="34">
        <f>IF($AC1490&gt;0,IF(VLOOKUP($AC1490,Resource!$B$2:$AE$460,6,FALSE)&gt;0,VLOOKUP($AC1490,Resource!$B$2:$AE$460,6,FALSE),"--INPUT--"),"")</f>
        <v/>
      </c>
      <c r="AE1490" s="34">
        <f>IF($AC1490&gt;0,IF(VLOOKUP($AC1490,Resource!$B$2:$AE$460,25,FALSE)&gt;0,VLOOKUP($AC1490,Resource!$B$2:$AE$460,25,FALSE),"--INPUT--"),"")</f>
        <v/>
      </c>
      <c r="AG1490" s="619" t="n"/>
      <c r="AH1490" s="619" t="n"/>
      <c r="AJ1490" s="34">
        <f>IF($AI1490&gt;0,IF(VLOOKUP($AI1490,Resource!$B$2:$AE$460,6,FALSE)&gt;0,VLOOKUP($AI1490,Resource!$B$2:$AE$460,6,FALSE),"--INPUT--"),"")</f>
        <v/>
      </c>
      <c r="AK1490" s="34">
        <f>IF($AI1490&gt;0,IF(VLOOKUP($AI1490,Resource!$B$2:$AE$460,25,FALSE)&gt;0,VLOOKUP($AI1490,Resource!$B$2:$AE$460,25,FALSE),"--INPUT--"),"")</f>
        <v/>
      </c>
      <c r="AL1490" s="619" t="n"/>
      <c r="AM1490" s="619" t="n"/>
      <c r="AN1490" s="34">
        <f>AA1490</f>
        <v/>
      </c>
      <c r="AO1490" s="621">
        <f>IF(ISNA(IF(AC1490="",0,AN1490*VLOOKUP(AC1490,Resource!$B$2:$AE$465,8,FALSE))),0,IF(AC1490="",0,AN1490*VLOOKUP(AC1490,Resource!$B$2:$AE$465,8,FALSE)))</f>
        <v/>
      </c>
      <c r="AP1490" s="620" t="n"/>
      <c r="AQ1490" s="286" t="n"/>
      <c r="AR1490" s="34">
        <f>AB1490</f>
        <v/>
      </c>
      <c r="AS1490" s="621">
        <f>IF(ISNA(IF(AI1490="",0,AR1490*VLOOKUP(AI1490,Resource!$B$2:$AE$465,9,FALSE))),0,IF(AI1490="",0,AR1490*VLOOKUP(AI1490,Resource!$B$2:$AE$465,9,FALSE)))</f>
        <v/>
      </c>
      <c r="AT1490" s="620" t="n"/>
      <c r="AU1490" s="286" t="n"/>
      <c r="AV1490" s="620">
        <f>Z1490</f>
        <v/>
      </c>
      <c r="AW1490" s="72" t="n"/>
      <c r="BA1490" s="620" t="n"/>
      <c r="BC1490" s="620">
        <f>AO1490+AS1490</f>
        <v/>
      </c>
      <c r="BD1490" s="620">
        <f>BH1490-BC1490</f>
        <v/>
      </c>
      <c r="BE1490" s="479">
        <f>IF(AV1490=0,"        --",BD1490/BH1490)</f>
        <v/>
      </c>
      <c r="BF1490" s="620" t="n"/>
      <c r="BG1490" s="620" t="n"/>
      <c r="BH1490" s="620">
        <f>Z1490+BA1490+BF1490</f>
        <v/>
      </c>
    </row>
    <row r="1491" customFormat="1" s="34">
      <c r="A1491" s="618" t="n"/>
      <c r="B1491" s="619" t="n"/>
      <c r="J1491" s="619" t="n"/>
      <c r="U1491" s="620" t="n"/>
      <c r="X1491" s="620" t="n"/>
      <c r="Y1491" s="620" t="n"/>
      <c r="Z1491" s="620" t="n"/>
      <c r="AA1491" s="34">
        <f>T1491*0.2+N1491*0+O1491*0.3+P1491*0.5+Q1491*0.6+R1491*1+S1491*1</f>
        <v/>
      </c>
      <c r="AB1491" s="34">
        <f>T1491*0.2+N1491*0.2+O1491*0.3+P1491*0.5+Q1491*0.6+R1491*1+S1491*1</f>
        <v/>
      </c>
      <c r="AD1491" s="34">
        <f>IF($AC1491&gt;0,IF(VLOOKUP($AC1491,Resource!$B$2:$AE$460,6,FALSE)&gt;0,VLOOKUP($AC1491,Resource!$B$2:$AE$460,6,FALSE),"--INPUT--"),"")</f>
        <v/>
      </c>
      <c r="AE1491" s="34">
        <f>IF($AC1491&gt;0,IF(VLOOKUP($AC1491,Resource!$B$2:$AE$460,25,FALSE)&gt;0,VLOOKUP($AC1491,Resource!$B$2:$AE$460,25,FALSE),"--INPUT--"),"")</f>
        <v/>
      </c>
      <c r="AG1491" s="619" t="n"/>
      <c r="AH1491" s="619" t="n"/>
      <c r="AJ1491" s="34">
        <f>IF($AI1491&gt;0,IF(VLOOKUP($AI1491,Resource!$B$2:$AE$460,6,FALSE)&gt;0,VLOOKUP($AI1491,Resource!$B$2:$AE$460,6,FALSE),"--INPUT--"),"")</f>
        <v/>
      </c>
      <c r="AK1491" s="34">
        <f>IF($AI1491&gt;0,IF(VLOOKUP($AI1491,Resource!$B$2:$AE$460,25,FALSE)&gt;0,VLOOKUP($AI1491,Resource!$B$2:$AE$460,25,FALSE),"--INPUT--"),"")</f>
        <v/>
      </c>
      <c r="AL1491" s="619" t="n"/>
      <c r="AM1491" s="619" t="n"/>
      <c r="AN1491" s="34">
        <f>AA1491</f>
        <v/>
      </c>
      <c r="AO1491" s="621">
        <f>IF(ISNA(IF(AC1491="",0,AN1491*VLOOKUP(AC1491,Resource!$B$2:$AE$465,8,FALSE))),0,IF(AC1491="",0,AN1491*VLOOKUP(AC1491,Resource!$B$2:$AE$465,8,FALSE)))</f>
        <v/>
      </c>
      <c r="AP1491" s="620" t="n"/>
      <c r="AQ1491" s="286" t="n"/>
      <c r="AR1491" s="34">
        <f>AB1491</f>
        <v/>
      </c>
      <c r="AS1491" s="621">
        <f>IF(ISNA(IF(AI1491="",0,AR1491*VLOOKUP(AI1491,Resource!$B$2:$AE$465,9,FALSE))),0,IF(AI1491="",0,AR1491*VLOOKUP(AI1491,Resource!$B$2:$AE$465,9,FALSE)))</f>
        <v/>
      </c>
      <c r="AT1491" s="620" t="n"/>
      <c r="AU1491" s="286" t="n"/>
      <c r="AV1491" s="620">
        <f>Z1491</f>
        <v/>
      </c>
      <c r="AW1491" s="72" t="n"/>
      <c r="BA1491" s="620" t="n"/>
      <c r="BC1491" s="620">
        <f>AO1491+AS1491</f>
        <v/>
      </c>
      <c r="BD1491" s="620">
        <f>BH1491-BC1491</f>
        <v/>
      </c>
      <c r="BE1491" s="479">
        <f>IF(AV1491=0,"        --",BD1491/BH1491)</f>
        <v/>
      </c>
      <c r="BF1491" s="620" t="n"/>
      <c r="BG1491" s="620" t="n"/>
      <c r="BH1491" s="620">
        <f>Z1491+BA1491+BF1491</f>
        <v/>
      </c>
    </row>
    <row r="1492" customFormat="1" s="34">
      <c r="A1492" s="618" t="n"/>
      <c r="B1492" s="619" t="n"/>
      <c r="J1492" s="619" t="n"/>
      <c r="U1492" s="620" t="n"/>
      <c r="X1492" s="620" t="n"/>
      <c r="Y1492" s="620" t="n"/>
      <c r="Z1492" s="620" t="n"/>
      <c r="AA1492" s="34">
        <f>T1492*0.2+N1492*0+O1492*0.3+P1492*0.5+Q1492*0.6+R1492*1+S1492*1</f>
        <v/>
      </c>
      <c r="AB1492" s="34">
        <f>T1492*0.2+N1492*0.2+O1492*0.3+P1492*0.5+Q1492*0.6+R1492*1+S1492*1</f>
        <v/>
      </c>
      <c r="AD1492" s="34">
        <f>IF($AC1492&gt;0,IF(VLOOKUP($AC1492,Resource!$B$2:$AE$460,6,FALSE)&gt;0,VLOOKUP($AC1492,Resource!$B$2:$AE$460,6,FALSE),"--INPUT--"),"")</f>
        <v/>
      </c>
      <c r="AE1492" s="34">
        <f>IF($AC1492&gt;0,IF(VLOOKUP($AC1492,Resource!$B$2:$AE$460,25,FALSE)&gt;0,VLOOKUP($AC1492,Resource!$B$2:$AE$460,25,FALSE),"--INPUT--"),"")</f>
        <v/>
      </c>
      <c r="AG1492" s="619" t="n"/>
      <c r="AH1492" s="619" t="n"/>
      <c r="AJ1492" s="34">
        <f>IF($AI1492&gt;0,IF(VLOOKUP($AI1492,Resource!$B$2:$AE$460,6,FALSE)&gt;0,VLOOKUP($AI1492,Resource!$B$2:$AE$460,6,FALSE),"--INPUT--"),"")</f>
        <v/>
      </c>
      <c r="AK1492" s="34">
        <f>IF($AI1492&gt;0,IF(VLOOKUP($AI1492,Resource!$B$2:$AE$460,25,FALSE)&gt;0,VLOOKUP($AI1492,Resource!$B$2:$AE$460,25,FALSE),"--INPUT--"),"")</f>
        <v/>
      </c>
      <c r="AL1492" s="619" t="n"/>
      <c r="AM1492" s="619" t="n"/>
      <c r="AN1492" s="34">
        <f>AA1492</f>
        <v/>
      </c>
      <c r="AO1492" s="621">
        <f>IF(ISNA(IF(AC1492="",0,AN1492*VLOOKUP(AC1492,Resource!$B$2:$AE$465,8,FALSE))),0,IF(AC1492="",0,AN1492*VLOOKUP(AC1492,Resource!$B$2:$AE$465,8,FALSE)))</f>
        <v/>
      </c>
      <c r="AP1492" s="620" t="n"/>
      <c r="AQ1492" s="286" t="n"/>
      <c r="AR1492" s="34">
        <f>AB1492</f>
        <v/>
      </c>
      <c r="AS1492" s="621">
        <f>IF(ISNA(IF(AI1492="",0,AR1492*VLOOKUP(AI1492,Resource!$B$2:$AE$465,9,FALSE))),0,IF(AI1492="",0,AR1492*VLOOKUP(AI1492,Resource!$B$2:$AE$465,9,FALSE)))</f>
        <v/>
      </c>
      <c r="AT1492" s="620" t="n"/>
      <c r="AU1492" s="286" t="n"/>
      <c r="AV1492" s="620">
        <f>Z1492</f>
        <v/>
      </c>
      <c r="AW1492" s="72" t="n"/>
      <c r="BA1492" s="620" t="n"/>
      <c r="BC1492" s="620">
        <f>AO1492+AS1492</f>
        <v/>
      </c>
      <c r="BD1492" s="620">
        <f>BH1492-BC1492</f>
        <v/>
      </c>
      <c r="BE1492" s="479">
        <f>IF(AV1492=0,"        --",BD1492/BH1492)</f>
        <v/>
      </c>
      <c r="BF1492" s="620" t="n"/>
      <c r="BG1492" s="620" t="n"/>
      <c r="BH1492" s="620">
        <f>Z1492+BA1492+BF1492</f>
        <v/>
      </c>
    </row>
    <row r="1493" customFormat="1" s="34">
      <c r="A1493" s="618" t="n"/>
      <c r="B1493" s="619" t="n"/>
      <c r="J1493" s="619" t="n"/>
      <c r="U1493" s="620" t="n"/>
      <c r="X1493" s="620" t="n"/>
      <c r="Y1493" s="620" t="n"/>
      <c r="Z1493" s="620" t="n"/>
      <c r="AA1493" s="34">
        <f>T1493*0.2+N1493*0+O1493*0.3+P1493*0.5+Q1493*0.6+R1493*1+S1493*1</f>
        <v/>
      </c>
      <c r="AB1493" s="34">
        <f>T1493*0.2+N1493*0.2+O1493*0.3+P1493*0.5+Q1493*0.6+R1493*1+S1493*1</f>
        <v/>
      </c>
      <c r="AD1493" s="34">
        <f>IF($AC1493&gt;0,IF(VLOOKUP($AC1493,Resource!$B$2:$AE$460,6,FALSE)&gt;0,VLOOKUP($AC1493,Resource!$B$2:$AE$460,6,FALSE),"--INPUT--"),"")</f>
        <v/>
      </c>
      <c r="AE1493" s="34">
        <f>IF($AC1493&gt;0,IF(VLOOKUP($AC1493,Resource!$B$2:$AE$460,25,FALSE)&gt;0,VLOOKUP($AC1493,Resource!$B$2:$AE$460,25,FALSE),"--INPUT--"),"")</f>
        <v/>
      </c>
      <c r="AG1493" s="619" t="n"/>
      <c r="AH1493" s="619" t="n"/>
      <c r="AJ1493" s="34">
        <f>IF($AI1493&gt;0,IF(VLOOKUP($AI1493,Resource!$B$2:$AE$460,6,FALSE)&gt;0,VLOOKUP($AI1493,Resource!$B$2:$AE$460,6,FALSE),"--INPUT--"),"")</f>
        <v/>
      </c>
      <c r="AK1493" s="34">
        <f>IF($AI1493&gt;0,IF(VLOOKUP($AI1493,Resource!$B$2:$AE$460,25,FALSE)&gt;0,VLOOKUP($AI1493,Resource!$B$2:$AE$460,25,FALSE),"--INPUT--"),"")</f>
        <v/>
      </c>
      <c r="AL1493" s="619" t="n"/>
      <c r="AM1493" s="619" t="n"/>
      <c r="AN1493" s="34">
        <f>AA1493</f>
        <v/>
      </c>
      <c r="AO1493" s="621">
        <f>IF(ISNA(IF(AC1493="",0,AN1493*VLOOKUP(AC1493,Resource!$B$2:$AE$465,8,FALSE))),0,IF(AC1493="",0,AN1493*VLOOKUP(AC1493,Resource!$B$2:$AE$465,8,FALSE)))</f>
        <v/>
      </c>
      <c r="AP1493" s="620" t="n"/>
      <c r="AQ1493" s="286" t="n"/>
      <c r="AR1493" s="34">
        <f>AB1493</f>
        <v/>
      </c>
      <c r="AS1493" s="621">
        <f>IF(ISNA(IF(AI1493="",0,AR1493*VLOOKUP(AI1493,Resource!$B$2:$AE$465,9,FALSE))),0,IF(AI1493="",0,AR1493*VLOOKUP(AI1493,Resource!$B$2:$AE$465,9,FALSE)))</f>
        <v/>
      </c>
      <c r="AT1493" s="620" t="n"/>
      <c r="AU1493" s="286" t="n"/>
      <c r="AV1493" s="620">
        <f>Z1493</f>
        <v/>
      </c>
      <c r="AW1493" s="72" t="n"/>
      <c r="BA1493" s="620" t="n"/>
      <c r="BC1493" s="620">
        <f>AO1493+AS1493</f>
        <v/>
      </c>
      <c r="BD1493" s="620">
        <f>BH1493-BC1493</f>
        <v/>
      </c>
      <c r="BE1493" s="479">
        <f>IF(AV1493=0,"        --",BD1493/BH1493)</f>
        <v/>
      </c>
      <c r="BF1493" s="620" t="n"/>
      <c r="BG1493" s="620" t="n"/>
      <c r="BH1493" s="620">
        <f>Z1493+BA1493+BF1493</f>
        <v/>
      </c>
    </row>
    <row r="1494" customFormat="1" s="34">
      <c r="A1494" s="618" t="n"/>
      <c r="B1494" s="619" t="n"/>
      <c r="J1494" s="619" t="n"/>
      <c r="U1494" s="620" t="n"/>
      <c r="X1494" s="620" t="n"/>
      <c r="Y1494" s="620" t="n"/>
      <c r="Z1494" s="620" t="n"/>
      <c r="AA1494" s="34">
        <f>T1494*0.2+N1494*0+O1494*0.3+P1494*0.5+Q1494*0.6+R1494*1+S1494*1</f>
        <v/>
      </c>
      <c r="AB1494" s="34">
        <f>T1494*0.2+N1494*0.2+O1494*0.3+P1494*0.5+Q1494*0.6+R1494*1+S1494*1</f>
        <v/>
      </c>
      <c r="AD1494" s="34">
        <f>IF($AC1494&gt;0,IF(VLOOKUP($AC1494,Resource!$B$2:$AE$460,6,FALSE)&gt;0,VLOOKUP($AC1494,Resource!$B$2:$AE$460,6,FALSE),"--INPUT--"),"")</f>
        <v/>
      </c>
      <c r="AE1494" s="34">
        <f>IF($AC1494&gt;0,IF(VLOOKUP($AC1494,Resource!$B$2:$AE$460,25,FALSE)&gt;0,VLOOKUP($AC1494,Resource!$B$2:$AE$460,25,FALSE),"--INPUT--"),"")</f>
        <v/>
      </c>
      <c r="AG1494" s="619" t="n"/>
      <c r="AH1494" s="619" t="n"/>
      <c r="AJ1494" s="34">
        <f>IF($AI1494&gt;0,IF(VLOOKUP($AI1494,Resource!$B$2:$AE$460,6,FALSE)&gt;0,VLOOKUP($AI1494,Resource!$B$2:$AE$460,6,FALSE),"--INPUT--"),"")</f>
        <v/>
      </c>
      <c r="AK1494" s="34">
        <f>IF($AI1494&gt;0,IF(VLOOKUP($AI1494,Resource!$B$2:$AE$460,25,FALSE)&gt;0,VLOOKUP($AI1494,Resource!$B$2:$AE$460,25,FALSE),"--INPUT--"),"")</f>
        <v/>
      </c>
      <c r="AL1494" s="619" t="n"/>
      <c r="AM1494" s="619" t="n"/>
      <c r="AN1494" s="34">
        <f>AA1494</f>
        <v/>
      </c>
      <c r="AO1494" s="621">
        <f>IF(ISNA(IF(AC1494="",0,AN1494*VLOOKUP(AC1494,Resource!$B$2:$AE$465,8,FALSE))),0,IF(AC1494="",0,AN1494*VLOOKUP(AC1494,Resource!$B$2:$AE$465,8,FALSE)))</f>
        <v/>
      </c>
      <c r="AP1494" s="620" t="n"/>
      <c r="AQ1494" s="286" t="n"/>
      <c r="AR1494" s="34">
        <f>AB1494</f>
        <v/>
      </c>
      <c r="AS1494" s="621">
        <f>IF(ISNA(IF(AI1494="",0,AR1494*VLOOKUP(AI1494,Resource!$B$2:$AE$465,9,FALSE))),0,IF(AI1494="",0,AR1494*VLOOKUP(AI1494,Resource!$B$2:$AE$465,9,FALSE)))</f>
        <v/>
      </c>
      <c r="AT1494" s="620" t="n"/>
      <c r="AU1494" s="286" t="n"/>
      <c r="AV1494" s="620">
        <f>Z1494</f>
        <v/>
      </c>
      <c r="AW1494" s="72" t="n"/>
      <c r="BA1494" s="620" t="n"/>
      <c r="BC1494" s="620">
        <f>AO1494+AS1494</f>
        <v/>
      </c>
      <c r="BD1494" s="620">
        <f>BH1494-BC1494</f>
        <v/>
      </c>
      <c r="BE1494" s="479">
        <f>IF(AV1494=0,"        --",BD1494/BH1494)</f>
        <v/>
      </c>
      <c r="BF1494" s="620" t="n"/>
      <c r="BG1494" s="620" t="n"/>
      <c r="BH1494" s="620">
        <f>Z1494+BA1494+BF1494</f>
        <v/>
      </c>
    </row>
    <row r="1495" customFormat="1" s="34">
      <c r="A1495" s="618" t="n"/>
      <c r="B1495" s="619" t="n"/>
      <c r="J1495" s="619" t="n"/>
      <c r="U1495" s="620" t="n"/>
      <c r="X1495" s="620" t="n"/>
      <c r="Y1495" s="620" t="n"/>
      <c r="Z1495" s="620" t="n"/>
      <c r="AA1495" s="34">
        <f>T1495*0.2+N1495*0+O1495*0.3+P1495*0.5+Q1495*0.6+R1495*1+S1495*1</f>
        <v/>
      </c>
      <c r="AB1495" s="34">
        <f>T1495*0.2+N1495*0.2+O1495*0.3+P1495*0.5+Q1495*0.6+R1495*1+S1495*1</f>
        <v/>
      </c>
      <c r="AD1495" s="34">
        <f>IF($AC1495&gt;0,IF(VLOOKUP($AC1495,Resource!$B$2:$AE$460,6,FALSE)&gt;0,VLOOKUP($AC1495,Resource!$B$2:$AE$460,6,FALSE),"--INPUT--"),"")</f>
        <v/>
      </c>
      <c r="AE1495" s="34">
        <f>IF($AC1495&gt;0,IF(VLOOKUP($AC1495,Resource!$B$2:$AE$460,25,FALSE)&gt;0,VLOOKUP($AC1495,Resource!$B$2:$AE$460,25,FALSE),"--INPUT--"),"")</f>
        <v/>
      </c>
      <c r="AG1495" s="619" t="n"/>
      <c r="AH1495" s="619" t="n"/>
      <c r="AJ1495" s="34">
        <f>IF($AI1495&gt;0,IF(VLOOKUP($AI1495,Resource!$B$2:$AE$460,6,FALSE)&gt;0,VLOOKUP($AI1495,Resource!$B$2:$AE$460,6,FALSE),"--INPUT--"),"")</f>
        <v/>
      </c>
      <c r="AK1495" s="34">
        <f>IF($AI1495&gt;0,IF(VLOOKUP($AI1495,Resource!$B$2:$AE$460,25,FALSE)&gt;0,VLOOKUP($AI1495,Resource!$B$2:$AE$460,25,FALSE),"--INPUT--"),"")</f>
        <v/>
      </c>
      <c r="AL1495" s="619" t="n"/>
      <c r="AM1495" s="619" t="n"/>
      <c r="AN1495" s="34">
        <f>AA1495</f>
        <v/>
      </c>
      <c r="AO1495" s="621">
        <f>IF(ISNA(IF(AC1495="",0,AN1495*VLOOKUP(AC1495,Resource!$B$2:$AE$465,8,FALSE))),0,IF(AC1495="",0,AN1495*VLOOKUP(AC1495,Resource!$B$2:$AE$465,8,FALSE)))</f>
        <v/>
      </c>
      <c r="AP1495" s="620" t="n"/>
      <c r="AQ1495" s="286" t="n"/>
      <c r="AR1495" s="34">
        <f>AB1495</f>
        <v/>
      </c>
      <c r="AS1495" s="621">
        <f>IF(ISNA(IF(AI1495="",0,AR1495*VLOOKUP(AI1495,Resource!$B$2:$AE$465,9,FALSE))),0,IF(AI1495="",0,AR1495*VLOOKUP(AI1495,Resource!$B$2:$AE$465,9,FALSE)))</f>
        <v/>
      </c>
      <c r="AT1495" s="620" t="n"/>
      <c r="AU1495" s="286" t="n"/>
      <c r="AV1495" s="620">
        <f>Z1495</f>
        <v/>
      </c>
      <c r="AW1495" s="72" t="n"/>
      <c r="BA1495" s="620" t="n"/>
      <c r="BC1495" s="620">
        <f>AO1495+AS1495</f>
        <v/>
      </c>
      <c r="BD1495" s="620">
        <f>BH1495-BC1495</f>
        <v/>
      </c>
      <c r="BE1495" s="479">
        <f>IF(AV1495=0,"        --",BD1495/BH1495)</f>
        <v/>
      </c>
      <c r="BF1495" s="620" t="n"/>
      <c r="BG1495" s="620" t="n"/>
      <c r="BH1495" s="620">
        <f>Z1495+BA1495+BF1495</f>
        <v/>
      </c>
    </row>
    <row r="1496" customFormat="1" s="34">
      <c r="A1496" s="618" t="n"/>
      <c r="B1496" s="619" t="n"/>
      <c r="J1496" s="619" t="n"/>
      <c r="U1496" s="620" t="n"/>
      <c r="X1496" s="620" t="n"/>
      <c r="Y1496" s="620" t="n"/>
      <c r="Z1496" s="620" t="n"/>
      <c r="AA1496" s="34">
        <f>T1496*0.2+N1496*0+O1496*0.3+P1496*0.5+Q1496*0.6+R1496*1+S1496*1</f>
        <v/>
      </c>
      <c r="AB1496" s="34">
        <f>T1496*0.2+N1496*0.2+O1496*0.3+P1496*0.5+Q1496*0.6+R1496*1+S1496*1</f>
        <v/>
      </c>
      <c r="AD1496" s="34">
        <f>IF($AC1496&gt;0,IF(VLOOKUP($AC1496,Resource!$B$2:$AE$460,6,FALSE)&gt;0,VLOOKUP($AC1496,Resource!$B$2:$AE$460,6,FALSE),"--INPUT--"),"")</f>
        <v/>
      </c>
      <c r="AE1496" s="34">
        <f>IF($AC1496&gt;0,IF(VLOOKUP($AC1496,Resource!$B$2:$AE$460,25,FALSE)&gt;0,VLOOKUP($AC1496,Resource!$B$2:$AE$460,25,FALSE),"--INPUT--"),"")</f>
        <v/>
      </c>
      <c r="AG1496" s="619" t="n"/>
      <c r="AH1496" s="619" t="n"/>
      <c r="AJ1496" s="34">
        <f>IF($AI1496&gt;0,IF(VLOOKUP($AI1496,Resource!$B$2:$AE$460,6,FALSE)&gt;0,VLOOKUP($AI1496,Resource!$B$2:$AE$460,6,FALSE),"--INPUT--"),"")</f>
        <v/>
      </c>
      <c r="AK1496" s="34">
        <f>IF($AI1496&gt;0,IF(VLOOKUP($AI1496,Resource!$B$2:$AE$460,25,FALSE)&gt;0,VLOOKUP($AI1496,Resource!$B$2:$AE$460,25,FALSE),"--INPUT--"),"")</f>
        <v/>
      </c>
      <c r="AL1496" s="619" t="n"/>
      <c r="AM1496" s="619" t="n"/>
      <c r="AN1496" s="34">
        <f>AA1496</f>
        <v/>
      </c>
      <c r="AO1496" s="621">
        <f>IF(ISNA(IF(AC1496="",0,AN1496*VLOOKUP(AC1496,Resource!$B$2:$AE$465,8,FALSE))),0,IF(AC1496="",0,AN1496*VLOOKUP(AC1496,Resource!$B$2:$AE$465,8,FALSE)))</f>
        <v/>
      </c>
      <c r="AP1496" s="620" t="n"/>
      <c r="AQ1496" s="286" t="n"/>
      <c r="AR1496" s="34">
        <f>AB1496</f>
        <v/>
      </c>
      <c r="AS1496" s="621">
        <f>IF(ISNA(IF(AI1496="",0,AR1496*VLOOKUP(AI1496,Resource!$B$2:$AE$465,9,FALSE))),0,IF(AI1496="",0,AR1496*VLOOKUP(AI1496,Resource!$B$2:$AE$465,9,FALSE)))</f>
        <v/>
      </c>
      <c r="AT1496" s="620" t="n"/>
      <c r="AU1496" s="286" t="n"/>
      <c r="AV1496" s="620">
        <f>Z1496</f>
        <v/>
      </c>
      <c r="AW1496" s="72" t="n"/>
      <c r="BA1496" s="620" t="n"/>
      <c r="BC1496" s="620">
        <f>AO1496+AS1496</f>
        <v/>
      </c>
      <c r="BD1496" s="620">
        <f>BH1496-BC1496</f>
        <v/>
      </c>
      <c r="BE1496" s="479">
        <f>IF(AV1496=0,"        --",BD1496/BH1496)</f>
        <v/>
      </c>
      <c r="BF1496" s="620" t="n"/>
      <c r="BG1496" s="620" t="n"/>
      <c r="BH1496" s="620">
        <f>Z1496+BA1496+BF1496</f>
        <v/>
      </c>
    </row>
    <row r="1497" customFormat="1" s="34">
      <c r="A1497" s="618" t="n"/>
      <c r="B1497" s="619" t="n"/>
      <c r="J1497" s="619" t="n"/>
      <c r="U1497" s="620" t="n"/>
      <c r="X1497" s="620" t="n"/>
      <c r="Y1497" s="620" t="n"/>
      <c r="Z1497" s="620" t="n"/>
      <c r="AA1497" s="34">
        <f>T1497*0.2+N1497*0+O1497*0.3+P1497*0.5+Q1497*0.6+R1497*1+S1497*1</f>
        <v/>
      </c>
      <c r="AB1497" s="34">
        <f>T1497*0.2+N1497*0.2+O1497*0.3+P1497*0.5+Q1497*0.6+R1497*1+S1497*1</f>
        <v/>
      </c>
      <c r="AD1497" s="34">
        <f>IF($AC1497&gt;0,IF(VLOOKUP($AC1497,Resource!$B$2:$AE$460,6,FALSE)&gt;0,VLOOKUP($AC1497,Resource!$B$2:$AE$460,6,FALSE),"--INPUT--"),"")</f>
        <v/>
      </c>
      <c r="AE1497" s="34">
        <f>IF($AC1497&gt;0,IF(VLOOKUP($AC1497,Resource!$B$2:$AE$460,25,FALSE)&gt;0,VLOOKUP($AC1497,Resource!$B$2:$AE$460,25,FALSE),"--INPUT--"),"")</f>
        <v/>
      </c>
      <c r="AG1497" s="619" t="n"/>
      <c r="AH1497" s="619" t="n"/>
      <c r="AJ1497" s="34">
        <f>IF($AI1497&gt;0,IF(VLOOKUP($AI1497,Resource!$B$2:$AE$460,6,FALSE)&gt;0,VLOOKUP($AI1497,Resource!$B$2:$AE$460,6,FALSE),"--INPUT--"),"")</f>
        <v/>
      </c>
      <c r="AK1497" s="34">
        <f>IF($AI1497&gt;0,IF(VLOOKUP($AI1497,Resource!$B$2:$AE$460,25,FALSE)&gt;0,VLOOKUP($AI1497,Resource!$B$2:$AE$460,25,FALSE),"--INPUT--"),"")</f>
        <v/>
      </c>
      <c r="AL1497" s="619" t="n"/>
      <c r="AM1497" s="619" t="n"/>
      <c r="AN1497" s="34">
        <f>AA1497</f>
        <v/>
      </c>
      <c r="AO1497" s="621">
        <f>IF(ISNA(IF(AC1497="",0,AN1497*VLOOKUP(AC1497,Resource!$B$2:$AE$465,8,FALSE))),0,IF(AC1497="",0,AN1497*VLOOKUP(AC1497,Resource!$B$2:$AE$465,8,FALSE)))</f>
        <v/>
      </c>
      <c r="AP1497" s="620" t="n"/>
      <c r="AQ1497" s="286" t="n"/>
      <c r="AR1497" s="34">
        <f>AB1497</f>
        <v/>
      </c>
      <c r="AS1497" s="621">
        <f>IF(ISNA(IF(AI1497="",0,AR1497*VLOOKUP(AI1497,Resource!$B$2:$AE$465,9,FALSE))),0,IF(AI1497="",0,AR1497*VLOOKUP(AI1497,Resource!$B$2:$AE$465,9,FALSE)))</f>
        <v/>
      </c>
      <c r="AT1497" s="620" t="n"/>
      <c r="AU1497" s="286" t="n"/>
      <c r="AV1497" s="620">
        <f>Z1497</f>
        <v/>
      </c>
      <c r="AW1497" s="72" t="n"/>
      <c r="BA1497" s="620" t="n"/>
      <c r="BC1497" s="620">
        <f>AO1497+AS1497</f>
        <v/>
      </c>
      <c r="BD1497" s="620">
        <f>BH1497-BC1497</f>
        <v/>
      </c>
      <c r="BE1497" s="479">
        <f>IF(AV1497=0,"        --",BD1497/BH1497)</f>
        <v/>
      </c>
      <c r="BF1497" s="620" t="n"/>
      <c r="BG1497" s="620" t="n"/>
      <c r="BH1497" s="620">
        <f>Z1497+BA1497+BF1497</f>
        <v/>
      </c>
    </row>
    <row r="1498" customFormat="1" s="34">
      <c r="A1498" s="618" t="n"/>
      <c r="B1498" s="619" t="n"/>
      <c r="J1498" s="619" t="n"/>
      <c r="U1498" s="620" t="n"/>
      <c r="X1498" s="620" t="n"/>
      <c r="Y1498" s="620" t="n"/>
      <c r="Z1498" s="620" t="n"/>
      <c r="AA1498" s="34">
        <f>T1498*0.2+N1498*0+O1498*0.3+P1498*0.5+Q1498*0.6+R1498*1+S1498*1</f>
        <v/>
      </c>
      <c r="AB1498" s="34">
        <f>T1498*0.2+N1498*0.2+O1498*0.3+P1498*0.5+Q1498*0.6+R1498*1+S1498*1</f>
        <v/>
      </c>
      <c r="AD1498" s="34">
        <f>IF($AC1498&gt;0,IF(VLOOKUP($AC1498,Resource!$B$2:$AE$460,6,FALSE)&gt;0,VLOOKUP($AC1498,Resource!$B$2:$AE$460,6,FALSE),"--INPUT--"),"")</f>
        <v/>
      </c>
      <c r="AE1498" s="34">
        <f>IF($AC1498&gt;0,IF(VLOOKUP($AC1498,Resource!$B$2:$AE$460,25,FALSE)&gt;0,VLOOKUP($AC1498,Resource!$B$2:$AE$460,25,FALSE),"--INPUT--"),"")</f>
        <v/>
      </c>
      <c r="AG1498" s="619" t="n"/>
      <c r="AH1498" s="619" t="n"/>
      <c r="AJ1498" s="34">
        <f>IF($AI1498&gt;0,IF(VLOOKUP($AI1498,Resource!$B$2:$AE$460,6,FALSE)&gt;0,VLOOKUP($AI1498,Resource!$B$2:$AE$460,6,FALSE),"--INPUT--"),"")</f>
        <v/>
      </c>
      <c r="AK1498" s="34">
        <f>IF($AI1498&gt;0,IF(VLOOKUP($AI1498,Resource!$B$2:$AE$460,25,FALSE)&gt;0,VLOOKUP($AI1498,Resource!$B$2:$AE$460,25,FALSE),"--INPUT--"),"")</f>
        <v/>
      </c>
      <c r="AL1498" s="619" t="n"/>
      <c r="AM1498" s="619" t="n"/>
      <c r="AN1498" s="34">
        <f>AA1498</f>
        <v/>
      </c>
      <c r="AO1498" s="621">
        <f>IF(ISNA(IF(AC1498="",0,AN1498*VLOOKUP(AC1498,Resource!$B$2:$AE$465,8,FALSE))),0,IF(AC1498="",0,AN1498*VLOOKUP(AC1498,Resource!$B$2:$AE$465,8,FALSE)))</f>
        <v/>
      </c>
      <c r="AP1498" s="620" t="n"/>
      <c r="AQ1498" s="286" t="n"/>
      <c r="AR1498" s="34">
        <f>AB1498</f>
        <v/>
      </c>
      <c r="AS1498" s="621">
        <f>IF(ISNA(IF(AI1498="",0,AR1498*VLOOKUP(AI1498,Resource!$B$2:$AE$465,9,FALSE))),0,IF(AI1498="",0,AR1498*VLOOKUP(AI1498,Resource!$B$2:$AE$465,9,FALSE)))</f>
        <v/>
      </c>
      <c r="AT1498" s="620" t="n"/>
      <c r="AU1498" s="286" t="n"/>
      <c r="AV1498" s="620">
        <f>Z1498</f>
        <v/>
      </c>
      <c r="AW1498" s="72" t="n"/>
      <c r="BA1498" s="620" t="n"/>
      <c r="BC1498" s="620">
        <f>AO1498+AS1498</f>
        <v/>
      </c>
      <c r="BD1498" s="620">
        <f>BH1498-BC1498</f>
        <v/>
      </c>
      <c r="BE1498" s="479">
        <f>IF(AV1498=0,"        --",BD1498/BH1498)</f>
        <v/>
      </c>
      <c r="BF1498" s="620" t="n"/>
      <c r="BG1498" s="620" t="n"/>
      <c r="BH1498" s="620">
        <f>Z1498+BA1498+BF1498</f>
        <v/>
      </c>
    </row>
    <row r="1499" customFormat="1" s="34">
      <c r="A1499" s="618" t="n"/>
      <c r="B1499" s="619" t="n"/>
      <c r="J1499" s="619" t="n"/>
      <c r="U1499" s="620" t="n"/>
      <c r="X1499" s="620" t="n"/>
      <c r="Y1499" s="620" t="n"/>
      <c r="Z1499" s="620" t="n"/>
      <c r="AA1499" s="34">
        <f>T1499*0.2+N1499*0+O1499*0.3+P1499*0.5+Q1499*0.6+R1499*1+S1499*1</f>
        <v/>
      </c>
      <c r="AB1499" s="34">
        <f>T1499*0.2+N1499*0.2+O1499*0.3+P1499*0.5+Q1499*0.6+R1499*1+S1499*1</f>
        <v/>
      </c>
      <c r="AD1499" s="34">
        <f>IF($AC1499&gt;0,IF(VLOOKUP($AC1499,Resource!$B$2:$AE$460,6,FALSE)&gt;0,VLOOKUP($AC1499,Resource!$B$2:$AE$460,6,FALSE),"--INPUT--"),"")</f>
        <v/>
      </c>
      <c r="AE1499" s="34">
        <f>IF($AC1499&gt;0,IF(VLOOKUP($AC1499,Resource!$B$2:$AE$460,25,FALSE)&gt;0,VLOOKUP($AC1499,Resource!$B$2:$AE$460,25,FALSE),"--INPUT--"),"")</f>
        <v/>
      </c>
      <c r="AG1499" s="619" t="n"/>
      <c r="AH1499" s="619" t="n"/>
      <c r="AJ1499" s="34">
        <f>IF($AI1499&gt;0,IF(VLOOKUP($AI1499,Resource!$B$2:$AE$460,6,FALSE)&gt;0,VLOOKUP($AI1499,Resource!$B$2:$AE$460,6,FALSE),"--INPUT--"),"")</f>
        <v/>
      </c>
      <c r="AK1499" s="34">
        <f>IF($AI1499&gt;0,IF(VLOOKUP($AI1499,Resource!$B$2:$AE$460,25,FALSE)&gt;0,VLOOKUP($AI1499,Resource!$B$2:$AE$460,25,FALSE),"--INPUT--"),"")</f>
        <v/>
      </c>
      <c r="AL1499" s="619" t="n"/>
      <c r="AM1499" s="619" t="n"/>
      <c r="AN1499" s="34">
        <f>AA1499</f>
        <v/>
      </c>
      <c r="AO1499" s="621">
        <f>IF(ISNA(IF(AC1499="",0,AN1499*VLOOKUP(AC1499,Resource!$B$2:$AE$465,8,FALSE))),0,IF(AC1499="",0,AN1499*VLOOKUP(AC1499,Resource!$B$2:$AE$465,8,FALSE)))</f>
        <v/>
      </c>
      <c r="AP1499" s="620" t="n"/>
      <c r="AQ1499" s="286" t="n"/>
      <c r="AR1499" s="34">
        <f>AB1499</f>
        <v/>
      </c>
      <c r="AS1499" s="621">
        <f>IF(ISNA(IF(AI1499="",0,AR1499*VLOOKUP(AI1499,Resource!$B$2:$AE$465,9,FALSE))),0,IF(AI1499="",0,AR1499*VLOOKUP(AI1499,Resource!$B$2:$AE$465,9,FALSE)))</f>
        <v/>
      </c>
      <c r="AT1499" s="620" t="n"/>
      <c r="AU1499" s="286" t="n"/>
      <c r="AV1499" s="620">
        <f>Z1499</f>
        <v/>
      </c>
      <c r="AW1499" s="72" t="n"/>
      <c r="BA1499" s="620" t="n"/>
      <c r="BC1499" s="620">
        <f>AO1499+AS1499</f>
        <v/>
      </c>
      <c r="BD1499" s="620">
        <f>BH1499-BC1499</f>
        <v/>
      </c>
      <c r="BE1499" s="479">
        <f>IF(AV1499=0,"        --",BD1499/BH1499)</f>
        <v/>
      </c>
      <c r="BF1499" s="620" t="n"/>
      <c r="BG1499" s="620" t="n"/>
      <c r="BH1499" s="620">
        <f>Z1499+BA1499+BF1499</f>
        <v/>
      </c>
    </row>
    <row r="1500" customFormat="1" s="34">
      <c r="A1500" s="618" t="n"/>
      <c r="B1500" s="619" t="n"/>
      <c r="J1500" s="619" t="n"/>
      <c r="U1500" s="620" t="n"/>
      <c r="X1500" s="620" t="n"/>
      <c r="Y1500" s="620" t="n"/>
      <c r="Z1500" s="620" t="n"/>
      <c r="AA1500" s="34">
        <f>T1500*0.2+N1500*0+O1500*0.3+P1500*0.5+Q1500*0.6+R1500*1+S1500*1</f>
        <v/>
      </c>
      <c r="AB1500" s="34">
        <f>T1500*0.2+N1500*0.2+O1500*0.3+P1500*0.5+Q1500*0.6+R1500*1+S1500*1</f>
        <v/>
      </c>
      <c r="AD1500" s="34">
        <f>IF($AC1500&gt;0,IF(VLOOKUP($AC1500,Resource!$B$2:$AE$460,6,FALSE)&gt;0,VLOOKUP($AC1500,Resource!$B$2:$AE$460,6,FALSE),"--INPUT--"),"")</f>
        <v/>
      </c>
      <c r="AE1500" s="34">
        <f>IF($AC1500&gt;0,IF(VLOOKUP($AC1500,Resource!$B$2:$AE$460,25,FALSE)&gt;0,VLOOKUP($AC1500,Resource!$B$2:$AE$460,25,FALSE),"--INPUT--"),"")</f>
        <v/>
      </c>
      <c r="AG1500" s="619" t="n"/>
      <c r="AH1500" s="619" t="n"/>
      <c r="AJ1500" s="34">
        <f>IF($AI1500&gt;0,IF(VLOOKUP($AI1500,Resource!$B$2:$AE$460,6,FALSE)&gt;0,VLOOKUP($AI1500,Resource!$B$2:$AE$460,6,FALSE),"--INPUT--"),"")</f>
        <v/>
      </c>
      <c r="AK1500" s="34">
        <f>IF($AI1500&gt;0,IF(VLOOKUP($AI1500,Resource!$B$2:$AE$460,25,FALSE)&gt;0,VLOOKUP($AI1500,Resource!$B$2:$AE$460,25,FALSE),"--INPUT--"),"")</f>
        <v/>
      </c>
      <c r="AL1500" s="619" t="n"/>
      <c r="AM1500" s="619" t="n"/>
      <c r="AN1500" s="34">
        <f>AA1500</f>
        <v/>
      </c>
      <c r="AO1500" s="621">
        <f>IF(ISNA(IF(AC1500="",0,AN1500*VLOOKUP(AC1500,Resource!$B$2:$AE$465,8,FALSE))),0,IF(AC1500="",0,AN1500*VLOOKUP(AC1500,Resource!$B$2:$AE$465,8,FALSE)))</f>
        <v/>
      </c>
      <c r="AP1500" s="620" t="n"/>
      <c r="AQ1500" s="286" t="n"/>
      <c r="AR1500" s="34">
        <f>AB1500</f>
        <v/>
      </c>
      <c r="AS1500" s="621">
        <f>IF(ISNA(IF(AI1500="",0,AR1500*VLOOKUP(AI1500,Resource!$B$2:$AE$465,9,FALSE))),0,IF(AI1500="",0,AR1500*VLOOKUP(AI1500,Resource!$B$2:$AE$465,9,FALSE)))</f>
        <v/>
      </c>
      <c r="AT1500" s="620" t="n"/>
      <c r="AU1500" s="286" t="n"/>
      <c r="AV1500" s="620">
        <f>Z1500</f>
        <v/>
      </c>
      <c r="AW1500" s="72" t="n"/>
      <c r="BA1500" s="620" t="n"/>
      <c r="BC1500" s="620">
        <f>AO1500+AS1500</f>
        <v/>
      </c>
      <c r="BD1500" s="620">
        <f>BH1500-BC1500</f>
        <v/>
      </c>
      <c r="BE1500" s="479">
        <f>IF(AV1500=0,"        --",BD1500/BH1500)</f>
        <v/>
      </c>
      <c r="BF1500" s="620" t="n"/>
      <c r="BG1500" s="620" t="n"/>
      <c r="BH1500" s="620">
        <f>Z1500+BA1500+BF1500</f>
        <v/>
      </c>
    </row>
    <row r="1501" customFormat="1" s="34">
      <c r="A1501" s="618" t="n"/>
      <c r="B1501" s="619" t="n"/>
      <c r="J1501" s="619" t="n"/>
      <c r="U1501" s="620" t="n"/>
      <c r="X1501" s="620" t="n"/>
      <c r="Y1501" s="620" t="n"/>
      <c r="Z1501" s="620" t="n"/>
      <c r="AA1501" s="34">
        <f>T1501*0.2+N1501*0+O1501*0.3+P1501*0.5+Q1501*0.6+R1501*1+S1501*1</f>
        <v/>
      </c>
      <c r="AB1501" s="34">
        <f>T1501*0.2+N1501*0.2+O1501*0.3+P1501*0.5+Q1501*0.6+R1501*1+S1501*1</f>
        <v/>
      </c>
      <c r="AD1501" s="34">
        <f>IF($AC1501&gt;0,IF(VLOOKUP($AC1501,Resource!$B$2:$AE$460,6,FALSE)&gt;0,VLOOKUP($AC1501,Resource!$B$2:$AE$460,6,FALSE),"--INPUT--"),"")</f>
        <v/>
      </c>
      <c r="AE1501" s="34">
        <f>IF($AC1501&gt;0,IF(VLOOKUP($AC1501,Resource!$B$2:$AE$460,25,FALSE)&gt;0,VLOOKUP($AC1501,Resource!$B$2:$AE$460,25,FALSE),"--INPUT--"),"")</f>
        <v/>
      </c>
      <c r="AG1501" s="619" t="n"/>
      <c r="AH1501" s="619" t="n"/>
      <c r="AJ1501" s="34">
        <f>IF($AI1501&gt;0,IF(VLOOKUP($AI1501,Resource!$B$2:$AE$460,6,FALSE)&gt;0,VLOOKUP($AI1501,Resource!$B$2:$AE$460,6,FALSE),"--INPUT--"),"")</f>
        <v/>
      </c>
      <c r="AK1501" s="34">
        <f>IF($AI1501&gt;0,IF(VLOOKUP($AI1501,Resource!$B$2:$AE$460,25,FALSE)&gt;0,VLOOKUP($AI1501,Resource!$B$2:$AE$460,25,FALSE),"--INPUT--"),"")</f>
        <v/>
      </c>
      <c r="AL1501" s="619" t="n"/>
      <c r="AM1501" s="619" t="n"/>
      <c r="AN1501" s="34">
        <f>AA1501</f>
        <v/>
      </c>
      <c r="AO1501" s="621">
        <f>IF(ISNA(IF(AC1501="",0,AN1501*VLOOKUP(AC1501,Resource!$B$2:$AE$465,8,FALSE))),0,IF(AC1501="",0,AN1501*VLOOKUP(AC1501,Resource!$B$2:$AE$465,8,FALSE)))</f>
        <v/>
      </c>
      <c r="AP1501" s="620" t="n"/>
      <c r="AQ1501" s="286" t="n"/>
      <c r="AR1501" s="34">
        <f>AB1501</f>
        <v/>
      </c>
      <c r="AS1501" s="621">
        <f>IF(ISNA(IF(AI1501="",0,AR1501*VLOOKUP(AI1501,Resource!$B$2:$AE$465,9,FALSE))),0,IF(AI1501="",0,AR1501*VLOOKUP(AI1501,Resource!$B$2:$AE$465,9,FALSE)))</f>
        <v/>
      </c>
      <c r="AT1501" s="620" t="n"/>
      <c r="AU1501" s="286" t="n"/>
      <c r="AV1501" s="620">
        <f>Z1501</f>
        <v/>
      </c>
      <c r="AW1501" s="72" t="n"/>
      <c r="BA1501" s="620" t="n"/>
      <c r="BC1501" s="620">
        <f>AO1501+AS1501</f>
        <v/>
      </c>
      <c r="BD1501" s="620">
        <f>BH1501-BC1501</f>
        <v/>
      </c>
      <c r="BE1501" s="479">
        <f>IF(AV1501=0,"        --",BD1501/BH1501)</f>
        <v/>
      </c>
      <c r="BF1501" s="620" t="n"/>
      <c r="BG1501" s="620" t="n"/>
      <c r="BH1501" s="620">
        <f>Z1501+BA1501+BF1501</f>
        <v/>
      </c>
    </row>
    <row r="1502" customFormat="1" s="34">
      <c r="A1502" s="618" t="n"/>
      <c r="B1502" s="619" t="n"/>
      <c r="J1502" s="619" t="n"/>
      <c r="U1502" s="620" t="n"/>
      <c r="X1502" s="620" t="n"/>
      <c r="Y1502" s="620" t="n"/>
      <c r="Z1502" s="620" t="n"/>
      <c r="AA1502" s="34">
        <f>T1502*0.2+N1502*0+O1502*0.3+P1502*0.5+Q1502*0.6+R1502*1+S1502*1</f>
        <v/>
      </c>
      <c r="AB1502" s="34">
        <f>T1502*0.2+N1502*0.2+O1502*0.3+P1502*0.5+Q1502*0.6+R1502*1+S1502*1</f>
        <v/>
      </c>
      <c r="AD1502" s="34">
        <f>IF($AC1502&gt;0,IF(VLOOKUP($AC1502,Resource!$B$2:$AE$460,6,FALSE)&gt;0,VLOOKUP($AC1502,Resource!$B$2:$AE$460,6,FALSE),"--INPUT--"),"")</f>
        <v/>
      </c>
      <c r="AE1502" s="34">
        <f>IF($AC1502&gt;0,IF(VLOOKUP($AC1502,Resource!$B$2:$AE$460,25,FALSE)&gt;0,VLOOKUP($AC1502,Resource!$B$2:$AE$460,25,FALSE),"--INPUT--"),"")</f>
        <v/>
      </c>
      <c r="AG1502" s="619" t="n"/>
      <c r="AH1502" s="619" t="n"/>
      <c r="AJ1502" s="34">
        <f>IF($AI1502&gt;0,IF(VLOOKUP($AI1502,Resource!$B$2:$AE$460,6,FALSE)&gt;0,VLOOKUP($AI1502,Resource!$B$2:$AE$460,6,FALSE),"--INPUT--"),"")</f>
        <v/>
      </c>
      <c r="AK1502" s="34">
        <f>IF($AI1502&gt;0,IF(VLOOKUP($AI1502,Resource!$B$2:$AE$460,25,FALSE)&gt;0,VLOOKUP($AI1502,Resource!$B$2:$AE$460,25,FALSE),"--INPUT--"),"")</f>
        <v/>
      </c>
      <c r="AL1502" s="619" t="n"/>
      <c r="AM1502" s="619" t="n"/>
      <c r="AN1502" s="34">
        <f>AA1502</f>
        <v/>
      </c>
      <c r="AO1502" s="621">
        <f>IF(ISNA(IF(AC1502="",0,AN1502*VLOOKUP(AC1502,Resource!$B$2:$AE$465,8,FALSE))),0,IF(AC1502="",0,AN1502*VLOOKUP(AC1502,Resource!$B$2:$AE$465,8,FALSE)))</f>
        <v/>
      </c>
      <c r="AP1502" s="620" t="n"/>
      <c r="AQ1502" s="286" t="n"/>
      <c r="AR1502" s="34">
        <f>AB1502</f>
        <v/>
      </c>
      <c r="AS1502" s="621">
        <f>IF(ISNA(IF(AI1502="",0,AR1502*VLOOKUP(AI1502,Resource!$B$2:$AE$465,9,FALSE))),0,IF(AI1502="",0,AR1502*VLOOKUP(AI1502,Resource!$B$2:$AE$465,9,FALSE)))</f>
        <v/>
      </c>
      <c r="AT1502" s="620" t="n"/>
      <c r="AU1502" s="286" t="n"/>
      <c r="AV1502" s="620">
        <f>Z1502</f>
        <v/>
      </c>
      <c r="AW1502" s="72" t="n"/>
      <c r="BA1502" s="620" t="n"/>
      <c r="BC1502" s="620">
        <f>AO1502+AS1502</f>
        <v/>
      </c>
      <c r="BD1502" s="620">
        <f>BH1502-BC1502</f>
        <v/>
      </c>
      <c r="BE1502" s="479">
        <f>IF(AV1502=0,"        --",BD1502/BH1502)</f>
        <v/>
      </c>
      <c r="BF1502" s="620" t="n"/>
      <c r="BG1502" s="620" t="n"/>
      <c r="BH1502" s="620">
        <f>Z1502+BA1502+BF1502</f>
        <v/>
      </c>
    </row>
    <row r="1503" customFormat="1" s="34">
      <c r="A1503" s="618" t="n"/>
      <c r="B1503" s="619" t="n"/>
      <c r="J1503" s="619" t="n"/>
      <c r="U1503" s="620" t="n"/>
      <c r="X1503" s="620" t="n"/>
      <c r="Y1503" s="620" t="n"/>
      <c r="Z1503" s="620" t="n"/>
      <c r="AA1503" s="34">
        <f>T1503*0.2+N1503*0+O1503*0.3+P1503*0.5+Q1503*0.6+R1503*1+S1503*1</f>
        <v/>
      </c>
      <c r="AB1503" s="34">
        <f>T1503*0.2+N1503*0.2+O1503*0.3+P1503*0.5+Q1503*0.6+R1503*1+S1503*1</f>
        <v/>
      </c>
      <c r="AD1503" s="34">
        <f>IF($AC1503&gt;0,IF(VLOOKUP($AC1503,Resource!$B$2:$AE$460,6,FALSE)&gt;0,VLOOKUP($AC1503,Resource!$B$2:$AE$460,6,FALSE),"--INPUT--"),"")</f>
        <v/>
      </c>
      <c r="AE1503" s="34">
        <f>IF($AC1503&gt;0,IF(VLOOKUP($AC1503,Resource!$B$2:$AE$460,25,FALSE)&gt;0,VLOOKUP($AC1503,Resource!$B$2:$AE$460,25,FALSE),"--INPUT--"),"")</f>
        <v/>
      </c>
      <c r="AG1503" s="619" t="n"/>
      <c r="AH1503" s="619" t="n"/>
      <c r="AJ1503" s="34">
        <f>IF($AI1503&gt;0,IF(VLOOKUP($AI1503,Resource!$B$2:$AE$460,6,FALSE)&gt;0,VLOOKUP($AI1503,Resource!$B$2:$AE$460,6,FALSE),"--INPUT--"),"")</f>
        <v/>
      </c>
      <c r="AK1503" s="34">
        <f>IF($AI1503&gt;0,IF(VLOOKUP($AI1503,Resource!$B$2:$AE$460,25,FALSE)&gt;0,VLOOKUP($AI1503,Resource!$B$2:$AE$460,25,FALSE),"--INPUT--"),"")</f>
        <v/>
      </c>
      <c r="AL1503" s="619" t="n"/>
      <c r="AM1503" s="619" t="n"/>
      <c r="AN1503" s="34">
        <f>AA1503</f>
        <v/>
      </c>
      <c r="AO1503" s="621">
        <f>IF(ISNA(IF(AC1503="",0,AN1503*VLOOKUP(AC1503,Resource!$B$2:$AE$465,8,FALSE))),0,IF(AC1503="",0,AN1503*VLOOKUP(AC1503,Resource!$B$2:$AE$465,8,FALSE)))</f>
        <v/>
      </c>
      <c r="AP1503" s="620" t="n"/>
      <c r="AQ1503" s="286" t="n"/>
      <c r="AR1503" s="34">
        <f>AB1503</f>
        <v/>
      </c>
      <c r="AS1503" s="621">
        <f>IF(ISNA(IF(AI1503="",0,AR1503*VLOOKUP(AI1503,Resource!$B$2:$AE$465,9,FALSE))),0,IF(AI1503="",0,AR1503*VLOOKUP(AI1503,Resource!$B$2:$AE$465,9,FALSE)))</f>
        <v/>
      </c>
      <c r="AT1503" s="620" t="n"/>
      <c r="AU1503" s="286" t="n"/>
      <c r="AV1503" s="620">
        <f>Z1503</f>
        <v/>
      </c>
      <c r="AW1503" s="72" t="n"/>
      <c r="BA1503" s="620" t="n"/>
      <c r="BC1503" s="620">
        <f>AO1503+AS1503</f>
        <v/>
      </c>
      <c r="BD1503" s="620">
        <f>BH1503-BC1503</f>
        <v/>
      </c>
      <c r="BE1503" s="479">
        <f>IF(AV1503=0,"        --",BD1503/BH1503)</f>
        <v/>
      </c>
      <c r="BF1503" s="620" t="n"/>
      <c r="BG1503" s="620" t="n"/>
      <c r="BH1503" s="620">
        <f>Z1503+BA1503+BF1503</f>
        <v/>
      </c>
    </row>
    <row r="1504" customFormat="1" s="34">
      <c r="A1504" s="618" t="n"/>
      <c r="B1504" s="619" t="n"/>
      <c r="J1504" s="619" t="n"/>
      <c r="U1504" s="620" t="n"/>
      <c r="X1504" s="620" t="n"/>
      <c r="Y1504" s="620" t="n"/>
      <c r="Z1504" s="620" t="n"/>
      <c r="AA1504" s="34">
        <f>T1504*0.2+N1504*0+O1504*0.3+P1504*0.5+Q1504*0.6+R1504*1+S1504*1</f>
        <v/>
      </c>
      <c r="AB1504" s="34">
        <f>T1504*0.2+N1504*0.2+O1504*0.3+P1504*0.5+Q1504*0.6+R1504*1+S1504*1</f>
        <v/>
      </c>
      <c r="AD1504" s="34">
        <f>IF($AC1504&gt;0,IF(VLOOKUP($AC1504,Resource!$B$2:$AE$460,6,FALSE)&gt;0,VLOOKUP($AC1504,Resource!$B$2:$AE$460,6,FALSE),"--INPUT--"),"")</f>
        <v/>
      </c>
      <c r="AE1504" s="34">
        <f>IF($AC1504&gt;0,IF(VLOOKUP($AC1504,Resource!$B$2:$AE$460,25,FALSE)&gt;0,VLOOKUP($AC1504,Resource!$B$2:$AE$460,25,FALSE),"--INPUT--"),"")</f>
        <v/>
      </c>
      <c r="AG1504" s="619" t="n"/>
      <c r="AH1504" s="619" t="n"/>
      <c r="AJ1504" s="34">
        <f>IF($AI1504&gt;0,IF(VLOOKUP($AI1504,Resource!$B$2:$AE$460,6,FALSE)&gt;0,VLOOKUP($AI1504,Resource!$B$2:$AE$460,6,FALSE),"--INPUT--"),"")</f>
        <v/>
      </c>
      <c r="AK1504" s="34">
        <f>IF($AI1504&gt;0,IF(VLOOKUP($AI1504,Resource!$B$2:$AE$460,25,FALSE)&gt;0,VLOOKUP($AI1504,Resource!$B$2:$AE$460,25,FALSE),"--INPUT--"),"")</f>
        <v/>
      </c>
      <c r="AL1504" s="619" t="n"/>
      <c r="AM1504" s="619" t="n"/>
      <c r="AN1504" s="34">
        <f>AA1504</f>
        <v/>
      </c>
      <c r="AO1504" s="621">
        <f>IF(ISNA(IF(AC1504="",0,AN1504*VLOOKUP(AC1504,Resource!$B$2:$AE$465,8,FALSE))),0,IF(AC1504="",0,AN1504*VLOOKUP(AC1504,Resource!$B$2:$AE$465,8,FALSE)))</f>
        <v/>
      </c>
      <c r="AP1504" s="620" t="n"/>
      <c r="AQ1504" s="286" t="n"/>
      <c r="AR1504" s="34">
        <f>AB1504</f>
        <v/>
      </c>
      <c r="AS1504" s="621">
        <f>IF(ISNA(IF(AI1504="",0,AR1504*VLOOKUP(AI1504,Resource!$B$2:$AE$465,9,FALSE))),0,IF(AI1504="",0,AR1504*VLOOKUP(AI1504,Resource!$B$2:$AE$465,9,FALSE)))</f>
        <v/>
      </c>
      <c r="AT1504" s="620" t="n"/>
      <c r="AU1504" s="286" t="n"/>
      <c r="AV1504" s="620">
        <f>Z1504</f>
        <v/>
      </c>
      <c r="AW1504" s="72" t="n"/>
      <c r="BA1504" s="620" t="n"/>
      <c r="BC1504" s="620">
        <f>AO1504+AS1504</f>
        <v/>
      </c>
      <c r="BD1504" s="620">
        <f>BH1504-BC1504</f>
        <v/>
      </c>
      <c r="BE1504" s="479">
        <f>IF(AV1504=0,"        --",BD1504/BH1504)</f>
        <v/>
      </c>
      <c r="BF1504" s="620" t="n"/>
      <c r="BG1504" s="620" t="n"/>
      <c r="BH1504" s="620">
        <f>Z1504+BA1504+BF1504</f>
        <v/>
      </c>
    </row>
    <row r="1505" customFormat="1" s="34">
      <c r="A1505" s="618" t="n"/>
      <c r="B1505" s="619" t="n"/>
      <c r="J1505" s="619" t="n"/>
      <c r="U1505" s="620" t="n"/>
      <c r="X1505" s="620" t="n"/>
      <c r="Y1505" s="620" t="n"/>
      <c r="Z1505" s="620" t="n"/>
      <c r="AA1505" s="34">
        <f>T1505*0.2+N1505*0+O1505*0.3+P1505*0.5+Q1505*0.6+R1505*1+S1505*1</f>
        <v/>
      </c>
      <c r="AB1505" s="34">
        <f>T1505*0.2+N1505*0.2+O1505*0.3+P1505*0.5+Q1505*0.6+R1505*1+S1505*1</f>
        <v/>
      </c>
      <c r="AD1505" s="34">
        <f>IF($AC1505&gt;0,IF(VLOOKUP($AC1505,Resource!$B$2:$AE$460,6,FALSE)&gt;0,VLOOKUP($AC1505,Resource!$B$2:$AE$460,6,FALSE),"--INPUT--"),"")</f>
        <v/>
      </c>
      <c r="AE1505" s="34">
        <f>IF($AC1505&gt;0,IF(VLOOKUP($AC1505,Resource!$B$2:$AE$460,25,FALSE)&gt;0,VLOOKUP($AC1505,Resource!$B$2:$AE$460,25,FALSE),"--INPUT--"),"")</f>
        <v/>
      </c>
      <c r="AG1505" s="619" t="n"/>
      <c r="AH1505" s="619" t="n"/>
      <c r="AJ1505" s="34">
        <f>IF($AI1505&gt;0,IF(VLOOKUP($AI1505,Resource!$B$2:$AE$460,6,FALSE)&gt;0,VLOOKUP($AI1505,Resource!$B$2:$AE$460,6,FALSE),"--INPUT--"),"")</f>
        <v/>
      </c>
      <c r="AK1505" s="34">
        <f>IF($AI1505&gt;0,IF(VLOOKUP($AI1505,Resource!$B$2:$AE$460,25,FALSE)&gt;0,VLOOKUP($AI1505,Resource!$B$2:$AE$460,25,FALSE),"--INPUT--"),"")</f>
        <v/>
      </c>
      <c r="AL1505" s="619" t="n"/>
      <c r="AM1505" s="619" t="n"/>
      <c r="AN1505" s="34">
        <f>AA1505</f>
        <v/>
      </c>
      <c r="AO1505" s="621">
        <f>IF(ISNA(IF(AC1505="",0,AN1505*VLOOKUP(AC1505,Resource!$B$2:$AE$465,8,FALSE))),0,IF(AC1505="",0,AN1505*VLOOKUP(AC1505,Resource!$B$2:$AE$465,8,FALSE)))</f>
        <v/>
      </c>
      <c r="AP1505" s="620" t="n"/>
      <c r="AQ1505" s="286" t="n"/>
      <c r="AR1505" s="34">
        <f>AB1505</f>
        <v/>
      </c>
      <c r="AS1505" s="621">
        <f>IF(ISNA(IF(AI1505="",0,AR1505*VLOOKUP(AI1505,Resource!$B$2:$AE$465,9,FALSE))),0,IF(AI1505="",0,AR1505*VLOOKUP(AI1505,Resource!$B$2:$AE$465,9,FALSE)))</f>
        <v/>
      </c>
      <c r="AT1505" s="620" t="n"/>
      <c r="AU1505" s="286" t="n"/>
      <c r="AV1505" s="620">
        <f>Z1505</f>
        <v/>
      </c>
      <c r="AW1505" s="72" t="n"/>
      <c r="BA1505" s="620" t="n"/>
      <c r="BC1505" s="620">
        <f>AO1505+AS1505</f>
        <v/>
      </c>
      <c r="BD1505" s="620">
        <f>BH1505-BC1505</f>
        <v/>
      </c>
      <c r="BE1505" s="479">
        <f>IF(AV1505=0,"        --",BD1505/BH1505)</f>
        <v/>
      </c>
      <c r="BF1505" s="620" t="n"/>
      <c r="BG1505" s="620" t="n"/>
      <c r="BH1505" s="620">
        <f>Z1505+BA1505+BF1505</f>
        <v/>
      </c>
    </row>
    <row r="1506" customFormat="1" s="34">
      <c r="A1506" s="618" t="n"/>
      <c r="B1506" s="619" t="n"/>
      <c r="J1506" s="619" t="n"/>
      <c r="U1506" s="620" t="n"/>
      <c r="X1506" s="620" t="n"/>
      <c r="Y1506" s="620" t="n"/>
      <c r="Z1506" s="620" t="n"/>
      <c r="AA1506" s="34">
        <f>T1506*0.2+N1506*0+O1506*0.3+P1506*0.5+Q1506*0.6+R1506*1+S1506*1</f>
        <v/>
      </c>
      <c r="AB1506" s="34">
        <f>T1506*0.2+N1506*0.2+O1506*0.3+P1506*0.5+Q1506*0.6+R1506*1+S1506*1</f>
        <v/>
      </c>
      <c r="AD1506" s="34">
        <f>IF($AC1506&gt;0,IF(VLOOKUP($AC1506,Resource!$B$2:$AE$460,6,FALSE)&gt;0,VLOOKUP($AC1506,Resource!$B$2:$AE$460,6,FALSE),"--INPUT--"),"")</f>
        <v/>
      </c>
      <c r="AE1506" s="34">
        <f>IF($AC1506&gt;0,IF(VLOOKUP($AC1506,Resource!$B$2:$AE$460,25,FALSE)&gt;0,VLOOKUP($AC1506,Resource!$B$2:$AE$460,25,FALSE),"--INPUT--"),"")</f>
        <v/>
      </c>
      <c r="AG1506" s="619" t="n"/>
      <c r="AH1506" s="619" t="n"/>
      <c r="AJ1506" s="34">
        <f>IF($AI1506&gt;0,IF(VLOOKUP($AI1506,Resource!$B$2:$AE$460,6,FALSE)&gt;0,VLOOKUP($AI1506,Resource!$B$2:$AE$460,6,FALSE),"--INPUT--"),"")</f>
        <v/>
      </c>
      <c r="AK1506" s="34">
        <f>IF($AI1506&gt;0,IF(VLOOKUP($AI1506,Resource!$B$2:$AE$460,25,FALSE)&gt;0,VLOOKUP($AI1506,Resource!$B$2:$AE$460,25,FALSE),"--INPUT--"),"")</f>
        <v/>
      </c>
      <c r="AL1506" s="619" t="n"/>
      <c r="AM1506" s="619" t="n"/>
      <c r="AN1506" s="34">
        <f>AA1506</f>
        <v/>
      </c>
      <c r="AO1506" s="621">
        <f>IF(ISNA(IF(AC1506="",0,AN1506*VLOOKUP(AC1506,Resource!$B$2:$AE$465,8,FALSE))),0,IF(AC1506="",0,AN1506*VLOOKUP(AC1506,Resource!$B$2:$AE$465,8,FALSE)))</f>
        <v/>
      </c>
      <c r="AP1506" s="620" t="n"/>
      <c r="AQ1506" s="286" t="n"/>
      <c r="AR1506" s="34">
        <f>AB1506</f>
        <v/>
      </c>
      <c r="AS1506" s="621">
        <f>IF(ISNA(IF(AI1506="",0,AR1506*VLOOKUP(AI1506,Resource!$B$2:$AE$465,9,FALSE))),0,IF(AI1506="",0,AR1506*VLOOKUP(AI1506,Resource!$B$2:$AE$465,9,FALSE)))</f>
        <v/>
      </c>
      <c r="AT1506" s="620" t="n"/>
      <c r="AU1506" s="286" t="n"/>
      <c r="AV1506" s="620">
        <f>Z1506</f>
        <v/>
      </c>
      <c r="AW1506" s="72" t="n"/>
      <c r="BA1506" s="620" t="n"/>
      <c r="BC1506" s="620">
        <f>AO1506+AS1506</f>
        <v/>
      </c>
      <c r="BD1506" s="620">
        <f>BH1506-BC1506</f>
        <v/>
      </c>
      <c r="BE1506" s="479">
        <f>IF(AV1506=0,"        --",BD1506/BH1506)</f>
        <v/>
      </c>
      <c r="BF1506" s="620" t="n"/>
      <c r="BG1506" s="620" t="n"/>
      <c r="BH1506" s="620">
        <f>Z1506+BA1506+BF1506</f>
        <v/>
      </c>
    </row>
    <row r="1507" customFormat="1" s="34">
      <c r="A1507" s="618" t="n"/>
      <c r="B1507" s="619" t="n"/>
      <c r="J1507" s="619" t="n"/>
      <c r="U1507" s="620" t="n"/>
      <c r="X1507" s="620" t="n"/>
      <c r="Y1507" s="620" t="n"/>
      <c r="Z1507" s="620" t="n"/>
      <c r="AA1507" s="34">
        <f>T1507*0.2+N1507*0+O1507*0.3+P1507*0.5+Q1507*0.6+R1507*1+S1507*1</f>
        <v/>
      </c>
      <c r="AB1507" s="34">
        <f>T1507*0.2+N1507*0.2+O1507*0.3+P1507*0.5+Q1507*0.6+R1507*1+S1507*1</f>
        <v/>
      </c>
      <c r="AD1507" s="34">
        <f>IF($AC1507&gt;0,IF(VLOOKUP($AC1507,Resource!$B$2:$AE$460,6,FALSE)&gt;0,VLOOKUP($AC1507,Resource!$B$2:$AE$460,6,FALSE),"--INPUT--"),"")</f>
        <v/>
      </c>
      <c r="AE1507" s="34">
        <f>IF($AC1507&gt;0,IF(VLOOKUP($AC1507,Resource!$B$2:$AE$460,25,FALSE)&gt;0,VLOOKUP($AC1507,Resource!$B$2:$AE$460,25,FALSE),"--INPUT--"),"")</f>
        <v/>
      </c>
      <c r="AG1507" s="619" t="n"/>
      <c r="AH1507" s="619" t="n"/>
      <c r="AJ1507" s="34">
        <f>IF($AI1507&gt;0,IF(VLOOKUP($AI1507,Resource!$B$2:$AE$460,6,FALSE)&gt;0,VLOOKUP($AI1507,Resource!$B$2:$AE$460,6,FALSE),"--INPUT--"),"")</f>
        <v/>
      </c>
      <c r="AK1507" s="34">
        <f>IF($AI1507&gt;0,IF(VLOOKUP($AI1507,Resource!$B$2:$AE$460,25,FALSE)&gt;0,VLOOKUP($AI1507,Resource!$B$2:$AE$460,25,FALSE),"--INPUT--"),"")</f>
        <v/>
      </c>
      <c r="AL1507" s="619" t="n"/>
      <c r="AM1507" s="619" t="n"/>
      <c r="AN1507" s="34">
        <f>AA1507</f>
        <v/>
      </c>
      <c r="AO1507" s="621">
        <f>IF(ISNA(IF(AC1507="",0,AN1507*VLOOKUP(AC1507,Resource!$B$2:$AE$465,8,FALSE))),0,IF(AC1507="",0,AN1507*VLOOKUP(AC1507,Resource!$B$2:$AE$465,8,FALSE)))</f>
        <v/>
      </c>
      <c r="AP1507" s="620" t="n"/>
      <c r="AQ1507" s="286" t="n"/>
      <c r="AR1507" s="34">
        <f>AB1507</f>
        <v/>
      </c>
      <c r="AS1507" s="621">
        <f>IF(ISNA(IF(AI1507="",0,AR1507*VLOOKUP(AI1507,Resource!$B$2:$AE$465,9,FALSE))),0,IF(AI1507="",0,AR1507*VLOOKUP(AI1507,Resource!$B$2:$AE$465,9,FALSE)))</f>
        <v/>
      </c>
      <c r="AT1507" s="620" t="n"/>
      <c r="AU1507" s="286" t="n"/>
      <c r="AV1507" s="620">
        <f>Z1507</f>
        <v/>
      </c>
      <c r="AW1507" s="72" t="n"/>
      <c r="BA1507" s="620" t="n"/>
      <c r="BC1507" s="620">
        <f>AO1507+AS1507</f>
        <v/>
      </c>
      <c r="BD1507" s="620">
        <f>BH1507-BC1507</f>
        <v/>
      </c>
      <c r="BE1507" s="479">
        <f>IF(AV1507=0,"        --",BD1507/BH1507)</f>
        <v/>
      </c>
      <c r="BF1507" s="620" t="n"/>
      <c r="BG1507" s="620" t="n"/>
      <c r="BH1507" s="620">
        <f>Z1507+BA1507+BF1507</f>
        <v/>
      </c>
    </row>
    <row r="1508" customFormat="1" s="34">
      <c r="A1508" s="618" t="n"/>
      <c r="B1508" s="619" t="n"/>
      <c r="J1508" s="619" t="n"/>
      <c r="U1508" s="620" t="n"/>
      <c r="X1508" s="620" t="n"/>
      <c r="Y1508" s="620" t="n"/>
      <c r="Z1508" s="620" t="n"/>
      <c r="AA1508" s="34">
        <f>T1508*0.2+N1508*0+O1508*0.3+P1508*0.5+Q1508*0.6+R1508*1+S1508*1</f>
        <v/>
      </c>
      <c r="AB1508" s="34">
        <f>T1508*0.2+N1508*0.2+O1508*0.3+P1508*0.5+Q1508*0.6+R1508*1+S1508*1</f>
        <v/>
      </c>
      <c r="AD1508" s="34">
        <f>IF($AC1508&gt;0,IF(VLOOKUP($AC1508,Resource!$B$2:$AE$460,6,FALSE)&gt;0,VLOOKUP($AC1508,Resource!$B$2:$AE$460,6,FALSE),"--INPUT--"),"")</f>
        <v/>
      </c>
      <c r="AE1508" s="34">
        <f>IF($AC1508&gt;0,IF(VLOOKUP($AC1508,Resource!$B$2:$AE$460,25,FALSE)&gt;0,VLOOKUP($AC1508,Resource!$B$2:$AE$460,25,FALSE),"--INPUT--"),"")</f>
        <v/>
      </c>
      <c r="AG1508" s="619" t="n"/>
      <c r="AH1508" s="619" t="n"/>
      <c r="AJ1508" s="34">
        <f>IF($AI1508&gt;0,IF(VLOOKUP($AI1508,Resource!$B$2:$AE$460,6,FALSE)&gt;0,VLOOKUP($AI1508,Resource!$B$2:$AE$460,6,FALSE),"--INPUT--"),"")</f>
        <v/>
      </c>
      <c r="AK1508" s="34">
        <f>IF($AI1508&gt;0,IF(VLOOKUP($AI1508,Resource!$B$2:$AE$460,25,FALSE)&gt;0,VLOOKUP($AI1508,Resource!$B$2:$AE$460,25,FALSE),"--INPUT--"),"")</f>
        <v/>
      </c>
      <c r="AL1508" s="619" t="n"/>
      <c r="AM1508" s="619" t="n"/>
      <c r="AN1508" s="34">
        <f>AA1508</f>
        <v/>
      </c>
      <c r="AO1508" s="621">
        <f>IF(ISNA(IF(AC1508="",0,AN1508*VLOOKUP(AC1508,Resource!$B$2:$AE$465,8,FALSE))),0,IF(AC1508="",0,AN1508*VLOOKUP(AC1508,Resource!$B$2:$AE$465,8,FALSE)))</f>
        <v/>
      </c>
      <c r="AP1508" s="620" t="n"/>
      <c r="AQ1508" s="286" t="n"/>
      <c r="AR1508" s="34">
        <f>AB1508</f>
        <v/>
      </c>
      <c r="AS1508" s="621">
        <f>IF(ISNA(IF(AI1508="",0,AR1508*VLOOKUP(AI1508,Resource!$B$2:$AE$465,9,FALSE))),0,IF(AI1508="",0,AR1508*VLOOKUP(AI1508,Resource!$B$2:$AE$465,9,FALSE)))</f>
        <v/>
      </c>
      <c r="AT1508" s="620" t="n"/>
      <c r="AU1508" s="286" t="n"/>
      <c r="AV1508" s="620">
        <f>Z1508</f>
        <v/>
      </c>
      <c r="AW1508" s="72" t="n"/>
      <c r="BA1508" s="620" t="n"/>
      <c r="BC1508" s="620">
        <f>AO1508+AS1508</f>
        <v/>
      </c>
      <c r="BD1508" s="620">
        <f>BH1508-BC1508</f>
        <v/>
      </c>
      <c r="BE1508" s="479">
        <f>IF(AV1508=0,"        --",BD1508/BH1508)</f>
        <v/>
      </c>
      <c r="BF1508" s="620" t="n"/>
      <c r="BG1508" s="620" t="n"/>
      <c r="BH1508" s="620">
        <f>Z1508+BA1508+BF1508</f>
        <v/>
      </c>
    </row>
    <row r="1509" customFormat="1" s="34">
      <c r="A1509" s="618" t="n"/>
      <c r="B1509" s="619" t="n"/>
      <c r="J1509" s="619" t="n"/>
      <c r="U1509" s="620" t="n"/>
      <c r="X1509" s="620" t="n"/>
      <c r="Y1509" s="620" t="n"/>
      <c r="Z1509" s="620" t="n"/>
      <c r="AA1509" s="34">
        <f>T1509*0.2+N1509*0+O1509*0.3+P1509*0.5+Q1509*0.6+R1509*1+S1509*1</f>
        <v/>
      </c>
      <c r="AB1509" s="34">
        <f>T1509*0.2+N1509*0.2+O1509*0.3+P1509*0.5+Q1509*0.6+R1509*1+S1509*1</f>
        <v/>
      </c>
      <c r="AD1509" s="34">
        <f>IF($AC1509&gt;0,IF(VLOOKUP($AC1509,Resource!$B$2:$AE$460,6,FALSE)&gt;0,VLOOKUP($AC1509,Resource!$B$2:$AE$460,6,FALSE),"--INPUT--"),"")</f>
        <v/>
      </c>
      <c r="AE1509" s="34">
        <f>IF($AC1509&gt;0,IF(VLOOKUP($AC1509,Resource!$B$2:$AE$460,25,FALSE)&gt;0,VLOOKUP($AC1509,Resource!$B$2:$AE$460,25,FALSE),"--INPUT--"),"")</f>
        <v/>
      </c>
      <c r="AG1509" s="619" t="n"/>
      <c r="AH1509" s="619" t="n"/>
      <c r="AJ1509" s="34">
        <f>IF($AI1509&gt;0,IF(VLOOKUP($AI1509,Resource!$B$2:$AE$460,6,FALSE)&gt;0,VLOOKUP($AI1509,Resource!$B$2:$AE$460,6,FALSE),"--INPUT--"),"")</f>
        <v/>
      </c>
      <c r="AK1509" s="34">
        <f>IF($AI1509&gt;0,IF(VLOOKUP($AI1509,Resource!$B$2:$AE$460,25,FALSE)&gt;0,VLOOKUP($AI1509,Resource!$B$2:$AE$460,25,FALSE),"--INPUT--"),"")</f>
        <v/>
      </c>
      <c r="AL1509" s="619" t="n"/>
      <c r="AM1509" s="619" t="n"/>
      <c r="AN1509" s="34">
        <f>AA1509</f>
        <v/>
      </c>
      <c r="AO1509" s="621">
        <f>IF(ISNA(IF(AC1509="",0,AN1509*VLOOKUP(AC1509,Resource!$B$2:$AE$465,8,FALSE))),0,IF(AC1509="",0,AN1509*VLOOKUP(AC1509,Resource!$B$2:$AE$465,8,FALSE)))</f>
        <v/>
      </c>
      <c r="AP1509" s="620" t="n"/>
      <c r="AQ1509" s="286" t="n"/>
      <c r="AR1509" s="34">
        <f>AB1509</f>
        <v/>
      </c>
      <c r="AS1509" s="621">
        <f>IF(ISNA(IF(AI1509="",0,AR1509*VLOOKUP(AI1509,Resource!$B$2:$AE$465,9,FALSE))),0,IF(AI1509="",0,AR1509*VLOOKUP(AI1509,Resource!$B$2:$AE$465,9,FALSE)))</f>
        <v/>
      </c>
      <c r="AT1509" s="620" t="n"/>
      <c r="AU1509" s="286" t="n"/>
      <c r="AV1509" s="620">
        <f>Z1509</f>
        <v/>
      </c>
      <c r="AW1509" s="72" t="n"/>
      <c r="BA1509" s="620" t="n"/>
      <c r="BC1509" s="620">
        <f>AO1509+AS1509</f>
        <v/>
      </c>
      <c r="BD1509" s="620">
        <f>BH1509-BC1509</f>
        <v/>
      </c>
      <c r="BE1509" s="479">
        <f>IF(AV1509=0,"        --",BD1509/BH1509)</f>
        <v/>
      </c>
      <c r="BF1509" s="620" t="n"/>
      <c r="BG1509" s="620" t="n"/>
      <c r="BH1509" s="620">
        <f>Z1509+BA1509+BF1509</f>
        <v/>
      </c>
    </row>
    <row r="1510" customFormat="1" s="34">
      <c r="A1510" s="618" t="n"/>
      <c r="B1510" s="619" t="n"/>
      <c r="J1510" s="619" t="n"/>
      <c r="U1510" s="620" t="n"/>
      <c r="X1510" s="620" t="n"/>
      <c r="Y1510" s="620" t="n"/>
      <c r="Z1510" s="620" t="n"/>
      <c r="AA1510" s="34">
        <f>T1510*0.2+N1510*0+O1510*0.3+P1510*0.5+Q1510*0.6+R1510*1+S1510*1</f>
        <v/>
      </c>
      <c r="AB1510" s="34">
        <f>T1510*0.2+N1510*0.2+O1510*0.3+P1510*0.5+Q1510*0.6+R1510*1+S1510*1</f>
        <v/>
      </c>
      <c r="AD1510" s="34">
        <f>IF($AC1510&gt;0,IF(VLOOKUP($AC1510,Resource!$B$2:$AE$460,6,FALSE)&gt;0,VLOOKUP($AC1510,Resource!$B$2:$AE$460,6,FALSE),"--INPUT--"),"")</f>
        <v/>
      </c>
      <c r="AE1510" s="34">
        <f>IF($AC1510&gt;0,IF(VLOOKUP($AC1510,Resource!$B$2:$AE$460,25,FALSE)&gt;0,VLOOKUP($AC1510,Resource!$B$2:$AE$460,25,FALSE),"--INPUT--"),"")</f>
        <v/>
      </c>
      <c r="AG1510" s="619" t="n"/>
      <c r="AH1510" s="619" t="n"/>
      <c r="AJ1510" s="34">
        <f>IF($AI1510&gt;0,IF(VLOOKUP($AI1510,Resource!$B$2:$AE$460,6,FALSE)&gt;0,VLOOKUP($AI1510,Resource!$B$2:$AE$460,6,FALSE),"--INPUT--"),"")</f>
        <v/>
      </c>
      <c r="AK1510" s="34">
        <f>IF($AI1510&gt;0,IF(VLOOKUP($AI1510,Resource!$B$2:$AE$460,25,FALSE)&gt;0,VLOOKUP($AI1510,Resource!$B$2:$AE$460,25,FALSE),"--INPUT--"),"")</f>
        <v/>
      </c>
      <c r="AL1510" s="619" t="n"/>
      <c r="AM1510" s="619" t="n"/>
      <c r="AN1510" s="34">
        <f>AA1510</f>
        <v/>
      </c>
      <c r="AO1510" s="621">
        <f>IF(ISNA(IF(AC1510="",0,AN1510*VLOOKUP(AC1510,Resource!$B$2:$AE$465,8,FALSE))),0,IF(AC1510="",0,AN1510*VLOOKUP(AC1510,Resource!$B$2:$AE$465,8,FALSE)))</f>
        <v/>
      </c>
      <c r="AP1510" s="620" t="n"/>
      <c r="AQ1510" s="286" t="n"/>
      <c r="AR1510" s="34">
        <f>AB1510</f>
        <v/>
      </c>
      <c r="AS1510" s="621">
        <f>IF(ISNA(IF(AI1510="",0,AR1510*VLOOKUP(AI1510,Resource!$B$2:$AE$465,9,FALSE))),0,IF(AI1510="",0,AR1510*VLOOKUP(AI1510,Resource!$B$2:$AE$465,9,FALSE)))</f>
        <v/>
      </c>
      <c r="AT1510" s="620" t="n"/>
      <c r="AU1510" s="286" t="n"/>
      <c r="AV1510" s="620">
        <f>Z1510</f>
        <v/>
      </c>
      <c r="AW1510" s="72" t="n"/>
      <c r="BA1510" s="620" t="n"/>
      <c r="BC1510" s="620">
        <f>AO1510+AS1510</f>
        <v/>
      </c>
      <c r="BD1510" s="620">
        <f>BH1510-BC1510</f>
        <v/>
      </c>
      <c r="BE1510" s="479">
        <f>IF(AV1510=0,"        --",BD1510/BH1510)</f>
        <v/>
      </c>
      <c r="BF1510" s="620" t="n"/>
      <c r="BG1510" s="620" t="n"/>
      <c r="BH1510" s="620">
        <f>Z1510+BA1510+BF1510</f>
        <v/>
      </c>
    </row>
    <row r="1511" customFormat="1" s="34">
      <c r="A1511" s="618" t="n"/>
      <c r="B1511" s="619" t="n"/>
      <c r="J1511" s="619" t="n"/>
      <c r="U1511" s="620" t="n"/>
      <c r="X1511" s="620" t="n"/>
      <c r="Y1511" s="620" t="n"/>
      <c r="Z1511" s="620" t="n"/>
      <c r="AA1511" s="34">
        <f>T1511*0.2+N1511*0+O1511*0.3+P1511*0.5+Q1511*0.6+R1511*1+S1511*1</f>
        <v/>
      </c>
      <c r="AB1511" s="34">
        <f>T1511*0.2+N1511*0.2+O1511*0.3+P1511*0.5+Q1511*0.6+R1511*1+S1511*1</f>
        <v/>
      </c>
      <c r="AD1511" s="34">
        <f>IF($AC1511&gt;0,IF(VLOOKUP($AC1511,Resource!$B$2:$AE$460,6,FALSE)&gt;0,VLOOKUP($AC1511,Resource!$B$2:$AE$460,6,FALSE),"--INPUT--"),"")</f>
        <v/>
      </c>
      <c r="AE1511" s="34">
        <f>IF($AC1511&gt;0,IF(VLOOKUP($AC1511,Resource!$B$2:$AE$460,25,FALSE)&gt;0,VLOOKUP($AC1511,Resource!$B$2:$AE$460,25,FALSE),"--INPUT--"),"")</f>
        <v/>
      </c>
      <c r="AG1511" s="619" t="n"/>
      <c r="AH1511" s="619" t="n"/>
      <c r="AJ1511" s="34">
        <f>IF($AI1511&gt;0,IF(VLOOKUP($AI1511,Resource!$B$2:$AE$460,6,FALSE)&gt;0,VLOOKUP($AI1511,Resource!$B$2:$AE$460,6,FALSE),"--INPUT--"),"")</f>
        <v/>
      </c>
      <c r="AK1511" s="34">
        <f>IF($AI1511&gt;0,IF(VLOOKUP($AI1511,Resource!$B$2:$AE$460,25,FALSE)&gt;0,VLOOKUP($AI1511,Resource!$B$2:$AE$460,25,FALSE),"--INPUT--"),"")</f>
        <v/>
      </c>
      <c r="AL1511" s="619" t="n"/>
      <c r="AM1511" s="619" t="n"/>
      <c r="AN1511" s="34">
        <f>AA1511</f>
        <v/>
      </c>
      <c r="AO1511" s="621">
        <f>IF(ISNA(IF(AC1511="",0,AN1511*VLOOKUP(AC1511,Resource!$B$2:$AE$465,8,FALSE))),0,IF(AC1511="",0,AN1511*VLOOKUP(AC1511,Resource!$B$2:$AE$465,8,FALSE)))</f>
        <v/>
      </c>
      <c r="AP1511" s="620" t="n"/>
      <c r="AQ1511" s="286" t="n"/>
      <c r="AR1511" s="34">
        <f>AB1511</f>
        <v/>
      </c>
      <c r="AS1511" s="621">
        <f>IF(ISNA(IF(AI1511="",0,AR1511*VLOOKUP(AI1511,Resource!$B$2:$AE$465,9,FALSE))),0,IF(AI1511="",0,AR1511*VLOOKUP(AI1511,Resource!$B$2:$AE$465,9,FALSE)))</f>
        <v/>
      </c>
      <c r="AT1511" s="620" t="n"/>
      <c r="AU1511" s="286" t="n"/>
      <c r="AV1511" s="620">
        <f>Z1511</f>
        <v/>
      </c>
      <c r="AW1511" s="72" t="n"/>
      <c r="BA1511" s="620" t="n"/>
      <c r="BC1511" s="620">
        <f>AO1511+AS1511</f>
        <v/>
      </c>
      <c r="BD1511" s="620">
        <f>BH1511-BC1511</f>
        <v/>
      </c>
      <c r="BE1511" s="479">
        <f>IF(AV1511=0,"        --",BD1511/BH1511)</f>
        <v/>
      </c>
      <c r="BF1511" s="620" t="n"/>
      <c r="BG1511" s="620" t="n"/>
      <c r="BH1511" s="620">
        <f>Z1511+BA1511+BF1511</f>
        <v/>
      </c>
    </row>
    <row r="1512" customFormat="1" s="34">
      <c r="A1512" s="618" t="n"/>
      <c r="B1512" s="619" t="n"/>
      <c r="J1512" s="619" t="n"/>
      <c r="U1512" s="620" t="n"/>
      <c r="X1512" s="620" t="n"/>
      <c r="Y1512" s="620" t="n"/>
      <c r="Z1512" s="620" t="n"/>
      <c r="AA1512" s="34">
        <f>T1512*0.2+N1512*0+O1512*0.3+P1512*0.5+Q1512*0.6+R1512*1+S1512*1</f>
        <v/>
      </c>
      <c r="AB1512" s="34">
        <f>T1512*0.2+N1512*0.2+O1512*0.3+P1512*0.5+Q1512*0.6+R1512*1+S1512*1</f>
        <v/>
      </c>
      <c r="AD1512" s="34">
        <f>IF($AC1512&gt;0,IF(VLOOKUP($AC1512,Resource!$B$2:$AE$460,6,FALSE)&gt;0,VLOOKUP($AC1512,Resource!$B$2:$AE$460,6,FALSE),"--INPUT--"),"")</f>
        <v/>
      </c>
      <c r="AE1512" s="34">
        <f>IF($AC1512&gt;0,IF(VLOOKUP($AC1512,Resource!$B$2:$AE$460,25,FALSE)&gt;0,VLOOKUP($AC1512,Resource!$B$2:$AE$460,25,FALSE),"--INPUT--"),"")</f>
        <v/>
      </c>
      <c r="AG1512" s="619" t="n"/>
      <c r="AH1512" s="619" t="n"/>
      <c r="AJ1512" s="34">
        <f>IF($AI1512&gt;0,IF(VLOOKUP($AI1512,Resource!$B$2:$AE$460,6,FALSE)&gt;0,VLOOKUP($AI1512,Resource!$B$2:$AE$460,6,FALSE),"--INPUT--"),"")</f>
        <v/>
      </c>
      <c r="AK1512" s="34">
        <f>IF($AI1512&gt;0,IF(VLOOKUP($AI1512,Resource!$B$2:$AE$460,25,FALSE)&gt;0,VLOOKUP($AI1512,Resource!$B$2:$AE$460,25,FALSE),"--INPUT--"),"")</f>
        <v/>
      </c>
      <c r="AL1512" s="619" t="n"/>
      <c r="AM1512" s="619" t="n"/>
      <c r="AN1512" s="34">
        <f>AA1512</f>
        <v/>
      </c>
      <c r="AO1512" s="621">
        <f>IF(ISNA(IF(AC1512="",0,AN1512*VLOOKUP(AC1512,Resource!$B$2:$AE$465,8,FALSE))),0,IF(AC1512="",0,AN1512*VLOOKUP(AC1512,Resource!$B$2:$AE$465,8,FALSE)))</f>
        <v/>
      </c>
      <c r="AP1512" s="620" t="n"/>
      <c r="AQ1512" s="286" t="n"/>
      <c r="AR1512" s="34">
        <f>AB1512</f>
        <v/>
      </c>
      <c r="AS1512" s="621">
        <f>IF(ISNA(IF(AI1512="",0,AR1512*VLOOKUP(AI1512,Resource!$B$2:$AE$465,9,FALSE))),0,IF(AI1512="",0,AR1512*VLOOKUP(AI1512,Resource!$B$2:$AE$465,9,FALSE)))</f>
        <v/>
      </c>
      <c r="AT1512" s="620" t="n"/>
      <c r="AU1512" s="286" t="n"/>
      <c r="AV1512" s="620">
        <f>Z1512</f>
        <v/>
      </c>
      <c r="AW1512" s="72" t="n"/>
      <c r="BA1512" s="620" t="n"/>
      <c r="BC1512" s="620">
        <f>AO1512+AS1512</f>
        <v/>
      </c>
      <c r="BD1512" s="620">
        <f>BH1512-BC1512</f>
        <v/>
      </c>
      <c r="BE1512" s="479">
        <f>IF(AV1512=0,"        --",BD1512/BH1512)</f>
        <v/>
      </c>
      <c r="BF1512" s="620" t="n"/>
      <c r="BG1512" s="620" t="n"/>
      <c r="BH1512" s="620">
        <f>Z1512+BA1512+BF1512</f>
        <v/>
      </c>
    </row>
    <row r="1513" customFormat="1" s="34">
      <c r="A1513" s="618" t="n"/>
      <c r="B1513" s="619" t="n"/>
      <c r="J1513" s="619" t="n"/>
      <c r="U1513" s="620" t="n"/>
      <c r="X1513" s="620" t="n"/>
      <c r="Y1513" s="620" t="n"/>
      <c r="Z1513" s="620" t="n"/>
      <c r="AA1513" s="34">
        <f>T1513*0.2+N1513*0+O1513*0.3+P1513*0.5+Q1513*0.6+R1513*1+S1513*1</f>
        <v/>
      </c>
      <c r="AB1513" s="34">
        <f>T1513*0.2+N1513*0.2+O1513*0.3+P1513*0.5+Q1513*0.6+R1513*1+S1513*1</f>
        <v/>
      </c>
      <c r="AD1513" s="34">
        <f>IF($AC1513&gt;0,IF(VLOOKUP($AC1513,Resource!$B$2:$AE$460,6,FALSE)&gt;0,VLOOKUP($AC1513,Resource!$B$2:$AE$460,6,FALSE),"--INPUT--"),"")</f>
        <v/>
      </c>
      <c r="AE1513" s="34">
        <f>IF($AC1513&gt;0,IF(VLOOKUP($AC1513,Resource!$B$2:$AE$460,25,FALSE)&gt;0,VLOOKUP($AC1513,Resource!$B$2:$AE$460,25,FALSE),"--INPUT--"),"")</f>
        <v/>
      </c>
      <c r="AG1513" s="619" t="n"/>
      <c r="AH1513" s="619" t="n"/>
      <c r="AJ1513" s="34">
        <f>IF($AI1513&gt;0,IF(VLOOKUP($AI1513,Resource!$B$2:$AE$460,6,FALSE)&gt;0,VLOOKUP($AI1513,Resource!$B$2:$AE$460,6,FALSE),"--INPUT--"),"")</f>
        <v/>
      </c>
      <c r="AK1513" s="34">
        <f>IF($AI1513&gt;0,IF(VLOOKUP($AI1513,Resource!$B$2:$AE$460,25,FALSE)&gt;0,VLOOKUP($AI1513,Resource!$B$2:$AE$460,25,FALSE),"--INPUT--"),"")</f>
        <v/>
      </c>
      <c r="AL1513" s="619" t="n"/>
      <c r="AM1513" s="619" t="n"/>
      <c r="AN1513" s="34">
        <f>AA1513</f>
        <v/>
      </c>
      <c r="AO1513" s="621">
        <f>IF(ISNA(IF(AC1513="",0,AN1513*VLOOKUP(AC1513,Resource!$B$2:$AE$465,8,FALSE))),0,IF(AC1513="",0,AN1513*VLOOKUP(AC1513,Resource!$B$2:$AE$465,8,FALSE)))</f>
        <v/>
      </c>
      <c r="AP1513" s="620" t="n"/>
      <c r="AQ1513" s="286" t="n"/>
      <c r="AR1513" s="34">
        <f>AB1513</f>
        <v/>
      </c>
      <c r="AS1513" s="621">
        <f>IF(ISNA(IF(AI1513="",0,AR1513*VLOOKUP(AI1513,Resource!$B$2:$AE$465,9,FALSE))),0,IF(AI1513="",0,AR1513*VLOOKUP(AI1513,Resource!$B$2:$AE$465,9,FALSE)))</f>
        <v/>
      </c>
      <c r="AT1513" s="620" t="n"/>
      <c r="AU1513" s="286" t="n"/>
      <c r="AV1513" s="620">
        <f>Z1513</f>
        <v/>
      </c>
      <c r="AW1513" s="72" t="n"/>
      <c r="BA1513" s="620" t="n"/>
      <c r="BC1513" s="620">
        <f>AO1513+AS1513</f>
        <v/>
      </c>
      <c r="BD1513" s="620">
        <f>BH1513-BC1513</f>
        <v/>
      </c>
      <c r="BE1513" s="479">
        <f>IF(AV1513=0,"        --",BD1513/BH1513)</f>
        <v/>
      </c>
      <c r="BF1513" s="620" t="n"/>
      <c r="BG1513" s="620" t="n"/>
      <c r="BH1513" s="620">
        <f>Z1513+BA1513+BF1513</f>
        <v/>
      </c>
    </row>
    <row r="1514" customFormat="1" s="34">
      <c r="A1514" s="618" t="n"/>
      <c r="B1514" s="619" t="n"/>
      <c r="J1514" s="619" t="n"/>
      <c r="U1514" s="620" t="n"/>
      <c r="X1514" s="620" t="n"/>
      <c r="Y1514" s="620" t="n"/>
      <c r="Z1514" s="620" t="n"/>
      <c r="AA1514" s="34">
        <f>T1514*0.2+N1514*0+O1514*0.3+P1514*0.5+Q1514*0.6+R1514*1+S1514*1</f>
        <v/>
      </c>
      <c r="AB1514" s="34">
        <f>T1514*0.2+N1514*0.2+O1514*0.3+P1514*0.5+Q1514*0.6+R1514*1+S1514*1</f>
        <v/>
      </c>
      <c r="AD1514" s="34">
        <f>IF($AC1514&gt;0,IF(VLOOKUP($AC1514,Resource!$B$2:$AE$460,6,FALSE)&gt;0,VLOOKUP($AC1514,Resource!$B$2:$AE$460,6,FALSE),"--INPUT--"),"")</f>
        <v/>
      </c>
      <c r="AE1514" s="34">
        <f>IF($AC1514&gt;0,IF(VLOOKUP($AC1514,Resource!$B$2:$AE$460,25,FALSE)&gt;0,VLOOKUP($AC1514,Resource!$B$2:$AE$460,25,FALSE),"--INPUT--"),"")</f>
        <v/>
      </c>
      <c r="AG1514" s="619" t="n"/>
      <c r="AH1514" s="619" t="n"/>
      <c r="AJ1514" s="34">
        <f>IF($AI1514&gt;0,IF(VLOOKUP($AI1514,Resource!$B$2:$AE$460,6,FALSE)&gt;0,VLOOKUP($AI1514,Resource!$B$2:$AE$460,6,FALSE),"--INPUT--"),"")</f>
        <v/>
      </c>
      <c r="AK1514" s="34">
        <f>IF($AI1514&gt;0,IF(VLOOKUP($AI1514,Resource!$B$2:$AE$460,25,FALSE)&gt;0,VLOOKUP($AI1514,Resource!$B$2:$AE$460,25,FALSE),"--INPUT--"),"")</f>
        <v/>
      </c>
      <c r="AL1514" s="619" t="n"/>
      <c r="AM1514" s="619" t="n"/>
      <c r="AN1514" s="34">
        <f>AA1514</f>
        <v/>
      </c>
      <c r="AO1514" s="621">
        <f>IF(ISNA(IF(AC1514="",0,AN1514*VLOOKUP(AC1514,Resource!$B$2:$AE$465,8,FALSE))),0,IF(AC1514="",0,AN1514*VLOOKUP(AC1514,Resource!$B$2:$AE$465,8,FALSE)))</f>
        <v/>
      </c>
      <c r="AP1514" s="620" t="n"/>
      <c r="AQ1514" s="286" t="n"/>
      <c r="AR1514" s="34">
        <f>AB1514</f>
        <v/>
      </c>
      <c r="AS1514" s="621">
        <f>IF(ISNA(IF(AI1514="",0,AR1514*VLOOKUP(AI1514,Resource!$B$2:$AE$465,9,FALSE))),0,IF(AI1514="",0,AR1514*VLOOKUP(AI1514,Resource!$B$2:$AE$465,9,FALSE)))</f>
        <v/>
      </c>
      <c r="AT1514" s="620" t="n"/>
      <c r="AU1514" s="286" t="n"/>
      <c r="AV1514" s="620">
        <f>Z1514</f>
        <v/>
      </c>
      <c r="AW1514" s="72" t="n"/>
      <c r="BA1514" s="620" t="n"/>
      <c r="BC1514" s="620">
        <f>AO1514+AS1514</f>
        <v/>
      </c>
      <c r="BD1514" s="620">
        <f>BH1514-BC1514</f>
        <v/>
      </c>
      <c r="BE1514" s="479">
        <f>IF(AV1514=0,"        --",BD1514/BH1514)</f>
        <v/>
      </c>
      <c r="BF1514" s="620" t="n"/>
      <c r="BG1514" s="620" t="n"/>
      <c r="BH1514" s="620">
        <f>Z1514+BA1514+BF1514</f>
        <v/>
      </c>
    </row>
    <row r="1515" customFormat="1" s="34">
      <c r="A1515" s="618" t="n"/>
      <c r="B1515" s="619" t="n"/>
      <c r="J1515" s="619" t="n"/>
      <c r="U1515" s="620" t="n"/>
      <c r="X1515" s="620" t="n"/>
      <c r="Y1515" s="620" t="n"/>
      <c r="Z1515" s="620" t="n"/>
      <c r="AA1515" s="34">
        <f>T1515*0.2+N1515*0+O1515*0.3+P1515*0.5+Q1515*0.6+R1515*1+S1515*1</f>
        <v/>
      </c>
      <c r="AB1515" s="34">
        <f>T1515*0.2+N1515*0.2+O1515*0.3+P1515*0.5+Q1515*0.6+R1515*1+S1515*1</f>
        <v/>
      </c>
      <c r="AD1515" s="34">
        <f>IF($AC1515&gt;0,IF(VLOOKUP($AC1515,Resource!$B$2:$AE$460,6,FALSE)&gt;0,VLOOKUP($AC1515,Resource!$B$2:$AE$460,6,FALSE),"--INPUT--"),"")</f>
        <v/>
      </c>
      <c r="AE1515" s="34">
        <f>IF($AC1515&gt;0,IF(VLOOKUP($AC1515,Resource!$B$2:$AE$460,25,FALSE)&gt;0,VLOOKUP($AC1515,Resource!$B$2:$AE$460,25,FALSE),"--INPUT--"),"")</f>
        <v/>
      </c>
      <c r="AG1515" s="619" t="n"/>
      <c r="AH1515" s="619" t="n"/>
      <c r="AJ1515" s="34">
        <f>IF($AI1515&gt;0,IF(VLOOKUP($AI1515,Resource!$B$2:$AE$460,6,FALSE)&gt;0,VLOOKUP($AI1515,Resource!$B$2:$AE$460,6,FALSE),"--INPUT--"),"")</f>
        <v/>
      </c>
      <c r="AK1515" s="34">
        <f>IF($AI1515&gt;0,IF(VLOOKUP($AI1515,Resource!$B$2:$AE$460,25,FALSE)&gt;0,VLOOKUP($AI1515,Resource!$B$2:$AE$460,25,FALSE),"--INPUT--"),"")</f>
        <v/>
      </c>
      <c r="AL1515" s="619" t="n"/>
      <c r="AM1515" s="619" t="n"/>
      <c r="AN1515" s="34">
        <f>AA1515</f>
        <v/>
      </c>
      <c r="AO1515" s="621">
        <f>IF(ISNA(IF(AC1515="",0,AN1515*VLOOKUP(AC1515,Resource!$B$2:$AE$465,8,FALSE))),0,IF(AC1515="",0,AN1515*VLOOKUP(AC1515,Resource!$B$2:$AE$465,8,FALSE)))</f>
        <v/>
      </c>
      <c r="AP1515" s="620" t="n"/>
      <c r="AQ1515" s="286" t="n"/>
      <c r="AR1515" s="34">
        <f>AB1515</f>
        <v/>
      </c>
      <c r="AS1515" s="621">
        <f>IF(ISNA(IF(AI1515="",0,AR1515*VLOOKUP(AI1515,Resource!$B$2:$AE$465,9,FALSE))),0,IF(AI1515="",0,AR1515*VLOOKUP(AI1515,Resource!$B$2:$AE$465,9,FALSE)))</f>
        <v/>
      </c>
      <c r="AT1515" s="620" t="n"/>
      <c r="AU1515" s="286" t="n"/>
      <c r="AV1515" s="620">
        <f>Z1515</f>
        <v/>
      </c>
      <c r="AW1515" s="72" t="n"/>
      <c r="BA1515" s="620" t="n"/>
      <c r="BC1515" s="620">
        <f>AO1515+AS1515</f>
        <v/>
      </c>
      <c r="BD1515" s="620">
        <f>BH1515-BC1515</f>
        <v/>
      </c>
      <c r="BE1515" s="479">
        <f>IF(AV1515=0,"        --",BD1515/BH1515)</f>
        <v/>
      </c>
      <c r="BF1515" s="620" t="n"/>
      <c r="BG1515" s="620" t="n"/>
      <c r="BH1515" s="620">
        <f>Z1515+BA1515+BF1515</f>
        <v/>
      </c>
    </row>
    <row r="1516" customFormat="1" s="34">
      <c r="A1516" s="618" t="n"/>
      <c r="B1516" s="619" t="n"/>
      <c r="J1516" s="619" t="n"/>
      <c r="U1516" s="620" t="n"/>
      <c r="X1516" s="620" t="n"/>
      <c r="Y1516" s="620" t="n"/>
      <c r="Z1516" s="620" t="n"/>
      <c r="AA1516" s="34">
        <f>T1516*0.2+N1516*0+O1516*0.3+P1516*0.5+Q1516*0.6+R1516*1+S1516*1</f>
        <v/>
      </c>
      <c r="AB1516" s="34">
        <f>T1516*0.2+N1516*0.2+O1516*0.3+P1516*0.5+Q1516*0.6+R1516*1+S1516*1</f>
        <v/>
      </c>
      <c r="AD1516" s="34">
        <f>IF($AC1516&gt;0,IF(VLOOKUP($AC1516,Resource!$B$2:$AE$460,6,FALSE)&gt;0,VLOOKUP($AC1516,Resource!$B$2:$AE$460,6,FALSE),"--INPUT--"),"")</f>
        <v/>
      </c>
      <c r="AE1516" s="34">
        <f>IF($AC1516&gt;0,IF(VLOOKUP($AC1516,Resource!$B$2:$AE$460,25,FALSE)&gt;0,VLOOKUP($AC1516,Resource!$B$2:$AE$460,25,FALSE),"--INPUT--"),"")</f>
        <v/>
      </c>
      <c r="AG1516" s="619" t="n"/>
      <c r="AH1516" s="619" t="n"/>
      <c r="AJ1516" s="34">
        <f>IF($AI1516&gt;0,IF(VLOOKUP($AI1516,Resource!$B$2:$AE$460,6,FALSE)&gt;0,VLOOKUP($AI1516,Resource!$B$2:$AE$460,6,FALSE),"--INPUT--"),"")</f>
        <v/>
      </c>
      <c r="AK1516" s="34">
        <f>IF($AI1516&gt;0,IF(VLOOKUP($AI1516,Resource!$B$2:$AE$460,25,FALSE)&gt;0,VLOOKUP($AI1516,Resource!$B$2:$AE$460,25,FALSE),"--INPUT--"),"")</f>
        <v/>
      </c>
      <c r="AL1516" s="619" t="n"/>
      <c r="AM1516" s="619" t="n"/>
      <c r="AN1516" s="34">
        <f>AA1516</f>
        <v/>
      </c>
      <c r="AO1516" s="621">
        <f>IF(ISNA(IF(AC1516="",0,AN1516*VLOOKUP(AC1516,Resource!$B$2:$AE$465,8,FALSE))),0,IF(AC1516="",0,AN1516*VLOOKUP(AC1516,Resource!$B$2:$AE$465,8,FALSE)))</f>
        <v/>
      </c>
      <c r="AP1516" s="620" t="n"/>
      <c r="AQ1516" s="286" t="n"/>
      <c r="AR1516" s="34">
        <f>AB1516</f>
        <v/>
      </c>
      <c r="AS1516" s="621">
        <f>IF(ISNA(IF(AI1516="",0,AR1516*VLOOKUP(AI1516,Resource!$B$2:$AE$465,9,FALSE))),0,IF(AI1516="",0,AR1516*VLOOKUP(AI1516,Resource!$B$2:$AE$465,9,FALSE)))</f>
        <v/>
      </c>
      <c r="AT1516" s="620" t="n"/>
      <c r="AU1516" s="286" t="n"/>
      <c r="AV1516" s="620">
        <f>Z1516</f>
        <v/>
      </c>
      <c r="AW1516" s="72" t="n"/>
      <c r="BA1516" s="620" t="n"/>
      <c r="BC1516" s="620">
        <f>AO1516+AS1516</f>
        <v/>
      </c>
      <c r="BD1516" s="620">
        <f>BH1516-BC1516</f>
        <v/>
      </c>
      <c r="BE1516" s="479">
        <f>IF(AV1516=0,"        --",BD1516/BH1516)</f>
        <v/>
      </c>
      <c r="BF1516" s="620" t="n"/>
      <c r="BG1516" s="620" t="n"/>
      <c r="BH1516" s="620">
        <f>Z1516+BA1516+BF1516</f>
        <v/>
      </c>
    </row>
    <row r="1517" customFormat="1" s="34">
      <c r="A1517" s="618" t="n"/>
      <c r="B1517" s="619" t="n"/>
      <c r="J1517" s="619" t="n"/>
      <c r="U1517" s="620" t="n"/>
      <c r="X1517" s="620" t="n"/>
      <c r="Y1517" s="620" t="n"/>
      <c r="Z1517" s="620" t="n"/>
      <c r="AA1517" s="34">
        <f>T1517*0.2+N1517*0+O1517*0.3+P1517*0.5+Q1517*0.6+R1517*1+S1517*1</f>
        <v/>
      </c>
      <c r="AB1517" s="34">
        <f>T1517*0.2+N1517*0.2+O1517*0.3+P1517*0.5+Q1517*0.6+R1517*1+S1517*1</f>
        <v/>
      </c>
      <c r="AD1517" s="34">
        <f>IF($AC1517&gt;0,IF(VLOOKUP($AC1517,Resource!$B$2:$AE$460,6,FALSE)&gt;0,VLOOKUP($AC1517,Resource!$B$2:$AE$460,6,FALSE),"--INPUT--"),"")</f>
        <v/>
      </c>
      <c r="AE1517" s="34">
        <f>IF($AC1517&gt;0,IF(VLOOKUP($AC1517,Resource!$B$2:$AE$460,25,FALSE)&gt;0,VLOOKUP($AC1517,Resource!$B$2:$AE$460,25,FALSE),"--INPUT--"),"")</f>
        <v/>
      </c>
      <c r="AG1517" s="619" t="n"/>
      <c r="AH1517" s="619" t="n"/>
      <c r="AJ1517" s="34">
        <f>IF($AI1517&gt;0,IF(VLOOKUP($AI1517,Resource!$B$2:$AE$460,6,FALSE)&gt;0,VLOOKUP($AI1517,Resource!$B$2:$AE$460,6,FALSE),"--INPUT--"),"")</f>
        <v/>
      </c>
      <c r="AK1517" s="34">
        <f>IF($AI1517&gt;0,IF(VLOOKUP($AI1517,Resource!$B$2:$AE$460,25,FALSE)&gt;0,VLOOKUP($AI1517,Resource!$B$2:$AE$460,25,FALSE),"--INPUT--"),"")</f>
        <v/>
      </c>
      <c r="AL1517" s="619" t="n"/>
      <c r="AM1517" s="619" t="n"/>
      <c r="AN1517" s="34">
        <f>AA1517</f>
        <v/>
      </c>
      <c r="AO1517" s="621">
        <f>IF(ISNA(IF(AC1517="",0,AN1517*VLOOKUP(AC1517,Resource!$B$2:$AE$465,8,FALSE))),0,IF(AC1517="",0,AN1517*VLOOKUP(AC1517,Resource!$B$2:$AE$465,8,FALSE)))</f>
        <v/>
      </c>
      <c r="AP1517" s="620" t="n"/>
      <c r="AQ1517" s="286" t="n"/>
      <c r="AR1517" s="34">
        <f>AB1517</f>
        <v/>
      </c>
      <c r="AS1517" s="621">
        <f>IF(ISNA(IF(AI1517="",0,AR1517*VLOOKUP(AI1517,Resource!$B$2:$AE$465,9,FALSE))),0,IF(AI1517="",0,AR1517*VLOOKUP(AI1517,Resource!$B$2:$AE$465,9,FALSE)))</f>
        <v/>
      </c>
      <c r="AT1517" s="620" t="n"/>
      <c r="AU1517" s="286" t="n"/>
      <c r="AV1517" s="620">
        <f>Z1517</f>
        <v/>
      </c>
      <c r="AW1517" s="72" t="n"/>
      <c r="BA1517" s="620" t="n"/>
      <c r="BC1517" s="620">
        <f>AO1517+AS1517</f>
        <v/>
      </c>
      <c r="BD1517" s="620">
        <f>BH1517-BC1517</f>
        <v/>
      </c>
      <c r="BE1517" s="479">
        <f>IF(AV1517=0,"        --",BD1517/BH1517)</f>
        <v/>
      </c>
      <c r="BF1517" s="620" t="n"/>
      <c r="BG1517" s="620" t="n"/>
      <c r="BH1517" s="620">
        <f>Z1517+BA1517+BF1517</f>
        <v/>
      </c>
    </row>
    <row r="1518" customFormat="1" s="34">
      <c r="A1518" s="618" t="n"/>
      <c r="B1518" s="619" t="n"/>
      <c r="J1518" s="619" t="n"/>
      <c r="U1518" s="620" t="n"/>
      <c r="X1518" s="620" t="n"/>
      <c r="Y1518" s="620" t="n"/>
      <c r="Z1518" s="620" t="n"/>
      <c r="AA1518" s="34">
        <f>T1518*0.2+N1518*0+O1518*0.3+P1518*0.5+Q1518*0.6+R1518*1+S1518*1</f>
        <v/>
      </c>
      <c r="AB1518" s="34">
        <f>T1518*0.2+N1518*0.2+O1518*0.3+P1518*0.5+Q1518*0.6+R1518*1+S1518*1</f>
        <v/>
      </c>
      <c r="AD1518" s="34">
        <f>IF($AC1518&gt;0,IF(VLOOKUP($AC1518,Resource!$B$2:$AE$460,6,FALSE)&gt;0,VLOOKUP($AC1518,Resource!$B$2:$AE$460,6,FALSE),"--INPUT--"),"")</f>
        <v/>
      </c>
      <c r="AE1518" s="34">
        <f>IF($AC1518&gt;0,IF(VLOOKUP($AC1518,Resource!$B$2:$AE$460,25,FALSE)&gt;0,VLOOKUP($AC1518,Resource!$B$2:$AE$460,25,FALSE),"--INPUT--"),"")</f>
        <v/>
      </c>
      <c r="AG1518" s="619" t="n"/>
      <c r="AH1518" s="619" t="n"/>
      <c r="AJ1518" s="34">
        <f>IF($AI1518&gt;0,IF(VLOOKUP($AI1518,Resource!$B$2:$AE$460,6,FALSE)&gt;0,VLOOKUP($AI1518,Resource!$B$2:$AE$460,6,FALSE),"--INPUT--"),"")</f>
        <v/>
      </c>
      <c r="AK1518" s="34">
        <f>IF($AI1518&gt;0,IF(VLOOKUP($AI1518,Resource!$B$2:$AE$460,25,FALSE)&gt;0,VLOOKUP($AI1518,Resource!$B$2:$AE$460,25,FALSE),"--INPUT--"),"")</f>
        <v/>
      </c>
      <c r="AL1518" s="619" t="n"/>
      <c r="AM1518" s="619" t="n"/>
      <c r="AN1518" s="34">
        <f>AA1518</f>
        <v/>
      </c>
      <c r="AO1518" s="621">
        <f>IF(ISNA(IF(AC1518="",0,AN1518*VLOOKUP(AC1518,Resource!$B$2:$AE$465,8,FALSE))),0,IF(AC1518="",0,AN1518*VLOOKUP(AC1518,Resource!$B$2:$AE$465,8,FALSE)))</f>
        <v/>
      </c>
      <c r="AP1518" s="620" t="n"/>
      <c r="AQ1518" s="286" t="n"/>
      <c r="AR1518" s="34">
        <f>AB1518</f>
        <v/>
      </c>
      <c r="AS1518" s="621">
        <f>IF(ISNA(IF(AI1518="",0,AR1518*VLOOKUP(AI1518,Resource!$B$2:$AE$465,9,FALSE))),0,IF(AI1518="",0,AR1518*VLOOKUP(AI1518,Resource!$B$2:$AE$465,9,FALSE)))</f>
        <v/>
      </c>
      <c r="AT1518" s="620" t="n"/>
      <c r="AU1518" s="286" t="n"/>
      <c r="AV1518" s="620">
        <f>Z1518</f>
        <v/>
      </c>
      <c r="AW1518" s="72" t="n"/>
      <c r="BA1518" s="620" t="n"/>
      <c r="BC1518" s="620">
        <f>AO1518+AS1518</f>
        <v/>
      </c>
      <c r="BD1518" s="620">
        <f>BH1518-BC1518</f>
        <v/>
      </c>
      <c r="BE1518" s="479">
        <f>IF(AV1518=0,"        --",BD1518/BH1518)</f>
        <v/>
      </c>
      <c r="BF1518" s="620" t="n"/>
      <c r="BG1518" s="620" t="n"/>
      <c r="BH1518" s="620">
        <f>Z1518+BA1518+BF1518</f>
        <v/>
      </c>
    </row>
    <row r="1519" customFormat="1" s="34">
      <c r="A1519" s="618" t="n"/>
      <c r="B1519" s="619" t="n"/>
      <c r="J1519" s="619" t="n"/>
      <c r="U1519" s="620" t="n"/>
      <c r="X1519" s="620" t="n"/>
      <c r="Y1519" s="620" t="n"/>
      <c r="Z1519" s="620" t="n"/>
      <c r="AA1519" s="34">
        <f>T1519*0.2+N1519*0+O1519*0.3+P1519*0.5+Q1519*0.6+R1519*1+S1519*1</f>
        <v/>
      </c>
      <c r="AB1519" s="34">
        <f>T1519*0.2+N1519*0.2+O1519*0.3+P1519*0.5+Q1519*0.6+R1519*1+S1519*1</f>
        <v/>
      </c>
      <c r="AD1519" s="34">
        <f>IF($AC1519&gt;0,IF(VLOOKUP($AC1519,Resource!$B$2:$AE$460,6,FALSE)&gt;0,VLOOKUP($AC1519,Resource!$B$2:$AE$460,6,FALSE),"--INPUT--"),"")</f>
        <v/>
      </c>
      <c r="AE1519" s="34">
        <f>IF($AC1519&gt;0,IF(VLOOKUP($AC1519,Resource!$B$2:$AE$460,25,FALSE)&gt;0,VLOOKUP($AC1519,Resource!$B$2:$AE$460,25,FALSE),"--INPUT--"),"")</f>
        <v/>
      </c>
      <c r="AG1519" s="619" t="n"/>
      <c r="AH1519" s="619" t="n"/>
      <c r="AJ1519" s="34">
        <f>IF($AI1519&gt;0,IF(VLOOKUP($AI1519,Resource!$B$2:$AE$460,6,FALSE)&gt;0,VLOOKUP($AI1519,Resource!$B$2:$AE$460,6,FALSE),"--INPUT--"),"")</f>
        <v/>
      </c>
      <c r="AK1519" s="34">
        <f>IF($AI1519&gt;0,IF(VLOOKUP($AI1519,Resource!$B$2:$AE$460,25,FALSE)&gt;0,VLOOKUP($AI1519,Resource!$B$2:$AE$460,25,FALSE),"--INPUT--"),"")</f>
        <v/>
      </c>
      <c r="AL1519" s="619" t="n"/>
      <c r="AM1519" s="619" t="n"/>
      <c r="AN1519" s="34">
        <f>AA1519</f>
        <v/>
      </c>
      <c r="AO1519" s="621">
        <f>IF(ISNA(IF(AC1519="",0,AN1519*VLOOKUP(AC1519,Resource!$B$2:$AE$465,8,FALSE))),0,IF(AC1519="",0,AN1519*VLOOKUP(AC1519,Resource!$B$2:$AE$465,8,FALSE)))</f>
        <v/>
      </c>
      <c r="AP1519" s="620" t="n"/>
      <c r="AQ1519" s="286" t="n"/>
      <c r="AR1519" s="34">
        <f>AB1519</f>
        <v/>
      </c>
      <c r="AS1519" s="621">
        <f>IF(ISNA(IF(AI1519="",0,AR1519*VLOOKUP(AI1519,Resource!$B$2:$AE$465,9,FALSE))),0,IF(AI1519="",0,AR1519*VLOOKUP(AI1519,Resource!$B$2:$AE$465,9,FALSE)))</f>
        <v/>
      </c>
      <c r="AT1519" s="620" t="n"/>
      <c r="AU1519" s="286" t="n"/>
      <c r="AV1519" s="620">
        <f>Z1519</f>
        <v/>
      </c>
      <c r="AW1519" s="72" t="n"/>
      <c r="BA1519" s="620" t="n"/>
      <c r="BC1519" s="620">
        <f>AO1519+AS1519</f>
        <v/>
      </c>
      <c r="BD1519" s="620">
        <f>BH1519-BC1519</f>
        <v/>
      </c>
      <c r="BE1519" s="479">
        <f>IF(AV1519=0,"        --",BD1519/BH1519)</f>
        <v/>
      </c>
      <c r="BF1519" s="620" t="n"/>
      <c r="BG1519" s="620" t="n"/>
      <c r="BH1519" s="620">
        <f>Z1519+BA1519+BF1519</f>
        <v/>
      </c>
    </row>
    <row r="1520" customFormat="1" s="34">
      <c r="A1520" s="618" t="n"/>
      <c r="B1520" s="619" t="n"/>
      <c r="J1520" s="619" t="n"/>
      <c r="U1520" s="620" t="n"/>
      <c r="X1520" s="620" t="n"/>
      <c r="Y1520" s="620" t="n"/>
      <c r="Z1520" s="620" t="n"/>
      <c r="AA1520" s="34">
        <f>T1520*0.2+N1520*0+O1520*0.3+P1520*0.5+Q1520*0.6+R1520*1+S1520*1</f>
        <v/>
      </c>
      <c r="AB1520" s="34">
        <f>T1520*0.2+N1520*0.2+O1520*0.3+P1520*0.5+Q1520*0.6+R1520*1+S1520*1</f>
        <v/>
      </c>
      <c r="AD1520" s="34">
        <f>IF($AC1520&gt;0,IF(VLOOKUP($AC1520,Resource!$B$2:$AE$460,6,FALSE)&gt;0,VLOOKUP($AC1520,Resource!$B$2:$AE$460,6,FALSE),"--INPUT--"),"")</f>
        <v/>
      </c>
      <c r="AE1520" s="34">
        <f>IF($AC1520&gt;0,IF(VLOOKUP($AC1520,Resource!$B$2:$AE$460,25,FALSE)&gt;0,VLOOKUP($AC1520,Resource!$B$2:$AE$460,25,FALSE),"--INPUT--"),"")</f>
        <v/>
      </c>
      <c r="AG1520" s="619" t="n"/>
      <c r="AH1520" s="619" t="n"/>
      <c r="AJ1520" s="34">
        <f>IF($AI1520&gt;0,IF(VLOOKUP($AI1520,Resource!$B$2:$AE$460,6,FALSE)&gt;0,VLOOKUP($AI1520,Resource!$B$2:$AE$460,6,FALSE),"--INPUT--"),"")</f>
        <v/>
      </c>
      <c r="AK1520" s="34">
        <f>IF($AI1520&gt;0,IF(VLOOKUP($AI1520,Resource!$B$2:$AE$460,25,FALSE)&gt;0,VLOOKUP($AI1520,Resource!$B$2:$AE$460,25,FALSE),"--INPUT--"),"")</f>
        <v/>
      </c>
      <c r="AL1520" s="619" t="n"/>
      <c r="AM1520" s="619" t="n"/>
      <c r="AN1520" s="34">
        <f>AA1520</f>
        <v/>
      </c>
      <c r="AO1520" s="621">
        <f>IF(ISNA(IF(AC1520="",0,AN1520*VLOOKUP(AC1520,Resource!$B$2:$AE$465,8,FALSE))),0,IF(AC1520="",0,AN1520*VLOOKUP(AC1520,Resource!$B$2:$AE$465,8,FALSE)))</f>
        <v/>
      </c>
      <c r="AP1520" s="620" t="n"/>
      <c r="AQ1520" s="286" t="n"/>
      <c r="AR1520" s="34">
        <f>AB1520</f>
        <v/>
      </c>
      <c r="AS1520" s="621">
        <f>IF(ISNA(IF(AI1520="",0,AR1520*VLOOKUP(AI1520,Resource!$B$2:$AE$465,9,FALSE))),0,IF(AI1520="",0,AR1520*VLOOKUP(AI1520,Resource!$B$2:$AE$465,9,FALSE)))</f>
        <v/>
      </c>
      <c r="AT1520" s="620" t="n"/>
      <c r="AU1520" s="286" t="n"/>
      <c r="AV1520" s="620">
        <f>Z1520</f>
        <v/>
      </c>
      <c r="AW1520" s="72" t="n"/>
      <c r="BA1520" s="620" t="n"/>
      <c r="BC1520" s="620">
        <f>AO1520+AS1520</f>
        <v/>
      </c>
      <c r="BD1520" s="620">
        <f>BH1520-BC1520</f>
        <v/>
      </c>
      <c r="BE1520" s="479">
        <f>IF(AV1520=0,"        --",BD1520/BH1520)</f>
        <v/>
      </c>
      <c r="BF1520" s="620" t="n"/>
      <c r="BG1520" s="620" t="n"/>
      <c r="BH1520" s="620">
        <f>Z1520+BA1520+BF1520</f>
        <v/>
      </c>
    </row>
    <row r="1521" customFormat="1" s="34">
      <c r="A1521" s="618" t="n"/>
      <c r="B1521" s="619" t="n"/>
      <c r="J1521" s="619" t="n"/>
      <c r="U1521" s="620" t="n"/>
      <c r="X1521" s="620" t="n"/>
      <c r="Y1521" s="620" t="n"/>
      <c r="Z1521" s="620" t="n"/>
      <c r="AA1521" s="34">
        <f>T1521*0.2+N1521*0+O1521*0.3+P1521*0.5+Q1521*0.6+R1521*1+S1521*1</f>
        <v/>
      </c>
      <c r="AB1521" s="34">
        <f>T1521*0.2+N1521*0.2+O1521*0.3+P1521*0.5+Q1521*0.6+R1521*1+S1521*1</f>
        <v/>
      </c>
      <c r="AD1521" s="34">
        <f>IF($AC1521&gt;0,IF(VLOOKUP($AC1521,Resource!$B$2:$AE$460,6,FALSE)&gt;0,VLOOKUP($AC1521,Resource!$B$2:$AE$460,6,FALSE),"--INPUT--"),"")</f>
        <v/>
      </c>
      <c r="AE1521" s="34">
        <f>IF($AC1521&gt;0,IF(VLOOKUP($AC1521,Resource!$B$2:$AE$460,25,FALSE)&gt;0,VLOOKUP($AC1521,Resource!$B$2:$AE$460,25,FALSE),"--INPUT--"),"")</f>
        <v/>
      </c>
      <c r="AG1521" s="619" t="n"/>
      <c r="AH1521" s="619" t="n"/>
      <c r="AJ1521" s="34">
        <f>IF($AI1521&gt;0,IF(VLOOKUP($AI1521,Resource!$B$2:$AE$460,6,FALSE)&gt;0,VLOOKUP($AI1521,Resource!$B$2:$AE$460,6,FALSE),"--INPUT--"),"")</f>
        <v/>
      </c>
      <c r="AK1521" s="34">
        <f>IF($AI1521&gt;0,IF(VLOOKUP($AI1521,Resource!$B$2:$AE$460,25,FALSE)&gt;0,VLOOKUP($AI1521,Resource!$B$2:$AE$460,25,FALSE),"--INPUT--"),"")</f>
        <v/>
      </c>
      <c r="AL1521" s="619" t="n"/>
      <c r="AM1521" s="619" t="n"/>
      <c r="AN1521" s="34">
        <f>AA1521</f>
        <v/>
      </c>
      <c r="AO1521" s="621">
        <f>IF(ISNA(IF(AC1521="",0,AN1521*VLOOKUP(AC1521,Resource!$B$2:$AE$465,8,FALSE))),0,IF(AC1521="",0,AN1521*VLOOKUP(AC1521,Resource!$B$2:$AE$465,8,FALSE)))</f>
        <v/>
      </c>
      <c r="AP1521" s="620" t="n"/>
      <c r="AQ1521" s="286" t="n"/>
      <c r="AR1521" s="34">
        <f>AB1521</f>
        <v/>
      </c>
      <c r="AS1521" s="621">
        <f>IF(ISNA(IF(AI1521="",0,AR1521*VLOOKUP(AI1521,Resource!$B$2:$AE$465,9,FALSE))),0,IF(AI1521="",0,AR1521*VLOOKUP(AI1521,Resource!$B$2:$AE$465,9,FALSE)))</f>
        <v/>
      </c>
      <c r="AT1521" s="620" t="n"/>
      <c r="AU1521" s="286" t="n"/>
      <c r="AV1521" s="620">
        <f>Z1521</f>
        <v/>
      </c>
      <c r="AW1521" s="72" t="n"/>
      <c r="BA1521" s="620" t="n"/>
      <c r="BC1521" s="620">
        <f>AO1521+AS1521</f>
        <v/>
      </c>
      <c r="BD1521" s="620">
        <f>BH1521-BC1521</f>
        <v/>
      </c>
      <c r="BE1521" s="479">
        <f>IF(AV1521=0,"        --",BD1521/BH1521)</f>
        <v/>
      </c>
      <c r="BF1521" s="620" t="n"/>
      <c r="BG1521" s="620" t="n"/>
      <c r="BH1521" s="620">
        <f>Z1521+BA1521+BF1521</f>
        <v/>
      </c>
    </row>
    <row r="1522" customFormat="1" s="34">
      <c r="A1522" s="618" t="n"/>
      <c r="B1522" s="619" t="n"/>
      <c r="J1522" s="619" t="n"/>
      <c r="U1522" s="620" t="n"/>
      <c r="X1522" s="620" t="n"/>
      <c r="Y1522" s="620" t="n"/>
      <c r="Z1522" s="620" t="n"/>
      <c r="AA1522" s="34">
        <f>T1522*0.2+N1522*0+O1522*0.3+P1522*0.5+Q1522*0.6+R1522*1+S1522*1</f>
        <v/>
      </c>
      <c r="AB1522" s="34">
        <f>T1522*0.2+N1522*0.2+O1522*0.3+P1522*0.5+Q1522*0.6+R1522*1+S1522*1</f>
        <v/>
      </c>
      <c r="AD1522" s="34">
        <f>IF($AC1522&gt;0,IF(VLOOKUP($AC1522,Resource!$B$2:$AE$460,6,FALSE)&gt;0,VLOOKUP($AC1522,Resource!$B$2:$AE$460,6,FALSE),"--INPUT--"),"")</f>
        <v/>
      </c>
      <c r="AE1522" s="34">
        <f>IF($AC1522&gt;0,IF(VLOOKUP($AC1522,Resource!$B$2:$AE$460,25,FALSE)&gt;0,VLOOKUP($AC1522,Resource!$B$2:$AE$460,25,FALSE),"--INPUT--"),"")</f>
        <v/>
      </c>
      <c r="AG1522" s="619" t="n"/>
      <c r="AH1522" s="619" t="n"/>
      <c r="AJ1522" s="34">
        <f>IF($AI1522&gt;0,IF(VLOOKUP($AI1522,Resource!$B$2:$AE$460,6,FALSE)&gt;0,VLOOKUP($AI1522,Resource!$B$2:$AE$460,6,FALSE),"--INPUT--"),"")</f>
        <v/>
      </c>
      <c r="AK1522" s="34">
        <f>IF($AI1522&gt;0,IF(VLOOKUP($AI1522,Resource!$B$2:$AE$460,25,FALSE)&gt;0,VLOOKUP($AI1522,Resource!$B$2:$AE$460,25,FALSE),"--INPUT--"),"")</f>
        <v/>
      </c>
      <c r="AL1522" s="619" t="n"/>
      <c r="AM1522" s="619" t="n"/>
      <c r="AN1522" s="34">
        <f>AA1522</f>
        <v/>
      </c>
      <c r="AO1522" s="621">
        <f>IF(ISNA(IF(AC1522="",0,AN1522*VLOOKUP(AC1522,Resource!$B$2:$AE$465,8,FALSE))),0,IF(AC1522="",0,AN1522*VLOOKUP(AC1522,Resource!$B$2:$AE$465,8,FALSE)))</f>
        <v/>
      </c>
      <c r="AP1522" s="620" t="n"/>
      <c r="AQ1522" s="286" t="n"/>
      <c r="AR1522" s="34">
        <f>AB1522</f>
        <v/>
      </c>
      <c r="AS1522" s="621">
        <f>IF(ISNA(IF(AI1522="",0,AR1522*VLOOKUP(AI1522,Resource!$B$2:$AE$465,9,FALSE))),0,IF(AI1522="",0,AR1522*VLOOKUP(AI1522,Resource!$B$2:$AE$465,9,FALSE)))</f>
        <v/>
      </c>
      <c r="AT1522" s="620" t="n"/>
      <c r="AU1522" s="286" t="n"/>
      <c r="AV1522" s="620">
        <f>Z1522</f>
        <v/>
      </c>
      <c r="AW1522" s="72" t="n"/>
      <c r="BA1522" s="620" t="n"/>
      <c r="BC1522" s="620">
        <f>AO1522+AS1522</f>
        <v/>
      </c>
      <c r="BD1522" s="620">
        <f>BH1522-BC1522</f>
        <v/>
      </c>
      <c r="BE1522" s="479">
        <f>IF(AV1522=0,"        --",BD1522/BH1522)</f>
        <v/>
      </c>
      <c r="BF1522" s="620" t="n"/>
      <c r="BG1522" s="620" t="n"/>
      <c r="BH1522" s="620">
        <f>Z1522+BA1522+BF1522</f>
        <v/>
      </c>
    </row>
    <row r="1523" customFormat="1" s="34">
      <c r="A1523" s="618" t="n"/>
      <c r="B1523" s="619" t="n"/>
      <c r="J1523" s="619" t="n"/>
      <c r="U1523" s="620" t="n"/>
      <c r="X1523" s="620" t="n"/>
      <c r="Y1523" s="620" t="n"/>
      <c r="Z1523" s="620" t="n"/>
      <c r="AA1523" s="34">
        <f>T1523*0.2+N1523*0+O1523*0.3+P1523*0.5+Q1523*0.6+R1523*1+S1523*1</f>
        <v/>
      </c>
      <c r="AB1523" s="34">
        <f>T1523*0.2+N1523*0.2+O1523*0.3+P1523*0.5+Q1523*0.6+R1523*1+S1523*1</f>
        <v/>
      </c>
      <c r="AD1523" s="34">
        <f>IF($AC1523&gt;0,IF(VLOOKUP($AC1523,Resource!$B$2:$AE$460,6,FALSE)&gt;0,VLOOKUP($AC1523,Resource!$B$2:$AE$460,6,FALSE),"--INPUT--"),"")</f>
        <v/>
      </c>
      <c r="AE1523" s="34">
        <f>IF($AC1523&gt;0,IF(VLOOKUP($AC1523,Resource!$B$2:$AE$460,25,FALSE)&gt;0,VLOOKUP($AC1523,Resource!$B$2:$AE$460,25,FALSE),"--INPUT--"),"")</f>
        <v/>
      </c>
      <c r="AG1523" s="619" t="n"/>
      <c r="AH1523" s="619" t="n"/>
      <c r="AJ1523" s="34">
        <f>IF($AI1523&gt;0,IF(VLOOKUP($AI1523,Resource!$B$2:$AE$460,6,FALSE)&gt;0,VLOOKUP($AI1523,Resource!$B$2:$AE$460,6,FALSE),"--INPUT--"),"")</f>
        <v/>
      </c>
      <c r="AK1523" s="34">
        <f>IF($AI1523&gt;0,IF(VLOOKUP($AI1523,Resource!$B$2:$AE$460,25,FALSE)&gt;0,VLOOKUP($AI1523,Resource!$B$2:$AE$460,25,FALSE),"--INPUT--"),"")</f>
        <v/>
      </c>
      <c r="AL1523" s="619" t="n"/>
      <c r="AM1523" s="619" t="n"/>
      <c r="AN1523" s="34">
        <f>AA1523</f>
        <v/>
      </c>
      <c r="AO1523" s="621">
        <f>IF(ISNA(IF(AC1523="",0,AN1523*VLOOKUP(AC1523,Resource!$B$2:$AE$465,8,FALSE))),0,IF(AC1523="",0,AN1523*VLOOKUP(AC1523,Resource!$B$2:$AE$465,8,FALSE)))</f>
        <v/>
      </c>
      <c r="AP1523" s="620" t="n"/>
      <c r="AQ1523" s="286" t="n"/>
      <c r="AR1523" s="34">
        <f>AB1523</f>
        <v/>
      </c>
      <c r="AS1523" s="621">
        <f>IF(ISNA(IF(AI1523="",0,AR1523*VLOOKUP(AI1523,Resource!$B$2:$AE$465,9,FALSE))),0,IF(AI1523="",0,AR1523*VLOOKUP(AI1523,Resource!$B$2:$AE$465,9,FALSE)))</f>
        <v/>
      </c>
      <c r="AT1523" s="620" t="n"/>
      <c r="AU1523" s="286" t="n"/>
      <c r="AV1523" s="620">
        <f>Z1523</f>
        <v/>
      </c>
      <c r="AW1523" s="72" t="n"/>
      <c r="BA1523" s="620" t="n"/>
      <c r="BC1523" s="620">
        <f>AO1523+AS1523</f>
        <v/>
      </c>
      <c r="BD1523" s="620">
        <f>BH1523-BC1523</f>
        <v/>
      </c>
      <c r="BE1523" s="479">
        <f>IF(AV1523=0,"        --",BD1523/BH1523)</f>
        <v/>
      </c>
      <c r="BF1523" s="620" t="n"/>
      <c r="BG1523" s="620" t="n"/>
      <c r="BH1523" s="620">
        <f>Z1523+BA1523+BF1523</f>
        <v/>
      </c>
    </row>
    <row r="1524" customFormat="1" s="34">
      <c r="A1524" s="618" t="n"/>
      <c r="B1524" s="619" t="n"/>
      <c r="J1524" s="619" t="n"/>
      <c r="U1524" s="620" t="n"/>
      <c r="X1524" s="620" t="n"/>
      <c r="Y1524" s="620" t="n"/>
      <c r="Z1524" s="620" t="n"/>
      <c r="AA1524" s="34">
        <f>T1524*0.2+N1524*0+O1524*0.3+P1524*0.5+Q1524*0.6+R1524*1+S1524*1</f>
        <v/>
      </c>
      <c r="AB1524" s="34">
        <f>T1524*0.2+N1524*0.2+O1524*0.3+P1524*0.5+Q1524*0.6+R1524*1+S1524*1</f>
        <v/>
      </c>
      <c r="AD1524" s="34">
        <f>IF($AC1524&gt;0,IF(VLOOKUP($AC1524,Resource!$B$2:$AE$460,6,FALSE)&gt;0,VLOOKUP($AC1524,Resource!$B$2:$AE$460,6,FALSE),"--INPUT--"),"")</f>
        <v/>
      </c>
      <c r="AE1524" s="34">
        <f>IF($AC1524&gt;0,IF(VLOOKUP($AC1524,Resource!$B$2:$AE$460,25,FALSE)&gt;0,VLOOKUP($AC1524,Resource!$B$2:$AE$460,25,FALSE),"--INPUT--"),"")</f>
        <v/>
      </c>
      <c r="AG1524" s="619" t="n"/>
      <c r="AH1524" s="619" t="n"/>
      <c r="AJ1524" s="34">
        <f>IF($AI1524&gt;0,IF(VLOOKUP($AI1524,Resource!$B$2:$AE$460,6,FALSE)&gt;0,VLOOKUP($AI1524,Resource!$B$2:$AE$460,6,FALSE),"--INPUT--"),"")</f>
        <v/>
      </c>
      <c r="AK1524" s="34">
        <f>IF($AI1524&gt;0,IF(VLOOKUP($AI1524,Resource!$B$2:$AE$460,25,FALSE)&gt;0,VLOOKUP($AI1524,Resource!$B$2:$AE$460,25,FALSE),"--INPUT--"),"")</f>
        <v/>
      </c>
      <c r="AL1524" s="619" t="n"/>
      <c r="AM1524" s="619" t="n"/>
      <c r="AN1524" s="34">
        <f>AA1524</f>
        <v/>
      </c>
      <c r="AO1524" s="621">
        <f>IF(ISNA(IF(AC1524="",0,AN1524*VLOOKUP(AC1524,Resource!$B$2:$AE$465,8,FALSE))),0,IF(AC1524="",0,AN1524*VLOOKUP(AC1524,Resource!$B$2:$AE$465,8,FALSE)))</f>
        <v/>
      </c>
      <c r="AP1524" s="620" t="n"/>
      <c r="AQ1524" s="286" t="n"/>
      <c r="AR1524" s="34">
        <f>AB1524</f>
        <v/>
      </c>
      <c r="AS1524" s="621">
        <f>IF(ISNA(IF(AI1524="",0,AR1524*VLOOKUP(AI1524,Resource!$B$2:$AE$465,9,FALSE))),0,IF(AI1524="",0,AR1524*VLOOKUP(AI1524,Resource!$B$2:$AE$465,9,FALSE)))</f>
        <v/>
      </c>
      <c r="AT1524" s="620" t="n"/>
      <c r="AU1524" s="286" t="n"/>
      <c r="AV1524" s="620">
        <f>Z1524</f>
        <v/>
      </c>
      <c r="AW1524" s="72" t="n"/>
      <c r="BA1524" s="620" t="n"/>
      <c r="BC1524" s="620">
        <f>AO1524+AS1524</f>
        <v/>
      </c>
      <c r="BD1524" s="620">
        <f>BH1524-BC1524</f>
        <v/>
      </c>
      <c r="BE1524" s="479">
        <f>IF(AV1524=0,"        --",BD1524/BH1524)</f>
        <v/>
      </c>
      <c r="BF1524" s="620" t="n"/>
      <c r="BG1524" s="620" t="n"/>
      <c r="BH1524" s="620">
        <f>Z1524+BA1524+BF1524</f>
        <v/>
      </c>
    </row>
    <row r="1525" customFormat="1" s="34">
      <c r="A1525" s="618" t="n"/>
      <c r="B1525" s="619" t="n"/>
      <c r="J1525" s="619" t="n"/>
      <c r="U1525" s="620" t="n"/>
      <c r="X1525" s="620" t="n"/>
      <c r="Y1525" s="620" t="n"/>
      <c r="Z1525" s="620" t="n"/>
      <c r="AA1525" s="34">
        <f>T1525*0.2+N1525*0+O1525*0.3+P1525*0.5+Q1525*0.6+R1525*1+S1525*1</f>
        <v/>
      </c>
      <c r="AB1525" s="34">
        <f>T1525*0.2+N1525*0.2+O1525*0.3+P1525*0.5+Q1525*0.6+R1525*1+S1525*1</f>
        <v/>
      </c>
      <c r="AD1525" s="34">
        <f>IF($AC1525&gt;0,IF(VLOOKUP($AC1525,Resource!$B$2:$AE$460,6,FALSE)&gt;0,VLOOKUP($AC1525,Resource!$B$2:$AE$460,6,FALSE),"--INPUT--"),"")</f>
        <v/>
      </c>
      <c r="AE1525" s="34">
        <f>IF($AC1525&gt;0,IF(VLOOKUP($AC1525,Resource!$B$2:$AE$460,25,FALSE)&gt;0,VLOOKUP($AC1525,Resource!$B$2:$AE$460,25,FALSE),"--INPUT--"),"")</f>
        <v/>
      </c>
      <c r="AG1525" s="619" t="n"/>
      <c r="AH1525" s="619" t="n"/>
      <c r="AJ1525" s="34">
        <f>IF($AI1525&gt;0,IF(VLOOKUP($AI1525,Resource!$B$2:$AE$460,6,FALSE)&gt;0,VLOOKUP($AI1525,Resource!$B$2:$AE$460,6,FALSE),"--INPUT--"),"")</f>
        <v/>
      </c>
      <c r="AK1525" s="34">
        <f>IF($AI1525&gt;0,IF(VLOOKUP($AI1525,Resource!$B$2:$AE$460,25,FALSE)&gt;0,VLOOKUP($AI1525,Resource!$B$2:$AE$460,25,FALSE),"--INPUT--"),"")</f>
        <v/>
      </c>
      <c r="AL1525" s="619" t="n"/>
      <c r="AM1525" s="619" t="n"/>
      <c r="AN1525" s="34">
        <f>AA1525</f>
        <v/>
      </c>
      <c r="AO1525" s="621">
        <f>IF(ISNA(IF(AC1525="",0,AN1525*VLOOKUP(AC1525,Resource!$B$2:$AE$465,8,FALSE))),0,IF(AC1525="",0,AN1525*VLOOKUP(AC1525,Resource!$B$2:$AE$465,8,FALSE)))</f>
        <v/>
      </c>
      <c r="AP1525" s="620" t="n"/>
      <c r="AQ1525" s="286" t="n"/>
      <c r="AR1525" s="34">
        <f>AB1525</f>
        <v/>
      </c>
      <c r="AS1525" s="621">
        <f>IF(ISNA(IF(AI1525="",0,AR1525*VLOOKUP(AI1525,Resource!$B$2:$AE$465,9,FALSE))),0,IF(AI1525="",0,AR1525*VLOOKUP(AI1525,Resource!$B$2:$AE$465,9,FALSE)))</f>
        <v/>
      </c>
      <c r="AT1525" s="620" t="n"/>
      <c r="AU1525" s="286" t="n"/>
      <c r="AV1525" s="620">
        <f>Z1525</f>
        <v/>
      </c>
      <c r="AW1525" s="72" t="n"/>
      <c r="BA1525" s="620" t="n"/>
      <c r="BC1525" s="620">
        <f>AO1525+AS1525</f>
        <v/>
      </c>
      <c r="BD1525" s="620">
        <f>BH1525-BC1525</f>
        <v/>
      </c>
      <c r="BE1525" s="479">
        <f>IF(AV1525=0,"        --",BD1525/BH1525)</f>
        <v/>
      </c>
      <c r="BF1525" s="620" t="n"/>
      <c r="BG1525" s="620" t="n"/>
      <c r="BH1525" s="620">
        <f>Z1525+BA1525+BF1525</f>
        <v/>
      </c>
    </row>
    <row r="1526" customFormat="1" s="34">
      <c r="A1526" s="618" t="n"/>
      <c r="B1526" s="619" t="n"/>
      <c r="J1526" s="619" t="n"/>
      <c r="U1526" s="620" t="n"/>
      <c r="X1526" s="620" t="n"/>
      <c r="Y1526" s="620" t="n"/>
      <c r="Z1526" s="620" t="n"/>
      <c r="AA1526" s="34">
        <f>T1526*0.2+N1526*0+O1526*0.3+P1526*0.5+Q1526*0.6+R1526*1+S1526*1</f>
        <v/>
      </c>
      <c r="AB1526" s="34">
        <f>T1526*0.2+N1526*0.2+O1526*0.3+P1526*0.5+Q1526*0.6+R1526*1+S1526*1</f>
        <v/>
      </c>
      <c r="AD1526" s="34">
        <f>IF($AC1526&gt;0,IF(VLOOKUP($AC1526,Resource!$B$2:$AE$460,6,FALSE)&gt;0,VLOOKUP($AC1526,Resource!$B$2:$AE$460,6,FALSE),"--INPUT--"),"")</f>
        <v/>
      </c>
      <c r="AE1526" s="34">
        <f>IF($AC1526&gt;0,IF(VLOOKUP($AC1526,Resource!$B$2:$AE$460,25,FALSE)&gt;0,VLOOKUP($AC1526,Resource!$B$2:$AE$460,25,FALSE),"--INPUT--"),"")</f>
        <v/>
      </c>
      <c r="AG1526" s="619" t="n"/>
      <c r="AH1526" s="619" t="n"/>
      <c r="AJ1526" s="34">
        <f>IF($AI1526&gt;0,IF(VLOOKUP($AI1526,Resource!$B$2:$AE$460,6,FALSE)&gt;0,VLOOKUP($AI1526,Resource!$B$2:$AE$460,6,FALSE),"--INPUT--"),"")</f>
        <v/>
      </c>
      <c r="AK1526" s="34">
        <f>IF($AI1526&gt;0,IF(VLOOKUP($AI1526,Resource!$B$2:$AE$460,25,FALSE)&gt;0,VLOOKUP($AI1526,Resource!$B$2:$AE$460,25,FALSE),"--INPUT--"),"")</f>
        <v/>
      </c>
      <c r="AL1526" s="619" t="n"/>
      <c r="AM1526" s="619" t="n"/>
      <c r="AN1526" s="34">
        <f>AA1526</f>
        <v/>
      </c>
      <c r="AO1526" s="621">
        <f>IF(ISNA(IF(AC1526="",0,AN1526*VLOOKUP(AC1526,Resource!$B$2:$AE$465,8,FALSE))),0,IF(AC1526="",0,AN1526*VLOOKUP(AC1526,Resource!$B$2:$AE$465,8,FALSE)))</f>
        <v/>
      </c>
      <c r="AP1526" s="620" t="n"/>
      <c r="AQ1526" s="286" t="n"/>
      <c r="AR1526" s="34">
        <f>AB1526</f>
        <v/>
      </c>
      <c r="AS1526" s="621">
        <f>IF(ISNA(IF(AI1526="",0,AR1526*VLOOKUP(AI1526,Resource!$B$2:$AE$465,9,FALSE))),0,IF(AI1526="",0,AR1526*VLOOKUP(AI1526,Resource!$B$2:$AE$465,9,FALSE)))</f>
        <v/>
      </c>
      <c r="AT1526" s="620" t="n"/>
      <c r="AU1526" s="286" t="n"/>
      <c r="AV1526" s="620">
        <f>Z1526</f>
        <v/>
      </c>
      <c r="AW1526" s="72" t="n"/>
      <c r="BA1526" s="620" t="n"/>
      <c r="BC1526" s="620">
        <f>AO1526+AS1526</f>
        <v/>
      </c>
      <c r="BD1526" s="620">
        <f>BH1526-BC1526</f>
        <v/>
      </c>
      <c r="BE1526" s="479">
        <f>IF(AV1526=0,"        --",BD1526/BH1526)</f>
        <v/>
      </c>
      <c r="BF1526" s="620" t="n"/>
      <c r="BG1526" s="620" t="n"/>
      <c r="BH1526" s="620">
        <f>Z1526+BA1526+BF1526</f>
        <v/>
      </c>
    </row>
    <row r="1527" customFormat="1" s="34">
      <c r="A1527" s="618" t="n"/>
      <c r="B1527" s="619" t="n"/>
      <c r="J1527" s="619" t="n"/>
      <c r="U1527" s="620" t="n"/>
      <c r="X1527" s="620" t="n"/>
      <c r="Y1527" s="620" t="n"/>
      <c r="Z1527" s="620" t="n"/>
      <c r="AA1527" s="34">
        <f>T1527*0.2+N1527*0+O1527*0.3+P1527*0.5+Q1527*0.6+R1527*1+S1527*1</f>
        <v/>
      </c>
      <c r="AB1527" s="34">
        <f>T1527*0.2+N1527*0.2+O1527*0.3+P1527*0.5+Q1527*0.6+R1527*1+S1527*1</f>
        <v/>
      </c>
      <c r="AD1527" s="34">
        <f>IF($AC1527&gt;0,IF(VLOOKUP($AC1527,Resource!$B$2:$AE$460,6,FALSE)&gt;0,VLOOKUP($AC1527,Resource!$B$2:$AE$460,6,FALSE),"--INPUT--"),"")</f>
        <v/>
      </c>
      <c r="AE1527" s="34">
        <f>IF($AC1527&gt;0,IF(VLOOKUP($AC1527,Resource!$B$2:$AE$460,25,FALSE)&gt;0,VLOOKUP($AC1527,Resource!$B$2:$AE$460,25,FALSE),"--INPUT--"),"")</f>
        <v/>
      </c>
      <c r="AG1527" s="619" t="n"/>
      <c r="AH1527" s="619" t="n"/>
      <c r="AJ1527" s="34">
        <f>IF($AI1527&gt;0,IF(VLOOKUP($AI1527,Resource!$B$2:$AE$460,6,FALSE)&gt;0,VLOOKUP($AI1527,Resource!$B$2:$AE$460,6,FALSE),"--INPUT--"),"")</f>
        <v/>
      </c>
      <c r="AK1527" s="34">
        <f>IF($AI1527&gt;0,IF(VLOOKUP($AI1527,Resource!$B$2:$AE$460,25,FALSE)&gt;0,VLOOKUP($AI1527,Resource!$B$2:$AE$460,25,FALSE),"--INPUT--"),"")</f>
        <v/>
      </c>
      <c r="AL1527" s="619" t="n"/>
      <c r="AM1527" s="619" t="n"/>
      <c r="AN1527" s="34">
        <f>AA1527</f>
        <v/>
      </c>
      <c r="AO1527" s="621">
        <f>IF(ISNA(IF(AC1527="",0,AN1527*VLOOKUP(AC1527,Resource!$B$2:$AE$465,8,FALSE))),0,IF(AC1527="",0,AN1527*VLOOKUP(AC1527,Resource!$B$2:$AE$465,8,FALSE)))</f>
        <v/>
      </c>
      <c r="AP1527" s="620" t="n"/>
      <c r="AQ1527" s="286" t="n"/>
      <c r="AR1527" s="34">
        <f>AB1527</f>
        <v/>
      </c>
      <c r="AS1527" s="621">
        <f>IF(ISNA(IF(AI1527="",0,AR1527*VLOOKUP(AI1527,Resource!$B$2:$AE$465,9,FALSE))),0,IF(AI1527="",0,AR1527*VLOOKUP(AI1527,Resource!$B$2:$AE$465,9,FALSE)))</f>
        <v/>
      </c>
      <c r="AT1527" s="620" t="n"/>
      <c r="AU1527" s="286" t="n"/>
      <c r="AV1527" s="620">
        <f>Z1527</f>
        <v/>
      </c>
      <c r="AW1527" s="72" t="n"/>
      <c r="BA1527" s="620" t="n"/>
      <c r="BC1527" s="620">
        <f>AO1527+AS1527</f>
        <v/>
      </c>
      <c r="BD1527" s="620">
        <f>BH1527-BC1527</f>
        <v/>
      </c>
      <c r="BE1527" s="479">
        <f>IF(AV1527=0,"        --",BD1527/BH1527)</f>
        <v/>
      </c>
      <c r="BF1527" s="620" t="n"/>
      <c r="BG1527" s="620" t="n"/>
      <c r="BH1527" s="620">
        <f>Z1527+BA1527+BF1527</f>
        <v/>
      </c>
    </row>
    <row r="1528" customFormat="1" s="34">
      <c r="A1528" s="618" t="n"/>
      <c r="B1528" s="619" t="n"/>
      <c r="J1528" s="619" t="n"/>
      <c r="U1528" s="620" t="n"/>
      <c r="X1528" s="620" t="n"/>
      <c r="Y1528" s="620" t="n"/>
      <c r="Z1528" s="620" t="n"/>
      <c r="AA1528" s="34">
        <f>T1528*0.2+N1528*0+O1528*0.3+P1528*0.5+Q1528*0.6+R1528*1+S1528*1</f>
        <v/>
      </c>
      <c r="AB1528" s="34">
        <f>T1528*0.2+N1528*0.2+O1528*0.3+P1528*0.5+Q1528*0.6+R1528*1+S1528*1</f>
        <v/>
      </c>
      <c r="AD1528" s="34">
        <f>IF($AC1528&gt;0,IF(VLOOKUP($AC1528,Resource!$B$2:$AE$460,6,FALSE)&gt;0,VLOOKUP($AC1528,Resource!$B$2:$AE$460,6,FALSE),"--INPUT--"),"")</f>
        <v/>
      </c>
      <c r="AE1528" s="34">
        <f>IF($AC1528&gt;0,IF(VLOOKUP($AC1528,Resource!$B$2:$AE$460,25,FALSE)&gt;0,VLOOKUP($AC1528,Resource!$B$2:$AE$460,25,FALSE),"--INPUT--"),"")</f>
        <v/>
      </c>
      <c r="AG1528" s="619" t="n"/>
      <c r="AH1528" s="619" t="n"/>
      <c r="AJ1528" s="34">
        <f>IF($AI1528&gt;0,IF(VLOOKUP($AI1528,Resource!$B$2:$AE$460,6,FALSE)&gt;0,VLOOKUP($AI1528,Resource!$B$2:$AE$460,6,FALSE),"--INPUT--"),"")</f>
        <v/>
      </c>
      <c r="AK1528" s="34">
        <f>IF($AI1528&gt;0,IF(VLOOKUP($AI1528,Resource!$B$2:$AE$460,25,FALSE)&gt;0,VLOOKUP($AI1528,Resource!$B$2:$AE$460,25,FALSE),"--INPUT--"),"")</f>
        <v/>
      </c>
      <c r="AL1528" s="619" t="n"/>
      <c r="AM1528" s="619" t="n"/>
      <c r="AN1528" s="34">
        <f>AA1528</f>
        <v/>
      </c>
      <c r="AO1528" s="621">
        <f>IF(ISNA(IF(AC1528="",0,AN1528*VLOOKUP(AC1528,Resource!$B$2:$AE$465,8,FALSE))),0,IF(AC1528="",0,AN1528*VLOOKUP(AC1528,Resource!$B$2:$AE$465,8,FALSE)))</f>
        <v/>
      </c>
      <c r="AP1528" s="620" t="n"/>
      <c r="AQ1528" s="286" t="n"/>
      <c r="AR1528" s="34">
        <f>AB1528</f>
        <v/>
      </c>
      <c r="AS1528" s="621">
        <f>IF(ISNA(IF(AI1528="",0,AR1528*VLOOKUP(AI1528,Resource!$B$2:$AE$465,9,FALSE))),0,IF(AI1528="",0,AR1528*VLOOKUP(AI1528,Resource!$B$2:$AE$465,9,FALSE)))</f>
        <v/>
      </c>
      <c r="AT1528" s="620" t="n"/>
      <c r="AU1528" s="286" t="n"/>
      <c r="AV1528" s="620">
        <f>Z1528</f>
        <v/>
      </c>
      <c r="AW1528" s="72" t="n"/>
      <c r="BA1528" s="620" t="n"/>
      <c r="BC1528" s="620">
        <f>AO1528+AS1528</f>
        <v/>
      </c>
      <c r="BD1528" s="620">
        <f>BH1528-BC1528</f>
        <v/>
      </c>
      <c r="BE1528" s="479">
        <f>IF(AV1528=0,"        --",BD1528/BH1528)</f>
        <v/>
      </c>
      <c r="BF1528" s="620" t="n"/>
      <c r="BG1528" s="620" t="n"/>
      <c r="BH1528" s="620">
        <f>Z1528+BA1528+BF1528</f>
        <v/>
      </c>
    </row>
    <row r="1529" customFormat="1" s="34">
      <c r="A1529" s="618" t="n"/>
      <c r="B1529" s="619" t="n"/>
      <c r="J1529" s="619" t="n"/>
      <c r="U1529" s="620" t="n"/>
      <c r="X1529" s="620" t="n"/>
      <c r="Y1529" s="620" t="n"/>
      <c r="Z1529" s="620" t="n"/>
      <c r="AA1529" s="34">
        <f>T1529*0.2+N1529*0+O1529*0.3+P1529*0.5+Q1529*0.6+R1529*1+S1529*1</f>
        <v/>
      </c>
      <c r="AB1529" s="34">
        <f>T1529*0.2+N1529*0.2+O1529*0.3+P1529*0.5+Q1529*0.6+R1529*1+S1529*1</f>
        <v/>
      </c>
      <c r="AD1529" s="34">
        <f>IF($AC1529&gt;0,IF(VLOOKUP($AC1529,Resource!$B$2:$AE$460,6,FALSE)&gt;0,VLOOKUP($AC1529,Resource!$B$2:$AE$460,6,FALSE),"--INPUT--"),"")</f>
        <v/>
      </c>
      <c r="AE1529" s="34">
        <f>IF($AC1529&gt;0,IF(VLOOKUP($AC1529,Resource!$B$2:$AE$460,25,FALSE)&gt;0,VLOOKUP($AC1529,Resource!$B$2:$AE$460,25,FALSE),"--INPUT--"),"")</f>
        <v/>
      </c>
      <c r="AG1529" s="619" t="n"/>
      <c r="AH1529" s="619" t="n"/>
      <c r="AJ1529" s="34">
        <f>IF($AI1529&gt;0,IF(VLOOKUP($AI1529,Resource!$B$2:$AE$460,6,FALSE)&gt;0,VLOOKUP($AI1529,Resource!$B$2:$AE$460,6,FALSE),"--INPUT--"),"")</f>
        <v/>
      </c>
      <c r="AK1529" s="34">
        <f>IF($AI1529&gt;0,IF(VLOOKUP($AI1529,Resource!$B$2:$AE$460,25,FALSE)&gt;0,VLOOKUP($AI1529,Resource!$B$2:$AE$460,25,FALSE),"--INPUT--"),"")</f>
        <v/>
      </c>
      <c r="AL1529" s="619" t="n"/>
      <c r="AM1529" s="619" t="n"/>
      <c r="AN1529" s="34">
        <f>AA1529</f>
        <v/>
      </c>
      <c r="AO1529" s="621">
        <f>IF(ISNA(IF(AC1529="",0,AN1529*VLOOKUP(AC1529,Resource!$B$2:$AE$465,8,FALSE))),0,IF(AC1529="",0,AN1529*VLOOKUP(AC1529,Resource!$B$2:$AE$465,8,FALSE)))</f>
        <v/>
      </c>
      <c r="AP1529" s="620" t="n"/>
      <c r="AQ1529" s="286" t="n"/>
      <c r="AR1529" s="34">
        <f>AB1529</f>
        <v/>
      </c>
      <c r="AS1529" s="621">
        <f>IF(ISNA(IF(AI1529="",0,AR1529*VLOOKUP(AI1529,Resource!$B$2:$AE$465,9,FALSE))),0,IF(AI1529="",0,AR1529*VLOOKUP(AI1529,Resource!$B$2:$AE$465,9,FALSE)))</f>
        <v/>
      </c>
      <c r="AT1529" s="620" t="n"/>
      <c r="AU1529" s="286" t="n"/>
      <c r="AV1529" s="620">
        <f>Z1529</f>
        <v/>
      </c>
      <c r="AW1529" s="72" t="n"/>
      <c r="BA1529" s="620" t="n"/>
      <c r="BC1529" s="620">
        <f>AO1529+AS1529</f>
        <v/>
      </c>
      <c r="BD1529" s="620">
        <f>BH1529-BC1529</f>
        <v/>
      </c>
      <c r="BE1529" s="479">
        <f>IF(AV1529=0,"        --",BD1529/BH1529)</f>
        <v/>
      </c>
      <c r="BF1529" s="620" t="n"/>
      <c r="BG1529" s="620" t="n"/>
      <c r="BH1529" s="620">
        <f>Z1529+BA1529+BF1529</f>
        <v/>
      </c>
    </row>
    <row r="1530" customFormat="1" s="34">
      <c r="A1530" s="618" t="n"/>
      <c r="B1530" s="619" t="n"/>
      <c r="J1530" s="619" t="n"/>
      <c r="U1530" s="620" t="n"/>
      <c r="X1530" s="620" t="n"/>
      <c r="Y1530" s="620" t="n"/>
      <c r="Z1530" s="620" t="n"/>
      <c r="AA1530" s="34">
        <f>T1530*0.2+N1530*0+O1530*0.3+P1530*0.5+Q1530*0.6+R1530*1+S1530*1</f>
        <v/>
      </c>
      <c r="AB1530" s="34">
        <f>T1530*0.2+N1530*0.2+O1530*0.3+P1530*0.5+Q1530*0.6+R1530*1+S1530*1</f>
        <v/>
      </c>
      <c r="AD1530" s="34">
        <f>IF($AC1530&gt;0,IF(VLOOKUP($AC1530,Resource!$B$2:$AE$460,6,FALSE)&gt;0,VLOOKUP($AC1530,Resource!$B$2:$AE$460,6,FALSE),"--INPUT--"),"")</f>
        <v/>
      </c>
      <c r="AE1530" s="34">
        <f>IF($AC1530&gt;0,IF(VLOOKUP($AC1530,Resource!$B$2:$AE$460,25,FALSE)&gt;0,VLOOKUP($AC1530,Resource!$B$2:$AE$460,25,FALSE),"--INPUT--"),"")</f>
        <v/>
      </c>
      <c r="AG1530" s="619" t="n"/>
      <c r="AH1530" s="619" t="n"/>
      <c r="AJ1530" s="34">
        <f>IF($AI1530&gt;0,IF(VLOOKUP($AI1530,Resource!$B$2:$AE$460,6,FALSE)&gt;0,VLOOKUP($AI1530,Resource!$B$2:$AE$460,6,FALSE),"--INPUT--"),"")</f>
        <v/>
      </c>
      <c r="AK1530" s="34">
        <f>IF($AI1530&gt;0,IF(VLOOKUP($AI1530,Resource!$B$2:$AE$460,25,FALSE)&gt;0,VLOOKUP($AI1530,Resource!$B$2:$AE$460,25,FALSE),"--INPUT--"),"")</f>
        <v/>
      </c>
      <c r="AL1530" s="619" t="n"/>
      <c r="AM1530" s="619" t="n"/>
      <c r="AN1530" s="34">
        <f>AA1530</f>
        <v/>
      </c>
      <c r="AO1530" s="621">
        <f>IF(ISNA(IF(AC1530="",0,AN1530*VLOOKUP(AC1530,Resource!$B$2:$AE$465,8,FALSE))),0,IF(AC1530="",0,AN1530*VLOOKUP(AC1530,Resource!$B$2:$AE$465,8,FALSE)))</f>
        <v/>
      </c>
      <c r="AP1530" s="620" t="n"/>
      <c r="AQ1530" s="286" t="n"/>
      <c r="AR1530" s="34">
        <f>AB1530</f>
        <v/>
      </c>
      <c r="AS1530" s="621">
        <f>IF(ISNA(IF(AI1530="",0,AR1530*VLOOKUP(AI1530,Resource!$B$2:$AE$465,9,FALSE))),0,IF(AI1530="",0,AR1530*VLOOKUP(AI1530,Resource!$B$2:$AE$465,9,FALSE)))</f>
        <v/>
      </c>
      <c r="AT1530" s="620" t="n"/>
      <c r="AU1530" s="286" t="n"/>
      <c r="AV1530" s="620">
        <f>Z1530</f>
        <v/>
      </c>
      <c r="AW1530" s="72" t="n"/>
      <c r="BA1530" s="620" t="n"/>
      <c r="BC1530" s="620">
        <f>AO1530+AS1530</f>
        <v/>
      </c>
      <c r="BD1530" s="620">
        <f>BH1530-BC1530</f>
        <v/>
      </c>
      <c r="BE1530" s="479">
        <f>IF(AV1530=0,"        --",BD1530/BH1530)</f>
        <v/>
      </c>
      <c r="BF1530" s="620" t="n"/>
      <c r="BG1530" s="620" t="n"/>
      <c r="BH1530" s="620">
        <f>Z1530+BA1530+BF1530</f>
        <v/>
      </c>
    </row>
    <row r="1531" customFormat="1" s="34">
      <c r="A1531" s="618" t="n"/>
      <c r="B1531" s="619" t="n"/>
      <c r="J1531" s="619" t="n"/>
      <c r="U1531" s="620" t="n"/>
      <c r="X1531" s="620" t="n"/>
      <c r="Y1531" s="620" t="n"/>
      <c r="Z1531" s="620" t="n"/>
      <c r="AA1531" s="34">
        <f>T1531*0.2+N1531*0+O1531*0.3+P1531*0.5+Q1531*0.6+R1531*1+S1531*1</f>
        <v/>
      </c>
      <c r="AB1531" s="34">
        <f>T1531*0.2+N1531*0.2+O1531*0.3+P1531*0.5+Q1531*0.6+R1531*1+S1531*1</f>
        <v/>
      </c>
      <c r="AD1531" s="34">
        <f>IF($AC1531&gt;0,IF(VLOOKUP($AC1531,Resource!$B$2:$AE$460,6,FALSE)&gt;0,VLOOKUP($AC1531,Resource!$B$2:$AE$460,6,FALSE),"--INPUT--"),"")</f>
        <v/>
      </c>
      <c r="AE1531" s="34">
        <f>IF($AC1531&gt;0,IF(VLOOKUP($AC1531,Resource!$B$2:$AE$460,25,FALSE)&gt;0,VLOOKUP($AC1531,Resource!$B$2:$AE$460,25,FALSE),"--INPUT--"),"")</f>
        <v/>
      </c>
      <c r="AG1531" s="619" t="n"/>
      <c r="AH1531" s="619" t="n"/>
      <c r="AJ1531" s="34">
        <f>IF($AI1531&gt;0,IF(VLOOKUP($AI1531,Resource!$B$2:$AE$460,6,FALSE)&gt;0,VLOOKUP($AI1531,Resource!$B$2:$AE$460,6,FALSE),"--INPUT--"),"")</f>
        <v/>
      </c>
      <c r="AK1531" s="34">
        <f>IF($AI1531&gt;0,IF(VLOOKUP($AI1531,Resource!$B$2:$AE$460,25,FALSE)&gt;0,VLOOKUP($AI1531,Resource!$B$2:$AE$460,25,FALSE),"--INPUT--"),"")</f>
        <v/>
      </c>
      <c r="AL1531" s="619" t="n"/>
      <c r="AM1531" s="619" t="n"/>
      <c r="AN1531" s="34">
        <f>AA1531</f>
        <v/>
      </c>
      <c r="AO1531" s="621">
        <f>IF(ISNA(IF(AC1531="",0,AN1531*VLOOKUP(AC1531,Resource!$B$2:$AE$465,8,FALSE))),0,IF(AC1531="",0,AN1531*VLOOKUP(AC1531,Resource!$B$2:$AE$465,8,FALSE)))</f>
        <v/>
      </c>
      <c r="AP1531" s="620" t="n"/>
      <c r="AQ1531" s="286" t="n"/>
      <c r="AR1531" s="34">
        <f>AB1531</f>
        <v/>
      </c>
      <c r="AS1531" s="621">
        <f>IF(ISNA(IF(AI1531="",0,AR1531*VLOOKUP(AI1531,Resource!$B$2:$AE$465,9,FALSE))),0,IF(AI1531="",0,AR1531*VLOOKUP(AI1531,Resource!$B$2:$AE$465,9,FALSE)))</f>
        <v/>
      </c>
      <c r="AT1531" s="620" t="n"/>
      <c r="AU1531" s="286" t="n"/>
      <c r="AV1531" s="620">
        <f>Z1531</f>
        <v/>
      </c>
      <c r="AW1531" s="72" t="n"/>
      <c r="BA1531" s="620" t="n"/>
      <c r="BC1531" s="620">
        <f>AO1531+AS1531</f>
        <v/>
      </c>
      <c r="BD1531" s="620">
        <f>BH1531-BC1531</f>
        <v/>
      </c>
      <c r="BE1531" s="479">
        <f>IF(AV1531=0,"        --",BD1531/BH1531)</f>
        <v/>
      </c>
      <c r="BF1531" s="620" t="n"/>
      <c r="BG1531" s="620" t="n"/>
      <c r="BH1531" s="620">
        <f>Z1531+BA1531+BF1531</f>
        <v/>
      </c>
    </row>
    <row r="1532" customFormat="1" s="34">
      <c r="A1532" s="618" t="n"/>
      <c r="B1532" s="619" t="n"/>
      <c r="J1532" s="619" t="n"/>
      <c r="U1532" s="620" t="n"/>
      <c r="X1532" s="620" t="n"/>
      <c r="Y1532" s="620" t="n"/>
      <c r="Z1532" s="620" t="n"/>
      <c r="AA1532" s="34">
        <f>T1532*0.2+N1532*0+O1532*0.3+P1532*0.5+Q1532*0.6+R1532*1+S1532*1</f>
        <v/>
      </c>
      <c r="AB1532" s="34">
        <f>T1532*0.2+N1532*0.2+O1532*0.3+P1532*0.5+Q1532*0.6+R1532*1+S1532*1</f>
        <v/>
      </c>
      <c r="AD1532" s="34">
        <f>IF($AC1532&gt;0,IF(VLOOKUP($AC1532,Resource!$B$2:$AE$460,6,FALSE)&gt;0,VLOOKUP($AC1532,Resource!$B$2:$AE$460,6,FALSE),"--INPUT--"),"")</f>
        <v/>
      </c>
      <c r="AE1532" s="34">
        <f>IF($AC1532&gt;0,IF(VLOOKUP($AC1532,Resource!$B$2:$AE$460,25,FALSE)&gt;0,VLOOKUP($AC1532,Resource!$B$2:$AE$460,25,FALSE),"--INPUT--"),"")</f>
        <v/>
      </c>
      <c r="AG1532" s="619" t="n"/>
      <c r="AH1532" s="619" t="n"/>
      <c r="AJ1532" s="34">
        <f>IF($AI1532&gt;0,IF(VLOOKUP($AI1532,Resource!$B$2:$AE$460,6,FALSE)&gt;0,VLOOKUP($AI1532,Resource!$B$2:$AE$460,6,FALSE),"--INPUT--"),"")</f>
        <v/>
      </c>
      <c r="AK1532" s="34">
        <f>IF($AI1532&gt;0,IF(VLOOKUP($AI1532,Resource!$B$2:$AE$460,25,FALSE)&gt;0,VLOOKUP($AI1532,Resource!$B$2:$AE$460,25,FALSE),"--INPUT--"),"")</f>
        <v/>
      </c>
      <c r="AL1532" s="619" t="n"/>
      <c r="AM1532" s="619" t="n"/>
      <c r="AN1532" s="34">
        <f>AA1532</f>
        <v/>
      </c>
      <c r="AO1532" s="621">
        <f>IF(ISNA(IF(AC1532="",0,AN1532*VLOOKUP(AC1532,Resource!$B$2:$AE$465,8,FALSE))),0,IF(AC1532="",0,AN1532*VLOOKUP(AC1532,Resource!$B$2:$AE$465,8,FALSE)))</f>
        <v/>
      </c>
      <c r="AP1532" s="620" t="n"/>
      <c r="AQ1532" s="286" t="n"/>
      <c r="AR1532" s="34">
        <f>AB1532</f>
        <v/>
      </c>
      <c r="AS1532" s="621">
        <f>IF(ISNA(IF(AI1532="",0,AR1532*VLOOKUP(AI1532,Resource!$B$2:$AE$465,9,FALSE))),0,IF(AI1532="",0,AR1532*VLOOKUP(AI1532,Resource!$B$2:$AE$465,9,FALSE)))</f>
        <v/>
      </c>
      <c r="AT1532" s="620" t="n"/>
      <c r="AU1532" s="286" t="n"/>
      <c r="AV1532" s="620">
        <f>Z1532</f>
        <v/>
      </c>
      <c r="AW1532" s="72" t="n"/>
      <c r="BA1532" s="620" t="n"/>
      <c r="BC1532" s="620">
        <f>AO1532+AS1532</f>
        <v/>
      </c>
      <c r="BD1532" s="620">
        <f>BH1532-BC1532</f>
        <v/>
      </c>
      <c r="BE1532" s="479">
        <f>IF(AV1532=0,"        --",BD1532/BH1532)</f>
        <v/>
      </c>
      <c r="BF1532" s="620" t="n"/>
      <c r="BG1532" s="620" t="n"/>
      <c r="BH1532" s="620">
        <f>Z1532+BA1532+BF1532</f>
        <v/>
      </c>
    </row>
    <row r="1533" customFormat="1" s="34">
      <c r="A1533" s="618" t="n"/>
      <c r="B1533" s="619" t="n"/>
      <c r="J1533" s="619" t="n"/>
      <c r="U1533" s="620" t="n"/>
      <c r="X1533" s="620" t="n"/>
      <c r="Y1533" s="620" t="n"/>
      <c r="Z1533" s="620" t="n"/>
      <c r="AA1533" s="34">
        <f>T1533*0.2+N1533*0+O1533*0.3+P1533*0.5+Q1533*0.6+R1533*1+S1533*1</f>
        <v/>
      </c>
      <c r="AB1533" s="34">
        <f>T1533*0.2+N1533*0.2+O1533*0.3+P1533*0.5+Q1533*0.6+R1533*1+S1533*1</f>
        <v/>
      </c>
      <c r="AD1533" s="34">
        <f>IF($AC1533&gt;0,IF(VLOOKUP($AC1533,Resource!$B$2:$AE$460,6,FALSE)&gt;0,VLOOKUP($AC1533,Resource!$B$2:$AE$460,6,FALSE),"--INPUT--"),"")</f>
        <v/>
      </c>
      <c r="AE1533" s="34">
        <f>IF($AC1533&gt;0,IF(VLOOKUP($AC1533,Resource!$B$2:$AE$460,25,FALSE)&gt;0,VLOOKUP($AC1533,Resource!$B$2:$AE$460,25,FALSE),"--INPUT--"),"")</f>
        <v/>
      </c>
      <c r="AG1533" s="619" t="n"/>
      <c r="AH1533" s="619" t="n"/>
      <c r="AJ1533" s="34">
        <f>IF($AI1533&gt;0,IF(VLOOKUP($AI1533,Resource!$B$2:$AE$460,6,FALSE)&gt;0,VLOOKUP($AI1533,Resource!$B$2:$AE$460,6,FALSE),"--INPUT--"),"")</f>
        <v/>
      </c>
      <c r="AK1533" s="34">
        <f>IF($AI1533&gt;0,IF(VLOOKUP($AI1533,Resource!$B$2:$AE$460,25,FALSE)&gt;0,VLOOKUP($AI1533,Resource!$B$2:$AE$460,25,FALSE),"--INPUT--"),"")</f>
        <v/>
      </c>
      <c r="AL1533" s="619" t="n"/>
      <c r="AM1533" s="619" t="n"/>
      <c r="AN1533" s="34">
        <f>AA1533</f>
        <v/>
      </c>
      <c r="AO1533" s="621">
        <f>IF(ISNA(IF(AC1533="",0,AN1533*VLOOKUP(AC1533,Resource!$B$2:$AE$465,8,FALSE))),0,IF(AC1533="",0,AN1533*VLOOKUP(AC1533,Resource!$B$2:$AE$465,8,FALSE)))</f>
        <v/>
      </c>
      <c r="AP1533" s="620" t="n"/>
      <c r="AQ1533" s="286" t="n"/>
      <c r="AR1533" s="34">
        <f>AB1533</f>
        <v/>
      </c>
      <c r="AS1533" s="621">
        <f>IF(ISNA(IF(AI1533="",0,AR1533*VLOOKUP(AI1533,Resource!$B$2:$AE$465,9,FALSE))),0,IF(AI1533="",0,AR1533*VLOOKUP(AI1533,Resource!$B$2:$AE$465,9,FALSE)))</f>
        <v/>
      </c>
      <c r="AT1533" s="620" t="n"/>
      <c r="AU1533" s="286" t="n"/>
      <c r="AV1533" s="620">
        <f>Z1533</f>
        <v/>
      </c>
      <c r="AW1533" s="72" t="n"/>
      <c r="BA1533" s="620" t="n"/>
      <c r="BC1533" s="620">
        <f>AO1533+AS1533</f>
        <v/>
      </c>
      <c r="BD1533" s="620">
        <f>BH1533-BC1533</f>
        <v/>
      </c>
      <c r="BE1533" s="479">
        <f>IF(AV1533=0,"        --",BD1533/BH1533)</f>
        <v/>
      </c>
      <c r="BF1533" s="620" t="n"/>
      <c r="BG1533" s="620" t="n"/>
      <c r="BH1533" s="620">
        <f>Z1533+BA1533+BF1533</f>
        <v/>
      </c>
    </row>
    <row r="1534" customFormat="1" s="34">
      <c r="A1534" s="618" t="n"/>
      <c r="B1534" s="619" t="n"/>
      <c r="J1534" s="619" t="n"/>
      <c r="U1534" s="620" t="n"/>
      <c r="X1534" s="620" t="n"/>
      <c r="Y1534" s="620" t="n"/>
      <c r="Z1534" s="620" t="n"/>
      <c r="AA1534" s="34">
        <f>T1534*0.2+N1534*0+O1534*0.3+P1534*0.5+Q1534*0.6+R1534*1+S1534*1</f>
        <v/>
      </c>
      <c r="AB1534" s="34">
        <f>T1534*0.2+N1534*0.2+O1534*0.3+P1534*0.5+Q1534*0.6+R1534*1+S1534*1</f>
        <v/>
      </c>
      <c r="AD1534" s="34">
        <f>IF($AC1534&gt;0,IF(VLOOKUP($AC1534,Resource!$B$2:$AE$460,6,FALSE)&gt;0,VLOOKUP($AC1534,Resource!$B$2:$AE$460,6,FALSE),"--INPUT--"),"")</f>
        <v/>
      </c>
      <c r="AE1534" s="34">
        <f>IF($AC1534&gt;0,IF(VLOOKUP($AC1534,Resource!$B$2:$AE$460,25,FALSE)&gt;0,VLOOKUP($AC1534,Resource!$B$2:$AE$460,25,FALSE),"--INPUT--"),"")</f>
        <v/>
      </c>
      <c r="AG1534" s="619" t="n"/>
      <c r="AH1534" s="619" t="n"/>
      <c r="AJ1534" s="34">
        <f>IF($AI1534&gt;0,IF(VLOOKUP($AI1534,Resource!$B$2:$AE$460,6,FALSE)&gt;0,VLOOKUP($AI1534,Resource!$B$2:$AE$460,6,FALSE),"--INPUT--"),"")</f>
        <v/>
      </c>
      <c r="AK1534" s="34">
        <f>IF($AI1534&gt;0,IF(VLOOKUP($AI1534,Resource!$B$2:$AE$460,25,FALSE)&gt;0,VLOOKUP($AI1534,Resource!$B$2:$AE$460,25,FALSE),"--INPUT--"),"")</f>
        <v/>
      </c>
      <c r="AL1534" s="619" t="n"/>
      <c r="AM1534" s="619" t="n"/>
      <c r="AN1534" s="34">
        <f>AA1534</f>
        <v/>
      </c>
      <c r="AO1534" s="621">
        <f>IF(ISNA(IF(AC1534="",0,AN1534*VLOOKUP(AC1534,Resource!$B$2:$AE$465,8,FALSE))),0,IF(AC1534="",0,AN1534*VLOOKUP(AC1534,Resource!$B$2:$AE$465,8,FALSE)))</f>
        <v/>
      </c>
      <c r="AP1534" s="620" t="n"/>
      <c r="AQ1534" s="286" t="n"/>
      <c r="AR1534" s="34">
        <f>AB1534</f>
        <v/>
      </c>
      <c r="AS1534" s="621">
        <f>IF(ISNA(IF(AI1534="",0,AR1534*VLOOKUP(AI1534,Resource!$B$2:$AE$465,9,FALSE))),0,IF(AI1534="",0,AR1534*VLOOKUP(AI1534,Resource!$B$2:$AE$465,9,FALSE)))</f>
        <v/>
      </c>
      <c r="AT1534" s="620" t="n"/>
      <c r="AU1534" s="286" t="n"/>
      <c r="AV1534" s="620">
        <f>Z1534</f>
        <v/>
      </c>
      <c r="AW1534" s="72" t="n"/>
      <c r="BA1534" s="620" t="n"/>
      <c r="BC1534" s="620">
        <f>AO1534+AS1534</f>
        <v/>
      </c>
      <c r="BD1534" s="620">
        <f>BH1534-BC1534</f>
        <v/>
      </c>
      <c r="BE1534" s="479">
        <f>IF(AV1534=0,"        --",BD1534/BH1534)</f>
        <v/>
      </c>
      <c r="BF1534" s="620" t="n"/>
      <c r="BG1534" s="620" t="n"/>
      <c r="BH1534" s="620">
        <f>Z1534+BA1534+BF1534</f>
        <v/>
      </c>
    </row>
    <row r="1535" customFormat="1" s="34">
      <c r="A1535" s="618" t="n"/>
      <c r="B1535" s="619" t="n"/>
      <c r="J1535" s="619" t="n"/>
      <c r="U1535" s="620" t="n"/>
      <c r="X1535" s="620" t="n"/>
      <c r="Y1535" s="620" t="n"/>
      <c r="Z1535" s="620" t="n"/>
      <c r="AA1535" s="34">
        <f>T1535*0.2+N1535*0+O1535*0.3+P1535*0.5+Q1535*0.6+R1535*1+S1535*1</f>
        <v/>
      </c>
      <c r="AB1535" s="34">
        <f>T1535*0.2+N1535*0.2+O1535*0.3+P1535*0.5+Q1535*0.6+R1535*1+S1535*1</f>
        <v/>
      </c>
      <c r="AD1535" s="34">
        <f>IF($AC1535&gt;0,IF(VLOOKUP($AC1535,Resource!$B$2:$AE$460,6,FALSE)&gt;0,VLOOKUP($AC1535,Resource!$B$2:$AE$460,6,FALSE),"--INPUT--"),"")</f>
        <v/>
      </c>
      <c r="AE1535" s="34">
        <f>IF($AC1535&gt;0,IF(VLOOKUP($AC1535,Resource!$B$2:$AE$460,25,FALSE)&gt;0,VLOOKUP($AC1535,Resource!$B$2:$AE$460,25,FALSE),"--INPUT--"),"")</f>
        <v/>
      </c>
      <c r="AG1535" s="619" t="n"/>
      <c r="AH1535" s="619" t="n"/>
      <c r="AJ1535" s="34">
        <f>IF($AI1535&gt;0,IF(VLOOKUP($AI1535,Resource!$B$2:$AE$460,6,FALSE)&gt;0,VLOOKUP($AI1535,Resource!$B$2:$AE$460,6,FALSE),"--INPUT--"),"")</f>
        <v/>
      </c>
      <c r="AK1535" s="34">
        <f>IF($AI1535&gt;0,IF(VLOOKUP($AI1535,Resource!$B$2:$AE$460,25,FALSE)&gt;0,VLOOKUP($AI1535,Resource!$B$2:$AE$460,25,FALSE),"--INPUT--"),"")</f>
        <v/>
      </c>
      <c r="AL1535" s="619" t="n"/>
      <c r="AM1535" s="619" t="n"/>
      <c r="AN1535" s="34">
        <f>AA1535</f>
        <v/>
      </c>
      <c r="AO1535" s="621">
        <f>IF(ISNA(IF(AC1535="",0,AN1535*VLOOKUP(AC1535,Resource!$B$2:$AE$465,8,FALSE))),0,IF(AC1535="",0,AN1535*VLOOKUP(AC1535,Resource!$B$2:$AE$465,8,FALSE)))</f>
        <v/>
      </c>
      <c r="AP1535" s="620" t="n"/>
      <c r="AQ1535" s="286" t="n"/>
      <c r="AR1535" s="34">
        <f>AB1535</f>
        <v/>
      </c>
      <c r="AS1535" s="621">
        <f>IF(ISNA(IF(AI1535="",0,AR1535*VLOOKUP(AI1535,Resource!$B$2:$AE$465,9,FALSE))),0,IF(AI1535="",0,AR1535*VLOOKUP(AI1535,Resource!$B$2:$AE$465,9,FALSE)))</f>
        <v/>
      </c>
      <c r="AT1535" s="620" t="n"/>
      <c r="AU1535" s="286" t="n"/>
      <c r="AV1535" s="620">
        <f>Z1535</f>
        <v/>
      </c>
      <c r="AW1535" s="72" t="n"/>
      <c r="BA1535" s="620" t="n"/>
      <c r="BC1535" s="620">
        <f>AO1535+AS1535</f>
        <v/>
      </c>
      <c r="BD1535" s="620">
        <f>BH1535-BC1535</f>
        <v/>
      </c>
      <c r="BE1535" s="479">
        <f>IF(AV1535=0,"        --",BD1535/BH1535)</f>
        <v/>
      </c>
      <c r="BF1535" s="620" t="n"/>
      <c r="BG1535" s="620" t="n"/>
      <c r="BH1535" s="620">
        <f>Z1535+BA1535+BF1535</f>
        <v/>
      </c>
    </row>
    <row r="1536" customFormat="1" s="34">
      <c r="A1536" s="618" t="n"/>
      <c r="B1536" s="619" t="n"/>
      <c r="J1536" s="619" t="n"/>
      <c r="U1536" s="620" t="n"/>
      <c r="X1536" s="620" t="n"/>
      <c r="Y1536" s="620" t="n"/>
      <c r="Z1536" s="620" t="n"/>
      <c r="AA1536" s="34">
        <f>T1536*0.2+N1536*0+O1536*0.3+P1536*0.5+Q1536*0.6+R1536*1+S1536*1</f>
        <v/>
      </c>
      <c r="AB1536" s="34">
        <f>T1536*0.2+N1536*0.2+O1536*0.3+P1536*0.5+Q1536*0.6+R1536*1+S1536*1</f>
        <v/>
      </c>
      <c r="AD1536" s="34">
        <f>IF($AC1536&gt;0,IF(VLOOKUP($AC1536,Resource!$B$2:$AE$460,6,FALSE)&gt;0,VLOOKUP($AC1536,Resource!$B$2:$AE$460,6,FALSE),"--INPUT--"),"")</f>
        <v/>
      </c>
      <c r="AE1536" s="34">
        <f>IF($AC1536&gt;0,IF(VLOOKUP($AC1536,Resource!$B$2:$AE$460,25,FALSE)&gt;0,VLOOKUP($AC1536,Resource!$B$2:$AE$460,25,FALSE),"--INPUT--"),"")</f>
        <v/>
      </c>
      <c r="AG1536" s="619" t="n"/>
      <c r="AH1536" s="619" t="n"/>
      <c r="AJ1536" s="34">
        <f>IF($AI1536&gt;0,IF(VLOOKUP($AI1536,Resource!$B$2:$AE$460,6,FALSE)&gt;0,VLOOKUP($AI1536,Resource!$B$2:$AE$460,6,FALSE),"--INPUT--"),"")</f>
        <v/>
      </c>
      <c r="AK1536" s="34">
        <f>IF($AI1536&gt;0,IF(VLOOKUP($AI1536,Resource!$B$2:$AE$460,25,FALSE)&gt;0,VLOOKUP($AI1536,Resource!$B$2:$AE$460,25,FALSE),"--INPUT--"),"")</f>
        <v/>
      </c>
      <c r="AL1536" s="619" t="n"/>
      <c r="AM1536" s="619" t="n"/>
      <c r="AN1536" s="34">
        <f>AA1536</f>
        <v/>
      </c>
      <c r="AO1536" s="621">
        <f>IF(ISNA(IF(AC1536="",0,AN1536*VLOOKUP(AC1536,Resource!$B$2:$AE$465,8,FALSE))),0,IF(AC1536="",0,AN1536*VLOOKUP(AC1536,Resource!$B$2:$AE$465,8,FALSE)))</f>
        <v/>
      </c>
      <c r="AP1536" s="620" t="n"/>
      <c r="AQ1536" s="286" t="n"/>
      <c r="AR1536" s="34">
        <f>AB1536</f>
        <v/>
      </c>
      <c r="AS1536" s="621">
        <f>IF(ISNA(IF(AI1536="",0,AR1536*VLOOKUP(AI1536,Resource!$B$2:$AE$465,9,FALSE))),0,IF(AI1536="",0,AR1536*VLOOKUP(AI1536,Resource!$B$2:$AE$465,9,FALSE)))</f>
        <v/>
      </c>
      <c r="AT1536" s="620" t="n"/>
      <c r="AU1536" s="286" t="n"/>
      <c r="AV1536" s="620">
        <f>Z1536</f>
        <v/>
      </c>
      <c r="AW1536" s="72" t="n"/>
      <c r="BA1536" s="620" t="n"/>
      <c r="BC1536" s="620">
        <f>AO1536+AS1536</f>
        <v/>
      </c>
      <c r="BD1536" s="620">
        <f>BH1536-BC1536</f>
        <v/>
      </c>
      <c r="BE1536" s="479">
        <f>IF(AV1536=0,"        --",BD1536/BH1536)</f>
        <v/>
      </c>
      <c r="BF1536" s="620" t="n"/>
      <c r="BG1536" s="620" t="n"/>
      <c r="BH1536" s="620">
        <f>Z1536+BA1536+BF1536</f>
        <v/>
      </c>
    </row>
    <row r="1537" customFormat="1" s="34">
      <c r="A1537" s="618" t="n"/>
      <c r="B1537" s="619" t="n"/>
      <c r="J1537" s="619" t="n"/>
      <c r="U1537" s="620" t="n"/>
      <c r="X1537" s="620" t="n"/>
      <c r="Y1537" s="620" t="n"/>
      <c r="Z1537" s="620" t="n"/>
      <c r="AA1537" s="34">
        <f>T1537*0.2+N1537*0+O1537*0.3+P1537*0.5+Q1537*0.6+R1537*1+S1537*1</f>
        <v/>
      </c>
      <c r="AB1537" s="34">
        <f>T1537*0.2+N1537*0.2+O1537*0.3+P1537*0.5+Q1537*0.6+R1537*1+S1537*1</f>
        <v/>
      </c>
      <c r="AD1537" s="34">
        <f>IF($AC1537&gt;0,IF(VLOOKUP($AC1537,Resource!$B$2:$AE$460,6,FALSE)&gt;0,VLOOKUP($AC1537,Resource!$B$2:$AE$460,6,FALSE),"--INPUT--"),"")</f>
        <v/>
      </c>
      <c r="AE1537" s="34">
        <f>IF($AC1537&gt;0,IF(VLOOKUP($AC1537,Resource!$B$2:$AE$460,25,FALSE)&gt;0,VLOOKUP($AC1537,Resource!$B$2:$AE$460,25,FALSE),"--INPUT--"),"")</f>
        <v/>
      </c>
      <c r="AG1537" s="619" t="n"/>
      <c r="AH1537" s="619" t="n"/>
      <c r="AJ1537" s="34">
        <f>IF($AI1537&gt;0,IF(VLOOKUP($AI1537,Resource!$B$2:$AE$460,6,FALSE)&gt;0,VLOOKUP($AI1537,Resource!$B$2:$AE$460,6,FALSE),"--INPUT--"),"")</f>
        <v/>
      </c>
      <c r="AK1537" s="34">
        <f>IF($AI1537&gt;0,IF(VLOOKUP($AI1537,Resource!$B$2:$AE$460,25,FALSE)&gt;0,VLOOKUP($AI1537,Resource!$B$2:$AE$460,25,FALSE),"--INPUT--"),"")</f>
        <v/>
      </c>
      <c r="AL1537" s="619" t="n"/>
      <c r="AM1537" s="619" t="n"/>
      <c r="AN1537" s="34">
        <f>AA1537</f>
        <v/>
      </c>
      <c r="AO1537" s="621">
        <f>IF(ISNA(IF(AC1537="",0,AN1537*VLOOKUP(AC1537,Resource!$B$2:$AE$465,8,FALSE))),0,IF(AC1537="",0,AN1537*VLOOKUP(AC1537,Resource!$B$2:$AE$465,8,FALSE)))</f>
        <v/>
      </c>
      <c r="AP1537" s="620" t="n"/>
      <c r="AQ1537" s="286" t="n"/>
      <c r="AR1537" s="34">
        <f>AB1537</f>
        <v/>
      </c>
      <c r="AS1537" s="621">
        <f>IF(ISNA(IF(AI1537="",0,AR1537*VLOOKUP(AI1537,Resource!$B$2:$AE$465,9,FALSE))),0,IF(AI1537="",0,AR1537*VLOOKUP(AI1537,Resource!$B$2:$AE$465,9,FALSE)))</f>
        <v/>
      </c>
      <c r="AT1537" s="620" t="n"/>
      <c r="AU1537" s="286" t="n"/>
      <c r="AV1537" s="620">
        <f>Z1537</f>
        <v/>
      </c>
      <c r="AW1537" s="72" t="n"/>
      <c r="BA1537" s="620" t="n"/>
      <c r="BC1537" s="620">
        <f>AO1537+AS1537</f>
        <v/>
      </c>
      <c r="BD1537" s="620">
        <f>BH1537-BC1537</f>
        <v/>
      </c>
      <c r="BE1537" s="479">
        <f>IF(AV1537=0,"        --",BD1537/BH1537)</f>
        <v/>
      </c>
      <c r="BF1537" s="620" t="n"/>
      <c r="BG1537" s="620" t="n"/>
      <c r="BH1537" s="620">
        <f>Z1537+BA1537+BF1537</f>
        <v/>
      </c>
    </row>
    <row r="1538" customFormat="1" s="34">
      <c r="A1538" s="618" t="n"/>
      <c r="B1538" s="619" t="n"/>
      <c r="J1538" s="619" t="n"/>
      <c r="U1538" s="620" t="n"/>
      <c r="X1538" s="620" t="n"/>
      <c r="Y1538" s="620" t="n"/>
      <c r="Z1538" s="620" t="n"/>
      <c r="AA1538" s="34">
        <f>T1538*0.2+N1538*0+O1538*0.3+P1538*0.5+Q1538*0.6+R1538*1+S1538*1</f>
        <v/>
      </c>
      <c r="AB1538" s="34">
        <f>T1538*0.2+N1538*0.2+O1538*0.3+P1538*0.5+Q1538*0.6+R1538*1+S1538*1</f>
        <v/>
      </c>
      <c r="AD1538" s="34">
        <f>IF($AC1538&gt;0,IF(VLOOKUP($AC1538,Resource!$B$2:$AE$460,6,FALSE)&gt;0,VLOOKUP($AC1538,Resource!$B$2:$AE$460,6,FALSE),"--INPUT--"),"")</f>
        <v/>
      </c>
      <c r="AE1538" s="34">
        <f>IF($AC1538&gt;0,IF(VLOOKUP($AC1538,Resource!$B$2:$AE$460,25,FALSE)&gt;0,VLOOKUP($AC1538,Resource!$B$2:$AE$460,25,FALSE),"--INPUT--"),"")</f>
        <v/>
      </c>
      <c r="AG1538" s="619" t="n"/>
      <c r="AH1538" s="619" t="n"/>
      <c r="AJ1538" s="34">
        <f>IF($AI1538&gt;0,IF(VLOOKUP($AI1538,Resource!$B$2:$AE$460,6,FALSE)&gt;0,VLOOKUP($AI1538,Resource!$B$2:$AE$460,6,FALSE),"--INPUT--"),"")</f>
        <v/>
      </c>
      <c r="AK1538" s="34">
        <f>IF($AI1538&gt;0,IF(VLOOKUP($AI1538,Resource!$B$2:$AE$460,25,FALSE)&gt;0,VLOOKUP($AI1538,Resource!$B$2:$AE$460,25,FALSE),"--INPUT--"),"")</f>
        <v/>
      </c>
      <c r="AL1538" s="619" t="n"/>
      <c r="AM1538" s="619" t="n"/>
      <c r="AN1538" s="34">
        <f>AA1538</f>
        <v/>
      </c>
      <c r="AO1538" s="621">
        <f>IF(ISNA(IF(AC1538="",0,AN1538*VLOOKUP(AC1538,Resource!$B$2:$AE$465,8,FALSE))),0,IF(AC1538="",0,AN1538*VLOOKUP(AC1538,Resource!$B$2:$AE$465,8,FALSE)))</f>
        <v/>
      </c>
      <c r="AP1538" s="620" t="n"/>
      <c r="AQ1538" s="286" t="n"/>
      <c r="AR1538" s="34">
        <f>AB1538</f>
        <v/>
      </c>
      <c r="AS1538" s="621">
        <f>IF(ISNA(IF(AI1538="",0,AR1538*VLOOKUP(AI1538,Resource!$B$2:$AE$465,9,FALSE))),0,IF(AI1538="",0,AR1538*VLOOKUP(AI1538,Resource!$B$2:$AE$465,9,FALSE)))</f>
        <v/>
      </c>
      <c r="AT1538" s="620" t="n"/>
      <c r="AU1538" s="286" t="n"/>
      <c r="AV1538" s="620">
        <f>Z1538</f>
        <v/>
      </c>
      <c r="AW1538" s="72" t="n"/>
      <c r="BA1538" s="620" t="n"/>
      <c r="BC1538" s="620">
        <f>AO1538+AS1538</f>
        <v/>
      </c>
      <c r="BD1538" s="620">
        <f>BH1538-BC1538</f>
        <v/>
      </c>
      <c r="BE1538" s="479">
        <f>IF(AV1538=0,"        --",BD1538/BH1538)</f>
        <v/>
      </c>
      <c r="BF1538" s="620" t="n"/>
      <c r="BG1538" s="620" t="n"/>
      <c r="BH1538" s="620">
        <f>Z1538+BA1538+BF1538</f>
        <v/>
      </c>
    </row>
    <row r="1539" customFormat="1" s="34">
      <c r="A1539" s="618" t="n"/>
      <c r="B1539" s="619" t="n"/>
      <c r="J1539" s="619" t="n"/>
      <c r="U1539" s="620" t="n"/>
      <c r="X1539" s="620" t="n"/>
      <c r="Y1539" s="620" t="n"/>
      <c r="Z1539" s="620" t="n"/>
      <c r="AA1539" s="34">
        <f>T1539*0.2+N1539*0+O1539*0.3+P1539*0.5+Q1539*0.6+R1539*1+S1539*1</f>
        <v/>
      </c>
      <c r="AB1539" s="34">
        <f>T1539*0.2+N1539*0.2+O1539*0.3+P1539*0.5+Q1539*0.6+R1539*1+S1539*1</f>
        <v/>
      </c>
      <c r="AD1539" s="34">
        <f>IF($AC1539&gt;0,IF(VLOOKUP($AC1539,Resource!$B$2:$AE$460,6,FALSE)&gt;0,VLOOKUP($AC1539,Resource!$B$2:$AE$460,6,FALSE),"--INPUT--"),"")</f>
        <v/>
      </c>
      <c r="AE1539" s="34">
        <f>IF($AC1539&gt;0,IF(VLOOKUP($AC1539,Resource!$B$2:$AE$460,25,FALSE)&gt;0,VLOOKUP($AC1539,Resource!$B$2:$AE$460,25,FALSE),"--INPUT--"),"")</f>
        <v/>
      </c>
      <c r="AG1539" s="619" t="n"/>
      <c r="AH1539" s="619" t="n"/>
      <c r="AJ1539" s="34">
        <f>IF($AI1539&gt;0,IF(VLOOKUP($AI1539,Resource!$B$2:$AE$460,6,FALSE)&gt;0,VLOOKUP($AI1539,Resource!$B$2:$AE$460,6,FALSE),"--INPUT--"),"")</f>
        <v/>
      </c>
      <c r="AK1539" s="34">
        <f>IF($AI1539&gt;0,IF(VLOOKUP($AI1539,Resource!$B$2:$AE$460,25,FALSE)&gt;0,VLOOKUP($AI1539,Resource!$B$2:$AE$460,25,FALSE),"--INPUT--"),"")</f>
        <v/>
      </c>
      <c r="AL1539" s="619" t="n"/>
      <c r="AM1539" s="619" t="n"/>
      <c r="AN1539" s="34">
        <f>AA1539</f>
        <v/>
      </c>
      <c r="AO1539" s="621">
        <f>IF(ISNA(IF(AC1539="",0,AN1539*VLOOKUP(AC1539,Resource!$B$2:$AE$465,8,FALSE))),0,IF(AC1539="",0,AN1539*VLOOKUP(AC1539,Resource!$B$2:$AE$465,8,FALSE)))</f>
        <v/>
      </c>
      <c r="AP1539" s="620" t="n"/>
      <c r="AQ1539" s="286" t="n"/>
      <c r="AR1539" s="34">
        <f>AB1539</f>
        <v/>
      </c>
      <c r="AS1539" s="621">
        <f>IF(ISNA(IF(AI1539="",0,AR1539*VLOOKUP(AI1539,Resource!$B$2:$AE$465,9,FALSE))),0,IF(AI1539="",0,AR1539*VLOOKUP(AI1539,Resource!$B$2:$AE$465,9,FALSE)))</f>
        <v/>
      </c>
      <c r="AT1539" s="620" t="n"/>
      <c r="AU1539" s="286" t="n"/>
      <c r="AV1539" s="620">
        <f>Z1539</f>
        <v/>
      </c>
      <c r="AW1539" s="72" t="n"/>
      <c r="BA1539" s="620" t="n"/>
      <c r="BC1539" s="620">
        <f>AO1539+AS1539</f>
        <v/>
      </c>
      <c r="BD1539" s="620">
        <f>BH1539-BC1539</f>
        <v/>
      </c>
      <c r="BE1539" s="479">
        <f>IF(AV1539=0,"        --",BD1539/BH1539)</f>
        <v/>
      </c>
      <c r="BF1539" s="620" t="n"/>
      <c r="BG1539" s="620" t="n"/>
      <c r="BH1539" s="620">
        <f>Z1539+BA1539+BF1539</f>
        <v/>
      </c>
    </row>
    <row r="1540" customFormat="1" s="34">
      <c r="A1540" s="618" t="n"/>
      <c r="B1540" s="619" t="n"/>
      <c r="J1540" s="619" t="n"/>
      <c r="U1540" s="620" t="n"/>
      <c r="X1540" s="620" t="n"/>
      <c r="Y1540" s="620" t="n"/>
      <c r="Z1540" s="620" t="n"/>
      <c r="AA1540" s="34">
        <f>T1540*0.2+N1540*0+O1540*0.3+P1540*0.5+Q1540*0.6+R1540*1+S1540*1</f>
        <v/>
      </c>
      <c r="AB1540" s="34">
        <f>T1540*0.2+N1540*0.2+O1540*0.3+P1540*0.5+Q1540*0.6+R1540*1+S1540*1</f>
        <v/>
      </c>
      <c r="AD1540" s="34">
        <f>IF($AC1540&gt;0,IF(VLOOKUP($AC1540,Resource!$B$2:$AE$460,6,FALSE)&gt;0,VLOOKUP($AC1540,Resource!$B$2:$AE$460,6,FALSE),"--INPUT--"),"")</f>
        <v/>
      </c>
      <c r="AE1540" s="34">
        <f>IF($AC1540&gt;0,IF(VLOOKUP($AC1540,Resource!$B$2:$AE$460,25,FALSE)&gt;0,VLOOKUP($AC1540,Resource!$B$2:$AE$460,25,FALSE),"--INPUT--"),"")</f>
        <v/>
      </c>
      <c r="AG1540" s="619" t="n"/>
      <c r="AH1540" s="619" t="n"/>
      <c r="AJ1540" s="34">
        <f>IF($AI1540&gt;0,IF(VLOOKUP($AI1540,Resource!$B$2:$AE$460,6,FALSE)&gt;0,VLOOKUP($AI1540,Resource!$B$2:$AE$460,6,FALSE),"--INPUT--"),"")</f>
        <v/>
      </c>
      <c r="AK1540" s="34">
        <f>IF($AI1540&gt;0,IF(VLOOKUP($AI1540,Resource!$B$2:$AE$460,25,FALSE)&gt;0,VLOOKUP($AI1540,Resource!$B$2:$AE$460,25,FALSE),"--INPUT--"),"")</f>
        <v/>
      </c>
      <c r="AL1540" s="619" t="n"/>
      <c r="AM1540" s="619" t="n"/>
      <c r="AN1540" s="34">
        <f>AA1540</f>
        <v/>
      </c>
      <c r="AO1540" s="621">
        <f>IF(ISNA(IF(AC1540="",0,AN1540*VLOOKUP(AC1540,Resource!$B$2:$AE$465,8,FALSE))),0,IF(AC1540="",0,AN1540*VLOOKUP(AC1540,Resource!$B$2:$AE$465,8,FALSE)))</f>
        <v/>
      </c>
      <c r="AP1540" s="620" t="n"/>
      <c r="AQ1540" s="286" t="n"/>
      <c r="AR1540" s="34">
        <f>AB1540</f>
        <v/>
      </c>
      <c r="AS1540" s="621">
        <f>IF(ISNA(IF(AI1540="",0,AR1540*VLOOKUP(AI1540,Resource!$B$2:$AE$465,9,FALSE))),0,IF(AI1540="",0,AR1540*VLOOKUP(AI1540,Resource!$B$2:$AE$465,9,FALSE)))</f>
        <v/>
      </c>
      <c r="AT1540" s="620" t="n"/>
      <c r="AU1540" s="286" t="n"/>
      <c r="AV1540" s="620">
        <f>Z1540</f>
        <v/>
      </c>
      <c r="AW1540" s="72" t="n"/>
      <c r="BA1540" s="620" t="n"/>
      <c r="BC1540" s="620">
        <f>AO1540+AS1540</f>
        <v/>
      </c>
      <c r="BD1540" s="620">
        <f>BH1540-BC1540</f>
        <v/>
      </c>
      <c r="BE1540" s="479">
        <f>IF(AV1540=0,"        --",BD1540/BH1540)</f>
        <v/>
      </c>
      <c r="BF1540" s="620" t="n"/>
      <c r="BG1540" s="620" t="n"/>
      <c r="BH1540" s="620">
        <f>Z1540+BA1540+BF1540</f>
        <v/>
      </c>
    </row>
    <row r="1541" customFormat="1" s="34">
      <c r="A1541" s="618" t="n"/>
      <c r="B1541" s="619" t="n"/>
      <c r="J1541" s="619" t="n"/>
      <c r="U1541" s="620" t="n"/>
      <c r="X1541" s="620" t="n"/>
      <c r="Y1541" s="620" t="n"/>
      <c r="Z1541" s="620" t="n"/>
      <c r="AA1541" s="34">
        <f>T1541*0.2+N1541*0+O1541*0.3+P1541*0.5+Q1541*0.6+R1541*1+S1541*1</f>
        <v/>
      </c>
      <c r="AB1541" s="34">
        <f>T1541*0.2+N1541*0.2+O1541*0.3+P1541*0.5+Q1541*0.6+R1541*1+S1541*1</f>
        <v/>
      </c>
      <c r="AD1541" s="34">
        <f>IF($AC1541&gt;0,IF(VLOOKUP($AC1541,Resource!$B$2:$AE$460,6,FALSE)&gt;0,VLOOKUP($AC1541,Resource!$B$2:$AE$460,6,FALSE),"--INPUT--"),"")</f>
        <v/>
      </c>
      <c r="AE1541" s="34">
        <f>IF($AC1541&gt;0,IF(VLOOKUP($AC1541,Resource!$B$2:$AE$460,25,FALSE)&gt;0,VLOOKUP($AC1541,Resource!$B$2:$AE$460,25,FALSE),"--INPUT--"),"")</f>
        <v/>
      </c>
      <c r="AG1541" s="619" t="n"/>
      <c r="AH1541" s="619" t="n"/>
      <c r="AJ1541" s="34">
        <f>IF($AI1541&gt;0,IF(VLOOKUP($AI1541,Resource!$B$2:$AE$460,6,FALSE)&gt;0,VLOOKUP($AI1541,Resource!$B$2:$AE$460,6,FALSE),"--INPUT--"),"")</f>
        <v/>
      </c>
      <c r="AK1541" s="34">
        <f>IF($AI1541&gt;0,IF(VLOOKUP($AI1541,Resource!$B$2:$AE$460,25,FALSE)&gt;0,VLOOKUP($AI1541,Resource!$B$2:$AE$460,25,FALSE),"--INPUT--"),"")</f>
        <v/>
      </c>
      <c r="AL1541" s="619" t="n"/>
      <c r="AM1541" s="619" t="n"/>
      <c r="AN1541" s="34">
        <f>AA1541</f>
        <v/>
      </c>
      <c r="AO1541" s="621">
        <f>IF(ISNA(IF(AC1541="",0,AN1541*VLOOKUP(AC1541,Resource!$B$2:$AE$465,8,FALSE))),0,IF(AC1541="",0,AN1541*VLOOKUP(AC1541,Resource!$B$2:$AE$465,8,FALSE)))</f>
        <v/>
      </c>
      <c r="AP1541" s="620" t="n"/>
      <c r="AQ1541" s="286" t="n"/>
      <c r="AR1541" s="34">
        <f>AB1541</f>
        <v/>
      </c>
      <c r="AS1541" s="621">
        <f>IF(ISNA(IF(AI1541="",0,AR1541*VLOOKUP(AI1541,Resource!$B$2:$AE$465,9,FALSE))),0,IF(AI1541="",0,AR1541*VLOOKUP(AI1541,Resource!$B$2:$AE$465,9,FALSE)))</f>
        <v/>
      </c>
      <c r="AT1541" s="620" t="n"/>
      <c r="AU1541" s="286" t="n"/>
      <c r="AV1541" s="620">
        <f>Z1541</f>
        <v/>
      </c>
      <c r="AW1541" s="72" t="n"/>
      <c r="BA1541" s="620" t="n"/>
      <c r="BC1541" s="620">
        <f>AO1541+AS1541</f>
        <v/>
      </c>
      <c r="BD1541" s="620">
        <f>BH1541-BC1541</f>
        <v/>
      </c>
      <c r="BE1541" s="479">
        <f>IF(AV1541=0,"        --",BD1541/BH1541)</f>
        <v/>
      </c>
      <c r="BF1541" s="620" t="n"/>
      <c r="BG1541" s="620" t="n"/>
      <c r="BH1541" s="620">
        <f>Z1541+BA1541+BF1541</f>
        <v/>
      </c>
    </row>
    <row r="1542" customFormat="1" s="34">
      <c r="A1542" s="618" t="n"/>
      <c r="B1542" s="619" t="n"/>
      <c r="J1542" s="619" t="n"/>
      <c r="U1542" s="620" t="n"/>
      <c r="X1542" s="620" t="n"/>
      <c r="Y1542" s="620" t="n"/>
      <c r="Z1542" s="620" t="n"/>
      <c r="AA1542" s="34">
        <f>T1542*0.2+N1542*0+O1542*0.3+P1542*0.5+Q1542*0.6+R1542*1+S1542*1</f>
        <v/>
      </c>
      <c r="AB1542" s="34">
        <f>T1542*0.2+N1542*0.2+O1542*0.3+P1542*0.5+Q1542*0.6+R1542*1+S1542*1</f>
        <v/>
      </c>
      <c r="AD1542" s="34">
        <f>IF($AC1542&gt;0,IF(VLOOKUP($AC1542,Resource!$B$2:$AE$460,6,FALSE)&gt;0,VLOOKUP($AC1542,Resource!$B$2:$AE$460,6,FALSE),"--INPUT--"),"")</f>
        <v/>
      </c>
      <c r="AE1542" s="34">
        <f>IF($AC1542&gt;0,IF(VLOOKUP($AC1542,Resource!$B$2:$AE$460,25,FALSE)&gt;0,VLOOKUP($AC1542,Resource!$B$2:$AE$460,25,FALSE),"--INPUT--"),"")</f>
        <v/>
      </c>
      <c r="AG1542" s="619" t="n"/>
      <c r="AH1542" s="619" t="n"/>
      <c r="AJ1542" s="34">
        <f>IF($AI1542&gt;0,IF(VLOOKUP($AI1542,Resource!$B$2:$AE$460,6,FALSE)&gt;0,VLOOKUP($AI1542,Resource!$B$2:$AE$460,6,FALSE),"--INPUT--"),"")</f>
        <v/>
      </c>
      <c r="AK1542" s="34">
        <f>IF($AI1542&gt;0,IF(VLOOKUP($AI1542,Resource!$B$2:$AE$460,25,FALSE)&gt;0,VLOOKUP($AI1542,Resource!$B$2:$AE$460,25,FALSE),"--INPUT--"),"")</f>
        <v/>
      </c>
      <c r="AL1542" s="619" t="n"/>
      <c r="AM1542" s="619" t="n"/>
      <c r="AN1542" s="34">
        <f>AA1542</f>
        <v/>
      </c>
      <c r="AO1542" s="621">
        <f>IF(ISNA(IF(AC1542="",0,AN1542*VLOOKUP(AC1542,Resource!$B$2:$AE$465,8,FALSE))),0,IF(AC1542="",0,AN1542*VLOOKUP(AC1542,Resource!$B$2:$AE$465,8,FALSE)))</f>
        <v/>
      </c>
      <c r="AP1542" s="620" t="n"/>
      <c r="AQ1542" s="286" t="n"/>
      <c r="AR1542" s="34">
        <f>AB1542</f>
        <v/>
      </c>
      <c r="AS1542" s="621">
        <f>IF(ISNA(IF(AI1542="",0,AR1542*VLOOKUP(AI1542,Resource!$B$2:$AE$465,9,FALSE))),0,IF(AI1542="",0,AR1542*VLOOKUP(AI1542,Resource!$B$2:$AE$465,9,FALSE)))</f>
        <v/>
      </c>
      <c r="AT1542" s="620" t="n"/>
      <c r="AU1542" s="286" t="n"/>
      <c r="AV1542" s="620">
        <f>Z1542</f>
        <v/>
      </c>
      <c r="AW1542" s="72" t="n"/>
      <c r="BA1542" s="620" t="n"/>
      <c r="BC1542" s="620">
        <f>AO1542+AS1542</f>
        <v/>
      </c>
      <c r="BD1542" s="620">
        <f>BH1542-BC1542</f>
        <v/>
      </c>
      <c r="BE1542" s="479">
        <f>IF(AV1542=0,"        --",BD1542/BH1542)</f>
        <v/>
      </c>
      <c r="BF1542" s="620" t="n"/>
      <c r="BG1542" s="620" t="n"/>
      <c r="BH1542" s="620">
        <f>Z1542+BA1542+BF1542</f>
        <v/>
      </c>
    </row>
    <row r="1543" customFormat="1" s="34">
      <c r="A1543" s="618" t="n"/>
      <c r="B1543" s="619" t="n"/>
      <c r="J1543" s="619" t="n"/>
      <c r="U1543" s="620" t="n"/>
      <c r="X1543" s="620" t="n"/>
      <c r="Y1543" s="620" t="n"/>
      <c r="Z1543" s="620" t="n"/>
      <c r="AA1543" s="34">
        <f>T1543*0.2+N1543*0+O1543*0.3+P1543*0.5+Q1543*0.6+R1543*1+S1543*1</f>
        <v/>
      </c>
      <c r="AB1543" s="34">
        <f>T1543*0.2+N1543*0.2+O1543*0.3+P1543*0.5+Q1543*0.6+R1543*1+S1543*1</f>
        <v/>
      </c>
      <c r="AD1543" s="34">
        <f>IF($AC1543&gt;0,IF(VLOOKUP($AC1543,Resource!$B$2:$AE$460,6,FALSE)&gt;0,VLOOKUP($AC1543,Resource!$B$2:$AE$460,6,FALSE),"--INPUT--"),"")</f>
        <v/>
      </c>
      <c r="AE1543" s="34">
        <f>IF($AC1543&gt;0,IF(VLOOKUP($AC1543,Resource!$B$2:$AE$460,25,FALSE)&gt;0,VLOOKUP($AC1543,Resource!$B$2:$AE$460,25,FALSE),"--INPUT--"),"")</f>
        <v/>
      </c>
      <c r="AG1543" s="619" t="n"/>
      <c r="AH1543" s="619" t="n"/>
      <c r="AJ1543" s="34">
        <f>IF($AI1543&gt;0,IF(VLOOKUP($AI1543,Resource!$B$2:$AE$460,6,FALSE)&gt;0,VLOOKUP($AI1543,Resource!$B$2:$AE$460,6,FALSE),"--INPUT--"),"")</f>
        <v/>
      </c>
      <c r="AK1543" s="34">
        <f>IF($AI1543&gt;0,IF(VLOOKUP($AI1543,Resource!$B$2:$AE$460,25,FALSE)&gt;0,VLOOKUP($AI1543,Resource!$B$2:$AE$460,25,FALSE),"--INPUT--"),"")</f>
        <v/>
      </c>
      <c r="AL1543" s="619" t="n"/>
      <c r="AM1543" s="619" t="n"/>
      <c r="AN1543" s="34">
        <f>AA1543</f>
        <v/>
      </c>
      <c r="AO1543" s="621">
        <f>IF(ISNA(IF(AC1543="",0,AN1543*VLOOKUP(AC1543,Resource!$B$2:$AE$465,8,FALSE))),0,IF(AC1543="",0,AN1543*VLOOKUP(AC1543,Resource!$B$2:$AE$465,8,FALSE)))</f>
        <v/>
      </c>
      <c r="AP1543" s="620" t="n"/>
      <c r="AQ1543" s="286" t="n"/>
      <c r="AR1543" s="34">
        <f>AB1543</f>
        <v/>
      </c>
      <c r="AS1543" s="621">
        <f>IF(ISNA(IF(AI1543="",0,AR1543*VLOOKUP(AI1543,Resource!$B$2:$AE$465,9,FALSE))),0,IF(AI1543="",0,AR1543*VLOOKUP(AI1543,Resource!$B$2:$AE$465,9,FALSE)))</f>
        <v/>
      </c>
      <c r="AT1543" s="620" t="n"/>
      <c r="AU1543" s="286" t="n"/>
      <c r="AV1543" s="620">
        <f>Z1543</f>
        <v/>
      </c>
      <c r="AW1543" s="72" t="n"/>
      <c r="BA1543" s="620" t="n"/>
      <c r="BC1543" s="620">
        <f>AO1543+AS1543</f>
        <v/>
      </c>
      <c r="BD1543" s="620">
        <f>BH1543-BC1543</f>
        <v/>
      </c>
      <c r="BE1543" s="479">
        <f>IF(AV1543=0,"        --",BD1543/BH1543)</f>
        <v/>
      </c>
      <c r="BF1543" s="620" t="n"/>
      <c r="BG1543" s="620" t="n"/>
      <c r="BH1543" s="620">
        <f>Z1543+BA1543+BF1543</f>
        <v/>
      </c>
    </row>
    <row r="1544" customFormat="1" s="34">
      <c r="A1544" s="618" t="n"/>
      <c r="B1544" s="619" t="n"/>
      <c r="J1544" s="619" t="n"/>
      <c r="U1544" s="620" t="n"/>
      <c r="X1544" s="620" t="n"/>
      <c r="Y1544" s="620" t="n"/>
      <c r="Z1544" s="620" t="n"/>
      <c r="AA1544" s="34">
        <f>T1544*0.2+N1544*0+O1544*0.3+P1544*0.5+Q1544*0.6+R1544*1+S1544*1</f>
        <v/>
      </c>
      <c r="AB1544" s="34">
        <f>T1544*0.2+N1544*0.2+O1544*0.3+P1544*0.5+Q1544*0.6+R1544*1+S1544*1</f>
        <v/>
      </c>
      <c r="AD1544" s="34">
        <f>IF($AC1544&gt;0,IF(VLOOKUP($AC1544,Resource!$B$2:$AE$460,6,FALSE)&gt;0,VLOOKUP($AC1544,Resource!$B$2:$AE$460,6,FALSE),"--INPUT--"),"")</f>
        <v/>
      </c>
      <c r="AE1544" s="34">
        <f>IF($AC1544&gt;0,IF(VLOOKUP($AC1544,Resource!$B$2:$AE$460,25,FALSE)&gt;0,VLOOKUP($AC1544,Resource!$B$2:$AE$460,25,FALSE),"--INPUT--"),"")</f>
        <v/>
      </c>
      <c r="AG1544" s="619" t="n"/>
      <c r="AH1544" s="619" t="n"/>
      <c r="AJ1544" s="34">
        <f>IF($AI1544&gt;0,IF(VLOOKUP($AI1544,Resource!$B$2:$AE$460,6,FALSE)&gt;0,VLOOKUP($AI1544,Resource!$B$2:$AE$460,6,FALSE),"--INPUT--"),"")</f>
        <v/>
      </c>
      <c r="AK1544" s="34">
        <f>IF($AI1544&gt;0,IF(VLOOKUP($AI1544,Resource!$B$2:$AE$460,25,FALSE)&gt;0,VLOOKUP($AI1544,Resource!$B$2:$AE$460,25,FALSE),"--INPUT--"),"")</f>
        <v/>
      </c>
      <c r="AL1544" s="619" t="n"/>
      <c r="AM1544" s="619" t="n"/>
      <c r="AN1544" s="34">
        <f>AA1544</f>
        <v/>
      </c>
      <c r="AO1544" s="621">
        <f>IF(ISNA(IF(AC1544="",0,AN1544*VLOOKUP(AC1544,Resource!$B$2:$AE$465,8,FALSE))),0,IF(AC1544="",0,AN1544*VLOOKUP(AC1544,Resource!$B$2:$AE$465,8,FALSE)))</f>
        <v/>
      </c>
      <c r="AP1544" s="620" t="n"/>
      <c r="AQ1544" s="286" t="n"/>
      <c r="AR1544" s="34">
        <f>AB1544</f>
        <v/>
      </c>
      <c r="AS1544" s="621">
        <f>IF(ISNA(IF(AI1544="",0,AR1544*VLOOKUP(AI1544,Resource!$B$2:$AE$465,9,FALSE))),0,IF(AI1544="",0,AR1544*VLOOKUP(AI1544,Resource!$B$2:$AE$465,9,FALSE)))</f>
        <v/>
      </c>
      <c r="AT1544" s="620" t="n"/>
      <c r="AU1544" s="286" t="n"/>
      <c r="AV1544" s="620">
        <f>Z1544</f>
        <v/>
      </c>
      <c r="AW1544" s="72" t="n"/>
      <c r="BA1544" s="620" t="n"/>
      <c r="BC1544" s="620">
        <f>AO1544+AS1544</f>
        <v/>
      </c>
      <c r="BD1544" s="620">
        <f>BH1544-BC1544</f>
        <v/>
      </c>
      <c r="BE1544" s="479">
        <f>IF(AV1544=0,"        --",BD1544/BH1544)</f>
        <v/>
      </c>
      <c r="BF1544" s="620" t="n"/>
      <c r="BG1544" s="620" t="n"/>
      <c r="BH1544" s="620">
        <f>Z1544+BA1544+BF1544</f>
        <v/>
      </c>
    </row>
    <row r="1545" customFormat="1" s="34">
      <c r="A1545" s="618" t="n"/>
      <c r="B1545" s="619" t="n"/>
      <c r="J1545" s="619" t="n"/>
      <c r="U1545" s="620" t="n"/>
      <c r="X1545" s="620" t="n"/>
      <c r="Y1545" s="620" t="n"/>
      <c r="Z1545" s="620" t="n"/>
      <c r="AA1545" s="34">
        <f>T1545*0.2+N1545*0+O1545*0.3+P1545*0.5+Q1545*0.6+R1545*1+S1545*1</f>
        <v/>
      </c>
      <c r="AB1545" s="34">
        <f>T1545*0.2+N1545*0.2+O1545*0.3+P1545*0.5+Q1545*0.6+R1545*1+S1545*1</f>
        <v/>
      </c>
      <c r="AD1545" s="34">
        <f>IF($AC1545&gt;0,IF(VLOOKUP($AC1545,Resource!$B$2:$AE$460,6,FALSE)&gt;0,VLOOKUP($AC1545,Resource!$B$2:$AE$460,6,FALSE),"--INPUT--"),"")</f>
        <v/>
      </c>
      <c r="AE1545" s="34">
        <f>IF($AC1545&gt;0,IF(VLOOKUP($AC1545,Resource!$B$2:$AE$460,25,FALSE)&gt;0,VLOOKUP($AC1545,Resource!$B$2:$AE$460,25,FALSE),"--INPUT--"),"")</f>
        <v/>
      </c>
      <c r="AG1545" s="619" t="n"/>
      <c r="AH1545" s="619" t="n"/>
      <c r="AJ1545" s="34">
        <f>IF($AI1545&gt;0,IF(VLOOKUP($AI1545,Resource!$B$2:$AE$460,6,FALSE)&gt;0,VLOOKUP($AI1545,Resource!$B$2:$AE$460,6,FALSE),"--INPUT--"),"")</f>
        <v/>
      </c>
      <c r="AK1545" s="34">
        <f>IF($AI1545&gt;0,IF(VLOOKUP($AI1545,Resource!$B$2:$AE$460,25,FALSE)&gt;0,VLOOKUP($AI1545,Resource!$B$2:$AE$460,25,FALSE),"--INPUT--"),"")</f>
        <v/>
      </c>
      <c r="AL1545" s="619" t="n"/>
      <c r="AM1545" s="619" t="n"/>
      <c r="AN1545" s="34">
        <f>AA1545</f>
        <v/>
      </c>
      <c r="AO1545" s="621">
        <f>IF(ISNA(IF(AC1545="",0,AN1545*VLOOKUP(AC1545,Resource!$B$2:$AE$465,8,FALSE))),0,IF(AC1545="",0,AN1545*VLOOKUP(AC1545,Resource!$B$2:$AE$465,8,FALSE)))</f>
        <v/>
      </c>
      <c r="AP1545" s="620" t="n"/>
      <c r="AQ1545" s="286" t="n"/>
      <c r="AR1545" s="34">
        <f>AB1545</f>
        <v/>
      </c>
      <c r="AS1545" s="621">
        <f>IF(ISNA(IF(AI1545="",0,AR1545*VLOOKUP(AI1545,Resource!$B$2:$AE$465,9,FALSE))),0,IF(AI1545="",0,AR1545*VLOOKUP(AI1545,Resource!$B$2:$AE$465,9,FALSE)))</f>
        <v/>
      </c>
      <c r="AT1545" s="620" t="n"/>
      <c r="AU1545" s="286" t="n"/>
      <c r="AV1545" s="620">
        <f>Z1545</f>
        <v/>
      </c>
      <c r="AW1545" s="72" t="n"/>
      <c r="BA1545" s="620" t="n"/>
      <c r="BC1545" s="620">
        <f>AO1545+AS1545</f>
        <v/>
      </c>
      <c r="BD1545" s="620">
        <f>BH1545-BC1545</f>
        <v/>
      </c>
      <c r="BE1545" s="479">
        <f>IF(AV1545=0,"        --",BD1545/BH1545)</f>
        <v/>
      </c>
      <c r="BF1545" s="620" t="n"/>
      <c r="BG1545" s="620" t="n"/>
      <c r="BH1545" s="620">
        <f>Z1545+BA1545+BF1545</f>
        <v/>
      </c>
    </row>
    <row r="1546" customFormat="1" s="34">
      <c r="A1546" s="618" t="n"/>
      <c r="B1546" s="619" t="n"/>
      <c r="J1546" s="619" t="n"/>
      <c r="U1546" s="620" t="n"/>
      <c r="X1546" s="620" t="n"/>
      <c r="Y1546" s="620" t="n"/>
      <c r="Z1546" s="620" t="n"/>
      <c r="AA1546" s="34">
        <f>T1546*0.2+N1546*0+O1546*0.3+P1546*0.5+Q1546*0.6+R1546*1+S1546*1</f>
        <v/>
      </c>
      <c r="AB1546" s="34">
        <f>T1546*0.2+N1546*0.2+O1546*0.3+P1546*0.5+Q1546*0.6+R1546*1+S1546*1</f>
        <v/>
      </c>
      <c r="AD1546" s="34">
        <f>IF($AC1546&gt;0,IF(VLOOKUP($AC1546,Resource!$B$2:$AE$460,6,FALSE)&gt;0,VLOOKUP($AC1546,Resource!$B$2:$AE$460,6,FALSE),"--INPUT--"),"")</f>
        <v/>
      </c>
      <c r="AE1546" s="34">
        <f>IF($AC1546&gt;0,IF(VLOOKUP($AC1546,Resource!$B$2:$AE$460,25,FALSE)&gt;0,VLOOKUP($AC1546,Resource!$B$2:$AE$460,25,FALSE),"--INPUT--"),"")</f>
        <v/>
      </c>
      <c r="AG1546" s="619" t="n"/>
      <c r="AH1546" s="619" t="n"/>
      <c r="AJ1546" s="34">
        <f>IF($AI1546&gt;0,IF(VLOOKUP($AI1546,Resource!$B$2:$AE$460,6,FALSE)&gt;0,VLOOKUP($AI1546,Resource!$B$2:$AE$460,6,FALSE),"--INPUT--"),"")</f>
        <v/>
      </c>
      <c r="AK1546" s="34">
        <f>IF($AI1546&gt;0,IF(VLOOKUP($AI1546,Resource!$B$2:$AE$460,25,FALSE)&gt;0,VLOOKUP($AI1546,Resource!$B$2:$AE$460,25,FALSE),"--INPUT--"),"")</f>
        <v/>
      </c>
      <c r="AL1546" s="619" t="n"/>
      <c r="AM1546" s="619" t="n"/>
      <c r="AN1546" s="34">
        <f>AA1546</f>
        <v/>
      </c>
      <c r="AO1546" s="621">
        <f>IF(ISNA(IF(AC1546="",0,AN1546*VLOOKUP(AC1546,Resource!$B$2:$AE$465,8,FALSE))),0,IF(AC1546="",0,AN1546*VLOOKUP(AC1546,Resource!$B$2:$AE$465,8,FALSE)))</f>
        <v/>
      </c>
      <c r="AP1546" s="620" t="n"/>
      <c r="AQ1546" s="286" t="n"/>
      <c r="AR1546" s="34">
        <f>AB1546</f>
        <v/>
      </c>
      <c r="AS1546" s="621">
        <f>IF(ISNA(IF(AI1546="",0,AR1546*VLOOKUP(AI1546,Resource!$B$2:$AE$465,9,FALSE))),0,IF(AI1546="",0,AR1546*VLOOKUP(AI1546,Resource!$B$2:$AE$465,9,FALSE)))</f>
        <v/>
      </c>
      <c r="AT1546" s="620" t="n"/>
      <c r="AU1546" s="286" t="n"/>
      <c r="AV1546" s="620">
        <f>Z1546</f>
        <v/>
      </c>
      <c r="AW1546" s="72" t="n"/>
      <c r="BA1546" s="620" t="n"/>
      <c r="BC1546" s="620">
        <f>AO1546+AS1546</f>
        <v/>
      </c>
      <c r="BD1546" s="620">
        <f>BH1546-BC1546</f>
        <v/>
      </c>
      <c r="BE1546" s="479">
        <f>IF(AV1546=0,"        --",BD1546/BH1546)</f>
        <v/>
      </c>
      <c r="BF1546" s="620" t="n"/>
      <c r="BG1546" s="620" t="n"/>
      <c r="BH1546" s="620">
        <f>Z1546+BA1546+BF1546</f>
        <v/>
      </c>
    </row>
    <row r="1547" customFormat="1" s="34">
      <c r="A1547" s="618" t="n"/>
      <c r="B1547" s="619" t="n"/>
      <c r="J1547" s="619" t="n"/>
      <c r="U1547" s="620" t="n"/>
      <c r="X1547" s="620" t="n"/>
      <c r="Y1547" s="620" t="n"/>
      <c r="Z1547" s="620" t="n"/>
      <c r="AA1547" s="34">
        <f>T1547*0.2+N1547*0+O1547*0.3+P1547*0.5+Q1547*0.6+R1547*1+S1547*1</f>
        <v/>
      </c>
      <c r="AB1547" s="34">
        <f>T1547*0.2+N1547*0.2+O1547*0.3+P1547*0.5+Q1547*0.6+R1547*1+S1547*1</f>
        <v/>
      </c>
      <c r="AD1547" s="34">
        <f>IF($AC1547&gt;0,IF(VLOOKUP($AC1547,Resource!$B$2:$AE$460,6,FALSE)&gt;0,VLOOKUP($AC1547,Resource!$B$2:$AE$460,6,FALSE),"--INPUT--"),"")</f>
        <v/>
      </c>
      <c r="AE1547" s="34">
        <f>IF($AC1547&gt;0,IF(VLOOKUP($AC1547,Resource!$B$2:$AE$460,25,FALSE)&gt;0,VLOOKUP($AC1547,Resource!$B$2:$AE$460,25,FALSE),"--INPUT--"),"")</f>
        <v/>
      </c>
      <c r="AG1547" s="619" t="n"/>
      <c r="AH1547" s="619" t="n"/>
      <c r="AJ1547" s="34">
        <f>IF($AI1547&gt;0,IF(VLOOKUP($AI1547,Resource!$B$2:$AE$460,6,FALSE)&gt;0,VLOOKUP($AI1547,Resource!$B$2:$AE$460,6,FALSE),"--INPUT--"),"")</f>
        <v/>
      </c>
      <c r="AK1547" s="34">
        <f>IF($AI1547&gt;0,IF(VLOOKUP($AI1547,Resource!$B$2:$AE$460,25,FALSE)&gt;0,VLOOKUP($AI1547,Resource!$B$2:$AE$460,25,FALSE),"--INPUT--"),"")</f>
        <v/>
      </c>
      <c r="AL1547" s="619" t="n"/>
      <c r="AM1547" s="619" t="n"/>
      <c r="AN1547" s="34">
        <f>AA1547</f>
        <v/>
      </c>
      <c r="AO1547" s="621">
        <f>IF(ISNA(IF(AC1547="",0,AN1547*VLOOKUP(AC1547,Resource!$B$2:$AE$465,8,FALSE))),0,IF(AC1547="",0,AN1547*VLOOKUP(AC1547,Resource!$B$2:$AE$465,8,FALSE)))</f>
        <v/>
      </c>
      <c r="AP1547" s="620" t="n"/>
      <c r="AQ1547" s="286" t="n"/>
      <c r="AR1547" s="34">
        <f>AB1547</f>
        <v/>
      </c>
      <c r="AS1547" s="621">
        <f>IF(ISNA(IF(AI1547="",0,AR1547*VLOOKUP(AI1547,Resource!$B$2:$AE$465,9,FALSE))),0,IF(AI1547="",0,AR1547*VLOOKUP(AI1547,Resource!$B$2:$AE$465,9,FALSE)))</f>
        <v/>
      </c>
      <c r="AT1547" s="620" t="n"/>
      <c r="AU1547" s="286" t="n"/>
      <c r="AV1547" s="620">
        <f>Z1547</f>
        <v/>
      </c>
      <c r="AW1547" s="72" t="n"/>
      <c r="BA1547" s="620" t="n"/>
      <c r="BC1547" s="620">
        <f>AO1547+AS1547</f>
        <v/>
      </c>
      <c r="BD1547" s="620">
        <f>BH1547-BC1547</f>
        <v/>
      </c>
      <c r="BE1547" s="479">
        <f>IF(AV1547=0,"        --",BD1547/BH1547)</f>
        <v/>
      </c>
      <c r="BF1547" s="620" t="n"/>
      <c r="BG1547" s="620" t="n"/>
      <c r="BH1547" s="620">
        <f>Z1547+BA1547+BF1547</f>
        <v/>
      </c>
    </row>
    <row r="1548" customFormat="1" s="34">
      <c r="A1548" s="618" t="n"/>
      <c r="B1548" s="619" t="n"/>
      <c r="J1548" s="619" t="n"/>
      <c r="U1548" s="620" t="n"/>
      <c r="X1548" s="620" t="n"/>
      <c r="Y1548" s="620" t="n"/>
      <c r="Z1548" s="620" t="n"/>
      <c r="AA1548" s="34">
        <f>T1548*0.2+N1548*0+O1548*0.3+P1548*0.5+Q1548*0.6+R1548*1+S1548*1</f>
        <v/>
      </c>
      <c r="AB1548" s="34">
        <f>T1548*0.2+N1548*0.2+O1548*0.3+P1548*0.5+Q1548*0.6+R1548*1+S1548*1</f>
        <v/>
      </c>
      <c r="AD1548" s="34">
        <f>IF($AC1548&gt;0,IF(VLOOKUP($AC1548,Resource!$B$2:$AE$460,6,FALSE)&gt;0,VLOOKUP($AC1548,Resource!$B$2:$AE$460,6,FALSE),"--INPUT--"),"")</f>
        <v/>
      </c>
      <c r="AE1548" s="34">
        <f>IF($AC1548&gt;0,IF(VLOOKUP($AC1548,Resource!$B$2:$AE$460,25,FALSE)&gt;0,VLOOKUP($AC1548,Resource!$B$2:$AE$460,25,FALSE),"--INPUT--"),"")</f>
        <v/>
      </c>
      <c r="AG1548" s="619" t="n"/>
      <c r="AH1548" s="619" t="n"/>
      <c r="AJ1548" s="34">
        <f>IF($AI1548&gt;0,IF(VLOOKUP($AI1548,Resource!$B$2:$AE$460,6,FALSE)&gt;0,VLOOKUP($AI1548,Resource!$B$2:$AE$460,6,FALSE),"--INPUT--"),"")</f>
        <v/>
      </c>
      <c r="AK1548" s="34">
        <f>IF($AI1548&gt;0,IF(VLOOKUP($AI1548,Resource!$B$2:$AE$460,25,FALSE)&gt;0,VLOOKUP($AI1548,Resource!$B$2:$AE$460,25,FALSE),"--INPUT--"),"")</f>
        <v/>
      </c>
      <c r="AL1548" s="619" t="n"/>
      <c r="AM1548" s="619" t="n"/>
      <c r="AN1548" s="34">
        <f>AA1548</f>
        <v/>
      </c>
      <c r="AO1548" s="621">
        <f>IF(ISNA(IF(AC1548="",0,AN1548*VLOOKUP(AC1548,Resource!$B$2:$AE$465,8,FALSE))),0,IF(AC1548="",0,AN1548*VLOOKUP(AC1548,Resource!$B$2:$AE$465,8,FALSE)))</f>
        <v/>
      </c>
      <c r="AP1548" s="620" t="n"/>
      <c r="AQ1548" s="286" t="n"/>
      <c r="AR1548" s="34">
        <f>AB1548</f>
        <v/>
      </c>
      <c r="AS1548" s="621">
        <f>IF(ISNA(IF(AI1548="",0,AR1548*VLOOKUP(AI1548,Resource!$B$2:$AE$465,9,FALSE))),0,IF(AI1548="",0,AR1548*VLOOKUP(AI1548,Resource!$B$2:$AE$465,9,FALSE)))</f>
        <v/>
      </c>
      <c r="AT1548" s="620" t="n"/>
      <c r="AU1548" s="286" t="n"/>
      <c r="AV1548" s="620">
        <f>Z1548</f>
        <v/>
      </c>
      <c r="AW1548" s="72" t="n"/>
      <c r="BA1548" s="620" t="n"/>
      <c r="BC1548" s="620">
        <f>AO1548+AS1548</f>
        <v/>
      </c>
      <c r="BD1548" s="620">
        <f>BH1548-BC1548</f>
        <v/>
      </c>
      <c r="BE1548" s="479">
        <f>IF(AV1548=0,"        --",BD1548/BH1548)</f>
        <v/>
      </c>
      <c r="BF1548" s="620" t="n"/>
      <c r="BG1548" s="620" t="n"/>
      <c r="BH1548" s="620">
        <f>Z1548+BA1548+BF1548</f>
        <v/>
      </c>
    </row>
    <row r="1549" customFormat="1" s="34">
      <c r="A1549" s="618" t="n"/>
      <c r="B1549" s="619" t="n"/>
      <c r="J1549" s="619" t="n"/>
      <c r="U1549" s="620" t="n"/>
      <c r="X1549" s="620" t="n"/>
      <c r="Y1549" s="620" t="n"/>
      <c r="Z1549" s="620" t="n"/>
      <c r="AA1549" s="34">
        <f>T1549*0.2+N1549*0+O1549*0.3+P1549*0.5+Q1549*0.6+R1549*1+S1549*1</f>
        <v/>
      </c>
      <c r="AB1549" s="34">
        <f>T1549*0.2+N1549*0.2+O1549*0.3+P1549*0.5+Q1549*0.6+R1549*1+S1549*1</f>
        <v/>
      </c>
      <c r="AD1549" s="34">
        <f>IF($AC1549&gt;0,IF(VLOOKUP($AC1549,Resource!$B$2:$AE$460,6,FALSE)&gt;0,VLOOKUP($AC1549,Resource!$B$2:$AE$460,6,FALSE),"--INPUT--"),"")</f>
        <v/>
      </c>
      <c r="AE1549" s="34">
        <f>IF($AC1549&gt;0,IF(VLOOKUP($AC1549,Resource!$B$2:$AE$460,25,FALSE)&gt;0,VLOOKUP($AC1549,Resource!$B$2:$AE$460,25,FALSE),"--INPUT--"),"")</f>
        <v/>
      </c>
      <c r="AG1549" s="619" t="n"/>
      <c r="AH1549" s="619" t="n"/>
      <c r="AJ1549" s="34">
        <f>IF($AI1549&gt;0,IF(VLOOKUP($AI1549,Resource!$B$2:$AE$460,6,FALSE)&gt;0,VLOOKUP($AI1549,Resource!$B$2:$AE$460,6,FALSE),"--INPUT--"),"")</f>
        <v/>
      </c>
      <c r="AK1549" s="34">
        <f>IF($AI1549&gt;0,IF(VLOOKUP($AI1549,Resource!$B$2:$AE$460,25,FALSE)&gt;0,VLOOKUP($AI1549,Resource!$B$2:$AE$460,25,FALSE),"--INPUT--"),"")</f>
        <v/>
      </c>
      <c r="AL1549" s="619" t="n"/>
      <c r="AM1549" s="619" t="n"/>
      <c r="AN1549" s="34">
        <f>AA1549</f>
        <v/>
      </c>
      <c r="AO1549" s="621">
        <f>IF(ISNA(IF(AC1549="",0,AN1549*VLOOKUP(AC1549,Resource!$B$2:$AE$465,8,FALSE))),0,IF(AC1549="",0,AN1549*VLOOKUP(AC1549,Resource!$B$2:$AE$465,8,FALSE)))</f>
        <v/>
      </c>
      <c r="AP1549" s="620" t="n"/>
      <c r="AQ1549" s="286" t="n"/>
      <c r="AR1549" s="34">
        <f>AB1549</f>
        <v/>
      </c>
      <c r="AS1549" s="621">
        <f>IF(ISNA(IF(AI1549="",0,AR1549*VLOOKUP(AI1549,Resource!$B$2:$AE$465,9,FALSE))),0,IF(AI1549="",0,AR1549*VLOOKUP(AI1549,Resource!$B$2:$AE$465,9,FALSE)))</f>
        <v/>
      </c>
      <c r="AT1549" s="620" t="n"/>
      <c r="AU1549" s="286" t="n"/>
      <c r="AV1549" s="620">
        <f>Z1549</f>
        <v/>
      </c>
      <c r="AW1549" s="72" t="n"/>
      <c r="BA1549" s="620" t="n"/>
      <c r="BC1549" s="620">
        <f>AO1549+AS1549</f>
        <v/>
      </c>
      <c r="BD1549" s="620">
        <f>BH1549-BC1549</f>
        <v/>
      </c>
      <c r="BE1549" s="479">
        <f>IF(AV1549=0,"        --",BD1549/BH1549)</f>
        <v/>
      </c>
      <c r="BF1549" s="620" t="n"/>
      <c r="BG1549" s="620" t="n"/>
      <c r="BH1549" s="620">
        <f>Z1549+BA1549+BF1549</f>
        <v/>
      </c>
    </row>
    <row r="1550" customFormat="1" s="34">
      <c r="A1550" s="618" t="n"/>
      <c r="B1550" s="619" t="n"/>
      <c r="J1550" s="619" t="n"/>
      <c r="U1550" s="620" t="n"/>
      <c r="X1550" s="620" t="n"/>
      <c r="Y1550" s="620" t="n"/>
      <c r="Z1550" s="620" t="n"/>
      <c r="AA1550" s="34">
        <f>T1550*0.2+N1550*0+O1550*0.3+P1550*0.5+Q1550*0.6+R1550*1+S1550*1</f>
        <v/>
      </c>
      <c r="AB1550" s="34">
        <f>T1550*0.2+N1550*0.2+O1550*0.3+P1550*0.5+Q1550*0.6+R1550*1+S1550*1</f>
        <v/>
      </c>
      <c r="AD1550" s="34">
        <f>IF($AC1550&gt;0,IF(VLOOKUP($AC1550,Resource!$B$2:$AE$460,6,FALSE)&gt;0,VLOOKUP($AC1550,Resource!$B$2:$AE$460,6,FALSE),"--INPUT--"),"")</f>
        <v/>
      </c>
      <c r="AE1550" s="34">
        <f>IF($AC1550&gt;0,IF(VLOOKUP($AC1550,Resource!$B$2:$AE$460,25,FALSE)&gt;0,VLOOKUP($AC1550,Resource!$B$2:$AE$460,25,FALSE),"--INPUT--"),"")</f>
        <v/>
      </c>
      <c r="AG1550" s="619" t="n"/>
      <c r="AH1550" s="619" t="n"/>
      <c r="AJ1550" s="34">
        <f>IF($AI1550&gt;0,IF(VLOOKUP($AI1550,Resource!$B$2:$AE$460,6,FALSE)&gt;0,VLOOKUP($AI1550,Resource!$B$2:$AE$460,6,FALSE),"--INPUT--"),"")</f>
        <v/>
      </c>
      <c r="AK1550" s="34">
        <f>IF($AI1550&gt;0,IF(VLOOKUP($AI1550,Resource!$B$2:$AE$460,25,FALSE)&gt;0,VLOOKUP($AI1550,Resource!$B$2:$AE$460,25,FALSE),"--INPUT--"),"")</f>
        <v/>
      </c>
      <c r="AL1550" s="619" t="n"/>
      <c r="AM1550" s="619" t="n"/>
      <c r="AN1550" s="34">
        <f>AA1550</f>
        <v/>
      </c>
      <c r="AO1550" s="621">
        <f>IF(ISNA(IF(AC1550="",0,AN1550*VLOOKUP(AC1550,Resource!$B$2:$AE$465,8,FALSE))),0,IF(AC1550="",0,AN1550*VLOOKUP(AC1550,Resource!$B$2:$AE$465,8,FALSE)))</f>
        <v/>
      </c>
      <c r="AP1550" s="620" t="n"/>
      <c r="AQ1550" s="286" t="n"/>
      <c r="AR1550" s="34">
        <f>AB1550</f>
        <v/>
      </c>
      <c r="AS1550" s="621">
        <f>IF(ISNA(IF(AI1550="",0,AR1550*VLOOKUP(AI1550,Resource!$B$2:$AE$465,9,FALSE))),0,IF(AI1550="",0,AR1550*VLOOKUP(AI1550,Resource!$B$2:$AE$465,9,FALSE)))</f>
        <v/>
      </c>
      <c r="AT1550" s="620" t="n"/>
      <c r="AU1550" s="286" t="n"/>
      <c r="AV1550" s="620">
        <f>Z1550</f>
        <v/>
      </c>
      <c r="AW1550" s="72" t="n"/>
      <c r="BA1550" s="620" t="n"/>
      <c r="BC1550" s="620">
        <f>AO1550+AS1550</f>
        <v/>
      </c>
      <c r="BD1550" s="620">
        <f>BH1550-BC1550</f>
        <v/>
      </c>
      <c r="BE1550" s="479">
        <f>IF(AV1550=0,"        --",BD1550/BH1550)</f>
        <v/>
      </c>
      <c r="BF1550" s="620" t="n"/>
      <c r="BG1550" s="620" t="n"/>
      <c r="BH1550" s="620">
        <f>Z1550+BA1550+BF1550</f>
        <v/>
      </c>
    </row>
    <row r="1551" customFormat="1" s="34">
      <c r="A1551" s="618" t="n"/>
      <c r="B1551" s="619" t="n"/>
      <c r="J1551" s="619" t="n"/>
      <c r="U1551" s="620" t="n"/>
      <c r="X1551" s="620" t="n"/>
      <c r="Y1551" s="620" t="n"/>
      <c r="Z1551" s="620" t="n"/>
      <c r="AA1551" s="34">
        <f>T1551*0.2+N1551*0+O1551*0.3+P1551*0.5+Q1551*0.6+R1551*1+S1551*1</f>
        <v/>
      </c>
      <c r="AB1551" s="34">
        <f>T1551*0.2+N1551*0.2+O1551*0.3+P1551*0.5+Q1551*0.6+R1551*1+S1551*1</f>
        <v/>
      </c>
      <c r="AD1551" s="34">
        <f>IF($AC1551&gt;0,IF(VLOOKUP($AC1551,Resource!$B$2:$AE$460,6,FALSE)&gt;0,VLOOKUP($AC1551,Resource!$B$2:$AE$460,6,FALSE),"--INPUT--"),"")</f>
        <v/>
      </c>
      <c r="AE1551" s="34">
        <f>IF($AC1551&gt;0,IF(VLOOKUP($AC1551,Resource!$B$2:$AE$460,25,FALSE)&gt;0,VLOOKUP($AC1551,Resource!$B$2:$AE$460,25,FALSE),"--INPUT--"),"")</f>
        <v/>
      </c>
      <c r="AG1551" s="619" t="n"/>
      <c r="AH1551" s="619" t="n"/>
      <c r="AJ1551" s="34">
        <f>IF($AI1551&gt;0,IF(VLOOKUP($AI1551,Resource!$B$2:$AE$460,6,FALSE)&gt;0,VLOOKUP($AI1551,Resource!$B$2:$AE$460,6,FALSE),"--INPUT--"),"")</f>
        <v/>
      </c>
      <c r="AK1551" s="34">
        <f>IF($AI1551&gt;0,IF(VLOOKUP($AI1551,Resource!$B$2:$AE$460,25,FALSE)&gt;0,VLOOKUP($AI1551,Resource!$B$2:$AE$460,25,FALSE),"--INPUT--"),"")</f>
        <v/>
      </c>
      <c r="AL1551" s="619" t="n"/>
      <c r="AM1551" s="619" t="n"/>
      <c r="AN1551" s="34">
        <f>AA1551</f>
        <v/>
      </c>
      <c r="AO1551" s="621">
        <f>IF(ISNA(IF(AC1551="",0,AN1551*VLOOKUP(AC1551,Resource!$B$2:$AE$465,8,FALSE))),0,IF(AC1551="",0,AN1551*VLOOKUP(AC1551,Resource!$B$2:$AE$465,8,FALSE)))</f>
        <v/>
      </c>
      <c r="AP1551" s="620" t="n"/>
      <c r="AQ1551" s="286" t="n"/>
      <c r="AR1551" s="34">
        <f>AB1551</f>
        <v/>
      </c>
      <c r="AS1551" s="621">
        <f>IF(ISNA(IF(AI1551="",0,AR1551*VLOOKUP(AI1551,Resource!$B$2:$AE$465,9,FALSE))),0,IF(AI1551="",0,AR1551*VLOOKUP(AI1551,Resource!$B$2:$AE$465,9,FALSE)))</f>
        <v/>
      </c>
      <c r="AT1551" s="620" t="n"/>
      <c r="AU1551" s="286" t="n"/>
      <c r="AV1551" s="620">
        <f>Z1551</f>
        <v/>
      </c>
      <c r="AW1551" s="72" t="n"/>
      <c r="BA1551" s="620" t="n"/>
      <c r="BC1551" s="620">
        <f>AO1551+AS1551</f>
        <v/>
      </c>
      <c r="BD1551" s="620">
        <f>BH1551-BC1551</f>
        <v/>
      </c>
      <c r="BE1551" s="479">
        <f>IF(AV1551=0,"        --",BD1551/BH1551)</f>
        <v/>
      </c>
      <c r="BF1551" s="620" t="n"/>
      <c r="BG1551" s="620" t="n"/>
      <c r="BH1551" s="620">
        <f>Z1551+BA1551+BF1551</f>
        <v/>
      </c>
    </row>
    <row r="1552" customFormat="1" s="34">
      <c r="A1552" s="618" t="n"/>
      <c r="B1552" s="619" t="n"/>
      <c r="J1552" s="619" t="n"/>
      <c r="U1552" s="620" t="n"/>
      <c r="X1552" s="620" t="n"/>
      <c r="Y1552" s="620" t="n"/>
      <c r="Z1552" s="620" t="n"/>
      <c r="AA1552" s="34">
        <f>T1552*0.2+N1552*0+O1552*0.3+P1552*0.5+Q1552*0.6+R1552*1+S1552*1</f>
        <v/>
      </c>
      <c r="AB1552" s="34">
        <f>T1552*0.2+N1552*0.2+O1552*0.3+P1552*0.5+Q1552*0.6+R1552*1+S1552*1</f>
        <v/>
      </c>
      <c r="AD1552" s="34">
        <f>IF($AC1552&gt;0,IF(VLOOKUP($AC1552,Resource!$B$2:$AE$460,6,FALSE)&gt;0,VLOOKUP($AC1552,Resource!$B$2:$AE$460,6,FALSE),"--INPUT--"),"")</f>
        <v/>
      </c>
      <c r="AE1552" s="34">
        <f>IF($AC1552&gt;0,IF(VLOOKUP($AC1552,Resource!$B$2:$AE$460,25,FALSE)&gt;0,VLOOKUP($AC1552,Resource!$B$2:$AE$460,25,FALSE),"--INPUT--"),"")</f>
        <v/>
      </c>
      <c r="AG1552" s="619" t="n"/>
      <c r="AH1552" s="619" t="n"/>
      <c r="AJ1552" s="34">
        <f>IF($AI1552&gt;0,IF(VLOOKUP($AI1552,Resource!$B$2:$AE$460,6,FALSE)&gt;0,VLOOKUP($AI1552,Resource!$B$2:$AE$460,6,FALSE),"--INPUT--"),"")</f>
        <v/>
      </c>
      <c r="AK1552" s="34">
        <f>IF($AI1552&gt;0,IF(VLOOKUP($AI1552,Resource!$B$2:$AE$460,25,FALSE)&gt;0,VLOOKUP($AI1552,Resource!$B$2:$AE$460,25,FALSE),"--INPUT--"),"")</f>
        <v/>
      </c>
      <c r="AL1552" s="619" t="n"/>
      <c r="AM1552" s="619" t="n"/>
      <c r="AN1552" s="34">
        <f>AA1552</f>
        <v/>
      </c>
      <c r="AO1552" s="621">
        <f>IF(ISNA(IF(AC1552="",0,AN1552*VLOOKUP(AC1552,Resource!$B$2:$AE$465,8,FALSE))),0,IF(AC1552="",0,AN1552*VLOOKUP(AC1552,Resource!$B$2:$AE$465,8,FALSE)))</f>
        <v/>
      </c>
      <c r="AP1552" s="620" t="n"/>
      <c r="AQ1552" s="286" t="n"/>
      <c r="AR1552" s="34">
        <f>AB1552</f>
        <v/>
      </c>
      <c r="AS1552" s="621">
        <f>IF(ISNA(IF(AI1552="",0,AR1552*VLOOKUP(AI1552,Resource!$B$2:$AE$465,9,FALSE))),0,IF(AI1552="",0,AR1552*VLOOKUP(AI1552,Resource!$B$2:$AE$465,9,FALSE)))</f>
        <v/>
      </c>
      <c r="AT1552" s="620" t="n"/>
      <c r="AU1552" s="286" t="n"/>
      <c r="AV1552" s="620">
        <f>Z1552</f>
        <v/>
      </c>
      <c r="AW1552" s="72" t="n"/>
      <c r="BA1552" s="620" t="n"/>
      <c r="BC1552" s="620">
        <f>AO1552+AS1552</f>
        <v/>
      </c>
      <c r="BD1552" s="620">
        <f>BH1552-BC1552</f>
        <v/>
      </c>
      <c r="BE1552" s="479">
        <f>IF(AV1552=0,"        --",BD1552/BH1552)</f>
        <v/>
      </c>
      <c r="BF1552" s="620" t="n"/>
      <c r="BG1552" s="620" t="n"/>
      <c r="BH1552" s="620">
        <f>Z1552+BA1552+BF1552</f>
        <v/>
      </c>
    </row>
    <row r="1553" customFormat="1" s="34">
      <c r="A1553" s="618" t="n"/>
      <c r="B1553" s="619" t="n"/>
      <c r="J1553" s="619" t="n"/>
      <c r="U1553" s="620" t="n"/>
      <c r="X1553" s="620" t="n"/>
      <c r="Y1553" s="620" t="n"/>
      <c r="Z1553" s="620" t="n"/>
      <c r="AA1553" s="34">
        <f>T1553*0.2+N1553*0+O1553*0.3+P1553*0.5+Q1553*0.6+R1553*1+S1553*1</f>
        <v/>
      </c>
      <c r="AB1553" s="34">
        <f>T1553*0.2+N1553*0.2+O1553*0.3+P1553*0.5+Q1553*0.6+R1553*1+S1553*1</f>
        <v/>
      </c>
      <c r="AD1553" s="34">
        <f>IF($AC1553&gt;0,IF(VLOOKUP($AC1553,Resource!$B$2:$AE$460,6,FALSE)&gt;0,VLOOKUP($AC1553,Resource!$B$2:$AE$460,6,FALSE),"--INPUT--"),"")</f>
        <v/>
      </c>
      <c r="AE1553" s="34">
        <f>IF($AC1553&gt;0,IF(VLOOKUP($AC1553,Resource!$B$2:$AE$460,25,FALSE)&gt;0,VLOOKUP($AC1553,Resource!$B$2:$AE$460,25,FALSE),"--INPUT--"),"")</f>
        <v/>
      </c>
      <c r="AG1553" s="619" t="n"/>
      <c r="AH1553" s="619" t="n"/>
      <c r="AJ1553" s="34">
        <f>IF($AI1553&gt;0,IF(VLOOKUP($AI1553,Resource!$B$2:$AE$460,6,FALSE)&gt;0,VLOOKUP($AI1553,Resource!$B$2:$AE$460,6,FALSE),"--INPUT--"),"")</f>
        <v/>
      </c>
      <c r="AK1553" s="34">
        <f>IF($AI1553&gt;0,IF(VLOOKUP($AI1553,Resource!$B$2:$AE$460,25,FALSE)&gt;0,VLOOKUP($AI1553,Resource!$B$2:$AE$460,25,FALSE),"--INPUT--"),"")</f>
        <v/>
      </c>
      <c r="AL1553" s="619" t="n"/>
      <c r="AM1553" s="619" t="n"/>
      <c r="AN1553" s="34">
        <f>AA1553</f>
        <v/>
      </c>
      <c r="AO1553" s="621">
        <f>IF(ISNA(IF(AC1553="",0,AN1553*VLOOKUP(AC1553,Resource!$B$2:$AE$465,8,FALSE))),0,IF(AC1553="",0,AN1553*VLOOKUP(AC1553,Resource!$B$2:$AE$465,8,FALSE)))</f>
        <v/>
      </c>
      <c r="AP1553" s="620" t="n"/>
      <c r="AQ1553" s="286" t="n"/>
      <c r="AR1553" s="34">
        <f>AB1553</f>
        <v/>
      </c>
      <c r="AS1553" s="621">
        <f>IF(ISNA(IF(AI1553="",0,AR1553*VLOOKUP(AI1553,Resource!$B$2:$AE$465,9,FALSE))),0,IF(AI1553="",0,AR1553*VLOOKUP(AI1553,Resource!$B$2:$AE$465,9,FALSE)))</f>
        <v/>
      </c>
      <c r="AT1553" s="620" t="n"/>
      <c r="AU1553" s="286" t="n"/>
      <c r="AV1553" s="620">
        <f>Z1553</f>
        <v/>
      </c>
      <c r="AW1553" s="72" t="n"/>
      <c r="BA1553" s="620" t="n"/>
      <c r="BC1553" s="620">
        <f>AO1553+AS1553</f>
        <v/>
      </c>
      <c r="BD1553" s="620">
        <f>BH1553-BC1553</f>
        <v/>
      </c>
      <c r="BE1553" s="479">
        <f>IF(AV1553=0,"        --",BD1553/BH1553)</f>
        <v/>
      </c>
      <c r="BF1553" s="620" t="n"/>
      <c r="BG1553" s="620" t="n"/>
      <c r="BH1553" s="620">
        <f>Z1553+BA1553+BF1553</f>
        <v/>
      </c>
    </row>
    <row r="1554" customFormat="1" s="34">
      <c r="A1554" s="618" t="n"/>
      <c r="B1554" s="619" t="n"/>
      <c r="J1554" s="619" t="n"/>
      <c r="U1554" s="620" t="n"/>
      <c r="X1554" s="620" t="n"/>
      <c r="Y1554" s="620" t="n"/>
      <c r="Z1554" s="620" t="n"/>
      <c r="AA1554" s="34">
        <f>T1554*0.2+N1554*0+O1554*0.3+P1554*0.5+Q1554*0.6+R1554*1+S1554*1</f>
        <v/>
      </c>
      <c r="AB1554" s="34">
        <f>T1554*0.2+N1554*0.2+O1554*0.3+P1554*0.5+Q1554*0.6+R1554*1+S1554*1</f>
        <v/>
      </c>
      <c r="AD1554" s="34">
        <f>IF($AC1554&gt;0,IF(VLOOKUP($AC1554,Resource!$B$2:$AE$460,6,FALSE)&gt;0,VLOOKUP($AC1554,Resource!$B$2:$AE$460,6,FALSE),"--INPUT--"),"")</f>
        <v/>
      </c>
      <c r="AE1554" s="34">
        <f>IF($AC1554&gt;0,IF(VLOOKUP($AC1554,Resource!$B$2:$AE$460,25,FALSE)&gt;0,VLOOKUP($AC1554,Resource!$B$2:$AE$460,25,FALSE),"--INPUT--"),"")</f>
        <v/>
      </c>
      <c r="AG1554" s="619" t="n"/>
      <c r="AH1554" s="619" t="n"/>
      <c r="AJ1554" s="34">
        <f>IF($AI1554&gt;0,IF(VLOOKUP($AI1554,Resource!$B$2:$AE$460,6,FALSE)&gt;0,VLOOKUP($AI1554,Resource!$B$2:$AE$460,6,FALSE),"--INPUT--"),"")</f>
        <v/>
      </c>
      <c r="AK1554" s="34">
        <f>IF($AI1554&gt;0,IF(VLOOKUP($AI1554,Resource!$B$2:$AE$460,25,FALSE)&gt;0,VLOOKUP($AI1554,Resource!$B$2:$AE$460,25,FALSE),"--INPUT--"),"")</f>
        <v/>
      </c>
      <c r="AL1554" s="619" t="n"/>
      <c r="AM1554" s="619" t="n"/>
      <c r="AN1554" s="34">
        <f>AA1554</f>
        <v/>
      </c>
      <c r="AO1554" s="621">
        <f>IF(ISNA(IF(AC1554="",0,AN1554*VLOOKUP(AC1554,Resource!$B$2:$AE$465,8,FALSE))),0,IF(AC1554="",0,AN1554*VLOOKUP(AC1554,Resource!$B$2:$AE$465,8,FALSE)))</f>
        <v/>
      </c>
      <c r="AP1554" s="620" t="n"/>
      <c r="AQ1554" s="286" t="n"/>
      <c r="AR1554" s="34">
        <f>AB1554</f>
        <v/>
      </c>
      <c r="AS1554" s="621">
        <f>IF(ISNA(IF(AI1554="",0,AR1554*VLOOKUP(AI1554,Resource!$B$2:$AE$465,9,FALSE))),0,IF(AI1554="",0,AR1554*VLOOKUP(AI1554,Resource!$B$2:$AE$465,9,FALSE)))</f>
        <v/>
      </c>
      <c r="AT1554" s="620" t="n"/>
      <c r="AU1554" s="286" t="n"/>
      <c r="AV1554" s="620">
        <f>Z1554</f>
        <v/>
      </c>
      <c r="AW1554" s="72" t="n"/>
      <c r="BA1554" s="620" t="n"/>
      <c r="BC1554" s="620">
        <f>AO1554+AS1554</f>
        <v/>
      </c>
      <c r="BD1554" s="620">
        <f>BH1554-BC1554</f>
        <v/>
      </c>
      <c r="BE1554" s="479">
        <f>IF(AV1554=0,"        --",BD1554/BH1554)</f>
        <v/>
      </c>
      <c r="BF1554" s="620" t="n"/>
      <c r="BG1554" s="620" t="n"/>
      <c r="BH1554" s="620">
        <f>Z1554+BA1554+BF1554</f>
        <v/>
      </c>
    </row>
    <row r="1555" customFormat="1" s="34">
      <c r="A1555" s="618" t="n"/>
      <c r="B1555" s="619" t="n"/>
      <c r="J1555" s="619" t="n"/>
      <c r="U1555" s="620" t="n"/>
      <c r="X1555" s="620" t="n"/>
      <c r="Y1555" s="620" t="n"/>
      <c r="Z1555" s="620" t="n"/>
      <c r="AA1555" s="34">
        <f>T1555*0.2+N1555*0+O1555*0.3+P1555*0.5+Q1555*0.6+R1555*1+S1555*1</f>
        <v/>
      </c>
      <c r="AB1555" s="34">
        <f>T1555*0.2+N1555*0.2+O1555*0.3+P1555*0.5+Q1555*0.6+R1555*1+S1555*1</f>
        <v/>
      </c>
      <c r="AD1555" s="34">
        <f>IF($AC1555&gt;0,IF(VLOOKUP($AC1555,Resource!$B$2:$AE$460,6,FALSE)&gt;0,VLOOKUP($AC1555,Resource!$B$2:$AE$460,6,FALSE),"--INPUT--"),"")</f>
        <v/>
      </c>
      <c r="AE1555" s="34">
        <f>IF($AC1555&gt;0,IF(VLOOKUP($AC1555,Resource!$B$2:$AE$460,25,FALSE)&gt;0,VLOOKUP($AC1555,Resource!$B$2:$AE$460,25,FALSE),"--INPUT--"),"")</f>
        <v/>
      </c>
      <c r="AG1555" s="619" t="n"/>
      <c r="AH1555" s="619" t="n"/>
      <c r="AJ1555" s="34">
        <f>IF($AI1555&gt;0,IF(VLOOKUP($AI1555,Resource!$B$2:$AE$460,6,FALSE)&gt;0,VLOOKUP($AI1555,Resource!$B$2:$AE$460,6,FALSE),"--INPUT--"),"")</f>
        <v/>
      </c>
      <c r="AK1555" s="34">
        <f>IF($AI1555&gt;0,IF(VLOOKUP($AI1555,Resource!$B$2:$AE$460,25,FALSE)&gt;0,VLOOKUP($AI1555,Resource!$B$2:$AE$460,25,FALSE),"--INPUT--"),"")</f>
        <v/>
      </c>
      <c r="AL1555" s="619" t="n"/>
      <c r="AM1555" s="619" t="n"/>
      <c r="AN1555" s="34">
        <f>AA1555</f>
        <v/>
      </c>
      <c r="AO1555" s="621">
        <f>IF(ISNA(IF(AC1555="",0,AN1555*VLOOKUP(AC1555,Resource!$B$2:$AE$465,8,FALSE))),0,IF(AC1555="",0,AN1555*VLOOKUP(AC1555,Resource!$B$2:$AE$465,8,FALSE)))</f>
        <v/>
      </c>
      <c r="AP1555" s="620" t="n"/>
      <c r="AQ1555" s="286" t="n"/>
      <c r="AR1555" s="34">
        <f>AB1555</f>
        <v/>
      </c>
      <c r="AS1555" s="621">
        <f>IF(ISNA(IF(AI1555="",0,AR1555*VLOOKUP(AI1555,Resource!$B$2:$AE$465,9,FALSE))),0,IF(AI1555="",0,AR1555*VLOOKUP(AI1555,Resource!$B$2:$AE$465,9,FALSE)))</f>
        <v/>
      </c>
      <c r="AT1555" s="620" t="n"/>
      <c r="AU1555" s="286" t="n"/>
      <c r="AV1555" s="620">
        <f>Z1555</f>
        <v/>
      </c>
      <c r="AW1555" s="72" t="n"/>
      <c r="BA1555" s="620" t="n"/>
      <c r="BC1555" s="620">
        <f>AO1555+AS1555</f>
        <v/>
      </c>
      <c r="BD1555" s="620">
        <f>BH1555-BC1555</f>
        <v/>
      </c>
      <c r="BE1555" s="479">
        <f>IF(AV1555=0,"        --",BD1555/BH1555)</f>
        <v/>
      </c>
      <c r="BF1555" s="620" t="n"/>
      <c r="BG1555" s="620" t="n"/>
      <c r="BH1555" s="620">
        <f>Z1555+BA1555+BF1555</f>
        <v/>
      </c>
    </row>
    <row r="1556" customFormat="1" s="34">
      <c r="A1556" s="618" t="n"/>
      <c r="B1556" s="619" t="n"/>
      <c r="J1556" s="619" t="n"/>
      <c r="U1556" s="620" t="n"/>
      <c r="X1556" s="620" t="n"/>
      <c r="Y1556" s="620" t="n"/>
      <c r="Z1556" s="620" t="n"/>
      <c r="AA1556" s="34">
        <f>T1556*0.2+N1556*0+O1556*0.3+P1556*0.5+Q1556*0.6+R1556*1+S1556*1</f>
        <v/>
      </c>
      <c r="AB1556" s="34">
        <f>T1556*0.2+N1556*0.2+O1556*0.3+P1556*0.5+Q1556*0.6+R1556*1+S1556*1</f>
        <v/>
      </c>
      <c r="AD1556" s="34">
        <f>IF($AC1556&gt;0,IF(VLOOKUP($AC1556,Resource!$B$2:$AE$460,6,FALSE)&gt;0,VLOOKUP($AC1556,Resource!$B$2:$AE$460,6,FALSE),"--INPUT--"),"")</f>
        <v/>
      </c>
      <c r="AE1556" s="34">
        <f>IF($AC1556&gt;0,IF(VLOOKUP($AC1556,Resource!$B$2:$AE$460,25,FALSE)&gt;0,VLOOKUP($AC1556,Resource!$B$2:$AE$460,25,FALSE),"--INPUT--"),"")</f>
        <v/>
      </c>
      <c r="AG1556" s="619" t="n"/>
      <c r="AH1556" s="619" t="n"/>
      <c r="AJ1556" s="34">
        <f>IF($AI1556&gt;0,IF(VLOOKUP($AI1556,Resource!$B$2:$AE$460,6,FALSE)&gt;0,VLOOKUP($AI1556,Resource!$B$2:$AE$460,6,FALSE),"--INPUT--"),"")</f>
        <v/>
      </c>
      <c r="AK1556" s="34">
        <f>IF($AI1556&gt;0,IF(VLOOKUP($AI1556,Resource!$B$2:$AE$460,25,FALSE)&gt;0,VLOOKUP($AI1556,Resource!$B$2:$AE$460,25,FALSE),"--INPUT--"),"")</f>
        <v/>
      </c>
      <c r="AL1556" s="619" t="n"/>
      <c r="AM1556" s="619" t="n"/>
      <c r="AN1556" s="34">
        <f>AA1556</f>
        <v/>
      </c>
      <c r="AO1556" s="621">
        <f>IF(ISNA(IF(AC1556="",0,AN1556*VLOOKUP(AC1556,Resource!$B$2:$AE$465,8,FALSE))),0,IF(AC1556="",0,AN1556*VLOOKUP(AC1556,Resource!$B$2:$AE$465,8,FALSE)))</f>
        <v/>
      </c>
      <c r="AP1556" s="620" t="n"/>
      <c r="AQ1556" s="286" t="n"/>
      <c r="AR1556" s="34">
        <f>AB1556</f>
        <v/>
      </c>
      <c r="AS1556" s="621">
        <f>IF(ISNA(IF(AI1556="",0,AR1556*VLOOKUP(AI1556,Resource!$B$2:$AE$465,9,FALSE))),0,IF(AI1556="",0,AR1556*VLOOKUP(AI1556,Resource!$B$2:$AE$465,9,FALSE)))</f>
        <v/>
      </c>
      <c r="AT1556" s="620" t="n"/>
      <c r="AU1556" s="286" t="n"/>
      <c r="AV1556" s="620">
        <f>Z1556</f>
        <v/>
      </c>
      <c r="AW1556" s="72" t="n"/>
      <c r="BA1556" s="620" t="n"/>
      <c r="BC1556" s="620">
        <f>AO1556+AS1556</f>
        <v/>
      </c>
      <c r="BD1556" s="620">
        <f>BH1556-BC1556</f>
        <v/>
      </c>
      <c r="BE1556" s="479">
        <f>IF(AV1556=0,"        --",BD1556/BH1556)</f>
        <v/>
      </c>
      <c r="BF1556" s="620" t="n"/>
      <c r="BG1556" s="620" t="n"/>
      <c r="BH1556" s="620">
        <f>Z1556+BA1556+BF1556</f>
        <v/>
      </c>
    </row>
    <row r="1557" customFormat="1" s="34">
      <c r="A1557" s="618" t="n"/>
      <c r="B1557" s="619" t="n"/>
      <c r="J1557" s="619" t="n"/>
      <c r="U1557" s="620" t="n"/>
      <c r="X1557" s="620" t="n"/>
      <c r="Y1557" s="620" t="n"/>
      <c r="Z1557" s="620" t="n"/>
      <c r="AA1557" s="34">
        <f>T1557*0.2+N1557*0+O1557*0.3+P1557*0.5+Q1557*0.6+R1557*1+S1557*1</f>
        <v/>
      </c>
      <c r="AB1557" s="34">
        <f>T1557*0.2+N1557*0.2+O1557*0.3+P1557*0.5+Q1557*0.6+R1557*1+S1557*1</f>
        <v/>
      </c>
      <c r="AD1557" s="34">
        <f>IF($AC1557&gt;0,IF(VLOOKUP($AC1557,Resource!$B$2:$AE$460,6,FALSE)&gt;0,VLOOKUP($AC1557,Resource!$B$2:$AE$460,6,FALSE),"--INPUT--"),"")</f>
        <v/>
      </c>
      <c r="AE1557" s="34">
        <f>IF($AC1557&gt;0,IF(VLOOKUP($AC1557,Resource!$B$2:$AE$460,25,FALSE)&gt;0,VLOOKUP($AC1557,Resource!$B$2:$AE$460,25,FALSE),"--INPUT--"),"")</f>
        <v/>
      </c>
      <c r="AG1557" s="619" t="n"/>
      <c r="AH1557" s="619" t="n"/>
      <c r="AJ1557" s="34">
        <f>IF($AI1557&gt;0,IF(VLOOKUP($AI1557,Resource!$B$2:$AE$460,6,FALSE)&gt;0,VLOOKUP($AI1557,Resource!$B$2:$AE$460,6,FALSE),"--INPUT--"),"")</f>
        <v/>
      </c>
      <c r="AK1557" s="34">
        <f>IF($AI1557&gt;0,IF(VLOOKUP($AI1557,Resource!$B$2:$AE$460,25,FALSE)&gt;0,VLOOKUP($AI1557,Resource!$B$2:$AE$460,25,FALSE),"--INPUT--"),"")</f>
        <v/>
      </c>
      <c r="AL1557" s="619" t="n"/>
      <c r="AM1557" s="619" t="n"/>
      <c r="AN1557" s="34">
        <f>AA1557</f>
        <v/>
      </c>
      <c r="AO1557" s="621">
        <f>IF(ISNA(IF(AC1557="",0,AN1557*VLOOKUP(AC1557,Resource!$B$2:$AE$465,8,FALSE))),0,IF(AC1557="",0,AN1557*VLOOKUP(AC1557,Resource!$B$2:$AE$465,8,FALSE)))</f>
        <v/>
      </c>
      <c r="AP1557" s="620" t="n"/>
      <c r="AQ1557" s="286" t="n"/>
      <c r="AR1557" s="34">
        <f>AB1557</f>
        <v/>
      </c>
      <c r="AS1557" s="621">
        <f>IF(ISNA(IF(AI1557="",0,AR1557*VLOOKUP(AI1557,Resource!$B$2:$AE$465,9,FALSE))),0,IF(AI1557="",0,AR1557*VLOOKUP(AI1557,Resource!$B$2:$AE$465,9,FALSE)))</f>
        <v/>
      </c>
      <c r="AT1557" s="620" t="n"/>
      <c r="AU1557" s="286" t="n"/>
      <c r="AV1557" s="620">
        <f>Z1557</f>
        <v/>
      </c>
      <c r="AW1557" s="72" t="n"/>
      <c r="BA1557" s="620" t="n"/>
      <c r="BC1557" s="620">
        <f>AO1557+AS1557</f>
        <v/>
      </c>
      <c r="BD1557" s="620">
        <f>BH1557-BC1557</f>
        <v/>
      </c>
      <c r="BE1557" s="479">
        <f>IF(AV1557=0,"        --",BD1557/BH1557)</f>
        <v/>
      </c>
      <c r="BF1557" s="620" t="n"/>
      <c r="BG1557" s="620" t="n"/>
      <c r="BH1557" s="620">
        <f>Z1557+BA1557+BF1557</f>
        <v/>
      </c>
    </row>
    <row r="1558" customFormat="1" s="34">
      <c r="A1558" s="618" t="n"/>
      <c r="B1558" s="619" t="n"/>
      <c r="J1558" s="619" t="n"/>
      <c r="U1558" s="620" t="n"/>
      <c r="X1558" s="620" t="n"/>
      <c r="Y1558" s="620" t="n"/>
      <c r="Z1558" s="620" t="n"/>
      <c r="AA1558" s="34">
        <f>T1558*0.2+N1558*0+O1558*0.3+P1558*0.5+Q1558*0.6+R1558*1+S1558*1</f>
        <v/>
      </c>
      <c r="AB1558" s="34">
        <f>T1558*0.2+N1558*0.2+O1558*0.3+P1558*0.5+Q1558*0.6+R1558*1+S1558*1</f>
        <v/>
      </c>
      <c r="AD1558" s="34">
        <f>IF($AC1558&gt;0,IF(VLOOKUP($AC1558,Resource!$B$2:$AE$460,6,FALSE)&gt;0,VLOOKUP($AC1558,Resource!$B$2:$AE$460,6,FALSE),"--INPUT--"),"")</f>
        <v/>
      </c>
      <c r="AE1558" s="34">
        <f>IF($AC1558&gt;0,IF(VLOOKUP($AC1558,Resource!$B$2:$AE$460,25,FALSE)&gt;0,VLOOKUP($AC1558,Resource!$B$2:$AE$460,25,FALSE),"--INPUT--"),"")</f>
        <v/>
      </c>
      <c r="AG1558" s="619" t="n"/>
      <c r="AH1558" s="619" t="n"/>
      <c r="AJ1558" s="34">
        <f>IF($AI1558&gt;0,IF(VLOOKUP($AI1558,Resource!$B$2:$AE$460,6,FALSE)&gt;0,VLOOKUP($AI1558,Resource!$B$2:$AE$460,6,FALSE),"--INPUT--"),"")</f>
        <v/>
      </c>
      <c r="AK1558" s="34">
        <f>IF($AI1558&gt;0,IF(VLOOKUP($AI1558,Resource!$B$2:$AE$460,25,FALSE)&gt;0,VLOOKUP($AI1558,Resource!$B$2:$AE$460,25,FALSE),"--INPUT--"),"")</f>
        <v/>
      </c>
      <c r="AL1558" s="619" t="n"/>
      <c r="AM1558" s="619" t="n"/>
      <c r="AN1558" s="34">
        <f>AA1558</f>
        <v/>
      </c>
      <c r="AO1558" s="621">
        <f>IF(ISNA(IF(AC1558="",0,AN1558*VLOOKUP(AC1558,Resource!$B$2:$AE$465,8,FALSE))),0,IF(AC1558="",0,AN1558*VLOOKUP(AC1558,Resource!$B$2:$AE$465,8,FALSE)))</f>
        <v/>
      </c>
      <c r="AP1558" s="620" t="n"/>
      <c r="AQ1558" s="286" t="n"/>
      <c r="AR1558" s="34">
        <f>AB1558</f>
        <v/>
      </c>
      <c r="AS1558" s="621">
        <f>IF(ISNA(IF(AI1558="",0,AR1558*VLOOKUP(AI1558,Resource!$B$2:$AE$465,9,FALSE))),0,IF(AI1558="",0,AR1558*VLOOKUP(AI1558,Resource!$B$2:$AE$465,9,FALSE)))</f>
        <v/>
      </c>
      <c r="AT1558" s="620" t="n"/>
      <c r="AU1558" s="286" t="n"/>
      <c r="AV1558" s="620">
        <f>Z1558</f>
        <v/>
      </c>
      <c r="AW1558" s="72" t="n"/>
      <c r="BA1558" s="620" t="n"/>
      <c r="BC1558" s="620">
        <f>AO1558+AS1558</f>
        <v/>
      </c>
      <c r="BD1558" s="620">
        <f>BH1558-BC1558</f>
        <v/>
      </c>
      <c r="BE1558" s="479">
        <f>IF(AV1558=0,"        --",BD1558/BH1558)</f>
        <v/>
      </c>
      <c r="BF1558" s="620" t="n"/>
      <c r="BG1558" s="620" t="n"/>
      <c r="BH1558" s="620">
        <f>Z1558+BA1558+BF1558</f>
        <v/>
      </c>
    </row>
    <row r="1559" customFormat="1" s="34">
      <c r="A1559" s="618" t="n"/>
      <c r="B1559" s="619" t="n"/>
      <c r="J1559" s="619" t="n"/>
      <c r="U1559" s="620" t="n"/>
      <c r="X1559" s="620" t="n"/>
      <c r="Y1559" s="620" t="n"/>
      <c r="Z1559" s="620" t="n"/>
      <c r="AA1559" s="34">
        <f>T1559*0.2+N1559*0+O1559*0.3+P1559*0.5+Q1559*0.6+R1559*1+S1559*1</f>
        <v/>
      </c>
      <c r="AB1559" s="34">
        <f>T1559*0.2+N1559*0.2+O1559*0.3+P1559*0.5+Q1559*0.6+R1559*1+S1559*1</f>
        <v/>
      </c>
      <c r="AD1559" s="34">
        <f>IF($AC1559&gt;0,IF(VLOOKUP($AC1559,Resource!$B$2:$AE$460,6,FALSE)&gt;0,VLOOKUP($AC1559,Resource!$B$2:$AE$460,6,FALSE),"--INPUT--"),"")</f>
        <v/>
      </c>
      <c r="AE1559" s="34">
        <f>IF($AC1559&gt;0,IF(VLOOKUP($AC1559,Resource!$B$2:$AE$460,25,FALSE)&gt;0,VLOOKUP($AC1559,Resource!$B$2:$AE$460,25,FALSE),"--INPUT--"),"")</f>
        <v/>
      </c>
      <c r="AG1559" s="619" t="n"/>
      <c r="AH1559" s="619" t="n"/>
      <c r="AJ1559" s="34">
        <f>IF($AI1559&gt;0,IF(VLOOKUP($AI1559,Resource!$B$2:$AE$460,6,FALSE)&gt;0,VLOOKUP($AI1559,Resource!$B$2:$AE$460,6,FALSE),"--INPUT--"),"")</f>
        <v/>
      </c>
      <c r="AK1559" s="34">
        <f>IF($AI1559&gt;0,IF(VLOOKUP($AI1559,Resource!$B$2:$AE$460,25,FALSE)&gt;0,VLOOKUP($AI1559,Resource!$B$2:$AE$460,25,FALSE),"--INPUT--"),"")</f>
        <v/>
      </c>
      <c r="AL1559" s="619" t="n"/>
      <c r="AM1559" s="619" t="n"/>
      <c r="AN1559" s="34">
        <f>AA1559</f>
        <v/>
      </c>
      <c r="AO1559" s="621">
        <f>IF(ISNA(IF(AC1559="",0,AN1559*VLOOKUP(AC1559,Resource!$B$2:$AE$465,8,FALSE))),0,IF(AC1559="",0,AN1559*VLOOKUP(AC1559,Resource!$B$2:$AE$465,8,FALSE)))</f>
        <v/>
      </c>
      <c r="AP1559" s="620" t="n"/>
      <c r="AQ1559" s="286" t="n"/>
      <c r="AR1559" s="34">
        <f>AB1559</f>
        <v/>
      </c>
      <c r="AS1559" s="621">
        <f>IF(ISNA(IF(AI1559="",0,AR1559*VLOOKUP(AI1559,Resource!$B$2:$AE$465,9,FALSE))),0,IF(AI1559="",0,AR1559*VLOOKUP(AI1559,Resource!$B$2:$AE$465,9,FALSE)))</f>
        <v/>
      </c>
      <c r="AT1559" s="620" t="n"/>
      <c r="AU1559" s="286" t="n"/>
      <c r="AV1559" s="620">
        <f>Z1559</f>
        <v/>
      </c>
      <c r="AW1559" s="72" t="n"/>
      <c r="BA1559" s="620" t="n"/>
      <c r="BC1559" s="620">
        <f>AO1559+AS1559</f>
        <v/>
      </c>
      <c r="BD1559" s="620">
        <f>BH1559-BC1559</f>
        <v/>
      </c>
      <c r="BE1559" s="479">
        <f>IF(AV1559=0,"        --",BD1559/BH1559)</f>
        <v/>
      </c>
      <c r="BF1559" s="620" t="n"/>
      <c r="BG1559" s="620" t="n"/>
      <c r="BH1559" s="620">
        <f>Z1559+BA1559+BF1559</f>
        <v/>
      </c>
    </row>
    <row r="1560" customFormat="1" s="34">
      <c r="A1560" s="618" t="n"/>
      <c r="B1560" s="619" t="n"/>
      <c r="J1560" s="619" t="n"/>
      <c r="U1560" s="620" t="n"/>
      <c r="X1560" s="620" t="n"/>
      <c r="Y1560" s="620" t="n"/>
      <c r="Z1560" s="620" t="n"/>
      <c r="AA1560" s="34">
        <f>T1560*0.2+N1560*0+O1560*0.3+P1560*0.5+Q1560*0.6+R1560*1+S1560*1</f>
        <v/>
      </c>
      <c r="AB1560" s="34">
        <f>T1560*0.2+N1560*0.2+O1560*0.3+P1560*0.5+Q1560*0.6+R1560*1+S1560*1</f>
        <v/>
      </c>
      <c r="AD1560" s="34">
        <f>IF($AC1560&gt;0,IF(VLOOKUP($AC1560,Resource!$B$2:$AE$460,6,FALSE)&gt;0,VLOOKUP($AC1560,Resource!$B$2:$AE$460,6,FALSE),"--INPUT--"),"")</f>
        <v/>
      </c>
      <c r="AE1560" s="34">
        <f>IF($AC1560&gt;0,IF(VLOOKUP($AC1560,Resource!$B$2:$AE$460,25,FALSE)&gt;0,VLOOKUP($AC1560,Resource!$B$2:$AE$460,25,FALSE),"--INPUT--"),"")</f>
        <v/>
      </c>
      <c r="AG1560" s="619" t="n"/>
      <c r="AH1560" s="619" t="n"/>
      <c r="AJ1560" s="34">
        <f>IF($AI1560&gt;0,IF(VLOOKUP($AI1560,Resource!$B$2:$AE$460,6,FALSE)&gt;0,VLOOKUP($AI1560,Resource!$B$2:$AE$460,6,FALSE),"--INPUT--"),"")</f>
        <v/>
      </c>
      <c r="AK1560" s="34">
        <f>IF($AI1560&gt;0,IF(VLOOKUP($AI1560,Resource!$B$2:$AE$460,25,FALSE)&gt;0,VLOOKUP($AI1560,Resource!$B$2:$AE$460,25,FALSE),"--INPUT--"),"")</f>
        <v/>
      </c>
      <c r="AL1560" s="619" t="n"/>
      <c r="AM1560" s="619" t="n"/>
      <c r="AN1560" s="34">
        <f>AA1560</f>
        <v/>
      </c>
      <c r="AO1560" s="621">
        <f>IF(ISNA(IF(AC1560="",0,AN1560*VLOOKUP(AC1560,Resource!$B$2:$AE$465,8,FALSE))),0,IF(AC1560="",0,AN1560*VLOOKUP(AC1560,Resource!$B$2:$AE$465,8,FALSE)))</f>
        <v/>
      </c>
      <c r="AP1560" s="620" t="n"/>
      <c r="AQ1560" s="286" t="n"/>
      <c r="AR1560" s="34">
        <f>AB1560</f>
        <v/>
      </c>
      <c r="AS1560" s="621">
        <f>IF(ISNA(IF(AI1560="",0,AR1560*VLOOKUP(AI1560,Resource!$B$2:$AE$465,9,FALSE))),0,IF(AI1560="",0,AR1560*VLOOKUP(AI1560,Resource!$B$2:$AE$465,9,FALSE)))</f>
        <v/>
      </c>
      <c r="AT1560" s="620" t="n"/>
      <c r="AU1560" s="286" t="n"/>
      <c r="AV1560" s="620">
        <f>Z1560</f>
        <v/>
      </c>
      <c r="AW1560" s="72" t="n"/>
      <c r="BA1560" s="620" t="n"/>
      <c r="BC1560" s="620">
        <f>AO1560+AS1560</f>
        <v/>
      </c>
      <c r="BD1560" s="620">
        <f>BH1560-BC1560</f>
        <v/>
      </c>
      <c r="BE1560" s="479">
        <f>IF(AV1560=0,"        --",BD1560/BH1560)</f>
        <v/>
      </c>
      <c r="BF1560" s="620" t="n"/>
      <c r="BG1560" s="620" t="n"/>
      <c r="BH1560" s="620">
        <f>Z1560+BA1560+BF1560</f>
        <v/>
      </c>
    </row>
    <row r="1561" customFormat="1" s="34">
      <c r="A1561" s="618" t="n"/>
      <c r="B1561" s="619" t="n"/>
      <c r="J1561" s="619" t="n"/>
      <c r="U1561" s="620" t="n"/>
      <c r="X1561" s="620" t="n"/>
      <c r="Y1561" s="620" t="n"/>
      <c r="Z1561" s="620" t="n"/>
      <c r="AA1561" s="34">
        <f>T1561*0.2+N1561*0+O1561*0.3+P1561*0.5+Q1561*0.6+R1561*1+S1561*1</f>
        <v/>
      </c>
      <c r="AB1561" s="34">
        <f>T1561*0.2+N1561*0.2+O1561*0.3+P1561*0.5+Q1561*0.6+R1561*1+S1561*1</f>
        <v/>
      </c>
      <c r="AD1561" s="34">
        <f>IF($AC1561&gt;0,IF(VLOOKUP($AC1561,Resource!$B$2:$AE$460,6,FALSE)&gt;0,VLOOKUP($AC1561,Resource!$B$2:$AE$460,6,FALSE),"--INPUT--"),"")</f>
        <v/>
      </c>
      <c r="AE1561" s="34">
        <f>IF($AC1561&gt;0,IF(VLOOKUP($AC1561,Resource!$B$2:$AE$460,25,FALSE)&gt;0,VLOOKUP($AC1561,Resource!$B$2:$AE$460,25,FALSE),"--INPUT--"),"")</f>
        <v/>
      </c>
      <c r="AG1561" s="619" t="n"/>
      <c r="AH1561" s="619" t="n"/>
      <c r="AJ1561" s="34">
        <f>IF($AI1561&gt;0,IF(VLOOKUP($AI1561,Resource!$B$2:$AE$460,6,FALSE)&gt;0,VLOOKUP($AI1561,Resource!$B$2:$AE$460,6,FALSE),"--INPUT--"),"")</f>
        <v/>
      </c>
      <c r="AK1561" s="34">
        <f>IF($AI1561&gt;0,IF(VLOOKUP($AI1561,Resource!$B$2:$AE$460,25,FALSE)&gt;0,VLOOKUP($AI1561,Resource!$B$2:$AE$460,25,FALSE),"--INPUT--"),"")</f>
        <v/>
      </c>
      <c r="AL1561" s="619" t="n"/>
      <c r="AM1561" s="619" t="n"/>
      <c r="AN1561" s="34">
        <f>AA1561</f>
        <v/>
      </c>
      <c r="AO1561" s="621">
        <f>IF(ISNA(IF(AC1561="",0,AN1561*VLOOKUP(AC1561,Resource!$B$2:$AE$465,8,FALSE))),0,IF(AC1561="",0,AN1561*VLOOKUP(AC1561,Resource!$B$2:$AE$465,8,FALSE)))</f>
        <v/>
      </c>
      <c r="AP1561" s="620" t="n"/>
      <c r="AQ1561" s="286" t="n"/>
      <c r="AR1561" s="34">
        <f>AB1561</f>
        <v/>
      </c>
      <c r="AS1561" s="621">
        <f>IF(ISNA(IF(AI1561="",0,AR1561*VLOOKUP(AI1561,Resource!$B$2:$AE$465,9,FALSE))),0,IF(AI1561="",0,AR1561*VLOOKUP(AI1561,Resource!$B$2:$AE$465,9,FALSE)))</f>
        <v/>
      </c>
      <c r="AT1561" s="620" t="n"/>
      <c r="AU1561" s="286" t="n"/>
      <c r="AV1561" s="620">
        <f>Z1561</f>
        <v/>
      </c>
      <c r="AW1561" s="72" t="n"/>
      <c r="BA1561" s="620" t="n"/>
      <c r="BC1561" s="620">
        <f>AO1561+AS1561</f>
        <v/>
      </c>
      <c r="BD1561" s="620">
        <f>BH1561-BC1561</f>
        <v/>
      </c>
      <c r="BE1561" s="479">
        <f>IF(AV1561=0,"        --",BD1561/BH1561)</f>
        <v/>
      </c>
      <c r="BF1561" s="620" t="n"/>
      <c r="BG1561" s="620" t="n"/>
      <c r="BH1561" s="620">
        <f>Z1561+BA1561+BF1561</f>
        <v/>
      </c>
    </row>
    <row r="1562" customFormat="1" s="34">
      <c r="A1562" s="618" t="n"/>
      <c r="B1562" s="619" t="n"/>
      <c r="J1562" s="619" t="n"/>
      <c r="U1562" s="620" t="n"/>
      <c r="X1562" s="620" t="n"/>
      <c r="Y1562" s="620" t="n"/>
      <c r="Z1562" s="620" t="n"/>
      <c r="AA1562" s="34">
        <f>T1562*0.2+N1562*0+O1562*0.3+P1562*0.5+Q1562*0.6+R1562*1+S1562*1</f>
        <v/>
      </c>
      <c r="AB1562" s="34">
        <f>T1562*0.2+N1562*0.2+O1562*0.3+P1562*0.5+Q1562*0.6+R1562*1+S1562*1</f>
        <v/>
      </c>
      <c r="AD1562" s="34">
        <f>IF($AC1562&gt;0,IF(VLOOKUP($AC1562,Resource!$B$2:$AE$460,6,FALSE)&gt;0,VLOOKUP($AC1562,Resource!$B$2:$AE$460,6,FALSE),"--INPUT--"),"")</f>
        <v/>
      </c>
      <c r="AE1562" s="34">
        <f>IF($AC1562&gt;0,IF(VLOOKUP($AC1562,Resource!$B$2:$AE$460,25,FALSE)&gt;0,VLOOKUP($AC1562,Resource!$B$2:$AE$460,25,FALSE),"--INPUT--"),"")</f>
        <v/>
      </c>
      <c r="AG1562" s="619" t="n"/>
      <c r="AH1562" s="619" t="n"/>
      <c r="AJ1562" s="34">
        <f>IF($AI1562&gt;0,IF(VLOOKUP($AI1562,Resource!$B$2:$AE$460,6,FALSE)&gt;0,VLOOKUP($AI1562,Resource!$B$2:$AE$460,6,FALSE),"--INPUT--"),"")</f>
        <v/>
      </c>
      <c r="AK1562" s="34">
        <f>IF($AI1562&gt;0,IF(VLOOKUP($AI1562,Resource!$B$2:$AE$460,25,FALSE)&gt;0,VLOOKUP($AI1562,Resource!$B$2:$AE$460,25,FALSE),"--INPUT--"),"")</f>
        <v/>
      </c>
      <c r="AL1562" s="619" t="n"/>
      <c r="AM1562" s="619" t="n"/>
      <c r="AN1562" s="34">
        <f>AA1562</f>
        <v/>
      </c>
      <c r="AO1562" s="621">
        <f>IF(ISNA(IF(AC1562="",0,AN1562*VLOOKUP(AC1562,Resource!$B$2:$AE$465,8,FALSE))),0,IF(AC1562="",0,AN1562*VLOOKUP(AC1562,Resource!$B$2:$AE$465,8,FALSE)))</f>
        <v/>
      </c>
      <c r="AP1562" s="620" t="n"/>
      <c r="AQ1562" s="286" t="n"/>
      <c r="AR1562" s="34">
        <f>AB1562</f>
        <v/>
      </c>
      <c r="AS1562" s="621">
        <f>IF(ISNA(IF(AI1562="",0,AR1562*VLOOKUP(AI1562,Resource!$B$2:$AE$465,9,FALSE))),0,IF(AI1562="",0,AR1562*VLOOKUP(AI1562,Resource!$B$2:$AE$465,9,FALSE)))</f>
        <v/>
      </c>
      <c r="AT1562" s="620" t="n"/>
      <c r="AU1562" s="286" t="n"/>
      <c r="AV1562" s="620">
        <f>Z1562</f>
        <v/>
      </c>
      <c r="AW1562" s="72" t="n"/>
      <c r="BA1562" s="620" t="n"/>
      <c r="BC1562" s="620">
        <f>AO1562+AS1562</f>
        <v/>
      </c>
      <c r="BD1562" s="620">
        <f>BH1562-BC1562</f>
        <v/>
      </c>
      <c r="BE1562" s="479">
        <f>IF(AV1562=0,"        --",BD1562/BH1562)</f>
        <v/>
      </c>
      <c r="BF1562" s="620" t="n"/>
      <c r="BG1562" s="620" t="n"/>
      <c r="BH1562" s="620">
        <f>Z1562+BA1562+BF1562</f>
        <v/>
      </c>
    </row>
    <row r="1563" customFormat="1" s="34">
      <c r="A1563" s="618" t="n"/>
      <c r="B1563" s="619" t="n"/>
      <c r="J1563" s="619" t="n"/>
      <c r="U1563" s="620" t="n"/>
      <c r="X1563" s="620" t="n"/>
      <c r="Y1563" s="620" t="n"/>
      <c r="Z1563" s="620" t="n"/>
      <c r="AA1563" s="34">
        <f>T1563*0.2+N1563*0+O1563*0.3+P1563*0.5+Q1563*0.6+R1563*1+S1563*1</f>
        <v/>
      </c>
      <c r="AB1563" s="34">
        <f>T1563*0.2+N1563*0.2+O1563*0.3+P1563*0.5+Q1563*0.6+R1563*1+S1563*1</f>
        <v/>
      </c>
      <c r="AD1563" s="34">
        <f>IF($AC1563&gt;0,IF(VLOOKUP($AC1563,Resource!$B$2:$AE$460,6,FALSE)&gt;0,VLOOKUP($AC1563,Resource!$B$2:$AE$460,6,FALSE),"--INPUT--"),"")</f>
        <v/>
      </c>
      <c r="AE1563" s="34">
        <f>IF($AC1563&gt;0,IF(VLOOKUP($AC1563,Resource!$B$2:$AE$460,25,FALSE)&gt;0,VLOOKUP($AC1563,Resource!$B$2:$AE$460,25,FALSE),"--INPUT--"),"")</f>
        <v/>
      </c>
      <c r="AG1563" s="619" t="n"/>
      <c r="AH1563" s="619" t="n"/>
      <c r="AJ1563" s="34">
        <f>IF($AI1563&gt;0,IF(VLOOKUP($AI1563,Resource!$B$2:$AE$460,6,FALSE)&gt;0,VLOOKUP($AI1563,Resource!$B$2:$AE$460,6,FALSE),"--INPUT--"),"")</f>
        <v/>
      </c>
      <c r="AK1563" s="34">
        <f>IF($AI1563&gt;0,IF(VLOOKUP($AI1563,Resource!$B$2:$AE$460,25,FALSE)&gt;0,VLOOKUP($AI1563,Resource!$B$2:$AE$460,25,FALSE),"--INPUT--"),"")</f>
        <v/>
      </c>
      <c r="AL1563" s="619" t="n"/>
      <c r="AM1563" s="619" t="n"/>
      <c r="AN1563" s="34">
        <f>AA1563</f>
        <v/>
      </c>
      <c r="AO1563" s="621">
        <f>IF(ISNA(IF(AC1563="",0,AN1563*VLOOKUP(AC1563,Resource!$B$2:$AE$465,8,FALSE))),0,IF(AC1563="",0,AN1563*VLOOKUP(AC1563,Resource!$B$2:$AE$465,8,FALSE)))</f>
        <v/>
      </c>
      <c r="AP1563" s="620" t="n"/>
      <c r="AQ1563" s="286" t="n"/>
      <c r="AR1563" s="34">
        <f>AB1563</f>
        <v/>
      </c>
      <c r="AS1563" s="621">
        <f>IF(ISNA(IF(AI1563="",0,AR1563*VLOOKUP(AI1563,Resource!$B$2:$AE$465,9,FALSE))),0,IF(AI1563="",0,AR1563*VLOOKUP(AI1563,Resource!$B$2:$AE$465,9,FALSE)))</f>
        <v/>
      </c>
      <c r="AT1563" s="620" t="n"/>
      <c r="AU1563" s="286" t="n"/>
      <c r="AV1563" s="620">
        <f>Z1563</f>
        <v/>
      </c>
      <c r="AW1563" s="72" t="n"/>
      <c r="BA1563" s="620" t="n"/>
      <c r="BC1563" s="620">
        <f>AO1563+AS1563</f>
        <v/>
      </c>
      <c r="BD1563" s="620">
        <f>BH1563-BC1563</f>
        <v/>
      </c>
      <c r="BE1563" s="479">
        <f>IF(AV1563=0,"        --",BD1563/BH1563)</f>
        <v/>
      </c>
      <c r="BF1563" s="620" t="n"/>
      <c r="BG1563" s="620" t="n"/>
      <c r="BH1563" s="620">
        <f>Z1563+BA1563+BF1563</f>
        <v/>
      </c>
    </row>
    <row r="1564" customFormat="1" s="34">
      <c r="A1564" s="618" t="n"/>
      <c r="B1564" s="619" t="n"/>
      <c r="J1564" s="619" t="n"/>
      <c r="U1564" s="620" t="n"/>
      <c r="X1564" s="620" t="n"/>
      <c r="Y1564" s="620" t="n"/>
      <c r="Z1564" s="620" t="n"/>
      <c r="AA1564" s="34">
        <f>T1564*0.2+N1564*0+O1564*0.3+P1564*0.5+Q1564*0.6+R1564*1+S1564*1</f>
        <v/>
      </c>
      <c r="AB1564" s="34">
        <f>T1564*0.2+N1564*0.2+O1564*0.3+P1564*0.5+Q1564*0.6+R1564*1+S1564*1</f>
        <v/>
      </c>
      <c r="AD1564" s="34">
        <f>IF($AC1564&gt;0,IF(VLOOKUP($AC1564,Resource!$B$2:$AE$460,6,FALSE)&gt;0,VLOOKUP($AC1564,Resource!$B$2:$AE$460,6,FALSE),"--INPUT--"),"")</f>
        <v/>
      </c>
      <c r="AE1564" s="34">
        <f>IF($AC1564&gt;0,IF(VLOOKUP($AC1564,Resource!$B$2:$AE$460,25,FALSE)&gt;0,VLOOKUP($AC1564,Resource!$B$2:$AE$460,25,FALSE),"--INPUT--"),"")</f>
        <v/>
      </c>
      <c r="AG1564" s="619" t="n"/>
      <c r="AH1564" s="619" t="n"/>
      <c r="AJ1564" s="34">
        <f>IF($AI1564&gt;0,IF(VLOOKUP($AI1564,Resource!$B$2:$AE$460,6,FALSE)&gt;0,VLOOKUP($AI1564,Resource!$B$2:$AE$460,6,FALSE),"--INPUT--"),"")</f>
        <v/>
      </c>
      <c r="AK1564" s="34">
        <f>IF($AI1564&gt;0,IF(VLOOKUP($AI1564,Resource!$B$2:$AE$460,25,FALSE)&gt;0,VLOOKUP($AI1564,Resource!$B$2:$AE$460,25,FALSE),"--INPUT--"),"")</f>
        <v/>
      </c>
      <c r="AL1564" s="619" t="n"/>
      <c r="AM1564" s="619" t="n"/>
      <c r="AN1564" s="34">
        <f>AA1564</f>
        <v/>
      </c>
      <c r="AO1564" s="621">
        <f>IF(ISNA(IF(AC1564="",0,AN1564*VLOOKUP(AC1564,Resource!$B$2:$AE$465,8,FALSE))),0,IF(AC1564="",0,AN1564*VLOOKUP(AC1564,Resource!$B$2:$AE$465,8,FALSE)))</f>
        <v/>
      </c>
      <c r="AP1564" s="620" t="n"/>
      <c r="AQ1564" s="286" t="n"/>
      <c r="AR1564" s="34">
        <f>AB1564</f>
        <v/>
      </c>
      <c r="AS1564" s="621">
        <f>IF(ISNA(IF(AI1564="",0,AR1564*VLOOKUP(AI1564,Resource!$B$2:$AE$465,9,FALSE))),0,IF(AI1564="",0,AR1564*VLOOKUP(AI1564,Resource!$B$2:$AE$465,9,FALSE)))</f>
        <v/>
      </c>
      <c r="AT1564" s="620" t="n"/>
      <c r="AU1564" s="286" t="n"/>
      <c r="AV1564" s="620">
        <f>Z1564</f>
        <v/>
      </c>
      <c r="AW1564" s="72" t="n"/>
      <c r="BA1564" s="620" t="n"/>
      <c r="BC1564" s="620">
        <f>AO1564+AS1564</f>
        <v/>
      </c>
      <c r="BD1564" s="620">
        <f>BH1564-BC1564</f>
        <v/>
      </c>
      <c r="BE1564" s="479">
        <f>IF(AV1564=0,"        --",BD1564/BH1564)</f>
        <v/>
      </c>
      <c r="BF1564" s="620" t="n"/>
      <c r="BG1564" s="620" t="n"/>
      <c r="BH1564" s="620">
        <f>Z1564+BA1564+BF1564</f>
        <v/>
      </c>
    </row>
    <row r="1565" customFormat="1" s="34">
      <c r="A1565" s="618" t="n"/>
      <c r="B1565" s="619" t="n"/>
      <c r="J1565" s="619" t="n"/>
      <c r="U1565" s="620" t="n"/>
      <c r="X1565" s="620" t="n"/>
      <c r="Y1565" s="620" t="n"/>
      <c r="Z1565" s="620" t="n"/>
      <c r="AA1565" s="34">
        <f>T1565*0.2+N1565*0+O1565*0.3+P1565*0.5+Q1565*0.6+R1565*1+S1565*1</f>
        <v/>
      </c>
      <c r="AB1565" s="34">
        <f>T1565*0.2+N1565*0.2+O1565*0.3+P1565*0.5+Q1565*0.6+R1565*1+S1565*1</f>
        <v/>
      </c>
      <c r="AD1565" s="34">
        <f>IF($AC1565&gt;0,IF(VLOOKUP($AC1565,Resource!$B$2:$AE$460,6,FALSE)&gt;0,VLOOKUP($AC1565,Resource!$B$2:$AE$460,6,FALSE),"--INPUT--"),"")</f>
        <v/>
      </c>
      <c r="AE1565" s="34">
        <f>IF($AC1565&gt;0,IF(VLOOKUP($AC1565,Resource!$B$2:$AE$460,25,FALSE)&gt;0,VLOOKUP($AC1565,Resource!$B$2:$AE$460,25,FALSE),"--INPUT--"),"")</f>
        <v/>
      </c>
      <c r="AG1565" s="619" t="n"/>
      <c r="AH1565" s="619" t="n"/>
      <c r="AJ1565" s="34">
        <f>IF($AI1565&gt;0,IF(VLOOKUP($AI1565,Resource!$B$2:$AE$460,6,FALSE)&gt;0,VLOOKUP($AI1565,Resource!$B$2:$AE$460,6,FALSE),"--INPUT--"),"")</f>
        <v/>
      </c>
      <c r="AK1565" s="34">
        <f>IF($AI1565&gt;0,IF(VLOOKUP($AI1565,Resource!$B$2:$AE$460,25,FALSE)&gt;0,VLOOKUP($AI1565,Resource!$B$2:$AE$460,25,FALSE),"--INPUT--"),"")</f>
        <v/>
      </c>
      <c r="AL1565" s="619" t="n"/>
      <c r="AM1565" s="619" t="n"/>
      <c r="AN1565" s="34">
        <f>AA1565</f>
        <v/>
      </c>
      <c r="AO1565" s="621">
        <f>IF(ISNA(IF(AC1565="",0,AN1565*VLOOKUP(AC1565,Resource!$B$2:$AE$465,8,FALSE))),0,IF(AC1565="",0,AN1565*VLOOKUP(AC1565,Resource!$B$2:$AE$465,8,FALSE)))</f>
        <v/>
      </c>
      <c r="AP1565" s="620" t="n"/>
      <c r="AQ1565" s="286" t="n"/>
      <c r="AR1565" s="34">
        <f>AB1565</f>
        <v/>
      </c>
      <c r="AS1565" s="621">
        <f>IF(ISNA(IF(AI1565="",0,AR1565*VLOOKUP(AI1565,Resource!$B$2:$AE$465,9,FALSE))),0,IF(AI1565="",0,AR1565*VLOOKUP(AI1565,Resource!$B$2:$AE$465,9,FALSE)))</f>
        <v/>
      </c>
      <c r="AT1565" s="620" t="n"/>
      <c r="AU1565" s="286" t="n"/>
      <c r="AV1565" s="620">
        <f>Z1565</f>
        <v/>
      </c>
      <c r="AW1565" s="72" t="n"/>
      <c r="BA1565" s="620" t="n"/>
      <c r="BC1565" s="620">
        <f>AO1565+AS1565</f>
        <v/>
      </c>
      <c r="BD1565" s="620">
        <f>BH1565-BC1565</f>
        <v/>
      </c>
      <c r="BE1565" s="479">
        <f>IF(AV1565=0,"        --",BD1565/BH1565)</f>
        <v/>
      </c>
      <c r="BF1565" s="620" t="n"/>
      <c r="BG1565" s="620" t="n"/>
      <c r="BH1565" s="620">
        <f>Z1565+BA1565+BF1565</f>
        <v/>
      </c>
    </row>
    <row r="1566" customFormat="1" s="34">
      <c r="A1566" s="618" t="n"/>
      <c r="B1566" s="619" t="n"/>
      <c r="J1566" s="619" t="n"/>
      <c r="U1566" s="620" t="n"/>
      <c r="X1566" s="620" t="n"/>
      <c r="Y1566" s="620" t="n"/>
      <c r="Z1566" s="620" t="n"/>
      <c r="AA1566" s="34">
        <f>T1566*0.2+N1566*0+O1566*0.3+P1566*0.5+Q1566*0.6+R1566*1+S1566*1</f>
        <v/>
      </c>
      <c r="AB1566" s="34">
        <f>T1566*0.2+N1566*0.2+O1566*0.3+P1566*0.5+Q1566*0.6+R1566*1+S1566*1</f>
        <v/>
      </c>
      <c r="AD1566" s="34">
        <f>IF($AC1566&gt;0,IF(VLOOKUP($AC1566,Resource!$B$2:$AE$460,6,FALSE)&gt;0,VLOOKUP($AC1566,Resource!$B$2:$AE$460,6,FALSE),"--INPUT--"),"")</f>
        <v/>
      </c>
      <c r="AE1566" s="34">
        <f>IF($AC1566&gt;0,IF(VLOOKUP($AC1566,Resource!$B$2:$AE$460,25,FALSE)&gt;0,VLOOKUP($AC1566,Resource!$B$2:$AE$460,25,FALSE),"--INPUT--"),"")</f>
        <v/>
      </c>
      <c r="AG1566" s="619" t="n"/>
      <c r="AH1566" s="619" t="n"/>
      <c r="AJ1566" s="34">
        <f>IF($AI1566&gt;0,IF(VLOOKUP($AI1566,Resource!$B$2:$AE$460,6,FALSE)&gt;0,VLOOKUP($AI1566,Resource!$B$2:$AE$460,6,FALSE),"--INPUT--"),"")</f>
        <v/>
      </c>
      <c r="AK1566" s="34">
        <f>IF($AI1566&gt;0,IF(VLOOKUP($AI1566,Resource!$B$2:$AE$460,25,FALSE)&gt;0,VLOOKUP($AI1566,Resource!$B$2:$AE$460,25,FALSE),"--INPUT--"),"")</f>
        <v/>
      </c>
      <c r="AL1566" s="619" t="n"/>
      <c r="AM1566" s="619" t="n"/>
      <c r="AN1566" s="34">
        <f>AA1566</f>
        <v/>
      </c>
      <c r="AO1566" s="621">
        <f>IF(ISNA(IF(AC1566="",0,AN1566*VLOOKUP(AC1566,Resource!$B$2:$AE$465,8,FALSE))),0,IF(AC1566="",0,AN1566*VLOOKUP(AC1566,Resource!$B$2:$AE$465,8,FALSE)))</f>
        <v/>
      </c>
      <c r="AP1566" s="620" t="n"/>
      <c r="AQ1566" s="286" t="n"/>
      <c r="AR1566" s="34">
        <f>AB1566</f>
        <v/>
      </c>
      <c r="AS1566" s="621">
        <f>IF(ISNA(IF(AI1566="",0,AR1566*VLOOKUP(AI1566,Resource!$B$2:$AE$465,9,FALSE))),0,IF(AI1566="",0,AR1566*VLOOKUP(AI1566,Resource!$B$2:$AE$465,9,FALSE)))</f>
        <v/>
      </c>
      <c r="AT1566" s="620" t="n"/>
      <c r="AU1566" s="286" t="n"/>
      <c r="AV1566" s="620">
        <f>Z1566</f>
        <v/>
      </c>
      <c r="AW1566" s="72" t="n"/>
      <c r="BA1566" s="620" t="n"/>
      <c r="BC1566" s="620">
        <f>AO1566+AS1566</f>
        <v/>
      </c>
      <c r="BD1566" s="620">
        <f>BH1566-BC1566</f>
        <v/>
      </c>
      <c r="BE1566" s="479">
        <f>IF(AV1566=0,"        --",BD1566/BH1566)</f>
        <v/>
      </c>
      <c r="BF1566" s="620" t="n"/>
      <c r="BG1566" s="620" t="n"/>
      <c r="BH1566" s="620">
        <f>Z1566+BA1566+BF1566</f>
        <v/>
      </c>
    </row>
    <row r="1567" customFormat="1" s="34">
      <c r="A1567" s="618" t="n"/>
      <c r="B1567" s="619" t="n"/>
      <c r="J1567" s="619" t="n"/>
      <c r="U1567" s="620" t="n"/>
      <c r="X1567" s="620" t="n"/>
      <c r="Y1567" s="620" t="n"/>
      <c r="Z1567" s="620" t="n"/>
      <c r="AA1567" s="34">
        <f>T1567*0.2+N1567*0+O1567*0.3+P1567*0.5+Q1567*0.6+R1567*1+S1567*1</f>
        <v/>
      </c>
      <c r="AB1567" s="34">
        <f>T1567*0.2+N1567*0.2+O1567*0.3+P1567*0.5+Q1567*0.6+R1567*1+S1567*1</f>
        <v/>
      </c>
      <c r="AD1567" s="34">
        <f>IF($AC1567&gt;0,IF(VLOOKUP($AC1567,Resource!$B$2:$AE$460,6,FALSE)&gt;0,VLOOKUP($AC1567,Resource!$B$2:$AE$460,6,FALSE),"--INPUT--"),"")</f>
        <v/>
      </c>
      <c r="AE1567" s="34">
        <f>IF($AC1567&gt;0,IF(VLOOKUP($AC1567,Resource!$B$2:$AE$460,25,FALSE)&gt;0,VLOOKUP($AC1567,Resource!$B$2:$AE$460,25,FALSE),"--INPUT--"),"")</f>
        <v/>
      </c>
      <c r="AG1567" s="619" t="n"/>
      <c r="AH1567" s="619" t="n"/>
      <c r="AJ1567" s="34">
        <f>IF($AI1567&gt;0,IF(VLOOKUP($AI1567,Resource!$B$2:$AE$460,6,FALSE)&gt;0,VLOOKUP($AI1567,Resource!$B$2:$AE$460,6,FALSE),"--INPUT--"),"")</f>
        <v/>
      </c>
      <c r="AK1567" s="34">
        <f>IF($AI1567&gt;0,IF(VLOOKUP($AI1567,Resource!$B$2:$AE$460,25,FALSE)&gt;0,VLOOKUP($AI1567,Resource!$B$2:$AE$460,25,FALSE),"--INPUT--"),"")</f>
        <v/>
      </c>
      <c r="AL1567" s="619" t="n"/>
      <c r="AM1567" s="619" t="n"/>
      <c r="AN1567" s="34">
        <f>AA1567</f>
        <v/>
      </c>
      <c r="AO1567" s="621">
        <f>IF(ISNA(IF(AC1567="",0,AN1567*VLOOKUP(AC1567,Resource!$B$2:$AE$465,8,FALSE))),0,IF(AC1567="",0,AN1567*VLOOKUP(AC1567,Resource!$B$2:$AE$465,8,FALSE)))</f>
        <v/>
      </c>
      <c r="AP1567" s="620" t="n"/>
      <c r="AQ1567" s="286" t="n"/>
      <c r="AR1567" s="34">
        <f>AB1567</f>
        <v/>
      </c>
      <c r="AS1567" s="621">
        <f>IF(ISNA(IF(AI1567="",0,AR1567*VLOOKUP(AI1567,Resource!$B$2:$AE$465,9,FALSE))),0,IF(AI1567="",0,AR1567*VLOOKUP(AI1567,Resource!$B$2:$AE$465,9,FALSE)))</f>
        <v/>
      </c>
      <c r="AT1567" s="620" t="n"/>
      <c r="AU1567" s="286" t="n"/>
      <c r="AV1567" s="620">
        <f>Z1567</f>
        <v/>
      </c>
      <c r="AW1567" s="72" t="n"/>
      <c r="BA1567" s="620" t="n"/>
      <c r="BC1567" s="620">
        <f>AO1567+AS1567</f>
        <v/>
      </c>
      <c r="BD1567" s="620">
        <f>BH1567-BC1567</f>
        <v/>
      </c>
      <c r="BE1567" s="479">
        <f>IF(AV1567=0,"        --",BD1567/BH1567)</f>
        <v/>
      </c>
      <c r="BF1567" s="620" t="n"/>
      <c r="BG1567" s="620" t="n"/>
      <c r="BH1567" s="620">
        <f>Z1567+BA1567+BF1567</f>
        <v/>
      </c>
    </row>
    <row r="1568" customFormat="1" s="34">
      <c r="A1568" s="618" t="n"/>
      <c r="B1568" s="619" t="n"/>
      <c r="J1568" s="619" t="n"/>
      <c r="U1568" s="620" t="n"/>
      <c r="X1568" s="620" t="n"/>
      <c r="Y1568" s="620" t="n"/>
      <c r="Z1568" s="620" t="n"/>
      <c r="AA1568" s="34">
        <f>T1568*0.2+N1568*0+O1568*0.3+P1568*0.5+Q1568*0.6+R1568*1+S1568*1</f>
        <v/>
      </c>
      <c r="AB1568" s="34">
        <f>T1568*0.2+N1568*0.2+O1568*0.3+P1568*0.5+Q1568*0.6+R1568*1+S1568*1</f>
        <v/>
      </c>
      <c r="AD1568" s="34">
        <f>IF($AC1568&gt;0,IF(VLOOKUP($AC1568,Resource!$B$2:$AE$460,6,FALSE)&gt;0,VLOOKUP($AC1568,Resource!$B$2:$AE$460,6,FALSE),"--INPUT--"),"")</f>
        <v/>
      </c>
      <c r="AE1568" s="34">
        <f>IF($AC1568&gt;0,IF(VLOOKUP($AC1568,Resource!$B$2:$AE$460,25,FALSE)&gt;0,VLOOKUP($AC1568,Resource!$B$2:$AE$460,25,FALSE),"--INPUT--"),"")</f>
        <v/>
      </c>
      <c r="AG1568" s="619" t="n"/>
      <c r="AH1568" s="619" t="n"/>
      <c r="AJ1568" s="34">
        <f>IF($AI1568&gt;0,IF(VLOOKUP($AI1568,Resource!$B$2:$AE$460,6,FALSE)&gt;0,VLOOKUP($AI1568,Resource!$B$2:$AE$460,6,FALSE),"--INPUT--"),"")</f>
        <v/>
      </c>
      <c r="AK1568" s="34">
        <f>IF($AI1568&gt;0,IF(VLOOKUP($AI1568,Resource!$B$2:$AE$460,25,FALSE)&gt;0,VLOOKUP($AI1568,Resource!$B$2:$AE$460,25,FALSE),"--INPUT--"),"")</f>
        <v/>
      </c>
      <c r="AL1568" s="619" t="n"/>
      <c r="AM1568" s="619" t="n"/>
      <c r="AN1568" s="34">
        <f>AA1568</f>
        <v/>
      </c>
      <c r="AO1568" s="621">
        <f>IF(ISNA(IF(AC1568="",0,AN1568*VLOOKUP(AC1568,Resource!$B$2:$AE$465,8,FALSE))),0,IF(AC1568="",0,AN1568*VLOOKUP(AC1568,Resource!$B$2:$AE$465,8,FALSE)))</f>
        <v/>
      </c>
      <c r="AP1568" s="620" t="n"/>
      <c r="AQ1568" s="286" t="n"/>
      <c r="AR1568" s="34">
        <f>AB1568</f>
        <v/>
      </c>
      <c r="AS1568" s="621">
        <f>IF(ISNA(IF(AI1568="",0,AR1568*VLOOKUP(AI1568,Resource!$B$2:$AE$465,9,FALSE))),0,IF(AI1568="",0,AR1568*VLOOKUP(AI1568,Resource!$B$2:$AE$465,9,FALSE)))</f>
        <v/>
      </c>
      <c r="AT1568" s="620" t="n"/>
      <c r="AU1568" s="286" t="n"/>
      <c r="AV1568" s="620">
        <f>Z1568</f>
        <v/>
      </c>
      <c r="AW1568" s="72" t="n"/>
      <c r="BA1568" s="620" t="n"/>
      <c r="BC1568" s="620">
        <f>AO1568+AS1568</f>
        <v/>
      </c>
      <c r="BD1568" s="620">
        <f>BH1568-BC1568</f>
        <v/>
      </c>
      <c r="BE1568" s="479">
        <f>IF(AV1568=0,"        --",BD1568/BH1568)</f>
        <v/>
      </c>
      <c r="BF1568" s="620" t="n"/>
      <c r="BG1568" s="620" t="n"/>
      <c r="BH1568" s="620">
        <f>Z1568+BA1568+BF1568</f>
        <v/>
      </c>
    </row>
    <row r="1569" customFormat="1" s="34">
      <c r="A1569" s="618" t="n"/>
      <c r="B1569" s="619" t="n"/>
      <c r="J1569" s="619" t="n"/>
      <c r="U1569" s="620" t="n"/>
      <c r="X1569" s="620" t="n"/>
      <c r="Y1569" s="620" t="n"/>
      <c r="Z1569" s="620" t="n"/>
      <c r="AA1569" s="34">
        <f>T1569*0.2+N1569*0+O1569*0.3+P1569*0.5+Q1569*0.6+R1569*1+S1569*1</f>
        <v/>
      </c>
      <c r="AB1569" s="34">
        <f>T1569*0.2+N1569*0.2+O1569*0.3+P1569*0.5+Q1569*0.6+R1569*1+S1569*1</f>
        <v/>
      </c>
      <c r="AD1569" s="34">
        <f>IF($AC1569&gt;0,IF(VLOOKUP($AC1569,Resource!$B$2:$AE$460,6,FALSE)&gt;0,VLOOKUP($AC1569,Resource!$B$2:$AE$460,6,FALSE),"--INPUT--"),"")</f>
        <v/>
      </c>
      <c r="AE1569" s="34">
        <f>IF($AC1569&gt;0,IF(VLOOKUP($AC1569,Resource!$B$2:$AE$460,25,FALSE)&gt;0,VLOOKUP($AC1569,Resource!$B$2:$AE$460,25,FALSE),"--INPUT--"),"")</f>
        <v/>
      </c>
      <c r="AG1569" s="619" t="n"/>
      <c r="AH1569" s="619" t="n"/>
      <c r="AJ1569" s="34">
        <f>IF($AI1569&gt;0,IF(VLOOKUP($AI1569,Resource!$B$2:$AE$460,6,FALSE)&gt;0,VLOOKUP($AI1569,Resource!$B$2:$AE$460,6,FALSE),"--INPUT--"),"")</f>
        <v/>
      </c>
      <c r="AK1569" s="34">
        <f>IF($AI1569&gt;0,IF(VLOOKUP($AI1569,Resource!$B$2:$AE$460,25,FALSE)&gt;0,VLOOKUP($AI1569,Resource!$B$2:$AE$460,25,FALSE),"--INPUT--"),"")</f>
        <v/>
      </c>
      <c r="AL1569" s="619" t="n"/>
      <c r="AM1569" s="619" t="n"/>
      <c r="AN1569" s="34">
        <f>AA1569</f>
        <v/>
      </c>
      <c r="AO1569" s="621">
        <f>IF(ISNA(IF(AC1569="",0,AN1569*VLOOKUP(AC1569,Resource!$B$2:$AE$465,8,FALSE))),0,IF(AC1569="",0,AN1569*VLOOKUP(AC1569,Resource!$B$2:$AE$465,8,FALSE)))</f>
        <v/>
      </c>
      <c r="AP1569" s="620" t="n"/>
      <c r="AQ1569" s="286" t="n"/>
      <c r="AR1569" s="34">
        <f>AB1569</f>
        <v/>
      </c>
      <c r="AS1569" s="621">
        <f>IF(ISNA(IF(AI1569="",0,AR1569*VLOOKUP(AI1569,Resource!$B$2:$AE$465,9,FALSE))),0,IF(AI1569="",0,AR1569*VLOOKUP(AI1569,Resource!$B$2:$AE$465,9,FALSE)))</f>
        <v/>
      </c>
      <c r="AT1569" s="620" t="n"/>
      <c r="AU1569" s="286" t="n"/>
      <c r="AV1569" s="620">
        <f>Z1569</f>
        <v/>
      </c>
      <c r="AW1569" s="72" t="n"/>
      <c r="BA1569" s="620" t="n"/>
      <c r="BC1569" s="620">
        <f>AO1569+AS1569</f>
        <v/>
      </c>
      <c r="BD1569" s="620">
        <f>BH1569-BC1569</f>
        <v/>
      </c>
      <c r="BE1569" s="479">
        <f>IF(AV1569=0,"        --",BD1569/BH1569)</f>
        <v/>
      </c>
      <c r="BF1569" s="620" t="n"/>
      <c r="BG1569" s="620" t="n"/>
      <c r="BH1569" s="620">
        <f>Z1569+BA1569+BF1569</f>
        <v/>
      </c>
    </row>
    <row r="1570" customFormat="1" s="34">
      <c r="A1570" s="618" t="n"/>
      <c r="B1570" s="619" t="n"/>
      <c r="J1570" s="619" t="n"/>
      <c r="U1570" s="620" t="n"/>
      <c r="X1570" s="620" t="n"/>
      <c r="Y1570" s="620" t="n"/>
      <c r="Z1570" s="620" t="n"/>
      <c r="AA1570" s="34">
        <f>T1570*0.2+N1570*0+O1570*0.3+P1570*0.5+Q1570*0.6+R1570*1+S1570*1</f>
        <v/>
      </c>
      <c r="AB1570" s="34">
        <f>T1570*0.2+N1570*0.2+O1570*0.3+P1570*0.5+Q1570*0.6+R1570*1+S1570*1</f>
        <v/>
      </c>
      <c r="AD1570" s="34">
        <f>IF($AC1570&gt;0,IF(VLOOKUP($AC1570,Resource!$B$2:$AE$460,6,FALSE)&gt;0,VLOOKUP($AC1570,Resource!$B$2:$AE$460,6,FALSE),"--INPUT--"),"")</f>
        <v/>
      </c>
      <c r="AE1570" s="34">
        <f>IF($AC1570&gt;0,IF(VLOOKUP($AC1570,Resource!$B$2:$AE$460,25,FALSE)&gt;0,VLOOKUP($AC1570,Resource!$B$2:$AE$460,25,FALSE),"--INPUT--"),"")</f>
        <v/>
      </c>
      <c r="AG1570" s="619" t="n"/>
      <c r="AH1570" s="619" t="n"/>
      <c r="AJ1570" s="34">
        <f>IF($AI1570&gt;0,IF(VLOOKUP($AI1570,Resource!$B$2:$AE$460,6,FALSE)&gt;0,VLOOKUP($AI1570,Resource!$B$2:$AE$460,6,FALSE),"--INPUT--"),"")</f>
        <v/>
      </c>
      <c r="AK1570" s="34">
        <f>IF($AI1570&gt;0,IF(VLOOKUP($AI1570,Resource!$B$2:$AE$460,25,FALSE)&gt;0,VLOOKUP($AI1570,Resource!$B$2:$AE$460,25,FALSE),"--INPUT--"),"")</f>
        <v/>
      </c>
      <c r="AL1570" s="619" t="n"/>
      <c r="AM1570" s="619" t="n"/>
      <c r="AN1570" s="34">
        <f>AA1570</f>
        <v/>
      </c>
      <c r="AO1570" s="621">
        <f>IF(ISNA(IF(AC1570="",0,AN1570*VLOOKUP(AC1570,Resource!$B$2:$AE$465,8,FALSE))),0,IF(AC1570="",0,AN1570*VLOOKUP(AC1570,Resource!$B$2:$AE$465,8,FALSE)))</f>
        <v/>
      </c>
      <c r="AP1570" s="620" t="n"/>
      <c r="AQ1570" s="286" t="n"/>
      <c r="AR1570" s="34">
        <f>AB1570</f>
        <v/>
      </c>
      <c r="AS1570" s="621">
        <f>IF(ISNA(IF(AI1570="",0,AR1570*VLOOKUP(AI1570,Resource!$B$2:$AE$465,9,FALSE))),0,IF(AI1570="",0,AR1570*VLOOKUP(AI1570,Resource!$B$2:$AE$465,9,FALSE)))</f>
        <v/>
      </c>
      <c r="AT1570" s="620" t="n"/>
      <c r="AU1570" s="286" t="n"/>
      <c r="AV1570" s="620">
        <f>Z1570</f>
        <v/>
      </c>
      <c r="AW1570" s="72" t="n"/>
      <c r="BA1570" s="620" t="n"/>
      <c r="BC1570" s="620">
        <f>AO1570+AS1570</f>
        <v/>
      </c>
      <c r="BD1570" s="620">
        <f>BH1570-BC1570</f>
        <v/>
      </c>
      <c r="BE1570" s="479">
        <f>IF(AV1570=0,"        --",BD1570/BH1570)</f>
        <v/>
      </c>
      <c r="BF1570" s="620" t="n"/>
      <c r="BG1570" s="620" t="n"/>
      <c r="BH1570" s="620">
        <f>Z1570+BA1570+BF1570</f>
        <v/>
      </c>
    </row>
    <row r="1571" customFormat="1" s="34">
      <c r="A1571" s="618" t="n"/>
      <c r="B1571" s="619" t="n"/>
      <c r="J1571" s="619" t="n"/>
      <c r="U1571" s="620" t="n"/>
      <c r="X1571" s="620" t="n"/>
      <c r="Y1571" s="620" t="n"/>
      <c r="Z1571" s="620" t="n"/>
      <c r="AA1571" s="34">
        <f>T1571*0.2+N1571*0+O1571*0.3+P1571*0.5+Q1571*0.6+R1571*1+S1571*1</f>
        <v/>
      </c>
      <c r="AB1571" s="34">
        <f>T1571*0.2+N1571*0.2+O1571*0.3+P1571*0.5+Q1571*0.6+R1571*1+S1571*1</f>
        <v/>
      </c>
      <c r="AD1571" s="34">
        <f>IF($AC1571&gt;0,IF(VLOOKUP($AC1571,Resource!$B$2:$AE$460,6,FALSE)&gt;0,VLOOKUP($AC1571,Resource!$B$2:$AE$460,6,FALSE),"--INPUT--"),"")</f>
        <v/>
      </c>
      <c r="AE1571" s="34">
        <f>IF($AC1571&gt;0,IF(VLOOKUP($AC1571,Resource!$B$2:$AE$460,25,FALSE)&gt;0,VLOOKUP($AC1571,Resource!$B$2:$AE$460,25,FALSE),"--INPUT--"),"")</f>
        <v/>
      </c>
      <c r="AG1571" s="619" t="n"/>
      <c r="AH1571" s="619" t="n"/>
      <c r="AJ1571" s="34">
        <f>IF($AI1571&gt;0,IF(VLOOKUP($AI1571,Resource!$B$2:$AE$460,6,FALSE)&gt;0,VLOOKUP($AI1571,Resource!$B$2:$AE$460,6,FALSE),"--INPUT--"),"")</f>
        <v/>
      </c>
      <c r="AK1571" s="34">
        <f>IF($AI1571&gt;0,IF(VLOOKUP($AI1571,Resource!$B$2:$AE$460,25,FALSE)&gt;0,VLOOKUP($AI1571,Resource!$B$2:$AE$460,25,FALSE),"--INPUT--"),"")</f>
        <v/>
      </c>
      <c r="AL1571" s="619" t="n"/>
      <c r="AM1571" s="619" t="n"/>
      <c r="AN1571" s="34">
        <f>AA1571</f>
        <v/>
      </c>
      <c r="AO1571" s="621">
        <f>IF(ISNA(IF(AC1571="",0,AN1571*VLOOKUP(AC1571,Resource!$B$2:$AE$465,8,FALSE))),0,IF(AC1571="",0,AN1571*VLOOKUP(AC1571,Resource!$B$2:$AE$465,8,FALSE)))</f>
        <v/>
      </c>
      <c r="AP1571" s="620" t="n"/>
      <c r="AQ1571" s="286" t="n"/>
      <c r="AR1571" s="34">
        <f>AB1571</f>
        <v/>
      </c>
      <c r="AS1571" s="621">
        <f>IF(ISNA(IF(AI1571="",0,AR1571*VLOOKUP(AI1571,Resource!$B$2:$AE$465,9,FALSE))),0,IF(AI1571="",0,AR1571*VLOOKUP(AI1571,Resource!$B$2:$AE$465,9,FALSE)))</f>
        <v/>
      </c>
      <c r="AT1571" s="620" t="n"/>
      <c r="AU1571" s="286" t="n"/>
      <c r="AV1571" s="620">
        <f>Z1571</f>
        <v/>
      </c>
      <c r="AW1571" s="72" t="n"/>
      <c r="BA1571" s="620" t="n"/>
      <c r="BC1571" s="620">
        <f>AO1571+AS1571</f>
        <v/>
      </c>
      <c r="BD1571" s="620">
        <f>BH1571-BC1571</f>
        <v/>
      </c>
      <c r="BE1571" s="479">
        <f>IF(AV1571=0,"        --",BD1571/BH1571)</f>
        <v/>
      </c>
      <c r="BF1571" s="620" t="n"/>
      <c r="BG1571" s="620" t="n"/>
      <c r="BH1571" s="620">
        <f>Z1571+BA1571+BF1571</f>
        <v/>
      </c>
    </row>
    <row r="1572" customFormat="1" s="34">
      <c r="A1572" s="618" t="n"/>
      <c r="B1572" s="619" t="n"/>
      <c r="J1572" s="619" t="n"/>
      <c r="U1572" s="620" t="n"/>
      <c r="X1572" s="620" t="n"/>
      <c r="Y1572" s="620" t="n"/>
      <c r="Z1572" s="620" t="n"/>
      <c r="AA1572" s="34">
        <f>T1572*0.2+N1572*0+O1572*0.3+P1572*0.5+Q1572*0.6+R1572*1+S1572*1</f>
        <v/>
      </c>
      <c r="AB1572" s="34">
        <f>T1572*0.2+N1572*0.2+O1572*0.3+P1572*0.5+Q1572*0.6+R1572*1+S1572*1</f>
        <v/>
      </c>
      <c r="AD1572" s="34">
        <f>IF($AC1572&gt;0,IF(VLOOKUP($AC1572,Resource!$B$2:$AE$460,6,FALSE)&gt;0,VLOOKUP($AC1572,Resource!$B$2:$AE$460,6,FALSE),"--INPUT--"),"")</f>
        <v/>
      </c>
      <c r="AE1572" s="34">
        <f>IF($AC1572&gt;0,IF(VLOOKUP($AC1572,Resource!$B$2:$AE$460,25,FALSE)&gt;0,VLOOKUP($AC1572,Resource!$B$2:$AE$460,25,FALSE),"--INPUT--"),"")</f>
        <v/>
      </c>
      <c r="AG1572" s="619" t="n"/>
      <c r="AH1572" s="619" t="n"/>
      <c r="AJ1572" s="34">
        <f>IF($AI1572&gt;0,IF(VLOOKUP($AI1572,Resource!$B$2:$AE$460,6,FALSE)&gt;0,VLOOKUP($AI1572,Resource!$B$2:$AE$460,6,FALSE),"--INPUT--"),"")</f>
        <v/>
      </c>
      <c r="AK1572" s="34">
        <f>IF($AI1572&gt;0,IF(VLOOKUP($AI1572,Resource!$B$2:$AE$460,25,FALSE)&gt;0,VLOOKUP($AI1572,Resource!$B$2:$AE$460,25,FALSE),"--INPUT--"),"")</f>
        <v/>
      </c>
      <c r="AL1572" s="619" t="n"/>
      <c r="AM1572" s="619" t="n"/>
      <c r="AN1572" s="34">
        <f>AA1572</f>
        <v/>
      </c>
      <c r="AO1572" s="621">
        <f>IF(ISNA(IF(AC1572="",0,AN1572*VLOOKUP(AC1572,Resource!$B$2:$AE$465,8,FALSE))),0,IF(AC1572="",0,AN1572*VLOOKUP(AC1572,Resource!$B$2:$AE$465,8,FALSE)))</f>
        <v/>
      </c>
      <c r="AP1572" s="620" t="n"/>
      <c r="AQ1572" s="286" t="n"/>
      <c r="AR1572" s="34">
        <f>AB1572</f>
        <v/>
      </c>
      <c r="AS1572" s="621">
        <f>IF(ISNA(IF(AI1572="",0,AR1572*VLOOKUP(AI1572,Resource!$B$2:$AE$465,9,FALSE))),0,IF(AI1572="",0,AR1572*VLOOKUP(AI1572,Resource!$B$2:$AE$465,9,FALSE)))</f>
        <v/>
      </c>
      <c r="AT1572" s="620" t="n"/>
      <c r="AU1572" s="286" t="n"/>
      <c r="AV1572" s="620">
        <f>Z1572</f>
        <v/>
      </c>
      <c r="AW1572" s="72" t="n"/>
      <c r="BA1572" s="620" t="n"/>
      <c r="BC1572" s="620">
        <f>AO1572+AS1572</f>
        <v/>
      </c>
      <c r="BD1572" s="620">
        <f>BH1572-BC1572</f>
        <v/>
      </c>
      <c r="BE1572" s="479">
        <f>IF(AV1572=0,"        --",BD1572/BH1572)</f>
        <v/>
      </c>
      <c r="BF1572" s="620" t="n"/>
      <c r="BG1572" s="620" t="n"/>
      <c r="BH1572" s="620">
        <f>Z1572+BA1572+BF1572</f>
        <v/>
      </c>
    </row>
    <row r="1573" customFormat="1" s="34">
      <c r="A1573" s="618" t="n"/>
      <c r="B1573" s="619" t="n"/>
      <c r="J1573" s="619" t="n"/>
      <c r="U1573" s="620" t="n"/>
      <c r="X1573" s="620" t="n"/>
      <c r="Y1573" s="620" t="n"/>
      <c r="Z1573" s="620" t="n"/>
      <c r="AA1573" s="34">
        <f>T1573*0.2+N1573*0+O1573*0.3+P1573*0.5+Q1573*0.6+R1573*1+S1573*1</f>
        <v/>
      </c>
      <c r="AB1573" s="34">
        <f>T1573*0.2+N1573*0.2+O1573*0.3+P1573*0.5+Q1573*0.6+R1573*1+S1573*1</f>
        <v/>
      </c>
      <c r="AD1573" s="34">
        <f>IF($AC1573&gt;0,IF(VLOOKUP($AC1573,Resource!$B$2:$AE$460,6,FALSE)&gt;0,VLOOKUP($AC1573,Resource!$B$2:$AE$460,6,FALSE),"--INPUT--"),"")</f>
        <v/>
      </c>
      <c r="AE1573" s="34">
        <f>IF($AC1573&gt;0,IF(VLOOKUP($AC1573,Resource!$B$2:$AE$460,25,FALSE)&gt;0,VLOOKUP($AC1573,Resource!$B$2:$AE$460,25,FALSE),"--INPUT--"),"")</f>
        <v/>
      </c>
      <c r="AG1573" s="619" t="n"/>
      <c r="AH1573" s="619" t="n"/>
      <c r="AJ1573" s="34">
        <f>IF($AI1573&gt;0,IF(VLOOKUP($AI1573,Resource!$B$2:$AE$460,6,FALSE)&gt;0,VLOOKUP($AI1573,Resource!$B$2:$AE$460,6,FALSE),"--INPUT--"),"")</f>
        <v/>
      </c>
      <c r="AK1573" s="34">
        <f>IF($AI1573&gt;0,IF(VLOOKUP($AI1573,Resource!$B$2:$AE$460,25,FALSE)&gt;0,VLOOKUP($AI1573,Resource!$B$2:$AE$460,25,FALSE),"--INPUT--"),"")</f>
        <v/>
      </c>
      <c r="AL1573" s="619" t="n"/>
      <c r="AM1573" s="619" t="n"/>
      <c r="AN1573" s="34">
        <f>AA1573</f>
        <v/>
      </c>
      <c r="AO1573" s="621">
        <f>IF(ISNA(IF(AC1573="",0,AN1573*VLOOKUP(AC1573,Resource!$B$2:$AE$465,8,FALSE))),0,IF(AC1573="",0,AN1573*VLOOKUP(AC1573,Resource!$B$2:$AE$465,8,FALSE)))</f>
        <v/>
      </c>
      <c r="AP1573" s="620" t="n"/>
      <c r="AQ1573" s="286" t="n"/>
      <c r="AR1573" s="34">
        <f>AB1573</f>
        <v/>
      </c>
      <c r="AS1573" s="621">
        <f>IF(ISNA(IF(AI1573="",0,AR1573*VLOOKUP(AI1573,Resource!$B$2:$AE$465,9,FALSE))),0,IF(AI1573="",0,AR1573*VLOOKUP(AI1573,Resource!$B$2:$AE$465,9,FALSE)))</f>
        <v/>
      </c>
      <c r="AT1573" s="620" t="n"/>
      <c r="AU1573" s="286" t="n"/>
      <c r="AV1573" s="620">
        <f>Z1573</f>
        <v/>
      </c>
      <c r="AW1573" s="72" t="n"/>
      <c r="BA1573" s="620" t="n"/>
      <c r="BC1573" s="620">
        <f>AO1573+AS1573</f>
        <v/>
      </c>
      <c r="BD1573" s="620">
        <f>BH1573-BC1573</f>
        <v/>
      </c>
      <c r="BE1573" s="479">
        <f>IF(AV1573=0,"        --",BD1573/BH1573)</f>
        <v/>
      </c>
      <c r="BF1573" s="620" t="n"/>
      <c r="BG1573" s="620" t="n"/>
      <c r="BH1573" s="620">
        <f>Z1573+BA1573+BF1573</f>
        <v/>
      </c>
    </row>
    <row r="1574" customFormat="1" s="34">
      <c r="A1574" s="618" t="n"/>
      <c r="B1574" s="619" t="n"/>
      <c r="J1574" s="619" t="n"/>
      <c r="U1574" s="620" t="n"/>
      <c r="X1574" s="620" t="n"/>
      <c r="Y1574" s="620" t="n"/>
      <c r="Z1574" s="620" t="n"/>
      <c r="AA1574" s="34">
        <f>T1574*0.2+N1574*0+O1574*0.3+P1574*0.5+Q1574*0.6+R1574*1+S1574*1</f>
        <v/>
      </c>
      <c r="AB1574" s="34">
        <f>T1574*0.2+N1574*0.2+O1574*0.3+P1574*0.5+Q1574*0.6+R1574*1+S1574*1</f>
        <v/>
      </c>
      <c r="AD1574" s="34">
        <f>IF($AC1574&gt;0,IF(VLOOKUP($AC1574,Resource!$B$2:$AE$460,6,FALSE)&gt;0,VLOOKUP($AC1574,Resource!$B$2:$AE$460,6,FALSE),"--INPUT--"),"")</f>
        <v/>
      </c>
      <c r="AE1574" s="34">
        <f>IF($AC1574&gt;0,IF(VLOOKUP($AC1574,Resource!$B$2:$AE$460,25,FALSE)&gt;0,VLOOKUP($AC1574,Resource!$B$2:$AE$460,25,FALSE),"--INPUT--"),"")</f>
        <v/>
      </c>
      <c r="AG1574" s="619" t="n"/>
      <c r="AH1574" s="619" t="n"/>
      <c r="AJ1574" s="34">
        <f>IF($AI1574&gt;0,IF(VLOOKUP($AI1574,Resource!$B$2:$AE$460,6,FALSE)&gt;0,VLOOKUP($AI1574,Resource!$B$2:$AE$460,6,FALSE),"--INPUT--"),"")</f>
        <v/>
      </c>
      <c r="AK1574" s="34">
        <f>IF($AI1574&gt;0,IF(VLOOKUP($AI1574,Resource!$B$2:$AE$460,25,FALSE)&gt;0,VLOOKUP($AI1574,Resource!$B$2:$AE$460,25,FALSE),"--INPUT--"),"")</f>
        <v/>
      </c>
      <c r="AL1574" s="619" t="n"/>
      <c r="AM1574" s="619" t="n"/>
      <c r="AN1574" s="34">
        <f>AA1574</f>
        <v/>
      </c>
      <c r="AO1574" s="621">
        <f>IF(ISNA(IF(AC1574="",0,AN1574*VLOOKUP(AC1574,Resource!$B$2:$AE$465,8,FALSE))),0,IF(AC1574="",0,AN1574*VLOOKUP(AC1574,Resource!$B$2:$AE$465,8,FALSE)))</f>
        <v/>
      </c>
      <c r="AP1574" s="620" t="n"/>
      <c r="AQ1574" s="286" t="n"/>
      <c r="AR1574" s="34">
        <f>AB1574</f>
        <v/>
      </c>
      <c r="AS1574" s="621">
        <f>IF(ISNA(IF(AI1574="",0,AR1574*VLOOKUP(AI1574,Resource!$B$2:$AE$465,9,FALSE))),0,IF(AI1574="",0,AR1574*VLOOKUP(AI1574,Resource!$B$2:$AE$465,9,FALSE)))</f>
        <v/>
      </c>
      <c r="AT1574" s="620" t="n"/>
      <c r="AU1574" s="286" t="n"/>
      <c r="AV1574" s="620">
        <f>Z1574</f>
        <v/>
      </c>
      <c r="AW1574" s="72" t="n"/>
      <c r="BA1574" s="620" t="n"/>
      <c r="BC1574" s="620">
        <f>AO1574+AS1574</f>
        <v/>
      </c>
      <c r="BD1574" s="620">
        <f>BH1574-BC1574</f>
        <v/>
      </c>
      <c r="BE1574" s="479">
        <f>IF(AV1574=0,"        --",BD1574/BH1574)</f>
        <v/>
      </c>
      <c r="BF1574" s="620" t="n"/>
      <c r="BG1574" s="620" t="n"/>
      <c r="BH1574" s="620">
        <f>Z1574+BA1574+BF1574</f>
        <v/>
      </c>
    </row>
    <row r="1575" customFormat="1" s="34">
      <c r="A1575" s="618" t="n"/>
      <c r="B1575" s="619" t="n"/>
      <c r="J1575" s="619" t="n"/>
      <c r="U1575" s="620" t="n"/>
      <c r="X1575" s="620" t="n"/>
      <c r="Y1575" s="620" t="n"/>
      <c r="Z1575" s="620" t="n"/>
      <c r="AA1575" s="34">
        <f>T1575*0.2+N1575*0+O1575*0.3+P1575*0.5+Q1575*0.6+R1575*1+S1575*1</f>
        <v/>
      </c>
      <c r="AB1575" s="34">
        <f>T1575*0.2+N1575*0.2+O1575*0.3+P1575*0.5+Q1575*0.6+R1575*1+S1575*1</f>
        <v/>
      </c>
      <c r="AD1575" s="34">
        <f>IF($AC1575&gt;0,IF(VLOOKUP($AC1575,Resource!$B$2:$AE$460,6,FALSE)&gt;0,VLOOKUP($AC1575,Resource!$B$2:$AE$460,6,FALSE),"--INPUT--"),"")</f>
        <v/>
      </c>
      <c r="AE1575" s="34">
        <f>IF($AC1575&gt;0,IF(VLOOKUP($AC1575,Resource!$B$2:$AE$460,25,FALSE)&gt;0,VLOOKUP($AC1575,Resource!$B$2:$AE$460,25,FALSE),"--INPUT--"),"")</f>
        <v/>
      </c>
      <c r="AG1575" s="619" t="n"/>
      <c r="AH1575" s="619" t="n"/>
      <c r="AJ1575" s="34">
        <f>IF($AI1575&gt;0,IF(VLOOKUP($AI1575,Resource!$B$2:$AE$460,6,FALSE)&gt;0,VLOOKUP($AI1575,Resource!$B$2:$AE$460,6,FALSE),"--INPUT--"),"")</f>
        <v/>
      </c>
      <c r="AK1575" s="34">
        <f>IF($AI1575&gt;0,IF(VLOOKUP($AI1575,Resource!$B$2:$AE$460,25,FALSE)&gt;0,VLOOKUP($AI1575,Resource!$B$2:$AE$460,25,FALSE),"--INPUT--"),"")</f>
        <v/>
      </c>
      <c r="AL1575" s="619" t="n"/>
      <c r="AM1575" s="619" t="n"/>
      <c r="AN1575" s="34">
        <f>AA1575</f>
        <v/>
      </c>
      <c r="AO1575" s="621">
        <f>IF(ISNA(IF(AC1575="",0,AN1575*VLOOKUP(AC1575,Resource!$B$2:$AE$465,8,FALSE))),0,IF(AC1575="",0,AN1575*VLOOKUP(AC1575,Resource!$B$2:$AE$465,8,FALSE)))</f>
        <v/>
      </c>
      <c r="AP1575" s="620" t="n"/>
      <c r="AQ1575" s="286" t="n"/>
      <c r="AR1575" s="34">
        <f>AB1575</f>
        <v/>
      </c>
      <c r="AS1575" s="621">
        <f>IF(ISNA(IF(AI1575="",0,AR1575*VLOOKUP(AI1575,Resource!$B$2:$AE$465,9,FALSE))),0,IF(AI1575="",0,AR1575*VLOOKUP(AI1575,Resource!$B$2:$AE$465,9,FALSE)))</f>
        <v/>
      </c>
      <c r="AT1575" s="620" t="n"/>
      <c r="AU1575" s="286" t="n"/>
      <c r="AV1575" s="620">
        <f>Z1575</f>
        <v/>
      </c>
      <c r="AW1575" s="72" t="n"/>
      <c r="BA1575" s="620" t="n"/>
      <c r="BC1575" s="620">
        <f>AO1575+AS1575</f>
        <v/>
      </c>
      <c r="BD1575" s="620">
        <f>BH1575-BC1575</f>
        <v/>
      </c>
      <c r="BE1575" s="479">
        <f>IF(AV1575=0,"        --",BD1575/BH1575)</f>
        <v/>
      </c>
      <c r="BF1575" s="620" t="n"/>
      <c r="BG1575" s="620" t="n"/>
      <c r="BH1575" s="620">
        <f>Z1575+BA1575+BF1575</f>
        <v/>
      </c>
    </row>
    <row r="1576" customFormat="1" s="34">
      <c r="A1576" s="618" t="n"/>
      <c r="B1576" s="619" t="n"/>
      <c r="J1576" s="619" t="n"/>
      <c r="U1576" s="620" t="n"/>
      <c r="X1576" s="620" t="n"/>
      <c r="Y1576" s="620" t="n"/>
      <c r="Z1576" s="620" t="n"/>
      <c r="AA1576" s="34">
        <f>T1576*0.2+N1576*0+O1576*0.3+P1576*0.5+Q1576*0.6+R1576*1+S1576*1</f>
        <v/>
      </c>
      <c r="AB1576" s="34">
        <f>T1576*0.2+N1576*0.2+O1576*0.3+P1576*0.5+Q1576*0.6+R1576*1+S1576*1</f>
        <v/>
      </c>
      <c r="AD1576" s="34">
        <f>IF($AC1576&gt;0,IF(VLOOKUP($AC1576,Resource!$B$2:$AE$460,6,FALSE)&gt;0,VLOOKUP($AC1576,Resource!$B$2:$AE$460,6,FALSE),"--INPUT--"),"")</f>
        <v/>
      </c>
      <c r="AE1576" s="34">
        <f>IF($AC1576&gt;0,IF(VLOOKUP($AC1576,Resource!$B$2:$AE$460,25,FALSE)&gt;0,VLOOKUP($AC1576,Resource!$B$2:$AE$460,25,FALSE),"--INPUT--"),"")</f>
        <v/>
      </c>
      <c r="AG1576" s="619" t="n"/>
      <c r="AH1576" s="619" t="n"/>
      <c r="AJ1576" s="34">
        <f>IF($AI1576&gt;0,IF(VLOOKUP($AI1576,Resource!$B$2:$AE$460,6,FALSE)&gt;0,VLOOKUP($AI1576,Resource!$B$2:$AE$460,6,FALSE),"--INPUT--"),"")</f>
        <v/>
      </c>
      <c r="AK1576" s="34">
        <f>IF($AI1576&gt;0,IF(VLOOKUP($AI1576,Resource!$B$2:$AE$460,25,FALSE)&gt;0,VLOOKUP($AI1576,Resource!$B$2:$AE$460,25,FALSE),"--INPUT--"),"")</f>
        <v/>
      </c>
      <c r="AL1576" s="619" t="n"/>
      <c r="AM1576" s="619" t="n"/>
      <c r="AN1576" s="34">
        <f>AA1576</f>
        <v/>
      </c>
      <c r="AO1576" s="621">
        <f>IF(ISNA(IF(AC1576="",0,AN1576*VLOOKUP(AC1576,Resource!$B$2:$AE$465,8,FALSE))),0,IF(AC1576="",0,AN1576*VLOOKUP(AC1576,Resource!$B$2:$AE$465,8,FALSE)))</f>
        <v/>
      </c>
      <c r="AP1576" s="620" t="n"/>
      <c r="AQ1576" s="286" t="n"/>
      <c r="AR1576" s="34">
        <f>AB1576</f>
        <v/>
      </c>
      <c r="AS1576" s="621">
        <f>IF(ISNA(IF(AI1576="",0,AR1576*VLOOKUP(AI1576,Resource!$B$2:$AE$465,9,FALSE))),0,IF(AI1576="",0,AR1576*VLOOKUP(AI1576,Resource!$B$2:$AE$465,9,FALSE)))</f>
        <v/>
      </c>
      <c r="AT1576" s="620" t="n"/>
      <c r="AU1576" s="286" t="n"/>
      <c r="AV1576" s="620">
        <f>Z1576</f>
        <v/>
      </c>
      <c r="AW1576" s="72" t="n"/>
      <c r="BA1576" s="620" t="n"/>
      <c r="BC1576" s="620">
        <f>AO1576+AS1576</f>
        <v/>
      </c>
      <c r="BD1576" s="620">
        <f>BH1576-BC1576</f>
        <v/>
      </c>
      <c r="BE1576" s="479">
        <f>IF(AV1576=0,"        --",BD1576/BH1576)</f>
        <v/>
      </c>
      <c r="BF1576" s="620" t="n"/>
      <c r="BG1576" s="620" t="n"/>
      <c r="BH1576" s="620">
        <f>Z1576+BA1576+BF1576</f>
        <v/>
      </c>
    </row>
    <row r="1577" customFormat="1" s="34">
      <c r="A1577" s="618" t="n"/>
      <c r="B1577" s="619" t="n"/>
      <c r="J1577" s="619" t="n"/>
      <c r="U1577" s="620" t="n"/>
      <c r="X1577" s="620" t="n"/>
      <c r="Y1577" s="620" t="n"/>
      <c r="Z1577" s="620" t="n"/>
      <c r="AA1577" s="34">
        <f>T1577*0.2+N1577*0+O1577*0.3+P1577*0.5+Q1577*0.6+R1577*1+S1577*1</f>
        <v/>
      </c>
      <c r="AB1577" s="34">
        <f>T1577*0.2+N1577*0.2+O1577*0.3+P1577*0.5+Q1577*0.6+R1577*1+S1577*1</f>
        <v/>
      </c>
      <c r="AD1577" s="34">
        <f>IF($AC1577&gt;0,IF(VLOOKUP($AC1577,Resource!$B$2:$AE$460,6,FALSE)&gt;0,VLOOKUP($AC1577,Resource!$B$2:$AE$460,6,FALSE),"--INPUT--"),"")</f>
        <v/>
      </c>
      <c r="AE1577" s="34">
        <f>IF($AC1577&gt;0,IF(VLOOKUP($AC1577,Resource!$B$2:$AE$460,25,FALSE)&gt;0,VLOOKUP($AC1577,Resource!$B$2:$AE$460,25,FALSE),"--INPUT--"),"")</f>
        <v/>
      </c>
      <c r="AG1577" s="619" t="n"/>
      <c r="AH1577" s="619" t="n"/>
      <c r="AJ1577" s="34">
        <f>IF($AI1577&gt;0,IF(VLOOKUP($AI1577,Resource!$B$2:$AE$460,6,FALSE)&gt;0,VLOOKUP($AI1577,Resource!$B$2:$AE$460,6,FALSE),"--INPUT--"),"")</f>
        <v/>
      </c>
      <c r="AK1577" s="34">
        <f>IF($AI1577&gt;0,IF(VLOOKUP($AI1577,Resource!$B$2:$AE$460,25,FALSE)&gt;0,VLOOKUP($AI1577,Resource!$B$2:$AE$460,25,FALSE),"--INPUT--"),"")</f>
        <v/>
      </c>
      <c r="AL1577" s="619" t="n"/>
      <c r="AM1577" s="619" t="n"/>
      <c r="AN1577" s="34">
        <f>AA1577</f>
        <v/>
      </c>
      <c r="AO1577" s="621">
        <f>IF(ISNA(IF(AC1577="",0,AN1577*VLOOKUP(AC1577,Resource!$B$2:$AE$465,8,FALSE))),0,IF(AC1577="",0,AN1577*VLOOKUP(AC1577,Resource!$B$2:$AE$465,8,FALSE)))</f>
        <v/>
      </c>
      <c r="AP1577" s="620" t="n"/>
      <c r="AQ1577" s="286" t="n"/>
      <c r="AR1577" s="34">
        <f>AB1577</f>
        <v/>
      </c>
      <c r="AS1577" s="621">
        <f>IF(ISNA(IF(AI1577="",0,AR1577*VLOOKUP(AI1577,Resource!$B$2:$AE$465,9,FALSE))),0,IF(AI1577="",0,AR1577*VLOOKUP(AI1577,Resource!$B$2:$AE$465,9,FALSE)))</f>
        <v/>
      </c>
      <c r="AT1577" s="620" t="n"/>
      <c r="AU1577" s="286" t="n"/>
      <c r="AV1577" s="620">
        <f>Z1577</f>
        <v/>
      </c>
      <c r="AW1577" s="72" t="n"/>
      <c r="BA1577" s="620" t="n"/>
      <c r="BC1577" s="620">
        <f>AO1577+AS1577</f>
        <v/>
      </c>
      <c r="BD1577" s="620">
        <f>BH1577-BC1577</f>
        <v/>
      </c>
      <c r="BE1577" s="479">
        <f>IF(AV1577=0,"        --",BD1577/BH1577)</f>
        <v/>
      </c>
      <c r="BF1577" s="620" t="n"/>
      <c r="BG1577" s="620" t="n"/>
      <c r="BH1577" s="620">
        <f>Z1577+BA1577+BF1577</f>
        <v/>
      </c>
    </row>
    <row r="1578" customFormat="1" s="34">
      <c r="A1578" s="618" t="n"/>
      <c r="B1578" s="619" t="n"/>
      <c r="J1578" s="619" t="n"/>
      <c r="U1578" s="620" t="n"/>
      <c r="X1578" s="620" t="n"/>
      <c r="Y1578" s="620" t="n"/>
      <c r="Z1578" s="620" t="n"/>
      <c r="AA1578" s="34">
        <f>T1578*0.2+N1578*0+O1578*0.3+P1578*0.5+Q1578*0.6+R1578*1+S1578*1</f>
        <v/>
      </c>
      <c r="AB1578" s="34">
        <f>T1578*0.2+N1578*0.2+O1578*0.3+P1578*0.5+Q1578*0.6+R1578*1+S1578*1</f>
        <v/>
      </c>
      <c r="AD1578" s="34">
        <f>IF($AC1578&gt;0,IF(VLOOKUP($AC1578,Resource!$B$2:$AE$460,6,FALSE)&gt;0,VLOOKUP($AC1578,Resource!$B$2:$AE$460,6,FALSE),"--INPUT--"),"")</f>
        <v/>
      </c>
      <c r="AE1578" s="34">
        <f>IF($AC1578&gt;0,IF(VLOOKUP($AC1578,Resource!$B$2:$AE$460,25,FALSE)&gt;0,VLOOKUP($AC1578,Resource!$B$2:$AE$460,25,FALSE),"--INPUT--"),"")</f>
        <v/>
      </c>
      <c r="AG1578" s="619" t="n"/>
      <c r="AH1578" s="619" t="n"/>
      <c r="AJ1578" s="34">
        <f>IF($AI1578&gt;0,IF(VLOOKUP($AI1578,Resource!$B$2:$AE$460,6,FALSE)&gt;0,VLOOKUP($AI1578,Resource!$B$2:$AE$460,6,FALSE),"--INPUT--"),"")</f>
        <v/>
      </c>
      <c r="AK1578" s="34">
        <f>IF($AI1578&gt;0,IF(VLOOKUP($AI1578,Resource!$B$2:$AE$460,25,FALSE)&gt;0,VLOOKUP($AI1578,Resource!$B$2:$AE$460,25,FALSE),"--INPUT--"),"")</f>
        <v/>
      </c>
      <c r="AL1578" s="619" t="n"/>
      <c r="AM1578" s="619" t="n"/>
      <c r="AN1578" s="34">
        <f>AA1578</f>
        <v/>
      </c>
      <c r="AO1578" s="621">
        <f>IF(ISNA(IF(AC1578="",0,AN1578*VLOOKUP(AC1578,Resource!$B$2:$AE$465,8,FALSE))),0,IF(AC1578="",0,AN1578*VLOOKUP(AC1578,Resource!$B$2:$AE$465,8,FALSE)))</f>
        <v/>
      </c>
      <c r="AP1578" s="620" t="n"/>
      <c r="AQ1578" s="286" t="n"/>
      <c r="AR1578" s="34">
        <f>AB1578</f>
        <v/>
      </c>
      <c r="AS1578" s="621">
        <f>IF(ISNA(IF(AI1578="",0,AR1578*VLOOKUP(AI1578,Resource!$B$2:$AE$465,9,FALSE))),0,IF(AI1578="",0,AR1578*VLOOKUP(AI1578,Resource!$B$2:$AE$465,9,FALSE)))</f>
        <v/>
      </c>
      <c r="AT1578" s="620" t="n"/>
      <c r="AU1578" s="286" t="n"/>
      <c r="AV1578" s="620">
        <f>Z1578</f>
        <v/>
      </c>
      <c r="AW1578" s="72" t="n"/>
      <c r="BA1578" s="620" t="n"/>
      <c r="BC1578" s="620">
        <f>AO1578+AS1578</f>
        <v/>
      </c>
      <c r="BD1578" s="620">
        <f>BH1578-BC1578</f>
        <v/>
      </c>
      <c r="BE1578" s="479">
        <f>IF(AV1578=0,"        --",BD1578/BH1578)</f>
        <v/>
      </c>
      <c r="BF1578" s="620" t="n"/>
      <c r="BG1578" s="620" t="n"/>
      <c r="BH1578" s="620">
        <f>Z1578+BA1578+BF1578</f>
        <v/>
      </c>
    </row>
    <row r="1579" customFormat="1" s="34">
      <c r="A1579" s="618" t="n"/>
      <c r="B1579" s="619" t="n"/>
      <c r="J1579" s="619" t="n"/>
      <c r="U1579" s="620" t="n"/>
      <c r="X1579" s="620" t="n"/>
      <c r="Y1579" s="620" t="n"/>
      <c r="Z1579" s="620" t="n"/>
      <c r="AA1579" s="34">
        <f>T1579*0.2+N1579*0+O1579*0.3+P1579*0.5+Q1579*0.6+R1579*1+S1579*1</f>
        <v/>
      </c>
      <c r="AB1579" s="34">
        <f>T1579*0.2+N1579*0.2+O1579*0.3+P1579*0.5+Q1579*0.6+R1579*1+S1579*1</f>
        <v/>
      </c>
      <c r="AD1579" s="34">
        <f>IF($AC1579&gt;0,IF(VLOOKUP($AC1579,Resource!$B$2:$AE$460,6,FALSE)&gt;0,VLOOKUP($AC1579,Resource!$B$2:$AE$460,6,FALSE),"--INPUT--"),"")</f>
        <v/>
      </c>
      <c r="AE1579" s="34">
        <f>IF($AC1579&gt;0,IF(VLOOKUP($AC1579,Resource!$B$2:$AE$460,25,FALSE)&gt;0,VLOOKUP($AC1579,Resource!$B$2:$AE$460,25,FALSE),"--INPUT--"),"")</f>
        <v/>
      </c>
      <c r="AG1579" s="619" t="n"/>
      <c r="AH1579" s="619" t="n"/>
      <c r="AJ1579" s="34">
        <f>IF($AI1579&gt;0,IF(VLOOKUP($AI1579,Resource!$B$2:$AE$460,6,FALSE)&gt;0,VLOOKUP($AI1579,Resource!$B$2:$AE$460,6,FALSE),"--INPUT--"),"")</f>
        <v/>
      </c>
      <c r="AK1579" s="34">
        <f>IF($AI1579&gt;0,IF(VLOOKUP($AI1579,Resource!$B$2:$AE$460,25,FALSE)&gt;0,VLOOKUP($AI1579,Resource!$B$2:$AE$460,25,FALSE),"--INPUT--"),"")</f>
        <v/>
      </c>
      <c r="AL1579" s="619" t="n"/>
      <c r="AM1579" s="619" t="n"/>
      <c r="AN1579" s="34">
        <f>AA1579</f>
        <v/>
      </c>
      <c r="AO1579" s="621">
        <f>IF(ISNA(IF(AC1579="",0,AN1579*VLOOKUP(AC1579,Resource!$B$2:$AE$465,8,FALSE))),0,IF(AC1579="",0,AN1579*VLOOKUP(AC1579,Resource!$B$2:$AE$465,8,FALSE)))</f>
        <v/>
      </c>
      <c r="AP1579" s="620" t="n"/>
      <c r="AQ1579" s="286" t="n"/>
      <c r="AR1579" s="34">
        <f>AB1579</f>
        <v/>
      </c>
      <c r="AS1579" s="621">
        <f>IF(ISNA(IF(AI1579="",0,AR1579*VLOOKUP(AI1579,Resource!$B$2:$AE$465,9,FALSE))),0,IF(AI1579="",0,AR1579*VLOOKUP(AI1579,Resource!$B$2:$AE$465,9,FALSE)))</f>
        <v/>
      </c>
      <c r="AT1579" s="620" t="n"/>
      <c r="AU1579" s="286" t="n"/>
      <c r="AV1579" s="620">
        <f>Z1579</f>
        <v/>
      </c>
      <c r="AW1579" s="72" t="n"/>
      <c r="BA1579" s="620" t="n"/>
      <c r="BC1579" s="620">
        <f>AO1579+AS1579</f>
        <v/>
      </c>
      <c r="BD1579" s="620">
        <f>BH1579-BC1579</f>
        <v/>
      </c>
      <c r="BE1579" s="479">
        <f>IF(AV1579=0,"        --",BD1579/BH1579)</f>
        <v/>
      </c>
      <c r="BF1579" s="620" t="n"/>
      <c r="BG1579" s="620" t="n"/>
      <c r="BH1579" s="620">
        <f>Z1579+BA1579+BF1579</f>
        <v/>
      </c>
    </row>
    <row r="1580" customFormat="1" s="34">
      <c r="A1580" s="618" t="n"/>
      <c r="B1580" s="619" t="n"/>
      <c r="J1580" s="619" t="n"/>
      <c r="U1580" s="620" t="n"/>
      <c r="X1580" s="620" t="n"/>
      <c r="Y1580" s="620" t="n"/>
      <c r="Z1580" s="620" t="n"/>
      <c r="AA1580" s="34">
        <f>T1580*0.2+N1580*0+O1580*0.3+P1580*0.5+Q1580*0.6+R1580*1+S1580*1</f>
        <v/>
      </c>
      <c r="AB1580" s="34">
        <f>T1580*0.2+N1580*0.2+O1580*0.3+P1580*0.5+Q1580*0.6+R1580*1+S1580*1</f>
        <v/>
      </c>
      <c r="AD1580" s="34">
        <f>IF($AC1580&gt;0,IF(VLOOKUP($AC1580,Resource!$B$2:$AE$460,6,FALSE)&gt;0,VLOOKUP($AC1580,Resource!$B$2:$AE$460,6,FALSE),"--INPUT--"),"")</f>
        <v/>
      </c>
      <c r="AE1580" s="34">
        <f>IF($AC1580&gt;0,IF(VLOOKUP($AC1580,Resource!$B$2:$AE$460,25,FALSE)&gt;0,VLOOKUP($AC1580,Resource!$B$2:$AE$460,25,FALSE),"--INPUT--"),"")</f>
        <v/>
      </c>
      <c r="AG1580" s="619" t="n"/>
      <c r="AH1580" s="619" t="n"/>
      <c r="AJ1580" s="34">
        <f>IF($AI1580&gt;0,IF(VLOOKUP($AI1580,Resource!$B$2:$AE$460,6,FALSE)&gt;0,VLOOKUP($AI1580,Resource!$B$2:$AE$460,6,FALSE),"--INPUT--"),"")</f>
        <v/>
      </c>
      <c r="AK1580" s="34">
        <f>IF($AI1580&gt;0,IF(VLOOKUP($AI1580,Resource!$B$2:$AE$460,25,FALSE)&gt;0,VLOOKUP($AI1580,Resource!$B$2:$AE$460,25,FALSE),"--INPUT--"),"")</f>
        <v/>
      </c>
      <c r="AL1580" s="619" t="n"/>
      <c r="AM1580" s="619" t="n"/>
      <c r="AN1580" s="34">
        <f>AA1580</f>
        <v/>
      </c>
      <c r="AO1580" s="621">
        <f>IF(ISNA(IF(AC1580="",0,AN1580*VLOOKUP(AC1580,Resource!$B$2:$AE$465,8,FALSE))),0,IF(AC1580="",0,AN1580*VLOOKUP(AC1580,Resource!$B$2:$AE$465,8,FALSE)))</f>
        <v/>
      </c>
      <c r="AP1580" s="620" t="n"/>
      <c r="AQ1580" s="286" t="n"/>
      <c r="AR1580" s="34">
        <f>AB1580</f>
        <v/>
      </c>
      <c r="AS1580" s="621">
        <f>IF(ISNA(IF(AI1580="",0,AR1580*VLOOKUP(AI1580,Resource!$B$2:$AE$465,9,FALSE))),0,IF(AI1580="",0,AR1580*VLOOKUP(AI1580,Resource!$B$2:$AE$465,9,FALSE)))</f>
        <v/>
      </c>
      <c r="AT1580" s="620" t="n"/>
      <c r="AU1580" s="286" t="n"/>
      <c r="AV1580" s="620">
        <f>Z1580</f>
        <v/>
      </c>
      <c r="AW1580" s="72" t="n"/>
      <c r="BA1580" s="620" t="n"/>
      <c r="BC1580" s="620">
        <f>AO1580+AS1580</f>
        <v/>
      </c>
      <c r="BD1580" s="620">
        <f>BH1580-BC1580</f>
        <v/>
      </c>
      <c r="BE1580" s="479">
        <f>IF(AV1580=0,"        --",BD1580/BH1580)</f>
        <v/>
      </c>
      <c r="BF1580" s="620" t="n"/>
      <c r="BG1580" s="620" t="n"/>
      <c r="BH1580" s="620">
        <f>Z1580+BA1580+BF1580</f>
        <v/>
      </c>
    </row>
    <row r="1581" customFormat="1" s="34">
      <c r="A1581" s="618" t="n"/>
      <c r="B1581" s="619" t="n"/>
      <c r="J1581" s="619" t="n"/>
      <c r="U1581" s="620" t="n"/>
      <c r="X1581" s="620" t="n"/>
      <c r="Y1581" s="620" t="n"/>
      <c r="Z1581" s="620" t="n"/>
      <c r="AA1581" s="34">
        <f>T1581*0.2+N1581*0+O1581*0.3+P1581*0.5+Q1581*0.6+R1581*1+S1581*1</f>
        <v/>
      </c>
      <c r="AB1581" s="34">
        <f>T1581*0.2+N1581*0.2+O1581*0.3+P1581*0.5+Q1581*0.6+R1581*1+S1581*1</f>
        <v/>
      </c>
      <c r="AD1581" s="34">
        <f>IF($AC1581&gt;0,IF(VLOOKUP($AC1581,Resource!$B$2:$AE$460,6,FALSE)&gt;0,VLOOKUP($AC1581,Resource!$B$2:$AE$460,6,FALSE),"--INPUT--"),"")</f>
        <v/>
      </c>
      <c r="AE1581" s="34">
        <f>IF($AC1581&gt;0,IF(VLOOKUP($AC1581,Resource!$B$2:$AE$460,25,FALSE)&gt;0,VLOOKUP($AC1581,Resource!$B$2:$AE$460,25,FALSE),"--INPUT--"),"")</f>
        <v/>
      </c>
      <c r="AG1581" s="619" t="n"/>
      <c r="AH1581" s="619" t="n"/>
      <c r="AJ1581" s="34">
        <f>IF($AI1581&gt;0,IF(VLOOKUP($AI1581,Resource!$B$2:$AE$460,6,FALSE)&gt;0,VLOOKUP($AI1581,Resource!$B$2:$AE$460,6,FALSE),"--INPUT--"),"")</f>
        <v/>
      </c>
      <c r="AK1581" s="34">
        <f>IF($AI1581&gt;0,IF(VLOOKUP($AI1581,Resource!$B$2:$AE$460,25,FALSE)&gt;0,VLOOKUP($AI1581,Resource!$B$2:$AE$460,25,FALSE),"--INPUT--"),"")</f>
        <v/>
      </c>
      <c r="AL1581" s="619" t="n"/>
      <c r="AM1581" s="619" t="n"/>
      <c r="AN1581" s="34">
        <f>AA1581</f>
        <v/>
      </c>
      <c r="AO1581" s="621">
        <f>IF(ISNA(IF(AC1581="",0,AN1581*VLOOKUP(AC1581,Resource!$B$2:$AE$465,8,FALSE))),0,IF(AC1581="",0,AN1581*VLOOKUP(AC1581,Resource!$B$2:$AE$465,8,FALSE)))</f>
        <v/>
      </c>
      <c r="AP1581" s="620" t="n"/>
      <c r="AQ1581" s="286" t="n"/>
      <c r="AR1581" s="34">
        <f>AB1581</f>
        <v/>
      </c>
      <c r="AS1581" s="621">
        <f>IF(ISNA(IF(AI1581="",0,AR1581*VLOOKUP(AI1581,Resource!$B$2:$AE$465,9,FALSE))),0,IF(AI1581="",0,AR1581*VLOOKUP(AI1581,Resource!$B$2:$AE$465,9,FALSE)))</f>
        <v/>
      </c>
      <c r="AT1581" s="620" t="n"/>
      <c r="AU1581" s="286" t="n"/>
      <c r="AV1581" s="620">
        <f>Z1581</f>
        <v/>
      </c>
      <c r="AW1581" s="72" t="n"/>
      <c r="BA1581" s="620" t="n"/>
      <c r="BC1581" s="620">
        <f>AO1581+AS1581</f>
        <v/>
      </c>
      <c r="BD1581" s="620">
        <f>BH1581-BC1581</f>
        <v/>
      </c>
      <c r="BE1581" s="479">
        <f>IF(AV1581=0,"        --",BD1581/BH1581)</f>
        <v/>
      </c>
      <c r="BF1581" s="620" t="n"/>
      <c r="BG1581" s="620" t="n"/>
      <c r="BH1581" s="620">
        <f>Z1581+BA1581+BF1581</f>
        <v/>
      </c>
    </row>
    <row r="1582" customFormat="1" s="34">
      <c r="A1582" s="618" t="n"/>
      <c r="B1582" s="619" t="n"/>
      <c r="J1582" s="619" t="n"/>
      <c r="U1582" s="620" t="n"/>
      <c r="X1582" s="620" t="n"/>
      <c r="Y1582" s="620" t="n"/>
      <c r="Z1582" s="620" t="n"/>
      <c r="AA1582" s="34">
        <f>T1582*0.2+N1582*0+O1582*0.3+P1582*0.5+Q1582*0.6+R1582*1+S1582*1</f>
        <v/>
      </c>
      <c r="AB1582" s="34">
        <f>T1582*0.2+N1582*0.2+O1582*0.3+P1582*0.5+Q1582*0.6+R1582*1+S1582*1</f>
        <v/>
      </c>
      <c r="AD1582" s="34">
        <f>IF($AC1582&gt;0,IF(VLOOKUP($AC1582,Resource!$B$2:$AE$460,6,FALSE)&gt;0,VLOOKUP($AC1582,Resource!$B$2:$AE$460,6,FALSE),"--INPUT--"),"")</f>
        <v/>
      </c>
      <c r="AE1582" s="34">
        <f>IF($AC1582&gt;0,IF(VLOOKUP($AC1582,Resource!$B$2:$AE$460,25,FALSE)&gt;0,VLOOKUP($AC1582,Resource!$B$2:$AE$460,25,FALSE),"--INPUT--"),"")</f>
        <v/>
      </c>
      <c r="AG1582" s="619" t="n"/>
      <c r="AH1582" s="619" t="n"/>
      <c r="AJ1582" s="34">
        <f>IF($AI1582&gt;0,IF(VLOOKUP($AI1582,Resource!$B$2:$AE$460,6,FALSE)&gt;0,VLOOKUP($AI1582,Resource!$B$2:$AE$460,6,FALSE),"--INPUT--"),"")</f>
        <v/>
      </c>
      <c r="AK1582" s="34">
        <f>IF($AI1582&gt;0,IF(VLOOKUP($AI1582,Resource!$B$2:$AE$460,25,FALSE)&gt;0,VLOOKUP($AI1582,Resource!$B$2:$AE$460,25,FALSE),"--INPUT--"),"")</f>
        <v/>
      </c>
      <c r="AL1582" s="619" t="n"/>
      <c r="AM1582" s="619" t="n"/>
      <c r="AN1582" s="34">
        <f>AA1582</f>
        <v/>
      </c>
      <c r="AO1582" s="621">
        <f>IF(ISNA(IF(AC1582="",0,AN1582*VLOOKUP(AC1582,Resource!$B$2:$AE$465,8,FALSE))),0,IF(AC1582="",0,AN1582*VLOOKUP(AC1582,Resource!$B$2:$AE$465,8,FALSE)))</f>
        <v/>
      </c>
      <c r="AP1582" s="620" t="n"/>
      <c r="AQ1582" s="286" t="n"/>
      <c r="AR1582" s="34">
        <f>AB1582</f>
        <v/>
      </c>
      <c r="AS1582" s="621">
        <f>IF(ISNA(IF(AI1582="",0,AR1582*VLOOKUP(AI1582,Resource!$B$2:$AE$465,9,FALSE))),0,IF(AI1582="",0,AR1582*VLOOKUP(AI1582,Resource!$B$2:$AE$465,9,FALSE)))</f>
        <v/>
      </c>
      <c r="AT1582" s="620" t="n"/>
      <c r="AU1582" s="286" t="n"/>
      <c r="AV1582" s="620">
        <f>Z1582</f>
        <v/>
      </c>
      <c r="AW1582" s="72" t="n"/>
      <c r="BA1582" s="620" t="n"/>
      <c r="BC1582" s="620">
        <f>AO1582+AS1582</f>
        <v/>
      </c>
      <c r="BD1582" s="620">
        <f>BH1582-BC1582</f>
        <v/>
      </c>
      <c r="BE1582" s="479">
        <f>IF(AV1582=0,"        --",BD1582/BH1582)</f>
        <v/>
      </c>
      <c r="BF1582" s="620" t="n"/>
      <c r="BG1582" s="620" t="n"/>
      <c r="BH1582" s="620">
        <f>Z1582+BA1582+BF1582</f>
        <v/>
      </c>
    </row>
    <row r="1583" customFormat="1" s="34">
      <c r="A1583" s="618" t="n"/>
      <c r="B1583" s="619" t="n"/>
      <c r="J1583" s="619" t="n"/>
      <c r="U1583" s="620" t="n"/>
      <c r="X1583" s="620" t="n"/>
      <c r="Y1583" s="620" t="n"/>
      <c r="Z1583" s="620" t="n"/>
      <c r="AA1583" s="34">
        <f>T1583*0.2+N1583*0+O1583*0.3+P1583*0.5+Q1583*0.6+R1583*1+S1583*1</f>
        <v/>
      </c>
      <c r="AB1583" s="34">
        <f>T1583*0.2+N1583*0.2+O1583*0.3+P1583*0.5+Q1583*0.6+R1583*1+S1583*1</f>
        <v/>
      </c>
      <c r="AD1583" s="34">
        <f>IF($AC1583&gt;0,IF(VLOOKUP($AC1583,Resource!$B$2:$AE$460,6,FALSE)&gt;0,VLOOKUP($AC1583,Resource!$B$2:$AE$460,6,FALSE),"--INPUT--"),"")</f>
        <v/>
      </c>
      <c r="AE1583" s="34">
        <f>IF($AC1583&gt;0,IF(VLOOKUP($AC1583,Resource!$B$2:$AE$460,25,FALSE)&gt;0,VLOOKUP($AC1583,Resource!$B$2:$AE$460,25,FALSE),"--INPUT--"),"")</f>
        <v/>
      </c>
      <c r="AG1583" s="619" t="n"/>
      <c r="AH1583" s="619" t="n"/>
      <c r="AJ1583" s="34">
        <f>IF($AI1583&gt;0,IF(VLOOKUP($AI1583,Resource!$B$2:$AE$460,6,FALSE)&gt;0,VLOOKUP($AI1583,Resource!$B$2:$AE$460,6,FALSE),"--INPUT--"),"")</f>
        <v/>
      </c>
      <c r="AK1583" s="34">
        <f>IF($AI1583&gt;0,IF(VLOOKUP($AI1583,Resource!$B$2:$AE$460,25,FALSE)&gt;0,VLOOKUP($AI1583,Resource!$B$2:$AE$460,25,FALSE),"--INPUT--"),"")</f>
        <v/>
      </c>
      <c r="AL1583" s="619" t="n"/>
      <c r="AM1583" s="619" t="n"/>
      <c r="AN1583" s="34">
        <f>AA1583</f>
        <v/>
      </c>
      <c r="AO1583" s="621">
        <f>IF(ISNA(IF(AC1583="",0,AN1583*VLOOKUP(AC1583,Resource!$B$2:$AE$465,8,FALSE))),0,IF(AC1583="",0,AN1583*VLOOKUP(AC1583,Resource!$B$2:$AE$465,8,FALSE)))</f>
        <v/>
      </c>
      <c r="AP1583" s="620" t="n"/>
      <c r="AQ1583" s="286" t="n"/>
      <c r="AR1583" s="34">
        <f>AB1583</f>
        <v/>
      </c>
      <c r="AS1583" s="621">
        <f>IF(ISNA(IF(AI1583="",0,AR1583*VLOOKUP(AI1583,Resource!$B$2:$AE$465,9,FALSE))),0,IF(AI1583="",0,AR1583*VLOOKUP(AI1583,Resource!$B$2:$AE$465,9,FALSE)))</f>
        <v/>
      </c>
      <c r="AT1583" s="620" t="n"/>
      <c r="AU1583" s="286" t="n"/>
      <c r="AV1583" s="620">
        <f>Z1583</f>
        <v/>
      </c>
      <c r="AW1583" s="72" t="n"/>
      <c r="BA1583" s="620" t="n"/>
      <c r="BC1583" s="620">
        <f>AO1583+AS1583</f>
        <v/>
      </c>
      <c r="BD1583" s="620">
        <f>BH1583-BC1583</f>
        <v/>
      </c>
      <c r="BE1583" s="479">
        <f>IF(AV1583=0,"        --",BD1583/BH1583)</f>
        <v/>
      </c>
      <c r="BF1583" s="620" t="n"/>
      <c r="BG1583" s="620" t="n"/>
      <c r="BH1583" s="620">
        <f>Z1583+BA1583+BF1583</f>
        <v/>
      </c>
    </row>
    <row r="1584" customFormat="1" s="34">
      <c r="A1584" s="618" t="n"/>
      <c r="B1584" s="619" t="n"/>
      <c r="J1584" s="619" t="n"/>
      <c r="U1584" s="620" t="n"/>
      <c r="X1584" s="620" t="n"/>
      <c r="Y1584" s="620" t="n"/>
      <c r="Z1584" s="620" t="n"/>
      <c r="AA1584" s="34">
        <f>T1584*0.2+N1584*0+O1584*0.3+P1584*0.5+Q1584*0.6+R1584*1+S1584*1</f>
        <v/>
      </c>
      <c r="AB1584" s="34">
        <f>T1584*0.2+N1584*0.2+O1584*0.3+P1584*0.5+Q1584*0.6+R1584*1+S1584*1</f>
        <v/>
      </c>
      <c r="AD1584" s="34">
        <f>IF($AC1584&gt;0,IF(VLOOKUP($AC1584,Resource!$B$2:$AE$460,6,FALSE)&gt;0,VLOOKUP($AC1584,Resource!$B$2:$AE$460,6,FALSE),"--INPUT--"),"")</f>
        <v/>
      </c>
      <c r="AE1584" s="34">
        <f>IF($AC1584&gt;0,IF(VLOOKUP($AC1584,Resource!$B$2:$AE$460,25,FALSE)&gt;0,VLOOKUP($AC1584,Resource!$B$2:$AE$460,25,FALSE),"--INPUT--"),"")</f>
        <v/>
      </c>
      <c r="AG1584" s="619" t="n"/>
      <c r="AH1584" s="619" t="n"/>
      <c r="AJ1584" s="34">
        <f>IF($AI1584&gt;0,IF(VLOOKUP($AI1584,Resource!$B$2:$AE$460,6,FALSE)&gt;0,VLOOKUP($AI1584,Resource!$B$2:$AE$460,6,FALSE),"--INPUT--"),"")</f>
        <v/>
      </c>
      <c r="AK1584" s="34">
        <f>IF($AI1584&gt;0,IF(VLOOKUP($AI1584,Resource!$B$2:$AE$460,25,FALSE)&gt;0,VLOOKUP($AI1584,Resource!$B$2:$AE$460,25,FALSE),"--INPUT--"),"")</f>
        <v/>
      </c>
      <c r="AL1584" s="619" t="n"/>
      <c r="AM1584" s="619" t="n"/>
      <c r="AN1584" s="34">
        <f>AA1584</f>
        <v/>
      </c>
      <c r="AO1584" s="621">
        <f>IF(ISNA(IF(AC1584="",0,AN1584*VLOOKUP(AC1584,Resource!$B$2:$AE$465,8,FALSE))),0,IF(AC1584="",0,AN1584*VLOOKUP(AC1584,Resource!$B$2:$AE$465,8,FALSE)))</f>
        <v/>
      </c>
      <c r="AP1584" s="620" t="n"/>
      <c r="AQ1584" s="286" t="n"/>
      <c r="AR1584" s="34">
        <f>AB1584</f>
        <v/>
      </c>
      <c r="AS1584" s="621">
        <f>IF(ISNA(IF(AI1584="",0,AR1584*VLOOKUP(AI1584,Resource!$B$2:$AE$465,9,FALSE))),0,IF(AI1584="",0,AR1584*VLOOKUP(AI1584,Resource!$B$2:$AE$465,9,FALSE)))</f>
        <v/>
      </c>
      <c r="AT1584" s="620" t="n"/>
      <c r="AU1584" s="286" t="n"/>
      <c r="AV1584" s="620">
        <f>Z1584</f>
        <v/>
      </c>
      <c r="AW1584" s="72" t="n"/>
      <c r="BA1584" s="620" t="n"/>
      <c r="BC1584" s="620">
        <f>AO1584+AS1584</f>
        <v/>
      </c>
      <c r="BD1584" s="620">
        <f>BH1584-BC1584</f>
        <v/>
      </c>
      <c r="BE1584" s="479">
        <f>IF(AV1584=0,"        --",BD1584/BH1584)</f>
        <v/>
      </c>
      <c r="BF1584" s="620" t="n"/>
      <c r="BG1584" s="620" t="n"/>
      <c r="BH1584" s="620">
        <f>Z1584+BA1584+BF1584</f>
        <v/>
      </c>
    </row>
    <row r="1585" customFormat="1" s="34">
      <c r="A1585" s="618" t="n"/>
      <c r="B1585" s="619" t="n"/>
      <c r="J1585" s="619" t="n"/>
      <c r="U1585" s="620" t="n"/>
      <c r="X1585" s="620" t="n"/>
      <c r="Y1585" s="620" t="n"/>
      <c r="Z1585" s="620" t="n"/>
      <c r="AA1585" s="34">
        <f>T1585*0.2+N1585*0+O1585*0.3+P1585*0.5+Q1585*0.6+R1585*1+S1585*1</f>
        <v/>
      </c>
      <c r="AB1585" s="34">
        <f>T1585*0.2+N1585*0.2+O1585*0.3+P1585*0.5+Q1585*0.6+R1585*1+S1585*1</f>
        <v/>
      </c>
      <c r="AD1585" s="34">
        <f>IF($AC1585&gt;0,IF(VLOOKUP($AC1585,Resource!$B$2:$AE$460,6,FALSE)&gt;0,VLOOKUP($AC1585,Resource!$B$2:$AE$460,6,FALSE),"--INPUT--"),"")</f>
        <v/>
      </c>
      <c r="AE1585" s="34">
        <f>IF($AC1585&gt;0,IF(VLOOKUP($AC1585,Resource!$B$2:$AE$460,25,FALSE)&gt;0,VLOOKUP($AC1585,Resource!$B$2:$AE$460,25,FALSE),"--INPUT--"),"")</f>
        <v/>
      </c>
      <c r="AG1585" s="619" t="n"/>
      <c r="AH1585" s="619" t="n"/>
      <c r="AJ1585" s="34">
        <f>IF($AI1585&gt;0,IF(VLOOKUP($AI1585,Resource!$B$2:$AE$460,6,FALSE)&gt;0,VLOOKUP($AI1585,Resource!$B$2:$AE$460,6,FALSE),"--INPUT--"),"")</f>
        <v/>
      </c>
      <c r="AK1585" s="34">
        <f>IF($AI1585&gt;0,IF(VLOOKUP($AI1585,Resource!$B$2:$AE$460,25,FALSE)&gt;0,VLOOKUP($AI1585,Resource!$B$2:$AE$460,25,FALSE),"--INPUT--"),"")</f>
        <v/>
      </c>
      <c r="AL1585" s="619" t="n"/>
      <c r="AM1585" s="619" t="n"/>
      <c r="AN1585" s="34">
        <f>AA1585</f>
        <v/>
      </c>
      <c r="AO1585" s="621">
        <f>IF(ISNA(IF(AC1585="",0,AN1585*VLOOKUP(AC1585,Resource!$B$2:$AE$465,8,FALSE))),0,IF(AC1585="",0,AN1585*VLOOKUP(AC1585,Resource!$B$2:$AE$465,8,FALSE)))</f>
        <v/>
      </c>
      <c r="AP1585" s="620" t="n"/>
      <c r="AQ1585" s="286" t="n"/>
      <c r="AR1585" s="34">
        <f>AB1585</f>
        <v/>
      </c>
      <c r="AS1585" s="621">
        <f>IF(ISNA(IF(AI1585="",0,AR1585*VLOOKUP(AI1585,Resource!$B$2:$AE$465,9,FALSE))),0,IF(AI1585="",0,AR1585*VLOOKUP(AI1585,Resource!$B$2:$AE$465,9,FALSE)))</f>
        <v/>
      </c>
      <c r="AT1585" s="620" t="n"/>
      <c r="AU1585" s="286" t="n"/>
      <c r="AV1585" s="620">
        <f>Z1585</f>
        <v/>
      </c>
      <c r="AW1585" s="72" t="n"/>
      <c r="BA1585" s="620" t="n"/>
      <c r="BC1585" s="620">
        <f>AO1585+AS1585</f>
        <v/>
      </c>
      <c r="BD1585" s="620">
        <f>BH1585-BC1585</f>
        <v/>
      </c>
      <c r="BE1585" s="479">
        <f>IF(AV1585=0,"        --",BD1585/BH1585)</f>
        <v/>
      </c>
      <c r="BF1585" s="620" t="n"/>
      <c r="BG1585" s="620" t="n"/>
      <c r="BH1585" s="620">
        <f>Z1585+BA1585+BF1585</f>
        <v/>
      </c>
    </row>
    <row r="1586" customFormat="1" s="34">
      <c r="A1586" s="618" t="n"/>
      <c r="B1586" s="619" t="n"/>
      <c r="J1586" s="619" t="n"/>
      <c r="U1586" s="620" t="n"/>
      <c r="X1586" s="620" t="n"/>
      <c r="Y1586" s="620" t="n"/>
      <c r="Z1586" s="620" t="n"/>
      <c r="AA1586" s="34">
        <f>T1586*0.2+N1586*0+O1586*0.3+P1586*0.5+Q1586*0.6+R1586*1+S1586*1</f>
        <v/>
      </c>
      <c r="AB1586" s="34">
        <f>T1586*0.2+N1586*0.2+O1586*0.3+P1586*0.5+Q1586*0.6+R1586*1+S1586*1</f>
        <v/>
      </c>
      <c r="AD1586" s="34">
        <f>IF($AC1586&gt;0,IF(VLOOKUP($AC1586,Resource!$B$2:$AE$460,6,FALSE)&gt;0,VLOOKUP($AC1586,Resource!$B$2:$AE$460,6,FALSE),"--INPUT--"),"")</f>
        <v/>
      </c>
      <c r="AE1586" s="34">
        <f>IF($AC1586&gt;0,IF(VLOOKUP($AC1586,Resource!$B$2:$AE$460,25,FALSE)&gt;0,VLOOKUP($AC1586,Resource!$B$2:$AE$460,25,FALSE),"--INPUT--"),"")</f>
        <v/>
      </c>
      <c r="AG1586" s="619" t="n"/>
      <c r="AH1586" s="619" t="n"/>
      <c r="AJ1586" s="34">
        <f>IF($AI1586&gt;0,IF(VLOOKUP($AI1586,Resource!$B$2:$AE$460,6,FALSE)&gt;0,VLOOKUP($AI1586,Resource!$B$2:$AE$460,6,FALSE),"--INPUT--"),"")</f>
        <v/>
      </c>
      <c r="AK1586" s="34">
        <f>IF($AI1586&gt;0,IF(VLOOKUP($AI1586,Resource!$B$2:$AE$460,25,FALSE)&gt;0,VLOOKUP($AI1586,Resource!$B$2:$AE$460,25,FALSE),"--INPUT--"),"")</f>
        <v/>
      </c>
      <c r="AL1586" s="619" t="n"/>
      <c r="AM1586" s="619" t="n"/>
      <c r="AN1586" s="34">
        <f>AA1586</f>
        <v/>
      </c>
      <c r="AO1586" s="621">
        <f>IF(ISNA(IF(AC1586="",0,AN1586*VLOOKUP(AC1586,Resource!$B$2:$AE$465,8,FALSE))),0,IF(AC1586="",0,AN1586*VLOOKUP(AC1586,Resource!$B$2:$AE$465,8,FALSE)))</f>
        <v/>
      </c>
      <c r="AP1586" s="620" t="n"/>
      <c r="AQ1586" s="286" t="n"/>
      <c r="AR1586" s="34">
        <f>AB1586</f>
        <v/>
      </c>
      <c r="AS1586" s="621">
        <f>IF(ISNA(IF(AI1586="",0,AR1586*VLOOKUP(AI1586,Resource!$B$2:$AE$465,9,FALSE))),0,IF(AI1586="",0,AR1586*VLOOKUP(AI1586,Resource!$B$2:$AE$465,9,FALSE)))</f>
        <v/>
      </c>
      <c r="AT1586" s="620" t="n"/>
      <c r="AU1586" s="286" t="n"/>
      <c r="AV1586" s="620">
        <f>Z1586</f>
        <v/>
      </c>
      <c r="AW1586" s="72" t="n"/>
      <c r="BA1586" s="620" t="n"/>
      <c r="BC1586" s="620">
        <f>AO1586+AS1586</f>
        <v/>
      </c>
      <c r="BD1586" s="620">
        <f>BH1586-BC1586</f>
        <v/>
      </c>
      <c r="BE1586" s="479">
        <f>IF(AV1586=0,"        --",BD1586/BH1586)</f>
        <v/>
      </c>
      <c r="BF1586" s="620" t="n"/>
      <c r="BG1586" s="620" t="n"/>
      <c r="BH1586" s="620">
        <f>Z1586+BA1586+BF1586</f>
        <v/>
      </c>
    </row>
    <row r="1587" customFormat="1" s="34">
      <c r="A1587" s="618" t="n"/>
      <c r="B1587" s="619" t="n"/>
      <c r="J1587" s="619" t="n"/>
      <c r="U1587" s="620" t="n"/>
      <c r="X1587" s="620" t="n"/>
      <c r="Y1587" s="620" t="n"/>
      <c r="Z1587" s="620" t="n"/>
      <c r="AA1587" s="34">
        <f>T1587*0.2+N1587*0+O1587*0.3+P1587*0.5+Q1587*0.6+R1587*1+S1587*1</f>
        <v/>
      </c>
      <c r="AB1587" s="34">
        <f>T1587*0.2+N1587*0.2+O1587*0.3+P1587*0.5+Q1587*0.6+R1587*1+S1587*1</f>
        <v/>
      </c>
      <c r="AD1587" s="34">
        <f>IF($AC1587&gt;0,IF(VLOOKUP($AC1587,Resource!$B$2:$AE$460,6,FALSE)&gt;0,VLOOKUP($AC1587,Resource!$B$2:$AE$460,6,FALSE),"--INPUT--"),"")</f>
        <v/>
      </c>
      <c r="AE1587" s="34">
        <f>IF($AC1587&gt;0,IF(VLOOKUP($AC1587,Resource!$B$2:$AE$460,25,FALSE)&gt;0,VLOOKUP($AC1587,Resource!$B$2:$AE$460,25,FALSE),"--INPUT--"),"")</f>
        <v/>
      </c>
      <c r="AG1587" s="619" t="n"/>
      <c r="AH1587" s="619" t="n"/>
      <c r="AJ1587" s="34">
        <f>IF($AI1587&gt;0,IF(VLOOKUP($AI1587,Resource!$B$2:$AE$460,6,FALSE)&gt;0,VLOOKUP($AI1587,Resource!$B$2:$AE$460,6,FALSE),"--INPUT--"),"")</f>
        <v/>
      </c>
      <c r="AK1587" s="34">
        <f>IF($AI1587&gt;0,IF(VLOOKUP($AI1587,Resource!$B$2:$AE$460,25,FALSE)&gt;0,VLOOKUP($AI1587,Resource!$B$2:$AE$460,25,FALSE),"--INPUT--"),"")</f>
        <v/>
      </c>
      <c r="AL1587" s="619" t="n"/>
      <c r="AM1587" s="619" t="n"/>
      <c r="AN1587" s="34">
        <f>AA1587</f>
        <v/>
      </c>
      <c r="AO1587" s="621">
        <f>IF(ISNA(IF(AC1587="",0,AN1587*VLOOKUP(AC1587,Resource!$B$2:$AE$465,8,FALSE))),0,IF(AC1587="",0,AN1587*VLOOKUP(AC1587,Resource!$B$2:$AE$465,8,FALSE)))</f>
        <v/>
      </c>
      <c r="AP1587" s="620" t="n"/>
      <c r="AQ1587" s="286" t="n"/>
      <c r="AR1587" s="34">
        <f>AB1587</f>
        <v/>
      </c>
      <c r="AS1587" s="621">
        <f>IF(ISNA(IF(AI1587="",0,AR1587*VLOOKUP(AI1587,Resource!$B$2:$AE$465,9,FALSE))),0,IF(AI1587="",0,AR1587*VLOOKUP(AI1587,Resource!$B$2:$AE$465,9,FALSE)))</f>
        <v/>
      </c>
      <c r="AT1587" s="620" t="n"/>
      <c r="AU1587" s="286" t="n"/>
      <c r="AV1587" s="620">
        <f>Z1587</f>
        <v/>
      </c>
      <c r="AW1587" s="72" t="n"/>
      <c r="BA1587" s="620" t="n"/>
      <c r="BC1587" s="620">
        <f>AO1587+AS1587</f>
        <v/>
      </c>
      <c r="BD1587" s="620">
        <f>BH1587-BC1587</f>
        <v/>
      </c>
      <c r="BE1587" s="479">
        <f>IF(AV1587=0,"        --",BD1587/BH1587)</f>
        <v/>
      </c>
      <c r="BF1587" s="620" t="n"/>
      <c r="BG1587" s="620" t="n"/>
      <c r="BH1587" s="620">
        <f>Z1587+BA1587+BF1587</f>
        <v/>
      </c>
    </row>
    <row r="1588" customFormat="1" s="34">
      <c r="A1588" s="618" t="n"/>
      <c r="B1588" s="619" t="n"/>
      <c r="J1588" s="619" t="n"/>
      <c r="U1588" s="620" t="n"/>
      <c r="X1588" s="620" t="n"/>
      <c r="Y1588" s="620" t="n"/>
      <c r="Z1588" s="620" t="n"/>
      <c r="AA1588" s="34">
        <f>T1588*0.2+N1588*0+O1588*0.3+P1588*0.5+Q1588*0.6+R1588*1+S1588*1</f>
        <v/>
      </c>
      <c r="AB1588" s="34">
        <f>T1588*0.2+N1588*0.2+O1588*0.3+P1588*0.5+Q1588*0.6+R1588*1+S1588*1</f>
        <v/>
      </c>
      <c r="AD1588" s="34">
        <f>IF($AC1588&gt;0,IF(VLOOKUP($AC1588,Resource!$B$2:$AE$460,6,FALSE)&gt;0,VLOOKUP($AC1588,Resource!$B$2:$AE$460,6,FALSE),"--INPUT--"),"")</f>
        <v/>
      </c>
      <c r="AE1588" s="34">
        <f>IF($AC1588&gt;0,IF(VLOOKUP($AC1588,Resource!$B$2:$AE$460,25,FALSE)&gt;0,VLOOKUP($AC1588,Resource!$B$2:$AE$460,25,FALSE),"--INPUT--"),"")</f>
        <v/>
      </c>
      <c r="AG1588" s="619" t="n"/>
      <c r="AH1588" s="619" t="n"/>
      <c r="AJ1588" s="34">
        <f>IF($AI1588&gt;0,IF(VLOOKUP($AI1588,Resource!$B$2:$AE$460,6,FALSE)&gt;0,VLOOKUP($AI1588,Resource!$B$2:$AE$460,6,FALSE),"--INPUT--"),"")</f>
        <v/>
      </c>
      <c r="AK1588" s="34">
        <f>IF($AI1588&gt;0,IF(VLOOKUP($AI1588,Resource!$B$2:$AE$460,25,FALSE)&gt;0,VLOOKUP($AI1588,Resource!$B$2:$AE$460,25,FALSE),"--INPUT--"),"")</f>
        <v/>
      </c>
      <c r="AL1588" s="619" t="n"/>
      <c r="AM1588" s="619" t="n"/>
      <c r="AN1588" s="34">
        <f>AA1588</f>
        <v/>
      </c>
      <c r="AO1588" s="621">
        <f>IF(ISNA(IF(AC1588="",0,AN1588*VLOOKUP(AC1588,Resource!$B$2:$AE$465,8,FALSE))),0,IF(AC1588="",0,AN1588*VLOOKUP(AC1588,Resource!$B$2:$AE$465,8,FALSE)))</f>
        <v/>
      </c>
      <c r="AP1588" s="620" t="n"/>
      <c r="AQ1588" s="286" t="n"/>
      <c r="AR1588" s="34">
        <f>AB1588</f>
        <v/>
      </c>
      <c r="AS1588" s="621">
        <f>IF(ISNA(IF(AI1588="",0,AR1588*VLOOKUP(AI1588,Resource!$B$2:$AE$465,9,FALSE))),0,IF(AI1588="",0,AR1588*VLOOKUP(AI1588,Resource!$B$2:$AE$465,9,FALSE)))</f>
        <v/>
      </c>
      <c r="AT1588" s="620" t="n"/>
      <c r="AU1588" s="286" t="n"/>
      <c r="AV1588" s="620">
        <f>Z1588</f>
        <v/>
      </c>
      <c r="AW1588" s="72" t="n"/>
      <c r="BA1588" s="620" t="n"/>
      <c r="BC1588" s="620">
        <f>AO1588+AS1588</f>
        <v/>
      </c>
      <c r="BD1588" s="620">
        <f>BH1588-BC1588</f>
        <v/>
      </c>
      <c r="BE1588" s="479">
        <f>IF(AV1588=0,"        --",BD1588/BH1588)</f>
        <v/>
      </c>
      <c r="BF1588" s="620" t="n"/>
      <c r="BG1588" s="620" t="n"/>
      <c r="BH1588" s="620">
        <f>Z1588+BA1588+BF1588</f>
        <v/>
      </c>
    </row>
    <row r="1589" customFormat="1" s="34">
      <c r="A1589" s="618" t="n"/>
      <c r="B1589" s="619" t="n"/>
      <c r="J1589" s="619" t="n"/>
      <c r="U1589" s="620" t="n"/>
      <c r="X1589" s="620" t="n"/>
      <c r="Y1589" s="620" t="n"/>
      <c r="Z1589" s="620" t="n"/>
      <c r="AA1589" s="34">
        <f>T1589*0.2+N1589*0+O1589*0.3+P1589*0.5+Q1589*0.6+R1589*1+S1589*1</f>
        <v/>
      </c>
      <c r="AB1589" s="34">
        <f>T1589*0.2+N1589*0.2+O1589*0.3+P1589*0.5+Q1589*0.6+R1589*1+S1589*1</f>
        <v/>
      </c>
      <c r="AD1589" s="34">
        <f>IF($AC1589&gt;0,IF(VLOOKUP($AC1589,Resource!$B$2:$AE$460,6,FALSE)&gt;0,VLOOKUP($AC1589,Resource!$B$2:$AE$460,6,FALSE),"--INPUT--"),"")</f>
        <v/>
      </c>
      <c r="AE1589" s="34">
        <f>IF($AC1589&gt;0,IF(VLOOKUP($AC1589,Resource!$B$2:$AE$460,25,FALSE)&gt;0,VLOOKUP($AC1589,Resource!$B$2:$AE$460,25,FALSE),"--INPUT--"),"")</f>
        <v/>
      </c>
      <c r="AG1589" s="619" t="n"/>
      <c r="AH1589" s="619" t="n"/>
      <c r="AJ1589" s="34">
        <f>IF($AI1589&gt;0,IF(VLOOKUP($AI1589,Resource!$B$2:$AE$460,6,FALSE)&gt;0,VLOOKUP($AI1589,Resource!$B$2:$AE$460,6,FALSE),"--INPUT--"),"")</f>
        <v/>
      </c>
      <c r="AK1589" s="34">
        <f>IF($AI1589&gt;0,IF(VLOOKUP($AI1589,Resource!$B$2:$AE$460,25,FALSE)&gt;0,VLOOKUP($AI1589,Resource!$B$2:$AE$460,25,FALSE),"--INPUT--"),"")</f>
        <v/>
      </c>
      <c r="AL1589" s="619" t="n"/>
      <c r="AM1589" s="619" t="n"/>
      <c r="AN1589" s="34">
        <f>AA1589</f>
        <v/>
      </c>
      <c r="AO1589" s="621">
        <f>IF(ISNA(IF(AC1589="",0,AN1589*VLOOKUP(AC1589,Resource!$B$2:$AE$465,8,FALSE))),0,IF(AC1589="",0,AN1589*VLOOKUP(AC1589,Resource!$B$2:$AE$465,8,FALSE)))</f>
        <v/>
      </c>
      <c r="AP1589" s="620" t="n"/>
      <c r="AQ1589" s="286" t="n"/>
      <c r="AR1589" s="34">
        <f>AB1589</f>
        <v/>
      </c>
      <c r="AS1589" s="621">
        <f>IF(ISNA(IF(AI1589="",0,AR1589*VLOOKUP(AI1589,Resource!$B$2:$AE$465,9,FALSE))),0,IF(AI1589="",0,AR1589*VLOOKUP(AI1589,Resource!$B$2:$AE$465,9,FALSE)))</f>
        <v/>
      </c>
      <c r="AT1589" s="620" t="n"/>
      <c r="AU1589" s="286" t="n"/>
      <c r="AV1589" s="620">
        <f>Z1589</f>
        <v/>
      </c>
      <c r="AW1589" s="72" t="n"/>
      <c r="BA1589" s="620" t="n"/>
      <c r="BC1589" s="620">
        <f>AO1589+AS1589</f>
        <v/>
      </c>
      <c r="BD1589" s="620">
        <f>BH1589-BC1589</f>
        <v/>
      </c>
      <c r="BE1589" s="479">
        <f>IF(AV1589=0,"        --",BD1589/BH1589)</f>
        <v/>
      </c>
      <c r="BF1589" s="620" t="n"/>
      <c r="BG1589" s="620" t="n"/>
      <c r="BH1589" s="620">
        <f>Z1589+BA1589+BF1589</f>
        <v/>
      </c>
    </row>
    <row r="1590" customFormat="1" s="34">
      <c r="A1590" s="618" t="n"/>
      <c r="B1590" s="619" t="n"/>
      <c r="J1590" s="619" t="n"/>
      <c r="U1590" s="620" t="n"/>
      <c r="X1590" s="620" t="n"/>
      <c r="Y1590" s="620" t="n"/>
      <c r="Z1590" s="620" t="n"/>
      <c r="AA1590" s="34">
        <f>T1590*0.2+N1590*0+O1590*0.3+P1590*0.5+Q1590*0.6+R1590*1+S1590*1</f>
        <v/>
      </c>
      <c r="AB1590" s="34">
        <f>T1590*0.2+N1590*0.2+O1590*0.3+P1590*0.5+Q1590*0.6+R1590*1+S1590*1</f>
        <v/>
      </c>
      <c r="AD1590" s="34">
        <f>IF($AC1590&gt;0,IF(VLOOKUP($AC1590,Resource!$B$2:$AE$460,6,FALSE)&gt;0,VLOOKUP($AC1590,Resource!$B$2:$AE$460,6,FALSE),"--INPUT--"),"")</f>
        <v/>
      </c>
      <c r="AE1590" s="34">
        <f>IF($AC1590&gt;0,IF(VLOOKUP($AC1590,Resource!$B$2:$AE$460,25,FALSE)&gt;0,VLOOKUP($AC1590,Resource!$B$2:$AE$460,25,FALSE),"--INPUT--"),"")</f>
        <v/>
      </c>
      <c r="AG1590" s="619" t="n"/>
      <c r="AH1590" s="619" t="n"/>
      <c r="AJ1590" s="34">
        <f>IF($AI1590&gt;0,IF(VLOOKUP($AI1590,Resource!$B$2:$AE$460,6,FALSE)&gt;0,VLOOKUP($AI1590,Resource!$B$2:$AE$460,6,FALSE),"--INPUT--"),"")</f>
        <v/>
      </c>
      <c r="AK1590" s="34">
        <f>IF($AI1590&gt;0,IF(VLOOKUP($AI1590,Resource!$B$2:$AE$460,25,FALSE)&gt;0,VLOOKUP($AI1590,Resource!$B$2:$AE$460,25,FALSE),"--INPUT--"),"")</f>
        <v/>
      </c>
      <c r="AL1590" s="619" t="n"/>
      <c r="AM1590" s="619" t="n"/>
      <c r="AN1590" s="34">
        <f>AA1590</f>
        <v/>
      </c>
      <c r="AO1590" s="621">
        <f>IF(ISNA(IF(AC1590="",0,AN1590*VLOOKUP(AC1590,Resource!$B$2:$AE$465,8,FALSE))),0,IF(AC1590="",0,AN1590*VLOOKUP(AC1590,Resource!$B$2:$AE$465,8,FALSE)))</f>
        <v/>
      </c>
      <c r="AP1590" s="620" t="n"/>
      <c r="AQ1590" s="286" t="n"/>
      <c r="AR1590" s="34">
        <f>AB1590</f>
        <v/>
      </c>
      <c r="AS1590" s="621">
        <f>IF(ISNA(IF(AI1590="",0,AR1590*VLOOKUP(AI1590,Resource!$B$2:$AE$465,9,FALSE))),0,IF(AI1590="",0,AR1590*VLOOKUP(AI1590,Resource!$B$2:$AE$465,9,FALSE)))</f>
        <v/>
      </c>
      <c r="AT1590" s="620" t="n"/>
      <c r="AU1590" s="286" t="n"/>
      <c r="AV1590" s="620">
        <f>Z1590</f>
        <v/>
      </c>
      <c r="AW1590" s="72" t="n"/>
      <c r="BA1590" s="620" t="n"/>
      <c r="BC1590" s="620">
        <f>AO1590+AS1590</f>
        <v/>
      </c>
      <c r="BD1590" s="620">
        <f>BH1590-BC1590</f>
        <v/>
      </c>
      <c r="BE1590" s="479">
        <f>IF(AV1590=0,"        --",BD1590/BH1590)</f>
        <v/>
      </c>
      <c r="BF1590" s="620" t="n"/>
      <c r="BG1590" s="620" t="n"/>
      <c r="BH1590" s="620">
        <f>Z1590+BA1590+BF1590</f>
        <v/>
      </c>
    </row>
    <row r="1591" customFormat="1" s="34">
      <c r="A1591" s="618" t="n"/>
      <c r="B1591" s="619" t="n"/>
      <c r="J1591" s="619" t="n"/>
      <c r="U1591" s="620" t="n"/>
      <c r="X1591" s="620" t="n"/>
      <c r="Y1591" s="620" t="n"/>
      <c r="Z1591" s="620" t="n"/>
      <c r="AA1591" s="34">
        <f>T1591*0.2+N1591*0+O1591*0.3+P1591*0.5+Q1591*0.6+R1591*1+S1591*1</f>
        <v/>
      </c>
      <c r="AB1591" s="34">
        <f>T1591*0.2+N1591*0.2+O1591*0.3+P1591*0.5+Q1591*0.6+R1591*1+S1591*1</f>
        <v/>
      </c>
      <c r="AD1591" s="34">
        <f>IF($AC1591&gt;0,IF(VLOOKUP($AC1591,Resource!$B$2:$AE$460,6,FALSE)&gt;0,VLOOKUP($AC1591,Resource!$B$2:$AE$460,6,FALSE),"--INPUT--"),"")</f>
        <v/>
      </c>
      <c r="AE1591" s="34">
        <f>IF($AC1591&gt;0,IF(VLOOKUP($AC1591,Resource!$B$2:$AE$460,25,FALSE)&gt;0,VLOOKUP($AC1591,Resource!$B$2:$AE$460,25,FALSE),"--INPUT--"),"")</f>
        <v/>
      </c>
      <c r="AG1591" s="619" t="n"/>
      <c r="AH1591" s="619" t="n"/>
      <c r="AJ1591" s="34">
        <f>IF($AI1591&gt;0,IF(VLOOKUP($AI1591,Resource!$B$2:$AE$460,6,FALSE)&gt;0,VLOOKUP($AI1591,Resource!$B$2:$AE$460,6,FALSE),"--INPUT--"),"")</f>
        <v/>
      </c>
      <c r="AK1591" s="34">
        <f>IF($AI1591&gt;0,IF(VLOOKUP($AI1591,Resource!$B$2:$AE$460,25,FALSE)&gt;0,VLOOKUP($AI1591,Resource!$B$2:$AE$460,25,FALSE),"--INPUT--"),"")</f>
        <v/>
      </c>
      <c r="AL1591" s="619" t="n"/>
      <c r="AM1591" s="619" t="n"/>
      <c r="AN1591" s="34">
        <f>AA1591</f>
        <v/>
      </c>
      <c r="AO1591" s="621">
        <f>IF(ISNA(IF(AC1591="",0,AN1591*VLOOKUP(AC1591,Resource!$B$2:$AE$465,8,FALSE))),0,IF(AC1591="",0,AN1591*VLOOKUP(AC1591,Resource!$B$2:$AE$465,8,FALSE)))</f>
        <v/>
      </c>
      <c r="AP1591" s="620" t="n"/>
      <c r="AQ1591" s="286" t="n"/>
      <c r="AR1591" s="34">
        <f>AB1591</f>
        <v/>
      </c>
      <c r="AS1591" s="621">
        <f>IF(ISNA(IF(AI1591="",0,AR1591*VLOOKUP(AI1591,Resource!$B$2:$AE$465,9,FALSE))),0,IF(AI1591="",0,AR1591*VLOOKUP(AI1591,Resource!$B$2:$AE$465,9,FALSE)))</f>
        <v/>
      </c>
      <c r="AT1591" s="620" t="n"/>
      <c r="AU1591" s="286" t="n"/>
      <c r="AV1591" s="620">
        <f>Z1591</f>
        <v/>
      </c>
      <c r="AW1591" s="72" t="n"/>
      <c r="BA1591" s="620" t="n"/>
      <c r="BC1591" s="620">
        <f>AO1591+AS1591</f>
        <v/>
      </c>
      <c r="BD1591" s="620">
        <f>BH1591-BC1591</f>
        <v/>
      </c>
      <c r="BE1591" s="479">
        <f>IF(AV1591=0,"        --",BD1591/BH1591)</f>
        <v/>
      </c>
      <c r="BF1591" s="620" t="n"/>
      <c r="BG1591" s="620" t="n"/>
      <c r="BH1591" s="620">
        <f>Z1591+BA1591+BF1591</f>
        <v/>
      </c>
    </row>
    <row r="1592" customFormat="1" s="34">
      <c r="A1592" s="618" t="n"/>
      <c r="B1592" s="619" t="n"/>
      <c r="J1592" s="619" t="n"/>
      <c r="U1592" s="620" t="n"/>
      <c r="X1592" s="620" t="n"/>
      <c r="Y1592" s="620" t="n"/>
      <c r="Z1592" s="620" t="n"/>
      <c r="AA1592" s="34">
        <f>T1592*0.2+N1592*0+O1592*0.3+P1592*0.5+Q1592*0.6+R1592*1+S1592*1</f>
        <v/>
      </c>
      <c r="AB1592" s="34">
        <f>T1592*0.2+N1592*0.2+O1592*0.3+P1592*0.5+Q1592*0.6+R1592*1+S1592*1</f>
        <v/>
      </c>
      <c r="AD1592" s="34">
        <f>IF($AC1592&gt;0,IF(VLOOKUP($AC1592,Resource!$B$2:$AE$460,6,FALSE)&gt;0,VLOOKUP($AC1592,Resource!$B$2:$AE$460,6,FALSE),"--INPUT--"),"")</f>
        <v/>
      </c>
      <c r="AE1592" s="34">
        <f>IF($AC1592&gt;0,IF(VLOOKUP($AC1592,Resource!$B$2:$AE$460,25,FALSE)&gt;0,VLOOKUP($AC1592,Resource!$B$2:$AE$460,25,FALSE),"--INPUT--"),"")</f>
        <v/>
      </c>
      <c r="AG1592" s="619" t="n"/>
      <c r="AH1592" s="619" t="n"/>
      <c r="AJ1592" s="34">
        <f>IF($AI1592&gt;0,IF(VLOOKUP($AI1592,Resource!$B$2:$AE$460,6,FALSE)&gt;0,VLOOKUP($AI1592,Resource!$B$2:$AE$460,6,FALSE),"--INPUT--"),"")</f>
        <v/>
      </c>
      <c r="AK1592" s="34">
        <f>IF($AI1592&gt;0,IF(VLOOKUP($AI1592,Resource!$B$2:$AE$460,25,FALSE)&gt;0,VLOOKUP($AI1592,Resource!$B$2:$AE$460,25,FALSE),"--INPUT--"),"")</f>
        <v/>
      </c>
      <c r="AL1592" s="619" t="n"/>
      <c r="AM1592" s="619" t="n"/>
      <c r="AN1592" s="34">
        <f>AA1592</f>
        <v/>
      </c>
      <c r="AO1592" s="621">
        <f>IF(ISNA(IF(AC1592="",0,AN1592*VLOOKUP(AC1592,Resource!$B$2:$AE$465,8,FALSE))),0,IF(AC1592="",0,AN1592*VLOOKUP(AC1592,Resource!$B$2:$AE$465,8,FALSE)))</f>
        <v/>
      </c>
      <c r="AP1592" s="620" t="n"/>
      <c r="AQ1592" s="286" t="n"/>
      <c r="AR1592" s="34">
        <f>AB1592</f>
        <v/>
      </c>
      <c r="AS1592" s="621">
        <f>IF(ISNA(IF(AI1592="",0,AR1592*VLOOKUP(AI1592,Resource!$B$2:$AE$465,9,FALSE))),0,IF(AI1592="",0,AR1592*VLOOKUP(AI1592,Resource!$B$2:$AE$465,9,FALSE)))</f>
        <v/>
      </c>
      <c r="AT1592" s="620" t="n"/>
      <c r="AU1592" s="286" t="n"/>
      <c r="AV1592" s="620">
        <f>Z1592</f>
        <v/>
      </c>
      <c r="AW1592" s="72" t="n"/>
      <c r="BA1592" s="620" t="n"/>
      <c r="BC1592" s="620">
        <f>AO1592+AS1592</f>
        <v/>
      </c>
      <c r="BD1592" s="620">
        <f>BH1592-BC1592</f>
        <v/>
      </c>
      <c r="BE1592" s="479">
        <f>IF(AV1592=0,"        --",BD1592/BH1592)</f>
        <v/>
      </c>
      <c r="BF1592" s="620" t="n"/>
      <c r="BG1592" s="620" t="n"/>
      <c r="BH1592" s="620">
        <f>Z1592+BA1592+BF1592</f>
        <v/>
      </c>
    </row>
    <row r="1593" customFormat="1" s="34">
      <c r="A1593" s="618" t="n"/>
      <c r="B1593" s="619" t="n"/>
      <c r="J1593" s="619" t="n"/>
      <c r="U1593" s="620" t="n"/>
      <c r="X1593" s="620" t="n"/>
      <c r="Y1593" s="620" t="n"/>
      <c r="Z1593" s="620" t="n"/>
      <c r="AA1593" s="34">
        <f>T1593*0.2+N1593*0+O1593*0.3+P1593*0.5+Q1593*0.6+R1593*1+S1593*1</f>
        <v/>
      </c>
      <c r="AB1593" s="34">
        <f>T1593*0.2+N1593*0.2+O1593*0.3+P1593*0.5+Q1593*0.6+R1593*1+S1593*1</f>
        <v/>
      </c>
      <c r="AD1593" s="34">
        <f>IF($AC1593&gt;0,IF(VLOOKUP($AC1593,Resource!$B$2:$AE$460,6,FALSE)&gt;0,VLOOKUP($AC1593,Resource!$B$2:$AE$460,6,FALSE),"--INPUT--"),"")</f>
        <v/>
      </c>
      <c r="AE1593" s="34">
        <f>IF($AC1593&gt;0,IF(VLOOKUP($AC1593,Resource!$B$2:$AE$460,25,FALSE)&gt;0,VLOOKUP($AC1593,Resource!$B$2:$AE$460,25,FALSE),"--INPUT--"),"")</f>
        <v/>
      </c>
      <c r="AG1593" s="619" t="n"/>
      <c r="AH1593" s="619" t="n"/>
      <c r="AJ1593" s="34">
        <f>IF($AI1593&gt;0,IF(VLOOKUP($AI1593,Resource!$B$2:$AE$460,6,FALSE)&gt;0,VLOOKUP($AI1593,Resource!$B$2:$AE$460,6,FALSE),"--INPUT--"),"")</f>
        <v/>
      </c>
      <c r="AK1593" s="34">
        <f>IF($AI1593&gt;0,IF(VLOOKUP($AI1593,Resource!$B$2:$AE$460,25,FALSE)&gt;0,VLOOKUP($AI1593,Resource!$B$2:$AE$460,25,FALSE),"--INPUT--"),"")</f>
        <v/>
      </c>
      <c r="AL1593" s="619" t="n"/>
      <c r="AM1593" s="619" t="n"/>
      <c r="AN1593" s="34">
        <f>AA1593</f>
        <v/>
      </c>
      <c r="AO1593" s="621">
        <f>IF(ISNA(IF(AC1593="",0,AN1593*VLOOKUP(AC1593,Resource!$B$2:$AE$465,8,FALSE))),0,IF(AC1593="",0,AN1593*VLOOKUP(AC1593,Resource!$B$2:$AE$465,8,FALSE)))</f>
        <v/>
      </c>
      <c r="AP1593" s="620" t="n"/>
      <c r="AQ1593" s="286" t="n"/>
      <c r="AR1593" s="34">
        <f>AB1593</f>
        <v/>
      </c>
      <c r="AS1593" s="621">
        <f>IF(ISNA(IF(AI1593="",0,AR1593*VLOOKUP(AI1593,Resource!$B$2:$AE$465,9,FALSE))),0,IF(AI1593="",0,AR1593*VLOOKUP(AI1593,Resource!$B$2:$AE$465,9,FALSE)))</f>
        <v/>
      </c>
      <c r="AT1593" s="620" t="n"/>
      <c r="AU1593" s="286" t="n"/>
      <c r="AV1593" s="620">
        <f>Z1593</f>
        <v/>
      </c>
      <c r="AW1593" s="72" t="n"/>
      <c r="BA1593" s="620" t="n"/>
      <c r="BC1593" s="620">
        <f>AO1593+AS1593</f>
        <v/>
      </c>
      <c r="BD1593" s="620">
        <f>BH1593-BC1593</f>
        <v/>
      </c>
      <c r="BE1593" s="479">
        <f>IF(AV1593=0,"        --",BD1593/BH1593)</f>
        <v/>
      </c>
      <c r="BF1593" s="620" t="n"/>
      <c r="BG1593" s="620" t="n"/>
      <c r="BH1593" s="620">
        <f>Z1593+BA1593+BF1593</f>
        <v/>
      </c>
    </row>
    <row r="1594" customFormat="1" s="34">
      <c r="A1594" s="618" t="n"/>
      <c r="B1594" s="619" t="n"/>
      <c r="J1594" s="619" t="n"/>
      <c r="U1594" s="620" t="n"/>
      <c r="X1594" s="620" t="n"/>
      <c r="Y1594" s="620" t="n"/>
      <c r="Z1594" s="620" t="n"/>
      <c r="AA1594" s="34">
        <f>T1594*0.2+N1594*0+O1594*0.3+P1594*0.5+Q1594*0.6+R1594*1+S1594*1</f>
        <v/>
      </c>
      <c r="AB1594" s="34">
        <f>T1594*0.2+N1594*0.2+O1594*0.3+P1594*0.5+Q1594*0.6+R1594*1+S1594*1</f>
        <v/>
      </c>
      <c r="AD1594" s="34">
        <f>IF($AC1594&gt;0,IF(VLOOKUP($AC1594,Resource!$B$2:$AE$460,6,FALSE)&gt;0,VLOOKUP($AC1594,Resource!$B$2:$AE$460,6,FALSE),"--INPUT--"),"")</f>
        <v/>
      </c>
      <c r="AE1594" s="34">
        <f>IF($AC1594&gt;0,IF(VLOOKUP($AC1594,Resource!$B$2:$AE$460,25,FALSE)&gt;0,VLOOKUP($AC1594,Resource!$B$2:$AE$460,25,FALSE),"--INPUT--"),"")</f>
        <v/>
      </c>
      <c r="AG1594" s="619" t="n"/>
      <c r="AH1594" s="619" t="n"/>
      <c r="AJ1594" s="34">
        <f>IF($AI1594&gt;0,IF(VLOOKUP($AI1594,Resource!$B$2:$AE$460,6,FALSE)&gt;0,VLOOKUP($AI1594,Resource!$B$2:$AE$460,6,FALSE),"--INPUT--"),"")</f>
        <v/>
      </c>
      <c r="AK1594" s="34">
        <f>IF($AI1594&gt;0,IF(VLOOKUP($AI1594,Resource!$B$2:$AE$460,25,FALSE)&gt;0,VLOOKUP($AI1594,Resource!$B$2:$AE$460,25,FALSE),"--INPUT--"),"")</f>
        <v/>
      </c>
      <c r="AL1594" s="619" t="n"/>
      <c r="AM1594" s="619" t="n"/>
      <c r="AN1594" s="34">
        <f>AA1594</f>
        <v/>
      </c>
      <c r="AO1594" s="621">
        <f>IF(ISNA(IF(AC1594="",0,AN1594*VLOOKUP(AC1594,Resource!$B$2:$AE$465,8,FALSE))),0,IF(AC1594="",0,AN1594*VLOOKUP(AC1594,Resource!$B$2:$AE$465,8,FALSE)))</f>
        <v/>
      </c>
      <c r="AP1594" s="620" t="n"/>
      <c r="AQ1594" s="286" t="n"/>
      <c r="AR1594" s="34">
        <f>AB1594</f>
        <v/>
      </c>
      <c r="AS1594" s="621">
        <f>IF(ISNA(IF(AI1594="",0,AR1594*VLOOKUP(AI1594,Resource!$B$2:$AE$465,9,FALSE))),0,IF(AI1594="",0,AR1594*VLOOKUP(AI1594,Resource!$B$2:$AE$465,9,FALSE)))</f>
        <v/>
      </c>
      <c r="AT1594" s="620" t="n"/>
      <c r="AU1594" s="286" t="n"/>
      <c r="AV1594" s="620">
        <f>Z1594</f>
        <v/>
      </c>
      <c r="AW1594" s="72" t="n"/>
      <c r="BA1594" s="620" t="n"/>
      <c r="BC1594" s="620">
        <f>AO1594+AS1594</f>
        <v/>
      </c>
      <c r="BD1594" s="620">
        <f>BH1594-BC1594</f>
        <v/>
      </c>
      <c r="BE1594" s="479">
        <f>IF(AV1594=0,"        --",BD1594/BH1594)</f>
        <v/>
      </c>
      <c r="BF1594" s="620" t="n"/>
      <c r="BG1594" s="620" t="n"/>
      <c r="BH1594" s="620">
        <f>Z1594+BA1594+BF1594</f>
        <v/>
      </c>
    </row>
    <row r="1595" customFormat="1" s="34">
      <c r="A1595" s="618" t="n"/>
      <c r="B1595" s="619" t="n"/>
      <c r="J1595" s="619" t="n"/>
      <c r="U1595" s="620" t="n"/>
      <c r="X1595" s="620" t="n"/>
      <c r="Y1595" s="620" t="n"/>
      <c r="Z1595" s="620" t="n"/>
      <c r="AA1595" s="34">
        <f>T1595*0.2+N1595*0+O1595*0.3+P1595*0.5+Q1595*0.6+R1595*1+S1595*1</f>
        <v/>
      </c>
      <c r="AB1595" s="34">
        <f>T1595*0.2+N1595*0.2+O1595*0.3+P1595*0.5+Q1595*0.6+R1595*1+S1595*1</f>
        <v/>
      </c>
      <c r="AD1595" s="34">
        <f>IF($AC1595&gt;0,IF(VLOOKUP($AC1595,Resource!$B$2:$AE$460,6,FALSE)&gt;0,VLOOKUP($AC1595,Resource!$B$2:$AE$460,6,FALSE),"--INPUT--"),"")</f>
        <v/>
      </c>
      <c r="AE1595" s="34">
        <f>IF($AC1595&gt;0,IF(VLOOKUP($AC1595,Resource!$B$2:$AE$460,25,FALSE)&gt;0,VLOOKUP($AC1595,Resource!$B$2:$AE$460,25,FALSE),"--INPUT--"),"")</f>
        <v/>
      </c>
      <c r="AG1595" s="619" t="n"/>
      <c r="AH1595" s="619" t="n"/>
      <c r="AJ1595" s="34">
        <f>IF($AI1595&gt;0,IF(VLOOKUP($AI1595,Resource!$B$2:$AE$460,6,FALSE)&gt;0,VLOOKUP($AI1595,Resource!$B$2:$AE$460,6,FALSE),"--INPUT--"),"")</f>
        <v/>
      </c>
      <c r="AK1595" s="34">
        <f>IF($AI1595&gt;0,IF(VLOOKUP($AI1595,Resource!$B$2:$AE$460,25,FALSE)&gt;0,VLOOKUP($AI1595,Resource!$B$2:$AE$460,25,FALSE),"--INPUT--"),"")</f>
        <v/>
      </c>
      <c r="AL1595" s="619" t="n"/>
      <c r="AM1595" s="619" t="n"/>
      <c r="AN1595" s="34">
        <f>AA1595</f>
        <v/>
      </c>
      <c r="AO1595" s="621">
        <f>IF(ISNA(IF(AC1595="",0,AN1595*VLOOKUP(AC1595,Resource!$B$2:$AE$465,8,FALSE))),0,IF(AC1595="",0,AN1595*VLOOKUP(AC1595,Resource!$B$2:$AE$465,8,FALSE)))</f>
        <v/>
      </c>
      <c r="AP1595" s="620" t="n"/>
      <c r="AQ1595" s="286" t="n"/>
      <c r="AR1595" s="34">
        <f>AB1595</f>
        <v/>
      </c>
      <c r="AS1595" s="621">
        <f>IF(ISNA(IF(AI1595="",0,AR1595*VLOOKUP(AI1595,Resource!$B$2:$AE$465,9,FALSE))),0,IF(AI1595="",0,AR1595*VLOOKUP(AI1595,Resource!$B$2:$AE$465,9,FALSE)))</f>
        <v/>
      </c>
      <c r="AT1595" s="620" t="n"/>
      <c r="AU1595" s="286" t="n"/>
      <c r="AV1595" s="620">
        <f>Z1595</f>
        <v/>
      </c>
      <c r="AW1595" s="72" t="n"/>
      <c r="BA1595" s="620" t="n"/>
      <c r="BC1595" s="620">
        <f>AO1595+AS1595</f>
        <v/>
      </c>
      <c r="BD1595" s="620">
        <f>BH1595-BC1595</f>
        <v/>
      </c>
      <c r="BE1595" s="479">
        <f>IF(AV1595=0,"        --",BD1595/BH1595)</f>
        <v/>
      </c>
      <c r="BF1595" s="620" t="n"/>
      <c r="BG1595" s="620" t="n"/>
      <c r="BH1595" s="620">
        <f>Z1595+BA1595+BF1595</f>
        <v/>
      </c>
    </row>
    <row r="1596" customFormat="1" s="34">
      <c r="A1596" s="618" t="n"/>
      <c r="B1596" s="619" t="n"/>
      <c r="J1596" s="619" t="n"/>
      <c r="U1596" s="620" t="n"/>
      <c r="X1596" s="620" t="n"/>
      <c r="Y1596" s="620" t="n"/>
      <c r="Z1596" s="620" t="n"/>
      <c r="AA1596" s="34">
        <f>T1596*0.2+N1596*0+O1596*0.3+P1596*0.5+Q1596*0.6+R1596*1+S1596*1</f>
        <v/>
      </c>
      <c r="AB1596" s="34">
        <f>T1596*0.2+N1596*0.2+O1596*0.3+P1596*0.5+Q1596*0.6+R1596*1+S1596*1</f>
        <v/>
      </c>
      <c r="AD1596" s="34">
        <f>IF($AC1596&gt;0,IF(VLOOKUP($AC1596,Resource!$B$2:$AE$460,6,FALSE)&gt;0,VLOOKUP($AC1596,Resource!$B$2:$AE$460,6,FALSE),"--INPUT--"),"")</f>
        <v/>
      </c>
      <c r="AE1596" s="34">
        <f>IF($AC1596&gt;0,IF(VLOOKUP($AC1596,Resource!$B$2:$AE$460,25,FALSE)&gt;0,VLOOKUP($AC1596,Resource!$B$2:$AE$460,25,FALSE),"--INPUT--"),"")</f>
        <v/>
      </c>
      <c r="AG1596" s="619" t="n"/>
      <c r="AH1596" s="619" t="n"/>
      <c r="AJ1596" s="34">
        <f>IF($AI1596&gt;0,IF(VLOOKUP($AI1596,Resource!$B$2:$AE$460,6,FALSE)&gt;0,VLOOKUP($AI1596,Resource!$B$2:$AE$460,6,FALSE),"--INPUT--"),"")</f>
        <v/>
      </c>
      <c r="AK1596" s="34">
        <f>IF($AI1596&gt;0,IF(VLOOKUP($AI1596,Resource!$B$2:$AE$460,25,FALSE)&gt;0,VLOOKUP($AI1596,Resource!$B$2:$AE$460,25,FALSE),"--INPUT--"),"")</f>
        <v/>
      </c>
      <c r="AL1596" s="619" t="n"/>
      <c r="AM1596" s="619" t="n"/>
      <c r="AN1596" s="34">
        <f>AA1596</f>
        <v/>
      </c>
      <c r="AO1596" s="621">
        <f>IF(ISNA(IF(AC1596="",0,AN1596*VLOOKUP(AC1596,Resource!$B$2:$AE$465,8,FALSE))),0,IF(AC1596="",0,AN1596*VLOOKUP(AC1596,Resource!$B$2:$AE$465,8,FALSE)))</f>
        <v/>
      </c>
      <c r="AP1596" s="620" t="n"/>
      <c r="AQ1596" s="286" t="n"/>
      <c r="AR1596" s="34">
        <f>AB1596</f>
        <v/>
      </c>
      <c r="AS1596" s="621">
        <f>IF(ISNA(IF(AI1596="",0,AR1596*VLOOKUP(AI1596,Resource!$B$2:$AE$465,9,FALSE))),0,IF(AI1596="",0,AR1596*VLOOKUP(AI1596,Resource!$B$2:$AE$465,9,FALSE)))</f>
        <v/>
      </c>
      <c r="AT1596" s="620" t="n"/>
      <c r="AU1596" s="286" t="n"/>
      <c r="AV1596" s="620">
        <f>Z1596</f>
        <v/>
      </c>
      <c r="AW1596" s="72" t="n"/>
      <c r="BA1596" s="620" t="n"/>
      <c r="BC1596" s="620">
        <f>AO1596+AS1596</f>
        <v/>
      </c>
      <c r="BD1596" s="620">
        <f>BH1596-BC1596</f>
        <v/>
      </c>
      <c r="BE1596" s="479">
        <f>IF(AV1596=0,"        --",BD1596/BH1596)</f>
        <v/>
      </c>
      <c r="BF1596" s="620" t="n"/>
      <c r="BG1596" s="620" t="n"/>
      <c r="BH1596" s="620">
        <f>Z1596+BA1596+BF1596</f>
        <v/>
      </c>
    </row>
    <row r="1597" customFormat="1" s="34">
      <c r="A1597" s="618" t="n"/>
      <c r="B1597" s="619" t="n"/>
      <c r="J1597" s="619" t="n"/>
      <c r="U1597" s="620" t="n"/>
      <c r="X1597" s="620" t="n"/>
      <c r="Y1597" s="620" t="n"/>
      <c r="Z1597" s="620" t="n"/>
      <c r="AA1597" s="34">
        <f>T1597*0.2+N1597*0+O1597*0.3+P1597*0.5+Q1597*0.6+R1597*1+S1597*1</f>
        <v/>
      </c>
      <c r="AB1597" s="34">
        <f>T1597*0.2+N1597*0.2+O1597*0.3+P1597*0.5+Q1597*0.6+R1597*1+S1597*1</f>
        <v/>
      </c>
      <c r="AD1597" s="34">
        <f>IF($AC1597&gt;0,IF(VLOOKUP($AC1597,Resource!$B$2:$AE$460,6,FALSE)&gt;0,VLOOKUP($AC1597,Resource!$B$2:$AE$460,6,FALSE),"--INPUT--"),"")</f>
        <v/>
      </c>
      <c r="AE1597" s="34">
        <f>IF($AC1597&gt;0,IF(VLOOKUP($AC1597,Resource!$B$2:$AE$460,25,FALSE)&gt;0,VLOOKUP($AC1597,Resource!$B$2:$AE$460,25,FALSE),"--INPUT--"),"")</f>
        <v/>
      </c>
      <c r="AG1597" s="619" t="n"/>
      <c r="AH1597" s="619" t="n"/>
      <c r="AJ1597" s="34">
        <f>IF($AI1597&gt;0,IF(VLOOKUP($AI1597,Resource!$B$2:$AE$460,6,FALSE)&gt;0,VLOOKUP($AI1597,Resource!$B$2:$AE$460,6,FALSE),"--INPUT--"),"")</f>
        <v/>
      </c>
      <c r="AK1597" s="34">
        <f>IF($AI1597&gt;0,IF(VLOOKUP($AI1597,Resource!$B$2:$AE$460,25,FALSE)&gt;0,VLOOKUP($AI1597,Resource!$B$2:$AE$460,25,FALSE),"--INPUT--"),"")</f>
        <v/>
      </c>
      <c r="AL1597" s="619" t="n"/>
      <c r="AM1597" s="619" t="n"/>
      <c r="AN1597" s="34">
        <f>AA1597</f>
        <v/>
      </c>
      <c r="AO1597" s="621">
        <f>IF(ISNA(IF(AC1597="",0,AN1597*VLOOKUP(AC1597,Resource!$B$2:$AE$465,8,FALSE))),0,IF(AC1597="",0,AN1597*VLOOKUP(AC1597,Resource!$B$2:$AE$465,8,FALSE)))</f>
        <v/>
      </c>
      <c r="AP1597" s="620" t="n"/>
      <c r="AQ1597" s="286" t="n"/>
      <c r="AR1597" s="34">
        <f>AB1597</f>
        <v/>
      </c>
      <c r="AS1597" s="621">
        <f>IF(ISNA(IF(AI1597="",0,AR1597*VLOOKUP(AI1597,Resource!$B$2:$AE$465,9,FALSE))),0,IF(AI1597="",0,AR1597*VLOOKUP(AI1597,Resource!$B$2:$AE$465,9,FALSE)))</f>
        <v/>
      </c>
      <c r="AT1597" s="620" t="n"/>
      <c r="AU1597" s="286" t="n"/>
      <c r="AV1597" s="620">
        <f>Z1597</f>
        <v/>
      </c>
      <c r="AW1597" s="72" t="n"/>
      <c r="BA1597" s="620" t="n"/>
      <c r="BC1597" s="620">
        <f>AO1597+AS1597</f>
        <v/>
      </c>
      <c r="BD1597" s="620">
        <f>BH1597-BC1597</f>
        <v/>
      </c>
      <c r="BE1597" s="479">
        <f>IF(AV1597=0,"        --",BD1597/BH1597)</f>
        <v/>
      </c>
      <c r="BF1597" s="620" t="n"/>
      <c r="BG1597" s="620" t="n"/>
      <c r="BH1597" s="620">
        <f>Z1597+BA1597+BF1597</f>
        <v/>
      </c>
    </row>
    <row r="1598" customFormat="1" s="34">
      <c r="A1598" s="618" t="n"/>
      <c r="B1598" s="619" t="n"/>
      <c r="J1598" s="619" t="n"/>
      <c r="U1598" s="620" t="n"/>
      <c r="X1598" s="620" t="n"/>
      <c r="Y1598" s="620" t="n"/>
      <c r="Z1598" s="620" t="n"/>
      <c r="AA1598" s="34">
        <f>T1598*0.2+N1598*0+O1598*0.3+P1598*0.5+Q1598*0.6+R1598*1+S1598*1</f>
        <v/>
      </c>
      <c r="AB1598" s="34">
        <f>T1598*0.2+N1598*0.2+O1598*0.3+P1598*0.5+Q1598*0.6+R1598*1+S1598*1</f>
        <v/>
      </c>
      <c r="AD1598" s="34">
        <f>IF($AC1598&gt;0,IF(VLOOKUP($AC1598,Resource!$B$2:$AE$460,6,FALSE)&gt;0,VLOOKUP($AC1598,Resource!$B$2:$AE$460,6,FALSE),"--INPUT--"),"")</f>
        <v/>
      </c>
      <c r="AE1598" s="34">
        <f>IF($AC1598&gt;0,IF(VLOOKUP($AC1598,Resource!$B$2:$AE$460,25,FALSE)&gt;0,VLOOKUP($AC1598,Resource!$B$2:$AE$460,25,FALSE),"--INPUT--"),"")</f>
        <v/>
      </c>
      <c r="AG1598" s="619" t="n"/>
      <c r="AH1598" s="619" t="n"/>
      <c r="AJ1598" s="34">
        <f>IF($AI1598&gt;0,IF(VLOOKUP($AI1598,Resource!$B$2:$AE$460,6,FALSE)&gt;0,VLOOKUP($AI1598,Resource!$B$2:$AE$460,6,FALSE),"--INPUT--"),"")</f>
        <v/>
      </c>
      <c r="AK1598" s="34">
        <f>IF($AI1598&gt;0,IF(VLOOKUP($AI1598,Resource!$B$2:$AE$460,25,FALSE)&gt;0,VLOOKUP($AI1598,Resource!$B$2:$AE$460,25,FALSE),"--INPUT--"),"")</f>
        <v/>
      </c>
      <c r="AL1598" s="619" t="n"/>
      <c r="AM1598" s="619" t="n"/>
      <c r="AN1598" s="34">
        <f>AA1598</f>
        <v/>
      </c>
      <c r="AO1598" s="621">
        <f>IF(ISNA(IF(AC1598="",0,AN1598*VLOOKUP(AC1598,Resource!$B$2:$AE$465,8,FALSE))),0,IF(AC1598="",0,AN1598*VLOOKUP(AC1598,Resource!$B$2:$AE$465,8,FALSE)))</f>
        <v/>
      </c>
      <c r="AP1598" s="620" t="n"/>
      <c r="AQ1598" s="286" t="n"/>
      <c r="AR1598" s="34">
        <f>AB1598</f>
        <v/>
      </c>
      <c r="AS1598" s="621">
        <f>IF(ISNA(IF(AI1598="",0,AR1598*VLOOKUP(AI1598,Resource!$B$2:$AE$465,9,FALSE))),0,IF(AI1598="",0,AR1598*VLOOKUP(AI1598,Resource!$B$2:$AE$465,9,FALSE)))</f>
        <v/>
      </c>
      <c r="AT1598" s="620" t="n"/>
      <c r="AU1598" s="286" t="n"/>
      <c r="AV1598" s="620">
        <f>Z1598</f>
        <v/>
      </c>
      <c r="AW1598" s="72" t="n"/>
      <c r="BA1598" s="620" t="n"/>
      <c r="BC1598" s="620">
        <f>AO1598+AS1598</f>
        <v/>
      </c>
      <c r="BD1598" s="620">
        <f>BH1598-BC1598</f>
        <v/>
      </c>
      <c r="BE1598" s="479">
        <f>IF(AV1598=0,"        --",BD1598/BH1598)</f>
        <v/>
      </c>
      <c r="BF1598" s="620" t="n"/>
      <c r="BG1598" s="620" t="n"/>
      <c r="BH1598" s="620">
        <f>Z1598+BA1598+BF1598</f>
        <v/>
      </c>
    </row>
    <row r="1599" customFormat="1" s="34">
      <c r="A1599" s="618" t="n"/>
      <c r="B1599" s="619" t="n"/>
      <c r="J1599" s="619" t="n"/>
      <c r="U1599" s="620" t="n"/>
      <c r="X1599" s="620" t="n"/>
      <c r="Y1599" s="620" t="n"/>
      <c r="Z1599" s="620" t="n"/>
      <c r="AA1599" s="34">
        <f>T1599*0.2+N1599*0+O1599*0.3+P1599*0.5+Q1599*0.6+R1599*1+S1599*1</f>
        <v/>
      </c>
      <c r="AB1599" s="34">
        <f>T1599*0.2+N1599*0.2+O1599*0.3+P1599*0.5+Q1599*0.6+R1599*1+S1599*1</f>
        <v/>
      </c>
      <c r="AD1599" s="34">
        <f>IF($AC1599&gt;0,IF(VLOOKUP($AC1599,Resource!$B$2:$AE$460,6,FALSE)&gt;0,VLOOKUP($AC1599,Resource!$B$2:$AE$460,6,FALSE),"--INPUT--"),"")</f>
        <v/>
      </c>
      <c r="AE1599" s="34">
        <f>IF($AC1599&gt;0,IF(VLOOKUP($AC1599,Resource!$B$2:$AE$460,25,FALSE)&gt;0,VLOOKUP($AC1599,Resource!$B$2:$AE$460,25,FALSE),"--INPUT--"),"")</f>
        <v/>
      </c>
      <c r="AG1599" s="619" t="n"/>
      <c r="AH1599" s="619" t="n"/>
      <c r="AJ1599" s="34">
        <f>IF($AI1599&gt;0,IF(VLOOKUP($AI1599,Resource!$B$2:$AE$460,6,FALSE)&gt;0,VLOOKUP($AI1599,Resource!$B$2:$AE$460,6,FALSE),"--INPUT--"),"")</f>
        <v/>
      </c>
      <c r="AK1599" s="34">
        <f>IF($AI1599&gt;0,IF(VLOOKUP($AI1599,Resource!$B$2:$AE$460,25,FALSE)&gt;0,VLOOKUP($AI1599,Resource!$B$2:$AE$460,25,FALSE),"--INPUT--"),"")</f>
        <v/>
      </c>
      <c r="AL1599" s="619" t="n"/>
      <c r="AM1599" s="619" t="n"/>
      <c r="AN1599" s="34">
        <f>AA1599</f>
        <v/>
      </c>
      <c r="AO1599" s="621">
        <f>IF(ISNA(IF(AC1599="",0,AN1599*VLOOKUP(AC1599,Resource!$B$2:$AE$465,8,FALSE))),0,IF(AC1599="",0,AN1599*VLOOKUP(AC1599,Resource!$B$2:$AE$465,8,FALSE)))</f>
        <v/>
      </c>
      <c r="AP1599" s="620" t="n"/>
      <c r="AQ1599" s="286" t="n"/>
      <c r="AR1599" s="34">
        <f>AB1599</f>
        <v/>
      </c>
      <c r="AS1599" s="621">
        <f>IF(ISNA(IF(AI1599="",0,AR1599*VLOOKUP(AI1599,Resource!$B$2:$AE$465,9,FALSE))),0,IF(AI1599="",0,AR1599*VLOOKUP(AI1599,Resource!$B$2:$AE$465,9,FALSE)))</f>
        <v/>
      </c>
      <c r="AT1599" s="620" t="n"/>
      <c r="AU1599" s="286" t="n"/>
      <c r="AV1599" s="620">
        <f>Z1599</f>
        <v/>
      </c>
      <c r="AW1599" s="72" t="n"/>
      <c r="BA1599" s="620" t="n"/>
      <c r="BC1599" s="620">
        <f>AO1599+AS1599</f>
        <v/>
      </c>
      <c r="BD1599" s="620">
        <f>BH1599-BC1599</f>
        <v/>
      </c>
      <c r="BE1599" s="479">
        <f>IF(AV1599=0,"        --",BD1599/BH1599)</f>
        <v/>
      </c>
      <c r="BF1599" s="620" t="n"/>
      <c r="BG1599" s="620" t="n"/>
      <c r="BH1599" s="620">
        <f>Z1599+BA1599+BF1599</f>
        <v/>
      </c>
    </row>
    <row r="1600" customFormat="1" s="34">
      <c r="A1600" s="618" t="n"/>
      <c r="B1600" s="619" t="n"/>
      <c r="J1600" s="619" t="n"/>
      <c r="U1600" s="620" t="n"/>
      <c r="X1600" s="620" t="n"/>
      <c r="Y1600" s="620" t="n"/>
      <c r="Z1600" s="620" t="n"/>
      <c r="AA1600" s="34">
        <f>T1600*0.2+N1600*0+O1600*0.3+P1600*0.5+Q1600*0.6+R1600*1+S1600*1</f>
        <v/>
      </c>
      <c r="AB1600" s="34">
        <f>T1600*0.2+N1600*0.2+O1600*0.3+P1600*0.5+Q1600*0.6+R1600*1+S1600*1</f>
        <v/>
      </c>
      <c r="AD1600" s="34">
        <f>IF($AC1600&gt;0,IF(VLOOKUP($AC1600,Resource!$B$2:$AE$460,6,FALSE)&gt;0,VLOOKUP($AC1600,Resource!$B$2:$AE$460,6,FALSE),"--INPUT--"),"")</f>
        <v/>
      </c>
      <c r="AE1600" s="34">
        <f>IF($AC1600&gt;0,IF(VLOOKUP($AC1600,Resource!$B$2:$AE$460,25,FALSE)&gt;0,VLOOKUP($AC1600,Resource!$B$2:$AE$460,25,FALSE),"--INPUT--"),"")</f>
        <v/>
      </c>
      <c r="AG1600" s="619" t="n"/>
      <c r="AH1600" s="619" t="n"/>
      <c r="AJ1600" s="34">
        <f>IF($AI1600&gt;0,IF(VLOOKUP($AI1600,Resource!$B$2:$AE$460,6,FALSE)&gt;0,VLOOKUP($AI1600,Resource!$B$2:$AE$460,6,FALSE),"--INPUT--"),"")</f>
        <v/>
      </c>
      <c r="AK1600" s="34">
        <f>IF($AI1600&gt;0,IF(VLOOKUP($AI1600,Resource!$B$2:$AE$460,25,FALSE)&gt;0,VLOOKUP($AI1600,Resource!$B$2:$AE$460,25,FALSE),"--INPUT--"),"")</f>
        <v/>
      </c>
      <c r="AL1600" s="619" t="n"/>
      <c r="AM1600" s="619" t="n"/>
      <c r="AN1600" s="34">
        <f>AA1600</f>
        <v/>
      </c>
      <c r="AO1600" s="621">
        <f>IF(ISNA(IF(AC1600="",0,AN1600*VLOOKUP(AC1600,Resource!$B$2:$AE$465,8,FALSE))),0,IF(AC1600="",0,AN1600*VLOOKUP(AC1600,Resource!$B$2:$AE$465,8,FALSE)))</f>
        <v/>
      </c>
      <c r="AP1600" s="620" t="n"/>
      <c r="AQ1600" s="286" t="n"/>
      <c r="AR1600" s="34">
        <f>AB1600</f>
        <v/>
      </c>
      <c r="AS1600" s="621">
        <f>IF(ISNA(IF(AI1600="",0,AR1600*VLOOKUP(AI1600,Resource!$B$2:$AE$465,9,FALSE))),0,IF(AI1600="",0,AR1600*VLOOKUP(AI1600,Resource!$B$2:$AE$465,9,FALSE)))</f>
        <v/>
      </c>
      <c r="AT1600" s="620" t="n"/>
      <c r="AU1600" s="286" t="n"/>
      <c r="AV1600" s="620">
        <f>Z1600</f>
        <v/>
      </c>
      <c r="AW1600" s="72" t="n"/>
      <c r="BA1600" s="620" t="n"/>
      <c r="BC1600" s="620">
        <f>AO1600+AS1600</f>
        <v/>
      </c>
      <c r="BD1600" s="620">
        <f>BH1600-BC1600</f>
        <v/>
      </c>
      <c r="BE1600" s="479">
        <f>IF(AV1600=0,"        --",BD1600/BH1600)</f>
        <v/>
      </c>
      <c r="BF1600" s="620" t="n"/>
      <c r="BG1600" s="620" t="n"/>
      <c r="BH1600" s="620">
        <f>Z1600+BA1600+BF1600</f>
        <v/>
      </c>
    </row>
    <row r="1601" customFormat="1" s="34">
      <c r="A1601" s="618" t="n"/>
      <c r="B1601" s="619" t="n"/>
      <c r="J1601" s="619" t="n"/>
      <c r="U1601" s="620" t="n"/>
      <c r="X1601" s="620" t="n"/>
      <c r="Y1601" s="620" t="n"/>
      <c r="Z1601" s="620" t="n"/>
      <c r="AA1601" s="34">
        <f>T1601*0.2+N1601*0+O1601*0.3+P1601*0.5+Q1601*0.6+R1601*1+S1601*1</f>
        <v/>
      </c>
      <c r="AB1601" s="34">
        <f>T1601*0.2+N1601*0.2+O1601*0.3+P1601*0.5+Q1601*0.6+R1601*1+S1601*1</f>
        <v/>
      </c>
      <c r="AD1601" s="34">
        <f>IF($AC1601&gt;0,IF(VLOOKUP($AC1601,Resource!$B$2:$AE$460,6,FALSE)&gt;0,VLOOKUP($AC1601,Resource!$B$2:$AE$460,6,FALSE),"--INPUT--"),"")</f>
        <v/>
      </c>
      <c r="AE1601" s="34">
        <f>IF($AC1601&gt;0,IF(VLOOKUP($AC1601,Resource!$B$2:$AE$460,25,FALSE)&gt;0,VLOOKUP($AC1601,Resource!$B$2:$AE$460,25,FALSE),"--INPUT--"),"")</f>
        <v/>
      </c>
      <c r="AG1601" s="619" t="n"/>
      <c r="AH1601" s="619" t="n"/>
      <c r="AJ1601" s="34">
        <f>IF($AI1601&gt;0,IF(VLOOKUP($AI1601,Resource!$B$2:$AE$460,6,FALSE)&gt;0,VLOOKUP($AI1601,Resource!$B$2:$AE$460,6,FALSE),"--INPUT--"),"")</f>
        <v/>
      </c>
      <c r="AK1601" s="34">
        <f>IF($AI1601&gt;0,IF(VLOOKUP($AI1601,Resource!$B$2:$AE$460,25,FALSE)&gt;0,VLOOKUP($AI1601,Resource!$B$2:$AE$460,25,FALSE),"--INPUT--"),"")</f>
        <v/>
      </c>
      <c r="AL1601" s="619" t="n"/>
      <c r="AM1601" s="619" t="n"/>
      <c r="AN1601" s="34">
        <f>AA1601</f>
        <v/>
      </c>
      <c r="AO1601" s="621">
        <f>IF(ISNA(IF(AC1601="",0,AN1601*VLOOKUP(AC1601,Resource!$B$2:$AE$465,8,FALSE))),0,IF(AC1601="",0,AN1601*VLOOKUP(AC1601,Resource!$B$2:$AE$465,8,FALSE)))</f>
        <v/>
      </c>
      <c r="AP1601" s="620" t="n"/>
      <c r="AQ1601" s="286" t="n"/>
      <c r="AR1601" s="34">
        <f>AB1601</f>
        <v/>
      </c>
      <c r="AS1601" s="621">
        <f>IF(ISNA(IF(AI1601="",0,AR1601*VLOOKUP(AI1601,Resource!$B$2:$AE$465,9,FALSE))),0,IF(AI1601="",0,AR1601*VLOOKUP(AI1601,Resource!$B$2:$AE$465,9,FALSE)))</f>
        <v/>
      </c>
      <c r="AT1601" s="620" t="n"/>
      <c r="AU1601" s="286" t="n"/>
      <c r="AV1601" s="620">
        <f>Z1601</f>
        <v/>
      </c>
      <c r="AW1601" s="72" t="n"/>
      <c r="BA1601" s="620" t="n"/>
      <c r="BC1601" s="620">
        <f>AO1601+AS1601</f>
        <v/>
      </c>
      <c r="BD1601" s="620">
        <f>BH1601-BC1601</f>
        <v/>
      </c>
      <c r="BE1601" s="479">
        <f>IF(AV1601=0,"        --",BD1601/BH1601)</f>
        <v/>
      </c>
      <c r="BF1601" s="620" t="n"/>
      <c r="BG1601" s="620" t="n"/>
      <c r="BH1601" s="620">
        <f>Z1601+BA1601+BF1601</f>
        <v/>
      </c>
    </row>
    <row r="1602" customFormat="1" s="34">
      <c r="A1602" s="618" t="n"/>
      <c r="B1602" s="619" t="n"/>
      <c r="J1602" s="619" t="n"/>
      <c r="U1602" s="620" t="n"/>
      <c r="X1602" s="620" t="n"/>
      <c r="Y1602" s="620" t="n"/>
      <c r="Z1602" s="620" t="n"/>
      <c r="AA1602" s="34">
        <f>T1602*0.2+N1602*0+O1602*0.3+P1602*0.5+Q1602*0.6+R1602*1+S1602*1</f>
        <v/>
      </c>
      <c r="AB1602" s="34">
        <f>T1602*0.2+N1602*0.2+O1602*0.3+P1602*0.5+Q1602*0.6+R1602*1+S1602*1</f>
        <v/>
      </c>
      <c r="AD1602" s="34">
        <f>IF($AC1602&gt;0,IF(VLOOKUP($AC1602,Resource!$B$2:$AE$460,6,FALSE)&gt;0,VLOOKUP($AC1602,Resource!$B$2:$AE$460,6,FALSE),"--INPUT--"),"")</f>
        <v/>
      </c>
      <c r="AE1602" s="34">
        <f>IF($AC1602&gt;0,IF(VLOOKUP($AC1602,Resource!$B$2:$AE$460,25,FALSE)&gt;0,VLOOKUP($AC1602,Resource!$B$2:$AE$460,25,FALSE),"--INPUT--"),"")</f>
        <v/>
      </c>
      <c r="AG1602" s="619" t="n"/>
      <c r="AH1602" s="619" t="n"/>
      <c r="AJ1602" s="34">
        <f>IF($AI1602&gt;0,IF(VLOOKUP($AI1602,Resource!$B$2:$AE$460,6,FALSE)&gt;0,VLOOKUP($AI1602,Resource!$B$2:$AE$460,6,FALSE),"--INPUT--"),"")</f>
        <v/>
      </c>
      <c r="AK1602" s="34">
        <f>IF($AI1602&gt;0,IF(VLOOKUP($AI1602,Resource!$B$2:$AE$460,25,FALSE)&gt;0,VLOOKUP($AI1602,Resource!$B$2:$AE$460,25,FALSE),"--INPUT--"),"")</f>
        <v/>
      </c>
      <c r="AL1602" s="619" t="n"/>
      <c r="AM1602" s="619" t="n"/>
      <c r="AN1602" s="34">
        <f>AA1602</f>
        <v/>
      </c>
      <c r="AO1602" s="621">
        <f>IF(ISNA(IF(AC1602="",0,AN1602*VLOOKUP(AC1602,Resource!$B$2:$AE$465,8,FALSE))),0,IF(AC1602="",0,AN1602*VLOOKUP(AC1602,Resource!$B$2:$AE$465,8,FALSE)))</f>
        <v/>
      </c>
      <c r="AP1602" s="620" t="n"/>
      <c r="AQ1602" s="286" t="n"/>
      <c r="AR1602" s="34">
        <f>AB1602</f>
        <v/>
      </c>
      <c r="AS1602" s="621">
        <f>IF(ISNA(IF(AI1602="",0,AR1602*VLOOKUP(AI1602,Resource!$B$2:$AE$465,9,FALSE))),0,IF(AI1602="",0,AR1602*VLOOKUP(AI1602,Resource!$B$2:$AE$465,9,FALSE)))</f>
        <v/>
      </c>
      <c r="AT1602" s="620" t="n"/>
      <c r="AU1602" s="286" t="n"/>
      <c r="AV1602" s="620">
        <f>Z1602</f>
        <v/>
      </c>
      <c r="AW1602" s="72" t="n"/>
      <c r="BA1602" s="620" t="n"/>
      <c r="BC1602" s="620">
        <f>AO1602+AS1602</f>
        <v/>
      </c>
      <c r="BD1602" s="620">
        <f>BH1602-BC1602</f>
        <v/>
      </c>
      <c r="BE1602" s="479">
        <f>IF(AV1602=0,"        --",BD1602/BH1602)</f>
        <v/>
      </c>
      <c r="BF1602" s="620" t="n"/>
      <c r="BG1602" s="620" t="n"/>
      <c r="BH1602" s="620">
        <f>Z1602+BA1602+BF1602</f>
        <v/>
      </c>
    </row>
    <row r="1603" customFormat="1" s="34">
      <c r="A1603" s="618" t="n"/>
      <c r="B1603" s="619" t="n"/>
      <c r="J1603" s="619" t="n"/>
      <c r="U1603" s="620" t="n"/>
      <c r="X1603" s="620" t="n"/>
      <c r="Y1603" s="620" t="n"/>
      <c r="Z1603" s="620" t="n"/>
      <c r="AA1603" s="34">
        <f>T1603*0.2+N1603*0+O1603*0.3+P1603*0.5+Q1603*0.6+R1603*1+S1603*1</f>
        <v/>
      </c>
      <c r="AB1603" s="34">
        <f>T1603*0.2+N1603*0.2+O1603*0.3+P1603*0.5+Q1603*0.6+R1603*1+S1603*1</f>
        <v/>
      </c>
      <c r="AD1603" s="34">
        <f>IF($AC1603&gt;0,IF(VLOOKUP($AC1603,Resource!$B$2:$AE$460,6,FALSE)&gt;0,VLOOKUP($AC1603,Resource!$B$2:$AE$460,6,FALSE),"--INPUT--"),"")</f>
        <v/>
      </c>
      <c r="AE1603" s="34">
        <f>IF($AC1603&gt;0,IF(VLOOKUP($AC1603,Resource!$B$2:$AE$460,25,FALSE)&gt;0,VLOOKUP($AC1603,Resource!$B$2:$AE$460,25,FALSE),"--INPUT--"),"")</f>
        <v/>
      </c>
      <c r="AG1603" s="619" t="n"/>
      <c r="AH1603" s="619" t="n"/>
      <c r="AJ1603" s="34">
        <f>IF($AI1603&gt;0,IF(VLOOKUP($AI1603,Resource!$B$2:$AE$460,6,FALSE)&gt;0,VLOOKUP($AI1603,Resource!$B$2:$AE$460,6,FALSE),"--INPUT--"),"")</f>
        <v/>
      </c>
      <c r="AK1603" s="34">
        <f>IF($AI1603&gt;0,IF(VLOOKUP($AI1603,Resource!$B$2:$AE$460,25,FALSE)&gt;0,VLOOKUP($AI1603,Resource!$B$2:$AE$460,25,FALSE),"--INPUT--"),"")</f>
        <v/>
      </c>
      <c r="AL1603" s="619" t="n"/>
      <c r="AM1603" s="619" t="n"/>
      <c r="AN1603" s="34">
        <f>AA1603</f>
        <v/>
      </c>
      <c r="AO1603" s="621">
        <f>IF(ISNA(IF(AC1603="",0,AN1603*VLOOKUP(AC1603,Resource!$B$2:$AE$465,8,FALSE))),0,IF(AC1603="",0,AN1603*VLOOKUP(AC1603,Resource!$B$2:$AE$465,8,FALSE)))</f>
        <v/>
      </c>
      <c r="AP1603" s="620" t="n"/>
      <c r="AQ1603" s="286" t="n"/>
      <c r="AR1603" s="34">
        <f>AB1603</f>
        <v/>
      </c>
      <c r="AS1603" s="621">
        <f>IF(ISNA(IF(AI1603="",0,AR1603*VLOOKUP(AI1603,Resource!$B$2:$AE$465,9,FALSE))),0,IF(AI1603="",0,AR1603*VLOOKUP(AI1603,Resource!$B$2:$AE$465,9,FALSE)))</f>
        <v/>
      </c>
      <c r="AT1603" s="620" t="n"/>
      <c r="AU1603" s="286" t="n"/>
      <c r="AV1603" s="620">
        <f>Z1603</f>
        <v/>
      </c>
      <c r="AW1603" s="72" t="n"/>
      <c r="BA1603" s="620" t="n"/>
      <c r="BC1603" s="620">
        <f>AO1603+AS1603</f>
        <v/>
      </c>
      <c r="BD1603" s="620">
        <f>BH1603-BC1603</f>
        <v/>
      </c>
      <c r="BE1603" s="479">
        <f>IF(AV1603=0,"        --",BD1603/BH1603)</f>
        <v/>
      </c>
      <c r="BF1603" s="620" t="n"/>
      <c r="BG1603" s="620" t="n"/>
      <c r="BH1603" s="620">
        <f>Z1603+BA1603+BF1603</f>
        <v/>
      </c>
    </row>
    <row r="1604" customFormat="1" s="34">
      <c r="A1604" s="618" t="n"/>
      <c r="B1604" s="619" t="n"/>
      <c r="J1604" s="619" t="n"/>
      <c r="U1604" s="620" t="n"/>
      <c r="X1604" s="620" t="n"/>
      <c r="Y1604" s="620" t="n"/>
      <c r="Z1604" s="620" t="n"/>
      <c r="AA1604" s="34">
        <f>T1604*0.2+N1604*0+O1604*0.3+P1604*0.5+Q1604*0.6+R1604*1+S1604*1</f>
        <v/>
      </c>
      <c r="AB1604" s="34">
        <f>T1604*0.2+N1604*0.2+O1604*0.3+P1604*0.5+Q1604*0.6+R1604*1+S1604*1</f>
        <v/>
      </c>
      <c r="AD1604" s="34">
        <f>IF($AC1604&gt;0,IF(VLOOKUP($AC1604,Resource!$B$2:$AE$460,6,FALSE)&gt;0,VLOOKUP($AC1604,Resource!$B$2:$AE$460,6,FALSE),"--INPUT--"),"")</f>
        <v/>
      </c>
      <c r="AE1604" s="34">
        <f>IF($AC1604&gt;0,IF(VLOOKUP($AC1604,Resource!$B$2:$AE$460,25,FALSE)&gt;0,VLOOKUP($AC1604,Resource!$B$2:$AE$460,25,FALSE),"--INPUT--"),"")</f>
        <v/>
      </c>
      <c r="AG1604" s="619" t="n"/>
      <c r="AH1604" s="619" t="n"/>
      <c r="AJ1604" s="34">
        <f>IF($AI1604&gt;0,IF(VLOOKUP($AI1604,Resource!$B$2:$AE$460,6,FALSE)&gt;0,VLOOKUP($AI1604,Resource!$B$2:$AE$460,6,FALSE),"--INPUT--"),"")</f>
        <v/>
      </c>
      <c r="AK1604" s="34">
        <f>IF($AI1604&gt;0,IF(VLOOKUP($AI1604,Resource!$B$2:$AE$460,25,FALSE)&gt;0,VLOOKUP($AI1604,Resource!$B$2:$AE$460,25,FALSE),"--INPUT--"),"")</f>
        <v/>
      </c>
      <c r="AL1604" s="619" t="n"/>
      <c r="AM1604" s="619" t="n"/>
      <c r="AN1604" s="34">
        <f>AA1604</f>
        <v/>
      </c>
      <c r="AO1604" s="621">
        <f>IF(ISNA(IF(AC1604="",0,AN1604*VLOOKUP(AC1604,Resource!$B$2:$AE$465,8,FALSE))),0,IF(AC1604="",0,AN1604*VLOOKUP(AC1604,Resource!$B$2:$AE$465,8,FALSE)))</f>
        <v/>
      </c>
      <c r="AP1604" s="620" t="n"/>
      <c r="AQ1604" s="286" t="n"/>
      <c r="AR1604" s="34">
        <f>AB1604</f>
        <v/>
      </c>
      <c r="AS1604" s="621">
        <f>IF(ISNA(IF(AI1604="",0,AR1604*VLOOKUP(AI1604,Resource!$B$2:$AE$465,9,FALSE))),0,IF(AI1604="",0,AR1604*VLOOKUP(AI1604,Resource!$B$2:$AE$465,9,FALSE)))</f>
        <v/>
      </c>
      <c r="AT1604" s="620" t="n"/>
      <c r="AU1604" s="286" t="n"/>
      <c r="AV1604" s="620">
        <f>Z1604</f>
        <v/>
      </c>
      <c r="AW1604" s="72" t="n"/>
      <c r="BA1604" s="620" t="n"/>
      <c r="BC1604" s="620">
        <f>AO1604+AS1604</f>
        <v/>
      </c>
      <c r="BD1604" s="620">
        <f>BH1604-BC1604</f>
        <v/>
      </c>
      <c r="BE1604" s="479">
        <f>IF(AV1604=0,"        --",BD1604/BH1604)</f>
        <v/>
      </c>
      <c r="BF1604" s="620" t="n"/>
      <c r="BG1604" s="620" t="n"/>
      <c r="BH1604" s="620">
        <f>Z1604+BA1604+BF1604</f>
        <v/>
      </c>
    </row>
    <row r="1605" customFormat="1" s="34">
      <c r="A1605" s="618" t="n"/>
      <c r="B1605" s="619" t="n"/>
      <c r="J1605" s="619" t="n"/>
      <c r="U1605" s="620" t="n"/>
      <c r="X1605" s="620" t="n"/>
      <c r="Y1605" s="620" t="n"/>
      <c r="Z1605" s="620" t="n"/>
      <c r="AA1605" s="34">
        <f>T1605*0.2+N1605*0+O1605*0.3+P1605*0.5+Q1605*0.6+R1605*1+S1605*1</f>
        <v/>
      </c>
      <c r="AB1605" s="34">
        <f>T1605*0.2+N1605*0.2+O1605*0.3+P1605*0.5+Q1605*0.6+R1605*1+S1605*1</f>
        <v/>
      </c>
      <c r="AD1605" s="34">
        <f>IF($AC1605&gt;0,IF(VLOOKUP($AC1605,Resource!$B$2:$AE$460,6,FALSE)&gt;0,VLOOKUP($AC1605,Resource!$B$2:$AE$460,6,FALSE),"--INPUT--"),"")</f>
        <v/>
      </c>
      <c r="AE1605" s="34">
        <f>IF($AC1605&gt;0,IF(VLOOKUP($AC1605,Resource!$B$2:$AE$460,25,FALSE)&gt;0,VLOOKUP($AC1605,Resource!$B$2:$AE$460,25,FALSE),"--INPUT--"),"")</f>
        <v/>
      </c>
      <c r="AG1605" s="619" t="n"/>
      <c r="AH1605" s="619" t="n"/>
      <c r="AJ1605" s="34">
        <f>IF($AI1605&gt;0,IF(VLOOKUP($AI1605,Resource!$B$2:$AE$460,6,FALSE)&gt;0,VLOOKUP($AI1605,Resource!$B$2:$AE$460,6,FALSE),"--INPUT--"),"")</f>
        <v/>
      </c>
      <c r="AK1605" s="34">
        <f>IF($AI1605&gt;0,IF(VLOOKUP($AI1605,Resource!$B$2:$AE$460,25,FALSE)&gt;0,VLOOKUP($AI1605,Resource!$B$2:$AE$460,25,FALSE),"--INPUT--"),"")</f>
        <v/>
      </c>
      <c r="AL1605" s="619" t="n"/>
      <c r="AM1605" s="619" t="n"/>
      <c r="AN1605" s="34">
        <f>AA1605</f>
        <v/>
      </c>
      <c r="AO1605" s="621">
        <f>IF(ISNA(IF(AC1605="",0,AN1605*VLOOKUP(AC1605,Resource!$B$2:$AE$465,8,FALSE))),0,IF(AC1605="",0,AN1605*VLOOKUP(AC1605,Resource!$B$2:$AE$465,8,FALSE)))</f>
        <v/>
      </c>
      <c r="AP1605" s="620" t="n"/>
      <c r="AQ1605" s="286" t="n"/>
      <c r="AR1605" s="34">
        <f>AB1605</f>
        <v/>
      </c>
      <c r="AS1605" s="621">
        <f>IF(ISNA(IF(AI1605="",0,AR1605*VLOOKUP(AI1605,Resource!$B$2:$AE$465,9,FALSE))),0,IF(AI1605="",0,AR1605*VLOOKUP(AI1605,Resource!$B$2:$AE$465,9,FALSE)))</f>
        <v/>
      </c>
      <c r="AT1605" s="620" t="n"/>
      <c r="AU1605" s="286" t="n"/>
      <c r="AV1605" s="620">
        <f>Z1605</f>
        <v/>
      </c>
      <c r="AW1605" s="72" t="n"/>
      <c r="BA1605" s="620" t="n"/>
      <c r="BC1605" s="620">
        <f>AO1605+AS1605</f>
        <v/>
      </c>
      <c r="BD1605" s="620">
        <f>BH1605-BC1605</f>
        <v/>
      </c>
      <c r="BE1605" s="479">
        <f>IF(AV1605=0,"        --",BD1605/BH1605)</f>
        <v/>
      </c>
      <c r="BF1605" s="620" t="n"/>
      <c r="BG1605" s="620" t="n"/>
      <c r="BH1605" s="620">
        <f>Z1605+BA1605+BF1605</f>
        <v/>
      </c>
    </row>
    <row r="1606" customFormat="1" s="34">
      <c r="A1606" s="618" t="n"/>
      <c r="B1606" s="619" t="n"/>
      <c r="J1606" s="619" t="n"/>
      <c r="U1606" s="620" t="n"/>
      <c r="X1606" s="620" t="n"/>
      <c r="Y1606" s="620" t="n"/>
      <c r="Z1606" s="620" t="n"/>
      <c r="AA1606" s="34">
        <f>T1606*0.2+N1606*0+O1606*0.3+P1606*0.5+Q1606*0.6+R1606*1+S1606*1</f>
        <v/>
      </c>
      <c r="AB1606" s="34">
        <f>T1606*0.2+N1606*0.2+O1606*0.3+P1606*0.5+Q1606*0.6+R1606*1+S1606*1</f>
        <v/>
      </c>
      <c r="AD1606" s="34">
        <f>IF($AC1606&gt;0,IF(VLOOKUP($AC1606,Resource!$B$2:$AE$460,6,FALSE)&gt;0,VLOOKUP($AC1606,Resource!$B$2:$AE$460,6,FALSE),"--INPUT--"),"")</f>
        <v/>
      </c>
      <c r="AE1606" s="34">
        <f>IF($AC1606&gt;0,IF(VLOOKUP($AC1606,Resource!$B$2:$AE$460,25,FALSE)&gt;0,VLOOKUP($AC1606,Resource!$B$2:$AE$460,25,FALSE),"--INPUT--"),"")</f>
        <v/>
      </c>
      <c r="AG1606" s="619" t="n"/>
      <c r="AH1606" s="619" t="n"/>
      <c r="AJ1606" s="34">
        <f>IF($AI1606&gt;0,IF(VLOOKUP($AI1606,Resource!$B$2:$AE$460,6,FALSE)&gt;0,VLOOKUP($AI1606,Resource!$B$2:$AE$460,6,FALSE),"--INPUT--"),"")</f>
        <v/>
      </c>
      <c r="AK1606" s="34">
        <f>IF($AI1606&gt;0,IF(VLOOKUP($AI1606,Resource!$B$2:$AE$460,25,FALSE)&gt;0,VLOOKUP($AI1606,Resource!$B$2:$AE$460,25,FALSE),"--INPUT--"),"")</f>
        <v/>
      </c>
      <c r="AL1606" s="619" t="n"/>
      <c r="AM1606" s="619" t="n"/>
      <c r="AN1606" s="34">
        <f>AA1606</f>
        <v/>
      </c>
      <c r="AO1606" s="621">
        <f>IF(ISNA(IF(AC1606="",0,AN1606*VLOOKUP(AC1606,Resource!$B$2:$AE$465,8,FALSE))),0,IF(AC1606="",0,AN1606*VLOOKUP(AC1606,Resource!$B$2:$AE$465,8,FALSE)))</f>
        <v/>
      </c>
      <c r="AP1606" s="620" t="n"/>
      <c r="AQ1606" s="286" t="n"/>
      <c r="AR1606" s="34">
        <f>AB1606</f>
        <v/>
      </c>
      <c r="AS1606" s="621">
        <f>IF(ISNA(IF(AI1606="",0,AR1606*VLOOKUP(AI1606,Resource!$B$2:$AE$465,9,FALSE))),0,IF(AI1606="",0,AR1606*VLOOKUP(AI1606,Resource!$B$2:$AE$465,9,FALSE)))</f>
        <v/>
      </c>
      <c r="AT1606" s="620" t="n"/>
      <c r="AU1606" s="286" t="n"/>
      <c r="AV1606" s="620">
        <f>Z1606</f>
        <v/>
      </c>
      <c r="AW1606" s="72" t="n"/>
      <c r="BA1606" s="620" t="n"/>
      <c r="BC1606" s="620">
        <f>AO1606+AS1606</f>
        <v/>
      </c>
      <c r="BD1606" s="620">
        <f>BH1606-BC1606</f>
        <v/>
      </c>
      <c r="BE1606" s="479">
        <f>IF(AV1606=0,"        --",BD1606/BH1606)</f>
        <v/>
      </c>
      <c r="BF1606" s="620" t="n"/>
      <c r="BG1606" s="620" t="n"/>
      <c r="BH1606" s="620">
        <f>Z1606+BA1606+BF1606</f>
        <v/>
      </c>
    </row>
    <row r="1607" customFormat="1" s="34">
      <c r="A1607" s="618" t="n"/>
      <c r="B1607" s="619" t="n"/>
      <c r="J1607" s="619" t="n"/>
      <c r="U1607" s="620" t="n"/>
      <c r="X1607" s="620" t="n"/>
      <c r="Y1607" s="620" t="n"/>
      <c r="Z1607" s="620" t="n"/>
      <c r="AA1607" s="34">
        <f>T1607*0.2+N1607*0+O1607*0.3+P1607*0.5+Q1607*0.6+R1607*1+S1607*1</f>
        <v/>
      </c>
      <c r="AB1607" s="34">
        <f>T1607*0.2+N1607*0.2+O1607*0.3+P1607*0.5+Q1607*0.6+R1607*1+S1607*1</f>
        <v/>
      </c>
      <c r="AD1607" s="34">
        <f>IF($AC1607&gt;0,IF(VLOOKUP($AC1607,Resource!$B$2:$AE$460,6,FALSE)&gt;0,VLOOKUP($AC1607,Resource!$B$2:$AE$460,6,FALSE),"--INPUT--"),"")</f>
        <v/>
      </c>
      <c r="AE1607" s="34">
        <f>IF($AC1607&gt;0,IF(VLOOKUP($AC1607,Resource!$B$2:$AE$460,25,FALSE)&gt;0,VLOOKUP($AC1607,Resource!$B$2:$AE$460,25,FALSE),"--INPUT--"),"")</f>
        <v/>
      </c>
      <c r="AG1607" s="619" t="n"/>
      <c r="AH1607" s="619" t="n"/>
      <c r="AJ1607" s="34">
        <f>IF($AI1607&gt;0,IF(VLOOKUP($AI1607,Resource!$B$2:$AE$460,6,FALSE)&gt;0,VLOOKUP($AI1607,Resource!$B$2:$AE$460,6,FALSE),"--INPUT--"),"")</f>
        <v/>
      </c>
      <c r="AK1607" s="34">
        <f>IF($AI1607&gt;0,IF(VLOOKUP($AI1607,Resource!$B$2:$AE$460,25,FALSE)&gt;0,VLOOKUP($AI1607,Resource!$B$2:$AE$460,25,FALSE),"--INPUT--"),"")</f>
        <v/>
      </c>
      <c r="AL1607" s="619" t="n"/>
      <c r="AM1607" s="619" t="n"/>
      <c r="AN1607" s="34">
        <f>AA1607</f>
        <v/>
      </c>
      <c r="AO1607" s="621">
        <f>IF(ISNA(IF(AC1607="",0,AN1607*VLOOKUP(AC1607,Resource!$B$2:$AE$465,8,FALSE))),0,IF(AC1607="",0,AN1607*VLOOKUP(AC1607,Resource!$B$2:$AE$465,8,FALSE)))</f>
        <v/>
      </c>
      <c r="AP1607" s="620" t="n"/>
      <c r="AQ1607" s="286" t="n"/>
      <c r="AR1607" s="34">
        <f>AB1607</f>
        <v/>
      </c>
      <c r="AS1607" s="621">
        <f>IF(ISNA(IF(AI1607="",0,AR1607*VLOOKUP(AI1607,Resource!$B$2:$AE$465,9,FALSE))),0,IF(AI1607="",0,AR1607*VLOOKUP(AI1607,Resource!$B$2:$AE$465,9,FALSE)))</f>
        <v/>
      </c>
      <c r="AT1607" s="620" t="n"/>
      <c r="AU1607" s="286" t="n"/>
      <c r="AV1607" s="620">
        <f>Z1607</f>
        <v/>
      </c>
      <c r="AW1607" s="72" t="n"/>
      <c r="BA1607" s="620" t="n"/>
      <c r="BC1607" s="620">
        <f>AO1607+AS1607</f>
        <v/>
      </c>
      <c r="BD1607" s="620">
        <f>BH1607-BC1607</f>
        <v/>
      </c>
      <c r="BE1607" s="479">
        <f>IF(AV1607=0,"        --",BD1607/BH1607)</f>
        <v/>
      </c>
      <c r="BF1607" s="620" t="n"/>
      <c r="BG1607" s="620" t="n"/>
      <c r="BH1607" s="620">
        <f>Z1607+BA1607+BF1607</f>
        <v/>
      </c>
    </row>
    <row r="1608" customFormat="1" s="34">
      <c r="A1608" s="618" t="n"/>
      <c r="B1608" s="619" t="n"/>
      <c r="J1608" s="619" t="n"/>
      <c r="U1608" s="620" t="n"/>
      <c r="X1608" s="620" t="n"/>
      <c r="Y1608" s="620" t="n"/>
      <c r="Z1608" s="620" t="n"/>
      <c r="AA1608" s="34">
        <f>T1608*0.2+N1608*0+O1608*0.3+P1608*0.5+Q1608*0.6+R1608*1+S1608*1</f>
        <v/>
      </c>
      <c r="AB1608" s="34">
        <f>T1608*0.2+N1608*0.2+O1608*0.3+P1608*0.5+Q1608*0.6+R1608*1+S1608*1</f>
        <v/>
      </c>
      <c r="AD1608" s="34">
        <f>IF($AC1608&gt;0,IF(VLOOKUP($AC1608,Resource!$B$2:$AE$460,6,FALSE)&gt;0,VLOOKUP($AC1608,Resource!$B$2:$AE$460,6,FALSE),"--INPUT--"),"")</f>
        <v/>
      </c>
      <c r="AE1608" s="34">
        <f>IF($AC1608&gt;0,IF(VLOOKUP($AC1608,Resource!$B$2:$AE$460,25,FALSE)&gt;0,VLOOKUP($AC1608,Resource!$B$2:$AE$460,25,FALSE),"--INPUT--"),"")</f>
        <v/>
      </c>
      <c r="AG1608" s="619" t="n"/>
      <c r="AH1608" s="619" t="n"/>
      <c r="AJ1608" s="34">
        <f>IF($AI1608&gt;0,IF(VLOOKUP($AI1608,Resource!$B$2:$AE$460,6,FALSE)&gt;0,VLOOKUP($AI1608,Resource!$B$2:$AE$460,6,FALSE),"--INPUT--"),"")</f>
        <v/>
      </c>
      <c r="AK1608" s="34">
        <f>IF($AI1608&gt;0,IF(VLOOKUP($AI1608,Resource!$B$2:$AE$460,25,FALSE)&gt;0,VLOOKUP($AI1608,Resource!$B$2:$AE$460,25,FALSE),"--INPUT--"),"")</f>
        <v/>
      </c>
      <c r="AL1608" s="619" t="n"/>
      <c r="AM1608" s="619" t="n"/>
      <c r="AN1608" s="34">
        <f>AA1608</f>
        <v/>
      </c>
      <c r="AO1608" s="621">
        <f>IF(ISNA(IF(AC1608="",0,AN1608*VLOOKUP(AC1608,Resource!$B$2:$AE$465,8,FALSE))),0,IF(AC1608="",0,AN1608*VLOOKUP(AC1608,Resource!$B$2:$AE$465,8,FALSE)))</f>
        <v/>
      </c>
      <c r="AP1608" s="620" t="n"/>
      <c r="AQ1608" s="286" t="n"/>
      <c r="AR1608" s="34">
        <f>AB1608</f>
        <v/>
      </c>
      <c r="AS1608" s="621">
        <f>IF(ISNA(IF(AI1608="",0,AR1608*VLOOKUP(AI1608,Resource!$B$2:$AE$465,9,FALSE))),0,IF(AI1608="",0,AR1608*VLOOKUP(AI1608,Resource!$B$2:$AE$465,9,FALSE)))</f>
        <v/>
      </c>
      <c r="AT1608" s="620" t="n"/>
      <c r="AU1608" s="286" t="n"/>
      <c r="AV1608" s="620">
        <f>Z1608</f>
        <v/>
      </c>
      <c r="AW1608" s="72" t="n"/>
      <c r="BA1608" s="620" t="n"/>
      <c r="BC1608" s="620">
        <f>AO1608+AS1608</f>
        <v/>
      </c>
      <c r="BD1608" s="620">
        <f>BH1608-BC1608</f>
        <v/>
      </c>
      <c r="BE1608" s="479">
        <f>IF(AV1608=0,"        --",BD1608/BH1608)</f>
        <v/>
      </c>
      <c r="BF1608" s="620" t="n"/>
      <c r="BG1608" s="620" t="n"/>
      <c r="BH1608" s="620">
        <f>Z1608+BA1608+BF1608</f>
        <v/>
      </c>
    </row>
    <row r="1609" customFormat="1" s="34">
      <c r="A1609" s="618" t="n"/>
      <c r="B1609" s="619" t="n"/>
      <c r="J1609" s="619" t="n"/>
      <c r="U1609" s="620" t="n"/>
      <c r="X1609" s="620" t="n"/>
      <c r="Y1609" s="620" t="n"/>
      <c r="Z1609" s="620" t="n"/>
      <c r="AA1609" s="34">
        <f>T1609*0.2+N1609*0+O1609*0.3+P1609*0.5+Q1609*0.6+R1609*1+S1609*1</f>
        <v/>
      </c>
      <c r="AB1609" s="34">
        <f>T1609*0.2+N1609*0.2+O1609*0.3+P1609*0.5+Q1609*0.6+R1609*1+S1609*1</f>
        <v/>
      </c>
      <c r="AD1609" s="34">
        <f>IF($AC1609&gt;0,IF(VLOOKUP($AC1609,Resource!$B$2:$AE$460,6,FALSE)&gt;0,VLOOKUP($AC1609,Resource!$B$2:$AE$460,6,FALSE),"--INPUT--"),"")</f>
        <v/>
      </c>
      <c r="AE1609" s="34">
        <f>IF($AC1609&gt;0,IF(VLOOKUP($AC1609,Resource!$B$2:$AE$460,25,FALSE)&gt;0,VLOOKUP($AC1609,Resource!$B$2:$AE$460,25,FALSE),"--INPUT--"),"")</f>
        <v/>
      </c>
      <c r="AG1609" s="619" t="n"/>
      <c r="AH1609" s="619" t="n"/>
      <c r="AJ1609" s="34">
        <f>IF($AI1609&gt;0,IF(VLOOKUP($AI1609,Resource!$B$2:$AE$460,6,FALSE)&gt;0,VLOOKUP($AI1609,Resource!$B$2:$AE$460,6,FALSE),"--INPUT--"),"")</f>
        <v/>
      </c>
      <c r="AK1609" s="34">
        <f>IF($AI1609&gt;0,IF(VLOOKUP($AI1609,Resource!$B$2:$AE$460,25,FALSE)&gt;0,VLOOKUP($AI1609,Resource!$B$2:$AE$460,25,FALSE),"--INPUT--"),"")</f>
        <v/>
      </c>
      <c r="AL1609" s="619" t="n"/>
      <c r="AM1609" s="619" t="n"/>
      <c r="AN1609" s="34">
        <f>AA1609</f>
        <v/>
      </c>
      <c r="AO1609" s="621">
        <f>IF(ISNA(IF(AC1609="",0,AN1609*VLOOKUP(AC1609,Resource!$B$2:$AE$465,8,FALSE))),0,IF(AC1609="",0,AN1609*VLOOKUP(AC1609,Resource!$B$2:$AE$465,8,FALSE)))</f>
        <v/>
      </c>
      <c r="AP1609" s="620" t="n"/>
      <c r="AQ1609" s="286" t="n"/>
      <c r="AR1609" s="34">
        <f>AB1609</f>
        <v/>
      </c>
      <c r="AS1609" s="621">
        <f>IF(ISNA(IF(AI1609="",0,AR1609*VLOOKUP(AI1609,Resource!$B$2:$AE$465,9,FALSE))),0,IF(AI1609="",0,AR1609*VLOOKUP(AI1609,Resource!$B$2:$AE$465,9,FALSE)))</f>
        <v/>
      </c>
      <c r="AT1609" s="620" t="n"/>
      <c r="AU1609" s="286" t="n"/>
      <c r="AV1609" s="620">
        <f>Z1609</f>
        <v/>
      </c>
      <c r="AW1609" s="72" t="n"/>
      <c r="BA1609" s="620" t="n"/>
      <c r="BC1609" s="620">
        <f>AO1609+AS1609</f>
        <v/>
      </c>
      <c r="BD1609" s="620">
        <f>BH1609-BC1609</f>
        <v/>
      </c>
      <c r="BE1609" s="479">
        <f>IF(AV1609=0,"        --",BD1609/BH1609)</f>
        <v/>
      </c>
      <c r="BF1609" s="620" t="n"/>
      <c r="BG1609" s="620" t="n"/>
      <c r="BH1609" s="620">
        <f>Z1609+BA1609+BF1609</f>
        <v/>
      </c>
    </row>
    <row r="1610" customFormat="1" s="34">
      <c r="A1610" s="618" t="n"/>
      <c r="B1610" s="619" t="n"/>
      <c r="J1610" s="619" t="n"/>
      <c r="U1610" s="620" t="n"/>
      <c r="X1610" s="620" t="n"/>
      <c r="Y1610" s="620" t="n"/>
      <c r="Z1610" s="620" t="n"/>
      <c r="AA1610" s="34">
        <f>T1610*0.2+N1610*0+O1610*0.3+P1610*0.5+Q1610*0.6+R1610*1+S1610*1</f>
        <v/>
      </c>
      <c r="AB1610" s="34">
        <f>T1610*0.2+N1610*0.2+O1610*0.3+P1610*0.5+Q1610*0.6+R1610*1+S1610*1</f>
        <v/>
      </c>
      <c r="AD1610" s="34">
        <f>IF($AC1610&gt;0,IF(VLOOKUP($AC1610,Resource!$B$2:$AE$460,6,FALSE)&gt;0,VLOOKUP($AC1610,Resource!$B$2:$AE$460,6,FALSE),"--INPUT--"),"")</f>
        <v/>
      </c>
      <c r="AE1610" s="34">
        <f>IF($AC1610&gt;0,IF(VLOOKUP($AC1610,Resource!$B$2:$AE$460,25,FALSE)&gt;0,VLOOKUP($AC1610,Resource!$B$2:$AE$460,25,FALSE),"--INPUT--"),"")</f>
        <v/>
      </c>
      <c r="AG1610" s="619" t="n"/>
      <c r="AH1610" s="619" t="n"/>
      <c r="AJ1610" s="34">
        <f>IF($AI1610&gt;0,IF(VLOOKUP($AI1610,Resource!$B$2:$AE$460,6,FALSE)&gt;0,VLOOKUP($AI1610,Resource!$B$2:$AE$460,6,FALSE),"--INPUT--"),"")</f>
        <v/>
      </c>
      <c r="AK1610" s="34">
        <f>IF($AI1610&gt;0,IF(VLOOKUP($AI1610,Resource!$B$2:$AE$460,25,FALSE)&gt;0,VLOOKUP($AI1610,Resource!$B$2:$AE$460,25,FALSE),"--INPUT--"),"")</f>
        <v/>
      </c>
      <c r="AL1610" s="619" t="n"/>
      <c r="AM1610" s="619" t="n"/>
      <c r="AN1610" s="34">
        <f>AA1610</f>
        <v/>
      </c>
      <c r="AO1610" s="621">
        <f>IF(ISNA(IF(AC1610="",0,AN1610*VLOOKUP(AC1610,Resource!$B$2:$AE$465,8,FALSE))),0,IF(AC1610="",0,AN1610*VLOOKUP(AC1610,Resource!$B$2:$AE$465,8,FALSE)))</f>
        <v/>
      </c>
      <c r="AP1610" s="620" t="n"/>
      <c r="AQ1610" s="286" t="n"/>
      <c r="AR1610" s="34">
        <f>AB1610</f>
        <v/>
      </c>
      <c r="AS1610" s="621">
        <f>IF(ISNA(IF(AI1610="",0,AR1610*VLOOKUP(AI1610,Resource!$B$2:$AE$465,9,FALSE))),0,IF(AI1610="",0,AR1610*VLOOKUP(AI1610,Resource!$B$2:$AE$465,9,FALSE)))</f>
        <v/>
      </c>
      <c r="AT1610" s="620" t="n"/>
      <c r="AU1610" s="286" t="n"/>
      <c r="AV1610" s="620">
        <f>Z1610</f>
        <v/>
      </c>
      <c r="AW1610" s="72" t="n"/>
      <c r="BA1610" s="620" t="n"/>
      <c r="BC1610" s="620">
        <f>AO1610+AS1610</f>
        <v/>
      </c>
      <c r="BD1610" s="620">
        <f>BH1610-BC1610</f>
        <v/>
      </c>
      <c r="BE1610" s="479">
        <f>IF(AV1610=0,"        --",BD1610/BH1610)</f>
        <v/>
      </c>
      <c r="BF1610" s="620" t="n"/>
      <c r="BG1610" s="620" t="n"/>
      <c r="BH1610" s="620">
        <f>Z1610+BA1610+BF1610</f>
        <v/>
      </c>
    </row>
    <row r="1611" customFormat="1" s="34">
      <c r="A1611" s="618" t="n"/>
      <c r="B1611" s="619" t="n"/>
      <c r="J1611" s="619" t="n"/>
      <c r="U1611" s="620" t="n"/>
      <c r="X1611" s="620" t="n"/>
      <c r="Y1611" s="620" t="n"/>
      <c r="Z1611" s="620" t="n"/>
      <c r="AA1611" s="34">
        <f>T1611*0.2+N1611*0+O1611*0.3+P1611*0.5+Q1611*0.6+R1611*1+S1611*1</f>
        <v/>
      </c>
      <c r="AB1611" s="34">
        <f>T1611*0.2+N1611*0.2+O1611*0.3+P1611*0.5+Q1611*0.6+R1611*1+S1611*1</f>
        <v/>
      </c>
      <c r="AD1611" s="34">
        <f>IF($AC1611&gt;0,IF(VLOOKUP($AC1611,Resource!$B$2:$AE$460,6,FALSE)&gt;0,VLOOKUP($AC1611,Resource!$B$2:$AE$460,6,FALSE),"--INPUT--"),"")</f>
        <v/>
      </c>
      <c r="AE1611" s="34">
        <f>IF($AC1611&gt;0,IF(VLOOKUP($AC1611,Resource!$B$2:$AE$460,25,FALSE)&gt;0,VLOOKUP($AC1611,Resource!$B$2:$AE$460,25,FALSE),"--INPUT--"),"")</f>
        <v/>
      </c>
      <c r="AG1611" s="619" t="n"/>
      <c r="AH1611" s="619" t="n"/>
      <c r="AJ1611" s="34">
        <f>IF($AI1611&gt;0,IF(VLOOKUP($AI1611,Resource!$B$2:$AE$460,6,FALSE)&gt;0,VLOOKUP($AI1611,Resource!$B$2:$AE$460,6,FALSE),"--INPUT--"),"")</f>
        <v/>
      </c>
      <c r="AK1611" s="34">
        <f>IF($AI1611&gt;0,IF(VLOOKUP($AI1611,Resource!$B$2:$AE$460,25,FALSE)&gt;0,VLOOKUP($AI1611,Resource!$B$2:$AE$460,25,FALSE),"--INPUT--"),"")</f>
        <v/>
      </c>
      <c r="AL1611" s="619" t="n"/>
      <c r="AM1611" s="619" t="n"/>
      <c r="AN1611" s="34">
        <f>AA1611</f>
        <v/>
      </c>
      <c r="AO1611" s="621">
        <f>IF(ISNA(IF(AC1611="",0,AN1611*VLOOKUP(AC1611,Resource!$B$2:$AE$465,8,FALSE))),0,IF(AC1611="",0,AN1611*VLOOKUP(AC1611,Resource!$B$2:$AE$465,8,FALSE)))</f>
        <v/>
      </c>
      <c r="AP1611" s="620" t="n"/>
      <c r="AQ1611" s="286" t="n"/>
      <c r="AR1611" s="34">
        <f>AB1611</f>
        <v/>
      </c>
      <c r="AS1611" s="621">
        <f>IF(ISNA(IF(AI1611="",0,AR1611*VLOOKUP(AI1611,Resource!$B$2:$AE$465,9,FALSE))),0,IF(AI1611="",0,AR1611*VLOOKUP(AI1611,Resource!$B$2:$AE$465,9,FALSE)))</f>
        <v/>
      </c>
      <c r="AT1611" s="620" t="n"/>
      <c r="AU1611" s="286" t="n"/>
      <c r="AV1611" s="620">
        <f>Z1611</f>
        <v/>
      </c>
      <c r="AW1611" s="72" t="n"/>
      <c r="BA1611" s="620" t="n"/>
      <c r="BC1611" s="620">
        <f>AO1611+AS1611</f>
        <v/>
      </c>
      <c r="BD1611" s="620">
        <f>BH1611-BC1611</f>
        <v/>
      </c>
      <c r="BE1611" s="479">
        <f>IF(AV1611=0,"        --",BD1611/BH1611)</f>
        <v/>
      </c>
      <c r="BF1611" s="620" t="n"/>
      <c r="BG1611" s="620" t="n"/>
      <c r="BH1611" s="620">
        <f>Z1611+BA1611+BF1611</f>
        <v/>
      </c>
    </row>
    <row r="1612" customFormat="1" s="34">
      <c r="A1612" s="618" t="n"/>
      <c r="B1612" s="619" t="n"/>
      <c r="J1612" s="619" t="n"/>
      <c r="U1612" s="620" t="n"/>
      <c r="X1612" s="620" t="n"/>
      <c r="Y1612" s="620" t="n"/>
      <c r="Z1612" s="620" t="n"/>
      <c r="AA1612" s="34">
        <f>T1612*0.2+N1612*0+O1612*0.3+P1612*0.5+Q1612*0.6+R1612*1+S1612*1</f>
        <v/>
      </c>
      <c r="AB1612" s="34">
        <f>T1612*0.2+N1612*0.2+O1612*0.3+P1612*0.5+Q1612*0.6+R1612*1+S1612*1</f>
        <v/>
      </c>
      <c r="AD1612" s="34">
        <f>IF($AC1612&gt;0,IF(VLOOKUP($AC1612,Resource!$B$2:$AE$460,6,FALSE)&gt;0,VLOOKUP($AC1612,Resource!$B$2:$AE$460,6,FALSE),"--INPUT--"),"")</f>
        <v/>
      </c>
      <c r="AE1612" s="34">
        <f>IF($AC1612&gt;0,IF(VLOOKUP($AC1612,Resource!$B$2:$AE$460,25,FALSE)&gt;0,VLOOKUP($AC1612,Resource!$B$2:$AE$460,25,FALSE),"--INPUT--"),"")</f>
        <v/>
      </c>
      <c r="AG1612" s="619" t="n"/>
      <c r="AH1612" s="619" t="n"/>
      <c r="AJ1612" s="34">
        <f>IF($AI1612&gt;0,IF(VLOOKUP($AI1612,Resource!$B$2:$AE$460,6,FALSE)&gt;0,VLOOKUP($AI1612,Resource!$B$2:$AE$460,6,FALSE),"--INPUT--"),"")</f>
        <v/>
      </c>
      <c r="AK1612" s="34">
        <f>IF($AI1612&gt;0,IF(VLOOKUP($AI1612,Resource!$B$2:$AE$460,25,FALSE)&gt;0,VLOOKUP($AI1612,Resource!$B$2:$AE$460,25,FALSE),"--INPUT--"),"")</f>
        <v/>
      </c>
      <c r="AL1612" s="619" t="n"/>
      <c r="AM1612" s="619" t="n"/>
      <c r="AN1612" s="34">
        <f>AA1612</f>
        <v/>
      </c>
      <c r="AO1612" s="621">
        <f>IF(ISNA(IF(AC1612="",0,AN1612*VLOOKUP(AC1612,Resource!$B$2:$AE$465,8,FALSE))),0,IF(AC1612="",0,AN1612*VLOOKUP(AC1612,Resource!$B$2:$AE$465,8,FALSE)))</f>
        <v/>
      </c>
      <c r="AP1612" s="620" t="n"/>
      <c r="AQ1612" s="286" t="n"/>
      <c r="AR1612" s="34">
        <f>AB1612</f>
        <v/>
      </c>
      <c r="AS1612" s="621">
        <f>IF(ISNA(IF(AI1612="",0,AR1612*VLOOKUP(AI1612,Resource!$B$2:$AE$465,9,FALSE))),0,IF(AI1612="",0,AR1612*VLOOKUP(AI1612,Resource!$B$2:$AE$465,9,FALSE)))</f>
        <v/>
      </c>
      <c r="AT1612" s="620" t="n"/>
      <c r="AU1612" s="286" t="n"/>
      <c r="AV1612" s="620">
        <f>Z1612</f>
        <v/>
      </c>
      <c r="AW1612" s="72" t="n"/>
      <c r="BA1612" s="620" t="n"/>
      <c r="BC1612" s="620">
        <f>AO1612+AS1612</f>
        <v/>
      </c>
      <c r="BD1612" s="620">
        <f>BH1612-BC1612</f>
        <v/>
      </c>
      <c r="BE1612" s="479">
        <f>IF(AV1612=0,"        --",BD1612/BH1612)</f>
        <v/>
      </c>
      <c r="BF1612" s="620" t="n"/>
      <c r="BG1612" s="620" t="n"/>
      <c r="BH1612" s="620">
        <f>Z1612+BA1612+BF1612</f>
        <v/>
      </c>
    </row>
    <row r="1613" customFormat="1" s="34">
      <c r="A1613" s="618" t="n"/>
      <c r="B1613" s="619" t="n"/>
      <c r="J1613" s="619" t="n"/>
      <c r="U1613" s="620" t="n"/>
      <c r="X1613" s="620" t="n"/>
      <c r="Y1613" s="620" t="n"/>
      <c r="Z1613" s="620" t="n"/>
      <c r="AA1613" s="34">
        <f>T1613*0.2+N1613*0+O1613*0.3+P1613*0.5+Q1613*0.6+R1613*1+S1613*1</f>
        <v/>
      </c>
      <c r="AB1613" s="34">
        <f>T1613*0.2+N1613*0.2+O1613*0.3+P1613*0.5+Q1613*0.6+R1613*1+S1613*1</f>
        <v/>
      </c>
      <c r="AD1613" s="34">
        <f>IF($AC1613&gt;0,IF(VLOOKUP($AC1613,Resource!$B$2:$AE$460,6,FALSE)&gt;0,VLOOKUP($AC1613,Resource!$B$2:$AE$460,6,FALSE),"--INPUT--"),"")</f>
        <v/>
      </c>
      <c r="AE1613" s="34">
        <f>IF($AC1613&gt;0,IF(VLOOKUP($AC1613,Resource!$B$2:$AE$460,25,FALSE)&gt;0,VLOOKUP($AC1613,Resource!$B$2:$AE$460,25,FALSE),"--INPUT--"),"")</f>
        <v/>
      </c>
      <c r="AG1613" s="619" t="n"/>
      <c r="AH1613" s="619" t="n"/>
      <c r="AJ1613" s="34">
        <f>IF($AI1613&gt;0,IF(VLOOKUP($AI1613,Resource!$B$2:$AE$460,6,FALSE)&gt;0,VLOOKUP($AI1613,Resource!$B$2:$AE$460,6,FALSE),"--INPUT--"),"")</f>
        <v/>
      </c>
      <c r="AK1613" s="34">
        <f>IF($AI1613&gt;0,IF(VLOOKUP($AI1613,Resource!$B$2:$AE$460,25,FALSE)&gt;0,VLOOKUP($AI1613,Resource!$B$2:$AE$460,25,FALSE),"--INPUT--"),"")</f>
        <v/>
      </c>
      <c r="AL1613" s="619" t="n"/>
      <c r="AM1613" s="619" t="n"/>
      <c r="AN1613" s="34">
        <f>AA1613</f>
        <v/>
      </c>
      <c r="AO1613" s="621">
        <f>IF(ISNA(IF(AC1613="",0,AN1613*VLOOKUP(AC1613,Resource!$B$2:$AE$465,8,FALSE))),0,IF(AC1613="",0,AN1613*VLOOKUP(AC1613,Resource!$B$2:$AE$465,8,FALSE)))</f>
        <v/>
      </c>
      <c r="AP1613" s="620" t="n"/>
      <c r="AQ1613" s="286" t="n"/>
      <c r="AR1613" s="34">
        <f>AB1613</f>
        <v/>
      </c>
      <c r="AS1613" s="621">
        <f>IF(ISNA(IF(AI1613="",0,AR1613*VLOOKUP(AI1613,Resource!$B$2:$AE$465,9,FALSE))),0,IF(AI1613="",0,AR1613*VLOOKUP(AI1613,Resource!$B$2:$AE$465,9,FALSE)))</f>
        <v/>
      </c>
      <c r="AT1613" s="620" t="n"/>
      <c r="AU1613" s="286" t="n"/>
      <c r="AV1613" s="620">
        <f>Z1613</f>
        <v/>
      </c>
      <c r="AW1613" s="72" t="n"/>
      <c r="BA1613" s="620" t="n"/>
      <c r="BC1613" s="620">
        <f>AO1613+AS1613</f>
        <v/>
      </c>
      <c r="BD1613" s="620">
        <f>BH1613-BC1613</f>
        <v/>
      </c>
      <c r="BE1613" s="479">
        <f>IF(AV1613=0,"        --",BD1613/BH1613)</f>
        <v/>
      </c>
      <c r="BF1613" s="620" t="n"/>
      <c r="BG1613" s="620" t="n"/>
      <c r="BH1613" s="620">
        <f>Z1613+BA1613+BF1613</f>
        <v/>
      </c>
    </row>
    <row r="1614" customFormat="1" s="34">
      <c r="A1614" s="618" t="n"/>
      <c r="B1614" s="619" t="n"/>
      <c r="J1614" s="619" t="n"/>
      <c r="U1614" s="620" t="n"/>
      <c r="X1614" s="620" t="n"/>
      <c r="Y1614" s="620" t="n"/>
      <c r="Z1614" s="620" t="n"/>
      <c r="AA1614" s="34">
        <f>T1614*0.2+N1614*0+O1614*0.3+P1614*0.5+Q1614*0.6+R1614*1+S1614*1</f>
        <v/>
      </c>
      <c r="AB1614" s="34">
        <f>T1614*0.2+N1614*0.2+O1614*0.3+P1614*0.5+Q1614*0.6+R1614*1+S1614*1</f>
        <v/>
      </c>
      <c r="AD1614" s="34">
        <f>IF($AC1614&gt;0,IF(VLOOKUP($AC1614,Resource!$B$2:$AE$460,6,FALSE)&gt;0,VLOOKUP($AC1614,Resource!$B$2:$AE$460,6,FALSE),"--INPUT--"),"")</f>
        <v/>
      </c>
      <c r="AE1614" s="34">
        <f>IF($AC1614&gt;0,IF(VLOOKUP($AC1614,Resource!$B$2:$AE$460,25,FALSE)&gt;0,VLOOKUP($AC1614,Resource!$B$2:$AE$460,25,FALSE),"--INPUT--"),"")</f>
        <v/>
      </c>
      <c r="AG1614" s="619" t="n"/>
      <c r="AH1614" s="619" t="n"/>
      <c r="AJ1614" s="34">
        <f>IF($AI1614&gt;0,IF(VLOOKUP($AI1614,Resource!$B$2:$AE$460,6,FALSE)&gt;0,VLOOKUP($AI1614,Resource!$B$2:$AE$460,6,FALSE),"--INPUT--"),"")</f>
        <v/>
      </c>
      <c r="AK1614" s="34">
        <f>IF($AI1614&gt;0,IF(VLOOKUP($AI1614,Resource!$B$2:$AE$460,25,FALSE)&gt;0,VLOOKUP($AI1614,Resource!$B$2:$AE$460,25,FALSE),"--INPUT--"),"")</f>
        <v/>
      </c>
      <c r="AL1614" s="619" t="n"/>
      <c r="AM1614" s="619" t="n"/>
      <c r="AN1614" s="34">
        <f>AA1614</f>
        <v/>
      </c>
      <c r="AO1614" s="621">
        <f>IF(ISNA(IF(AC1614="",0,AN1614*VLOOKUP(AC1614,Resource!$B$2:$AE$465,8,FALSE))),0,IF(AC1614="",0,AN1614*VLOOKUP(AC1614,Resource!$B$2:$AE$465,8,FALSE)))</f>
        <v/>
      </c>
      <c r="AP1614" s="620" t="n"/>
      <c r="AQ1614" s="286" t="n"/>
      <c r="AR1614" s="34">
        <f>AB1614</f>
        <v/>
      </c>
      <c r="AS1614" s="621">
        <f>IF(ISNA(IF(AI1614="",0,AR1614*VLOOKUP(AI1614,Resource!$B$2:$AE$465,9,FALSE))),0,IF(AI1614="",0,AR1614*VLOOKUP(AI1614,Resource!$B$2:$AE$465,9,FALSE)))</f>
        <v/>
      </c>
      <c r="AT1614" s="620" t="n"/>
      <c r="AU1614" s="286" t="n"/>
      <c r="AV1614" s="620">
        <f>Z1614</f>
        <v/>
      </c>
      <c r="AW1614" s="72" t="n"/>
      <c r="BA1614" s="620" t="n"/>
      <c r="BC1614" s="620">
        <f>AO1614+AS1614</f>
        <v/>
      </c>
      <c r="BD1614" s="620">
        <f>BH1614-BC1614</f>
        <v/>
      </c>
      <c r="BE1614" s="479">
        <f>IF(AV1614=0,"        --",BD1614/BH1614)</f>
        <v/>
      </c>
      <c r="BF1614" s="620" t="n"/>
      <c r="BG1614" s="620" t="n"/>
      <c r="BH1614" s="620">
        <f>Z1614+BA1614+BF1614</f>
        <v/>
      </c>
    </row>
    <row r="1615" customFormat="1" s="34">
      <c r="A1615" s="618" t="n"/>
      <c r="B1615" s="619" t="n"/>
      <c r="J1615" s="619" t="n"/>
      <c r="U1615" s="620" t="n"/>
      <c r="X1615" s="620" t="n"/>
      <c r="Y1615" s="620" t="n"/>
      <c r="Z1615" s="620" t="n"/>
      <c r="AA1615" s="34">
        <f>T1615*0.2+N1615*0+O1615*0.3+P1615*0.5+Q1615*0.6+R1615*1+S1615*1</f>
        <v/>
      </c>
      <c r="AB1615" s="34">
        <f>T1615*0.2+N1615*0.2+O1615*0.3+P1615*0.5+Q1615*0.6+R1615*1+S1615*1</f>
        <v/>
      </c>
      <c r="AD1615" s="34">
        <f>IF($AC1615&gt;0,IF(VLOOKUP($AC1615,Resource!$B$2:$AE$460,6,FALSE)&gt;0,VLOOKUP($AC1615,Resource!$B$2:$AE$460,6,FALSE),"--INPUT--"),"")</f>
        <v/>
      </c>
      <c r="AE1615" s="34">
        <f>IF($AC1615&gt;0,IF(VLOOKUP($AC1615,Resource!$B$2:$AE$460,25,FALSE)&gt;0,VLOOKUP($AC1615,Resource!$B$2:$AE$460,25,FALSE),"--INPUT--"),"")</f>
        <v/>
      </c>
      <c r="AG1615" s="619" t="n"/>
      <c r="AH1615" s="619" t="n"/>
      <c r="AJ1615" s="34">
        <f>IF($AI1615&gt;0,IF(VLOOKUP($AI1615,Resource!$B$2:$AE$460,6,FALSE)&gt;0,VLOOKUP($AI1615,Resource!$B$2:$AE$460,6,FALSE),"--INPUT--"),"")</f>
        <v/>
      </c>
      <c r="AK1615" s="34">
        <f>IF($AI1615&gt;0,IF(VLOOKUP($AI1615,Resource!$B$2:$AE$460,25,FALSE)&gt;0,VLOOKUP($AI1615,Resource!$B$2:$AE$460,25,FALSE),"--INPUT--"),"")</f>
        <v/>
      </c>
      <c r="AL1615" s="619" t="n"/>
      <c r="AM1615" s="619" t="n"/>
      <c r="AN1615" s="34">
        <f>AA1615</f>
        <v/>
      </c>
      <c r="AO1615" s="621">
        <f>IF(ISNA(IF(AC1615="",0,AN1615*VLOOKUP(AC1615,Resource!$B$2:$AE$465,8,FALSE))),0,IF(AC1615="",0,AN1615*VLOOKUP(AC1615,Resource!$B$2:$AE$465,8,FALSE)))</f>
        <v/>
      </c>
      <c r="AP1615" s="620" t="n"/>
      <c r="AQ1615" s="286" t="n"/>
      <c r="AR1615" s="34">
        <f>AB1615</f>
        <v/>
      </c>
      <c r="AS1615" s="621">
        <f>IF(ISNA(IF(AI1615="",0,AR1615*VLOOKUP(AI1615,Resource!$B$2:$AE$465,9,FALSE))),0,IF(AI1615="",0,AR1615*VLOOKUP(AI1615,Resource!$B$2:$AE$465,9,FALSE)))</f>
        <v/>
      </c>
      <c r="AT1615" s="620" t="n"/>
      <c r="AU1615" s="286" t="n"/>
      <c r="AV1615" s="620">
        <f>Z1615</f>
        <v/>
      </c>
      <c r="AW1615" s="72" t="n"/>
      <c r="BA1615" s="620" t="n"/>
      <c r="BC1615" s="620">
        <f>AO1615+AS1615</f>
        <v/>
      </c>
      <c r="BD1615" s="620">
        <f>BH1615-BC1615</f>
        <v/>
      </c>
      <c r="BE1615" s="479">
        <f>IF(AV1615=0,"        --",BD1615/BH1615)</f>
        <v/>
      </c>
      <c r="BF1615" s="620" t="n"/>
      <c r="BG1615" s="620" t="n"/>
      <c r="BH1615" s="620">
        <f>Z1615+BA1615+BF1615</f>
        <v/>
      </c>
    </row>
    <row r="1616" customFormat="1" s="34">
      <c r="A1616" s="618" t="n"/>
      <c r="B1616" s="619" t="n"/>
      <c r="J1616" s="619" t="n"/>
      <c r="U1616" s="620" t="n"/>
      <c r="X1616" s="620" t="n"/>
      <c r="Y1616" s="620" t="n"/>
      <c r="Z1616" s="620" t="n"/>
      <c r="AA1616" s="34">
        <f>T1616*0.2+N1616*0+O1616*0.3+P1616*0.5+Q1616*0.6+R1616*1+S1616*1</f>
        <v/>
      </c>
      <c r="AB1616" s="34">
        <f>T1616*0.2+N1616*0.2+O1616*0.3+P1616*0.5+Q1616*0.6+R1616*1+S1616*1</f>
        <v/>
      </c>
      <c r="AD1616" s="34">
        <f>IF($AC1616&gt;0,IF(VLOOKUP($AC1616,Resource!$B$2:$AE$460,6,FALSE)&gt;0,VLOOKUP($AC1616,Resource!$B$2:$AE$460,6,FALSE),"--INPUT--"),"")</f>
        <v/>
      </c>
      <c r="AE1616" s="34">
        <f>IF($AC1616&gt;0,IF(VLOOKUP($AC1616,Resource!$B$2:$AE$460,25,FALSE)&gt;0,VLOOKUP($AC1616,Resource!$B$2:$AE$460,25,FALSE),"--INPUT--"),"")</f>
        <v/>
      </c>
      <c r="AG1616" s="619" t="n"/>
      <c r="AH1616" s="619" t="n"/>
      <c r="AJ1616" s="34">
        <f>IF($AI1616&gt;0,IF(VLOOKUP($AI1616,Resource!$B$2:$AE$460,6,FALSE)&gt;0,VLOOKUP($AI1616,Resource!$B$2:$AE$460,6,FALSE),"--INPUT--"),"")</f>
        <v/>
      </c>
      <c r="AK1616" s="34">
        <f>IF($AI1616&gt;0,IF(VLOOKUP($AI1616,Resource!$B$2:$AE$460,25,FALSE)&gt;0,VLOOKUP($AI1616,Resource!$B$2:$AE$460,25,FALSE),"--INPUT--"),"")</f>
        <v/>
      </c>
      <c r="AL1616" s="619" t="n"/>
      <c r="AM1616" s="619" t="n"/>
      <c r="AN1616" s="34">
        <f>AA1616</f>
        <v/>
      </c>
      <c r="AO1616" s="621">
        <f>IF(ISNA(IF(AC1616="",0,AN1616*VLOOKUP(AC1616,Resource!$B$2:$AE$465,8,FALSE))),0,IF(AC1616="",0,AN1616*VLOOKUP(AC1616,Resource!$B$2:$AE$465,8,FALSE)))</f>
        <v/>
      </c>
      <c r="AP1616" s="620" t="n"/>
      <c r="AQ1616" s="286" t="n"/>
      <c r="AR1616" s="34">
        <f>AB1616</f>
        <v/>
      </c>
      <c r="AS1616" s="621">
        <f>IF(ISNA(IF(AI1616="",0,AR1616*VLOOKUP(AI1616,Resource!$B$2:$AE$465,9,FALSE))),0,IF(AI1616="",0,AR1616*VLOOKUP(AI1616,Resource!$B$2:$AE$465,9,FALSE)))</f>
        <v/>
      </c>
      <c r="AT1616" s="620" t="n"/>
      <c r="AU1616" s="286" t="n"/>
      <c r="AV1616" s="620">
        <f>Z1616</f>
        <v/>
      </c>
      <c r="AW1616" s="72" t="n"/>
      <c r="BA1616" s="620" t="n"/>
      <c r="BC1616" s="620">
        <f>AO1616+AS1616</f>
        <v/>
      </c>
      <c r="BD1616" s="620">
        <f>BH1616-BC1616</f>
        <v/>
      </c>
      <c r="BE1616" s="479">
        <f>IF(AV1616=0,"        --",BD1616/BH1616)</f>
        <v/>
      </c>
      <c r="BF1616" s="620" t="n"/>
      <c r="BG1616" s="620" t="n"/>
      <c r="BH1616" s="620">
        <f>Z1616+BA1616+BF1616</f>
        <v/>
      </c>
    </row>
    <row r="1617" customFormat="1" s="34">
      <c r="A1617" s="618" t="n"/>
      <c r="B1617" s="619" t="n"/>
      <c r="J1617" s="619" t="n"/>
      <c r="U1617" s="620" t="n"/>
      <c r="X1617" s="620" t="n"/>
      <c r="Y1617" s="620" t="n"/>
      <c r="Z1617" s="620" t="n"/>
      <c r="AA1617" s="34">
        <f>T1617*0.2+N1617*0+O1617*0.3+P1617*0.5+Q1617*0.6+R1617*1+S1617*1</f>
        <v/>
      </c>
      <c r="AB1617" s="34">
        <f>T1617*0.2+N1617*0.2+O1617*0.3+P1617*0.5+Q1617*0.6+R1617*1+S1617*1</f>
        <v/>
      </c>
      <c r="AD1617" s="34">
        <f>IF($AC1617&gt;0,IF(VLOOKUP($AC1617,Resource!$B$2:$AE$460,6,FALSE)&gt;0,VLOOKUP($AC1617,Resource!$B$2:$AE$460,6,FALSE),"--INPUT--"),"")</f>
        <v/>
      </c>
      <c r="AE1617" s="34">
        <f>IF($AC1617&gt;0,IF(VLOOKUP($AC1617,Resource!$B$2:$AE$460,25,FALSE)&gt;0,VLOOKUP($AC1617,Resource!$B$2:$AE$460,25,FALSE),"--INPUT--"),"")</f>
        <v/>
      </c>
      <c r="AG1617" s="619" t="n"/>
      <c r="AH1617" s="619" t="n"/>
      <c r="AJ1617" s="34">
        <f>IF($AI1617&gt;0,IF(VLOOKUP($AI1617,Resource!$B$2:$AE$460,6,FALSE)&gt;0,VLOOKUP($AI1617,Resource!$B$2:$AE$460,6,FALSE),"--INPUT--"),"")</f>
        <v/>
      </c>
      <c r="AK1617" s="34">
        <f>IF($AI1617&gt;0,IF(VLOOKUP($AI1617,Resource!$B$2:$AE$460,25,FALSE)&gt;0,VLOOKUP($AI1617,Resource!$B$2:$AE$460,25,FALSE),"--INPUT--"),"")</f>
        <v/>
      </c>
      <c r="AL1617" s="619" t="n"/>
      <c r="AM1617" s="619" t="n"/>
      <c r="AN1617" s="34">
        <f>AA1617</f>
        <v/>
      </c>
      <c r="AO1617" s="621">
        <f>IF(ISNA(IF(AC1617="",0,AN1617*VLOOKUP(AC1617,Resource!$B$2:$AE$465,8,FALSE))),0,IF(AC1617="",0,AN1617*VLOOKUP(AC1617,Resource!$B$2:$AE$465,8,FALSE)))</f>
        <v/>
      </c>
      <c r="AP1617" s="620" t="n"/>
      <c r="AQ1617" s="286" t="n"/>
      <c r="AR1617" s="34">
        <f>AB1617</f>
        <v/>
      </c>
      <c r="AS1617" s="621">
        <f>IF(ISNA(IF(AI1617="",0,AR1617*VLOOKUP(AI1617,Resource!$B$2:$AE$465,9,FALSE))),0,IF(AI1617="",0,AR1617*VLOOKUP(AI1617,Resource!$B$2:$AE$465,9,FALSE)))</f>
        <v/>
      </c>
      <c r="AT1617" s="620" t="n"/>
      <c r="AU1617" s="286" t="n"/>
      <c r="AV1617" s="620">
        <f>Z1617</f>
        <v/>
      </c>
      <c r="AW1617" s="72" t="n"/>
      <c r="BA1617" s="620" t="n"/>
      <c r="BC1617" s="620">
        <f>AO1617+AS1617</f>
        <v/>
      </c>
      <c r="BD1617" s="620">
        <f>BH1617-BC1617</f>
        <v/>
      </c>
      <c r="BE1617" s="479">
        <f>IF(AV1617=0,"        --",BD1617/BH1617)</f>
        <v/>
      </c>
      <c r="BF1617" s="620" t="n"/>
      <c r="BG1617" s="620" t="n"/>
      <c r="BH1617" s="620">
        <f>Z1617+BA1617+BF1617</f>
        <v/>
      </c>
    </row>
    <row r="1618" customFormat="1" s="34">
      <c r="A1618" s="618" t="n"/>
      <c r="B1618" s="619" t="n"/>
      <c r="J1618" s="619" t="n"/>
      <c r="U1618" s="620" t="n"/>
      <c r="X1618" s="620" t="n"/>
      <c r="Y1618" s="620" t="n"/>
      <c r="Z1618" s="620" t="n"/>
      <c r="AA1618" s="34">
        <f>T1618*0.2+N1618*0+O1618*0.3+P1618*0.5+Q1618*0.6+R1618*1+S1618*1</f>
        <v/>
      </c>
      <c r="AB1618" s="34">
        <f>T1618*0.2+N1618*0.2+O1618*0.3+P1618*0.5+Q1618*0.6+R1618*1+S1618*1</f>
        <v/>
      </c>
      <c r="AD1618" s="34">
        <f>IF($AC1618&gt;0,IF(VLOOKUP($AC1618,Resource!$B$2:$AE$460,6,FALSE)&gt;0,VLOOKUP($AC1618,Resource!$B$2:$AE$460,6,FALSE),"--INPUT--"),"")</f>
        <v/>
      </c>
      <c r="AE1618" s="34">
        <f>IF($AC1618&gt;0,IF(VLOOKUP($AC1618,Resource!$B$2:$AE$460,25,FALSE)&gt;0,VLOOKUP($AC1618,Resource!$B$2:$AE$460,25,FALSE),"--INPUT--"),"")</f>
        <v/>
      </c>
      <c r="AG1618" s="619" t="n"/>
      <c r="AH1618" s="619" t="n"/>
      <c r="AJ1618" s="34">
        <f>IF($AI1618&gt;0,IF(VLOOKUP($AI1618,Resource!$B$2:$AE$460,6,FALSE)&gt;0,VLOOKUP($AI1618,Resource!$B$2:$AE$460,6,FALSE),"--INPUT--"),"")</f>
        <v/>
      </c>
      <c r="AK1618" s="34">
        <f>IF($AI1618&gt;0,IF(VLOOKUP($AI1618,Resource!$B$2:$AE$460,25,FALSE)&gt;0,VLOOKUP($AI1618,Resource!$B$2:$AE$460,25,FALSE),"--INPUT--"),"")</f>
        <v/>
      </c>
      <c r="AL1618" s="619" t="n"/>
      <c r="AM1618" s="619" t="n"/>
      <c r="AN1618" s="34">
        <f>AA1618</f>
        <v/>
      </c>
      <c r="AO1618" s="621">
        <f>IF(ISNA(IF(AC1618="",0,AN1618*VLOOKUP(AC1618,Resource!$B$2:$AE$465,8,FALSE))),0,IF(AC1618="",0,AN1618*VLOOKUP(AC1618,Resource!$B$2:$AE$465,8,FALSE)))</f>
        <v/>
      </c>
      <c r="AP1618" s="620" t="n"/>
      <c r="AQ1618" s="286" t="n"/>
      <c r="AR1618" s="34">
        <f>AB1618</f>
        <v/>
      </c>
      <c r="AS1618" s="621">
        <f>IF(ISNA(IF(AI1618="",0,AR1618*VLOOKUP(AI1618,Resource!$B$2:$AE$465,9,FALSE))),0,IF(AI1618="",0,AR1618*VLOOKUP(AI1618,Resource!$B$2:$AE$465,9,FALSE)))</f>
        <v/>
      </c>
      <c r="AT1618" s="620" t="n"/>
      <c r="AU1618" s="286" t="n"/>
      <c r="AV1618" s="620">
        <f>Z1618</f>
        <v/>
      </c>
      <c r="AW1618" s="72" t="n"/>
      <c r="BA1618" s="620" t="n"/>
      <c r="BC1618" s="620">
        <f>AO1618+AS1618</f>
        <v/>
      </c>
      <c r="BD1618" s="620">
        <f>BH1618-BC1618</f>
        <v/>
      </c>
      <c r="BE1618" s="479">
        <f>IF(AV1618=0,"        --",BD1618/BH1618)</f>
        <v/>
      </c>
      <c r="BF1618" s="620" t="n"/>
      <c r="BG1618" s="620" t="n"/>
      <c r="BH1618" s="620">
        <f>Z1618+BA1618+BF1618</f>
        <v/>
      </c>
    </row>
    <row r="1619" customFormat="1" s="34">
      <c r="A1619" s="618" t="n"/>
      <c r="B1619" s="619" t="n"/>
      <c r="J1619" s="619" t="n"/>
      <c r="U1619" s="620" t="n"/>
      <c r="X1619" s="620" t="n"/>
      <c r="Y1619" s="620" t="n"/>
      <c r="Z1619" s="620" t="n"/>
      <c r="AA1619" s="34">
        <f>T1619*0.2+N1619*0+O1619*0.3+P1619*0.5+Q1619*0.6+R1619*1+S1619*1</f>
        <v/>
      </c>
      <c r="AB1619" s="34">
        <f>T1619*0.2+N1619*0.2+O1619*0.3+P1619*0.5+Q1619*0.6+R1619*1+S1619*1</f>
        <v/>
      </c>
      <c r="AD1619" s="34">
        <f>IF($AC1619&gt;0,IF(VLOOKUP($AC1619,Resource!$B$2:$AE$460,6,FALSE)&gt;0,VLOOKUP($AC1619,Resource!$B$2:$AE$460,6,FALSE),"--INPUT--"),"")</f>
        <v/>
      </c>
      <c r="AE1619" s="34">
        <f>IF($AC1619&gt;0,IF(VLOOKUP($AC1619,Resource!$B$2:$AE$460,25,FALSE)&gt;0,VLOOKUP($AC1619,Resource!$B$2:$AE$460,25,FALSE),"--INPUT--"),"")</f>
        <v/>
      </c>
      <c r="AG1619" s="619" t="n"/>
      <c r="AH1619" s="619" t="n"/>
      <c r="AJ1619" s="34">
        <f>IF($AI1619&gt;0,IF(VLOOKUP($AI1619,Resource!$B$2:$AE$460,6,FALSE)&gt;0,VLOOKUP($AI1619,Resource!$B$2:$AE$460,6,FALSE),"--INPUT--"),"")</f>
        <v/>
      </c>
      <c r="AK1619" s="34">
        <f>IF($AI1619&gt;0,IF(VLOOKUP($AI1619,Resource!$B$2:$AE$460,25,FALSE)&gt;0,VLOOKUP($AI1619,Resource!$B$2:$AE$460,25,FALSE),"--INPUT--"),"")</f>
        <v/>
      </c>
      <c r="AL1619" s="619" t="n"/>
      <c r="AM1619" s="619" t="n"/>
      <c r="AN1619" s="34">
        <f>AA1619</f>
        <v/>
      </c>
      <c r="AO1619" s="621">
        <f>IF(ISNA(IF(AC1619="",0,AN1619*VLOOKUP(AC1619,Resource!$B$2:$AE$465,8,FALSE))),0,IF(AC1619="",0,AN1619*VLOOKUP(AC1619,Resource!$B$2:$AE$465,8,FALSE)))</f>
        <v/>
      </c>
      <c r="AP1619" s="620" t="n"/>
      <c r="AQ1619" s="286" t="n"/>
      <c r="AR1619" s="34">
        <f>AB1619</f>
        <v/>
      </c>
      <c r="AS1619" s="621">
        <f>IF(ISNA(IF(AI1619="",0,AR1619*VLOOKUP(AI1619,Resource!$B$2:$AE$465,9,FALSE))),0,IF(AI1619="",0,AR1619*VLOOKUP(AI1619,Resource!$B$2:$AE$465,9,FALSE)))</f>
        <v/>
      </c>
      <c r="AT1619" s="620" t="n"/>
      <c r="AU1619" s="286" t="n"/>
      <c r="AV1619" s="620">
        <f>Z1619</f>
        <v/>
      </c>
      <c r="AW1619" s="72" t="n"/>
      <c r="BA1619" s="620" t="n"/>
      <c r="BC1619" s="620">
        <f>AO1619+AS1619</f>
        <v/>
      </c>
      <c r="BD1619" s="620">
        <f>BH1619-BC1619</f>
        <v/>
      </c>
      <c r="BE1619" s="479">
        <f>IF(AV1619=0,"        --",BD1619/BH1619)</f>
        <v/>
      </c>
      <c r="BF1619" s="620" t="n"/>
      <c r="BG1619" s="620" t="n"/>
      <c r="BH1619" s="620">
        <f>Z1619+BA1619+BF1619</f>
        <v/>
      </c>
    </row>
    <row r="1620" customFormat="1" s="34">
      <c r="A1620" s="618" t="n"/>
      <c r="B1620" s="619" t="n"/>
      <c r="J1620" s="619" t="n"/>
      <c r="U1620" s="620" t="n"/>
      <c r="X1620" s="620" t="n"/>
      <c r="Y1620" s="620" t="n"/>
      <c r="Z1620" s="620" t="n"/>
      <c r="AA1620" s="34">
        <f>T1620*0.2+N1620*0+O1620*0.3+P1620*0.5+Q1620*0.6+R1620*1+S1620*1</f>
        <v/>
      </c>
      <c r="AB1620" s="34">
        <f>T1620*0.2+N1620*0.2+O1620*0.3+P1620*0.5+Q1620*0.6+R1620*1+S1620*1</f>
        <v/>
      </c>
      <c r="AD1620" s="34">
        <f>IF($AC1620&gt;0,IF(VLOOKUP($AC1620,Resource!$B$2:$AE$460,6,FALSE)&gt;0,VLOOKUP($AC1620,Resource!$B$2:$AE$460,6,FALSE),"--INPUT--"),"")</f>
        <v/>
      </c>
      <c r="AE1620" s="34">
        <f>IF($AC1620&gt;0,IF(VLOOKUP($AC1620,Resource!$B$2:$AE$460,25,FALSE)&gt;0,VLOOKUP($AC1620,Resource!$B$2:$AE$460,25,FALSE),"--INPUT--"),"")</f>
        <v/>
      </c>
      <c r="AG1620" s="619" t="n"/>
      <c r="AH1620" s="619" t="n"/>
      <c r="AJ1620" s="34">
        <f>IF($AI1620&gt;0,IF(VLOOKUP($AI1620,Resource!$B$2:$AE$460,6,FALSE)&gt;0,VLOOKUP($AI1620,Resource!$B$2:$AE$460,6,FALSE),"--INPUT--"),"")</f>
        <v/>
      </c>
      <c r="AK1620" s="34">
        <f>IF($AI1620&gt;0,IF(VLOOKUP($AI1620,Resource!$B$2:$AE$460,25,FALSE)&gt;0,VLOOKUP($AI1620,Resource!$B$2:$AE$460,25,FALSE),"--INPUT--"),"")</f>
        <v/>
      </c>
      <c r="AL1620" s="619" t="n"/>
      <c r="AM1620" s="619" t="n"/>
      <c r="AN1620" s="34">
        <f>AA1620</f>
        <v/>
      </c>
      <c r="AO1620" s="621">
        <f>IF(ISNA(IF(AC1620="",0,AN1620*VLOOKUP(AC1620,Resource!$B$2:$AE$465,8,FALSE))),0,IF(AC1620="",0,AN1620*VLOOKUP(AC1620,Resource!$B$2:$AE$465,8,FALSE)))</f>
        <v/>
      </c>
      <c r="AP1620" s="620" t="n"/>
      <c r="AQ1620" s="286" t="n"/>
      <c r="AR1620" s="34">
        <f>AB1620</f>
        <v/>
      </c>
      <c r="AS1620" s="621">
        <f>IF(ISNA(IF(AI1620="",0,AR1620*VLOOKUP(AI1620,Resource!$B$2:$AE$465,9,FALSE))),0,IF(AI1620="",0,AR1620*VLOOKUP(AI1620,Resource!$B$2:$AE$465,9,FALSE)))</f>
        <v/>
      </c>
      <c r="AT1620" s="620" t="n"/>
      <c r="AU1620" s="286" t="n"/>
      <c r="AV1620" s="620">
        <f>Z1620</f>
        <v/>
      </c>
      <c r="AW1620" s="72" t="n"/>
      <c r="BA1620" s="620" t="n"/>
      <c r="BC1620" s="620">
        <f>AO1620+AS1620</f>
        <v/>
      </c>
      <c r="BD1620" s="620">
        <f>BH1620-BC1620</f>
        <v/>
      </c>
      <c r="BE1620" s="479">
        <f>IF(AV1620=0,"        --",BD1620/BH1620)</f>
        <v/>
      </c>
      <c r="BF1620" s="620" t="n"/>
      <c r="BG1620" s="620" t="n"/>
      <c r="BH1620" s="620">
        <f>Z1620+BA1620+BF1620</f>
        <v/>
      </c>
    </row>
    <row r="1621" customFormat="1" s="34">
      <c r="A1621" s="618" t="n"/>
      <c r="B1621" s="619" t="n"/>
      <c r="J1621" s="619" t="n"/>
      <c r="U1621" s="620" t="n"/>
      <c r="X1621" s="620" t="n"/>
      <c r="Y1621" s="620" t="n"/>
      <c r="Z1621" s="620" t="n"/>
      <c r="AA1621" s="34">
        <f>T1621*0.2+N1621*0+O1621*0.3+P1621*0.5+Q1621*0.6+R1621*1+S1621*1</f>
        <v/>
      </c>
      <c r="AB1621" s="34">
        <f>T1621*0.2+N1621*0.2+O1621*0.3+P1621*0.5+Q1621*0.6+R1621*1+S1621*1</f>
        <v/>
      </c>
      <c r="AD1621" s="34">
        <f>IF($AC1621&gt;0,IF(VLOOKUP($AC1621,Resource!$B$2:$AE$460,6,FALSE)&gt;0,VLOOKUP($AC1621,Resource!$B$2:$AE$460,6,FALSE),"--INPUT--"),"")</f>
        <v/>
      </c>
      <c r="AE1621" s="34">
        <f>IF($AC1621&gt;0,IF(VLOOKUP($AC1621,Resource!$B$2:$AE$460,25,FALSE)&gt;0,VLOOKUP($AC1621,Resource!$B$2:$AE$460,25,FALSE),"--INPUT--"),"")</f>
        <v/>
      </c>
      <c r="AG1621" s="619" t="n"/>
      <c r="AH1621" s="619" t="n"/>
      <c r="AJ1621" s="34">
        <f>IF($AI1621&gt;0,IF(VLOOKUP($AI1621,Resource!$B$2:$AE$460,6,FALSE)&gt;0,VLOOKUP($AI1621,Resource!$B$2:$AE$460,6,FALSE),"--INPUT--"),"")</f>
        <v/>
      </c>
      <c r="AK1621" s="34">
        <f>IF($AI1621&gt;0,IF(VLOOKUP($AI1621,Resource!$B$2:$AE$460,25,FALSE)&gt;0,VLOOKUP($AI1621,Resource!$B$2:$AE$460,25,FALSE),"--INPUT--"),"")</f>
        <v/>
      </c>
      <c r="AL1621" s="619" t="n"/>
      <c r="AM1621" s="619" t="n"/>
      <c r="AN1621" s="34">
        <f>AA1621</f>
        <v/>
      </c>
      <c r="AO1621" s="621">
        <f>IF(ISNA(IF(AC1621="",0,AN1621*VLOOKUP(AC1621,Resource!$B$2:$AE$465,8,FALSE))),0,IF(AC1621="",0,AN1621*VLOOKUP(AC1621,Resource!$B$2:$AE$465,8,FALSE)))</f>
        <v/>
      </c>
      <c r="AP1621" s="620" t="n"/>
      <c r="AQ1621" s="286" t="n"/>
      <c r="AR1621" s="34">
        <f>AB1621</f>
        <v/>
      </c>
      <c r="AS1621" s="621">
        <f>IF(ISNA(IF(AI1621="",0,AR1621*VLOOKUP(AI1621,Resource!$B$2:$AE$465,9,FALSE))),0,IF(AI1621="",0,AR1621*VLOOKUP(AI1621,Resource!$B$2:$AE$465,9,FALSE)))</f>
        <v/>
      </c>
      <c r="AT1621" s="620" t="n"/>
      <c r="AU1621" s="286" t="n"/>
      <c r="AV1621" s="620">
        <f>Z1621</f>
        <v/>
      </c>
      <c r="AW1621" s="72" t="n"/>
      <c r="BA1621" s="620" t="n"/>
      <c r="BC1621" s="620">
        <f>AO1621+AS1621</f>
        <v/>
      </c>
      <c r="BD1621" s="620">
        <f>BH1621-BC1621</f>
        <v/>
      </c>
      <c r="BE1621" s="479">
        <f>IF(AV1621=0,"        --",BD1621/BH1621)</f>
        <v/>
      </c>
      <c r="BF1621" s="620" t="n"/>
      <c r="BG1621" s="620" t="n"/>
      <c r="BH1621" s="620">
        <f>Z1621+BA1621+BF1621</f>
        <v/>
      </c>
    </row>
    <row r="1622" customFormat="1" s="34">
      <c r="A1622" s="618" t="n"/>
      <c r="B1622" s="619" t="n"/>
      <c r="J1622" s="619" t="n"/>
      <c r="U1622" s="620" t="n"/>
      <c r="X1622" s="620" t="n"/>
      <c r="Y1622" s="620" t="n"/>
      <c r="Z1622" s="620" t="n"/>
      <c r="AA1622" s="34">
        <f>T1622*0.2+N1622*0+O1622*0.3+P1622*0.5+Q1622*0.6+R1622*1+S1622*1</f>
        <v/>
      </c>
      <c r="AB1622" s="34">
        <f>T1622*0.2+N1622*0.2+O1622*0.3+P1622*0.5+Q1622*0.6+R1622*1+S1622*1</f>
        <v/>
      </c>
      <c r="AD1622" s="34">
        <f>IF($AC1622&gt;0,IF(VLOOKUP($AC1622,Resource!$B$2:$AE$460,6,FALSE)&gt;0,VLOOKUP($AC1622,Resource!$B$2:$AE$460,6,FALSE),"--INPUT--"),"")</f>
        <v/>
      </c>
      <c r="AE1622" s="34">
        <f>IF($AC1622&gt;0,IF(VLOOKUP($AC1622,Resource!$B$2:$AE$460,25,FALSE)&gt;0,VLOOKUP($AC1622,Resource!$B$2:$AE$460,25,FALSE),"--INPUT--"),"")</f>
        <v/>
      </c>
      <c r="AG1622" s="619" t="n"/>
      <c r="AH1622" s="619" t="n"/>
      <c r="AJ1622" s="34">
        <f>IF($AI1622&gt;0,IF(VLOOKUP($AI1622,Resource!$B$2:$AE$460,6,FALSE)&gt;0,VLOOKUP($AI1622,Resource!$B$2:$AE$460,6,FALSE),"--INPUT--"),"")</f>
        <v/>
      </c>
      <c r="AK1622" s="34">
        <f>IF($AI1622&gt;0,IF(VLOOKUP($AI1622,Resource!$B$2:$AE$460,25,FALSE)&gt;0,VLOOKUP($AI1622,Resource!$B$2:$AE$460,25,FALSE),"--INPUT--"),"")</f>
        <v/>
      </c>
      <c r="AL1622" s="619" t="n"/>
      <c r="AM1622" s="619" t="n"/>
      <c r="AN1622" s="34">
        <f>AA1622</f>
        <v/>
      </c>
      <c r="AO1622" s="621">
        <f>IF(ISNA(IF(AC1622="",0,AN1622*VLOOKUP(AC1622,Resource!$B$2:$AE$465,8,FALSE))),0,IF(AC1622="",0,AN1622*VLOOKUP(AC1622,Resource!$B$2:$AE$465,8,FALSE)))</f>
        <v/>
      </c>
      <c r="AP1622" s="620" t="n"/>
      <c r="AQ1622" s="286" t="n"/>
      <c r="AR1622" s="34">
        <f>AB1622</f>
        <v/>
      </c>
      <c r="AS1622" s="621">
        <f>IF(ISNA(IF(AI1622="",0,AR1622*VLOOKUP(AI1622,Resource!$B$2:$AE$465,9,FALSE))),0,IF(AI1622="",0,AR1622*VLOOKUP(AI1622,Resource!$B$2:$AE$465,9,FALSE)))</f>
        <v/>
      </c>
      <c r="AT1622" s="620" t="n"/>
      <c r="AU1622" s="286" t="n"/>
      <c r="AV1622" s="620">
        <f>Z1622</f>
        <v/>
      </c>
      <c r="AW1622" s="72" t="n"/>
      <c r="BA1622" s="620" t="n"/>
      <c r="BC1622" s="620">
        <f>AO1622+AS1622</f>
        <v/>
      </c>
      <c r="BD1622" s="620">
        <f>BH1622-BC1622</f>
        <v/>
      </c>
      <c r="BE1622" s="479">
        <f>IF(AV1622=0,"        --",BD1622/BH1622)</f>
        <v/>
      </c>
      <c r="BF1622" s="620" t="n"/>
      <c r="BG1622" s="620" t="n"/>
      <c r="BH1622" s="620">
        <f>Z1622+BA1622+BF1622</f>
        <v/>
      </c>
    </row>
    <row r="1623" customFormat="1" s="34">
      <c r="A1623" s="618" t="n"/>
      <c r="B1623" s="619" t="n"/>
      <c r="J1623" s="619" t="n"/>
      <c r="U1623" s="620" t="n"/>
      <c r="X1623" s="620" t="n"/>
      <c r="Y1623" s="620" t="n"/>
      <c r="Z1623" s="620" t="n"/>
      <c r="AA1623" s="34">
        <f>T1623*0.2+N1623*0+O1623*0.3+P1623*0.5+Q1623*0.6+R1623*1+S1623*1</f>
        <v/>
      </c>
      <c r="AB1623" s="34">
        <f>T1623*0.2+N1623*0.2+O1623*0.3+P1623*0.5+Q1623*0.6+R1623*1+S1623*1</f>
        <v/>
      </c>
      <c r="AD1623" s="34">
        <f>IF($AC1623&gt;0,IF(VLOOKUP($AC1623,Resource!$B$2:$AE$460,6,FALSE)&gt;0,VLOOKUP($AC1623,Resource!$B$2:$AE$460,6,FALSE),"--INPUT--"),"")</f>
        <v/>
      </c>
      <c r="AE1623" s="34">
        <f>IF($AC1623&gt;0,IF(VLOOKUP($AC1623,Resource!$B$2:$AE$460,25,FALSE)&gt;0,VLOOKUP($AC1623,Resource!$B$2:$AE$460,25,FALSE),"--INPUT--"),"")</f>
        <v/>
      </c>
      <c r="AG1623" s="619" t="n"/>
      <c r="AH1623" s="619" t="n"/>
      <c r="AJ1623" s="34">
        <f>IF($AI1623&gt;0,IF(VLOOKUP($AI1623,Resource!$B$2:$AE$460,6,FALSE)&gt;0,VLOOKUP($AI1623,Resource!$B$2:$AE$460,6,FALSE),"--INPUT--"),"")</f>
        <v/>
      </c>
      <c r="AK1623" s="34">
        <f>IF($AI1623&gt;0,IF(VLOOKUP($AI1623,Resource!$B$2:$AE$460,25,FALSE)&gt;0,VLOOKUP($AI1623,Resource!$B$2:$AE$460,25,FALSE),"--INPUT--"),"")</f>
        <v/>
      </c>
      <c r="AL1623" s="619" t="n"/>
      <c r="AM1623" s="619" t="n"/>
      <c r="AN1623" s="34">
        <f>AA1623</f>
        <v/>
      </c>
      <c r="AO1623" s="621">
        <f>IF(ISNA(IF(AC1623="",0,AN1623*VLOOKUP(AC1623,Resource!$B$2:$AE$465,8,FALSE))),0,IF(AC1623="",0,AN1623*VLOOKUP(AC1623,Resource!$B$2:$AE$465,8,FALSE)))</f>
        <v/>
      </c>
      <c r="AP1623" s="620" t="n"/>
      <c r="AQ1623" s="286" t="n"/>
      <c r="AR1623" s="34">
        <f>AB1623</f>
        <v/>
      </c>
      <c r="AS1623" s="621">
        <f>IF(ISNA(IF(AI1623="",0,AR1623*VLOOKUP(AI1623,Resource!$B$2:$AE$465,9,FALSE))),0,IF(AI1623="",0,AR1623*VLOOKUP(AI1623,Resource!$B$2:$AE$465,9,FALSE)))</f>
        <v/>
      </c>
      <c r="AT1623" s="620" t="n"/>
      <c r="AU1623" s="286" t="n"/>
      <c r="AV1623" s="620">
        <f>Z1623</f>
        <v/>
      </c>
      <c r="AW1623" s="72" t="n"/>
      <c r="BA1623" s="620" t="n"/>
      <c r="BC1623" s="620">
        <f>AO1623+AS1623</f>
        <v/>
      </c>
      <c r="BD1623" s="620">
        <f>BH1623-BC1623</f>
        <v/>
      </c>
      <c r="BE1623" s="479">
        <f>IF(AV1623=0,"        --",BD1623/BH1623)</f>
        <v/>
      </c>
      <c r="BF1623" s="620" t="n"/>
      <c r="BG1623" s="620" t="n"/>
      <c r="BH1623" s="620">
        <f>Z1623+BA1623+BF1623</f>
        <v/>
      </c>
    </row>
    <row r="1624" customFormat="1" s="34">
      <c r="A1624" s="618" t="n"/>
      <c r="B1624" s="619" t="n"/>
      <c r="J1624" s="619" t="n"/>
      <c r="U1624" s="620" t="n"/>
      <c r="X1624" s="620" t="n"/>
      <c r="Y1624" s="620" t="n"/>
      <c r="Z1624" s="620" t="n"/>
      <c r="AA1624" s="34">
        <f>T1624*0.2+N1624*0+O1624*0.3+P1624*0.5+Q1624*0.6+R1624*1+S1624*1</f>
        <v/>
      </c>
      <c r="AB1624" s="34">
        <f>T1624*0.2+N1624*0.2+O1624*0.3+P1624*0.5+Q1624*0.6+R1624*1+S1624*1</f>
        <v/>
      </c>
      <c r="AD1624" s="34">
        <f>IF($AC1624&gt;0,IF(VLOOKUP($AC1624,Resource!$B$2:$AE$460,6,FALSE)&gt;0,VLOOKUP($AC1624,Resource!$B$2:$AE$460,6,FALSE),"--INPUT--"),"")</f>
        <v/>
      </c>
      <c r="AE1624" s="34">
        <f>IF($AC1624&gt;0,IF(VLOOKUP($AC1624,Resource!$B$2:$AE$460,25,FALSE)&gt;0,VLOOKUP($AC1624,Resource!$B$2:$AE$460,25,FALSE),"--INPUT--"),"")</f>
        <v/>
      </c>
      <c r="AG1624" s="619" t="n"/>
      <c r="AH1624" s="619" t="n"/>
      <c r="AJ1624" s="34">
        <f>IF($AI1624&gt;0,IF(VLOOKUP($AI1624,Resource!$B$2:$AE$460,6,FALSE)&gt;0,VLOOKUP($AI1624,Resource!$B$2:$AE$460,6,FALSE),"--INPUT--"),"")</f>
        <v/>
      </c>
      <c r="AK1624" s="34">
        <f>IF($AI1624&gt;0,IF(VLOOKUP($AI1624,Resource!$B$2:$AE$460,25,FALSE)&gt;0,VLOOKUP($AI1624,Resource!$B$2:$AE$460,25,FALSE),"--INPUT--"),"")</f>
        <v/>
      </c>
      <c r="AL1624" s="619" t="n"/>
      <c r="AM1624" s="619" t="n"/>
      <c r="AN1624" s="34">
        <f>AA1624</f>
        <v/>
      </c>
      <c r="AO1624" s="621">
        <f>IF(ISNA(IF(AC1624="",0,AN1624*VLOOKUP(AC1624,Resource!$B$2:$AE$465,8,FALSE))),0,IF(AC1624="",0,AN1624*VLOOKUP(AC1624,Resource!$B$2:$AE$465,8,FALSE)))</f>
        <v/>
      </c>
      <c r="AP1624" s="620" t="n"/>
      <c r="AQ1624" s="286" t="n"/>
      <c r="AR1624" s="34">
        <f>AB1624</f>
        <v/>
      </c>
      <c r="AS1624" s="621">
        <f>IF(ISNA(IF(AI1624="",0,AR1624*VLOOKUP(AI1624,Resource!$B$2:$AE$465,9,FALSE))),0,IF(AI1624="",0,AR1624*VLOOKUP(AI1624,Resource!$B$2:$AE$465,9,FALSE)))</f>
        <v/>
      </c>
      <c r="AT1624" s="620" t="n"/>
      <c r="AU1624" s="286" t="n"/>
      <c r="AV1624" s="620">
        <f>Z1624</f>
        <v/>
      </c>
      <c r="AW1624" s="72" t="n"/>
      <c r="BA1624" s="620" t="n"/>
      <c r="BC1624" s="620">
        <f>AO1624+AS1624</f>
        <v/>
      </c>
      <c r="BD1624" s="620">
        <f>BH1624-BC1624</f>
        <v/>
      </c>
      <c r="BE1624" s="479">
        <f>IF(AV1624=0,"        --",BD1624/BH1624)</f>
        <v/>
      </c>
      <c r="BF1624" s="620" t="n"/>
      <c r="BG1624" s="620" t="n"/>
      <c r="BH1624" s="620">
        <f>Z1624+BA1624+BF1624</f>
        <v/>
      </c>
    </row>
    <row r="1625" customFormat="1" s="34">
      <c r="A1625" s="618" t="n"/>
      <c r="B1625" s="619" t="n"/>
      <c r="J1625" s="619" t="n"/>
      <c r="U1625" s="620" t="n"/>
      <c r="X1625" s="620" t="n"/>
      <c r="Y1625" s="620" t="n"/>
      <c r="Z1625" s="620" t="n"/>
      <c r="AA1625" s="34">
        <f>T1625*0.2+N1625*0+O1625*0.3+P1625*0.5+Q1625*0.6+R1625*1+S1625*1</f>
        <v/>
      </c>
      <c r="AB1625" s="34">
        <f>T1625*0.2+N1625*0.2+O1625*0.3+P1625*0.5+Q1625*0.6+R1625*1+S1625*1</f>
        <v/>
      </c>
      <c r="AD1625" s="34">
        <f>IF($AC1625&gt;0,IF(VLOOKUP($AC1625,Resource!$B$2:$AE$460,6,FALSE)&gt;0,VLOOKUP($AC1625,Resource!$B$2:$AE$460,6,FALSE),"--INPUT--"),"")</f>
        <v/>
      </c>
      <c r="AE1625" s="34">
        <f>IF($AC1625&gt;0,IF(VLOOKUP($AC1625,Resource!$B$2:$AE$460,25,FALSE)&gt;0,VLOOKUP($AC1625,Resource!$B$2:$AE$460,25,FALSE),"--INPUT--"),"")</f>
        <v/>
      </c>
      <c r="AG1625" s="619" t="n"/>
      <c r="AH1625" s="619" t="n"/>
      <c r="AJ1625" s="34">
        <f>IF($AI1625&gt;0,IF(VLOOKUP($AI1625,Resource!$B$2:$AE$460,6,FALSE)&gt;0,VLOOKUP($AI1625,Resource!$B$2:$AE$460,6,FALSE),"--INPUT--"),"")</f>
        <v/>
      </c>
      <c r="AK1625" s="34">
        <f>IF($AI1625&gt;0,IF(VLOOKUP($AI1625,Resource!$B$2:$AE$460,25,FALSE)&gt;0,VLOOKUP($AI1625,Resource!$B$2:$AE$460,25,FALSE),"--INPUT--"),"")</f>
        <v/>
      </c>
      <c r="AL1625" s="619" t="n"/>
      <c r="AM1625" s="619" t="n"/>
      <c r="AN1625" s="34">
        <f>AA1625</f>
        <v/>
      </c>
      <c r="AO1625" s="621">
        <f>IF(ISNA(IF(AC1625="",0,AN1625*VLOOKUP(AC1625,Resource!$B$2:$AE$465,8,FALSE))),0,IF(AC1625="",0,AN1625*VLOOKUP(AC1625,Resource!$B$2:$AE$465,8,FALSE)))</f>
        <v/>
      </c>
      <c r="AP1625" s="620" t="n"/>
      <c r="AQ1625" s="286" t="n"/>
      <c r="AR1625" s="34">
        <f>AB1625</f>
        <v/>
      </c>
      <c r="AS1625" s="621">
        <f>IF(ISNA(IF(AI1625="",0,AR1625*VLOOKUP(AI1625,Resource!$B$2:$AE$465,9,FALSE))),0,IF(AI1625="",0,AR1625*VLOOKUP(AI1625,Resource!$B$2:$AE$465,9,FALSE)))</f>
        <v/>
      </c>
      <c r="AT1625" s="620" t="n"/>
      <c r="AU1625" s="286" t="n"/>
      <c r="AV1625" s="620">
        <f>Z1625</f>
        <v/>
      </c>
      <c r="AW1625" s="72" t="n"/>
      <c r="BA1625" s="620" t="n"/>
      <c r="BC1625" s="620">
        <f>AO1625+AS1625</f>
        <v/>
      </c>
      <c r="BD1625" s="620">
        <f>BH1625-BC1625</f>
        <v/>
      </c>
      <c r="BE1625" s="479">
        <f>IF(AV1625=0,"        --",BD1625/BH1625)</f>
        <v/>
      </c>
      <c r="BF1625" s="620" t="n"/>
      <c r="BG1625" s="620" t="n"/>
      <c r="BH1625" s="620">
        <f>Z1625+BA1625+BF1625</f>
        <v/>
      </c>
    </row>
    <row r="1626" customFormat="1" s="34">
      <c r="A1626" s="618" t="n"/>
      <c r="B1626" s="619" t="n"/>
      <c r="J1626" s="619" t="n"/>
      <c r="U1626" s="620" t="n"/>
      <c r="X1626" s="620" t="n"/>
      <c r="Y1626" s="620" t="n"/>
      <c r="Z1626" s="620" t="n"/>
      <c r="AA1626" s="34">
        <f>T1626*0.2+N1626*0+O1626*0.3+P1626*0.5+Q1626*0.6+R1626*1+S1626*1</f>
        <v/>
      </c>
      <c r="AB1626" s="34">
        <f>T1626*0.2+N1626*0.2+O1626*0.3+P1626*0.5+Q1626*0.6+R1626*1+S1626*1</f>
        <v/>
      </c>
      <c r="AD1626" s="34">
        <f>IF($AC1626&gt;0,IF(VLOOKUP($AC1626,Resource!$B$2:$AE$460,6,FALSE)&gt;0,VLOOKUP($AC1626,Resource!$B$2:$AE$460,6,FALSE),"--INPUT--"),"")</f>
        <v/>
      </c>
      <c r="AE1626" s="34">
        <f>IF($AC1626&gt;0,IF(VLOOKUP($AC1626,Resource!$B$2:$AE$460,25,FALSE)&gt;0,VLOOKUP($AC1626,Resource!$B$2:$AE$460,25,FALSE),"--INPUT--"),"")</f>
        <v/>
      </c>
      <c r="AG1626" s="619" t="n"/>
      <c r="AH1626" s="619" t="n"/>
      <c r="AJ1626" s="34">
        <f>IF($AI1626&gt;0,IF(VLOOKUP($AI1626,Resource!$B$2:$AE$460,6,FALSE)&gt;0,VLOOKUP($AI1626,Resource!$B$2:$AE$460,6,FALSE),"--INPUT--"),"")</f>
        <v/>
      </c>
      <c r="AK1626" s="34">
        <f>IF($AI1626&gt;0,IF(VLOOKUP($AI1626,Resource!$B$2:$AE$460,25,FALSE)&gt;0,VLOOKUP($AI1626,Resource!$B$2:$AE$460,25,FALSE),"--INPUT--"),"")</f>
        <v/>
      </c>
      <c r="AL1626" s="619" t="n"/>
      <c r="AM1626" s="619" t="n"/>
      <c r="AN1626" s="34">
        <f>AA1626</f>
        <v/>
      </c>
      <c r="AO1626" s="621">
        <f>IF(ISNA(IF(AC1626="",0,AN1626*VLOOKUP(AC1626,Resource!$B$2:$AE$465,8,FALSE))),0,IF(AC1626="",0,AN1626*VLOOKUP(AC1626,Resource!$B$2:$AE$465,8,FALSE)))</f>
        <v/>
      </c>
      <c r="AP1626" s="620" t="n"/>
      <c r="AQ1626" s="286" t="n"/>
      <c r="AR1626" s="34">
        <f>AB1626</f>
        <v/>
      </c>
      <c r="AS1626" s="621">
        <f>IF(ISNA(IF(AI1626="",0,AR1626*VLOOKUP(AI1626,Resource!$B$2:$AE$465,9,FALSE))),0,IF(AI1626="",0,AR1626*VLOOKUP(AI1626,Resource!$B$2:$AE$465,9,FALSE)))</f>
        <v/>
      </c>
      <c r="AT1626" s="620" t="n"/>
      <c r="AU1626" s="286" t="n"/>
      <c r="AV1626" s="620">
        <f>Z1626</f>
        <v/>
      </c>
      <c r="AW1626" s="72" t="n"/>
      <c r="BA1626" s="620" t="n"/>
      <c r="BC1626" s="620">
        <f>AO1626+AS1626</f>
        <v/>
      </c>
      <c r="BD1626" s="620">
        <f>BH1626-BC1626</f>
        <v/>
      </c>
      <c r="BE1626" s="479">
        <f>IF(AV1626=0,"        --",BD1626/BH1626)</f>
        <v/>
      </c>
      <c r="BF1626" s="620" t="n"/>
      <c r="BG1626" s="620" t="n"/>
      <c r="BH1626" s="620">
        <f>Z1626+BA1626+BF1626</f>
        <v/>
      </c>
    </row>
    <row r="1627" customFormat="1" s="34">
      <c r="A1627" s="618" t="n"/>
      <c r="B1627" s="619" t="n"/>
      <c r="J1627" s="619" t="n"/>
      <c r="U1627" s="620" t="n"/>
      <c r="X1627" s="620" t="n"/>
      <c r="Y1627" s="620" t="n"/>
      <c r="Z1627" s="620" t="n"/>
      <c r="AA1627" s="34">
        <f>T1627*0.2+N1627*0+O1627*0.3+P1627*0.5+Q1627*0.6+R1627*1+S1627*1</f>
        <v/>
      </c>
      <c r="AB1627" s="34">
        <f>T1627*0.2+N1627*0.2+O1627*0.3+P1627*0.5+Q1627*0.6+R1627*1+S1627*1</f>
        <v/>
      </c>
      <c r="AD1627" s="34">
        <f>IF($AC1627&gt;0,IF(VLOOKUP($AC1627,Resource!$B$2:$AE$460,6,FALSE)&gt;0,VLOOKUP($AC1627,Resource!$B$2:$AE$460,6,FALSE),"--INPUT--"),"")</f>
        <v/>
      </c>
      <c r="AE1627" s="34">
        <f>IF($AC1627&gt;0,IF(VLOOKUP($AC1627,Resource!$B$2:$AE$460,25,FALSE)&gt;0,VLOOKUP($AC1627,Resource!$B$2:$AE$460,25,FALSE),"--INPUT--"),"")</f>
        <v/>
      </c>
      <c r="AG1627" s="619" t="n"/>
      <c r="AH1627" s="619" t="n"/>
      <c r="AJ1627" s="34">
        <f>IF($AI1627&gt;0,IF(VLOOKUP($AI1627,Resource!$B$2:$AE$460,6,FALSE)&gt;0,VLOOKUP($AI1627,Resource!$B$2:$AE$460,6,FALSE),"--INPUT--"),"")</f>
        <v/>
      </c>
      <c r="AK1627" s="34">
        <f>IF($AI1627&gt;0,IF(VLOOKUP($AI1627,Resource!$B$2:$AE$460,25,FALSE)&gt;0,VLOOKUP($AI1627,Resource!$B$2:$AE$460,25,FALSE),"--INPUT--"),"")</f>
        <v/>
      </c>
      <c r="AL1627" s="619" t="n"/>
      <c r="AM1627" s="619" t="n"/>
      <c r="AN1627" s="34">
        <f>AA1627</f>
        <v/>
      </c>
      <c r="AO1627" s="621">
        <f>IF(ISNA(IF(AC1627="",0,AN1627*VLOOKUP(AC1627,Resource!$B$2:$AE$465,8,FALSE))),0,IF(AC1627="",0,AN1627*VLOOKUP(AC1627,Resource!$B$2:$AE$465,8,FALSE)))</f>
        <v/>
      </c>
      <c r="AP1627" s="620" t="n"/>
      <c r="AQ1627" s="286" t="n"/>
      <c r="AR1627" s="34">
        <f>AB1627</f>
        <v/>
      </c>
      <c r="AS1627" s="621">
        <f>IF(ISNA(IF(AI1627="",0,AR1627*VLOOKUP(AI1627,Resource!$B$2:$AE$465,9,FALSE))),0,IF(AI1627="",0,AR1627*VLOOKUP(AI1627,Resource!$B$2:$AE$465,9,FALSE)))</f>
        <v/>
      </c>
      <c r="AT1627" s="620" t="n"/>
      <c r="AU1627" s="286" t="n"/>
      <c r="AV1627" s="620">
        <f>Z1627</f>
        <v/>
      </c>
      <c r="AW1627" s="72" t="n"/>
      <c r="BA1627" s="620" t="n"/>
      <c r="BC1627" s="620">
        <f>AO1627+AS1627</f>
        <v/>
      </c>
      <c r="BD1627" s="620">
        <f>BH1627-BC1627</f>
        <v/>
      </c>
      <c r="BE1627" s="479">
        <f>IF(AV1627=0,"        --",BD1627/BH1627)</f>
        <v/>
      </c>
      <c r="BF1627" s="620" t="n"/>
      <c r="BG1627" s="620" t="n"/>
      <c r="BH1627" s="620">
        <f>Z1627+BA1627+BF1627</f>
        <v/>
      </c>
    </row>
    <row r="1628" customFormat="1" s="34">
      <c r="A1628" s="618" t="n"/>
      <c r="B1628" s="619" t="n"/>
      <c r="J1628" s="619" t="n"/>
      <c r="U1628" s="620" t="n"/>
      <c r="X1628" s="620" t="n"/>
      <c r="Y1628" s="620" t="n"/>
      <c r="Z1628" s="620" t="n"/>
      <c r="AA1628" s="34">
        <f>T1628*0.2+N1628*0+O1628*0.3+P1628*0.5+Q1628*0.6+R1628*1+S1628*1</f>
        <v/>
      </c>
      <c r="AB1628" s="34">
        <f>T1628*0.2+N1628*0.2+O1628*0.3+P1628*0.5+Q1628*0.6+R1628*1+S1628*1</f>
        <v/>
      </c>
      <c r="AD1628" s="34">
        <f>IF($AC1628&gt;0,IF(VLOOKUP($AC1628,Resource!$B$2:$AE$460,6,FALSE)&gt;0,VLOOKUP($AC1628,Resource!$B$2:$AE$460,6,FALSE),"--INPUT--"),"")</f>
        <v/>
      </c>
      <c r="AE1628" s="34">
        <f>IF($AC1628&gt;0,IF(VLOOKUP($AC1628,Resource!$B$2:$AE$460,25,FALSE)&gt;0,VLOOKUP($AC1628,Resource!$B$2:$AE$460,25,FALSE),"--INPUT--"),"")</f>
        <v/>
      </c>
      <c r="AG1628" s="619" t="n"/>
      <c r="AH1628" s="619" t="n"/>
      <c r="AJ1628" s="34">
        <f>IF($AI1628&gt;0,IF(VLOOKUP($AI1628,Resource!$B$2:$AE$460,6,FALSE)&gt;0,VLOOKUP($AI1628,Resource!$B$2:$AE$460,6,FALSE),"--INPUT--"),"")</f>
        <v/>
      </c>
      <c r="AK1628" s="34">
        <f>IF($AI1628&gt;0,IF(VLOOKUP($AI1628,Resource!$B$2:$AE$460,25,FALSE)&gt;0,VLOOKUP($AI1628,Resource!$B$2:$AE$460,25,FALSE),"--INPUT--"),"")</f>
        <v/>
      </c>
      <c r="AL1628" s="619" t="n"/>
      <c r="AM1628" s="619" t="n"/>
      <c r="AN1628" s="34">
        <f>AA1628</f>
        <v/>
      </c>
      <c r="AO1628" s="621">
        <f>IF(ISNA(IF(AC1628="",0,AN1628*VLOOKUP(AC1628,Resource!$B$2:$AE$465,8,FALSE))),0,IF(AC1628="",0,AN1628*VLOOKUP(AC1628,Resource!$B$2:$AE$465,8,FALSE)))</f>
        <v/>
      </c>
      <c r="AP1628" s="620" t="n"/>
      <c r="AQ1628" s="286" t="n"/>
      <c r="AR1628" s="34">
        <f>AB1628</f>
        <v/>
      </c>
      <c r="AS1628" s="621">
        <f>IF(ISNA(IF(AI1628="",0,AR1628*VLOOKUP(AI1628,Resource!$B$2:$AE$465,9,FALSE))),0,IF(AI1628="",0,AR1628*VLOOKUP(AI1628,Resource!$B$2:$AE$465,9,FALSE)))</f>
        <v/>
      </c>
      <c r="AT1628" s="620" t="n"/>
      <c r="AU1628" s="286" t="n"/>
      <c r="AV1628" s="620">
        <f>Z1628</f>
        <v/>
      </c>
      <c r="AW1628" s="72" t="n"/>
      <c r="BA1628" s="620" t="n"/>
      <c r="BC1628" s="620">
        <f>AO1628+AS1628</f>
        <v/>
      </c>
      <c r="BD1628" s="620">
        <f>BH1628-BC1628</f>
        <v/>
      </c>
      <c r="BE1628" s="479">
        <f>IF(AV1628=0,"        --",BD1628/BH1628)</f>
        <v/>
      </c>
      <c r="BF1628" s="620" t="n"/>
      <c r="BG1628" s="620" t="n"/>
      <c r="BH1628" s="620">
        <f>Z1628+BA1628+BF1628</f>
        <v/>
      </c>
    </row>
    <row r="1629" customFormat="1" s="34">
      <c r="A1629" s="618" t="n"/>
      <c r="B1629" s="619" t="n"/>
      <c r="J1629" s="619" t="n"/>
      <c r="U1629" s="620" t="n"/>
      <c r="X1629" s="620" t="n"/>
      <c r="Y1629" s="620" t="n"/>
      <c r="Z1629" s="620" t="n"/>
      <c r="AA1629" s="34">
        <f>T1629*0.2+N1629*0+O1629*0.3+P1629*0.5+Q1629*0.6+R1629*1+S1629*1</f>
        <v/>
      </c>
      <c r="AB1629" s="34">
        <f>T1629*0.2+N1629*0.2+O1629*0.3+P1629*0.5+Q1629*0.6+R1629*1+S1629*1</f>
        <v/>
      </c>
      <c r="AD1629" s="34">
        <f>IF($AC1629&gt;0,IF(VLOOKUP($AC1629,Resource!$B$2:$AE$460,6,FALSE)&gt;0,VLOOKUP($AC1629,Resource!$B$2:$AE$460,6,FALSE),"--INPUT--"),"")</f>
        <v/>
      </c>
      <c r="AE1629" s="34">
        <f>IF($AC1629&gt;0,IF(VLOOKUP($AC1629,Resource!$B$2:$AE$460,25,FALSE)&gt;0,VLOOKUP($AC1629,Resource!$B$2:$AE$460,25,FALSE),"--INPUT--"),"")</f>
        <v/>
      </c>
      <c r="AG1629" s="619" t="n"/>
      <c r="AH1629" s="619" t="n"/>
      <c r="AJ1629" s="34">
        <f>IF($AI1629&gt;0,IF(VLOOKUP($AI1629,Resource!$B$2:$AE$460,6,FALSE)&gt;0,VLOOKUP($AI1629,Resource!$B$2:$AE$460,6,FALSE),"--INPUT--"),"")</f>
        <v/>
      </c>
      <c r="AK1629" s="34">
        <f>IF($AI1629&gt;0,IF(VLOOKUP($AI1629,Resource!$B$2:$AE$460,25,FALSE)&gt;0,VLOOKUP($AI1629,Resource!$B$2:$AE$460,25,FALSE),"--INPUT--"),"")</f>
        <v/>
      </c>
      <c r="AL1629" s="619" t="n"/>
      <c r="AM1629" s="619" t="n"/>
      <c r="AN1629" s="34">
        <f>AA1629</f>
        <v/>
      </c>
      <c r="AO1629" s="621">
        <f>IF(ISNA(IF(AC1629="",0,AN1629*VLOOKUP(AC1629,Resource!$B$2:$AE$465,8,FALSE))),0,IF(AC1629="",0,AN1629*VLOOKUP(AC1629,Resource!$B$2:$AE$465,8,FALSE)))</f>
        <v/>
      </c>
      <c r="AP1629" s="620" t="n"/>
      <c r="AQ1629" s="286" t="n"/>
      <c r="AR1629" s="34">
        <f>AB1629</f>
        <v/>
      </c>
      <c r="AS1629" s="621">
        <f>IF(ISNA(IF(AI1629="",0,AR1629*VLOOKUP(AI1629,Resource!$B$2:$AE$465,9,FALSE))),0,IF(AI1629="",0,AR1629*VLOOKUP(AI1629,Resource!$B$2:$AE$465,9,FALSE)))</f>
        <v/>
      </c>
      <c r="AT1629" s="620" t="n"/>
      <c r="AU1629" s="286" t="n"/>
      <c r="AV1629" s="620">
        <f>Z1629</f>
        <v/>
      </c>
      <c r="AW1629" s="72" t="n"/>
      <c r="BA1629" s="620" t="n"/>
      <c r="BC1629" s="620">
        <f>AO1629+AS1629</f>
        <v/>
      </c>
      <c r="BD1629" s="620">
        <f>BH1629-BC1629</f>
        <v/>
      </c>
      <c r="BE1629" s="479">
        <f>IF(AV1629=0,"        --",BD1629/BH1629)</f>
        <v/>
      </c>
      <c r="BF1629" s="620" t="n"/>
      <c r="BG1629" s="620" t="n"/>
      <c r="BH1629" s="620">
        <f>Z1629+BA1629+BF1629</f>
        <v/>
      </c>
    </row>
    <row r="1630" customFormat="1" s="34">
      <c r="A1630" s="618" t="n"/>
      <c r="B1630" s="619" t="n"/>
      <c r="J1630" s="619" t="n"/>
      <c r="U1630" s="620" t="n"/>
      <c r="X1630" s="620" t="n"/>
      <c r="Y1630" s="620" t="n"/>
      <c r="Z1630" s="620" t="n"/>
      <c r="AA1630" s="34">
        <f>T1630*0.2+N1630*0+O1630*0.3+P1630*0.5+Q1630*0.6+R1630*1+S1630*1</f>
        <v/>
      </c>
      <c r="AB1630" s="34">
        <f>T1630*0.2+N1630*0.2+O1630*0.3+P1630*0.5+Q1630*0.6+R1630*1+S1630*1</f>
        <v/>
      </c>
      <c r="AD1630" s="34">
        <f>IF($AC1630&gt;0,IF(VLOOKUP($AC1630,Resource!$B$2:$AE$460,6,FALSE)&gt;0,VLOOKUP($AC1630,Resource!$B$2:$AE$460,6,FALSE),"--INPUT--"),"")</f>
        <v/>
      </c>
      <c r="AE1630" s="34">
        <f>IF($AC1630&gt;0,IF(VLOOKUP($AC1630,Resource!$B$2:$AE$460,25,FALSE)&gt;0,VLOOKUP($AC1630,Resource!$B$2:$AE$460,25,FALSE),"--INPUT--"),"")</f>
        <v/>
      </c>
      <c r="AG1630" s="619" t="n"/>
      <c r="AH1630" s="619" t="n"/>
      <c r="AJ1630" s="34">
        <f>IF($AI1630&gt;0,IF(VLOOKUP($AI1630,Resource!$B$2:$AE$460,6,FALSE)&gt;0,VLOOKUP($AI1630,Resource!$B$2:$AE$460,6,FALSE),"--INPUT--"),"")</f>
        <v/>
      </c>
      <c r="AK1630" s="34">
        <f>IF($AI1630&gt;0,IF(VLOOKUP($AI1630,Resource!$B$2:$AE$460,25,FALSE)&gt;0,VLOOKUP($AI1630,Resource!$B$2:$AE$460,25,FALSE),"--INPUT--"),"")</f>
        <v/>
      </c>
      <c r="AL1630" s="619" t="n"/>
      <c r="AM1630" s="619" t="n"/>
      <c r="AN1630" s="34">
        <f>AA1630</f>
        <v/>
      </c>
      <c r="AO1630" s="621">
        <f>IF(ISNA(IF(AC1630="",0,AN1630*VLOOKUP(AC1630,Resource!$B$2:$AE$465,8,FALSE))),0,IF(AC1630="",0,AN1630*VLOOKUP(AC1630,Resource!$B$2:$AE$465,8,FALSE)))</f>
        <v/>
      </c>
      <c r="AP1630" s="620" t="n"/>
      <c r="AQ1630" s="286" t="n"/>
      <c r="AR1630" s="34">
        <f>AB1630</f>
        <v/>
      </c>
      <c r="AS1630" s="621">
        <f>IF(ISNA(IF(AI1630="",0,AR1630*VLOOKUP(AI1630,Resource!$B$2:$AE$465,9,FALSE))),0,IF(AI1630="",0,AR1630*VLOOKUP(AI1630,Resource!$B$2:$AE$465,9,FALSE)))</f>
        <v/>
      </c>
      <c r="AT1630" s="620" t="n"/>
      <c r="AU1630" s="286" t="n"/>
      <c r="AV1630" s="620">
        <f>Z1630</f>
        <v/>
      </c>
      <c r="AW1630" s="72" t="n"/>
      <c r="BA1630" s="620" t="n"/>
      <c r="BC1630" s="620">
        <f>AO1630+AS1630</f>
        <v/>
      </c>
      <c r="BD1630" s="620">
        <f>BH1630-BC1630</f>
        <v/>
      </c>
      <c r="BE1630" s="479">
        <f>IF(AV1630=0,"        --",BD1630/BH1630)</f>
        <v/>
      </c>
      <c r="BF1630" s="620" t="n"/>
      <c r="BG1630" s="620" t="n"/>
      <c r="BH1630" s="620">
        <f>Z1630+BA1630+BF1630</f>
        <v/>
      </c>
    </row>
    <row r="1631" customFormat="1" s="34">
      <c r="A1631" s="618" t="n"/>
      <c r="B1631" s="619" t="n"/>
      <c r="J1631" s="619" t="n"/>
      <c r="U1631" s="620" t="n"/>
      <c r="X1631" s="620" t="n"/>
      <c r="Y1631" s="620" t="n"/>
      <c r="Z1631" s="620" t="n"/>
      <c r="AA1631" s="34">
        <f>T1631*0.2+N1631*0+O1631*0.3+P1631*0.5+Q1631*0.6+R1631*1+S1631*1</f>
        <v/>
      </c>
      <c r="AB1631" s="34">
        <f>T1631*0.2+N1631*0.2+O1631*0.3+P1631*0.5+Q1631*0.6+R1631*1+S1631*1</f>
        <v/>
      </c>
      <c r="AD1631" s="34">
        <f>IF($AC1631&gt;0,IF(VLOOKUP($AC1631,Resource!$B$2:$AE$460,6,FALSE)&gt;0,VLOOKUP($AC1631,Resource!$B$2:$AE$460,6,FALSE),"--INPUT--"),"")</f>
        <v/>
      </c>
      <c r="AE1631" s="34">
        <f>IF($AC1631&gt;0,IF(VLOOKUP($AC1631,Resource!$B$2:$AE$460,25,FALSE)&gt;0,VLOOKUP($AC1631,Resource!$B$2:$AE$460,25,FALSE),"--INPUT--"),"")</f>
        <v/>
      </c>
      <c r="AG1631" s="619" t="n"/>
      <c r="AH1631" s="619" t="n"/>
      <c r="AJ1631" s="34">
        <f>IF($AI1631&gt;0,IF(VLOOKUP($AI1631,Resource!$B$2:$AE$460,6,FALSE)&gt;0,VLOOKUP($AI1631,Resource!$B$2:$AE$460,6,FALSE),"--INPUT--"),"")</f>
        <v/>
      </c>
      <c r="AK1631" s="34">
        <f>IF($AI1631&gt;0,IF(VLOOKUP($AI1631,Resource!$B$2:$AE$460,25,FALSE)&gt;0,VLOOKUP($AI1631,Resource!$B$2:$AE$460,25,FALSE),"--INPUT--"),"")</f>
        <v/>
      </c>
      <c r="AL1631" s="619" t="n"/>
      <c r="AM1631" s="619" t="n"/>
      <c r="AN1631" s="34">
        <f>AA1631</f>
        <v/>
      </c>
      <c r="AO1631" s="621">
        <f>IF(ISNA(IF(AC1631="",0,AN1631*VLOOKUP(AC1631,Resource!$B$2:$AE$465,8,FALSE))),0,IF(AC1631="",0,AN1631*VLOOKUP(AC1631,Resource!$B$2:$AE$465,8,FALSE)))</f>
        <v/>
      </c>
      <c r="AP1631" s="620" t="n"/>
      <c r="AQ1631" s="286" t="n"/>
      <c r="AR1631" s="34">
        <f>AB1631</f>
        <v/>
      </c>
      <c r="AS1631" s="621">
        <f>IF(ISNA(IF(AI1631="",0,AR1631*VLOOKUP(AI1631,Resource!$B$2:$AE$465,9,FALSE))),0,IF(AI1631="",0,AR1631*VLOOKUP(AI1631,Resource!$B$2:$AE$465,9,FALSE)))</f>
        <v/>
      </c>
      <c r="AT1631" s="620" t="n"/>
      <c r="AU1631" s="286" t="n"/>
      <c r="AV1631" s="620">
        <f>Z1631</f>
        <v/>
      </c>
      <c r="AW1631" s="72" t="n"/>
      <c r="BA1631" s="620" t="n"/>
      <c r="BC1631" s="620">
        <f>AO1631+AS1631</f>
        <v/>
      </c>
      <c r="BD1631" s="620">
        <f>BH1631-BC1631</f>
        <v/>
      </c>
      <c r="BE1631" s="479">
        <f>IF(AV1631=0,"        --",BD1631/BH1631)</f>
        <v/>
      </c>
      <c r="BF1631" s="620" t="n"/>
      <c r="BG1631" s="620" t="n"/>
      <c r="BH1631" s="620">
        <f>Z1631+BA1631+BF1631</f>
        <v/>
      </c>
    </row>
    <row r="1632" customFormat="1" s="34">
      <c r="A1632" s="618" t="n"/>
      <c r="B1632" s="619" t="n"/>
      <c r="J1632" s="619" t="n"/>
      <c r="U1632" s="620" t="n"/>
      <c r="X1632" s="620" t="n"/>
      <c r="Y1632" s="620" t="n"/>
      <c r="Z1632" s="620" t="n"/>
      <c r="AA1632" s="34">
        <f>T1632*0.2+N1632*0+O1632*0.3+P1632*0.5+Q1632*0.6+R1632*1+S1632*1</f>
        <v/>
      </c>
      <c r="AB1632" s="34">
        <f>T1632*0.2+N1632*0.2+O1632*0.3+P1632*0.5+Q1632*0.6+R1632*1+S1632*1</f>
        <v/>
      </c>
      <c r="AD1632" s="34">
        <f>IF($AC1632&gt;0,IF(VLOOKUP($AC1632,Resource!$B$2:$AE$460,6,FALSE)&gt;0,VLOOKUP($AC1632,Resource!$B$2:$AE$460,6,FALSE),"--INPUT--"),"")</f>
        <v/>
      </c>
      <c r="AE1632" s="34">
        <f>IF($AC1632&gt;0,IF(VLOOKUP($AC1632,Resource!$B$2:$AE$460,25,FALSE)&gt;0,VLOOKUP($AC1632,Resource!$B$2:$AE$460,25,FALSE),"--INPUT--"),"")</f>
        <v/>
      </c>
      <c r="AG1632" s="619" t="n"/>
      <c r="AH1632" s="619" t="n"/>
      <c r="AJ1632" s="34">
        <f>IF($AI1632&gt;0,IF(VLOOKUP($AI1632,Resource!$B$2:$AE$460,6,FALSE)&gt;0,VLOOKUP($AI1632,Resource!$B$2:$AE$460,6,FALSE),"--INPUT--"),"")</f>
        <v/>
      </c>
      <c r="AK1632" s="34">
        <f>IF($AI1632&gt;0,IF(VLOOKUP($AI1632,Resource!$B$2:$AE$460,25,FALSE)&gt;0,VLOOKUP($AI1632,Resource!$B$2:$AE$460,25,FALSE),"--INPUT--"),"")</f>
        <v/>
      </c>
      <c r="AL1632" s="619" t="n"/>
      <c r="AM1632" s="619" t="n"/>
      <c r="AN1632" s="34">
        <f>AA1632</f>
        <v/>
      </c>
      <c r="AO1632" s="621">
        <f>IF(ISNA(IF(AC1632="",0,AN1632*VLOOKUP(AC1632,Resource!$B$2:$AE$465,8,FALSE))),0,IF(AC1632="",0,AN1632*VLOOKUP(AC1632,Resource!$B$2:$AE$465,8,FALSE)))</f>
        <v/>
      </c>
      <c r="AP1632" s="620" t="n"/>
      <c r="AQ1632" s="286" t="n"/>
      <c r="AR1632" s="34">
        <f>AB1632</f>
        <v/>
      </c>
      <c r="AS1632" s="621">
        <f>IF(ISNA(IF(AI1632="",0,AR1632*VLOOKUP(AI1632,Resource!$B$2:$AE$465,9,FALSE))),0,IF(AI1632="",0,AR1632*VLOOKUP(AI1632,Resource!$B$2:$AE$465,9,FALSE)))</f>
        <v/>
      </c>
      <c r="AT1632" s="620" t="n"/>
      <c r="AU1632" s="286" t="n"/>
      <c r="AV1632" s="620">
        <f>Z1632</f>
        <v/>
      </c>
      <c r="AW1632" s="72" t="n"/>
      <c r="BA1632" s="620" t="n"/>
      <c r="BC1632" s="620">
        <f>AO1632+AS1632</f>
        <v/>
      </c>
      <c r="BD1632" s="620">
        <f>BH1632-BC1632</f>
        <v/>
      </c>
      <c r="BE1632" s="479">
        <f>IF(AV1632=0,"        --",BD1632/BH1632)</f>
        <v/>
      </c>
      <c r="BF1632" s="620" t="n"/>
      <c r="BG1632" s="620" t="n"/>
      <c r="BH1632" s="620">
        <f>Z1632+BA1632+BF1632</f>
        <v/>
      </c>
    </row>
    <row r="1633" customFormat="1" s="34">
      <c r="A1633" s="618" t="n"/>
      <c r="B1633" s="619" t="n"/>
      <c r="J1633" s="619" t="n"/>
      <c r="U1633" s="620" t="n"/>
      <c r="X1633" s="620" t="n"/>
      <c r="Y1633" s="620" t="n"/>
      <c r="Z1633" s="620" t="n"/>
      <c r="AA1633" s="34">
        <f>T1633*0.2+N1633*0+O1633*0.3+P1633*0.5+Q1633*0.6+R1633*1+S1633*1</f>
        <v/>
      </c>
      <c r="AB1633" s="34">
        <f>T1633*0.2+N1633*0.2+O1633*0.3+P1633*0.5+Q1633*0.6+R1633*1+S1633*1</f>
        <v/>
      </c>
      <c r="AD1633" s="34">
        <f>IF($AC1633&gt;0,IF(VLOOKUP($AC1633,Resource!$B$2:$AE$460,6,FALSE)&gt;0,VLOOKUP($AC1633,Resource!$B$2:$AE$460,6,FALSE),"--INPUT--"),"")</f>
        <v/>
      </c>
      <c r="AE1633" s="34">
        <f>IF($AC1633&gt;0,IF(VLOOKUP($AC1633,Resource!$B$2:$AE$460,25,FALSE)&gt;0,VLOOKUP($AC1633,Resource!$B$2:$AE$460,25,FALSE),"--INPUT--"),"")</f>
        <v/>
      </c>
      <c r="AG1633" s="619" t="n"/>
      <c r="AH1633" s="619" t="n"/>
      <c r="AJ1633" s="34">
        <f>IF($AI1633&gt;0,IF(VLOOKUP($AI1633,Resource!$B$2:$AE$460,6,FALSE)&gt;0,VLOOKUP($AI1633,Resource!$B$2:$AE$460,6,FALSE),"--INPUT--"),"")</f>
        <v/>
      </c>
      <c r="AK1633" s="34">
        <f>IF($AI1633&gt;0,IF(VLOOKUP($AI1633,Resource!$B$2:$AE$460,25,FALSE)&gt;0,VLOOKUP($AI1633,Resource!$B$2:$AE$460,25,FALSE),"--INPUT--"),"")</f>
        <v/>
      </c>
      <c r="AL1633" s="619" t="n"/>
      <c r="AM1633" s="619" t="n"/>
      <c r="AN1633" s="34">
        <f>AA1633</f>
        <v/>
      </c>
      <c r="AO1633" s="621">
        <f>IF(ISNA(IF(AC1633="",0,AN1633*VLOOKUP(AC1633,Resource!$B$2:$AE$465,8,FALSE))),0,IF(AC1633="",0,AN1633*VLOOKUP(AC1633,Resource!$B$2:$AE$465,8,FALSE)))</f>
        <v/>
      </c>
      <c r="AP1633" s="620" t="n"/>
      <c r="AQ1633" s="286" t="n"/>
      <c r="AR1633" s="34">
        <f>AB1633</f>
        <v/>
      </c>
      <c r="AS1633" s="621">
        <f>IF(ISNA(IF(AI1633="",0,AR1633*VLOOKUP(AI1633,Resource!$B$2:$AE$465,9,FALSE))),0,IF(AI1633="",0,AR1633*VLOOKUP(AI1633,Resource!$B$2:$AE$465,9,FALSE)))</f>
        <v/>
      </c>
      <c r="AT1633" s="620" t="n"/>
      <c r="AU1633" s="286" t="n"/>
      <c r="AV1633" s="620">
        <f>Z1633</f>
        <v/>
      </c>
      <c r="AW1633" s="72" t="n"/>
      <c r="BA1633" s="620" t="n"/>
      <c r="BC1633" s="620">
        <f>AO1633+AS1633</f>
        <v/>
      </c>
      <c r="BD1633" s="620">
        <f>BH1633-BC1633</f>
        <v/>
      </c>
      <c r="BE1633" s="479">
        <f>IF(AV1633=0,"        --",BD1633/BH1633)</f>
        <v/>
      </c>
      <c r="BF1633" s="620" t="n"/>
      <c r="BG1633" s="620" t="n"/>
      <c r="BH1633" s="620">
        <f>Z1633+BA1633+BF1633</f>
        <v/>
      </c>
    </row>
    <row r="1634" customFormat="1" s="34">
      <c r="A1634" s="618" t="n"/>
      <c r="B1634" s="619" t="n"/>
      <c r="J1634" s="619" t="n"/>
      <c r="U1634" s="620" t="n"/>
      <c r="X1634" s="620" t="n"/>
      <c r="Y1634" s="620" t="n"/>
      <c r="Z1634" s="620" t="n"/>
      <c r="AA1634" s="34">
        <f>T1634*0.2+N1634*0+O1634*0.3+P1634*0.5+Q1634*0.6+R1634*1+S1634*1</f>
        <v/>
      </c>
      <c r="AB1634" s="34">
        <f>T1634*0.2+N1634*0.2+O1634*0.3+P1634*0.5+Q1634*0.6+R1634*1+S1634*1</f>
        <v/>
      </c>
      <c r="AD1634" s="34">
        <f>IF($AC1634&gt;0,IF(VLOOKUP($AC1634,Resource!$B$2:$AE$460,6,FALSE)&gt;0,VLOOKUP($AC1634,Resource!$B$2:$AE$460,6,FALSE),"--INPUT--"),"")</f>
        <v/>
      </c>
      <c r="AE1634" s="34">
        <f>IF($AC1634&gt;0,IF(VLOOKUP($AC1634,Resource!$B$2:$AE$460,25,FALSE)&gt;0,VLOOKUP($AC1634,Resource!$B$2:$AE$460,25,FALSE),"--INPUT--"),"")</f>
        <v/>
      </c>
      <c r="AG1634" s="619" t="n"/>
      <c r="AH1634" s="619" t="n"/>
      <c r="AJ1634" s="34">
        <f>IF($AI1634&gt;0,IF(VLOOKUP($AI1634,Resource!$B$2:$AE$460,6,FALSE)&gt;0,VLOOKUP($AI1634,Resource!$B$2:$AE$460,6,FALSE),"--INPUT--"),"")</f>
        <v/>
      </c>
      <c r="AK1634" s="34">
        <f>IF($AI1634&gt;0,IF(VLOOKUP($AI1634,Resource!$B$2:$AE$460,25,FALSE)&gt;0,VLOOKUP($AI1634,Resource!$B$2:$AE$460,25,FALSE),"--INPUT--"),"")</f>
        <v/>
      </c>
      <c r="AL1634" s="619" t="n"/>
      <c r="AM1634" s="619" t="n"/>
      <c r="AN1634" s="34">
        <f>AA1634</f>
        <v/>
      </c>
      <c r="AO1634" s="621">
        <f>IF(ISNA(IF(AC1634="",0,AN1634*VLOOKUP(AC1634,Resource!$B$2:$AE$465,8,FALSE))),0,IF(AC1634="",0,AN1634*VLOOKUP(AC1634,Resource!$B$2:$AE$465,8,FALSE)))</f>
        <v/>
      </c>
      <c r="AP1634" s="620" t="n"/>
      <c r="AQ1634" s="286" t="n"/>
      <c r="AR1634" s="34">
        <f>AB1634</f>
        <v/>
      </c>
      <c r="AS1634" s="621">
        <f>IF(ISNA(IF(AI1634="",0,AR1634*VLOOKUP(AI1634,Resource!$B$2:$AE$465,9,FALSE))),0,IF(AI1634="",0,AR1634*VLOOKUP(AI1634,Resource!$B$2:$AE$465,9,FALSE)))</f>
        <v/>
      </c>
      <c r="AT1634" s="620" t="n"/>
      <c r="AU1634" s="286" t="n"/>
      <c r="AV1634" s="620">
        <f>Z1634</f>
        <v/>
      </c>
      <c r="AW1634" s="72" t="n"/>
      <c r="BA1634" s="620" t="n"/>
      <c r="BC1634" s="620">
        <f>AO1634+AS1634</f>
        <v/>
      </c>
      <c r="BD1634" s="620">
        <f>BH1634-BC1634</f>
        <v/>
      </c>
      <c r="BE1634" s="479">
        <f>IF(AV1634=0,"        --",BD1634/BH1634)</f>
        <v/>
      </c>
      <c r="BF1634" s="620" t="n"/>
      <c r="BG1634" s="620" t="n"/>
      <c r="BH1634" s="620">
        <f>Z1634+BA1634+BF1634</f>
        <v/>
      </c>
    </row>
    <row r="1635" customFormat="1" s="34">
      <c r="A1635" s="618" t="n"/>
      <c r="B1635" s="619" t="n"/>
      <c r="J1635" s="619" t="n"/>
      <c r="U1635" s="620" t="n"/>
      <c r="X1635" s="620" t="n"/>
      <c r="Y1635" s="620" t="n"/>
      <c r="Z1635" s="620" t="n"/>
      <c r="AA1635" s="34">
        <f>T1635*0.2+N1635*0+O1635*0.3+P1635*0.5+Q1635*0.6+R1635*1+S1635*1</f>
        <v/>
      </c>
      <c r="AB1635" s="34">
        <f>T1635*0.2+N1635*0.2+O1635*0.3+P1635*0.5+Q1635*0.6+R1635*1+S1635*1</f>
        <v/>
      </c>
      <c r="AD1635" s="34">
        <f>IF($AC1635&gt;0,IF(VLOOKUP($AC1635,Resource!$B$2:$AE$460,6,FALSE)&gt;0,VLOOKUP($AC1635,Resource!$B$2:$AE$460,6,FALSE),"--INPUT--"),"")</f>
        <v/>
      </c>
      <c r="AE1635" s="34">
        <f>IF($AC1635&gt;0,IF(VLOOKUP($AC1635,Resource!$B$2:$AE$460,25,FALSE)&gt;0,VLOOKUP($AC1635,Resource!$B$2:$AE$460,25,FALSE),"--INPUT--"),"")</f>
        <v/>
      </c>
      <c r="AG1635" s="619" t="n"/>
      <c r="AH1635" s="619" t="n"/>
      <c r="AJ1635" s="34">
        <f>IF($AI1635&gt;0,IF(VLOOKUP($AI1635,Resource!$B$2:$AE$460,6,FALSE)&gt;0,VLOOKUP($AI1635,Resource!$B$2:$AE$460,6,FALSE),"--INPUT--"),"")</f>
        <v/>
      </c>
      <c r="AK1635" s="34">
        <f>IF($AI1635&gt;0,IF(VLOOKUP($AI1635,Resource!$B$2:$AE$460,25,FALSE)&gt;0,VLOOKUP($AI1635,Resource!$B$2:$AE$460,25,FALSE),"--INPUT--"),"")</f>
        <v/>
      </c>
      <c r="AL1635" s="619" t="n"/>
      <c r="AM1635" s="619" t="n"/>
      <c r="AN1635" s="34">
        <f>AA1635</f>
        <v/>
      </c>
      <c r="AO1635" s="621">
        <f>IF(ISNA(IF(AC1635="",0,AN1635*VLOOKUP(AC1635,Resource!$B$2:$AE$465,8,FALSE))),0,IF(AC1635="",0,AN1635*VLOOKUP(AC1635,Resource!$B$2:$AE$465,8,FALSE)))</f>
        <v/>
      </c>
      <c r="AP1635" s="620" t="n"/>
      <c r="AQ1635" s="286" t="n"/>
      <c r="AR1635" s="34">
        <f>AB1635</f>
        <v/>
      </c>
      <c r="AS1635" s="621">
        <f>IF(ISNA(IF(AI1635="",0,AR1635*VLOOKUP(AI1635,Resource!$B$2:$AE$465,9,FALSE))),0,IF(AI1635="",0,AR1635*VLOOKUP(AI1635,Resource!$B$2:$AE$465,9,FALSE)))</f>
        <v/>
      </c>
      <c r="AT1635" s="620" t="n"/>
      <c r="AU1635" s="286" t="n"/>
      <c r="AV1635" s="620">
        <f>Z1635</f>
        <v/>
      </c>
      <c r="AW1635" s="72" t="n"/>
      <c r="BA1635" s="620" t="n"/>
      <c r="BC1635" s="620">
        <f>AO1635+AS1635</f>
        <v/>
      </c>
      <c r="BD1635" s="620">
        <f>BH1635-BC1635</f>
        <v/>
      </c>
      <c r="BE1635" s="479">
        <f>IF(AV1635=0,"        --",BD1635/BH1635)</f>
        <v/>
      </c>
      <c r="BF1635" s="620" t="n"/>
      <c r="BG1635" s="620" t="n"/>
      <c r="BH1635" s="620">
        <f>Z1635+BA1635+BF1635</f>
        <v/>
      </c>
    </row>
    <row r="1636" customFormat="1" s="34">
      <c r="A1636" s="618" t="n"/>
      <c r="B1636" s="619" t="n"/>
      <c r="J1636" s="619" t="n"/>
      <c r="U1636" s="620" t="n"/>
      <c r="X1636" s="620" t="n"/>
      <c r="Y1636" s="620" t="n"/>
      <c r="Z1636" s="620" t="n"/>
      <c r="AA1636" s="34">
        <f>T1636*0.2+N1636*0+O1636*0.3+P1636*0.5+Q1636*0.6+R1636*1+S1636*1</f>
        <v/>
      </c>
      <c r="AB1636" s="34">
        <f>T1636*0.2+N1636*0.2+O1636*0.3+P1636*0.5+Q1636*0.6+R1636*1+S1636*1</f>
        <v/>
      </c>
      <c r="AD1636" s="34">
        <f>IF($AC1636&gt;0,IF(VLOOKUP($AC1636,Resource!$B$2:$AE$460,6,FALSE)&gt;0,VLOOKUP($AC1636,Resource!$B$2:$AE$460,6,FALSE),"--INPUT--"),"")</f>
        <v/>
      </c>
      <c r="AE1636" s="34">
        <f>IF($AC1636&gt;0,IF(VLOOKUP($AC1636,Resource!$B$2:$AE$460,25,FALSE)&gt;0,VLOOKUP($AC1636,Resource!$B$2:$AE$460,25,FALSE),"--INPUT--"),"")</f>
        <v/>
      </c>
      <c r="AG1636" s="619" t="n"/>
      <c r="AH1636" s="619" t="n"/>
      <c r="AJ1636" s="34">
        <f>IF($AI1636&gt;0,IF(VLOOKUP($AI1636,Resource!$B$2:$AE$460,6,FALSE)&gt;0,VLOOKUP($AI1636,Resource!$B$2:$AE$460,6,FALSE),"--INPUT--"),"")</f>
        <v/>
      </c>
      <c r="AK1636" s="34">
        <f>IF($AI1636&gt;0,IF(VLOOKUP($AI1636,Resource!$B$2:$AE$460,25,FALSE)&gt;0,VLOOKUP($AI1636,Resource!$B$2:$AE$460,25,FALSE),"--INPUT--"),"")</f>
        <v/>
      </c>
      <c r="AL1636" s="619" t="n"/>
      <c r="AM1636" s="619" t="n"/>
      <c r="AN1636" s="34">
        <f>AA1636</f>
        <v/>
      </c>
      <c r="AO1636" s="621">
        <f>IF(ISNA(IF(AC1636="",0,AN1636*VLOOKUP(AC1636,Resource!$B$2:$AE$465,8,FALSE))),0,IF(AC1636="",0,AN1636*VLOOKUP(AC1636,Resource!$B$2:$AE$465,8,FALSE)))</f>
        <v/>
      </c>
      <c r="AP1636" s="620" t="n"/>
      <c r="AQ1636" s="286" t="n"/>
      <c r="AR1636" s="34">
        <f>AB1636</f>
        <v/>
      </c>
      <c r="AS1636" s="621">
        <f>IF(ISNA(IF(AI1636="",0,AR1636*VLOOKUP(AI1636,Resource!$B$2:$AE$465,9,FALSE))),0,IF(AI1636="",0,AR1636*VLOOKUP(AI1636,Resource!$B$2:$AE$465,9,FALSE)))</f>
        <v/>
      </c>
      <c r="AT1636" s="620" t="n"/>
      <c r="AU1636" s="286" t="n"/>
      <c r="AV1636" s="620">
        <f>Z1636</f>
        <v/>
      </c>
      <c r="AW1636" s="72" t="n"/>
      <c r="BA1636" s="620" t="n"/>
      <c r="BC1636" s="620">
        <f>AO1636+AS1636</f>
        <v/>
      </c>
      <c r="BD1636" s="620">
        <f>BH1636-BC1636</f>
        <v/>
      </c>
      <c r="BE1636" s="479">
        <f>IF(AV1636=0,"        --",BD1636/BH1636)</f>
        <v/>
      </c>
      <c r="BF1636" s="620" t="n"/>
      <c r="BG1636" s="620" t="n"/>
      <c r="BH1636" s="620">
        <f>Z1636+BA1636+BF1636</f>
        <v/>
      </c>
    </row>
    <row r="1637" customFormat="1" s="34">
      <c r="A1637" s="618" t="n"/>
      <c r="B1637" s="619" t="n"/>
      <c r="J1637" s="619" t="n"/>
      <c r="U1637" s="620" t="n"/>
      <c r="X1637" s="620" t="n"/>
      <c r="Y1637" s="620" t="n"/>
      <c r="Z1637" s="620" t="n"/>
      <c r="AA1637" s="34">
        <f>T1637*0.2+N1637*0+O1637*0.3+P1637*0.5+Q1637*0.6+R1637*1+S1637*1</f>
        <v/>
      </c>
      <c r="AB1637" s="34">
        <f>T1637*0.2+N1637*0.2+O1637*0.3+P1637*0.5+Q1637*0.6+R1637*1+S1637*1</f>
        <v/>
      </c>
      <c r="AD1637" s="34">
        <f>IF($AC1637&gt;0,IF(VLOOKUP($AC1637,Resource!$B$2:$AE$460,6,FALSE)&gt;0,VLOOKUP($AC1637,Resource!$B$2:$AE$460,6,FALSE),"--INPUT--"),"")</f>
        <v/>
      </c>
      <c r="AE1637" s="34">
        <f>IF($AC1637&gt;0,IF(VLOOKUP($AC1637,Resource!$B$2:$AE$460,25,FALSE)&gt;0,VLOOKUP($AC1637,Resource!$B$2:$AE$460,25,FALSE),"--INPUT--"),"")</f>
        <v/>
      </c>
      <c r="AG1637" s="619" t="n"/>
      <c r="AH1637" s="619" t="n"/>
      <c r="AJ1637" s="34">
        <f>IF($AI1637&gt;0,IF(VLOOKUP($AI1637,Resource!$B$2:$AE$460,6,FALSE)&gt;0,VLOOKUP($AI1637,Resource!$B$2:$AE$460,6,FALSE),"--INPUT--"),"")</f>
        <v/>
      </c>
      <c r="AK1637" s="34">
        <f>IF($AI1637&gt;0,IF(VLOOKUP($AI1637,Resource!$B$2:$AE$460,25,FALSE)&gt;0,VLOOKUP($AI1637,Resource!$B$2:$AE$460,25,FALSE),"--INPUT--"),"")</f>
        <v/>
      </c>
      <c r="AL1637" s="619" t="n"/>
      <c r="AM1637" s="619" t="n"/>
      <c r="AN1637" s="34">
        <f>AA1637</f>
        <v/>
      </c>
      <c r="AO1637" s="621">
        <f>IF(ISNA(IF(AC1637="",0,AN1637*VLOOKUP(AC1637,Resource!$B$2:$AE$465,8,FALSE))),0,IF(AC1637="",0,AN1637*VLOOKUP(AC1637,Resource!$B$2:$AE$465,8,FALSE)))</f>
        <v/>
      </c>
      <c r="AP1637" s="620" t="n"/>
      <c r="AQ1637" s="286" t="n"/>
      <c r="AR1637" s="34">
        <f>AB1637</f>
        <v/>
      </c>
      <c r="AS1637" s="621">
        <f>IF(ISNA(IF(AI1637="",0,AR1637*VLOOKUP(AI1637,Resource!$B$2:$AE$465,9,FALSE))),0,IF(AI1637="",0,AR1637*VLOOKUP(AI1637,Resource!$B$2:$AE$465,9,FALSE)))</f>
        <v/>
      </c>
      <c r="AT1637" s="620" t="n"/>
      <c r="AU1637" s="286" t="n"/>
      <c r="AV1637" s="620">
        <f>Z1637</f>
        <v/>
      </c>
      <c r="AW1637" s="72" t="n"/>
      <c r="BA1637" s="620" t="n"/>
      <c r="BC1637" s="620">
        <f>AO1637+AS1637</f>
        <v/>
      </c>
      <c r="BD1637" s="620">
        <f>BH1637-BC1637</f>
        <v/>
      </c>
      <c r="BE1637" s="479">
        <f>IF(AV1637=0,"        --",BD1637/BH1637)</f>
        <v/>
      </c>
      <c r="BF1637" s="620" t="n"/>
      <c r="BG1637" s="620" t="n"/>
      <c r="BH1637" s="620">
        <f>Z1637+BA1637+BF1637</f>
        <v/>
      </c>
    </row>
    <row r="1638" customFormat="1" s="34">
      <c r="A1638" s="618" t="n"/>
      <c r="B1638" s="619" t="n"/>
      <c r="J1638" s="619" t="n"/>
      <c r="U1638" s="620" t="n"/>
      <c r="X1638" s="620" t="n"/>
      <c r="Y1638" s="620" t="n"/>
      <c r="Z1638" s="620" t="n"/>
      <c r="AA1638" s="34">
        <f>T1638*0.2+N1638*0+O1638*0.3+P1638*0.5+Q1638*0.6+R1638*1+S1638*1</f>
        <v/>
      </c>
      <c r="AB1638" s="34">
        <f>T1638*0.2+N1638*0.2+O1638*0.3+P1638*0.5+Q1638*0.6+R1638*1+S1638*1</f>
        <v/>
      </c>
      <c r="AD1638" s="34">
        <f>IF($AC1638&gt;0,IF(VLOOKUP($AC1638,Resource!$B$2:$AE$460,6,FALSE)&gt;0,VLOOKUP($AC1638,Resource!$B$2:$AE$460,6,FALSE),"--INPUT--"),"")</f>
        <v/>
      </c>
      <c r="AE1638" s="34">
        <f>IF($AC1638&gt;0,IF(VLOOKUP($AC1638,Resource!$B$2:$AE$460,25,FALSE)&gt;0,VLOOKUP($AC1638,Resource!$B$2:$AE$460,25,FALSE),"--INPUT--"),"")</f>
        <v/>
      </c>
      <c r="AG1638" s="619" t="n"/>
      <c r="AH1638" s="619" t="n"/>
      <c r="AJ1638" s="34">
        <f>IF($AI1638&gt;0,IF(VLOOKUP($AI1638,Resource!$B$2:$AE$460,6,FALSE)&gt;0,VLOOKUP($AI1638,Resource!$B$2:$AE$460,6,FALSE),"--INPUT--"),"")</f>
        <v/>
      </c>
      <c r="AK1638" s="34">
        <f>IF($AI1638&gt;0,IF(VLOOKUP($AI1638,Resource!$B$2:$AE$460,25,FALSE)&gt;0,VLOOKUP($AI1638,Resource!$B$2:$AE$460,25,FALSE),"--INPUT--"),"")</f>
        <v/>
      </c>
      <c r="AL1638" s="619" t="n"/>
      <c r="AM1638" s="619" t="n"/>
      <c r="AN1638" s="34">
        <f>AA1638</f>
        <v/>
      </c>
      <c r="AO1638" s="621">
        <f>IF(ISNA(IF(AC1638="",0,AN1638*VLOOKUP(AC1638,Resource!$B$2:$AE$465,8,FALSE))),0,IF(AC1638="",0,AN1638*VLOOKUP(AC1638,Resource!$B$2:$AE$465,8,FALSE)))</f>
        <v/>
      </c>
      <c r="AP1638" s="620" t="n"/>
      <c r="AQ1638" s="286" t="n"/>
      <c r="AR1638" s="34">
        <f>AB1638</f>
        <v/>
      </c>
      <c r="AS1638" s="621">
        <f>IF(ISNA(IF(AI1638="",0,AR1638*VLOOKUP(AI1638,Resource!$B$2:$AE$465,9,FALSE))),0,IF(AI1638="",0,AR1638*VLOOKUP(AI1638,Resource!$B$2:$AE$465,9,FALSE)))</f>
        <v/>
      </c>
      <c r="AT1638" s="620" t="n"/>
      <c r="AU1638" s="286" t="n"/>
      <c r="AV1638" s="620">
        <f>Z1638</f>
        <v/>
      </c>
      <c r="AW1638" s="72" t="n"/>
      <c r="BA1638" s="620" t="n"/>
      <c r="BC1638" s="620">
        <f>AO1638+AS1638</f>
        <v/>
      </c>
      <c r="BD1638" s="620">
        <f>BH1638-BC1638</f>
        <v/>
      </c>
      <c r="BE1638" s="479">
        <f>IF(AV1638=0,"        --",BD1638/BH1638)</f>
        <v/>
      </c>
      <c r="BF1638" s="620" t="n"/>
      <c r="BG1638" s="620" t="n"/>
      <c r="BH1638" s="620">
        <f>Z1638+BA1638+BF1638</f>
        <v/>
      </c>
    </row>
    <row r="1639" customFormat="1" s="34">
      <c r="A1639" s="618" t="n"/>
      <c r="B1639" s="619" t="n"/>
      <c r="J1639" s="619" t="n"/>
      <c r="U1639" s="620" t="n"/>
      <c r="X1639" s="620" t="n"/>
      <c r="Y1639" s="620" t="n"/>
      <c r="Z1639" s="620" t="n"/>
      <c r="AA1639" s="34">
        <f>T1639*0.2+N1639*0+O1639*0.3+P1639*0.5+Q1639*0.6+R1639*1+S1639*1</f>
        <v/>
      </c>
      <c r="AB1639" s="34">
        <f>T1639*0.2+N1639*0.2+O1639*0.3+P1639*0.5+Q1639*0.6+R1639*1+S1639*1</f>
        <v/>
      </c>
      <c r="AD1639" s="34">
        <f>IF($AC1639&gt;0,IF(VLOOKUP($AC1639,Resource!$B$2:$AE$460,6,FALSE)&gt;0,VLOOKUP($AC1639,Resource!$B$2:$AE$460,6,FALSE),"--INPUT--"),"")</f>
        <v/>
      </c>
      <c r="AE1639" s="34">
        <f>IF($AC1639&gt;0,IF(VLOOKUP($AC1639,Resource!$B$2:$AE$460,25,FALSE)&gt;0,VLOOKUP($AC1639,Resource!$B$2:$AE$460,25,FALSE),"--INPUT--"),"")</f>
        <v/>
      </c>
      <c r="AG1639" s="619" t="n"/>
      <c r="AH1639" s="619" t="n"/>
      <c r="AJ1639" s="34">
        <f>IF($AI1639&gt;0,IF(VLOOKUP($AI1639,Resource!$B$2:$AE$460,6,FALSE)&gt;0,VLOOKUP($AI1639,Resource!$B$2:$AE$460,6,FALSE),"--INPUT--"),"")</f>
        <v/>
      </c>
      <c r="AK1639" s="34">
        <f>IF($AI1639&gt;0,IF(VLOOKUP($AI1639,Resource!$B$2:$AE$460,25,FALSE)&gt;0,VLOOKUP($AI1639,Resource!$B$2:$AE$460,25,FALSE),"--INPUT--"),"")</f>
        <v/>
      </c>
      <c r="AL1639" s="619" t="n"/>
      <c r="AM1639" s="619" t="n"/>
      <c r="AN1639" s="34">
        <f>AA1639</f>
        <v/>
      </c>
      <c r="AO1639" s="621">
        <f>IF(ISNA(IF(AC1639="",0,AN1639*VLOOKUP(AC1639,Resource!$B$2:$AE$465,8,FALSE))),0,IF(AC1639="",0,AN1639*VLOOKUP(AC1639,Resource!$B$2:$AE$465,8,FALSE)))</f>
        <v/>
      </c>
      <c r="AP1639" s="620" t="n"/>
      <c r="AQ1639" s="286" t="n"/>
      <c r="AR1639" s="34">
        <f>AB1639</f>
        <v/>
      </c>
      <c r="AS1639" s="621">
        <f>IF(ISNA(IF(AI1639="",0,AR1639*VLOOKUP(AI1639,Resource!$B$2:$AE$465,9,FALSE))),0,IF(AI1639="",0,AR1639*VLOOKUP(AI1639,Resource!$B$2:$AE$465,9,FALSE)))</f>
        <v/>
      </c>
      <c r="AT1639" s="620" t="n"/>
      <c r="AU1639" s="286" t="n"/>
      <c r="AV1639" s="620">
        <f>Z1639</f>
        <v/>
      </c>
      <c r="AW1639" s="72" t="n"/>
      <c r="BA1639" s="620" t="n"/>
      <c r="BC1639" s="620">
        <f>AO1639+AS1639</f>
        <v/>
      </c>
      <c r="BD1639" s="620">
        <f>BH1639-BC1639</f>
        <v/>
      </c>
      <c r="BE1639" s="479">
        <f>IF(AV1639=0,"        --",BD1639/BH1639)</f>
        <v/>
      </c>
      <c r="BF1639" s="620" t="n"/>
      <c r="BG1639" s="620" t="n"/>
      <c r="BH1639" s="620">
        <f>Z1639+BA1639+BF1639</f>
        <v/>
      </c>
    </row>
    <row r="1640" customFormat="1" s="34">
      <c r="A1640" s="618" t="n"/>
      <c r="B1640" s="619" t="n"/>
      <c r="J1640" s="619" t="n"/>
      <c r="U1640" s="620" t="n"/>
      <c r="X1640" s="620" t="n"/>
      <c r="Y1640" s="620" t="n"/>
      <c r="Z1640" s="620" t="n"/>
      <c r="AA1640" s="34">
        <f>T1640*0.2+N1640*0+O1640*0.3+P1640*0.5+Q1640*0.6+R1640*1+S1640*1</f>
        <v/>
      </c>
      <c r="AB1640" s="34">
        <f>T1640*0.2+N1640*0.2+O1640*0.3+P1640*0.5+Q1640*0.6+R1640*1+S1640*1</f>
        <v/>
      </c>
      <c r="AD1640" s="34">
        <f>IF($AC1640&gt;0,IF(VLOOKUP($AC1640,Resource!$B$2:$AE$460,6,FALSE)&gt;0,VLOOKUP($AC1640,Resource!$B$2:$AE$460,6,FALSE),"--INPUT--"),"")</f>
        <v/>
      </c>
      <c r="AE1640" s="34">
        <f>IF($AC1640&gt;0,IF(VLOOKUP($AC1640,Resource!$B$2:$AE$460,25,FALSE)&gt;0,VLOOKUP($AC1640,Resource!$B$2:$AE$460,25,FALSE),"--INPUT--"),"")</f>
        <v/>
      </c>
      <c r="AG1640" s="619" t="n"/>
      <c r="AH1640" s="619" t="n"/>
      <c r="AJ1640" s="34">
        <f>IF($AI1640&gt;0,IF(VLOOKUP($AI1640,Resource!$B$2:$AE$460,6,FALSE)&gt;0,VLOOKUP($AI1640,Resource!$B$2:$AE$460,6,FALSE),"--INPUT--"),"")</f>
        <v/>
      </c>
      <c r="AK1640" s="34">
        <f>IF($AI1640&gt;0,IF(VLOOKUP($AI1640,Resource!$B$2:$AE$460,25,FALSE)&gt;0,VLOOKUP($AI1640,Resource!$B$2:$AE$460,25,FALSE),"--INPUT--"),"")</f>
        <v/>
      </c>
      <c r="AL1640" s="619" t="n"/>
      <c r="AM1640" s="619" t="n"/>
      <c r="AN1640" s="34">
        <f>AA1640</f>
        <v/>
      </c>
      <c r="AO1640" s="621">
        <f>IF(ISNA(IF(AC1640="",0,AN1640*VLOOKUP(AC1640,Resource!$B$2:$AE$465,8,FALSE))),0,IF(AC1640="",0,AN1640*VLOOKUP(AC1640,Resource!$B$2:$AE$465,8,FALSE)))</f>
        <v/>
      </c>
      <c r="AP1640" s="620" t="n"/>
      <c r="AQ1640" s="286" t="n"/>
      <c r="AR1640" s="34">
        <f>AB1640</f>
        <v/>
      </c>
      <c r="AS1640" s="621">
        <f>IF(ISNA(IF(AI1640="",0,AR1640*VLOOKUP(AI1640,Resource!$B$2:$AE$465,9,FALSE))),0,IF(AI1640="",0,AR1640*VLOOKUP(AI1640,Resource!$B$2:$AE$465,9,FALSE)))</f>
        <v/>
      </c>
      <c r="AT1640" s="620" t="n"/>
      <c r="AU1640" s="286" t="n"/>
      <c r="AV1640" s="620">
        <f>Z1640</f>
        <v/>
      </c>
      <c r="AW1640" s="72" t="n"/>
      <c r="BA1640" s="620" t="n"/>
      <c r="BC1640" s="620">
        <f>AO1640+AS1640</f>
        <v/>
      </c>
      <c r="BD1640" s="620">
        <f>BH1640-BC1640</f>
        <v/>
      </c>
      <c r="BE1640" s="479">
        <f>IF(AV1640=0,"        --",BD1640/BH1640)</f>
        <v/>
      </c>
      <c r="BF1640" s="620" t="n"/>
      <c r="BG1640" s="620" t="n"/>
      <c r="BH1640" s="620">
        <f>Z1640+BA1640+BF1640</f>
        <v/>
      </c>
    </row>
    <row r="1641" customFormat="1" s="34">
      <c r="A1641" s="618" t="n"/>
      <c r="B1641" s="619" t="n"/>
      <c r="J1641" s="619" t="n"/>
      <c r="U1641" s="620" t="n"/>
      <c r="X1641" s="620" t="n"/>
      <c r="Y1641" s="620" t="n"/>
      <c r="Z1641" s="620" t="n"/>
      <c r="AA1641" s="34">
        <f>T1641*0.2+N1641*0+O1641*0.3+P1641*0.5+Q1641*0.6+R1641*1+S1641*1</f>
        <v/>
      </c>
      <c r="AB1641" s="34">
        <f>T1641*0.2+N1641*0.2+O1641*0.3+P1641*0.5+Q1641*0.6+R1641*1+S1641*1</f>
        <v/>
      </c>
      <c r="AD1641" s="34">
        <f>IF($AC1641&gt;0,IF(VLOOKUP($AC1641,Resource!$B$2:$AE$460,6,FALSE)&gt;0,VLOOKUP($AC1641,Resource!$B$2:$AE$460,6,FALSE),"--INPUT--"),"")</f>
        <v/>
      </c>
      <c r="AE1641" s="34">
        <f>IF($AC1641&gt;0,IF(VLOOKUP($AC1641,Resource!$B$2:$AE$460,25,FALSE)&gt;0,VLOOKUP($AC1641,Resource!$B$2:$AE$460,25,FALSE),"--INPUT--"),"")</f>
        <v/>
      </c>
      <c r="AG1641" s="619" t="n"/>
      <c r="AH1641" s="619" t="n"/>
      <c r="AJ1641" s="34">
        <f>IF($AI1641&gt;0,IF(VLOOKUP($AI1641,Resource!$B$2:$AE$460,6,FALSE)&gt;0,VLOOKUP($AI1641,Resource!$B$2:$AE$460,6,FALSE),"--INPUT--"),"")</f>
        <v/>
      </c>
      <c r="AK1641" s="34">
        <f>IF($AI1641&gt;0,IF(VLOOKUP($AI1641,Resource!$B$2:$AE$460,25,FALSE)&gt;0,VLOOKUP($AI1641,Resource!$B$2:$AE$460,25,FALSE),"--INPUT--"),"")</f>
        <v/>
      </c>
      <c r="AL1641" s="619" t="n"/>
      <c r="AM1641" s="619" t="n"/>
      <c r="AN1641" s="34">
        <f>AA1641</f>
        <v/>
      </c>
      <c r="AO1641" s="621">
        <f>IF(ISNA(IF(AC1641="",0,AN1641*VLOOKUP(AC1641,Resource!$B$2:$AE$465,8,FALSE))),0,IF(AC1641="",0,AN1641*VLOOKUP(AC1641,Resource!$B$2:$AE$465,8,FALSE)))</f>
        <v/>
      </c>
      <c r="AP1641" s="620" t="n"/>
      <c r="AQ1641" s="286" t="n"/>
      <c r="AR1641" s="34">
        <f>AB1641</f>
        <v/>
      </c>
      <c r="AS1641" s="621">
        <f>IF(ISNA(IF(AI1641="",0,AR1641*VLOOKUP(AI1641,Resource!$B$2:$AE$465,9,FALSE))),0,IF(AI1641="",0,AR1641*VLOOKUP(AI1641,Resource!$B$2:$AE$465,9,FALSE)))</f>
        <v/>
      </c>
      <c r="AT1641" s="620" t="n"/>
      <c r="AU1641" s="286" t="n"/>
      <c r="AV1641" s="620">
        <f>Z1641</f>
        <v/>
      </c>
      <c r="AW1641" s="72" t="n"/>
      <c r="BA1641" s="620" t="n"/>
      <c r="BC1641" s="620">
        <f>AO1641+AS1641</f>
        <v/>
      </c>
      <c r="BD1641" s="620">
        <f>BH1641-BC1641</f>
        <v/>
      </c>
      <c r="BE1641" s="479">
        <f>IF(AV1641=0,"        --",BD1641/BH1641)</f>
        <v/>
      </c>
      <c r="BF1641" s="620" t="n"/>
      <c r="BG1641" s="620" t="n"/>
      <c r="BH1641" s="620">
        <f>Z1641+BA1641+BF1641</f>
        <v/>
      </c>
    </row>
    <row r="1642" customFormat="1" s="34">
      <c r="A1642" s="618" t="n"/>
      <c r="B1642" s="619" t="n"/>
      <c r="J1642" s="619" t="n"/>
      <c r="U1642" s="620" t="n"/>
      <c r="X1642" s="620" t="n"/>
      <c r="Y1642" s="620" t="n"/>
      <c r="Z1642" s="620" t="n"/>
      <c r="AA1642" s="34">
        <f>T1642*0.2+N1642*0+O1642*0.3+P1642*0.5+Q1642*0.6+R1642*1+S1642*1</f>
        <v/>
      </c>
      <c r="AB1642" s="34">
        <f>T1642*0.2+N1642*0.2+O1642*0.3+P1642*0.5+Q1642*0.6+R1642*1+S1642*1</f>
        <v/>
      </c>
      <c r="AD1642" s="34">
        <f>IF($AC1642&gt;0,IF(VLOOKUP($AC1642,Resource!$B$2:$AE$460,6,FALSE)&gt;0,VLOOKUP($AC1642,Resource!$B$2:$AE$460,6,FALSE),"--INPUT--"),"")</f>
        <v/>
      </c>
      <c r="AE1642" s="34">
        <f>IF($AC1642&gt;0,IF(VLOOKUP($AC1642,Resource!$B$2:$AE$460,25,FALSE)&gt;0,VLOOKUP($AC1642,Resource!$B$2:$AE$460,25,FALSE),"--INPUT--"),"")</f>
        <v/>
      </c>
      <c r="AG1642" s="619" t="n"/>
      <c r="AH1642" s="619" t="n"/>
      <c r="AJ1642" s="34">
        <f>IF($AI1642&gt;0,IF(VLOOKUP($AI1642,Resource!$B$2:$AE$460,6,FALSE)&gt;0,VLOOKUP($AI1642,Resource!$B$2:$AE$460,6,FALSE),"--INPUT--"),"")</f>
        <v/>
      </c>
      <c r="AK1642" s="34">
        <f>IF($AI1642&gt;0,IF(VLOOKUP($AI1642,Resource!$B$2:$AE$460,25,FALSE)&gt;0,VLOOKUP($AI1642,Resource!$B$2:$AE$460,25,FALSE),"--INPUT--"),"")</f>
        <v/>
      </c>
      <c r="AL1642" s="619" t="n"/>
      <c r="AM1642" s="619" t="n"/>
      <c r="AN1642" s="34">
        <f>AA1642</f>
        <v/>
      </c>
      <c r="AO1642" s="621">
        <f>IF(ISNA(IF(AC1642="",0,AN1642*VLOOKUP(AC1642,Resource!$B$2:$AE$465,8,FALSE))),0,IF(AC1642="",0,AN1642*VLOOKUP(AC1642,Resource!$B$2:$AE$465,8,FALSE)))</f>
        <v/>
      </c>
      <c r="AP1642" s="620" t="n"/>
      <c r="AQ1642" s="286" t="n"/>
      <c r="AR1642" s="34">
        <f>AB1642</f>
        <v/>
      </c>
      <c r="AS1642" s="621">
        <f>IF(ISNA(IF(AI1642="",0,AR1642*VLOOKUP(AI1642,Resource!$B$2:$AE$465,9,FALSE))),0,IF(AI1642="",0,AR1642*VLOOKUP(AI1642,Resource!$B$2:$AE$465,9,FALSE)))</f>
        <v/>
      </c>
      <c r="AT1642" s="620" t="n"/>
      <c r="AU1642" s="286" t="n"/>
      <c r="AV1642" s="620">
        <f>Z1642</f>
        <v/>
      </c>
      <c r="AW1642" s="72" t="n"/>
      <c r="BA1642" s="620" t="n"/>
      <c r="BC1642" s="620">
        <f>AO1642+AS1642</f>
        <v/>
      </c>
      <c r="BD1642" s="620">
        <f>BH1642-BC1642</f>
        <v/>
      </c>
      <c r="BE1642" s="479">
        <f>IF(AV1642=0,"        --",BD1642/BH1642)</f>
        <v/>
      </c>
      <c r="BF1642" s="620" t="n"/>
      <c r="BG1642" s="620" t="n"/>
      <c r="BH1642" s="620">
        <f>Z1642+BA1642+BF1642</f>
        <v/>
      </c>
    </row>
    <row r="1643" customFormat="1" s="34">
      <c r="A1643" s="618" t="n"/>
      <c r="B1643" s="619" t="n"/>
      <c r="J1643" s="619" t="n"/>
      <c r="U1643" s="620" t="n"/>
      <c r="X1643" s="620" t="n"/>
      <c r="Y1643" s="620" t="n"/>
      <c r="Z1643" s="620" t="n"/>
      <c r="AA1643" s="34">
        <f>T1643*0.2+N1643*0+O1643*0.3+P1643*0.5+Q1643*0.6+R1643*1+S1643*1</f>
        <v/>
      </c>
      <c r="AB1643" s="34">
        <f>T1643*0.2+N1643*0.2+O1643*0.3+P1643*0.5+Q1643*0.6+R1643*1+S1643*1</f>
        <v/>
      </c>
      <c r="AD1643" s="34">
        <f>IF($AC1643&gt;0,IF(VLOOKUP($AC1643,Resource!$B$2:$AE$460,6,FALSE)&gt;0,VLOOKUP($AC1643,Resource!$B$2:$AE$460,6,FALSE),"--INPUT--"),"")</f>
        <v/>
      </c>
      <c r="AE1643" s="34">
        <f>IF($AC1643&gt;0,IF(VLOOKUP($AC1643,Resource!$B$2:$AE$460,25,FALSE)&gt;0,VLOOKUP($AC1643,Resource!$B$2:$AE$460,25,FALSE),"--INPUT--"),"")</f>
        <v/>
      </c>
      <c r="AG1643" s="619" t="n"/>
      <c r="AH1643" s="619" t="n"/>
      <c r="AJ1643" s="34">
        <f>IF($AI1643&gt;0,IF(VLOOKUP($AI1643,Resource!$B$2:$AE$460,6,FALSE)&gt;0,VLOOKUP($AI1643,Resource!$B$2:$AE$460,6,FALSE),"--INPUT--"),"")</f>
        <v/>
      </c>
      <c r="AK1643" s="34">
        <f>IF($AI1643&gt;0,IF(VLOOKUP($AI1643,Resource!$B$2:$AE$460,25,FALSE)&gt;0,VLOOKUP($AI1643,Resource!$B$2:$AE$460,25,FALSE),"--INPUT--"),"")</f>
        <v/>
      </c>
      <c r="AL1643" s="619" t="n"/>
      <c r="AM1643" s="619" t="n"/>
      <c r="AN1643" s="34">
        <f>AA1643</f>
        <v/>
      </c>
      <c r="AO1643" s="621">
        <f>IF(ISNA(IF(AC1643="",0,AN1643*VLOOKUP(AC1643,Resource!$B$2:$AE$465,8,FALSE))),0,IF(AC1643="",0,AN1643*VLOOKUP(AC1643,Resource!$B$2:$AE$465,8,FALSE)))</f>
        <v/>
      </c>
      <c r="AP1643" s="620" t="n"/>
      <c r="AQ1643" s="286" t="n"/>
      <c r="AR1643" s="34">
        <f>AB1643</f>
        <v/>
      </c>
      <c r="AS1643" s="621">
        <f>IF(ISNA(IF(AI1643="",0,AR1643*VLOOKUP(AI1643,Resource!$B$2:$AE$465,9,FALSE))),0,IF(AI1643="",0,AR1643*VLOOKUP(AI1643,Resource!$B$2:$AE$465,9,FALSE)))</f>
        <v/>
      </c>
      <c r="AT1643" s="620" t="n"/>
      <c r="AU1643" s="286" t="n"/>
      <c r="AV1643" s="620">
        <f>Z1643</f>
        <v/>
      </c>
      <c r="AW1643" s="72" t="n"/>
      <c r="BA1643" s="620" t="n"/>
      <c r="BC1643" s="620">
        <f>AO1643+AS1643</f>
        <v/>
      </c>
      <c r="BD1643" s="620">
        <f>BH1643-BC1643</f>
        <v/>
      </c>
      <c r="BE1643" s="479">
        <f>IF(AV1643=0,"        --",BD1643/BH1643)</f>
        <v/>
      </c>
      <c r="BF1643" s="620" t="n"/>
      <c r="BG1643" s="620" t="n"/>
      <c r="BH1643" s="620">
        <f>Z1643+BA1643+BF1643</f>
        <v/>
      </c>
    </row>
    <row r="1644" customFormat="1" s="34">
      <c r="A1644" s="618" t="n"/>
      <c r="B1644" s="619" t="n"/>
      <c r="J1644" s="619" t="n"/>
      <c r="U1644" s="620" t="n"/>
      <c r="X1644" s="620" t="n"/>
      <c r="Y1644" s="620" t="n"/>
      <c r="Z1644" s="620" t="n"/>
      <c r="AA1644" s="34">
        <f>T1644*0.2+N1644*0+O1644*0.3+P1644*0.5+Q1644*0.6+R1644*1+S1644*1</f>
        <v/>
      </c>
      <c r="AB1644" s="34">
        <f>T1644*0.2+N1644*0.2+O1644*0.3+P1644*0.5+Q1644*0.6+R1644*1+S1644*1</f>
        <v/>
      </c>
      <c r="AD1644" s="34">
        <f>IF($AC1644&gt;0,IF(VLOOKUP($AC1644,Resource!$B$2:$AE$460,6,FALSE)&gt;0,VLOOKUP($AC1644,Resource!$B$2:$AE$460,6,FALSE),"--INPUT--"),"")</f>
        <v/>
      </c>
      <c r="AE1644" s="34">
        <f>IF($AC1644&gt;0,IF(VLOOKUP($AC1644,Resource!$B$2:$AE$460,25,FALSE)&gt;0,VLOOKUP($AC1644,Resource!$B$2:$AE$460,25,FALSE),"--INPUT--"),"")</f>
        <v/>
      </c>
      <c r="AG1644" s="619" t="n"/>
      <c r="AH1644" s="619" t="n"/>
      <c r="AJ1644" s="34">
        <f>IF($AI1644&gt;0,IF(VLOOKUP($AI1644,Resource!$B$2:$AE$460,6,FALSE)&gt;0,VLOOKUP($AI1644,Resource!$B$2:$AE$460,6,FALSE),"--INPUT--"),"")</f>
        <v/>
      </c>
      <c r="AK1644" s="34">
        <f>IF($AI1644&gt;0,IF(VLOOKUP($AI1644,Resource!$B$2:$AE$460,25,FALSE)&gt;0,VLOOKUP($AI1644,Resource!$B$2:$AE$460,25,FALSE),"--INPUT--"),"")</f>
        <v/>
      </c>
      <c r="AL1644" s="619" t="n"/>
      <c r="AM1644" s="619" t="n"/>
      <c r="AN1644" s="34">
        <f>AA1644</f>
        <v/>
      </c>
      <c r="AO1644" s="621">
        <f>IF(ISNA(IF(AC1644="",0,AN1644*VLOOKUP(AC1644,Resource!$B$2:$AE$465,8,FALSE))),0,IF(AC1644="",0,AN1644*VLOOKUP(AC1644,Resource!$B$2:$AE$465,8,FALSE)))</f>
        <v/>
      </c>
      <c r="AP1644" s="620" t="n"/>
      <c r="AQ1644" s="286" t="n"/>
      <c r="AR1644" s="34">
        <f>AB1644</f>
        <v/>
      </c>
      <c r="AS1644" s="621">
        <f>IF(ISNA(IF(AI1644="",0,AR1644*VLOOKUP(AI1644,Resource!$B$2:$AE$465,9,FALSE))),0,IF(AI1644="",0,AR1644*VLOOKUP(AI1644,Resource!$B$2:$AE$465,9,FALSE)))</f>
        <v/>
      </c>
      <c r="AT1644" s="620" t="n"/>
      <c r="AU1644" s="286" t="n"/>
      <c r="AV1644" s="620">
        <f>Z1644</f>
        <v/>
      </c>
      <c r="AW1644" s="72" t="n"/>
      <c r="BA1644" s="620" t="n"/>
      <c r="BC1644" s="620">
        <f>AO1644+AS1644</f>
        <v/>
      </c>
      <c r="BD1644" s="620">
        <f>BH1644-BC1644</f>
        <v/>
      </c>
      <c r="BE1644" s="479">
        <f>IF(AV1644=0,"        --",BD1644/BH1644)</f>
        <v/>
      </c>
      <c r="BF1644" s="620" t="n"/>
      <c r="BG1644" s="620" t="n"/>
      <c r="BH1644" s="620">
        <f>Z1644+BA1644+BF1644</f>
        <v/>
      </c>
    </row>
    <row r="1645" customFormat="1" s="34">
      <c r="A1645" s="618" t="n"/>
      <c r="B1645" s="619" t="n"/>
      <c r="J1645" s="619" t="n"/>
      <c r="U1645" s="620" t="n"/>
      <c r="X1645" s="620" t="n"/>
      <c r="Y1645" s="620" t="n"/>
      <c r="Z1645" s="620" t="n"/>
      <c r="AA1645" s="34">
        <f>T1645*0.2+N1645*0+O1645*0.3+P1645*0.5+Q1645*0.6+R1645*1+S1645*1</f>
        <v/>
      </c>
      <c r="AB1645" s="34">
        <f>T1645*0.2+N1645*0.2+O1645*0.3+P1645*0.5+Q1645*0.6+R1645*1+S1645*1</f>
        <v/>
      </c>
      <c r="AD1645" s="34">
        <f>IF($AC1645&gt;0,IF(VLOOKUP($AC1645,Resource!$B$2:$AE$460,6,FALSE)&gt;0,VLOOKUP($AC1645,Resource!$B$2:$AE$460,6,FALSE),"--INPUT--"),"")</f>
        <v/>
      </c>
      <c r="AE1645" s="34">
        <f>IF($AC1645&gt;0,IF(VLOOKUP($AC1645,Resource!$B$2:$AE$460,25,FALSE)&gt;0,VLOOKUP($AC1645,Resource!$B$2:$AE$460,25,FALSE),"--INPUT--"),"")</f>
        <v/>
      </c>
      <c r="AG1645" s="619" t="n"/>
      <c r="AH1645" s="619" t="n"/>
      <c r="AJ1645" s="34">
        <f>IF($AI1645&gt;0,IF(VLOOKUP($AI1645,Resource!$B$2:$AE$460,6,FALSE)&gt;0,VLOOKUP($AI1645,Resource!$B$2:$AE$460,6,FALSE),"--INPUT--"),"")</f>
        <v/>
      </c>
      <c r="AK1645" s="34">
        <f>IF($AI1645&gt;0,IF(VLOOKUP($AI1645,Resource!$B$2:$AE$460,25,FALSE)&gt;0,VLOOKUP($AI1645,Resource!$B$2:$AE$460,25,FALSE),"--INPUT--"),"")</f>
        <v/>
      </c>
      <c r="AL1645" s="619" t="n"/>
      <c r="AM1645" s="619" t="n"/>
      <c r="AN1645" s="34">
        <f>AA1645</f>
        <v/>
      </c>
      <c r="AO1645" s="621">
        <f>IF(ISNA(IF(AC1645="",0,AN1645*VLOOKUP(AC1645,Resource!$B$2:$AE$465,8,FALSE))),0,IF(AC1645="",0,AN1645*VLOOKUP(AC1645,Resource!$B$2:$AE$465,8,FALSE)))</f>
        <v/>
      </c>
      <c r="AP1645" s="620" t="n"/>
      <c r="AQ1645" s="286" t="n"/>
      <c r="AR1645" s="34">
        <f>AB1645</f>
        <v/>
      </c>
      <c r="AS1645" s="621">
        <f>IF(ISNA(IF(AI1645="",0,AR1645*VLOOKUP(AI1645,Resource!$B$2:$AE$465,9,FALSE))),0,IF(AI1645="",0,AR1645*VLOOKUP(AI1645,Resource!$B$2:$AE$465,9,FALSE)))</f>
        <v/>
      </c>
      <c r="AT1645" s="620" t="n"/>
      <c r="AU1645" s="286" t="n"/>
      <c r="AV1645" s="620">
        <f>Z1645</f>
        <v/>
      </c>
      <c r="AW1645" s="72" t="n"/>
      <c r="BA1645" s="620" t="n"/>
      <c r="BC1645" s="620">
        <f>AO1645+AS1645</f>
        <v/>
      </c>
      <c r="BD1645" s="620">
        <f>BH1645-BC1645</f>
        <v/>
      </c>
      <c r="BE1645" s="479">
        <f>IF(AV1645=0,"        --",BD1645/BH1645)</f>
        <v/>
      </c>
      <c r="BF1645" s="620" t="n"/>
      <c r="BG1645" s="620" t="n"/>
      <c r="BH1645" s="620">
        <f>Z1645+BA1645+BF1645</f>
        <v/>
      </c>
    </row>
    <row r="1646" customFormat="1" s="34">
      <c r="A1646" s="618" t="n"/>
      <c r="B1646" s="619" t="n"/>
      <c r="J1646" s="619" t="n"/>
      <c r="U1646" s="620" t="n"/>
      <c r="X1646" s="620" t="n"/>
      <c r="Y1646" s="620" t="n"/>
      <c r="Z1646" s="620" t="n"/>
      <c r="AA1646" s="34">
        <f>T1646*0.2+N1646*0+O1646*0.3+P1646*0.5+Q1646*0.6+R1646*1+S1646*1</f>
        <v/>
      </c>
      <c r="AB1646" s="34">
        <f>T1646*0.2+N1646*0.2+O1646*0.3+P1646*0.5+Q1646*0.6+R1646*1+S1646*1</f>
        <v/>
      </c>
      <c r="AD1646" s="34">
        <f>IF($AC1646&gt;0,IF(VLOOKUP($AC1646,Resource!$B$2:$AE$460,6,FALSE)&gt;0,VLOOKUP($AC1646,Resource!$B$2:$AE$460,6,FALSE),"--INPUT--"),"")</f>
        <v/>
      </c>
      <c r="AE1646" s="34">
        <f>IF($AC1646&gt;0,IF(VLOOKUP($AC1646,Resource!$B$2:$AE$460,25,FALSE)&gt;0,VLOOKUP($AC1646,Resource!$B$2:$AE$460,25,FALSE),"--INPUT--"),"")</f>
        <v/>
      </c>
      <c r="AG1646" s="619" t="n"/>
      <c r="AH1646" s="619" t="n"/>
      <c r="AJ1646" s="34">
        <f>IF($AI1646&gt;0,IF(VLOOKUP($AI1646,Resource!$B$2:$AE$460,6,FALSE)&gt;0,VLOOKUP($AI1646,Resource!$B$2:$AE$460,6,FALSE),"--INPUT--"),"")</f>
        <v/>
      </c>
      <c r="AK1646" s="34">
        <f>IF($AI1646&gt;0,IF(VLOOKUP($AI1646,Resource!$B$2:$AE$460,25,FALSE)&gt;0,VLOOKUP($AI1646,Resource!$B$2:$AE$460,25,FALSE),"--INPUT--"),"")</f>
        <v/>
      </c>
      <c r="AL1646" s="619" t="n"/>
      <c r="AM1646" s="619" t="n"/>
      <c r="AN1646" s="34">
        <f>AA1646</f>
        <v/>
      </c>
      <c r="AO1646" s="621">
        <f>IF(ISNA(IF(AC1646="",0,AN1646*VLOOKUP(AC1646,Resource!$B$2:$AE$465,8,FALSE))),0,IF(AC1646="",0,AN1646*VLOOKUP(AC1646,Resource!$B$2:$AE$465,8,FALSE)))</f>
        <v/>
      </c>
      <c r="AP1646" s="620" t="n"/>
      <c r="AQ1646" s="286" t="n"/>
      <c r="AR1646" s="34">
        <f>AB1646</f>
        <v/>
      </c>
      <c r="AS1646" s="621">
        <f>IF(ISNA(IF(AI1646="",0,AR1646*VLOOKUP(AI1646,Resource!$B$2:$AE$465,9,FALSE))),0,IF(AI1646="",0,AR1646*VLOOKUP(AI1646,Resource!$B$2:$AE$465,9,FALSE)))</f>
        <v/>
      </c>
      <c r="AT1646" s="620" t="n"/>
      <c r="AU1646" s="286" t="n"/>
      <c r="AV1646" s="620">
        <f>Z1646</f>
        <v/>
      </c>
      <c r="AW1646" s="72" t="n"/>
      <c r="BA1646" s="620" t="n"/>
      <c r="BC1646" s="620">
        <f>AO1646+AS1646</f>
        <v/>
      </c>
      <c r="BD1646" s="620">
        <f>BH1646-BC1646</f>
        <v/>
      </c>
      <c r="BE1646" s="479">
        <f>IF(AV1646=0,"        --",BD1646/BH1646)</f>
        <v/>
      </c>
      <c r="BF1646" s="620" t="n"/>
      <c r="BG1646" s="620" t="n"/>
      <c r="BH1646" s="620">
        <f>Z1646+BA1646+BF1646</f>
        <v/>
      </c>
    </row>
    <row r="1647" customFormat="1" s="34">
      <c r="A1647" s="618" t="n"/>
      <c r="B1647" s="619" t="n"/>
      <c r="J1647" s="619" t="n"/>
      <c r="U1647" s="620" t="n"/>
      <c r="X1647" s="620" t="n"/>
      <c r="Y1647" s="620" t="n"/>
      <c r="Z1647" s="620" t="n"/>
      <c r="AA1647" s="34">
        <f>T1647*0.2+N1647*0+O1647*0.3+P1647*0.5+Q1647*0.6+R1647*1+S1647*1</f>
        <v/>
      </c>
      <c r="AB1647" s="34">
        <f>T1647*0.2+N1647*0.2+O1647*0.3+P1647*0.5+Q1647*0.6+R1647*1+S1647*1</f>
        <v/>
      </c>
      <c r="AD1647" s="34">
        <f>IF($AC1647&gt;0,IF(VLOOKUP($AC1647,Resource!$B$2:$AE$460,6,FALSE)&gt;0,VLOOKUP($AC1647,Resource!$B$2:$AE$460,6,FALSE),"--INPUT--"),"")</f>
        <v/>
      </c>
      <c r="AE1647" s="34">
        <f>IF($AC1647&gt;0,IF(VLOOKUP($AC1647,Resource!$B$2:$AE$460,25,FALSE)&gt;0,VLOOKUP($AC1647,Resource!$B$2:$AE$460,25,FALSE),"--INPUT--"),"")</f>
        <v/>
      </c>
      <c r="AG1647" s="619" t="n"/>
      <c r="AH1647" s="619" t="n"/>
      <c r="AJ1647" s="34">
        <f>IF($AI1647&gt;0,IF(VLOOKUP($AI1647,Resource!$B$2:$AE$460,6,FALSE)&gt;0,VLOOKUP($AI1647,Resource!$B$2:$AE$460,6,FALSE),"--INPUT--"),"")</f>
        <v/>
      </c>
      <c r="AK1647" s="34">
        <f>IF($AI1647&gt;0,IF(VLOOKUP($AI1647,Resource!$B$2:$AE$460,25,FALSE)&gt;0,VLOOKUP($AI1647,Resource!$B$2:$AE$460,25,FALSE),"--INPUT--"),"")</f>
        <v/>
      </c>
      <c r="AL1647" s="619" t="n"/>
      <c r="AM1647" s="619" t="n"/>
      <c r="AN1647" s="34">
        <f>AA1647</f>
        <v/>
      </c>
      <c r="AO1647" s="621">
        <f>IF(ISNA(IF(AC1647="",0,AN1647*VLOOKUP(AC1647,Resource!$B$2:$AE$465,8,FALSE))),0,IF(AC1647="",0,AN1647*VLOOKUP(AC1647,Resource!$B$2:$AE$465,8,FALSE)))</f>
        <v/>
      </c>
      <c r="AP1647" s="620" t="n"/>
      <c r="AQ1647" s="286" t="n"/>
      <c r="AR1647" s="34">
        <f>AB1647</f>
        <v/>
      </c>
      <c r="AS1647" s="621">
        <f>IF(ISNA(IF(AI1647="",0,AR1647*VLOOKUP(AI1647,Resource!$B$2:$AE$465,9,FALSE))),0,IF(AI1647="",0,AR1647*VLOOKUP(AI1647,Resource!$B$2:$AE$465,9,FALSE)))</f>
        <v/>
      </c>
      <c r="AT1647" s="620" t="n"/>
      <c r="AU1647" s="286" t="n"/>
      <c r="AV1647" s="620">
        <f>Z1647</f>
        <v/>
      </c>
      <c r="AW1647" s="72" t="n"/>
      <c r="BA1647" s="620" t="n"/>
      <c r="BC1647" s="620">
        <f>AO1647+AS1647</f>
        <v/>
      </c>
      <c r="BD1647" s="620">
        <f>BH1647-BC1647</f>
        <v/>
      </c>
      <c r="BE1647" s="479">
        <f>IF(AV1647=0,"        --",BD1647/BH1647)</f>
        <v/>
      </c>
      <c r="BF1647" s="620" t="n"/>
      <c r="BG1647" s="620" t="n"/>
      <c r="BH1647" s="620">
        <f>Z1647+BA1647+BF1647</f>
        <v/>
      </c>
    </row>
    <row r="1648" customFormat="1" s="34">
      <c r="A1648" s="618" t="n"/>
      <c r="B1648" s="619" t="n"/>
      <c r="J1648" s="619" t="n"/>
      <c r="U1648" s="620" t="n"/>
      <c r="X1648" s="620" t="n"/>
      <c r="Y1648" s="620" t="n"/>
      <c r="Z1648" s="620" t="n"/>
      <c r="AA1648" s="34">
        <f>T1648*0.2+N1648*0+O1648*0.3+P1648*0.5+Q1648*0.6+R1648*1+S1648*1</f>
        <v/>
      </c>
      <c r="AB1648" s="34">
        <f>T1648*0.2+N1648*0.2+O1648*0.3+P1648*0.5+Q1648*0.6+R1648*1+S1648*1</f>
        <v/>
      </c>
      <c r="AD1648" s="34">
        <f>IF($AC1648&gt;0,IF(VLOOKUP($AC1648,Resource!$B$2:$AE$460,6,FALSE)&gt;0,VLOOKUP($AC1648,Resource!$B$2:$AE$460,6,FALSE),"--INPUT--"),"")</f>
        <v/>
      </c>
      <c r="AE1648" s="34">
        <f>IF($AC1648&gt;0,IF(VLOOKUP($AC1648,Resource!$B$2:$AE$460,25,FALSE)&gt;0,VLOOKUP($AC1648,Resource!$B$2:$AE$460,25,FALSE),"--INPUT--"),"")</f>
        <v/>
      </c>
      <c r="AG1648" s="619" t="n"/>
      <c r="AH1648" s="619" t="n"/>
      <c r="AJ1648" s="34">
        <f>IF($AI1648&gt;0,IF(VLOOKUP($AI1648,Resource!$B$2:$AE$460,6,FALSE)&gt;0,VLOOKUP($AI1648,Resource!$B$2:$AE$460,6,FALSE),"--INPUT--"),"")</f>
        <v/>
      </c>
      <c r="AK1648" s="34">
        <f>IF($AI1648&gt;0,IF(VLOOKUP($AI1648,Resource!$B$2:$AE$460,25,FALSE)&gt;0,VLOOKUP($AI1648,Resource!$B$2:$AE$460,25,FALSE),"--INPUT--"),"")</f>
        <v/>
      </c>
      <c r="AL1648" s="619" t="n"/>
      <c r="AM1648" s="619" t="n"/>
      <c r="AN1648" s="34">
        <f>AA1648</f>
        <v/>
      </c>
      <c r="AO1648" s="621">
        <f>IF(ISNA(IF(AC1648="",0,AN1648*VLOOKUP(AC1648,Resource!$B$2:$AE$465,8,FALSE))),0,IF(AC1648="",0,AN1648*VLOOKUP(AC1648,Resource!$B$2:$AE$465,8,FALSE)))</f>
        <v/>
      </c>
      <c r="AP1648" s="620" t="n"/>
      <c r="AQ1648" s="286" t="n"/>
      <c r="AR1648" s="34">
        <f>AB1648</f>
        <v/>
      </c>
      <c r="AS1648" s="621">
        <f>IF(ISNA(IF(AI1648="",0,AR1648*VLOOKUP(AI1648,Resource!$B$2:$AE$465,9,FALSE))),0,IF(AI1648="",0,AR1648*VLOOKUP(AI1648,Resource!$B$2:$AE$465,9,FALSE)))</f>
        <v/>
      </c>
      <c r="AT1648" s="620" t="n"/>
      <c r="AU1648" s="286" t="n"/>
      <c r="AV1648" s="620">
        <f>Z1648</f>
        <v/>
      </c>
      <c r="AW1648" s="72" t="n"/>
      <c r="BA1648" s="620" t="n"/>
      <c r="BC1648" s="620">
        <f>AO1648+AS1648</f>
        <v/>
      </c>
      <c r="BD1648" s="620">
        <f>BH1648-BC1648</f>
        <v/>
      </c>
      <c r="BE1648" s="479">
        <f>IF(AV1648=0,"        --",BD1648/BH1648)</f>
        <v/>
      </c>
      <c r="BF1648" s="620" t="n"/>
      <c r="BG1648" s="620" t="n"/>
      <c r="BH1648" s="620">
        <f>Z1648+BA1648+BF1648</f>
        <v/>
      </c>
    </row>
    <row r="1649" customFormat="1" s="34">
      <c r="A1649" s="618" t="n"/>
      <c r="B1649" s="619" t="n"/>
      <c r="J1649" s="619" t="n"/>
      <c r="U1649" s="620" t="n"/>
      <c r="X1649" s="620" t="n"/>
      <c r="Y1649" s="620" t="n"/>
      <c r="Z1649" s="620" t="n"/>
      <c r="AA1649" s="34">
        <f>T1649*0.2+N1649*0+O1649*0.3+P1649*0.5+Q1649*0.6+R1649*1+S1649*1</f>
        <v/>
      </c>
      <c r="AB1649" s="34">
        <f>T1649*0.2+N1649*0.2+O1649*0.3+P1649*0.5+Q1649*0.6+R1649*1+S1649*1</f>
        <v/>
      </c>
      <c r="AD1649" s="34">
        <f>IF($AC1649&gt;0,IF(VLOOKUP($AC1649,Resource!$B$2:$AE$460,6,FALSE)&gt;0,VLOOKUP($AC1649,Resource!$B$2:$AE$460,6,FALSE),"--INPUT--"),"")</f>
        <v/>
      </c>
      <c r="AE1649" s="34">
        <f>IF($AC1649&gt;0,IF(VLOOKUP($AC1649,Resource!$B$2:$AE$460,25,FALSE)&gt;0,VLOOKUP($AC1649,Resource!$B$2:$AE$460,25,FALSE),"--INPUT--"),"")</f>
        <v/>
      </c>
      <c r="AG1649" s="619" t="n"/>
      <c r="AH1649" s="619" t="n"/>
      <c r="AJ1649" s="34">
        <f>IF($AI1649&gt;0,IF(VLOOKUP($AI1649,Resource!$B$2:$AE$460,6,FALSE)&gt;0,VLOOKUP($AI1649,Resource!$B$2:$AE$460,6,FALSE),"--INPUT--"),"")</f>
        <v/>
      </c>
      <c r="AK1649" s="34">
        <f>IF($AI1649&gt;0,IF(VLOOKUP($AI1649,Resource!$B$2:$AE$460,25,FALSE)&gt;0,VLOOKUP($AI1649,Resource!$B$2:$AE$460,25,FALSE),"--INPUT--"),"")</f>
        <v/>
      </c>
      <c r="AL1649" s="619" t="n"/>
      <c r="AM1649" s="619" t="n"/>
      <c r="AN1649" s="34">
        <f>AA1649</f>
        <v/>
      </c>
      <c r="AO1649" s="621">
        <f>IF(ISNA(IF(AC1649="",0,AN1649*VLOOKUP(AC1649,Resource!$B$2:$AE$465,8,FALSE))),0,IF(AC1649="",0,AN1649*VLOOKUP(AC1649,Resource!$B$2:$AE$465,8,FALSE)))</f>
        <v/>
      </c>
      <c r="AP1649" s="620" t="n"/>
      <c r="AQ1649" s="286" t="n"/>
      <c r="AR1649" s="34">
        <f>AB1649</f>
        <v/>
      </c>
      <c r="AS1649" s="621">
        <f>IF(ISNA(IF(AI1649="",0,AR1649*VLOOKUP(AI1649,Resource!$B$2:$AE$465,9,FALSE))),0,IF(AI1649="",0,AR1649*VLOOKUP(AI1649,Resource!$B$2:$AE$465,9,FALSE)))</f>
        <v/>
      </c>
      <c r="AT1649" s="620" t="n"/>
      <c r="AU1649" s="286" t="n"/>
      <c r="AV1649" s="620">
        <f>Z1649</f>
        <v/>
      </c>
      <c r="AW1649" s="72" t="n"/>
      <c r="BA1649" s="620" t="n"/>
      <c r="BC1649" s="620">
        <f>AO1649+AS1649</f>
        <v/>
      </c>
      <c r="BD1649" s="620">
        <f>BH1649-BC1649</f>
        <v/>
      </c>
      <c r="BE1649" s="479">
        <f>IF(AV1649=0,"        --",BD1649/BH1649)</f>
        <v/>
      </c>
      <c r="BF1649" s="620" t="n"/>
      <c r="BG1649" s="620" t="n"/>
      <c r="BH1649" s="620">
        <f>Z1649+BA1649+BF1649</f>
        <v/>
      </c>
    </row>
    <row r="1650" customFormat="1" s="34">
      <c r="A1650" s="618" t="n"/>
      <c r="B1650" s="619" t="n"/>
      <c r="J1650" s="619" t="n"/>
      <c r="U1650" s="620" t="n"/>
      <c r="X1650" s="620" t="n"/>
      <c r="Y1650" s="620" t="n"/>
      <c r="Z1650" s="620" t="n"/>
      <c r="AA1650" s="34">
        <f>T1650*0.2+N1650*0+O1650*0.3+P1650*0.5+Q1650*0.6+R1650*1+S1650*1</f>
        <v/>
      </c>
      <c r="AB1650" s="34">
        <f>T1650*0.2+N1650*0.2+O1650*0.3+P1650*0.5+Q1650*0.6+R1650*1+S1650*1</f>
        <v/>
      </c>
      <c r="AD1650" s="34">
        <f>IF($AC1650&gt;0,IF(VLOOKUP($AC1650,Resource!$B$2:$AE$460,6,FALSE)&gt;0,VLOOKUP($AC1650,Resource!$B$2:$AE$460,6,FALSE),"--INPUT--"),"")</f>
        <v/>
      </c>
      <c r="AE1650" s="34">
        <f>IF($AC1650&gt;0,IF(VLOOKUP($AC1650,Resource!$B$2:$AE$460,25,FALSE)&gt;0,VLOOKUP($AC1650,Resource!$B$2:$AE$460,25,FALSE),"--INPUT--"),"")</f>
        <v/>
      </c>
      <c r="AG1650" s="619" t="n"/>
      <c r="AH1650" s="619" t="n"/>
      <c r="AJ1650" s="34">
        <f>IF($AI1650&gt;0,IF(VLOOKUP($AI1650,Resource!$B$2:$AE$460,6,FALSE)&gt;0,VLOOKUP($AI1650,Resource!$B$2:$AE$460,6,FALSE),"--INPUT--"),"")</f>
        <v/>
      </c>
      <c r="AK1650" s="34">
        <f>IF($AI1650&gt;0,IF(VLOOKUP($AI1650,Resource!$B$2:$AE$460,25,FALSE)&gt;0,VLOOKUP($AI1650,Resource!$B$2:$AE$460,25,FALSE),"--INPUT--"),"")</f>
        <v/>
      </c>
      <c r="AL1650" s="619" t="n"/>
      <c r="AM1650" s="619" t="n"/>
      <c r="AN1650" s="34">
        <f>AA1650</f>
        <v/>
      </c>
      <c r="AO1650" s="621">
        <f>IF(ISNA(IF(AC1650="",0,AN1650*VLOOKUP(AC1650,Resource!$B$2:$AE$465,8,FALSE))),0,IF(AC1650="",0,AN1650*VLOOKUP(AC1650,Resource!$B$2:$AE$465,8,FALSE)))</f>
        <v/>
      </c>
      <c r="AP1650" s="620" t="n"/>
      <c r="AQ1650" s="286" t="n"/>
      <c r="AR1650" s="34">
        <f>AB1650</f>
        <v/>
      </c>
      <c r="AS1650" s="621">
        <f>IF(ISNA(IF(AI1650="",0,AR1650*VLOOKUP(AI1650,Resource!$B$2:$AE$465,9,FALSE))),0,IF(AI1650="",0,AR1650*VLOOKUP(AI1650,Resource!$B$2:$AE$465,9,FALSE)))</f>
        <v/>
      </c>
      <c r="AT1650" s="620" t="n"/>
      <c r="AU1650" s="286" t="n"/>
      <c r="AV1650" s="620">
        <f>Z1650</f>
        <v/>
      </c>
      <c r="AW1650" s="72" t="n"/>
      <c r="BA1650" s="620" t="n"/>
      <c r="BC1650" s="620">
        <f>AO1650+AS1650</f>
        <v/>
      </c>
      <c r="BD1650" s="620">
        <f>BH1650-BC1650</f>
        <v/>
      </c>
      <c r="BE1650" s="479">
        <f>IF(AV1650=0,"        --",BD1650/BH1650)</f>
        <v/>
      </c>
      <c r="BF1650" s="620" t="n"/>
      <c r="BG1650" s="620" t="n"/>
      <c r="BH1650" s="620">
        <f>Z1650+BA1650+BF1650</f>
        <v/>
      </c>
    </row>
    <row r="1651" customFormat="1" s="34">
      <c r="A1651" s="618" t="n"/>
      <c r="B1651" s="619" t="n"/>
      <c r="J1651" s="619" t="n"/>
      <c r="U1651" s="620" t="n"/>
      <c r="X1651" s="620" t="n"/>
      <c r="Y1651" s="620" t="n"/>
      <c r="Z1651" s="620" t="n"/>
      <c r="AA1651" s="34">
        <f>T1651*0.2+N1651*0+O1651*0.3+P1651*0.5+Q1651*0.6+R1651*1+S1651*1</f>
        <v/>
      </c>
      <c r="AB1651" s="34">
        <f>T1651*0.2+N1651*0.2+O1651*0.3+P1651*0.5+Q1651*0.6+R1651*1+S1651*1</f>
        <v/>
      </c>
      <c r="AD1651" s="34">
        <f>IF($AC1651&gt;0,IF(VLOOKUP($AC1651,Resource!$B$2:$AE$460,6,FALSE)&gt;0,VLOOKUP($AC1651,Resource!$B$2:$AE$460,6,FALSE),"--INPUT--"),"")</f>
        <v/>
      </c>
      <c r="AE1651" s="34">
        <f>IF($AC1651&gt;0,IF(VLOOKUP($AC1651,Resource!$B$2:$AE$460,25,FALSE)&gt;0,VLOOKUP($AC1651,Resource!$B$2:$AE$460,25,FALSE),"--INPUT--"),"")</f>
        <v/>
      </c>
      <c r="AG1651" s="619" t="n"/>
      <c r="AH1651" s="619" t="n"/>
      <c r="AJ1651" s="34">
        <f>IF($AI1651&gt;0,IF(VLOOKUP($AI1651,Resource!$B$2:$AE$460,6,FALSE)&gt;0,VLOOKUP($AI1651,Resource!$B$2:$AE$460,6,FALSE),"--INPUT--"),"")</f>
        <v/>
      </c>
      <c r="AK1651" s="34">
        <f>IF($AI1651&gt;0,IF(VLOOKUP($AI1651,Resource!$B$2:$AE$460,25,FALSE)&gt;0,VLOOKUP($AI1651,Resource!$B$2:$AE$460,25,FALSE),"--INPUT--"),"")</f>
        <v/>
      </c>
      <c r="AL1651" s="619" t="n"/>
      <c r="AM1651" s="619" t="n"/>
      <c r="AN1651" s="34">
        <f>AA1651</f>
        <v/>
      </c>
      <c r="AO1651" s="621">
        <f>IF(ISNA(IF(AC1651="",0,AN1651*VLOOKUP(AC1651,Resource!$B$2:$AE$465,8,FALSE))),0,IF(AC1651="",0,AN1651*VLOOKUP(AC1651,Resource!$B$2:$AE$465,8,FALSE)))</f>
        <v/>
      </c>
      <c r="AP1651" s="620" t="n"/>
      <c r="AQ1651" s="286" t="n"/>
      <c r="AR1651" s="34">
        <f>AB1651</f>
        <v/>
      </c>
      <c r="AS1651" s="621">
        <f>IF(ISNA(IF(AI1651="",0,AR1651*VLOOKUP(AI1651,Resource!$B$2:$AE$465,9,FALSE))),0,IF(AI1651="",0,AR1651*VLOOKUP(AI1651,Resource!$B$2:$AE$465,9,FALSE)))</f>
        <v/>
      </c>
      <c r="AT1651" s="620" t="n"/>
      <c r="AU1651" s="286" t="n"/>
      <c r="AV1651" s="620">
        <f>Z1651</f>
        <v/>
      </c>
      <c r="AW1651" s="72" t="n"/>
      <c r="BA1651" s="620" t="n"/>
      <c r="BC1651" s="620">
        <f>AO1651+AS1651</f>
        <v/>
      </c>
      <c r="BD1651" s="620">
        <f>BH1651-BC1651</f>
        <v/>
      </c>
      <c r="BE1651" s="479">
        <f>IF(AV1651=0,"        --",BD1651/BH1651)</f>
        <v/>
      </c>
      <c r="BF1651" s="620" t="n"/>
      <c r="BG1651" s="620" t="n"/>
      <c r="BH1651" s="620">
        <f>Z1651+BA1651+BF1651</f>
        <v/>
      </c>
    </row>
    <row r="1652" customFormat="1" s="34">
      <c r="A1652" s="618" t="n"/>
      <c r="B1652" s="619" t="n"/>
      <c r="J1652" s="619" t="n"/>
      <c r="U1652" s="620" t="n"/>
      <c r="X1652" s="620" t="n"/>
      <c r="Y1652" s="620" t="n"/>
      <c r="Z1652" s="620" t="n"/>
      <c r="AA1652" s="34">
        <f>T1652*0.2+N1652*0+O1652*0.3+P1652*0.5+Q1652*0.6+R1652*1+S1652*1</f>
        <v/>
      </c>
      <c r="AB1652" s="34">
        <f>T1652*0.2+N1652*0.2+O1652*0.3+P1652*0.5+Q1652*0.6+R1652*1+S1652*1</f>
        <v/>
      </c>
      <c r="AD1652" s="34">
        <f>IF($AC1652&gt;0,IF(VLOOKUP($AC1652,Resource!$B$2:$AE$460,6,FALSE)&gt;0,VLOOKUP($AC1652,Resource!$B$2:$AE$460,6,FALSE),"--INPUT--"),"")</f>
        <v/>
      </c>
      <c r="AE1652" s="34">
        <f>IF($AC1652&gt;0,IF(VLOOKUP($AC1652,Resource!$B$2:$AE$460,25,FALSE)&gt;0,VLOOKUP($AC1652,Resource!$B$2:$AE$460,25,FALSE),"--INPUT--"),"")</f>
        <v/>
      </c>
      <c r="AG1652" s="619" t="n"/>
      <c r="AH1652" s="619" t="n"/>
      <c r="AJ1652" s="34">
        <f>IF($AI1652&gt;0,IF(VLOOKUP($AI1652,Resource!$B$2:$AE$460,6,FALSE)&gt;0,VLOOKUP($AI1652,Resource!$B$2:$AE$460,6,FALSE),"--INPUT--"),"")</f>
        <v/>
      </c>
      <c r="AK1652" s="34">
        <f>IF($AI1652&gt;0,IF(VLOOKUP($AI1652,Resource!$B$2:$AE$460,25,FALSE)&gt;0,VLOOKUP($AI1652,Resource!$B$2:$AE$460,25,FALSE),"--INPUT--"),"")</f>
        <v/>
      </c>
      <c r="AL1652" s="619" t="n"/>
      <c r="AM1652" s="619" t="n"/>
      <c r="AN1652" s="34">
        <f>AA1652</f>
        <v/>
      </c>
      <c r="AO1652" s="621">
        <f>IF(ISNA(IF(AC1652="",0,AN1652*VLOOKUP(AC1652,Resource!$B$2:$AE$465,8,FALSE))),0,IF(AC1652="",0,AN1652*VLOOKUP(AC1652,Resource!$B$2:$AE$465,8,FALSE)))</f>
        <v/>
      </c>
      <c r="AP1652" s="620" t="n"/>
      <c r="AQ1652" s="286" t="n"/>
      <c r="AR1652" s="34">
        <f>AB1652</f>
        <v/>
      </c>
      <c r="AS1652" s="621">
        <f>IF(ISNA(IF(AI1652="",0,AR1652*VLOOKUP(AI1652,Resource!$B$2:$AE$465,9,FALSE))),0,IF(AI1652="",0,AR1652*VLOOKUP(AI1652,Resource!$B$2:$AE$465,9,FALSE)))</f>
        <v/>
      </c>
      <c r="AT1652" s="620" t="n"/>
      <c r="AU1652" s="286" t="n"/>
      <c r="AV1652" s="620">
        <f>Z1652</f>
        <v/>
      </c>
      <c r="AW1652" s="72" t="n"/>
      <c r="BA1652" s="620" t="n"/>
      <c r="BC1652" s="620">
        <f>AO1652+AS1652</f>
        <v/>
      </c>
      <c r="BD1652" s="620">
        <f>BH1652-BC1652</f>
        <v/>
      </c>
      <c r="BE1652" s="479">
        <f>IF(AV1652=0,"        --",BD1652/BH1652)</f>
        <v/>
      </c>
      <c r="BF1652" s="620" t="n"/>
      <c r="BG1652" s="620" t="n"/>
      <c r="BH1652" s="620">
        <f>Z1652+BA1652+BF1652</f>
        <v/>
      </c>
    </row>
    <row r="1653" customFormat="1" s="34">
      <c r="A1653" s="618" t="n"/>
      <c r="B1653" s="619" t="n"/>
      <c r="J1653" s="619" t="n"/>
      <c r="U1653" s="620" t="n"/>
      <c r="X1653" s="620" t="n"/>
      <c r="Y1653" s="620" t="n"/>
      <c r="Z1653" s="620" t="n"/>
      <c r="AA1653" s="34">
        <f>T1653*0.2+N1653*0+O1653*0.3+P1653*0.5+Q1653*0.6+R1653*1+S1653*1</f>
        <v/>
      </c>
      <c r="AB1653" s="34">
        <f>T1653*0.2+N1653*0.2+O1653*0.3+P1653*0.5+Q1653*0.6+R1653*1+S1653*1</f>
        <v/>
      </c>
      <c r="AD1653" s="34">
        <f>IF($AC1653&gt;0,IF(VLOOKUP($AC1653,Resource!$B$2:$AE$460,6,FALSE)&gt;0,VLOOKUP($AC1653,Resource!$B$2:$AE$460,6,FALSE),"--INPUT--"),"")</f>
        <v/>
      </c>
      <c r="AE1653" s="34">
        <f>IF($AC1653&gt;0,IF(VLOOKUP($AC1653,Resource!$B$2:$AE$460,25,FALSE)&gt;0,VLOOKUP($AC1653,Resource!$B$2:$AE$460,25,FALSE),"--INPUT--"),"")</f>
        <v/>
      </c>
      <c r="AG1653" s="619" t="n"/>
      <c r="AH1653" s="619" t="n"/>
      <c r="AJ1653" s="34">
        <f>IF($AI1653&gt;0,IF(VLOOKUP($AI1653,Resource!$B$2:$AE$460,6,FALSE)&gt;0,VLOOKUP($AI1653,Resource!$B$2:$AE$460,6,FALSE),"--INPUT--"),"")</f>
        <v/>
      </c>
      <c r="AK1653" s="34">
        <f>IF($AI1653&gt;0,IF(VLOOKUP($AI1653,Resource!$B$2:$AE$460,25,FALSE)&gt;0,VLOOKUP($AI1653,Resource!$B$2:$AE$460,25,FALSE),"--INPUT--"),"")</f>
        <v/>
      </c>
      <c r="AL1653" s="619" t="n"/>
      <c r="AM1653" s="619" t="n"/>
      <c r="AN1653" s="34">
        <f>AA1653</f>
        <v/>
      </c>
      <c r="AO1653" s="621">
        <f>IF(ISNA(IF(AC1653="",0,AN1653*VLOOKUP(AC1653,Resource!$B$2:$AE$465,8,FALSE))),0,IF(AC1653="",0,AN1653*VLOOKUP(AC1653,Resource!$B$2:$AE$465,8,FALSE)))</f>
        <v/>
      </c>
      <c r="AP1653" s="620" t="n"/>
      <c r="AQ1653" s="286" t="n"/>
      <c r="AR1653" s="34">
        <f>AB1653</f>
        <v/>
      </c>
      <c r="AS1653" s="621">
        <f>IF(ISNA(IF(AI1653="",0,AR1653*VLOOKUP(AI1653,Resource!$B$2:$AE$465,9,FALSE))),0,IF(AI1653="",0,AR1653*VLOOKUP(AI1653,Resource!$B$2:$AE$465,9,FALSE)))</f>
        <v/>
      </c>
      <c r="AT1653" s="620" t="n"/>
      <c r="AU1653" s="286" t="n"/>
      <c r="AV1653" s="620">
        <f>Z1653</f>
        <v/>
      </c>
      <c r="AW1653" s="72" t="n"/>
      <c r="BA1653" s="620" t="n"/>
      <c r="BC1653" s="620">
        <f>AO1653+AS1653</f>
        <v/>
      </c>
      <c r="BD1653" s="620">
        <f>BH1653-BC1653</f>
        <v/>
      </c>
      <c r="BE1653" s="479">
        <f>IF(AV1653=0,"        --",BD1653/BH1653)</f>
        <v/>
      </c>
      <c r="BF1653" s="620" t="n"/>
      <c r="BG1653" s="620" t="n"/>
      <c r="BH1653" s="620">
        <f>Z1653+BA1653+BF1653</f>
        <v/>
      </c>
    </row>
    <row r="1654" customFormat="1" s="34">
      <c r="A1654" s="618" t="n"/>
      <c r="B1654" s="619" t="n"/>
      <c r="J1654" s="619" t="n"/>
      <c r="U1654" s="620" t="n"/>
      <c r="X1654" s="620" t="n"/>
      <c r="Y1654" s="620" t="n"/>
      <c r="Z1654" s="620" t="n"/>
      <c r="AA1654" s="34">
        <f>T1654*0.2+N1654*0+O1654*0.3+P1654*0.5+Q1654*0.6+R1654*1+S1654*1</f>
        <v/>
      </c>
      <c r="AB1654" s="34">
        <f>T1654*0.2+N1654*0.2+O1654*0.3+P1654*0.5+Q1654*0.6+R1654*1+S1654*1</f>
        <v/>
      </c>
      <c r="AD1654" s="34">
        <f>IF($AC1654&gt;0,IF(VLOOKUP($AC1654,Resource!$B$2:$AE$460,6,FALSE)&gt;0,VLOOKUP($AC1654,Resource!$B$2:$AE$460,6,FALSE),"--INPUT--"),"")</f>
        <v/>
      </c>
      <c r="AE1654" s="34">
        <f>IF($AC1654&gt;0,IF(VLOOKUP($AC1654,Resource!$B$2:$AE$460,25,FALSE)&gt;0,VLOOKUP($AC1654,Resource!$B$2:$AE$460,25,FALSE),"--INPUT--"),"")</f>
        <v/>
      </c>
      <c r="AG1654" s="619" t="n"/>
      <c r="AH1654" s="619" t="n"/>
      <c r="AJ1654" s="34">
        <f>IF($AI1654&gt;0,IF(VLOOKUP($AI1654,Resource!$B$2:$AE$460,6,FALSE)&gt;0,VLOOKUP($AI1654,Resource!$B$2:$AE$460,6,FALSE),"--INPUT--"),"")</f>
        <v/>
      </c>
      <c r="AK1654" s="34">
        <f>IF($AI1654&gt;0,IF(VLOOKUP($AI1654,Resource!$B$2:$AE$460,25,FALSE)&gt;0,VLOOKUP($AI1654,Resource!$B$2:$AE$460,25,FALSE),"--INPUT--"),"")</f>
        <v/>
      </c>
      <c r="AL1654" s="619" t="n"/>
      <c r="AM1654" s="619" t="n"/>
      <c r="AN1654" s="34">
        <f>AA1654</f>
        <v/>
      </c>
      <c r="AO1654" s="621">
        <f>IF(ISNA(IF(AC1654="",0,AN1654*VLOOKUP(AC1654,Resource!$B$2:$AE$465,8,FALSE))),0,IF(AC1654="",0,AN1654*VLOOKUP(AC1654,Resource!$B$2:$AE$465,8,FALSE)))</f>
        <v/>
      </c>
      <c r="AP1654" s="620" t="n"/>
      <c r="AQ1654" s="286" t="n"/>
      <c r="AR1654" s="34">
        <f>AB1654</f>
        <v/>
      </c>
      <c r="AS1654" s="621">
        <f>IF(ISNA(IF(AI1654="",0,AR1654*VLOOKUP(AI1654,Resource!$B$2:$AE$465,9,FALSE))),0,IF(AI1654="",0,AR1654*VLOOKUP(AI1654,Resource!$B$2:$AE$465,9,FALSE)))</f>
        <v/>
      </c>
      <c r="AT1654" s="620" t="n"/>
      <c r="AU1654" s="286" t="n"/>
      <c r="AV1654" s="620">
        <f>Z1654</f>
        <v/>
      </c>
      <c r="AW1654" s="72" t="n"/>
      <c r="BA1654" s="620" t="n"/>
      <c r="BC1654" s="620">
        <f>AO1654+AS1654</f>
        <v/>
      </c>
      <c r="BD1654" s="620">
        <f>BH1654-BC1654</f>
        <v/>
      </c>
      <c r="BE1654" s="479">
        <f>IF(AV1654=0,"        --",BD1654/BH1654)</f>
        <v/>
      </c>
      <c r="BF1654" s="620" t="n"/>
      <c r="BG1654" s="620" t="n"/>
      <c r="BH1654" s="620">
        <f>Z1654+BA1654+BF1654</f>
        <v/>
      </c>
    </row>
    <row r="1655" customFormat="1" s="34">
      <c r="A1655" s="618" t="n"/>
      <c r="B1655" s="619" t="n"/>
      <c r="J1655" s="619" t="n"/>
      <c r="U1655" s="620" t="n"/>
      <c r="X1655" s="620" t="n"/>
      <c r="Y1655" s="620" t="n"/>
      <c r="Z1655" s="620" t="n"/>
      <c r="AA1655" s="34">
        <f>T1655*0.2+N1655*0+O1655*0.3+P1655*0.5+Q1655*0.6+R1655*1+S1655*1</f>
        <v/>
      </c>
      <c r="AB1655" s="34">
        <f>T1655*0.2+N1655*0.2+O1655*0.3+P1655*0.5+Q1655*0.6+R1655*1+S1655*1</f>
        <v/>
      </c>
      <c r="AD1655" s="34">
        <f>IF($AC1655&gt;0,IF(VLOOKUP($AC1655,Resource!$B$2:$AE$460,6,FALSE)&gt;0,VLOOKUP($AC1655,Resource!$B$2:$AE$460,6,FALSE),"--INPUT--"),"")</f>
        <v/>
      </c>
      <c r="AE1655" s="34">
        <f>IF($AC1655&gt;0,IF(VLOOKUP($AC1655,Resource!$B$2:$AE$460,25,FALSE)&gt;0,VLOOKUP($AC1655,Resource!$B$2:$AE$460,25,FALSE),"--INPUT--"),"")</f>
        <v/>
      </c>
      <c r="AG1655" s="619" t="n"/>
      <c r="AH1655" s="619" t="n"/>
      <c r="AJ1655" s="34">
        <f>IF($AI1655&gt;0,IF(VLOOKUP($AI1655,Resource!$B$2:$AE$460,6,FALSE)&gt;0,VLOOKUP($AI1655,Resource!$B$2:$AE$460,6,FALSE),"--INPUT--"),"")</f>
        <v/>
      </c>
      <c r="AK1655" s="34">
        <f>IF($AI1655&gt;0,IF(VLOOKUP($AI1655,Resource!$B$2:$AE$460,25,FALSE)&gt;0,VLOOKUP($AI1655,Resource!$B$2:$AE$460,25,FALSE),"--INPUT--"),"")</f>
        <v/>
      </c>
      <c r="AL1655" s="619" t="n"/>
      <c r="AM1655" s="619" t="n"/>
      <c r="AN1655" s="34">
        <f>AA1655</f>
        <v/>
      </c>
      <c r="AO1655" s="621">
        <f>IF(ISNA(IF(AC1655="",0,AN1655*VLOOKUP(AC1655,Resource!$B$2:$AE$465,8,FALSE))),0,IF(AC1655="",0,AN1655*VLOOKUP(AC1655,Resource!$B$2:$AE$465,8,FALSE)))</f>
        <v/>
      </c>
      <c r="AP1655" s="620" t="n"/>
      <c r="AQ1655" s="286" t="n"/>
      <c r="AR1655" s="34">
        <f>AB1655</f>
        <v/>
      </c>
      <c r="AS1655" s="621">
        <f>IF(ISNA(IF(AI1655="",0,AR1655*VLOOKUP(AI1655,Resource!$B$2:$AE$465,9,FALSE))),0,IF(AI1655="",0,AR1655*VLOOKUP(AI1655,Resource!$B$2:$AE$465,9,FALSE)))</f>
        <v/>
      </c>
      <c r="AT1655" s="620" t="n"/>
      <c r="AU1655" s="286" t="n"/>
      <c r="AV1655" s="620">
        <f>Z1655</f>
        <v/>
      </c>
      <c r="AW1655" s="72" t="n"/>
      <c r="BA1655" s="620" t="n"/>
      <c r="BC1655" s="620">
        <f>AO1655+AS1655</f>
        <v/>
      </c>
      <c r="BD1655" s="620">
        <f>BH1655-BC1655</f>
        <v/>
      </c>
      <c r="BE1655" s="479">
        <f>IF(AV1655=0,"        --",BD1655/BH1655)</f>
        <v/>
      </c>
      <c r="BF1655" s="620" t="n"/>
      <c r="BG1655" s="620" t="n"/>
      <c r="BH1655" s="620">
        <f>Z1655+BA1655+BF1655</f>
        <v/>
      </c>
    </row>
    <row r="1656" customFormat="1" s="34">
      <c r="A1656" s="618" t="n"/>
      <c r="B1656" s="619" t="n"/>
      <c r="J1656" s="619" t="n"/>
      <c r="U1656" s="620" t="n"/>
      <c r="X1656" s="620" t="n"/>
      <c r="Y1656" s="620" t="n"/>
      <c r="Z1656" s="620" t="n"/>
      <c r="AA1656" s="34">
        <f>T1656*0.2+N1656*0+O1656*0.3+P1656*0.5+Q1656*0.6+R1656*1+S1656*1</f>
        <v/>
      </c>
      <c r="AB1656" s="34">
        <f>T1656*0.2+N1656*0.2+O1656*0.3+P1656*0.5+Q1656*0.6+R1656*1+S1656*1</f>
        <v/>
      </c>
      <c r="AD1656" s="34">
        <f>IF($AC1656&gt;0,IF(VLOOKUP($AC1656,Resource!$B$2:$AE$460,6,FALSE)&gt;0,VLOOKUP($AC1656,Resource!$B$2:$AE$460,6,FALSE),"--INPUT--"),"")</f>
        <v/>
      </c>
      <c r="AE1656" s="34">
        <f>IF($AC1656&gt;0,IF(VLOOKUP($AC1656,Resource!$B$2:$AE$460,25,FALSE)&gt;0,VLOOKUP($AC1656,Resource!$B$2:$AE$460,25,FALSE),"--INPUT--"),"")</f>
        <v/>
      </c>
      <c r="AG1656" s="619" t="n"/>
      <c r="AH1656" s="619" t="n"/>
      <c r="AJ1656" s="34">
        <f>IF($AI1656&gt;0,IF(VLOOKUP($AI1656,Resource!$B$2:$AE$460,6,FALSE)&gt;0,VLOOKUP($AI1656,Resource!$B$2:$AE$460,6,FALSE),"--INPUT--"),"")</f>
        <v/>
      </c>
      <c r="AK1656" s="34">
        <f>IF($AI1656&gt;0,IF(VLOOKUP($AI1656,Resource!$B$2:$AE$460,25,FALSE)&gt;0,VLOOKUP($AI1656,Resource!$B$2:$AE$460,25,FALSE),"--INPUT--"),"")</f>
        <v/>
      </c>
      <c r="AL1656" s="619" t="n"/>
      <c r="AM1656" s="619" t="n"/>
      <c r="AN1656" s="34">
        <f>AA1656</f>
        <v/>
      </c>
      <c r="AO1656" s="621">
        <f>IF(ISNA(IF(AC1656="",0,AN1656*VLOOKUP(AC1656,Resource!$B$2:$AE$465,8,FALSE))),0,IF(AC1656="",0,AN1656*VLOOKUP(AC1656,Resource!$B$2:$AE$465,8,FALSE)))</f>
        <v/>
      </c>
      <c r="AP1656" s="620" t="n"/>
      <c r="AQ1656" s="286" t="n"/>
      <c r="AR1656" s="34">
        <f>AB1656</f>
        <v/>
      </c>
      <c r="AS1656" s="621">
        <f>IF(ISNA(IF(AI1656="",0,AR1656*VLOOKUP(AI1656,Resource!$B$2:$AE$465,9,FALSE))),0,IF(AI1656="",0,AR1656*VLOOKUP(AI1656,Resource!$B$2:$AE$465,9,FALSE)))</f>
        <v/>
      </c>
      <c r="AT1656" s="620" t="n"/>
      <c r="AU1656" s="286" t="n"/>
      <c r="AV1656" s="620">
        <f>Z1656</f>
        <v/>
      </c>
      <c r="AW1656" s="72" t="n"/>
      <c r="BA1656" s="620" t="n"/>
      <c r="BC1656" s="620">
        <f>AO1656+AS1656</f>
        <v/>
      </c>
      <c r="BD1656" s="620">
        <f>BH1656-BC1656</f>
        <v/>
      </c>
      <c r="BE1656" s="479">
        <f>IF(AV1656=0,"        --",BD1656/BH1656)</f>
        <v/>
      </c>
      <c r="BF1656" s="620" t="n"/>
      <c r="BG1656" s="620" t="n"/>
      <c r="BH1656" s="620">
        <f>Z1656+BA1656+BF1656</f>
        <v/>
      </c>
    </row>
    <row r="1657" customFormat="1" s="34">
      <c r="A1657" s="618" t="n"/>
      <c r="B1657" s="619" t="n"/>
      <c r="J1657" s="619" t="n"/>
      <c r="U1657" s="620" t="n"/>
      <c r="X1657" s="620" t="n"/>
      <c r="Y1657" s="620" t="n"/>
      <c r="Z1657" s="620" t="n"/>
      <c r="AA1657" s="34">
        <f>T1657*0.2+N1657*0+O1657*0.3+P1657*0.5+Q1657*0.6+R1657*1+S1657*1</f>
        <v/>
      </c>
      <c r="AB1657" s="34">
        <f>T1657*0.2+N1657*0.2+O1657*0.3+P1657*0.5+Q1657*0.6+R1657*1+S1657*1</f>
        <v/>
      </c>
      <c r="AD1657" s="34">
        <f>IF($AC1657&gt;0,IF(VLOOKUP($AC1657,Resource!$B$2:$AE$460,6,FALSE)&gt;0,VLOOKUP($AC1657,Resource!$B$2:$AE$460,6,FALSE),"--INPUT--"),"")</f>
        <v/>
      </c>
      <c r="AE1657" s="34">
        <f>IF($AC1657&gt;0,IF(VLOOKUP($AC1657,Resource!$B$2:$AE$460,25,FALSE)&gt;0,VLOOKUP($AC1657,Resource!$B$2:$AE$460,25,FALSE),"--INPUT--"),"")</f>
        <v/>
      </c>
      <c r="AG1657" s="619" t="n"/>
      <c r="AH1657" s="619" t="n"/>
      <c r="AJ1657" s="34">
        <f>IF($AI1657&gt;0,IF(VLOOKUP($AI1657,Resource!$B$2:$AE$460,6,FALSE)&gt;0,VLOOKUP($AI1657,Resource!$B$2:$AE$460,6,FALSE),"--INPUT--"),"")</f>
        <v/>
      </c>
      <c r="AK1657" s="34">
        <f>IF($AI1657&gt;0,IF(VLOOKUP($AI1657,Resource!$B$2:$AE$460,25,FALSE)&gt;0,VLOOKUP($AI1657,Resource!$B$2:$AE$460,25,FALSE),"--INPUT--"),"")</f>
        <v/>
      </c>
      <c r="AL1657" s="619" t="n"/>
      <c r="AM1657" s="619" t="n"/>
      <c r="AN1657" s="34">
        <f>AA1657</f>
        <v/>
      </c>
      <c r="AO1657" s="621">
        <f>IF(ISNA(IF(AC1657="",0,AN1657*VLOOKUP(AC1657,Resource!$B$2:$AE$465,8,FALSE))),0,IF(AC1657="",0,AN1657*VLOOKUP(AC1657,Resource!$B$2:$AE$465,8,FALSE)))</f>
        <v/>
      </c>
      <c r="AP1657" s="620" t="n"/>
      <c r="AQ1657" s="286" t="n"/>
      <c r="AR1657" s="34">
        <f>AB1657</f>
        <v/>
      </c>
      <c r="AS1657" s="621">
        <f>IF(ISNA(IF(AI1657="",0,AR1657*VLOOKUP(AI1657,Resource!$B$2:$AE$465,9,FALSE))),0,IF(AI1657="",0,AR1657*VLOOKUP(AI1657,Resource!$B$2:$AE$465,9,FALSE)))</f>
        <v/>
      </c>
      <c r="AT1657" s="620" t="n"/>
      <c r="AU1657" s="286" t="n"/>
      <c r="AV1657" s="620">
        <f>Z1657</f>
        <v/>
      </c>
      <c r="AW1657" s="72" t="n"/>
      <c r="BA1657" s="620" t="n"/>
      <c r="BC1657" s="620">
        <f>AO1657+AS1657</f>
        <v/>
      </c>
      <c r="BD1657" s="620">
        <f>BH1657-BC1657</f>
        <v/>
      </c>
      <c r="BE1657" s="479">
        <f>IF(AV1657=0,"        --",BD1657/BH1657)</f>
        <v/>
      </c>
      <c r="BF1657" s="620" t="n"/>
      <c r="BG1657" s="620" t="n"/>
      <c r="BH1657" s="620">
        <f>Z1657+BA1657+BF1657</f>
        <v/>
      </c>
    </row>
    <row r="1658" customFormat="1" s="34">
      <c r="A1658" s="618" t="n"/>
      <c r="B1658" s="619" t="n"/>
      <c r="J1658" s="619" t="n"/>
      <c r="U1658" s="620" t="n"/>
      <c r="X1658" s="620" t="n"/>
      <c r="Y1658" s="620" t="n"/>
      <c r="Z1658" s="620" t="n"/>
      <c r="AA1658" s="34">
        <f>T1658*0.2+N1658*0+O1658*0.3+P1658*0.5+Q1658*0.6+R1658*1+S1658*1</f>
        <v/>
      </c>
      <c r="AB1658" s="34">
        <f>T1658*0.2+N1658*0.2+O1658*0.3+P1658*0.5+Q1658*0.6+R1658*1+S1658*1</f>
        <v/>
      </c>
      <c r="AD1658" s="34">
        <f>IF($AC1658&gt;0,IF(VLOOKUP($AC1658,Resource!$B$2:$AE$460,6,FALSE)&gt;0,VLOOKUP($AC1658,Resource!$B$2:$AE$460,6,FALSE),"--INPUT--"),"")</f>
        <v/>
      </c>
      <c r="AE1658" s="34">
        <f>IF($AC1658&gt;0,IF(VLOOKUP($AC1658,Resource!$B$2:$AE$460,25,FALSE)&gt;0,VLOOKUP($AC1658,Resource!$B$2:$AE$460,25,FALSE),"--INPUT--"),"")</f>
        <v/>
      </c>
      <c r="AG1658" s="619" t="n"/>
      <c r="AH1658" s="619" t="n"/>
      <c r="AJ1658" s="34">
        <f>IF($AI1658&gt;0,IF(VLOOKUP($AI1658,Resource!$B$2:$AE$460,6,FALSE)&gt;0,VLOOKUP($AI1658,Resource!$B$2:$AE$460,6,FALSE),"--INPUT--"),"")</f>
        <v/>
      </c>
      <c r="AK1658" s="34">
        <f>IF($AI1658&gt;0,IF(VLOOKUP($AI1658,Resource!$B$2:$AE$460,25,FALSE)&gt;0,VLOOKUP($AI1658,Resource!$B$2:$AE$460,25,FALSE),"--INPUT--"),"")</f>
        <v/>
      </c>
      <c r="AL1658" s="619" t="n"/>
      <c r="AM1658" s="619" t="n"/>
      <c r="AN1658" s="34">
        <f>AA1658</f>
        <v/>
      </c>
      <c r="AO1658" s="621">
        <f>IF(ISNA(IF(AC1658="",0,AN1658*VLOOKUP(AC1658,Resource!$B$2:$AE$465,8,FALSE))),0,IF(AC1658="",0,AN1658*VLOOKUP(AC1658,Resource!$B$2:$AE$465,8,FALSE)))</f>
        <v/>
      </c>
      <c r="AP1658" s="620" t="n"/>
      <c r="AQ1658" s="286" t="n"/>
      <c r="AR1658" s="34">
        <f>AB1658</f>
        <v/>
      </c>
      <c r="AS1658" s="621">
        <f>IF(ISNA(IF(AI1658="",0,AR1658*VLOOKUP(AI1658,Resource!$B$2:$AE$465,9,FALSE))),0,IF(AI1658="",0,AR1658*VLOOKUP(AI1658,Resource!$B$2:$AE$465,9,FALSE)))</f>
        <v/>
      </c>
      <c r="AT1658" s="620" t="n"/>
      <c r="AU1658" s="286" t="n"/>
      <c r="AV1658" s="620">
        <f>Z1658</f>
        <v/>
      </c>
      <c r="AW1658" s="72" t="n"/>
      <c r="BA1658" s="620" t="n"/>
      <c r="BC1658" s="620">
        <f>AO1658+AS1658</f>
        <v/>
      </c>
      <c r="BD1658" s="620">
        <f>BH1658-BC1658</f>
        <v/>
      </c>
      <c r="BE1658" s="479">
        <f>IF(AV1658=0,"        --",BD1658/BH1658)</f>
        <v/>
      </c>
      <c r="BF1658" s="620" t="n"/>
      <c r="BG1658" s="620" t="n"/>
      <c r="BH1658" s="620">
        <f>Z1658+BA1658+BF1658</f>
        <v/>
      </c>
    </row>
    <row r="1659" customFormat="1" s="34">
      <c r="A1659" s="618" t="n"/>
      <c r="B1659" s="619" t="n"/>
      <c r="J1659" s="619" t="n"/>
      <c r="U1659" s="620" t="n"/>
      <c r="X1659" s="620" t="n"/>
      <c r="Y1659" s="620" t="n"/>
      <c r="Z1659" s="620" t="n"/>
      <c r="AA1659" s="34">
        <f>T1659*0.2+N1659*0+O1659*0.3+P1659*0.5+Q1659*0.6+R1659*1+S1659*1</f>
        <v/>
      </c>
      <c r="AB1659" s="34">
        <f>T1659*0.2+N1659*0.2+O1659*0.3+P1659*0.5+Q1659*0.6+R1659*1+S1659*1</f>
        <v/>
      </c>
      <c r="AD1659" s="34">
        <f>IF($AC1659&gt;0,IF(VLOOKUP($AC1659,Resource!$B$2:$AE$460,6,FALSE)&gt;0,VLOOKUP($AC1659,Resource!$B$2:$AE$460,6,FALSE),"--INPUT--"),"")</f>
        <v/>
      </c>
      <c r="AE1659" s="34">
        <f>IF($AC1659&gt;0,IF(VLOOKUP($AC1659,Resource!$B$2:$AE$460,25,FALSE)&gt;0,VLOOKUP($AC1659,Resource!$B$2:$AE$460,25,FALSE),"--INPUT--"),"")</f>
        <v/>
      </c>
      <c r="AG1659" s="619" t="n"/>
      <c r="AH1659" s="619" t="n"/>
      <c r="AJ1659" s="34">
        <f>IF($AI1659&gt;0,IF(VLOOKUP($AI1659,Resource!$B$2:$AE$460,6,FALSE)&gt;0,VLOOKUP($AI1659,Resource!$B$2:$AE$460,6,FALSE),"--INPUT--"),"")</f>
        <v/>
      </c>
      <c r="AK1659" s="34">
        <f>IF($AI1659&gt;0,IF(VLOOKUP($AI1659,Resource!$B$2:$AE$460,25,FALSE)&gt;0,VLOOKUP($AI1659,Resource!$B$2:$AE$460,25,FALSE),"--INPUT--"),"")</f>
        <v/>
      </c>
      <c r="AL1659" s="619" t="n"/>
      <c r="AM1659" s="619" t="n"/>
      <c r="AN1659" s="34">
        <f>AA1659</f>
        <v/>
      </c>
      <c r="AO1659" s="621">
        <f>IF(ISNA(IF(AC1659="",0,AN1659*VLOOKUP(AC1659,Resource!$B$2:$AE$465,8,FALSE))),0,IF(AC1659="",0,AN1659*VLOOKUP(AC1659,Resource!$B$2:$AE$465,8,FALSE)))</f>
        <v/>
      </c>
      <c r="AP1659" s="620" t="n"/>
      <c r="AQ1659" s="286" t="n"/>
      <c r="AR1659" s="34">
        <f>AB1659</f>
        <v/>
      </c>
      <c r="AS1659" s="621">
        <f>IF(ISNA(IF(AI1659="",0,AR1659*VLOOKUP(AI1659,Resource!$B$2:$AE$465,9,FALSE))),0,IF(AI1659="",0,AR1659*VLOOKUP(AI1659,Resource!$B$2:$AE$465,9,FALSE)))</f>
        <v/>
      </c>
      <c r="AT1659" s="620" t="n"/>
      <c r="AU1659" s="286" t="n"/>
      <c r="AV1659" s="620">
        <f>Z1659</f>
        <v/>
      </c>
      <c r="AW1659" s="72" t="n"/>
      <c r="BA1659" s="620" t="n"/>
      <c r="BC1659" s="620">
        <f>AO1659+AS1659</f>
        <v/>
      </c>
      <c r="BD1659" s="620">
        <f>BH1659-BC1659</f>
        <v/>
      </c>
      <c r="BE1659" s="479">
        <f>IF(AV1659=0,"        --",BD1659/BH1659)</f>
        <v/>
      </c>
      <c r="BF1659" s="620" t="n"/>
      <c r="BG1659" s="620" t="n"/>
      <c r="BH1659" s="620">
        <f>Z1659+BA1659+BF1659</f>
        <v/>
      </c>
    </row>
    <row r="1660" customFormat="1" s="34">
      <c r="A1660" s="618" t="n"/>
      <c r="B1660" s="619" t="n"/>
      <c r="J1660" s="619" t="n"/>
      <c r="U1660" s="620" t="n"/>
      <c r="X1660" s="620" t="n"/>
      <c r="Y1660" s="620" t="n"/>
      <c r="Z1660" s="620" t="n"/>
      <c r="AA1660" s="34">
        <f>T1660*0.2+N1660*0+O1660*0.3+P1660*0.5+Q1660*0.6+R1660*1+S1660*1</f>
        <v/>
      </c>
      <c r="AB1660" s="34">
        <f>T1660*0.2+N1660*0.2+O1660*0.3+P1660*0.5+Q1660*0.6+R1660*1+S1660*1</f>
        <v/>
      </c>
      <c r="AD1660" s="34">
        <f>IF($AC1660&gt;0,IF(VLOOKUP($AC1660,Resource!$B$2:$AE$460,6,FALSE)&gt;0,VLOOKUP($AC1660,Resource!$B$2:$AE$460,6,FALSE),"--INPUT--"),"")</f>
        <v/>
      </c>
      <c r="AE1660" s="34">
        <f>IF($AC1660&gt;0,IF(VLOOKUP($AC1660,Resource!$B$2:$AE$460,25,FALSE)&gt;0,VLOOKUP($AC1660,Resource!$B$2:$AE$460,25,FALSE),"--INPUT--"),"")</f>
        <v/>
      </c>
      <c r="AG1660" s="619" t="n"/>
      <c r="AH1660" s="619" t="n"/>
      <c r="AJ1660" s="34">
        <f>IF($AI1660&gt;0,IF(VLOOKUP($AI1660,Resource!$B$2:$AE$460,6,FALSE)&gt;0,VLOOKUP($AI1660,Resource!$B$2:$AE$460,6,FALSE),"--INPUT--"),"")</f>
        <v/>
      </c>
      <c r="AK1660" s="34">
        <f>IF($AI1660&gt;0,IF(VLOOKUP($AI1660,Resource!$B$2:$AE$460,25,FALSE)&gt;0,VLOOKUP($AI1660,Resource!$B$2:$AE$460,25,FALSE),"--INPUT--"),"")</f>
        <v/>
      </c>
      <c r="AL1660" s="619" t="n"/>
      <c r="AM1660" s="619" t="n"/>
      <c r="AN1660" s="34">
        <f>AA1660</f>
        <v/>
      </c>
      <c r="AO1660" s="621">
        <f>IF(ISNA(IF(AC1660="",0,AN1660*VLOOKUP(AC1660,Resource!$B$2:$AE$465,8,FALSE))),0,IF(AC1660="",0,AN1660*VLOOKUP(AC1660,Resource!$B$2:$AE$465,8,FALSE)))</f>
        <v/>
      </c>
      <c r="AP1660" s="620" t="n"/>
      <c r="AQ1660" s="286" t="n"/>
      <c r="AR1660" s="34">
        <f>AB1660</f>
        <v/>
      </c>
      <c r="AS1660" s="621">
        <f>IF(ISNA(IF(AI1660="",0,AR1660*VLOOKUP(AI1660,Resource!$B$2:$AE$465,9,FALSE))),0,IF(AI1660="",0,AR1660*VLOOKUP(AI1660,Resource!$B$2:$AE$465,9,FALSE)))</f>
        <v/>
      </c>
      <c r="AT1660" s="620" t="n"/>
      <c r="AU1660" s="286" t="n"/>
      <c r="AV1660" s="620">
        <f>Z1660</f>
        <v/>
      </c>
      <c r="AW1660" s="72" t="n"/>
      <c r="BA1660" s="620" t="n"/>
      <c r="BC1660" s="620">
        <f>AO1660+AS1660</f>
        <v/>
      </c>
      <c r="BD1660" s="620">
        <f>BH1660-BC1660</f>
        <v/>
      </c>
      <c r="BE1660" s="479">
        <f>IF(AV1660=0,"        --",BD1660/BH1660)</f>
        <v/>
      </c>
      <c r="BF1660" s="620" t="n"/>
      <c r="BG1660" s="620" t="n"/>
      <c r="BH1660" s="620">
        <f>Z1660+BA1660+BF1660</f>
        <v/>
      </c>
    </row>
    <row r="1661" customFormat="1" s="34">
      <c r="A1661" s="618" t="n"/>
      <c r="B1661" s="619" t="n"/>
      <c r="J1661" s="619" t="n"/>
      <c r="U1661" s="620" t="n"/>
      <c r="X1661" s="620" t="n"/>
      <c r="Y1661" s="620" t="n"/>
      <c r="Z1661" s="620" t="n"/>
      <c r="AA1661" s="34">
        <f>T1661*0.2+N1661*0+O1661*0.3+P1661*0.5+Q1661*0.6+R1661*1+S1661*1</f>
        <v/>
      </c>
      <c r="AB1661" s="34">
        <f>T1661*0.2+N1661*0.2+O1661*0.3+P1661*0.5+Q1661*0.6+R1661*1+S1661*1</f>
        <v/>
      </c>
      <c r="AD1661" s="34">
        <f>IF($AC1661&gt;0,IF(VLOOKUP($AC1661,Resource!$B$2:$AE$460,6,FALSE)&gt;0,VLOOKUP($AC1661,Resource!$B$2:$AE$460,6,FALSE),"--INPUT--"),"")</f>
        <v/>
      </c>
      <c r="AE1661" s="34">
        <f>IF($AC1661&gt;0,IF(VLOOKUP($AC1661,Resource!$B$2:$AE$460,25,FALSE)&gt;0,VLOOKUP($AC1661,Resource!$B$2:$AE$460,25,FALSE),"--INPUT--"),"")</f>
        <v/>
      </c>
      <c r="AG1661" s="619" t="n"/>
      <c r="AH1661" s="619" t="n"/>
      <c r="AJ1661" s="34">
        <f>IF($AI1661&gt;0,IF(VLOOKUP($AI1661,Resource!$B$2:$AE$460,6,FALSE)&gt;0,VLOOKUP($AI1661,Resource!$B$2:$AE$460,6,FALSE),"--INPUT--"),"")</f>
        <v/>
      </c>
      <c r="AK1661" s="34">
        <f>IF($AI1661&gt;0,IF(VLOOKUP($AI1661,Resource!$B$2:$AE$460,25,FALSE)&gt;0,VLOOKUP($AI1661,Resource!$B$2:$AE$460,25,FALSE),"--INPUT--"),"")</f>
        <v/>
      </c>
      <c r="AL1661" s="619" t="n"/>
      <c r="AM1661" s="619" t="n"/>
      <c r="AN1661" s="34">
        <f>AA1661</f>
        <v/>
      </c>
      <c r="AO1661" s="621">
        <f>IF(ISNA(IF(AC1661="",0,AN1661*VLOOKUP(AC1661,Resource!$B$2:$AE$465,8,FALSE))),0,IF(AC1661="",0,AN1661*VLOOKUP(AC1661,Resource!$B$2:$AE$465,8,FALSE)))</f>
        <v/>
      </c>
      <c r="AP1661" s="620" t="n"/>
      <c r="AQ1661" s="286" t="n"/>
      <c r="AR1661" s="34">
        <f>AB1661</f>
        <v/>
      </c>
      <c r="AS1661" s="621">
        <f>IF(ISNA(IF(AI1661="",0,AR1661*VLOOKUP(AI1661,Resource!$B$2:$AE$465,9,FALSE))),0,IF(AI1661="",0,AR1661*VLOOKUP(AI1661,Resource!$B$2:$AE$465,9,FALSE)))</f>
        <v/>
      </c>
      <c r="AT1661" s="620" t="n"/>
      <c r="AU1661" s="286" t="n"/>
      <c r="AV1661" s="620">
        <f>Z1661</f>
        <v/>
      </c>
      <c r="AW1661" s="72" t="n"/>
      <c r="BA1661" s="620" t="n"/>
      <c r="BC1661" s="620">
        <f>AO1661+AS1661</f>
        <v/>
      </c>
      <c r="BD1661" s="620">
        <f>BH1661-BC1661</f>
        <v/>
      </c>
      <c r="BE1661" s="479">
        <f>IF(AV1661=0,"        --",BD1661/BH1661)</f>
        <v/>
      </c>
      <c r="BF1661" s="620" t="n"/>
      <c r="BG1661" s="620" t="n"/>
      <c r="BH1661" s="620">
        <f>Z1661+BA1661+BF1661</f>
        <v/>
      </c>
    </row>
    <row r="1662" customFormat="1" s="34">
      <c r="A1662" s="618" t="n"/>
      <c r="B1662" s="619" t="n"/>
      <c r="J1662" s="619" t="n"/>
      <c r="U1662" s="620" t="n"/>
      <c r="X1662" s="620" t="n"/>
      <c r="Y1662" s="620" t="n"/>
      <c r="Z1662" s="620" t="n"/>
      <c r="AA1662" s="34">
        <f>T1662*0.2+N1662*0+O1662*0.3+P1662*0.5+Q1662*0.6+R1662*1+S1662*1</f>
        <v/>
      </c>
      <c r="AB1662" s="34">
        <f>T1662*0.2+N1662*0.2+O1662*0.3+P1662*0.5+Q1662*0.6+R1662*1+S1662*1</f>
        <v/>
      </c>
      <c r="AD1662" s="34">
        <f>IF($AC1662&gt;0,IF(VLOOKUP($AC1662,Resource!$B$2:$AE$460,6,FALSE)&gt;0,VLOOKUP($AC1662,Resource!$B$2:$AE$460,6,FALSE),"--INPUT--"),"")</f>
        <v/>
      </c>
      <c r="AE1662" s="34">
        <f>IF($AC1662&gt;0,IF(VLOOKUP($AC1662,Resource!$B$2:$AE$460,25,FALSE)&gt;0,VLOOKUP($AC1662,Resource!$B$2:$AE$460,25,FALSE),"--INPUT--"),"")</f>
        <v/>
      </c>
      <c r="AG1662" s="619" t="n"/>
      <c r="AH1662" s="619" t="n"/>
      <c r="AJ1662" s="34">
        <f>IF($AI1662&gt;0,IF(VLOOKUP($AI1662,Resource!$B$2:$AE$460,6,FALSE)&gt;0,VLOOKUP($AI1662,Resource!$B$2:$AE$460,6,FALSE),"--INPUT--"),"")</f>
        <v/>
      </c>
      <c r="AK1662" s="34">
        <f>IF($AI1662&gt;0,IF(VLOOKUP($AI1662,Resource!$B$2:$AE$460,25,FALSE)&gt;0,VLOOKUP($AI1662,Resource!$B$2:$AE$460,25,FALSE),"--INPUT--"),"")</f>
        <v/>
      </c>
      <c r="AL1662" s="619" t="n"/>
      <c r="AM1662" s="619" t="n"/>
      <c r="AN1662" s="34">
        <f>AA1662</f>
        <v/>
      </c>
      <c r="AO1662" s="621">
        <f>IF(ISNA(IF(AC1662="",0,AN1662*VLOOKUP(AC1662,Resource!$B$2:$AE$465,8,FALSE))),0,IF(AC1662="",0,AN1662*VLOOKUP(AC1662,Resource!$B$2:$AE$465,8,FALSE)))</f>
        <v/>
      </c>
      <c r="AP1662" s="620" t="n"/>
      <c r="AQ1662" s="286" t="n"/>
      <c r="AR1662" s="34">
        <f>AB1662</f>
        <v/>
      </c>
      <c r="AS1662" s="621">
        <f>IF(ISNA(IF(AI1662="",0,AR1662*VLOOKUP(AI1662,Resource!$B$2:$AE$465,9,FALSE))),0,IF(AI1662="",0,AR1662*VLOOKUP(AI1662,Resource!$B$2:$AE$465,9,FALSE)))</f>
        <v/>
      </c>
      <c r="AT1662" s="620" t="n"/>
      <c r="AU1662" s="286" t="n"/>
      <c r="AV1662" s="620">
        <f>Z1662</f>
        <v/>
      </c>
      <c r="AW1662" s="72" t="n"/>
      <c r="BA1662" s="620" t="n"/>
      <c r="BC1662" s="620">
        <f>AO1662+AS1662</f>
        <v/>
      </c>
      <c r="BD1662" s="620">
        <f>BH1662-BC1662</f>
        <v/>
      </c>
      <c r="BE1662" s="479">
        <f>IF(AV1662=0,"        --",BD1662/BH1662)</f>
        <v/>
      </c>
      <c r="BF1662" s="620" t="n"/>
      <c r="BG1662" s="620" t="n"/>
      <c r="BH1662" s="620">
        <f>Z1662+BA1662+BF1662</f>
        <v/>
      </c>
    </row>
    <row r="1663" customFormat="1" s="34">
      <c r="A1663" s="618" t="n"/>
      <c r="B1663" s="619" t="n"/>
      <c r="J1663" s="619" t="n"/>
      <c r="U1663" s="620" t="n"/>
      <c r="X1663" s="620" t="n"/>
      <c r="Y1663" s="620" t="n"/>
      <c r="Z1663" s="620" t="n"/>
      <c r="AA1663" s="34">
        <f>T1663*0.2+N1663*0+O1663*0.3+P1663*0.5+Q1663*0.6+R1663*1+S1663*1</f>
        <v/>
      </c>
      <c r="AB1663" s="34">
        <f>T1663*0.2+N1663*0.2+O1663*0.3+P1663*0.5+Q1663*0.6+R1663*1+S1663*1</f>
        <v/>
      </c>
      <c r="AD1663" s="34">
        <f>IF($AC1663&gt;0,IF(VLOOKUP($AC1663,Resource!$B$2:$AE$460,6,FALSE)&gt;0,VLOOKUP($AC1663,Resource!$B$2:$AE$460,6,FALSE),"--INPUT--"),"")</f>
        <v/>
      </c>
      <c r="AE1663" s="34">
        <f>IF($AC1663&gt;0,IF(VLOOKUP($AC1663,Resource!$B$2:$AE$460,25,FALSE)&gt;0,VLOOKUP($AC1663,Resource!$B$2:$AE$460,25,FALSE),"--INPUT--"),"")</f>
        <v/>
      </c>
      <c r="AG1663" s="619" t="n"/>
      <c r="AH1663" s="619" t="n"/>
      <c r="AJ1663" s="34">
        <f>IF($AI1663&gt;0,IF(VLOOKUP($AI1663,Resource!$B$2:$AE$460,6,FALSE)&gt;0,VLOOKUP($AI1663,Resource!$B$2:$AE$460,6,FALSE),"--INPUT--"),"")</f>
        <v/>
      </c>
      <c r="AK1663" s="34">
        <f>IF($AI1663&gt;0,IF(VLOOKUP($AI1663,Resource!$B$2:$AE$460,25,FALSE)&gt;0,VLOOKUP($AI1663,Resource!$B$2:$AE$460,25,FALSE),"--INPUT--"),"")</f>
        <v/>
      </c>
      <c r="AL1663" s="619" t="n"/>
      <c r="AM1663" s="619" t="n"/>
      <c r="AN1663" s="34">
        <f>AA1663</f>
        <v/>
      </c>
      <c r="AO1663" s="621">
        <f>IF(ISNA(IF(AC1663="",0,AN1663*VLOOKUP(AC1663,Resource!$B$2:$AE$465,8,FALSE))),0,IF(AC1663="",0,AN1663*VLOOKUP(AC1663,Resource!$B$2:$AE$465,8,FALSE)))</f>
        <v/>
      </c>
      <c r="AP1663" s="620" t="n"/>
      <c r="AQ1663" s="286" t="n"/>
      <c r="AR1663" s="34">
        <f>AB1663</f>
        <v/>
      </c>
      <c r="AS1663" s="621">
        <f>IF(ISNA(IF(AI1663="",0,AR1663*VLOOKUP(AI1663,Resource!$B$2:$AE$465,9,FALSE))),0,IF(AI1663="",0,AR1663*VLOOKUP(AI1663,Resource!$B$2:$AE$465,9,FALSE)))</f>
        <v/>
      </c>
      <c r="AT1663" s="620" t="n"/>
      <c r="AU1663" s="286" t="n"/>
      <c r="AV1663" s="620">
        <f>Z1663</f>
        <v/>
      </c>
      <c r="AW1663" s="72" t="n"/>
      <c r="BA1663" s="620" t="n"/>
      <c r="BC1663" s="620">
        <f>AO1663+AS1663</f>
        <v/>
      </c>
      <c r="BD1663" s="620">
        <f>BH1663-BC1663</f>
        <v/>
      </c>
      <c r="BE1663" s="479">
        <f>IF(AV1663=0,"        --",BD1663/BH1663)</f>
        <v/>
      </c>
      <c r="BF1663" s="620" t="n"/>
      <c r="BG1663" s="620" t="n"/>
      <c r="BH1663" s="620">
        <f>Z1663+BA1663+BF1663</f>
        <v/>
      </c>
    </row>
    <row r="1664" customFormat="1" s="34">
      <c r="A1664" s="618" t="n"/>
      <c r="B1664" s="619" t="n"/>
      <c r="J1664" s="619" t="n"/>
      <c r="U1664" s="620" t="n"/>
      <c r="X1664" s="620" t="n"/>
      <c r="Y1664" s="620" t="n"/>
      <c r="Z1664" s="620" t="n"/>
      <c r="AA1664" s="34">
        <f>T1664*0.2+N1664*0+O1664*0.3+P1664*0.5+Q1664*0.6+R1664*1+S1664*1</f>
        <v/>
      </c>
      <c r="AB1664" s="34">
        <f>T1664*0.2+N1664*0.2+O1664*0.3+P1664*0.5+Q1664*0.6+R1664*1+S1664*1</f>
        <v/>
      </c>
      <c r="AD1664" s="34">
        <f>IF($AC1664&gt;0,IF(VLOOKUP($AC1664,Resource!$B$2:$AE$460,6,FALSE)&gt;0,VLOOKUP($AC1664,Resource!$B$2:$AE$460,6,FALSE),"--INPUT--"),"")</f>
        <v/>
      </c>
      <c r="AE1664" s="34">
        <f>IF($AC1664&gt;0,IF(VLOOKUP($AC1664,Resource!$B$2:$AE$460,25,FALSE)&gt;0,VLOOKUP($AC1664,Resource!$B$2:$AE$460,25,FALSE),"--INPUT--"),"")</f>
        <v/>
      </c>
      <c r="AG1664" s="619" t="n"/>
      <c r="AH1664" s="619" t="n"/>
      <c r="AJ1664" s="34">
        <f>IF($AI1664&gt;0,IF(VLOOKUP($AI1664,Resource!$B$2:$AE$460,6,FALSE)&gt;0,VLOOKUP($AI1664,Resource!$B$2:$AE$460,6,FALSE),"--INPUT--"),"")</f>
        <v/>
      </c>
      <c r="AK1664" s="34">
        <f>IF($AI1664&gt;0,IF(VLOOKUP($AI1664,Resource!$B$2:$AE$460,25,FALSE)&gt;0,VLOOKUP($AI1664,Resource!$B$2:$AE$460,25,FALSE),"--INPUT--"),"")</f>
        <v/>
      </c>
      <c r="AL1664" s="619" t="n"/>
      <c r="AM1664" s="619" t="n"/>
      <c r="AN1664" s="34">
        <f>AA1664</f>
        <v/>
      </c>
      <c r="AO1664" s="621">
        <f>IF(ISNA(IF(AC1664="",0,AN1664*VLOOKUP(AC1664,Resource!$B$2:$AE$465,8,FALSE))),0,IF(AC1664="",0,AN1664*VLOOKUP(AC1664,Resource!$B$2:$AE$465,8,FALSE)))</f>
        <v/>
      </c>
      <c r="AP1664" s="620" t="n"/>
      <c r="AQ1664" s="286" t="n"/>
      <c r="AR1664" s="34">
        <f>AB1664</f>
        <v/>
      </c>
      <c r="AS1664" s="621">
        <f>IF(ISNA(IF(AI1664="",0,AR1664*VLOOKUP(AI1664,Resource!$B$2:$AE$465,9,FALSE))),0,IF(AI1664="",0,AR1664*VLOOKUP(AI1664,Resource!$B$2:$AE$465,9,FALSE)))</f>
        <v/>
      </c>
      <c r="AT1664" s="620" t="n"/>
      <c r="AU1664" s="286" t="n"/>
      <c r="AV1664" s="620">
        <f>Z1664</f>
        <v/>
      </c>
      <c r="AW1664" s="72" t="n"/>
      <c r="BA1664" s="620" t="n"/>
      <c r="BC1664" s="620">
        <f>AO1664+AS1664</f>
        <v/>
      </c>
      <c r="BD1664" s="620">
        <f>BH1664-BC1664</f>
        <v/>
      </c>
      <c r="BE1664" s="479">
        <f>IF(AV1664=0,"        --",BD1664/BH1664)</f>
        <v/>
      </c>
      <c r="BF1664" s="620" t="n"/>
      <c r="BG1664" s="620" t="n"/>
      <c r="BH1664" s="620">
        <f>Z1664+BA1664+BF1664</f>
        <v/>
      </c>
    </row>
    <row r="1665" customFormat="1" s="34">
      <c r="A1665" s="618" t="n"/>
      <c r="B1665" s="619" t="n"/>
      <c r="J1665" s="619" t="n"/>
      <c r="U1665" s="620" t="n"/>
      <c r="X1665" s="620" t="n"/>
      <c r="Y1665" s="620" t="n"/>
      <c r="Z1665" s="620" t="n"/>
      <c r="AA1665" s="34">
        <f>T1665*0.2+N1665*0+O1665*0.3+P1665*0.5+Q1665*0.6+R1665*1+S1665*1</f>
        <v/>
      </c>
      <c r="AB1665" s="34">
        <f>T1665*0.2+N1665*0.2+O1665*0.3+P1665*0.5+Q1665*0.6+R1665*1+S1665*1</f>
        <v/>
      </c>
      <c r="AD1665" s="34">
        <f>IF($AC1665&gt;0,IF(VLOOKUP($AC1665,Resource!$B$2:$AE$460,6,FALSE)&gt;0,VLOOKUP($AC1665,Resource!$B$2:$AE$460,6,FALSE),"--INPUT--"),"")</f>
        <v/>
      </c>
      <c r="AE1665" s="34">
        <f>IF($AC1665&gt;0,IF(VLOOKUP($AC1665,Resource!$B$2:$AE$460,25,FALSE)&gt;0,VLOOKUP($AC1665,Resource!$B$2:$AE$460,25,FALSE),"--INPUT--"),"")</f>
        <v/>
      </c>
      <c r="AG1665" s="619" t="n"/>
      <c r="AH1665" s="619" t="n"/>
      <c r="AJ1665" s="34">
        <f>IF($AI1665&gt;0,IF(VLOOKUP($AI1665,Resource!$B$2:$AE$460,6,FALSE)&gt;0,VLOOKUP($AI1665,Resource!$B$2:$AE$460,6,FALSE),"--INPUT--"),"")</f>
        <v/>
      </c>
      <c r="AK1665" s="34">
        <f>IF($AI1665&gt;0,IF(VLOOKUP($AI1665,Resource!$B$2:$AE$460,25,FALSE)&gt;0,VLOOKUP($AI1665,Resource!$B$2:$AE$460,25,FALSE),"--INPUT--"),"")</f>
        <v/>
      </c>
      <c r="AL1665" s="619" t="n"/>
      <c r="AM1665" s="619" t="n"/>
      <c r="AN1665" s="34">
        <f>AA1665</f>
        <v/>
      </c>
      <c r="AO1665" s="621">
        <f>IF(ISNA(IF(AC1665="",0,AN1665*VLOOKUP(AC1665,Resource!$B$2:$AE$465,8,FALSE))),0,IF(AC1665="",0,AN1665*VLOOKUP(AC1665,Resource!$B$2:$AE$465,8,FALSE)))</f>
        <v/>
      </c>
      <c r="AP1665" s="620" t="n"/>
      <c r="AQ1665" s="286" t="n"/>
      <c r="AR1665" s="34">
        <f>AB1665</f>
        <v/>
      </c>
      <c r="AS1665" s="621">
        <f>IF(ISNA(IF(AI1665="",0,AR1665*VLOOKUP(AI1665,Resource!$B$2:$AE$465,9,FALSE))),0,IF(AI1665="",0,AR1665*VLOOKUP(AI1665,Resource!$B$2:$AE$465,9,FALSE)))</f>
        <v/>
      </c>
      <c r="AT1665" s="620" t="n"/>
      <c r="AU1665" s="286" t="n"/>
      <c r="AV1665" s="620">
        <f>Z1665</f>
        <v/>
      </c>
      <c r="AW1665" s="72" t="n"/>
      <c r="BA1665" s="620" t="n"/>
      <c r="BC1665" s="620">
        <f>AO1665+AS1665</f>
        <v/>
      </c>
      <c r="BD1665" s="620">
        <f>BH1665-BC1665</f>
        <v/>
      </c>
      <c r="BE1665" s="479">
        <f>IF(AV1665=0,"        --",BD1665/BH1665)</f>
        <v/>
      </c>
      <c r="BF1665" s="620" t="n"/>
      <c r="BG1665" s="620" t="n"/>
      <c r="BH1665" s="620">
        <f>Z1665+BA1665+BF1665</f>
        <v/>
      </c>
    </row>
    <row r="1666" customFormat="1" s="34">
      <c r="A1666" s="618" t="n"/>
      <c r="B1666" s="619" t="n"/>
      <c r="J1666" s="619" t="n"/>
      <c r="U1666" s="620" t="n"/>
      <c r="X1666" s="620" t="n"/>
      <c r="Y1666" s="620" t="n"/>
      <c r="Z1666" s="620" t="n"/>
      <c r="AA1666" s="34">
        <f>T1666*0.2+N1666*0+O1666*0.3+P1666*0.5+Q1666*0.6+R1666*1+S1666*1</f>
        <v/>
      </c>
      <c r="AB1666" s="34">
        <f>T1666*0.2+N1666*0.2+O1666*0.3+P1666*0.5+Q1666*0.6+R1666*1+S1666*1</f>
        <v/>
      </c>
      <c r="AD1666" s="34">
        <f>IF($AC1666&gt;0,IF(VLOOKUP($AC1666,Resource!$B$2:$AE$460,6,FALSE)&gt;0,VLOOKUP($AC1666,Resource!$B$2:$AE$460,6,FALSE),"--INPUT--"),"")</f>
        <v/>
      </c>
      <c r="AE1666" s="34">
        <f>IF($AC1666&gt;0,IF(VLOOKUP($AC1666,Resource!$B$2:$AE$460,25,FALSE)&gt;0,VLOOKUP($AC1666,Resource!$B$2:$AE$460,25,FALSE),"--INPUT--"),"")</f>
        <v/>
      </c>
      <c r="AG1666" s="619" t="n"/>
      <c r="AH1666" s="619" t="n"/>
      <c r="AJ1666" s="34">
        <f>IF($AI1666&gt;0,IF(VLOOKUP($AI1666,Resource!$B$2:$AE$460,6,FALSE)&gt;0,VLOOKUP($AI1666,Resource!$B$2:$AE$460,6,FALSE),"--INPUT--"),"")</f>
        <v/>
      </c>
      <c r="AK1666" s="34">
        <f>IF($AI1666&gt;0,IF(VLOOKUP($AI1666,Resource!$B$2:$AE$460,25,FALSE)&gt;0,VLOOKUP($AI1666,Resource!$B$2:$AE$460,25,FALSE),"--INPUT--"),"")</f>
        <v/>
      </c>
      <c r="AL1666" s="619" t="n"/>
      <c r="AM1666" s="619" t="n"/>
      <c r="AN1666" s="34">
        <f>AA1666</f>
        <v/>
      </c>
      <c r="AO1666" s="621">
        <f>IF(ISNA(IF(AC1666="",0,AN1666*VLOOKUP(AC1666,Resource!$B$2:$AE$465,8,FALSE))),0,IF(AC1666="",0,AN1666*VLOOKUP(AC1666,Resource!$B$2:$AE$465,8,FALSE)))</f>
        <v/>
      </c>
      <c r="AP1666" s="620" t="n"/>
      <c r="AQ1666" s="286" t="n"/>
      <c r="AR1666" s="34">
        <f>AB1666</f>
        <v/>
      </c>
      <c r="AS1666" s="621">
        <f>IF(ISNA(IF(AI1666="",0,AR1666*VLOOKUP(AI1666,Resource!$B$2:$AE$465,9,FALSE))),0,IF(AI1666="",0,AR1666*VLOOKUP(AI1666,Resource!$B$2:$AE$465,9,FALSE)))</f>
        <v/>
      </c>
      <c r="AT1666" s="620" t="n"/>
      <c r="AU1666" s="286" t="n"/>
      <c r="AV1666" s="620">
        <f>Z1666</f>
        <v/>
      </c>
      <c r="AW1666" s="72" t="n"/>
      <c r="BA1666" s="620" t="n"/>
      <c r="BC1666" s="620">
        <f>AO1666+AS1666</f>
        <v/>
      </c>
      <c r="BD1666" s="620">
        <f>BH1666-BC1666</f>
        <v/>
      </c>
      <c r="BE1666" s="479">
        <f>IF(AV1666=0,"        --",BD1666/BH1666)</f>
        <v/>
      </c>
      <c r="BF1666" s="620" t="n"/>
      <c r="BG1666" s="620" t="n"/>
      <c r="BH1666" s="620">
        <f>Z1666+BA1666+BF1666</f>
        <v/>
      </c>
    </row>
    <row r="1667" customFormat="1" s="34">
      <c r="A1667" s="618" t="n"/>
      <c r="B1667" s="619" t="n"/>
      <c r="J1667" s="619" t="n"/>
      <c r="U1667" s="620" t="n"/>
      <c r="X1667" s="620" t="n"/>
      <c r="Y1667" s="620" t="n"/>
      <c r="Z1667" s="620" t="n"/>
      <c r="AA1667" s="34">
        <f>T1667*0.2+N1667*0+O1667*0.3+P1667*0.5+Q1667*0.6+R1667*1+S1667*1</f>
        <v/>
      </c>
      <c r="AB1667" s="34">
        <f>T1667*0.2+N1667*0.2+O1667*0.3+P1667*0.5+Q1667*0.6+R1667*1+S1667*1</f>
        <v/>
      </c>
      <c r="AD1667" s="34">
        <f>IF($AC1667&gt;0,IF(VLOOKUP($AC1667,Resource!$B$2:$AE$460,6,FALSE)&gt;0,VLOOKUP($AC1667,Resource!$B$2:$AE$460,6,FALSE),"--INPUT--"),"")</f>
        <v/>
      </c>
      <c r="AE1667" s="34">
        <f>IF($AC1667&gt;0,IF(VLOOKUP($AC1667,Resource!$B$2:$AE$460,25,FALSE)&gt;0,VLOOKUP($AC1667,Resource!$B$2:$AE$460,25,FALSE),"--INPUT--"),"")</f>
        <v/>
      </c>
      <c r="AG1667" s="619" t="n"/>
      <c r="AH1667" s="619" t="n"/>
      <c r="AJ1667" s="34">
        <f>IF($AI1667&gt;0,IF(VLOOKUP($AI1667,Resource!$B$2:$AE$460,6,FALSE)&gt;0,VLOOKUP($AI1667,Resource!$B$2:$AE$460,6,FALSE),"--INPUT--"),"")</f>
        <v/>
      </c>
      <c r="AK1667" s="34">
        <f>IF($AI1667&gt;0,IF(VLOOKUP($AI1667,Resource!$B$2:$AE$460,25,FALSE)&gt;0,VLOOKUP($AI1667,Resource!$B$2:$AE$460,25,FALSE),"--INPUT--"),"")</f>
        <v/>
      </c>
      <c r="AL1667" s="619" t="n"/>
      <c r="AM1667" s="619" t="n"/>
      <c r="AN1667" s="34">
        <f>AA1667</f>
        <v/>
      </c>
      <c r="AO1667" s="621">
        <f>IF(ISNA(IF(AC1667="",0,AN1667*VLOOKUP(AC1667,Resource!$B$2:$AE$465,8,FALSE))),0,IF(AC1667="",0,AN1667*VLOOKUP(AC1667,Resource!$B$2:$AE$465,8,FALSE)))</f>
        <v/>
      </c>
      <c r="AP1667" s="620" t="n"/>
      <c r="AQ1667" s="286" t="n"/>
      <c r="AR1667" s="34">
        <f>AB1667</f>
        <v/>
      </c>
      <c r="AS1667" s="621">
        <f>IF(ISNA(IF(AI1667="",0,AR1667*VLOOKUP(AI1667,Resource!$B$2:$AE$465,9,FALSE))),0,IF(AI1667="",0,AR1667*VLOOKUP(AI1667,Resource!$B$2:$AE$465,9,FALSE)))</f>
        <v/>
      </c>
      <c r="AT1667" s="620" t="n"/>
      <c r="AU1667" s="286" t="n"/>
      <c r="AV1667" s="620">
        <f>Z1667</f>
        <v/>
      </c>
      <c r="AW1667" s="72" t="n"/>
      <c r="BA1667" s="620" t="n"/>
      <c r="BC1667" s="620">
        <f>AO1667+AS1667</f>
        <v/>
      </c>
      <c r="BD1667" s="620">
        <f>BH1667-BC1667</f>
        <v/>
      </c>
      <c r="BE1667" s="479">
        <f>IF(AV1667=0,"        --",BD1667/BH1667)</f>
        <v/>
      </c>
      <c r="BF1667" s="620" t="n"/>
      <c r="BG1667" s="620" t="n"/>
      <c r="BH1667" s="620">
        <f>Z1667+BA1667+BF1667</f>
        <v/>
      </c>
    </row>
    <row r="1668" customFormat="1" s="34">
      <c r="A1668" s="618" t="n"/>
      <c r="B1668" s="619" t="n"/>
      <c r="J1668" s="619" t="n"/>
      <c r="U1668" s="620" t="n"/>
      <c r="X1668" s="620" t="n"/>
      <c r="Y1668" s="620" t="n"/>
      <c r="Z1668" s="620" t="n"/>
      <c r="AA1668" s="34">
        <f>T1668*0.2+N1668*0+O1668*0.3+P1668*0.5+Q1668*0.6+R1668*1+S1668*1</f>
        <v/>
      </c>
      <c r="AB1668" s="34">
        <f>T1668*0.2+N1668*0.2+O1668*0.3+P1668*0.5+Q1668*0.6+R1668*1+S1668*1</f>
        <v/>
      </c>
      <c r="AD1668" s="34">
        <f>IF($AC1668&gt;0,IF(VLOOKUP($AC1668,Resource!$B$2:$AE$460,6,FALSE)&gt;0,VLOOKUP($AC1668,Resource!$B$2:$AE$460,6,FALSE),"--INPUT--"),"")</f>
        <v/>
      </c>
      <c r="AE1668" s="34">
        <f>IF($AC1668&gt;0,IF(VLOOKUP($AC1668,Resource!$B$2:$AE$460,25,FALSE)&gt;0,VLOOKUP($AC1668,Resource!$B$2:$AE$460,25,FALSE),"--INPUT--"),"")</f>
        <v/>
      </c>
      <c r="AG1668" s="619" t="n"/>
      <c r="AH1668" s="619" t="n"/>
      <c r="AJ1668" s="34">
        <f>IF($AI1668&gt;0,IF(VLOOKUP($AI1668,Resource!$B$2:$AE$460,6,FALSE)&gt;0,VLOOKUP($AI1668,Resource!$B$2:$AE$460,6,FALSE),"--INPUT--"),"")</f>
        <v/>
      </c>
      <c r="AK1668" s="34">
        <f>IF($AI1668&gt;0,IF(VLOOKUP($AI1668,Resource!$B$2:$AE$460,25,FALSE)&gt;0,VLOOKUP($AI1668,Resource!$B$2:$AE$460,25,FALSE),"--INPUT--"),"")</f>
        <v/>
      </c>
      <c r="AL1668" s="619" t="n"/>
      <c r="AM1668" s="619" t="n"/>
      <c r="AN1668" s="34">
        <f>AA1668</f>
        <v/>
      </c>
      <c r="AO1668" s="621">
        <f>IF(ISNA(IF(AC1668="",0,AN1668*VLOOKUP(AC1668,Resource!$B$2:$AE$465,8,FALSE))),0,IF(AC1668="",0,AN1668*VLOOKUP(AC1668,Resource!$B$2:$AE$465,8,FALSE)))</f>
        <v/>
      </c>
      <c r="AP1668" s="620" t="n"/>
      <c r="AQ1668" s="286" t="n"/>
      <c r="AR1668" s="34">
        <f>AB1668</f>
        <v/>
      </c>
      <c r="AS1668" s="621">
        <f>IF(ISNA(IF(AI1668="",0,AR1668*VLOOKUP(AI1668,Resource!$B$2:$AE$465,9,FALSE))),0,IF(AI1668="",0,AR1668*VLOOKUP(AI1668,Resource!$B$2:$AE$465,9,FALSE)))</f>
        <v/>
      </c>
      <c r="AT1668" s="620" t="n"/>
      <c r="AU1668" s="286" t="n"/>
      <c r="AV1668" s="620">
        <f>Z1668</f>
        <v/>
      </c>
      <c r="AW1668" s="72" t="n"/>
      <c r="BA1668" s="620" t="n"/>
      <c r="BC1668" s="620">
        <f>AO1668+AS1668</f>
        <v/>
      </c>
      <c r="BD1668" s="620">
        <f>BH1668-BC1668</f>
        <v/>
      </c>
      <c r="BE1668" s="479">
        <f>IF(AV1668=0,"        --",BD1668/BH1668)</f>
        <v/>
      </c>
      <c r="BF1668" s="620" t="n"/>
      <c r="BG1668" s="620" t="n"/>
      <c r="BH1668" s="620">
        <f>Z1668+BA1668+BF1668</f>
        <v/>
      </c>
    </row>
    <row r="1669" customFormat="1" s="34">
      <c r="A1669" s="618" t="n"/>
      <c r="B1669" s="619" t="n"/>
      <c r="J1669" s="619" t="n"/>
      <c r="U1669" s="620" t="n"/>
      <c r="X1669" s="620" t="n"/>
      <c r="Y1669" s="620" t="n"/>
      <c r="Z1669" s="620" t="n"/>
      <c r="AA1669" s="34">
        <f>T1669*0.2+N1669*0+O1669*0.3+P1669*0.5+Q1669*0.6+R1669*1+S1669*1</f>
        <v/>
      </c>
      <c r="AB1669" s="34">
        <f>T1669*0.2+N1669*0.2+O1669*0.3+P1669*0.5+Q1669*0.6+R1669*1+S1669*1</f>
        <v/>
      </c>
      <c r="AD1669" s="34">
        <f>IF($AC1669&gt;0,IF(VLOOKUP($AC1669,Resource!$B$2:$AE$460,6,FALSE)&gt;0,VLOOKUP($AC1669,Resource!$B$2:$AE$460,6,FALSE),"--INPUT--"),"")</f>
        <v/>
      </c>
      <c r="AE1669" s="34">
        <f>IF($AC1669&gt;0,IF(VLOOKUP($AC1669,Resource!$B$2:$AE$460,25,FALSE)&gt;0,VLOOKUP($AC1669,Resource!$B$2:$AE$460,25,FALSE),"--INPUT--"),"")</f>
        <v/>
      </c>
      <c r="AG1669" s="619" t="n"/>
      <c r="AH1669" s="619" t="n"/>
      <c r="AJ1669" s="34">
        <f>IF($AI1669&gt;0,IF(VLOOKUP($AI1669,Resource!$B$2:$AE$460,6,FALSE)&gt;0,VLOOKUP($AI1669,Resource!$B$2:$AE$460,6,FALSE),"--INPUT--"),"")</f>
        <v/>
      </c>
      <c r="AK1669" s="34">
        <f>IF($AI1669&gt;0,IF(VLOOKUP($AI1669,Resource!$B$2:$AE$460,25,FALSE)&gt;0,VLOOKUP($AI1669,Resource!$B$2:$AE$460,25,FALSE),"--INPUT--"),"")</f>
        <v/>
      </c>
      <c r="AL1669" s="619" t="n"/>
      <c r="AM1669" s="619" t="n"/>
      <c r="AN1669" s="34">
        <f>AA1669</f>
        <v/>
      </c>
      <c r="AO1669" s="621">
        <f>IF(ISNA(IF(AC1669="",0,AN1669*VLOOKUP(AC1669,Resource!$B$2:$AE$465,8,FALSE))),0,IF(AC1669="",0,AN1669*VLOOKUP(AC1669,Resource!$B$2:$AE$465,8,FALSE)))</f>
        <v/>
      </c>
      <c r="AP1669" s="620" t="n"/>
      <c r="AQ1669" s="286" t="n"/>
      <c r="AR1669" s="34">
        <f>AB1669</f>
        <v/>
      </c>
      <c r="AS1669" s="621">
        <f>IF(ISNA(IF(AI1669="",0,AR1669*VLOOKUP(AI1669,Resource!$B$2:$AE$465,9,FALSE))),0,IF(AI1669="",0,AR1669*VLOOKUP(AI1669,Resource!$B$2:$AE$465,9,FALSE)))</f>
        <v/>
      </c>
      <c r="AT1669" s="620" t="n"/>
      <c r="AU1669" s="286" t="n"/>
      <c r="AV1669" s="620">
        <f>Z1669</f>
        <v/>
      </c>
      <c r="AW1669" s="72" t="n"/>
      <c r="BA1669" s="620" t="n"/>
      <c r="BC1669" s="620">
        <f>AO1669+AS1669</f>
        <v/>
      </c>
      <c r="BD1669" s="620">
        <f>BH1669-BC1669</f>
        <v/>
      </c>
      <c r="BE1669" s="479">
        <f>IF(AV1669=0,"        --",BD1669/BH1669)</f>
        <v/>
      </c>
      <c r="BF1669" s="620" t="n"/>
      <c r="BG1669" s="620" t="n"/>
      <c r="BH1669" s="620">
        <f>Z1669+BA1669+BF1669</f>
        <v/>
      </c>
    </row>
    <row r="1670" customFormat="1" s="34">
      <c r="A1670" s="618" t="n"/>
      <c r="B1670" s="619" t="n"/>
      <c r="J1670" s="619" t="n"/>
      <c r="U1670" s="620" t="n"/>
      <c r="X1670" s="620" t="n"/>
      <c r="Y1670" s="620" t="n"/>
      <c r="Z1670" s="620" t="n"/>
      <c r="AA1670" s="34">
        <f>T1670*0.2+N1670*0+O1670*0.3+P1670*0.5+Q1670*0.6+R1670*1+S1670*1</f>
        <v/>
      </c>
      <c r="AB1670" s="34">
        <f>T1670*0.2+N1670*0.2+O1670*0.3+P1670*0.5+Q1670*0.6+R1670*1+S1670*1</f>
        <v/>
      </c>
      <c r="AD1670" s="34">
        <f>IF($AC1670&gt;0,IF(VLOOKUP($AC1670,Resource!$B$2:$AE$460,6,FALSE)&gt;0,VLOOKUP($AC1670,Resource!$B$2:$AE$460,6,FALSE),"--INPUT--"),"")</f>
        <v/>
      </c>
      <c r="AE1670" s="34">
        <f>IF($AC1670&gt;0,IF(VLOOKUP($AC1670,Resource!$B$2:$AE$460,25,FALSE)&gt;0,VLOOKUP($AC1670,Resource!$B$2:$AE$460,25,FALSE),"--INPUT--"),"")</f>
        <v/>
      </c>
      <c r="AG1670" s="619" t="n"/>
      <c r="AH1670" s="619" t="n"/>
      <c r="AJ1670" s="34">
        <f>IF($AI1670&gt;0,IF(VLOOKUP($AI1670,Resource!$B$2:$AE$460,6,FALSE)&gt;0,VLOOKUP($AI1670,Resource!$B$2:$AE$460,6,FALSE),"--INPUT--"),"")</f>
        <v/>
      </c>
      <c r="AK1670" s="34">
        <f>IF($AI1670&gt;0,IF(VLOOKUP($AI1670,Resource!$B$2:$AE$460,25,FALSE)&gt;0,VLOOKUP($AI1670,Resource!$B$2:$AE$460,25,FALSE),"--INPUT--"),"")</f>
        <v/>
      </c>
      <c r="AL1670" s="619" t="n"/>
      <c r="AM1670" s="619" t="n"/>
      <c r="AN1670" s="34">
        <f>AA1670</f>
        <v/>
      </c>
      <c r="AO1670" s="621">
        <f>IF(ISNA(IF(AC1670="",0,AN1670*VLOOKUP(AC1670,Resource!$B$2:$AE$465,8,FALSE))),0,IF(AC1670="",0,AN1670*VLOOKUP(AC1670,Resource!$B$2:$AE$465,8,FALSE)))</f>
        <v/>
      </c>
      <c r="AP1670" s="620" t="n"/>
      <c r="AQ1670" s="286" t="n"/>
      <c r="AR1670" s="34">
        <f>AB1670</f>
        <v/>
      </c>
      <c r="AS1670" s="621">
        <f>IF(ISNA(IF(AI1670="",0,AR1670*VLOOKUP(AI1670,Resource!$B$2:$AE$465,9,FALSE))),0,IF(AI1670="",0,AR1670*VLOOKUP(AI1670,Resource!$B$2:$AE$465,9,FALSE)))</f>
        <v/>
      </c>
      <c r="AT1670" s="620" t="n"/>
      <c r="AU1670" s="286" t="n"/>
      <c r="AV1670" s="620">
        <f>Z1670</f>
        <v/>
      </c>
      <c r="AW1670" s="72" t="n"/>
      <c r="BA1670" s="620" t="n"/>
      <c r="BC1670" s="620">
        <f>AO1670+AS1670</f>
        <v/>
      </c>
      <c r="BD1670" s="620">
        <f>BH1670-BC1670</f>
        <v/>
      </c>
      <c r="BE1670" s="479">
        <f>IF(AV1670=0,"        --",BD1670/BH1670)</f>
        <v/>
      </c>
      <c r="BF1670" s="620" t="n"/>
      <c r="BG1670" s="620" t="n"/>
      <c r="BH1670" s="620">
        <f>Z1670+BA1670+BF1670</f>
        <v/>
      </c>
    </row>
    <row r="1671" customFormat="1" s="34">
      <c r="A1671" s="618" t="n"/>
      <c r="B1671" s="619" t="n"/>
      <c r="J1671" s="619" t="n"/>
      <c r="U1671" s="620" t="n"/>
      <c r="X1671" s="620" t="n"/>
      <c r="Y1671" s="620" t="n"/>
      <c r="Z1671" s="620" t="n"/>
      <c r="AA1671" s="34">
        <f>T1671*0.2+N1671*0+O1671*0.3+P1671*0.5+Q1671*0.6+R1671*1+S1671*1</f>
        <v/>
      </c>
      <c r="AB1671" s="34">
        <f>T1671*0.2+N1671*0.2+O1671*0.3+P1671*0.5+Q1671*0.6+R1671*1+S1671*1</f>
        <v/>
      </c>
      <c r="AD1671" s="34">
        <f>IF($AC1671&gt;0,IF(VLOOKUP($AC1671,Resource!$B$2:$AE$460,6,FALSE)&gt;0,VLOOKUP($AC1671,Resource!$B$2:$AE$460,6,FALSE),"--INPUT--"),"")</f>
        <v/>
      </c>
      <c r="AE1671" s="34">
        <f>IF($AC1671&gt;0,IF(VLOOKUP($AC1671,Resource!$B$2:$AE$460,25,FALSE)&gt;0,VLOOKUP($AC1671,Resource!$B$2:$AE$460,25,FALSE),"--INPUT--"),"")</f>
        <v/>
      </c>
      <c r="AG1671" s="619" t="n"/>
      <c r="AH1671" s="619" t="n"/>
      <c r="AJ1671" s="34">
        <f>IF($AI1671&gt;0,IF(VLOOKUP($AI1671,Resource!$B$2:$AE$460,6,FALSE)&gt;0,VLOOKUP($AI1671,Resource!$B$2:$AE$460,6,FALSE),"--INPUT--"),"")</f>
        <v/>
      </c>
      <c r="AK1671" s="34">
        <f>IF($AI1671&gt;0,IF(VLOOKUP($AI1671,Resource!$B$2:$AE$460,25,FALSE)&gt;0,VLOOKUP($AI1671,Resource!$B$2:$AE$460,25,FALSE),"--INPUT--"),"")</f>
        <v/>
      </c>
      <c r="AL1671" s="619" t="n"/>
      <c r="AM1671" s="619" t="n"/>
      <c r="AN1671" s="34">
        <f>AA1671</f>
        <v/>
      </c>
      <c r="AO1671" s="621">
        <f>IF(ISNA(IF(AC1671="",0,AN1671*VLOOKUP(AC1671,Resource!$B$2:$AE$465,8,FALSE))),0,IF(AC1671="",0,AN1671*VLOOKUP(AC1671,Resource!$B$2:$AE$465,8,FALSE)))</f>
        <v/>
      </c>
      <c r="AP1671" s="620" t="n"/>
      <c r="AQ1671" s="286" t="n"/>
      <c r="AR1671" s="34">
        <f>AB1671</f>
        <v/>
      </c>
      <c r="AS1671" s="621">
        <f>IF(ISNA(IF(AI1671="",0,AR1671*VLOOKUP(AI1671,Resource!$B$2:$AE$465,9,FALSE))),0,IF(AI1671="",0,AR1671*VLOOKUP(AI1671,Resource!$B$2:$AE$465,9,FALSE)))</f>
        <v/>
      </c>
      <c r="AT1671" s="620" t="n"/>
      <c r="AU1671" s="286" t="n"/>
      <c r="AV1671" s="620">
        <f>Z1671</f>
        <v/>
      </c>
      <c r="AW1671" s="72" t="n"/>
      <c r="BA1671" s="620" t="n"/>
      <c r="BC1671" s="620">
        <f>AO1671+AS1671</f>
        <v/>
      </c>
      <c r="BD1671" s="620">
        <f>BH1671-BC1671</f>
        <v/>
      </c>
      <c r="BE1671" s="479">
        <f>IF(AV1671=0,"        --",BD1671/BH1671)</f>
        <v/>
      </c>
      <c r="BF1671" s="620" t="n"/>
      <c r="BG1671" s="620" t="n"/>
      <c r="BH1671" s="620">
        <f>Z1671+BA1671+BF1671</f>
        <v/>
      </c>
    </row>
    <row r="1672" customFormat="1" s="34">
      <c r="A1672" s="618" t="n"/>
      <c r="B1672" s="619" t="n"/>
      <c r="J1672" s="619" t="n"/>
      <c r="U1672" s="620" t="n"/>
      <c r="X1672" s="620" t="n"/>
      <c r="Y1672" s="620" t="n"/>
      <c r="Z1672" s="620" t="n"/>
      <c r="AA1672" s="34">
        <f>T1672*0.2+N1672*0+O1672*0.3+P1672*0.5+Q1672*0.6+R1672*1+S1672*1</f>
        <v/>
      </c>
      <c r="AB1672" s="34">
        <f>T1672*0.2+N1672*0.2+O1672*0.3+P1672*0.5+Q1672*0.6+R1672*1+S1672*1</f>
        <v/>
      </c>
      <c r="AD1672" s="34">
        <f>IF($AC1672&gt;0,IF(VLOOKUP($AC1672,Resource!$B$2:$AE$460,6,FALSE)&gt;0,VLOOKUP($AC1672,Resource!$B$2:$AE$460,6,FALSE),"--INPUT--"),"")</f>
        <v/>
      </c>
      <c r="AE1672" s="34">
        <f>IF($AC1672&gt;0,IF(VLOOKUP($AC1672,Resource!$B$2:$AE$460,25,FALSE)&gt;0,VLOOKUP($AC1672,Resource!$B$2:$AE$460,25,FALSE),"--INPUT--"),"")</f>
        <v/>
      </c>
      <c r="AG1672" s="619" t="n"/>
      <c r="AH1672" s="619" t="n"/>
      <c r="AJ1672" s="34">
        <f>IF($AI1672&gt;0,IF(VLOOKUP($AI1672,Resource!$B$2:$AE$460,6,FALSE)&gt;0,VLOOKUP($AI1672,Resource!$B$2:$AE$460,6,FALSE),"--INPUT--"),"")</f>
        <v/>
      </c>
      <c r="AK1672" s="34">
        <f>IF($AI1672&gt;0,IF(VLOOKUP($AI1672,Resource!$B$2:$AE$460,25,FALSE)&gt;0,VLOOKUP($AI1672,Resource!$B$2:$AE$460,25,FALSE),"--INPUT--"),"")</f>
        <v/>
      </c>
      <c r="AL1672" s="619" t="n"/>
      <c r="AM1672" s="619" t="n"/>
      <c r="AN1672" s="34">
        <f>AA1672</f>
        <v/>
      </c>
      <c r="AO1672" s="621">
        <f>IF(ISNA(IF(AC1672="",0,AN1672*VLOOKUP(AC1672,Resource!$B$2:$AE$465,8,FALSE))),0,IF(AC1672="",0,AN1672*VLOOKUP(AC1672,Resource!$B$2:$AE$465,8,FALSE)))</f>
        <v/>
      </c>
      <c r="AP1672" s="620" t="n"/>
      <c r="AQ1672" s="286" t="n"/>
      <c r="AR1672" s="34">
        <f>AB1672</f>
        <v/>
      </c>
      <c r="AS1672" s="621">
        <f>IF(ISNA(IF(AI1672="",0,AR1672*VLOOKUP(AI1672,Resource!$B$2:$AE$465,9,FALSE))),0,IF(AI1672="",0,AR1672*VLOOKUP(AI1672,Resource!$B$2:$AE$465,9,FALSE)))</f>
        <v/>
      </c>
      <c r="AT1672" s="620" t="n"/>
      <c r="AU1672" s="286" t="n"/>
      <c r="AV1672" s="620">
        <f>Z1672</f>
        <v/>
      </c>
      <c r="AW1672" s="72" t="n"/>
      <c r="BA1672" s="620" t="n"/>
      <c r="BC1672" s="620">
        <f>AO1672+AS1672</f>
        <v/>
      </c>
      <c r="BD1672" s="620">
        <f>BH1672-BC1672</f>
        <v/>
      </c>
      <c r="BE1672" s="479">
        <f>IF(AV1672=0,"        --",BD1672/BH1672)</f>
        <v/>
      </c>
      <c r="BF1672" s="620" t="n"/>
      <c r="BG1672" s="620" t="n"/>
      <c r="BH1672" s="620">
        <f>Z1672+BA1672+BF1672</f>
        <v/>
      </c>
    </row>
    <row r="1673" customFormat="1" s="34">
      <c r="A1673" s="618" t="n"/>
      <c r="B1673" s="619" t="n"/>
      <c r="J1673" s="619" t="n"/>
      <c r="U1673" s="620" t="n"/>
      <c r="X1673" s="620" t="n"/>
      <c r="Y1673" s="620" t="n"/>
      <c r="Z1673" s="620" t="n"/>
      <c r="AA1673" s="34">
        <f>T1673*0.2+N1673*0+O1673*0.3+P1673*0.5+Q1673*0.6+R1673*1+S1673*1</f>
        <v/>
      </c>
      <c r="AB1673" s="34">
        <f>T1673*0.2+N1673*0.2+O1673*0.3+P1673*0.5+Q1673*0.6+R1673*1+S1673*1</f>
        <v/>
      </c>
      <c r="AD1673" s="34">
        <f>IF($AC1673&gt;0,IF(VLOOKUP($AC1673,Resource!$B$2:$AE$460,6,FALSE)&gt;0,VLOOKUP($AC1673,Resource!$B$2:$AE$460,6,FALSE),"--INPUT--"),"")</f>
        <v/>
      </c>
      <c r="AE1673" s="34">
        <f>IF($AC1673&gt;0,IF(VLOOKUP($AC1673,Resource!$B$2:$AE$460,25,FALSE)&gt;0,VLOOKUP($AC1673,Resource!$B$2:$AE$460,25,FALSE),"--INPUT--"),"")</f>
        <v/>
      </c>
      <c r="AG1673" s="619" t="n"/>
      <c r="AH1673" s="619" t="n"/>
      <c r="AJ1673" s="34">
        <f>IF($AI1673&gt;0,IF(VLOOKUP($AI1673,Resource!$B$2:$AE$460,6,FALSE)&gt;0,VLOOKUP($AI1673,Resource!$B$2:$AE$460,6,FALSE),"--INPUT--"),"")</f>
        <v/>
      </c>
      <c r="AK1673" s="34">
        <f>IF($AI1673&gt;0,IF(VLOOKUP($AI1673,Resource!$B$2:$AE$460,25,FALSE)&gt;0,VLOOKUP($AI1673,Resource!$B$2:$AE$460,25,FALSE),"--INPUT--"),"")</f>
        <v/>
      </c>
      <c r="AL1673" s="619" t="n"/>
      <c r="AM1673" s="619" t="n"/>
      <c r="AN1673" s="34">
        <f>AA1673</f>
        <v/>
      </c>
      <c r="AO1673" s="621">
        <f>IF(ISNA(IF(AC1673="",0,AN1673*VLOOKUP(AC1673,Resource!$B$2:$AE$465,8,FALSE))),0,IF(AC1673="",0,AN1673*VLOOKUP(AC1673,Resource!$B$2:$AE$465,8,FALSE)))</f>
        <v/>
      </c>
      <c r="AP1673" s="620" t="n"/>
      <c r="AQ1673" s="286" t="n"/>
      <c r="AR1673" s="34">
        <f>AB1673</f>
        <v/>
      </c>
      <c r="AS1673" s="621">
        <f>IF(ISNA(IF(AI1673="",0,AR1673*VLOOKUP(AI1673,Resource!$B$2:$AE$465,9,FALSE))),0,IF(AI1673="",0,AR1673*VLOOKUP(AI1673,Resource!$B$2:$AE$465,9,FALSE)))</f>
        <v/>
      </c>
      <c r="AT1673" s="620" t="n"/>
      <c r="AU1673" s="286" t="n"/>
      <c r="AV1673" s="620">
        <f>Z1673</f>
        <v/>
      </c>
      <c r="AW1673" s="72" t="n"/>
      <c r="BA1673" s="620" t="n"/>
      <c r="BC1673" s="620">
        <f>AO1673+AS1673</f>
        <v/>
      </c>
      <c r="BD1673" s="620">
        <f>BH1673-BC1673</f>
        <v/>
      </c>
      <c r="BE1673" s="479">
        <f>IF(AV1673=0,"        --",BD1673/BH1673)</f>
        <v/>
      </c>
      <c r="BF1673" s="620" t="n"/>
      <c r="BG1673" s="620" t="n"/>
      <c r="BH1673" s="620">
        <f>Z1673+BA1673+BF1673</f>
        <v/>
      </c>
    </row>
    <row r="1674" customFormat="1" s="34">
      <c r="A1674" s="618" t="n"/>
      <c r="B1674" s="619" t="n"/>
      <c r="J1674" s="619" t="n"/>
      <c r="U1674" s="620" t="n"/>
      <c r="X1674" s="620" t="n"/>
      <c r="Y1674" s="620" t="n"/>
      <c r="Z1674" s="620" t="n"/>
      <c r="AA1674" s="34">
        <f>T1674*0.2+N1674*0+O1674*0.3+P1674*0.5+Q1674*0.6+R1674*1+S1674*1</f>
        <v/>
      </c>
      <c r="AB1674" s="34">
        <f>T1674*0.2+N1674*0.2+O1674*0.3+P1674*0.5+Q1674*0.6+R1674*1+S1674*1</f>
        <v/>
      </c>
      <c r="AD1674" s="34">
        <f>IF($AC1674&gt;0,IF(VLOOKUP($AC1674,Resource!$B$2:$AE$460,6,FALSE)&gt;0,VLOOKUP($AC1674,Resource!$B$2:$AE$460,6,FALSE),"--INPUT--"),"")</f>
        <v/>
      </c>
      <c r="AE1674" s="34">
        <f>IF($AC1674&gt;0,IF(VLOOKUP($AC1674,Resource!$B$2:$AE$460,25,FALSE)&gt;0,VLOOKUP($AC1674,Resource!$B$2:$AE$460,25,FALSE),"--INPUT--"),"")</f>
        <v/>
      </c>
      <c r="AG1674" s="619" t="n"/>
      <c r="AH1674" s="619" t="n"/>
      <c r="AJ1674" s="34">
        <f>IF($AI1674&gt;0,IF(VLOOKUP($AI1674,Resource!$B$2:$AE$460,6,FALSE)&gt;0,VLOOKUP($AI1674,Resource!$B$2:$AE$460,6,FALSE),"--INPUT--"),"")</f>
        <v/>
      </c>
      <c r="AK1674" s="34">
        <f>IF($AI1674&gt;0,IF(VLOOKUP($AI1674,Resource!$B$2:$AE$460,25,FALSE)&gt;0,VLOOKUP($AI1674,Resource!$B$2:$AE$460,25,FALSE),"--INPUT--"),"")</f>
        <v/>
      </c>
      <c r="AL1674" s="619" t="n"/>
      <c r="AM1674" s="619" t="n"/>
      <c r="AN1674" s="34">
        <f>AA1674</f>
        <v/>
      </c>
      <c r="AO1674" s="621">
        <f>IF(ISNA(IF(AC1674="",0,AN1674*VLOOKUP(AC1674,Resource!$B$2:$AE$465,8,FALSE))),0,IF(AC1674="",0,AN1674*VLOOKUP(AC1674,Resource!$B$2:$AE$465,8,FALSE)))</f>
        <v/>
      </c>
      <c r="AP1674" s="620" t="n"/>
      <c r="AQ1674" s="286" t="n"/>
      <c r="AR1674" s="34">
        <f>AB1674</f>
        <v/>
      </c>
      <c r="AS1674" s="621">
        <f>IF(ISNA(IF(AI1674="",0,AR1674*VLOOKUP(AI1674,Resource!$B$2:$AE$465,9,FALSE))),0,IF(AI1674="",0,AR1674*VLOOKUP(AI1674,Resource!$B$2:$AE$465,9,FALSE)))</f>
        <v/>
      </c>
      <c r="AT1674" s="620" t="n"/>
      <c r="AU1674" s="286" t="n"/>
      <c r="AV1674" s="620">
        <f>Z1674</f>
        <v/>
      </c>
      <c r="AW1674" s="72" t="n"/>
      <c r="BA1674" s="620" t="n"/>
      <c r="BC1674" s="620">
        <f>AO1674+AS1674</f>
        <v/>
      </c>
      <c r="BD1674" s="620">
        <f>BH1674-BC1674</f>
        <v/>
      </c>
      <c r="BE1674" s="479">
        <f>IF(AV1674=0,"        --",BD1674/BH1674)</f>
        <v/>
      </c>
      <c r="BF1674" s="620" t="n"/>
      <c r="BG1674" s="620" t="n"/>
      <c r="BH1674" s="620">
        <f>Z1674+BA1674+BF1674</f>
        <v/>
      </c>
    </row>
    <row r="1675" customFormat="1" s="34">
      <c r="A1675" s="618" t="n"/>
      <c r="B1675" s="619" t="n"/>
      <c r="J1675" s="619" t="n"/>
      <c r="U1675" s="620" t="n"/>
      <c r="X1675" s="620" t="n"/>
      <c r="Y1675" s="620" t="n"/>
      <c r="Z1675" s="620" t="n"/>
      <c r="AA1675" s="34">
        <f>T1675*0.2+N1675*0+O1675*0.3+P1675*0.5+Q1675*0.6+R1675*1+S1675*1</f>
        <v/>
      </c>
      <c r="AB1675" s="34">
        <f>T1675*0.2+N1675*0.2+O1675*0.3+P1675*0.5+Q1675*0.6+R1675*1+S1675*1</f>
        <v/>
      </c>
      <c r="AD1675" s="34">
        <f>IF($AC1675&gt;0,IF(VLOOKUP($AC1675,Resource!$B$2:$AE$460,6,FALSE)&gt;0,VLOOKUP($AC1675,Resource!$B$2:$AE$460,6,FALSE),"--INPUT--"),"")</f>
        <v/>
      </c>
      <c r="AE1675" s="34">
        <f>IF($AC1675&gt;0,IF(VLOOKUP($AC1675,Resource!$B$2:$AE$460,25,FALSE)&gt;0,VLOOKUP($AC1675,Resource!$B$2:$AE$460,25,FALSE),"--INPUT--"),"")</f>
        <v/>
      </c>
      <c r="AG1675" s="619" t="n"/>
      <c r="AH1675" s="619" t="n"/>
      <c r="AJ1675" s="34">
        <f>IF($AI1675&gt;0,IF(VLOOKUP($AI1675,Resource!$B$2:$AE$460,6,FALSE)&gt;0,VLOOKUP($AI1675,Resource!$B$2:$AE$460,6,FALSE),"--INPUT--"),"")</f>
        <v/>
      </c>
      <c r="AK1675" s="34">
        <f>IF($AI1675&gt;0,IF(VLOOKUP($AI1675,Resource!$B$2:$AE$460,25,FALSE)&gt;0,VLOOKUP($AI1675,Resource!$B$2:$AE$460,25,FALSE),"--INPUT--"),"")</f>
        <v/>
      </c>
      <c r="AL1675" s="619" t="n"/>
      <c r="AM1675" s="619" t="n"/>
      <c r="AN1675" s="34">
        <f>AA1675</f>
        <v/>
      </c>
      <c r="AO1675" s="621">
        <f>IF(ISNA(IF(AC1675="",0,AN1675*VLOOKUP(AC1675,Resource!$B$2:$AE$465,8,FALSE))),0,IF(AC1675="",0,AN1675*VLOOKUP(AC1675,Resource!$B$2:$AE$465,8,FALSE)))</f>
        <v/>
      </c>
      <c r="AP1675" s="620" t="n"/>
      <c r="AQ1675" s="286" t="n"/>
      <c r="AR1675" s="34">
        <f>AB1675</f>
        <v/>
      </c>
      <c r="AS1675" s="621">
        <f>IF(ISNA(IF(AI1675="",0,AR1675*VLOOKUP(AI1675,Resource!$B$2:$AE$465,9,FALSE))),0,IF(AI1675="",0,AR1675*VLOOKUP(AI1675,Resource!$B$2:$AE$465,9,FALSE)))</f>
        <v/>
      </c>
      <c r="AT1675" s="620" t="n"/>
      <c r="AU1675" s="286" t="n"/>
      <c r="AV1675" s="620">
        <f>Z1675</f>
        <v/>
      </c>
      <c r="AW1675" s="72" t="n"/>
      <c r="BA1675" s="620" t="n"/>
      <c r="BC1675" s="620">
        <f>AO1675+AS1675</f>
        <v/>
      </c>
      <c r="BD1675" s="620">
        <f>BH1675-BC1675</f>
        <v/>
      </c>
      <c r="BE1675" s="479">
        <f>IF(AV1675=0,"        --",BD1675/BH1675)</f>
        <v/>
      </c>
      <c r="BF1675" s="620" t="n"/>
      <c r="BG1675" s="620" t="n"/>
      <c r="BH1675" s="620">
        <f>Z1675+BA1675+BF1675</f>
        <v/>
      </c>
    </row>
    <row r="1676" customFormat="1" s="34">
      <c r="A1676" s="618" t="n"/>
      <c r="B1676" s="619" t="n"/>
      <c r="J1676" s="619" t="n"/>
      <c r="U1676" s="620" t="n"/>
      <c r="X1676" s="620" t="n"/>
      <c r="Y1676" s="620" t="n"/>
      <c r="Z1676" s="620" t="n"/>
      <c r="AA1676" s="34">
        <f>T1676*0.2+N1676*0+O1676*0.3+P1676*0.5+Q1676*0.6+R1676*1+S1676*1</f>
        <v/>
      </c>
      <c r="AB1676" s="34">
        <f>T1676*0.2+N1676*0.2+O1676*0.3+P1676*0.5+Q1676*0.6+R1676*1+S1676*1</f>
        <v/>
      </c>
      <c r="AD1676" s="34">
        <f>IF($AC1676&gt;0,IF(VLOOKUP($AC1676,Resource!$B$2:$AE$460,6,FALSE)&gt;0,VLOOKUP($AC1676,Resource!$B$2:$AE$460,6,FALSE),"--INPUT--"),"")</f>
        <v/>
      </c>
      <c r="AE1676" s="34">
        <f>IF($AC1676&gt;0,IF(VLOOKUP($AC1676,Resource!$B$2:$AE$460,25,FALSE)&gt;0,VLOOKUP($AC1676,Resource!$B$2:$AE$460,25,FALSE),"--INPUT--"),"")</f>
        <v/>
      </c>
      <c r="AG1676" s="619" t="n"/>
      <c r="AH1676" s="619" t="n"/>
      <c r="AJ1676" s="34">
        <f>IF($AI1676&gt;0,IF(VLOOKUP($AI1676,Resource!$B$2:$AE$460,6,FALSE)&gt;0,VLOOKUP($AI1676,Resource!$B$2:$AE$460,6,FALSE),"--INPUT--"),"")</f>
        <v/>
      </c>
      <c r="AK1676" s="34">
        <f>IF($AI1676&gt;0,IF(VLOOKUP($AI1676,Resource!$B$2:$AE$460,25,FALSE)&gt;0,VLOOKUP($AI1676,Resource!$B$2:$AE$460,25,FALSE),"--INPUT--"),"")</f>
        <v/>
      </c>
      <c r="AL1676" s="619" t="n"/>
      <c r="AM1676" s="619" t="n"/>
      <c r="AN1676" s="34">
        <f>AA1676</f>
        <v/>
      </c>
      <c r="AO1676" s="621">
        <f>IF(ISNA(IF(AC1676="",0,AN1676*VLOOKUP(AC1676,Resource!$B$2:$AE$465,8,FALSE))),0,IF(AC1676="",0,AN1676*VLOOKUP(AC1676,Resource!$B$2:$AE$465,8,FALSE)))</f>
        <v/>
      </c>
      <c r="AP1676" s="620" t="n"/>
      <c r="AQ1676" s="286" t="n"/>
      <c r="AR1676" s="34">
        <f>AB1676</f>
        <v/>
      </c>
      <c r="AS1676" s="621">
        <f>IF(ISNA(IF(AI1676="",0,AR1676*VLOOKUP(AI1676,Resource!$B$2:$AE$465,9,FALSE))),0,IF(AI1676="",0,AR1676*VLOOKUP(AI1676,Resource!$B$2:$AE$465,9,FALSE)))</f>
        <v/>
      </c>
      <c r="AT1676" s="620" t="n"/>
      <c r="AU1676" s="286" t="n"/>
      <c r="AV1676" s="620">
        <f>Z1676</f>
        <v/>
      </c>
      <c r="AW1676" s="72" t="n"/>
      <c r="BA1676" s="620" t="n"/>
      <c r="BC1676" s="620">
        <f>AO1676+AS1676</f>
        <v/>
      </c>
      <c r="BD1676" s="620">
        <f>BH1676-BC1676</f>
        <v/>
      </c>
      <c r="BE1676" s="479">
        <f>IF(AV1676=0,"        --",BD1676/BH1676)</f>
        <v/>
      </c>
      <c r="BF1676" s="620" t="n"/>
      <c r="BG1676" s="620" t="n"/>
      <c r="BH1676" s="620">
        <f>Z1676+BA1676+BF1676</f>
        <v/>
      </c>
    </row>
    <row r="1677" customFormat="1" s="34">
      <c r="A1677" s="618" t="n"/>
      <c r="B1677" s="619" t="n"/>
      <c r="J1677" s="619" t="n"/>
      <c r="U1677" s="620" t="n"/>
      <c r="X1677" s="620" t="n"/>
      <c r="Y1677" s="620" t="n"/>
      <c r="Z1677" s="620" t="n"/>
      <c r="AA1677" s="34">
        <f>T1677*0.2+N1677*0+O1677*0.3+P1677*0.5+Q1677*0.6+R1677*1+S1677*1</f>
        <v/>
      </c>
      <c r="AB1677" s="34">
        <f>T1677*0.2+N1677*0.2+O1677*0.3+P1677*0.5+Q1677*0.6+R1677*1+S1677*1</f>
        <v/>
      </c>
      <c r="AD1677" s="34">
        <f>IF($AC1677&gt;0,IF(VLOOKUP($AC1677,Resource!$B$2:$AE$460,6,FALSE)&gt;0,VLOOKUP($AC1677,Resource!$B$2:$AE$460,6,FALSE),"--INPUT--"),"")</f>
        <v/>
      </c>
      <c r="AE1677" s="34">
        <f>IF($AC1677&gt;0,IF(VLOOKUP($AC1677,Resource!$B$2:$AE$460,25,FALSE)&gt;0,VLOOKUP($AC1677,Resource!$B$2:$AE$460,25,FALSE),"--INPUT--"),"")</f>
        <v/>
      </c>
      <c r="AG1677" s="619" t="n"/>
      <c r="AH1677" s="619" t="n"/>
      <c r="AJ1677" s="34">
        <f>IF($AI1677&gt;0,IF(VLOOKUP($AI1677,Resource!$B$2:$AE$460,6,FALSE)&gt;0,VLOOKUP($AI1677,Resource!$B$2:$AE$460,6,FALSE),"--INPUT--"),"")</f>
        <v/>
      </c>
      <c r="AK1677" s="34">
        <f>IF($AI1677&gt;0,IF(VLOOKUP($AI1677,Resource!$B$2:$AE$460,25,FALSE)&gt;0,VLOOKUP($AI1677,Resource!$B$2:$AE$460,25,FALSE),"--INPUT--"),"")</f>
        <v/>
      </c>
      <c r="AL1677" s="619" t="n"/>
      <c r="AM1677" s="619" t="n"/>
      <c r="AN1677" s="34">
        <f>AA1677</f>
        <v/>
      </c>
      <c r="AO1677" s="621">
        <f>IF(ISNA(IF(AC1677="",0,AN1677*VLOOKUP(AC1677,Resource!$B$2:$AE$465,8,FALSE))),0,IF(AC1677="",0,AN1677*VLOOKUP(AC1677,Resource!$B$2:$AE$465,8,FALSE)))</f>
        <v/>
      </c>
      <c r="AP1677" s="620" t="n"/>
      <c r="AQ1677" s="286" t="n"/>
      <c r="AR1677" s="34">
        <f>AB1677</f>
        <v/>
      </c>
      <c r="AS1677" s="621">
        <f>IF(ISNA(IF(AI1677="",0,AR1677*VLOOKUP(AI1677,Resource!$B$2:$AE$465,9,FALSE))),0,IF(AI1677="",0,AR1677*VLOOKUP(AI1677,Resource!$B$2:$AE$465,9,FALSE)))</f>
        <v/>
      </c>
      <c r="AT1677" s="620" t="n"/>
      <c r="AU1677" s="286" t="n"/>
      <c r="AV1677" s="620">
        <f>Z1677</f>
        <v/>
      </c>
      <c r="AW1677" s="72" t="n"/>
      <c r="BA1677" s="620" t="n"/>
      <c r="BC1677" s="620">
        <f>AO1677+AS1677</f>
        <v/>
      </c>
      <c r="BD1677" s="620">
        <f>BH1677-BC1677</f>
        <v/>
      </c>
      <c r="BE1677" s="479">
        <f>IF(AV1677=0,"        --",BD1677/BH1677)</f>
        <v/>
      </c>
      <c r="BF1677" s="620" t="n"/>
      <c r="BG1677" s="620" t="n"/>
      <c r="BH1677" s="620">
        <f>Z1677+BA1677+BF1677</f>
        <v/>
      </c>
    </row>
    <row r="1678" customFormat="1" s="34">
      <c r="A1678" s="618" t="n"/>
      <c r="B1678" s="619" t="n"/>
      <c r="J1678" s="619" t="n"/>
      <c r="U1678" s="620" t="n"/>
      <c r="X1678" s="620" t="n"/>
      <c r="Y1678" s="620" t="n"/>
      <c r="Z1678" s="620" t="n"/>
      <c r="AA1678" s="34">
        <f>T1678*0.2+N1678*0+O1678*0.3+P1678*0.5+Q1678*0.6+R1678*1+S1678*1</f>
        <v/>
      </c>
      <c r="AB1678" s="34">
        <f>T1678*0.2+N1678*0.2+O1678*0.3+P1678*0.5+Q1678*0.6+R1678*1+S1678*1</f>
        <v/>
      </c>
      <c r="AD1678" s="34">
        <f>IF($AC1678&gt;0,IF(VLOOKUP($AC1678,Resource!$B$2:$AE$460,6,FALSE)&gt;0,VLOOKUP($AC1678,Resource!$B$2:$AE$460,6,FALSE),"--INPUT--"),"")</f>
        <v/>
      </c>
      <c r="AE1678" s="34">
        <f>IF($AC1678&gt;0,IF(VLOOKUP($AC1678,Resource!$B$2:$AE$460,25,FALSE)&gt;0,VLOOKUP($AC1678,Resource!$B$2:$AE$460,25,FALSE),"--INPUT--"),"")</f>
        <v/>
      </c>
      <c r="AG1678" s="619" t="n"/>
      <c r="AH1678" s="619" t="n"/>
      <c r="AJ1678" s="34">
        <f>IF($AI1678&gt;0,IF(VLOOKUP($AI1678,Resource!$B$2:$AE$460,6,FALSE)&gt;0,VLOOKUP($AI1678,Resource!$B$2:$AE$460,6,FALSE),"--INPUT--"),"")</f>
        <v/>
      </c>
      <c r="AK1678" s="34">
        <f>IF($AI1678&gt;0,IF(VLOOKUP($AI1678,Resource!$B$2:$AE$460,25,FALSE)&gt;0,VLOOKUP($AI1678,Resource!$B$2:$AE$460,25,FALSE),"--INPUT--"),"")</f>
        <v/>
      </c>
      <c r="AL1678" s="619" t="n"/>
      <c r="AM1678" s="619" t="n"/>
      <c r="AN1678" s="34">
        <f>AA1678</f>
        <v/>
      </c>
      <c r="AO1678" s="621">
        <f>IF(ISNA(IF(AC1678="",0,AN1678*VLOOKUP(AC1678,Resource!$B$2:$AE$465,8,FALSE))),0,IF(AC1678="",0,AN1678*VLOOKUP(AC1678,Resource!$B$2:$AE$465,8,FALSE)))</f>
        <v/>
      </c>
      <c r="AP1678" s="620" t="n"/>
      <c r="AQ1678" s="286" t="n"/>
      <c r="AR1678" s="34">
        <f>AB1678</f>
        <v/>
      </c>
      <c r="AS1678" s="621">
        <f>IF(ISNA(IF(AI1678="",0,AR1678*VLOOKUP(AI1678,Resource!$B$2:$AE$465,9,FALSE))),0,IF(AI1678="",0,AR1678*VLOOKUP(AI1678,Resource!$B$2:$AE$465,9,FALSE)))</f>
        <v/>
      </c>
      <c r="AT1678" s="620" t="n"/>
      <c r="AU1678" s="286" t="n"/>
      <c r="AV1678" s="620">
        <f>Z1678</f>
        <v/>
      </c>
      <c r="AW1678" s="72" t="n"/>
      <c r="BA1678" s="620" t="n"/>
      <c r="BC1678" s="620">
        <f>AO1678+AS1678</f>
        <v/>
      </c>
      <c r="BD1678" s="620">
        <f>BH1678-BC1678</f>
        <v/>
      </c>
      <c r="BE1678" s="479">
        <f>IF(AV1678=0,"        --",BD1678/BH1678)</f>
        <v/>
      </c>
      <c r="BF1678" s="620" t="n"/>
      <c r="BG1678" s="620" t="n"/>
      <c r="BH1678" s="620">
        <f>Z1678+BA1678+BF1678</f>
        <v/>
      </c>
    </row>
    <row r="1679" customFormat="1" s="34">
      <c r="A1679" s="618" t="n"/>
      <c r="B1679" s="619" t="n"/>
      <c r="J1679" s="619" t="n"/>
      <c r="U1679" s="620" t="n"/>
      <c r="X1679" s="620" t="n"/>
      <c r="Y1679" s="620" t="n"/>
      <c r="Z1679" s="620" t="n"/>
      <c r="AA1679" s="34">
        <f>T1679*0.2+N1679*0+O1679*0.3+P1679*0.5+Q1679*0.6+R1679*1+S1679*1</f>
        <v/>
      </c>
      <c r="AB1679" s="34">
        <f>T1679*0.2+N1679*0.2+O1679*0.3+P1679*0.5+Q1679*0.6+R1679*1+S1679*1</f>
        <v/>
      </c>
      <c r="AD1679" s="34">
        <f>IF($AC1679&gt;0,IF(VLOOKUP($AC1679,Resource!$B$2:$AE$460,6,FALSE)&gt;0,VLOOKUP($AC1679,Resource!$B$2:$AE$460,6,FALSE),"--INPUT--"),"")</f>
        <v/>
      </c>
      <c r="AE1679" s="34">
        <f>IF($AC1679&gt;0,IF(VLOOKUP($AC1679,Resource!$B$2:$AE$460,25,FALSE)&gt;0,VLOOKUP($AC1679,Resource!$B$2:$AE$460,25,FALSE),"--INPUT--"),"")</f>
        <v/>
      </c>
      <c r="AG1679" s="619" t="n"/>
      <c r="AH1679" s="619" t="n"/>
      <c r="AJ1679" s="34">
        <f>IF($AI1679&gt;0,IF(VLOOKUP($AI1679,Resource!$B$2:$AE$460,6,FALSE)&gt;0,VLOOKUP($AI1679,Resource!$B$2:$AE$460,6,FALSE),"--INPUT--"),"")</f>
        <v/>
      </c>
      <c r="AK1679" s="34">
        <f>IF($AI1679&gt;0,IF(VLOOKUP($AI1679,Resource!$B$2:$AE$460,25,FALSE)&gt;0,VLOOKUP($AI1679,Resource!$B$2:$AE$460,25,FALSE),"--INPUT--"),"")</f>
        <v/>
      </c>
      <c r="AL1679" s="619" t="n"/>
      <c r="AM1679" s="619" t="n"/>
      <c r="AN1679" s="34">
        <f>AA1679</f>
        <v/>
      </c>
      <c r="AO1679" s="621">
        <f>IF(ISNA(IF(AC1679="",0,AN1679*VLOOKUP(AC1679,Resource!$B$2:$AE$465,8,FALSE))),0,IF(AC1679="",0,AN1679*VLOOKUP(AC1679,Resource!$B$2:$AE$465,8,FALSE)))</f>
        <v/>
      </c>
      <c r="AP1679" s="620" t="n"/>
      <c r="AQ1679" s="286" t="n"/>
      <c r="AR1679" s="34">
        <f>AB1679</f>
        <v/>
      </c>
      <c r="AS1679" s="621">
        <f>IF(ISNA(IF(AI1679="",0,AR1679*VLOOKUP(AI1679,Resource!$B$2:$AE$465,9,FALSE))),0,IF(AI1679="",0,AR1679*VLOOKUP(AI1679,Resource!$B$2:$AE$465,9,FALSE)))</f>
        <v/>
      </c>
      <c r="AT1679" s="620" t="n"/>
      <c r="AU1679" s="286" t="n"/>
      <c r="AV1679" s="620">
        <f>Z1679</f>
        <v/>
      </c>
      <c r="AW1679" s="72" t="n"/>
      <c r="BA1679" s="620" t="n"/>
      <c r="BC1679" s="620">
        <f>AO1679+AS1679</f>
        <v/>
      </c>
      <c r="BD1679" s="620">
        <f>BH1679-BC1679</f>
        <v/>
      </c>
      <c r="BE1679" s="479">
        <f>IF(AV1679=0,"        --",BD1679/BH1679)</f>
        <v/>
      </c>
      <c r="BF1679" s="620" t="n"/>
      <c r="BG1679" s="620" t="n"/>
      <c r="BH1679" s="620">
        <f>Z1679+BA1679+BF1679</f>
        <v/>
      </c>
    </row>
    <row r="1680" customFormat="1" s="34">
      <c r="A1680" s="618" t="n"/>
      <c r="B1680" s="619" t="n"/>
      <c r="J1680" s="619" t="n"/>
      <c r="U1680" s="620" t="n"/>
      <c r="X1680" s="620" t="n"/>
      <c r="Y1680" s="620" t="n"/>
      <c r="Z1680" s="620" t="n"/>
      <c r="AA1680" s="34">
        <f>T1680*0.2+N1680*0+O1680*0.3+P1680*0.5+Q1680*0.6+R1680*1+S1680*1</f>
        <v/>
      </c>
      <c r="AB1680" s="34">
        <f>T1680*0.2+N1680*0.2+O1680*0.3+P1680*0.5+Q1680*0.6+R1680*1+S1680*1</f>
        <v/>
      </c>
      <c r="AD1680" s="34">
        <f>IF($AC1680&gt;0,IF(VLOOKUP($AC1680,Resource!$B$2:$AE$460,6,FALSE)&gt;0,VLOOKUP($AC1680,Resource!$B$2:$AE$460,6,FALSE),"--INPUT--"),"")</f>
        <v/>
      </c>
      <c r="AE1680" s="34">
        <f>IF($AC1680&gt;0,IF(VLOOKUP($AC1680,Resource!$B$2:$AE$460,25,FALSE)&gt;0,VLOOKUP($AC1680,Resource!$B$2:$AE$460,25,FALSE),"--INPUT--"),"")</f>
        <v/>
      </c>
      <c r="AG1680" s="619" t="n"/>
      <c r="AH1680" s="619" t="n"/>
      <c r="AJ1680" s="34">
        <f>IF($AI1680&gt;0,IF(VLOOKUP($AI1680,Resource!$B$2:$AE$460,6,FALSE)&gt;0,VLOOKUP($AI1680,Resource!$B$2:$AE$460,6,FALSE),"--INPUT--"),"")</f>
        <v/>
      </c>
      <c r="AK1680" s="34">
        <f>IF($AI1680&gt;0,IF(VLOOKUP($AI1680,Resource!$B$2:$AE$460,25,FALSE)&gt;0,VLOOKUP($AI1680,Resource!$B$2:$AE$460,25,FALSE),"--INPUT--"),"")</f>
        <v/>
      </c>
      <c r="AL1680" s="619" t="n"/>
      <c r="AM1680" s="619" t="n"/>
      <c r="AN1680" s="34">
        <f>AA1680</f>
        <v/>
      </c>
      <c r="AO1680" s="621">
        <f>IF(ISNA(IF(AC1680="",0,AN1680*VLOOKUP(AC1680,Resource!$B$2:$AE$465,8,FALSE))),0,IF(AC1680="",0,AN1680*VLOOKUP(AC1680,Resource!$B$2:$AE$465,8,FALSE)))</f>
        <v/>
      </c>
      <c r="AP1680" s="620" t="n"/>
      <c r="AQ1680" s="286" t="n"/>
      <c r="AR1680" s="34">
        <f>AB1680</f>
        <v/>
      </c>
      <c r="AS1680" s="621">
        <f>IF(ISNA(IF(AI1680="",0,AR1680*VLOOKUP(AI1680,Resource!$B$2:$AE$465,9,FALSE))),0,IF(AI1680="",0,AR1680*VLOOKUP(AI1680,Resource!$B$2:$AE$465,9,FALSE)))</f>
        <v/>
      </c>
      <c r="AT1680" s="620" t="n"/>
      <c r="AU1680" s="286" t="n"/>
      <c r="AV1680" s="620">
        <f>Z1680</f>
        <v/>
      </c>
      <c r="AW1680" s="72" t="n"/>
      <c r="BA1680" s="620" t="n"/>
      <c r="BC1680" s="620">
        <f>AO1680+AS1680</f>
        <v/>
      </c>
      <c r="BD1680" s="620">
        <f>BH1680-BC1680</f>
        <v/>
      </c>
      <c r="BE1680" s="479">
        <f>IF(AV1680=0,"        --",BD1680/BH1680)</f>
        <v/>
      </c>
      <c r="BF1680" s="620" t="n"/>
      <c r="BG1680" s="620" t="n"/>
      <c r="BH1680" s="620">
        <f>Z1680+BA1680+BF1680</f>
        <v/>
      </c>
    </row>
    <row r="1681" customFormat="1" s="34">
      <c r="A1681" s="618" t="n"/>
      <c r="B1681" s="619" t="n"/>
      <c r="J1681" s="619" t="n"/>
      <c r="U1681" s="620" t="n"/>
      <c r="X1681" s="620" t="n"/>
      <c r="Y1681" s="620" t="n"/>
      <c r="Z1681" s="620" t="n"/>
      <c r="AA1681" s="34">
        <f>T1681*0.2+N1681*0+O1681*0.3+P1681*0.5+Q1681*0.6+R1681*1+S1681*1</f>
        <v/>
      </c>
      <c r="AB1681" s="34">
        <f>T1681*0.2+N1681*0.2+O1681*0.3+P1681*0.5+Q1681*0.6+R1681*1+S1681*1</f>
        <v/>
      </c>
      <c r="AD1681" s="34">
        <f>IF($AC1681&gt;0,IF(VLOOKUP($AC1681,Resource!$B$2:$AE$460,6,FALSE)&gt;0,VLOOKUP($AC1681,Resource!$B$2:$AE$460,6,FALSE),"--INPUT--"),"")</f>
        <v/>
      </c>
      <c r="AE1681" s="34">
        <f>IF($AC1681&gt;0,IF(VLOOKUP($AC1681,Resource!$B$2:$AE$460,25,FALSE)&gt;0,VLOOKUP($AC1681,Resource!$B$2:$AE$460,25,FALSE),"--INPUT--"),"")</f>
        <v/>
      </c>
      <c r="AG1681" s="619" t="n"/>
      <c r="AH1681" s="619" t="n"/>
      <c r="AJ1681" s="34">
        <f>IF($AI1681&gt;0,IF(VLOOKUP($AI1681,Resource!$B$2:$AE$460,6,FALSE)&gt;0,VLOOKUP($AI1681,Resource!$B$2:$AE$460,6,FALSE),"--INPUT--"),"")</f>
        <v/>
      </c>
      <c r="AK1681" s="34">
        <f>IF($AI1681&gt;0,IF(VLOOKUP($AI1681,Resource!$B$2:$AE$460,25,FALSE)&gt;0,VLOOKUP($AI1681,Resource!$B$2:$AE$460,25,FALSE),"--INPUT--"),"")</f>
        <v/>
      </c>
      <c r="AL1681" s="619" t="n"/>
      <c r="AM1681" s="619" t="n"/>
      <c r="AN1681" s="34">
        <f>AA1681</f>
        <v/>
      </c>
      <c r="AO1681" s="621">
        <f>IF(ISNA(IF(AC1681="",0,AN1681*VLOOKUP(AC1681,Resource!$B$2:$AE$465,8,FALSE))),0,IF(AC1681="",0,AN1681*VLOOKUP(AC1681,Resource!$B$2:$AE$465,8,FALSE)))</f>
        <v/>
      </c>
      <c r="AP1681" s="620" t="n"/>
      <c r="AQ1681" s="286" t="n"/>
      <c r="AR1681" s="34">
        <f>AB1681</f>
        <v/>
      </c>
      <c r="AS1681" s="621">
        <f>IF(ISNA(IF(AI1681="",0,AR1681*VLOOKUP(AI1681,Resource!$B$2:$AE$465,9,FALSE))),0,IF(AI1681="",0,AR1681*VLOOKUP(AI1681,Resource!$B$2:$AE$465,9,FALSE)))</f>
        <v/>
      </c>
      <c r="AT1681" s="620" t="n"/>
      <c r="AU1681" s="286" t="n"/>
      <c r="AV1681" s="620">
        <f>Z1681</f>
        <v/>
      </c>
      <c r="AW1681" s="72" t="n"/>
      <c r="BA1681" s="620" t="n"/>
      <c r="BC1681" s="620">
        <f>AO1681+AS1681</f>
        <v/>
      </c>
      <c r="BD1681" s="620">
        <f>BH1681-BC1681</f>
        <v/>
      </c>
      <c r="BE1681" s="479">
        <f>IF(AV1681=0,"        --",BD1681/BH1681)</f>
        <v/>
      </c>
      <c r="BF1681" s="620" t="n"/>
      <c r="BG1681" s="620" t="n"/>
      <c r="BH1681" s="620">
        <f>Z1681+BA1681+BF1681</f>
        <v/>
      </c>
    </row>
    <row r="1682" customFormat="1" s="34">
      <c r="A1682" s="618" t="n"/>
      <c r="B1682" s="619" t="n"/>
      <c r="J1682" s="619" t="n"/>
      <c r="U1682" s="620" t="n"/>
      <c r="X1682" s="620" t="n"/>
      <c r="Y1682" s="620" t="n"/>
      <c r="Z1682" s="620" t="n"/>
      <c r="AA1682" s="34">
        <f>T1682*0.2+N1682*0+O1682*0.3+P1682*0.5+Q1682*0.6+R1682*1+S1682*1</f>
        <v/>
      </c>
      <c r="AB1682" s="34">
        <f>T1682*0.2+N1682*0.2+O1682*0.3+P1682*0.5+Q1682*0.6+R1682*1+S1682*1</f>
        <v/>
      </c>
      <c r="AD1682" s="34">
        <f>IF($AC1682&gt;0,IF(VLOOKUP($AC1682,Resource!$B$2:$AE$460,6,FALSE)&gt;0,VLOOKUP($AC1682,Resource!$B$2:$AE$460,6,FALSE),"--INPUT--"),"")</f>
        <v/>
      </c>
      <c r="AE1682" s="34">
        <f>IF($AC1682&gt;0,IF(VLOOKUP($AC1682,Resource!$B$2:$AE$460,25,FALSE)&gt;0,VLOOKUP($AC1682,Resource!$B$2:$AE$460,25,FALSE),"--INPUT--"),"")</f>
        <v/>
      </c>
      <c r="AG1682" s="619" t="n"/>
      <c r="AH1682" s="619" t="n"/>
      <c r="AJ1682" s="34">
        <f>IF($AI1682&gt;0,IF(VLOOKUP($AI1682,Resource!$B$2:$AE$460,6,FALSE)&gt;0,VLOOKUP($AI1682,Resource!$B$2:$AE$460,6,FALSE),"--INPUT--"),"")</f>
        <v/>
      </c>
      <c r="AK1682" s="34">
        <f>IF($AI1682&gt;0,IF(VLOOKUP($AI1682,Resource!$B$2:$AE$460,25,FALSE)&gt;0,VLOOKUP($AI1682,Resource!$B$2:$AE$460,25,FALSE),"--INPUT--"),"")</f>
        <v/>
      </c>
      <c r="AL1682" s="619" t="n"/>
      <c r="AM1682" s="619" t="n"/>
      <c r="AN1682" s="34">
        <f>AA1682</f>
        <v/>
      </c>
      <c r="AO1682" s="621">
        <f>IF(ISNA(IF(AC1682="",0,AN1682*VLOOKUP(AC1682,Resource!$B$2:$AE$465,8,FALSE))),0,IF(AC1682="",0,AN1682*VLOOKUP(AC1682,Resource!$B$2:$AE$465,8,FALSE)))</f>
        <v/>
      </c>
      <c r="AP1682" s="620" t="n"/>
      <c r="AQ1682" s="286" t="n"/>
      <c r="AR1682" s="34">
        <f>AB1682</f>
        <v/>
      </c>
      <c r="AS1682" s="621">
        <f>IF(ISNA(IF(AI1682="",0,AR1682*VLOOKUP(AI1682,Resource!$B$2:$AE$465,9,FALSE))),0,IF(AI1682="",0,AR1682*VLOOKUP(AI1682,Resource!$B$2:$AE$465,9,FALSE)))</f>
        <v/>
      </c>
      <c r="AT1682" s="620" t="n"/>
      <c r="AU1682" s="286" t="n"/>
      <c r="AV1682" s="620">
        <f>Z1682</f>
        <v/>
      </c>
      <c r="AW1682" s="72" t="n"/>
      <c r="BA1682" s="620" t="n"/>
      <c r="BC1682" s="620">
        <f>AO1682+AS1682</f>
        <v/>
      </c>
      <c r="BD1682" s="620">
        <f>BH1682-BC1682</f>
        <v/>
      </c>
      <c r="BE1682" s="479">
        <f>IF(AV1682=0,"        --",BD1682/BH1682)</f>
        <v/>
      </c>
      <c r="BF1682" s="620" t="n"/>
      <c r="BG1682" s="620" t="n"/>
      <c r="BH1682" s="620">
        <f>Z1682+BA1682+BF1682</f>
        <v/>
      </c>
    </row>
    <row r="1683" customFormat="1" s="34">
      <c r="A1683" s="618" t="n"/>
      <c r="B1683" s="619" t="n"/>
      <c r="J1683" s="619" t="n"/>
      <c r="U1683" s="620" t="n"/>
      <c r="X1683" s="620" t="n"/>
      <c r="Y1683" s="620" t="n"/>
      <c r="Z1683" s="620" t="n"/>
      <c r="AA1683" s="34">
        <f>T1683*0.2+N1683*0+O1683*0.3+P1683*0.5+Q1683*0.6+R1683*1+S1683*1</f>
        <v/>
      </c>
      <c r="AB1683" s="34">
        <f>T1683*0.2+N1683*0.2+O1683*0.3+P1683*0.5+Q1683*0.6+R1683*1+S1683*1</f>
        <v/>
      </c>
      <c r="AD1683" s="34">
        <f>IF($AC1683&gt;0,IF(VLOOKUP($AC1683,Resource!$B$2:$AE$460,6,FALSE)&gt;0,VLOOKUP($AC1683,Resource!$B$2:$AE$460,6,FALSE),"--INPUT--"),"")</f>
        <v/>
      </c>
      <c r="AE1683" s="34">
        <f>IF($AC1683&gt;0,IF(VLOOKUP($AC1683,Resource!$B$2:$AE$460,25,FALSE)&gt;0,VLOOKUP($AC1683,Resource!$B$2:$AE$460,25,FALSE),"--INPUT--"),"")</f>
        <v/>
      </c>
      <c r="AG1683" s="619" t="n"/>
      <c r="AH1683" s="619" t="n"/>
      <c r="AJ1683" s="34">
        <f>IF($AI1683&gt;0,IF(VLOOKUP($AI1683,Resource!$B$2:$AE$460,6,FALSE)&gt;0,VLOOKUP($AI1683,Resource!$B$2:$AE$460,6,FALSE),"--INPUT--"),"")</f>
        <v/>
      </c>
      <c r="AK1683" s="34">
        <f>IF($AI1683&gt;0,IF(VLOOKUP($AI1683,Resource!$B$2:$AE$460,25,FALSE)&gt;0,VLOOKUP($AI1683,Resource!$B$2:$AE$460,25,FALSE),"--INPUT--"),"")</f>
        <v/>
      </c>
      <c r="AL1683" s="619" t="n"/>
      <c r="AM1683" s="619" t="n"/>
      <c r="AN1683" s="34">
        <f>AA1683</f>
        <v/>
      </c>
      <c r="AO1683" s="621">
        <f>IF(ISNA(IF(AC1683="",0,AN1683*VLOOKUP(AC1683,Resource!$B$2:$AE$465,8,FALSE))),0,IF(AC1683="",0,AN1683*VLOOKUP(AC1683,Resource!$B$2:$AE$465,8,FALSE)))</f>
        <v/>
      </c>
      <c r="AP1683" s="620" t="n"/>
      <c r="AQ1683" s="286" t="n"/>
      <c r="AR1683" s="34">
        <f>AB1683</f>
        <v/>
      </c>
      <c r="AS1683" s="621">
        <f>IF(ISNA(IF(AI1683="",0,AR1683*VLOOKUP(AI1683,Resource!$B$2:$AE$465,9,FALSE))),0,IF(AI1683="",0,AR1683*VLOOKUP(AI1683,Resource!$B$2:$AE$465,9,FALSE)))</f>
        <v/>
      </c>
      <c r="AT1683" s="620" t="n"/>
      <c r="AU1683" s="286" t="n"/>
      <c r="AV1683" s="620">
        <f>Z1683</f>
        <v/>
      </c>
      <c r="AW1683" s="72" t="n"/>
      <c r="BA1683" s="620" t="n"/>
      <c r="BC1683" s="620">
        <f>AO1683+AS1683</f>
        <v/>
      </c>
      <c r="BD1683" s="620">
        <f>BH1683-BC1683</f>
        <v/>
      </c>
      <c r="BE1683" s="479">
        <f>IF(AV1683=0,"        --",BD1683/BH1683)</f>
        <v/>
      </c>
      <c r="BF1683" s="620" t="n"/>
      <c r="BG1683" s="620" t="n"/>
      <c r="BH1683" s="620">
        <f>Z1683+BA1683+BF1683</f>
        <v/>
      </c>
    </row>
    <row r="1684" customFormat="1" s="34">
      <c r="A1684" s="618" t="n"/>
      <c r="B1684" s="619" t="n"/>
      <c r="J1684" s="619" t="n"/>
      <c r="U1684" s="620" t="n"/>
      <c r="X1684" s="620" t="n"/>
      <c r="Y1684" s="620" t="n"/>
      <c r="Z1684" s="620" t="n"/>
      <c r="AA1684" s="34">
        <f>T1684*0.2+N1684*0+O1684*0.3+P1684*0.5+Q1684*0.6+R1684*1+S1684*1</f>
        <v/>
      </c>
      <c r="AB1684" s="34">
        <f>T1684*0.2+N1684*0.2+O1684*0.3+P1684*0.5+Q1684*0.6+R1684*1+S1684*1</f>
        <v/>
      </c>
      <c r="AD1684" s="34">
        <f>IF($AC1684&gt;0,IF(VLOOKUP($AC1684,Resource!$B$2:$AE$460,6,FALSE)&gt;0,VLOOKUP($AC1684,Resource!$B$2:$AE$460,6,FALSE),"--INPUT--"),"")</f>
        <v/>
      </c>
      <c r="AE1684" s="34">
        <f>IF($AC1684&gt;0,IF(VLOOKUP($AC1684,Resource!$B$2:$AE$460,25,FALSE)&gt;0,VLOOKUP($AC1684,Resource!$B$2:$AE$460,25,FALSE),"--INPUT--"),"")</f>
        <v/>
      </c>
      <c r="AG1684" s="619" t="n"/>
      <c r="AH1684" s="619" t="n"/>
      <c r="AJ1684" s="34">
        <f>IF($AI1684&gt;0,IF(VLOOKUP($AI1684,Resource!$B$2:$AE$460,6,FALSE)&gt;0,VLOOKUP($AI1684,Resource!$B$2:$AE$460,6,FALSE),"--INPUT--"),"")</f>
        <v/>
      </c>
      <c r="AK1684" s="34">
        <f>IF($AI1684&gt;0,IF(VLOOKUP($AI1684,Resource!$B$2:$AE$460,25,FALSE)&gt;0,VLOOKUP($AI1684,Resource!$B$2:$AE$460,25,FALSE),"--INPUT--"),"")</f>
        <v/>
      </c>
      <c r="AL1684" s="619" t="n"/>
      <c r="AM1684" s="619" t="n"/>
      <c r="AN1684" s="34">
        <f>AA1684</f>
        <v/>
      </c>
      <c r="AO1684" s="621">
        <f>IF(ISNA(IF(AC1684="",0,AN1684*VLOOKUP(AC1684,Resource!$B$2:$AE$465,8,FALSE))),0,IF(AC1684="",0,AN1684*VLOOKUP(AC1684,Resource!$B$2:$AE$465,8,FALSE)))</f>
        <v/>
      </c>
      <c r="AP1684" s="620" t="n"/>
      <c r="AQ1684" s="286" t="n"/>
      <c r="AR1684" s="34">
        <f>AB1684</f>
        <v/>
      </c>
      <c r="AS1684" s="621">
        <f>IF(ISNA(IF(AI1684="",0,AR1684*VLOOKUP(AI1684,Resource!$B$2:$AE$465,9,FALSE))),0,IF(AI1684="",0,AR1684*VLOOKUP(AI1684,Resource!$B$2:$AE$465,9,FALSE)))</f>
        <v/>
      </c>
      <c r="AT1684" s="620" t="n"/>
      <c r="AU1684" s="286" t="n"/>
      <c r="AV1684" s="620">
        <f>Z1684</f>
        <v/>
      </c>
      <c r="AW1684" s="72" t="n"/>
      <c r="BA1684" s="620" t="n"/>
      <c r="BC1684" s="620">
        <f>AO1684+AS1684</f>
        <v/>
      </c>
      <c r="BD1684" s="620">
        <f>BH1684-BC1684</f>
        <v/>
      </c>
      <c r="BE1684" s="479">
        <f>IF(AV1684=0,"        --",BD1684/BH1684)</f>
        <v/>
      </c>
      <c r="BF1684" s="620" t="n"/>
      <c r="BG1684" s="620" t="n"/>
      <c r="BH1684" s="620">
        <f>Z1684+BA1684+BF1684</f>
        <v/>
      </c>
    </row>
    <row r="1685" customFormat="1" s="34">
      <c r="A1685" s="618" t="n"/>
      <c r="B1685" s="619" t="n"/>
      <c r="J1685" s="619" t="n"/>
      <c r="U1685" s="620" t="n"/>
      <c r="X1685" s="620" t="n"/>
      <c r="Y1685" s="620" t="n"/>
      <c r="Z1685" s="620" t="n"/>
      <c r="AA1685" s="34">
        <f>T1685*0.2+N1685*0+O1685*0.3+P1685*0.5+Q1685*0.6+R1685*1+S1685*1</f>
        <v/>
      </c>
      <c r="AB1685" s="34">
        <f>T1685*0.2+N1685*0.2+O1685*0.3+P1685*0.5+Q1685*0.6+R1685*1+S1685*1</f>
        <v/>
      </c>
      <c r="AD1685" s="34">
        <f>IF($AC1685&gt;0,IF(VLOOKUP($AC1685,Resource!$B$2:$AE$460,6,FALSE)&gt;0,VLOOKUP($AC1685,Resource!$B$2:$AE$460,6,FALSE),"--INPUT--"),"")</f>
        <v/>
      </c>
      <c r="AE1685" s="34">
        <f>IF($AC1685&gt;0,IF(VLOOKUP($AC1685,Resource!$B$2:$AE$460,25,FALSE)&gt;0,VLOOKUP($AC1685,Resource!$B$2:$AE$460,25,FALSE),"--INPUT--"),"")</f>
        <v/>
      </c>
      <c r="AG1685" s="619" t="n"/>
      <c r="AH1685" s="619" t="n"/>
      <c r="AJ1685" s="34">
        <f>IF($AI1685&gt;0,IF(VLOOKUP($AI1685,Resource!$B$2:$AE$460,6,FALSE)&gt;0,VLOOKUP($AI1685,Resource!$B$2:$AE$460,6,FALSE),"--INPUT--"),"")</f>
        <v/>
      </c>
      <c r="AK1685" s="34">
        <f>IF($AI1685&gt;0,IF(VLOOKUP($AI1685,Resource!$B$2:$AE$460,25,FALSE)&gt;0,VLOOKUP($AI1685,Resource!$B$2:$AE$460,25,FALSE),"--INPUT--"),"")</f>
        <v/>
      </c>
      <c r="AL1685" s="619" t="n"/>
      <c r="AM1685" s="619" t="n"/>
      <c r="AN1685" s="34">
        <f>AA1685</f>
        <v/>
      </c>
      <c r="AO1685" s="621">
        <f>IF(ISNA(IF(AC1685="",0,AN1685*VLOOKUP(AC1685,Resource!$B$2:$AE$465,8,FALSE))),0,IF(AC1685="",0,AN1685*VLOOKUP(AC1685,Resource!$B$2:$AE$465,8,FALSE)))</f>
        <v/>
      </c>
      <c r="AP1685" s="620" t="n"/>
      <c r="AQ1685" s="286" t="n"/>
      <c r="AR1685" s="34">
        <f>AB1685</f>
        <v/>
      </c>
      <c r="AS1685" s="621">
        <f>IF(ISNA(IF(AI1685="",0,AR1685*VLOOKUP(AI1685,Resource!$B$2:$AE$465,9,FALSE))),0,IF(AI1685="",0,AR1685*VLOOKUP(AI1685,Resource!$B$2:$AE$465,9,FALSE)))</f>
        <v/>
      </c>
      <c r="AT1685" s="620" t="n"/>
      <c r="AU1685" s="286" t="n"/>
      <c r="AV1685" s="620">
        <f>Z1685</f>
        <v/>
      </c>
      <c r="AW1685" s="72" t="n"/>
      <c r="BA1685" s="620" t="n"/>
      <c r="BC1685" s="620">
        <f>AO1685+AS1685</f>
        <v/>
      </c>
      <c r="BD1685" s="620">
        <f>BH1685-BC1685</f>
        <v/>
      </c>
      <c r="BE1685" s="479">
        <f>IF(AV1685=0,"        --",BD1685/BH1685)</f>
        <v/>
      </c>
      <c r="BF1685" s="620" t="n"/>
      <c r="BG1685" s="620" t="n"/>
      <c r="BH1685" s="620">
        <f>Z1685+BA1685+BF1685</f>
        <v/>
      </c>
    </row>
    <row r="1686" customFormat="1" s="34">
      <c r="A1686" s="618" t="n"/>
      <c r="B1686" s="619" t="n"/>
      <c r="J1686" s="619" t="n"/>
      <c r="U1686" s="620" t="n"/>
      <c r="X1686" s="620" t="n"/>
      <c r="Y1686" s="620" t="n"/>
      <c r="Z1686" s="620" t="n"/>
      <c r="AA1686" s="34">
        <f>T1686*0.2+N1686*0+O1686*0.3+P1686*0.5+Q1686*0.6+R1686*1+S1686*1</f>
        <v/>
      </c>
      <c r="AB1686" s="34">
        <f>T1686*0.2+N1686*0.2+O1686*0.3+P1686*0.5+Q1686*0.6+R1686*1+S1686*1</f>
        <v/>
      </c>
      <c r="AD1686" s="34">
        <f>IF($AC1686&gt;0,IF(VLOOKUP($AC1686,Resource!$B$2:$AE$460,6,FALSE)&gt;0,VLOOKUP($AC1686,Resource!$B$2:$AE$460,6,FALSE),"--INPUT--"),"")</f>
        <v/>
      </c>
      <c r="AE1686" s="34">
        <f>IF($AC1686&gt;0,IF(VLOOKUP($AC1686,Resource!$B$2:$AE$460,25,FALSE)&gt;0,VLOOKUP($AC1686,Resource!$B$2:$AE$460,25,FALSE),"--INPUT--"),"")</f>
        <v/>
      </c>
      <c r="AG1686" s="619" t="n"/>
      <c r="AH1686" s="619" t="n"/>
      <c r="AJ1686" s="34">
        <f>IF($AI1686&gt;0,IF(VLOOKUP($AI1686,Resource!$B$2:$AE$460,6,FALSE)&gt;0,VLOOKUP($AI1686,Resource!$B$2:$AE$460,6,FALSE),"--INPUT--"),"")</f>
        <v/>
      </c>
      <c r="AK1686" s="34">
        <f>IF($AI1686&gt;0,IF(VLOOKUP($AI1686,Resource!$B$2:$AE$460,25,FALSE)&gt;0,VLOOKUP($AI1686,Resource!$B$2:$AE$460,25,FALSE),"--INPUT--"),"")</f>
        <v/>
      </c>
      <c r="AL1686" s="619" t="n"/>
      <c r="AM1686" s="619" t="n"/>
      <c r="AN1686" s="34">
        <f>AA1686</f>
        <v/>
      </c>
      <c r="AO1686" s="621">
        <f>IF(ISNA(IF(AC1686="",0,AN1686*VLOOKUP(AC1686,Resource!$B$2:$AE$465,8,FALSE))),0,IF(AC1686="",0,AN1686*VLOOKUP(AC1686,Resource!$B$2:$AE$465,8,FALSE)))</f>
        <v/>
      </c>
      <c r="AP1686" s="620" t="n"/>
      <c r="AQ1686" s="286" t="n"/>
      <c r="AR1686" s="34">
        <f>AB1686</f>
        <v/>
      </c>
      <c r="AS1686" s="621">
        <f>IF(ISNA(IF(AI1686="",0,AR1686*VLOOKUP(AI1686,Resource!$B$2:$AE$465,9,FALSE))),0,IF(AI1686="",0,AR1686*VLOOKUP(AI1686,Resource!$B$2:$AE$465,9,FALSE)))</f>
        <v/>
      </c>
      <c r="AT1686" s="620" t="n"/>
      <c r="AU1686" s="286" t="n"/>
      <c r="AV1686" s="620">
        <f>Z1686</f>
        <v/>
      </c>
      <c r="AW1686" s="72" t="n"/>
      <c r="BA1686" s="620" t="n"/>
      <c r="BC1686" s="620">
        <f>AO1686+AS1686</f>
        <v/>
      </c>
      <c r="BD1686" s="620">
        <f>BH1686-BC1686</f>
        <v/>
      </c>
      <c r="BE1686" s="479">
        <f>IF(AV1686=0,"        --",BD1686/BH1686)</f>
        <v/>
      </c>
      <c r="BF1686" s="620" t="n"/>
      <c r="BG1686" s="620" t="n"/>
      <c r="BH1686" s="620">
        <f>Z1686+BA1686+BF1686</f>
        <v/>
      </c>
    </row>
    <row r="1687" customFormat="1" s="34">
      <c r="A1687" s="618" t="n"/>
      <c r="B1687" s="619" t="n"/>
      <c r="J1687" s="619" t="n"/>
      <c r="U1687" s="620" t="n"/>
      <c r="X1687" s="620" t="n"/>
      <c r="Y1687" s="620" t="n"/>
      <c r="Z1687" s="620" t="n"/>
      <c r="AA1687" s="34">
        <f>T1687*0.2+N1687*0+O1687*0.3+P1687*0.5+Q1687*0.6+R1687*1+S1687*1</f>
        <v/>
      </c>
      <c r="AB1687" s="34">
        <f>T1687*0.2+N1687*0.2+O1687*0.3+P1687*0.5+Q1687*0.6+R1687*1+S1687*1</f>
        <v/>
      </c>
      <c r="AD1687" s="34">
        <f>IF($AC1687&gt;0,IF(VLOOKUP($AC1687,Resource!$B$2:$AE$460,6,FALSE)&gt;0,VLOOKUP($AC1687,Resource!$B$2:$AE$460,6,FALSE),"--INPUT--"),"")</f>
        <v/>
      </c>
      <c r="AE1687" s="34">
        <f>IF($AC1687&gt;0,IF(VLOOKUP($AC1687,Resource!$B$2:$AE$460,25,FALSE)&gt;0,VLOOKUP($AC1687,Resource!$B$2:$AE$460,25,FALSE),"--INPUT--"),"")</f>
        <v/>
      </c>
      <c r="AG1687" s="619" t="n"/>
      <c r="AH1687" s="619" t="n"/>
      <c r="AJ1687" s="34">
        <f>IF($AI1687&gt;0,IF(VLOOKUP($AI1687,Resource!$B$2:$AE$460,6,FALSE)&gt;0,VLOOKUP($AI1687,Resource!$B$2:$AE$460,6,FALSE),"--INPUT--"),"")</f>
        <v/>
      </c>
      <c r="AK1687" s="34">
        <f>IF($AI1687&gt;0,IF(VLOOKUP($AI1687,Resource!$B$2:$AE$460,25,FALSE)&gt;0,VLOOKUP($AI1687,Resource!$B$2:$AE$460,25,FALSE),"--INPUT--"),"")</f>
        <v/>
      </c>
      <c r="AL1687" s="619" t="n"/>
      <c r="AM1687" s="619" t="n"/>
      <c r="AN1687" s="34">
        <f>AA1687</f>
        <v/>
      </c>
      <c r="AO1687" s="621">
        <f>IF(ISNA(IF(AC1687="",0,AN1687*VLOOKUP(AC1687,Resource!$B$2:$AE$465,8,FALSE))),0,IF(AC1687="",0,AN1687*VLOOKUP(AC1687,Resource!$B$2:$AE$465,8,FALSE)))</f>
        <v/>
      </c>
      <c r="AP1687" s="620" t="n"/>
      <c r="AQ1687" s="286" t="n"/>
      <c r="AR1687" s="34">
        <f>AB1687</f>
        <v/>
      </c>
      <c r="AS1687" s="621">
        <f>IF(ISNA(IF(AI1687="",0,AR1687*VLOOKUP(AI1687,Resource!$B$2:$AE$465,9,FALSE))),0,IF(AI1687="",0,AR1687*VLOOKUP(AI1687,Resource!$B$2:$AE$465,9,FALSE)))</f>
        <v/>
      </c>
      <c r="AT1687" s="620" t="n"/>
      <c r="AU1687" s="286" t="n"/>
      <c r="AV1687" s="620">
        <f>Z1687</f>
        <v/>
      </c>
      <c r="AW1687" s="72" t="n"/>
      <c r="BA1687" s="620" t="n"/>
      <c r="BC1687" s="620">
        <f>AO1687+AS1687</f>
        <v/>
      </c>
      <c r="BD1687" s="620">
        <f>BH1687-BC1687</f>
        <v/>
      </c>
      <c r="BE1687" s="479">
        <f>IF(AV1687=0,"        --",BD1687/BH1687)</f>
        <v/>
      </c>
      <c r="BF1687" s="620" t="n"/>
      <c r="BG1687" s="620" t="n"/>
      <c r="BH1687" s="620">
        <f>Z1687+BA1687+BF1687</f>
        <v/>
      </c>
    </row>
    <row r="1688" customFormat="1" s="34">
      <c r="A1688" s="618" t="n"/>
      <c r="B1688" s="619" t="n"/>
      <c r="J1688" s="619" t="n"/>
      <c r="U1688" s="620" t="n"/>
      <c r="X1688" s="620" t="n"/>
      <c r="Y1688" s="620" t="n"/>
      <c r="Z1688" s="620" t="n"/>
      <c r="AA1688" s="34">
        <f>T1688*0.2+N1688*0+O1688*0.3+P1688*0.5+Q1688*0.6+R1688*1+S1688*1</f>
        <v/>
      </c>
      <c r="AB1688" s="34">
        <f>T1688*0.2+N1688*0.2+O1688*0.3+P1688*0.5+Q1688*0.6+R1688*1+S1688*1</f>
        <v/>
      </c>
      <c r="AD1688" s="34">
        <f>IF($AC1688&gt;0,IF(VLOOKUP($AC1688,Resource!$B$2:$AE$460,6,FALSE)&gt;0,VLOOKUP($AC1688,Resource!$B$2:$AE$460,6,FALSE),"--INPUT--"),"")</f>
        <v/>
      </c>
      <c r="AE1688" s="34">
        <f>IF($AC1688&gt;0,IF(VLOOKUP($AC1688,Resource!$B$2:$AE$460,25,FALSE)&gt;0,VLOOKUP($AC1688,Resource!$B$2:$AE$460,25,FALSE),"--INPUT--"),"")</f>
        <v/>
      </c>
      <c r="AG1688" s="619" t="n"/>
      <c r="AH1688" s="619" t="n"/>
      <c r="AJ1688" s="34">
        <f>IF($AI1688&gt;0,IF(VLOOKUP($AI1688,Resource!$B$2:$AE$460,6,FALSE)&gt;0,VLOOKUP($AI1688,Resource!$B$2:$AE$460,6,FALSE),"--INPUT--"),"")</f>
        <v/>
      </c>
      <c r="AK1688" s="34">
        <f>IF($AI1688&gt;0,IF(VLOOKUP($AI1688,Resource!$B$2:$AE$460,25,FALSE)&gt;0,VLOOKUP($AI1688,Resource!$B$2:$AE$460,25,FALSE),"--INPUT--"),"")</f>
        <v/>
      </c>
      <c r="AL1688" s="619" t="n"/>
      <c r="AM1688" s="619" t="n"/>
      <c r="AN1688" s="34">
        <f>AA1688</f>
        <v/>
      </c>
      <c r="AO1688" s="621">
        <f>IF(ISNA(IF(AC1688="",0,AN1688*VLOOKUP(AC1688,Resource!$B$2:$AE$465,8,FALSE))),0,IF(AC1688="",0,AN1688*VLOOKUP(AC1688,Resource!$B$2:$AE$465,8,FALSE)))</f>
        <v/>
      </c>
      <c r="AP1688" s="620" t="n"/>
      <c r="AQ1688" s="286" t="n"/>
      <c r="AR1688" s="34">
        <f>AB1688</f>
        <v/>
      </c>
      <c r="AS1688" s="621">
        <f>IF(ISNA(IF(AI1688="",0,AR1688*VLOOKUP(AI1688,Resource!$B$2:$AE$465,9,FALSE))),0,IF(AI1688="",0,AR1688*VLOOKUP(AI1688,Resource!$B$2:$AE$465,9,FALSE)))</f>
        <v/>
      </c>
      <c r="AT1688" s="620" t="n"/>
      <c r="AU1688" s="286" t="n"/>
      <c r="AV1688" s="620">
        <f>Z1688</f>
        <v/>
      </c>
      <c r="AW1688" s="72" t="n"/>
      <c r="BA1688" s="620" t="n"/>
      <c r="BC1688" s="620">
        <f>AO1688+AS1688</f>
        <v/>
      </c>
      <c r="BD1688" s="620">
        <f>BH1688-BC1688</f>
        <v/>
      </c>
      <c r="BE1688" s="479">
        <f>IF(AV1688=0,"        --",BD1688/BH1688)</f>
        <v/>
      </c>
      <c r="BF1688" s="620" t="n"/>
      <c r="BG1688" s="620" t="n"/>
      <c r="BH1688" s="620">
        <f>Z1688+BA1688+BF1688</f>
        <v/>
      </c>
    </row>
    <row r="1689" customFormat="1" s="34">
      <c r="A1689" s="618" t="n"/>
      <c r="B1689" s="619" t="n"/>
      <c r="J1689" s="619" t="n"/>
      <c r="U1689" s="620" t="n"/>
      <c r="X1689" s="620" t="n"/>
      <c r="Y1689" s="620" t="n"/>
      <c r="Z1689" s="620" t="n"/>
      <c r="AA1689" s="34">
        <f>T1689*0.2+N1689*0+O1689*0.3+P1689*0.5+Q1689*0.6+R1689*1+S1689*1</f>
        <v/>
      </c>
      <c r="AB1689" s="34">
        <f>T1689*0.2+N1689*0.2+O1689*0.3+P1689*0.5+Q1689*0.6+R1689*1+S1689*1</f>
        <v/>
      </c>
      <c r="AD1689" s="34">
        <f>IF($AC1689&gt;0,IF(VLOOKUP($AC1689,Resource!$B$2:$AE$460,6,FALSE)&gt;0,VLOOKUP($AC1689,Resource!$B$2:$AE$460,6,FALSE),"--INPUT--"),"")</f>
        <v/>
      </c>
      <c r="AE1689" s="34">
        <f>IF($AC1689&gt;0,IF(VLOOKUP($AC1689,Resource!$B$2:$AE$460,25,FALSE)&gt;0,VLOOKUP($AC1689,Resource!$B$2:$AE$460,25,FALSE),"--INPUT--"),"")</f>
        <v/>
      </c>
      <c r="AG1689" s="619" t="n"/>
      <c r="AH1689" s="619" t="n"/>
      <c r="AJ1689" s="34">
        <f>IF($AI1689&gt;0,IF(VLOOKUP($AI1689,Resource!$B$2:$AE$460,6,FALSE)&gt;0,VLOOKUP($AI1689,Resource!$B$2:$AE$460,6,FALSE),"--INPUT--"),"")</f>
        <v/>
      </c>
      <c r="AK1689" s="34">
        <f>IF($AI1689&gt;0,IF(VLOOKUP($AI1689,Resource!$B$2:$AE$460,25,FALSE)&gt;0,VLOOKUP($AI1689,Resource!$B$2:$AE$460,25,FALSE),"--INPUT--"),"")</f>
        <v/>
      </c>
      <c r="AL1689" s="619" t="n"/>
      <c r="AM1689" s="619" t="n"/>
      <c r="AN1689" s="34">
        <f>AA1689</f>
        <v/>
      </c>
      <c r="AO1689" s="621">
        <f>IF(ISNA(IF(AC1689="",0,AN1689*VLOOKUP(AC1689,Resource!$B$2:$AE$465,8,FALSE))),0,IF(AC1689="",0,AN1689*VLOOKUP(AC1689,Resource!$B$2:$AE$465,8,FALSE)))</f>
        <v/>
      </c>
      <c r="AP1689" s="620" t="n"/>
      <c r="AQ1689" s="286" t="n"/>
      <c r="AR1689" s="34">
        <f>AB1689</f>
        <v/>
      </c>
      <c r="AS1689" s="621">
        <f>IF(ISNA(IF(AI1689="",0,AR1689*VLOOKUP(AI1689,Resource!$B$2:$AE$465,9,FALSE))),0,IF(AI1689="",0,AR1689*VLOOKUP(AI1689,Resource!$B$2:$AE$465,9,FALSE)))</f>
        <v/>
      </c>
      <c r="AT1689" s="620" t="n"/>
      <c r="AU1689" s="286" t="n"/>
      <c r="AV1689" s="620">
        <f>Z1689</f>
        <v/>
      </c>
      <c r="AW1689" s="72" t="n"/>
      <c r="BA1689" s="620" t="n"/>
      <c r="BC1689" s="620">
        <f>AO1689+AS1689</f>
        <v/>
      </c>
      <c r="BD1689" s="620">
        <f>BH1689-BC1689</f>
        <v/>
      </c>
      <c r="BE1689" s="479">
        <f>IF(AV1689=0,"        --",BD1689/BH1689)</f>
        <v/>
      </c>
      <c r="BF1689" s="620" t="n"/>
      <c r="BG1689" s="620" t="n"/>
      <c r="BH1689" s="620">
        <f>Z1689+BA1689+BF1689</f>
        <v/>
      </c>
    </row>
    <row r="1690" customFormat="1" s="34">
      <c r="A1690" s="618" t="n"/>
      <c r="B1690" s="619" t="n"/>
      <c r="J1690" s="619" t="n"/>
      <c r="U1690" s="620" t="n"/>
      <c r="X1690" s="620" t="n"/>
      <c r="Y1690" s="620" t="n"/>
      <c r="Z1690" s="620" t="n"/>
      <c r="AA1690" s="34">
        <f>T1690*0.2+N1690*0+O1690*0.3+P1690*0.5+Q1690*0.6+R1690*1+S1690*1</f>
        <v/>
      </c>
      <c r="AB1690" s="34">
        <f>T1690*0.2+N1690*0.2+O1690*0.3+P1690*0.5+Q1690*0.6+R1690*1+S1690*1</f>
        <v/>
      </c>
      <c r="AD1690" s="34">
        <f>IF($AC1690&gt;0,IF(VLOOKUP($AC1690,Resource!$B$2:$AE$460,6,FALSE)&gt;0,VLOOKUP($AC1690,Resource!$B$2:$AE$460,6,FALSE),"--INPUT--"),"")</f>
        <v/>
      </c>
      <c r="AE1690" s="34">
        <f>IF($AC1690&gt;0,IF(VLOOKUP($AC1690,Resource!$B$2:$AE$460,25,FALSE)&gt;0,VLOOKUP($AC1690,Resource!$B$2:$AE$460,25,FALSE),"--INPUT--"),"")</f>
        <v/>
      </c>
      <c r="AG1690" s="619" t="n"/>
      <c r="AH1690" s="619" t="n"/>
      <c r="AJ1690" s="34">
        <f>IF($AI1690&gt;0,IF(VLOOKUP($AI1690,Resource!$B$2:$AE$460,6,FALSE)&gt;0,VLOOKUP($AI1690,Resource!$B$2:$AE$460,6,FALSE),"--INPUT--"),"")</f>
        <v/>
      </c>
      <c r="AK1690" s="34">
        <f>IF($AI1690&gt;0,IF(VLOOKUP($AI1690,Resource!$B$2:$AE$460,25,FALSE)&gt;0,VLOOKUP($AI1690,Resource!$B$2:$AE$460,25,FALSE),"--INPUT--"),"")</f>
        <v/>
      </c>
      <c r="AL1690" s="619" t="n"/>
      <c r="AM1690" s="619" t="n"/>
      <c r="AN1690" s="34">
        <f>AA1690</f>
        <v/>
      </c>
      <c r="AO1690" s="621">
        <f>IF(ISNA(IF(AC1690="",0,AN1690*VLOOKUP(AC1690,Resource!$B$2:$AE$465,8,FALSE))),0,IF(AC1690="",0,AN1690*VLOOKUP(AC1690,Resource!$B$2:$AE$465,8,FALSE)))</f>
        <v/>
      </c>
      <c r="AP1690" s="620" t="n"/>
      <c r="AQ1690" s="286" t="n"/>
      <c r="AR1690" s="34">
        <f>AB1690</f>
        <v/>
      </c>
      <c r="AS1690" s="621">
        <f>IF(ISNA(IF(AI1690="",0,AR1690*VLOOKUP(AI1690,Resource!$B$2:$AE$465,9,FALSE))),0,IF(AI1690="",0,AR1690*VLOOKUP(AI1690,Resource!$B$2:$AE$465,9,FALSE)))</f>
        <v/>
      </c>
      <c r="AT1690" s="620" t="n"/>
      <c r="AU1690" s="286" t="n"/>
      <c r="AV1690" s="620">
        <f>Z1690</f>
        <v/>
      </c>
      <c r="AW1690" s="72" t="n"/>
      <c r="BA1690" s="620" t="n"/>
      <c r="BC1690" s="620">
        <f>AO1690+AS1690</f>
        <v/>
      </c>
      <c r="BD1690" s="620">
        <f>BH1690-BC1690</f>
        <v/>
      </c>
      <c r="BE1690" s="479">
        <f>IF(AV1690=0,"        --",BD1690/BH1690)</f>
        <v/>
      </c>
      <c r="BF1690" s="620" t="n"/>
      <c r="BG1690" s="620" t="n"/>
      <c r="BH1690" s="620">
        <f>Z1690+BA1690+BF1690</f>
        <v/>
      </c>
    </row>
    <row r="1691" customFormat="1" s="34">
      <c r="A1691" s="618" t="n"/>
      <c r="B1691" s="619" t="n"/>
      <c r="J1691" s="619" t="n"/>
      <c r="U1691" s="620" t="n"/>
      <c r="X1691" s="620" t="n"/>
      <c r="Y1691" s="620" t="n"/>
      <c r="Z1691" s="620" t="n"/>
      <c r="AA1691" s="34">
        <f>T1691*0.2+N1691*0+O1691*0.3+P1691*0.5+Q1691*0.6+R1691*1+S1691*1</f>
        <v/>
      </c>
      <c r="AB1691" s="34">
        <f>T1691*0.2+N1691*0.2+O1691*0.3+P1691*0.5+Q1691*0.6+R1691*1+S1691*1</f>
        <v/>
      </c>
      <c r="AD1691" s="34">
        <f>IF($AC1691&gt;0,IF(VLOOKUP($AC1691,Resource!$B$2:$AE$460,6,FALSE)&gt;0,VLOOKUP($AC1691,Resource!$B$2:$AE$460,6,FALSE),"--INPUT--"),"")</f>
        <v/>
      </c>
      <c r="AE1691" s="34">
        <f>IF($AC1691&gt;0,IF(VLOOKUP($AC1691,Resource!$B$2:$AE$460,25,FALSE)&gt;0,VLOOKUP($AC1691,Resource!$B$2:$AE$460,25,FALSE),"--INPUT--"),"")</f>
        <v/>
      </c>
      <c r="AG1691" s="619" t="n"/>
      <c r="AH1691" s="619" t="n"/>
      <c r="AJ1691" s="34">
        <f>IF($AI1691&gt;0,IF(VLOOKUP($AI1691,Resource!$B$2:$AE$460,6,FALSE)&gt;0,VLOOKUP($AI1691,Resource!$B$2:$AE$460,6,FALSE),"--INPUT--"),"")</f>
        <v/>
      </c>
      <c r="AK1691" s="34">
        <f>IF($AI1691&gt;0,IF(VLOOKUP($AI1691,Resource!$B$2:$AE$460,25,FALSE)&gt;0,VLOOKUP($AI1691,Resource!$B$2:$AE$460,25,FALSE),"--INPUT--"),"")</f>
        <v/>
      </c>
      <c r="AL1691" s="619" t="n"/>
      <c r="AM1691" s="619" t="n"/>
      <c r="AN1691" s="34">
        <f>AA1691</f>
        <v/>
      </c>
      <c r="AO1691" s="621">
        <f>IF(ISNA(IF(AC1691="",0,AN1691*VLOOKUP(AC1691,Resource!$B$2:$AE$465,8,FALSE))),0,IF(AC1691="",0,AN1691*VLOOKUP(AC1691,Resource!$B$2:$AE$465,8,FALSE)))</f>
        <v/>
      </c>
      <c r="AP1691" s="620" t="n"/>
      <c r="AQ1691" s="286" t="n"/>
      <c r="AR1691" s="34">
        <f>AB1691</f>
        <v/>
      </c>
      <c r="AS1691" s="621">
        <f>IF(ISNA(IF(AI1691="",0,AR1691*VLOOKUP(AI1691,Resource!$B$2:$AE$465,9,FALSE))),0,IF(AI1691="",0,AR1691*VLOOKUP(AI1691,Resource!$B$2:$AE$465,9,FALSE)))</f>
        <v/>
      </c>
      <c r="AT1691" s="620" t="n"/>
      <c r="AU1691" s="286" t="n"/>
      <c r="AV1691" s="620">
        <f>Z1691</f>
        <v/>
      </c>
      <c r="AW1691" s="72" t="n"/>
      <c r="BA1691" s="620" t="n"/>
      <c r="BC1691" s="620">
        <f>AO1691+AS1691</f>
        <v/>
      </c>
      <c r="BD1691" s="620">
        <f>BH1691-BC1691</f>
        <v/>
      </c>
      <c r="BE1691" s="479">
        <f>IF(AV1691=0,"        --",BD1691/BH1691)</f>
        <v/>
      </c>
      <c r="BF1691" s="620" t="n"/>
      <c r="BG1691" s="620" t="n"/>
      <c r="BH1691" s="620">
        <f>Z1691+BA1691+BF1691</f>
        <v/>
      </c>
    </row>
    <row r="1692" customFormat="1" s="34">
      <c r="A1692" s="618" t="n"/>
      <c r="B1692" s="619" t="n"/>
      <c r="J1692" s="619" t="n"/>
      <c r="U1692" s="620" t="n"/>
      <c r="X1692" s="620" t="n"/>
      <c r="Y1692" s="620" t="n"/>
      <c r="Z1692" s="620" t="n"/>
      <c r="AA1692" s="34">
        <f>T1692*0.2+N1692*0+O1692*0.3+P1692*0.5+Q1692*0.6+R1692*1+S1692*1</f>
        <v/>
      </c>
      <c r="AB1692" s="34">
        <f>T1692*0.2+N1692*0.2+O1692*0.3+P1692*0.5+Q1692*0.6+R1692*1+S1692*1</f>
        <v/>
      </c>
      <c r="AD1692" s="34">
        <f>IF($AC1692&gt;0,IF(VLOOKUP($AC1692,Resource!$B$2:$AE$460,6,FALSE)&gt;0,VLOOKUP($AC1692,Resource!$B$2:$AE$460,6,FALSE),"--INPUT--"),"")</f>
        <v/>
      </c>
      <c r="AE1692" s="34">
        <f>IF($AC1692&gt;0,IF(VLOOKUP($AC1692,Resource!$B$2:$AE$460,25,FALSE)&gt;0,VLOOKUP($AC1692,Resource!$B$2:$AE$460,25,FALSE),"--INPUT--"),"")</f>
        <v/>
      </c>
      <c r="AG1692" s="619" t="n"/>
      <c r="AH1692" s="619" t="n"/>
      <c r="AJ1692" s="34">
        <f>IF($AI1692&gt;0,IF(VLOOKUP($AI1692,Resource!$B$2:$AE$460,6,FALSE)&gt;0,VLOOKUP($AI1692,Resource!$B$2:$AE$460,6,FALSE),"--INPUT--"),"")</f>
        <v/>
      </c>
      <c r="AK1692" s="34">
        <f>IF($AI1692&gt;0,IF(VLOOKUP($AI1692,Resource!$B$2:$AE$460,25,FALSE)&gt;0,VLOOKUP($AI1692,Resource!$B$2:$AE$460,25,FALSE),"--INPUT--"),"")</f>
        <v/>
      </c>
      <c r="AL1692" s="619" t="n"/>
      <c r="AM1692" s="619" t="n"/>
      <c r="AN1692" s="34">
        <f>AA1692</f>
        <v/>
      </c>
      <c r="AO1692" s="621">
        <f>IF(ISNA(IF(AC1692="",0,AN1692*VLOOKUP(AC1692,Resource!$B$2:$AE$465,8,FALSE))),0,IF(AC1692="",0,AN1692*VLOOKUP(AC1692,Resource!$B$2:$AE$465,8,FALSE)))</f>
        <v/>
      </c>
      <c r="AP1692" s="620" t="n"/>
      <c r="AQ1692" s="286" t="n"/>
      <c r="AR1692" s="34">
        <f>AB1692</f>
        <v/>
      </c>
      <c r="AS1692" s="621">
        <f>IF(ISNA(IF(AI1692="",0,AR1692*VLOOKUP(AI1692,Resource!$B$2:$AE$465,9,FALSE))),0,IF(AI1692="",0,AR1692*VLOOKUP(AI1692,Resource!$B$2:$AE$465,9,FALSE)))</f>
        <v/>
      </c>
      <c r="AT1692" s="620" t="n"/>
      <c r="AU1692" s="286" t="n"/>
      <c r="AV1692" s="620">
        <f>Z1692</f>
        <v/>
      </c>
      <c r="AW1692" s="72" t="n"/>
      <c r="BA1692" s="620" t="n"/>
      <c r="BC1692" s="620">
        <f>AO1692+AS1692</f>
        <v/>
      </c>
      <c r="BD1692" s="620">
        <f>BH1692-BC1692</f>
        <v/>
      </c>
      <c r="BE1692" s="479">
        <f>IF(AV1692=0,"        --",BD1692/BH1692)</f>
        <v/>
      </c>
      <c r="BF1692" s="620" t="n"/>
      <c r="BG1692" s="620" t="n"/>
      <c r="BH1692" s="620">
        <f>Z1692+BA1692+BF1692</f>
        <v/>
      </c>
    </row>
    <row r="1693" customFormat="1" s="34">
      <c r="A1693" s="618" t="n"/>
      <c r="B1693" s="619" t="n"/>
      <c r="J1693" s="619" t="n"/>
      <c r="U1693" s="620" t="n"/>
      <c r="X1693" s="620" t="n"/>
      <c r="Y1693" s="620" t="n"/>
      <c r="Z1693" s="620" t="n"/>
      <c r="AA1693" s="34">
        <f>T1693*0.2+N1693*0+O1693*0.3+P1693*0.5+Q1693*0.6+R1693*1+S1693*1</f>
        <v/>
      </c>
      <c r="AB1693" s="34">
        <f>T1693*0.2+N1693*0.2+O1693*0.3+P1693*0.5+Q1693*0.6+R1693*1+S1693*1</f>
        <v/>
      </c>
      <c r="AD1693" s="34">
        <f>IF($AC1693&gt;0,IF(VLOOKUP($AC1693,Resource!$B$2:$AE$460,6,FALSE)&gt;0,VLOOKUP($AC1693,Resource!$B$2:$AE$460,6,FALSE),"--INPUT--"),"")</f>
        <v/>
      </c>
      <c r="AE1693" s="34">
        <f>IF($AC1693&gt;0,IF(VLOOKUP($AC1693,Resource!$B$2:$AE$460,25,FALSE)&gt;0,VLOOKUP($AC1693,Resource!$B$2:$AE$460,25,FALSE),"--INPUT--"),"")</f>
        <v/>
      </c>
      <c r="AG1693" s="619" t="n"/>
      <c r="AH1693" s="619" t="n"/>
      <c r="AJ1693" s="34">
        <f>IF($AI1693&gt;0,IF(VLOOKUP($AI1693,Resource!$B$2:$AE$460,6,FALSE)&gt;0,VLOOKUP($AI1693,Resource!$B$2:$AE$460,6,FALSE),"--INPUT--"),"")</f>
        <v/>
      </c>
      <c r="AK1693" s="34">
        <f>IF($AI1693&gt;0,IF(VLOOKUP($AI1693,Resource!$B$2:$AE$460,25,FALSE)&gt;0,VLOOKUP($AI1693,Resource!$B$2:$AE$460,25,FALSE),"--INPUT--"),"")</f>
        <v/>
      </c>
      <c r="AL1693" s="619" t="n"/>
      <c r="AM1693" s="619" t="n"/>
      <c r="AN1693" s="34">
        <f>AA1693</f>
        <v/>
      </c>
      <c r="AO1693" s="621">
        <f>IF(ISNA(IF(AC1693="",0,AN1693*VLOOKUP(AC1693,Resource!$B$2:$AE$465,8,FALSE))),0,IF(AC1693="",0,AN1693*VLOOKUP(AC1693,Resource!$B$2:$AE$465,8,FALSE)))</f>
        <v/>
      </c>
      <c r="AP1693" s="620" t="n"/>
      <c r="AQ1693" s="286" t="n"/>
      <c r="AR1693" s="34">
        <f>AB1693</f>
        <v/>
      </c>
      <c r="AS1693" s="621">
        <f>IF(ISNA(IF(AI1693="",0,AR1693*VLOOKUP(AI1693,Resource!$B$2:$AE$465,9,FALSE))),0,IF(AI1693="",0,AR1693*VLOOKUP(AI1693,Resource!$B$2:$AE$465,9,FALSE)))</f>
        <v/>
      </c>
      <c r="AT1693" s="620" t="n"/>
      <c r="AU1693" s="286" t="n"/>
      <c r="AV1693" s="620">
        <f>Z1693</f>
        <v/>
      </c>
      <c r="AW1693" s="72" t="n"/>
      <c r="BA1693" s="620" t="n"/>
      <c r="BC1693" s="620">
        <f>AO1693+AS1693</f>
        <v/>
      </c>
      <c r="BD1693" s="620">
        <f>BH1693-BC1693</f>
        <v/>
      </c>
      <c r="BE1693" s="479">
        <f>IF(AV1693=0,"        --",BD1693/BH1693)</f>
        <v/>
      </c>
      <c r="BF1693" s="620" t="n"/>
      <c r="BG1693" s="620" t="n"/>
      <c r="BH1693" s="620">
        <f>Z1693+BA1693+BF1693</f>
        <v/>
      </c>
    </row>
    <row r="1694" customFormat="1" s="34">
      <c r="A1694" s="618" t="n"/>
      <c r="B1694" s="619" t="n"/>
      <c r="J1694" s="619" t="n"/>
      <c r="U1694" s="620" t="n"/>
      <c r="X1694" s="620" t="n"/>
      <c r="Y1694" s="620" t="n"/>
      <c r="Z1694" s="620" t="n"/>
      <c r="AA1694" s="34">
        <f>T1694*0.2+N1694*0+O1694*0.3+P1694*0.5+Q1694*0.6+R1694*1+S1694*1</f>
        <v/>
      </c>
      <c r="AB1694" s="34">
        <f>T1694*0.2+N1694*0.2+O1694*0.3+P1694*0.5+Q1694*0.6+R1694*1+S1694*1</f>
        <v/>
      </c>
      <c r="AD1694" s="34">
        <f>IF($AC1694&gt;0,IF(VLOOKUP($AC1694,Resource!$B$2:$AE$460,6,FALSE)&gt;0,VLOOKUP($AC1694,Resource!$B$2:$AE$460,6,FALSE),"--INPUT--"),"")</f>
        <v/>
      </c>
      <c r="AE1694" s="34">
        <f>IF($AC1694&gt;0,IF(VLOOKUP($AC1694,Resource!$B$2:$AE$460,25,FALSE)&gt;0,VLOOKUP($AC1694,Resource!$B$2:$AE$460,25,FALSE),"--INPUT--"),"")</f>
        <v/>
      </c>
      <c r="AG1694" s="619" t="n"/>
      <c r="AH1694" s="619" t="n"/>
      <c r="AJ1694" s="34">
        <f>IF($AI1694&gt;0,IF(VLOOKUP($AI1694,Resource!$B$2:$AE$460,6,FALSE)&gt;0,VLOOKUP($AI1694,Resource!$B$2:$AE$460,6,FALSE),"--INPUT--"),"")</f>
        <v/>
      </c>
      <c r="AK1694" s="34">
        <f>IF($AI1694&gt;0,IF(VLOOKUP($AI1694,Resource!$B$2:$AE$460,25,FALSE)&gt;0,VLOOKUP($AI1694,Resource!$B$2:$AE$460,25,FALSE),"--INPUT--"),"")</f>
        <v/>
      </c>
      <c r="AL1694" s="619" t="n"/>
      <c r="AM1694" s="619" t="n"/>
      <c r="AN1694" s="34">
        <f>AA1694</f>
        <v/>
      </c>
      <c r="AO1694" s="621">
        <f>IF(ISNA(IF(AC1694="",0,AN1694*VLOOKUP(AC1694,Resource!$B$2:$AE$465,8,FALSE))),0,IF(AC1694="",0,AN1694*VLOOKUP(AC1694,Resource!$B$2:$AE$465,8,FALSE)))</f>
        <v/>
      </c>
      <c r="AP1694" s="620" t="n"/>
      <c r="AQ1694" s="286" t="n"/>
      <c r="AR1694" s="34">
        <f>AB1694</f>
        <v/>
      </c>
      <c r="AS1694" s="621">
        <f>IF(ISNA(IF(AI1694="",0,AR1694*VLOOKUP(AI1694,Resource!$B$2:$AE$465,9,FALSE))),0,IF(AI1694="",0,AR1694*VLOOKUP(AI1694,Resource!$B$2:$AE$465,9,FALSE)))</f>
        <v/>
      </c>
      <c r="AT1694" s="620" t="n"/>
      <c r="AU1694" s="286" t="n"/>
      <c r="AV1694" s="620">
        <f>Z1694</f>
        <v/>
      </c>
      <c r="AW1694" s="72" t="n"/>
      <c r="BA1694" s="620" t="n"/>
      <c r="BC1694" s="620">
        <f>AO1694+AS1694</f>
        <v/>
      </c>
      <c r="BD1694" s="620">
        <f>BH1694-BC1694</f>
        <v/>
      </c>
      <c r="BE1694" s="479">
        <f>IF(AV1694=0,"        --",BD1694/BH1694)</f>
        <v/>
      </c>
      <c r="BF1694" s="620" t="n"/>
      <c r="BG1694" s="620" t="n"/>
      <c r="BH1694" s="620">
        <f>Z1694+BA1694+BF1694</f>
        <v/>
      </c>
    </row>
    <row r="1695" customFormat="1" s="34">
      <c r="A1695" s="618" t="n"/>
      <c r="B1695" s="619" t="n"/>
      <c r="J1695" s="619" t="n"/>
      <c r="U1695" s="620" t="n"/>
      <c r="X1695" s="620" t="n"/>
      <c r="Y1695" s="620" t="n"/>
      <c r="Z1695" s="620" t="n"/>
      <c r="AA1695" s="34">
        <f>T1695*0.2+N1695*0+O1695*0.3+P1695*0.5+Q1695*0.6+R1695*1+S1695*1</f>
        <v/>
      </c>
      <c r="AB1695" s="34">
        <f>T1695*0.2+N1695*0.2+O1695*0.3+P1695*0.5+Q1695*0.6+R1695*1+S1695*1</f>
        <v/>
      </c>
      <c r="AD1695" s="34">
        <f>IF($AC1695&gt;0,IF(VLOOKUP($AC1695,Resource!$B$2:$AE$460,6,FALSE)&gt;0,VLOOKUP($AC1695,Resource!$B$2:$AE$460,6,FALSE),"--INPUT--"),"")</f>
        <v/>
      </c>
      <c r="AE1695" s="34">
        <f>IF($AC1695&gt;0,IF(VLOOKUP($AC1695,Resource!$B$2:$AE$460,25,FALSE)&gt;0,VLOOKUP($AC1695,Resource!$B$2:$AE$460,25,FALSE),"--INPUT--"),"")</f>
        <v/>
      </c>
      <c r="AG1695" s="619" t="n"/>
      <c r="AH1695" s="619" t="n"/>
      <c r="AJ1695" s="34">
        <f>IF($AI1695&gt;0,IF(VLOOKUP($AI1695,Resource!$B$2:$AE$460,6,FALSE)&gt;0,VLOOKUP($AI1695,Resource!$B$2:$AE$460,6,FALSE),"--INPUT--"),"")</f>
        <v/>
      </c>
      <c r="AK1695" s="34">
        <f>IF($AI1695&gt;0,IF(VLOOKUP($AI1695,Resource!$B$2:$AE$460,25,FALSE)&gt;0,VLOOKUP($AI1695,Resource!$B$2:$AE$460,25,FALSE),"--INPUT--"),"")</f>
        <v/>
      </c>
      <c r="AL1695" s="619" t="n"/>
      <c r="AM1695" s="619" t="n"/>
      <c r="AN1695" s="34">
        <f>AA1695</f>
        <v/>
      </c>
      <c r="AO1695" s="621">
        <f>IF(ISNA(IF(AC1695="",0,AN1695*VLOOKUP(AC1695,Resource!$B$2:$AE$465,8,FALSE))),0,IF(AC1695="",0,AN1695*VLOOKUP(AC1695,Resource!$B$2:$AE$465,8,FALSE)))</f>
        <v/>
      </c>
      <c r="AP1695" s="620" t="n"/>
      <c r="AQ1695" s="286" t="n"/>
      <c r="AR1695" s="34">
        <f>AB1695</f>
        <v/>
      </c>
      <c r="AS1695" s="621">
        <f>IF(ISNA(IF(AI1695="",0,AR1695*VLOOKUP(AI1695,Resource!$B$2:$AE$465,9,FALSE))),0,IF(AI1695="",0,AR1695*VLOOKUP(AI1695,Resource!$B$2:$AE$465,9,FALSE)))</f>
        <v/>
      </c>
      <c r="AT1695" s="620" t="n"/>
      <c r="AU1695" s="286" t="n"/>
      <c r="AV1695" s="620">
        <f>Z1695</f>
        <v/>
      </c>
      <c r="AW1695" s="72" t="n"/>
      <c r="BA1695" s="620" t="n"/>
      <c r="BC1695" s="620">
        <f>AO1695+AS1695</f>
        <v/>
      </c>
      <c r="BD1695" s="620">
        <f>BH1695-BC1695</f>
        <v/>
      </c>
      <c r="BE1695" s="479">
        <f>IF(AV1695=0,"        --",BD1695/BH1695)</f>
        <v/>
      </c>
      <c r="BF1695" s="620" t="n"/>
      <c r="BG1695" s="620" t="n"/>
      <c r="BH1695" s="620">
        <f>Z1695+BA1695+BF1695</f>
        <v/>
      </c>
    </row>
    <row r="1696" customFormat="1" s="34">
      <c r="A1696" s="618" t="n"/>
      <c r="B1696" s="619" t="n"/>
      <c r="J1696" s="619" t="n"/>
      <c r="U1696" s="620" t="n"/>
      <c r="X1696" s="620" t="n"/>
      <c r="Y1696" s="620" t="n"/>
      <c r="Z1696" s="620" t="n"/>
      <c r="AA1696" s="34">
        <f>T1696*0.2+N1696*0+O1696*0.3+P1696*0.5+Q1696*0.6+R1696*1+S1696*1</f>
        <v/>
      </c>
      <c r="AB1696" s="34">
        <f>T1696*0.2+N1696*0.2+O1696*0.3+P1696*0.5+Q1696*0.6+R1696*1+S1696*1</f>
        <v/>
      </c>
      <c r="AD1696" s="34">
        <f>IF($AC1696&gt;0,IF(VLOOKUP($AC1696,Resource!$B$2:$AE$460,6,FALSE)&gt;0,VLOOKUP($AC1696,Resource!$B$2:$AE$460,6,FALSE),"--INPUT--"),"")</f>
        <v/>
      </c>
      <c r="AE1696" s="34">
        <f>IF($AC1696&gt;0,IF(VLOOKUP($AC1696,Resource!$B$2:$AE$460,25,FALSE)&gt;0,VLOOKUP($AC1696,Resource!$B$2:$AE$460,25,FALSE),"--INPUT--"),"")</f>
        <v/>
      </c>
      <c r="AG1696" s="619" t="n"/>
      <c r="AH1696" s="619" t="n"/>
      <c r="AJ1696" s="34">
        <f>IF($AI1696&gt;0,IF(VLOOKUP($AI1696,Resource!$B$2:$AE$460,6,FALSE)&gt;0,VLOOKUP($AI1696,Resource!$B$2:$AE$460,6,FALSE),"--INPUT--"),"")</f>
        <v/>
      </c>
      <c r="AK1696" s="34">
        <f>IF($AI1696&gt;0,IF(VLOOKUP($AI1696,Resource!$B$2:$AE$460,25,FALSE)&gt;0,VLOOKUP($AI1696,Resource!$B$2:$AE$460,25,FALSE),"--INPUT--"),"")</f>
        <v/>
      </c>
      <c r="AL1696" s="619" t="n"/>
      <c r="AM1696" s="619" t="n"/>
      <c r="AN1696" s="34">
        <f>AA1696</f>
        <v/>
      </c>
      <c r="AO1696" s="621">
        <f>IF(ISNA(IF(AC1696="",0,AN1696*VLOOKUP(AC1696,Resource!$B$2:$AE$465,8,FALSE))),0,IF(AC1696="",0,AN1696*VLOOKUP(AC1696,Resource!$B$2:$AE$465,8,FALSE)))</f>
        <v/>
      </c>
      <c r="AP1696" s="620" t="n"/>
      <c r="AQ1696" s="286" t="n"/>
      <c r="AR1696" s="34">
        <f>AB1696</f>
        <v/>
      </c>
      <c r="AS1696" s="621">
        <f>IF(ISNA(IF(AI1696="",0,AR1696*VLOOKUP(AI1696,Resource!$B$2:$AE$465,9,FALSE))),0,IF(AI1696="",0,AR1696*VLOOKUP(AI1696,Resource!$B$2:$AE$465,9,FALSE)))</f>
        <v/>
      </c>
      <c r="AT1696" s="620" t="n"/>
      <c r="AU1696" s="286" t="n"/>
      <c r="AV1696" s="620">
        <f>Z1696</f>
        <v/>
      </c>
      <c r="AW1696" s="72" t="n"/>
      <c r="BA1696" s="620" t="n"/>
      <c r="BC1696" s="620">
        <f>AO1696+AS1696</f>
        <v/>
      </c>
      <c r="BD1696" s="620">
        <f>BH1696-BC1696</f>
        <v/>
      </c>
      <c r="BE1696" s="479">
        <f>IF(AV1696=0,"        --",BD1696/BH1696)</f>
        <v/>
      </c>
      <c r="BF1696" s="620" t="n"/>
      <c r="BG1696" s="620" t="n"/>
      <c r="BH1696" s="620">
        <f>Z1696+BA1696+BF1696</f>
        <v/>
      </c>
    </row>
    <row r="1697" customFormat="1" s="34">
      <c r="A1697" s="618" t="n"/>
      <c r="B1697" s="619" t="n"/>
      <c r="J1697" s="619" t="n"/>
      <c r="U1697" s="620" t="n"/>
      <c r="X1697" s="620" t="n"/>
      <c r="Y1697" s="620" t="n"/>
      <c r="Z1697" s="620" t="n"/>
      <c r="AA1697" s="34">
        <f>T1697*0.2+N1697*0+O1697*0.3+P1697*0.5+Q1697*0.6+R1697*1+S1697*1</f>
        <v/>
      </c>
      <c r="AB1697" s="34">
        <f>T1697*0.2+N1697*0.2+O1697*0.3+P1697*0.5+Q1697*0.6+R1697*1+S1697*1</f>
        <v/>
      </c>
      <c r="AD1697" s="34">
        <f>IF($AC1697&gt;0,IF(VLOOKUP($AC1697,Resource!$B$2:$AE$460,6,FALSE)&gt;0,VLOOKUP($AC1697,Resource!$B$2:$AE$460,6,FALSE),"--INPUT--"),"")</f>
        <v/>
      </c>
      <c r="AE1697" s="34">
        <f>IF($AC1697&gt;0,IF(VLOOKUP($AC1697,Resource!$B$2:$AE$460,25,FALSE)&gt;0,VLOOKUP($AC1697,Resource!$B$2:$AE$460,25,FALSE),"--INPUT--"),"")</f>
        <v/>
      </c>
      <c r="AG1697" s="619" t="n"/>
      <c r="AH1697" s="619" t="n"/>
      <c r="AJ1697" s="34">
        <f>IF($AI1697&gt;0,IF(VLOOKUP($AI1697,Resource!$B$2:$AE$460,6,FALSE)&gt;0,VLOOKUP($AI1697,Resource!$B$2:$AE$460,6,FALSE),"--INPUT--"),"")</f>
        <v/>
      </c>
      <c r="AK1697" s="34">
        <f>IF($AI1697&gt;0,IF(VLOOKUP($AI1697,Resource!$B$2:$AE$460,25,FALSE)&gt;0,VLOOKUP($AI1697,Resource!$B$2:$AE$460,25,FALSE),"--INPUT--"),"")</f>
        <v/>
      </c>
      <c r="AL1697" s="619" t="n"/>
      <c r="AM1697" s="619" t="n"/>
      <c r="AN1697" s="34">
        <f>AA1697</f>
        <v/>
      </c>
      <c r="AO1697" s="621">
        <f>IF(ISNA(IF(AC1697="",0,AN1697*VLOOKUP(AC1697,Resource!$B$2:$AE$465,8,FALSE))),0,IF(AC1697="",0,AN1697*VLOOKUP(AC1697,Resource!$B$2:$AE$465,8,FALSE)))</f>
        <v/>
      </c>
      <c r="AP1697" s="620" t="n"/>
      <c r="AQ1697" s="286" t="n"/>
      <c r="AR1697" s="34">
        <f>AB1697</f>
        <v/>
      </c>
      <c r="AS1697" s="621">
        <f>IF(ISNA(IF(AI1697="",0,AR1697*VLOOKUP(AI1697,Resource!$B$2:$AE$465,9,FALSE))),0,IF(AI1697="",0,AR1697*VLOOKUP(AI1697,Resource!$B$2:$AE$465,9,FALSE)))</f>
        <v/>
      </c>
      <c r="AT1697" s="620" t="n"/>
      <c r="AU1697" s="286" t="n"/>
      <c r="AV1697" s="620">
        <f>Z1697</f>
        <v/>
      </c>
      <c r="AW1697" s="72" t="n"/>
      <c r="BA1697" s="620" t="n"/>
      <c r="BC1697" s="620">
        <f>AO1697+AS1697</f>
        <v/>
      </c>
      <c r="BD1697" s="620">
        <f>BH1697-BC1697</f>
        <v/>
      </c>
      <c r="BE1697" s="479">
        <f>IF(AV1697=0,"        --",BD1697/BH1697)</f>
        <v/>
      </c>
      <c r="BF1697" s="620" t="n"/>
      <c r="BG1697" s="620" t="n"/>
      <c r="BH1697" s="620">
        <f>Z1697+BA1697+BF1697</f>
        <v/>
      </c>
    </row>
    <row r="1698" customFormat="1" s="34">
      <c r="A1698" s="618" t="n"/>
      <c r="B1698" s="619" t="n"/>
      <c r="J1698" s="619" t="n"/>
      <c r="U1698" s="620" t="n"/>
      <c r="X1698" s="620" t="n"/>
      <c r="Y1698" s="620" t="n"/>
      <c r="Z1698" s="620" t="n"/>
      <c r="AA1698" s="34">
        <f>T1698*0.2+N1698*0+O1698*0.3+P1698*0.5+Q1698*0.6+R1698*1+S1698*1</f>
        <v/>
      </c>
      <c r="AB1698" s="34">
        <f>T1698*0.2+N1698*0.2+O1698*0.3+P1698*0.5+Q1698*0.6+R1698*1+S1698*1</f>
        <v/>
      </c>
      <c r="AD1698" s="34">
        <f>IF($AC1698&gt;0,IF(VLOOKUP($AC1698,Resource!$B$2:$AE$460,6,FALSE)&gt;0,VLOOKUP($AC1698,Resource!$B$2:$AE$460,6,FALSE),"--INPUT--"),"")</f>
        <v/>
      </c>
      <c r="AE1698" s="34">
        <f>IF($AC1698&gt;0,IF(VLOOKUP($AC1698,Resource!$B$2:$AE$460,25,FALSE)&gt;0,VLOOKUP($AC1698,Resource!$B$2:$AE$460,25,FALSE),"--INPUT--"),"")</f>
        <v/>
      </c>
      <c r="AG1698" s="619" t="n"/>
      <c r="AH1698" s="619" t="n"/>
      <c r="AJ1698" s="34">
        <f>IF($AI1698&gt;0,IF(VLOOKUP($AI1698,Resource!$B$2:$AE$460,6,FALSE)&gt;0,VLOOKUP($AI1698,Resource!$B$2:$AE$460,6,FALSE),"--INPUT--"),"")</f>
        <v/>
      </c>
      <c r="AK1698" s="34">
        <f>IF($AI1698&gt;0,IF(VLOOKUP($AI1698,Resource!$B$2:$AE$460,25,FALSE)&gt;0,VLOOKUP($AI1698,Resource!$B$2:$AE$460,25,FALSE),"--INPUT--"),"")</f>
        <v/>
      </c>
      <c r="AL1698" s="619" t="n"/>
      <c r="AM1698" s="619" t="n"/>
      <c r="AN1698" s="34">
        <f>AA1698</f>
        <v/>
      </c>
      <c r="AO1698" s="621">
        <f>IF(ISNA(IF(AC1698="",0,AN1698*VLOOKUP(AC1698,Resource!$B$2:$AE$465,8,FALSE))),0,IF(AC1698="",0,AN1698*VLOOKUP(AC1698,Resource!$B$2:$AE$465,8,FALSE)))</f>
        <v/>
      </c>
      <c r="AP1698" s="620" t="n"/>
      <c r="AQ1698" s="286" t="n"/>
      <c r="AR1698" s="34">
        <f>AB1698</f>
        <v/>
      </c>
      <c r="AS1698" s="621">
        <f>IF(ISNA(IF(AI1698="",0,AR1698*VLOOKUP(AI1698,Resource!$B$2:$AE$465,9,FALSE))),0,IF(AI1698="",0,AR1698*VLOOKUP(AI1698,Resource!$B$2:$AE$465,9,FALSE)))</f>
        <v/>
      </c>
      <c r="AT1698" s="620" t="n"/>
      <c r="AU1698" s="286" t="n"/>
      <c r="AV1698" s="620">
        <f>Z1698</f>
        <v/>
      </c>
      <c r="AW1698" s="72" t="n"/>
      <c r="BA1698" s="620" t="n"/>
      <c r="BC1698" s="620">
        <f>AO1698+AS1698</f>
        <v/>
      </c>
      <c r="BD1698" s="620">
        <f>BH1698-BC1698</f>
        <v/>
      </c>
      <c r="BE1698" s="479">
        <f>IF(AV1698=0,"        --",BD1698/BH1698)</f>
        <v/>
      </c>
      <c r="BF1698" s="620" t="n"/>
      <c r="BG1698" s="620" t="n"/>
      <c r="BH1698" s="620">
        <f>Z1698+BA1698+BF1698</f>
        <v/>
      </c>
    </row>
    <row r="1699" customFormat="1" s="34">
      <c r="A1699" s="618" t="n"/>
      <c r="B1699" s="619" t="n"/>
      <c r="J1699" s="619" t="n"/>
      <c r="U1699" s="620" t="n"/>
      <c r="X1699" s="620" t="n"/>
      <c r="Y1699" s="620" t="n"/>
      <c r="Z1699" s="620" t="n"/>
      <c r="AA1699" s="34">
        <f>T1699*0.2+N1699*0+O1699*0.3+P1699*0.5+Q1699*0.6+R1699*1+S1699*1</f>
        <v/>
      </c>
      <c r="AB1699" s="34">
        <f>T1699*0.2+N1699*0.2+O1699*0.3+P1699*0.5+Q1699*0.6+R1699*1+S1699*1</f>
        <v/>
      </c>
      <c r="AD1699" s="34">
        <f>IF($AC1699&gt;0,IF(VLOOKUP($AC1699,Resource!$B$2:$AE$460,6,FALSE)&gt;0,VLOOKUP($AC1699,Resource!$B$2:$AE$460,6,FALSE),"--INPUT--"),"")</f>
        <v/>
      </c>
      <c r="AE1699" s="34">
        <f>IF($AC1699&gt;0,IF(VLOOKUP($AC1699,Resource!$B$2:$AE$460,25,FALSE)&gt;0,VLOOKUP($AC1699,Resource!$B$2:$AE$460,25,FALSE),"--INPUT--"),"")</f>
        <v/>
      </c>
      <c r="AG1699" s="619" t="n"/>
      <c r="AH1699" s="619" t="n"/>
      <c r="AJ1699" s="34">
        <f>IF($AI1699&gt;0,IF(VLOOKUP($AI1699,Resource!$B$2:$AE$460,6,FALSE)&gt;0,VLOOKUP($AI1699,Resource!$B$2:$AE$460,6,FALSE),"--INPUT--"),"")</f>
        <v/>
      </c>
      <c r="AK1699" s="34">
        <f>IF($AI1699&gt;0,IF(VLOOKUP($AI1699,Resource!$B$2:$AE$460,25,FALSE)&gt;0,VLOOKUP($AI1699,Resource!$B$2:$AE$460,25,FALSE),"--INPUT--"),"")</f>
        <v/>
      </c>
      <c r="AL1699" s="619" t="n"/>
      <c r="AM1699" s="619" t="n"/>
      <c r="AN1699" s="34">
        <f>AA1699</f>
        <v/>
      </c>
      <c r="AO1699" s="621">
        <f>IF(ISNA(IF(AC1699="",0,AN1699*VLOOKUP(AC1699,Resource!$B$2:$AE$465,8,FALSE))),0,IF(AC1699="",0,AN1699*VLOOKUP(AC1699,Resource!$B$2:$AE$465,8,FALSE)))</f>
        <v/>
      </c>
      <c r="AP1699" s="620" t="n"/>
      <c r="AQ1699" s="286" t="n"/>
      <c r="AR1699" s="34">
        <f>AB1699</f>
        <v/>
      </c>
      <c r="AS1699" s="621">
        <f>IF(ISNA(IF(AI1699="",0,AR1699*VLOOKUP(AI1699,Resource!$B$2:$AE$465,9,FALSE))),0,IF(AI1699="",0,AR1699*VLOOKUP(AI1699,Resource!$B$2:$AE$465,9,FALSE)))</f>
        <v/>
      </c>
      <c r="AT1699" s="620" t="n"/>
      <c r="AU1699" s="286" t="n"/>
      <c r="AV1699" s="620">
        <f>Z1699</f>
        <v/>
      </c>
      <c r="AW1699" s="72" t="n"/>
      <c r="BA1699" s="620" t="n"/>
      <c r="BC1699" s="620">
        <f>AO1699+AS1699</f>
        <v/>
      </c>
      <c r="BD1699" s="620">
        <f>BH1699-BC1699</f>
        <v/>
      </c>
      <c r="BE1699" s="479">
        <f>IF(AV1699=0,"        --",BD1699/BH1699)</f>
        <v/>
      </c>
      <c r="BF1699" s="620" t="n"/>
      <c r="BG1699" s="620" t="n"/>
      <c r="BH1699" s="620">
        <f>Z1699+BA1699+BF1699</f>
        <v/>
      </c>
    </row>
    <row r="1700" customFormat="1" s="34">
      <c r="A1700" s="618" t="n"/>
      <c r="B1700" s="619" t="n"/>
      <c r="J1700" s="619" t="n"/>
      <c r="U1700" s="620" t="n"/>
      <c r="X1700" s="620" t="n"/>
      <c r="Y1700" s="620" t="n"/>
      <c r="Z1700" s="620" t="n"/>
      <c r="AA1700" s="34">
        <f>T1700*0.2+N1700*0+O1700*0.3+P1700*0.5+Q1700*0.6+R1700*1+S1700*1</f>
        <v/>
      </c>
      <c r="AB1700" s="34">
        <f>T1700*0.2+N1700*0.2+O1700*0.3+P1700*0.5+Q1700*0.6+R1700*1+S1700*1</f>
        <v/>
      </c>
      <c r="AD1700" s="34">
        <f>IF($AC1700&gt;0,IF(VLOOKUP($AC1700,Resource!$B$2:$AE$460,6,FALSE)&gt;0,VLOOKUP($AC1700,Resource!$B$2:$AE$460,6,FALSE),"--INPUT--"),"")</f>
        <v/>
      </c>
      <c r="AE1700" s="34">
        <f>IF($AC1700&gt;0,IF(VLOOKUP($AC1700,Resource!$B$2:$AE$460,25,FALSE)&gt;0,VLOOKUP($AC1700,Resource!$B$2:$AE$460,25,FALSE),"--INPUT--"),"")</f>
        <v/>
      </c>
      <c r="AG1700" s="619" t="n"/>
      <c r="AH1700" s="619" t="n"/>
      <c r="AJ1700" s="34">
        <f>IF($AI1700&gt;0,IF(VLOOKUP($AI1700,Resource!$B$2:$AE$460,6,FALSE)&gt;0,VLOOKUP($AI1700,Resource!$B$2:$AE$460,6,FALSE),"--INPUT--"),"")</f>
        <v/>
      </c>
      <c r="AK1700" s="34">
        <f>IF($AI1700&gt;0,IF(VLOOKUP($AI1700,Resource!$B$2:$AE$460,25,FALSE)&gt;0,VLOOKUP($AI1700,Resource!$B$2:$AE$460,25,FALSE),"--INPUT--"),"")</f>
        <v/>
      </c>
      <c r="AL1700" s="619" t="n"/>
      <c r="AM1700" s="619" t="n"/>
      <c r="AN1700" s="34">
        <f>AA1700</f>
        <v/>
      </c>
      <c r="AO1700" s="621">
        <f>IF(ISNA(IF(AC1700="",0,AN1700*VLOOKUP(AC1700,Resource!$B$2:$AE$465,8,FALSE))),0,IF(AC1700="",0,AN1700*VLOOKUP(AC1700,Resource!$B$2:$AE$465,8,FALSE)))</f>
        <v/>
      </c>
      <c r="AP1700" s="620" t="n"/>
      <c r="AQ1700" s="286" t="n"/>
      <c r="AR1700" s="34">
        <f>AB1700</f>
        <v/>
      </c>
      <c r="AS1700" s="621">
        <f>IF(ISNA(IF(AI1700="",0,AR1700*VLOOKUP(AI1700,Resource!$B$2:$AE$465,9,FALSE))),0,IF(AI1700="",0,AR1700*VLOOKUP(AI1700,Resource!$B$2:$AE$465,9,FALSE)))</f>
        <v/>
      </c>
      <c r="AT1700" s="620" t="n"/>
      <c r="AU1700" s="286" t="n"/>
      <c r="AV1700" s="620">
        <f>Z1700</f>
        <v/>
      </c>
      <c r="AW1700" s="72" t="n"/>
      <c r="BA1700" s="620" t="n"/>
      <c r="BC1700" s="620">
        <f>AO1700+AS1700</f>
        <v/>
      </c>
      <c r="BD1700" s="620">
        <f>BH1700-BC1700</f>
        <v/>
      </c>
      <c r="BE1700" s="479">
        <f>IF(AV1700=0,"        --",BD1700/BH1700)</f>
        <v/>
      </c>
      <c r="BF1700" s="620" t="n"/>
      <c r="BG1700" s="620" t="n"/>
      <c r="BH1700" s="620">
        <f>Z1700+BA1700+BF1700</f>
        <v/>
      </c>
    </row>
    <row r="1701" customFormat="1" s="34">
      <c r="A1701" s="618" t="n"/>
      <c r="B1701" s="619" t="n"/>
      <c r="J1701" s="619" t="n"/>
      <c r="U1701" s="620" t="n"/>
      <c r="X1701" s="620" t="n"/>
      <c r="Y1701" s="620" t="n"/>
      <c r="Z1701" s="620" t="n"/>
      <c r="AA1701" s="34">
        <f>T1701*0.2+N1701*0+O1701*0.3+P1701*0.5+Q1701*0.6+R1701*1+S1701*1</f>
        <v/>
      </c>
      <c r="AB1701" s="34">
        <f>T1701*0.2+N1701*0.2+O1701*0.3+P1701*0.5+Q1701*0.6+R1701*1+S1701*1</f>
        <v/>
      </c>
      <c r="AD1701" s="34">
        <f>IF($AC1701&gt;0,IF(VLOOKUP($AC1701,Resource!$B$2:$AE$460,6,FALSE)&gt;0,VLOOKUP($AC1701,Resource!$B$2:$AE$460,6,FALSE),"--INPUT--"),"")</f>
        <v/>
      </c>
      <c r="AE1701" s="34">
        <f>IF($AC1701&gt;0,IF(VLOOKUP($AC1701,Resource!$B$2:$AE$460,25,FALSE)&gt;0,VLOOKUP($AC1701,Resource!$B$2:$AE$460,25,FALSE),"--INPUT--"),"")</f>
        <v/>
      </c>
      <c r="AG1701" s="619" t="n"/>
      <c r="AH1701" s="619" t="n"/>
      <c r="AJ1701" s="34">
        <f>IF($AI1701&gt;0,IF(VLOOKUP($AI1701,Resource!$B$2:$AE$460,6,FALSE)&gt;0,VLOOKUP($AI1701,Resource!$B$2:$AE$460,6,FALSE),"--INPUT--"),"")</f>
        <v/>
      </c>
      <c r="AK1701" s="34">
        <f>IF($AI1701&gt;0,IF(VLOOKUP($AI1701,Resource!$B$2:$AE$460,25,FALSE)&gt;0,VLOOKUP($AI1701,Resource!$B$2:$AE$460,25,FALSE),"--INPUT--"),"")</f>
        <v/>
      </c>
      <c r="AL1701" s="619" t="n"/>
      <c r="AM1701" s="619" t="n"/>
      <c r="AN1701" s="34">
        <f>AA1701</f>
        <v/>
      </c>
      <c r="AO1701" s="621">
        <f>IF(ISNA(IF(AC1701="",0,AN1701*VLOOKUP(AC1701,Resource!$B$2:$AE$465,8,FALSE))),0,IF(AC1701="",0,AN1701*VLOOKUP(AC1701,Resource!$B$2:$AE$465,8,FALSE)))</f>
        <v/>
      </c>
      <c r="AP1701" s="620" t="n"/>
      <c r="AQ1701" s="286" t="n"/>
      <c r="AR1701" s="34">
        <f>AB1701</f>
        <v/>
      </c>
      <c r="AS1701" s="621">
        <f>IF(ISNA(IF(AI1701="",0,AR1701*VLOOKUP(AI1701,Resource!$B$2:$AE$465,9,FALSE))),0,IF(AI1701="",0,AR1701*VLOOKUP(AI1701,Resource!$B$2:$AE$465,9,FALSE)))</f>
        <v/>
      </c>
      <c r="AT1701" s="620" t="n"/>
      <c r="AU1701" s="286" t="n"/>
      <c r="AV1701" s="620">
        <f>Z1701</f>
        <v/>
      </c>
      <c r="AW1701" s="72" t="n"/>
      <c r="BA1701" s="620" t="n"/>
      <c r="BC1701" s="620">
        <f>AO1701+AS1701</f>
        <v/>
      </c>
      <c r="BD1701" s="620">
        <f>BH1701-BC1701</f>
        <v/>
      </c>
      <c r="BE1701" s="479">
        <f>IF(AV1701=0,"        --",BD1701/BH1701)</f>
        <v/>
      </c>
      <c r="BF1701" s="620" t="n"/>
      <c r="BG1701" s="620" t="n"/>
      <c r="BH1701" s="620">
        <f>Z1701+BA1701+BF1701</f>
        <v/>
      </c>
    </row>
    <row r="1702" customFormat="1" s="34">
      <c r="A1702" s="618" t="n"/>
      <c r="B1702" s="619" t="n"/>
      <c r="J1702" s="619" t="n"/>
      <c r="U1702" s="620" t="n"/>
      <c r="X1702" s="620" t="n"/>
      <c r="Y1702" s="620" t="n"/>
      <c r="Z1702" s="620" t="n"/>
      <c r="AA1702" s="34">
        <f>T1702*0.2+N1702*0+O1702*0.3+P1702*0.5+Q1702*0.6+R1702*1+S1702*1</f>
        <v/>
      </c>
      <c r="AB1702" s="34">
        <f>T1702*0.2+N1702*0.2+O1702*0.3+P1702*0.5+Q1702*0.6+R1702*1+S1702*1</f>
        <v/>
      </c>
      <c r="AD1702" s="34">
        <f>IF($AC1702&gt;0,IF(VLOOKUP($AC1702,Resource!$B$2:$AE$460,6,FALSE)&gt;0,VLOOKUP($AC1702,Resource!$B$2:$AE$460,6,FALSE),"--INPUT--"),"")</f>
        <v/>
      </c>
      <c r="AE1702" s="34">
        <f>IF($AC1702&gt;0,IF(VLOOKUP($AC1702,Resource!$B$2:$AE$460,25,FALSE)&gt;0,VLOOKUP($AC1702,Resource!$B$2:$AE$460,25,FALSE),"--INPUT--"),"")</f>
        <v/>
      </c>
      <c r="AG1702" s="619" t="n"/>
      <c r="AH1702" s="619" t="n"/>
      <c r="AJ1702" s="34">
        <f>IF($AI1702&gt;0,IF(VLOOKUP($AI1702,Resource!$B$2:$AE$460,6,FALSE)&gt;0,VLOOKUP($AI1702,Resource!$B$2:$AE$460,6,FALSE),"--INPUT--"),"")</f>
        <v/>
      </c>
      <c r="AK1702" s="34">
        <f>IF($AI1702&gt;0,IF(VLOOKUP($AI1702,Resource!$B$2:$AE$460,25,FALSE)&gt;0,VLOOKUP($AI1702,Resource!$B$2:$AE$460,25,FALSE),"--INPUT--"),"")</f>
        <v/>
      </c>
      <c r="AL1702" s="619" t="n"/>
      <c r="AM1702" s="619" t="n"/>
      <c r="AN1702" s="34">
        <f>AA1702</f>
        <v/>
      </c>
      <c r="AO1702" s="621">
        <f>IF(ISNA(IF(AC1702="",0,AN1702*VLOOKUP(AC1702,Resource!$B$2:$AE$465,8,FALSE))),0,IF(AC1702="",0,AN1702*VLOOKUP(AC1702,Resource!$B$2:$AE$465,8,FALSE)))</f>
        <v/>
      </c>
      <c r="AP1702" s="620" t="n"/>
      <c r="AQ1702" s="286" t="n"/>
      <c r="AR1702" s="34">
        <f>AB1702</f>
        <v/>
      </c>
      <c r="AS1702" s="621">
        <f>IF(ISNA(IF(AI1702="",0,AR1702*VLOOKUP(AI1702,Resource!$B$2:$AE$465,9,FALSE))),0,IF(AI1702="",0,AR1702*VLOOKUP(AI1702,Resource!$B$2:$AE$465,9,FALSE)))</f>
        <v/>
      </c>
      <c r="AT1702" s="620" t="n"/>
      <c r="AU1702" s="286" t="n"/>
      <c r="AV1702" s="620">
        <f>Z1702</f>
        <v/>
      </c>
      <c r="AW1702" s="72" t="n"/>
      <c r="BA1702" s="620" t="n"/>
      <c r="BC1702" s="620">
        <f>AO1702+AS1702</f>
        <v/>
      </c>
      <c r="BD1702" s="620">
        <f>BH1702-BC1702</f>
        <v/>
      </c>
      <c r="BE1702" s="479">
        <f>IF(AV1702=0,"        --",BD1702/BH1702)</f>
        <v/>
      </c>
      <c r="BF1702" s="620" t="n"/>
      <c r="BG1702" s="620" t="n"/>
      <c r="BH1702" s="620">
        <f>Z1702+BA1702+BF1702</f>
        <v/>
      </c>
    </row>
    <row r="1703" customFormat="1" s="34">
      <c r="A1703" s="618" t="n"/>
      <c r="B1703" s="619" t="n"/>
      <c r="J1703" s="619" t="n"/>
      <c r="U1703" s="620" t="n"/>
      <c r="X1703" s="620" t="n"/>
      <c r="Y1703" s="620" t="n"/>
      <c r="Z1703" s="620" t="n"/>
      <c r="AA1703" s="34">
        <f>T1703*0.2+N1703*0+O1703*0.3+P1703*0.5+Q1703*0.6+R1703*1+S1703*1</f>
        <v/>
      </c>
      <c r="AB1703" s="34">
        <f>T1703*0.2+N1703*0.2+O1703*0.3+P1703*0.5+Q1703*0.6+R1703*1+S1703*1</f>
        <v/>
      </c>
      <c r="AD1703" s="34">
        <f>IF($AC1703&gt;0,IF(VLOOKUP($AC1703,Resource!$B$2:$AE$460,6,FALSE)&gt;0,VLOOKUP($AC1703,Resource!$B$2:$AE$460,6,FALSE),"--INPUT--"),"")</f>
        <v/>
      </c>
      <c r="AE1703" s="34">
        <f>IF($AC1703&gt;0,IF(VLOOKUP($AC1703,Resource!$B$2:$AE$460,25,FALSE)&gt;0,VLOOKUP($AC1703,Resource!$B$2:$AE$460,25,FALSE),"--INPUT--"),"")</f>
        <v/>
      </c>
      <c r="AG1703" s="619" t="n"/>
      <c r="AH1703" s="619" t="n"/>
      <c r="AJ1703" s="34">
        <f>IF($AI1703&gt;0,IF(VLOOKUP($AI1703,Resource!$B$2:$AE$460,6,FALSE)&gt;0,VLOOKUP($AI1703,Resource!$B$2:$AE$460,6,FALSE),"--INPUT--"),"")</f>
        <v/>
      </c>
      <c r="AK1703" s="34">
        <f>IF($AI1703&gt;0,IF(VLOOKUP($AI1703,Resource!$B$2:$AE$460,25,FALSE)&gt;0,VLOOKUP($AI1703,Resource!$B$2:$AE$460,25,FALSE),"--INPUT--"),"")</f>
        <v/>
      </c>
      <c r="AL1703" s="619" t="n"/>
      <c r="AM1703" s="619" t="n"/>
      <c r="AN1703" s="34">
        <f>AA1703</f>
        <v/>
      </c>
      <c r="AO1703" s="621">
        <f>IF(ISNA(IF(AC1703="",0,AN1703*VLOOKUP(AC1703,Resource!$B$2:$AE$465,8,FALSE))),0,IF(AC1703="",0,AN1703*VLOOKUP(AC1703,Resource!$B$2:$AE$465,8,FALSE)))</f>
        <v/>
      </c>
      <c r="AP1703" s="620" t="n"/>
      <c r="AQ1703" s="286" t="n"/>
      <c r="AR1703" s="34">
        <f>AB1703</f>
        <v/>
      </c>
      <c r="AS1703" s="621">
        <f>IF(ISNA(IF(AI1703="",0,AR1703*VLOOKUP(AI1703,Resource!$B$2:$AE$465,9,FALSE))),0,IF(AI1703="",0,AR1703*VLOOKUP(AI1703,Resource!$B$2:$AE$465,9,FALSE)))</f>
        <v/>
      </c>
      <c r="AT1703" s="620" t="n"/>
      <c r="AU1703" s="286" t="n"/>
      <c r="AV1703" s="620">
        <f>Z1703</f>
        <v/>
      </c>
      <c r="AW1703" s="72" t="n"/>
      <c r="BA1703" s="620" t="n"/>
      <c r="BC1703" s="620">
        <f>AO1703+AS1703</f>
        <v/>
      </c>
      <c r="BD1703" s="620">
        <f>BH1703-BC1703</f>
        <v/>
      </c>
      <c r="BE1703" s="479">
        <f>IF(AV1703=0,"        --",BD1703/BH1703)</f>
        <v/>
      </c>
      <c r="BF1703" s="620" t="n"/>
      <c r="BG1703" s="620" t="n"/>
      <c r="BH1703" s="620">
        <f>Z1703+BA1703+BF1703</f>
        <v/>
      </c>
    </row>
    <row r="1704" customFormat="1" s="34">
      <c r="A1704" s="618" t="n"/>
      <c r="B1704" s="619" t="n"/>
      <c r="J1704" s="619" t="n"/>
      <c r="U1704" s="620" t="n"/>
      <c r="X1704" s="620" t="n"/>
      <c r="Y1704" s="620" t="n"/>
      <c r="Z1704" s="620" t="n"/>
      <c r="AA1704" s="34">
        <f>T1704*0.2+N1704*0+O1704*0.3+P1704*0.5+Q1704*0.6+R1704*1+S1704*1</f>
        <v/>
      </c>
      <c r="AB1704" s="34">
        <f>T1704*0.2+N1704*0.2+O1704*0.3+P1704*0.5+Q1704*0.6+R1704*1+S1704*1</f>
        <v/>
      </c>
      <c r="AD1704" s="34">
        <f>IF($AC1704&gt;0,IF(VLOOKUP($AC1704,Resource!$B$2:$AE$460,6,FALSE)&gt;0,VLOOKUP($AC1704,Resource!$B$2:$AE$460,6,FALSE),"--INPUT--"),"")</f>
        <v/>
      </c>
      <c r="AE1704" s="34">
        <f>IF($AC1704&gt;0,IF(VLOOKUP($AC1704,Resource!$B$2:$AE$460,25,FALSE)&gt;0,VLOOKUP($AC1704,Resource!$B$2:$AE$460,25,FALSE),"--INPUT--"),"")</f>
        <v/>
      </c>
      <c r="AG1704" s="619" t="n"/>
      <c r="AH1704" s="619" t="n"/>
      <c r="AJ1704" s="34">
        <f>IF($AI1704&gt;0,IF(VLOOKUP($AI1704,Resource!$B$2:$AE$460,6,FALSE)&gt;0,VLOOKUP($AI1704,Resource!$B$2:$AE$460,6,FALSE),"--INPUT--"),"")</f>
        <v/>
      </c>
      <c r="AK1704" s="34">
        <f>IF($AI1704&gt;0,IF(VLOOKUP($AI1704,Resource!$B$2:$AE$460,25,FALSE)&gt;0,VLOOKUP($AI1704,Resource!$B$2:$AE$460,25,FALSE),"--INPUT--"),"")</f>
        <v/>
      </c>
      <c r="AL1704" s="619" t="n"/>
      <c r="AM1704" s="619" t="n"/>
      <c r="AN1704" s="34">
        <f>AA1704</f>
        <v/>
      </c>
      <c r="AO1704" s="621">
        <f>IF(ISNA(IF(AC1704="",0,AN1704*VLOOKUP(AC1704,Resource!$B$2:$AE$465,8,FALSE))),0,IF(AC1704="",0,AN1704*VLOOKUP(AC1704,Resource!$B$2:$AE$465,8,FALSE)))</f>
        <v/>
      </c>
      <c r="AP1704" s="620" t="n"/>
      <c r="AQ1704" s="286" t="n"/>
      <c r="AR1704" s="34">
        <f>AB1704</f>
        <v/>
      </c>
      <c r="AS1704" s="621">
        <f>IF(ISNA(IF(AI1704="",0,AR1704*VLOOKUP(AI1704,Resource!$B$2:$AE$465,9,FALSE))),0,IF(AI1704="",0,AR1704*VLOOKUP(AI1704,Resource!$B$2:$AE$465,9,FALSE)))</f>
        <v/>
      </c>
      <c r="AT1704" s="620" t="n"/>
      <c r="AU1704" s="286" t="n"/>
      <c r="AV1704" s="620">
        <f>Z1704</f>
        <v/>
      </c>
      <c r="AW1704" s="72" t="n"/>
      <c r="BA1704" s="620" t="n"/>
      <c r="BC1704" s="620">
        <f>AO1704+AS1704</f>
        <v/>
      </c>
      <c r="BD1704" s="620">
        <f>BH1704-BC1704</f>
        <v/>
      </c>
      <c r="BE1704" s="479">
        <f>IF(AV1704=0,"        --",BD1704/BH1704)</f>
        <v/>
      </c>
      <c r="BF1704" s="620" t="n"/>
      <c r="BG1704" s="620" t="n"/>
      <c r="BH1704" s="620">
        <f>Z1704+BA1704+BF1704</f>
        <v/>
      </c>
    </row>
    <row r="1705" customFormat="1" s="34">
      <c r="A1705" s="618" t="n"/>
      <c r="B1705" s="619" t="n"/>
      <c r="J1705" s="619" t="n"/>
      <c r="U1705" s="620" t="n"/>
      <c r="X1705" s="620" t="n"/>
      <c r="Y1705" s="620" t="n"/>
      <c r="Z1705" s="620" t="n"/>
      <c r="AA1705" s="34">
        <f>T1705*0.2+N1705*0+O1705*0.3+P1705*0.5+Q1705*0.6+R1705*1+S1705*1</f>
        <v/>
      </c>
      <c r="AB1705" s="34">
        <f>T1705*0.2+N1705*0.2+O1705*0.3+P1705*0.5+Q1705*0.6+R1705*1+S1705*1</f>
        <v/>
      </c>
      <c r="AD1705" s="34">
        <f>IF($AC1705&gt;0,IF(VLOOKUP($AC1705,Resource!$B$2:$AE$460,6,FALSE)&gt;0,VLOOKUP($AC1705,Resource!$B$2:$AE$460,6,FALSE),"--INPUT--"),"")</f>
        <v/>
      </c>
      <c r="AE1705" s="34">
        <f>IF($AC1705&gt;0,IF(VLOOKUP($AC1705,Resource!$B$2:$AE$460,25,FALSE)&gt;0,VLOOKUP($AC1705,Resource!$B$2:$AE$460,25,FALSE),"--INPUT--"),"")</f>
        <v/>
      </c>
      <c r="AG1705" s="619" t="n"/>
      <c r="AH1705" s="619" t="n"/>
      <c r="AJ1705" s="34">
        <f>IF($AI1705&gt;0,IF(VLOOKUP($AI1705,Resource!$B$2:$AE$460,6,FALSE)&gt;0,VLOOKUP($AI1705,Resource!$B$2:$AE$460,6,FALSE),"--INPUT--"),"")</f>
        <v/>
      </c>
      <c r="AK1705" s="34">
        <f>IF($AI1705&gt;0,IF(VLOOKUP($AI1705,Resource!$B$2:$AE$460,25,FALSE)&gt;0,VLOOKUP($AI1705,Resource!$B$2:$AE$460,25,FALSE),"--INPUT--"),"")</f>
        <v/>
      </c>
      <c r="AL1705" s="619" t="n"/>
      <c r="AM1705" s="619" t="n"/>
      <c r="AN1705" s="34">
        <f>AA1705</f>
        <v/>
      </c>
      <c r="AO1705" s="621">
        <f>IF(ISNA(IF(AC1705="",0,AN1705*VLOOKUP(AC1705,Resource!$B$2:$AE$465,8,FALSE))),0,IF(AC1705="",0,AN1705*VLOOKUP(AC1705,Resource!$B$2:$AE$465,8,FALSE)))</f>
        <v/>
      </c>
      <c r="AP1705" s="620" t="n"/>
      <c r="AQ1705" s="286" t="n"/>
      <c r="AR1705" s="34">
        <f>AB1705</f>
        <v/>
      </c>
      <c r="AS1705" s="621">
        <f>IF(ISNA(IF(AI1705="",0,AR1705*VLOOKUP(AI1705,Resource!$B$2:$AE$465,9,FALSE))),0,IF(AI1705="",0,AR1705*VLOOKUP(AI1705,Resource!$B$2:$AE$465,9,FALSE)))</f>
        <v/>
      </c>
      <c r="AT1705" s="620" t="n"/>
      <c r="AU1705" s="286" t="n"/>
      <c r="AV1705" s="620">
        <f>Z1705</f>
        <v/>
      </c>
      <c r="AW1705" s="72" t="n"/>
      <c r="BA1705" s="620" t="n"/>
      <c r="BC1705" s="620">
        <f>AO1705+AS1705</f>
        <v/>
      </c>
      <c r="BD1705" s="620">
        <f>BH1705-BC1705</f>
        <v/>
      </c>
      <c r="BE1705" s="479">
        <f>IF(AV1705=0,"        --",BD1705/BH1705)</f>
        <v/>
      </c>
      <c r="BF1705" s="620" t="n"/>
      <c r="BG1705" s="620" t="n"/>
      <c r="BH1705" s="620">
        <f>Z1705+BA1705+BF1705</f>
        <v/>
      </c>
    </row>
    <row r="1706" customFormat="1" s="34">
      <c r="A1706" s="618" t="n"/>
      <c r="B1706" s="619" t="n"/>
      <c r="J1706" s="619" t="n"/>
      <c r="U1706" s="620" t="n"/>
      <c r="X1706" s="620" t="n"/>
      <c r="Y1706" s="620" t="n"/>
      <c r="Z1706" s="620" t="n"/>
      <c r="AA1706" s="34">
        <f>T1706*0.2+N1706*0+O1706*0.3+P1706*0.5+Q1706*0.6+R1706*1+S1706*1</f>
        <v/>
      </c>
      <c r="AB1706" s="34">
        <f>T1706*0.2+N1706*0.2+O1706*0.3+P1706*0.5+Q1706*0.6+R1706*1+S1706*1</f>
        <v/>
      </c>
      <c r="AD1706" s="34">
        <f>IF($AC1706&gt;0,IF(VLOOKUP($AC1706,Resource!$B$2:$AE$460,6,FALSE)&gt;0,VLOOKUP($AC1706,Resource!$B$2:$AE$460,6,FALSE),"--INPUT--"),"")</f>
        <v/>
      </c>
      <c r="AE1706" s="34">
        <f>IF($AC1706&gt;0,IF(VLOOKUP($AC1706,Resource!$B$2:$AE$460,25,FALSE)&gt;0,VLOOKUP($AC1706,Resource!$B$2:$AE$460,25,FALSE),"--INPUT--"),"")</f>
        <v/>
      </c>
      <c r="AG1706" s="619" t="n"/>
      <c r="AH1706" s="619" t="n"/>
      <c r="AJ1706" s="34">
        <f>IF($AI1706&gt;0,IF(VLOOKUP($AI1706,Resource!$B$2:$AE$460,6,FALSE)&gt;0,VLOOKUP($AI1706,Resource!$B$2:$AE$460,6,FALSE),"--INPUT--"),"")</f>
        <v/>
      </c>
      <c r="AK1706" s="34">
        <f>IF($AI1706&gt;0,IF(VLOOKUP($AI1706,Resource!$B$2:$AE$460,25,FALSE)&gt;0,VLOOKUP($AI1706,Resource!$B$2:$AE$460,25,FALSE),"--INPUT--"),"")</f>
        <v/>
      </c>
      <c r="AL1706" s="619" t="n"/>
      <c r="AM1706" s="619" t="n"/>
      <c r="AN1706" s="34">
        <f>AA1706</f>
        <v/>
      </c>
      <c r="AO1706" s="621">
        <f>IF(ISNA(IF(AC1706="",0,AN1706*VLOOKUP(AC1706,Resource!$B$2:$AE$465,8,FALSE))),0,IF(AC1706="",0,AN1706*VLOOKUP(AC1706,Resource!$B$2:$AE$465,8,FALSE)))</f>
        <v/>
      </c>
      <c r="AP1706" s="620" t="n"/>
      <c r="AQ1706" s="286" t="n"/>
      <c r="AR1706" s="34">
        <f>AB1706</f>
        <v/>
      </c>
      <c r="AS1706" s="621">
        <f>IF(ISNA(IF(AI1706="",0,AR1706*VLOOKUP(AI1706,Resource!$B$2:$AE$465,9,FALSE))),0,IF(AI1706="",0,AR1706*VLOOKUP(AI1706,Resource!$B$2:$AE$465,9,FALSE)))</f>
        <v/>
      </c>
      <c r="AT1706" s="620" t="n"/>
      <c r="AU1706" s="286" t="n"/>
      <c r="AV1706" s="620">
        <f>Z1706</f>
        <v/>
      </c>
      <c r="AW1706" s="72" t="n"/>
      <c r="BA1706" s="620" t="n"/>
      <c r="BC1706" s="620">
        <f>AO1706+AS1706</f>
        <v/>
      </c>
      <c r="BD1706" s="620">
        <f>BH1706-BC1706</f>
        <v/>
      </c>
      <c r="BE1706" s="479">
        <f>IF(AV1706=0,"        --",BD1706/BH1706)</f>
        <v/>
      </c>
      <c r="BF1706" s="620" t="n"/>
      <c r="BG1706" s="620" t="n"/>
      <c r="BH1706" s="620">
        <f>Z1706+BA1706+BF1706</f>
        <v/>
      </c>
    </row>
    <row r="1707" customFormat="1" s="34">
      <c r="A1707" s="618" t="n"/>
      <c r="B1707" s="619" t="n"/>
      <c r="J1707" s="619" t="n"/>
      <c r="U1707" s="620" t="n"/>
      <c r="X1707" s="620" t="n"/>
      <c r="Y1707" s="620" t="n"/>
      <c r="Z1707" s="620" t="n"/>
      <c r="AA1707" s="34">
        <f>T1707*0.2+N1707*0+O1707*0.3+P1707*0.5+Q1707*0.6+R1707*1+S1707*1</f>
        <v/>
      </c>
      <c r="AB1707" s="34">
        <f>T1707*0.2+N1707*0.2+O1707*0.3+P1707*0.5+Q1707*0.6+R1707*1+S1707*1</f>
        <v/>
      </c>
      <c r="AD1707" s="34">
        <f>IF($AC1707&gt;0,IF(VLOOKUP($AC1707,Resource!$B$2:$AE$460,6,FALSE)&gt;0,VLOOKUP($AC1707,Resource!$B$2:$AE$460,6,FALSE),"--INPUT--"),"")</f>
        <v/>
      </c>
      <c r="AE1707" s="34">
        <f>IF($AC1707&gt;0,IF(VLOOKUP($AC1707,Resource!$B$2:$AE$460,25,FALSE)&gt;0,VLOOKUP($AC1707,Resource!$B$2:$AE$460,25,FALSE),"--INPUT--"),"")</f>
        <v/>
      </c>
      <c r="AG1707" s="619" t="n"/>
      <c r="AH1707" s="619" t="n"/>
      <c r="AJ1707" s="34">
        <f>IF($AI1707&gt;0,IF(VLOOKUP($AI1707,Resource!$B$2:$AE$460,6,FALSE)&gt;0,VLOOKUP($AI1707,Resource!$B$2:$AE$460,6,FALSE),"--INPUT--"),"")</f>
        <v/>
      </c>
      <c r="AK1707" s="34">
        <f>IF($AI1707&gt;0,IF(VLOOKUP($AI1707,Resource!$B$2:$AE$460,25,FALSE)&gt;0,VLOOKUP($AI1707,Resource!$B$2:$AE$460,25,FALSE),"--INPUT--"),"")</f>
        <v/>
      </c>
      <c r="AL1707" s="619" t="n"/>
      <c r="AM1707" s="619" t="n"/>
      <c r="AN1707" s="34">
        <f>AA1707</f>
        <v/>
      </c>
      <c r="AO1707" s="621">
        <f>IF(ISNA(IF(AC1707="",0,AN1707*VLOOKUP(AC1707,Resource!$B$2:$AE$465,8,FALSE))),0,IF(AC1707="",0,AN1707*VLOOKUP(AC1707,Resource!$B$2:$AE$465,8,FALSE)))</f>
        <v/>
      </c>
      <c r="AP1707" s="620" t="n"/>
      <c r="AQ1707" s="286" t="n"/>
      <c r="AR1707" s="34">
        <f>AB1707</f>
        <v/>
      </c>
      <c r="AS1707" s="621">
        <f>IF(ISNA(IF(AI1707="",0,AR1707*VLOOKUP(AI1707,Resource!$B$2:$AE$465,9,FALSE))),0,IF(AI1707="",0,AR1707*VLOOKUP(AI1707,Resource!$B$2:$AE$465,9,FALSE)))</f>
        <v/>
      </c>
      <c r="AT1707" s="620" t="n"/>
      <c r="AU1707" s="286" t="n"/>
      <c r="AV1707" s="620">
        <f>Z1707</f>
        <v/>
      </c>
      <c r="AW1707" s="72" t="n"/>
      <c r="BA1707" s="620" t="n"/>
      <c r="BC1707" s="620">
        <f>AO1707+AS1707</f>
        <v/>
      </c>
      <c r="BD1707" s="620">
        <f>BH1707-BC1707</f>
        <v/>
      </c>
      <c r="BE1707" s="479">
        <f>IF(AV1707=0,"        --",BD1707/BH1707)</f>
        <v/>
      </c>
      <c r="BF1707" s="620" t="n"/>
      <c r="BG1707" s="620" t="n"/>
      <c r="BH1707" s="620">
        <f>Z1707+BA1707+BF1707</f>
        <v/>
      </c>
    </row>
    <row r="1708" customFormat="1" s="34">
      <c r="A1708" s="618" t="n"/>
      <c r="B1708" s="619" t="n"/>
      <c r="J1708" s="619" t="n"/>
      <c r="U1708" s="620" t="n"/>
      <c r="X1708" s="620" t="n"/>
      <c r="Y1708" s="620" t="n"/>
      <c r="Z1708" s="620" t="n"/>
      <c r="AA1708" s="34">
        <f>T1708*0.2+N1708*0+O1708*0.3+P1708*0.5+Q1708*0.6+R1708*1+S1708*1</f>
        <v/>
      </c>
      <c r="AB1708" s="34">
        <f>T1708*0.2+N1708*0.2+O1708*0.3+P1708*0.5+Q1708*0.6+R1708*1+S1708*1</f>
        <v/>
      </c>
      <c r="AD1708" s="34">
        <f>IF($AC1708&gt;0,IF(VLOOKUP($AC1708,Resource!$B$2:$AE$460,6,FALSE)&gt;0,VLOOKUP($AC1708,Resource!$B$2:$AE$460,6,FALSE),"--INPUT--"),"")</f>
        <v/>
      </c>
      <c r="AE1708" s="34">
        <f>IF($AC1708&gt;0,IF(VLOOKUP($AC1708,Resource!$B$2:$AE$460,25,FALSE)&gt;0,VLOOKUP($AC1708,Resource!$B$2:$AE$460,25,FALSE),"--INPUT--"),"")</f>
        <v/>
      </c>
      <c r="AG1708" s="619" t="n"/>
      <c r="AH1708" s="619" t="n"/>
      <c r="AJ1708" s="34">
        <f>IF($AI1708&gt;0,IF(VLOOKUP($AI1708,Resource!$B$2:$AE$460,6,FALSE)&gt;0,VLOOKUP($AI1708,Resource!$B$2:$AE$460,6,FALSE),"--INPUT--"),"")</f>
        <v/>
      </c>
      <c r="AK1708" s="34">
        <f>IF($AI1708&gt;0,IF(VLOOKUP($AI1708,Resource!$B$2:$AE$460,25,FALSE)&gt;0,VLOOKUP($AI1708,Resource!$B$2:$AE$460,25,FALSE),"--INPUT--"),"")</f>
        <v/>
      </c>
      <c r="AL1708" s="619" t="n"/>
      <c r="AM1708" s="619" t="n"/>
      <c r="AN1708" s="34">
        <f>AA1708</f>
        <v/>
      </c>
      <c r="AO1708" s="621">
        <f>IF(ISNA(IF(AC1708="",0,AN1708*VLOOKUP(AC1708,Resource!$B$2:$AE$465,8,FALSE))),0,IF(AC1708="",0,AN1708*VLOOKUP(AC1708,Resource!$B$2:$AE$465,8,FALSE)))</f>
        <v/>
      </c>
      <c r="AP1708" s="620" t="n"/>
      <c r="AQ1708" s="286" t="n"/>
      <c r="AR1708" s="34">
        <f>AB1708</f>
        <v/>
      </c>
      <c r="AS1708" s="621">
        <f>IF(ISNA(IF(AI1708="",0,AR1708*VLOOKUP(AI1708,Resource!$B$2:$AE$465,9,FALSE))),0,IF(AI1708="",0,AR1708*VLOOKUP(AI1708,Resource!$B$2:$AE$465,9,FALSE)))</f>
        <v/>
      </c>
      <c r="AT1708" s="620" t="n"/>
      <c r="AU1708" s="286" t="n"/>
      <c r="AV1708" s="620">
        <f>Z1708</f>
        <v/>
      </c>
      <c r="AW1708" s="72" t="n"/>
      <c r="BA1708" s="620" t="n"/>
      <c r="BC1708" s="620">
        <f>AO1708+AS1708</f>
        <v/>
      </c>
      <c r="BD1708" s="620">
        <f>BH1708-BC1708</f>
        <v/>
      </c>
      <c r="BE1708" s="479">
        <f>IF(AV1708=0,"        --",BD1708/BH1708)</f>
        <v/>
      </c>
      <c r="BF1708" s="620" t="n"/>
      <c r="BG1708" s="620" t="n"/>
      <c r="BH1708" s="620">
        <f>Z1708+BA1708+BF1708</f>
        <v/>
      </c>
    </row>
    <row r="1709" customFormat="1" s="34">
      <c r="A1709" s="618" t="n"/>
      <c r="B1709" s="619" t="n"/>
      <c r="J1709" s="619" t="n"/>
      <c r="U1709" s="620" t="n"/>
      <c r="X1709" s="620" t="n"/>
      <c r="Y1709" s="620" t="n"/>
      <c r="Z1709" s="620" t="n"/>
      <c r="AA1709" s="34">
        <f>T1709*0.2+N1709*0+O1709*0.3+P1709*0.5+Q1709*0.6+R1709*1+S1709*1</f>
        <v/>
      </c>
      <c r="AB1709" s="34">
        <f>T1709*0.2+N1709*0.2+O1709*0.3+P1709*0.5+Q1709*0.6+R1709*1+S1709*1</f>
        <v/>
      </c>
      <c r="AD1709" s="34">
        <f>IF($AC1709&gt;0,IF(VLOOKUP($AC1709,Resource!$B$2:$AE$460,6,FALSE)&gt;0,VLOOKUP($AC1709,Resource!$B$2:$AE$460,6,FALSE),"--INPUT--"),"")</f>
        <v/>
      </c>
      <c r="AE1709" s="34">
        <f>IF($AC1709&gt;0,IF(VLOOKUP($AC1709,Resource!$B$2:$AE$460,25,FALSE)&gt;0,VLOOKUP($AC1709,Resource!$B$2:$AE$460,25,FALSE),"--INPUT--"),"")</f>
        <v/>
      </c>
      <c r="AG1709" s="619" t="n"/>
      <c r="AH1709" s="619" t="n"/>
      <c r="AJ1709" s="34">
        <f>IF($AI1709&gt;0,IF(VLOOKUP($AI1709,Resource!$B$2:$AE$460,6,FALSE)&gt;0,VLOOKUP($AI1709,Resource!$B$2:$AE$460,6,FALSE),"--INPUT--"),"")</f>
        <v/>
      </c>
      <c r="AK1709" s="34">
        <f>IF($AI1709&gt;0,IF(VLOOKUP($AI1709,Resource!$B$2:$AE$460,25,FALSE)&gt;0,VLOOKUP($AI1709,Resource!$B$2:$AE$460,25,FALSE),"--INPUT--"),"")</f>
        <v/>
      </c>
      <c r="AL1709" s="619" t="n"/>
      <c r="AM1709" s="619" t="n"/>
      <c r="AN1709" s="34">
        <f>AA1709</f>
        <v/>
      </c>
      <c r="AO1709" s="621">
        <f>IF(ISNA(IF(AC1709="",0,AN1709*VLOOKUP(AC1709,Resource!$B$2:$AE$465,8,FALSE))),0,IF(AC1709="",0,AN1709*VLOOKUP(AC1709,Resource!$B$2:$AE$465,8,FALSE)))</f>
        <v/>
      </c>
      <c r="AP1709" s="620" t="n"/>
      <c r="AQ1709" s="286" t="n"/>
      <c r="AR1709" s="34">
        <f>AB1709</f>
        <v/>
      </c>
      <c r="AS1709" s="621">
        <f>IF(ISNA(IF(AI1709="",0,AR1709*VLOOKUP(AI1709,Resource!$B$2:$AE$465,9,FALSE))),0,IF(AI1709="",0,AR1709*VLOOKUP(AI1709,Resource!$B$2:$AE$465,9,FALSE)))</f>
        <v/>
      </c>
      <c r="AT1709" s="620" t="n"/>
      <c r="AU1709" s="286" t="n"/>
      <c r="AV1709" s="620">
        <f>Z1709</f>
        <v/>
      </c>
      <c r="AW1709" s="72" t="n"/>
      <c r="BA1709" s="620" t="n"/>
      <c r="BC1709" s="620">
        <f>AO1709+AS1709</f>
        <v/>
      </c>
      <c r="BD1709" s="620">
        <f>BH1709-BC1709</f>
        <v/>
      </c>
      <c r="BE1709" s="479">
        <f>IF(AV1709=0,"        --",BD1709/BH1709)</f>
        <v/>
      </c>
      <c r="BF1709" s="620" t="n"/>
      <c r="BG1709" s="620" t="n"/>
      <c r="BH1709" s="620">
        <f>Z1709+BA1709+BF1709</f>
        <v/>
      </c>
    </row>
    <row r="1710" customFormat="1" s="34">
      <c r="A1710" s="618" t="n"/>
      <c r="B1710" s="619" t="n"/>
      <c r="J1710" s="619" t="n"/>
      <c r="U1710" s="620" t="n"/>
      <c r="X1710" s="620" t="n"/>
      <c r="Y1710" s="620" t="n"/>
      <c r="Z1710" s="620" t="n"/>
      <c r="AA1710" s="34">
        <f>T1710*0.2+N1710*0+O1710*0.3+P1710*0.5+Q1710*0.6+R1710*1+S1710*1</f>
        <v/>
      </c>
      <c r="AB1710" s="34">
        <f>T1710*0.2+N1710*0.2+O1710*0.3+P1710*0.5+Q1710*0.6+R1710*1+S1710*1</f>
        <v/>
      </c>
      <c r="AD1710" s="34">
        <f>IF($AC1710&gt;0,IF(VLOOKUP($AC1710,Resource!$B$2:$AE$460,6,FALSE)&gt;0,VLOOKUP($AC1710,Resource!$B$2:$AE$460,6,FALSE),"--INPUT--"),"")</f>
        <v/>
      </c>
      <c r="AE1710" s="34">
        <f>IF($AC1710&gt;0,IF(VLOOKUP($AC1710,Resource!$B$2:$AE$460,25,FALSE)&gt;0,VLOOKUP($AC1710,Resource!$B$2:$AE$460,25,FALSE),"--INPUT--"),"")</f>
        <v/>
      </c>
      <c r="AG1710" s="619" t="n"/>
      <c r="AH1710" s="619" t="n"/>
      <c r="AJ1710" s="34">
        <f>IF($AI1710&gt;0,IF(VLOOKUP($AI1710,Resource!$B$2:$AE$460,6,FALSE)&gt;0,VLOOKUP($AI1710,Resource!$B$2:$AE$460,6,FALSE),"--INPUT--"),"")</f>
        <v/>
      </c>
      <c r="AK1710" s="34">
        <f>IF($AI1710&gt;0,IF(VLOOKUP($AI1710,Resource!$B$2:$AE$460,25,FALSE)&gt;0,VLOOKUP($AI1710,Resource!$B$2:$AE$460,25,FALSE),"--INPUT--"),"")</f>
        <v/>
      </c>
      <c r="AL1710" s="619" t="n"/>
      <c r="AM1710" s="619" t="n"/>
      <c r="AN1710" s="34">
        <f>AA1710</f>
        <v/>
      </c>
      <c r="AO1710" s="621">
        <f>IF(ISNA(IF(AC1710="",0,AN1710*VLOOKUP(AC1710,Resource!$B$2:$AE$465,8,FALSE))),0,IF(AC1710="",0,AN1710*VLOOKUP(AC1710,Resource!$B$2:$AE$465,8,FALSE)))</f>
        <v/>
      </c>
      <c r="AP1710" s="620" t="n"/>
      <c r="AQ1710" s="286" t="n"/>
      <c r="AR1710" s="34">
        <f>AB1710</f>
        <v/>
      </c>
      <c r="AS1710" s="621">
        <f>IF(ISNA(IF(AI1710="",0,AR1710*VLOOKUP(AI1710,Resource!$B$2:$AE$465,9,FALSE))),0,IF(AI1710="",0,AR1710*VLOOKUP(AI1710,Resource!$B$2:$AE$465,9,FALSE)))</f>
        <v/>
      </c>
      <c r="AT1710" s="620" t="n"/>
      <c r="AU1710" s="286" t="n"/>
      <c r="AV1710" s="620">
        <f>Z1710</f>
        <v/>
      </c>
      <c r="AW1710" s="72" t="n"/>
      <c r="BA1710" s="620" t="n"/>
      <c r="BC1710" s="620">
        <f>AO1710+AS1710</f>
        <v/>
      </c>
      <c r="BD1710" s="620">
        <f>BH1710-BC1710</f>
        <v/>
      </c>
      <c r="BE1710" s="479">
        <f>IF(AV1710=0,"        --",BD1710/BH1710)</f>
        <v/>
      </c>
      <c r="BF1710" s="620" t="n"/>
      <c r="BG1710" s="620" t="n"/>
      <c r="BH1710" s="620">
        <f>Z1710+BA1710+BF1710</f>
        <v/>
      </c>
    </row>
    <row r="1711" customFormat="1" s="34">
      <c r="A1711" s="618" t="n"/>
      <c r="B1711" s="619" t="n"/>
      <c r="J1711" s="619" t="n"/>
      <c r="U1711" s="620" t="n"/>
      <c r="X1711" s="620" t="n"/>
      <c r="Y1711" s="620" t="n"/>
      <c r="Z1711" s="620" t="n"/>
      <c r="AA1711" s="34">
        <f>T1711*0.2+N1711*0+O1711*0.3+P1711*0.5+Q1711*0.6+R1711*1+S1711*1</f>
        <v/>
      </c>
      <c r="AB1711" s="34">
        <f>T1711*0.2+N1711*0.2+O1711*0.3+P1711*0.5+Q1711*0.6+R1711*1+S1711*1</f>
        <v/>
      </c>
      <c r="AD1711" s="34">
        <f>IF($AC1711&gt;0,IF(VLOOKUP($AC1711,Resource!$B$2:$AE$460,6,FALSE)&gt;0,VLOOKUP($AC1711,Resource!$B$2:$AE$460,6,FALSE),"--INPUT--"),"")</f>
        <v/>
      </c>
      <c r="AE1711" s="34">
        <f>IF($AC1711&gt;0,IF(VLOOKUP($AC1711,Resource!$B$2:$AE$460,25,FALSE)&gt;0,VLOOKUP($AC1711,Resource!$B$2:$AE$460,25,FALSE),"--INPUT--"),"")</f>
        <v/>
      </c>
      <c r="AG1711" s="619" t="n"/>
      <c r="AH1711" s="619" t="n"/>
      <c r="AJ1711" s="34">
        <f>IF($AI1711&gt;0,IF(VLOOKUP($AI1711,Resource!$B$2:$AE$460,6,FALSE)&gt;0,VLOOKUP($AI1711,Resource!$B$2:$AE$460,6,FALSE),"--INPUT--"),"")</f>
        <v/>
      </c>
      <c r="AK1711" s="34">
        <f>IF($AI1711&gt;0,IF(VLOOKUP($AI1711,Resource!$B$2:$AE$460,25,FALSE)&gt;0,VLOOKUP($AI1711,Resource!$B$2:$AE$460,25,FALSE),"--INPUT--"),"")</f>
        <v/>
      </c>
      <c r="AL1711" s="619" t="n"/>
      <c r="AM1711" s="619" t="n"/>
      <c r="AN1711" s="34">
        <f>AA1711</f>
        <v/>
      </c>
      <c r="AO1711" s="621">
        <f>IF(ISNA(IF(AC1711="",0,AN1711*VLOOKUP(AC1711,Resource!$B$2:$AE$465,8,FALSE))),0,IF(AC1711="",0,AN1711*VLOOKUP(AC1711,Resource!$B$2:$AE$465,8,FALSE)))</f>
        <v/>
      </c>
      <c r="AP1711" s="620" t="n"/>
      <c r="AQ1711" s="286" t="n"/>
      <c r="AR1711" s="34">
        <f>AB1711</f>
        <v/>
      </c>
      <c r="AS1711" s="621">
        <f>IF(ISNA(IF(AI1711="",0,AR1711*VLOOKUP(AI1711,Resource!$B$2:$AE$465,9,FALSE))),0,IF(AI1711="",0,AR1711*VLOOKUP(AI1711,Resource!$B$2:$AE$465,9,FALSE)))</f>
        <v/>
      </c>
      <c r="AT1711" s="620" t="n"/>
      <c r="AU1711" s="286" t="n"/>
      <c r="AV1711" s="620">
        <f>Z1711</f>
        <v/>
      </c>
      <c r="AW1711" s="72" t="n"/>
      <c r="BA1711" s="620" t="n"/>
      <c r="BC1711" s="620">
        <f>AO1711+AS1711</f>
        <v/>
      </c>
      <c r="BD1711" s="620">
        <f>BH1711-BC1711</f>
        <v/>
      </c>
      <c r="BE1711" s="479">
        <f>IF(AV1711=0,"        --",BD1711/BH1711)</f>
        <v/>
      </c>
      <c r="BF1711" s="620" t="n"/>
      <c r="BG1711" s="620" t="n"/>
      <c r="BH1711" s="620">
        <f>Z1711+BA1711+BF1711</f>
        <v/>
      </c>
    </row>
    <row r="1712" customFormat="1" s="34">
      <c r="A1712" s="618" t="n"/>
      <c r="B1712" s="619" t="n"/>
      <c r="J1712" s="619" t="n"/>
      <c r="U1712" s="620" t="n"/>
      <c r="X1712" s="620" t="n"/>
      <c r="Y1712" s="620" t="n"/>
      <c r="Z1712" s="620" t="n"/>
      <c r="AA1712" s="34">
        <f>T1712*0.2+N1712*0+O1712*0.3+P1712*0.5+Q1712*0.6+R1712*1+S1712*1</f>
        <v/>
      </c>
      <c r="AB1712" s="34">
        <f>T1712*0.2+N1712*0.2+O1712*0.3+P1712*0.5+Q1712*0.6+R1712*1+S1712*1</f>
        <v/>
      </c>
      <c r="AD1712" s="34">
        <f>IF($AC1712&gt;0,IF(VLOOKUP($AC1712,Resource!$B$2:$AE$460,6,FALSE)&gt;0,VLOOKUP($AC1712,Resource!$B$2:$AE$460,6,FALSE),"--INPUT--"),"")</f>
        <v/>
      </c>
      <c r="AE1712" s="34">
        <f>IF($AC1712&gt;0,IF(VLOOKUP($AC1712,Resource!$B$2:$AE$460,25,FALSE)&gt;0,VLOOKUP($AC1712,Resource!$B$2:$AE$460,25,FALSE),"--INPUT--"),"")</f>
        <v/>
      </c>
      <c r="AG1712" s="619" t="n"/>
      <c r="AH1712" s="619" t="n"/>
      <c r="AJ1712" s="34">
        <f>IF($AI1712&gt;0,IF(VLOOKUP($AI1712,Resource!$B$2:$AE$460,6,FALSE)&gt;0,VLOOKUP($AI1712,Resource!$B$2:$AE$460,6,FALSE),"--INPUT--"),"")</f>
        <v/>
      </c>
      <c r="AK1712" s="34">
        <f>IF($AI1712&gt;0,IF(VLOOKUP($AI1712,Resource!$B$2:$AE$460,25,FALSE)&gt;0,VLOOKUP($AI1712,Resource!$B$2:$AE$460,25,FALSE),"--INPUT--"),"")</f>
        <v/>
      </c>
      <c r="AL1712" s="619" t="n"/>
      <c r="AM1712" s="619" t="n"/>
      <c r="AN1712" s="34">
        <f>AA1712</f>
        <v/>
      </c>
      <c r="AO1712" s="621">
        <f>IF(ISNA(IF(AC1712="",0,AN1712*VLOOKUP(AC1712,Resource!$B$2:$AE$465,8,FALSE))),0,IF(AC1712="",0,AN1712*VLOOKUP(AC1712,Resource!$B$2:$AE$465,8,FALSE)))</f>
        <v/>
      </c>
      <c r="AP1712" s="620" t="n"/>
      <c r="AQ1712" s="286" t="n"/>
      <c r="AR1712" s="34">
        <f>AB1712</f>
        <v/>
      </c>
      <c r="AS1712" s="621">
        <f>IF(ISNA(IF(AI1712="",0,AR1712*VLOOKUP(AI1712,Resource!$B$2:$AE$465,9,FALSE))),0,IF(AI1712="",0,AR1712*VLOOKUP(AI1712,Resource!$B$2:$AE$465,9,FALSE)))</f>
        <v/>
      </c>
      <c r="AT1712" s="620" t="n"/>
      <c r="AU1712" s="286" t="n"/>
      <c r="AV1712" s="620">
        <f>Z1712</f>
        <v/>
      </c>
      <c r="AW1712" s="72" t="n"/>
      <c r="BA1712" s="620" t="n"/>
      <c r="BC1712" s="620">
        <f>AO1712+AS1712</f>
        <v/>
      </c>
      <c r="BD1712" s="620">
        <f>BH1712-BC1712</f>
        <v/>
      </c>
      <c r="BE1712" s="479">
        <f>IF(AV1712=0,"        --",BD1712/BH1712)</f>
        <v/>
      </c>
      <c r="BF1712" s="620" t="n"/>
      <c r="BG1712" s="620" t="n"/>
      <c r="BH1712" s="620">
        <f>Z1712+BA1712+BF1712</f>
        <v/>
      </c>
    </row>
    <row r="1713" customFormat="1" s="34">
      <c r="A1713" s="618" t="n"/>
      <c r="B1713" s="619" t="n"/>
      <c r="J1713" s="619" t="n"/>
      <c r="U1713" s="620" t="n"/>
      <c r="X1713" s="620" t="n"/>
      <c r="Y1713" s="620" t="n"/>
      <c r="Z1713" s="620" t="n"/>
      <c r="AA1713" s="34">
        <f>T1713*0.2+N1713*0+O1713*0.3+P1713*0.5+Q1713*0.6+R1713*1+S1713*1</f>
        <v/>
      </c>
      <c r="AB1713" s="34">
        <f>T1713*0.2+N1713*0.2+O1713*0.3+P1713*0.5+Q1713*0.6+R1713*1+S1713*1</f>
        <v/>
      </c>
      <c r="AD1713" s="34">
        <f>IF($AC1713&gt;0,IF(VLOOKUP($AC1713,Resource!$B$2:$AE$460,6,FALSE)&gt;0,VLOOKUP($AC1713,Resource!$B$2:$AE$460,6,FALSE),"--INPUT--"),"")</f>
        <v/>
      </c>
      <c r="AE1713" s="34">
        <f>IF($AC1713&gt;0,IF(VLOOKUP($AC1713,Resource!$B$2:$AE$460,25,FALSE)&gt;0,VLOOKUP($AC1713,Resource!$B$2:$AE$460,25,FALSE),"--INPUT--"),"")</f>
        <v/>
      </c>
      <c r="AG1713" s="619" t="n"/>
      <c r="AH1713" s="619" t="n"/>
      <c r="AJ1713" s="34">
        <f>IF($AI1713&gt;0,IF(VLOOKUP($AI1713,Resource!$B$2:$AE$460,6,FALSE)&gt;0,VLOOKUP($AI1713,Resource!$B$2:$AE$460,6,FALSE),"--INPUT--"),"")</f>
        <v/>
      </c>
      <c r="AK1713" s="34">
        <f>IF($AI1713&gt;0,IF(VLOOKUP($AI1713,Resource!$B$2:$AE$460,25,FALSE)&gt;0,VLOOKUP($AI1713,Resource!$B$2:$AE$460,25,FALSE),"--INPUT--"),"")</f>
        <v/>
      </c>
      <c r="AL1713" s="619" t="n"/>
      <c r="AM1713" s="619" t="n"/>
      <c r="AN1713" s="34">
        <f>AA1713</f>
        <v/>
      </c>
      <c r="AO1713" s="621">
        <f>IF(ISNA(IF(AC1713="",0,AN1713*VLOOKUP(AC1713,Resource!$B$2:$AE$465,8,FALSE))),0,IF(AC1713="",0,AN1713*VLOOKUP(AC1713,Resource!$B$2:$AE$465,8,FALSE)))</f>
        <v/>
      </c>
      <c r="AP1713" s="620" t="n"/>
      <c r="AQ1713" s="286" t="n"/>
      <c r="AR1713" s="34">
        <f>AB1713</f>
        <v/>
      </c>
      <c r="AS1713" s="621">
        <f>IF(ISNA(IF(AI1713="",0,AR1713*VLOOKUP(AI1713,Resource!$B$2:$AE$465,9,FALSE))),0,IF(AI1713="",0,AR1713*VLOOKUP(AI1713,Resource!$B$2:$AE$465,9,FALSE)))</f>
        <v/>
      </c>
      <c r="AT1713" s="620" t="n"/>
      <c r="AU1713" s="286" t="n"/>
      <c r="AV1713" s="620">
        <f>Z1713</f>
        <v/>
      </c>
      <c r="AW1713" s="72" t="n"/>
      <c r="BA1713" s="620" t="n"/>
      <c r="BC1713" s="620">
        <f>AO1713+AS1713</f>
        <v/>
      </c>
      <c r="BD1713" s="620">
        <f>BH1713-BC1713</f>
        <v/>
      </c>
      <c r="BE1713" s="479">
        <f>IF(AV1713=0,"        --",BD1713/BH1713)</f>
        <v/>
      </c>
      <c r="BF1713" s="620" t="n"/>
      <c r="BG1713" s="620" t="n"/>
      <c r="BH1713" s="620">
        <f>Z1713+BA1713+BF1713</f>
        <v/>
      </c>
    </row>
    <row r="1714" customFormat="1" s="34">
      <c r="A1714" s="618" t="n"/>
      <c r="B1714" s="619" t="n"/>
      <c r="J1714" s="619" t="n"/>
      <c r="U1714" s="620" t="n"/>
      <c r="X1714" s="620" t="n"/>
      <c r="Y1714" s="620" t="n"/>
      <c r="Z1714" s="620" t="n"/>
      <c r="AA1714" s="34">
        <f>T1714*0.2+N1714*0+O1714*0.3+P1714*0.5+Q1714*0.6+R1714*1+S1714*1</f>
        <v/>
      </c>
      <c r="AB1714" s="34">
        <f>T1714*0.2+N1714*0.2+O1714*0.3+P1714*0.5+Q1714*0.6+R1714*1+S1714*1</f>
        <v/>
      </c>
      <c r="AD1714" s="34">
        <f>IF($AC1714&gt;0,IF(VLOOKUP($AC1714,Resource!$B$2:$AE$460,6,FALSE)&gt;0,VLOOKUP($AC1714,Resource!$B$2:$AE$460,6,FALSE),"--INPUT--"),"")</f>
        <v/>
      </c>
      <c r="AE1714" s="34">
        <f>IF($AC1714&gt;0,IF(VLOOKUP($AC1714,Resource!$B$2:$AE$460,25,FALSE)&gt;0,VLOOKUP($AC1714,Resource!$B$2:$AE$460,25,FALSE),"--INPUT--"),"")</f>
        <v/>
      </c>
      <c r="AG1714" s="619" t="n"/>
      <c r="AH1714" s="619" t="n"/>
      <c r="AJ1714" s="34">
        <f>IF($AI1714&gt;0,IF(VLOOKUP($AI1714,Resource!$B$2:$AE$460,6,FALSE)&gt;0,VLOOKUP($AI1714,Resource!$B$2:$AE$460,6,FALSE),"--INPUT--"),"")</f>
        <v/>
      </c>
      <c r="AK1714" s="34">
        <f>IF($AI1714&gt;0,IF(VLOOKUP($AI1714,Resource!$B$2:$AE$460,25,FALSE)&gt;0,VLOOKUP($AI1714,Resource!$B$2:$AE$460,25,FALSE),"--INPUT--"),"")</f>
        <v/>
      </c>
      <c r="AL1714" s="619" t="n"/>
      <c r="AM1714" s="619" t="n"/>
      <c r="AN1714" s="34">
        <f>AA1714</f>
        <v/>
      </c>
      <c r="AO1714" s="621">
        <f>IF(ISNA(IF(AC1714="",0,AN1714*VLOOKUP(AC1714,Resource!$B$2:$AE$465,8,FALSE))),0,IF(AC1714="",0,AN1714*VLOOKUP(AC1714,Resource!$B$2:$AE$465,8,FALSE)))</f>
        <v/>
      </c>
      <c r="AP1714" s="620" t="n"/>
      <c r="AQ1714" s="286" t="n"/>
      <c r="AR1714" s="34">
        <f>AB1714</f>
        <v/>
      </c>
      <c r="AS1714" s="621">
        <f>IF(ISNA(IF(AI1714="",0,AR1714*VLOOKUP(AI1714,Resource!$B$2:$AE$465,9,FALSE))),0,IF(AI1714="",0,AR1714*VLOOKUP(AI1714,Resource!$B$2:$AE$465,9,FALSE)))</f>
        <v/>
      </c>
      <c r="AT1714" s="620" t="n"/>
      <c r="AU1714" s="286" t="n"/>
      <c r="AV1714" s="620">
        <f>Z1714</f>
        <v/>
      </c>
      <c r="AW1714" s="72" t="n"/>
      <c r="BA1714" s="620" t="n"/>
      <c r="BC1714" s="620">
        <f>AO1714+AS1714</f>
        <v/>
      </c>
      <c r="BD1714" s="620">
        <f>BH1714-BC1714</f>
        <v/>
      </c>
      <c r="BE1714" s="479">
        <f>IF(AV1714=0,"        --",BD1714/BH1714)</f>
        <v/>
      </c>
      <c r="BF1714" s="620" t="n"/>
      <c r="BG1714" s="620" t="n"/>
      <c r="BH1714" s="620">
        <f>Z1714+BA1714+BF1714</f>
        <v/>
      </c>
    </row>
    <row r="1715" customFormat="1" s="34">
      <c r="A1715" s="618" t="n"/>
      <c r="B1715" s="619" t="n"/>
      <c r="J1715" s="619" t="n"/>
      <c r="U1715" s="620" t="n"/>
      <c r="X1715" s="620" t="n"/>
      <c r="Y1715" s="620" t="n"/>
      <c r="Z1715" s="620" t="n"/>
      <c r="AA1715" s="34">
        <f>T1715*0.2+N1715*0+O1715*0.3+P1715*0.5+Q1715*0.6+R1715*1+S1715*1</f>
        <v/>
      </c>
      <c r="AB1715" s="34">
        <f>T1715*0.2+N1715*0.2+O1715*0.3+P1715*0.5+Q1715*0.6+R1715*1+S1715*1</f>
        <v/>
      </c>
      <c r="AD1715" s="34">
        <f>IF($AC1715&gt;0,IF(VLOOKUP($AC1715,Resource!$B$2:$AE$460,6,FALSE)&gt;0,VLOOKUP($AC1715,Resource!$B$2:$AE$460,6,FALSE),"--INPUT--"),"")</f>
        <v/>
      </c>
      <c r="AE1715" s="34">
        <f>IF($AC1715&gt;0,IF(VLOOKUP($AC1715,Resource!$B$2:$AE$460,25,FALSE)&gt;0,VLOOKUP($AC1715,Resource!$B$2:$AE$460,25,FALSE),"--INPUT--"),"")</f>
        <v/>
      </c>
      <c r="AG1715" s="619" t="n"/>
      <c r="AH1715" s="619" t="n"/>
      <c r="AJ1715" s="34">
        <f>IF($AI1715&gt;0,IF(VLOOKUP($AI1715,Resource!$B$2:$AE$460,6,FALSE)&gt;0,VLOOKUP($AI1715,Resource!$B$2:$AE$460,6,FALSE),"--INPUT--"),"")</f>
        <v/>
      </c>
      <c r="AK1715" s="34">
        <f>IF($AI1715&gt;0,IF(VLOOKUP($AI1715,Resource!$B$2:$AE$460,25,FALSE)&gt;0,VLOOKUP($AI1715,Resource!$B$2:$AE$460,25,FALSE),"--INPUT--"),"")</f>
        <v/>
      </c>
      <c r="AL1715" s="619" t="n"/>
      <c r="AM1715" s="619" t="n"/>
      <c r="AN1715" s="34">
        <f>AA1715</f>
        <v/>
      </c>
      <c r="AO1715" s="621">
        <f>IF(ISNA(IF(AC1715="",0,AN1715*VLOOKUP(AC1715,Resource!$B$2:$AE$465,8,FALSE))),0,IF(AC1715="",0,AN1715*VLOOKUP(AC1715,Resource!$B$2:$AE$465,8,FALSE)))</f>
        <v/>
      </c>
      <c r="AP1715" s="620" t="n"/>
      <c r="AQ1715" s="286" t="n"/>
      <c r="AR1715" s="34">
        <f>AB1715</f>
        <v/>
      </c>
      <c r="AS1715" s="621">
        <f>IF(ISNA(IF(AI1715="",0,AR1715*VLOOKUP(AI1715,Resource!$B$2:$AE$465,9,FALSE))),0,IF(AI1715="",0,AR1715*VLOOKUP(AI1715,Resource!$B$2:$AE$465,9,FALSE)))</f>
        <v/>
      </c>
      <c r="AT1715" s="620" t="n"/>
      <c r="AU1715" s="286" t="n"/>
      <c r="AV1715" s="620">
        <f>Z1715</f>
        <v/>
      </c>
      <c r="AW1715" s="72" t="n"/>
      <c r="BA1715" s="620" t="n"/>
      <c r="BC1715" s="620">
        <f>AO1715+AS1715</f>
        <v/>
      </c>
      <c r="BD1715" s="620">
        <f>BH1715-BC1715</f>
        <v/>
      </c>
      <c r="BE1715" s="479">
        <f>IF(AV1715=0,"        --",BD1715/BH1715)</f>
        <v/>
      </c>
      <c r="BF1715" s="620" t="n"/>
      <c r="BG1715" s="620" t="n"/>
      <c r="BH1715" s="620">
        <f>Z1715+BA1715+BF1715</f>
        <v/>
      </c>
    </row>
    <row r="1716" customFormat="1" s="34">
      <c r="A1716" s="618" t="n"/>
      <c r="B1716" s="619" t="n"/>
      <c r="J1716" s="619" t="n"/>
      <c r="U1716" s="620" t="n"/>
      <c r="X1716" s="620" t="n"/>
      <c r="Y1716" s="620" t="n"/>
      <c r="Z1716" s="620" t="n"/>
      <c r="AA1716" s="34">
        <f>T1716*0.2+N1716*0+O1716*0.3+P1716*0.5+Q1716*0.6+R1716*1+S1716*1</f>
        <v/>
      </c>
      <c r="AB1716" s="34">
        <f>T1716*0.2+N1716*0.2+O1716*0.3+P1716*0.5+Q1716*0.6+R1716*1+S1716*1</f>
        <v/>
      </c>
      <c r="AD1716" s="34">
        <f>IF($AC1716&gt;0,IF(VLOOKUP($AC1716,Resource!$B$2:$AE$460,6,FALSE)&gt;0,VLOOKUP($AC1716,Resource!$B$2:$AE$460,6,FALSE),"--INPUT--"),"")</f>
        <v/>
      </c>
      <c r="AE1716" s="34">
        <f>IF($AC1716&gt;0,IF(VLOOKUP($AC1716,Resource!$B$2:$AE$460,25,FALSE)&gt;0,VLOOKUP($AC1716,Resource!$B$2:$AE$460,25,FALSE),"--INPUT--"),"")</f>
        <v/>
      </c>
      <c r="AG1716" s="619" t="n"/>
      <c r="AH1716" s="619" t="n"/>
      <c r="AJ1716" s="34">
        <f>IF($AI1716&gt;0,IF(VLOOKUP($AI1716,Resource!$B$2:$AE$460,6,FALSE)&gt;0,VLOOKUP($AI1716,Resource!$B$2:$AE$460,6,FALSE),"--INPUT--"),"")</f>
        <v/>
      </c>
      <c r="AK1716" s="34">
        <f>IF($AI1716&gt;0,IF(VLOOKUP($AI1716,Resource!$B$2:$AE$460,25,FALSE)&gt;0,VLOOKUP($AI1716,Resource!$B$2:$AE$460,25,FALSE),"--INPUT--"),"")</f>
        <v/>
      </c>
      <c r="AL1716" s="619" t="n"/>
      <c r="AM1716" s="619" t="n"/>
      <c r="AN1716" s="34">
        <f>AA1716</f>
        <v/>
      </c>
      <c r="AO1716" s="621">
        <f>IF(ISNA(IF(AC1716="",0,AN1716*VLOOKUP(AC1716,Resource!$B$2:$AE$465,8,FALSE))),0,IF(AC1716="",0,AN1716*VLOOKUP(AC1716,Resource!$B$2:$AE$465,8,FALSE)))</f>
        <v/>
      </c>
      <c r="AP1716" s="620" t="n"/>
      <c r="AQ1716" s="286" t="n"/>
      <c r="AR1716" s="34">
        <f>AB1716</f>
        <v/>
      </c>
      <c r="AS1716" s="621">
        <f>IF(ISNA(IF(AI1716="",0,AR1716*VLOOKUP(AI1716,Resource!$B$2:$AE$465,9,FALSE))),0,IF(AI1716="",0,AR1716*VLOOKUP(AI1716,Resource!$B$2:$AE$465,9,FALSE)))</f>
        <v/>
      </c>
      <c r="AT1716" s="620" t="n"/>
      <c r="AU1716" s="286" t="n"/>
      <c r="AV1716" s="620">
        <f>Z1716</f>
        <v/>
      </c>
      <c r="AW1716" s="72" t="n"/>
      <c r="BA1716" s="620" t="n"/>
      <c r="BC1716" s="620">
        <f>AO1716+AS1716</f>
        <v/>
      </c>
      <c r="BD1716" s="620">
        <f>BH1716-BC1716</f>
        <v/>
      </c>
      <c r="BE1716" s="479">
        <f>IF(AV1716=0,"        --",BD1716/BH1716)</f>
        <v/>
      </c>
      <c r="BF1716" s="620" t="n"/>
      <c r="BG1716" s="620" t="n"/>
      <c r="BH1716" s="620">
        <f>Z1716+BA1716+BF1716</f>
        <v/>
      </c>
    </row>
    <row r="1717" customFormat="1" s="34">
      <c r="A1717" s="618" t="n"/>
      <c r="B1717" s="619" t="n"/>
      <c r="J1717" s="619" t="n"/>
      <c r="U1717" s="620" t="n"/>
      <c r="X1717" s="620" t="n"/>
      <c r="Y1717" s="620" t="n"/>
      <c r="Z1717" s="620" t="n"/>
      <c r="AA1717" s="34">
        <f>T1717*0.2+N1717*0+O1717*0.3+P1717*0.5+Q1717*0.6+R1717*1+S1717*1</f>
        <v/>
      </c>
      <c r="AB1717" s="34">
        <f>T1717*0.2+N1717*0.2+O1717*0.3+P1717*0.5+Q1717*0.6+R1717*1+S1717*1</f>
        <v/>
      </c>
      <c r="AD1717" s="34">
        <f>IF($AC1717&gt;0,IF(VLOOKUP($AC1717,Resource!$B$2:$AE$460,6,FALSE)&gt;0,VLOOKUP($AC1717,Resource!$B$2:$AE$460,6,FALSE),"--INPUT--"),"")</f>
        <v/>
      </c>
      <c r="AE1717" s="34">
        <f>IF($AC1717&gt;0,IF(VLOOKUP($AC1717,Resource!$B$2:$AE$460,25,FALSE)&gt;0,VLOOKUP($AC1717,Resource!$B$2:$AE$460,25,FALSE),"--INPUT--"),"")</f>
        <v/>
      </c>
      <c r="AG1717" s="619" t="n"/>
      <c r="AH1717" s="619" t="n"/>
      <c r="AJ1717" s="34">
        <f>IF($AI1717&gt;0,IF(VLOOKUP($AI1717,Resource!$B$2:$AE$460,6,FALSE)&gt;0,VLOOKUP($AI1717,Resource!$B$2:$AE$460,6,FALSE),"--INPUT--"),"")</f>
        <v/>
      </c>
      <c r="AK1717" s="34">
        <f>IF($AI1717&gt;0,IF(VLOOKUP($AI1717,Resource!$B$2:$AE$460,25,FALSE)&gt;0,VLOOKUP($AI1717,Resource!$B$2:$AE$460,25,FALSE),"--INPUT--"),"")</f>
        <v/>
      </c>
      <c r="AL1717" s="619" t="n"/>
      <c r="AM1717" s="619" t="n"/>
      <c r="AN1717" s="34">
        <f>AA1717</f>
        <v/>
      </c>
      <c r="AO1717" s="621">
        <f>IF(ISNA(IF(AC1717="",0,AN1717*VLOOKUP(AC1717,Resource!$B$2:$AE$465,8,FALSE))),0,IF(AC1717="",0,AN1717*VLOOKUP(AC1717,Resource!$B$2:$AE$465,8,FALSE)))</f>
        <v/>
      </c>
      <c r="AP1717" s="620" t="n"/>
      <c r="AQ1717" s="286" t="n"/>
      <c r="AR1717" s="34">
        <f>AB1717</f>
        <v/>
      </c>
      <c r="AS1717" s="621">
        <f>IF(ISNA(IF(AI1717="",0,AR1717*VLOOKUP(AI1717,Resource!$B$2:$AE$465,9,FALSE))),0,IF(AI1717="",0,AR1717*VLOOKUP(AI1717,Resource!$B$2:$AE$465,9,FALSE)))</f>
        <v/>
      </c>
      <c r="AT1717" s="620" t="n"/>
      <c r="AU1717" s="286" t="n"/>
      <c r="AV1717" s="620">
        <f>Z1717</f>
        <v/>
      </c>
      <c r="AW1717" s="72" t="n"/>
      <c r="BA1717" s="620" t="n"/>
      <c r="BC1717" s="620">
        <f>AO1717+AS1717</f>
        <v/>
      </c>
      <c r="BD1717" s="620">
        <f>BH1717-BC1717</f>
        <v/>
      </c>
      <c r="BE1717" s="479">
        <f>IF(AV1717=0,"        --",BD1717/BH1717)</f>
        <v/>
      </c>
      <c r="BF1717" s="620" t="n"/>
      <c r="BG1717" s="620" t="n"/>
      <c r="BH1717" s="620">
        <f>Z1717+BA1717+BF1717</f>
        <v/>
      </c>
    </row>
    <row r="1718" customFormat="1" s="34">
      <c r="A1718" s="618" t="n"/>
      <c r="B1718" s="619" t="n"/>
      <c r="J1718" s="619" t="n"/>
      <c r="U1718" s="620" t="n"/>
      <c r="X1718" s="620" t="n"/>
      <c r="Y1718" s="620" t="n"/>
      <c r="Z1718" s="620" t="n"/>
      <c r="AA1718" s="34">
        <f>T1718*0.2+N1718*0+O1718*0.3+P1718*0.5+Q1718*0.6+R1718*1+S1718*1</f>
        <v/>
      </c>
      <c r="AB1718" s="34">
        <f>T1718*0.2+N1718*0.2+O1718*0.3+P1718*0.5+Q1718*0.6+R1718*1+S1718*1</f>
        <v/>
      </c>
      <c r="AD1718" s="34">
        <f>IF($AC1718&gt;0,IF(VLOOKUP($AC1718,Resource!$B$2:$AE$460,6,FALSE)&gt;0,VLOOKUP($AC1718,Resource!$B$2:$AE$460,6,FALSE),"--INPUT--"),"")</f>
        <v/>
      </c>
      <c r="AE1718" s="34">
        <f>IF($AC1718&gt;0,IF(VLOOKUP($AC1718,Resource!$B$2:$AE$460,25,FALSE)&gt;0,VLOOKUP($AC1718,Resource!$B$2:$AE$460,25,FALSE),"--INPUT--"),"")</f>
        <v/>
      </c>
      <c r="AG1718" s="619" t="n"/>
      <c r="AH1718" s="619" t="n"/>
      <c r="AJ1718" s="34">
        <f>IF($AI1718&gt;0,IF(VLOOKUP($AI1718,Resource!$B$2:$AE$460,6,FALSE)&gt;0,VLOOKUP($AI1718,Resource!$B$2:$AE$460,6,FALSE),"--INPUT--"),"")</f>
        <v/>
      </c>
      <c r="AK1718" s="34">
        <f>IF($AI1718&gt;0,IF(VLOOKUP($AI1718,Resource!$B$2:$AE$460,25,FALSE)&gt;0,VLOOKUP($AI1718,Resource!$B$2:$AE$460,25,FALSE),"--INPUT--"),"")</f>
        <v/>
      </c>
      <c r="AL1718" s="619" t="n"/>
      <c r="AM1718" s="619" t="n"/>
      <c r="AN1718" s="34">
        <f>AA1718</f>
        <v/>
      </c>
      <c r="AO1718" s="621">
        <f>IF(ISNA(IF(AC1718="",0,AN1718*VLOOKUP(AC1718,Resource!$B$2:$AE$465,8,FALSE))),0,IF(AC1718="",0,AN1718*VLOOKUP(AC1718,Resource!$B$2:$AE$465,8,FALSE)))</f>
        <v/>
      </c>
      <c r="AP1718" s="620" t="n"/>
      <c r="AQ1718" s="286" t="n"/>
      <c r="AR1718" s="34">
        <f>AB1718</f>
        <v/>
      </c>
      <c r="AS1718" s="621">
        <f>IF(ISNA(IF(AI1718="",0,AR1718*VLOOKUP(AI1718,Resource!$B$2:$AE$465,9,FALSE))),0,IF(AI1718="",0,AR1718*VLOOKUP(AI1718,Resource!$B$2:$AE$465,9,FALSE)))</f>
        <v/>
      </c>
      <c r="AT1718" s="620" t="n"/>
      <c r="AU1718" s="286" t="n"/>
      <c r="AV1718" s="620">
        <f>Z1718</f>
        <v/>
      </c>
      <c r="AW1718" s="72" t="n"/>
      <c r="BA1718" s="620" t="n"/>
      <c r="BC1718" s="620">
        <f>AO1718+AS1718</f>
        <v/>
      </c>
      <c r="BD1718" s="620">
        <f>BH1718-BC1718</f>
        <v/>
      </c>
      <c r="BE1718" s="479">
        <f>IF(AV1718=0,"        --",BD1718/BH1718)</f>
        <v/>
      </c>
      <c r="BF1718" s="620" t="n"/>
      <c r="BG1718" s="620" t="n"/>
      <c r="BH1718" s="620">
        <f>Z1718+BA1718+BF1718</f>
        <v/>
      </c>
    </row>
    <row r="1719" customFormat="1" s="34">
      <c r="A1719" s="618" t="n"/>
      <c r="B1719" s="619" t="n"/>
      <c r="J1719" s="619" t="n"/>
      <c r="U1719" s="620" t="n"/>
      <c r="X1719" s="620" t="n"/>
      <c r="Y1719" s="620" t="n"/>
      <c r="Z1719" s="620" t="n"/>
      <c r="AA1719" s="34">
        <f>T1719*0.2+N1719*0+O1719*0.3+P1719*0.5+Q1719*0.6+R1719*1+S1719*1</f>
        <v/>
      </c>
      <c r="AB1719" s="34">
        <f>T1719*0.2+N1719*0.2+O1719*0.3+P1719*0.5+Q1719*0.6+R1719*1+S1719*1</f>
        <v/>
      </c>
      <c r="AD1719" s="34">
        <f>IF($AC1719&gt;0,IF(VLOOKUP($AC1719,Resource!$B$2:$AE$460,6,FALSE)&gt;0,VLOOKUP($AC1719,Resource!$B$2:$AE$460,6,FALSE),"--INPUT--"),"")</f>
        <v/>
      </c>
      <c r="AE1719" s="34">
        <f>IF($AC1719&gt;0,IF(VLOOKUP($AC1719,Resource!$B$2:$AE$460,25,FALSE)&gt;0,VLOOKUP($AC1719,Resource!$B$2:$AE$460,25,FALSE),"--INPUT--"),"")</f>
        <v/>
      </c>
      <c r="AG1719" s="619" t="n"/>
      <c r="AH1719" s="619" t="n"/>
      <c r="AJ1719" s="34">
        <f>IF($AI1719&gt;0,IF(VLOOKUP($AI1719,Resource!$B$2:$AE$460,6,FALSE)&gt;0,VLOOKUP($AI1719,Resource!$B$2:$AE$460,6,FALSE),"--INPUT--"),"")</f>
        <v/>
      </c>
      <c r="AK1719" s="34">
        <f>IF($AI1719&gt;0,IF(VLOOKUP($AI1719,Resource!$B$2:$AE$460,25,FALSE)&gt;0,VLOOKUP($AI1719,Resource!$B$2:$AE$460,25,FALSE),"--INPUT--"),"")</f>
        <v/>
      </c>
      <c r="AL1719" s="619" t="n"/>
      <c r="AM1719" s="619" t="n"/>
      <c r="AN1719" s="34">
        <f>AA1719</f>
        <v/>
      </c>
      <c r="AO1719" s="621">
        <f>IF(ISNA(IF(AC1719="",0,AN1719*VLOOKUP(AC1719,Resource!$B$2:$AE$465,8,FALSE))),0,IF(AC1719="",0,AN1719*VLOOKUP(AC1719,Resource!$B$2:$AE$465,8,FALSE)))</f>
        <v/>
      </c>
      <c r="AP1719" s="620" t="n"/>
      <c r="AQ1719" s="286" t="n"/>
      <c r="AR1719" s="34">
        <f>AB1719</f>
        <v/>
      </c>
      <c r="AS1719" s="621">
        <f>IF(ISNA(IF(AI1719="",0,AR1719*VLOOKUP(AI1719,Resource!$B$2:$AE$465,9,FALSE))),0,IF(AI1719="",0,AR1719*VLOOKUP(AI1719,Resource!$B$2:$AE$465,9,FALSE)))</f>
        <v/>
      </c>
      <c r="AT1719" s="620" t="n"/>
      <c r="AU1719" s="286" t="n"/>
      <c r="AV1719" s="620">
        <f>Z1719</f>
        <v/>
      </c>
      <c r="AW1719" s="72" t="n"/>
      <c r="BA1719" s="620" t="n"/>
      <c r="BC1719" s="620">
        <f>AO1719+AS1719</f>
        <v/>
      </c>
      <c r="BD1719" s="620">
        <f>BH1719-BC1719</f>
        <v/>
      </c>
      <c r="BE1719" s="479">
        <f>IF(AV1719=0,"        --",BD1719/BH1719)</f>
        <v/>
      </c>
      <c r="BF1719" s="620" t="n"/>
      <c r="BG1719" s="620" t="n"/>
      <c r="BH1719" s="620">
        <f>Z1719+BA1719+BF1719</f>
        <v/>
      </c>
    </row>
    <row r="1720" customFormat="1" s="34">
      <c r="A1720" s="618" t="n"/>
      <c r="B1720" s="619" t="n"/>
      <c r="J1720" s="619" t="n"/>
      <c r="U1720" s="620" t="n"/>
      <c r="X1720" s="620" t="n"/>
      <c r="Y1720" s="620" t="n"/>
      <c r="Z1720" s="620" t="n"/>
      <c r="AA1720" s="34">
        <f>T1720*0.2+N1720*0+O1720*0.3+P1720*0.5+Q1720*0.6+R1720*1+S1720*1</f>
        <v/>
      </c>
      <c r="AB1720" s="34">
        <f>T1720*0.2+N1720*0.2+O1720*0.3+P1720*0.5+Q1720*0.6+R1720*1+S1720*1</f>
        <v/>
      </c>
      <c r="AD1720" s="34">
        <f>IF($AC1720&gt;0,IF(VLOOKUP($AC1720,Resource!$B$2:$AE$460,6,FALSE)&gt;0,VLOOKUP($AC1720,Resource!$B$2:$AE$460,6,FALSE),"--INPUT--"),"")</f>
        <v/>
      </c>
      <c r="AE1720" s="34">
        <f>IF($AC1720&gt;0,IF(VLOOKUP($AC1720,Resource!$B$2:$AE$460,25,FALSE)&gt;0,VLOOKUP($AC1720,Resource!$B$2:$AE$460,25,FALSE),"--INPUT--"),"")</f>
        <v/>
      </c>
      <c r="AG1720" s="619" t="n"/>
      <c r="AH1720" s="619" t="n"/>
      <c r="AJ1720" s="34">
        <f>IF($AI1720&gt;0,IF(VLOOKUP($AI1720,Resource!$B$2:$AE$460,6,FALSE)&gt;0,VLOOKUP($AI1720,Resource!$B$2:$AE$460,6,FALSE),"--INPUT--"),"")</f>
        <v/>
      </c>
      <c r="AK1720" s="34">
        <f>IF($AI1720&gt;0,IF(VLOOKUP($AI1720,Resource!$B$2:$AE$460,25,FALSE)&gt;0,VLOOKUP($AI1720,Resource!$B$2:$AE$460,25,FALSE),"--INPUT--"),"")</f>
        <v/>
      </c>
      <c r="AL1720" s="619" t="n"/>
      <c r="AM1720" s="619" t="n"/>
      <c r="AN1720" s="34">
        <f>AA1720</f>
        <v/>
      </c>
      <c r="AO1720" s="621">
        <f>IF(ISNA(IF(AC1720="",0,AN1720*VLOOKUP(AC1720,Resource!$B$2:$AE$465,8,FALSE))),0,IF(AC1720="",0,AN1720*VLOOKUP(AC1720,Resource!$B$2:$AE$465,8,FALSE)))</f>
        <v/>
      </c>
      <c r="AP1720" s="620" t="n"/>
      <c r="AQ1720" s="286" t="n"/>
      <c r="AR1720" s="34">
        <f>AB1720</f>
        <v/>
      </c>
      <c r="AS1720" s="621">
        <f>IF(ISNA(IF(AI1720="",0,AR1720*VLOOKUP(AI1720,Resource!$B$2:$AE$465,9,FALSE))),0,IF(AI1720="",0,AR1720*VLOOKUP(AI1720,Resource!$B$2:$AE$465,9,FALSE)))</f>
        <v/>
      </c>
      <c r="AT1720" s="620" t="n"/>
      <c r="AU1720" s="286" t="n"/>
      <c r="AV1720" s="620">
        <f>Z1720</f>
        <v/>
      </c>
      <c r="AW1720" s="72" t="n"/>
      <c r="BA1720" s="620" t="n"/>
      <c r="BC1720" s="620">
        <f>AO1720+AS1720</f>
        <v/>
      </c>
      <c r="BD1720" s="620">
        <f>BH1720-BC1720</f>
        <v/>
      </c>
      <c r="BE1720" s="479">
        <f>IF(AV1720=0,"        --",BD1720/BH1720)</f>
        <v/>
      </c>
      <c r="BF1720" s="620" t="n"/>
      <c r="BG1720" s="620" t="n"/>
      <c r="BH1720" s="620">
        <f>Z1720+BA1720+BF1720</f>
        <v/>
      </c>
    </row>
    <row r="1721" customFormat="1" s="34">
      <c r="A1721" s="618" t="n"/>
      <c r="B1721" s="619" t="n"/>
      <c r="J1721" s="619" t="n"/>
      <c r="U1721" s="620" t="n"/>
      <c r="X1721" s="620" t="n"/>
      <c r="Y1721" s="620" t="n"/>
      <c r="Z1721" s="620" t="n"/>
      <c r="AA1721" s="34">
        <f>T1721*0.2+N1721*0+O1721*0.3+P1721*0.5+Q1721*0.6+R1721*1+S1721*1</f>
        <v/>
      </c>
      <c r="AB1721" s="34">
        <f>T1721*0.2+N1721*0.2+O1721*0.3+P1721*0.5+Q1721*0.6+R1721*1+S1721*1</f>
        <v/>
      </c>
      <c r="AD1721" s="34">
        <f>IF($AC1721&gt;0,IF(VLOOKUP($AC1721,Resource!$B$2:$AE$460,6,FALSE)&gt;0,VLOOKUP($AC1721,Resource!$B$2:$AE$460,6,FALSE),"--INPUT--"),"")</f>
        <v/>
      </c>
      <c r="AE1721" s="34">
        <f>IF($AC1721&gt;0,IF(VLOOKUP($AC1721,Resource!$B$2:$AE$460,25,FALSE)&gt;0,VLOOKUP($AC1721,Resource!$B$2:$AE$460,25,FALSE),"--INPUT--"),"")</f>
        <v/>
      </c>
      <c r="AG1721" s="619" t="n"/>
      <c r="AH1721" s="619" t="n"/>
      <c r="AJ1721" s="34">
        <f>IF($AI1721&gt;0,IF(VLOOKUP($AI1721,Resource!$B$2:$AE$460,6,FALSE)&gt;0,VLOOKUP($AI1721,Resource!$B$2:$AE$460,6,FALSE),"--INPUT--"),"")</f>
        <v/>
      </c>
      <c r="AK1721" s="34">
        <f>IF($AI1721&gt;0,IF(VLOOKUP($AI1721,Resource!$B$2:$AE$460,25,FALSE)&gt;0,VLOOKUP($AI1721,Resource!$B$2:$AE$460,25,FALSE),"--INPUT--"),"")</f>
        <v/>
      </c>
      <c r="AL1721" s="619" t="n"/>
      <c r="AM1721" s="619" t="n"/>
      <c r="AN1721" s="34">
        <f>AA1721</f>
        <v/>
      </c>
      <c r="AO1721" s="621">
        <f>IF(ISNA(IF(AC1721="",0,AN1721*VLOOKUP(AC1721,Resource!$B$2:$AE$465,8,FALSE))),0,IF(AC1721="",0,AN1721*VLOOKUP(AC1721,Resource!$B$2:$AE$465,8,FALSE)))</f>
        <v/>
      </c>
      <c r="AP1721" s="620" t="n"/>
      <c r="AQ1721" s="286" t="n"/>
      <c r="AR1721" s="34">
        <f>AB1721</f>
        <v/>
      </c>
      <c r="AS1721" s="621">
        <f>IF(ISNA(IF(AI1721="",0,AR1721*VLOOKUP(AI1721,Resource!$B$2:$AE$465,9,FALSE))),0,IF(AI1721="",0,AR1721*VLOOKUP(AI1721,Resource!$B$2:$AE$465,9,FALSE)))</f>
        <v/>
      </c>
      <c r="AT1721" s="620" t="n"/>
      <c r="AU1721" s="286" t="n"/>
      <c r="AV1721" s="620">
        <f>Z1721</f>
        <v/>
      </c>
      <c r="AW1721" s="72" t="n"/>
      <c r="BA1721" s="620" t="n"/>
      <c r="BC1721" s="620">
        <f>AO1721+AS1721</f>
        <v/>
      </c>
      <c r="BD1721" s="620">
        <f>BH1721-BC1721</f>
        <v/>
      </c>
      <c r="BE1721" s="479">
        <f>IF(AV1721=0,"        --",BD1721/BH1721)</f>
        <v/>
      </c>
      <c r="BF1721" s="620" t="n"/>
      <c r="BG1721" s="620" t="n"/>
      <c r="BH1721" s="620">
        <f>Z1721+BA1721+BF1721</f>
        <v/>
      </c>
    </row>
    <row r="1722" customFormat="1" s="34">
      <c r="A1722" s="618" t="n"/>
      <c r="B1722" s="619" t="n"/>
      <c r="J1722" s="619" t="n"/>
      <c r="U1722" s="620" t="n"/>
      <c r="X1722" s="620" t="n"/>
      <c r="Y1722" s="620" t="n"/>
      <c r="Z1722" s="620" t="n"/>
      <c r="AA1722" s="34">
        <f>T1722*0.2+N1722*0+O1722*0.3+P1722*0.5+Q1722*0.6+R1722*1+S1722*1</f>
        <v/>
      </c>
      <c r="AB1722" s="34">
        <f>T1722*0.2+N1722*0.2+O1722*0.3+P1722*0.5+Q1722*0.6+R1722*1+S1722*1</f>
        <v/>
      </c>
      <c r="AD1722" s="34">
        <f>IF($AC1722&gt;0,IF(VLOOKUP($AC1722,Resource!$B$2:$AE$460,6,FALSE)&gt;0,VLOOKUP($AC1722,Resource!$B$2:$AE$460,6,FALSE),"--INPUT--"),"")</f>
        <v/>
      </c>
      <c r="AE1722" s="34">
        <f>IF($AC1722&gt;0,IF(VLOOKUP($AC1722,Resource!$B$2:$AE$460,25,FALSE)&gt;0,VLOOKUP($AC1722,Resource!$B$2:$AE$460,25,FALSE),"--INPUT--"),"")</f>
        <v/>
      </c>
      <c r="AG1722" s="619" t="n"/>
      <c r="AH1722" s="619" t="n"/>
      <c r="AJ1722" s="34">
        <f>IF($AI1722&gt;0,IF(VLOOKUP($AI1722,Resource!$B$2:$AE$460,6,FALSE)&gt;0,VLOOKUP($AI1722,Resource!$B$2:$AE$460,6,FALSE),"--INPUT--"),"")</f>
        <v/>
      </c>
      <c r="AK1722" s="34">
        <f>IF($AI1722&gt;0,IF(VLOOKUP($AI1722,Resource!$B$2:$AE$460,25,FALSE)&gt;0,VLOOKUP($AI1722,Resource!$B$2:$AE$460,25,FALSE),"--INPUT--"),"")</f>
        <v/>
      </c>
      <c r="AL1722" s="619" t="n"/>
      <c r="AM1722" s="619" t="n"/>
      <c r="AN1722" s="34">
        <f>AA1722</f>
        <v/>
      </c>
      <c r="AO1722" s="621">
        <f>IF(ISNA(IF(AC1722="",0,AN1722*VLOOKUP(AC1722,Resource!$B$2:$AE$465,8,FALSE))),0,IF(AC1722="",0,AN1722*VLOOKUP(AC1722,Resource!$B$2:$AE$465,8,FALSE)))</f>
        <v/>
      </c>
      <c r="AP1722" s="620" t="n"/>
      <c r="AQ1722" s="286" t="n"/>
      <c r="AR1722" s="34">
        <f>AB1722</f>
        <v/>
      </c>
      <c r="AS1722" s="621">
        <f>IF(ISNA(IF(AI1722="",0,AR1722*VLOOKUP(AI1722,Resource!$B$2:$AE$465,9,FALSE))),0,IF(AI1722="",0,AR1722*VLOOKUP(AI1722,Resource!$B$2:$AE$465,9,FALSE)))</f>
        <v/>
      </c>
      <c r="AT1722" s="620" t="n"/>
      <c r="AU1722" s="286" t="n"/>
      <c r="AV1722" s="620">
        <f>Z1722</f>
        <v/>
      </c>
      <c r="AW1722" s="72" t="n"/>
      <c r="BA1722" s="620" t="n"/>
      <c r="BC1722" s="620">
        <f>AO1722+AS1722</f>
        <v/>
      </c>
      <c r="BD1722" s="620">
        <f>BH1722-BC1722</f>
        <v/>
      </c>
      <c r="BE1722" s="479">
        <f>IF(AV1722=0,"        --",BD1722/BH1722)</f>
        <v/>
      </c>
      <c r="BF1722" s="620" t="n"/>
      <c r="BG1722" s="620" t="n"/>
      <c r="BH1722" s="620">
        <f>Z1722+BA1722+BF1722</f>
        <v/>
      </c>
    </row>
    <row r="1723" customFormat="1" s="34">
      <c r="A1723" s="618" t="n"/>
      <c r="B1723" s="619" t="n"/>
      <c r="J1723" s="619" t="n"/>
      <c r="U1723" s="620" t="n"/>
      <c r="X1723" s="620" t="n"/>
      <c r="Y1723" s="620" t="n"/>
      <c r="Z1723" s="620" t="n"/>
      <c r="AA1723" s="34">
        <f>T1723*0.2+N1723*0+O1723*0.3+P1723*0.5+Q1723*0.6+R1723*1+S1723*1</f>
        <v/>
      </c>
      <c r="AB1723" s="34">
        <f>T1723*0.2+N1723*0.2+O1723*0.3+P1723*0.5+Q1723*0.6+R1723*1+S1723*1</f>
        <v/>
      </c>
      <c r="AD1723" s="34">
        <f>IF($AC1723&gt;0,IF(VLOOKUP($AC1723,Resource!$B$2:$AE$460,6,FALSE)&gt;0,VLOOKUP($AC1723,Resource!$B$2:$AE$460,6,FALSE),"--INPUT--"),"")</f>
        <v/>
      </c>
      <c r="AE1723" s="34">
        <f>IF($AC1723&gt;0,IF(VLOOKUP($AC1723,Resource!$B$2:$AE$460,25,FALSE)&gt;0,VLOOKUP($AC1723,Resource!$B$2:$AE$460,25,FALSE),"--INPUT--"),"")</f>
        <v/>
      </c>
      <c r="AG1723" s="619" t="n"/>
      <c r="AH1723" s="619" t="n"/>
      <c r="AJ1723" s="34">
        <f>IF($AI1723&gt;0,IF(VLOOKUP($AI1723,Resource!$B$2:$AE$460,6,FALSE)&gt;0,VLOOKUP($AI1723,Resource!$B$2:$AE$460,6,FALSE),"--INPUT--"),"")</f>
        <v/>
      </c>
      <c r="AK1723" s="34">
        <f>IF($AI1723&gt;0,IF(VLOOKUP($AI1723,Resource!$B$2:$AE$460,25,FALSE)&gt;0,VLOOKUP($AI1723,Resource!$B$2:$AE$460,25,FALSE),"--INPUT--"),"")</f>
        <v/>
      </c>
      <c r="AL1723" s="619" t="n"/>
      <c r="AM1723" s="619" t="n"/>
      <c r="AN1723" s="34">
        <f>AA1723</f>
        <v/>
      </c>
      <c r="AO1723" s="621">
        <f>IF(ISNA(IF(AC1723="",0,AN1723*VLOOKUP(AC1723,Resource!$B$2:$AE$465,8,FALSE))),0,IF(AC1723="",0,AN1723*VLOOKUP(AC1723,Resource!$B$2:$AE$465,8,FALSE)))</f>
        <v/>
      </c>
      <c r="AP1723" s="620" t="n"/>
      <c r="AQ1723" s="286" t="n"/>
      <c r="AR1723" s="34">
        <f>AB1723</f>
        <v/>
      </c>
      <c r="AS1723" s="621">
        <f>IF(ISNA(IF(AI1723="",0,AR1723*VLOOKUP(AI1723,Resource!$B$2:$AE$465,9,FALSE))),0,IF(AI1723="",0,AR1723*VLOOKUP(AI1723,Resource!$B$2:$AE$465,9,FALSE)))</f>
        <v/>
      </c>
      <c r="AT1723" s="620" t="n"/>
      <c r="AU1723" s="286" t="n"/>
      <c r="AV1723" s="620">
        <f>Z1723</f>
        <v/>
      </c>
      <c r="AW1723" s="72" t="n"/>
      <c r="BA1723" s="620" t="n"/>
      <c r="BC1723" s="620">
        <f>AO1723+AS1723</f>
        <v/>
      </c>
      <c r="BD1723" s="620">
        <f>BH1723-BC1723</f>
        <v/>
      </c>
      <c r="BE1723" s="479">
        <f>IF(AV1723=0,"        --",BD1723/BH1723)</f>
        <v/>
      </c>
      <c r="BF1723" s="620" t="n"/>
      <c r="BG1723" s="620" t="n"/>
      <c r="BH1723" s="620">
        <f>Z1723+BA1723+BF1723</f>
        <v/>
      </c>
    </row>
    <row r="1724" customFormat="1" s="34">
      <c r="A1724" s="618" t="n"/>
      <c r="B1724" s="619" t="n"/>
      <c r="J1724" s="619" t="n"/>
      <c r="U1724" s="620" t="n"/>
      <c r="X1724" s="620" t="n"/>
      <c r="Y1724" s="620" t="n"/>
      <c r="Z1724" s="620" t="n"/>
      <c r="AA1724" s="34">
        <f>T1724*0.2+N1724*0+O1724*0.3+P1724*0.5+Q1724*0.6+R1724*1+S1724*1</f>
        <v/>
      </c>
      <c r="AB1724" s="34">
        <f>T1724*0.2+N1724*0.2+O1724*0.3+P1724*0.5+Q1724*0.6+R1724*1+S1724*1</f>
        <v/>
      </c>
      <c r="AD1724" s="34">
        <f>IF($AC1724&gt;0,IF(VLOOKUP($AC1724,Resource!$B$2:$AE$460,6,FALSE)&gt;0,VLOOKUP($AC1724,Resource!$B$2:$AE$460,6,FALSE),"--INPUT--"),"")</f>
        <v/>
      </c>
      <c r="AE1724" s="34">
        <f>IF($AC1724&gt;0,IF(VLOOKUP($AC1724,Resource!$B$2:$AE$460,25,FALSE)&gt;0,VLOOKUP($AC1724,Resource!$B$2:$AE$460,25,FALSE),"--INPUT--"),"")</f>
        <v/>
      </c>
      <c r="AG1724" s="619" t="n"/>
      <c r="AH1724" s="619" t="n"/>
      <c r="AJ1724" s="34">
        <f>IF($AI1724&gt;0,IF(VLOOKUP($AI1724,Resource!$B$2:$AE$460,6,FALSE)&gt;0,VLOOKUP($AI1724,Resource!$B$2:$AE$460,6,FALSE),"--INPUT--"),"")</f>
        <v/>
      </c>
      <c r="AK1724" s="34">
        <f>IF($AI1724&gt;0,IF(VLOOKUP($AI1724,Resource!$B$2:$AE$460,25,FALSE)&gt;0,VLOOKUP($AI1724,Resource!$B$2:$AE$460,25,FALSE),"--INPUT--"),"")</f>
        <v/>
      </c>
      <c r="AL1724" s="619" t="n"/>
      <c r="AM1724" s="619" t="n"/>
      <c r="AN1724" s="34">
        <f>AA1724</f>
        <v/>
      </c>
      <c r="AO1724" s="621">
        <f>IF(ISNA(IF(AC1724="",0,AN1724*VLOOKUP(AC1724,Resource!$B$2:$AE$465,8,FALSE))),0,IF(AC1724="",0,AN1724*VLOOKUP(AC1724,Resource!$B$2:$AE$465,8,FALSE)))</f>
        <v/>
      </c>
      <c r="AP1724" s="620" t="n"/>
      <c r="AQ1724" s="286" t="n"/>
      <c r="AR1724" s="34">
        <f>AB1724</f>
        <v/>
      </c>
      <c r="AS1724" s="621">
        <f>IF(ISNA(IF(AI1724="",0,AR1724*VLOOKUP(AI1724,Resource!$B$2:$AE$465,9,FALSE))),0,IF(AI1724="",0,AR1724*VLOOKUP(AI1724,Resource!$B$2:$AE$465,9,FALSE)))</f>
        <v/>
      </c>
      <c r="AT1724" s="620" t="n"/>
      <c r="AU1724" s="286" t="n"/>
      <c r="AV1724" s="620">
        <f>Z1724</f>
        <v/>
      </c>
      <c r="AW1724" s="72" t="n"/>
      <c r="BA1724" s="620" t="n"/>
      <c r="BC1724" s="620">
        <f>AO1724+AS1724</f>
        <v/>
      </c>
      <c r="BD1724" s="620">
        <f>BH1724-BC1724</f>
        <v/>
      </c>
      <c r="BE1724" s="479">
        <f>IF(AV1724=0,"        --",BD1724/BH1724)</f>
        <v/>
      </c>
      <c r="BF1724" s="620" t="n"/>
      <c r="BG1724" s="620" t="n"/>
      <c r="BH1724" s="620">
        <f>Z1724+BA1724+BF1724</f>
        <v/>
      </c>
    </row>
    <row r="1725" customFormat="1" s="34">
      <c r="A1725" s="618" t="n"/>
      <c r="B1725" s="619" t="n"/>
      <c r="J1725" s="619" t="n"/>
      <c r="U1725" s="620" t="n"/>
      <c r="X1725" s="620" t="n"/>
      <c r="Y1725" s="620" t="n"/>
      <c r="Z1725" s="620" t="n"/>
      <c r="AA1725" s="34">
        <f>T1725*0.2+N1725*0+O1725*0.3+P1725*0.5+Q1725*0.6+R1725*1+S1725*1</f>
        <v/>
      </c>
      <c r="AB1725" s="34">
        <f>T1725*0.2+N1725*0.2+O1725*0.3+P1725*0.5+Q1725*0.6+R1725*1+S1725*1</f>
        <v/>
      </c>
      <c r="AD1725" s="34">
        <f>IF($AC1725&gt;0,IF(VLOOKUP($AC1725,Resource!$B$2:$AE$460,6,FALSE)&gt;0,VLOOKUP($AC1725,Resource!$B$2:$AE$460,6,FALSE),"--INPUT--"),"")</f>
        <v/>
      </c>
      <c r="AE1725" s="34">
        <f>IF($AC1725&gt;0,IF(VLOOKUP($AC1725,Resource!$B$2:$AE$460,25,FALSE)&gt;0,VLOOKUP($AC1725,Resource!$B$2:$AE$460,25,FALSE),"--INPUT--"),"")</f>
        <v/>
      </c>
      <c r="AG1725" s="619" t="n"/>
      <c r="AH1725" s="619" t="n"/>
      <c r="AJ1725" s="34">
        <f>IF($AI1725&gt;0,IF(VLOOKUP($AI1725,Resource!$B$2:$AE$460,6,FALSE)&gt;0,VLOOKUP($AI1725,Resource!$B$2:$AE$460,6,FALSE),"--INPUT--"),"")</f>
        <v/>
      </c>
      <c r="AK1725" s="34">
        <f>IF($AI1725&gt;0,IF(VLOOKUP($AI1725,Resource!$B$2:$AE$460,25,FALSE)&gt;0,VLOOKUP($AI1725,Resource!$B$2:$AE$460,25,FALSE),"--INPUT--"),"")</f>
        <v/>
      </c>
      <c r="AL1725" s="619" t="n"/>
      <c r="AM1725" s="619" t="n"/>
      <c r="AN1725" s="34">
        <f>AA1725</f>
        <v/>
      </c>
      <c r="AO1725" s="621">
        <f>IF(ISNA(IF(AC1725="",0,AN1725*VLOOKUP(AC1725,Resource!$B$2:$AE$465,8,FALSE))),0,IF(AC1725="",0,AN1725*VLOOKUP(AC1725,Resource!$B$2:$AE$465,8,FALSE)))</f>
        <v/>
      </c>
      <c r="AP1725" s="620" t="n"/>
      <c r="AQ1725" s="286" t="n"/>
      <c r="AR1725" s="34">
        <f>AB1725</f>
        <v/>
      </c>
      <c r="AS1725" s="621">
        <f>IF(ISNA(IF(AI1725="",0,AR1725*VLOOKUP(AI1725,Resource!$B$2:$AE$465,9,FALSE))),0,IF(AI1725="",0,AR1725*VLOOKUP(AI1725,Resource!$B$2:$AE$465,9,FALSE)))</f>
        <v/>
      </c>
      <c r="AT1725" s="620" t="n"/>
      <c r="AU1725" s="286" t="n"/>
      <c r="AV1725" s="620">
        <f>Z1725</f>
        <v/>
      </c>
      <c r="AW1725" s="72" t="n"/>
      <c r="BA1725" s="620" t="n"/>
      <c r="BC1725" s="620">
        <f>AO1725+AS1725</f>
        <v/>
      </c>
      <c r="BD1725" s="620">
        <f>BH1725-BC1725</f>
        <v/>
      </c>
      <c r="BE1725" s="479">
        <f>IF(AV1725=0,"        --",BD1725/BH1725)</f>
        <v/>
      </c>
      <c r="BF1725" s="620" t="n"/>
      <c r="BG1725" s="620" t="n"/>
      <c r="BH1725" s="620">
        <f>Z1725+BA1725+BF1725</f>
        <v/>
      </c>
    </row>
    <row r="1726" customFormat="1" s="34">
      <c r="A1726" s="618" t="n"/>
      <c r="B1726" s="619" t="n"/>
      <c r="J1726" s="619" t="n"/>
      <c r="U1726" s="620" t="n"/>
      <c r="X1726" s="620" t="n"/>
      <c r="Y1726" s="620" t="n"/>
      <c r="Z1726" s="620" t="n"/>
      <c r="AA1726" s="34">
        <f>T1726*0.2+N1726*0+O1726*0.3+P1726*0.5+Q1726*0.6+R1726*1+S1726*1</f>
        <v/>
      </c>
      <c r="AB1726" s="34">
        <f>T1726*0.2+N1726*0.2+O1726*0.3+P1726*0.5+Q1726*0.6+R1726*1+S1726*1</f>
        <v/>
      </c>
      <c r="AD1726" s="34">
        <f>IF($AC1726&gt;0,IF(VLOOKUP($AC1726,Resource!$B$2:$AE$460,6,FALSE)&gt;0,VLOOKUP($AC1726,Resource!$B$2:$AE$460,6,FALSE),"--INPUT--"),"")</f>
        <v/>
      </c>
      <c r="AE1726" s="34">
        <f>IF($AC1726&gt;0,IF(VLOOKUP($AC1726,Resource!$B$2:$AE$460,25,FALSE)&gt;0,VLOOKUP($AC1726,Resource!$B$2:$AE$460,25,FALSE),"--INPUT--"),"")</f>
        <v/>
      </c>
      <c r="AG1726" s="619" t="n"/>
      <c r="AH1726" s="619" t="n"/>
      <c r="AJ1726" s="34">
        <f>IF($AI1726&gt;0,IF(VLOOKUP($AI1726,Resource!$B$2:$AE$460,6,FALSE)&gt;0,VLOOKUP($AI1726,Resource!$B$2:$AE$460,6,FALSE),"--INPUT--"),"")</f>
        <v/>
      </c>
      <c r="AK1726" s="34">
        <f>IF($AI1726&gt;0,IF(VLOOKUP($AI1726,Resource!$B$2:$AE$460,25,FALSE)&gt;0,VLOOKUP($AI1726,Resource!$B$2:$AE$460,25,FALSE),"--INPUT--"),"")</f>
        <v/>
      </c>
      <c r="AL1726" s="619" t="n"/>
      <c r="AM1726" s="619" t="n"/>
      <c r="AN1726" s="34">
        <f>AA1726</f>
        <v/>
      </c>
      <c r="AO1726" s="621">
        <f>IF(ISNA(IF(AC1726="",0,AN1726*VLOOKUP(AC1726,Resource!$B$2:$AE$465,8,FALSE))),0,IF(AC1726="",0,AN1726*VLOOKUP(AC1726,Resource!$B$2:$AE$465,8,FALSE)))</f>
        <v/>
      </c>
      <c r="AP1726" s="620" t="n"/>
      <c r="AQ1726" s="286" t="n"/>
      <c r="AR1726" s="34">
        <f>AB1726</f>
        <v/>
      </c>
      <c r="AS1726" s="621">
        <f>IF(ISNA(IF(AI1726="",0,AR1726*VLOOKUP(AI1726,Resource!$B$2:$AE$465,9,FALSE))),0,IF(AI1726="",0,AR1726*VLOOKUP(AI1726,Resource!$B$2:$AE$465,9,FALSE)))</f>
        <v/>
      </c>
      <c r="AT1726" s="620" t="n"/>
      <c r="AU1726" s="286" t="n"/>
      <c r="AV1726" s="620">
        <f>Z1726</f>
        <v/>
      </c>
      <c r="AW1726" s="72" t="n"/>
      <c r="BA1726" s="620" t="n"/>
      <c r="BC1726" s="620">
        <f>AO1726+AS1726</f>
        <v/>
      </c>
      <c r="BD1726" s="620">
        <f>BH1726-BC1726</f>
        <v/>
      </c>
      <c r="BE1726" s="479">
        <f>IF(AV1726=0,"        --",BD1726/BH1726)</f>
        <v/>
      </c>
      <c r="BF1726" s="620" t="n"/>
      <c r="BG1726" s="620" t="n"/>
      <c r="BH1726" s="620">
        <f>Z1726+BA1726+BF1726</f>
        <v/>
      </c>
    </row>
    <row r="1727" customFormat="1" s="34">
      <c r="A1727" s="618" t="n"/>
      <c r="B1727" s="619" t="n"/>
      <c r="J1727" s="619" t="n"/>
      <c r="U1727" s="620" t="n"/>
      <c r="X1727" s="620" t="n"/>
      <c r="Y1727" s="620" t="n"/>
      <c r="Z1727" s="620" t="n"/>
      <c r="AA1727" s="34">
        <f>T1727*0.2+N1727*0+O1727*0.3+P1727*0.5+Q1727*0.6+R1727*1+S1727*1</f>
        <v/>
      </c>
      <c r="AB1727" s="34">
        <f>T1727*0.2+N1727*0.2+O1727*0.3+P1727*0.5+Q1727*0.6+R1727*1+S1727*1</f>
        <v/>
      </c>
      <c r="AD1727" s="34">
        <f>IF($AC1727&gt;0,IF(VLOOKUP($AC1727,Resource!$B$2:$AE$460,6,FALSE)&gt;0,VLOOKUP($AC1727,Resource!$B$2:$AE$460,6,FALSE),"--INPUT--"),"")</f>
        <v/>
      </c>
      <c r="AE1727" s="34">
        <f>IF($AC1727&gt;0,IF(VLOOKUP($AC1727,Resource!$B$2:$AE$460,25,FALSE)&gt;0,VLOOKUP($AC1727,Resource!$B$2:$AE$460,25,FALSE),"--INPUT--"),"")</f>
        <v/>
      </c>
      <c r="AG1727" s="619" t="n"/>
      <c r="AH1727" s="619" t="n"/>
      <c r="AJ1727" s="34">
        <f>IF($AI1727&gt;0,IF(VLOOKUP($AI1727,Resource!$B$2:$AE$460,6,FALSE)&gt;0,VLOOKUP($AI1727,Resource!$B$2:$AE$460,6,FALSE),"--INPUT--"),"")</f>
        <v/>
      </c>
      <c r="AK1727" s="34">
        <f>IF($AI1727&gt;0,IF(VLOOKUP($AI1727,Resource!$B$2:$AE$460,25,FALSE)&gt;0,VLOOKUP($AI1727,Resource!$B$2:$AE$460,25,FALSE),"--INPUT--"),"")</f>
        <v/>
      </c>
      <c r="AL1727" s="619" t="n"/>
      <c r="AM1727" s="619" t="n"/>
      <c r="AN1727" s="34">
        <f>AA1727</f>
        <v/>
      </c>
      <c r="AO1727" s="621">
        <f>IF(ISNA(IF(AC1727="",0,AN1727*VLOOKUP(AC1727,Resource!$B$2:$AE$465,8,FALSE))),0,IF(AC1727="",0,AN1727*VLOOKUP(AC1727,Resource!$B$2:$AE$465,8,FALSE)))</f>
        <v/>
      </c>
      <c r="AP1727" s="620" t="n"/>
      <c r="AQ1727" s="286" t="n"/>
      <c r="AR1727" s="34">
        <f>AB1727</f>
        <v/>
      </c>
      <c r="AS1727" s="621">
        <f>IF(ISNA(IF(AI1727="",0,AR1727*VLOOKUP(AI1727,Resource!$B$2:$AE$465,9,FALSE))),0,IF(AI1727="",0,AR1727*VLOOKUP(AI1727,Resource!$B$2:$AE$465,9,FALSE)))</f>
        <v/>
      </c>
      <c r="AT1727" s="620" t="n"/>
      <c r="AU1727" s="286" t="n"/>
      <c r="AV1727" s="620">
        <f>Z1727</f>
        <v/>
      </c>
      <c r="AW1727" s="72" t="n"/>
      <c r="BA1727" s="620" t="n"/>
      <c r="BC1727" s="620">
        <f>AO1727+AS1727</f>
        <v/>
      </c>
      <c r="BD1727" s="620">
        <f>BH1727-BC1727</f>
        <v/>
      </c>
      <c r="BE1727" s="479">
        <f>IF(AV1727=0,"        --",BD1727/BH1727)</f>
        <v/>
      </c>
      <c r="BF1727" s="620" t="n"/>
      <c r="BG1727" s="620" t="n"/>
      <c r="BH1727" s="620">
        <f>Z1727+BA1727+BF1727</f>
        <v/>
      </c>
    </row>
    <row r="1728" customFormat="1" s="34">
      <c r="A1728" s="618" t="n"/>
      <c r="B1728" s="619" t="n"/>
      <c r="J1728" s="619" t="n"/>
      <c r="U1728" s="620" t="n"/>
      <c r="X1728" s="620" t="n"/>
      <c r="Y1728" s="620" t="n"/>
      <c r="Z1728" s="620" t="n"/>
      <c r="AA1728" s="34">
        <f>T1728*0.2+N1728*0+O1728*0.3+P1728*0.5+Q1728*0.6+R1728*1+S1728*1</f>
        <v/>
      </c>
      <c r="AB1728" s="34">
        <f>T1728*0.2+N1728*0.2+O1728*0.3+P1728*0.5+Q1728*0.6+R1728*1+S1728*1</f>
        <v/>
      </c>
      <c r="AD1728" s="34">
        <f>IF($AC1728&gt;0,IF(VLOOKUP($AC1728,Resource!$B$2:$AE$460,6,FALSE)&gt;0,VLOOKUP($AC1728,Resource!$B$2:$AE$460,6,FALSE),"--INPUT--"),"")</f>
        <v/>
      </c>
      <c r="AE1728" s="34">
        <f>IF($AC1728&gt;0,IF(VLOOKUP($AC1728,Resource!$B$2:$AE$460,25,FALSE)&gt;0,VLOOKUP($AC1728,Resource!$B$2:$AE$460,25,FALSE),"--INPUT--"),"")</f>
        <v/>
      </c>
      <c r="AG1728" s="619" t="n"/>
      <c r="AH1728" s="619" t="n"/>
      <c r="AJ1728" s="34">
        <f>IF($AI1728&gt;0,IF(VLOOKUP($AI1728,Resource!$B$2:$AE$460,6,FALSE)&gt;0,VLOOKUP($AI1728,Resource!$B$2:$AE$460,6,FALSE),"--INPUT--"),"")</f>
        <v/>
      </c>
      <c r="AK1728" s="34">
        <f>IF($AI1728&gt;0,IF(VLOOKUP($AI1728,Resource!$B$2:$AE$460,25,FALSE)&gt;0,VLOOKUP($AI1728,Resource!$B$2:$AE$460,25,FALSE),"--INPUT--"),"")</f>
        <v/>
      </c>
      <c r="AL1728" s="619" t="n"/>
      <c r="AM1728" s="619" t="n"/>
      <c r="AN1728" s="34">
        <f>AA1728</f>
        <v/>
      </c>
      <c r="AO1728" s="621">
        <f>IF(ISNA(IF(AC1728="",0,AN1728*VLOOKUP(AC1728,Resource!$B$2:$AE$465,8,FALSE))),0,IF(AC1728="",0,AN1728*VLOOKUP(AC1728,Resource!$B$2:$AE$465,8,FALSE)))</f>
        <v/>
      </c>
      <c r="AP1728" s="620" t="n"/>
      <c r="AQ1728" s="286" t="n"/>
      <c r="AR1728" s="34">
        <f>AB1728</f>
        <v/>
      </c>
      <c r="AS1728" s="621">
        <f>IF(ISNA(IF(AI1728="",0,AR1728*VLOOKUP(AI1728,Resource!$B$2:$AE$465,9,FALSE))),0,IF(AI1728="",0,AR1728*VLOOKUP(AI1728,Resource!$B$2:$AE$465,9,FALSE)))</f>
        <v/>
      </c>
      <c r="AT1728" s="620" t="n"/>
      <c r="AU1728" s="286" t="n"/>
      <c r="AV1728" s="620">
        <f>Z1728</f>
        <v/>
      </c>
      <c r="AW1728" s="72" t="n"/>
      <c r="BA1728" s="620" t="n"/>
      <c r="BC1728" s="620">
        <f>AO1728+AS1728</f>
        <v/>
      </c>
      <c r="BD1728" s="620">
        <f>BH1728-BC1728</f>
        <v/>
      </c>
      <c r="BE1728" s="479">
        <f>IF(AV1728=0,"        --",BD1728/BH1728)</f>
        <v/>
      </c>
      <c r="BF1728" s="620" t="n"/>
      <c r="BG1728" s="620" t="n"/>
      <c r="BH1728" s="620">
        <f>Z1728+BA1728+BF1728</f>
        <v/>
      </c>
    </row>
    <row r="1729" customFormat="1" s="34">
      <c r="A1729" s="618" t="n"/>
      <c r="B1729" s="619" t="n"/>
      <c r="J1729" s="619" t="n"/>
      <c r="U1729" s="620" t="n"/>
      <c r="X1729" s="620" t="n"/>
      <c r="Y1729" s="620" t="n"/>
      <c r="Z1729" s="620" t="n"/>
      <c r="AA1729" s="34">
        <f>T1729*0.2+N1729*0+O1729*0.3+P1729*0.5+Q1729*0.6+R1729*1+S1729*1</f>
        <v/>
      </c>
      <c r="AB1729" s="34">
        <f>T1729*0.2+N1729*0.2+O1729*0.3+P1729*0.5+Q1729*0.6+R1729*1+S1729*1</f>
        <v/>
      </c>
      <c r="AD1729" s="34">
        <f>IF($AC1729&gt;0,IF(VLOOKUP($AC1729,Resource!$B$2:$AE$460,6,FALSE)&gt;0,VLOOKUP($AC1729,Resource!$B$2:$AE$460,6,FALSE),"--INPUT--"),"")</f>
        <v/>
      </c>
      <c r="AE1729" s="34">
        <f>IF($AC1729&gt;0,IF(VLOOKUP($AC1729,Resource!$B$2:$AE$460,25,FALSE)&gt;0,VLOOKUP($AC1729,Resource!$B$2:$AE$460,25,FALSE),"--INPUT--"),"")</f>
        <v/>
      </c>
      <c r="AG1729" s="619" t="n"/>
      <c r="AH1729" s="619" t="n"/>
      <c r="AJ1729" s="34">
        <f>IF($AI1729&gt;0,IF(VLOOKUP($AI1729,Resource!$B$2:$AE$460,6,FALSE)&gt;0,VLOOKUP($AI1729,Resource!$B$2:$AE$460,6,FALSE),"--INPUT--"),"")</f>
        <v/>
      </c>
      <c r="AK1729" s="34">
        <f>IF($AI1729&gt;0,IF(VLOOKUP($AI1729,Resource!$B$2:$AE$460,25,FALSE)&gt;0,VLOOKUP($AI1729,Resource!$B$2:$AE$460,25,FALSE),"--INPUT--"),"")</f>
        <v/>
      </c>
      <c r="AL1729" s="619" t="n"/>
      <c r="AM1729" s="619" t="n"/>
      <c r="AN1729" s="34">
        <f>AA1729</f>
        <v/>
      </c>
      <c r="AO1729" s="621">
        <f>IF(ISNA(IF(AC1729="",0,AN1729*VLOOKUP(AC1729,Resource!$B$2:$AE$465,8,FALSE))),0,IF(AC1729="",0,AN1729*VLOOKUP(AC1729,Resource!$B$2:$AE$465,8,FALSE)))</f>
        <v/>
      </c>
      <c r="AP1729" s="620" t="n"/>
      <c r="AQ1729" s="286" t="n"/>
      <c r="AR1729" s="34">
        <f>AB1729</f>
        <v/>
      </c>
      <c r="AS1729" s="621">
        <f>IF(ISNA(IF(AI1729="",0,AR1729*VLOOKUP(AI1729,Resource!$B$2:$AE$465,9,FALSE))),0,IF(AI1729="",0,AR1729*VLOOKUP(AI1729,Resource!$B$2:$AE$465,9,FALSE)))</f>
        <v/>
      </c>
      <c r="AT1729" s="620" t="n"/>
      <c r="AU1729" s="286" t="n"/>
      <c r="AV1729" s="620">
        <f>Z1729</f>
        <v/>
      </c>
      <c r="AW1729" s="72" t="n"/>
      <c r="BA1729" s="620" t="n"/>
      <c r="BC1729" s="620">
        <f>AO1729+AS1729</f>
        <v/>
      </c>
      <c r="BD1729" s="620">
        <f>BH1729-BC1729</f>
        <v/>
      </c>
      <c r="BE1729" s="479">
        <f>IF(AV1729=0,"        --",BD1729/BH1729)</f>
        <v/>
      </c>
      <c r="BF1729" s="620" t="n"/>
      <c r="BG1729" s="620" t="n"/>
      <c r="BH1729" s="620">
        <f>Z1729+BA1729+BF1729</f>
        <v/>
      </c>
    </row>
    <row r="1730" customFormat="1" s="34">
      <c r="A1730" s="618" t="n"/>
      <c r="B1730" s="619" t="n"/>
      <c r="J1730" s="619" t="n"/>
      <c r="U1730" s="620" t="n"/>
      <c r="X1730" s="620" t="n"/>
      <c r="Y1730" s="620" t="n"/>
      <c r="Z1730" s="620" t="n"/>
      <c r="AA1730" s="34">
        <f>T1730*0.2+N1730*0+O1730*0.3+P1730*0.5+Q1730*0.6+R1730*1+S1730*1</f>
        <v/>
      </c>
      <c r="AB1730" s="34">
        <f>T1730*0.2+N1730*0.2+O1730*0.3+P1730*0.5+Q1730*0.6+R1730*1+S1730*1</f>
        <v/>
      </c>
      <c r="AD1730" s="34">
        <f>IF($AC1730&gt;0,IF(VLOOKUP($AC1730,Resource!$B$2:$AE$460,6,FALSE)&gt;0,VLOOKUP($AC1730,Resource!$B$2:$AE$460,6,FALSE),"--INPUT--"),"")</f>
        <v/>
      </c>
      <c r="AE1730" s="34">
        <f>IF($AC1730&gt;0,IF(VLOOKUP($AC1730,Resource!$B$2:$AE$460,25,FALSE)&gt;0,VLOOKUP($AC1730,Resource!$B$2:$AE$460,25,FALSE),"--INPUT--"),"")</f>
        <v/>
      </c>
      <c r="AG1730" s="619" t="n"/>
      <c r="AH1730" s="619" t="n"/>
      <c r="AJ1730" s="34">
        <f>IF($AI1730&gt;0,IF(VLOOKUP($AI1730,Resource!$B$2:$AE$460,6,FALSE)&gt;0,VLOOKUP($AI1730,Resource!$B$2:$AE$460,6,FALSE),"--INPUT--"),"")</f>
        <v/>
      </c>
      <c r="AK1730" s="34">
        <f>IF($AI1730&gt;0,IF(VLOOKUP($AI1730,Resource!$B$2:$AE$460,25,FALSE)&gt;0,VLOOKUP($AI1730,Resource!$B$2:$AE$460,25,FALSE),"--INPUT--"),"")</f>
        <v/>
      </c>
      <c r="AL1730" s="619" t="n"/>
      <c r="AM1730" s="619" t="n"/>
      <c r="AN1730" s="34">
        <f>AA1730</f>
        <v/>
      </c>
      <c r="AO1730" s="621">
        <f>IF(ISNA(IF(AC1730="",0,AN1730*VLOOKUP(AC1730,Resource!$B$2:$AE$465,8,FALSE))),0,IF(AC1730="",0,AN1730*VLOOKUP(AC1730,Resource!$B$2:$AE$465,8,FALSE)))</f>
        <v/>
      </c>
      <c r="AP1730" s="620" t="n"/>
      <c r="AQ1730" s="286" t="n"/>
      <c r="AR1730" s="34">
        <f>AB1730</f>
        <v/>
      </c>
      <c r="AS1730" s="621">
        <f>IF(ISNA(IF(AI1730="",0,AR1730*VLOOKUP(AI1730,Resource!$B$2:$AE$465,9,FALSE))),0,IF(AI1730="",0,AR1730*VLOOKUP(AI1730,Resource!$B$2:$AE$465,9,FALSE)))</f>
        <v/>
      </c>
      <c r="AT1730" s="620" t="n"/>
      <c r="AU1730" s="286" t="n"/>
      <c r="AV1730" s="620">
        <f>Z1730</f>
        <v/>
      </c>
      <c r="AW1730" s="72" t="n"/>
      <c r="BA1730" s="620" t="n"/>
      <c r="BC1730" s="620">
        <f>AO1730+AS1730</f>
        <v/>
      </c>
      <c r="BD1730" s="620">
        <f>BH1730-BC1730</f>
        <v/>
      </c>
      <c r="BE1730" s="479">
        <f>IF(AV1730=0,"        --",BD1730/BH1730)</f>
        <v/>
      </c>
      <c r="BF1730" s="620" t="n"/>
      <c r="BG1730" s="620" t="n"/>
      <c r="BH1730" s="620">
        <f>Z1730+BA1730+BF1730</f>
        <v/>
      </c>
    </row>
    <row r="1731" customFormat="1" s="34">
      <c r="A1731" s="618" t="n"/>
      <c r="B1731" s="619" t="n"/>
      <c r="J1731" s="619" t="n"/>
      <c r="U1731" s="620" t="n"/>
      <c r="X1731" s="620" t="n"/>
      <c r="Y1731" s="620" t="n"/>
      <c r="Z1731" s="620" t="n"/>
      <c r="AA1731" s="34">
        <f>T1731*0.2+N1731*0+O1731*0.3+P1731*0.5+Q1731*0.6+R1731*1+S1731*1</f>
        <v/>
      </c>
      <c r="AB1731" s="34">
        <f>T1731*0.2+N1731*0.2+O1731*0.3+P1731*0.5+Q1731*0.6+R1731*1+S1731*1</f>
        <v/>
      </c>
      <c r="AD1731" s="34">
        <f>IF($AC1731&gt;0,IF(VLOOKUP($AC1731,Resource!$B$2:$AE$460,6,FALSE)&gt;0,VLOOKUP($AC1731,Resource!$B$2:$AE$460,6,FALSE),"--INPUT--"),"")</f>
        <v/>
      </c>
      <c r="AE1731" s="34">
        <f>IF($AC1731&gt;0,IF(VLOOKUP($AC1731,Resource!$B$2:$AE$460,25,FALSE)&gt;0,VLOOKUP($AC1731,Resource!$B$2:$AE$460,25,FALSE),"--INPUT--"),"")</f>
        <v/>
      </c>
      <c r="AG1731" s="619" t="n"/>
      <c r="AH1731" s="619" t="n"/>
      <c r="AJ1731" s="34">
        <f>IF($AI1731&gt;0,IF(VLOOKUP($AI1731,Resource!$B$2:$AE$460,6,FALSE)&gt;0,VLOOKUP($AI1731,Resource!$B$2:$AE$460,6,FALSE),"--INPUT--"),"")</f>
        <v/>
      </c>
      <c r="AK1731" s="34">
        <f>IF($AI1731&gt;0,IF(VLOOKUP($AI1731,Resource!$B$2:$AE$460,25,FALSE)&gt;0,VLOOKUP($AI1731,Resource!$B$2:$AE$460,25,FALSE),"--INPUT--"),"")</f>
        <v/>
      </c>
      <c r="AL1731" s="619" t="n"/>
      <c r="AM1731" s="619" t="n"/>
      <c r="AN1731" s="34">
        <f>AA1731</f>
        <v/>
      </c>
      <c r="AO1731" s="621">
        <f>IF(ISNA(IF(AC1731="",0,AN1731*VLOOKUP(AC1731,Resource!$B$2:$AE$465,8,FALSE))),0,IF(AC1731="",0,AN1731*VLOOKUP(AC1731,Resource!$B$2:$AE$465,8,FALSE)))</f>
        <v/>
      </c>
      <c r="AP1731" s="620" t="n"/>
      <c r="AQ1731" s="286" t="n"/>
      <c r="AR1731" s="34">
        <f>AB1731</f>
        <v/>
      </c>
      <c r="AS1731" s="621">
        <f>IF(ISNA(IF(AI1731="",0,AR1731*VLOOKUP(AI1731,Resource!$B$2:$AE$465,9,FALSE))),0,IF(AI1731="",0,AR1731*VLOOKUP(AI1731,Resource!$B$2:$AE$465,9,FALSE)))</f>
        <v/>
      </c>
      <c r="AT1731" s="620" t="n"/>
      <c r="AU1731" s="286" t="n"/>
      <c r="AV1731" s="620">
        <f>Z1731</f>
        <v/>
      </c>
      <c r="AW1731" s="72" t="n"/>
      <c r="BA1731" s="620" t="n"/>
      <c r="BC1731" s="620">
        <f>AO1731+AS1731</f>
        <v/>
      </c>
      <c r="BD1731" s="620">
        <f>BH1731-BC1731</f>
        <v/>
      </c>
      <c r="BE1731" s="479">
        <f>IF(AV1731=0,"        --",BD1731/BH1731)</f>
        <v/>
      </c>
      <c r="BF1731" s="620" t="n"/>
      <c r="BG1731" s="620" t="n"/>
      <c r="BH1731" s="620">
        <f>Z1731+BA1731+BF1731</f>
        <v/>
      </c>
    </row>
    <row r="1732" customFormat="1" s="34">
      <c r="A1732" s="618" t="n"/>
      <c r="B1732" s="619" t="n"/>
      <c r="J1732" s="619" t="n"/>
      <c r="U1732" s="620" t="n"/>
      <c r="X1732" s="620" t="n"/>
      <c r="Y1732" s="620" t="n"/>
      <c r="Z1732" s="620" t="n"/>
      <c r="AA1732" s="34">
        <f>T1732*0.2+N1732*0+O1732*0.3+P1732*0.5+Q1732*0.6+R1732*1+S1732*1</f>
        <v/>
      </c>
      <c r="AB1732" s="34">
        <f>T1732*0.2+N1732*0.2+O1732*0.3+P1732*0.5+Q1732*0.6+R1732*1+S1732*1</f>
        <v/>
      </c>
      <c r="AD1732" s="34">
        <f>IF($AC1732&gt;0,IF(VLOOKUP($AC1732,Resource!$B$2:$AE$460,6,FALSE)&gt;0,VLOOKUP($AC1732,Resource!$B$2:$AE$460,6,FALSE),"--INPUT--"),"")</f>
        <v/>
      </c>
      <c r="AE1732" s="34">
        <f>IF($AC1732&gt;0,IF(VLOOKUP($AC1732,Resource!$B$2:$AE$460,25,FALSE)&gt;0,VLOOKUP($AC1732,Resource!$B$2:$AE$460,25,FALSE),"--INPUT--"),"")</f>
        <v/>
      </c>
      <c r="AG1732" s="619" t="n"/>
      <c r="AH1732" s="619" t="n"/>
      <c r="AJ1732" s="34">
        <f>IF($AI1732&gt;0,IF(VLOOKUP($AI1732,Resource!$B$2:$AE$460,6,FALSE)&gt;0,VLOOKUP($AI1732,Resource!$B$2:$AE$460,6,FALSE),"--INPUT--"),"")</f>
        <v/>
      </c>
      <c r="AK1732" s="34">
        <f>IF($AI1732&gt;0,IF(VLOOKUP($AI1732,Resource!$B$2:$AE$460,25,FALSE)&gt;0,VLOOKUP($AI1732,Resource!$B$2:$AE$460,25,FALSE),"--INPUT--"),"")</f>
        <v/>
      </c>
      <c r="AL1732" s="619" t="n"/>
      <c r="AM1732" s="619" t="n"/>
      <c r="AN1732" s="34">
        <f>AA1732</f>
        <v/>
      </c>
      <c r="AO1732" s="621">
        <f>IF(ISNA(IF(AC1732="",0,AN1732*VLOOKUP(AC1732,Resource!$B$2:$AE$465,8,FALSE))),0,IF(AC1732="",0,AN1732*VLOOKUP(AC1732,Resource!$B$2:$AE$465,8,FALSE)))</f>
        <v/>
      </c>
      <c r="AP1732" s="620" t="n"/>
      <c r="AQ1732" s="286" t="n"/>
      <c r="AR1732" s="34">
        <f>AB1732</f>
        <v/>
      </c>
      <c r="AS1732" s="621">
        <f>IF(ISNA(IF(AI1732="",0,AR1732*VLOOKUP(AI1732,Resource!$B$2:$AE$465,9,FALSE))),0,IF(AI1732="",0,AR1732*VLOOKUP(AI1732,Resource!$B$2:$AE$465,9,FALSE)))</f>
        <v/>
      </c>
      <c r="AT1732" s="620" t="n"/>
      <c r="AU1732" s="286" t="n"/>
      <c r="AV1732" s="620">
        <f>Z1732</f>
        <v/>
      </c>
      <c r="AW1732" s="72" t="n"/>
      <c r="BA1732" s="620" t="n"/>
      <c r="BC1732" s="620">
        <f>AO1732+AS1732</f>
        <v/>
      </c>
      <c r="BD1732" s="620">
        <f>BH1732-BC1732</f>
        <v/>
      </c>
      <c r="BE1732" s="479">
        <f>IF(AV1732=0,"        --",BD1732/BH1732)</f>
        <v/>
      </c>
      <c r="BF1732" s="620" t="n"/>
      <c r="BG1732" s="620" t="n"/>
      <c r="BH1732" s="620">
        <f>Z1732+BA1732+BF1732</f>
        <v/>
      </c>
    </row>
    <row r="1733" customFormat="1" s="34">
      <c r="A1733" s="618" t="n"/>
      <c r="B1733" s="619" t="n"/>
      <c r="J1733" s="619" t="n"/>
      <c r="U1733" s="620" t="n"/>
      <c r="X1733" s="620" t="n"/>
      <c r="Y1733" s="620" t="n"/>
      <c r="Z1733" s="620" t="n"/>
      <c r="AA1733" s="34">
        <f>T1733*0.2+N1733*0+O1733*0.3+P1733*0.5+Q1733*0.6+R1733*1+S1733*1</f>
        <v/>
      </c>
      <c r="AB1733" s="34">
        <f>T1733*0.2+N1733*0.2+O1733*0.3+P1733*0.5+Q1733*0.6+R1733*1+S1733*1</f>
        <v/>
      </c>
      <c r="AD1733" s="34">
        <f>IF($AC1733&gt;0,IF(VLOOKUP($AC1733,Resource!$B$2:$AE$460,6,FALSE)&gt;0,VLOOKUP($AC1733,Resource!$B$2:$AE$460,6,FALSE),"--INPUT--"),"")</f>
        <v/>
      </c>
      <c r="AE1733" s="34">
        <f>IF($AC1733&gt;0,IF(VLOOKUP($AC1733,Resource!$B$2:$AE$460,25,FALSE)&gt;0,VLOOKUP($AC1733,Resource!$B$2:$AE$460,25,FALSE),"--INPUT--"),"")</f>
        <v/>
      </c>
      <c r="AG1733" s="619" t="n"/>
      <c r="AH1733" s="619" t="n"/>
      <c r="AJ1733" s="34">
        <f>IF($AI1733&gt;0,IF(VLOOKUP($AI1733,Resource!$B$2:$AE$460,6,FALSE)&gt;0,VLOOKUP($AI1733,Resource!$B$2:$AE$460,6,FALSE),"--INPUT--"),"")</f>
        <v/>
      </c>
      <c r="AK1733" s="34">
        <f>IF($AI1733&gt;0,IF(VLOOKUP($AI1733,Resource!$B$2:$AE$460,25,FALSE)&gt;0,VLOOKUP($AI1733,Resource!$B$2:$AE$460,25,FALSE),"--INPUT--"),"")</f>
        <v/>
      </c>
      <c r="AL1733" s="619" t="n"/>
      <c r="AM1733" s="619" t="n"/>
      <c r="AN1733" s="34">
        <f>AA1733</f>
        <v/>
      </c>
      <c r="AO1733" s="621">
        <f>IF(ISNA(IF(AC1733="",0,AN1733*VLOOKUP(AC1733,Resource!$B$2:$AE$465,8,FALSE))),0,IF(AC1733="",0,AN1733*VLOOKUP(AC1733,Resource!$B$2:$AE$465,8,FALSE)))</f>
        <v/>
      </c>
      <c r="AP1733" s="620" t="n"/>
      <c r="AQ1733" s="286" t="n"/>
      <c r="AR1733" s="34">
        <f>AB1733</f>
        <v/>
      </c>
      <c r="AS1733" s="621">
        <f>IF(ISNA(IF(AI1733="",0,AR1733*VLOOKUP(AI1733,Resource!$B$2:$AE$465,9,FALSE))),0,IF(AI1733="",0,AR1733*VLOOKUP(AI1733,Resource!$B$2:$AE$465,9,FALSE)))</f>
        <v/>
      </c>
      <c r="AT1733" s="620" t="n"/>
      <c r="AU1733" s="286" t="n"/>
      <c r="AV1733" s="620">
        <f>Z1733</f>
        <v/>
      </c>
      <c r="AW1733" s="72" t="n"/>
      <c r="BA1733" s="620" t="n"/>
      <c r="BC1733" s="620">
        <f>AO1733+AS1733</f>
        <v/>
      </c>
      <c r="BD1733" s="620">
        <f>BH1733-BC1733</f>
        <v/>
      </c>
      <c r="BE1733" s="479">
        <f>IF(AV1733=0,"        --",BD1733/BH1733)</f>
        <v/>
      </c>
      <c r="BF1733" s="620" t="n"/>
      <c r="BG1733" s="620" t="n"/>
      <c r="BH1733" s="620">
        <f>Z1733+BA1733+BF1733</f>
        <v/>
      </c>
    </row>
    <row r="1734" customFormat="1" s="34">
      <c r="A1734" s="618" t="n"/>
      <c r="B1734" s="619" t="n"/>
      <c r="J1734" s="619" t="n"/>
      <c r="U1734" s="620" t="n"/>
      <c r="X1734" s="620" t="n"/>
      <c r="Y1734" s="620" t="n"/>
      <c r="Z1734" s="620" t="n"/>
      <c r="AA1734" s="34">
        <f>T1734*0.2+N1734*0+O1734*0.3+P1734*0.5+Q1734*0.6+R1734*1+S1734*1</f>
        <v/>
      </c>
      <c r="AB1734" s="34">
        <f>T1734*0.2+N1734*0.2+O1734*0.3+P1734*0.5+Q1734*0.6+R1734*1+S1734*1</f>
        <v/>
      </c>
      <c r="AD1734" s="34">
        <f>IF($AC1734&gt;0,IF(VLOOKUP($AC1734,Resource!$B$2:$AE$460,6,FALSE)&gt;0,VLOOKUP($AC1734,Resource!$B$2:$AE$460,6,FALSE),"--INPUT--"),"")</f>
        <v/>
      </c>
      <c r="AE1734" s="34">
        <f>IF($AC1734&gt;0,IF(VLOOKUP($AC1734,Resource!$B$2:$AE$460,25,FALSE)&gt;0,VLOOKUP($AC1734,Resource!$B$2:$AE$460,25,FALSE),"--INPUT--"),"")</f>
        <v/>
      </c>
      <c r="AG1734" s="619" t="n"/>
      <c r="AH1734" s="619" t="n"/>
      <c r="AJ1734" s="34">
        <f>IF($AI1734&gt;0,IF(VLOOKUP($AI1734,Resource!$B$2:$AE$460,6,FALSE)&gt;0,VLOOKUP($AI1734,Resource!$B$2:$AE$460,6,FALSE),"--INPUT--"),"")</f>
        <v/>
      </c>
      <c r="AK1734" s="34">
        <f>IF($AI1734&gt;0,IF(VLOOKUP($AI1734,Resource!$B$2:$AE$460,25,FALSE)&gt;0,VLOOKUP($AI1734,Resource!$B$2:$AE$460,25,FALSE),"--INPUT--"),"")</f>
        <v/>
      </c>
      <c r="AL1734" s="619" t="n"/>
      <c r="AM1734" s="619" t="n"/>
      <c r="AN1734" s="34">
        <f>AA1734</f>
        <v/>
      </c>
      <c r="AO1734" s="621">
        <f>IF(ISNA(IF(AC1734="",0,AN1734*VLOOKUP(AC1734,Resource!$B$2:$AE$465,8,FALSE))),0,IF(AC1734="",0,AN1734*VLOOKUP(AC1734,Resource!$B$2:$AE$465,8,FALSE)))</f>
        <v/>
      </c>
      <c r="AP1734" s="620" t="n"/>
      <c r="AQ1734" s="286" t="n"/>
      <c r="AR1734" s="34">
        <f>AB1734</f>
        <v/>
      </c>
      <c r="AS1734" s="621">
        <f>IF(ISNA(IF(AI1734="",0,AR1734*VLOOKUP(AI1734,Resource!$B$2:$AE$465,9,FALSE))),0,IF(AI1734="",0,AR1734*VLOOKUP(AI1734,Resource!$B$2:$AE$465,9,FALSE)))</f>
        <v/>
      </c>
      <c r="AT1734" s="620" t="n"/>
      <c r="AU1734" s="286" t="n"/>
      <c r="AV1734" s="620">
        <f>Z1734</f>
        <v/>
      </c>
      <c r="AW1734" s="72" t="n"/>
      <c r="BA1734" s="620" t="n"/>
      <c r="BC1734" s="620">
        <f>AO1734+AS1734</f>
        <v/>
      </c>
      <c r="BD1734" s="620">
        <f>BH1734-BC1734</f>
        <v/>
      </c>
      <c r="BE1734" s="479">
        <f>IF(AV1734=0,"        --",BD1734/BH1734)</f>
        <v/>
      </c>
      <c r="BF1734" s="620" t="n"/>
      <c r="BG1734" s="620" t="n"/>
      <c r="BH1734" s="620">
        <f>Z1734+BA1734+BF1734</f>
        <v/>
      </c>
    </row>
    <row r="1735" customFormat="1" s="34">
      <c r="A1735" s="618" t="n"/>
      <c r="B1735" s="619" t="n"/>
      <c r="J1735" s="619" t="n"/>
      <c r="U1735" s="620" t="n"/>
      <c r="X1735" s="620" t="n"/>
      <c r="Y1735" s="620" t="n"/>
      <c r="Z1735" s="620" t="n"/>
      <c r="AA1735" s="34">
        <f>T1735*0.2+N1735*0+O1735*0.3+P1735*0.5+Q1735*0.6+R1735*1+S1735*1</f>
        <v/>
      </c>
      <c r="AB1735" s="34">
        <f>T1735*0.2+N1735*0.2+O1735*0.3+P1735*0.5+Q1735*0.6+R1735*1+S1735*1</f>
        <v/>
      </c>
      <c r="AD1735" s="34">
        <f>IF($AC1735&gt;0,IF(VLOOKUP($AC1735,Resource!$B$2:$AE$460,6,FALSE)&gt;0,VLOOKUP($AC1735,Resource!$B$2:$AE$460,6,FALSE),"--INPUT--"),"")</f>
        <v/>
      </c>
      <c r="AE1735" s="34">
        <f>IF($AC1735&gt;0,IF(VLOOKUP($AC1735,Resource!$B$2:$AE$460,25,FALSE)&gt;0,VLOOKUP($AC1735,Resource!$B$2:$AE$460,25,FALSE),"--INPUT--"),"")</f>
        <v/>
      </c>
      <c r="AG1735" s="619" t="n"/>
      <c r="AH1735" s="619" t="n"/>
      <c r="AJ1735" s="34">
        <f>IF($AI1735&gt;0,IF(VLOOKUP($AI1735,Resource!$B$2:$AE$460,6,FALSE)&gt;0,VLOOKUP($AI1735,Resource!$B$2:$AE$460,6,FALSE),"--INPUT--"),"")</f>
        <v/>
      </c>
      <c r="AK1735" s="34">
        <f>IF($AI1735&gt;0,IF(VLOOKUP($AI1735,Resource!$B$2:$AE$460,25,FALSE)&gt;0,VLOOKUP($AI1735,Resource!$B$2:$AE$460,25,FALSE),"--INPUT--"),"")</f>
        <v/>
      </c>
      <c r="AL1735" s="619" t="n"/>
      <c r="AM1735" s="619" t="n"/>
      <c r="AN1735" s="34">
        <f>AA1735</f>
        <v/>
      </c>
      <c r="AO1735" s="621">
        <f>IF(ISNA(IF(AC1735="",0,AN1735*VLOOKUP(AC1735,Resource!$B$2:$AE$465,8,FALSE))),0,IF(AC1735="",0,AN1735*VLOOKUP(AC1735,Resource!$B$2:$AE$465,8,FALSE)))</f>
        <v/>
      </c>
      <c r="AP1735" s="620" t="n"/>
      <c r="AQ1735" s="286" t="n"/>
      <c r="AR1735" s="34">
        <f>AB1735</f>
        <v/>
      </c>
      <c r="AS1735" s="621">
        <f>IF(ISNA(IF(AI1735="",0,AR1735*VLOOKUP(AI1735,Resource!$B$2:$AE$465,9,FALSE))),0,IF(AI1735="",0,AR1735*VLOOKUP(AI1735,Resource!$B$2:$AE$465,9,FALSE)))</f>
        <v/>
      </c>
      <c r="AT1735" s="620" t="n"/>
      <c r="AU1735" s="286" t="n"/>
      <c r="AV1735" s="620">
        <f>Z1735</f>
        <v/>
      </c>
      <c r="AW1735" s="72" t="n"/>
      <c r="BA1735" s="620" t="n"/>
      <c r="BC1735" s="620">
        <f>AO1735+AS1735</f>
        <v/>
      </c>
      <c r="BD1735" s="620">
        <f>BH1735-BC1735</f>
        <v/>
      </c>
      <c r="BE1735" s="479">
        <f>IF(AV1735=0,"        --",BD1735/BH1735)</f>
        <v/>
      </c>
      <c r="BF1735" s="620" t="n"/>
      <c r="BG1735" s="620" t="n"/>
      <c r="BH1735" s="620">
        <f>Z1735+BA1735+BF1735</f>
        <v/>
      </c>
    </row>
    <row r="1736" customFormat="1" s="34">
      <c r="A1736" s="618" t="n"/>
      <c r="B1736" s="619" t="n"/>
      <c r="J1736" s="619" t="n"/>
      <c r="U1736" s="620" t="n"/>
      <c r="X1736" s="620" t="n"/>
      <c r="Y1736" s="620" t="n"/>
      <c r="Z1736" s="620" t="n"/>
      <c r="AA1736" s="34">
        <f>T1736*0.2+N1736*0+O1736*0.3+P1736*0.5+Q1736*0.6+R1736*1+S1736*1</f>
        <v/>
      </c>
      <c r="AB1736" s="34">
        <f>T1736*0.2+N1736*0.2+O1736*0.3+P1736*0.5+Q1736*0.6+R1736*1+S1736*1</f>
        <v/>
      </c>
      <c r="AD1736" s="34">
        <f>IF($AC1736&gt;0,IF(VLOOKUP($AC1736,Resource!$B$2:$AE$460,6,FALSE)&gt;0,VLOOKUP($AC1736,Resource!$B$2:$AE$460,6,FALSE),"--INPUT--"),"")</f>
        <v/>
      </c>
      <c r="AE1736" s="34">
        <f>IF($AC1736&gt;0,IF(VLOOKUP($AC1736,Resource!$B$2:$AE$460,25,FALSE)&gt;0,VLOOKUP($AC1736,Resource!$B$2:$AE$460,25,FALSE),"--INPUT--"),"")</f>
        <v/>
      </c>
      <c r="AG1736" s="619" t="n"/>
      <c r="AH1736" s="619" t="n"/>
      <c r="AJ1736" s="34">
        <f>IF($AI1736&gt;0,IF(VLOOKUP($AI1736,Resource!$B$2:$AE$460,6,FALSE)&gt;0,VLOOKUP($AI1736,Resource!$B$2:$AE$460,6,FALSE),"--INPUT--"),"")</f>
        <v/>
      </c>
      <c r="AK1736" s="34">
        <f>IF($AI1736&gt;0,IF(VLOOKUP($AI1736,Resource!$B$2:$AE$460,25,FALSE)&gt;0,VLOOKUP($AI1736,Resource!$B$2:$AE$460,25,FALSE),"--INPUT--"),"")</f>
        <v/>
      </c>
      <c r="AL1736" s="619" t="n"/>
      <c r="AM1736" s="619" t="n"/>
      <c r="AN1736" s="34">
        <f>AA1736</f>
        <v/>
      </c>
      <c r="AO1736" s="621">
        <f>IF(ISNA(IF(AC1736="",0,AN1736*VLOOKUP(AC1736,Resource!$B$2:$AE$465,8,FALSE))),0,IF(AC1736="",0,AN1736*VLOOKUP(AC1736,Resource!$B$2:$AE$465,8,FALSE)))</f>
        <v/>
      </c>
      <c r="AP1736" s="620" t="n"/>
      <c r="AQ1736" s="286" t="n"/>
      <c r="AR1736" s="34">
        <f>AB1736</f>
        <v/>
      </c>
      <c r="AS1736" s="621">
        <f>IF(ISNA(IF(AI1736="",0,AR1736*VLOOKUP(AI1736,Resource!$B$2:$AE$465,9,FALSE))),0,IF(AI1736="",0,AR1736*VLOOKUP(AI1736,Resource!$B$2:$AE$465,9,FALSE)))</f>
        <v/>
      </c>
      <c r="AT1736" s="620" t="n"/>
      <c r="AU1736" s="286" t="n"/>
      <c r="AV1736" s="620">
        <f>Z1736</f>
        <v/>
      </c>
      <c r="AW1736" s="72" t="n"/>
      <c r="BA1736" s="620" t="n"/>
      <c r="BC1736" s="620">
        <f>AO1736+AS1736</f>
        <v/>
      </c>
      <c r="BD1736" s="620">
        <f>BH1736-BC1736</f>
        <v/>
      </c>
      <c r="BE1736" s="479">
        <f>IF(AV1736=0,"        --",BD1736/BH1736)</f>
        <v/>
      </c>
      <c r="BF1736" s="620" t="n"/>
      <c r="BG1736" s="620" t="n"/>
      <c r="BH1736" s="620">
        <f>Z1736+BA1736+BF1736</f>
        <v/>
      </c>
    </row>
    <row r="1737" customFormat="1" s="34">
      <c r="A1737" s="618" t="n"/>
      <c r="B1737" s="619" t="n"/>
      <c r="J1737" s="619" t="n"/>
      <c r="U1737" s="620" t="n"/>
      <c r="X1737" s="620" t="n"/>
      <c r="Y1737" s="620" t="n"/>
      <c r="Z1737" s="620" t="n"/>
      <c r="AA1737" s="34">
        <f>T1737*0.2+N1737*0+O1737*0.3+P1737*0.5+Q1737*0.6+R1737*1+S1737*1</f>
        <v/>
      </c>
      <c r="AB1737" s="34">
        <f>T1737*0.2+N1737*0.2+O1737*0.3+P1737*0.5+Q1737*0.6+R1737*1+S1737*1</f>
        <v/>
      </c>
      <c r="AD1737" s="34">
        <f>IF($AC1737&gt;0,IF(VLOOKUP($AC1737,Resource!$B$2:$AE$460,6,FALSE)&gt;0,VLOOKUP($AC1737,Resource!$B$2:$AE$460,6,FALSE),"--INPUT--"),"")</f>
        <v/>
      </c>
      <c r="AE1737" s="34">
        <f>IF($AC1737&gt;0,IF(VLOOKUP($AC1737,Resource!$B$2:$AE$460,25,FALSE)&gt;0,VLOOKUP($AC1737,Resource!$B$2:$AE$460,25,FALSE),"--INPUT--"),"")</f>
        <v/>
      </c>
      <c r="AG1737" s="619" t="n"/>
      <c r="AH1737" s="619" t="n"/>
      <c r="AJ1737" s="34">
        <f>IF($AI1737&gt;0,IF(VLOOKUP($AI1737,Resource!$B$2:$AE$460,6,FALSE)&gt;0,VLOOKUP($AI1737,Resource!$B$2:$AE$460,6,FALSE),"--INPUT--"),"")</f>
        <v/>
      </c>
      <c r="AK1737" s="34">
        <f>IF($AI1737&gt;0,IF(VLOOKUP($AI1737,Resource!$B$2:$AE$460,25,FALSE)&gt;0,VLOOKUP($AI1737,Resource!$B$2:$AE$460,25,FALSE),"--INPUT--"),"")</f>
        <v/>
      </c>
      <c r="AL1737" s="619" t="n"/>
      <c r="AM1737" s="619" t="n"/>
      <c r="AN1737" s="34">
        <f>AA1737</f>
        <v/>
      </c>
      <c r="AO1737" s="621">
        <f>IF(ISNA(IF(AC1737="",0,AN1737*VLOOKUP(AC1737,Resource!$B$2:$AE$465,8,FALSE))),0,IF(AC1737="",0,AN1737*VLOOKUP(AC1737,Resource!$B$2:$AE$465,8,FALSE)))</f>
        <v/>
      </c>
      <c r="AP1737" s="620" t="n"/>
      <c r="AQ1737" s="286" t="n"/>
      <c r="AR1737" s="34">
        <f>AB1737</f>
        <v/>
      </c>
      <c r="AS1737" s="621">
        <f>IF(ISNA(IF(AI1737="",0,AR1737*VLOOKUP(AI1737,Resource!$B$2:$AE$465,9,FALSE))),0,IF(AI1737="",0,AR1737*VLOOKUP(AI1737,Resource!$B$2:$AE$465,9,FALSE)))</f>
        <v/>
      </c>
      <c r="AT1737" s="620" t="n"/>
      <c r="AU1737" s="286" t="n"/>
      <c r="AV1737" s="620">
        <f>Z1737</f>
        <v/>
      </c>
      <c r="AW1737" s="72" t="n"/>
      <c r="BA1737" s="620" t="n"/>
      <c r="BC1737" s="620">
        <f>AO1737+AS1737</f>
        <v/>
      </c>
      <c r="BD1737" s="620">
        <f>BH1737-BC1737</f>
        <v/>
      </c>
      <c r="BE1737" s="479">
        <f>IF(AV1737=0,"        --",BD1737/BH1737)</f>
        <v/>
      </c>
      <c r="BF1737" s="620" t="n"/>
      <c r="BG1737" s="620" t="n"/>
      <c r="BH1737" s="620">
        <f>Z1737+BA1737+BF1737</f>
        <v/>
      </c>
    </row>
    <row r="1738" customFormat="1" s="34">
      <c r="A1738" s="618" t="n"/>
      <c r="B1738" s="619" t="n"/>
      <c r="J1738" s="619" t="n"/>
      <c r="U1738" s="620" t="n"/>
      <c r="X1738" s="620" t="n"/>
      <c r="Y1738" s="620" t="n"/>
      <c r="Z1738" s="620" t="n"/>
      <c r="AA1738" s="34">
        <f>T1738*0.2+N1738*0+O1738*0.3+P1738*0.5+Q1738*0.6+R1738*1+S1738*1</f>
        <v/>
      </c>
      <c r="AB1738" s="34">
        <f>T1738*0.2+N1738*0.2+O1738*0.3+P1738*0.5+Q1738*0.6+R1738*1+S1738*1</f>
        <v/>
      </c>
      <c r="AD1738" s="34">
        <f>IF($AC1738&gt;0,IF(VLOOKUP($AC1738,Resource!$B$2:$AE$460,6,FALSE)&gt;0,VLOOKUP($AC1738,Resource!$B$2:$AE$460,6,FALSE),"--INPUT--"),"")</f>
        <v/>
      </c>
      <c r="AE1738" s="34">
        <f>IF($AC1738&gt;0,IF(VLOOKUP($AC1738,Resource!$B$2:$AE$460,25,FALSE)&gt;0,VLOOKUP($AC1738,Resource!$B$2:$AE$460,25,FALSE),"--INPUT--"),"")</f>
        <v/>
      </c>
      <c r="AG1738" s="619" t="n"/>
      <c r="AH1738" s="619" t="n"/>
      <c r="AJ1738" s="34">
        <f>IF($AI1738&gt;0,IF(VLOOKUP($AI1738,Resource!$B$2:$AE$460,6,FALSE)&gt;0,VLOOKUP($AI1738,Resource!$B$2:$AE$460,6,FALSE),"--INPUT--"),"")</f>
        <v/>
      </c>
      <c r="AK1738" s="34">
        <f>IF($AI1738&gt;0,IF(VLOOKUP($AI1738,Resource!$B$2:$AE$460,25,FALSE)&gt;0,VLOOKUP($AI1738,Resource!$B$2:$AE$460,25,FALSE),"--INPUT--"),"")</f>
        <v/>
      </c>
      <c r="AL1738" s="619" t="n"/>
      <c r="AM1738" s="619" t="n"/>
      <c r="AN1738" s="34">
        <f>AA1738</f>
        <v/>
      </c>
      <c r="AO1738" s="621">
        <f>IF(ISNA(IF(AC1738="",0,AN1738*VLOOKUP(AC1738,Resource!$B$2:$AE$465,8,FALSE))),0,IF(AC1738="",0,AN1738*VLOOKUP(AC1738,Resource!$B$2:$AE$465,8,FALSE)))</f>
        <v/>
      </c>
      <c r="AP1738" s="620" t="n"/>
      <c r="AQ1738" s="286" t="n"/>
      <c r="AR1738" s="34">
        <f>AB1738</f>
        <v/>
      </c>
      <c r="AS1738" s="621">
        <f>IF(ISNA(IF(AI1738="",0,AR1738*VLOOKUP(AI1738,Resource!$B$2:$AE$465,9,FALSE))),0,IF(AI1738="",0,AR1738*VLOOKUP(AI1738,Resource!$B$2:$AE$465,9,FALSE)))</f>
        <v/>
      </c>
      <c r="AT1738" s="620" t="n"/>
      <c r="AU1738" s="286" t="n"/>
      <c r="AV1738" s="620">
        <f>Z1738</f>
        <v/>
      </c>
      <c r="AW1738" s="72" t="n"/>
      <c r="BA1738" s="620" t="n"/>
      <c r="BC1738" s="620">
        <f>AO1738+AS1738</f>
        <v/>
      </c>
      <c r="BD1738" s="620">
        <f>BH1738-BC1738</f>
        <v/>
      </c>
      <c r="BE1738" s="479">
        <f>IF(AV1738=0,"        --",BD1738/BH1738)</f>
        <v/>
      </c>
      <c r="BF1738" s="620" t="n"/>
      <c r="BG1738" s="620" t="n"/>
      <c r="BH1738" s="620">
        <f>Z1738+BA1738+BF1738</f>
        <v/>
      </c>
    </row>
    <row r="1739" customFormat="1" s="34">
      <c r="A1739" s="618" t="n"/>
      <c r="B1739" s="619" t="n"/>
      <c r="J1739" s="619" t="n"/>
      <c r="U1739" s="620" t="n"/>
      <c r="X1739" s="620" t="n"/>
      <c r="Y1739" s="620" t="n"/>
      <c r="Z1739" s="620" t="n"/>
      <c r="AA1739" s="34">
        <f>T1739*0.2+N1739*0+O1739*0.3+P1739*0.5+Q1739*0.6+R1739*1+S1739*1</f>
        <v/>
      </c>
      <c r="AB1739" s="34">
        <f>T1739*0.2+N1739*0.2+O1739*0.3+P1739*0.5+Q1739*0.6+R1739*1+S1739*1</f>
        <v/>
      </c>
      <c r="AD1739" s="34">
        <f>IF($AC1739&gt;0,IF(VLOOKUP($AC1739,Resource!$B$2:$AE$460,6,FALSE)&gt;0,VLOOKUP($AC1739,Resource!$B$2:$AE$460,6,FALSE),"--INPUT--"),"")</f>
        <v/>
      </c>
      <c r="AE1739" s="34">
        <f>IF($AC1739&gt;0,IF(VLOOKUP($AC1739,Resource!$B$2:$AE$460,25,FALSE)&gt;0,VLOOKUP($AC1739,Resource!$B$2:$AE$460,25,FALSE),"--INPUT--"),"")</f>
        <v/>
      </c>
      <c r="AG1739" s="619" t="n"/>
      <c r="AH1739" s="619" t="n"/>
      <c r="AJ1739" s="34">
        <f>IF($AI1739&gt;0,IF(VLOOKUP($AI1739,Resource!$B$2:$AE$460,6,FALSE)&gt;0,VLOOKUP($AI1739,Resource!$B$2:$AE$460,6,FALSE),"--INPUT--"),"")</f>
        <v/>
      </c>
      <c r="AK1739" s="34">
        <f>IF($AI1739&gt;0,IF(VLOOKUP($AI1739,Resource!$B$2:$AE$460,25,FALSE)&gt;0,VLOOKUP($AI1739,Resource!$B$2:$AE$460,25,FALSE),"--INPUT--"),"")</f>
        <v/>
      </c>
      <c r="AL1739" s="619" t="n"/>
      <c r="AM1739" s="619" t="n"/>
      <c r="AN1739" s="34">
        <f>AA1739</f>
        <v/>
      </c>
      <c r="AO1739" s="621">
        <f>IF(ISNA(IF(AC1739="",0,AN1739*VLOOKUP(AC1739,Resource!$B$2:$AE$465,8,FALSE))),0,IF(AC1739="",0,AN1739*VLOOKUP(AC1739,Resource!$B$2:$AE$465,8,FALSE)))</f>
        <v/>
      </c>
      <c r="AP1739" s="620" t="n"/>
      <c r="AQ1739" s="286" t="n"/>
      <c r="AR1739" s="34">
        <f>AB1739</f>
        <v/>
      </c>
      <c r="AS1739" s="621">
        <f>IF(ISNA(IF(AI1739="",0,AR1739*VLOOKUP(AI1739,Resource!$B$2:$AE$465,9,FALSE))),0,IF(AI1739="",0,AR1739*VLOOKUP(AI1739,Resource!$B$2:$AE$465,9,FALSE)))</f>
        <v/>
      </c>
      <c r="AT1739" s="620" t="n"/>
      <c r="AU1739" s="286" t="n"/>
      <c r="AV1739" s="620">
        <f>Z1739</f>
        <v/>
      </c>
      <c r="AW1739" s="72" t="n"/>
      <c r="BA1739" s="620" t="n"/>
      <c r="BC1739" s="620">
        <f>AO1739+AS1739</f>
        <v/>
      </c>
      <c r="BD1739" s="620">
        <f>BH1739-BC1739</f>
        <v/>
      </c>
      <c r="BE1739" s="479">
        <f>IF(AV1739=0,"        --",BD1739/BH1739)</f>
        <v/>
      </c>
      <c r="BF1739" s="620" t="n"/>
      <c r="BG1739" s="620" t="n"/>
      <c r="BH1739" s="620">
        <f>Z1739+BA1739+BF1739</f>
        <v/>
      </c>
    </row>
    <row r="1740" customFormat="1" s="34">
      <c r="A1740" s="618" t="n"/>
      <c r="B1740" s="619" t="n"/>
      <c r="J1740" s="619" t="n"/>
      <c r="U1740" s="620" t="n"/>
      <c r="X1740" s="620" t="n"/>
      <c r="Y1740" s="620" t="n"/>
      <c r="Z1740" s="620" t="n"/>
      <c r="AA1740" s="34">
        <f>T1740*0.2+N1740*0+O1740*0.3+P1740*0.5+Q1740*0.6+R1740*1+S1740*1</f>
        <v/>
      </c>
      <c r="AB1740" s="34">
        <f>T1740*0.2+N1740*0.2+O1740*0.3+P1740*0.5+Q1740*0.6+R1740*1+S1740*1</f>
        <v/>
      </c>
      <c r="AD1740" s="34">
        <f>IF($AC1740&gt;0,IF(VLOOKUP($AC1740,Resource!$B$2:$AE$460,6,FALSE)&gt;0,VLOOKUP($AC1740,Resource!$B$2:$AE$460,6,FALSE),"--INPUT--"),"")</f>
        <v/>
      </c>
      <c r="AE1740" s="34">
        <f>IF($AC1740&gt;0,IF(VLOOKUP($AC1740,Resource!$B$2:$AE$460,25,FALSE)&gt;0,VLOOKUP($AC1740,Resource!$B$2:$AE$460,25,FALSE),"--INPUT--"),"")</f>
        <v/>
      </c>
      <c r="AG1740" s="619" t="n"/>
      <c r="AH1740" s="619" t="n"/>
      <c r="AJ1740" s="34">
        <f>IF($AI1740&gt;0,IF(VLOOKUP($AI1740,Resource!$B$2:$AE$460,6,FALSE)&gt;0,VLOOKUP($AI1740,Resource!$B$2:$AE$460,6,FALSE),"--INPUT--"),"")</f>
        <v/>
      </c>
      <c r="AK1740" s="34">
        <f>IF($AI1740&gt;0,IF(VLOOKUP($AI1740,Resource!$B$2:$AE$460,25,FALSE)&gt;0,VLOOKUP($AI1740,Resource!$B$2:$AE$460,25,FALSE),"--INPUT--"),"")</f>
        <v/>
      </c>
      <c r="AL1740" s="619" t="n"/>
      <c r="AM1740" s="619" t="n"/>
      <c r="AN1740" s="34">
        <f>AA1740</f>
        <v/>
      </c>
      <c r="AO1740" s="621">
        <f>IF(ISNA(IF(AC1740="",0,AN1740*VLOOKUP(AC1740,Resource!$B$2:$AE$465,8,FALSE))),0,IF(AC1740="",0,AN1740*VLOOKUP(AC1740,Resource!$B$2:$AE$465,8,FALSE)))</f>
        <v/>
      </c>
      <c r="AP1740" s="620" t="n"/>
      <c r="AQ1740" s="286" t="n"/>
      <c r="AR1740" s="34">
        <f>AB1740</f>
        <v/>
      </c>
      <c r="AS1740" s="621">
        <f>IF(ISNA(IF(AI1740="",0,AR1740*VLOOKUP(AI1740,Resource!$B$2:$AE$465,9,FALSE))),0,IF(AI1740="",0,AR1740*VLOOKUP(AI1740,Resource!$B$2:$AE$465,9,FALSE)))</f>
        <v/>
      </c>
      <c r="AT1740" s="620" t="n"/>
      <c r="AU1740" s="286" t="n"/>
      <c r="AV1740" s="620">
        <f>Z1740</f>
        <v/>
      </c>
      <c r="AW1740" s="72" t="n"/>
      <c r="BA1740" s="620" t="n"/>
      <c r="BC1740" s="620">
        <f>AO1740+AS1740</f>
        <v/>
      </c>
      <c r="BD1740" s="620">
        <f>BH1740-BC1740</f>
        <v/>
      </c>
      <c r="BE1740" s="479">
        <f>IF(AV1740=0,"        --",BD1740/BH1740)</f>
        <v/>
      </c>
      <c r="BF1740" s="620" t="n"/>
      <c r="BG1740" s="620" t="n"/>
      <c r="BH1740" s="620">
        <f>Z1740+BA1740+BF1740</f>
        <v/>
      </c>
    </row>
    <row r="1741" customFormat="1" s="34">
      <c r="A1741" s="618" t="n"/>
      <c r="B1741" s="619" t="n"/>
      <c r="J1741" s="619" t="n"/>
      <c r="U1741" s="620" t="n"/>
      <c r="X1741" s="620" t="n"/>
      <c r="Y1741" s="620" t="n"/>
      <c r="Z1741" s="620" t="n"/>
      <c r="AA1741" s="34">
        <f>T1741*0.2+N1741*0+O1741*0.3+P1741*0.5+Q1741*0.6+R1741*1+S1741*1</f>
        <v/>
      </c>
      <c r="AB1741" s="34">
        <f>T1741*0.2+N1741*0.2+O1741*0.3+P1741*0.5+Q1741*0.6+R1741*1+S1741*1</f>
        <v/>
      </c>
      <c r="AD1741" s="34">
        <f>IF($AC1741&gt;0,IF(VLOOKUP($AC1741,Resource!$B$2:$AE$460,6,FALSE)&gt;0,VLOOKUP($AC1741,Resource!$B$2:$AE$460,6,FALSE),"--INPUT--"),"")</f>
        <v/>
      </c>
      <c r="AE1741" s="34">
        <f>IF($AC1741&gt;0,IF(VLOOKUP($AC1741,Resource!$B$2:$AE$460,25,FALSE)&gt;0,VLOOKUP($AC1741,Resource!$B$2:$AE$460,25,FALSE),"--INPUT--"),"")</f>
        <v/>
      </c>
      <c r="AG1741" s="619" t="n"/>
      <c r="AH1741" s="619" t="n"/>
      <c r="AJ1741" s="34">
        <f>IF($AI1741&gt;0,IF(VLOOKUP($AI1741,Resource!$B$2:$AE$460,6,FALSE)&gt;0,VLOOKUP($AI1741,Resource!$B$2:$AE$460,6,FALSE),"--INPUT--"),"")</f>
        <v/>
      </c>
      <c r="AK1741" s="34">
        <f>IF($AI1741&gt;0,IF(VLOOKUP($AI1741,Resource!$B$2:$AE$460,25,FALSE)&gt;0,VLOOKUP($AI1741,Resource!$B$2:$AE$460,25,FALSE),"--INPUT--"),"")</f>
        <v/>
      </c>
      <c r="AL1741" s="619" t="n"/>
      <c r="AM1741" s="619" t="n"/>
      <c r="AN1741" s="34">
        <f>AA1741</f>
        <v/>
      </c>
      <c r="AO1741" s="621">
        <f>IF(ISNA(IF(AC1741="",0,AN1741*VLOOKUP(AC1741,Resource!$B$2:$AE$465,8,FALSE))),0,IF(AC1741="",0,AN1741*VLOOKUP(AC1741,Resource!$B$2:$AE$465,8,FALSE)))</f>
        <v/>
      </c>
      <c r="AP1741" s="620" t="n"/>
      <c r="AQ1741" s="286" t="n"/>
      <c r="AR1741" s="34">
        <f>AB1741</f>
        <v/>
      </c>
      <c r="AS1741" s="621">
        <f>IF(ISNA(IF(AI1741="",0,AR1741*VLOOKUP(AI1741,Resource!$B$2:$AE$465,9,FALSE))),0,IF(AI1741="",0,AR1741*VLOOKUP(AI1741,Resource!$B$2:$AE$465,9,FALSE)))</f>
        <v/>
      </c>
      <c r="AT1741" s="620" t="n"/>
      <c r="AU1741" s="286" t="n"/>
      <c r="AV1741" s="620">
        <f>Z1741</f>
        <v/>
      </c>
      <c r="AW1741" s="72" t="n"/>
      <c r="BA1741" s="620" t="n"/>
      <c r="BC1741" s="620">
        <f>AO1741+AS1741</f>
        <v/>
      </c>
      <c r="BD1741" s="620">
        <f>BH1741-BC1741</f>
        <v/>
      </c>
      <c r="BE1741" s="479">
        <f>IF(AV1741=0,"        --",BD1741/BH1741)</f>
        <v/>
      </c>
      <c r="BF1741" s="620" t="n"/>
      <c r="BG1741" s="620" t="n"/>
      <c r="BH1741" s="620">
        <f>Z1741+BA1741+BF1741</f>
        <v/>
      </c>
    </row>
    <row r="1742" customFormat="1" s="34">
      <c r="A1742" s="618" t="n"/>
      <c r="B1742" s="619" t="n"/>
      <c r="J1742" s="619" t="n"/>
      <c r="U1742" s="620" t="n"/>
      <c r="X1742" s="620" t="n"/>
      <c r="Y1742" s="620" t="n"/>
      <c r="Z1742" s="620" t="n"/>
      <c r="AA1742" s="34">
        <f>T1742*0.2+N1742*0+O1742*0.3+P1742*0.5+Q1742*0.6+R1742*1+S1742*1</f>
        <v/>
      </c>
      <c r="AB1742" s="34">
        <f>T1742*0.2+N1742*0.2+O1742*0.3+P1742*0.5+Q1742*0.6+R1742*1+S1742*1</f>
        <v/>
      </c>
      <c r="AD1742" s="34">
        <f>IF($AC1742&gt;0,IF(VLOOKUP($AC1742,Resource!$B$2:$AE$460,6,FALSE)&gt;0,VLOOKUP($AC1742,Resource!$B$2:$AE$460,6,FALSE),"--INPUT--"),"")</f>
        <v/>
      </c>
      <c r="AE1742" s="34">
        <f>IF($AC1742&gt;0,IF(VLOOKUP($AC1742,Resource!$B$2:$AE$460,25,FALSE)&gt;0,VLOOKUP($AC1742,Resource!$B$2:$AE$460,25,FALSE),"--INPUT--"),"")</f>
        <v/>
      </c>
      <c r="AG1742" s="619" t="n"/>
      <c r="AH1742" s="619" t="n"/>
      <c r="AJ1742" s="34">
        <f>IF($AI1742&gt;0,IF(VLOOKUP($AI1742,Resource!$B$2:$AE$460,6,FALSE)&gt;0,VLOOKUP($AI1742,Resource!$B$2:$AE$460,6,FALSE),"--INPUT--"),"")</f>
        <v/>
      </c>
      <c r="AK1742" s="34">
        <f>IF($AI1742&gt;0,IF(VLOOKUP($AI1742,Resource!$B$2:$AE$460,25,FALSE)&gt;0,VLOOKUP($AI1742,Resource!$B$2:$AE$460,25,FALSE),"--INPUT--"),"")</f>
        <v/>
      </c>
      <c r="AL1742" s="619" t="n"/>
      <c r="AM1742" s="619" t="n"/>
      <c r="AN1742" s="34">
        <f>AA1742</f>
        <v/>
      </c>
      <c r="AO1742" s="621">
        <f>IF(ISNA(IF(AC1742="",0,AN1742*VLOOKUP(AC1742,Resource!$B$2:$AE$465,8,FALSE))),0,IF(AC1742="",0,AN1742*VLOOKUP(AC1742,Resource!$B$2:$AE$465,8,FALSE)))</f>
        <v/>
      </c>
      <c r="AP1742" s="620" t="n"/>
      <c r="AQ1742" s="286" t="n"/>
      <c r="AR1742" s="34">
        <f>AB1742</f>
        <v/>
      </c>
      <c r="AS1742" s="621">
        <f>IF(ISNA(IF(AI1742="",0,AR1742*VLOOKUP(AI1742,Resource!$B$2:$AE$465,9,FALSE))),0,IF(AI1742="",0,AR1742*VLOOKUP(AI1742,Resource!$B$2:$AE$465,9,FALSE)))</f>
        <v/>
      </c>
      <c r="AT1742" s="620" t="n"/>
      <c r="AU1742" s="286" t="n"/>
      <c r="AV1742" s="620">
        <f>Z1742</f>
        <v/>
      </c>
      <c r="AW1742" s="72" t="n"/>
      <c r="BA1742" s="620" t="n"/>
      <c r="BC1742" s="620">
        <f>AO1742+AS1742</f>
        <v/>
      </c>
      <c r="BD1742" s="620">
        <f>BH1742-BC1742</f>
        <v/>
      </c>
      <c r="BE1742" s="479">
        <f>IF(AV1742=0,"        --",BD1742/BH1742)</f>
        <v/>
      </c>
      <c r="BF1742" s="620" t="n"/>
      <c r="BG1742" s="620" t="n"/>
      <c r="BH1742" s="620">
        <f>Z1742+BA1742+BF1742</f>
        <v/>
      </c>
    </row>
    <row r="1743" customFormat="1" s="34">
      <c r="A1743" s="618" t="n"/>
      <c r="B1743" s="619" t="n"/>
      <c r="J1743" s="619" t="n"/>
      <c r="U1743" s="620" t="n"/>
      <c r="X1743" s="620" t="n"/>
      <c r="Y1743" s="620" t="n"/>
      <c r="Z1743" s="620" t="n"/>
      <c r="AA1743" s="34">
        <f>T1743*0.2+N1743*0+O1743*0.3+P1743*0.5+Q1743*0.6+R1743*1+S1743*1</f>
        <v/>
      </c>
      <c r="AB1743" s="34">
        <f>T1743*0.2+N1743*0.2+O1743*0.3+P1743*0.5+Q1743*0.6+R1743*1+S1743*1</f>
        <v/>
      </c>
      <c r="AD1743" s="34">
        <f>IF($AC1743&gt;0,IF(VLOOKUP($AC1743,Resource!$B$2:$AE$460,6,FALSE)&gt;0,VLOOKUP($AC1743,Resource!$B$2:$AE$460,6,FALSE),"--INPUT--"),"")</f>
        <v/>
      </c>
      <c r="AE1743" s="34">
        <f>IF($AC1743&gt;0,IF(VLOOKUP($AC1743,Resource!$B$2:$AE$460,25,FALSE)&gt;0,VLOOKUP($AC1743,Resource!$B$2:$AE$460,25,FALSE),"--INPUT--"),"")</f>
        <v/>
      </c>
      <c r="AG1743" s="619" t="n"/>
      <c r="AH1743" s="619" t="n"/>
      <c r="AJ1743" s="34">
        <f>IF($AI1743&gt;0,IF(VLOOKUP($AI1743,Resource!$B$2:$AE$460,6,FALSE)&gt;0,VLOOKUP($AI1743,Resource!$B$2:$AE$460,6,FALSE),"--INPUT--"),"")</f>
        <v/>
      </c>
      <c r="AK1743" s="34">
        <f>IF($AI1743&gt;0,IF(VLOOKUP($AI1743,Resource!$B$2:$AE$460,25,FALSE)&gt;0,VLOOKUP($AI1743,Resource!$B$2:$AE$460,25,FALSE),"--INPUT--"),"")</f>
        <v/>
      </c>
      <c r="AL1743" s="619" t="n"/>
      <c r="AM1743" s="619" t="n"/>
      <c r="AN1743" s="34">
        <f>AA1743</f>
        <v/>
      </c>
      <c r="AO1743" s="621">
        <f>IF(ISNA(IF(AC1743="",0,AN1743*VLOOKUP(AC1743,Resource!$B$2:$AE$465,8,FALSE))),0,IF(AC1743="",0,AN1743*VLOOKUP(AC1743,Resource!$B$2:$AE$465,8,FALSE)))</f>
        <v/>
      </c>
      <c r="AP1743" s="620" t="n"/>
      <c r="AQ1743" s="286" t="n"/>
      <c r="AR1743" s="34">
        <f>AB1743</f>
        <v/>
      </c>
      <c r="AS1743" s="621">
        <f>IF(ISNA(IF(AI1743="",0,AR1743*VLOOKUP(AI1743,Resource!$B$2:$AE$465,9,FALSE))),0,IF(AI1743="",0,AR1743*VLOOKUP(AI1743,Resource!$B$2:$AE$465,9,FALSE)))</f>
        <v/>
      </c>
      <c r="AT1743" s="620" t="n"/>
      <c r="AU1743" s="286" t="n"/>
      <c r="AV1743" s="620">
        <f>Z1743</f>
        <v/>
      </c>
      <c r="AW1743" s="72" t="n"/>
      <c r="BA1743" s="620" t="n"/>
      <c r="BC1743" s="620">
        <f>AO1743+AS1743</f>
        <v/>
      </c>
      <c r="BD1743" s="620">
        <f>BH1743-BC1743</f>
        <v/>
      </c>
      <c r="BE1743" s="479">
        <f>IF(AV1743=0,"        --",BD1743/BH1743)</f>
        <v/>
      </c>
      <c r="BF1743" s="620" t="n"/>
      <c r="BG1743" s="620" t="n"/>
      <c r="BH1743" s="620">
        <f>Z1743+BA1743+BF1743</f>
        <v/>
      </c>
    </row>
    <row r="1744" customFormat="1" s="34">
      <c r="A1744" s="618" t="n"/>
      <c r="B1744" s="619" t="n"/>
      <c r="J1744" s="619" t="n"/>
      <c r="U1744" s="620" t="n"/>
      <c r="X1744" s="620" t="n"/>
      <c r="Y1744" s="620" t="n"/>
      <c r="Z1744" s="620" t="n"/>
      <c r="AA1744" s="34">
        <f>T1744*0.2+N1744*0+O1744*0.3+P1744*0.5+Q1744*0.6+R1744*1+S1744*1</f>
        <v/>
      </c>
      <c r="AB1744" s="34">
        <f>T1744*0.2+N1744*0.2+O1744*0.3+P1744*0.5+Q1744*0.6+R1744*1+S1744*1</f>
        <v/>
      </c>
      <c r="AD1744" s="34">
        <f>IF($AC1744&gt;0,IF(VLOOKUP($AC1744,Resource!$B$2:$AE$460,6,FALSE)&gt;0,VLOOKUP($AC1744,Resource!$B$2:$AE$460,6,FALSE),"--INPUT--"),"")</f>
        <v/>
      </c>
      <c r="AE1744" s="34">
        <f>IF($AC1744&gt;0,IF(VLOOKUP($AC1744,Resource!$B$2:$AE$460,25,FALSE)&gt;0,VLOOKUP($AC1744,Resource!$B$2:$AE$460,25,FALSE),"--INPUT--"),"")</f>
        <v/>
      </c>
      <c r="AG1744" s="619" t="n"/>
      <c r="AH1744" s="619" t="n"/>
      <c r="AJ1744" s="34">
        <f>IF($AI1744&gt;0,IF(VLOOKUP($AI1744,Resource!$B$2:$AE$460,6,FALSE)&gt;0,VLOOKUP($AI1744,Resource!$B$2:$AE$460,6,FALSE),"--INPUT--"),"")</f>
        <v/>
      </c>
      <c r="AK1744" s="34">
        <f>IF($AI1744&gt;0,IF(VLOOKUP($AI1744,Resource!$B$2:$AE$460,25,FALSE)&gt;0,VLOOKUP($AI1744,Resource!$B$2:$AE$460,25,FALSE),"--INPUT--"),"")</f>
        <v/>
      </c>
      <c r="AL1744" s="619" t="n"/>
      <c r="AM1744" s="619" t="n"/>
      <c r="AN1744" s="34">
        <f>AA1744</f>
        <v/>
      </c>
      <c r="AO1744" s="621">
        <f>IF(ISNA(IF(AC1744="",0,AN1744*VLOOKUP(AC1744,Resource!$B$2:$AE$465,8,FALSE))),0,IF(AC1744="",0,AN1744*VLOOKUP(AC1744,Resource!$B$2:$AE$465,8,FALSE)))</f>
        <v/>
      </c>
      <c r="AP1744" s="620" t="n"/>
      <c r="AQ1744" s="286" t="n"/>
      <c r="AR1744" s="34">
        <f>AB1744</f>
        <v/>
      </c>
      <c r="AS1744" s="621">
        <f>IF(ISNA(IF(AI1744="",0,AR1744*VLOOKUP(AI1744,Resource!$B$2:$AE$465,9,FALSE))),0,IF(AI1744="",0,AR1744*VLOOKUP(AI1744,Resource!$B$2:$AE$465,9,FALSE)))</f>
        <v/>
      </c>
      <c r="AT1744" s="620" t="n"/>
      <c r="AU1744" s="286" t="n"/>
      <c r="AV1744" s="620">
        <f>Z1744</f>
        <v/>
      </c>
      <c r="AW1744" s="72" t="n"/>
      <c r="BA1744" s="620" t="n"/>
      <c r="BC1744" s="620">
        <f>AO1744+AS1744</f>
        <v/>
      </c>
      <c r="BD1744" s="620">
        <f>BH1744-BC1744</f>
        <v/>
      </c>
      <c r="BE1744" s="479">
        <f>IF(AV1744=0,"        --",BD1744/BH1744)</f>
        <v/>
      </c>
      <c r="BF1744" s="620" t="n"/>
      <c r="BG1744" s="620" t="n"/>
      <c r="BH1744" s="620">
        <f>Z1744+BA1744+BF1744</f>
        <v/>
      </c>
    </row>
    <row r="1745" customFormat="1" s="34">
      <c r="A1745" s="618" t="n"/>
      <c r="B1745" s="619" t="n"/>
      <c r="J1745" s="619" t="n"/>
      <c r="U1745" s="620" t="n"/>
      <c r="X1745" s="620" t="n"/>
      <c r="Y1745" s="620" t="n"/>
      <c r="Z1745" s="620" t="n"/>
      <c r="AA1745" s="34">
        <f>T1745*0.2+N1745*0+O1745*0.3+P1745*0.5+Q1745*0.6+R1745*1+S1745*1</f>
        <v/>
      </c>
      <c r="AB1745" s="34">
        <f>T1745*0.2+N1745*0.2+O1745*0.3+P1745*0.5+Q1745*0.6+R1745*1+S1745*1</f>
        <v/>
      </c>
      <c r="AD1745" s="34">
        <f>IF($AC1745&gt;0,IF(VLOOKUP($AC1745,Resource!$B$2:$AE$460,6,FALSE)&gt;0,VLOOKUP($AC1745,Resource!$B$2:$AE$460,6,FALSE),"--INPUT--"),"")</f>
        <v/>
      </c>
      <c r="AE1745" s="34">
        <f>IF($AC1745&gt;0,IF(VLOOKUP($AC1745,Resource!$B$2:$AE$460,25,FALSE)&gt;0,VLOOKUP($AC1745,Resource!$B$2:$AE$460,25,FALSE),"--INPUT--"),"")</f>
        <v/>
      </c>
      <c r="AG1745" s="619" t="n"/>
      <c r="AH1745" s="619" t="n"/>
      <c r="AJ1745" s="34">
        <f>IF($AI1745&gt;0,IF(VLOOKUP($AI1745,Resource!$B$2:$AE$460,6,FALSE)&gt;0,VLOOKUP($AI1745,Resource!$B$2:$AE$460,6,FALSE),"--INPUT--"),"")</f>
        <v/>
      </c>
      <c r="AK1745" s="34">
        <f>IF($AI1745&gt;0,IF(VLOOKUP($AI1745,Resource!$B$2:$AE$460,25,FALSE)&gt;0,VLOOKUP($AI1745,Resource!$B$2:$AE$460,25,FALSE),"--INPUT--"),"")</f>
        <v/>
      </c>
      <c r="AL1745" s="619" t="n"/>
      <c r="AM1745" s="619" t="n"/>
      <c r="AN1745" s="34">
        <f>AA1745</f>
        <v/>
      </c>
      <c r="AO1745" s="621">
        <f>IF(ISNA(IF(AC1745="",0,AN1745*VLOOKUP(AC1745,Resource!$B$2:$AE$465,8,FALSE))),0,IF(AC1745="",0,AN1745*VLOOKUP(AC1745,Resource!$B$2:$AE$465,8,FALSE)))</f>
        <v/>
      </c>
      <c r="AP1745" s="620" t="n"/>
      <c r="AQ1745" s="286" t="n"/>
      <c r="AR1745" s="34">
        <f>AB1745</f>
        <v/>
      </c>
      <c r="AS1745" s="621">
        <f>IF(ISNA(IF(AI1745="",0,AR1745*VLOOKUP(AI1745,Resource!$B$2:$AE$465,9,FALSE))),0,IF(AI1745="",0,AR1745*VLOOKUP(AI1745,Resource!$B$2:$AE$465,9,FALSE)))</f>
        <v/>
      </c>
      <c r="AT1745" s="620" t="n"/>
      <c r="AU1745" s="286" t="n"/>
      <c r="AV1745" s="620">
        <f>Z1745</f>
        <v/>
      </c>
      <c r="AW1745" s="72" t="n"/>
      <c r="BA1745" s="620" t="n"/>
      <c r="BC1745" s="620">
        <f>AO1745+AS1745</f>
        <v/>
      </c>
      <c r="BD1745" s="620">
        <f>BH1745-BC1745</f>
        <v/>
      </c>
      <c r="BE1745" s="479">
        <f>IF(AV1745=0,"        --",BD1745/BH1745)</f>
        <v/>
      </c>
      <c r="BF1745" s="620" t="n"/>
      <c r="BG1745" s="620" t="n"/>
      <c r="BH1745" s="620">
        <f>Z1745+BA1745+BF1745</f>
        <v/>
      </c>
    </row>
    <row r="1746" customFormat="1" s="34">
      <c r="A1746" s="618" t="n"/>
      <c r="B1746" s="619" t="n"/>
      <c r="J1746" s="619" t="n"/>
      <c r="U1746" s="620" t="n"/>
      <c r="X1746" s="620" t="n"/>
      <c r="Y1746" s="620" t="n"/>
      <c r="Z1746" s="620" t="n"/>
      <c r="AA1746" s="34">
        <f>T1746*0.2+N1746*0+O1746*0.3+P1746*0.5+Q1746*0.6+R1746*1+S1746*1</f>
        <v/>
      </c>
      <c r="AB1746" s="34">
        <f>T1746*0.2+N1746*0.2+O1746*0.3+P1746*0.5+Q1746*0.6+R1746*1+S1746*1</f>
        <v/>
      </c>
      <c r="AD1746" s="34">
        <f>IF($AC1746&gt;0,IF(VLOOKUP($AC1746,Resource!$B$2:$AE$460,6,FALSE)&gt;0,VLOOKUP($AC1746,Resource!$B$2:$AE$460,6,FALSE),"--INPUT--"),"")</f>
        <v/>
      </c>
      <c r="AE1746" s="34">
        <f>IF($AC1746&gt;0,IF(VLOOKUP($AC1746,Resource!$B$2:$AE$460,25,FALSE)&gt;0,VLOOKUP($AC1746,Resource!$B$2:$AE$460,25,FALSE),"--INPUT--"),"")</f>
        <v/>
      </c>
      <c r="AG1746" s="619" t="n"/>
      <c r="AH1746" s="619" t="n"/>
      <c r="AJ1746" s="34">
        <f>IF($AI1746&gt;0,IF(VLOOKUP($AI1746,Resource!$B$2:$AE$460,6,FALSE)&gt;0,VLOOKUP($AI1746,Resource!$B$2:$AE$460,6,FALSE),"--INPUT--"),"")</f>
        <v/>
      </c>
      <c r="AK1746" s="34">
        <f>IF($AI1746&gt;0,IF(VLOOKUP($AI1746,Resource!$B$2:$AE$460,25,FALSE)&gt;0,VLOOKUP($AI1746,Resource!$B$2:$AE$460,25,FALSE),"--INPUT--"),"")</f>
        <v/>
      </c>
      <c r="AL1746" s="619" t="n"/>
      <c r="AM1746" s="619" t="n"/>
      <c r="AN1746" s="34">
        <f>AA1746</f>
        <v/>
      </c>
      <c r="AO1746" s="621">
        <f>IF(ISNA(IF(AC1746="",0,AN1746*VLOOKUP(AC1746,Resource!$B$2:$AE$465,8,FALSE))),0,IF(AC1746="",0,AN1746*VLOOKUP(AC1746,Resource!$B$2:$AE$465,8,FALSE)))</f>
        <v/>
      </c>
      <c r="AP1746" s="620" t="n"/>
      <c r="AQ1746" s="286" t="n"/>
      <c r="AR1746" s="34">
        <f>AB1746</f>
        <v/>
      </c>
      <c r="AS1746" s="621">
        <f>IF(ISNA(IF(AI1746="",0,AR1746*VLOOKUP(AI1746,Resource!$B$2:$AE$465,9,FALSE))),0,IF(AI1746="",0,AR1746*VLOOKUP(AI1746,Resource!$B$2:$AE$465,9,FALSE)))</f>
        <v/>
      </c>
      <c r="AT1746" s="620" t="n"/>
      <c r="AU1746" s="286" t="n"/>
      <c r="AV1746" s="620">
        <f>Z1746</f>
        <v/>
      </c>
      <c r="AW1746" s="72" t="n"/>
      <c r="BA1746" s="620" t="n"/>
      <c r="BC1746" s="620">
        <f>AO1746+AS1746</f>
        <v/>
      </c>
      <c r="BD1746" s="620">
        <f>BH1746-BC1746</f>
        <v/>
      </c>
      <c r="BE1746" s="479">
        <f>IF(AV1746=0,"        --",BD1746/BH1746)</f>
        <v/>
      </c>
      <c r="BF1746" s="620" t="n"/>
      <c r="BG1746" s="620" t="n"/>
      <c r="BH1746" s="620">
        <f>Z1746+BA1746+BF1746</f>
        <v/>
      </c>
    </row>
    <row r="1747" customFormat="1" s="34">
      <c r="A1747" s="618" t="n"/>
      <c r="B1747" s="619" t="n"/>
      <c r="J1747" s="619" t="n"/>
      <c r="U1747" s="620" t="n"/>
      <c r="X1747" s="620" t="n"/>
      <c r="Y1747" s="620" t="n"/>
      <c r="Z1747" s="620" t="n"/>
      <c r="AA1747" s="34">
        <f>T1747*0.2+N1747*0+O1747*0.3+P1747*0.5+Q1747*0.6+R1747*1+S1747*1</f>
        <v/>
      </c>
      <c r="AB1747" s="34">
        <f>T1747*0.2+N1747*0.2+O1747*0.3+P1747*0.5+Q1747*0.6+R1747*1+S1747*1</f>
        <v/>
      </c>
      <c r="AD1747" s="34">
        <f>IF($AC1747&gt;0,IF(VLOOKUP($AC1747,Resource!$B$2:$AE$460,6,FALSE)&gt;0,VLOOKUP($AC1747,Resource!$B$2:$AE$460,6,FALSE),"--INPUT--"),"")</f>
        <v/>
      </c>
      <c r="AE1747" s="34">
        <f>IF($AC1747&gt;0,IF(VLOOKUP($AC1747,Resource!$B$2:$AE$460,25,FALSE)&gt;0,VLOOKUP($AC1747,Resource!$B$2:$AE$460,25,FALSE),"--INPUT--"),"")</f>
        <v/>
      </c>
      <c r="AG1747" s="619" t="n"/>
      <c r="AH1747" s="619" t="n"/>
      <c r="AJ1747" s="34">
        <f>IF($AI1747&gt;0,IF(VLOOKUP($AI1747,Resource!$B$2:$AE$460,6,FALSE)&gt;0,VLOOKUP($AI1747,Resource!$B$2:$AE$460,6,FALSE),"--INPUT--"),"")</f>
        <v/>
      </c>
      <c r="AK1747" s="34">
        <f>IF($AI1747&gt;0,IF(VLOOKUP($AI1747,Resource!$B$2:$AE$460,25,FALSE)&gt;0,VLOOKUP($AI1747,Resource!$B$2:$AE$460,25,FALSE),"--INPUT--"),"")</f>
        <v/>
      </c>
      <c r="AL1747" s="619" t="n"/>
      <c r="AM1747" s="619" t="n"/>
      <c r="AN1747" s="34">
        <f>AA1747</f>
        <v/>
      </c>
      <c r="AO1747" s="621">
        <f>IF(ISNA(IF(AC1747="",0,AN1747*VLOOKUP(AC1747,Resource!$B$2:$AE$465,8,FALSE))),0,IF(AC1747="",0,AN1747*VLOOKUP(AC1747,Resource!$B$2:$AE$465,8,FALSE)))</f>
        <v/>
      </c>
      <c r="AP1747" s="620" t="n"/>
      <c r="AQ1747" s="286" t="n"/>
      <c r="AR1747" s="34">
        <f>AB1747</f>
        <v/>
      </c>
      <c r="AS1747" s="621">
        <f>IF(ISNA(IF(AI1747="",0,AR1747*VLOOKUP(AI1747,Resource!$B$2:$AE$465,9,FALSE))),0,IF(AI1747="",0,AR1747*VLOOKUP(AI1747,Resource!$B$2:$AE$465,9,FALSE)))</f>
        <v/>
      </c>
      <c r="AT1747" s="620" t="n"/>
      <c r="AU1747" s="286" t="n"/>
      <c r="AV1747" s="620">
        <f>Z1747</f>
        <v/>
      </c>
      <c r="AW1747" s="72" t="n"/>
      <c r="BA1747" s="620" t="n"/>
      <c r="BC1747" s="620">
        <f>AO1747+AS1747</f>
        <v/>
      </c>
      <c r="BD1747" s="620">
        <f>BH1747-BC1747</f>
        <v/>
      </c>
      <c r="BE1747" s="479">
        <f>IF(AV1747=0,"        --",BD1747/BH1747)</f>
        <v/>
      </c>
      <c r="BF1747" s="620" t="n"/>
      <c r="BG1747" s="620" t="n"/>
      <c r="BH1747" s="620">
        <f>Z1747+BA1747+BF1747</f>
        <v/>
      </c>
    </row>
    <row r="1748" customFormat="1" s="34">
      <c r="A1748" s="618" t="n"/>
      <c r="B1748" s="619" t="n"/>
      <c r="J1748" s="619" t="n"/>
      <c r="U1748" s="620" t="n"/>
      <c r="X1748" s="620" t="n"/>
      <c r="Y1748" s="620" t="n"/>
      <c r="Z1748" s="620" t="n"/>
      <c r="AA1748" s="34">
        <f>T1748*0.2+N1748*0+O1748*0.3+P1748*0.5+Q1748*0.6+R1748*1+S1748*1</f>
        <v/>
      </c>
      <c r="AB1748" s="34">
        <f>T1748*0.2+N1748*0.2+O1748*0.3+P1748*0.5+Q1748*0.6+R1748*1+S1748*1</f>
        <v/>
      </c>
      <c r="AD1748" s="34">
        <f>IF($AC1748&gt;0,IF(VLOOKUP($AC1748,Resource!$B$2:$AE$460,6,FALSE)&gt;0,VLOOKUP($AC1748,Resource!$B$2:$AE$460,6,FALSE),"--INPUT--"),"")</f>
        <v/>
      </c>
      <c r="AE1748" s="34">
        <f>IF($AC1748&gt;0,IF(VLOOKUP($AC1748,Resource!$B$2:$AE$460,25,FALSE)&gt;0,VLOOKUP($AC1748,Resource!$B$2:$AE$460,25,FALSE),"--INPUT--"),"")</f>
        <v/>
      </c>
      <c r="AG1748" s="619" t="n"/>
      <c r="AH1748" s="619" t="n"/>
      <c r="AJ1748" s="34">
        <f>IF($AI1748&gt;0,IF(VLOOKUP($AI1748,Resource!$B$2:$AE$460,6,FALSE)&gt;0,VLOOKUP($AI1748,Resource!$B$2:$AE$460,6,FALSE),"--INPUT--"),"")</f>
        <v/>
      </c>
      <c r="AK1748" s="34">
        <f>IF($AI1748&gt;0,IF(VLOOKUP($AI1748,Resource!$B$2:$AE$460,25,FALSE)&gt;0,VLOOKUP($AI1748,Resource!$B$2:$AE$460,25,FALSE),"--INPUT--"),"")</f>
        <v/>
      </c>
      <c r="AL1748" s="619" t="n"/>
      <c r="AM1748" s="619" t="n"/>
      <c r="AN1748" s="34">
        <f>AA1748</f>
        <v/>
      </c>
      <c r="AO1748" s="621">
        <f>IF(ISNA(IF(AC1748="",0,AN1748*VLOOKUP(AC1748,Resource!$B$2:$AE$465,8,FALSE))),0,IF(AC1748="",0,AN1748*VLOOKUP(AC1748,Resource!$B$2:$AE$465,8,FALSE)))</f>
        <v/>
      </c>
      <c r="AP1748" s="620" t="n"/>
      <c r="AQ1748" s="286" t="n"/>
      <c r="AR1748" s="34">
        <f>AB1748</f>
        <v/>
      </c>
      <c r="AS1748" s="621">
        <f>IF(ISNA(IF(AI1748="",0,AR1748*VLOOKUP(AI1748,Resource!$B$2:$AE$465,9,FALSE))),0,IF(AI1748="",0,AR1748*VLOOKUP(AI1748,Resource!$B$2:$AE$465,9,FALSE)))</f>
        <v/>
      </c>
      <c r="AT1748" s="620" t="n"/>
      <c r="AU1748" s="286" t="n"/>
      <c r="AV1748" s="620">
        <f>Z1748</f>
        <v/>
      </c>
      <c r="AW1748" s="72" t="n"/>
      <c r="BA1748" s="620" t="n"/>
      <c r="BC1748" s="620">
        <f>AO1748+AS1748</f>
        <v/>
      </c>
      <c r="BD1748" s="620">
        <f>BH1748-BC1748</f>
        <v/>
      </c>
      <c r="BE1748" s="479">
        <f>IF(AV1748=0,"        --",BD1748/BH1748)</f>
        <v/>
      </c>
      <c r="BF1748" s="620" t="n"/>
      <c r="BG1748" s="620" t="n"/>
      <c r="BH1748" s="620">
        <f>Z1748+BA1748+BF1748</f>
        <v/>
      </c>
    </row>
    <row r="1749" customFormat="1" s="34">
      <c r="A1749" s="618" t="n"/>
      <c r="B1749" s="619" t="n"/>
      <c r="J1749" s="619" t="n"/>
      <c r="U1749" s="620" t="n"/>
      <c r="X1749" s="620" t="n"/>
      <c r="Y1749" s="620" t="n"/>
      <c r="Z1749" s="620" t="n"/>
      <c r="AA1749" s="34">
        <f>T1749*0.2+N1749*0+O1749*0.3+P1749*0.5+Q1749*0.6+R1749*1+S1749*1</f>
        <v/>
      </c>
      <c r="AB1749" s="34">
        <f>T1749*0.2+N1749*0.2+O1749*0.3+P1749*0.5+Q1749*0.6+R1749*1+S1749*1</f>
        <v/>
      </c>
      <c r="AD1749" s="34">
        <f>IF($AC1749&gt;0,IF(VLOOKUP($AC1749,Resource!$B$2:$AE$460,6,FALSE)&gt;0,VLOOKUP($AC1749,Resource!$B$2:$AE$460,6,FALSE),"--INPUT--"),"")</f>
        <v/>
      </c>
      <c r="AE1749" s="34">
        <f>IF($AC1749&gt;0,IF(VLOOKUP($AC1749,Resource!$B$2:$AE$460,25,FALSE)&gt;0,VLOOKUP($AC1749,Resource!$B$2:$AE$460,25,FALSE),"--INPUT--"),"")</f>
        <v/>
      </c>
      <c r="AG1749" s="619" t="n"/>
      <c r="AH1749" s="619" t="n"/>
      <c r="AJ1749" s="34">
        <f>IF($AI1749&gt;0,IF(VLOOKUP($AI1749,Resource!$B$2:$AE$460,6,FALSE)&gt;0,VLOOKUP($AI1749,Resource!$B$2:$AE$460,6,FALSE),"--INPUT--"),"")</f>
        <v/>
      </c>
      <c r="AK1749" s="34">
        <f>IF($AI1749&gt;0,IF(VLOOKUP($AI1749,Resource!$B$2:$AE$460,25,FALSE)&gt;0,VLOOKUP($AI1749,Resource!$B$2:$AE$460,25,FALSE),"--INPUT--"),"")</f>
        <v/>
      </c>
      <c r="AL1749" s="619" t="n"/>
      <c r="AM1749" s="619" t="n"/>
      <c r="AN1749" s="34">
        <f>AA1749</f>
        <v/>
      </c>
      <c r="AO1749" s="621">
        <f>IF(ISNA(IF(AC1749="",0,AN1749*VLOOKUP(AC1749,Resource!$B$2:$AE$465,8,FALSE))),0,IF(AC1749="",0,AN1749*VLOOKUP(AC1749,Resource!$B$2:$AE$465,8,FALSE)))</f>
        <v/>
      </c>
      <c r="AP1749" s="620" t="n"/>
      <c r="AQ1749" s="286" t="n"/>
      <c r="AR1749" s="34">
        <f>AB1749</f>
        <v/>
      </c>
      <c r="AS1749" s="621">
        <f>IF(ISNA(IF(AI1749="",0,AR1749*VLOOKUP(AI1749,Resource!$B$2:$AE$465,9,FALSE))),0,IF(AI1749="",0,AR1749*VLOOKUP(AI1749,Resource!$B$2:$AE$465,9,FALSE)))</f>
        <v/>
      </c>
      <c r="AT1749" s="620" t="n"/>
      <c r="AU1749" s="286" t="n"/>
      <c r="AV1749" s="620">
        <f>Z1749</f>
        <v/>
      </c>
      <c r="AW1749" s="72" t="n"/>
      <c r="BA1749" s="620" t="n"/>
      <c r="BC1749" s="620">
        <f>AO1749+AS1749</f>
        <v/>
      </c>
      <c r="BD1749" s="620">
        <f>BH1749-BC1749</f>
        <v/>
      </c>
      <c r="BE1749" s="479">
        <f>IF(AV1749=0,"        --",BD1749/BH1749)</f>
        <v/>
      </c>
      <c r="BF1749" s="620" t="n"/>
      <c r="BG1749" s="620" t="n"/>
      <c r="BH1749" s="620">
        <f>Z1749+BA1749+BF1749</f>
        <v/>
      </c>
    </row>
    <row r="1750" customFormat="1" s="34">
      <c r="A1750" s="618" t="n"/>
      <c r="B1750" s="619" t="n"/>
      <c r="J1750" s="619" t="n"/>
      <c r="U1750" s="620" t="n"/>
      <c r="X1750" s="620" t="n"/>
      <c r="Y1750" s="620" t="n"/>
      <c r="Z1750" s="620" t="n"/>
      <c r="AA1750" s="34">
        <f>T1750*0.2+N1750*0+O1750*0.3+P1750*0.5+Q1750*0.6+R1750*1+S1750*1</f>
        <v/>
      </c>
      <c r="AB1750" s="34">
        <f>T1750*0.2+N1750*0.2+O1750*0.3+P1750*0.5+Q1750*0.6+R1750*1+S1750*1</f>
        <v/>
      </c>
      <c r="AD1750" s="34">
        <f>IF($AC1750&gt;0,IF(VLOOKUP($AC1750,Resource!$B$2:$AE$460,6,FALSE)&gt;0,VLOOKUP($AC1750,Resource!$B$2:$AE$460,6,FALSE),"--INPUT--"),"")</f>
        <v/>
      </c>
      <c r="AE1750" s="34">
        <f>IF($AC1750&gt;0,IF(VLOOKUP($AC1750,Resource!$B$2:$AE$460,25,FALSE)&gt;0,VLOOKUP($AC1750,Resource!$B$2:$AE$460,25,FALSE),"--INPUT--"),"")</f>
        <v/>
      </c>
      <c r="AG1750" s="619" t="n"/>
      <c r="AH1750" s="619" t="n"/>
      <c r="AJ1750" s="34">
        <f>IF($AI1750&gt;0,IF(VLOOKUP($AI1750,Resource!$B$2:$AE$460,6,FALSE)&gt;0,VLOOKUP($AI1750,Resource!$B$2:$AE$460,6,FALSE),"--INPUT--"),"")</f>
        <v/>
      </c>
      <c r="AK1750" s="34">
        <f>IF($AI1750&gt;0,IF(VLOOKUP($AI1750,Resource!$B$2:$AE$460,25,FALSE)&gt;0,VLOOKUP($AI1750,Resource!$B$2:$AE$460,25,FALSE),"--INPUT--"),"")</f>
        <v/>
      </c>
      <c r="AL1750" s="619" t="n"/>
      <c r="AM1750" s="619" t="n"/>
      <c r="AN1750" s="34">
        <f>AA1750</f>
        <v/>
      </c>
      <c r="AO1750" s="621">
        <f>IF(ISNA(IF(AC1750="",0,AN1750*VLOOKUP(AC1750,Resource!$B$2:$AE$465,8,FALSE))),0,IF(AC1750="",0,AN1750*VLOOKUP(AC1750,Resource!$B$2:$AE$465,8,FALSE)))</f>
        <v/>
      </c>
      <c r="AP1750" s="620" t="n"/>
      <c r="AQ1750" s="286" t="n"/>
      <c r="AR1750" s="34">
        <f>AB1750</f>
        <v/>
      </c>
      <c r="AS1750" s="621">
        <f>IF(ISNA(IF(AI1750="",0,AR1750*VLOOKUP(AI1750,Resource!$B$2:$AE$465,9,FALSE))),0,IF(AI1750="",0,AR1750*VLOOKUP(AI1750,Resource!$B$2:$AE$465,9,FALSE)))</f>
        <v/>
      </c>
      <c r="AT1750" s="620" t="n"/>
      <c r="AU1750" s="286" t="n"/>
      <c r="AV1750" s="620">
        <f>Z1750</f>
        <v/>
      </c>
      <c r="AW1750" s="72" t="n"/>
      <c r="BA1750" s="620" t="n"/>
      <c r="BC1750" s="620">
        <f>AO1750+AS1750</f>
        <v/>
      </c>
      <c r="BD1750" s="620">
        <f>BH1750-BC1750</f>
        <v/>
      </c>
      <c r="BE1750" s="479">
        <f>IF(AV1750=0,"        --",BD1750/BH1750)</f>
        <v/>
      </c>
      <c r="BF1750" s="620" t="n"/>
      <c r="BG1750" s="620" t="n"/>
      <c r="BH1750" s="620">
        <f>Z1750+BA1750+BF1750</f>
        <v/>
      </c>
    </row>
    <row r="1751" customFormat="1" s="34">
      <c r="A1751" s="618" t="n"/>
      <c r="B1751" s="619" t="n"/>
      <c r="J1751" s="619" t="n"/>
      <c r="U1751" s="620" t="n"/>
      <c r="X1751" s="620" t="n"/>
      <c r="Y1751" s="620" t="n"/>
      <c r="Z1751" s="620" t="n"/>
      <c r="AA1751" s="34">
        <f>T1751*0.2+N1751*0+O1751*0.3+P1751*0.5+Q1751*0.6+R1751*1+S1751*1</f>
        <v/>
      </c>
      <c r="AB1751" s="34">
        <f>T1751*0.2+N1751*0.2+O1751*0.3+P1751*0.5+Q1751*0.6+R1751*1+S1751*1</f>
        <v/>
      </c>
      <c r="AD1751" s="34">
        <f>IF($AC1751&gt;0,IF(VLOOKUP($AC1751,Resource!$B$2:$AE$460,6,FALSE)&gt;0,VLOOKUP($AC1751,Resource!$B$2:$AE$460,6,FALSE),"--INPUT--"),"")</f>
        <v/>
      </c>
      <c r="AE1751" s="34">
        <f>IF($AC1751&gt;0,IF(VLOOKUP($AC1751,Resource!$B$2:$AE$460,25,FALSE)&gt;0,VLOOKUP($AC1751,Resource!$B$2:$AE$460,25,FALSE),"--INPUT--"),"")</f>
        <v/>
      </c>
      <c r="AG1751" s="619" t="n"/>
      <c r="AH1751" s="619" t="n"/>
      <c r="AJ1751" s="34">
        <f>IF($AI1751&gt;0,IF(VLOOKUP($AI1751,Resource!$B$2:$AE$460,6,FALSE)&gt;0,VLOOKUP($AI1751,Resource!$B$2:$AE$460,6,FALSE),"--INPUT--"),"")</f>
        <v/>
      </c>
      <c r="AK1751" s="34">
        <f>IF($AI1751&gt;0,IF(VLOOKUP($AI1751,Resource!$B$2:$AE$460,25,FALSE)&gt;0,VLOOKUP($AI1751,Resource!$B$2:$AE$460,25,FALSE),"--INPUT--"),"")</f>
        <v/>
      </c>
      <c r="AL1751" s="619" t="n"/>
      <c r="AM1751" s="619" t="n"/>
      <c r="AN1751" s="34">
        <f>AA1751</f>
        <v/>
      </c>
      <c r="AO1751" s="621">
        <f>IF(ISNA(IF(AC1751="",0,AN1751*VLOOKUP(AC1751,Resource!$B$2:$AE$465,8,FALSE))),0,IF(AC1751="",0,AN1751*VLOOKUP(AC1751,Resource!$B$2:$AE$465,8,FALSE)))</f>
        <v/>
      </c>
      <c r="AP1751" s="620" t="n"/>
      <c r="AQ1751" s="286" t="n"/>
      <c r="AR1751" s="34">
        <f>AB1751</f>
        <v/>
      </c>
      <c r="AS1751" s="621">
        <f>IF(ISNA(IF(AI1751="",0,AR1751*VLOOKUP(AI1751,Resource!$B$2:$AE$465,9,FALSE))),0,IF(AI1751="",0,AR1751*VLOOKUP(AI1751,Resource!$B$2:$AE$465,9,FALSE)))</f>
        <v/>
      </c>
      <c r="AT1751" s="620" t="n"/>
      <c r="AU1751" s="286" t="n"/>
      <c r="AV1751" s="620">
        <f>Z1751</f>
        <v/>
      </c>
      <c r="AW1751" s="72" t="n"/>
      <c r="BA1751" s="620" t="n"/>
      <c r="BC1751" s="620">
        <f>AO1751+AS1751</f>
        <v/>
      </c>
      <c r="BD1751" s="620">
        <f>BH1751-BC1751</f>
        <v/>
      </c>
      <c r="BE1751" s="479">
        <f>IF(AV1751=0,"        --",BD1751/BH1751)</f>
        <v/>
      </c>
      <c r="BF1751" s="620" t="n"/>
      <c r="BG1751" s="620" t="n"/>
      <c r="BH1751" s="620">
        <f>Z1751+BA1751+BF1751</f>
        <v/>
      </c>
    </row>
    <row r="1752" customFormat="1" s="34">
      <c r="A1752" s="618" t="n"/>
      <c r="B1752" s="619" t="n"/>
      <c r="J1752" s="619" t="n"/>
      <c r="U1752" s="620" t="n"/>
      <c r="X1752" s="620" t="n"/>
      <c r="Y1752" s="620" t="n"/>
      <c r="Z1752" s="620" t="n"/>
      <c r="AA1752" s="34">
        <f>T1752*0.2+N1752*0+O1752*0.3+P1752*0.5+Q1752*0.6+R1752*1+S1752*1</f>
        <v/>
      </c>
      <c r="AB1752" s="34">
        <f>T1752*0.2+N1752*0.2+O1752*0.3+P1752*0.5+Q1752*0.6+R1752*1+S1752*1</f>
        <v/>
      </c>
      <c r="AD1752" s="34">
        <f>IF($AC1752&gt;0,IF(VLOOKUP($AC1752,Resource!$B$2:$AE$460,6,FALSE)&gt;0,VLOOKUP($AC1752,Resource!$B$2:$AE$460,6,FALSE),"--INPUT--"),"")</f>
        <v/>
      </c>
      <c r="AE1752" s="34">
        <f>IF($AC1752&gt;0,IF(VLOOKUP($AC1752,Resource!$B$2:$AE$460,25,FALSE)&gt;0,VLOOKUP($AC1752,Resource!$B$2:$AE$460,25,FALSE),"--INPUT--"),"")</f>
        <v/>
      </c>
      <c r="AG1752" s="619" t="n"/>
      <c r="AH1752" s="619" t="n"/>
      <c r="AJ1752" s="34">
        <f>IF($AI1752&gt;0,IF(VLOOKUP($AI1752,Resource!$B$2:$AE$460,6,FALSE)&gt;0,VLOOKUP($AI1752,Resource!$B$2:$AE$460,6,FALSE),"--INPUT--"),"")</f>
        <v/>
      </c>
      <c r="AK1752" s="34">
        <f>IF($AI1752&gt;0,IF(VLOOKUP($AI1752,Resource!$B$2:$AE$460,25,FALSE)&gt;0,VLOOKUP($AI1752,Resource!$B$2:$AE$460,25,FALSE),"--INPUT--"),"")</f>
        <v/>
      </c>
      <c r="AL1752" s="619" t="n"/>
      <c r="AM1752" s="619" t="n"/>
      <c r="AN1752" s="34">
        <f>AA1752</f>
        <v/>
      </c>
      <c r="AO1752" s="621">
        <f>IF(ISNA(IF(AC1752="",0,AN1752*VLOOKUP(AC1752,Resource!$B$2:$AE$465,8,FALSE))),0,IF(AC1752="",0,AN1752*VLOOKUP(AC1752,Resource!$B$2:$AE$465,8,FALSE)))</f>
        <v/>
      </c>
      <c r="AP1752" s="620" t="n"/>
      <c r="AQ1752" s="286" t="n"/>
      <c r="AR1752" s="34">
        <f>AB1752</f>
        <v/>
      </c>
      <c r="AS1752" s="621">
        <f>IF(ISNA(IF(AI1752="",0,AR1752*VLOOKUP(AI1752,Resource!$B$2:$AE$465,9,FALSE))),0,IF(AI1752="",0,AR1752*VLOOKUP(AI1752,Resource!$B$2:$AE$465,9,FALSE)))</f>
        <v/>
      </c>
      <c r="AT1752" s="620" t="n"/>
      <c r="AU1752" s="286" t="n"/>
      <c r="AV1752" s="620">
        <f>Z1752</f>
        <v/>
      </c>
      <c r="AW1752" s="72" t="n"/>
      <c r="BA1752" s="620" t="n"/>
      <c r="BC1752" s="620">
        <f>AO1752+AS1752</f>
        <v/>
      </c>
      <c r="BD1752" s="620">
        <f>BH1752-BC1752</f>
        <v/>
      </c>
      <c r="BE1752" s="479">
        <f>IF(AV1752=0,"        --",BD1752/BH1752)</f>
        <v/>
      </c>
      <c r="BF1752" s="620" t="n"/>
      <c r="BG1752" s="620" t="n"/>
      <c r="BH1752" s="620">
        <f>Z1752+BA1752+BF1752</f>
        <v/>
      </c>
    </row>
    <row r="1753" customFormat="1" s="34">
      <c r="A1753" s="618" t="n"/>
      <c r="B1753" s="619" t="n"/>
      <c r="J1753" s="619" t="n"/>
      <c r="U1753" s="620" t="n"/>
      <c r="X1753" s="620" t="n"/>
      <c r="Y1753" s="620" t="n"/>
      <c r="Z1753" s="620" t="n"/>
      <c r="AA1753" s="34">
        <f>T1753*0.2+N1753*0+O1753*0.3+P1753*0.5+Q1753*0.6+R1753*1+S1753*1</f>
        <v/>
      </c>
      <c r="AB1753" s="34">
        <f>T1753*0.2+N1753*0.2+O1753*0.3+P1753*0.5+Q1753*0.6+R1753*1+S1753*1</f>
        <v/>
      </c>
      <c r="AD1753" s="34">
        <f>IF($AC1753&gt;0,IF(VLOOKUP($AC1753,Resource!$B$2:$AE$460,6,FALSE)&gt;0,VLOOKUP($AC1753,Resource!$B$2:$AE$460,6,FALSE),"--INPUT--"),"")</f>
        <v/>
      </c>
      <c r="AE1753" s="34">
        <f>IF($AC1753&gt;0,IF(VLOOKUP($AC1753,Resource!$B$2:$AE$460,25,FALSE)&gt;0,VLOOKUP($AC1753,Resource!$B$2:$AE$460,25,FALSE),"--INPUT--"),"")</f>
        <v/>
      </c>
      <c r="AG1753" s="619" t="n"/>
      <c r="AH1753" s="619" t="n"/>
      <c r="AJ1753" s="34">
        <f>IF($AI1753&gt;0,IF(VLOOKUP($AI1753,Resource!$B$2:$AE$460,6,FALSE)&gt;0,VLOOKUP($AI1753,Resource!$B$2:$AE$460,6,FALSE),"--INPUT--"),"")</f>
        <v/>
      </c>
      <c r="AK1753" s="34">
        <f>IF($AI1753&gt;0,IF(VLOOKUP($AI1753,Resource!$B$2:$AE$460,25,FALSE)&gt;0,VLOOKUP($AI1753,Resource!$B$2:$AE$460,25,FALSE),"--INPUT--"),"")</f>
        <v/>
      </c>
      <c r="AL1753" s="619" t="n"/>
      <c r="AM1753" s="619" t="n"/>
      <c r="AN1753" s="34">
        <f>AA1753</f>
        <v/>
      </c>
      <c r="AO1753" s="621">
        <f>IF(ISNA(IF(AC1753="",0,AN1753*VLOOKUP(AC1753,Resource!$B$2:$AE$465,8,FALSE))),0,IF(AC1753="",0,AN1753*VLOOKUP(AC1753,Resource!$B$2:$AE$465,8,FALSE)))</f>
        <v/>
      </c>
      <c r="AP1753" s="620" t="n"/>
      <c r="AQ1753" s="286" t="n"/>
      <c r="AR1753" s="34">
        <f>AB1753</f>
        <v/>
      </c>
      <c r="AS1753" s="621">
        <f>IF(ISNA(IF(AI1753="",0,AR1753*VLOOKUP(AI1753,Resource!$B$2:$AE$465,9,FALSE))),0,IF(AI1753="",0,AR1753*VLOOKUP(AI1753,Resource!$B$2:$AE$465,9,FALSE)))</f>
        <v/>
      </c>
      <c r="AT1753" s="620" t="n"/>
      <c r="AU1753" s="286" t="n"/>
      <c r="AV1753" s="620">
        <f>Z1753</f>
        <v/>
      </c>
      <c r="AW1753" s="72" t="n"/>
      <c r="BA1753" s="620" t="n"/>
      <c r="BC1753" s="620">
        <f>AO1753+AS1753</f>
        <v/>
      </c>
      <c r="BD1753" s="620">
        <f>BH1753-BC1753</f>
        <v/>
      </c>
      <c r="BE1753" s="479">
        <f>IF(AV1753=0,"        --",BD1753/BH1753)</f>
        <v/>
      </c>
      <c r="BF1753" s="620" t="n"/>
      <c r="BG1753" s="620" t="n"/>
      <c r="BH1753" s="620">
        <f>Z1753+BA1753+BF1753</f>
        <v/>
      </c>
    </row>
    <row r="1754" customFormat="1" s="34">
      <c r="A1754" s="618" t="n"/>
      <c r="B1754" s="619" t="n"/>
      <c r="J1754" s="619" t="n"/>
      <c r="U1754" s="620" t="n"/>
      <c r="X1754" s="620" t="n"/>
      <c r="Y1754" s="620" t="n"/>
      <c r="Z1754" s="620" t="n"/>
      <c r="AA1754" s="34">
        <f>T1754*0.2+N1754*0+O1754*0.3+P1754*0.5+Q1754*0.6+R1754*1+S1754*1</f>
        <v/>
      </c>
      <c r="AB1754" s="34">
        <f>T1754*0.2+N1754*0.2+O1754*0.3+P1754*0.5+Q1754*0.6+R1754*1+S1754*1</f>
        <v/>
      </c>
      <c r="AD1754" s="34">
        <f>IF($AC1754&gt;0,IF(VLOOKUP($AC1754,Resource!$B$2:$AE$460,6,FALSE)&gt;0,VLOOKUP($AC1754,Resource!$B$2:$AE$460,6,FALSE),"--INPUT--"),"")</f>
        <v/>
      </c>
      <c r="AE1754" s="34">
        <f>IF($AC1754&gt;0,IF(VLOOKUP($AC1754,Resource!$B$2:$AE$460,25,FALSE)&gt;0,VLOOKUP($AC1754,Resource!$B$2:$AE$460,25,FALSE),"--INPUT--"),"")</f>
        <v/>
      </c>
      <c r="AG1754" s="619" t="n"/>
      <c r="AH1754" s="619" t="n"/>
      <c r="AJ1754" s="34">
        <f>IF($AI1754&gt;0,IF(VLOOKUP($AI1754,Resource!$B$2:$AE$460,6,FALSE)&gt;0,VLOOKUP($AI1754,Resource!$B$2:$AE$460,6,FALSE),"--INPUT--"),"")</f>
        <v/>
      </c>
      <c r="AK1754" s="34">
        <f>IF($AI1754&gt;0,IF(VLOOKUP($AI1754,Resource!$B$2:$AE$460,25,FALSE)&gt;0,VLOOKUP($AI1754,Resource!$B$2:$AE$460,25,FALSE),"--INPUT--"),"")</f>
        <v/>
      </c>
      <c r="AL1754" s="619" t="n"/>
      <c r="AM1754" s="619" t="n"/>
      <c r="AN1754" s="34">
        <f>AA1754</f>
        <v/>
      </c>
      <c r="AO1754" s="621">
        <f>IF(ISNA(IF(AC1754="",0,AN1754*VLOOKUP(AC1754,Resource!$B$2:$AE$465,8,FALSE))),0,IF(AC1754="",0,AN1754*VLOOKUP(AC1754,Resource!$B$2:$AE$465,8,FALSE)))</f>
        <v/>
      </c>
      <c r="AP1754" s="620" t="n"/>
      <c r="AQ1754" s="286" t="n"/>
      <c r="AR1754" s="34">
        <f>AB1754</f>
        <v/>
      </c>
      <c r="AS1754" s="621">
        <f>IF(ISNA(IF(AI1754="",0,AR1754*VLOOKUP(AI1754,Resource!$B$2:$AE$465,9,FALSE))),0,IF(AI1754="",0,AR1754*VLOOKUP(AI1754,Resource!$B$2:$AE$465,9,FALSE)))</f>
        <v/>
      </c>
      <c r="AT1754" s="620" t="n"/>
      <c r="AU1754" s="286" t="n"/>
      <c r="AV1754" s="620">
        <f>Z1754</f>
        <v/>
      </c>
      <c r="AW1754" s="72" t="n"/>
      <c r="BA1754" s="620" t="n"/>
      <c r="BC1754" s="620">
        <f>AO1754+AS1754</f>
        <v/>
      </c>
      <c r="BD1754" s="620">
        <f>BH1754-BC1754</f>
        <v/>
      </c>
      <c r="BE1754" s="479">
        <f>IF(AV1754=0,"        --",BD1754/BH1754)</f>
        <v/>
      </c>
      <c r="BF1754" s="620" t="n"/>
      <c r="BG1754" s="620" t="n"/>
      <c r="BH1754" s="620">
        <f>Z1754+BA1754+BF1754</f>
        <v/>
      </c>
    </row>
    <row r="1755" customFormat="1" s="34">
      <c r="A1755" s="618" t="n"/>
      <c r="B1755" s="619" t="n"/>
      <c r="J1755" s="619" t="n"/>
      <c r="U1755" s="620" t="n"/>
      <c r="X1755" s="620" t="n"/>
      <c r="Y1755" s="620" t="n"/>
      <c r="Z1755" s="620" t="n"/>
      <c r="AA1755" s="34">
        <f>T1755*0.2+N1755*0+O1755*0.3+P1755*0.5+Q1755*0.6+R1755*1+S1755*1</f>
        <v/>
      </c>
      <c r="AB1755" s="34">
        <f>T1755*0.2+N1755*0.2+O1755*0.3+P1755*0.5+Q1755*0.6+R1755*1+S1755*1</f>
        <v/>
      </c>
      <c r="AD1755" s="34">
        <f>IF($AC1755&gt;0,IF(VLOOKUP($AC1755,Resource!$B$2:$AE$460,6,FALSE)&gt;0,VLOOKUP($AC1755,Resource!$B$2:$AE$460,6,FALSE),"--INPUT--"),"")</f>
        <v/>
      </c>
      <c r="AE1755" s="34">
        <f>IF($AC1755&gt;0,IF(VLOOKUP($AC1755,Resource!$B$2:$AE$460,25,FALSE)&gt;0,VLOOKUP($AC1755,Resource!$B$2:$AE$460,25,FALSE),"--INPUT--"),"")</f>
        <v/>
      </c>
      <c r="AG1755" s="619" t="n"/>
      <c r="AH1755" s="619" t="n"/>
      <c r="AJ1755" s="34">
        <f>IF($AI1755&gt;0,IF(VLOOKUP($AI1755,Resource!$B$2:$AE$460,6,FALSE)&gt;0,VLOOKUP($AI1755,Resource!$B$2:$AE$460,6,FALSE),"--INPUT--"),"")</f>
        <v/>
      </c>
      <c r="AK1755" s="34">
        <f>IF($AI1755&gt;0,IF(VLOOKUP($AI1755,Resource!$B$2:$AE$460,25,FALSE)&gt;0,VLOOKUP($AI1755,Resource!$B$2:$AE$460,25,FALSE),"--INPUT--"),"")</f>
        <v/>
      </c>
      <c r="AL1755" s="619" t="n"/>
      <c r="AM1755" s="619" t="n"/>
      <c r="AN1755" s="34">
        <f>AA1755</f>
        <v/>
      </c>
      <c r="AO1755" s="621">
        <f>IF(ISNA(IF(AC1755="",0,AN1755*VLOOKUP(AC1755,Resource!$B$2:$AE$465,8,FALSE))),0,IF(AC1755="",0,AN1755*VLOOKUP(AC1755,Resource!$B$2:$AE$465,8,FALSE)))</f>
        <v/>
      </c>
      <c r="AP1755" s="620" t="n"/>
      <c r="AQ1755" s="286" t="n"/>
      <c r="AR1755" s="34">
        <f>AB1755</f>
        <v/>
      </c>
      <c r="AS1755" s="621">
        <f>IF(ISNA(IF(AI1755="",0,AR1755*VLOOKUP(AI1755,Resource!$B$2:$AE$465,9,FALSE))),0,IF(AI1755="",0,AR1755*VLOOKUP(AI1755,Resource!$B$2:$AE$465,9,FALSE)))</f>
        <v/>
      </c>
      <c r="AT1755" s="620" t="n"/>
      <c r="AU1755" s="286" t="n"/>
      <c r="AV1755" s="620">
        <f>Z1755</f>
        <v/>
      </c>
      <c r="AW1755" s="72" t="n"/>
      <c r="BA1755" s="620" t="n"/>
      <c r="BC1755" s="620">
        <f>AO1755+AS1755</f>
        <v/>
      </c>
      <c r="BD1755" s="620">
        <f>BH1755-BC1755</f>
        <v/>
      </c>
      <c r="BE1755" s="479">
        <f>IF(AV1755=0,"        --",BD1755/BH1755)</f>
        <v/>
      </c>
      <c r="BF1755" s="620" t="n"/>
      <c r="BG1755" s="620" t="n"/>
      <c r="BH1755" s="620">
        <f>Z1755+BA1755+BF1755</f>
        <v/>
      </c>
    </row>
    <row r="1756" customFormat="1" s="34">
      <c r="A1756" s="618" t="n"/>
      <c r="B1756" s="619" t="n"/>
      <c r="J1756" s="619" t="n"/>
      <c r="U1756" s="620" t="n"/>
      <c r="X1756" s="620" t="n"/>
      <c r="Y1756" s="620" t="n"/>
      <c r="Z1756" s="620" t="n"/>
      <c r="AA1756" s="34">
        <f>T1756*0.2+N1756*0+O1756*0.3+P1756*0.5+Q1756*0.6+R1756*1+S1756*1</f>
        <v/>
      </c>
      <c r="AB1756" s="34">
        <f>T1756*0.2+N1756*0.2+O1756*0.3+P1756*0.5+Q1756*0.6+R1756*1+S1756*1</f>
        <v/>
      </c>
      <c r="AD1756" s="34">
        <f>IF($AC1756&gt;0,IF(VLOOKUP($AC1756,Resource!$B$2:$AE$460,6,FALSE)&gt;0,VLOOKUP($AC1756,Resource!$B$2:$AE$460,6,FALSE),"--INPUT--"),"")</f>
        <v/>
      </c>
      <c r="AE1756" s="34">
        <f>IF($AC1756&gt;0,IF(VLOOKUP($AC1756,Resource!$B$2:$AE$460,25,FALSE)&gt;0,VLOOKUP($AC1756,Resource!$B$2:$AE$460,25,FALSE),"--INPUT--"),"")</f>
        <v/>
      </c>
      <c r="AG1756" s="619" t="n"/>
      <c r="AH1756" s="619" t="n"/>
      <c r="AJ1756" s="34">
        <f>IF($AI1756&gt;0,IF(VLOOKUP($AI1756,Resource!$B$2:$AE$460,6,FALSE)&gt;0,VLOOKUP($AI1756,Resource!$B$2:$AE$460,6,FALSE),"--INPUT--"),"")</f>
        <v/>
      </c>
      <c r="AK1756" s="34">
        <f>IF($AI1756&gt;0,IF(VLOOKUP($AI1756,Resource!$B$2:$AE$460,25,FALSE)&gt;0,VLOOKUP($AI1756,Resource!$B$2:$AE$460,25,FALSE),"--INPUT--"),"")</f>
        <v/>
      </c>
      <c r="AL1756" s="619" t="n"/>
      <c r="AM1756" s="619" t="n"/>
      <c r="AN1756" s="34">
        <f>AA1756</f>
        <v/>
      </c>
      <c r="AO1756" s="621">
        <f>IF(ISNA(IF(AC1756="",0,AN1756*VLOOKUP(AC1756,Resource!$B$2:$AE$465,8,FALSE))),0,IF(AC1756="",0,AN1756*VLOOKUP(AC1756,Resource!$B$2:$AE$465,8,FALSE)))</f>
        <v/>
      </c>
      <c r="AP1756" s="620" t="n"/>
      <c r="AQ1756" s="286" t="n"/>
      <c r="AR1756" s="34">
        <f>AB1756</f>
        <v/>
      </c>
      <c r="AS1756" s="621">
        <f>IF(ISNA(IF(AI1756="",0,AR1756*VLOOKUP(AI1756,Resource!$B$2:$AE$465,9,FALSE))),0,IF(AI1756="",0,AR1756*VLOOKUP(AI1756,Resource!$B$2:$AE$465,9,FALSE)))</f>
        <v/>
      </c>
      <c r="AT1756" s="620" t="n"/>
      <c r="AU1756" s="286" t="n"/>
      <c r="AV1756" s="620">
        <f>Z1756</f>
        <v/>
      </c>
      <c r="AW1756" s="72" t="n"/>
      <c r="BA1756" s="620" t="n"/>
      <c r="BC1756" s="620">
        <f>AO1756+AS1756</f>
        <v/>
      </c>
      <c r="BD1756" s="620">
        <f>BH1756-BC1756</f>
        <v/>
      </c>
      <c r="BE1756" s="479">
        <f>IF(AV1756=0,"        --",BD1756/BH1756)</f>
        <v/>
      </c>
      <c r="BF1756" s="620" t="n"/>
      <c r="BG1756" s="620" t="n"/>
      <c r="BH1756" s="620">
        <f>Z1756+BA1756+BF1756</f>
        <v/>
      </c>
    </row>
    <row r="1757" customFormat="1" s="34">
      <c r="A1757" s="618" t="n"/>
      <c r="B1757" s="619" t="n"/>
      <c r="J1757" s="619" t="n"/>
      <c r="U1757" s="620" t="n"/>
      <c r="X1757" s="620" t="n"/>
      <c r="Y1757" s="620" t="n"/>
      <c r="Z1757" s="620" t="n"/>
      <c r="AA1757" s="34">
        <f>T1757*0.2+N1757*0+O1757*0.3+P1757*0.5+Q1757*0.6+R1757*1+S1757*1</f>
        <v/>
      </c>
      <c r="AB1757" s="34">
        <f>T1757*0.2+N1757*0.2+O1757*0.3+P1757*0.5+Q1757*0.6+R1757*1+S1757*1</f>
        <v/>
      </c>
      <c r="AD1757" s="34">
        <f>IF($AC1757&gt;0,IF(VLOOKUP($AC1757,Resource!$B$2:$AE$460,6,FALSE)&gt;0,VLOOKUP($AC1757,Resource!$B$2:$AE$460,6,FALSE),"--INPUT--"),"")</f>
        <v/>
      </c>
      <c r="AE1757" s="34">
        <f>IF($AC1757&gt;0,IF(VLOOKUP($AC1757,Resource!$B$2:$AE$460,25,FALSE)&gt;0,VLOOKUP($AC1757,Resource!$B$2:$AE$460,25,FALSE),"--INPUT--"),"")</f>
        <v/>
      </c>
      <c r="AG1757" s="619" t="n"/>
      <c r="AH1757" s="619" t="n"/>
      <c r="AJ1757" s="34">
        <f>IF($AI1757&gt;0,IF(VLOOKUP($AI1757,Resource!$B$2:$AE$460,6,FALSE)&gt;0,VLOOKUP($AI1757,Resource!$B$2:$AE$460,6,FALSE),"--INPUT--"),"")</f>
        <v/>
      </c>
      <c r="AK1757" s="34">
        <f>IF($AI1757&gt;0,IF(VLOOKUP($AI1757,Resource!$B$2:$AE$460,25,FALSE)&gt;0,VLOOKUP($AI1757,Resource!$B$2:$AE$460,25,FALSE),"--INPUT--"),"")</f>
        <v/>
      </c>
      <c r="AL1757" s="619" t="n"/>
      <c r="AM1757" s="619" t="n"/>
      <c r="AN1757" s="34">
        <f>AA1757</f>
        <v/>
      </c>
      <c r="AO1757" s="621">
        <f>IF(ISNA(IF(AC1757="",0,AN1757*VLOOKUP(AC1757,Resource!$B$2:$AE$465,8,FALSE))),0,IF(AC1757="",0,AN1757*VLOOKUP(AC1757,Resource!$B$2:$AE$465,8,FALSE)))</f>
        <v/>
      </c>
      <c r="AP1757" s="620" t="n"/>
      <c r="AQ1757" s="286" t="n"/>
      <c r="AR1757" s="34">
        <f>AB1757</f>
        <v/>
      </c>
      <c r="AS1757" s="621">
        <f>IF(ISNA(IF(AI1757="",0,AR1757*VLOOKUP(AI1757,Resource!$B$2:$AE$465,9,FALSE))),0,IF(AI1757="",0,AR1757*VLOOKUP(AI1757,Resource!$B$2:$AE$465,9,FALSE)))</f>
        <v/>
      </c>
      <c r="AT1757" s="620" t="n"/>
      <c r="AU1757" s="286" t="n"/>
      <c r="AV1757" s="620">
        <f>Z1757</f>
        <v/>
      </c>
      <c r="AW1757" s="72" t="n"/>
      <c r="BA1757" s="620" t="n"/>
      <c r="BC1757" s="620">
        <f>AO1757+AS1757</f>
        <v/>
      </c>
      <c r="BD1757" s="620">
        <f>BH1757-BC1757</f>
        <v/>
      </c>
      <c r="BE1757" s="479">
        <f>IF(AV1757=0,"        --",BD1757/BH1757)</f>
        <v/>
      </c>
      <c r="BF1757" s="620" t="n"/>
      <c r="BG1757" s="620" t="n"/>
      <c r="BH1757" s="620">
        <f>Z1757+BA1757+BF1757</f>
        <v/>
      </c>
    </row>
    <row r="1758" customFormat="1" s="34">
      <c r="A1758" s="618" t="n"/>
      <c r="B1758" s="619" t="n"/>
      <c r="J1758" s="619" t="n"/>
      <c r="U1758" s="620" t="n"/>
      <c r="X1758" s="620" t="n"/>
      <c r="Y1758" s="620" t="n"/>
      <c r="Z1758" s="620" t="n"/>
      <c r="AA1758" s="34">
        <f>T1758*0.2+N1758*0+O1758*0.3+P1758*0.5+Q1758*0.6+R1758*1+S1758*1</f>
        <v/>
      </c>
      <c r="AB1758" s="34">
        <f>T1758*0.2+N1758*0.2+O1758*0.3+P1758*0.5+Q1758*0.6+R1758*1+S1758*1</f>
        <v/>
      </c>
      <c r="AD1758" s="34">
        <f>IF($AC1758&gt;0,IF(VLOOKUP($AC1758,Resource!$B$2:$AE$460,6,FALSE)&gt;0,VLOOKUP($AC1758,Resource!$B$2:$AE$460,6,FALSE),"--INPUT--"),"")</f>
        <v/>
      </c>
      <c r="AE1758" s="34">
        <f>IF($AC1758&gt;0,IF(VLOOKUP($AC1758,Resource!$B$2:$AE$460,25,FALSE)&gt;0,VLOOKUP($AC1758,Resource!$B$2:$AE$460,25,FALSE),"--INPUT--"),"")</f>
        <v/>
      </c>
      <c r="AG1758" s="619" t="n"/>
      <c r="AH1758" s="619" t="n"/>
      <c r="AJ1758" s="34">
        <f>IF($AI1758&gt;0,IF(VLOOKUP($AI1758,Resource!$B$2:$AE$460,6,FALSE)&gt;0,VLOOKUP($AI1758,Resource!$B$2:$AE$460,6,FALSE),"--INPUT--"),"")</f>
        <v/>
      </c>
      <c r="AK1758" s="34">
        <f>IF($AI1758&gt;0,IF(VLOOKUP($AI1758,Resource!$B$2:$AE$460,25,FALSE)&gt;0,VLOOKUP($AI1758,Resource!$B$2:$AE$460,25,FALSE),"--INPUT--"),"")</f>
        <v/>
      </c>
      <c r="AL1758" s="619" t="n"/>
      <c r="AM1758" s="619" t="n"/>
      <c r="AN1758" s="34">
        <f>AA1758</f>
        <v/>
      </c>
      <c r="AO1758" s="621">
        <f>IF(ISNA(IF(AC1758="",0,AN1758*VLOOKUP(AC1758,Resource!$B$2:$AE$465,8,FALSE))),0,IF(AC1758="",0,AN1758*VLOOKUP(AC1758,Resource!$B$2:$AE$465,8,FALSE)))</f>
        <v/>
      </c>
      <c r="AP1758" s="620" t="n"/>
      <c r="AQ1758" s="286" t="n"/>
      <c r="AR1758" s="34">
        <f>AB1758</f>
        <v/>
      </c>
      <c r="AS1758" s="621">
        <f>IF(ISNA(IF(AI1758="",0,AR1758*VLOOKUP(AI1758,Resource!$B$2:$AE$465,9,FALSE))),0,IF(AI1758="",0,AR1758*VLOOKUP(AI1758,Resource!$B$2:$AE$465,9,FALSE)))</f>
        <v/>
      </c>
      <c r="AT1758" s="620" t="n"/>
      <c r="AU1758" s="286" t="n"/>
      <c r="AV1758" s="620">
        <f>Z1758</f>
        <v/>
      </c>
      <c r="AW1758" s="72" t="n"/>
      <c r="BA1758" s="620" t="n"/>
      <c r="BC1758" s="620">
        <f>AO1758+AS1758</f>
        <v/>
      </c>
      <c r="BD1758" s="620">
        <f>BH1758-BC1758</f>
        <v/>
      </c>
      <c r="BE1758" s="479">
        <f>IF(AV1758=0,"        --",BD1758/BH1758)</f>
        <v/>
      </c>
      <c r="BF1758" s="620" t="n"/>
      <c r="BG1758" s="620" t="n"/>
      <c r="BH1758" s="620">
        <f>Z1758+BA1758+BF1758</f>
        <v/>
      </c>
    </row>
    <row r="1759" customFormat="1" s="34">
      <c r="A1759" s="618" t="n"/>
      <c r="B1759" s="619" t="n"/>
      <c r="J1759" s="619" t="n"/>
      <c r="U1759" s="620" t="n"/>
      <c r="X1759" s="620" t="n"/>
      <c r="Y1759" s="620" t="n"/>
      <c r="Z1759" s="620" t="n"/>
      <c r="AA1759" s="34">
        <f>T1759*0.2+N1759*0+O1759*0.3+P1759*0.5+Q1759*0.6+R1759*1+S1759*1</f>
        <v/>
      </c>
      <c r="AB1759" s="34">
        <f>T1759*0.2+N1759*0.2+O1759*0.3+P1759*0.5+Q1759*0.6+R1759*1+S1759*1</f>
        <v/>
      </c>
      <c r="AD1759" s="34">
        <f>IF($AC1759&gt;0,IF(VLOOKUP($AC1759,Resource!$B$2:$AE$460,6,FALSE)&gt;0,VLOOKUP($AC1759,Resource!$B$2:$AE$460,6,FALSE),"--INPUT--"),"")</f>
        <v/>
      </c>
      <c r="AE1759" s="34">
        <f>IF($AC1759&gt;0,IF(VLOOKUP($AC1759,Resource!$B$2:$AE$460,25,FALSE)&gt;0,VLOOKUP($AC1759,Resource!$B$2:$AE$460,25,FALSE),"--INPUT--"),"")</f>
        <v/>
      </c>
      <c r="AG1759" s="619" t="n"/>
      <c r="AH1759" s="619" t="n"/>
      <c r="AJ1759" s="34">
        <f>IF($AI1759&gt;0,IF(VLOOKUP($AI1759,Resource!$B$2:$AE$460,6,FALSE)&gt;0,VLOOKUP($AI1759,Resource!$B$2:$AE$460,6,FALSE),"--INPUT--"),"")</f>
        <v/>
      </c>
      <c r="AK1759" s="34">
        <f>IF($AI1759&gt;0,IF(VLOOKUP($AI1759,Resource!$B$2:$AE$460,25,FALSE)&gt;0,VLOOKUP($AI1759,Resource!$B$2:$AE$460,25,FALSE),"--INPUT--"),"")</f>
        <v/>
      </c>
      <c r="AL1759" s="619" t="n"/>
      <c r="AM1759" s="619" t="n"/>
      <c r="AN1759" s="34">
        <f>AA1759</f>
        <v/>
      </c>
      <c r="AO1759" s="621">
        <f>IF(ISNA(IF(AC1759="",0,AN1759*VLOOKUP(AC1759,Resource!$B$2:$AE$465,8,FALSE))),0,IF(AC1759="",0,AN1759*VLOOKUP(AC1759,Resource!$B$2:$AE$465,8,FALSE)))</f>
        <v/>
      </c>
      <c r="AP1759" s="620" t="n"/>
      <c r="AQ1759" s="286" t="n"/>
      <c r="AR1759" s="34">
        <f>AB1759</f>
        <v/>
      </c>
      <c r="AS1759" s="621">
        <f>IF(ISNA(IF(AI1759="",0,AR1759*VLOOKUP(AI1759,Resource!$B$2:$AE$465,9,FALSE))),0,IF(AI1759="",0,AR1759*VLOOKUP(AI1759,Resource!$B$2:$AE$465,9,FALSE)))</f>
        <v/>
      </c>
      <c r="AT1759" s="620" t="n"/>
      <c r="AU1759" s="286" t="n"/>
      <c r="AV1759" s="620">
        <f>Z1759</f>
        <v/>
      </c>
      <c r="AW1759" s="72" t="n"/>
      <c r="BA1759" s="620" t="n"/>
      <c r="BC1759" s="620">
        <f>AO1759+AS1759</f>
        <v/>
      </c>
      <c r="BD1759" s="620">
        <f>BH1759-BC1759</f>
        <v/>
      </c>
      <c r="BE1759" s="479">
        <f>IF(AV1759=0,"        --",BD1759/BH1759)</f>
        <v/>
      </c>
      <c r="BF1759" s="620" t="n"/>
      <c r="BG1759" s="620" t="n"/>
      <c r="BH1759" s="620">
        <f>Z1759+BA1759+BF1759</f>
        <v/>
      </c>
    </row>
    <row r="1760" customFormat="1" s="34">
      <c r="A1760" s="618" t="n"/>
      <c r="B1760" s="619" t="n"/>
      <c r="J1760" s="619" t="n"/>
      <c r="U1760" s="620" t="n"/>
      <c r="X1760" s="620" t="n"/>
      <c r="Y1760" s="620" t="n"/>
      <c r="Z1760" s="620" t="n"/>
      <c r="AA1760" s="34">
        <f>T1760*0.2+N1760*0+O1760*0.3+P1760*0.5+Q1760*0.6+R1760*1+S1760*1</f>
        <v/>
      </c>
      <c r="AB1760" s="34">
        <f>T1760*0.2+N1760*0.2+O1760*0.3+P1760*0.5+Q1760*0.6+R1760*1+S1760*1</f>
        <v/>
      </c>
      <c r="AD1760" s="34">
        <f>IF($AC1760&gt;0,IF(VLOOKUP($AC1760,Resource!$B$2:$AE$460,6,FALSE)&gt;0,VLOOKUP($AC1760,Resource!$B$2:$AE$460,6,FALSE),"--INPUT--"),"")</f>
        <v/>
      </c>
      <c r="AE1760" s="34">
        <f>IF($AC1760&gt;0,IF(VLOOKUP($AC1760,Resource!$B$2:$AE$460,25,FALSE)&gt;0,VLOOKUP($AC1760,Resource!$B$2:$AE$460,25,FALSE),"--INPUT--"),"")</f>
        <v/>
      </c>
      <c r="AG1760" s="619" t="n"/>
      <c r="AH1760" s="619" t="n"/>
      <c r="AJ1760" s="34">
        <f>IF($AI1760&gt;0,IF(VLOOKUP($AI1760,Resource!$B$2:$AE$460,6,FALSE)&gt;0,VLOOKUP($AI1760,Resource!$B$2:$AE$460,6,FALSE),"--INPUT--"),"")</f>
        <v/>
      </c>
      <c r="AK1760" s="34">
        <f>IF($AI1760&gt;0,IF(VLOOKUP($AI1760,Resource!$B$2:$AE$460,25,FALSE)&gt;0,VLOOKUP($AI1760,Resource!$B$2:$AE$460,25,FALSE),"--INPUT--"),"")</f>
        <v/>
      </c>
      <c r="AL1760" s="619" t="n"/>
      <c r="AM1760" s="619" t="n"/>
      <c r="AN1760" s="34">
        <f>AA1760</f>
        <v/>
      </c>
      <c r="AO1760" s="621">
        <f>IF(ISNA(IF(AC1760="",0,AN1760*VLOOKUP(AC1760,Resource!$B$2:$AE$465,8,FALSE))),0,IF(AC1760="",0,AN1760*VLOOKUP(AC1760,Resource!$B$2:$AE$465,8,FALSE)))</f>
        <v/>
      </c>
      <c r="AP1760" s="620" t="n"/>
      <c r="AQ1760" s="286" t="n"/>
      <c r="AR1760" s="34">
        <f>AB1760</f>
        <v/>
      </c>
      <c r="AS1760" s="621">
        <f>IF(ISNA(IF(AI1760="",0,AR1760*VLOOKUP(AI1760,Resource!$B$2:$AE$465,9,FALSE))),0,IF(AI1760="",0,AR1760*VLOOKUP(AI1760,Resource!$B$2:$AE$465,9,FALSE)))</f>
        <v/>
      </c>
      <c r="AT1760" s="620" t="n"/>
      <c r="AU1760" s="286" t="n"/>
      <c r="AV1760" s="620">
        <f>Z1760</f>
        <v/>
      </c>
      <c r="AW1760" s="72" t="n"/>
      <c r="BA1760" s="620" t="n"/>
      <c r="BC1760" s="620">
        <f>AO1760+AS1760</f>
        <v/>
      </c>
      <c r="BD1760" s="620">
        <f>BH1760-BC1760</f>
        <v/>
      </c>
      <c r="BE1760" s="479">
        <f>IF(AV1760=0,"        --",BD1760/BH1760)</f>
        <v/>
      </c>
      <c r="BF1760" s="620" t="n"/>
      <c r="BG1760" s="620" t="n"/>
      <c r="BH1760" s="620">
        <f>Z1760+BA1760+BF1760</f>
        <v/>
      </c>
    </row>
    <row r="1761" customFormat="1" s="34">
      <c r="A1761" s="618" t="n"/>
      <c r="B1761" s="619" t="n"/>
      <c r="J1761" s="619" t="n"/>
      <c r="U1761" s="620" t="n"/>
      <c r="X1761" s="620" t="n"/>
      <c r="Y1761" s="620" t="n"/>
      <c r="Z1761" s="620" t="n"/>
      <c r="AA1761" s="34">
        <f>T1761*0.2+N1761*0+O1761*0.3+P1761*0.5+Q1761*0.6+R1761*1+S1761*1</f>
        <v/>
      </c>
      <c r="AB1761" s="34">
        <f>T1761*0.2+N1761*0.2+O1761*0.3+P1761*0.5+Q1761*0.6+R1761*1+S1761*1</f>
        <v/>
      </c>
      <c r="AD1761" s="34">
        <f>IF($AC1761&gt;0,IF(VLOOKUP($AC1761,Resource!$B$2:$AE$460,6,FALSE)&gt;0,VLOOKUP($AC1761,Resource!$B$2:$AE$460,6,FALSE),"--INPUT--"),"")</f>
        <v/>
      </c>
      <c r="AE1761" s="34">
        <f>IF($AC1761&gt;0,IF(VLOOKUP($AC1761,Resource!$B$2:$AE$460,25,FALSE)&gt;0,VLOOKUP($AC1761,Resource!$B$2:$AE$460,25,FALSE),"--INPUT--"),"")</f>
        <v/>
      </c>
      <c r="AG1761" s="619" t="n"/>
      <c r="AH1761" s="619" t="n"/>
      <c r="AJ1761" s="34">
        <f>IF($AI1761&gt;0,IF(VLOOKUP($AI1761,Resource!$B$2:$AE$460,6,FALSE)&gt;0,VLOOKUP($AI1761,Resource!$B$2:$AE$460,6,FALSE),"--INPUT--"),"")</f>
        <v/>
      </c>
      <c r="AK1761" s="34">
        <f>IF($AI1761&gt;0,IF(VLOOKUP($AI1761,Resource!$B$2:$AE$460,25,FALSE)&gt;0,VLOOKUP($AI1761,Resource!$B$2:$AE$460,25,FALSE),"--INPUT--"),"")</f>
        <v/>
      </c>
      <c r="AL1761" s="619" t="n"/>
      <c r="AM1761" s="619" t="n"/>
      <c r="AN1761" s="34">
        <f>AA1761</f>
        <v/>
      </c>
      <c r="AO1761" s="621">
        <f>IF(ISNA(IF(AC1761="",0,AN1761*VLOOKUP(AC1761,Resource!$B$2:$AE$465,8,FALSE))),0,IF(AC1761="",0,AN1761*VLOOKUP(AC1761,Resource!$B$2:$AE$465,8,FALSE)))</f>
        <v/>
      </c>
      <c r="AP1761" s="620" t="n"/>
      <c r="AQ1761" s="286" t="n"/>
      <c r="AR1761" s="34">
        <f>AB1761</f>
        <v/>
      </c>
      <c r="AS1761" s="621">
        <f>IF(ISNA(IF(AI1761="",0,AR1761*VLOOKUP(AI1761,Resource!$B$2:$AE$465,9,FALSE))),0,IF(AI1761="",0,AR1761*VLOOKUP(AI1761,Resource!$B$2:$AE$465,9,FALSE)))</f>
        <v/>
      </c>
      <c r="AT1761" s="620" t="n"/>
      <c r="AU1761" s="286" t="n"/>
      <c r="AV1761" s="620">
        <f>Z1761</f>
        <v/>
      </c>
      <c r="AW1761" s="72" t="n"/>
      <c r="BA1761" s="620" t="n"/>
      <c r="BC1761" s="620">
        <f>AO1761+AS1761</f>
        <v/>
      </c>
      <c r="BD1761" s="620">
        <f>BH1761-BC1761</f>
        <v/>
      </c>
      <c r="BE1761" s="479">
        <f>IF(AV1761=0,"        --",BD1761/BH1761)</f>
        <v/>
      </c>
      <c r="BF1761" s="620" t="n"/>
      <c r="BG1761" s="620" t="n"/>
      <c r="BH1761" s="620">
        <f>Z1761+BA1761+BF1761</f>
        <v/>
      </c>
    </row>
    <row r="1762" customFormat="1" s="34">
      <c r="A1762" s="618" t="n"/>
      <c r="B1762" s="619" t="n"/>
      <c r="J1762" s="619" t="n"/>
      <c r="U1762" s="620" t="n"/>
      <c r="X1762" s="620" t="n"/>
      <c r="Y1762" s="620" t="n"/>
      <c r="Z1762" s="620" t="n"/>
      <c r="AA1762" s="34">
        <f>T1762*0.2+N1762*0+O1762*0.3+P1762*0.5+Q1762*0.6+R1762*1+S1762*1</f>
        <v/>
      </c>
      <c r="AB1762" s="34">
        <f>T1762*0.2+N1762*0.2+O1762*0.3+P1762*0.5+Q1762*0.6+R1762*1+S1762*1</f>
        <v/>
      </c>
      <c r="AD1762" s="34">
        <f>IF($AC1762&gt;0,IF(VLOOKUP($AC1762,Resource!$B$2:$AE$460,6,FALSE)&gt;0,VLOOKUP($AC1762,Resource!$B$2:$AE$460,6,FALSE),"--INPUT--"),"")</f>
        <v/>
      </c>
      <c r="AE1762" s="34">
        <f>IF($AC1762&gt;0,IF(VLOOKUP($AC1762,Resource!$B$2:$AE$460,25,FALSE)&gt;0,VLOOKUP($AC1762,Resource!$B$2:$AE$460,25,FALSE),"--INPUT--"),"")</f>
        <v/>
      </c>
      <c r="AG1762" s="619" t="n"/>
      <c r="AH1762" s="619" t="n"/>
      <c r="AJ1762" s="34">
        <f>IF($AI1762&gt;0,IF(VLOOKUP($AI1762,Resource!$B$2:$AE$460,6,FALSE)&gt;0,VLOOKUP($AI1762,Resource!$B$2:$AE$460,6,FALSE),"--INPUT--"),"")</f>
        <v/>
      </c>
      <c r="AK1762" s="34">
        <f>IF($AI1762&gt;0,IF(VLOOKUP($AI1762,Resource!$B$2:$AE$460,25,FALSE)&gt;0,VLOOKUP($AI1762,Resource!$B$2:$AE$460,25,FALSE),"--INPUT--"),"")</f>
        <v/>
      </c>
      <c r="AL1762" s="619" t="n"/>
      <c r="AM1762" s="619" t="n"/>
      <c r="AN1762" s="34">
        <f>AA1762</f>
        <v/>
      </c>
      <c r="AO1762" s="621">
        <f>IF(ISNA(IF(AC1762="",0,AN1762*VLOOKUP(AC1762,Resource!$B$2:$AE$465,8,FALSE))),0,IF(AC1762="",0,AN1762*VLOOKUP(AC1762,Resource!$B$2:$AE$465,8,FALSE)))</f>
        <v/>
      </c>
      <c r="AP1762" s="620" t="n"/>
      <c r="AQ1762" s="286" t="n"/>
      <c r="AR1762" s="34">
        <f>AB1762</f>
        <v/>
      </c>
      <c r="AS1762" s="621">
        <f>IF(ISNA(IF(AI1762="",0,AR1762*VLOOKUP(AI1762,Resource!$B$2:$AE$465,9,FALSE))),0,IF(AI1762="",0,AR1762*VLOOKUP(AI1762,Resource!$B$2:$AE$465,9,FALSE)))</f>
        <v/>
      </c>
      <c r="AT1762" s="620" t="n"/>
      <c r="AU1762" s="286" t="n"/>
      <c r="AV1762" s="620">
        <f>Z1762</f>
        <v/>
      </c>
      <c r="AW1762" s="72" t="n"/>
      <c r="BA1762" s="620" t="n"/>
      <c r="BC1762" s="620">
        <f>AO1762+AS1762</f>
        <v/>
      </c>
      <c r="BD1762" s="620">
        <f>BH1762-BC1762</f>
        <v/>
      </c>
      <c r="BE1762" s="479">
        <f>IF(AV1762=0,"        --",BD1762/BH1762)</f>
        <v/>
      </c>
      <c r="BF1762" s="620" t="n"/>
      <c r="BG1762" s="620" t="n"/>
      <c r="BH1762" s="620">
        <f>Z1762+BA1762+BF1762</f>
        <v/>
      </c>
    </row>
    <row r="1763" customFormat="1" s="34">
      <c r="A1763" s="618" t="n"/>
      <c r="B1763" s="619" t="n"/>
      <c r="J1763" s="619" t="n"/>
      <c r="U1763" s="620" t="n"/>
      <c r="X1763" s="620" t="n"/>
      <c r="Y1763" s="620" t="n"/>
      <c r="Z1763" s="620" t="n"/>
      <c r="AA1763" s="34">
        <f>T1763*0.2+N1763*0+O1763*0.3+P1763*0.5+Q1763*0.6+R1763*1+S1763*1</f>
        <v/>
      </c>
      <c r="AB1763" s="34">
        <f>T1763*0.2+N1763*0.2+O1763*0.3+P1763*0.5+Q1763*0.6+R1763*1+S1763*1</f>
        <v/>
      </c>
      <c r="AD1763" s="34">
        <f>IF($AC1763&gt;0,IF(VLOOKUP($AC1763,Resource!$B$2:$AE$460,6,FALSE)&gt;0,VLOOKUP($AC1763,Resource!$B$2:$AE$460,6,FALSE),"--INPUT--"),"")</f>
        <v/>
      </c>
      <c r="AE1763" s="34">
        <f>IF($AC1763&gt;0,IF(VLOOKUP($AC1763,Resource!$B$2:$AE$460,25,FALSE)&gt;0,VLOOKUP($AC1763,Resource!$B$2:$AE$460,25,FALSE),"--INPUT--"),"")</f>
        <v/>
      </c>
      <c r="AG1763" s="619" t="n"/>
      <c r="AH1763" s="619" t="n"/>
      <c r="AJ1763" s="34">
        <f>IF($AI1763&gt;0,IF(VLOOKUP($AI1763,Resource!$B$2:$AE$460,6,FALSE)&gt;0,VLOOKUP($AI1763,Resource!$B$2:$AE$460,6,FALSE),"--INPUT--"),"")</f>
        <v/>
      </c>
      <c r="AK1763" s="34">
        <f>IF($AI1763&gt;0,IF(VLOOKUP($AI1763,Resource!$B$2:$AE$460,25,FALSE)&gt;0,VLOOKUP($AI1763,Resource!$B$2:$AE$460,25,FALSE),"--INPUT--"),"")</f>
        <v/>
      </c>
      <c r="AL1763" s="619" t="n"/>
      <c r="AM1763" s="619" t="n"/>
      <c r="AN1763" s="34">
        <f>AA1763</f>
        <v/>
      </c>
      <c r="AO1763" s="621">
        <f>IF(ISNA(IF(AC1763="",0,AN1763*VLOOKUP(AC1763,Resource!$B$2:$AE$465,8,FALSE))),0,IF(AC1763="",0,AN1763*VLOOKUP(AC1763,Resource!$B$2:$AE$465,8,FALSE)))</f>
        <v/>
      </c>
      <c r="AP1763" s="620" t="n"/>
      <c r="AQ1763" s="286" t="n"/>
      <c r="AR1763" s="34">
        <f>AB1763</f>
        <v/>
      </c>
      <c r="AS1763" s="621">
        <f>IF(ISNA(IF(AI1763="",0,AR1763*VLOOKUP(AI1763,Resource!$B$2:$AE$465,9,FALSE))),0,IF(AI1763="",0,AR1763*VLOOKUP(AI1763,Resource!$B$2:$AE$465,9,FALSE)))</f>
        <v/>
      </c>
      <c r="AT1763" s="620" t="n"/>
      <c r="AU1763" s="286" t="n"/>
      <c r="AV1763" s="620">
        <f>Z1763</f>
        <v/>
      </c>
      <c r="AW1763" s="72" t="n"/>
      <c r="BA1763" s="620" t="n"/>
      <c r="BC1763" s="620">
        <f>AO1763+AS1763</f>
        <v/>
      </c>
      <c r="BD1763" s="620">
        <f>BH1763-BC1763</f>
        <v/>
      </c>
      <c r="BE1763" s="479">
        <f>IF(AV1763=0,"        --",BD1763/BH1763)</f>
        <v/>
      </c>
      <c r="BF1763" s="620" t="n"/>
      <c r="BG1763" s="620" t="n"/>
      <c r="BH1763" s="620">
        <f>Z1763+BA1763+BF1763</f>
        <v/>
      </c>
    </row>
    <row r="1764" customFormat="1" s="34">
      <c r="A1764" s="618" t="n"/>
      <c r="B1764" s="619" t="n"/>
      <c r="J1764" s="619" t="n"/>
      <c r="U1764" s="620" t="n"/>
      <c r="X1764" s="620" t="n"/>
      <c r="Y1764" s="620" t="n"/>
      <c r="Z1764" s="620" t="n"/>
      <c r="AA1764" s="34">
        <f>T1764*0.2+N1764*0+O1764*0.3+P1764*0.5+Q1764*0.6+R1764*1+S1764*1</f>
        <v/>
      </c>
      <c r="AB1764" s="34">
        <f>T1764*0.2+N1764*0.2+O1764*0.3+P1764*0.5+Q1764*0.6+R1764*1+S1764*1</f>
        <v/>
      </c>
      <c r="AD1764" s="34">
        <f>IF($AC1764&gt;0,IF(VLOOKUP($AC1764,Resource!$B$2:$AE$460,6,FALSE)&gt;0,VLOOKUP($AC1764,Resource!$B$2:$AE$460,6,FALSE),"--INPUT--"),"")</f>
        <v/>
      </c>
      <c r="AE1764" s="34">
        <f>IF($AC1764&gt;0,IF(VLOOKUP($AC1764,Resource!$B$2:$AE$460,25,FALSE)&gt;0,VLOOKUP($AC1764,Resource!$B$2:$AE$460,25,FALSE),"--INPUT--"),"")</f>
        <v/>
      </c>
      <c r="AG1764" s="619" t="n"/>
      <c r="AH1764" s="619" t="n"/>
      <c r="AJ1764" s="34">
        <f>IF($AI1764&gt;0,IF(VLOOKUP($AI1764,Resource!$B$2:$AE$460,6,FALSE)&gt;0,VLOOKUP($AI1764,Resource!$B$2:$AE$460,6,FALSE),"--INPUT--"),"")</f>
        <v/>
      </c>
      <c r="AK1764" s="34">
        <f>IF($AI1764&gt;0,IF(VLOOKUP($AI1764,Resource!$B$2:$AE$460,25,FALSE)&gt;0,VLOOKUP($AI1764,Resource!$B$2:$AE$460,25,FALSE),"--INPUT--"),"")</f>
        <v/>
      </c>
      <c r="AL1764" s="619" t="n"/>
      <c r="AM1764" s="619" t="n"/>
      <c r="AN1764" s="34">
        <f>AA1764</f>
        <v/>
      </c>
      <c r="AO1764" s="621">
        <f>IF(ISNA(IF(AC1764="",0,AN1764*VLOOKUP(AC1764,Resource!$B$2:$AE$465,8,FALSE))),0,IF(AC1764="",0,AN1764*VLOOKUP(AC1764,Resource!$B$2:$AE$465,8,FALSE)))</f>
        <v/>
      </c>
      <c r="AP1764" s="620" t="n"/>
      <c r="AQ1764" s="286" t="n"/>
      <c r="AR1764" s="34">
        <f>AB1764</f>
        <v/>
      </c>
      <c r="AS1764" s="621">
        <f>IF(ISNA(IF(AI1764="",0,AR1764*VLOOKUP(AI1764,Resource!$B$2:$AE$465,9,FALSE))),0,IF(AI1764="",0,AR1764*VLOOKUP(AI1764,Resource!$B$2:$AE$465,9,FALSE)))</f>
        <v/>
      </c>
      <c r="AT1764" s="620" t="n"/>
      <c r="AU1764" s="286" t="n"/>
      <c r="AV1764" s="620">
        <f>Z1764</f>
        <v/>
      </c>
      <c r="AW1764" s="72" t="n"/>
      <c r="BA1764" s="620" t="n"/>
      <c r="BC1764" s="620">
        <f>AO1764+AS1764</f>
        <v/>
      </c>
      <c r="BD1764" s="620">
        <f>BH1764-BC1764</f>
        <v/>
      </c>
      <c r="BE1764" s="479">
        <f>IF(AV1764=0,"        --",BD1764/BH1764)</f>
        <v/>
      </c>
      <c r="BF1764" s="620" t="n"/>
      <c r="BG1764" s="620" t="n"/>
      <c r="BH1764" s="620">
        <f>Z1764+BA1764+BF1764</f>
        <v/>
      </c>
    </row>
    <row r="1765" customFormat="1" s="34">
      <c r="A1765" s="618" t="n"/>
      <c r="B1765" s="619" t="n"/>
      <c r="J1765" s="619" t="n"/>
      <c r="U1765" s="620" t="n"/>
      <c r="X1765" s="620" t="n"/>
      <c r="Y1765" s="620" t="n"/>
      <c r="Z1765" s="620" t="n"/>
      <c r="AA1765" s="34">
        <f>T1765*0.2+N1765*0+O1765*0.3+P1765*0.5+Q1765*0.6+R1765*1+S1765*1</f>
        <v/>
      </c>
      <c r="AB1765" s="34">
        <f>T1765*0.2+N1765*0.2+O1765*0.3+P1765*0.5+Q1765*0.6+R1765*1+S1765*1</f>
        <v/>
      </c>
      <c r="AD1765" s="34">
        <f>IF($AC1765&gt;0,IF(VLOOKUP($AC1765,Resource!$B$2:$AE$460,6,FALSE)&gt;0,VLOOKUP($AC1765,Resource!$B$2:$AE$460,6,FALSE),"--INPUT--"),"")</f>
        <v/>
      </c>
      <c r="AE1765" s="34">
        <f>IF($AC1765&gt;0,IF(VLOOKUP($AC1765,Resource!$B$2:$AE$460,25,FALSE)&gt;0,VLOOKUP($AC1765,Resource!$B$2:$AE$460,25,FALSE),"--INPUT--"),"")</f>
        <v/>
      </c>
      <c r="AG1765" s="619" t="n"/>
      <c r="AH1765" s="619" t="n"/>
      <c r="AJ1765" s="34">
        <f>IF($AI1765&gt;0,IF(VLOOKUP($AI1765,Resource!$B$2:$AE$460,6,FALSE)&gt;0,VLOOKUP($AI1765,Resource!$B$2:$AE$460,6,FALSE),"--INPUT--"),"")</f>
        <v/>
      </c>
      <c r="AK1765" s="34">
        <f>IF($AI1765&gt;0,IF(VLOOKUP($AI1765,Resource!$B$2:$AE$460,25,FALSE)&gt;0,VLOOKUP($AI1765,Resource!$B$2:$AE$460,25,FALSE),"--INPUT--"),"")</f>
        <v/>
      </c>
      <c r="AL1765" s="619" t="n"/>
      <c r="AM1765" s="619" t="n"/>
      <c r="AN1765" s="34">
        <f>AA1765</f>
        <v/>
      </c>
      <c r="AO1765" s="621">
        <f>IF(ISNA(IF(AC1765="",0,AN1765*VLOOKUP(AC1765,Resource!$B$2:$AE$465,8,FALSE))),0,IF(AC1765="",0,AN1765*VLOOKUP(AC1765,Resource!$B$2:$AE$465,8,FALSE)))</f>
        <v/>
      </c>
      <c r="AP1765" s="620" t="n"/>
      <c r="AQ1765" s="286" t="n"/>
      <c r="AR1765" s="34">
        <f>AB1765</f>
        <v/>
      </c>
      <c r="AS1765" s="621">
        <f>IF(ISNA(IF(AI1765="",0,AR1765*VLOOKUP(AI1765,Resource!$B$2:$AE$465,9,FALSE))),0,IF(AI1765="",0,AR1765*VLOOKUP(AI1765,Resource!$B$2:$AE$465,9,FALSE)))</f>
        <v/>
      </c>
      <c r="AT1765" s="620" t="n"/>
      <c r="AU1765" s="286" t="n"/>
      <c r="AV1765" s="620">
        <f>Z1765</f>
        <v/>
      </c>
      <c r="AW1765" s="72" t="n"/>
      <c r="BA1765" s="620" t="n"/>
      <c r="BC1765" s="620">
        <f>AO1765+AS1765</f>
        <v/>
      </c>
      <c r="BD1765" s="620">
        <f>BH1765-BC1765</f>
        <v/>
      </c>
      <c r="BE1765" s="479">
        <f>IF(AV1765=0,"        --",BD1765/BH1765)</f>
        <v/>
      </c>
      <c r="BF1765" s="620" t="n"/>
      <c r="BG1765" s="620" t="n"/>
      <c r="BH1765" s="620">
        <f>Z1765+BA1765+BF1765</f>
        <v/>
      </c>
    </row>
    <row r="1766" customFormat="1" s="34">
      <c r="A1766" s="618" t="n"/>
      <c r="B1766" s="619" t="n"/>
      <c r="J1766" s="619" t="n"/>
      <c r="U1766" s="620" t="n"/>
      <c r="X1766" s="620" t="n"/>
      <c r="Y1766" s="620" t="n"/>
      <c r="Z1766" s="620" t="n"/>
      <c r="AA1766" s="34">
        <f>T1766*0.2+N1766*0+O1766*0.3+P1766*0.5+Q1766*0.6+R1766*1+S1766*1</f>
        <v/>
      </c>
      <c r="AB1766" s="34">
        <f>T1766*0.2+N1766*0.2+O1766*0.3+P1766*0.5+Q1766*0.6+R1766*1+S1766*1</f>
        <v/>
      </c>
      <c r="AD1766" s="34">
        <f>IF($AC1766&gt;0,IF(VLOOKUP($AC1766,Resource!$B$2:$AE$460,6,FALSE)&gt;0,VLOOKUP($AC1766,Resource!$B$2:$AE$460,6,FALSE),"--INPUT--"),"")</f>
        <v/>
      </c>
      <c r="AE1766" s="34">
        <f>IF($AC1766&gt;0,IF(VLOOKUP($AC1766,Resource!$B$2:$AE$460,25,FALSE)&gt;0,VLOOKUP($AC1766,Resource!$B$2:$AE$460,25,FALSE),"--INPUT--"),"")</f>
        <v/>
      </c>
      <c r="AG1766" s="619" t="n"/>
      <c r="AH1766" s="619" t="n"/>
      <c r="AJ1766" s="34">
        <f>IF($AI1766&gt;0,IF(VLOOKUP($AI1766,Resource!$B$2:$AE$460,6,FALSE)&gt;0,VLOOKUP($AI1766,Resource!$B$2:$AE$460,6,FALSE),"--INPUT--"),"")</f>
        <v/>
      </c>
      <c r="AK1766" s="34">
        <f>IF($AI1766&gt;0,IF(VLOOKUP($AI1766,Resource!$B$2:$AE$460,25,FALSE)&gt;0,VLOOKUP($AI1766,Resource!$B$2:$AE$460,25,FALSE),"--INPUT--"),"")</f>
        <v/>
      </c>
      <c r="AL1766" s="619" t="n"/>
      <c r="AM1766" s="619" t="n"/>
      <c r="AN1766" s="34">
        <f>AA1766</f>
        <v/>
      </c>
      <c r="AO1766" s="621">
        <f>IF(ISNA(IF(AC1766="",0,AN1766*VLOOKUP(AC1766,Resource!$B$2:$AE$465,8,FALSE))),0,IF(AC1766="",0,AN1766*VLOOKUP(AC1766,Resource!$B$2:$AE$465,8,FALSE)))</f>
        <v/>
      </c>
      <c r="AP1766" s="620" t="n"/>
      <c r="AQ1766" s="286" t="n"/>
      <c r="AR1766" s="34">
        <f>AB1766</f>
        <v/>
      </c>
      <c r="AS1766" s="621">
        <f>IF(ISNA(IF(AI1766="",0,AR1766*VLOOKUP(AI1766,Resource!$B$2:$AE$465,9,FALSE))),0,IF(AI1766="",0,AR1766*VLOOKUP(AI1766,Resource!$B$2:$AE$465,9,FALSE)))</f>
        <v/>
      </c>
      <c r="AT1766" s="620" t="n"/>
      <c r="AU1766" s="286" t="n"/>
      <c r="AV1766" s="620">
        <f>Z1766</f>
        <v/>
      </c>
      <c r="AW1766" s="72" t="n"/>
      <c r="BA1766" s="620" t="n"/>
      <c r="BC1766" s="620">
        <f>AO1766+AS1766</f>
        <v/>
      </c>
      <c r="BD1766" s="620">
        <f>BH1766-BC1766</f>
        <v/>
      </c>
      <c r="BE1766" s="479">
        <f>IF(AV1766=0,"        --",BD1766/BH1766)</f>
        <v/>
      </c>
      <c r="BF1766" s="620" t="n"/>
      <c r="BG1766" s="620" t="n"/>
      <c r="BH1766" s="620">
        <f>Z1766+BA1766+BF1766</f>
        <v/>
      </c>
    </row>
    <row r="1767" customFormat="1" s="34">
      <c r="A1767" s="618" t="n"/>
      <c r="B1767" s="619" t="n"/>
      <c r="J1767" s="619" t="n"/>
      <c r="U1767" s="620" t="n"/>
      <c r="X1767" s="620" t="n"/>
      <c r="Y1767" s="620" t="n"/>
      <c r="Z1767" s="620" t="n"/>
      <c r="AA1767" s="34">
        <f>T1767*0.2+N1767*0+O1767*0.3+P1767*0.5+Q1767*0.6+R1767*1+S1767*1</f>
        <v/>
      </c>
      <c r="AB1767" s="34">
        <f>T1767*0.2+N1767*0.2+O1767*0.3+P1767*0.5+Q1767*0.6+R1767*1+S1767*1</f>
        <v/>
      </c>
      <c r="AD1767" s="34">
        <f>IF($AC1767&gt;0,IF(VLOOKUP($AC1767,Resource!$B$2:$AE$460,6,FALSE)&gt;0,VLOOKUP($AC1767,Resource!$B$2:$AE$460,6,FALSE),"--INPUT--"),"")</f>
        <v/>
      </c>
      <c r="AE1767" s="34">
        <f>IF($AC1767&gt;0,IF(VLOOKUP($AC1767,Resource!$B$2:$AE$460,25,FALSE)&gt;0,VLOOKUP($AC1767,Resource!$B$2:$AE$460,25,FALSE),"--INPUT--"),"")</f>
        <v/>
      </c>
      <c r="AG1767" s="619" t="n"/>
      <c r="AH1767" s="619" t="n"/>
      <c r="AJ1767" s="34">
        <f>IF($AI1767&gt;0,IF(VLOOKUP($AI1767,Resource!$B$2:$AE$460,6,FALSE)&gt;0,VLOOKUP($AI1767,Resource!$B$2:$AE$460,6,FALSE),"--INPUT--"),"")</f>
        <v/>
      </c>
      <c r="AK1767" s="34">
        <f>IF($AI1767&gt;0,IF(VLOOKUP($AI1767,Resource!$B$2:$AE$460,25,FALSE)&gt;0,VLOOKUP($AI1767,Resource!$B$2:$AE$460,25,FALSE),"--INPUT--"),"")</f>
        <v/>
      </c>
      <c r="AL1767" s="619" t="n"/>
      <c r="AM1767" s="619" t="n"/>
      <c r="AN1767" s="34">
        <f>AA1767</f>
        <v/>
      </c>
      <c r="AO1767" s="621">
        <f>IF(ISNA(IF(AC1767="",0,AN1767*VLOOKUP(AC1767,Resource!$B$2:$AE$465,8,FALSE))),0,IF(AC1767="",0,AN1767*VLOOKUP(AC1767,Resource!$B$2:$AE$465,8,FALSE)))</f>
        <v/>
      </c>
      <c r="AP1767" s="620" t="n"/>
      <c r="AQ1767" s="286" t="n"/>
      <c r="AR1767" s="34">
        <f>AB1767</f>
        <v/>
      </c>
      <c r="AS1767" s="621">
        <f>IF(ISNA(IF(AI1767="",0,AR1767*VLOOKUP(AI1767,Resource!$B$2:$AE$465,9,FALSE))),0,IF(AI1767="",0,AR1767*VLOOKUP(AI1767,Resource!$B$2:$AE$465,9,FALSE)))</f>
        <v/>
      </c>
      <c r="AT1767" s="620" t="n"/>
      <c r="AU1767" s="286" t="n"/>
      <c r="AV1767" s="620">
        <f>Z1767</f>
        <v/>
      </c>
      <c r="AW1767" s="72" t="n"/>
      <c r="BA1767" s="620" t="n"/>
      <c r="BC1767" s="620">
        <f>AO1767+AS1767</f>
        <v/>
      </c>
      <c r="BD1767" s="620">
        <f>BH1767-BC1767</f>
        <v/>
      </c>
      <c r="BE1767" s="479">
        <f>IF(AV1767=0,"        --",BD1767/BH1767)</f>
        <v/>
      </c>
      <c r="BF1767" s="620" t="n"/>
      <c r="BG1767" s="620" t="n"/>
      <c r="BH1767" s="620">
        <f>Z1767+BA1767+BF1767</f>
        <v/>
      </c>
    </row>
    <row r="1768" customFormat="1" s="34">
      <c r="A1768" s="618" t="n"/>
      <c r="B1768" s="619" t="n"/>
      <c r="J1768" s="619" t="n"/>
      <c r="U1768" s="620" t="n"/>
      <c r="X1768" s="620" t="n"/>
      <c r="Y1768" s="620" t="n"/>
      <c r="Z1768" s="620" t="n"/>
      <c r="AA1768" s="34">
        <f>T1768*0.2+N1768*0+O1768*0.3+P1768*0.5+Q1768*0.6+R1768*1+S1768*1</f>
        <v/>
      </c>
      <c r="AB1768" s="34">
        <f>T1768*0.2+N1768*0.2+O1768*0.3+P1768*0.5+Q1768*0.6+R1768*1+S1768*1</f>
        <v/>
      </c>
      <c r="AD1768" s="34">
        <f>IF($AC1768&gt;0,IF(VLOOKUP($AC1768,Resource!$B$2:$AE$460,6,FALSE)&gt;0,VLOOKUP($AC1768,Resource!$B$2:$AE$460,6,FALSE),"--INPUT--"),"")</f>
        <v/>
      </c>
      <c r="AE1768" s="34">
        <f>IF($AC1768&gt;0,IF(VLOOKUP($AC1768,Resource!$B$2:$AE$460,25,FALSE)&gt;0,VLOOKUP($AC1768,Resource!$B$2:$AE$460,25,FALSE),"--INPUT--"),"")</f>
        <v/>
      </c>
      <c r="AG1768" s="619" t="n"/>
      <c r="AH1768" s="619" t="n"/>
      <c r="AJ1768" s="34">
        <f>IF($AI1768&gt;0,IF(VLOOKUP($AI1768,Resource!$B$2:$AE$460,6,FALSE)&gt;0,VLOOKUP($AI1768,Resource!$B$2:$AE$460,6,FALSE),"--INPUT--"),"")</f>
        <v/>
      </c>
      <c r="AK1768" s="34">
        <f>IF($AI1768&gt;0,IF(VLOOKUP($AI1768,Resource!$B$2:$AE$460,25,FALSE)&gt;0,VLOOKUP($AI1768,Resource!$B$2:$AE$460,25,FALSE),"--INPUT--"),"")</f>
        <v/>
      </c>
      <c r="AL1768" s="619" t="n"/>
      <c r="AM1768" s="619" t="n"/>
      <c r="AN1768" s="34">
        <f>AA1768</f>
        <v/>
      </c>
      <c r="AO1768" s="621">
        <f>IF(ISNA(IF(AC1768="",0,AN1768*VLOOKUP(AC1768,Resource!$B$2:$AE$465,8,FALSE))),0,IF(AC1768="",0,AN1768*VLOOKUP(AC1768,Resource!$B$2:$AE$465,8,FALSE)))</f>
        <v/>
      </c>
      <c r="AP1768" s="620" t="n"/>
      <c r="AQ1768" s="286" t="n"/>
      <c r="AR1768" s="34">
        <f>AB1768</f>
        <v/>
      </c>
      <c r="AS1768" s="621">
        <f>IF(ISNA(IF(AI1768="",0,AR1768*VLOOKUP(AI1768,Resource!$B$2:$AE$465,9,FALSE))),0,IF(AI1768="",0,AR1768*VLOOKUP(AI1768,Resource!$B$2:$AE$465,9,FALSE)))</f>
        <v/>
      </c>
      <c r="AT1768" s="620" t="n"/>
      <c r="AU1768" s="286" t="n"/>
      <c r="AV1768" s="620">
        <f>Z1768</f>
        <v/>
      </c>
      <c r="AW1768" s="72" t="n"/>
      <c r="BA1768" s="620" t="n"/>
      <c r="BC1768" s="620">
        <f>AO1768+AS1768</f>
        <v/>
      </c>
      <c r="BD1768" s="620">
        <f>BH1768-BC1768</f>
        <v/>
      </c>
      <c r="BE1768" s="479">
        <f>IF(AV1768=0,"        --",BD1768/BH1768)</f>
        <v/>
      </c>
      <c r="BF1768" s="620" t="n"/>
      <c r="BG1768" s="620" t="n"/>
      <c r="BH1768" s="620">
        <f>Z1768+BA1768+BF1768</f>
        <v/>
      </c>
    </row>
    <row r="1769" customFormat="1" s="34">
      <c r="A1769" s="618" t="n"/>
      <c r="B1769" s="619" t="n"/>
      <c r="J1769" s="619" t="n"/>
      <c r="U1769" s="620" t="n"/>
      <c r="X1769" s="620" t="n"/>
      <c r="Y1769" s="620" t="n"/>
      <c r="Z1769" s="620" t="n"/>
      <c r="AA1769" s="34">
        <f>T1769*0.2+N1769*0+O1769*0.3+P1769*0.5+Q1769*0.6+R1769*1+S1769*1</f>
        <v/>
      </c>
      <c r="AB1769" s="34">
        <f>T1769*0.2+N1769*0.2+O1769*0.3+P1769*0.5+Q1769*0.6+R1769*1+S1769*1</f>
        <v/>
      </c>
      <c r="AD1769" s="34">
        <f>IF($AC1769&gt;0,IF(VLOOKUP($AC1769,Resource!$B$2:$AE$460,6,FALSE)&gt;0,VLOOKUP($AC1769,Resource!$B$2:$AE$460,6,FALSE),"--INPUT--"),"")</f>
        <v/>
      </c>
      <c r="AE1769" s="34">
        <f>IF($AC1769&gt;0,IF(VLOOKUP($AC1769,Resource!$B$2:$AE$460,25,FALSE)&gt;0,VLOOKUP($AC1769,Resource!$B$2:$AE$460,25,FALSE),"--INPUT--"),"")</f>
        <v/>
      </c>
      <c r="AG1769" s="619" t="n"/>
      <c r="AH1769" s="619" t="n"/>
      <c r="AJ1769" s="34">
        <f>IF($AI1769&gt;0,IF(VLOOKUP($AI1769,Resource!$B$2:$AE$460,6,FALSE)&gt;0,VLOOKUP($AI1769,Resource!$B$2:$AE$460,6,FALSE),"--INPUT--"),"")</f>
        <v/>
      </c>
      <c r="AK1769" s="34">
        <f>IF($AI1769&gt;0,IF(VLOOKUP($AI1769,Resource!$B$2:$AE$460,25,FALSE)&gt;0,VLOOKUP($AI1769,Resource!$B$2:$AE$460,25,FALSE),"--INPUT--"),"")</f>
        <v/>
      </c>
      <c r="AL1769" s="619" t="n"/>
      <c r="AM1769" s="619" t="n"/>
      <c r="AN1769" s="34">
        <f>AA1769</f>
        <v/>
      </c>
      <c r="AO1769" s="621">
        <f>IF(ISNA(IF(AC1769="",0,AN1769*VLOOKUP(AC1769,Resource!$B$2:$AE$465,8,FALSE))),0,IF(AC1769="",0,AN1769*VLOOKUP(AC1769,Resource!$B$2:$AE$465,8,FALSE)))</f>
        <v/>
      </c>
      <c r="AP1769" s="620" t="n"/>
      <c r="AQ1769" s="286" t="n"/>
      <c r="AR1769" s="34">
        <f>AB1769</f>
        <v/>
      </c>
      <c r="AS1769" s="621">
        <f>IF(ISNA(IF(AI1769="",0,AR1769*VLOOKUP(AI1769,Resource!$B$2:$AE$465,9,FALSE))),0,IF(AI1769="",0,AR1769*VLOOKUP(AI1769,Resource!$B$2:$AE$465,9,FALSE)))</f>
        <v/>
      </c>
      <c r="AT1769" s="620" t="n"/>
      <c r="AU1769" s="286" t="n"/>
      <c r="AV1769" s="620">
        <f>Z1769</f>
        <v/>
      </c>
      <c r="AW1769" s="72" t="n"/>
      <c r="BA1769" s="620" t="n"/>
      <c r="BC1769" s="620">
        <f>AO1769+AS1769</f>
        <v/>
      </c>
      <c r="BD1769" s="620">
        <f>BH1769-BC1769</f>
        <v/>
      </c>
      <c r="BE1769" s="479">
        <f>IF(AV1769=0,"        --",BD1769/BH1769)</f>
        <v/>
      </c>
      <c r="BF1769" s="620" t="n"/>
      <c r="BG1769" s="620" t="n"/>
      <c r="BH1769" s="620">
        <f>Z1769+BA1769+BF1769</f>
        <v/>
      </c>
    </row>
    <row r="1770" customFormat="1" s="34">
      <c r="A1770" s="618" t="n"/>
      <c r="B1770" s="619" t="n"/>
      <c r="J1770" s="619" t="n"/>
      <c r="U1770" s="620" t="n"/>
      <c r="X1770" s="620" t="n"/>
      <c r="Y1770" s="620" t="n"/>
      <c r="Z1770" s="620" t="n"/>
      <c r="AA1770" s="34">
        <f>T1770*0.2+N1770*0+O1770*0.3+P1770*0.5+Q1770*0.6+R1770*1+S1770*1</f>
        <v/>
      </c>
      <c r="AB1770" s="34">
        <f>T1770*0.2+N1770*0.2+O1770*0.3+P1770*0.5+Q1770*0.6+R1770*1+S1770*1</f>
        <v/>
      </c>
      <c r="AD1770" s="34">
        <f>IF($AC1770&gt;0,IF(VLOOKUP($AC1770,Resource!$B$2:$AE$460,6,FALSE)&gt;0,VLOOKUP($AC1770,Resource!$B$2:$AE$460,6,FALSE),"--INPUT--"),"")</f>
        <v/>
      </c>
      <c r="AE1770" s="34">
        <f>IF($AC1770&gt;0,IF(VLOOKUP($AC1770,Resource!$B$2:$AE$460,25,FALSE)&gt;0,VLOOKUP($AC1770,Resource!$B$2:$AE$460,25,FALSE),"--INPUT--"),"")</f>
        <v/>
      </c>
      <c r="AG1770" s="619" t="n"/>
      <c r="AH1770" s="619" t="n"/>
      <c r="AJ1770" s="34">
        <f>IF($AI1770&gt;0,IF(VLOOKUP($AI1770,Resource!$B$2:$AE$460,6,FALSE)&gt;0,VLOOKUP($AI1770,Resource!$B$2:$AE$460,6,FALSE),"--INPUT--"),"")</f>
        <v/>
      </c>
      <c r="AK1770" s="34">
        <f>IF($AI1770&gt;0,IF(VLOOKUP($AI1770,Resource!$B$2:$AE$460,25,FALSE)&gt;0,VLOOKUP($AI1770,Resource!$B$2:$AE$460,25,FALSE),"--INPUT--"),"")</f>
        <v/>
      </c>
      <c r="AL1770" s="619" t="n"/>
      <c r="AM1770" s="619" t="n"/>
      <c r="AN1770" s="34">
        <f>AA1770</f>
        <v/>
      </c>
      <c r="AO1770" s="621">
        <f>IF(ISNA(IF(AC1770="",0,AN1770*VLOOKUP(AC1770,Resource!$B$2:$AE$465,8,FALSE))),0,IF(AC1770="",0,AN1770*VLOOKUP(AC1770,Resource!$B$2:$AE$465,8,FALSE)))</f>
        <v/>
      </c>
      <c r="AP1770" s="620" t="n"/>
      <c r="AQ1770" s="286" t="n"/>
      <c r="AR1770" s="34">
        <f>AB1770</f>
        <v/>
      </c>
      <c r="AS1770" s="621">
        <f>IF(ISNA(IF(AI1770="",0,AR1770*VLOOKUP(AI1770,Resource!$B$2:$AE$465,9,FALSE))),0,IF(AI1770="",0,AR1770*VLOOKUP(AI1770,Resource!$B$2:$AE$465,9,FALSE)))</f>
        <v/>
      </c>
      <c r="AT1770" s="620" t="n"/>
      <c r="AU1770" s="286" t="n"/>
      <c r="AV1770" s="620">
        <f>Z1770</f>
        <v/>
      </c>
      <c r="AW1770" s="72" t="n"/>
      <c r="BA1770" s="620" t="n"/>
      <c r="BC1770" s="620">
        <f>AO1770+AS1770</f>
        <v/>
      </c>
      <c r="BD1770" s="620">
        <f>BH1770-BC1770</f>
        <v/>
      </c>
      <c r="BE1770" s="479">
        <f>IF(AV1770=0,"        --",BD1770/BH1770)</f>
        <v/>
      </c>
      <c r="BF1770" s="620" t="n"/>
      <c r="BG1770" s="620" t="n"/>
      <c r="BH1770" s="620">
        <f>Z1770+BA1770+BF1770</f>
        <v/>
      </c>
    </row>
    <row r="1771" customFormat="1" s="34">
      <c r="A1771" s="618" t="n"/>
      <c r="B1771" s="619" t="n"/>
      <c r="J1771" s="619" t="n"/>
      <c r="U1771" s="620" t="n"/>
      <c r="X1771" s="620" t="n"/>
      <c r="Y1771" s="620" t="n"/>
      <c r="Z1771" s="620" t="n"/>
      <c r="AA1771" s="34">
        <f>T1771*0.2+N1771*0+O1771*0.3+P1771*0.5+Q1771*0.6+R1771*1+S1771*1</f>
        <v/>
      </c>
      <c r="AB1771" s="34">
        <f>T1771*0.2+N1771*0.2+O1771*0.3+P1771*0.5+Q1771*0.6+R1771*1+S1771*1</f>
        <v/>
      </c>
      <c r="AD1771" s="34">
        <f>IF($AC1771&gt;0,IF(VLOOKUP($AC1771,Resource!$B$2:$AE$460,6,FALSE)&gt;0,VLOOKUP($AC1771,Resource!$B$2:$AE$460,6,FALSE),"--INPUT--"),"")</f>
        <v/>
      </c>
      <c r="AE1771" s="34">
        <f>IF($AC1771&gt;0,IF(VLOOKUP($AC1771,Resource!$B$2:$AE$460,25,FALSE)&gt;0,VLOOKUP($AC1771,Resource!$B$2:$AE$460,25,FALSE),"--INPUT--"),"")</f>
        <v/>
      </c>
      <c r="AG1771" s="619" t="n"/>
      <c r="AH1771" s="619" t="n"/>
      <c r="AJ1771" s="34">
        <f>IF($AI1771&gt;0,IF(VLOOKUP($AI1771,Resource!$B$2:$AE$460,6,FALSE)&gt;0,VLOOKUP($AI1771,Resource!$B$2:$AE$460,6,FALSE),"--INPUT--"),"")</f>
        <v/>
      </c>
      <c r="AK1771" s="34">
        <f>IF($AI1771&gt;0,IF(VLOOKUP($AI1771,Resource!$B$2:$AE$460,25,FALSE)&gt;0,VLOOKUP($AI1771,Resource!$B$2:$AE$460,25,FALSE),"--INPUT--"),"")</f>
        <v/>
      </c>
      <c r="AL1771" s="619" t="n"/>
      <c r="AM1771" s="619" t="n"/>
      <c r="AN1771" s="34">
        <f>AA1771</f>
        <v/>
      </c>
      <c r="AO1771" s="621">
        <f>IF(ISNA(IF(AC1771="",0,AN1771*VLOOKUP(AC1771,Resource!$B$2:$AE$465,8,FALSE))),0,IF(AC1771="",0,AN1771*VLOOKUP(AC1771,Resource!$B$2:$AE$465,8,FALSE)))</f>
        <v/>
      </c>
      <c r="AP1771" s="620" t="n"/>
      <c r="AQ1771" s="286" t="n"/>
      <c r="AR1771" s="34">
        <f>AB1771</f>
        <v/>
      </c>
      <c r="AS1771" s="621">
        <f>IF(ISNA(IF(AI1771="",0,AR1771*VLOOKUP(AI1771,Resource!$B$2:$AE$465,9,FALSE))),0,IF(AI1771="",0,AR1771*VLOOKUP(AI1771,Resource!$B$2:$AE$465,9,FALSE)))</f>
        <v/>
      </c>
      <c r="AT1771" s="620" t="n"/>
      <c r="AU1771" s="286" t="n"/>
      <c r="AV1771" s="620">
        <f>Z1771</f>
        <v/>
      </c>
      <c r="AW1771" s="72" t="n"/>
      <c r="BA1771" s="620" t="n"/>
      <c r="BC1771" s="620">
        <f>AO1771+AS1771</f>
        <v/>
      </c>
      <c r="BD1771" s="620">
        <f>BH1771-BC1771</f>
        <v/>
      </c>
      <c r="BE1771" s="479">
        <f>IF(AV1771=0,"        --",BD1771/BH1771)</f>
        <v/>
      </c>
      <c r="BF1771" s="620" t="n"/>
      <c r="BG1771" s="620" t="n"/>
      <c r="BH1771" s="620">
        <f>Z1771+BA1771+BF1771</f>
        <v/>
      </c>
    </row>
    <row r="1772" customFormat="1" s="34">
      <c r="A1772" s="618" t="n"/>
      <c r="B1772" s="619" t="n"/>
      <c r="J1772" s="619" t="n"/>
      <c r="U1772" s="620" t="n"/>
      <c r="X1772" s="620" t="n"/>
      <c r="Y1772" s="620" t="n"/>
      <c r="Z1772" s="620" t="n"/>
      <c r="AA1772" s="34">
        <f>T1772*0.2+N1772*0+O1772*0.3+P1772*0.5+Q1772*0.6+R1772*1+S1772*1</f>
        <v/>
      </c>
      <c r="AB1772" s="34">
        <f>T1772*0.2+N1772*0.2+O1772*0.3+P1772*0.5+Q1772*0.6+R1772*1+S1772*1</f>
        <v/>
      </c>
      <c r="AD1772" s="34">
        <f>IF($AC1772&gt;0,IF(VLOOKUP($AC1772,Resource!$B$2:$AE$460,6,FALSE)&gt;0,VLOOKUP($AC1772,Resource!$B$2:$AE$460,6,FALSE),"--INPUT--"),"")</f>
        <v/>
      </c>
      <c r="AE1772" s="34">
        <f>IF($AC1772&gt;0,IF(VLOOKUP($AC1772,Resource!$B$2:$AE$460,25,FALSE)&gt;0,VLOOKUP($AC1772,Resource!$B$2:$AE$460,25,FALSE),"--INPUT--"),"")</f>
        <v/>
      </c>
      <c r="AG1772" s="619" t="n"/>
      <c r="AH1772" s="619" t="n"/>
      <c r="AJ1772" s="34">
        <f>IF($AI1772&gt;0,IF(VLOOKUP($AI1772,Resource!$B$2:$AE$460,6,FALSE)&gt;0,VLOOKUP($AI1772,Resource!$B$2:$AE$460,6,FALSE),"--INPUT--"),"")</f>
        <v/>
      </c>
      <c r="AK1772" s="34">
        <f>IF($AI1772&gt;0,IF(VLOOKUP($AI1772,Resource!$B$2:$AE$460,25,FALSE)&gt;0,VLOOKUP($AI1772,Resource!$B$2:$AE$460,25,FALSE),"--INPUT--"),"")</f>
        <v/>
      </c>
      <c r="AL1772" s="619" t="n"/>
      <c r="AM1772" s="619" t="n"/>
      <c r="AN1772" s="34">
        <f>AA1772</f>
        <v/>
      </c>
      <c r="AO1772" s="621">
        <f>IF(ISNA(IF(AC1772="",0,AN1772*VLOOKUP(AC1772,Resource!$B$2:$AE$465,8,FALSE))),0,IF(AC1772="",0,AN1772*VLOOKUP(AC1772,Resource!$B$2:$AE$465,8,FALSE)))</f>
        <v/>
      </c>
      <c r="AP1772" s="620" t="n"/>
      <c r="AQ1772" s="286" t="n"/>
      <c r="AR1772" s="34">
        <f>AB1772</f>
        <v/>
      </c>
      <c r="AS1772" s="621">
        <f>IF(ISNA(IF(AI1772="",0,AR1772*VLOOKUP(AI1772,Resource!$B$2:$AE$465,9,FALSE))),0,IF(AI1772="",0,AR1772*VLOOKUP(AI1772,Resource!$B$2:$AE$465,9,FALSE)))</f>
        <v/>
      </c>
      <c r="AT1772" s="620" t="n"/>
      <c r="AU1772" s="286" t="n"/>
      <c r="AV1772" s="620">
        <f>Z1772</f>
        <v/>
      </c>
      <c r="AW1772" s="72" t="n"/>
      <c r="BA1772" s="620" t="n"/>
      <c r="BC1772" s="620">
        <f>AO1772+AS1772</f>
        <v/>
      </c>
      <c r="BD1772" s="620">
        <f>BH1772-BC1772</f>
        <v/>
      </c>
      <c r="BE1772" s="479">
        <f>IF(AV1772=0,"        --",BD1772/BH1772)</f>
        <v/>
      </c>
      <c r="BF1772" s="620" t="n"/>
      <c r="BG1772" s="620" t="n"/>
      <c r="BH1772" s="620">
        <f>Z1772+BA1772+BF1772</f>
        <v/>
      </c>
    </row>
    <row r="1773" customFormat="1" s="34">
      <c r="A1773" s="618" t="n"/>
      <c r="B1773" s="619" t="n"/>
      <c r="J1773" s="619" t="n"/>
      <c r="U1773" s="620" t="n"/>
      <c r="X1773" s="620" t="n"/>
      <c r="Y1773" s="620" t="n"/>
      <c r="Z1773" s="620" t="n"/>
      <c r="AA1773" s="34">
        <f>T1773*0.2+N1773*0+O1773*0.3+P1773*0.5+Q1773*0.6+R1773*1+S1773*1</f>
        <v/>
      </c>
      <c r="AB1773" s="34">
        <f>T1773*0.2+N1773*0.2+O1773*0.3+P1773*0.5+Q1773*0.6+R1773*1+S1773*1</f>
        <v/>
      </c>
      <c r="AD1773" s="34">
        <f>IF($AC1773&gt;0,IF(VLOOKUP($AC1773,Resource!$B$2:$AE$460,6,FALSE)&gt;0,VLOOKUP($AC1773,Resource!$B$2:$AE$460,6,FALSE),"--INPUT--"),"")</f>
        <v/>
      </c>
      <c r="AE1773" s="34">
        <f>IF($AC1773&gt;0,IF(VLOOKUP($AC1773,Resource!$B$2:$AE$460,25,FALSE)&gt;0,VLOOKUP($AC1773,Resource!$B$2:$AE$460,25,FALSE),"--INPUT--"),"")</f>
        <v/>
      </c>
      <c r="AG1773" s="619" t="n"/>
      <c r="AH1773" s="619" t="n"/>
      <c r="AJ1773" s="34">
        <f>IF($AI1773&gt;0,IF(VLOOKUP($AI1773,Resource!$B$2:$AE$460,6,FALSE)&gt;0,VLOOKUP($AI1773,Resource!$B$2:$AE$460,6,FALSE),"--INPUT--"),"")</f>
        <v/>
      </c>
      <c r="AK1773" s="34">
        <f>IF($AI1773&gt;0,IF(VLOOKUP($AI1773,Resource!$B$2:$AE$460,25,FALSE)&gt;0,VLOOKUP($AI1773,Resource!$B$2:$AE$460,25,FALSE),"--INPUT--"),"")</f>
        <v/>
      </c>
      <c r="AL1773" s="619" t="n"/>
      <c r="AM1773" s="619" t="n"/>
      <c r="AN1773" s="34">
        <f>AA1773</f>
        <v/>
      </c>
      <c r="AO1773" s="621">
        <f>IF(ISNA(IF(AC1773="",0,AN1773*VLOOKUP(AC1773,Resource!$B$2:$AE$465,8,FALSE))),0,IF(AC1773="",0,AN1773*VLOOKUP(AC1773,Resource!$B$2:$AE$465,8,FALSE)))</f>
        <v/>
      </c>
      <c r="AP1773" s="620" t="n"/>
      <c r="AQ1773" s="286" t="n"/>
      <c r="AR1773" s="34">
        <f>AB1773</f>
        <v/>
      </c>
      <c r="AS1773" s="621">
        <f>IF(ISNA(IF(AI1773="",0,AR1773*VLOOKUP(AI1773,Resource!$B$2:$AE$465,9,FALSE))),0,IF(AI1773="",0,AR1773*VLOOKUP(AI1773,Resource!$B$2:$AE$465,9,FALSE)))</f>
        <v/>
      </c>
      <c r="AT1773" s="620" t="n"/>
      <c r="AU1773" s="286" t="n"/>
      <c r="AV1773" s="620">
        <f>Z1773</f>
        <v/>
      </c>
      <c r="AW1773" s="72" t="n"/>
      <c r="BA1773" s="620" t="n"/>
      <c r="BC1773" s="620">
        <f>AO1773+AS1773</f>
        <v/>
      </c>
      <c r="BD1773" s="620">
        <f>BH1773-BC1773</f>
        <v/>
      </c>
      <c r="BE1773" s="479">
        <f>IF(AV1773=0,"        --",BD1773/BH1773)</f>
        <v/>
      </c>
      <c r="BF1773" s="620" t="n"/>
      <c r="BG1773" s="620" t="n"/>
      <c r="BH1773" s="620">
        <f>Z1773+BA1773+BF1773</f>
        <v/>
      </c>
    </row>
    <row r="1774" customFormat="1" s="34">
      <c r="A1774" s="618" t="n"/>
      <c r="B1774" s="619" t="n"/>
      <c r="J1774" s="619" t="n"/>
      <c r="U1774" s="620" t="n"/>
      <c r="X1774" s="620" t="n"/>
      <c r="Y1774" s="620" t="n"/>
      <c r="Z1774" s="620" t="n"/>
      <c r="AA1774" s="34">
        <f>T1774*0.2+N1774*0+O1774*0.3+P1774*0.5+Q1774*0.6+R1774*1+S1774*1</f>
        <v/>
      </c>
      <c r="AB1774" s="34">
        <f>T1774*0.2+N1774*0.2+O1774*0.3+P1774*0.5+Q1774*0.6+R1774*1+S1774*1</f>
        <v/>
      </c>
      <c r="AD1774" s="34">
        <f>IF($AC1774&gt;0,IF(VLOOKUP($AC1774,Resource!$B$2:$AE$460,6,FALSE)&gt;0,VLOOKUP($AC1774,Resource!$B$2:$AE$460,6,FALSE),"--INPUT--"),"")</f>
        <v/>
      </c>
      <c r="AE1774" s="34">
        <f>IF($AC1774&gt;0,IF(VLOOKUP($AC1774,Resource!$B$2:$AE$460,25,FALSE)&gt;0,VLOOKUP($AC1774,Resource!$B$2:$AE$460,25,FALSE),"--INPUT--"),"")</f>
        <v/>
      </c>
      <c r="AG1774" s="619" t="n"/>
      <c r="AH1774" s="619" t="n"/>
      <c r="AJ1774" s="34">
        <f>IF($AI1774&gt;0,IF(VLOOKUP($AI1774,Resource!$B$2:$AE$460,6,FALSE)&gt;0,VLOOKUP($AI1774,Resource!$B$2:$AE$460,6,FALSE),"--INPUT--"),"")</f>
        <v/>
      </c>
      <c r="AK1774" s="34">
        <f>IF($AI1774&gt;0,IF(VLOOKUP($AI1774,Resource!$B$2:$AE$460,25,FALSE)&gt;0,VLOOKUP($AI1774,Resource!$B$2:$AE$460,25,FALSE),"--INPUT--"),"")</f>
        <v/>
      </c>
      <c r="AL1774" s="619" t="n"/>
      <c r="AM1774" s="619" t="n"/>
      <c r="AN1774" s="34">
        <f>AA1774</f>
        <v/>
      </c>
      <c r="AO1774" s="621">
        <f>IF(ISNA(IF(AC1774="",0,AN1774*VLOOKUP(AC1774,Resource!$B$2:$AE$465,8,FALSE))),0,IF(AC1774="",0,AN1774*VLOOKUP(AC1774,Resource!$B$2:$AE$465,8,FALSE)))</f>
        <v/>
      </c>
      <c r="AP1774" s="620" t="n"/>
      <c r="AQ1774" s="286" t="n"/>
      <c r="AR1774" s="34">
        <f>AB1774</f>
        <v/>
      </c>
      <c r="AS1774" s="621">
        <f>IF(ISNA(IF(AI1774="",0,AR1774*VLOOKUP(AI1774,Resource!$B$2:$AE$465,9,FALSE))),0,IF(AI1774="",0,AR1774*VLOOKUP(AI1774,Resource!$B$2:$AE$465,9,FALSE)))</f>
        <v/>
      </c>
      <c r="AT1774" s="620" t="n"/>
      <c r="AU1774" s="286" t="n"/>
      <c r="AV1774" s="620">
        <f>Z1774</f>
        <v/>
      </c>
      <c r="AW1774" s="72" t="n"/>
      <c r="BA1774" s="620" t="n"/>
      <c r="BC1774" s="620">
        <f>AO1774+AS1774</f>
        <v/>
      </c>
      <c r="BD1774" s="620">
        <f>BH1774-BC1774</f>
        <v/>
      </c>
      <c r="BE1774" s="479">
        <f>IF(AV1774=0,"        --",BD1774/BH1774)</f>
        <v/>
      </c>
      <c r="BF1774" s="620" t="n"/>
      <c r="BG1774" s="620" t="n"/>
      <c r="BH1774" s="620">
        <f>Z1774+BA1774+BF1774</f>
        <v/>
      </c>
    </row>
    <row r="1775" customFormat="1" s="34">
      <c r="A1775" s="618" t="n"/>
      <c r="B1775" s="619" t="n"/>
      <c r="J1775" s="619" t="n"/>
      <c r="U1775" s="620" t="n"/>
      <c r="X1775" s="620" t="n"/>
      <c r="Y1775" s="620" t="n"/>
      <c r="Z1775" s="620" t="n"/>
      <c r="AA1775" s="34">
        <f>T1775*0.2+N1775*0+O1775*0.3+P1775*0.5+Q1775*0.6+R1775*1+S1775*1</f>
        <v/>
      </c>
      <c r="AB1775" s="34">
        <f>T1775*0.2+N1775*0.2+O1775*0.3+P1775*0.5+Q1775*0.6+R1775*1+S1775*1</f>
        <v/>
      </c>
      <c r="AD1775" s="34">
        <f>IF($AC1775&gt;0,IF(VLOOKUP($AC1775,Resource!$B$2:$AE$460,6,FALSE)&gt;0,VLOOKUP($AC1775,Resource!$B$2:$AE$460,6,FALSE),"--INPUT--"),"")</f>
        <v/>
      </c>
      <c r="AE1775" s="34">
        <f>IF($AC1775&gt;0,IF(VLOOKUP($AC1775,Resource!$B$2:$AE$460,25,FALSE)&gt;0,VLOOKUP($AC1775,Resource!$B$2:$AE$460,25,FALSE),"--INPUT--"),"")</f>
        <v/>
      </c>
      <c r="AG1775" s="619" t="n"/>
      <c r="AH1775" s="619" t="n"/>
      <c r="AJ1775" s="34">
        <f>IF($AI1775&gt;0,IF(VLOOKUP($AI1775,Resource!$B$2:$AE$460,6,FALSE)&gt;0,VLOOKUP($AI1775,Resource!$B$2:$AE$460,6,FALSE),"--INPUT--"),"")</f>
        <v/>
      </c>
      <c r="AK1775" s="34">
        <f>IF($AI1775&gt;0,IF(VLOOKUP($AI1775,Resource!$B$2:$AE$460,25,FALSE)&gt;0,VLOOKUP($AI1775,Resource!$B$2:$AE$460,25,FALSE),"--INPUT--"),"")</f>
        <v/>
      </c>
      <c r="AL1775" s="619" t="n"/>
      <c r="AM1775" s="619" t="n"/>
      <c r="AN1775" s="34">
        <f>AA1775</f>
        <v/>
      </c>
      <c r="AO1775" s="621">
        <f>IF(ISNA(IF(AC1775="",0,AN1775*VLOOKUP(AC1775,Resource!$B$2:$AE$465,8,FALSE))),0,IF(AC1775="",0,AN1775*VLOOKUP(AC1775,Resource!$B$2:$AE$465,8,FALSE)))</f>
        <v/>
      </c>
      <c r="AP1775" s="620" t="n"/>
      <c r="AQ1775" s="286" t="n"/>
      <c r="AR1775" s="34">
        <f>AB1775</f>
        <v/>
      </c>
      <c r="AS1775" s="621">
        <f>IF(ISNA(IF(AI1775="",0,AR1775*VLOOKUP(AI1775,Resource!$B$2:$AE$465,9,FALSE))),0,IF(AI1775="",0,AR1775*VLOOKUP(AI1775,Resource!$B$2:$AE$465,9,FALSE)))</f>
        <v/>
      </c>
      <c r="AT1775" s="620" t="n"/>
      <c r="AU1775" s="286" t="n"/>
      <c r="AV1775" s="620">
        <f>Z1775</f>
        <v/>
      </c>
      <c r="AW1775" s="72" t="n"/>
      <c r="BA1775" s="620" t="n"/>
      <c r="BC1775" s="620">
        <f>AO1775+AS1775</f>
        <v/>
      </c>
      <c r="BD1775" s="620">
        <f>BH1775-BC1775</f>
        <v/>
      </c>
      <c r="BE1775" s="479">
        <f>IF(AV1775=0,"        --",BD1775/BH1775)</f>
        <v/>
      </c>
      <c r="BF1775" s="620" t="n"/>
      <c r="BG1775" s="620" t="n"/>
      <c r="BH1775" s="620">
        <f>Z1775+BA1775+BF1775</f>
        <v/>
      </c>
    </row>
    <row r="1776" customFormat="1" s="34">
      <c r="A1776" s="618" t="n"/>
      <c r="B1776" s="619" t="n"/>
      <c r="J1776" s="619" t="n"/>
      <c r="U1776" s="620" t="n"/>
      <c r="X1776" s="620" t="n"/>
      <c r="Y1776" s="620" t="n"/>
      <c r="Z1776" s="620" t="n"/>
      <c r="AA1776" s="34">
        <f>T1776*0.2+N1776*0+O1776*0.3+P1776*0.5+Q1776*0.6+R1776*1+S1776*1</f>
        <v/>
      </c>
      <c r="AB1776" s="34">
        <f>T1776*0.2+N1776*0.2+O1776*0.3+P1776*0.5+Q1776*0.6+R1776*1+S1776*1</f>
        <v/>
      </c>
      <c r="AD1776" s="34">
        <f>IF($AC1776&gt;0,IF(VLOOKUP($AC1776,Resource!$B$2:$AE$460,6,FALSE)&gt;0,VLOOKUP($AC1776,Resource!$B$2:$AE$460,6,FALSE),"--INPUT--"),"")</f>
        <v/>
      </c>
      <c r="AE1776" s="34">
        <f>IF($AC1776&gt;0,IF(VLOOKUP($AC1776,Resource!$B$2:$AE$460,25,FALSE)&gt;0,VLOOKUP($AC1776,Resource!$B$2:$AE$460,25,FALSE),"--INPUT--"),"")</f>
        <v/>
      </c>
      <c r="AG1776" s="619" t="n"/>
      <c r="AH1776" s="619" t="n"/>
      <c r="AJ1776" s="34">
        <f>IF($AI1776&gt;0,IF(VLOOKUP($AI1776,Resource!$B$2:$AE$460,6,FALSE)&gt;0,VLOOKUP($AI1776,Resource!$B$2:$AE$460,6,FALSE),"--INPUT--"),"")</f>
        <v/>
      </c>
      <c r="AK1776" s="34">
        <f>IF($AI1776&gt;0,IF(VLOOKUP($AI1776,Resource!$B$2:$AE$460,25,FALSE)&gt;0,VLOOKUP($AI1776,Resource!$B$2:$AE$460,25,FALSE),"--INPUT--"),"")</f>
        <v/>
      </c>
      <c r="AL1776" s="619" t="n"/>
      <c r="AM1776" s="619" t="n"/>
      <c r="AN1776" s="34">
        <f>AA1776</f>
        <v/>
      </c>
      <c r="AO1776" s="621">
        <f>IF(ISNA(IF(AC1776="",0,AN1776*VLOOKUP(AC1776,Resource!$B$2:$AE$465,8,FALSE))),0,IF(AC1776="",0,AN1776*VLOOKUP(AC1776,Resource!$B$2:$AE$465,8,FALSE)))</f>
        <v/>
      </c>
      <c r="AP1776" s="620" t="n"/>
      <c r="AQ1776" s="286" t="n"/>
      <c r="AR1776" s="34">
        <f>AB1776</f>
        <v/>
      </c>
      <c r="AS1776" s="621">
        <f>IF(ISNA(IF(AI1776="",0,AR1776*VLOOKUP(AI1776,Resource!$B$2:$AE$465,9,FALSE))),0,IF(AI1776="",0,AR1776*VLOOKUP(AI1776,Resource!$B$2:$AE$465,9,FALSE)))</f>
        <v/>
      </c>
      <c r="AT1776" s="620" t="n"/>
      <c r="AU1776" s="286" t="n"/>
      <c r="AV1776" s="620">
        <f>Z1776</f>
        <v/>
      </c>
      <c r="AW1776" s="72" t="n"/>
      <c r="BA1776" s="620" t="n"/>
      <c r="BC1776" s="620">
        <f>AO1776+AS1776</f>
        <v/>
      </c>
      <c r="BD1776" s="620">
        <f>BH1776-BC1776</f>
        <v/>
      </c>
      <c r="BE1776" s="479">
        <f>IF(AV1776=0,"        --",BD1776/BH1776)</f>
        <v/>
      </c>
      <c r="BF1776" s="620" t="n"/>
      <c r="BG1776" s="620" t="n"/>
      <c r="BH1776" s="620">
        <f>Z1776+BA1776+BF1776</f>
        <v/>
      </c>
    </row>
    <row r="1777" customFormat="1" s="34">
      <c r="A1777" s="618" t="n"/>
      <c r="B1777" s="619" t="n"/>
      <c r="J1777" s="619" t="n"/>
      <c r="U1777" s="620" t="n"/>
      <c r="X1777" s="620" t="n"/>
      <c r="Y1777" s="620" t="n"/>
      <c r="Z1777" s="620" t="n"/>
      <c r="AA1777" s="34">
        <f>T1777*0.2+N1777*0+O1777*0.3+P1777*0.5+Q1777*0.6+R1777*1+S1777*1</f>
        <v/>
      </c>
      <c r="AB1777" s="34">
        <f>T1777*0.2+N1777*0.2+O1777*0.3+P1777*0.5+Q1777*0.6+R1777*1+S1777*1</f>
        <v/>
      </c>
      <c r="AD1777" s="34">
        <f>IF($AC1777&gt;0,IF(VLOOKUP($AC1777,Resource!$B$2:$AE$460,6,FALSE)&gt;0,VLOOKUP($AC1777,Resource!$B$2:$AE$460,6,FALSE),"--INPUT--"),"")</f>
        <v/>
      </c>
      <c r="AE1777" s="34">
        <f>IF($AC1777&gt;0,IF(VLOOKUP($AC1777,Resource!$B$2:$AE$460,25,FALSE)&gt;0,VLOOKUP($AC1777,Resource!$B$2:$AE$460,25,FALSE),"--INPUT--"),"")</f>
        <v/>
      </c>
      <c r="AG1777" s="619" t="n"/>
      <c r="AH1777" s="619" t="n"/>
      <c r="AJ1777" s="34">
        <f>IF($AI1777&gt;0,IF(VLOOKUP($AI1777,Resource!$B$2:$AE$460,6,FALSE)&gt;0,VLOOKUP($AI1777,Resource!$B$2:$AE$460,6,FALSE),"--INPUT--"),"")</f>
        <v/>
      </c>
      <c r="AK1777" s="34">
        <f>IF($AI1777&gt;0,IF(VLOOKUP($AI1777,Resource!$B$2:$AE$460,25,FALSE)&gt;0,VLOOKUP($AI1777,Resource!$B$2:$AE$460,25,FALSE),"--INPUT--"),"")</f>
        <v/>
      </c>
      <c r="AL1777" s="619" t="n"/>
      <c r="AM1777" s="619" t="n"/>
      <c r="AN1777" s="34">
        <f>AA1777</f>
        <v/>
      </c>
      <c r="AO1777" s="621">
        <f>IF(ISNA(IF(AC1777="",0,AN1777*VLOOKUP(AC1777,Resource!$B$2:$AE$465,8,FALSE))),0,IF(AC1777="",0,AN1777*VLOOKUP(AC1777,Resource!$B$2:$AE$465,8,FALSE)))</f>
        <v/>
      </c>
      <c r="AP1777" s="620" t="n"/>
      <c r="AQ1777" s="286" t="n"/>
      <c r="AR1777" s="34">
        <f>AB1777</f>
        <v/>
      </c>
      <c r="AS1777" s="621">
        <f>IF(ISNA(IF(AI1777="",0,AR1777*VLOOKUP(AI1777,Resource!$B$2:$AE$465,9,FALSE))),0,IF(AI1777="",0,AR1777*VLOOKUP(AI1777,Resource!$B$2:$AE$465,9,FALSE)))</f>
        <v/>
      </c>
      <c r="AT1777" s="620" t="n"/>
      <c r="AU1777" s="286" t="n"/>
      <c r="AV1777" s="620">
        <f>Z1777</f>
        <v/>
      </c>
      <c r="AW1777" s="72" t="n"/>
      <c r="BA1777" s="620" t="n"/>
      <c r="BC1777" s="620">
        <f>AO1777+AS1777</f>
        <v/>
      </c>
      <c r="BD1777" s="620">
        <f>BH1777-BC1777</f>
        <v/>
      </c>
      <c r="BE1777" s="479">
        <f>IF(AV1777=0,"        --",BD1777/BH1777)</f>
        <v/>
      </c>
      <c r="BF1777" s="620" t="n"/>
      <c r="BG1777" s="620" t="n"/>
      <c r="BH1777" s="620">
        <f>Z1777+BA1777+BF1777</f>
        <v/>
      </c>
    </row>
    <row r="1778" customFormat="1" s="34">
      <c r="A1778" s="618" t="n"/>
      <c r="B1778" s="619" t="n"/>
      <c r="J1778" s="619" t="n"/>
      <c r="U1778" s="620" t="n"/>
      <c r="X1778" s="620" t="n"/>
      <c r="Y1778" s="620" t="n"/>
      <c r="Z1778" s="620" t="n"/>
      <c r="AA1778" s="34">
        <f>T1778*0.2+N1778*0+O1778*0.3+P1778*0.5+Q1778*0.6+R1778*1+S1778*1</f>
        <v/>
      </c>
      <c r="AB1778" s="34">
        <f>T1778*0.2+N1778*0.2+O1778*0.3+P1778*0.5+Q1778*0.6+R1778*1+S1778*1</f>
        <v/>
      </c>
      <c r="AD1778" s="34">
        <f>IF($AC1778&gt;0,IF(VLOOKUP($AC1778,Resource!$B$2:$AE$460,6,FALSE)&gt;0,VLOOKUP($AC1778,Resource!$B$2:$AE$460,6,FALSE),"--INPUT--"),"")</f>
        <v/>
      </c>
      <c r="AE1778" s="34">
        <f>IF($AC1778&gt;0,IF(VLOOKUP($AC1778,Resource!$B$2:$AE$460,25,FALSE)&gt;0,VLOOKUP($AC1778,Resource!$B$2:$AE$460,25,FALSE),"--INPUT--"),"")</f>
        <v/>
      </c>
      <c r="AG1778" s="619" t="n"/>
      <c r="AH1778" s="619" t="n"/>
      <c r="AJ1778" s="34">
        <f>IF($AI1778&gt;0,IF(VLOOKUP($AI1778,Resource!$B$2:$AE$460,6,FALSE)&gt;0,VLOOKUP($AI1778,Resource!$B$2:$AE$460,6,FALSE),"--INPUT--"),"")</f>
        <v/>
      </c>
      <c r="AK1778" s="34">
        <f>IF($AI1778&gt;0,IF(VLOOKUP($AI1778,Resource!$B$2:$AE$460,25,FALSE)&gt;0,VLOOKUP($AI1778,Resource!$B$2:$AE$460,25,FALSE),"--INPUT--"),"")</f>
        <v/>
      </c>
      <c r="AL1778" s="619" t="n"/>
      <c r="AM1778" s="619" t="n"/>
      <c r="AN1778" s="34">
        <f>AA1778</f>
        <v/>
      </c>
      <c r="AO1778" s="621">
        <f>IF(ISNA(IF(AC1778="",0,AN1778*VLOOKUP(AC1778,Resource!$B$2:$AE$465,8,FALSE))),0,IF(AC1778="",0,AN1778*VLOOKUP(AC1778,Resource!$B$2:$AE$465,8,FALSE)))</f>
        <v/>
      </c>
      <c r="AP1778" s="620" t="n"/>
      <c r="AQ1778" s="286" t="n"/>
      <c r="AR1778" s="34">
        <f>AB1778</f>
        <v/>
      </c>
      <c r="AS1778" s="621">
        <f>IF(ISNA(IF(AI1778="",0,AR1778*VLOOKUP(AI1778,Resource!$B$2:$AE$465,9,FALSE))),0,IF(AI1778="",0,AR1778*VLOOKUP(AI1778,Resource!$B$2:$AE$465,9,FALSE)))</f>
        <v/>
      </c>
      <c r="AT1778" s="620" t="n"/>
      <c r="AU1778" s="286" t="n"/>
      <c r="AV1778" s="620">
        <f>Z1778</f>
        <v/>
      </c>
      <c r="AW1778" s="72" t="n"/>
      <c r="BA1778" s="620" t="n"/>
      <c r="BC1778" s="620">
        <f>AO1778+AS1778</f>
        <v/>
      </c>
      <c r="BD1778" s="620">
        <f>BH1778-BC1778</f>
        <v/>
      </c>
      <c r="BE1778" s="479">
        <f>IF(AV1778=0,"        --",BD1778/BH1778)</f>
        <v/>
      </c>
      <c r="BF1778" s="620" t="n"/>
      <c r="BG1778" s="620" t="n"/>
      <c r="BH1778" s="620">
        <f>Z1778+BA1778+BF1778</f>
        <v/>
      </c>
    </row>
    <row r="1779" customFormat="1" s="34">
      <c r="A1779" s="618" t="n"/>
      <c r="B1779" s="619" t="n"/>
      <c r="J1779" s="619" t="n"/>
      <c r="U1779" s="620" t="n"/>
      <c r="X1779" s="620" t="n"/>
      <c r="Y1779" s="620" t="n"/>
      <c r="Z1779" s="620" t="n"/>
      <c r="AA1779" s="34">
        <f>T1779*0.2+N1779*0+O1779*0.3+P1779*0.5+Q1779*0.6+R1779*1+S1779*1</f>
        <v/>
      </c>
      <c r="AB1779" s="34">
        <f>T1779*0.2+N1779*0.2+O1779*0.3+P1779*0.5+Q1779*0.6+R1779*1+S1779*1</f>
        <v/>
      </c>
      <c r="AD1779" s="34">
        <f>IF($AC1779&gt;0,IF(VLOOKUP($AC1779,Resource!$B$2:$AE$460,6,FALSE)&gt;0,VLOOKUP($AC1779,Resource!$B$2:$AE$460,6,FALSE),"--INPUT--"),"")</f>
        <v/>
      </c>
      <c r="AE1779" s="34">
        <f>IF($AC1779&gt;0,IF(VLOOKUP($AC1779,Resource!$B$2:$AE$460,25,FALSE)&gt;0,VLOOKUP($AC1779,Resource!$B$2:$AE$460,25,FALSE),"--INPUT--"),"")</f>
        <v/>
      </c>
      <c r="AG1779" s="619" t="n"/>
      <c r="AH1779" s="619" t="n"/>
      <c r="AJ1779" s="34">
        <f>IF($AI1779&gt;0,IF(VLOOKUP($AI1779,Resource!$B$2:$AE$460,6,FALSE)&gt;0,VLOOKUP($AI1779,Resource!$B$2:$AE$460,6,FALSE),"--INPUT--"),"")</f>
        <v/>
      </c>
      <c r="AK1779" s="34">
        <f>IF($AI1779&gt;0,IF(VLOOKUP($AI1779,Resource!$B$2:$AE$460,25,FALSE)&gt;0,VLOOKUP($AI1779,Resource!$B$2:$AE$460,25,FALSE),"--INPUT--"),"")</f>
        <v/>
      </c>
      <c r="AL1779" s="619" t="n"/>
      <c r="AM1779" s="619" t="n"/>
      <c r="AN1779" s="34">
        <f>AA1779</f>
        <v/>
      </c>
      <c r="AO1779" s="621">
        <f>IF(ISNA(IF(AC1779="",0,AN1779*VLOOKUP(AC1779,Resource!$B$2:$AE$465,8,FALSE))),0,IF(AC1779="",0,AN1779*VLOOKUP(AC1779,Resource!$B$2:$AE$465,8,FALSE)))</f>
        <v/>
      </c>
      <c r="AP1779" s="620" t="n"/>
      <c r="AQ1779" s="286" t="n"/>
      <c r="AR1779" s="34">
        <f>AB1779</f>
        <v/>
      </c>
      <c r="AS1779" s="621">
        <f>IF(ISNA(IF(AI1779="",0,AR1779*VLOOKUP(AI1779,Resource!$B$2:$AE$465,9,FALSE))),0,IF(AI1779="",0,AR1779*VLOOKUP(AI1779,Resource!$B$2:$AE$465,9,FALSE)))</f>
        <v/>
      </c>
      <c r="AT1779" s="620" t="n"/>
      <c r="AU1779" s="286" t="n"/>
      <c r="AV1779" s="620">
        <f>Z1779</f>
        <v/>
      </c>
      <c r="AW1779" s="72" t="n"/>
      <c r="BA1779" s="620" t="n"/>
      <c r="BC1779" s="620">
        <f>AO1779+AS1779</f>
        <v/>
      </c>
      <c r="BD1779" s="620">
        <f>BH1779-BC1779</f>
        <v/>
      </c>
      <c r="BE1779" s="479">
        <f>IF(AV1779=0,"        --",BD1779/BH1779)</f>
        <v/>
      </c>
      <c r="BF1779" s="620" t="n"/>
      <c r="BG1779" s="620" t="n"/>
      <c r="BH1779" s="620">
        <f>Z1779+BA1779+BF1779</f>
        <v/>
      </c>
    </row>
    <row r="1780" customFormat="1" s="34">
      <c r="A1780" s="618" t="n"/>
      <c r="B1780" s="619" t="n"/>
      <c r="J1780" s="619" t="n"/>
      <c r="U1780" s="620" t="n"/>
      <c r="X1780" s="620" t="n"/>
      <c r="Y1780" s="620" t="n"/>
      <c r="Z1780" s="620" t="n"/>
      <c r="AA1780" s="34">
        <f>T1780*0.2+N1780*0+O1780*0.3+P1780*0.5+Q1780*0.6+R1780*1+S1780*1</f>
        <v/>
      </c>
      <c r="AB1780" s="34">
        <f>T1780*0.2+N1780*0.2+O1780*0.3+P1780*0.5+Q1780*0.6+R1780*1+S1780*1</f>
        <v/>
      </c>
      <c r="AD1780" s="34">
        <f>IF($AC1780&gt;0,IF(VLOOKUP($AC1780,Resource!$B$2:$AE$460,6,FALSE)&gt;0,VLOOKUP($AC1780,Resource!$B$2:$AE$460,6,FALSE),"--INPUT--"),"")</f>
        <v/>
      </c>
      <c r="AE1780" s="34">
        <f>IF($AC1780&gt;0,IF(VLOOKUP($AC1780,Resource!$B$2:$AE$460,25,FALSE)&gt;0,VLOOKUP($AC1780,Resource!$B$2:$AE$460,25,FALSE),"--INPUT--"),"")</f>
        <v/>
      </c>
      <c r="AG1780" s="619" t="n"/>
      <c r="AH1780" s="619" t="n"/>
      <c r="AJ1780" s="34">
        <f>IF($AI1780&gt;0,IF(VLOOKUP($AI1780,Resource!$B$2:$AE$460,6,FALSE)&gt;0,VLOOKUP($AI1780,Resource!$B$2:$AE$460,6,FALSE),"--INPUT--"),"")</f>
        <v/>
      </c>
      <c r="AK1780" s="34">
        <f>IF($AI1780&gt;0,IF(VLOOKUP($AI1780,Resource!$B$2:$AE$460,25,FALSE)&gt;0,VLOOKUP($AI1780,Resource!$B$2:$AE$460,25,FALSE),"--INPUT--"),"")</f>
        <v/>
      </c>
      <c r="AL1780" s="619" t="n"/>
      <c r="AM1780" s="619" t="n"/>
      <c r="AN1780" s="34">
        <f>AA1780</f>
        <v/>
      </c>
      <c r="AO1780" s="621">
        <f>IF(ISNA(IF(AC1780="",0,AN1780*VLOOKUP(AC1780,Resource!$B$2:$AE$465,8,FALSE))),0,IF(AC1780="",0,AN1780*VLOOKUP(AC1780,Resource!$B$2:$AE$465,8,FALSE)))</f>
        <v/>
      </c>
      <c r="AP1780" s="620" t="n"/>
      <c r="AQ1780" s="286" t="n"/>
      <c r="AR1780" s="34">
        <f>AB1780</f>
        <v/>
      </c>
      <c r="AS1780" s="621">
        <f>IF(ISNA(IF(AI1780="",0,AR1780*VLOOKUP(AI1780,Resource!$B$2:$AE$465,9,FALSE))),0,IF(AI1780="",0,AR1780*VLOOKUP(AI1780,Resource!$B$2:$AE$465,9,FALSE)))</f>
        <v/>
      </c>
      <c r="AT1780" s="620" t="n"/>
      <c r="AU1780" s="286" t="n"/>
      <c r="AV1780" s="620">
        <f>Z1780</f>
        <v/>
      </c>
      <c r="AW1780" s="72" t="n"/>
      <c r="BA1780" s="620" t="n"/>
      <c r="BC1780" s="620">
        <f>AO1780+AS1780</f>
        <v/>
      </c>
      <c r="BD1780" s="620">
        <f>BH1780-BC1780</f>
        <v/>
      </c>
      <c r="BE1780" s="479">
        <f>IF(AV1780=0,"        --",BD1780/BH1780)</f>
        <v/>
      </c>
      <c r="BF1780" s="620" t="n"/>
      <c r="BG1780" s="620" t="n"/>
      <c r="BH1780" s="620">
        <f>Z1780+BA1780+BF1780</f>
        <v/>
      </c>
    </row>
    <row r="1781" customFormat="1" s="34">
      <c r="A1781" s="618" t="n"/>
      <c r="B1781" s="619" t="n"/>
      <c r="J1781" s="619" t="n"/>
      <c r="U1781" s="620" t="n"/>
      <c r="X1781" s="620" t="n"/>
      <c r="Y1781" s="620" t="n"/>
      <c r="Z1781" s="620" t="n"/>
      <c r="AA1781" s="34">
        <f>T1781*0.2+N1781*0+O1781*0.3+P1781*0.5+Q1781*0.6+R1781*1+S1781*1</f>
        <v/>
      </c>
      <c r="AB1781" s="34">
        <f>T1781*0.2+N1781*0.2+O1781*0.3+P1781*0.5+Q1781*0.6+R1781*1+S1781*1</f>
        <v/>
      </c>
      <c r="AD1781" s="34">
        <f>IF($AC1781&gt;0,IF(VLOOKUP($AC1781,Resource!$B$2:$AE$460,6,FALSE)&gt;0,VLOOKUP($AC1781,Resource!$B$2:$AE$460,6,FALSE),"--INPUT--"),"")</f>
        <v/>
      </c>
      <c r="AE1781" s="34">
        <f>IF($AC1781&gt;0,IF(VLOOKUP($AC1781,Resource!$B$2:$AE$460,25,FALSE)&gt;0,VLOOKUP($AC1781,Resource!$B$2:$AE$460,25,FALSE),"--INPUT--"),"")</f>
        <v/>
      </c>
      <c r="AG1781" s="619" t="n"/>
      <c r="AH1781" s="619" t="n"/>
      <c r="AJ1781" s="34">
        <f>IF($AI1781&gt;0,IF(VLOOKUP($AI1781,Resource!$B$2:$AE$460,6,FALSE)&gt;0,VLOOKUP($AI1781,Resource!$B$2:$AE$460,6,FALSE),"--INPUT--"),"")</f>
        <v/>
      </c>
      <c r="AK1781" s="34">
        <f>IF($AI1781&gt;0,IF(VLOOKUP($AI1781,Resource!$B$2:$AE$460,25,FALSE)&gt;0,VLOOKUP($AI1781,Resource!$B$2:$AE$460,25,FALSE),"--INPUT--"),"")</f>
        <v/>
      </c>
      <c r="AL1781" s="619" t="n"/>
      <c r="AM1781" s="619" t="n"/>
      <c r="AN1781" s="34">
        <f>AA1781</f>
        <v/>
      </c>
      <c r="AO1781" s="621">
        <f>IF(ISNA(IF(AC1781="",0,AN1781*VLOOKUP(AC1781,Resource!$B$2:$AE$465,8,FALSE))),0,IF(AC1781="",0,AN1781*VLOOKUP(AC1781,Resource!$B$2:$AE$465,8,FALSE)))</f>
        <v/>
      </c>
      <c r="AP1781" s="620" t="n"/>
      <c r="AQ1781" s="286" t="n"/>
      <c r="AR1781" s="34">
        <f>AB1781</f>
        <v/>
      </c>
      <c r="AS1781" s="621">
        <f>IF(ISNA(IF(AI1781="",0,AR1781*VLOOKUP(AI1781,Resource!$B$2:$AE$465,9,FALSE))),0,IF(AI1781="",0,AR1781*VLOOKUP(AI1781,Resource!$B$2:$AE$465,9,FALSE)))</f>
        <v/>
      </c>
      <c r="AT1781" s="620" t="n"/>
      <c r="AU1781" s="286" t="n"/>
      <c r="AV1781" s="620">
        <f>Z1781</f>
        <v/>
      </c>
      <c r="AW1781" s="72" t="n"/>
      <c r="BA1781" s="620" t="n"/>
      <c r="BC1781" s="620">
        <f>AO1781+AS1781</f>
        <v/>
      </c>
      <c r="BD1781" s="620">
        <f>BH1781-BC1781</f>
        <v/>
      </c>
      <c r="BE1781" s="479">
        <f>IF(AV1781=0,"        --",BD1781/BH1781)</f>
        <v/>
      </c>
      <c r="BF1781" s="620" t="n"/>
      <c r="BG1781" s="620" t="n"/>
      <c r="BH1781" s="620">
        <f>Z1781+BA1781+BF1781</f>
        <v/>
      </c>
    </row>
    <row r="1782" customFormat="1" s="34">
      <c r="A1782" s="618" t="n"/>
      <c r="B1782" s="619" t="n"/>
      <c r="J1782" s="619" t="n"/>
      <c r="U1782" s="620" t="n"/>
      <c r="X1782" s="620" t="n"/>
      <c r="Y1782" s="620" t="n"/>
      <c r="Z1782" s="620" t="n"/>
      <c r="AA1782" s="34">
        <f>T1782*0.2+N1782*0+O1782*0.3+P1782*0.5+Q1782*0.6+R1782*1+S1782*1</f>
        <v/>
      </c>
      <c r="AB1782" s="34">
        <f>T1782*0.2+N1782*0.2+O1782*0.3+P1782*0.5+Q1782*0.6+R1782*1+S1782*1</f>
        <v/>
      </c>
      <c r="AD1782" s="34">
        <f>IF($AC1782&gt;0,IF(VLOOKUP($AC1782,Resource!$B$2:$AE$460,6,FALSE)&gt;0,VLOOKUP($AC1782,Resource!$B$2:$AE$460,6,FALSE),"--INPUT--"),"")</f>
        <v/>
      </c>
      <c r="AE1782" s="34">
        <f>IF($AC1782&gt;0,IF(VLOOKUP($AC1782,Resource!$B$2:$AE$460,25,FALSE)&gt;0,VLOOKUP($AC1782,Resource!$B$2:$AE$460,25,FALSE),"--INPUT--"),"")</f>
        <v/>
      </c>
      <c r="AG1782" s="619" t="n"/>
      <c r="AH1782" s="619" t="n"/>
      <c r="AJ1782" s="34">
        <f>IF($AI1782&gt;0,IF(VLOOKUP($AI1782,Resource!$B$2:$AE$460,6,FALSE)&gt;0,VLOOKUP($AI1782,Resource!$B$2:$AE$460,6,FALSE),"--INPUT--"),"")</f>
        <v/>
      </c>
      <c r="AK1782" s="34">
        <f>IF($AI1782&gt;0,IF(VLOOKUP($AI1782,Resource!$B$2:$AE$460,25,FALSE)&gt;0,VLOOKUP($AI1782,Resource!$B$2:$AE$460,25,FALSE),"--INPUT--"),"")</f>
        <v/>
      </c>
      <c r="AL1782" s="619" t="n"/>
      <c r="AM1782" s="619" t="n"/>
      <c r="AN1782" s="34">
        <f>AA1782</f>
        <v/>
      </c>
      <c r="AO1782" s="621">
        <f>IF(ISNA(IF(AC1782="",0,AN1782*VLOOKUP(AC1782,Resource!$B$2:$AE$465,8,FALSE))),0,IF(AC1782="",0,AN1782*VLOOKUP(AC1782,Resource!$B$2:$AE$465,8,FALSE)))</f>
        <v/>
      </c>
      <c r="AP1782" s="620" t="n"/>
      <c r="AQ1782" s="286" t="n"/>
      <c r="AR1782" s="34">
        <f>AB1782</f>
        <v/>
      </c>
      <c r="AS1782" s="621">
        <f>IF(ISNA(IF(AI1782="",0,AR1782*VLOOKUP(AI1782,Resource!$B$2:$AE$465,9,FALSE))),0,IF(AI1782="",0,AR1782*VLOOKUP(AI1782,Resource!$B$2:$AE$465,9,FALSE)))</f>
        <v/>
      </c>
      <c r="AT1782" s="620" t="n"/>
      <c r="AU1782" s="286" t="n"/>
      <c r="AV1782" s="620">
        <f>Z1782</f>
        <v/>
      </c>
      <c r="AW1782" s="72" t="n"/>
      <c r="BA1782" s="620" t="n"/>
      <c r="BC1782" s="620">
        <f>AO1782+AS1782</f>
        <v/>
      </c>
      <c r="BD1782" s="620">
        <f>BH1782-BC1782</f>
        <v/>
      </c>
      <c r="BE1782" s="479">
        <f>IF(AV1782=0,"        --",BD1782/BH1782)</f>
        <v/>
      </c>
      <c r="BF1782" s="620" t="n"/>
      <c r="BG1782" s="620" t="n"/>
      <c r="BH1782" s="620">
        <f>Z1782+BA1782+BF1782</f>
        <v/>
      </c>
    </row>
    <row r="1783" customFormat="1" s="34">
      <c r="A1783" s="618" t="n"/>
      <c r="B1783" s="619" t="n"/>
      <c r="J1783" s="619" t="n"/>
      <c r="U1783" s="620" t="n"/>
      <c r="X1783" s="620" t="n"/>
      <c r="Y1783" s="620" t="n"/>
      <c r="Z1783" s="620" t="n"/>
      <c r="AA1783" s="34">
        <f>T1783*0.2+N1783*0+O1783*0.3+P1783*0.5+Q1783*0.6+R1783*1+S1783*1</f>
        <v/>
      </c>
      <c r="AB1783" s="34">
        <f>T1783*0.2+N1783*0.2+O1783*0.3+P1783*0.5+Q1783*0.6+R1783*1+S1783*1</f>
        <v/>
      </c>
      <c r="AD1783" s="34">
        <f>IF($AC1783&gt;0,IF(VLOOKUP($AC1783,Resource!$B$2:$AE$460,6,FALSE)&gt;0,VLOOKUP($AC1783,Resource!$B$2:$AE$460,6,FALSE),"--INPUT--"),"")</f>
        <v/>
      </c>
      <c r="AE1783" s="34">
        <f>IF($AC1783&gt;0,IF(VLOOKUP($AC1783,Resource!$B$2:$AE$460,25,FALSE)&gt;0,VLOOKUP($AC1783,Resource!$B$2:$AE$460,25,FALSE),"--INPUT--"),"")</f>
        <v/>
      </c>
      <c r="AG1783" s="619" t="n"/>
      <c r="AH1783" s="619" t="n"/>
      <c r="AJ1783" s="34">
        <f>IF($AI1783&gt;0,IF(VLOOKUP($AI1783,Resource!$B$2:$AE$460,6,FALSE)&gt;0,VLOOKUP($AI1783,Resource!$B$2:$AE$460,6,FALSE),"--INPUT--"),"")</f>
        <v/>
      </c>
      <c r="AK1783" s="34">
        <f>IF($AI1783&gt;0,IF(VLOOKUP($AI1783,Resource!$B$2:$AE$460,25,FALSE)&gt;0,VLOOKUP($AI1783,Resource!$B$2:$AE$460,25,FALSE),"--INPUT--"),"")</f>
        <v/>
      </c>
      <c r="AL1783" s="619" t="n"/>
      <c r="AM1783" s="619" t="n"/>
      <c r="AN1783" s="34">
        <f>AA1783</f>
        <v/>
      </c>
      <c r="AO1783" s="621">
        <f>IF(ISNA(IF(AC1783="",0,AN1783*VLOOKUP(AC1783,Resource!$B$2:$AE$465,8,FALSE))),0,IF(AC1783="",0,AN1783*VLOOKUP(AC1783,Resource!$B$2:$AE$465,8,FALSE)))</f>
        <v/>
      </c>
      <c r="AP1783" s="620" t="n"/>
      <c r="AQ1783" s="286" t="n"/>
      <c r="AR1783" s="34">
        <f>AB1783</f>
        <v/>
      </c>
      <c r="AS1783" s="621">
        <f>IF(ISNA(IF(AI1783="",0,AR1783*VLOOKUP(AI1783,Resource!$B$2:$AE$465,9,FALSE))),0,IF(AI1783="",0,AR1783*VLOOKUP(AI1783,Resource!$B$2:$AE$465,9,FALSE)))</f>
        <v/>
      </c>
      <c r="AT1783" s="620" t="n"/>
      <c r="AU1783" s="286" t="n"/>
      <c r="AV1783" s="620">
        <f>Z1783</f>
        <v/>
      </c>
      <c r="AW1783" s="72" t="n"/>
      <c r="BA1783" s="620" t="n"/>
      <c r="BC1783" s="620">
        <f>AO1783+AS1783</f>
        <v/>
      </c>
      <c r="BD1783" s="620">
        <f>BH1783-BC1783</f>
        <v/>
      </c>
      <c r="BE1783" s="479">
        <f>IF(AV1783=0,"        --",BD1783/BH1783)</f>
        <v/>
      </c>
      <c r="BF1783" s="620" t="n"/>
      <c r="BG1783" s="620" t="n"/>
      <c r="BH1783" s="620">
        <f>Z1783+BA1783+BF1783</f>
        <v/>
      </c>
    </row>
    <row r="1784" customFormat="1" s="34">
      <c r="A1784" s="618" t="n"/>
      <c r="B1784" s="619" t="n"/>
      <c r="J1784" s="619" t="n"/>
      <c r="U1784" s="620" t="n"/>
      <c r="X1784" s="620" t="n"/>
      <c r="Y1784" s="620" t="n"/>
      <c r="Z1784" s="620" t="n"/>
      <c r="AA1784" s="34">
        <f>T1784*0.2+N1784*0+O1784*0.3+P1784*0.5+Q1784*0.6+R1784*1+S1784*1</f>
        <v/>
      </c>
      <c r="AB1784" s="34">
        <f>T1784*0.2+N1784*0.2+O1784*0.3+P1784*0.5+Q1784*0.6+R1784*1+S1784*1</f>
        <v/>
      </c>
      <c r="AD1784" s="34">
        <f>IF($AC1784&gt;0,IF(VLOOKUP($AC1784,Resource!$B$2:$AE$460,6,FALSE)&gt;0,VLOOKUP($AC1784,Resource!$B$2:$AE$460,6,FALSE),"--INPUT--"),"")</f>
        <v/>
      </c>
      <c r="AE1784" s="34">
        <f>IF($AC1784&gt;0,IF(VLOOKUP($AC1784,Resource!$B$2:$AE$460,25,FALSE)&gt;0,VLOOKUP($AC1784,Resource!$B$2:$AE$460,25,FALSE),"--INPUT--"),"")</f>
        <v/>
      </c>
      <c r="AG1784" s="619" t="n"/>
      <c r="AH1784" s="619" t="n"/>
      <c r="AJ1784" s="34">
        <f>IF($AI1784&gt;0,IF(VLOOKUP($AI1784,Resource!$B$2:$AE$460,6,FALSE)&gt;0,VLOOKUP($AI1784,Resource!$B$2:$AE$460,6,FALSE),"--INPUT--"),"")</f>
        <v/>
      </c>
      <c r="AK1784" s="34">
        <f>IF($AI1784&gt;0,IF(VLOOKUP($AI1784,Resource!$B$2:$AE$460,25,FALSE)&gt;0,VLOOKUP($AI1784,Resource!$B$2:$AE$460,25,FALSE),"--INPUT--"),"")</f>
        <v/>
      </c>
      <c r="AL1784" s="619" t="n"/>
      <c r="AM1784" s="619" t="n"/>
      <c r="AN1784" s="34">
        <f>AA1784</f>
        <v/>
      </c>
      <c r="AO1784" s="621">
        <f>IF(ISNA(IF(AC1784="",0,AN1784*VLOOKUP(AC1784,Resource!$B$2:$AE$465,8,FALSE))),0,IF(AC1784="",0,AN1784*VLOOKUP(AC1784,Resource!$B$2:$AE$465,8,FALSE)))</f>
        <v/>
      </c>
      <c r="AP1784" s="620" t="n"/>
      <c r="AQ1784" s="286" t="n"/>
      <c r="AR1784" s="34">
        <f>AB1784</f>
        <v/>
      </c>
      <c r="AS1784" s="621">
        <f>IF(ISNA(IF(AI1784="",0,AR1784*VLOOKUP(AI1784,Resource!$B$2:$AE$465,9,FALSE))),0,IF(AI1784="",0,AR1784*VLOOKUP(AI1784,Resource!$B$2:$AE$465,9,FALSE)))</f>
        <v/>
      </c>
      <c r="AT1784" s="620" t="n"/>
      <c r="AU1784" s="286" t="n"/>
      <c r="AV1784" s="620">
        <f>Z1784</f>
        <v/>
      </c>
      <c r="AW1784" s="72" t="n"/>
      <c r="BA1784" s="620" t="n"/>
      <c r="BC1784" s="620">
        <f>AO1784+AS1784</f>
        <v/>
      </c>
      <c r="BD1784" s="620">
        <f>BH1784-BC1784</f>
        <v/>
      </c>
      <c r="BE1784" s="479">
        <f>IF(AV1784=0,"        --",BD1784/BH1784)</f>
        <v/>
      </c>
      <c r="BF1784" s="620" t="n"/>
      <c r="BG1784" s="620" t="n"/>
      <c r="BH1784" s="620">
        <f>Z1784+BA1784+BF1784</f>
        <v/>
      </c>
    </row>
    <row r="1785" customFormat="1" s="34">
      <c r="A1785" s="618" t="n"/>
      <c r="B1785" s="619" t="n"/>
      <c r="J1785" s="619" t="n"/>
      <c r="U1785" s="620" t="n"/>
      <c r="X1785" s="620" t="n"/>
      <c r="Y1785" s="620" t="n"/>
      <c r="Z1785" s="620" t="n"/>
      <c r="AA1785" s="34">
        <f>T1785*0.2+N1785*0+O1785*0.3+P1785*0.5+Q1785*0.6+R1785*1+S1785*1</f>
        <v/>
      </c>
      <c r="AB1785" s="34">
        <f>T1785*0.2+N1785*0.2+O1785*0.3+P1785*0.5+Q1785*0.6+R1785*1+S1785*1</f>
        <v/>
      </c>
      <c r="AD1785" s="34">
        <f>IF($AC1785&gt;0,IF(VLOOKUP($AC1785,Resource!$B$2:$AE$460,6,FALSE)&gt;0,VLOOKUP($AC1785,Resource!$B$2:$AE$460,6,FALSE),"--INPUT--"),"")</f>
        <v/>
      </c>
      <c r="AE1785" s="34">
        <f>IF($AC1785&gt;0,IF(VLOOKUP($AC1785,Resource!$B$2:$AE$460,25,FALSE)&gt;0,VLOOKUP($AC1785,Resource!$B$2:$AE$460,25,FALSE),"--INPUT--"),"")</f>
        <v/>
      </c>
      <c r="AG1785" s="619" t="n"/>
      <c r="AH1785" s="619" t="n"/>
      <c r="AJ1785" s="34">
        <f>IF($AI1785&gt;0,IF(VLOOKUP($AI1785,Resource!$B$2:$AE$460,6,FALSE)&gt;0,VLOOKUP($AI1785,Resource!$B$2:$AE$460,6,FALSE),"--INPUT--"),"")</f>
        <v/>
      </c>
      <c r="AK1785" s="34">
        <f>IF($AI1785&gt;0,IF(VLOOKUP($AI1785,Resource!$B$2:$AE$460,25,FALSE)&gt;0,VLOOKUP($AI1785,Resource!$B$2:$AE$460,25,FALSE),"--INPUT--"),"")</f>
        <v/>
      </c>
      <c r="AL1785" s="619" t="n"/>
      <c r="AM1785" s="619" t="n"/>
      <c r="AN1785" s="34">
        <f>AA1785</f>
        <v/>
      </c>
      <c r="AO1785" s="621">
        <f>IF(ISNA(IF(AC1785="",0,AN1785*VLOOKUP(AC1785,Resource!$B$2:$AE$465,8,FALSE))),0,IF(AC1785="",0,AN1785*VLOOKUP(AC1785,Resource!$B$2:$AE$465,8,FALSE)))</f>
        <v/>
      </c>
      <c r="AP1785" s="620" t="n"/>
      <c r="AQ1785" s="286" t="n"/>
      <c r="AR1785" s="34">
        <f>AB1785</f>
        <v/>
      </c>
      <c r="AS1785" s="621">
        <f>IF(ISNA(IF(AI1785="",0,AR1785*VLOOKUP(AI1785,Resource!$B$2:$AE$465,9,FALSE))),0,IF(AI1785="",0,AR1785*VLOOKUP(AI1785,Resource!$B$2:$AE$465,9,FALSE)))</f>
        <v/>
      </c>
      <c r="AT1785" s="620" t="n"/>
      <c r="AU1785" s="286" t="n"/>
      <c r="AV1785" s="620">
        <f>Z1785</f>
        <v/>
      </c>
      <c r="AW1785" s="72" t="n"/>
      <c r="BA1785" s="620" t="n"/>
      <c r="BC1785" s="620">
        <f>AO1785+AS1785</f>
        <v/>
      </c>
      <c r="BD1785" s="620">
        <f>BH1785-BC1785</f>
        <v/>
      </c>
      <c r="BE1785" s="479">
        <f>IF(AV1785=0,"        --",BD1785/BH1785)</f>
        <v/>
      </c>
      <c r="BF1785" s="620" t="n"/>
      <c r="BG1785" s="620" t="n"/>
      <c r="BH1785" s="620">
        <f>Z1785+BA1785+BF1785</f>
        <v/>
      </c>
    </row>
    <row r="1786" customFormat="1" s="34">
      <c r="A1786" s="618" t="n"/>
      <c r="B1786" s="619" t="n"/>
      <c r="J1786" s="619" t="n"/>
      <c r="U1786" s="620" t="n"/>
      <c r="X1786" s="620" t="n"/>
      <c r="Y1786" s="620" t="n"/>
      <c r="Z1786" s="620" t="n"/>
      <c r="AA1786" s="34">
        <f>T1786*0.2+N1786*0+O1786*0.3+P1786*0.5+Q1786*0.6+R1786*1+S1786*1</f>
        <v/>
      </c>
      <c r="AB1786" s="34">
        <f>T1786*0.2+N1786*0.2+O1786*0.3+P1786*0.5+Q1786*0.6+R1786*1+S1786*1</f>
        <v/>
      </c>
      <c r="AD1786" s="34">
        <f>IF($AC1786&gt;0,IF(VLOOKUP($AC1786,Resource!$B$2:$AE$460,6,FALSE)&gt;0,VLOOKUP($AC1786,Resource!$B$2:$AE$460,6,FALSE),"--INPUT--"),"")</f>
        <v/>
      </c>
      <c r="AE1786" s="34">
        <f>IF($AC1786&gt;0,IF(VLOOKUP($AC1786,Resource!$B$2:$AE$460,25,FALSE)&gt;0,VLOOKUP($AC1786,Resource!$B$2:$AE$460,25,FALSE),"--INPUT--"),"")</f>
        <v/>
      </c>
      <c r="AG1786" s="619" t="n"/>
      <c r="AH1786" s="619" t="n"/>
      <c r="AJ1786" s="34">
        <f>IF($AI1786&gt;0,IF(VLOOKUP($AI1786,Resource!$B$2:$AE$460,6,FALSE)&gt;0,VLOOKUP($AI1786,Resource!$B$2:$AE$460,6,FALSE),"--INPUT--"),"")</f>
        <v/>
      </c>
      <c r="AK1786" s="34">
        <f>IF($AI1786&gt;0,IF(VLOOKUP($AI1786,Resource!$B$2:$AE$460,25,FALSE)&gt;0,VLOOKUP($AI1786,Resource!$B$2:$AE$460,25,FALSE),"--INPUT--"),"")</f>
        <v/>
      </c>
      <c r="AL1786" s="619" t="n"/>
      <c r="AM1786" s="619" t="n"/>
      <c r="AN1786" s="34">
        <f>AA1786</f>
        <v/>
      </c>
      <c r="AO1786" s="621">
        <f>IF(ISNA(IF(AC1786="",0,AN1786*VLOOKUP(AC1786,Resource!$B$2:$AE$465,8,FALSE))),0,IF(AC1786="",0,AN1786*VLOOKUP(AC1786,Resource!$B$2:$AE$465,8,FALSE)))</f>
        <v/>
      </c>
      <c r="AP1786" s="620" t="n"/>
      <c r="AQ1786" s="286" t="n"/>
      <c r="AR1786" s="34">
        <f>AB1786</f>
        <v/>
      </c>
      <c r="AS1786" s="621">
        <f>IF(ISNA(IF(AI1786="",0,AR1786*VLOOKUP(AI1786,Resource!$B$2:$AE$465,9,FALSE))),0,IF(AI1786="",0,AR1786*VLOOKUP(AI1786,Resource!$B$2:$AE$465,9,FALSE)))</f>
        <v/>
      </c>
      <c r="AT1786" s="620" t="n"/>
      <c r="AU1786" s="286" t="n"/>
      <c r="AV1786" s="620">
        <f>Z1786</f>
        <v/>
      </c>
      <c r="AW1786" s="72" t="n"/>
      <c r="BA1786" s="620" t="n"/>
      <c r="BC1786" s="620">
        <f>AO1786+AS1786</f>
        <v/>
      </c>
      <c r="BD1786" s="620">
        <f>BH1786-BC1786</f>
        <v/>
      </c>
      <c r="BE1786" s="479">
        <f>IF(AV1786=0,"        --",BD1786/BH1786)</f>
        <v/>
      </c>
      <c r="BF1786" s="620" t="n"/>
      <c r="BG1786" s="620" t="n"/>
      <c r="BH1786" s="620">
        <f>Z1786+BA1786+BF1786</f>
        <v/>
      </c>
    </row>
    <row r="1787" customFormat="1" s="34">
      <c r="A1787" s="618" t="n"/>
      <c r="B1787" s="619" t="n"/>
      <c r="J1787" s="619" t="n"/>
      <c r="U1787" s="620" t="n"/>
      <c r="X1787" s="620" t="n"/>
      <c r="Y1787" s="620" t="n"/>
      <c r="Z1787" s="620" t="n"/>
      <c r="AA1787" s="34">
        <f>T1787*0.2+N1787*0+O1787*0.3+P1787*0.5+Q1787*0.6+R1787*1+S1787*1</f>
        <v/>
      </c>
      <c r="AB1787" s="34">
        <f>T1787*0.2+N1787*0.2+O1787*0.3+P1787*0.5+Q1787*0.6+R1787*1+S1787*1</f>
        <v/>
      </c>
      <c r="AD1787" s="34">
        <f>IF($AC1787&gt;0,IF(VLOOKUP($AC1787,Resource!$B$2:$AE$460,6,FALSE)&gt;0,VLOOKUP($AC1787,Resource!$B$2:$AE$460,6,FALSE),"--INPUT--"),"")</f>
        <v/>
      </c>
      <c r="AE1787" s="34">
        <f>IF($AC1787&gt;0,IF(VLOOKUP($AC1787,Resource!$B$2:$AE$460,25,FALSE)&gt;0,VLOOKUP($AC1787,Resource!$B$2:$AE$460,25,FALSE),"--INPUT--"),"")</f>
        <v/>
      </c>
      <c r="AG1787" s="619" t="n"/>
      <c r="AH1787" s="619" t="n"/>
      <c r="AJ1787" s="34">
        <f>IF($AI1787&gt;0,IF(VLOOKUP($AI1787,Resource!$B$2:$AE$460,6,FALSE)&gt;0,VLOOKUP($AI1787,Resource!$B$2:$AE$460,6,FALSE),"--INPUT--"),"")</f>
        <v/>
      </c>
      <c r="AK1787" s="34">
        <f>IF($AI1787&gt;0,IF(VLOOKUP($AI1787,Resource!$B$2:$AE$460,25,FALSE)&gt;0,VLOOKUP($AI1787,Resource!$B$2:$AE$460,25,FALSE),"--INPUT--"),"")</f>
        <v/>
      </c>
      <c r="AL1787" s="619" t="n"/>
      <c r="AM1787" s="619" t="n"/>
      <c r="AN1787" s="34">
        <f>AA1787</f>
        <v/>
      </c>
      <c r="AO1787" s="621">
        <f>IF(ISNA(IF(AC1787="",0,AN1787*VLOOKUP(AC1787,Resource!$B$2:$AE$465,8,FALSE))),0,IF(AC1787="",0,AN1787*VLOOKUP(AC1787,Resource!$B$2:$AE$465,8,FALSE)))</f>
        <v/>
      </c>
      <c r="AP1787" s="620" t="n"/>
      <c r="AQ1787" s="286" t="n"/>
      <c r="AR1787" s="34">
        <f>AB1787</f>
        <v/>
      </c>
      <c r="AS1787" s="621">
        <f>IF(ISNA(IF(AI1787="",0,AR1787*VLOOKUP(AI1787,Resource!$B$2:$AE$465,9,FALSE))),0,IF(AI1787="",0,AR1787*VLOOKUP(AI1787,Resource!$B$2:$AE$465,9,FALSE)))</f>
        <v/>
      </c>
      <c r="AT1787" s="620" t="n"/>
      <c r="AU1787" s="286" t="n"/>
      <c r="AV1787" s="620">
        <f>Z1787</f>
        <v/>
      </c>
      <c r="AW1787" s="72" t="n"/>
      <c r="BA1787" s="620" t="n"/>
      <c r="BC1787" s="620">
        <f>AO1787+AS1787</f>
        <v/>
      </c>
      <c r="BD1787" s="620">
        <f>BH1787-BC1787</f>
        <v/>
      </c>
      <c r="BE1787" s="479">
        <f>IF(AV1787=0,"        --",BD1787/BH1787)</f>
        <v/>
      </c>
      <c r="BF1787" s="620" t="n"/>
      <c r="BG1787" s="620" t="n"/>
      <c r="BH1787" s="620">
        <f>Z1787+BA1787+BF1787</f>
        <v/>
      </c>
    </row>
    <row r="1788" customFormat="1" s="34">
      <c r="A1788" s="618" t="n"/>
      <c r="B1788" s="619" t="n"/>
      <c r="J1788" s="619" t="n"/>
      <c r="U1788" s="620" t="n"/>
      <c r="X1788" s="620" t="n"/>
      <c r="Y1788" s="620" t="n"/>
      <c r="Z1788" s="620" t="n"/>
      <c r="AA1788" s="34">
        <f>T1788*0.2+N1788*0+O1788*0.3+P1788*0.5+Q1788*0.6+R1788*1+S1788*1</f>
        <v/>
      </c>
      <c r="AB1788" s="34">
        <f>T1788*0.2+N1788*0.2+O1788*0.3+P1788*0.5+Q1788*0.6+R1788*1+S1788*1</f>
        <v/>
      </c>
      <c r="AD1788" s="34">
        <f>IF($AC1788&gt;0,IF(VLOOKUP($AC1788,Resource!$B$2:$AE$460,6,FALSE)&gt;0,VLOOKUP($AC1788,Resource!$B$2:$AE$460,6,FALSE),"--INPUT--"),"")</f>
        <v/>
      </c>
      <c r="AE1788" s="34">
        <f>IF($AC1788&gt;0,IF(VLOOKUP($AC1788,Resource!$B$2:$AE$460,25,FALSE)&gt;0,VLOOKUP($AC1788,Resource!$B$2:$AE$460,25,FALSE),"--INPUT--"),"")</f>
        <v/>
      </c>
      <c r="AG1788" s="619" t="n"/>
      <c r="AH1788" s="619" t="n"/>
      <c r="AJ1788" s="34">
        <f>IF($AI1788&gt;0,IF(VLOOKUP($AI1788,Resource!$B$2:$AE$460,6,FALSE)&gt;0,VLOOKUP($AI1788,Resource!$B$2:$AE$460,6,FALSE),"--INPUT--"),"")</f>
        <v/>
      </c>
      <c r="AK1788" s="34">
        <f>IF($AI1788&gt;0,IF(VLOOKUP($AI1788,Resource!$B$2:$AE$460,25,FALSE)&gt;0,VLOOKUP($AI1788,Resource!$B$2:$AE$460,25,FALSE),"--INPUT--"),"")</f>
        <v/>
      </c>
      <c r="AL1788" s="619" t="n"/>
      <c r="AM1788" s="619" t="n"/>
      <c r="AN1788" s="34">
        <f>AA1788</f>
        <v/>
      </c>
      <c r="AO1788" s="621">
        <f>IF(ISNA(IF(AC1788="",0,AN1788*VLOOKUP(AC1788,Resource!$B$2:$AE$465,8,FALSE))),0,IF(AC1788="",0,AN1788*VLOOKUP(AC1788,Resource!$B$2:$AE$465,8,FALSE)))</f>
        <v/>
      </c>
      <c r="AP1788" s="620" t="n"/>
      <c r="AQ1788" s="286" t="n"/>
      <c r="AR1788" s="34">
        <f>AB1788</f>
        <v/>
      </c>
      <c r="AS1788" s="621">
        <f>IF(ISNA(IF(AI1788="",0,AR1788*VLOOKUP(AI1788,Resource!$B$2:$AE$465,9,FALSE))),0,IF(AI1788="",0,AR1788*VLOOKUP(AI1788,Resource!$B$2:$AE$465,9,FALSE)))</f>
        <v/>
      </c>
      <c r="AT1788" s="620" t="n"/>
      <c r="AU1788" s="286" t="n"/>
      <c r="AV1788" s="620">
        <f>Z1788</f>
        <v/>
      </c>
      <c r="AW1788" s="72" t="n"/>
      <c r="BA1788" s="620" t="n"/>
      <c r="BC1788" s="620">
        <f>AO1788+AS1788</f>
        <v/>
      </c>
      <c r="BD1788" s="620">
        <f>BH1788-BC1788</f>
        <v/>
      </c>
      <c r="BE1788" s="479">
        <f>IF(AV1788=0,"        --",BD1788/BH1788)</f>
        <v/>
      </c>
      <c r="BF1788" s="620" t="n"/>
      <c r="BG1788" s="620" t="n"/>
      <c r="BH1788" s="620">
        <f>Z1788+BA1788+BF1788</f>
        <v/>
      </c>
    </row>
    <row r="1789" customFormat="1" s="34">
      <c r="A1789" s="618" t="n"/>
      <c r="B1789" s="619" t="n"/>
      <c r="J1789" s="619" t="n"/>
      <c r="U1789" s="620" t="n"/>
      <c r="X1789" s="620" t="n"/>
      <c r="Y1789" s="620" t="n"/>
      <c r="Z1789" s="620" t="n"/>
      <c r="AA1789" s="34">
        <f>T1789*0.2+N1789*0+O1789*0.3+P1789*0.5+Q1789*0.6+R1789*1+S1789*1</f>
        <v/>
      </c>
      <c r="AB1789" s="34">
        <f>T1789*0.2+N1789*0.2+O1789*0.3+P1789*0.5+Q1789*0.6+R1789*1+S1789*1</f>
        <v/>
      </c>
      <c r="AD1789" s="34">
        <f>IF($AC1789&gt;0,IF(VLOOKUP($AC1789,Resource!$B$2:$AE$460,6,FALSE)&gt;0,VLOOKUP($AC1789,Resource!$B$2:$AE$460,6,FALSE),"--INPUT--"),"")</f>
        <v/>
      </c>
      <c r="AE1789" s="34">
        <f>IF($AC1789&gt;0,IF(VLOOKUP($AC1789,Resource!$B$2:$AE$460,25,FALSE)&gt;0,VLOOKUP($AC1789,Resource!$B$2:$AE$460,25,FALSE),"--INPUT--"),"")</f>
        <v/>
      </c>
      <c r="AG1789" s="619" t="n"/>
      <c r="AH1789" s="619" t="n"/>
      <c r="AJ1789" s="34">
        <f>IF($AI1789&gt;0,IF(VLOOKUP($AI1789,Resource!$B$2:$AE$460,6,FALSE)&gt;0,VLOOKUP($AI1789,Resource!$B$2:$AE$460,6,FALSE),"--INPUT--"),"")</f>
        <v/>
      </c>
      <c r="AK1789" s="34">
        <f>IF($AI1789&gt;0,IF(VLOOKUP($AI1789,Resource!$B$2:$AE$460,25,FALSE)&gt;0,VLOOKUP($AI1789,Resource!$B$2:$AE$460,25,FALSE),"--INPUT--"),"")</f>
        <v/>
      </c>
      <c r="AL1789" s="619" t="n"/>
      <c r="AM1789" s="619" t="n"/>
      <c r="AN1789" s="34">
        <f>AA1789</f>
        <v/>
      </c>
      <c r="AO1789" s="621">
        <f>IF(ISNA(IF(AC1789="",0,AN1789*VLOOKUP(AC1789,Resource!$B$2:$AE$465,8,FALSE))),0,IF(AC1789="",0,AN1789*VLOOKUP(AC1789,Resource!$B$2:$AE$465,8,FALSE)))</f>
        <v/>
      </c>
      <c r="AP1789" s="620" t="n"/>
      <c r="AQ1789" s="286" t="n"/>
      <c r="AR1789" s="34">
        <f>AB1789</f>
        <v/>
      </c>
      <c r="AS1789" s="621">
        <f>IF(ISNA(IF(AI1789="",0,AR1789*VLOOKUP(AI1789,Resource!$B$2:$AE$465,9,FALSE))),0,IF(AI1789="",0,AR1789*VLOOKUP(AI1789,Resource!$B$2:$AE$465,9,FALSE)))</f>
        <v/>
      </c>
      <c r="AT1789" s="620" t="n"/>
      <c r="AU1789" s="286" t="n"/>
      <c r="AV1789" s="620">
        <f>Z1789</f>
        <v/>
      </c>
      <c r="AW1789" s="72" t="n"/>
      <c r="BA1789" s="620" t="n"/>
      <c r="BC1789" s="620">
        <f>AO1789+AS1789</f>
        <v/>
      </c>
      <c r="BD1789" s="620">
        <f>BH1789-BC1789</f>
        <v/>
      </c>
      <c r="BE1789" s="479">
        <f>IF(AV1789=0,"        --",BD1789/BH1789)</f>
        <v/>
      </c>
      <c r="BF1789" s="620" t="n"/>
      <c r="BG1789" s="620" t="n"/>
      <c r="BH1789" s="620">
        <f>Z1789+BA1789+BF1789</f>
        <v/>
      </c>
    </row>
    <row r="1790" customFormat="1" s="34">
      <c r="A1790" s="618" t="n"/>
      <c r="B1790" s="619" t="n"/>
      <c r="J1790" s="619" t="n"/>
      <c r="U1790" s="620" t="n"/>
      <c r="X1790" s="620" t="n"/>
      <c r="Y1790" s="620" t="n"/>
      <c r="Z1790" s="620" t="n"/>
      <c r="AA1790" s="34">
        <f>T1790*0.2+N1790*0+O1790*0.3+P1790*0.5+Q1790*0.6+R1790*1+S1790*1</f>
        <v/>
      </c>
      <c r="AB1790" s="34">
        <f>T1790*0.2+N1790*0.2+O1790*0.3+P1790*0.5+Q1790*0.6+R1790*1+S1790*1</f>
        <v/>
      </c>
      <c r="AD1790" s="34">
        <f>IF($AC1790&gt;0,IF(VLOOKUP($AC1790,Resource!$B$2:$AE$460,6,FALSE)&gt;0,VLOOKUP($AC1790,Resource!$B$2:$AE$460,6,FALSE),"--INPUT--"),"")</f>
        <v/>
      </c>
      <c r="AE1790" s="34">
        <f>IF($AC1790&gt;0,IF(VLOOKUP($AC1790,Resource!$B$2:$AE$460,25,FALSE)&gt;0,VLOOKUP($AC1790,Resource!$B$2:$AE$460,25,FALSE),"--INPUT--"),"")</f>
        <v/>
      </c>
      <c r="AG1790" s="619" t="n"/>
      <c r="AH1790" s="619" t="n"/>
      <c r="AJ1790" s="34">
        <f>IF($AI1790&gt;0,IF(VLOOKUP($AI1790,Resource!$B$2:$AE$460,6,FALSE)&gt;0,VLOOKUP($AI1790,Resource!$B$2:$AE$460,6,FALSE),"--INPUT--"),"")</f>
        <v/>
      </c>
      <c r="AK1790" s="34">
        <f>IF($AI1790&gt;0,IF(VLOOKUP($AI1790,Resource!$B$2:$AE$460,25,FALSE)&gt;0,VLOOKUP($AI1790,Resource!$B$2:$AE$460,25,FALSE),"--INPUT--"),"")</f>
        <v/>
      </c>
      <c r="AL1790" s="619" t="n"/>
      <c r="AM1790" s="619" t="n"/>
      <c r="AN1790" s="34">
        <f>AA1790</f>
        <v/>
      </c>
      <c r="AO1790" s="621">
        <f>IF(ISNA(IF(AC1790="",0,AN1790*VLOOKUP(AC1790,Resource!$B$2:$AE$465,8,FALSE))),0,IF(AC1790="",0,AN1790*VLOOKUP(AC1790,Resource!$B$2:$AE$465,8,FALSE)))</f>
        <v/>
      </c>
      <c r="AP1790" s="620" t="n"/>
      <c r="AQ1790" s="286" t="n"/>
      <c r="AR1790" s="34">
        <f>AB1790</f>
        <v/>
      </c>
      <c r="AS1790" s="621">
        <f>IF(ISNA(IF(AI1790="",0,AR1790*VLOOKUP(AI1790,Resource!$B$2:$AE$465,9,FALSE))),0,IF(AI1790="",0,AR1790*VLOOKUP(AI1790,Resource!$B$2:$AE$465,9,FALSE)))</f>
        <v/>
      </c>
      <c r="AT1790" s="620" t="n"/>
      <c r="AU1790" s="286" t="n"/>
      <c r="AV1790" s="620">
        <f>Z1790</f>
        <v/>
      </c>
      <c r="AW1790" s="72" t="n"/>
      <c r="BA1790" s="620" t="n"/>
      <c r="BC1790" s="620">
        <f>AO1790+AS1790</f>
        <v/>
      </c>
      <c r="BD1790" s="620">
        <f>BH1790-BC1790</f>
        <v/>
      </c>
      <c r="BE1790" s="479">
        <f>IF(AV1790=0,"        --",BD1790/BH1790)</f>
        <v/>
      </c>
      <c r="BF1790" s="620" t="n"/>
      <c r="BG1790" s="620" t="n"/>
      <c r="BH1790" s="620">
        <f>Z1790+BA1790+BF1790</f>
        <v/>
      </c>
    </row>
    <row r="1791" customFormat="1" s="34">
      <c r="A1791" s="618" t="n"/>
      <c r="B1791" s="619" t="n"/>
      <c r="J1791" s="619" t="n"/>
      <c r="U1791" s="620" t="n"/>
      <c r="X1791" s="620" t="n"/>
      <c r="Y1791" s="620" t="n"/>
      <c r="Z1791" s="620" t="n"/>
      <c r="AA1791" s="34">
        <f>T1791*0.2+N1791*0+O1791*0.3+P1791*0.5+Q1791*0.6+R1791*1+S1791*1</f>
        <v/>
      </c>
      <c r="AB1791" s="34">
        <f>T1791*0.2+N1791*0.2+O1791*0.3+P1791*0.5+Q1791*0.6+R1791*1+S1791*1</f>
        <v/>
      </c>
      <c r="AD1791" s="34">
        <f>IF($AC1791&gt;0,IF(VLOOKUP($AC1791,Resource!$B$2:$AE$460,6,FALSE)&gt;0,VLOOKUP($AC1791,Resource!$B$2:$AE$460,6,FALSE),"--INPUT--"),"")</f>
        <v/>
      </c>
      <c r="AE1791" s="34">
        <f>IF($AC1791&gt;0,IF(VLOOKUP($AC1791,Resource!$B$2:$AE$460,25,FALSE)&gt;0,VLOOKUP($AC1791,Resource!$B$2:$AE$460,25,FALSE),"--INPUT--"),"")</f>
        <v/>
      </c>
      <c r="AG1791" s="619" t="n"/>
      <c r="AH1791" s="619" t="n"/>
      <c r="AJ1791" s="34">
        <f>IF($AI1791&gt;0,IF(VLOOKUP($AI1791,Resource!$B$2:$AE$460,6,FALSE)&gt;0,VLOOKUP($AI1791,Resource!$B$2:$AE$460,6,FALSE),"--INPUT--"),"")</f>
        <v/>
      </c>
      <c r="AK1791" s="34">
        <f>IF($AI1791&gt;0,IF(VLOOKUP($AI1791,Resource!$B$2:$AE$460,25,FALSE)&gt;0,VLOOKUP($AI1791,Resource!$B$2:$AE$460,25,FALSE),"--INPUT--"),"")</f>
        <v/>
      </c>
      <c r="AL1791" s="619" t="n"/>
      <c r="AM1791" s="619" t="n"/>
      <c r="AN1791" s="34">
        <f>AA1791</f>
        <v/>
      </c>
      <c r="AO1791" s="621">
        <f>IF(ISNA(IF(AC1791="",0,AN1791*VLOOKUP(AC1791,Resource!$B$2:$AE$465,8,FALSE))),0,IF(AC1791="",0,AN1791*VLOOKUP(AC1791,Resource!$B$2:$AE$465,8,FALSE)))</f>
        <v/>
      </c>
      <c r="AP1791" s="620" t="n"/>
      <c r="AQ1791" s="286" t="n"/>
      <c r="AR1791" s="34">
        <f>AB1791</f>
        <v/>
      </c>
      <c r="AS1791" s="621">
        <f>IF(ISNA(IF(AI1791="",0,AR1791*VLOOKUP(AI1791,Resource!$B$2:$AE$465,9,FALSE))),0,IF(AI1791="",0,AR1791*VLOOKUP(AI1791,Resource!$B$2:$AE$465,9,FALSE)))</f>
        <v/>
      </c>
      <c r="AT1791" s="620" t="n"/>
      <c r="AU1791" s="286" t="n"/>
      <c r="AV1791" s="620">
        <f>Z1791</f>
        <v/>
      </c>
      <c r="AW1791" s="72" t="n"/>
      <c r="BA1791" s="620" t="n"/>
      <c r="BC1791" s="620">
        <f>AO1791+AS1791</f>
        <v/>
      </c>
      <c r="BD1791" s="620">
        <f>BH1791-BC1791</f>
        <v/>
      </c>
      <c r="BE1791" s="479">
        <f>IF(AV1791=0,"        --",BD1791/BH1791)</f>
        <v/>
      </c>
      <c r="BF1791" s="620" t="n"/>
      <c r="BG1791" s="620" t="n"/>
      <c r="BH1791" s="620">
        <f>Z1791+BA1791+BF1791</f>
        <v/>
      </c>
    </row>
    <row r="1792" customFormat="1" s="34">
      <c r="A1792" s="618" t="n"/>
      <c r="B1792" s="619" t="n"/>
      <c r="J1792" s="619" t="n"/>
      <c r="U1792" s="620" t="n"/>
      <c r="X1792" s="620" t="n"/>
      <c r="Y1792" s="620" t="n"/>
      <c r="Z1792" s="620" t="n"/>
      <c r="AA1792" s="34">
        <f>T1792*0.2+N1792*0+O1792*0.3+P1792*0.5+Q1792*0.6+R1792*1+S1792*1</f>
        <v/>
      </c>
      <c r="AB1792" s="34">
        <f>T1792*0.2+N1792*0.2+O1792*0.3+P1792*0.5+Q1792*0.6+R1792*1+S1792*1</f>
        <v/>
      </c>
      <c r="AD1792" s="34">
        <f>IF($AC1792&gt;0,IF(VLOOKUP($AC1792,Resource!$B$2:$AE$460,6,FALSE)&gt;0,VLOOKUP($AC1792,Resource!$B$2:$AE$460,6,FALSE),"--INPUT--"),"")</f>
        <v/>
      </c>
      <c r="AE1792" s="34">
        <f>IF($AC1792&gt;0,IF(VLOOKUP($AC1792,Resource!$B$2:$AE$460,25,FALSE)&gt;0,VLOOKUP($AC1792,Resource!$B$2:$AE$460,25,FALSE),"--INPUT--"),"")</f>
        <v/>
      </c>
      <c r="AG1792" s="619" t="n"/>
      <c r="AH1792" s="619" t="n"/>
      <c r="AJ1792" s="34">
        <f>IF($AI1792&gt;0,IF(VLOOKUP($AI1792,Resource!$B$2:$AE$460,6,FALSE)&gt;0,VLOOKUP($AI1792,Resource!$B$2:$AE$460,6,FALSE),"--INPUT--"),"")</f>
        <v/>
      </c>
      <c r="AK1792" s="34">
        <f>IF($AI1792&gt;0,IF(VLOOKUP($AI1792,Resource!$B$2:$AE$460,25,FALSE)&gt;0,VLOOKUP($AI1792,Resource!$B$2:$AE$460,25,FALSE),"--INPUT--"),"")</f>
        <v/>
      </c>
      <c r="AL1792" s="619" t="n"/>
      <c r="AM1792" s="619" t="n"/>
      <c r="AN1792" s="34">
        <f>AA1792</f>
        <v/>
      </c>
      <c r="AO1792" s="621">
        <f>IF(ISNA(IF(AC1792="",0,AN1792*VLOOKUP(AC1792,Resource!$B$2:$AE$465,8,FALSE))),0,IF(AC1792="",0,AN1792*VLOOKUP(AC1792,Resource!$B$2:$AE$465,8,FALSE)))</f>
        <v/>
      </c>
      <c r="AP1792" s="620" t="n"/>
      <c r="AQ1792" s="286" t="n"/>
      <c r="AR1792" s="34">
        <f>AB1792</f>
        <v/>
      </c>
      <c r="AS1792" s="621">
        <f>IF(ISNA(IF(AI1792="",0,AR1792*VLOOKUP(AI1792,Resource!$B$2:$AE$465,9,FALSE))),0,IF(AI1792="",0,AR1792*VLOOKUP(AI1792,Resource!$B$2:$AE$465,9,FALSE)))</f>
        <v/>
      </c>
      <c r="AT1792" s="620" t="n"/>
      <c r="AU1792" s="286" t="n"/>
      <c r="AV1792" s="620">
        <f>Z1792</f>
        <v/>
      </c>
      <c r="AW1792" s="72" t="n"/>
      <c r="BA1792" s="620" t="n"/>
      <c r="BC1792" s="620">
        <f>AO1792+AS1792</f>
        <v/>
      </c>
      <c r="BD1792" s="620">
        <f>BH1792-BC1792</f>
        <v/>
      </c>
      <c r="BE1792" s="479">
        <f>IF(AV1792=0,"        --",BD1792/BH1792)</f>
        <v/>
      </c>
      <c r="BF1792" s="620" t="n"/>
      <c r="BG1792" s="620" t="n"/>
      <c r="BH1792" s="620">
        <f>Z1792+BA1792+BF1792</f>
        <v/>
      </c>
    </row>
    <row r="1793" customFormat="1" s="34">
      <c r="A1793" s="618" t="n"/>
      <c r="B1793" s="619" t="n"/>
      <c r="J1793" s="619" t="n"/>
      <c r="U1793" s="620" t="n"/>
      <c r="X1793" s="620" t="n"/>
      <c r="Y1793" s="620" t="n"/>
      <c r="Z1793" s="620" t="n"/>
      <c r="AA1793" s="34">
        <f>T1793*0.2+N1793*0+O1793*0.3+P1793*0.5+Q1793*0.6+R1793*1+S1793*1</f>
        <v/>
      </c>
      <c r="AB1793" s="34">
        <f>T1793*0.2+N1793*0.2+O1793*0.3+P1793*0.5+Q1793*0.6+R1793*1+S1793*1</f>
        <v/>
      </c>
      <c r="AD1793" s="34">
        <f>IF($AC1793&gt;0,IF(VLOOKUP($AC1793,Resource!$B$2:$AE$460,6,FALSE)&gt;0,VLOOKUP($AC1793,Resource!$B$2:$AE$460,6,FALSE),"--INPUT--"),"")</f>
        <v/>
      </c>
      <c r="AE1793" s="34">
        <f>IF($AC1793&gt;0,IF(VLOOKUP($AC1793,Resource!$B$2:$AE$460,25,FALSE)&gt;0,VLOOKUP($AC1793,Resource!$B$2:$AE$460,25,FALSE),"--INPUT--"),"")</f>
        <v/>
      </c>
      <c r="AG1793" s="619" t="n"/>
      <c r="AH1793" s="619" t="n"/>
      <c r="AJ1793" s="34">
        <f>IF($AI1793&gt;0,IF(VLOOKUP($AI1793,Resource!$B$2:$AE$460,6,FALSE)&gt;0,VLOOKUP($AI1793,Resource!$B$2:$AE$460,6,FALSE),"--INPUT--"),"")</f>
        <v/>
      </c>
      <c r="AK1793" s="34">
        <f>IF($AI1793&gt;0,IF(VLOOKUP($AI1793,Resource!$B$2:$AE$460,25,FALSE)&gt;0,VLOOKUP($AI1793,Resource!$B$2:$AE$460,25,FALSE),"--INPUT--"),"")</f>
        <v/>
      </c>
      <c r="AL1793" s="619" t="n"/>
      <c r="AM1793" s="619" t="n"/>
      <c r="AN1793" s="34">
        <f>AA1793</f>
        <v/>
      </c>
      <c r="AO1793" s="621">
        <f>IF(ISNA(IF(AC1793="",0,AN1793*VLOOKUP(AC1793,Resource!$B$2:$AE$465,8,FALSE))),0,IF(AC1793="",0,AN1793*VLOOKUP(AC1793,Resource!$B$2:$AE$465,8,FALSE)))</f>
        <v/>
      </c>
      <c r="AP1793" s="620" t="n"/>
      <c r="AQ1793" s="286" t="n"/>
      <c r="AR1793" s="34">
        <f>AB1793</f>
        <v/>
      </c>
      <c r="AS1793" s="621">
        <f>IF(ISNA(IF(AI1793="",0,AR1793*VLOOKUP(AI1793,Resource!$B$2:$AE$465,9,FALSE))),0,IF(AI1793="",0,AR1793*VLOOKUP(AI1793,Resource!$B$2:$AE$465,9,FALSE)))</f>
        <v/>
      </c>
      <c r="AT1793" s="620" t="n"/>
      <c r="AU1793" s="286" t="n"/>
      <c r="AV1793" s="620">
        <f>Z1793</f>
        <v/>
      </c>
      <c r="AW1793" s="72" t="n"/>
      <c r="BA1793" s="620" t="n"/>
      <c r="BC1793" s="620">
        <f>AO1793+AS1793</f>
        <v/>
      </c>
      <c r="BD1793" s="620">
        <f>BH1793-BC1793</f>
        <v/>
      </c>
      <c r="BE1793" s="479">
        <f>IF(AV1793=0,"        --",BD1793/BH1793)</f>
        <v/>
      </c>
      <c r="BF1793" s="620" t="n"/>
      <c r="BG1793" s="620" t="n"/>
      <c r="BH1793" s="620">
        <f>Z1793+BA1793+BF1793</f>
        <v/>
      </c>
    </row>
    <row r="1794" customFormat="1" s="34">
      <c r="A1794" s="618" t="n"/>
      <c r="B1794" s="619" t="n"/>
      <c r="J1794" s="619" t="n"/>
      <c r="U1794" s="620" t="n"/>
      <c r="X1794" s="620" t="n"/>
      <c r="Y1794" s="620" t="n"/>
      <c r="Z1794" s="620" t="n"/>
      <c r="AA1794" s="34">
        <f>T1794*0.2+N1794*0+O1794*0.3+P1794*0.5+Q1794*0.6+R1794*1+S1794*1</f>
        <v/>
      </c>
      <c r="AB1794" s="34">
        <f>T1794*0.2+N1794*0.2+O1794*0.3+P1794*0.5+Q1794*0.6+R1794*1+S1794*1</f>
        <v/>
      </c>
      <c r="AD1794" s="34">
        <f>IF($AC1794&gt;0,IF(VLOOKUP($AC1794,Resource!$B$2:$AE$460,6,FALSE)&gt;0,VLOOKUP($AC1794,Resource!$B$2:$AE$460,6,FALSE),"--INPUT--"),"")</f>
        <v/>
      </c>
      <c r="AE1794" s="34">
        <f>IF($AC1794&gt;0,IF(VLOOKUP($AC1794,Resource!$B$2:$AE$460,25,FALSE)&gt;0,VLOOKUP($AC1794,Resource!$B$2:$AE$460,25,FALSE),"--INPUT--"),"")</f>
        <v/>
      </c>
      <c r="AG1794" s="619" t="n"/>
      <c r="AH1794" s="619" t="n"/>
      <c r="AJ1794" s="34">
        <f>IF($AI1794&gt;0,IF(VLOOKUP($AI1794,Resource!$B$2:$AE$460,6,FALSE)&gt;0,VLOOKUP($AI1794,Resource!$B$2:$AE$460,6,FALSE),"--INPUT--"),"")</f>
        <v/>
      </c>
      <c r="AK1794" s="34">
        <f>IF($AI1794&gt;0,IF(VLOOKUP($AI1794,Resource!$B$2:$AE$460,25,FALSE)&gt;0,VLOOKUP($AI1794,Resource!$B$2:$AE$460,25,FALSE),"--INPUT--"),"")</f>
        <v/>
      </c>
      <c r="AL1794" s="619" t="n"/>
      <c r="AM1794" s="619" t="n"/>
      <c r="AN1794" s="34">
        <f>AA1794</f>
        <v/>
      </c>
      <c r="AO1794" s="621">
        <f>IF(ISNA(IF(AC1794="",0,AN1794*VLOOKUP(AC1794,Resource!$B$2:$AE$465,8,FALSE))),0,IF(AC1794="",0,AN1794*VLOOKUP(AC1794,Resource!$B$2:$AE$465,8,FALSE)))</f>
        <v/>
      </c>
      <c r="AP1794" s="620" t="n"/>
      <c r="AQ1794" s="286" t="n"/>
      <c r="AR1794" s="34">
        <f>AB1794</f>
        <v/>
      </c>
      <c r="AS1794" s="621">
        <f>IF(ISNA(IF(AI1794="",0,AR1794*VLOOKUP(AI1794,Resource!$B$2:$AE$465,9,FALSE))),0,IF(AI1794="",0,AR1794*VLOOKUP(AI1794,Resource!$B$2:$AE$465,9,FALSE)))</f>
        <v/>
      </c>
      <c r="AT1794" s="620" t="n"/>
      <c r="AU1794" s="286" t="n"/>
      <c r="AV1794" s="620">
        <f>Z1794</f>
        <v/>
      </c>
      <c r="AW1794" s="72" t="n"/>
      <c r="BA1794" s="620" t="n"/>
      <c r="BC1794" s="620">
        <f>AO1794+AS1794</f>
        <v/>
      </c>
      <c r="BD1794" s="620">
        <f>BH1794-BC1794</f>
        <v/>
      </c>
      <c r="BE1794" s="479">
        <f>IF(AV1794=0,"        --",BD1794/BH1794)</f>
        <v/>
      </c>
      <c r="BF1794" s="620" t="n"/>
      <c r="BG1794" s="620" t="n"/>
      <c r="BH1794" s="620">
        <f>Z1794+BA1794+BF1794</f>
        <v/>
      </c>
    </row>
    <row r="1795" customFormat="1" s="34">
      <c r="A1795" s="618" t="n"/>
      <c r="B1795" s="619" t="n"/>
      <c r="J1795" s="619" t="n"/>
      <c r="U1795" s="620" t="n"/>
      <c r="X1795" s="620" t="n"/>
      <c r="Y1795" s="620" t="n"/>
      <c r="Z1795" s="620" t="n"/>
      <c r="AA1795" s="34">
        <f>T1795*0.2+N1795*0+O1795*0.3+P1795*0.5+Q1795*0.6+R1795*1+S1795*1</f>
        <v/>
      </c>
      <c r="AB1795" s="34">
        <f>T1795*0.2+N1795*0.2+O1795*0.3+P1795*0.5+Q1795*0.6+R1795*1+S1795*1</f>
        <v/>
      </c>
      <c r="AD1795" s="34">
        <f>IF($AC1795&gt;0,IF(VLOOKUP($AC1795,Resource!$B$2:$AE$460,6,FALSE)&gt;0,VLOOKUP($AC1795,Resource!$B$2:$AE$460,6,FALSE),"--INPUT--"),"")</f>
        <v/>
      </c>
      <c r="AE1795" s="34">
        <f>IF($AC1795&gt;0,IF(VLOOKUP($AC1795,Resource!$B$2:$AE$460,25,FALSE)&gt;0,VLOOKUP($AC1795,Resource!$B$2:$AE$460,25,FALSE),"--INPUT--"),"")</f>
        <v/>
      </c>
      <c r="AG1795" s="619" t="n"/>
      <c r="AH1795" s="619" t="n"/>
      <c r="AJ1795" s="34">
        <f>IF($AI1795&gt;0,IF(VLOOKUP($AI1795,Resource!$B$2:$AE$460,6,FALSE)&gt;0,VLOOKUP($AI1795,Resource!$B$2:$AE$460,6,FALSE),"--INPUT--"),"")</f>
        <v/>
      </c>
      <c r="AK1795" s="34">
        <f>IF($AI1795&gt;0,IF(VLOOKUP($AI1795,Resource!$B$2:$AE$460,25,FALSE)&gt;0,VLOOKUP($AI1795,Resource!$B$2:$AE$460,25,FALSE),"--INPUT--"),"")</f>
        <v/>
      </c>
      <c r="AL1795" s="619" t="n"/>
      <c r="AM1795" s="619" t="n"/>
      <c r="AN1795" s="34">
        <f>AA1795</f>
        <v/>
      </c>
      <c r="AO1795" s="621">
        <f>IF(ISNA(IF(AC1795="",0,AN1795*VLOOKUP(AC1795,Resource!$B$2:$AE$465,8,FALSE))),0,IF(AC1795="",0,AN1795*VLOOKUP(AC1795,Resource!$B$2:$AE$465,8,FALSE)))</f>
        <v/>
      </c>
      <c r="AP1795" s="620" t="n"/>
      <c r="AQ1795" s="286" t="n"/>
      <c r="AR1795" s="34">
        <f>AB1795</f>
        <v/>
      </c>
      <c r="AS1795" s="621">
        <f>IF(ISNA(IF(AI1795="",0,AR1795*VLOOKUP(AI1795,Resource!$B$2:$AE$465,9,FALSE))),0,IF(AI1795="",0,AR1795*VLOOKUP(AI1795,Resource!$B$2:$AE$465,9,FALSE)))</f>
        <v/>
      </c>
      <c r="AT1795" s="620" t="n"/>
      <c r="AU1795" s="286" t="n"/>
      <c r="AV1795" s="620">
        <f>Z1795</f>
        <v/>
      </c>
      <c r="AW1795" s="72" t="n"/>
      <c r="BA1795" s="620" t="n"/>
      <c r="BC1795" s="620">
        <f>AO1795+AS1795</f>
        <v/>
      </c>
      <c r="BD1795" s="620">
        <f>BH1795-BC1795</f>
        <v/>
      </c>
      <c r="BE1795" s="479">
        <f>IF(AV1795=0,"        --",BD1795/BH1795)</f>
        <v/>
      </c>
      <c r="BF1795" s="620" t="n"/>
      <c r="BG1795" s="620" t="n"/>
      <c r="BH1795" s="620">
        <f>Z1795+BA1795+BF1795</f>
        <v/>
      </c>
    </row>
    <row r="1796" customFormat="1" s="34">
      <c r="A1796" s="618" t="n"/>
      <c r="B1796" s="619" t="n"/>
      <c r="J1796" s="619" t="n"/>
      <c r="U1796" s="620" t="n"/>
      <c r="X1796" s="620" t="n"/>
      <c r="Y1796" s="620" t="n"/>
      <c r="Z1796" s="620" t="n"/>
      <c r="AA1796" s="34">
        <f>T1796*0.2+N1796*0+O1796*0.3+P1796*0.5+Q1796*0.6+R1796*1+S1796*1</f>
        <v/>
      </c>
      <c r="AB1796" s="34">
        <f>T1796*0.2+N1796*0.2+O1796*0.3+P1796*0.5+Q1796*0.6+R1796*1+S1796*1</f>
        <v/>
      </c>
      <c r="AD1796" s="34">
        <f>IF($AC1796&gt;0,IF(VLOOKUP($AC1796,Resource!$B$2:$AE$460,6,FALSE)&gt;0,VLOOKUP($AC1796,Resource!$B$2:$AE$460,6,FALSE),"--INPUT--"),"")</f>
        <v/>
      </c>
      <c r="AE1796" s="34">
        <f>IF($AC1796&gt;0,IF(VLOOKUP($AC1796,Resource!$B$2:$AE$460,25,FALSE)&gt;0,VLOOKUP($AC1796,Resource!$B$2:$AE$460,25,FALSE),"--INPUT--"),"")</f>
        <v/>
      </c>
      <c r="AG1796" s="619" t="n"/>
      <c r="AH1796" s="619" t="n"/>
      <c r="AJ1796" s="34">
        <f>IF($AI1796&gt;0,IF(VLOOKUP($AI1796,Resource!$B$2:$AE$460,6,FALSE)&gt;0,VLOOKUP($AI1796,Resource!$B$2:$AE$460,6,FALSE),"--INPUT--"),"")</f>
        <v/>
      </c>
      <c r="AK1796" s="34">
        <f>IF($AI1796&gt;0,IF(VLOOKUP($AI1796,Resource!$B$2:$AE$460,25,FALSE)&gt;0,VLOOKUP($AI1796,Resource!$B$2:$AE$460,25,FALSE),"--INPUT--"),"")</f>
        <v/>
      </c>
      <c r="AL1796" s="619" t="n"/>
      <c r="AM1796" s="619" t="n"/>
      <c r="AN1796" s="34">
        <f>AA1796</f>
        <v/>
      </c>
      <c r="AO1796" s="621">
        <f>IF(ISNA(IF(AC1796="",0,AN1796*VLOOKUP(AC1796,Resource!$B$2:$AE$465,8,FALSE))),0,IF(AC1796="",0,AN1796*VLOOKUP(AC1796,Resource!$B$2:$AE$465,8,FALSE)))</f>
        <v/>
      </c>
      <c r="AP1796" s="620" t="n"/>
      <c r="AQ1796" s="286" t="n"/>
      <c r="AR1796" s="34">
        <f>AB1796</f>
        <v/>
      </c>
      <c r="AS1796" s="621">
        <f>IF(ISNA(IF(AI1796="",0,AR1796*VLOOKUP(AI1796,Resource!$B$2:$AE$465,9,FALSE))),0,IF(AI1796="",0,AR1796*VLOOKUP(AI1796,Resource!$B$2:$AE$465,9,FALSE)))</f>
        <v/>
      </c>
      <c r="AT1796" s="620" t="n"/>
      <c r="AU1796" s="286" t="n"/>
      <c r="AV1796" s="620">
        <f>Z1796</f>
        <v/>
      </c>
      <c r="AW1796" s="72" t="n"/>
      <c r="BA1796" s="620" t="n"/>
      <c r="BC1796" s="620">
        <f>AO1796+AS1796</f>
        <v/>
      </c>
      <c r="BD1796" s="620">
        <f>BH1796-BC1796</f>
        <v/>
      </c>
      <c r="BE1796" s="479">
        <f>IF(AV1796=0,"        --",BD1796/BH1796)</f>
        <v/>
      </c>
      <c r="BF1796" s="620" t="n"/>
      <c r="BG1796" s="620" t="n"/>
      <c r="BH1796" s="620">
        <f>Z1796+BA1796+BF1796</f>
        <v/>
      </c>
    </row>
    <row r="1797" customFormat="1" s="34">
      <c r="A1797" s="618" t="n"/>
      <c r="B1797" s="619" t="n"/>
      <c r="J1797" s="619" t="n"/>
      <c r="U1797" s="620" t="n"/>
      <c r="X1797" s="620" t="n"/>
      <c r="Y1797" s="620" t="n"/>
      <c r="Z1797" s="620" t="n"/>
      <c r="AA1797" s="34">
        <f>T1797*0.2+N1797*0+O1797*0.3+P1797*0.5+Q1797*0.6+R1797*1+S1797*1</f>
        <v/>
      </c>
      <c r="AB1797" s="34">
        <f>T1797*0.2+N1797*0.2+O1797*0.3+P1797*0.5+Q1797*0.6+R1797*1+S1797*1</f>
        <v/>
      </c>
      <c r="AD1797" s="34">
        <f>IF($AC1797&gt;0,IF(VLOOKUP($AC1797,Resource!$B$2:$AE$460,6,FALSE)&gt;0,VLOOKUP($AC1797,Resource!$B$2:$AE$460,6,FALSE),"--INPUT--"),"")</f>
        <v/>
      </c>
      <c r="AE1797" s="34">
        <f>IF($AC1797&gt;0,IF(VLOOKUP($AC1797,Resource!$B$2:$AE$460,25,FALSE)&gt;0,VLOOKUP($AC1797,Resource!$B$2:$AE$460,25,FALSE),"--INPUT--"),"")</f>
        <v/>
      </c>
      <c r="AG1797" s="619" t="n"/>
      <c r="AH1797" s="619" t="n"/>
      <c r="AJ1797" s="34">
        <f>IF($AI1797&gt;0,IF(VLOOKUP($AI1797,Resource!$B$2:$AE$460,6,FALSE)&gt;0,VLOOKUP($AI1797,Resource!$B$2:$AE$460,6,FALSE),"--INPUT--"),"")</f>
        <v/>
      </c>
      <c r="AK1797" s="34">
        <f>IF($AI1797&gt;0,IF(VLOOKUP($AI1797,Resource!$B$2:$AE$460,25,FALSE)&gt;0,VLOOKUP($AI1797,Resource!$B$2:$AE$460,25,FALSE),"--INPUT--"),"")</f>
        <v/>
      </c>
      <c r="AL1797" s="619" t="n"/>
      <c r="AM1797" s="619" t="n"/>
      <c r="AN1797" s="34">
        <f>AA1797</f>
        <v/>
      </c>
      <c r="AO1797" s="621">
        <f>IF(ISNA(IF(AC1797="",0,AN1797*VLOOKUP(AC1797,Resource!$B$2:$AE$465,8,FALSE))),0,IF(AC1797="",0,AN1797*VLOOKUP(AC1797,Resource!$B$2:$AE$465,8,FALSE)))</f>
        <v/>
      </c>
      <c r="AP1797" s="620" t="n"/>
      <c r="AQ1797" s="286" t="n"/>
      <c r="AR1797" s="34">
        <f>AB1797</f>
        <v/>
      </c>
      <c r="AS1797" s="621">
        <f>IF(ISNA(IF(AI1797="",0,AR1797*VLOOKUP(AI1797,Resource!$B$2:$AE$465,9,FALSE))),0,IF(AI1797="",0,AR1797*VLOOKUP(AI1797,Resource!$B$2:$AE$465,9,FALSE)))</f>
        <v/>
      </c>
      <c r="AT1797" s="620" t="n"/>
      <c r="AU1797" s="286" t="n"/>
      <c r="AV1797" s="620">
        <f>Z1797</f>
        <v/>
      </c>
      <c r="AW1797" s="72" t="n"/>
      <c r="BA1797" s="620" t="n"/>
      <c r="BC1797" s="620">
        <f>AO1797+AS1797</f>
        <v/>
      </c>
      <c r="BD1797" s="620">
        <f>BH1797-BC1797</f>
        <v/>
      </c>
      <c r="BE1797" s="479">
        <f>IF(AV1797=0,"        --",BD1797/BH1797)</f>
        <v/>
      </c>
      <c r="BF1797" s="620" t="n"/>
      <c r="BG1797" s="620" t="n"/>
      <c r="BH1797" s="620">
        <f>Z1797+BA1797+BF1797</f>
        <v/>
      </c>
    </row>
    <row r="1798" customFormat="1" s="34">
      <c r="A1798" s="618" t="n"/>
      <c r="B1798" s="619" t="n"/>
      <c r="J1798" s="619" t="n"/>
      <c r="U1798" s="620" t="n"/>
      <c r="X1798" s="620" t="n"/>
      <c r="Y1798" s="620" t="n"/>
      <c r="Z1798" s="620" t="n"/>
      <c r="AA1798" s="34">
        <f>T1798*0.2+N1798*0+O1798*0.3+P1798*0.5+Q1798*0.6+R1798*1+S1798*1</f>
        <v/>
      </c>
      <c r="AB1798" s="34">
        <f>T1798*0.2+N1798*0.2+O1798*0.3+P1798*0.5+Q1798*0.6+R1798*1+S1798*1</f>
        <v/>
      </c>
      <c r="AD1798" s="34">
        <f>IF($AC1798&gt;0,IF(VLOOKUP($AC1798,Resource!$B$2:$AE$460,6,FALSE)&gt;0,VLOOKUP($AC1798,Resource!$B$2:$AE$460,6,FALSE),"--INPUT--"),"")</f>
        <v/>
      </c>
      <c r="AE1798" s="34">
        <f>IF($AC1798&gt;0,IF(VLOOKUP($AC1798,Resource!$B$2:$AE$460,25,FALSE)&gt;0,VLOOKUP($AC1798,Resource!$B$2:$AE$460,25,FALSE),"--INPUT--"),"")</f>
        <v/>
      </c>
      <c r="AG1798" s="619" t="n"/>
      <c r="AH1798" s="619" t="n"/>
      <c r="AJ1798" s="34">
        <f>IF($AI1798&gt;0,IF(VLOOKUP($AI1798,Resource!$B$2:$AE$460,6,FALSE)&gt;0,VLOOKUP($AI1798,Resource!$B$2:$AE$460,6,FALSE),"--INPUT--"),"")</f>
        <v/>
      </c>
      <c r="AK1798" s="34">
        <f>IF($AI1798&gt;0,IF(VLOOKUP($AI1798,Resource!$B$2:$AE$460,25,FALSE)&gt;0,VLOOKUP($AI1798,Resource!$B$2:$AE$460,25,FALSE),"--INPUT--"),"")</f>
        <v/>
      </c>
      <c r="AL1798" s="619" t="n"/>
      <c r="AM1798" s="619" t="n"/>
      <c r="AN1798" s="34">
        <f>AA1798</f>
        <v/>
      </c>
      <c r="AO1798" s="621">
        <f>IF(ISNA(IF(AC1798="",0,AN1798*VLOOKUP(AC1798,Resource!$B$2:$AE$465,8,FALSE))),0,IF(AC1798="",0,AN1798*VLOOKUP(AC1798,Resource!$B$2:$AE$465,8,FALSE)))</f>
        <v/>
      </c>
      <c r="AP1798" s="620" t="n"/>
      <c r="AQ1798" s="286" t="n"/>
      <c r="AR1798" s="34">
        <f>AB1798</f>
        <v/>
      </c>
      <c r="AS1798" s="621">
        <f>IF(ISNA(IF(AI1798="",0,AR1798*VLOOKUP(AI1798,Resource!$B$2:$AE$465,9,FALSE))),0,IF(AI1798="",0,AR1798*VLOOKUP(AI1798,Resource!$B$2:$AE$465,9,FALSE)))</f>
        <v/>
      </c>
      <c r="AT1798" s="620" t="n"/>
      <c r="AU1798" s="286" t="n"/>
      <c r="AV1798" s="620">
        <f>Z1798</f>
        <v/>
      </c>
      <c r="AW1798" s="72" t="n"/>
      <c r="BA1798" s="620" t="n"/>
      <c r="BC1798" s="620">
        <f>AO1798+AS1798</f>
        <v/>
      </c>
      <c r="BD1798" s="620">
        <f>BH1798-BC1798</f>
        <v/>
      </c>
      <c r="BE1798" s="479">
        <f>IF(AV1798=0,"        --",BD1798/BH1798)</f>
        <v/>
      </c>
      <c r="BF1798" s="620" t="n"/>
      <c r="BG1798" s="620" t="n"/>
      <c r="BH1798" s="620">
        <f>Z1798+BA1798+BF1798</f>
        <v/>
      </c>
    </row>
    <row r="1799" customFormat="1" s="34">
      <c r="A1799" s="618" t="n"/>
      <c r="B1799" s="619" t="n"/>
      <c r="J1799" s="619" t="n"/>
      <c r="U1799" s="620" t="n"/>
      <c r="X1799" s="620" t="n"/>
      <c r="Y1799" s="620" t="n"/>
      <c r="Z1799" s="620" t="n"/>
      <c r="AA1799" s="34">
        <f>T1799*0.2+N1799*0+O1799*0.3+P1799*0.5+Q1799*0.6+R1799*1+S1799*1</f>
        <v/>
      </c>
      <c r="AB1799" s="34">
        <f>T1799*0.2+N1799*0.2+O1799*0.3+P1799*0.5+Q1799*0.6+R1799*1+S1799*1</f>
        <v/>
      </c>
      <c r="AD1799" s="34">
        <f>IF($AC1799&gt;0,IF(VLOOKUP($AC1799,Resource!$B$2:$AE$460,6,FALSE)&gt;0,VLOOKUP($AC1799,Resource!$B$2:$AE$460,6,FALSE),"--INPUT--"),"")</f>
        <v/>
      </c>
      <c r="AE1799" s="34">
        <f>IF($AC1799&gt;0,IF(VLOOKUP($AC1799,Resource!$B$2:$AE$460,25,FALSE)&gt;0,VLOOKUP($AC1799,Resource!$B$2:$AE$460,25,FALSE),"--INPUT--"),"")</f>
        <v/>
      </c>
      <c r="AG1799" s="619" t="n"/>
      <c r="AH1799" s="619" t="n"/>
      <c r="AJ1799" s="34">
        <f>IF($AI1799&gt;0,IF(VLOOKUP($AI1799,Resource!$B$2:$AE$460,6,FALSE)&gt;0,VLOOKUP($AI1799,Resource!$B$2:$AE$460,6,FALSE),"--INPUT--"),"")</f>
        <v/>
      </c>
      <c r="AK1799" s="34">
        <f>IF($AI1799&gt;0,IF(VLOOKUP($AI1799,Resource!$B$2:$AE$460,25,FALSE)&gt;0,VLOOKUP($AI1799,Resource!$B$2:$AE$460,25,FALSE),"--INPUT--"),"")</f>
        <v/>
      </c>
      <c r="AL1799" s="619" t="n"/>
      <c r="AM1799" s="619" t="n"/>
      <c r="AN1799" s="34">
        <f>AA1799</f>
        <v/>
      </c>
      <c r="AO1799" s="621">
        <f>IF(ISNA(IF(AC1799="",0,AN1799*VLOOKUP(AC1799,Resource!$B$2:$AE$465,8,FALSE))),0,IF(AC1799="",0,AN1799*VLOOKUP(AC1799,Resource!$B$2:$AE$465,8,FALSE)))</f>
        <v/>
      </c>
      <c r="AP1799" s="620" t="n"/>
      <c r="AQ1799" s="286" t="n"/>
      <c r="AR1799" s="34">
        <f>AB1799</f>
        <v/>
      </c>
      <c r="AS1799" s="621">
        <f>IF(ISNA(IF(AI1799="",0,AR1799*VLOOKUP(AI1799,Resource!$B$2:$AE$465,9,FALSE))),0,IF(AI1799="",0,AR1799*VLOOKUP(AI1799,Resource!$B$2:$AE$465,9,FALSE)))</f>
        <v/>
      </c>
      <c r="AT1799" s="620" t="n"/>
      <c r="AU1799" s="286" t="n"/>
      <c r="AV1799" s="620">
        <f>Z1799</f>
        <v/>
      </c>
      <c r="AW1799" s="72" t="n"/>
      <c r="BA1799" s="620" t="n"/>
      <c r="BC1799" s="620">
        <f>AO1799+AS1799</f>
        <v/>
      </c>
      <c r="BD1799" s="620">
        <f>BH1799-BC1799</f>
        <v/>
      </c>
      <c r="BE1799" s="479">
        <f>IF(AV1799=0,"        --",BD1799/BH1799)</f>
        <v/>
      </c>
      <c r="BF1799" s="620" t="n"/>
      <c r="BG1799" s="620" t="n"/>
      <c r="BH1799" s="620">
        <f>Z1799+BA1799+BF1799</f>
        <v/>
      </c>
    </row>
    <row r="1800" customFormat="1" s="34">
      <c r="A1800" s="618" t="n"/>
      <c r="B1800" s="619" t="n"/>
      <c r="J1800" s="619" t="n"/>
      <c r="U1800" s="620" t="n"/>
      <c r="X1800" s="620" t="n"/>
      <c r="Y1800" s="620" t="n"/>
      <c r="Z1800" s="620" t="n"/>
      <c r="AA1800" s="34">
        <f>T1800*0.2+N1800*0+O1800*0.3+P1800*0.5+Q1800*0.6+R1800*1+S1800*1</f>
        <v/>
      </c>
      <c r="AB1800" s="34">
        <f>T1800*0.2+N1800*0.2+O1800*0.3+P1800*0.5+Q1800*0.6+R1800*1+S1800*1</f>
        <v/>
      </c>
      <c r="AD1800" s="34">
        <f>IF($AC1800&gt;0,IF(VLOOKUP($AC1800,Resource!$B$2:$AE$460,6,FALSE)&gt;0,VLOOKUP($AC1800,Resource!$B$2:$AE$460,6,FALSE),"--INPUT--"),"")</f>
        <v/>
      </c>
      <c r="AE1800" s="34">
        <f>IF($AC1800&gt;0,IF(VLOOKUP($AC1800,Resource!$B$2:$AE$460,25,FALSE)&gt;0,VLOOKUP($AC1800,Resource!$B$2:$AE$460,25,FALSE),"--INPUT--"),"")</f>
        <v/>
      </c>
      <c r="AG1800" s="619" t="n"/>
      <c r="AH1800" s="619" t="n"/>
      <c r="AJ1800" s="34">
        <f>IF($AI1800&gt;0,IF(VLOOKUP($AI1800,Resource!$B$2:$AE$460,6,FALSE)&gt;0,VLOOKUP($AI1800,Resource!$B$2:$AE$460,6,FALSE),"--INPUT--"),"")</f>
        <v/>
      </c>
      <c r="AK1800" s="34">
        <f>IF($AI1800&gt;0,IF(VLOOKUP($AI1800,Resource!$B$2:$AE$460,25,FALSE)&gt;0,VLOOKUP($AI1800,Resource!$B$2:$AE$460,25,FALSE),"--INPUT--"),"")</f>
        <v/>
      </c>
      <c r="AL1800" s="619" t="n"/>
      <c r="AM1800" s="619" t="n"/>
      <c r="AN1800" s="34">
        <f>AA1800</f>
        <v/>
      </c>
      <c r="AO1800" s="621">
        <f>IF(ISNA(IF(AC1800="",0,AN1800*VLOOKUP(AC1800,Resource!$B$2:$AE$465,8,FALSE))),0,IF(AC1800="",0,AN1800*VLOOKUP(AC1800,Resource!$B$2:$AE$465,8,FALSE)))</f>
        <v/>
      </c>
      <c r="AP1800" s="620" t="n"/>
      <c r="AQ1800" s="286" t="n"/>
      <c r="AR1800" s="34">
        <f>AB1800</f>
        <v/>
      </c>
      <c r="AS1800" s="621">
        <f>IF(ISNA(IF(AI1800="",0,AR1800*VLOOKUP(AI1800,Resource!$B$2:$AE$465,9,FALSE))),0,IF(AI1800="",0,AR1800*VLOOKUP(AI1800,Resource!$B$2:$AE$465,9,FALSE)))</f>
        <v/>
      </c>
      <c r="AT1800" s="620" t="n"/>
      <c r="AU1800" s="286" t="n"/>
      <c r="AV1800" s="620">
        <f>Z1800</f>
        <v/>
      </c>
      <c r="AW1800" s="72" t="n"/>
      <c r="BA1800" s="620" t="n"/>
      <c r="BC1800" s="620">
        <f>AO1800+AS1800</f>
        <v/>
      </c>
      <c r="BD1800" s="620">
        <f>BH1800-BC1800</f>
        <v/>
      </c>
      <c r="BE1800" s="479">
        <f>IF(AV1800=0,"        --",BD1800/BH1800)</f>
        <v/>
      </c>
      <c r="BF1800" s="620" t="n"/>
      <c r="BG1800" s="620" t="n"/>
      <c r="BH1800" s="620">
        <f>Z1800+BA1800+BF1800</f>
        <v/>
      </c>
    </row>
    <row r="1801" customFormat="1" s="34">
      <c r="A1801" s="618" t="n"/>
      <c r="B1801" s="619" t="n"/>
      <c r="J1801" s="619" t="n"/>
      <c r="U1801" s="620" t="n"/>
      <c r="X1801" s="620" t="n"/>
      <c r="Y1801" s="620" t="n"/>
      <c r="Z1801" s="620" t="n"/>
      <c r="AA1801" s="34">
        <f>T1801*0.2+N1801*0+O1801*0.3+P1801*0.5+Q1801*0.6+R1801*1+S1801*1</f>
        <v/>
      </c>
      <c r="AB1801" s="34">
        <f>T1801*0.2+N1801*0.2+O1801*0.3+P1801*0.5+Q1801*0.6+R1801*1+S1801*1</f>
        <v/>
      </c>
      <c r="AD1801" s="34">
        <f>IF($AC1801&gt;0,IF(VLOOKUP($AC1801,Resource!$B$2:$AE$460,6,FALSE)&gt;0,VLOOKUP($AC1801,Resource!$B$2:$AE$460,6,FALSE),"--INPUT--"),"")</f>
        <v/>
      </c>
      <c r="AE1801" s="34">
        <f>IF($AC1801&gt;0,IF(VLOOKUP($AC1801,Resource!$B$2:$AE$460,25,FALSE)&gt;0,VLOOKUP($AC1801,Resource!$B$2:$AE$460,25,FALSE),"--INPUT--"),"")</f>
        <v/>
      </c>
      <c r="AG1801" s="619" t="n"/>
      <c r="AH1801" s="619" t="n"/>
      <c r="AJ1801" s="34">
        <f>IF($AI1801&gt;0,IF(VLOOKUP($AI1801,Resource!$B$2:$AE$460,6,FALSE)&gt;0,VLOOKUP($AI1801,Resource!$B$2:$AE$460,6,FALSE),"--INPUT--"),"")</f>
        <v/>
      </c>
      <c r="AK1801" s="34">
        <f>IF($AI1801&gt;0,IF(VLOOKUP($AI1801,Resource!$B$2:$AE$460,25,FALSE)&gt;0,VLOOKUP($AI1801,Resource!$B$2:$AE$460,25,FALSE),"--INPUT--"),"")</f>
        <v/>
      </c>
      <c r="AL1801" s="619" t="n"/>
      <c r="AM1801" s="619" t="n"/>
      <c r="AN1801" s="34">
        <f>AA1801</f>
        <v/>
      </c>
      <c r="AO1801" s="621">
        <f>IF(ISNA(IF(AC1801="",0,AN1801*VLOOKUP(AC1801,Resource!$B$2:$AE$465,8,FALSE))),0,IF(AC1801="",0,AN1801*VLOOKUP(AC1801,Resource!$B$2:$AE$465,8,FALSE)))</f>
        <v/>
      </c>
      <c r="AP1801" s="620" t="n"/>
      <c r="AQ1801" s="286" t="n"/>
      <c r="AR1801" s="34">
        <f>AB1801</f>
        <v/>
      </c>
      <c r="AS1801" s="621">
        <f>IF(ISNA(IF(AI1801="",0,AR1801*VLOOKUP(AI1801,Resource!$B$2:$AE$465,9,FALSE))),0,IF(AI1801="",0,AR1801*VLOOKUP(AI1801,Resource!$B$2:$AE$465,9,FALSE)))</f>
        <v/>
      </c>
      <c r="AT1801" s="620" t="n"/>
      <c r="AU1801" s="286" t="n"/>
      <c r="AV1801" s="620">
        <f>Z1801</f>
        <v/>
      </c>
      <c r="AW1801" s="72" t="n"/>
      <c r="BA1801" s="620" t="n"/>
      <c r="BC1801" s="620">
        <f>AO1801+AS1801</f>
        <v/>
      </c>
      <c r="BD1801" s="620">
        <f>BH1801-BC1801</f>
        <v/>
      </c>
      <c r="BE1801" s="479">
        <f>IF(AV1801=0,"        --",BD1801/BH1801)</f>
        <v/>
      </c>
      <c r="BF1801" s="620" t="n"/>
      <c r="BG1801" s="620" t="n"/>
      <c r="BH1801" s="620">
        <f>Z1801+BA1801+BF1801</f>
        <v/>
      </c>
    </row>
    <row r="1802" customFormat="1" s="34">
      <c r="A1802" s="618" t="n"/>
      <c r="B1802" s="619" t="n"/>
      <c r="J1802" s="619" t="n"/>
      <c r="U1802" s="620" t="n"/>
      <c r="X1802" s="620" t="n"/>
      <c r="Y1802" s="620" t="n"/>
      <c r="Z1802" s="620" t="n"/>
      <c r="AA1802" s="34">
        <f>T1802*0.2+N1802*0+O1802*0.3+P1802*0.5+Q1802*0.6+R1802*1+S1802*1</f>
        <v/>
      </c>
      <c r="AB1802" s="34">
        <f>T1802*0.2+N1802*0.2+O1802*0.3+P1802*0.5+Q1802*0.6+R1802*1+S1802*1</f>
        <v/>
      </c>
      <c r="AD1802" s="34">
        <f>IF($AC1802&gt;0,IF(VLOOKUP($AC1802,Resource!$B$2:$AE$460,6,FALSE)&gt;0,VLOOKUP($AC1802,Resource!$B$2:$AE$460,6,FALSE),"--INPUT--"),"")</f>
        <v/>
      </c>
      <c r="AE1802" s="34">
        <f>IF($AC1802&gt;0,IF(VLOOKUP($AC1802,Resource!$B$2:$AE$460,25,FALSE)&gt;0,VLOOKUP($AC1802,Resource!$B$2:$AE$460,25,FALSE),"--INPUT--"),"")</f>
        <v/>
      </c>
      <c r="AG1802" s="619" t="n"/>
      <c r="AH1802" s="619" t="n"/>
      <c r="AJ1802" s="34">
        <f>IF($AI1802&gt;0,IF(VLOOKUP($AI1802,Resource!$B$2:$AE$460,6,FALSE)&gt;0,VLOOKUP($AI1802,Resource!$B$2:$AE$460,6,FALSE),"--INPUT--"),"")</f>
        <v/>
      </c>
      <c r="AK1802" s="34">
        <f>IF($AI1802&gt;0,IF(VLOOKUP($AI1802,Resource!$B$2:$AE$460,25,FALSE)&gt;0,VLOOKUP($AI1802,Resource!$B$2:$AE$460,25,FALSE),"--INPUT--"),"")</f>
        <v/>
      </c>
      <c r="AL1802" s="619" t="n"/>
      <c r="AM1802" s="619" t="n"/>
      <c r="AN1802" s="34">
        <f>AA1802</f>
        <v/>
      </c>
      <c r="AO1802" s="621">
        <f>IF(ISNA(IF(AC1802="",0,AN1802*VLOOKUP(AC1802,Resource!$B$2:$AE$465,8,FALSE))),0,IF(AC1802="",0,AN1802*VLOOKUP(AC1802,Resource!$B$2:$AE$465,8,FALSE)))</f>
        <v/>
      </c>
      <c r="AP1802" s="620" t="n"/>
      <c r="AQ1802" s="286" t="n"/>
      <c r="AR1802" s="34">
        <f>AB1802</f>
        <v/>
      </c>
      <c r="AS1802" s="621">
        <f>IF(ISNA(IF(AI1802="",0,AR1802*VLOOKUP(AI1802,Resource!$B$2:$AE$465,9,FALSE))),0,IF(AI1802="",0,AR1802*VLOOKUP(AI1802,Resource!$B$2:$AE$465,9,FALSE)))</f>
        <v/>
      </c>
      <c r="AT1802" s="620" t="n"/>
      <c r="AU1802" s="286" t="n"/>
      <c r="AV1802" s="620">
        <f>Z1802</f>
        <v/>
      </c>
      <c r="AW1802" s="72" t="n"/>
      <c r="BA1802" s="620" t="n"/>
      <c r="BC1802" s="620">
        <f>AO1802+AS1802</f>
        <v/>
      </c>
      <c r="BD1802" s="620">
        <f>BH1802-BC1802</f>
        <v/>
      </c>
      <c r="BE1802" s="479">
        <f>IF(AV1802=0,"        --",BD1802/BH1802)</f>
        <v/>
      </c>
      <c r="BF1802" s="620" t="n"/>
      <c r="BG1802" s="620" t="n"/>
      <c r="BH1802" s="620">
        <f>Z1802+BA1802+BF1802</f>
        <v/>
      </c>
    </row>
    <row r="1803" customFormat="1" s="34">
      <c r="A1803" s="618" t="n"/>
      <c r="B1803" s="619" t="n"/>
      <c r="J1803" s="619" t="n"/>
      <c r="U1803" s="620" t="n"/>
      <c r="X1803" s="620" t="n"/>
      <c r="Y1803" s="620" t="n"/>
      <c r="Z1803" s="620" t="n"/>
      <c r="AA1803" s="34">
        <f>T1803*0.2+N1803*0+O1803*0.3+P1803*0.5+Q1803*0.6+R1803*1+S1803*1</f>
        <v/>
      </c>
      <c r="AB1803" s="34">
        <f>T1803*0.2+N1803*0.2+O1803*0.3+P1803*0.5+Q1803*0.6+R1803*1+S1803*1</f>
        <v/>
      </c>
      <c r="AD1803" s="34">
        <f>IF($AC1803&gt;0,IF(VLOOKUP($AC1803,Resource!$B$2:$AE$460,6,FALSE)&gt;0,VLOOKUP($AC1803,Resource!$B$2:$AE$460,6,FALSE),"--INPUT--"),"")</f>
        <v/>
      </c>
      <c r="AE1803" s="34">
        <f>IF($AC1803&gt;0,IF(VLOOKUP($AC1803,Resource!$B$2:$AE$460,25,FALSE)&gt;0,VLOOKUP($AC1803,Resource!$B$2:$AE$460,25,FALSE),"--INPUT--"),"")</f>
        <v/>
      </c>
      <c r="AG1803" s="619" t="n"/>
      <c r="AH1803" s="619" t="n"/>
      <c r="AJ1803" s="34">
        <f>IF($AI1803&gt;0,IF(VLOOKUP($AI1803,Resource!$B$2:$AE$460,6,FALSE)&gt;0,VLOOKUP($AI1803,Resource!$B$2:$AE$460,6,FALSE),"--INPUT--"),"")</f>
        <v/>
      </c>
      <c r="AK1803" s="34">
        <f>IF($AI1803&gt;0,IF(VLOOKUP($AI1803,Resource!$B$2:$AE$460,25,FALSE)&gt;0,VLOOKUP($AI1803,Resource!$B$2:$AE$460,25,FALSE),"--INPUT--"),"")</f>
        <v/>
      </c>
      <c r="AL1803" s="619" t="n"/>
      <c r="AM1803" s="619" t="n"/>
      <c r="AN1803" s="34">
        <f>AA1803</f>
        <v/>
      </c>
      <c r="AO1803" s="621">
        <f>IF(ISNA(IF(AC1803="",0,AN1803*VLOOKUP(AC1803,Resource!$B$2:$AE$465,8,FALSE))),0,IF(AC1803="",0,AN1803*VLOOKUP(AC1803,Resource!$B$2:$AE$465,8,FALSE)))</f>
        <v/>
      </c>
      <c r="AP1803" s="620" t="n"/>
      <c r="AQ1803" s="286" t="n"/>
      <c r="AR1803" s="34">
        <f>AB1803</f>
        <v/>
      </c>
      <c r="AS1803" s="621">
        <f>IF(ISNA(IF(AI1803="",0,AR1803*VLOOKUP(AI1803,Resource!$B$2:$AE$465,9,FALSE))),0,IF(AI1803="",0,AR1803*VLOOKUP(AI1803,Resource!$B$2:$AE$465,9,FALSE)))</f>
        <v/>
      </c>
      <c r="AT1803" s="620" t="n"/>
      <c r="AU1803" s="286" t="n"/>
      <c r="AV1803" s="620">
        <f>Z1803</f>
        <v/>
      </c>
      <c r="AW1803" s="72" t="n"/>
      <c r="BA1803" s="620" t="n"/>
      <c r="BC1803" s="620">
        <f>AO1803+AS1803</f>
        <v/>
      </c>
      <c r="BD1803" s="620">
        <f>BH1803-BC1803</f>
        <v/>
      </c>
      <c r="BE1803" s="479">
        <f>IF(AV1803=0,"        --",BD1803/BH1803)</f>
        <v/>
      </c>
      <c r="BF1803" s="620" t="n"/>
      <c r="BG1803" s="620" t="n"/>
      <c r="BH1803" s="620">
        <f>Z1803+BA1803+BF1803</f>
        <v/>
      </c>
    </row>
    <row r="1804" customFormat="1" s="34">
      <c r="A1804" s="618" t="n"/>
      <c r="B1804" s="619" t="n"/>
      <c r="J1804" s="619" t="n"/>
      <c r="U1804" s="620" t="n"/>
      <c r="X1804" s="620" t="n"/>
      <c r="Y1804" s="620" t="n"/>
      <c r="Z1804" s="620" t="n"/>
      <c r="AA1804" s="34">
        <f>T1804*0.2+N1804*0+O1804*0.3+P1804*0.5+Q1804*0.6+R1804*1+S1804*1</f>
        <v/>
      </c>
      <c r="AB1804" s="34">
        <f>T1804*0.2+N1804*0.2+O1804*0.3+P1804*0.5+Q1804*0.6+R1804*1+S1804*1</f>
        <v/>
      </c>
      <c r="AD1804" s="34">
        <f>IF($AC1804&gt;0,IF(VLOOKUP($AC1804,Resource!$B$2:$AE$460,6,FALSE)&gt;0,VLOOKUP($AC1804,Resource!$B$2:$AE$460,6,FALSE),"--INPUT--"),"")</f>
        <v/>
      </c>
      <c r="AE1804" s="34">
        <f>IF($AC1804&gt;0,IF(VLOOKUP($AC1804,Resource!$B$2:$AE$460,25,FALSE)&gt;0,VLOOKUP($AC1804,Resource!$B$2:$AE$460,25,FALSE),"--INPUT--"),"")</f>
        <v/>
      </c>
      <c r="AG1804" s="619" t="n"/>
      <c r="AH1804" s="619" t="n"/>
      <c r="AJ1804" s="34">
        <f>IF($AI1804&gt;0,IF(VLOOKUP($AI1804,Resource!$B$2:$AE$460,6,FALSE)&gt;0,VLOOKUP($AI1804,Resource!$B$2:$AE$460,6,FALSE),"--INPUT--"),"")</f>
        <v/>
      </c>
      <c r="AK1804" s="34">
        <f>IF($AI1804&gt;0,IF(VLOOKUP($AI1804,Resource!$B$2:$AE$460,25,FALSE)&gt;0,VLOOKUP($AI1804,Resource!$B$2:$AE$460,25,FALSE),"--INPUT--"),"")</f>
        <v/>
      </c>
      <c r="AL1804" s="619" t="n"/>
      <c r="AM1804" s="619" t="n"/>
      <c r="AN1804" s="34">
        <f>AA1804</f>
        <v/>
      </c>
      <c r="AO1804" s="621">
        <f>IF(ISNA(IF(AC1804="",0,AN1804*VLOOKUP(AC1804,Resource!$B$2:$AE$465,8,FALSE))),0,IF(AC1804="",0,AN1804*VLOOKUP(AC1804,Resource!$B$2:$AE$465,8,FALSE)))</f>
        <v/>
      </c>
      <c r="AP1804" s="620" t="n"/>
      <c r="AQ1804" s="286" t="n"/>
      <c r="AR1804" s="34">
        <f>AB1804</f>
        <v/>
      </c>
      <c r="AS1804" s="621">
        <f>IF(ISNA(IF(AI1804="",0,AR1804*VLOOKUP(AI1804,Resource!$B$2:$AE$465,9,FALSE))),0,IF(AI1804="",0,AR1804*VLOOKUP(AI1804,Resource!$B$2:$AE$465,9,FALSE)))</f>
        <v/>
      </c>
      <c r="AT1804" s="620" t="n"/>
      <c r="AU1804" s="286" t="n"/>
      <c r="AV1804" s="620">
        <f>Z1804</f>
        <v/>
      </c>
      <c r="AW1804" s="72" t="n"/>
      <c r="BA1804" s="620" t="n"/>
      <c r="BC1804" s="620">
        <f>AO1804+AS1804</f>
        <v/>
      </c>
      <c r="BD1804" s="620">
        <f>BH1804-BC1804</f>
        <v/>
      </c>
      <c r="BE1804" s="479">
        <f>IF(AV1804=0,"        --",BD1804/BH1804)</f>
        <v/>
      </c>
      <c r="BF1804" s="620" t="n"/>
      <c r="BG1804" s="620" t="n"/>
      <c r="BH1804" s="620">
        <f>Z1804+BA1804+BF1804</f>
        <v/>
      </c>
    </row>
    <row r="1805" customFormat="1" s="34">
      <c r="A1805" s="618" t="n"/>
      <c r="B1805" s="619" t="n"/>
      <c r="J1805" s="619" t="n"/>
      <c r="U1805" s="620" t="n"/>
      <c r="X1805" s="620" t="n"/>
      <c r="Y1805" s="620" t="n"/>
      <c r="Z1805" s="620" t="n"/>
      <c r="AA1805" s="34">
        <f>T1805*0.2+N1805*0+O1805*0.3+P1805*0.5+Q1805*0.6+R1805*1+S1805*1</f>
        <v/>
      </c>
      <c r="AB1805" s="34">
        <f>T1805*0.2+N1805*0.2+O1805*0.3+P1805*0.5+Q1805*0.6+R1805*1+S1805*1</f>
        <v/>
      </c>
      <c r="AD1805" s="34">
        <f>IF($AC1805&gt;0,IF(VLOOKUP($AC1805,Resource!$B$2:$AE$460,6,FALSE)&gt;0,VLOOKUP($AC1805,Resource!$B$2:$AE$460,6,FALSE),"--INPUT--"),"")</f>
        <v/>
      </c>
      <c r="AE1805" s="34">
        <f>IF($AC1805&gt;0,IF(VLOOKUP($AC1805,Resource!$B$2:$AE$460,25,FALSE)&gt;0,VLOOKUP($AC1805,Resource!$B$2:$AE$460,25,FALSE),"--INPUT--"),"")</f>
        <v/>
      </c>
      <c r="AG1805" s="619" t="n"/>
      <c r="AH1805" s="619" t="n"/>
      <c r="AJ1805" s="34">
        <f>IF($AI1805&gt;0,IF(VLOOKUP($AI1805,Resource!$B$2:$AE$460,6,FALSE)&gt;0,VLOOKUP($AI1805,Resource!$B$2:$AE$460,6,FALSE),"--INPUT--"),"")</f>
        <v/>
      </c>
      <c r="AK1805" s="34">
        <f>IF($AI1805&gt;0,IF(VLOOKUP($AI1805,Resource!$B$2:$AE$460,25,FALSE)&gt;0,VLOOKUP($AI1805,Resource!$B$2:$AE$460,25,FALSE),"--INPUT--"),"")</f>
        <v/>
      </c>
      <c r="AL1805" s="619" t="n"/>
      <c r="AM1805" s="619" t="n"/>
      <c r="AN1805" s="34">
        <f>AA1805</f>
        <v/>
      </c>
      <c r="AO1805" s="621">
        <f>IF(ISNA(IF(AC1805="",0,AN1805*VLOOKUP(AC1805,Resource!$B$2:$AE$465,8,FALSE))),0,IF(AC1805="",0,AN1805*VLOOKUP(AC1805,Resource!$B$2:$AE$465,8,FALSE)))</f>
        <v/>
      </c>
      <c r="AP1805" s="620" t="n"/>
      <c r="AQ1805" s="286" t="n"/>
      <c r="AR1805" s="34">
        <f>AB1805</f>
        <v/>
      </c>
      <c r="AS1805" s="621">
        <f>IF(ISNA(IF(AI1805="",0,AR1805*VLOOKUP(AI1805,Resource!$B$2:$AE$465,9,FALSE))),0,IF(AI1805="",0,AR1805*VLOOKUP(AI1805,Resource!$B$2:$AE$465,9,FALSE)))</f>
        <v/>
      </c>
      <c r="AT1805" s="620" t="n"/>
      <c r="AU1805" s="286" t="n"/>
      <c r="AV1805" s="620">
        <f>Z1805</f>
        <v/>
      </c>
      <c r="AW1805" s="72" t="n"/>
      <c r="BA1805" s="620" t="n"/>
      <c r="BC1805" s="620">
        <f>AO1805+AS1805</f>
        <v/>
      </c>
      <c r="BD1805" s="620">
        <f>BH1805-BC1805</f>
        <v/>
      </c>
      <c r="BE1805" s="479">
        <f>IF(AV1805=0,"        --",BD1805/BH1805)</f>
        <v/>
      </c>
      <c r="BF1805" s="620" t="n"/>
      <c r="BG1805" s="620" t="n"/>
      <c r="BH1805" s="620">
        <f>Z1805+BA1805+BF1805</f>
        <v/>
      </c>
    </row>
    <row r="1806" customFormat="1" s="34">
      <c r="A1806" s="618" t="n"/>
      <c r="B1806" s="619" t="n"/>
      <c r="J1806" s="619" t="n"/>
      <c r="U1806" s="620" t="n"/>
      <c r="X1806" s="620" t="n"/>
      <c r="Y1806" s="620" t="n"/>
      <c r="Z1806" s="620" t="n"/>
      <c r="AA1806" s="34">
        <f>T1806*0.2+N1806*0+O1806*0.3+P1806*0.5+Q1806*0.6+R1806*1+S1806*1</f>
        <v/>
      </c>
      <c r="AB1806" s="34">
        <f>T1806*0.2+N1806*0.2+O1806*0.3+P1806*0.5+Q1806*0.6+R1806*1+S1806*1</f>
        <v/>
      </c>
      <c r="AD1806" s="34">
        <f>IF($AC1806&gt;0,IF(VLOOKUP($AC1806,Resource!$B$2:$AE$460,6,FALSE)&gt;0,VLOOKUP($AC1806,Resource!$B$2:$AE$460,6,FALSE),"--INPUT--"),"")</f>
        <v/>
      </c>
      <c r="AE1806" s="34">
        <f>IF($AC1806&gt;0,IF(VLOOKUP($AC1806,Resource!$B$2:$AE$460,25,FALSE)&gt;0,VLOOKUP($AC1806,Resource!$B$2:$AE$460,25,FALSE),"--INPUT--"),"")</f>
        <v/>
      </c>
      <c r="AG1806" s="619" t="n"/>
      <c r="AH1806" s="619" t="n"/>
      <c r="AJ1806" s="34">
        <f>IF($AI1806&gt;0,IF(VLOOKUP($AI1806,Resource!$B$2:$AE$460,6,FALSE)&gt;0,VLOOKUP($AI1806,Resource!$B$2:$AE$460,6,FALSE),"--INPUT--"),"")</f>
        <v/>
      </c>
      <c r="AK1806" s="34">
        <f>IF($AI1806&gt;0,IF(VLOOKUP($AI1806,Resource!$B$2:$AE$460,25,FALSE)&gt;0,VLOOKUP($AI1806,Resource!$B$2:$AE$460,25,FALSE),"--INPUT--"),"")</f>
        <v/>
      </c>
      <c r="AL1806" s="619" t="n"/>
      <c r="AM1806" s="619" t="n"/>
      <c r="AN1806" s="34">
        <f>AA1806</f>
        <v/>
      </c>
      <c r="AO1806" s="621">
        <f>IF(ISNA(IF(AC1806="",0,AN1806*VLOOKUP(AC1806,Resource!$B$2:$AE$465,8,FALSE))),0,IF(AC1806="",0,AN1806*VLOOKUP(AC1806,Resource!$B$2:$AE$465,8,FALSE)))</f>
        <v/>
      </c>
      <c r="AP1806" s="620" t="n"/>
      <c r="AQ1806" s="286" t="n"/>
      <c r="AR1806" s="34">
        <f>AB1806</f>
        <v/>
      </c>
      <c r="AS1806" s="621">
        <f>IF(ISNA(IF(AI1806="",0,AR1806*VLOOKUP(AI1806,Resource!$B$2:$AE$465,9,FALSE))),0,IF(AI1806="",0,AR1806*VLOOKUP(AI1806,Resource!$B$2:$AE$465,9,FALSE)))</f>
        <v/>
      </c>
      <c r="AT1806" s="620" t="n"/>
      <c r="AU1806" s="286" t="n"/>
      <c r="AV1806" s="620">
        <f>Z1806</f>
        <v/>
      </c>
      <c r="AW1806" s="72" t="n"/>
      <c r="BA1806" s="620" t="n"/>
      <c r="BC1806" s="620">
        <f>AO1806+AS1806</f>
        <v/>
      </c>
      <c r="BD1806" s="620">
        <f>BH1806-BC1806</f>
        <v/>
      </c>
      <c r="BE1806" s="479">
        <f>IF(AV1806=0,"        --",BD1806/BH1806)</f>
        <v/>
      </c>
      <c r="BF1806" s="620" t="n"/>
      <c r="BG1806" s="620" t="n"/>
      <c r="BH1806" s="620">
        <f>Z1806+BA1806+BF1806</f>
        <v/>
      </c>
    </row>
    <row r="1807" customFormat="1" s="34">
      <c r="A1807" s="618" t="n"/>
      <c r="B1807" s="619" t="n"/>
      <c r="J1807" s="619" t="n"/>
      <c r="U1807" s="620" t="n"/>
      <c r="X1807" s="620" t="n"/>
      <c r="Y1807" s="620" t="n"/>
      <c r="Z1807" s="620" t="n"/>
      <c r="AA1807" s="34">
        <f>T1807*0.2+N1807*0+O1807*0.3+P1807*0.5+Q1807*0.6+R1807*1+S1807*1</f>
        <v/>
      </c>
      <c r="AB1807" s="34">
        <f>T1807*0.2+N1807*0.2+O1807*0.3+P1807*0.5+Q1807*0.6+R1807*1+S1807*1</f>
        <v/>
      </c>
      <c r="AD1807" s="34">
        <f>IF($AC1807&gt;0,IF(VLOOKUP($AC1807,Resource!$B$2:$AE$460,6,FALSE)&gt;0,VLOOKUP($AC1807,Resource!$B$2:$AE$460,6,FALSE),"--INPUT--"),"")</f>
        <v/>
      </c>
      <c r="AE1807" s="34">
        <f>IF($AC1807&gt;0,IF(VLOOKUP($AC1807,Resource!$B$2:$AE$460,25,FALSE)&gt;0,VLOOKUP($AC1807,Resource!$B$2:$AE$460,25,FALSE),"--INPUT--"),"")</f>
        <v/>
      </c>
      <c r="AG1807" s="619" t="n"/>
      <c r="AH1807" s="619" t="n"/>
      <c r="AJ1807" s="34">
        <f>IF($AI1807&gt;0,IF(VLOOKUP($AI1807,Resource!$B$2:$AE$460,6,FALSE)&gt;0,VLOOKUP($AI1807,Resource!$B$2:$AE$460,6,FALSE),"--INPUT--"),"")</f>
        <v/>
      </c>
      <c r="AK1807" s="34">
        <f>IF($AI1807&gt;0,IF(VLOOKUP($AI1807,Resource!$B$2:$AE$460,25,FALSE)&gt;0,VLOOKUP($AI1807,Resource!$B$2:$AE$460,25,FALSE),"--INPUT--"),"")</f>
        <v/>
      </c>
      <c r="AL1807" s="619" t="n"/>
      <c r="AM1807" s="619" t="n"/>
      <c r="AN1807" s="34">
        <f>AA1807</f>
        <v/>
      </c>
      <c r="AO1807" s="621">
        <f>IF(ISNA(IF(AC1807="",0,AN1807*VLOOKUP(AC1807,Resource!$B$2:$AE$465,8,FALSE))),0,IF(AC1807="",0,AN1807*VLOOKUP(AC1807,Resource!$B$2:$AE$465,8,FALSE)))</f>
        <v/>
      </c>
      <c r="AP1807" s="620" t="n"/>
      <c r="AQ1807" s="286" t="n"/>
      <c r="AR1807" s="34">
        <f>AB1807</f>
        <v/>
      </c>
      <c r="AS1807" s="621">
        <f>IF(ISNA(IF(AI1807="",0,AR1807*VLOOKUP(AI1807,Resource!$B$2:$AE$465,9,FALSE))),0,IF(AI1807="",0,AR1807*VLOOKUP(AI1807,Resource!$B$2:$AE$465,9,FALSE)))</f>
        <v/>
      </c>
      <c r="AT1807" s="620" t="n"/>
      <c r="AU1807" s="286" t="n"/>
      <c r="AV1807" s="620">
        <f>Z1807</f>
        <v/>
      </c>
      <c r="AW1807" s="72" t="n"/>
      <c r="BA1807" s="620" t="n"/>
      <c r="BC1807" s="620">
        <f>AO1807+AS1807</f>
        <v/>
      </c>
      <c r="BD1807" s="620">
        <f>BH1807-BC1807</f>
        <v/>
      </c>
      <c r="BE1807" s="479">
        <f>IF(AV1807=0,"        --",BD1807/BH1807)</f>
        <v/>
      </c>
      <c r="BF1807" s="620" t="n"/>
      <c r="BG1807" s="620" t="n"/>
      <c r="BH1807" s="620">
        <f>Z1807+BA1807+BF1807</f>
        <v/>
      </c>
    </row>
    <row r="1808" customFormat="1" s="34">
      <c r="A1808" s="618" t="n"/>
      <c r="B1808" s="619" t="n"/>
      <c r="J1808" s="619" t="n"/>
      <c r="U1808" s="620" t="n"/>
      <c r="X1808" s="620" t="n"/>
      <c r="Y1808" s="620" t="n"/>
      <c r="Z1808" s="620" t="n"/>
      <c r="AA1808" s="34">
        <f>T1808*0.2+N1808*0+O1808*0.3+P1808*0.5+Q1808*0.6+R1808*1+S1808*1</f>
        <v/>
      </c>
      <c r="AB1808" s="34">
        <f>T1808*0.2+N1808*0.2+O1808*0.3+P1808*0.5+Q1808*0.6+R1808*1+S1808*1</f>
        <v/>
      </c>
      <c r="AD1808" s="34">
        <f>IF($AC1808&gt;0,IF(VLOOKUP($AC1808,Resource!$B$2:$AE$460,6,FALSE)&gt;0,VLOOKUP($AC1808,Resource!$B$2:$AE$460,6,FALSE),"--INPUT--"),"")</f>
        <v/>
      </c>
      <c r="AE1808" s="34">
        <f>IF($AC1808&gt;0,IF(VLOOKUP($AC1808,Resource!$B$2:$AE$460,25,FALSE)&gt;0,VLOOKUP($AC1808,Resource!$B$2:$AE$460,25,FALSE),"--INPUT--"),"")</f>
        <v/>
      </c>
      <c r="AG1808" s="619" t="n"/>
      <c r="AH1808" s="619" t="n"/>
      <c r="AJ1808" s="34">
        <f>IF($AI1808&gt;0,IF(VLOOKUP($AI1808,Resource!$B$2:$AE$460,6,FALSE)&gt;0,VLOOKUP($AI1808,Resource!$B$2:$AE$460,6,FALSE),"--INPUT--"),"")</f>
        <v/>
      </c>
      <c r="AK1808" s="34">
        <f>IF($AI1808&gt;0,IF(VLOOKUP($AI1808,Resource!$B$2:$AE$460,25,FALSE)&gt;0,VLOOKUP($AI1808,Resource!$B$2:$AE$460,25,FALSE),"--INPUT--"),"")</f>
        <v/>
      </c>
      <c r="AL1808" s="619" t="n"/>
      <c r="AM1808" s="619" t="n"/>
      <c r="AN1808" s="34">
        <f>AA1808</f>
        <v/>
      </c>
      <c r="AO1808" s="621">
        <f>IF(ISNA(IF(AC1808="",0,AN1808*VLOOKUP(AC1808,Resource!$B$2:$AE$465,8,FALSE))),0,IF(AC1808="",0,AN1808*VLOOKUP(AC1808,Resource!$B$2:$AE$465,8,FALSE)))</f>
        <v/>
      </c>
      <c r="AP1808" s="620" t="n"/>
      <c r="AQ1808" s="286" t="n"/>
      <c r="AR1808" s="34">
        <f>AB1808</f>
        <v/>
      </c>
      <c r="AS1808" s="621">
        <f>IF(ISNA(IF(AI1808="",0,AR1808*VLOOKUP(AI1808,Resource!$B$2:$AE$465,9,FALSE))),0,IF(AI1808="",0,AR1808*VLOOKUP(AI1808,Resource!$B$2:$AE$465,9,FALSE)))</f>
        <v/>
      </c>
      <c r="AT1808" s="620" t="n"/>
      <c r="AU1808" s="286" t="n"/>
      <c r="AV1808" s="620">
        <f>Z1808</f>
        <v/>
      </c>
      <c r="AW1808" s="72" t="n"/>
      <c r="BA1808" s="620" t="n"/>
      <c r="BC1808" s="620">
        <f>AO1808+AS1808</f>
        <v/>
      </c>
      <c r="BD1808" s="620">
        <f>BH1808-BC1808</f>
        <v/>
      </c>
      <c r="BE1808" s="479">
        <f>IF(AV1808=0,"        --",BD1808/BH1808)</f>
        <v/>
      </c>
      <c r="BF1808" s="620" t="n"/>
      <c r="BG1808" s="620" t="n"/>
      <c r="BH1808" s="620">
        <f>Z1808+BA1808+BF1808</f>
        <v/>
      </c>
    </row>
    <row r="1809" customFormat="1" s="34">
      <c r="A1809" s="618" t="n"/>
      <c r="B1809" s="619" t="n"/>
      <c r="J1809" s="619" t="n"/>
      <c r="U1809" s="620" t="n"/>
      <c r="X1809" s="620" t="n"/>
      <c r="Y1809" s="620" t="n"/>
      <c r="Z1809" s="620" t="n"/>
      <c r="AA1809" s="34">
        <f>T1809*0.2+N1809*0+O1809*0.3+P1809*0.5+Q1809*0.6+R1809*1+S1809*1</f>
        <v/>
      </c>
      <c r="AB1809" s="34">
        <f>T1809*0.2+N1809*0.2+O1809*0.3+P1809*0.5+Q1809*0.6+R1809*1+S1809*1</f>
        <v/>
      </c>
      <c r="AD1809" s="34">
        <f>IF($AC1809&gt;0,IF(VLOOKUP($AC1809,Resource!$B$2:$AE$460,6,FALSE)&gt;0,VLOOKUP($AC1809,Resource!$B$2:$AE$460,6,FALSE),"--INPUT--"),"")</f>
        <v/>
      </c>
      <c r="AE1809" s="34">
        <f>IF($AC1809&gt;0,IF(VLOOKUP($AC1809,Resource!$B$2:$AE$460,25,FALSE)&gt;0,VLOOKUP($AC1809,Resource!$B$2:$AE$460,25,FALSE),"--INPUT--"),"")</f>
        <v/>
      </c>
      <c r="AG1809" s="619" t="n"/>
      <c r="AH1809" s="619" t="n"/>
      <c r="AJ1809" s="34">
        <f>IF($AI1809&gt;0,IF(VLOOKUP($AI1809,Resource!$B$2:$AE$460,6,FALSE)&gt;0,VLOOKUP($AI1809,Resource!$B$2:$AE$460,6,FALSE),"--INPUT--"),"")</f>
        <v/>
      </c>
      <c r="AK1809" s="34">
        <f>IF($AI1809&gt;0,IF(VLOOKUP($AI1809,Resource!$B$2:$AE$460,25,FALSE)&gt;0,VLOOKUP($AI1809,Resource!$B$2:$AE$460,25,FALSE),"--INPUT--"),"")</f>
        <v/>
      </c>
      <c r="AL1809" s="619" t="n"/>
      <c r="AM1809" s="619" t="n"/>
      <c r="AN1809" s="34">
        <f>AA1809</f>
        <v/>
      </c>
      <c r="AO1809" s="621">
        <f>IF(ISNA(IF(AC1809="",0,AN1809*VLOOKUP(AC1809,Resource!$B$2:$AE$465,8,FALSE))),0,IF(AC1809="",0,AN1809*VLOOKUP(AC1809,Resource!$B$2:$AE$465,8,FALSE)))</f>
        <v/>
      </c>
      <c r="AP1809" s="620" t="n"/>
      <c r="AQ1809" s="286" t="n"/>
      <c r="AR1809" s="34">
        <f>AB1809</f>
        <v/>
      </c>
      <c r="AS1809" s="621">
        <f>IF(ISNA(IF(AI1809="",0,AR1809*VLOOKUP(AI1809,Resource!$B$2:$AE$465,9,FALSE))),0,IF(AI1809="",0,AR1809*VLOOKUP(AI1809,Resource!$B$2:$AE$465,9,FALSE)))</f>
        <v/>
      </c>
      <c r="AT1809" s="620" t="n"/>
      <c r="AU1809" s="286" t="n"/>
      <c r="AV1809" s="620">
        <f>Z1809</f>
        <v/>
      </c>
      <c r="AW1809" s="72" t="n"/>
      <c r="BA1809" s="620" t="n"/>
      <c r="BC1809" s="620">
        <f>AO1809+AS1809</f>
        <v/>
      </c>
      <c r="BD1809" s="620">
        <f>BH1809-BC1809</f>
        <v/>
      </c>
      <c r="BE1809" s="479">
        <f>IF(AV1809=0,"        --",BD1809/BH1809)</f>
        <v/>
      </c>
      <c r="BF1809" s="620" t="n"/>
      <c r="BG1809" s="620" t="n"/>
      <c r="BH1809" s="620">
        <f>Z1809+BA1809+BF1809</f>
        <v/>
      </c>
    </row>
    <row r="1810" customFormat="1" s="34">
      <c r="A1810" s="618" t="n"/>
      <c r="B1810" s="619" t="n"/>
      <c r="J1810" s="619" t="n"/>
      <c r="U1810" s="620" t="n"/>
      <c r="X1810" s="620" t="n"/>
      <c r="Y1810" s="620" t="n"/>
      <c r="Z1810" s="620" t="n"/>
      <c r="AA1810" s="34">
        <f>T1810*0.2+N1810*0+O1810*0.3+P1810*0.5+Q1810*0.6+R1810*1+S1810*1</f>
        <v/>
      </c>
      <c r="AB1810" s="34">
        <f>T1810*0.2+N1810*0.2+O1810*0.3+P1810*0.5+Q1810*0.6+R1810*1+S1810*1</f>
        <v/>
      </c>
      <c r="AD1810" s="34">
        <f>IF($AC1810&gt;0,IF(VLOOKUP($AC1810,Resource!$B$2:$AE$460,6,FALSE)&gt;0,VLOOKUP($AC1810,Resource!$B$2:$AE$460,6,FALSE),"--INPUT--"),"")</f>
        <v/>
      </c>
      <c r="AE1810" s="34">
        <f>IF($AC1810&gt;0,IF(VLOOKUP($AC1810,Resource!$B$2:$AE$460,25,FALSE)&gt;0,VLOOKUP($AC1810,Resource!$B$2:$AE$460,25,FALSE),"--INPUT--"),"")</f>
        <v/>
      </c>
      <c r="AG1810" s="619" t="n"/>
      <c r="AH1810" s="619" t="n"/>
      <c r="AJ1810" s="34">
        <f>IF($AI1810&gt;0,IF(VLOOKUP($AI1810,Resource!$B$2:$AE$460,6,FALSE)&gt;0,VLOOKUP($AI1810,Resource!$B$2:$AE$460,6,FALSE),"--INPUT--"),"")</f>
        <v/>
      </c>
      <c r="AK1810" s="34">
        <f>IF($AI1810&gt;0,IF(VLOOKUP($AI1810,Resource!$B$2:$AE$460,25,FALSE)&gt;0,VLOOKUP($AI1810,Resource!$B$2:$AE$460,25,FALSE),"--INPUT--"),"")</f>
        <v/>
      </c>
      <c r="AL1810" s="619" t="n"/>
      <c r="AM1810" s="619" t="n"/>
      <c r="AN1810" s="34">
        <f>AA1810</f>
        <v/>
      </c>
      <c r="AO1810" s="621">
        <f>IF(ISNA(IF(AC1810="",0,AN1810*VLOOKUP(AC1810,Resource!$B$2:$AE$465,8,FALSE))),0,IF(AC1810="",0,AN1810*VLOOKUP(AC1810,Resource!$B$2:$AE$465,8,FALSE)))</f>
        <v/>
      </c>
      <c r="AP1810" s="620" t="n"/>
      <c r="AQ1810" s="286" t="n"/>
      <c r="AR1810" s="34">
        <f>AB1810</f>
        <v/>
      </c>
      <c r="AS1810" s="621">
        <f>IF(ISNA(IF(AI1810="",0,AR1810*VLOOKUP(AI1810,Resource!$B$2:$AE$465,9,FALSE))),0,IF(AI1810="",0,AR1810*VLOOKUP(AI1810,Resource!$B$2:$AE$465,9,FALSE)))</f>
        <v/>
      </c>
      <c r="AT1810" s="620" t="n"/>
      <c r="AU1810" s="286" t="n"/>
      <c r="AV1810" s="620">
        <f>Z1810</f>
        <v/>
      </c>
      <c r="AW1810" s="72" t="n"/>
      <c r="BA1810" s="620" t="n"/>
      <c r="BC1810" s="620">
        <f>AO1810+AS1810</f>
        <v/>
      </c>
      <c r="BD1810" s="620">
        <f>BH1810-BC1810</f>
        <v/>
      </c>
      <c r="BE1810" s="479">
        <f>IF(AV1810=0,"        --",BD1810/BH1810)</f>
        <v/>
      </c>
      <c r="BF1810" s="620" t="n"/>
      <c r="BG1810" s="620" t="n"/>
      <c r="BH1810" s="620">
        <f>Z1810+BA1810+BF1810</f>
        <v/>
      </c>
    </row>
    <row r="1811" customFormat="1" s="34">
      <c r="A1811" s="618" t="n"/>
      <c r="B1811" s="619" t="n"/>
      <c r="J1811" s="619" t="n"/>
      <c r="U1811" s="620" t="n"/>
      <c r="X1811" s="620" t="n"/>
      <c r="Y1811" s="620" t="n"/>
      <c r="Z1811" s="620" t="n"/>
      <c r="AA1811" s="34">
        <f>T1811*0.2+N1811*0+O1811*0.3+P1811*0.5+Q1811*0.6+R1811*1+S1811*1</f>
        <v/>
      </c>
      <c r="AB1811" s="34">
        <f>T1811*0.2+N1811*0.2+O1811*0.3+P1811*0.5+Q1811*0.6+R1811*1+S1811*1</f>
        <v/>
      </c>
      <c r="AD1811" s="34">
        <f>IF($AC1811&gt;0,IF(VLOOKUP($AC1811,Resource!$B$2:$AE$460,6,FALSE)&gt;0,VLOOKUP($AC1811,Resource!$B$2:$AE$460,6,FALSE),"--INPUT--"),"")</f>
        <v/>
      </c>
      <c r="AE1811" s="34">
        <f>IF($AC1811&gt;0,IF(VLOOKUP($AC1811,Resource!$B$2:$AE$460,25,FALSE)&gt;0,VLOOKUP($AC1811,Resource!$B$2:$AE$460,25,FALSE),"--INPUT--"),"")</f>
        <v/>
      </c>
      <c r="AG1811" s="619" t="n"/>
      <c r="AH1811" s="619" t="n"/>
      <c r="AJ1811" s="34">
        <f>IF($AI1811&gt;0,IF(VLOOKUP($AI1811,Resource!$B$2:$AE$460,6,FALSE)&gt;0,VLOOKUP($AI1811,Resource!$B$2:$AE$460,6,FALSE),"--INPUT--"),"")</f>
        <v/>
      </c>
      <c r="AK1811" s="34">
        <f>IF($AI1811&gt;0,IF(VLOOKUP($AI1811,Resource!$B$2:$AE$460,25,FALSE)&gt;0,VLOOKUP($AI1811,Resource!$B$2:$AE$460,25,FALSE),"--INPUT--"),"")</f>
        <v/>
      </c>
      <c r="AL1811" s="619" t="n"/>
      <c r="AM1811" s="619" t="n"/>
      <c r="AN1811" s="34">
        <f>AA1811</f>
        <v/>
      </c>
      <c r="AO1811" s="621">
        <f>IF(ISNA(IF(AC1811="",0,AN1811*VLOOKUP(AC1811,Resource!$B$2:$AE$465,8,FALSE))),0,IF(AC1811="",0,AN1811*VLOOKUP(AC1811,Resource!$B$2:$AE$465,8,FALSE)))</f>
        <v/>
      </c>
      <c r="AP1811" s="620" t="n"/>
      <c r="AQ1811" s="286" t="n"/>
      <c r="AR1811" s="34">
        <f>AB1811</f>
        <v/>
      </c>
      <c r="AS1811" s="621">
        <f>IF(ISNA(IF(AI1811="",0,AR1811*VLOOKUP(AI1811,Resource!$B$2:$AE$465,9,FALSE))),0,IF(AI1811="",0,AR1811*VLOOKUP(AI1811,Resource!$B$2:$AE$465,9,FALSE)))</f>
        <v/>
      </c>
      <c r="AT1811" s="620" t="n"/>
      <c r="AU1811" s="286" t="n"/>
      <c r="AV1811" s="620">
        <f>Z1811</f>
        <v/>
      </c>
      <c r="AW1811" s="72" t="n"/>
      <c r="BA1811" s="620" t="n"/>
      <c r="BC1811" s="620">
        <f>AO1811+AS1811</f>
        <v/>
      </c>
      <c r="BD1811" s="620">
        <f>BH1811-BC1811</f>
        <v/>
      </c>
      <c r="BE1811" s="479">
        <f>IF(AV1811=0,"        --",BD1811/BH1811)</f>
        <v/>
      </c>
      <c r="BF1811" s="620" t="n"/>
      <c r="BG1811" s="620" t="n"/>
      <c r="BH1811" s="620">
        <f>Z1811+BA1811+BF1811</f>
        <v/>
      </c>
    </row>
    <row r="1812" customFormat="1" s="34">
      <c r="A1812" s="618" t="n"/>
      <c r="B1812" s="619" t="n"/>
      <c r="J1812" s="619" t="n"/>
      <c r="U1812" s="620" t="n"/>
      <c r="X1812" s="620" t="n"/>
      <c r="Y1812" s="620" t="n"/>
      <c r="Z1812" s="620" t="n"/>
      <c r="AA1812" s="34">
        <f>T1812*0.2+N1812*0+O1812*0.3+P1812*0.5+Q1812*0.6+R1812*1+S1812*1</f>
        <v/>
      </c>
      <c r="AB1812" s="34">
        <f>T1812*0.2+N1812*0.2+O1812*0.3+P1812*0.5+Q1812*0.6+R1812*1+S1812*1</f>
        <v/>
      </c>
      <c r="AD1812" s="34">
        <f>IF($AC1812&gt;0,IF(VLOOKUP($AC1812,Resource!$B$2:$AE$460,6,FALSE)&gt;0,VLOOKUP($AC1812,Resource!$B$2:$AE$460,6,FALSE),"--INPUT--"),"")</f>
        <v/>
      </c>
      <c r="AE1812" s="34">
        <f>IF($AC1812&gt;0,IF(VLOOKUP($AC1812,Resource!$B$2:$AE$460,25,FALSE)&gt;0,VLOOKUP($AC1812,Resource!$B$2:$AE$460,25,FALSE),"--INPUT--"),"")</f>
        <v/>
      </c>
      <c r="AG1812" s="619" t="n"/>
      <c r="AH1812" s="619" t="n"/>
      <c r="AJ1812" s="34">
        <f>IF($AI1812&gt;0,IF(VLOOKUP($AI1812,Resource!$B$2:$AE$460,6,FALSE)&gt;0,VLOOKUP($AI1812,Resource!$B$2:$AE$460,6,FALSE),"--INPUT--"),"")</f>
        <v/>
      </c>
      <c r="AK1812" s="34">
        <f>IF($AI1812&gt;0,IF(VLOOKUP($AI1812,Resource!$B$2:$AE$460,25,FALSE)&gt;0,VLOOKUP($AI1812,Resource!$B$2:$AE$460,25,FALSE),"--INPUT--"),"")</f>
        <v/>
      </c>
      <c r="AL1812" s="619" t="n"/>
      <c r="AM1812" s="619" t="n"/>
      <c r="AN1812" s="34">
        <f>AA1812</f>
        <v/>
      </c>
      <c r="AO1812" s="621">
        <f>IF(ISNA(IF(AC1812="",0,AN1812*VLOOKUP(AC1812,Resource!$B$2:$AE$465,8,FALSE))),0,IF(AC1812="",0,AN1812*VLOOKUP(AC1812,Resource!$B$2:$AE$465,8,FALSE)))</f>
        <v/>
      </c>
      <c r="AP1812" s="620" t="n"/>
      <c r="AQ1812" s="286" t="n"/>
      <c r="AR1812" s="34">
        <f>AB1812</f>
        <v/>
      </c>
      <c r="AS1812" s="621">
        <f>IF(ISNA(IF(AI1812="",0,AR1812*VLOOKUP(AI1812,Resource!$B$2:$AE$465,9,FALSE))),0,IF(AI1812="",0,AR1812*VLOOKUP(AI1812,Resource!$B$2:$AE$465,9,FALSE)))</f>
        <v/>
      </c>
      <c r="AT1812" s="620" t="n"/>
      <c r="AU1812" s="286" t="n"/>
      <c r="AV1812" s="620">
        <f>Z1812</f>
        <v/>
      </c>
      <c r="AW1812" s="72" t="n"/>
      <c r="BA1812" s="620" t="n"/>
      <c r="BC1812" s="620">
        <f>AO1812+AS1812</f>
        <v/>
      </c>
      <c r="BD1812" s="620">
        <f>BH1812-BC1812</f>
        <v/>
      </c>
      <c r="BE1812" s="479">
        <f>IF(AV1812=0,"        --",BD1812/BH1812)</f>
        <v/>
      </c>
      <c r="BF1812" s="620" t="n"/>
      <c r="BG1812" s="620" t="n"/>
      <c r="BH1812" s="620">
        <f>Z1812+BA1812+BF1812</f>
        <v/>
      </c>
    </row>
    <row r="1813" customFormat="1" s="34">
      <c r="A1813" s="618" t="n"/>
      <c r="B1813" s="619" t="n"/>
      <c r="J1813" s="619" t="n"/>
      <c r="U1813" s="620" t="n"/>
      <c r="X1813" s="620" t="n"/>
      <c r="Y1813" s="620" t="n"/>
      <c r="Z1813" s="620" t="n"/>
      <c r="AA1813" s="34">
        <f>T1813*0.2+N1813*0+O1813*0.3+P1813*0.5+Q1813*0.6+R1813*1+S1813*1</f>
        <v/>
      </c>
      <c r="AB1813" s="34">
        <f>T1813*0.2+N1813*0.2+O1813*0.3+P1813*0.5+Q1813*0.6+R1813*1+S1813*1</f>
        <v/>
      </c>
      <c r="AD1813" s="34">
        <f>IF($AC1813&gt;0,IF(VLOOKUP($AC1813,Resource!$B$2:$AE$460,6,FALSE)&gt;0,VLOOKUP($AC1813,Resource!$B$2:$AE$460,6,FALSE),"--INPUT--"),"")</f>
        <v/>
      </c>
      <c r="AE1813" s="34">
        <f>IF($AC1813&gt;0,IF(VLOOKUP($AC1813,Resource!$B$2:$AE$460,25,FALSE)&gt;0,VLOOKUP($AC1813,Resource!$B$2:$AE$460,25,FALSE),"--INPUT--"),"")</f>
        <v/>
      </c>
      <c r="AG1813" s="619" t="n"/>
      <c r="AH1813" s="619" t="n"/>
      <c r="AJ1813" s="34">
        <f>IF($AI1813&gt;0,IF(VLOOKUP($AI1813,Resource!$B$2:$AE$460,6,FALSE)&gt;0,VLOOKUP($AI1813,Resource!$B$2:$AE$460,6,FALSE),"--INPUT--"),"")</f>
        <v/>
      </c>
      <c r="AK1813" s="34">
        <f>IF($AI1813&gt;0,IF(VLOOKUP($AI1813,Resource!$B$2:$AE$460,25,FALSE)&gt;0,VLOOKUP($AI1813,Resource!$B$2:$AE$460,25,FALSE),"--INPUT--"),"")</f>
        <v/>
      </c>
      <c r="AL1813" s="619" t="n"/>
      <c r="AM1813" s="619" t="n"/>
      <c r="AN1813" s="34">
        <f>AA1813</f>
        <v/>
      </c>
      <c r="AO1813" s="621">
        <f>IF(ISNA(IF(AC1813="",0,AN1813*VLOOKUP(AC1813,Resource!$B$2:$AE$465,8,FALSE))),0,IF(AC1813="",0,AN1813*VLOOKUP(AC1813,Resource!$B$2:$AE$465,8,FALSE)))</f>
        <v/>
      </c>
      <c r="AP1813" s="620" t="n"/>
      <c r="AQ1813" s="286" t="n"/>
      <c r="AR1813" s="34">
        <f>AB1813</f>
        <v/>
      </c>
      <c r="AS1813" s="621">
        <f>IF(ISNA(IF(AI1813="",0,AR1813*VLOOKUP(AI1813,Resource!$B$2:$AE$465,9,FALSE))),0,IF(AI1813="",0,AR1813*VLOOKUP(AI1813,Resource!$B$2:$AE$465,9,FALSE)))</f>
        <v/>
      </c>
      <c r="AT1813" s="620" t="n"/>
      <c r="AU1813" s="286" t="n"/>
      <c r="AV1813" s="620">
        <f>Z1813</f>
        <v/>
      </c>
      <c r="AW1813" s="72" t="n"/>
      <c r="BA1813" s="620" t="n"/>
      <c r="BC1813" s="620">
        <f>AO1813+AS1813</f>
        <v/>
      </c>
      <c r="BD1813" s="620">
        <f>BH1813-BC1813</f>
        <v/>
      </c>
      <c r="BE1813" s="479">
        <f>IF(AV1813=0,"        --",BD1813/BH1813)</f>
        <v/>
      </c>
      <c r="BF1813" s="620" t="n"/>
      <c r="BG1813" s="620" t="n"/>
      <c r="BH1813" s="620">
        <f>Z1813+BA1813+BF1813</f>
        <v/>
      </c>
    </row>
    <row r="1814" customFormat="1" s="34">
      <c r="A1814" s="618" t="n"/>
      <c r="B1814" s="619" t="n"/>
      <c r="J1814" s="619" t="n"/>
      <c r="U1814" s="620" t="n"/>
      <c r="X1814" s="620" t="n"/>
      <c r="Y1814" s="620" t="n"/>
      <c r="Z1814" s="620" t="n"/>
      <c r="AA1814" s="34">
        <f>T1814*0.2+N1814*0+O1814*0.3+P1814*0.5+Q1814*0.6+R1814*1+S1814*1</f>
        <v/>
      </c>
      <c r="AB1814" s="34">
        <f>T1814*0.2+N1814*0.2+O1814*0.3+P1814*0.5+Q1814*0.6+R1814*1+S1814*1</f>
        <v/>
      </c>
      <c r="AD1814" s="34">
        <f>IF($AC1814&gt;0,IF(VLOOKUP($AC1814,Resource!$B$2:$AE$460,6,FALSE)&gt;0,VLOOKUP($AC1814,Resource!$B$2:$AE$460,6,FALSE),"--INPUT--"),"")</f>
        <v/>
      </c>
      <c r="AE1814" s="34">
        <f>IF($AC1814&gt;0,IF(VLOOKUP($AC1814,Resource!$B$2:$AE$460,25,FALSE)&gt;0,VLOOKUP($AC1814,Resource!$B$2:$AE$460,25,FALSE),"--INPUT--"),"")</f>
        <v/>
      </c>
      <c r="AG1814" s="619" t="n"/>
      <c r="AH1814" s="619" t="n"/>
      <c r="AJ1814" s="34">
        <f>IF($AI1814&gt;0,IF(VLOOKUP($AI1814,Resource!$B$2:$AE$460,6,FALSE)&gt;0,VLOOKUP($AI1814,Resource!$B$2:$AE$460,6,FALSE),"--INPUT--"),"")</f>
        <v/>
      </c>
      <c r="AK1814" s="34">
        <f>IF($AI1814&gt;0,IF(VLOOKUP($AI1814,Resource!$B$2:$AE$460,25,FALSE)&gt;0,VLOOKUP($AI1814,Resource!$B$2:$AE$460,25,FALSE),"--INPUT--"),"")</f>
        <v/>
      </c>
      <c r="AL1814" s="619" t="n"/>
      <c r="AM1814" s="619" t="n"/>
      <c r="AN1814" s="34">
        <f>AA1814</f>
        <v/>
      </c>
      <c r="AO1814" s="621">
        <f>IF(ISNA(IF(AC1814="",0,AN1814*VLOOKUP(AC1814,Resource!$B$2:$AE$465,8,FALSE))),0,IF(AC1814="",0,AN1814*VLOOKUP(AC1814,Resource!$B$2:$AE$465,8,FALSE)))</f>
        <v/>
      </c>
      <c r="AP1814" s="620" t="n"/>
      <c r="AQ1814" s="286" t="n"/>
      <c r="AR1814" s="34">
        <f>AB1814</f>
        <v/>
      </c>
      <c r="AS1814" s="621">
        <f>IF(ISNA(IF(AI1814="",0,AR1814*VLOOKUP(AI1814,Resource!$B$2:$AE$465,9,FALSE))),0,IF(AI1814="",0,AR1814*VLOOKUP(AI1814,Resource!$B$2:$AE$465,9,FALSE)))</f>
        <v/>
      </c>
      <c r="AT1814" s="620" t="n"/>
      <c r="AU1814" s="286" t="n"/>
      <c r="AV1814" s="620">
        <f>Z1814</f>
        <v/>
      </c>
      <c r="AW1814" s="72" t="n"/>
      <c r="BA1814" s="620" t="n"/>
      <c r="BC1814" s="620">
        <f>AO1814+AS1814</f>
        <v/>
      </c>
      <c r="BD1814" s="620">
        <f>BH1814-BC1814</f>
        <v/>
      </c>
      <c r="BE1814" s="479">
        <f>IF(AV1814=0,"        --",BD1814/BH1814)</f>
        <v/>
      </c>
      <c r="BF1814" s="620" t="n"/>
      <c r="BG1814" s="620" t="n"/>
      <c r="BH1814" s="620">
        <f>Z1814+BA1814+BF1814</f>
        <v/>
      </c>
    </row>
    <row r="1815" customFormat="1" s="34">
      <c r="A1815" s="618" t="n"/>
      <c r="B1815" s="619" t="n"/>
      <c r="J1815" s="619" t="n"/>
      <c r="U1815" s="620" t="n"/>
      <c r="X1815" s="620" t="n"/>
      <c r="Y1815" s="620" t="n"/>
      <c r="Z1815" s="620" t="n"/>
      <c r="AA1815" s="34">
        <f>T1815*0.2+N1815*0+O1815*0.3+P1815*0.5+Q1815*0.6+R1815*1+S1815*1</f>
        <v/>
      </c>
      <c r="AB1815" s="34">
        <f>T1815*0.2+N1815*0.2+O1815*0.3+P1815*0.5+Q1815*0.6+R1815*1+S1815*1</f>
        <v/>
      </c>
      <c r="AD1815" s="34">
        <f>IF($AC1815&gt;0,IF(VLOOKUP($AC1815,Resource!$B$2:$AE$460,6,FALSE)&gt;0,VLOOKUP($AC1815,Resource!$B$2:$AE$460,6,FALSE),"--INPUT--"),"")</f>
        <v/>
      </c>
      <c r="AE1815" s="34">
        <f>IF($AC1815&gt;0,IF(VLOOKUP($AC1815,Resource!$B$2:$AE$460,25,FALSE)&gt;0,VLOOKUP($AC1815,Resource!$B$2:$AE$460,25,FALSE),"--INPUT--"),"")</f>
        <v/>
      </c>
      <c r="AG1815" s="619" t="n"/>
      <c r="AH1815" s="619" t="n"/>
      <c r="AJ1815" s="34">
        <f>IF($AI1815&gt;0,IF(VLOOKUP($AI1815,Resource!$B$2:$AE$460,6,FALSE)&gt;0,VLOOKUP($AI1815,Resource!$B$2:$AE$460,6,FALSE),"--INPUT--"),"")</f>
        <v/>
      </c>
      <c r="AK1815" s="34">
        <f>IF($AI1815&gt;0,IF(VLOOKUP($AI1815,Resource!$B$2:$AE$460,25,FALSE)&gt;0,VLOOKUP($AI1815,Resource!$B$2:$AE$460,25,FALSE),"--INPUT--"),"")</f>
        <v/>
      </c>
      <c r="AL1815" s="619" t="n"/>
      <c r="AM1815" s="619" t="n"/>
      <c r="AN1815" s="34">
        <f>AA1815</f>
        <v/>
      </c>
      <c r="AO1815" s="621">
        <f>IF(ISNA(IF(AC1815="",0,AN1815*VLOOKUP(AC1815,Resource!$B$2:$AE$465,8,FALSE))),0,IF(AC1815="",0,AN1815*VLOOKUP(AC1815,Resource!$B$2:$AE$465,8,FALSE)))</f>
        <v/>
      </c>
      <c r="AP1815" s="620" t="n"/>
      <c r="AQ1815" s="286" t="n"/>
      <c r="AR1815" s="34">
        <f>AB1815</f>
        <v/>
      </c>
      <c r="AS1815" s="621">
        <f>IF(ISNA(IF(AI1815="",0,AR1815*VLOOKUP(AI1815,Resource!$B$2:$AE$465,9,FALSE))),0,IF(AI1815="",0,AR1815*VLOOKUP(AI1815,Resource!$B$2:$AE$465,9,FALSE)))</f>
        <v/>
      </c>
      <c r="AT1815" s="620" t="n"/>
      <c r="AU1815" s="286" t="n"/>
      <c r="AV1815" s="620">
        <f>Z1815</f>
        <v/>
      </c>
      <c r="AW1815" s="72" t="n"/>
      <c r="BA1815" s="620" t="n"/>
      <c r="BC1815" s="620">
        <f>AO1815+AS1815</f>
        <v/>
      </c>
      <c r="BD1815" s="620">
        <f>BH1815-BC1815</f>
        <v/>
      </c>
      <c r="BE1815" s="479">
        <f>IF(AV1815=0,"        --",BD1815/BH1815)</f>
        <v/>
      </c>
      <c r="BF1815" s="620" t="n"/>
      <c r="BG1815" s="620" t="n"/>
      <c r="BH1815" s="620">
        <f>Z1815+BA1815+BF1815</f>
        <v/>
      </c>
    </row>
    <row r="1816" customFormat="1" s="34">
      <c r="A1816" s="618" t="n"/>
      <c r="B1816" s="619" t="n"/>
      <c r="J1816" s="619" t="n"/>
      <c r="U1816" s="620" t="n"/>
      <c r="X1816" s="620" t="n"/>
      <c r="Y1816" s="620" t="n"/>
      <c r="Z1816" s="620" t="n"/>
      <c r="AA1816" s="34">
        <f>T1816*0.2+N1816*0+O1816*0.3+P1816*0.5+Q1816*0.6+R1816*1+S1816*1</f>
        <v/>
      </c>
      <c r="AB1816" s="34">
        <f>T1816*0.2+N1816*0.2+O1816*0.3+P1816*0.5+Q1816*0.6+R1816*1+S1816*1</f>
        <v/>
      </c>
      <c r="AD1816" s="34">
        <f>IF($AC1816&gt;0,IF(VLOOKUP($AC1816,Resource!$B$2:$AE$460,6,FALSE)&gt;0,VLOOKUP($AC1816,Resource!$B$2:$AE$460,6,FALSE),"--INPUT--"),"")</f>
        <v/>
      </c>
      <c r="AE1816" s="34">
        <f>IF($AC1816&gt;0,IF(VLOOKUP($AC1816,Resource!$B$2:$AE$460,25,FALSE)&gt;0,VLOOKUP($AC1816,Resource!$B$2:$AE$460,25,FALSE),"--INPUT--"),"")</f>
        <v/>
      </c>
      <c r="AG1816" s="619" t="n"/>
      <c r="AH1816" s="619" t="n"/>
      <c r="AJ1816" s="34">
        <f>IF($AI1816&gt;0,IF(VLOOKUP($AI1816,Resource!$B$2:$AE$460,6,FALSE)&gt;0,VLOOKUP($AI1816,Resource!$B$2:$AE$460,6,FALSE),"--INPUT--"),"")</f>
        <v/>
      </c>
      <c r="AK1816" s="34">
        <f>IF($AI1816&gt;0,IF(VLOOKUP($AI1816,Resource!$B$2:$AE$460,25,FALSE)&gt;0,VLOOKUP($AI1816,Resource!$B$2:$AE$460,25,FALSE),"--INPUT--"),"")</f>
        <v/>
      </c>
      <c r="AL1816" s="619" t="n"/>
      <c r="AM1816" s="619" t="n"/>
      <c r="AN1816" s="34">
        <f>AA1816</f>
        <v/>
      </c>
      <c r="AO1816" s="621">
        <f>IF(ISNA(IF(AC1816="",0,AN1816*VLOOKUP(AC1816,Resource!$B$2:$AE$465,8,FALSE))),0,IF(AC1816="",0,AN1816*VLOOKUP(AC1816,Resource!$B$2:$AE$465,8,FALSE)))</f>
        <v/>
      </c>
      <c r="AP1816" s="620" t="n"/>
      <c r="AQ1816" s="286" t="n"/>
      <c r="AR1816" s="34">
        <f>AB1816</f>
        <v/>
      </c>
      <c r="AS1816" s="621">
        <f>IF(ISNA(IF(AI1816="",0,AR1816*VLOOKUP(AI1816,Resource!$B$2:$AE$465,9,FALSE))),0,IF(AI1816="",0,AR1816*VLOOKUP(AI1816,Resource!$B$2:$AE$465,9,FALSE)))</f>
        <v/>
      </c>
      <c r="AT1816" s="620" t="n"/>
      <c r="AU1816" s="286" t="n"/>
      <c r="AV1816" s="620">
        <f>Z1816</f>
        <v/>
      </c>
      <c r="AW1816" s="72" t="n"/>
      <c r="BA1816" s="620" t="n"/>
      <c r="BC1816" s="620">
        <f>AO1816+AS1816</f>
        <v/>
      </c>
      <c r="BD1816" s="620">
        <f>BH1816-BC1816</f>
        <v/>
      </c>
      <c r="BE1816" s="479">
        <f>IF(AV1816=0,"        --",BD1816/BH1816)</f>
        <v/>
      </c>
      <c r="BF1816" s="620" t="n"/>
      <c r="BG1816" s="620" t="n"/>
      <c r="BH1816" s="620">
        <f>Z1816+BA1816+BF1816</f>
        <v/>
      </c>
    </row>
    <row r="1817" customFormat="1" s="34">
      <c r="A1817" s="618" t="n"/>
      <c r="B1817" s="619" t="n"/>
      <c r="J1817" s="619" t="n"/>
      <c r="U1817" s="620" t="n"/>
      <c r="X1817" s="620" t="n"/>
      <c r="Y1817" s="620" t="n"/>
      <c r="Z1817" s="620" t="n"/>
      <c r="AA1817" s="34">
        <f>T1817*0.2+N1817*0+O1817*0.3+P1817*0.5+Q1817*0.6+R1817*1+S1817*1</f>
        <v/>
      </c>
      <c r="AB1817" s="34">
        <f>T1817*0.2+N1817*0.2+O1817*0.3+P1817*0.5+Q1817*0.6+R1817*1+S1817*1</f>
        <v/>
      </c>
      <c r="AD1817" s="34">
        <f>IF($AC1817&gt;0,IF(VLOOKUP($AC1817,Resource!$B$2:$AE$460,6,FALSE)&gt;0,VLOOKUP($AC1817,Resource!$B$2:$AE$460,6,FALSE),"--INPUT--"),"")</f>
        <v/>
      </c>
      <c r="AE1817" s="34">
        <f>IF($AC1817&gt;0,IF(VLOOKUP($AC1817,Resource!$B$2:$AE$460,25,FALSE)&gt;0,VLOOKUP($AC1817,Resource!$B$2:$AE$460,25,FALSE),"--INPUT--"),"")</f>
        <v/>
      </c>
      <c r="AG1817" s="619" t="n"/>
      <c r="AH1817" s="619" t="n"/>
      <c r="AJ1817" s="34">
        <f>IF($AI1817&gt;0,IF(VLOOKUP($AI1817,Resource!$B$2:$AE$460,6,FALSE)&gt;0,VLOOKUP($AI1817,Resource!$B$2:$AE$460,6,FALSE),"--INPUT--"),"")</f>
        <v/>
      </c>
      <c r="AK1817" s="34">
        <f>IF($AI1817&gt;0,IF(VLOOKUP($AI1817,Resource!$B$2:$AE$460,25,FALSE)&gt;0,VLOOKUP($AI1817,Resource!$B$2:$AE$460,25,FALSE),"--INPUT--"),"")</f>
        <v/>
      </c>
      <c r="AL1817" s="619" t="n"/>
      <c r="AM1817" s="619" t="n"/>
      <c r="AN1817" s="34">
        <f>AA1817</f>
        <v/>
      </c>
      <c r="AO1817" s="621">
        <f>IF(ISNA(IF(AC1817="",0,AN1817*VLOOKUP(AC1817,Resource!$B$2:$AE$465,8,FALSE))),0,IF(AC1817="",0,AN1817*VLOOKUP(AC1817,Resource!$B$2:$AE$465,8,FALSE)))</f>
        <v/>
      </c>
      <c r="AP1817" s="620" t="n"/>
      <c r="AQ1817" s="286" t="n"/>
      <c r="AR1817" s="34">
        <f>AB1817</f>
        <v/>
      </c>
      <c r="AS1817" s="621">
        <f>IF(ISNA(IF(AI1817="",0,AR1817*VLOOKUP(AI1817,Resource!$B$2:$AE$465,9,FALSE))),0,IF(AI1817="",0,AR1817*VLOOKUP(AI1817,Resource!$B$2:$AE$465,9,FALSE)))</f>
        <v/>
      </c>
      <c r="AT1817" s="620" t="n"/>
      <c r="AU1817" s="286" t="n"/>
      <c r="AV1817" s="620">
        <f>Z1817</f>
        <v/>
      </c>
      <c r="AW1817" s="72" t="n"/>
      <c r="BA1817" s="620" t="n"/>
      <c r="BC1817" s="620">
        <f>AO1817+AS1817</f>
        <v/>
      </c>
      <c r="BD1817" s="620">
        <f>BH1817-BC1817</f>
        <v/>
      </c>
      <c r="BE1817" s="479">
        <f>IF(AV1817=0,"        --",BD1817/BH1817)</f>
        <v/>
      </c>
      <c r="BF1817" s="620" t="n"/>
      <c r="BG1817" s="620" t="n"/>
      <c r="BH1817" s="620">
        <f>Z1817+BA1817+BF1817</f>
        <v/>
      </c>
    </row>
    <row r="1818" customFormat="1" s="34">
      <c r="A1818" s="618" t="n"/>
      <c r="B1818" s="619" t="n"/>
      <c r="J1818" s="619" t="n"/>
      <c r="U1818" s="620" t="n"/>
      <c r="X1818" s="620" t="n"/>
      <c r="Y1818" s="620" t="n"/>
      <c r="Z1818" s="620" t="n"/>
      <c r="AA1818" s="34">
        <f>T1818*0.2+N1818*0+O1818*0.3+P1818*0.5+Q1818*0.6+R1818*1+S1818*1</f>
        <v/>
      </c>
      <c r="AB1818" s="34">
        <f>T1818*0.2+N1818*0.2+O1818*0.3+P1818*0.5+Q1818*0.6+R1818*1+S1818*1</f>
        <v/>
      </c>
      <c r="AD1818" s="34">
        <f>IF($AC1818&gt;0,IF(VLOOKUP($AC1818,Resource!$B$2:$AE$460,6,FALSE)&gt;0,VLOOKUP($AC1818,Resource!$B$2:$AE$460,6,FALSE),"--INPUT--"),"")</f>
        <v/>
      </c>
      <c r="AE1818" s="34">
        <f>IF($AC1818&gt;0,IF(VLOOKUP($AC1818,Resource!$B$2:$AE$460,25,FALSE)&gt;0,VLOOKUP($AC1818,Resource!$B$2:$AE$460,25,FALSE),"--INPUT--"),"")</f>
        <v/>
      </c>
      <c r="AG1818" s="619" t="n"/>
      <c r="AH1818" s="619" t="n"/>
      <c r="AJ1818" s="34">
        <f>IF($AI1818&gt;0,IF(VLOOKUP($AI1818,Resource!$B$2:$AE$460,6,FALSE)&gt;0,VLOOKUP($AI1818,Resource!$B$2:$AE$460,6,FALSE),"--INPUT--"),"")</f>
        <v/>
      </c>
      <c r="AK1818" s="34">
        <f>IF($AI1818&gt;0,IF(VLOOKUP($AI1818,Resource!$B$2:$AE$460,25,FALSE)&gt;0,VLOOKUP($AI1818,Resource!$B$2:$AE$460,25,FALSE),"--INPUT--"),"")</f>
        <v/>
      </c>
      <c r="AL1818" s="619" t="n"/>
      <c r="AM1818" s="619" t="n"/>
      <c r="AN1818" s="34">
        <f>AA1818</f>
        <v/>
      </c>
      <c r="AO1818" s="621">
        <f>IF(ISNA(IF(AC1818="",0,AN1818*VLOOKUP(AC1818,Resource!$B$2:$AE$465,8,FALSE))),0,IF(AC1818="",0,AN1818*VLOOKUP(AC1818,Resource!$B$2:$AE$465,8,FALSE)))</f>
        <v/>
      </c>
      <c r="AP1818" s="620" t="n"/>
      <c r="AQ1818" s="286" t="n"/>
      <c r="AR1818" s="34">
        <f>AB1818</f>
        <v/>
      </c>
      <c r="AS1818" s="621">
        <f>IF(ISNA(IF(AI1818="",0,AR1818*VLOOKUP(AI1818,Resource!$B$2:$AE$465,9,FALSE))),0,IF(AI1818="",0,AR1818*VLOOKUP(AI1818,Resource!$B$2:$AE$465,9,FALSE)))</f>
        <v/>
      </c>
      <c r="AT1818" s="620" t="n"/>
      <c r="AU1818" s="286" t="n"/>
      <c r="AV1818" s="620">
        <f>Z1818</f>
        <v/>
      </c>
      <c r="AW1818" s="72" t="n"/>
      <c r="BA1818" s="620" t="n"/>
      <c r="BC1818" s="620">
        <f>AO1818+AS1818</f>
        <v/>
      </c>
      <c r="BD1818" s="620">
        <f>BH1818-BC1818</f>
        <v/>
      </c>
      <c r="BE1818" s="479">
        <f>IF(AV1818=0,"        --",BD1818/BH1818)</f>
        <v/>
      </c>
      <c r="BF1818" s="620" t="n"/>
      <c r="BG1818" s="620" t="n"/>
      <c r="BH1818" s="620">
        <f>Z1818+BA1818+BF1818</f>
        <v/>
      </c>
    </row>
    <row r="1819" customFormat="1" s="34">
      <c r="A1819" s="618" t="n"/>
      <c r="B1819" s="619" t="n"/>
      <c r="J1819" s="619" t="n"/>
      <c r="U1819" s="620" t="n"/>
      <c r="X1819" s="620" t="n"/>
      <c r="Y1819" s="620" t="n"/>
      <c r="Z1819" s="620" t="n"/>
      <c r="AA1819" s="34">
        <f>T1819*0.2+N1819*0+O1819*0.3+P1819*0.5+Q1819*0.6+R1819*1+S1819*1</f>
        <v/>
      </c>
      <c r="AB1819" s="34">
        <f>T1819*0.2+N1819*0.2+O1819*0.3+P1819*0.5+Q1819*0.6+R1819*1+S1819*1</f>
        <v/>
      </c>
      <c r="AD1819" s="34">
        <f>IF($AC1819&gt;0,IF(VLOOKUP($AC1819,Resource!$B$2:$AE$460,6,FALSE)&gt;0,VLOOKUP($AC1819,Resource!$B$2:$AE$460,6,FALSE),"--INPUT--"),"")</f>
        <v/>
      </c>
      <c r="AE1819" s="34">
        <f>IF($AC1819&gt;0,IF(VLOOKUP($AC1819,Resource!$B$2:$AE$460,25,FALSE)&gt;0,VLOOKUP($AC1819,Resource!$B$2:$AE$460,25,FALSE),"--INPUT--"),"")</f>
        <v/>
      </c>
      <c r="AG1819" s="619" t="n"/>
      <c r="AH1819" s="619" t="n"/>
      <c r="AJ1819" s="34">
        <f>IF($AI1819&gt;0,IF(VLOOKUP($AI1819,Resource!$B$2:$AE$460,6,FALSE)&gt;0,VLOOKUP($AI1819,Resource!$B$2:$AE$460,6,FALSE),"--INPUT--"),"")</f>
        <v/>
      </c>
      <c r="AK1819" s="34">
        <f>IF($AI1819&gt;0,IF(VLOOKUP($AI1819,Resource!$B$2:$AE$460,25,FALSE)&gt;0,VLOOKUP($AI1819,Resource!$B$2:$AE$460,25,FALSE),"--INPUT--"),"")</f>
        <v/>
      </c>
      <c r="AL1819" s="619" t="n"/>
      <c r="AM1819" s="619" t="n"/>
      <c r="AN1819" s="34">
        <f>AA1819</f>
        <v/>
      </c>
      <c r="AO1819" s="621">
        <f>IF(ISNA(IF(AC1819="",0,AN1819*VLOOKUP(AC1819,Resource!$B$2:$AE$465,8,FALSE))),0,IF(AC1819="",0,AN1819*VLOOKUP(AC1819,Resource!$B$2:$AE$465,8,FALSE)))</f>
        <v/>
      </c>
      <c r="AP1819" s="620" t="n"/>
      <c r="AQ1819" s="286" t="n"/>
      <c r="AR1819" s="34">
        <f>AB1819</f>
        <v/>
      </c>
      <c r="AS1819" s="621">
        <f>IF(ISNA(IF(AI1819="",0,AR1819*VLOOKUP(AI1819,Resource!$B$2:$AE$465,9,FALSE))),0,IF(AI1819="",0,AR1819*VLOOKUP(AI1819,Resource!$B$2:$AE$465,9,FALSE)))</f>
        <v/>
      </c>
      <c r="AT1819" s="620" t="n"/>
      <c r="AU1819" s="286" t="n"/>
      <c r="AV1819" s="620">
        <f>Z1819</f>
        <v/>
      </c>
      <c r="AW1819" s="72" t="n"/>
      <c r="BA1819" s="620" t="n"/>
      <c r="BC1819" s="620">
        <f>AO1819+AS1819</f>
        <v/>
      </c>
      <c r="BD1819" s="620">
        <f>BH1819-BC1819</f>
        <v/>
      </c>
      <c r="BE1819" s="479">
        <f>IF(AV1819=0,"        --",BD1819/BH1819)</f>
        <v/>
      </c>
      <c r="BF1819" s="620" t="n"/>
      <c r="BG1819" s="620" t="n"/>
      <c r="BH1819" s="620">
        <f>Z1819+BA1819+BF1819</f>
        <v/>
      </c>
    </row>
    <row r="1820" customFormat="1" s="34">
      <c r="A1820" s="618" t="n"/>
      <c r="B1820" s="619" t="n"/>
      <c r="J1820" s="619" t="n"/>
      <c r="U1820" s="620" t="n"/>
      <c r="X1820" s="620" t="n"/>
      <c r="Y1820" s="620" t="n"/>
      <c r="Z1820" s="620" t="n"/>
      <c r="AA1820" s="34">
        <f>T1820*0.2+N1820*0+O1820*0.3+P1820*0.5+Q1820*0.6+R1820*1+S1820*1</f>
        <v/>
      </c>
      <c r="AB1820" s="34">
        <f>T1820*0.2+N1820*0.2+O1820*0.3+P1820*0.5+Q1820*0.6+R1820*1+S1820*1</f>
        <v/>
      </c>
      <c r="AD1820" s="34">
        <f>IF($AC1820&gt;0,IF(VLOOKUP($AC1820,Resource!$B$2:$AE$460,6,FALSE)&gt;0,VLOOKUP($AC1820,Resource!$B$2:$AE$460,6,FALSE),"--INPUT--"),"")</f>
        <v/>
      </c>
      <c r="AE1820" s="34">
        <f>IF($AC1820&gt;0,IF(VLOOKUP($AC1820,Resource!$B$2:$AE$460,25,FALSE)&gt;0,VLOOKUP($AC1820,Resource!$B$2:$AE$460,25,FALSE),"--INPUT--"),"")</f>
        <v/>
      </c>
      <c r="AG1820" s="619" t="n"/>
      <c r="AH1820" s="619" t="n"/>
      <c r="AJ1820" s="34">
        <f>IF($AI1820&gt;0,IF(VLOOKUP($AI1820,Resource!$B$2:$AE$460,6,FALSE)&gt;0,VLOOKUP($AI1820,Resource!$B$2:$AE$460,6,FALSE),"--INPUT--"),"")</f>
        <v/>
      </c>
      <c r="AK1820" s="34">
        <f>IF($AI1820&gt;0,IF(VLOOKUP($AI1820,Resource!$B$2:$AE$460,25,FALSE)&gt;0,VLOOKUP($AI1820,Resource!$B$2:$AE$460,25,FALSE),"--INPUT--"),"")</f>
        <v/>
      </c>
      <c r="AL1820" s="619" t="n"/>
      <c r="AM1820" s="619" t="n"/>
      <c r="AN1820" s="34">
        <f>AA1820</f>
        <v/>
      </c>
      <c r="AO1820" s="621">
        <f>IF(ISNA(IF(AC1820="",0,AN1820*VLOOKUP(AC1820,Resource!$B$2:$AE$465,8,FALSE))),0,IF(AC1820="",0,AN1820*VLOOKUP(AC1820,Resource!$B$2:$AE$465,8,FALSE)))</f>
        <v/>
      </c>
      <c r="AP1820" s="620" t="n"/>
      <c r="AQ1820" s="286" t="n"/>
      <c r="AR1820" s="34">
        <f>AB1820</f>
        <v/>
      </c>
      <c r="AS1820" s="621">
        <f>IF(ISNA(IF(AI1820="",0,AR1820*VLOOKUP(AI1820,Resource!$B$2:$AE$465,9,FALSE))),0,IF(AI1820="",0,AR1820*VLOOKUP(AI1820,Resource!$B$2:$AE$465,9,FALSE)))</f>
        <v/>
      </c>
      <c r="AT1820" s="620" t="n"/>
      <c r="AU1820" s="286" t="n"/>
      <c r="AV1820" s="620">
        <f>Z1820</f>
        <v/>
      </c>
      <c r="AW1820" s="72" t="n"/>
      <c r="BA1820" s="620" t="n"/>
      <c r="BC1820" s="620">
        <f>AO1820+AS1820</f>
        <v/>
      </c>
      <c r="BD1820" s="620">
        <f>BH1820-BC1820</f>
        <v/>
      </c>
      <c r="BE1820" s="479">
        <f>IF(AV1820=0,"        --",BD1820/BH1820)</f>
        <v/>
      </c>
      <c r="BF1820" s="620" t="n"/>
      <c r="BG1820" s="620" t="n"/>
      <c r="BH1820" s="620">
        <f>Z1820+BA1820+BF1820</f>
        <v/>
      </c>
    </row>
    <row r="1821" customFormat="1" s="34">
      <c r="A1821" s="618" t="n"/>
      <c r="B1821" s="619" t="n"/>
      <c r="J1821" s="619" t="n"/>
      <c r="U1821" s="620" t="n"/>
      <c r="X1821" s="620" t="n"/>
      <c r="Y1821" s="620" t="n"/>
      <c r="Z1821" s="620" t="n"/>
      <c r="AA1821" s="34">
        <f>T1821*0.2+N1821*0+O1821*0.3+P1821*0.5+Q1821*0.6+R1821*1+S1821*1</f>
        <v/>
      </c>
      <c r="AB1821" s="34">
        <f>T1821*0.2+N1821*0.2+O1821*0.3+P1821*0.5+Q1821*0.6+R1821*1+S1821*1</f>
        <v/>
      </c>
      <c r="AD1821" s="34">
        <f>IF($AC1821&gt;0,IF(VLOOKUP($AC1821,Resource!$B$2:$AE$460,6,FALSE)&gt;0,VLOOKUP($AC1821,Resource!$B$2:$AE$460,6,FALSE),"--INPUT--"),"")</f>
        <v/>
      </c>
      <c r="AE1821" s="34">
        <f>IF($AC1821&gt;0,IF(VLOOKUP($AC1821,Resource!$B$2:$AE$460,25,FALSE)&gt;0,VLOOKUP($AC1821,Resource!$B$2:$AE$460,25,FALSE),"--INPUT--"),"")</f>
        <v/>
      </c>
      <c r="AG1821" s="619" t="n"/>
      <c r="AH1821" s="619" t="n"/>
      <c r="AJ1821" s="34">
        <f>IF($AI1821&gt;0,IF(VLOOKUP($AI1821,Resource!$B$2:$AE$460,6,FALSE)&gt;0,VLOOKUP($AI1821,Resource!$B$2:$AE$460,6,FALSE),"--INPUT--"),"")</f>
        <v/>
      </c>
      <c r="AK1821" s="34">
        <f>IF($AI1821&gt;0,IF(VLOOKUP($AI1821,Resource!$B$2:$AE$460,25,FALSE)&gt;0,VLOOKUP($AI1821,Resource!$B$2:$AE$460,25,FALSE),"--INPUT--"),"")</f>
        <v/>
      </c>
      <c r="AL1821" s="619" t="n"/>
      <c r="AM1821" s="619" t="n"/>
      <c r="AN1821" s="34">
        <f>AA1821</f>
        <v/>
      </c>
      <c r="AO1821" s="621">
        <f>IF(ISNA(IF(AC1821="",0,AN1821*VLOOKUP(AC1821,Resource!$B$2:$AE$465,8,FALSE))),0,IF(AC1821="",0,AN1821*VLOOKUP(AC1821,Resource!$B$2:$AE$465,8,FALSE)))</f>
        <v/>
      </c>
      <c r="AP1821" s="620" t="n"/>
      <c r="AQ1821" s="286" t="n"/>
      <c r="AR1821" s="34">
        <f>AB1821</f>
        <v/>
      </c>
      <c r="AS1821" s="621">
        <f>IF(ISNA(IF(AI1821="",0,AR1821*VLOOKUP(AI1821,Resource!$B$2:$AE$465,9,FALSE))),0,IF(AI1821="",0,AR1821*VLOOKUP(AI1821,Resource!$B$2:$AE$465,9,FALSE)))</f>
        <v/>
      </c>
      <c r="AT1821" s="620" t="n"/>
      <c r="AU1821" s="286" t="n"/>
      <c r="AV1821" s="620">
        <f>Z1821</f>
        <v/>
      </c>
      <c r="AW1821" s="72" t="n"/>
      <c r="BA1821" s="620" t="n"/>
      <c r="BC1821" s="620">
        <f>AO1821+AS1821</f>
        <v/>
      </c>
      <c r="BD1821" s="620">
        <f>BH1821-BC1821</f>
        <v/>
      </c>
      <c r="BE1821" s="479">
        <f>IF(AV1821=0,"        --",BD1821/BH1821)</f>
        <v/>
      </c>
      <c r="BF1821" s="620" t="n"/>
      <c r="BG1821" s="620" t="n"/>
      <c r="BH1821" s="620">
        <f>Z1821+BA1821+BF1821</f>
        <v/>
      </c>
    </row>
    <row r="1822" customFormat="1" s="34">
      <c r="A1822" s="618" t="n"/>
      <c r="B1822" s="619" t="n"/>
      <c r="J1822" s="619" t="n"/>
      <c r="U1822" s="620" t="n"/>
      <c r="X1822" s="620" t="n"/>
      <c r="Y1822" s="620" t="n"/>
      <c r="Z1822" s="620" t="n"/>
      <c r="AA1822" s="34">
        <f>T1822*0.2+N1822*0+O1822*0.3+P1822*0.5+Q1822*0.6+R1822*1+S1822*1</f>
        <v/>
      </c>
      <c r="AB1822" s="34">
        <f>T1822*0.2+N1822*0.2+O1822*0.3+P1822*0.5+Q1822*0.6+R1822*1+S1822*1</f>
        <v/>
      </c>
      <c r="AD1822" s="34">
        <f>IF($AC1822&gt;0,IF(VLOOKUP($AC1822,Resource!$B$2:$AE$460,6,FALSE)&gt;0,VLOOKUP($AC1822,Resource!$B$2:$AE$460,6,FALSE),"--INPUT--"),"")</f>
        <v/>
      </c>
      <c r="AE1822" s="34">
        <f>IF($AC1822&gt;0,IF(VLOOKUP($AC1822,Resource!$B$2:$AE$460,25,FALSE)&gt;0,VLOOKUP($AC1822,Resource!$B$2:$AE$460,25,FALSE),"--INPUT--"),"")</f>
        <v/>
      </c>
      <c r="AG1822" s="619" t="n"/>
      <c r="AH1822" s="619" t="n"/>
      <c r="AJ1822" s="34">
        <f>IF($AI1822&gt;0,IF(VLOOKUP($AI1822,Resource!$B$2:$AE$460,6,FALSE)&gt;0,VLOOKUP($AI1822,Resource!$B$2:$AE$460,6,FALSE),"--INPUT--"),"")</f>
        <v/>
      </c>
      <c r="AK1822" s="34">
        <f>IF($AI1822&gt;0,IF(VLOOKUP($AI1822,Resource!$B$2:$AE$460,25,FALSE)&gt;0,VLOOKUP($AI1822,Resource!$B$2:$AE$460,25,FALSE),"--INPUT--"),"")</f>
        <v/>
      </c>
      <c r="AL1822" s="619" t="n"/>
      <c r="AM1822" s="619" t="n"/>
      <c r="AN1822" s="34">
        <f>AA1822</f>
        <v/>
      </c>
      <c r="AO1822" s="621">
        <f>IF(ISNA(IF(AC1822="",0,AN1822*VLOOKUP(AC1822,Resource!$B$2:$AE$465,8,FALSE))),0,IF(AC1822="",0,AN1822*VLOOKUP(AC1822,Resource!$B$2:$AE$465,8,FALSE)))</f>
        <v/>
      </c>
      <c r="AP1822" s="620" t="n"/>
      <c r="AQ1822" s="286" t="n"/>
      <c r="AR1822" s="34">
        <f>AB1822</f>
        <v/>
      </c>
      <c r="AS1822" s="621">
        <f>IF(ISNA(IF(AI1822="",0,AR1822*VLOOKUP(AI1822,Resource!$B$2:$AE$465,9,FALSE))),0,IF(AI1822="",0,AR1822*VLOOKUP(AI1822,Resource!$B$2:$AE$465,9,FALSE)))</f>
        <v/>
      </c>
      <c r="AT1822" s="620" t="n"/>
      <c r="AU1822" s="286" t="n"/>
      <c r="AV1822" s="620">
        <f>Z1822</f>
        <v/>
      </c>
      <c r="AW1822" s="72" t="n"/>
      <c r="BA1822" s="620" t="n"/>
      <c r="BC1822" s="620">
        <f>AO1822+AS1822</f>
        <v/>
      </c>
      <c r="BD1822" s="620">
        <f>BH1822-BC1822</f>
        <v/>
      </c>
      <c r="BE1822" s="479">
        <f>IF(AV1822=0,"        --",BD1822/BH1822)</f>
        <v/>
      </c>
      <c r="BF1822" s="620" t="n"/>
      <c r="BG1822" s="620" t="n"/>
      <c r="BH1822" s="620">
        <f>Z1822+BA1822+BF1822</f>
        <v/>
      </c>
    </row>
    <row r="1823" customFormat="1" s="34">
      <c r="A1823" s="618" t="n"/>
      <c r="B1823" s="619" t="n"/>
      <c r="J1823" s="619" t="n"/>
      <c r="U1823" s="620" t="n"/>
      <c r="X1823" s="620" t="n"/>
      <c r="Y1823" s="620" t="n"/>
      <c r="Z1823" s="620" t="n"/>
      <c r="AA1823" s="34">
        <f>T1823*0.2+N1823*0+O1823*0.3+P1823*0.5+Q1823*0.6+R1823*1+S1823*1</f>
        <v/>
      </c>
      <c r="AB1823" s="34">
        <f>T1823*0.2+N1823*0.2+O1823*0.3+P1823*0.5+Q1823*0.6+R1823*1+S1823*1</f>
        <v/>
      </c>
      <c r="AD1823" s="34">
        <f>IF($AC1823&gt;0,IF(VLOOKUP($AC1823,Resource!$B$2:$AE$460,6,FALSE)&gt;0,VLOOKUP($AC1823,Resource!$B$2:$AE$460,6,FALSE),"--INPUT--"),"")</f>
        <v/>
      </c>
      <c r="AE1823" s="34">
        <f>IF($AC1823&gt;0,IF(VLOOKUP($AC1823,Resource!$B$2:$AE$460,25,FALSE)&gt;0,VLOOKUP($AC1823,Resource!$B$2:$AE$460,25,FALSE),"--INPUT--"),"")</f>
        <v/>
      </c>
      <c r="AG1823" s="619" t="n"/>
      <c r="AH1823" s="619" t="n"/>
      <c r="AJ1823" s="34">
        <f>IF($AI1823&gt;0,IF(VLOOKUP($AI1823,Resource!$B$2:$AE$460,6,FALSE)&gt;0,VLOOKUP($AI1823,Resource!$B$2:$AE$460,6,FALSE),"--INPUT--"),"")</f>
        <v/>
      </c>
      <c r="AK1823" s="34">
        <f>IF($AI1823&gt;0,IF(VLOOKUP($AI1823,Resource!$B$2:$AE$460,25,FALSE)&gt;0,VLOOKUP($AI1823,Resource!$B$2:$AE$460,25,FALSE),"--INPUT--"),"")</f>
        <v/>
      </c>
      <c r="AL1823" s="619" t="n"/>
      <c r="AM1823" s="619" t="n"/>
      <c r="AN1823" s="34">
        <f>AA1823</f>
        <v/>
      </c>
      <c r="AO1823" s="621">
        <f>IF(ISNA(IF(AC1823="",0,AN1823*VLOOKUP(AC1823,Resource!$B$2:$AE$465,8,FALSE))),0,IF(AC1823="",0,AN1823*VLOOKUP(AC1823,Resource!$B$2:$AE$465,8,FALSE)))</f>
        <v/>
      </c>
      <c r="AP1823" s="620" t="n"/>
      <c r="AQ1823" s="286" t="n"/>
      <c r="AR1823" s="34">
        <f>AB1823</f>
        <v/>
      </c>
      <c r="AS1823" s="621">
        <f>IF(ISNA(IF(AI1823="",0,AR1823*VLOOKUP(AI1823,Resource!$B$2:$AE$465,9,FALSE))),0,IF(AI1823="",0,AR1823*VLOOKUP(AI1823,Resource!$B$2:$AE$465,9,FALSE)))</f>
        <v/>
      </c>
      <c r="AT1823" s="620" t="n"/>
      <c r="AU1823" s="286" t="n"/>
      <c r="AV1823" s="620">
        <f>Z1823</f>
        <v/>
      </c>
      <c r="AW1823" s="72" t="n"/>
      <c r="BA1823" s="620" t="n"/>
      <c r="BC1823" s="620">
        <f>AO1823+AS1823</f>
        <v/>
      </c>
      <c r="BD1823" s="620">
        <f>BH1823-BC1823</f>
        <v/>
      </c>
      <c r="BE1823" s="479">
        <f>IF(AV1823=0,"        --",BD1823/BH1823)</f>
        <v/>
      </c>
      <c r="BF1823" s="620" t="n"/>
      <c r="BG1823" s="620" t="n"/>
      <c r="BH1823" s="620">
        <f>Z1823+BA1823+BF1823</f>
        <v/>
      </c>
    </row>
    <row r="1824" customFormat="1" s="34">
      <c r="A1824" s="618" t="n"/>
      <c r="B1824" s="619" t="n"/>
      <c r="J1824" s="619" t="n"/>
      <c r="U1824" s="620" t="n"/>
      <c r="X1824" s="620" t="n"/>
      <c r="Y1824" s="620" t="n"/>
      <c r="Z1824" s="620" t="n"/>
      <c r="AA1824" s="34">
        <f>T1824*0.2+N1824*0+O1824*0.3+P1824*0.5+Q1824*0.6+R1824*1+S1824*1</f>
        <v/>
      </c>
      <c r="AB1824" s="34">
        <f>T1824*0.2+N1824*0.2+O1824*0.3+P1824*0.5+Q1824*0.6+R1824*1+S1824*1</f>
        <v/>
      </c>
      <c r="AD1824" s="34">
        <f>IF($AC1824&gt;0,IF(VLOOKUP($AC1824,Resource!$B$2:$AE$460,6,FALSE)&gt;0,VLOOKUP($AC1824,Resource!$B$2:$AE$460,6,FALSE),"--INPUT--"),"")</f>
        <v/>
      </c>
      <c r="AE1824" s="34">
        <f>IF($AC1824&gt;0,IF(VLOOKUP($AC1824,Resource!$B$2:$AE$460,25,FALSE)&gt;0,VLOOKUP($AC1824,Resource!$B$2:$AE$460,25,FALSE),"--INPUT--"),"")</f>
        <v/>
      </c>
      <c r="AG1824" s="619" t="n"/>
      <c r="AH1824" s="619" t="n"/>
      <c r="AJ1824" s="34">
        <f>IF($AI1824&gt;0,IF(VLOOKUP($AI1824,Resource!$B$2:$AE$460,6,FALSE)&gt;0,VLOOKUP($AI1824,Resource!$B$2:$AE$460,6,FALSE),"--INPUT--"),"")</f>
        <v/>
      </c>
      <c r="AK1824" s="34">
        <f>IF($AI1824&gt;0,IF(VLOOKUP($AI1824,Resource!$B$2:$AE$460,25,FALSE)&gt;0,VLOOKUP($AI1824,Resource!$B$2:$AE$460,25,FALSE),"--INPUT--"),"")</f>
        <v/>
      </c>
      <c r="AL1824" s="619" t="n"/>
      <c r="AM1824" s="619" t="n"/>
      <c r="AN1824" s="34">
        <f>AA1824</f>
        <v/>
      </c>
      <c r="AO1824" s="621">
        <f>IF(ISNA(IF(AC1824="",0,AN1824*VLOOKUP(AC1824,Resource!$B$2:$AE$465,8,FALSE))),0,IF(AC1824="",0,AN1824*VLOOKUP(AC1824,Resource!$B$2:$AE$465,8,FALSE)))</f>
        <v/>
      </c>
      <c r="AP1824" s="620" t="n"/>
      <c r="AQ1824" s="286" t="n"/>
      <c r="AR1824" s="34">
        <f>AB1824</f>
        <v/>
      </c>
      <c r="AS1824" s="621">
        <f>IF(ISNA(IF(AI1824="",0,AR1824*VLOOKUP(AI1824,Resource!$B$2:$AE$465,9,FALSE))),0,IF(AI1824="",0,AR1824*VLOOKUP(AI1824,Resource!$B$2:$AE$465,9,FALSE)))</f>
        <v/>
      </c>
      <c r="AT1824" s="620" t="n"/>
      <c r="AU1824" s="286" t="n"/>
      <c r="AV1824" s="620">
        <f>Z1824</f>
        <v/>
      </c>
      <c r="AW1824" s="72" t="n"/>
      <c r="BA1824" s="620" t="n"/>
      <c r="BC1824" s="620">
        <f>AO1824+AS1824</f>
        <v/>
      </c>
      <c r="BD1824" s="620">
        <f>BH1824-BC1824</f>
        <v/>
      </c>
      <c r="BE1824" s="479">
        <f>IF(AV1824=0,"        --",BD1824/BH1824)</f>
        <v/>
      </c>
      <c r="BF1824" s="620" t="n"/>
      <c r="BG1824" s="620" t="n"/>
      <c r="BH1824" s="620">
        <f>Z1824+BA1824+BF1824</f>
        <v/>
      </c>
    </row>
    <row r="1825" customFormat="1" s="34">
      <c r="A1825" s="618" t="n"/>
      <c r="B1825" s="619" t="n"/>
      <c r="J1825" s="619" t="n"/>
      <c r="U1825" s="620" t="n"/>
      <c r="X1825" s="620" t="n"/>
      <c r="Y1825" s="620" t="n"/>
      <c r="Z1825" s="620" t="n"/>
      <c r="AA1825" s="34">
        <f>T1825*0.2+N1825*0+O1825*0.3+P1825*0.5+Q1825*0.6+R1825*1+S1825*1</f>
        <v/>
      </c>
      <c r="AB1825" s="34">
        <f>T1825*0.2+N1825*0.2+O1825*0.3+P1825*0.5+Q1825*0.6+R1825*1+S1825*1</f>
        <v/>
      </c>
      <c r="AD1825" s="34">
        <f>IF($AC1825&gt;0,IF(VLOOKUP($AC1825,Resource!$B$2:$AE$460,6,FALSE)&gt;0,VLOOKUP($AC1825,Resource!$B$2:$AE$460,6,FALSE),"--INPUT--"),"")</f>
        <v/>
      </c>
      <c r="AE1825" s="34">
        <f>IF($AC1825&gt;0,IF(VLOOKUP($AC1825,Resource!$B$2:$AE$460,25,FALSE)&gt;0,VLOOKUP($AC1825,Resource!$B$2:$AE$460,25,FALSE),"--INPUT--"),"")</f>
        <v/>
      </c>
      <c r="AG1825" s="619" t="n"/>
      <c r="AH1825" s="619" t="n"/>
      <c r="AJ1825" s="34">
        <f>IF($AI1825&gt;0,IF(VLOOKUP($AI1825,Resource!$B$2:$AE$460,6,FALSE)&gt;0,VLOOKUP($AI1825,Resource!$B$2:$AE$460,6,FALSE),"--INPUT--"),"")</f>
        <v/>
      </c>
      <c r="AK1825" s="34">
        <f>IF($AI1825&gt;0,IF(VLOOKUP($AI1825,Resource!$B$2:$AE$460,25,FALSE)&gt;0,VLOOKUP($AI1825,Resource!$B$2:$AE$460,25,FALSE),"--INPUT--"),"")</f>
        <v/>
      </c>
      <c r="AL1825" s="619" t="n"/>
      <c r="AM1825" s="619" t="n"/>
      <c r="AN1825" s="34">
        <f>AA1825</f>
        <v/>
      </c>
      <c r="AO1825" s="621">
        <f>IF(ISNA(IF(AC1825="",0,AN1825*VLOOKUP(AC1825,Resource!$B$2:$AE$465,8,FALSE))),0,IF(AC1825="",0,AN1825*VLOOKUP(AC1825,Resource!$B$2:$AE$465,8,FALSE)))</f>
        <v/>
      </c>
      <c r="AP1825" s="620" t="n"/>
      <c r="AQ1825" s="286" t="n"/>
      <c r="AR1825" s="34">
        <f>AB1825</f>
        <v/>
      </c>
      <c r="AS1825" s="621">
        <f>IF(ISNA(IF(AI1825="",0,AR1825*VLOOKUP(AI1825,Resource!$B$2:$AE$465,9,FALSE))),0,IF(AI1825="",0,AR1825*VLOOKUP(AI1825,Resource!$B$2:$AE$465,9,FALSE)))</f>
        <v/>
      </c>
      <c r="AT1825" s="620" t="n"/>
      <c r="AU1825" s="286" t="n"/>
      <c r="AV1825" s="620">
        <f>Z1825</f>
        <v/>
      </c>
      <c r="AW1825" s="72" t="n"/>
      <c r="BA1825" s="620" t="n"/>
      <c r="BC1825" s="620">
        <f>AO1825+AS1825</f>
        <v/>
      </c>
      <c r="BD1825" s="620">
        <f>BH1825-BC1825</f>
        <v/>
      </c>
      <c r="BE1825" s="479">
        <f>IF(AV1825=0,"        --",BD1825/BH1825)</f>
        <v/>
      </c>
      <c r="BF1825" s="620" t="n"/>
      <c r="BG1825" s="620" t="n"/>
      <c r="BH1825" s="620">
        <f>Z1825+BA1825+BF1825</f>
        <v/>
      </c>
    </row>
    <row r="1826" customFormat="1" s="34">
      <c r="A1826" s="618" t="n"/>
      <c r="B1826" s="619" t="n"/>
      <c r="J1826" s="619" t="n"/>
      <c r="U1826" s="620" t="n"/>
      <c r="X1826" s="620" t="n"/>
      <c r="Y1826" s="620" t="n"/>
      <c r="Z1826" s="620" t="n"/>
      <c r="AA1826" s="34">
        <f>T1826*0.2+N1826*0+O1826*0.3+P1826*0.5+Q1826*0.6+R1826*1+S1826*1</f>
        <v/>
      </c>
      <c r="AB1826" s="34">
        <f>T1826*0.2+N1826*0.2+O1826*0.3+P1826*0.5+Q1826*0.6+R1826*1+S1826*1</f>
        <v/>
      </c>
      <c r="AD1826" s="34">
        <f>IF($AC1826&gt;0,IF(VLOOKUP($AC1826,Resource!$B$2:$AE$460,6,FALSE)&gt;0,VLOOKUP($AC1826,Resource!$B$2:$AE$460,6,FALSE),"--INPUT--"),"")</f>
        <v/>
      </c>
      <c r="AE1826" s="34">
        <f>IF($AC1826&gt;0,IF(VLOOKUP($AC1826,Resource!$B$2:$AE$460,25,FALSE)&gt;0,VLOOKUP($AC1826,Resource!$B$2:$AE$460,25,FALSE),"--INPUT--"),"")</f>
        <v/>
      </c>
      <c r="AG1826" s="619" t="n"/>
      <c r="AH1826" s="619" t="n"/>
      <c r="AJ1826" s="34">
        <f>IF($AI1826&gt;0,IF(VLOOKUP($AI1826,Resource!$B$2:$AE$460,6,FALSE)&gt;0,VLOOKUP($AI1826,Resource!$B$2:$AE$460,6,FALSE),"--INPUT--"),"")</f>
        <v/>
      </c>
      <c r="AK1826" s="34">
        <f>IF($AI1826&gt;0,IF(VLOOKUP($AI1826,Resource!$B$2:$AE$460,25,FALSE)&gt;0,VLOOKUP($AI1826,Resource!$B$2:$AE$460,25,FALSE),"--INPUT--"),"")</f>
        <v/>
      </c>
      <c r="AL1826" s="619" t="n"/>
      <c r="AM1826" s="619" t="n"/>
      <c r="AN1826" s="34">
        <f>AA1826</f>
        <v/>
      </c>
      <c r="AO1826" s="621">
        <f>IF(ISNA(IF(AC1826="",0,AN1826*VLOOKUP(AC1826,Resource!$B$2:$AE$465,8,FALSE))),0,IF(AC1826="",0,AN1826*VLOOKUP(AC1826,Resource!$B$2:$AE$465,8,FALSE)))</f>
        <v/>
      </c>
      <c r="AP1826" s="620" t="n"/>
      <c r="AQ1826" s="286" t="n"/>
      <c r="AR1826" s="34">
        <f>AB1826</f>
        <v/>
      </c>
      <c r="AS1826" s="621">
        <f>IF(ISNA(IF(AI1826="",0,AR1826*VLOOKUP(AI1826,Resource!$B$2:$AE$465,9,FALSE))),0,IF(AI1826="",0,AR1826*VLOOKUP(AI1826,Resource!$B$2:$AE$465,9,FALSE)))</f>
        <v/>
      </c>
      <c r="AT1826" s="620" t="n"/>
      <c r="AU1826" s="286" t="n"/>
      <c r="AV1826" s="620">
        <f>Z1826</f>
        <v/>
      </c>
      <c r="AW1826" s="72" t="n"/>
      <c r="BA1826" s="620" t="n"/>
      <c r="BC1826" s="620">
        <f>AO1826+AS1826</f>
        <v/>
      </c>
      <c r="BD1826" s="620">
        <f>BH1826-BC1826</f>
        <v/>
      </c>
      <c r="BE1826" s="479">
        <f>IF(AV1826=0,"        --",BD1826/BH1826)</f>
        <v/>
      </c>
      <c r="BF1826" s="620" t="n"/>
      <c r="BG1826" s="620" t="n"/>
      <c r="BH1826" s="620">
        <f>Z1826+BA1826+BF1826</f>
        <v/>
      </c>
    </row>
    <row r="1827" customFormat="1" s="34">
      <c r="A1827" s="618" t="n"/>
      <c r="B1827" s="619" t="n"/>
      <c r="J1827" s="619" t="n"/>
      <c r="U1827" s="620" t="n"/>
      <c r="X1827" s="620" t="n"/>
      <c r="Y1827" s="620" t="n"/>
      <c r="Z1827" s="620" t="n"/>
      <c r="AA1827" s="34">
        <f>T1827*0.2+N1827*0+O1827*0.3+P1827*0.5+Q1827*0.6+R1827*1+S1827*1</f>
        <v/>
      </c>
      <c r="AB1827" s="34">
        <f>T1827*0.2+N1827*0.2+O1827*0.3+P1827*0.5+Q1827*0.6+R1827*1+S1827*1</f>
        <v/>
      </c>
      <c r="AD1827" s="34">
        <f>IF($AC1827&gt;0,IF(VLOOKUP($AC1827,Resource!$B$2:$AE$460,6,FALSE)&gt;0,VLOOKUP($AC1827,Resource!$B$2:$AE$460,6,FALSE),"--INPUT--"),"")</f>
        <v/>
      </c>
      <c r="AE1827" s="34">
        <f>IF($AC1827&gt;0,IF(VLOOKUP($AC1827,Resource!$B$2:$AE$460,25,FALSE)&gt;0,VLOOKUP($AC1827,Resource!$B$2:$AE$460,25,FALSE),"--INPUT--"),"")</f>
        <v/>
      </c>
      <c r="AG1827" s="619" t="n"/>
      <c r="AH1827" s="619" t="n"/>
      <c r="AJ1827" s="34">
        <f>IF($AI1827&gt;0,IF(VLOOKUP($AI1827,Resource!$B$2:$AE$460,6,FALSE)&gt;0,VLOOKUP($AI1827,Resource!$B$2:$AE$460,6,FALSE),"--INPUT--"),"")</f>
        <v/>
      </c>
      <c r="AK1827" s="34">
        <f>IF($AI1827&gt;0,IF(VLOOKUP($AI1827,Resource!$B$2:$AE$460,25,FALSE)&gt;0,VLOOKUP($AI1827,Resource!$B$2:$AE$460,25,FALSE),"--INPUT--"),"")</f>
        <v/>
      </c>
      <c r="AL1827" s="619" t="n"/>
      <c r="AM1827" s="619" t="n"/>
      <c r="AN1827" s="34">
        <f>AA1827</f>
        <v/>
      </c>
      <c r="AO1827" s="621">
        <f>IF(ISNA(IF(AC1827="",0,AN1827*VLOOKUP(AC1827,Resource!$B$2:$AE$465,8,FALSE))),0,IF(AC1827="",0,AN1827*VLOOKUP(AC1827,Resource!$B$2:$AE$465,8,FALSE)))</f>
        <v/>
      </c>
      <c r="AP1827" s="620" t="n"/>
      <c r="AQ1827" s="286" t="n"/>
      <c r="AR1827" s="34">
        <f>AB1827</f>
        <v/>
      </c>
      <c r="AS1827" s="621">
        <f>IF(ISNA(IF(AI1827="",0,AR1827*VLOOKUP(AI1827,Resource!$B$2:$AE$465,9,FALSE))),0,IF(AI1827="",0,AR1827*VLOOKUP(AI1827,Resource!$B$2:$AE$465,9,FALSE)))</f>
        <v/>
      </c>
      <c r="AT1827" s="620" t="n"/>
      <c r="AU1827" s="286" t="n"/>
      <c r="AV1827" s="620">
        <f>Z1827</f>
        <v/>
      </c>
      <c r="AW1827" s="72" t="n"/>
      <c r="BA1827" s="620" t="n"/>
      <c r="BC1827" s="620">
        <f>AO1827+AS1827</f>
        <v/>
      </c>
      <c r="BD1827" s="620">
        <f>BH1827-BC1827</f>
        <v/>
      </c>
      <c r="BE1827" s="479">
        <f>IF(AV1827=0,"        --",BD1827/BH1827)</f>
        <v/>
      </c>
      <c r="BF1827" s="620" t="n"/>
      <c r="BG1827" s="620" t="n"/>
      <c r="BH1827" s="620">
        <f>Z1827+BA1827+BF1827</f>
        <v/>
      </c>
    </row>
    <row r="1828" customFormat="1" s="34">
      <c r="A1828" s="618" t="n"/>
      <c r="B1828" s="619" t="n"/>
      <c r="J1828" s="619" t="n"/>
      <c r="U1828" s="620" t="n"/>
      <c r="X1828" s="620" t="n"/>
      <c r="Y1828" s="620" t="n"/>
      <c r="Z1828" s="620" t="n"/>
      <c r="AA1828" s="34">
        <f>T1828*0.2+N1828*0+O1828*0.3+P1828*0.5+Q1828*0.6+R1828*1+S1828*1</f>
        <v/>
      </c>
      <c r="AB1828" s="34">
        <f>T1828*0.2+N1828*0.2+O1828*0.3+P1828*0.5+Q1828*0.6+R1828*1+S1828*1</f>
        <v/>
      </c>
      <c r="AD1828" s="34">
        <f>IF($AC1828&gt;0,IF(VLOOKUP($AC1828,Resource!$B$2:$AE$460,6,FALSE)&gt;0,VLOOKUP($AC1828,Resource!$B$2:$AE$460,6,FALSE),"--INPUT--"),"")</f>
        <v/>
      </c>
      <c r="AE1828" s="34">
        <f>IF($AC1828&gt;0,IF(VLOOKUP($AC1828,Resource!$B$2:$AE$460,25,FALSE)&gt;0,VLOOKUP($AC1828,Resource!$B$2:$AE$460,25,FALSE),"--INPUT--"),"")</f>
        <v/>
      </c>
      <c r="AG1828" s="619" t="n"/>
      <c r="AH1828" s="619" t="n"/>
      <c r="AJ1828" s="34">
        <f>IF($AI1828&gt;0,IF(VLOOKUP($AI1828,Resource!$B$2:$AE$460,6,FALSE)&gt;0,VLOOKUP($AI1828,Resource!$B$2:$AE$460,6,FALSE),"--INPUT--"),"")</f>
        <v/>
      </c>
      <c r="AK1828" s="34">
        <f>IF($AI1828&gt;0,IF(VLOOKUP($AI1828,Resource!$B$2:$AE$460,25,FALSE)&gt;0,VLOOKUP($AI1828,Resource!$B$2:$AE$460,25,FALSE),"--INPUT--"),"")</f>
        <v/>
      </c>
      <c r="AL1828" s="619" t="n"/>
      <c r="AM1828" s="619" t="n"/>
      <c r="AN1828" s="34">
        <f>AA1828</f>
        <v/>
      </c>
      <c r="AO1828" s="621">
        <f>IF(ISNA(IF(AC1828="",0,AN1828*VLOOKUP(AC1828,Resource!$B$2:$AE$465,8,FALSE))),0,IF(AC1828="",0,AN1828*VLOOKUP(AC1828,Resource!$B$2:$AE$465,8,FALSE)))</f>
        <v/>
      </c>
      <c r="AP1828" s="620" t="n"/>
      <c r="AQ1828" s="286" t="n"/>
      <c r="AR1828" s="34">
        <f>AB1828</f>
        <v/>
      </c>
      <c r="AS1828" s="621">
        <f>IF(ISNA(IF(AI1828="",0,AR1828*VLOOKUP(AI1828,Resource!$B$2:$AE$465,9,FALSE))),0,IF(AI1828="",0,AR1828*VLOOKUP(AI1828,Resource!$B$2:$AE$465,9,FALSE)))</f>
        <v/>
      </c>
      <c r="AT1828" s="620" t="n"/>
      <c r="AU1828" s="286" t="n"/>
      <c r="AV1828" s="620">
        <f>Z1828</f>
        <v/>
      </c>
      <c r="AW1828" s="72" t="n"/>
      <c r="BA1828" s="620" t="n"/>
      <c r="BC1828" s="620">
        <f>AO1828+AS1828</f>
        <v/>
      </c>
      <c r="BD1828" s="620">
        <f>BH1828-BC1828</f>
        <v/>
      </c>
      <c r="BE1828" s="479">
        <f>IF(AV1828=0,"        --",BD1828/BH1828)</f>
        <v/>
      </c>
      <c r="BF1828" s="620" t="n"/>
      <c r="BG1828" s="620" t="n"/>
      <c r="BH1828" s="620">
        <f>Z1828+BA1828+BF1828</f>
        <v/>
      </c>
    </row>
    <row r="1829" customFormat="1" s="34">
      <c r="A1829" s="618" t="n"/>
      <c r="B1829" s="619" t="n"/>
      <c r="J1829" s="619" t="n"/>
      <c r="U1829" s="620" t="n"/>
      <c r="X1829" s="620" t="n"/>
      <c r="Y1829" s="620" t="n"/>
      <c r="Z1829" s="620" t="n"/>
      <c r="AA1829" s="34">
        <f>T1829*0.2+N1829*0+O1829*0.3+P1829*0.5+Q1829*0.6+R1829*1+S1829*1</f>
        <v/>
      </c>
      <c r="AB1829" s="34">
        <f>T1829*0.2+N1829*0.2+O1829*0.3+P1829*0.5+Q1829*0.6+R1829*1+S1829*1</f>
        <v/>
      </c>
      <c r="AD1829" s="34">
        <f>IF($AC1829&gt;0,IF(VLOOKUP($AC1829,Resource!$B$2:$AE$460,6,FALSE)&gt;0,VLOOKUP($AC1829,Resource!$B$2:$AE$460,6,FALSE),"--INPUT--"),"")</f>
        <v/>
      </c>
      <c r="AE1829" s="34">
        <f>IF($AC1829&gt;0,IF(VLOOKUP($AC1829,Resource!$B$2:$AE$460,25,FALSE)&gt;0,VLOOKUP($AC1829,Resource!$B$2:$AE$460,25,FALSE),"--INPUT--"),"")</f>
        <v/>
      </c>
      <c r="AG1829" s="619" t="n"/>
      <c r="AH1829" s="619" t="n"/>
      <c r="AJ1829" s="34">
        <f>IF($AI1829&gt;0,IF(VLOOKUP($AI1829,Resource!$B$2:$AE$460,6,FALSE)&gt;0,VLOOKUP($AI1829,Resource!$B$2:$AE$460,6,FALSE),"--INPUT--"),"")</f>
        <v/>
      </c>
      <c r="AK1829" s="34">
        <f>IF($AI1829&gt;0,IF(VLOOKUP($AI1829,Resource!$B$2:$AE$460,25,FALSE)&gt;0,VLOOKUP($AI1829,Resource!$B$2:$AE$460,25,FALSE),"--INPUT--"),"")</f>
        <v/>
      </c>
      <c r="AL1829" s="619" t="n"/>
      <c r="AM1829" s="619" t="n"/>
      <c r="AN1829" s="34">
        <f>AA1829</f>
        <v/>
      </c>
      <c r="AO1829" s="621">
        <f>IF(ISNA(IF(AC1829="",0,AN1829*VLOOKUP(AC1829,Resource!$B$2:$AE$465,8,FALSE))),0,IF(AC1829="",0,AN1829*VLOOKUP(AC1829,Resource!$B$2:$AE$465,8,FALSE)))</f>
        <v/>
      </c>
      <c r="AP1829" s="620" t="n"/>
      <c r="AQ1829" s="286" t="n"/>
      <c r="AR1829" s="34">
        <f>AB1829</f>
        <v/>
      </c>
      <c r="AS1829" s="621">
        <f>IF(ISNA(IF(AI1829="",0,AR1829*VLOOKUP(AI1829,Resource!$B$2:$AE$465,9,FALSE))),0,IF(AI1829="",0,AR1829*VLOOKUP(AI1829,Resource!$B$2:$AE$465,9,FALSE)))</f>
        <v/>
      </c>
      <c r="AT1829" s="620" t="n"/>
      <c r="AU1829" s="286" t="n"/>
      <c r="AV1829" s="620">
        <f>Z1829</f>
        <v/>
      </c>
      <c r="AW1829" s="72" t="n"/>
      <c r="BA1829" s="620" t="n"/>
      <c r="BC1829" s="620">
        <f>AO1829+AS1829</f>
        <v/>
      </c>
      <c r="BD1829" s="620">
        <f>BH1829-BC1829</f>
        <v/>
      </c>
      <c r="BE1829" s="479">
        <f>IF(AV1829=0,"        --",BD1829/BH1829)</f>
        <v/>
      </c>
      <c r="BF1829" s="620" t="n"/>
      <c r="BG1829" s="620" t="n"/>
      <c r="BH1829" s="620">
        <f>Z1829+BA1829+BF1829</f>
        <v/>
      </c>
    </row>
    <row r="1830" customFormat="1" s="34">
      <c r="A1830" s="618" t="n"/>
      <c r="B1830" s="619" t="n"/>
      <c r="J1830" s="619" t="n"/>
      <c r="U1830" s="620" t="n"/>
      <c r="X1830" s="620" t="n"/>
      <c r="Y1830" s="620" t="n"/>
      <c r="Z1830" s="620" t="n"/>
      <c r="AA1830" s="34">
        <f>T1830*0.2+N1830*0+O1830*0.3+P1830*0.5+Q1830*0.6+R1830*1+S1830*1</f>
        <v/>
      </c>
      <c r="AB1830" s="34">
        <f>T1830*0.2+N1830*0.2+O1830*0.3+P1830*0.5+Q1830*0.6+R1830*1+S1830*1</f>
        <v/>
      </c>
      <c r="AD1830" s="34">
        <f>IF($AC1830&gt;0,IF(VLOOKUP($AC1830,Resource!$B$2:$AE$460,6,FALSE)&gt;0,VLOOKUP($AC1830,Resource!$B$2:$AE$460,6,FALSE),"--INPUT--"),"")</f>
        <v/>
      </c>
      <c r="AE1830" s="34">
        <f>IF($AC1830&gt;0,IF(VLOOKUP($AC1830,Resource!$B$2:$AE$460,25,FALSE)&gt;0,VLOOKUP($AC1830,Resource!$B$2:$AE$460,25,FALSE),"--INPUT--"),"")</f>
        <v/>
      </c>
      <c r="AG1830" s="619" t="n"/>
      <c r="AH1830" s="619" t="n"/>
      <c r="AJ1830" s="34">
        <f>IF($AI1830&gt;0,IF(VLOOKUP($AI1830,Resource!$B$2:$AE$460,6,FALSE)&gt;0,VLOOKUP($AI1830,Resource!$B$2:$AE$460,6,FALSE),"--INPUT--"),"")</f>
        <v/>
      </c>
      <c r="AK1830" s="34">
        <f>IF($AI1830&gt;0,IF(VLOOKUP($AI1830,Resource!$B$2:$AE$460,25,FALSE)&gt;0,VLOOKUP($AI1830,Resource!$B$2:$AE$460,25,FALSE),"--INPUT--"),"")</f>
        <v/>
      </c>
      <c r="AL1830" s="619" t="n"/>
      <c r="AM1830" s="619" t="n"/>
      <c r="AN1830" s="34">
        <f>AA1830</f>
        <v/>
      </c>
      <c r="AO1830" s="621">
        <f>IF(ISNA(IF(AC1830="",0,AN1830*VLOOKUP(AC1830,Resource!$B$2:$AE$465,8,FALSE))),0,IF(AC1830="",0,AN1830*VLOOKUP(AC1830,Resource!$B$2:$AE$465,8,FALSE)))</f>
        <v/>
      </c>
      <c r="AP1830" s="620" t="n"/>
      <c r="AQ1830" s="286" t="n"/>
      <c r="AR1830" s="34">
        <f>AB1830</f>
        <v/>
      </c>
      <c r="AS1830" s="621">
        <f>IF(ISNA(IF(AI1830="",0,AR1830*VLOOKUP(AI1830,Resource!$B$2:$AE$465,9,FALSE))),0,IF(AI1830="",0,AR1830*VLOOKUP(AI1830,Resource!$B$2:$AE$465,9,FALSE)))</f>
        <v/>
      </c>
      <c r="AT1830" s="620" t="n"/>
      <c r="AU1830" s="286" t="n"/>
      <c r="AV1830" s="620">
        <f>Z1830</f>
        <v/>
      </c>
      <c r="AW1830" s="72" t="n"/>
      <c r="BA1830" s="620" t="n"/>
      <c r="BC1830" s="620">
        <f>AO1830+AS1830</f>
        <v/>
      </c>
      <c r="BD1830" s="620">
        <f>BH1830-BC1830</f>
        <v/>
      </c>
      <c r="BE1830" s="479">
        <f>IF(AV1830=0,"        --",BD1830/BH1830)</f>
        <v/>
      </c>
      <c r="BF1830" s="620" t="n"/>
      <c r="BG1830" s="620" t="n"/>
      <c r="BH1830" s="620">
        <f>Z1830+BA1830+BF1830</f>
        <v/>
      </c>
    </row>
    <row r="1831" customFormat="1" s="34">
      <c r="A1831" s="618" t="n"/>
      <c r="B1831" s="619" t="n"/>
      <c r="J1831" s="619" t="n"/>
      <c r="U1831" s="620" t="n"/>
      <c r="X1831" s="620" t="n"/>
      <c r="Y1831" s="620" t="n"/>
      <c r="Z1831" s="620" t="n"/>
      <c r="AA1831" s="34">
        <f>T1831*0.2+N1831*0+O1831*0.3+P1831*0.5+Q1831*0.6+R1831*1+S1831*1</f>
        <v/>
      </c>
      <c r="AB1831" s="34">
        <f>T1831*0.2+N1831*0.2+O1831*0.3+P1831*0.5+Q1831*0.6+R1831*1+S1831*1</f>
        <v/>
      </c>
      <c r="AD1831" s="34">
        <f>IF($AC1831&gt;0,IF(VLOOKUP($AC1831,Resource!$B$2:$AE$460,6,FALSE)&gt;0,VLOOKUP($AC1831,Resource!$B$2:$AE$460,6,FALSE),"--INPUT--"),"")</f>
        <v/>
      </c>
      <c r="AE1831" s="34">
        <f>IF($AC1831&gt;0,IF(VLOOKUP($AC1831,Resource!$B$2:$AE$460,25,FALSE)&gt;0,VLOOKUP($AC1831,Resource!$B$2:$AE$460,25,FALSE),"--INPUT--"),"")</f>
        <v/>
      </c>
      <c r="AG1831" s="619" t="n"/>
      <c r="AH1831" s="619" t="n"/>
      <c r="AJ1831" s="34">
        <f>IF($AI1831&gt;0,IF(VLOOKUP($AI1831,Resource!$B$2:$AE$460,6,FALSE)&gt;0,VLOOKUP($AI1831,Resource!$B$2:$AE$460,6,FALSE),"--INPUT--"),"")</f>
        <v/>
      </c>
      <c r="AK1831" s="34">
        <f>IF($AI1831&gt;0,IF(VLOOKUP($AI1831,Resource!$B$2:$AE$460,25,FALSE)&gt;0,VLOOKUP($AI1831,Resource!$B$2:$AE$460,25,FALSE),"--INPUT--"),"")</f>
        <v/>
      </c>
      <c r="AL1831" s="619" t="n"/>
      <c r="AM1831" s="619" t="n"/>
      <c r="AN1831" s="34">
        <f>AA1831</f>
        <v/>
      </c>
      <c r="AO1831" s="621">
        <f>IF(ISNA(IF(AC1831="",0,AN1831*VLOOKUP(AC1831,Resource!$B$2:$AE$465,8,FALSE))),0,IF(AC1831="",0,AN1831*VLOOKUP(AC1831,Resource!$B$2:$AE$465,8,FALSE)))</f>
        <v/>
      </c>
      <c r="AP1831" s="620" t="n"/>
      <c r="AQ1831" s="286" t="n"/>
      <c r="AR1831" s="34">
        <f>AB1831</f>
        <v/>
      </c>
      <c r="AS1831" s="621">
        <f>IF(ISNA(IF(AI1831="",0,AR1831*VLOOKUP(AI1831,Resource!$B$2:$AE$465,9,FALSE))),0,IF(AI1831="",0,AR1831*VLOOKUP(AI1831,Resource!$B$2:$AE$465,9,FALSE)))</f>
        <v/>
      </c>
      <c r="AT1831" s="620" t="n"/>
      <c r="AU1831" s="286" t="n"/>
      <c r="AV1831" s="620">
        <f>Z1831</f>
        <v/>
      </c>
      <c r="AW1831" s="72" t="n"/>
      <c r="BA1831" s="620" t="n"/>
      <c r="BC1831" s="620">
        <f>AO1831+AS1831</f>
        <v/>
      </c>
      <c r="BD1831" s="620">
        <f>BH1831-BC1831</f>
        <v/>
      </c>
      <c r="BE1831" s="479">
        <f>IF(AV1831=0,"        --",BD1831/BH1831)</f>
        <v/>
      </c>
      <c r="BF1831" s="620" t="n"/>
      <c r="BG1831" s="620" t="n"/>
      <c r="BH1831" s="620">
        <f>Z1831+BA1831+BF1831</f>
        <v/>
      </c>
    </row>
    <row r="1832" customFormat="1" s="34">
      <c r="A1832" s="618" t="n"/>
      <c r="B1832" s="619" t="n"/>
      <c r="J1832" s="619" t="n"/>
      <c r="U1832" s="620" t="n"/>
      <c r="X1832" s="620" t="n"/>
      <c r="Y1832" s="620" t="n"/>
      <c r="Z1832" s="620" t="n"/>
      <c r="AA1832" s="34">
        <f>T1832*0.2+N1832*0+O1832*0.3+P1832*0.5+Q1832*0.6+R1832*1+S1832*1</f>
        <v/>
      </c>
      <c r="AB1832" s="34">
        <f>T1832*0.2+N1832*0.2+O1832*0.3+P1832*0.5+Q1832*0.6+R1832*1+S1832*1</f>
        <v/>
      </c>
      <c r="AD1832" s="34">
        <f>IF($AC1832&gt;0,IF(VLOOKUP($AC1832,Resource!$B$2:$AE$460,6,FALSE)&gt;0,VLOOKUP($AC1832,Resource!$B$2:$AE$460,6,FALSE),"--INPUT--"),"")</f>
        <v/>
      </c>
      <c r="AE1832" s="34">
        <f>IF($AC1832&gt;0,IF(VLOOKUP($AC1832,Resource!$B$2:$AE$460,25,FALSE)&gt;0,VLOOKUP($AC1832,Resource!$B$2:$AE$460,25,FALSE),"--INPUT--"),"")</f>
        <v/>
      </c>
      <c r="AG1832" s="619" t="n"/>
      <c r="AH1832" s="619" t="n"/>
      <c r="AJ1832" s="34">
        <f>IF($AI1832&gt;0,IF(VLOOKUP($AI1832,Resource!$B$2:$AE$460,6,FALSE)&gt;0,VLOOKUP($AI1832,Resource!$B$2:$AE$460,6,FALSE),"--INPUT--"),"")</f>
        <v/>
      </c>
      <c r="AK1832" s="34">
        <f>IF($AI1832&gt;0,IF(VLOOKUP($AI1832,Resource!$B$2:$AE$460,25,FALSE)&gt;0,VLOOKUP($AI1832,Resource!$B$2:$AE$460,25,FALSE),"--INPUT--"),"")</f>
        <v/>
      </c>
      <c r="AL1832" s="619" t="n"/>
      <c r="AM1832" s="619" t="n"/>
      <c r="AN1832" s="34">
        <f>AA1832</f>
        <v/>
      </c>
      <c r="AO1832" s="621">
        <f>IF(ISNA(IF(AC1832="",0,AN1832*VLOOKUP(AC1832,Resource!$B$2:$AE$465,8,FALSE))),0,IF(AC1832="",0,AN1832*VLOOKUP(AC1832,Resource!$B$2:$AE$465,8,FALSE)))</f>
        <v/>
      </c>
      <c r="AP1832" s="620" t="n"/>
      <c r="AQ1832" s="286" t="n"/>
      <c r="AR1832" s="34">
        <f>AB1832</f>
        <v/>
      </c>
      <c r="AS1832" s="621">
        <f>IF(ISNA(IF(AI1832="",0,AR1832*VLOOKUP(AI1832,Resource!$B$2:$AE$465,9,FALSE))),0,IF(AI1832="",0,AR1832*VLOOKUP(AI1832,Resource!$B$2:$AE$465,9,FALSE)))</f>
        <v/>
      </c>
      <c r="AT1832" s="620" t="n"/>
      <c r="AU1832" s="286" t="n"/>
      <c r="AV1832" s="620">
        <f>Z1832</f>
        <v/>
      </c>
      <c r="AW1832" s="72" t="n"/>
      <c r="BA1832" s="620" t="n"/>
      <c r="BC1832" s="620">
        <f>AO1832+AS1832</f>
        <v/>
      </c>
      <c r="BD1832" s="620">
        <f>BH1832-BC1832</f>
        <v/>
      </c>
      <c r="BE1832" s="479">
        <f>IF(AV1832=0,"        --",BD1832/BH1832)</f>
        <v/>
      </c>
      <c r="BF1832" s="620" t="n"/>
      <c r="BG1832" s="620" t="n"/>
      <c r="BH1832" s="620">
        <f>Z1832+BA1832+BF1832</f>
        <v/>
      </c>
    </row>
    <row r="1833" customFormat="1" s="34">
      <c r="A1833" s="618" t="n"/>
      <c r="B1833" s="619" t="n"/>
      <c r="J1833" s="619" t="n"/>
      <c r="U1833" s="620" t="n"/>
      <c r="X1833" s="620" t="n"/>
      <c r="Y1833" s="620" t="n"/>
      <c r="Z1833" s="620" t="n"/>
      <c r="AA1833" s="34">
        <f>T1833*0.2+N1833*0+O1833*0.3+P1833*0.5+Q1833*0.6+R1833*1+S1833*1</f>
        <v/>
      </c>
      <c r="AB1833" s="34">
        <f>T1833*0.2+N1833*0.2+O1833*0.3+P1833*0.5+Q1833*0.6+R1833*1+S1833*1</f>
        <v/>
      </c>
      <c r="AD1833" s="34">
        <f>IF($AC1833&gt;0,IF(VLOOKUP($AC1833,Resource!$B$2:$AE$460,6,FALSE)&gt;0,VLOOKUP($AC1833,Resource!$B$2:$AE$460,6,FALSE),"--INPUT--"),"")</f>
        <v/>
      </c>
      <c r="AE1833" s="34">
        <f>IF($AC1833&gt;0,IF(VLOOKUP($AC1833,Resource!$B$2:$AE$460,25,FALSE)&gt;0,VLOOKUP($AC1833,Resource!$B$2:$AE$460,25,FALSE),"--INPUT--"),"")</f>
        <v/>
      </c>
      <c r="AG1833" s="619" t="n"/>
      <c r="AH1833" s="619" t="n"/>
      <c r="AJ1833" s="34">
        <f>IF($AI1833&gt;0,IF(VLOOKUP($AI1833,Resource!$B$2:$AE$460,6,FALSE)&gt;0,VLOOKUP($AI1833,Resource!$B$2:$AE$460,6,FALSE),"--INPUT--"),"")</f>
        <v/>
      </c>
      <c r="AK1833" s="34">
        <f>IF($AI1833&gt;0,IF(VLOOKUP($AI1833,Resource!$B$2:$AE$460,25,FALSE)&gt;0,VLOOKUP($AI1833,Resource!$B$2:$AE$460,25,FALSE),"--INPUT--"),"")</f>
        <v/>
      </c>
      <c r="AL1833" s="619" t="n"/>
      <c r="AM1833" s="619" t="n"/>
      <c r="AN1833" s="34">
        <f>AA1833</f>
        <v/>
      </c>
      <c r="AO1833" s="621">
        <f>IF(ISNA(IF(AC1833="",0,AN1833*VLOOKUP(AC1833,Resource!$B$2:$AE$465,8,FALSE))),0,IF(AC1833="",0,AN1833*VLOOKUP(AC1833,Resource!$B$2:$AE$465,8,FALSE)))</f>
        <v/>
      </c>
      <c r="AP1833" s="620" t="n"/>
      <c r="AQ1833" s="286" t="n"/>
      <c r="AR1833" s="34">
        <f>AB1833</f>
        <v/>
      </c>
      <c r="AS1833" s="621">
        <f>IF(ISNA(IF(AI1833="",0,AR1833*VLOOKUP(AI1833,Resource!$B$2:$AE$465,9,FALSE))),0,IF(AI1833="",0,AR1833*VLOOKUP(AI1833,Resource!$B$2:$AE$465,9,FALSE)))</f>
        <v/>
      </c>
      <c r="AT1833" s="620" t="n"/>
      <c r="AU1833" s="286" t="n"/>
      <c r="AV1833" s="620">
        <f>Z1833</f>
        <v/>
      </c>
      <c r="AW1833" s="72" t="n"/>
      <c r="BA1833" s="620" t="n"/>
      <c r="BC1833" s="620">
        <f>AO1833+AS1833</f>
        <v/>
      </c>
      <c r="BD1833" s="620">
        <f>BH1833-BC1833</f>
        <v/>
      </c>
      <c r="BE1833" s="479">
        <f>IF(AV1833=0,"        --",BD1833/BH1833)</f>
        <v/>
      </c>
      <c r="BF1833" s="620" t="n"/>
      <c r="BG1833" s="620" t="n"/>
      <c r="BH1833" s="620">
        <f>Z1833+BA1833+BF1833</f>
        <v/>
      </c>
    </row>
    <row r="1834" customFormat="1" s="34">
      <c r="A1834" s="618" t="n"/>
      <c r="B1834" s="619" t="n"/>
      <c r="J1834" s="619" t="n"/>
      <c r="U1834" s="620" t="n"/>
      <c r="X1834" s="620" t="n"/>
      <c r="Y1834" s="620" t="n"/>
      <c r="Z1834" s="620" t="n"/>
      <c r="AA1834" s="34">
        <f>T1834*0.2+N1834*0+O1834*0.3+P1834*0.5+Q1834*0.6+R1834*1+S1834*1</f>
        <v/>
      </c>
      <c r="AB1834" s="34">
        <f>T1834*0.2+N1834*0.2+O1834*0.3+P1834*0.5+Q1834*0.6+R1834*1+S1834*1</f>
        <v/>
      </c>
      <c r="AD1834" s="34">
        <f>IF($AC1834&gt;0,IF(VLOOKUP($AC1834,Resource!$B$2:$AE$460,6,FALSE)&gt;0,VLOOKUP($AC1834,Resource!$B$2:$AE$460,6,FALSE),"--INPUT--"),"")</f>
        <v/>
      </c>
      <c r="AE1834" s="34">
        <f>IF($AC1834&gt;0,IF(VLOOKUP($AC1834,Resource!$B$2:$AE$460,25,FALSE)&gt;0,VLOOKUP($AC1834,Resource!$B$2:$AE$460,25,FALSE),"--INPUT--"),"")</f>
        <v/>
      </c>
      <c r="AG1834" s="619" t="n"/>
      <c r="AH1834" s="619" t="n"/>
      <c r="AJ1834" s="34">
        <f>IF($AI1834&gt;0,IF(VLOOKUP($AI1834,Resource!$B$2:$AE$460,6,FALSE)&gt;0,VLOOKUP($AI1834,Resource!$B$2:$AE$460,6,FALSE),"--INPUT--"),"")</f>
        <v/>
      </c>
      <c r="AK1834" s="34">
        <f>IF($AI1834&gt;0,IF(VLOOKUP($AI1834,Resource!$B$2:$AE$460,25,FALSE)&gt;0,VLOOKUP($AI1834,Resource!$B$2:$AE$460,25,FALSE),"--INPUT--"),"")</f>
        <v/>
      </c>
      <c r="AL1834" s="619" t="n"/>
      <c r="AM1834" s="619" t="n"/>
      <c r="AN1834" s="34">
        <f>AA1834</f>
        <v/>
      </c>
      <c r="AO1834" s="621">
        <f>IF(ISNA(IF(AC1834="",0,AN1834*VLOOKUP(AC1834,Resource!$B$2:$AE$465,8,FALSE))),0,IF(AC1834="",0,AN1834*VLOOKUP(AC1834,Resource!$B$2:$AE$465,8,FALSE)))</f>
        <v/>
      </c>
      <c r="AP1834" s="620" t="n"/>
      <c r="AQ1834" s="286" t="n"/>
      <c r="AR1834" s="34">
        <f>AB1834</f>
        <v/>
      </c>
      <c r="AS1834" s="621">
        <f>IF(ISNA(IF(AI1834="",0,AR1834*VLOOKUP(AI1834,Resource!$B$2:$AE$465,9,FALSE))),0,IF(AI1834="",0,AR1834*VLOOKUP(AI1834,Resource!$B$2:$AE$465,9,FALSE)))</f>
        <v/>
      </c>
      <c r="AT1834" s="620" t="n"/>
      <c r="AU1834" s="286" t="n"/>
      <c r="AV1834" s="620">
        <f>Z1834</f>
        <v/>
      </c>
      <c r="AW1834" s="72" t="n"/>
      <c r="BA1834" s="620" t="n"/>
      <c r="BC1834" s="620">
        <f>AO1834+AS1834</f>
        <v/>
      </c>
      <c r="BD1834" s="620">
        <f>BH1834-BC1834</f>
        <v/>
      </c>
      <c r="BE1834" s="479">
        <f>IF(AV1834=0,"        --",BD1834/BH1834)</f>
        <v/>
      </c>
      <c r="BF1834" s="620" t="n"/>
      <c r="BG1834" s="620" t="n"/>
      <c r="BH1834" s="620">
        <f>Z1834+BA1834+BF1834</f>
        <v/>
      </c>
    </row>
    <row r="1835" customFormat="1" s="34">
      <c r="A1835" s="618" t="n"/>
      <c r="B1835" s="619" t="n"/>
      <c r="J1835" s="619" t="n"/>
      <c r="U1835" s="620" t="n"/>
      <c r="X1835" s="620" t="n"/>
      <c r="Y1835" s="620" t="n"/>
      <c r="Z1835" s="620" t="n"/>
      <c r="AA1835" s="34">
        <f>T1835*0.2+N1835*0+O1835*0.3+P1835*0.5+Q1835*0.6+R1835*1+S1835*1</f>
        <v/>
      </c>
      <c r="AB1835" s="34">
        <f>T1835*0.2+N1835*0.2+O1835*0.3+P1835*0.5+Q1835*0.6+R1835*1+S1835*1</f>
        <v/>
      </c>
      <c r="AD1835" s="34">
        <f>IF($AC1835&gt;0,IF(VLOOKUP($AC1835,Resource!$B$2:$AE$460,6,FALSE)&gt;0,VLOOKUP($AC1835,Resource!$B$2:$AE$460,6,FALSE),"--INPUT--"),"")</f>
        <v/>
      </c>
      <c r="AE1835" s="34">
        <f>IF($AC1835&gt;0,IF(VLOOKUP($AC1835,Resource!$B$2:$AE$460,25,FALSE)&gt;0,VLOOKUP($AC1835,Resource!$B$2:$AE$460,25,FALSE),"--INPUT--"),"")</f>
        <v/>
      </c>
      <c r="AG1835" s="619" t="n"/>
      <c r="AH1835" s="619" t="n"/>
      <c r="AJ1835" s="34">
        <f>IF($AI1835&gt;0,IF(VLOOKUP($AI1835,Resource!$B$2:$AE$460,6,FALSE)&gt;0,VLOOKUP($AI1835,Resource!$B$2:$AE$460,6,FALSE),"--INPUT--"),"")</f>
        <v/>
      </c>
      <c r="AK1835" s="34">
        <f>IF($AI1835&gt;0,IF(VLOOKUP($AI1835,Resource!$B$2:$AE$460,25,FALSE)&gt;0,VLOOKUP($AI1835,Resource!$B$2:$AE$460,25,FALSE),"--INPUT--"),"")</f>
        <v/>
      </c>
      <c r="AL1835" s="619" t="n"/>
      <c r="AM1835" s="619" t="n"/>
      <c r="AN1835" s="34">
        <f>AA1835</f>
        <v/>
      </c>
      <c r="AO1835" s="621">
        <f>IF(ISNA(IF(AC1835="",0,AN1835*VLOOKUP(AC1835,Resource!$B$2:$AE$465,8,FALSE))),0,IF(AC1835="",0,AN1835*VLOOKUP(AC1835,Resource!$B$2:$AE$465,8,FALSE)))</f>
        <v/>
      </c>
      <c r="AP1835" s="620" t="n"/>
      <c r="AQ1835" s="286" t="n"/>
      <c r="AR1835" s="34">
        <f>AB1835</f>
        <v/>
      </c>
      <c r="AS1835" s="621">
        <f>IF(ISNA(IF(AI1835="",0,AR1835*VLOOKUP(AI1835,Resource!$B$2:$AE$465,9,FALSE))),0,IF(AI1835="",0,AR1835*VLOOKUP(AI1835,Resource!$B$2:$AE$465,9,FALSE)))</f>
        <v/>
      </c>
      <c r="AT1835" s="620" t="n"/>
      <c r="AU1835" s="286" t="n"/>
      <c r="AV1835" s="620">
        <f>Z1835</f>
        <v/>
      </c>
      <c r="AW1835" s="72" t="n"/>
      <c r="BA1835" s="620" t="n"/>
      <c r="BC1835" s="620">
        <f>AO1835+AS1835</f>
        <v/>
      </c>
      <c r="BD1835" s="620">
        <f>BH1835-BC1835</f>
        <v/>
      </c>
      <c r="BE1835" s="479">
        <f>IF(AV1835=0,"        --",BD1835/BH1835)</f>
        <v/>
      </c>
      <c r="BF1835" s="620" t="n"/>
      <c r="BG1835" s="620" t="n"/>
      <c r="BH1835" s="620">
        <f>Z1835+BA1835+BF1835</f>
        <v/>
      </c>
    </row>
    <row r="1836" customFormat="1" s="34">
      <c r="A1836" s="618" t="n"/>
      <c r="B1836" s="619" t="n"/>
      <c r="J1836" s="619" t="n"/>
      <c r="U1836" s="620" t="n"/>
      <c r="X1836" s="620" t="n"/>
      <c r="Y1836" s="620" t="n"/>
      <c r="Z1836" s="620" t="n"/>
      <c r="AA1836" s="34">
        <f>T1836*0.2+N1836*0+O1836*0.3+P1836*0.5+Q1836*0.6+R1836*1+S1836*1</f>
        <v/>
      </c>
      <c r="AB1836" s="34">
        <f>T1836*0.2+N1836*0.2+O1836*0.3+P1836*0.5+Q1836*0.6+R1836*1+S1836*1</f>
        <v/>
      </c>
      <c r="AD1836" s="34">
        <f>IF($AC1836&gt;0,IF(VLOOKUP($AC1836,Resource!$B$2:$AE$460,6,FALSE)&gt;0,VLOOKUP($AC1836,Resource!$B$2:$AE$460,6,FALSE),"--INPUT--"),"")</f>
        <v/>
      </c>
      <c r="AE1836" s="34">
        <f>IF($AC1836&gt;0,IF(VLOOKUP($AC1836,Resource!$B$2:$AE$460,25,FALSE)&gt;0,VLOOKUP($AC1836,Resource!$B$2:$AE$460,25,FALSE),"--INPUT--"),"")</f>
        <v/>
      </c>
      <c r="AG1836" s="619" t="n"/>
      <c r="AH1836" s="619" t="n"/>
      <c r="AJ1836" s="34">
        <f>IF($AI1836&gt;0,IF(VLOOKUP($AI1836,Resource!$B$2:$AE$460,6,FALSE)&gt;0,VLOOKUP($AI1836,Resource!$B$2:$AE$460,6,FALSE),"--INPUT--"),"")</f>
        <v/>
      </c>
      <c r="AK1836" s="34">
        <f>IF($AI1836&gt;0,IF(VLOOKUP($AI1836,Resource!$B$2:$AE$460,25,FALSE)&gt;0,VLOOKUP($AI1836,Resource!$B$2:$AE$460,25,FALSE),"--INPUT--"),"")</f>
        <v/>
      </c>
      <c r="AL1836" s="619" t="n"/>
      <c r="AM1836" s="619" t="n"/>
      <c r="AN1836" s="34">
        <f>AA1836</f>
        <v/>
      </c>
      <c r="AO1836" s="621">
        <f>IF(ISNA(IF(AC1836="",0,AN1836*VLOOKUP(AC1836,Resource!$B$2:$AE$465,8,FALSE))),0,IF(AC1836="",0,AN1836*VLOOKUP(AC1836,Resource!$B$2:$AE$465,8,FALSE)))</f>
        <v/>
      </c>
      <c r="AP1836" s="620" t="n"/>
      <c r="AQ1836" s="286" t="n"/>
      <c r="AR1836" s="34">
        <f>AB1836</f>
        <v/>
      </c>
      <c r="AS1836" s="621">
        <f>IF(ISNA(IF(AI1836="",0,AR1836*VLOOKUP(AI1836,Resource!$B$2:$AE$465,9,FALSE))),0,IF(AI1836="",0,AR1836*VLOOKUP(AI1836,Resource!$B$2:$AE$465,9,FALSE)))</f>
        <v/>
      </c>
      <c r="AT1836" s="620" t="n"/>
      <c r="AU1836" s="286" t="n"/>
      <c r="AV1836" s="620">
        <f>Z1836</f>
        <v/>
      </c>
      <c r="AW1836" s="72" t="n"/>
      <c r="BA1836" s="620" t="n"/>
      <c r="BC1836" s="620">
        <f>AO1836+AS1836</f>
        <v/>
      </c>
      <c r="BD1836" s="620">
        <f>BH1836-BC1836</f>
        <v/>
      </c>
      <c r="BE1836" s="479">
        <f>IF(AV1836=0,"        --",BD1836/BH1836)</f>
        <v/>
      </c>
      <c r="BF1836" s="620" t="n"/>
      <c r="BG1836" s="620" t="n"/>
      <c r="BH1836" s="620">
        <f>Z1836+BA1836+BF1836</f>
        <v/>
      </c>
    </row>
    <row r="1837" customFormat="1" s="34">
      <c r="A1837" s="618" t="n"/>
      <c r="B1837" s="619" t="n"/>
      <c r="J1837" s="619" t="n"/>
      <c r="U1837" s="620" t="n"/>
      <c r="X1837" s="620" t="n"/>
      <c r="Y1837" s="620" t="n"/>
      <c r="Z1837" s="620" t="n"/>
      <c r="AA1837" s="34">
        <f>T1837*0.2+N1837*0+O1837*0.3+P1837*0.5+Q1837*0.6+R1837*1+S1837*1</f>
        <v/>
      </c>
      <c r="AB1837" s="34">
        <f>T1837*0.2+N1837*0.2+O1837*0.3+P1837*0.5+Q1837*0.6+R1837*1+S1837*1</f>
        <v/>
      </c>
      <c r="AD1837" s="34">
        <f>IF($AC1837&gt;0,IF(VLOOKUP($AC1837,Resource!$B$2:$AE$460,6,FALSE)&gt;0,VLOOKUP($AC1837,Resource!$B$2:$AE$460,6,FALSE),"--INPUT--"),"")</f>
        <v/>
      </c>
      <c r="AE1837" s="34">
        <f>IF($AC1837&gt;0,IF(VLOOKUP($AC1837,Resource!$B$2:$AE$460,25,FALSE)&gt;0,VLOOKUP($AC1837,Resource!$B$2:$AE$460,25,FALSE),"--INPUT--"),"")</f>
        <v/>
      </c>
      <c r="AG1837" s="619" t="n"/>
      <c r="AH1837" s="619" t="n"/>
      <c r="AJ1837" s="34">
        <f>IF($AI1837&gt;0,IF(VLOOKUP($AI1837,Resource!$B$2:$AE$460,6,FALSE)&gt;0,VLOOKUP($AI1837,Resource!$B$2:$AE$460,6,FALSE),"--INPUT--"),"")</f>
        <v/>
      </c>
      <c r="AK1837" s="34">
        <f>IF($AI1837&gt;0,IF(VLOOKUP($AI1837,Resource!$B$2:$AE$460,25,FALSE)&gt;0,VLOOKUP($AI1837,Resource!$B$2:$AE$460,25,FALSE),"--INPUT--"),"")</f>
        <v/>
      </c>
      <c r="AL1837" s="619" t="n"/>
      <c r="AM1837" s="619" t="n"/>
      <c r="AN1837" s="34">
        <f>AA1837</f>
        <v/>
      </c>
      <c r="AO1837" s="621">
        <f>IF(ISNA(IF(AC1837="",0,AN1837*VLOOKUP(AC1837,Resource!$B$2:$AE$465,8,FALSE))),0,IF(AC1837="",0,AN1837*VLOOKUP(AC1837,Resource!$B$2:$AE$465,8,FALSE)))</f>
        <v/>
      </c>
      <c r="AP1837" s="620" t="n"/>
      <c r="AQ1837" s="286" t="n"/>
      <c r="AR1837" s="34">
        <f>AB1837</f>
        <v/>
      </c>
      <c r="AS1837" s="621">
        <f>IF(ISNA(IF(AI1837="",0,AR1837*VLOOKUP(AI1837,Resource!$B$2:$AE$465,9,FALSE))),0,IF(AI1837="",0,AR1837*VLOOKUP(AI1837,Resource!$B$2:$AE$465,9,FALSE)))</f>
        <v/>
      </c>
      <c r="AT1837" s="620" t="n"/>
      <c r="AU1837" s="286" t="n"/>
      <c r="AV1837" s="620">
        <f>Z1837</f>
        <v/>
      </c>
      <c r="AW1837" s="72" t="n"/>
      <c r="BA1837" s="620" t="n"/>
      <c r="BC1837" s="620">
        <f>AO1837+AS1837</f>
        <v/>
      </c>
      <c r="BD1837" s="620">
        <f>BH1837-BC1837</f>
        <v/>
      </c>
      <c r="BE1837" s="479">
        <f>IF(AV1837=0,"        --",BD1837/BH1837)</f>
        <v/>
      </c>
      <c r="BF1837" s="620" t="n"/>
      <c r="BG1837" s="620" t="n"/>
      <c r="BH1837" s="620">
        <f>Z1837+BA1837+BF1837</f>
        <v/>
      </c>
    </row>
    <row r="1838" customFormat="1" s="34">
      <c r="A1838" s="618" t="n"/>
      <c r="B1838" s="619" t="n"/>
      <c r="J1838" s="619" t="n"/>
      <c r="U1838" s="620" t="n"/>
      <c r="X1838" s="620" t="n"/>
      <c r="Y1838" s="620" t="n"/>
      <c r="Z1838" s="620" t="n"/>
      <c r="AA1838" s="34">
        <f>T1838*0.2+N1838*0+O1838*0.3+P1838*0.5+Q1838*0.6+R1838*1+S1838*1</f>
        <v/>
      </c>
      <c r="AB1838" s="34">
        <f>T1838*0.2+N1838*0.2+O1838*0.3+P1838*0.5+Q1838*0.6+R1838*1+S1838*1</f>
        <v/>
      </c>
      <c r="AD1838" s="34">
        <f>IF($AC1838&gt;0,IF(VLOOKUP($AC1838,Resource!$B$2:$AE$460,6,FALSE)&gt;0,VLOOKUP($AC1838,Resource!$B$2:$AE$460,6,FALSE),"--INPUT--"),"")</f>
        <v/>
      </c>
      <c r="AE1838" s="34">
        <f>IF($AC1838&gt;0,IF(VLOOKUP($AC1838,Resource!$B$2:$AE$460,25,FALSE)&gt;0,VLOOKUP($AC1838,Resource!$B$2:$AE$460,25,FALSE),"--INPUT--"),"")</f>
        <v/>
      </c>
      <c r="AG1838" s="619" t="n"/>
      <c r="AH1838" s="619" t="n"/>
      <c r="AJ1838" s="34">
        <f>IF($AI1838&gt;0,IF(VLOOKUP($AI1838,Resource!$B$2:$AE$460,6,FALSE)&gt;0,VLOOKUP($AI1838,Resource!$B$2:$AE$460,6,FALSE),"--INPUT--"),"")</f>
        <v/>
      </c>
      <c r="AK1838" s="34">
        <f>IF($AI1838&gt;0,IF(VLOOKUP($AI1838,Resource!$B$2:$AE$460,25,FALSE)&gt;0,VLOOKUP($AI1838,Resource!$B$2:$AE$460,25,FALSE),"--INPUT--"),"")</f>
        <v/>
      </c>
      <c r="AL1838" s="619" t="n"/>
      <c r="AM1838" s="619" t="n"/>
      <c r="AN1838" s="34">
        <f>AA1838</f>
        <v/>
      </c>
      <c r="AO1838" s="621">
        <f>IF(ISNA(IF(AC1838="",0,AN1838*VLOOKUP(AC1838,Resource!$B$2:$AE$465,8,FALSE))),0,IF(AC1838="",0,AN1838*VLOOKUP(AC1838,Resource!$B$2:$AE$465,8,FALSE)))</f>
        <v/>
      </c>
      <c r="AP1838" s="620" t="n"/>
      <c r="AQ1838" s="286" t="n"/>
      <c r="AR1838" s="34">
        <f>AB1838</f>
        <v/>
      </c>
      <c r="AS1838" s="621">
        <f>IF(ISNA(IF(AI1838="",0,AR1838*VLOOKUP(AI1838,Resource!$B$2:$AE$465,9,FALSE))),0,IF(AI1838="",0,AR1838*VLOOKUP(AI1838,Resource!$B$2:$AE$465,9,FALSE)))</f>
        <v/>
      </c>
      <c r="AT1838" s="620" t="n"/>
      <c r="AU1838" s="286" t="n"/>
      <c r="AV1838" s="620">
        <f>Z1838</f>
        <v/>
      </c>
      <c r="AW1838" s="72" t="n"/>
      <c r="BA1838" s="620" t="n"/>
      <c r="BC1838" s="620">
        <f>AO1838+AS1838</f>
        <v/>
      </c>
      <c r="BD1838" s="620">
        <f>BH1838-BC1838</f>
        <v/>
      </c>
      <c r="BE1838" s="479">
        <f>IF(AV1838=0,"        --",BD1838/BH1838)</f>
        <v/>
      </c>
      <c r="BF1838" s="620" t="n"/>
      <c r="BG1838" s="620" t="n"/>
      <c r="BH1838" s="620">
        <f>Z1838+BA1838+BF1838</f>
        <v/>
      </c>
    </row>
    <row r="1839" customFormat="1" s="34">
      <c r="A1839" s="618" t="n"/>
      <c r="B1839" s="619" t="n"/>
      <c r="J1839" s="619" t="n"/>
      <c r="U1839" s="620" t="n"/>
      <c r="X1839" s="620" t="n"/>
      <c r="Y1839" s="620" t="n"/>
      <c r="Z1839" s="620" t="n"/>
      <c r="AA1839" s="34">
        <f>T1839*0.2+N1839*0+O1839*0.3+P1839*0.5+Q1839*0.6+R1839*1+S1839*1</f>
        <v/>
      </c>
      <c r="AB1839" s="34">
        <f>T1839*0.2+N1839*0.2+O1839*0.3+P1839*0.5+Q1839*0.6+R1839*1+S1839*1</f>
        <v/>
      </c>
      <c r="AD1839" s="34">
        <f>IF($AC1839&gt;0,IF(VLOOKUP($AC1839,Resource!$B$2:$AE$460,6,FALSE)&gt;0,VLOOKUP($AC1839,Resource!$B$2:$AE$460,6,FALSE),"--INPUT--"),"")</f>
        <v/>
      </c>
      <c r="AE1839" s="34">
        <f>IF($AC1839&gt;0,IF(VLOOKUP($AC1839,Resource!$B$2:$AE$460,25,FALSE)&gt;0,VLOOKUP($AC1839,Resource!$B$2:$AE$460,25,FALSE),"--INPUT--"),"")</f>
        <v/>
      </c>
      <c r="AG1839" s="619" t="n"/>
      <c r="AH1839" s="619" t="n"/>
      <c r="AJ1839" s="34">
        <f>IF($AI1839&gt;0,IF(VLOOKUP($AI1839,Resource!$B$2:$AE$460,6,FALSE)&gt;0,VLOOKUP($AI1839,Resource!$B$2:$AE$460,6,FALSE),"--INPUT--"),"")</f>
        <v/>
      </c>
      <c r="AK1839" s="34">
        <f>IF($AI1839&gt;0,IF(VLOOKUP($AI1839,Resource!$B$2:$AE$460,25,FALSE)&gt;0,VLOOKUP($AI1839,Resource!$B$2:$AE$460,25,FALSE),"--INPUT--"),"")</f>
        <v/>
      </c>
      <c r="AL1839" s="619" t="n"/>
      <c r="AM1839" s="619" t="n"/>
      <c r="AN1839" s="34">
        <f>AA1839</f>
        <v/>
      </c>
      <c r="AO1839" s="621">
        <f>IF(ISNA(IF(AC1839="",0,AN1839*VLOOKUP(AC1839,Resource!$B$2:$AE$465,8,FALSE))),0,IF(AC1839="",0,AN1839*VLOOKUP(AC1839,Resource!$B$2:$AE$465,8,FALSE)))</f>
        <v/>
      </c>
      <c r="AP1839" s="620" t="n"/>
      <c r="AQ1839" s="286" t="n"/>
      <c r="AR1839" s="34">
        <f>AB1839</f>
        <v/>
      </c>
      <c r="AS1839" s="621">
        <f>IF(ISNA(IF(AI1839="",0,AR1839*VLOOKUP(AI1839,Resource!$B$2:$AE$465,9,FALSE))),0,IF(AI1839="",0,AR1839*VLOOKUP(AI1839,Resource!$B$2:$AE$465,9,FALSE)))</f>
        <v/>
      </c>
      <c r="AT1839" s="620" t="n"/>
      <c r="AU1839" s="286" t="n"/>
      <c r="AV1839" s="620">
        <f>Z1839</f>
        <v/>
      </c>
      <c r="AW1839" s="72" t="n"/>
      <c r="BA1839" s="620" t="n"/>
      <c r="BC1839" s="620">
        <f>AO1839+AS1839</f>
        <v/>
      </c>
      <c r="BD1839" s="620">
        <f>BH1839-BC1839</f>
        <v/>
      </c>
      <c r="BE1839" s="479">
        <f>IF(AV1839=0,"        --",BD1839/BH1839)</f>
        <v/>
      </c>
      <c r="BF1839" s="620" t="n"/>
      <c r="BG1839" s="620" t="n"/>
      <c r="BH1839" s="620">
        <f>Z1839+BA1839+BF1839</f>
        <v/>
      </c>
    </row>
    <row r="1840" customFormat="1" s="34">
      <c r="A1840" s="618" t="n"/>
      <c r="B1840" s="619" t="n"/>
      <c r="J1840" s="619" t="n"/>
      <c r="U1840" s="620" t="n"/>
      <c r="X1840" s="620" t="n"/>
      <c r="Y1840" s="620" t="n"/>
      <c r="Z1840" s="620" t="n"/>
      <c r="AA1840" s="34">
        <f>T1840*0.2+N1840*0+O1840*0.3+P1840*0.5+Q1840*0.6+R1840*1+S1840*1</f>
        <v/>
      </c>
      <c r="AB1840" s="34">
        <f>T1840*0.2+N1840*0.2+O1840*0.3+P1840*0.5+Q1840*0.6+R1840*1+S1840*1</f>
        <v/>
      </c>
      <c r="AD1840" s="34">
        <f>IF($AC1840&gt;0,IF(VLOOKUP($AC1840,Resource!$B$2:$AE$460,6,FALSE)&gt;0,VLOOKUP($AC1840,Resource!$B$2:$AE$460,6,FALSE),"--INPUT--"),"")</f>
        <v/>
      </c>
      <c r="AE1840" s="34">
        <f>IF($AC1840&gt;0,IF(VLOOKUP($AC1840,Resource!$B$2:$AE$460,25,FALSE)&gt;0,VLOOKUP($AC1840,Resource!$B$2:$AE$460,25,FALSE),"--INPUT--"),"")</f>
        <v/>
      </c>
      <c r="AG1840" s="619" t="n"/>
      <c r="AH1840" s="619" t="n"/>
      <c r="AJ1840" s="34">
        <f>IF($AI1840&gt;0,IF(VLOOKUP($AI1840,Resource!$B$2:$AE$460,6,FALSE)&gt;0,VLOOKUP($AI1840,Resource!$B$2:$AE$460,6,FALSE),"--INPUT--"),"")</f>
        <v/>
      </c>
      <c r="AK1840" s="34">
        <f>IF($AI1840&gt;0,IF(VLOOKUP($AI1840,Resource!$B$2:$AE$460,25,FALSE)&gt;0,VLOOKUP($AI1840,Resource!$B$2:$AE$460,25,FALSE),"--INPUT--"),"")</f>
        <v/>
      </c>
      <c r="AL1840" s="619" t="n"/>
      <c r="AM1840" s="619" t="n"/>
      <c r="AN1840" s="34">
        <f>AA1840</f>
        <v/>
      </c>
      <c r="AO1840" s="621">
        <f>IF(ISNA(IF(AC1840="",0,AN1840*VLOOKUP(AC1840,Resource!$B$2:$AE$465,8,FALSE))),0,IF(AC1840="",0,AN1840*VLOOKUP(AC1840,Resource!$B$2:$AE$465,8,FALSE)))</f>
        <v/>
      </c>
      <c r="AP1840" s="620" t="n"/>
      <c r="AQ1840" s="286" t="n"/>
      <c r="AR1840" s="34">
        <f>AB1840</f>
        <v/>
      </c>
      <c r="AS1840" s="621">
        <f>IF(ISNA(IF(AI1840="",0,AR1840*VLOOKUP(AI1840,Resource!$B$2:$AE$465,9,FALSE))),0,IF(AI1840="",0,AR1840*VLOOKUP(AI1840,Resource!$B$2:$AE$465,9,FALSE)))</f>
        <v/>
      </c>
      <c r="AT1840" s="620" t="n"/>
      <c r="AU1840" s="286" t="n"/>
      <c r="AV1840" s="620">
        <f>Z1840</f>
        <v/>
      </c>
      <c r="AW1840" s="72" t="n"/>
      <c r="BA1840" s="620" t="n"/>
      <c r="BC1840" s="620">
        <f>AO1840+AS1840</f>
        <v/>
      </c>
      <c r="BD1840" s="620">
        <f>BH1840-BC1840</f>
        <v/>
      </c>
      <c r="BE1840" s="479">
        <f>IF(AV1840=0,"        --",BD1840/BH1840)</f>
        <v/>
      </c>
      <c r="BF1840" s="620" t="n"/>
      <c r="BG1840" s="620" t="n"/>
      <c r="BH1840" s="620">
        <f>Z1840+BA1840+BF1840</f>
        <v/>
      </c>
    </row>
    <row r="1841" customFormat="1" s="34">
      <c r="A1841" s="618" t="n"/>
      <c r="B1841" s="619" t="n"/>
      <c r="J1841" s="619" t="n"/>
      <c r="U1841" s="620" t="n"/>
      <c r="X1841" s="620" t="n"/>
      <c r="Y1841" s="620" t="n"/>
      <c r="Z1841" s="620" t="n"/>
      <c r="AA1841" s="34">
        <f>T1841*0.2+N1841*0+O1841*0.3+P1841*0.5+Q1841*0.6+R1841*1+S1841*1</f>
        <v/>
      </c>
      <c r="AB1841" s="34">
        <f>T1841*0.2+N1841*0.2+O1841*0.3+P1841*0.5+Q1841*0.6+R1841*1+S1841*1</f>
        <v/>
      </c>
      <c r="AD1841" s="34">
        <f>IF($AC1841&gt;0,IF(VLOOKUP($AC1841,Resource!$B$2:$AE$460,6,FALSE)&gt;0,VLOOKUP($AC1841,Resource!$B$2:$AE$460,6,FALSE),"--INPUT--"),"")</f>
        <v/>
      </c>
      <c r="AE1841" s="34">
        <f>IF($AC1841&gt;0,IF(VLOOKUP($AC1841,Resource!$B$2:$AE$460,25,FALSE)&gt;0,VLOOKUP($AC1841,Resource!$B$2:$AE$460,25,FALSE),"--INPUT--"),"")</f>
        <v/>
      </c>
      <c r="AG1841" s="619" t="n"/>
      <c r="AH1841" s="619" t="n"/>
      <c r="AJ1841" s="34">
        <f>IF($AI1841&gt;0,IF(VLOOKUP($AI1841,Resource!$B$2:$AE$460,6,FALSE)&gt;0,VLOOKUP($AI1841,Resource!$B$2:$AE$460,6,FALSE),"--INPUT--"),"")</f>
        <v/>
      </c>
      <c r="AK1841" s="34">
        <f>IF($AI1841&gt;0,IF(VLOOKUP($AI1841,Resource!$B$2:$AE$460,25,FALSE)&gt;0,VLOOKUP($AI1841,Resource!$B$2:$AE$460,25,FALSE),"--INPUT--"),"")</f>
        <v/>
      </c>
      <c r="AL1841" s="619" t="n"/>
      <c r="AM1841" s="619" t="n"/>
      <c r="AN1841" s="34">
        <f>AA1841</f>
        <v/>
      </c>
      <c r="AO1841" s="621">
        <f>IF(ISNA(IF(AC1841="",0,AN1841*VLOOKUP(AC1841,Resource!$B$2:$AE$465,8,FALSE))),0,IF(AC1841="",0,AN1841*VLOOKUP(AC1841,Resource!$B$2:$AE$465,8,FALSE)))</f>
        <v/>
      </c>
      <c r="AP1841" s="620" t="n"/>
      <c r="AQ1841" s="286" t="n"/>
      <c r="AR1841" s="34">
        <f>AB1841</f>
        <v/>
      </c>
      <c r="AS1841" s="621">
        <f>IF(ISNA(IF(AI1841="",0,AR1841*VLOOKUP(AI1841,Resource!$B$2:$AE$465,9,FALSE))),0,IF(AI1841="",0,AR1841*VLOOKUP(AI1841,Resource!$B$2:$AE$465,9,FALSE)))</f>
        <v/>
      </c>
      <c r="AT1841" s="620" t="n"/>
      <c r="AU1841" s="286" t="n"/>
      <c r="AV1841" s="620">
        <f>Z1841</f>
        <v/>
      </c>
      <c r="AW1841" s="72" t="n"/>
      <c r="BA1841" s="620" t="n"/>
      <c r="BC1841" s="620">
        <f>AO1841+AS1841</f>
        <v/>
      </c>
      <c r="BD1841" s="620">
        <f>BH1841-BC1841</f>
        <v/>
      </c>
      <c r="BE1841" s="479">
        <f>IF(AV1841=0,"        --",BD1841/BH1841)</f>
        <v/>
      </c>
      <c r="BF1841" s="620" t="n"/>
      <c r="BG1841" s="620" t="n"/>
      <c r="BH1841" s="620">
        <f>Z1841+BA1841+BF1841</f>
        <v/>
      </c>
    </row>
    <row r="1842" customFormat="1" s="34">
      <c r="A1842" s="618" t="n"/>
      <c r="B1842" s="619" t="n"/>
      <c r="J1842" s="619" t="n"/>
      <c r="U1842" s="620" t="n"/>
      <c r="X1842" s="620" t="n"/>
      <c r="Y1842" s="620" t="n"/>
      <c r="Z1842" s="620" t="n"/>
      <c r="AA1842" s="34">
        <f>T1842*0.2+N1842*0+O1842*0.3+P1842*0.5+Q1842*0.6+R1842*1+S1842*1</f>
        <v/>
      </c>
      <c r="AB1842" s="34">
        <f>T1842*0.2+N1842*0.2+O1842*0.3+P1842*0.5+Q1842*0.6+R1842*1+S1842*1</f>
        <v/>
      </c>
      <c r="AD1842" s="34">
        <f>IF($AC1842&gt;0,IF(VLOOKUP($AC1842,Resource!$B$2:$AE$460,6,FALSE)&gt;0,VLOOKUP($AC1842,Resource!$B$2:$AE$460,6,FALSE),"--INPUT--"),"")</f>
        <v/>
      </c>
      <c r="AE1842" s="34">
        <f>IF($AC1842&gt;0,IF(VLOOKUP($AC1842,Resource!$B$2:$AE$460,25,FALSE)&gt;0,VLOOKUP($AC1842,Resource!$B$2:$AE$460,25,FALSE),"--INPUT--"),"")</f>
        <v/>
      </c>
      <c r="AG1842" s="619" t="n"/>
      <c r="AH1842" s="619" t="n"/>
      <c r="AJ1842" s="34">
        <f>IF($AI1842&gt;0,IF(VLOOKUP($AI1842,Resource!$B$2:$AE$460,6,FALSE)&gt;0,VLOOKUP($AI1842,Resource!$B$2:$AE$460,6,FALSE),"--INPUT--"),"")</f>
        <v/>
      </c>
      <c r="AK1842" s="34">
        <f>IF($AI1842&gt;0,IF(VLOOKUP($AI1842,Resource!$B$2:$AE$460,25,FALSE)&gt;0,VLOOKUP($AI1842,Resource!$B$2:$AE$460,25,FALSE),"--INPUT--"),"")</f>
        <v/>
      </c>
      <c r="AL1842" s="619" t="n"/>
      <c r="AM1842" s="619" t="n"/>
      <c r="AN1842" s="34">
        <f>AA1842</f>
        <v/>
      </c>
      <c r="AO1842" s="621">
        <f>IF(ISNA(IF(AC1842="",0,AN1842*VLOOKUP(AC1842,Resource!$B$2:$AE$465,8,FALSE))),0,IF(AC1842="",0,AN1842*VLOOKUP(AC1842,Resource!$B$2:$AE$465,8,FALSE)))</f>
        <v/>
      </c>
      <c r="AP1842" s="620" t="n"/>
      <c r="AQ1842" s="286" t="n"/>
      <c r="AR1842" s="34">
        <f>AB1842</f>
        <v/>
      </c>
      <c r="AS1842" s="621">
        <f>IF(ISNA(IF(AI1842="",0,AR1842*VLOOKUP(AI1842,Resource!$B$2:$AE$465,9,FALSE))),0,IF(AI1842="",0,AR1842*VLOOKUP(AI1842,Resource!$B$2:$AE$465,9,FALSE)))</f>
        <v/>
      </c>
      <c r="AT1842" s="620" t="n"/>
      <c r="AU1842" s="286" t="n"/>
      <c r="AV1842" s="620">
        <f>Z1842</f>
        <v/>
      </c>
      <c r="AW1842" s="72" t="n"/>
      <c r="BA1842" s="620" t="n"/>
      <c r="BC1842" s="620">
        <f>AO1842+AS1842</f>
        <v/>
      </c>
      <c r="BD1842" s="620">
        <f>BH1842-BC1842</f>
        <v/>
      </c>
      <c r="BE1842" s="479">
        <f>IF(AV1842=0,"        --",BD1842/BH1842)</f>
        <v/>
      </c>
      <c r="BF1842" s="620" t="n"/>
      <c r="BG1842" s="620" t="n"/>
      <c r="BH1842" s="620">
        <f>Z1842+BA1842+BF1842</f>
        <v/>
      </c>
    </row>
    <row r="1843" customFormat="1" s="34">
      <c r="A1843" s="618" t="n"/>
      <c r="B1843" s="619" t="n"/>
      <c r="J1843" s="619" t="n"/>
      <c r="U1843" s="620" t="n"/>
      <c r="X1843" s="620" t="n"/>
      <c r="Y1843" s="620" t="n"/>
      <c r="Z1843" s="620" t="n"/>
      <c r="AA1843" s="34">
        <f>T1843*0.2+N1843*0+O1843*0.3+P1843*0.5+Q1843*0.6+R1843*1+S1843*1</f>
        <v/>
      </c>
      <c r="AB1843" s="34">
        <f>T1843*0.2+N1843*0.2+O1843*0.3+P1843*0.5+Q1843*0.6+R1843*1+S1843*1</f>
        <v/>
      </c>
      <c r="AD1843" s="34">
        <f>IF($AC1843&gt;0,IF(VLOOKUP($AC1843,Resource!$B$2:$AE$460,6,FALSE)&gt;0,VLOOKUP($AC1843,Resource!$B$2:$AE$460,6,FALSE),"--INPUT--"),"")</f>
        <v/>
      </c>
      <c r="AE1843" s="34">
        <f>IF($AC1843&gt;0,IF(VLOOKUP($AC1843,Resource!$B$2:$AE$460,25,FALSE)&gt;0,VLOOKUP($AC1843,Resource!$B$2:$AE$460,25,FALSE),"--INPUT--"),"")</f>
        <v/>
      </c>
      <c r="AG1843" s="619" t="n"/>
      <c r="AH1843" s="619" t="n"/>
      <c r="AJ1843" s="34">
        <f>IF($AI1843&gt;0,IF(VLOOKUP($AI1843,Resource!$B$2:$AE$460,6,FALSE)&gt;0,VLOOKUP($AI1843,Resource!$B$2:$AE$460,6,FALSE),"--INPUT--"),"")</f>
        <v/>
      </c>
      <c r="AK1843" s="34">
        <f>IF($AI1843&gt;0,IF(VLOOKUP($AI1843,Resource!$B$2:$AE$460,25,FALSE)&gt;0,VLOOKUP($AI1843,Resource!$B$2:$AE$460,25,FALSE),"--INPUT--"),"")</f>
        <v/>
      </c>
      <c r="AL1843" s="619" t="n"/>
      <c r="AM1843" s="619" t="n"/>
      <c r="AN1843" s="34">
        <f>AA1843</f>
        <v/>
      </c>
      <c r="AO1843" s="621">
        <f>IF(ISNA(IF(AC1843="",0,AN1843*VLOOKUP(AC1843,Resource!$B$2:$AE$465,8,FALSE))),0,IF(AC1843="",0,AN1843*VLOOKUP(AC1843,Resource!$B$2:$AE$465,8,FALSE)))</f>
        <v/>
      </c>
      <c r="AP1843" s="620" t="n"/>
      <c r="AQ1843" s="286" t="n"/>
      <c r="AR1843" s="34">
        <f>AB1843</f>
        <v/>
      </c>
      <c r="AS1843" s="621">
        <f>IF(ISNA(IF(AI1843="",0,AR1843*VLOOKUP(AI1843,Resource!$B$2:$AE$465,9,FALSE))),0,IF(AI1843="",0,AR1843*VLOOKUP(AI1843,Resource!$B$2:$AE$465,9,FALSE)))</f>
        <v/>
      </c>
      <c r="AT1843" s="620" t="n"/>
      <c r="AU1843" s="286" t="n"/>
      <c r="AV1843" s="620">
        <f>Z1843</f>
        <v/>
      </c>
      <c r="AW1843" s="72" t="n"/>
      <c r="BA1843" s="620" t="n"/>
      <c r="BC1843" s="620">
        <f>AO1843+AS1843</f>
        <v/>
      </c>
      <c r="BD1843" s="620">
        <f>BH1843-BC1843</f>
        <v/>
      </c>
      <c r="BE1843" s="479">
        <f>IF(AV1843=0,"        --",BD1843/BH1843)</f>
        <v/>
      </c>
      <c r="BF1843" s="620" t="n"/>
      <c r="BG1843" s="620" t="n"/>
      <c r="BH1843" s="620">
        <f>Z1843+BA1843+BF1843</f>
        <v/>
      </c>
    </row>
    <row r="1844" customFormat="1" s="34">
      <c r="A1844" s="618" t="n"/>
      <c r="B1844" s="619" t="n"/>
      <c r="J1844" s="619" t="n"/>
      <c r="U1844" s="620" t="n"/>
      <c r="X1844" s="620" t="n"/>
      <c r="Y1844" s="620" t="n"/>
      <c r="Z1844" s="620" t="n"/>
      <c r="AA1844" s="34">
        <f>T1844*0.2+N1844*0+O1844*0.3+P1844*0.5+Q1844*0.6+R1844*1+S1844*1</f>
        <v/>
      </c>
      <c r="AB1844" s="34">
        <f>T1844*0.2+N1844*0.2+O1844*0.3+P1844*0.5+Q1844*0.6+R1844*1+S1844*1</f>
        <v/>
      </c>
      <c r="AD1844" s="34">
        <f>IF($AC1844&gt;0,IF(VLOOKUP($AC1844,Resource!$B$2:$AE$460,6,FALSE)&gt;0,VLOOKUP($AC1844,Resource!$B$2:$AE$460,6,FALSE),"--INPUT--"),"")</f>
        <v/>
      </c>
      <c r="AE1844" s="34">
        <f>IF($AC1844&gt;0,IF(VLOOKUP($AC1844,Resource!$B$2:$AE$460,25,FALSE)&gt;0,VLOOKUP($AC1844,Resource!$B$2:$AE$460,25,FALSE),"--INPUT--"),"")</f>
        <v/>
      </c>
      <c r="AG1844" s="619" t="n"/>
      <c r="AH1844" s="619" t="n"/>
      <c r="AJ1844" s="34">
        <f>IF($AI1844&gt;0,IF(VLOOKUP($AI1844,Resource!$B$2:$AE$460,6,FALSE)&gt;0,VLOOKUP($AI1844,Resource!$B$2:$AE$460,6,FALSE),"--INPUT--"),"")</f>
        <v/>
      </c>
      <c r="AK1844" s="34">
        <f>IF($AI1844&gt;0,IF(VLOOKUP($AI1844,Resource!$B$2:$AE$460,25,FALSE)&gt;0,VLOOKUP($AI1844,Resource!$B$2:$AE$460,25,FALSE),"--INPUT--"),"")</f>
        <v/>
      </c>
      <c r="AL1844" s="619" t="n"/>
      <c r="AM1844" s="619" t="n"/>
      <c r="AN1844" s="34">
        <f>AA1844</f>
        <v/>
      </c>
      <c r="AO1844" s="621">
        <f>IF(ISNA(IF(AC1844="",0,AN1844*VLOOKUP(AC1844,Resource!$B$2:$AE$465,8,FALSE))),0,IF(AC1844="",0,AN1844*VLOOKUP(AC1844,Resource!$B$2:$AE$465,8,FALSE)))</f>
        <v/>
      </c>
      <c r="AP1844" s="620" t="n"/>
      <c r="AQ1844" s="286" t="n"/>
      <c r="AR1844" s="34">
        <f>AB1844</f>
        <v/>
      </c>
      <c r="AS1844" s="621">
        <f>IF(ISNA(IF(AI1844="",0,AR1844*VLOOKUP(AI1844,Resource!$B$2:$AE$465,9,FALSE))),0,IF(AI1844="",0,AR1844*VLOOKUP(AI1844,Resource!$B$2:$AE$465,9,FALSE)))</f>
        <v/>
      </c>
      <c r="AT1844" s="620" t="n"/>
      <c r="AU1844" s="286" t="n"/>
      <c r="AV1844" s="620">
        <f>Z1844</f>
        <v/>
      </c>
      <c r="AW1844" s="72" t="n"/>
      <c r="BA1844" s="620" t="n"/>
      <c r="BC1844" s="620">
        <f>AO1844+AS1844</f>
        <v/>
      </c>
      <c r="BD1844" s="620">
        <f>BH1844-BC1844</f>
        <v/>
      </c>
      <c r="BE1844" s="479">
        <f>IF(AV1844=0,"        --",BD1844/BH1844)</f>
        <v/>
      </c>
      <c r="BF1844" s="620" t="n"/>
      <c r="BG1844" s="620" t="n"/>
      <c r="BH1844" s="620">
        <f>Z1844+BA1844+BF1844</f>
        <v/>
      </c>
    </row>
    <row r="1845" customFormat="1" s="34">
      <c r="A1845" s="618" t="n"/>
      <c r="B1845" s="619" t="n"/>
      <c r="J1845" s="619" t="n"/>
      <c r="U1845" s="620" t="n"/>
      <c r="X1845" s="620" t="n"/>
      <c r="Y1845" s="620" t="n"/>
      <c r="Z1845" s="620" t="n"/>
      <c r="AA1845" s="34">
        <f>T1845*0.2+N1845*0+O1845*0.3+P1845*0.5+Q1845*0.6+R1845*1+S1845*1</f>
        <v/>
      </c>
      <c r="AB1845" s="34">
        <f>T1845*0.2+N1845*0.2+O1845*0.3+P1845*0.5+Q1845*0.6+R1845*1+S1845*1</f>
        <v/>
      </c>
      <c r="AD1845" s="34">
        <f>IF($AC1845&gt;0,IF(VLOOKUP($AC1845,Resource!$B$2:$AE$460,6,FALSE)&gt;0,VLOOKUP($AC1845,Resource!$B$2:$AE$460,6,FALSE),"--INPUT--"),"")</f>
        <v/>
      </c>
      <c r="AE1845" s="34">
        <f>IF($AC1845&gt;0,IF(VLOOKUP($AC1845,Resource!$B$2:$AE$460,25,FALSE)&gt;0,VLOOKUP($AC1845,Resource!$B$2:$AE$460,25,FALSE),"--INPUT--"),"")</f>
        <v/>
      </c>
      <c r="AG1845" s="619" t="n"/>
      <c r="AH1845" s="619" t="n"/>
      <c r="AJ1845" s="34">
        <f>IF($AI1845&gt;0,IF(VLOOKUP($AI1845,Resource!$B$2:$AE$460,6,FALSE)&gt;0,VLOOKUP($AI1845,Resource!$B$2:$AE$460,6,FALSE),"--INPUT--"),"")</f>
        <v/>
      </c>
      <c r="AK1845" s="34">
        <f>IF($AI1845&gt;0,IF(VLOOKUP($AI1845,Resource!$B$2:$AE$460,25,FALSE)&gt;0,VLOOKUP($AI1845,Resource!$B$2:$AE$460,25,FALSE),"--INPUT--"),"")</f>
        <v/>
      </c>
      <c r="AL1845" s="619" t="n"/>
      <c r="AM1845" s="619" t="n"/>
      <c r="AN1845" s="34">
        <f>AA1845</f>
        <v/>
      </c>
      <c r="AO1845" s="621">
        <f>IF(ISNA(IF(AC1845="",0,AN1845*VLOOKUP(AC1845,Resource!$B$2:$AE$465,8,FALSE))),0,IF(AC1845="",0,AN1845*VLOOKUP(AC1845,Resource!$B$2:$AE$465,8,FALSE)))</f>
        <v/>
      </c>
      <c r="AP1845" s="620" t="n"/>
      <c r="AQ1845" s="286" t="n"/>
      <c r="AR1845" s="34">
        <f>AB1845</f>
        <v/>
      </c>
      <c r="AS1845" s="621">
        <f>IF(ISNA(IF(AI1845="",0,AR1845*VLOOKUP(AI1845,Resource!$B$2:$AE$465,9,FALSE))),0,IF(AI1845="",0,AR1845*VLOOKUP(AI1845,Resource!$B$2:$AE$465,9,FALSE)))</f>
        <v/>
      </c>
      <c r="AT1845" s="620" t="n"/>
      <c r="AU1845" s="286" t="n"/>
      <c r="AV1845" s="620">
        <f>Z1845</f>
        <v/>
      </c>
      <c r="AW1845" s="72" t="n"/>
      <c r="BA1845" s="620" t="n"/>
      <c r="BC1845" s="620">
        <f>AO1845+AS1845</f>
        <v/>
      </c>
      <c r="BD1845" s="620">
        <f>BH1845-BC1845</f>
        <v/>
      </c>
      <c r="BE1845" s="479">
        <f>IF(AV1845=0,"        --",BD1845/BH1845)</f>
        <v/>
      </c>
      <c r="BF1845" s="620" t="n"/>
      <c r="BG1845" s="620" t="n"/>
      <c r="BH1845" s="620">
        <f>Z1845+BA1845+BF1845</f>
        <v/>
      </c>
    </row>
    <row r="1846" customFormat="1" s="34">
      <c r="A1846" s="618" t="n"/>
      <c r="B1846" s="619" t="n"/>
      <c r="J1846" s="619" t="n"/>
      <c r="U1846" s="620" t="n"/>
      <c r="X1846" s="620" t="n"/>
      <c r="Y1846" s="620" t="n"/>
      <c r="Z1846" s="620" t="n"/>
      <c r="AA1846" s="34">
        <f>T1846*0.2+N1846*0+O1846*0.3+P1846*0.5+Q1846*0.6+R1846*1+S1846*1</f>
        <v/>
      </c>
      <c r="AB1846" s="34">
        <f>T1846*0.2+N1846*0.2+O1846*0.3+P1846*0.5+Q1846*0.6+R1846*1+S1846*1</f>
        <v/>
      </c>
      <c r="AD1846" s="34">
        <f>IF($AC1846&gt;0,IF(VLOOKUP($AC1846,Resource!$B$2:$AE$460,6,FALSE)&gt;0,VLOOKUP($AC1846,Resource!$B$2:$AE$460,6,FALSE),"--INPUT--"),"")</f>
        <v/>
      </c>
      <c r="AE1846" s="34">
        <f>IF($AC1846&gt;0,IF(VLOOKUP($AC1846,Resource!$B$2:$AE$460,25,FALSE)&gt;0,VLOOKUP($AC1846,Resource!$B$2:$AE$460,25,FALSE),"--INPUT--"),"")</f>
        <v/>
      </c>
      <c r="AG1846" s="619" t="n"/>
      <c r="AH1846" s="619" t="n"/>
      <c r="AJ1846" s="34">
        <f>IF($AI1846&gt;0,IF(VLOOKUP($AI1846,Resource!$B$2:$AE$460,6,FALSE)&gt;0,VLOOKUP($AI1846,Resource!$B$2:$AE$460,6,FALSE),"--INPUT--"),"")</f>
        <v/>
      </c>
      <c r="AK1846" s="34">
        <f>IF($AI1846&gt;0,IF(VLOOKUP($AI1846,Resource!$B$2:$AE$460,25,FALSE)&gt;0,VLOOKUP($AI1846,Resource!$B$2:$AE$460,25,FALSE),"--INPUT--"),"")</f>
        <v/>
      </c>
      <c r="AL1846" s="619" t="n"/>
      <c r="AM1846" s="619" t="n"/>
      <c r="AN1846" s="34">
        <f>AA1846</f>
        <v/>
      </c>
      <c r="AO1846" s="621">
        <f>IF(ISNA(IF(AC1846="",0,AN1846*VLOOKUP(AC1846,Resource!$B$2:$AE$465,8,FALSE))),0,IF(AC1846="",0,AN1846*VLOOKUP(AC1846,Resource!$B$2:$AE$465,8,FALSE)))</f>
        <v/>
      </c>
      <c r="AP1846" s="620" t="n"/>
      <c r="AQ1846" s="286" t="n"/>
      <c r="AR1846" s="34">
        <f>AB1846</f>
        <v/>
      </c>
      <c r="AS1846" s="621">
        <f>IF(ISNA(IF(AI1846="",0,AR1846*VLOOKUP(AI1846,Resource!$B$2:$AE$465,9,FALSE))),0,IF(AI1846="",0,AR1846*VLOOKUP(AI1846,Resource!$B$2:$AE$465,9,FALSE)))</f>
        <v/>
      </c>
      <c r="AT1846" s="620" t="n"/>
      <c r="AU1846" s="286" t="n"/>
      <c r="AV1846" s="620">
        <f>Z1846</f>
        <v/>
      </c>
      <c r="AW1846" s="72" t="n"/>
      <c r="BA1846" s="620" t="n"/>
      <c r="BC1846" s="620">
        <f>AO1846+AS1846</f>
        <v/>
      </c>
      <c r="BD1846" s="620">
        <f>BH1846-BC1846</f>
        <v/>
      </c>
      <c r="BE1846" s="479">
        <f>IF(AV1846=0,"        --",BD1846/BH1846)</f>
        <v/>
      </c>
      <c r="BF1846" s="620" t="n"/>
      <c r="BG1846" s="620" t="n"/>
      <c r="BH1846" s="620">
        <f>Z1846+BA1846+BF1846</f>
        <v/>
      </c>
    </row>
    <row r="1847" customFormat="1" s="34">
      <c r="A1847" s="618" t="n"/>
      <c r="B1847" s="619" t="n"/>
      <c r="J1847" s="619" t="n"/>
      <c r="U1847" s="620" t="n"/>
      <c r="X1847" s="620" t="n"/>
      <c r="Y1847" s="620" t="n"/>
      <c r="Z1847" s="620" t="n"/>
      <c r="AA1847" s="34">
        <f>T1847*0.2+N1847*0+O1847*0.3+P1847*0.5+Q1847*0.6+R1847*1+S1847*1</f>
        <v/>
      </c>
      <c r="AB1847" s="34">
        <f>T1847*0.2+N1847*0.2+O1847*0.3+P1847*0.5+Q1847*0.6+R1847*1+S1847*1</f>
        <v/>
      </c>
      <c r="AD1847" s="34">
        <f>IF($AC1847&gt;0,IF(VLOOKUP($AC1847,Resource!$B$2:$AE$460,6,FALSE)&gt;0,VLOOKUP($AC1847,Resource!$B$2:$AE$460,6,FALSE),"--INPUT--"),"")</f>
        <v/>
      </c>
      <c r="AE1847" s="34">
        <f>IF($AC1847&gt;0,IF(VLOOKUP($AC1847,Resource!$B$2:$AE$460,25,FALSE)&gt;0,VLOOKUP($AC1847,Resource!$B$2:$AE$460,25,FALSE),"--INPUT--"),"")</f>
        <v/>
      </c>
      <c r="AG1847" s="619" t="n"/>
      <c r="AH1847" s="619" t="n"/>
      <c r="AJ1847" s="34">
        <f>IF($AI1847&gt;0,IF(VLOOKUP($AI1847,Resource!$B$2:$AE$460,6,FALSE)&gt;0,VLOOKUP($AI1847,Resource!$B$2:$AE$460,6,FALSE),"--INPUT--"),"")</f>
        <v/>
      </c>
      <c r="AK1847" s="34">
        <f>IF($AI1847&gt;0,IF(VLOOKUP($AI1847,Resource!$B$2:$AE$460,25,FALSE)&gt;0,VLOOKUP($AI1847,Resource!$B$2:$AE$460,25,FALSE),"--INPUT--"),"")</f>
        <v/>
      </c>
      <c r="AL1847" s="619" t="n"/>
      <c r="AM1847" s="619" t="n"/>
      <c r="AN1847" s="34">
        <f>AA1847</f>
        <v/>
      </c>
      <c r="AO1847" s="621">
        <f>IF(ISNA(IF(AC1847="",0,AN1847*VLOOKUP(AC1847,Resource!$B$2:$AE$465,8,FALSE))),0,IF(AC1847="",0,AN1847*VLOOKUP(AC1847,Resource!$B$2:$AE$465,8,FALSE)))</f>
        <v/>
      </c>
      <c r="AP1847" s="620" t="n"/>
      <c r="AQ1847" s="286" t="n"/>
      <c r="AR1847" s="34">
        <f>AB1847</f>
        <v/>
      </c>
      <c r="AS1847" s="621">
        <f>IF(ISNA(IF(AI1847="",0,AR1847*VLOOKUP(AI1847,Resource!$B$2:$AE$465,9,FALSE))),0,IF(AI1847="",0,AR1847*VLOOKUP(AI1847,Resource!$B$2:$AE$465,9,FALSE)))</f>
        <v/>
      </c>
      <c r="AT1847" s="620" t="n"/>
      <c r="AU1847" s="286" t="n"/>
      <c r="AV1847" s="620">
        <f>Z1847</f>
        <v/>
      </c>
      <c r="AW1847" s="72" t="n"/>
      <c r="BA1847" s="620" t="n"/>
      <c r="BC1847" s="620">
        <f>AO1847+AS1847</f>
        <v/>
      </c>
      <c r="BD1847" s="620">
        <f>BH1847-BC1847</f>
        <v/>
      </c>
      <c r="BE1847" s="479">
        <f>IF(AV1847=0,"        --",BD1847/BH1847)</f>
        <v/>
      </c>
      <c r="BF1847" s="620" t="n"/>
      <c r="BG1847" s="620" t="n"/>
      <c r="BH1847" s="620">
        <f>Z1847+BA1847+BF1847</f>
        <v/>
      </c>
    </row>
    <row r="1848" customFormat="1" s="34">
      <c r="A1848" s="618" t="n"/>
      <c r="B1848" s="619" t="n"/>
      <c r="J1848" s="619" t="n"/>
      <c r="U1848" s="620" t="n"/>
      <c r="X1848" s="620" t="n"/>
      <c r="Y1848" s="620" t="n"/>
      <c r="Z1848" s="620" t="n"/>
      <c r="AA1848" s="34">
        <f>T1848*0.2+N1848*0+O1848*0.3+P1848*0.5+Q1848*0.6+R1848*1+S1848*1</f>
        <v/>
      </c>
      <c r="AB1848" s="34">
        <f>T1848*0.2+N1848*0.2+O1848*0.3+P1848*0.5+Q1848*0.6+R1848*1+S1848*1</f>
        <v/>
      </c>
      <c r="AD1848" s="34">
        <f>IF($AC1848&gt;0,IF(VLOOKUP($AC1848,Resource!$B$2:$AE$460,6,FALSE)&gt;0,VLOOKUP($AC1848,Resource!$B$2:$AE$460,6,FALSE),"--INPUT--"),"")</f>
        <v/>
      </c>
      <c r="AE1848" s="34">
        <f>IF($AC1848&gt;0,IF(VLOOKUP($AC1848,Resource!$B$2:$AE$460,25,FALSE)&gt;0,VLOOKUP($AC1848,Resource!$B$2:$AE$460,25,FALSE),"--INPUT--"),"")</f>
        <v/>
      </c>
      <c r="AG1848" s="619" t="n"/>
      <c r="AH1848" s="619" t="n"/>
      <c r="AJ1848" s="34">
        <f>IF($AI1848&gt;0,IF(VLOOKUP($AI1848,Resource!$B$2:$AE$460,6,FALSE)&gt;0,VLOOKUP($AI1848,Resource!$B$2:$AE$460,6,FALSE),"--INPUT--"),"")</f>
        <v/>
      </c>
      <c r="AK1848" s="34">
        <f>IF($AI1848&gt;0,IF(VLOOKUP($AI1848,Resource!$B$2:$AE$460,25,FALSE)&gt;0,VLOOKUP($AI1848,Resource!$B$2:$AE$460,25,FALSE),"--INPUT--"),"")</f>
        <v/>
      </c>
      <c r="AL1848" s="619" t="n"/>
      <c r="AM1848" s="619" t="n"/>
      <c r="AN1848" s="34">
        <f>AA1848</f>
        <v/>
      </c>
      <c r="AO1848" s="621">
        <f>IF(ISNA(IF(AC1848="",0,AN1848*VLOOKUP(AC1848,Resource!$B$2:$AE$465,8,FALSE))),0,IF(AC1848="",0,AN1848*VLOOKUP(AC1848,Resource!$B$2:$AE$465,8,FALSE)))</f>
        <v/>
      </c>
      <c r="AP1848" s="620" t="n"/>
      <c r="AQ1848" s="286" t="n"/>
      <c r="AR1848" s="34">
        <f>AB1848</f>
        <v/>
      </c>
      <c r="AS1848" s="621">
        <f>IF(ISNA(IF(AI1848="",0,AR1848*VLOOKUP(AI1848,Resource!$B$2:$AE$465,9,FALSE))),0,IF(AI1848="",0,AR1848*VLOOKUP(AI1848,Resource!$B$2:$AE$465,9,FALSE)))</f>
        <v/>
      </c>
      <c r="AT1848" s="620" t="n"/>
      <c r="AU1848" s="286" t="n"/>
      <c r="AV1848" s="620">
        <f>Z1848</f>
        <v/>
      </c>
      <c r="AW1848" s="72" t="n"/>
      <c r="BA1848" s="620" t="n"/>
      <c r="BC1848" s="620">
        <f>AO1848+AS1848</f>
        <v/>
      </c>
      <c r="BD1848" s="620">
        <f>BH1848-BC1848</f>
        <v/>
      </c>
      <c r="BE1848" s="479">
        <f>IF(AV1848=0,"        --",BD1848/BH1848)</f>
        <v/>
      </c>
      <c r="BF1848" s="620" t="n"/>
      <c r="BG1848" s="620" t="n"/>
      <c r="BH1848" s="620">
        <f>Z1848+BA1848+BF1848</f>
        <v/>
      </c>
    </row>
    <row r="1849" customFormat="1" s="34">
      <c r="A1849" s="618" t="n"/>
      <c r="B1849" s="619" t="n"/>
      <c r="J1849" s="619" t="n"/>
      <c r="U1849" s="620" t="n"/>
      <c r="X1849" s="620" t="n"/>
      <c r="Y1849" s="620" t="n"/>
      <c r="Z1849" s="620" t="n"/>
      <c r="AA1849" s="34">
        <f>T1849*0.2+N1849*0+O1849*0.3+P1849*0.5+Q1849*0.6+R1849*1+S1849*1</f>
        <v/>
      </c>
      <c r="AB1849" s="34">
        <f>T1849*0.2+N1849*0.2+O1849*0.3+P1849*0.5+Q1849*0.6+R1849*1+S1849*1</f>
        <v/>
      </c>
      <c r="AD1849" s="34">
        <f>IF($AC1849&gt;0,IF(VLOOKUP($AC1849,Resource!$B$2:$AE$460,6,FALSE)&gt;0,VLOOKUP($AC1849,Resource!$B$2:$AE$460,6,FALSE),"--INPUT--"),"")</f>
        <v/>
      </c>
      <c r="AE1849" s="34">
        <f>IF($AC1849&gt;0,IF(VLOOKUP($AC1849,Resource!$B$2:$AE$460,25,FALSE)&gt;0,VLOOKUP($AC1849,Resource!$B$2:$AE$460,25,FALSE),"--INPUT--"),"")</f>
        <v/>
      </c>
      <c r="AG1849" s="619" t="n"/>
      <c r="AH1849" s="619" t="n"/>
      <c r="AJ1849" s="34">
        <f>IF($AI1849&gt;0,IF(VLOOKUP($AI1849,Resource!$B$2:$AE$460,6,FALSE)&gt;0,VLOOKUP($AI1849,Resource!$B$2:$AE$460,6,FALSE),"--INPUT--"),"")</f>
        <v/>
      </c>
      <c r="AK1849" s="34">
        <f>IF($AI1849&gt;0,IF(VLOOKUP($AI1849,Resource!$B$2:$AE$460,25,FALSE)&gt;0,VLOOKUP($AI1849,Resource!$B$2:$AE$460,25,FALSE),"--INPUT--"),"")</f>
        <v/>
      </c>
      <c r="AL1849" s="619" t="n"/>
      <c r="AM1849" s="619" t="n"/>
      <c r="AN1849" s="34">
        <f>AA1849</f>
        <v/>
      </c>
      <c r="AO1849" s="621">
        <f>IF(ISNA(IF(AC1849="",0,AN1849*VLOOKUP(AC1849,Resource!$B$2:$AE$465,8,FALSE))),0,IF(AC1849="",0,AN1849*VLOOKUP(AC1849,Resource!$B$2:$AE$465,8,FALSE)))</f>
        <v/>
      </c>
      <c r="AP1849" s="620" t="n"/>
      <c r="AQ1849" s="286" t="n"/>
      <c r="AR1849" s="34">
        <f>AB1849</f>
        <v/>
      </c>
      <c r="AS1849" s="621">
        <f>IF(ISNA(IF(AI1849="",0,AR1849*VLOOKUP(AI1849,Resource!$B$2:$AE$465,9,FALSE))),0,IF(AI1849="",0,AR1849*VLOOKUP(AI1849,Resource!$B$2:$AE$465,9,FALSE)))</f>
        <v/>
      </c>
      <c r="AT1849" s="620" t="n"/>
      <c r="AU1849" s="286" t="n"/>
      <c r="AV1849" s="620">
        <f>Z1849</f>
        <v/>
      </c>
      <c r="AW1849" s="72" t="n"/>
      <c r="BA1849" s="620" t="n"/>
      <c r="BC1849" s="620">
        <f>AO1849+AS1849</f>
        <v/>
      </c>
      <c r="BD1849" s="620">
        <f>BH1849-BC1849</f>
        <v/>
      </c>
      <c r="BE1849" s="479">
        <f>IF(AV1849=0,"        --",BD1849/BH1849)</f>
        <v/>
      </c>
      <c r="BF1849" s="620" t="n"/>
      <c r="BG1849" s="620" t="n"/>
      <c r="BH1849" s="620">
        <f>Z1849+BA1849+BF1849</f>
        <v/>
      </c>
    </row>
    <row r="1850" customFormat="1" s="34">
      <c r="A1850" s="618" t="n"/>
      <c r="B1850" s="619" t="n"/>
      <c r="J1850" s="619" t="n"/>
      <c r="U1850" s="620" t="n"/>
      <c r="X1850" s="620" t="n"/>
      <c r="Y1850" s="620" t="n"/>
      <c r="Z1850" s="620" t="n"/>
      <c r="AA1850" s="34">
        <f>T1850*0.2+N1850*0+O1850*0.3+P1850*0.5+Q1850*0.6+R1850*1+S1850*1</f>
        <v/>
      </c>
      <c r="AB1850" s="34">
        <f>T1850*0.2+N1850*0.2+O1850*0.3+P1850*0.5+Q1850*0.6+R1850*1+S1850*1</f>
        <v/>
      </c>
      <c r="AD1850" s="34">
        <f>IF($AC1850&gt;0,IF(VLOOKUP($AC1850,Resource!$B$2:$AE$460,6,FALSE)&gt;0,VLOOKUP($AC1850,Resource!$B$2:$AE$460,6,FALSE),"--INPUT--"),"")</f>
        <v/>
      </c>
      <c r="AE1850" s="34">
        <f>IF($AC1850&gt;0,IF(VLOOKUP($AC1850,Resource!$B$2:$AE$460,25,FALSE)&gt;0,VLOOKUP($AC1850,Resource!$B$2:$AE$460,25,FALSE),"--INPUT--"),"")</f>
        <v/>
      </c>
      <c r="AG1850" s="619" t="n"/>
      <c r="AH1850" s="619" t="n"/>
      <c r="AJ1850" s="34">
        <f>IF($AI1850&gt;0,IF(VLOOKUP($AI1850,Resource!$B$2:$AE$460,6,FALSE)&gt;0,VLOOKUP($AI1850,Resource!$B$2:$AE$460,6,FALSE),"--INPUT--"),"")</f>
        <v/>
      </c>
      <c r="AK1850" s="34">
        <f>IF($AI1850&gt;0,IF(VLOOKUP($AI1850,Resource!$B$2:$AE$460,25,FALSE)&gt;0,VLOOKUP($AI1850,Resource!$B$2:$AE$460,25,FALSE),"--INPUT--"),"")</f>
        <v/>
      </c>
      <c r="AL1850" s="619" t="n"/>
      <c r="AM1850" s="619" t="n"/>
      <c r="AN1850" s="34">
        <f>AA1850</f>
        <v/>
      </c>
      <c r="AO1850" s="621">
        <f>IF(ISNA(IF(AC1850="",0,AN1850*VLOOKUP(AC1850,Resource!$B$2:$AE$465,8,FALSE))),0,IF(AC1850="",0,AN1850*VLOOKUP(AC1850,Resource!$B$2:$AE$465,8,FALSE)))</f>
        <v/>
      </c>
      <c r="AP1850" s="620" t="n"/>
      <c r="AQ1850" s="286" t="n"/>
      <c r="AR1850" s="34">
        <f>AB1850</f>
        <v/>
      </c>
      <c r="AS1850" s="621">
        <f>IF(ISNA(IF(AI1850="",0,AR1850*VLOOKUP(AI1850,Resource!$B$2:$AE$465,9,FALSE))),0,IF(AI1850="",0,AR1850*VLOOKUP(AI1850,Resource!$B$2:$AE$465,9,FALSE)))</f>
        <v/>
      </c>
      <c r="AT1850" s="620" t="n"/>
      <c r="AU1850" s="286" t="n"/>
      <c r="AV1850" s="620">
        <f>Z1850</f>
        <v/>
      </c>
      <c r="AW1850" s="72" t="n"/>
      <c r="BA1850" s="620" t="n"/>
      <c r="BC1850" s="620">
        <f>AO1850+AS1850</f>
        <v/>
      </c>
      <c r="BD1850" s="620">
        <f>BH1850-BC1850</f>
        <v/>
      </c>
      <c r="BE1850" s="479">
        <f>IF(AV1850=0,"        --",BD1850/BH1850)</f>
        <v/>
      </c>
      <c r="BF1850" s="620" t="n"/>
      <c r="BG1850" s="620" t="n"/>
      <c r="BH1850" s="620">
        <f>Z1850+BA1850+BF1850</f>
        <v/>
      </c>
    </row>
    <row r="1851" customFormat="1" s="34">
      <c r="A1851" s="618" t="n"/>
      <c r="B1851" s="619" t="n"/>
      <c r="J1851" s="619" t="n"/>
      <c r="U1851" s="620" t="n"/>
      <c r="X1851" s="620" t="n"/>
      <c r="Y1851" s="620" t="n"/>
      <c r="Z1851" s="620" t="n"/>
      <c r="AA1851" s="34">
        <f>T1851*0.2+N1851*0+O1851*0.3+P1851*0.5+Q1851*0.6+R1851*1+S1851*1</f>
        <v/>
      </c>
      <c r="AB1851" s="34">
        <f>T1851*0.2+N1851*0.2+O1851*0.3+P1851*0.5+Q1851*0.6+R1851*1+S1851*1</f>
        <v/>
      </c>
      <c r="AD1851" s="34">
        <f>IF($AC1851&gt;0,IF(VLOOKUP($AC1851,Resource!$B$2:$AE$460,6,FALSE)&gt;0,VLOOKUP($AC1851,Resource!$B$2:$AE$460,6,FALSE),"--INPUT--"),"")</f>
        <v/>
      </c>
      <c r="AE1851" s="34">
        <f>IF($AC1851&gt;0,IF(VLOOKUP($AC1851,Resource!$B$2:$AE$460,25,FALSE)&gt;0,VLOOKUP($AC1851,Resource!$B$2:$AE$460,25,FALSE),"--INPUT--"),"")</f>
        <v/>
      </c>
      <c r="AG1851" s="619" t="n"/>
      <c r="AH1851" s="619" t="n"/>
      <c r="AJ1851" s="34">
        <f>IF($AI1851&gt;0,IF(VLOOKUP($AI1851,Resource!$B$2:$AE$460,6,FALSE)&gt;0,VLOOKUP($AI1851,Resource!$B$2:$AE$460,6,FALSE),"--INPUT--"),"")</f>
        <v/>
      </c>
      <c r="AK1851" s="34">
        <f>IF($AI1851&gt;0,IF(VLOOKUP($AI1851,Resource!$B$2:$AE$460,25,FALSE)&gt;0,VLOOKUP($AI1851,Resource!$B$2:$AE$460,25,FALSE),"--INPUT--"),"")</f>
        <v/>
      </c>
      <c r="AL1851" s="619" t="n"/>
      <c r="AM1851" s="619" t="n"/>
      <c r="AN1851" s="34">
        <f>AA1851</f>
        <v/>
      </c>
      <c r="AO1851" s="621">
        <f>IF(ISNA(IF(AC1851="",0,AN1851*VLOOKUP(AC1851,Resource!$B$2:$AE$465,8,FALSE))),0,IF(AC1851="",0,AN1851*VLOOKUP(AC1851,Resource!$B$2:$AE$465,8,FALSE)))</f>
        <v/>
      </c>
      <c r="AP1851" s="620" t="n"/>
      <c r="AQ1851" s="286" t="n"/>
      <c r="AR1851" s="34">
        <f>AB1851</f>
        <v/>
      </c>
      <c r="AS1851" s="621">
        <f>IF(ISNA(IF(AI1851="",0,AR1851*VLOOKUP(AI1851,Resource!$B$2:$AE$465,9,FALSE))),0,IF(AI1851="",0,AR1851*VLOOKUP(AI1851,Resource!$B$2:$AE$465,9,FALSE)))</f>
        <v/>
      </c>
      <c r="AT1851" s="620" t="n"/>
      <c r="AU1851" s="286" t="n"/>
      <c r="AV1851" s="620">
        <f>Z1851</f>
        <v/>
      </c>
      <c r="AW1851" s="72" t="n"/>
      <c r="BA1851" s="620" t="n"/>
      <c r="BC1851" s="620">
        <f>AO1851+AS1851</f>
        <v/>
      </c>
      <c r="BD1851" s="620">
        <f>BH1851-BC1851</f>
        <v/>
      </c>
      <c r="BE1851" s="479">
        <f>IF(AV1851=0,"        --",BD1851/BH1851)</f>
        <v/>
      </c>
      <c r="BF1851" s="620" t="n"/>
      <c r="BG1851" s="620" t="n"/>
      <c r="BH1851" s="620">
        <f>Z1851+BA1851+BF1851</f>
        <v/>
      </c>
    </row>
    <row r="1852" customFormat="1" s="34">
      <c r="A1852" s="618" t="n"/>
      <c r="B1852" s="619" t="n"/>
      <c r="J1852" s="619" t="n"/>
      <c r="U1852" s="620" t="n"/>
      <c r="X1852" s="620" t="n"/>
      <c r="Y1852" s="620" t="n"/>
      <c r="Z1852" s="620" t="n"/>
      <c r="AA1852" s="34">
        <f>T1852*0.2+N1852*0+O1852*0.3+P1852*0.5+Q1852*0.6+R1852*1+S1852*1</f>
        <v/>
      </c>
      <c r="AB1852" s="34">
        <f>T1852*0.2+N1852*0.2+O1852*0.3+P1852*0.5+Q1852*0.6+R1852*1+S1852*1</f>
        <v/>
      </c>
      <c r="AD1852" s="34">
        <f>IF($AC1852&gt;0,IF(VLOOKUP($AC1852,Resource!$B$2:$AE$460,6,FALSE)&gt;0,VLOOKUP($AC1852,Resource!$B$2:$AE$460,6,FALSE),"--INPUT--"),"")</f>
        <v/>
      </c>
      <c r="AE1852" s="34">
        <f>IF($AC1852&gt;0,IF(VLOOKUP($AC1852,Resource!$B$2:$AE$460,25,FALSE)&gt;0,VLOOKUP($AC1852,Resource!$B$2:$AE$460,25,FALSE),"--INPUT--"),"")</f>
        <v/>
      </c>
      <c r="AG1852" s="619" t="n"/>
      <c r="AH1852" s="619" t="n"/>
      <c r="AJ1852" s="34">
        <f>IF($AI1852&gt;0,IF(VLOOKUP($AI1852,Resource!$B$2:$AE$460,6,FALSE)&gt;0,VLOOKUP($AI1852,Resource!$B$2:$AE$460,6,FALSE),"--INPUT--"),"")</f>
        <v/>
      </c>
      <c r="AK1852" s="34">
        <f>IF($AI1852&gt;0,IF(VLOOKUP($AI1852,Resource!$B$2:$AE$460,25,FALSE)&gt;0,VLOOKUP($AI1852,Resource!$B$2:$AE$460,25,FALSE),"--INPUT--"),"")</f>
        <v/>
      </c>
      <c r="AL1852" s="619" t="n"/>
      <c r="AM1852" s="619" t="n"/>
      <c r="AN1852" s="34">
        <f>AA1852</f>
        <v/>
      </c>
      <c r="AO1852" s="621">
        <f>IF(ISNA(IF(AC1852="",0,AN1852*VLOOKUP(AC1852,Resource!$B$2:$AE$465,8,FALSE))),0,IF(AC1852="",0,AN1852*VLOOKUP(AC1852,Resource!$B$2:$AE$465,8,FALSE)))</f>
        <v/>
      </c>
      <c r="AP1852" s="620" t="n"/>
      <c r="AQ1852" s="286" t="n"/>
      <c r="AR1852" s="34">
        <f>AB1852</f>
        <v/>
      </c>
      <c r="AS1852" s="621">
        <f>IF(ISNA(IF(AI1852="",0,AR1852*VLOOKUP(AI1852,Resource!$B$2:$AE$465,9,FALSE))),0,IF(AI1852="",0,AR1852*VLOOKUP(AI1852,Resource!$B$2:$AE$465,9,FALSE)))</f>
        <v/>
      </c>
      <c r="AT1852" s="620" t="n"/>
      <c r="AU1852" s="286" t="n"/>
      <c r="AV1852" s="620">
        <f>Z1852</f>
        <v/>
      </c>
      <c r="AW1852" s="72" t="n"/>
      <c r="BA1852" s="620" t="n"/>
      <c r="BC1852" s="620">
        <f>AO1852+AS1852</f>
        <v/>
      </c>
      <c r="BD1852" s="620">
        <f>BH1852-BC1852</f>
        <v/>
      </c>
      <c r="BE1852" s="479">
        <f>IF(AV1852=0,"        --",BD1852/BH1852)</f>
        <v/>
      </c>
      <c r="BF1852" s="620" t="n"/>
      <c r="BG1852" s="620" t="n"/>
      <c r="BH1852" s="620">
        <f>Z1852+BA1852+BF1852</f>
        <v/>
      </c>
    </row>
    <row r="1853" customFormat="1" s="34">
      <c r="A1853" s="618" t="n"/>
      <c r="B1853" s="619" t="n"/>
      <c r="J1853" s="619" t="n"/>
      <c r="U1853" s="620" t="n"/>
      <c r="X1853" s="620" t="n"/>
      <c r="Y1853" s="620" t="n"/>
      <c r="Z1853" s="620" t="n"/>
      <c r="AA1853" s="34">
        <f>T1853*0.2+N1853*0+O1853*0.3+P1853*0.5+Q1853*0.6+R1853*1+S1853*1</f>
        <v/>
      </c>
      <c r="AB1853" s="34">
        <f>T1853*0.2+N1853*0.2+O1853*0.3+P1853*0.5+Q1853*0.6+R1853*1+S1853*1</f>
        <v/>
      </c>
      <c r="AD1853" s="34">
        <f>IF($AC1853&gt;0,IF(VLOOKUP($AC1853,Resource!$B$2:$AE$460,6,FALSE)&gt;0,VLOOKUP($AC1853,Resource!$B$2:$AE$460,6,FALSE),"--INPUT--"),"")</f>
        <v/>
      </c>
      <c r="AE1853" s="34">
        <f>IF($AC1853&gt;0,IF(VLOOKUP($AC1853,Resource!$B$2:$AE$460,25,FALSE)&gt;0,VLOOKUP($AC1853,Resource!$B$2:$AE$460,25,FALSE),"--INPUT--"),"")</f>
        <v/>
      </c>
      <c r="AG1853" s="619" t="n"/>
      <c r="AH1853" s="619" t="n"/>
      <c r="AJ1853" s="34">
        <f>IF($AI1853&gt;0,IF(VLOOKUP($AI1853,Resource!$B$2:$AE$460,6,FALSE)&gt;0,VLOOKUP($AI1853,Resource!$B$2:$AE$460,6,FALSE),"--INPUT--"),"")</f>
        <v/>
      </c>
      <c r="AK1853" s="34">
        <f>IF($AI1853&gt;0,IF(VLOOKUP($AI1853,Resource!$B$2:$AE$460,25,FALSE)&gt;0,VLOOKUP($AI1853,Resource!$B$2:$AE$460,25,FALSE),"--INPUT--"),"")</f>
        <v/>
      </c>
      <c r="AL1853" s="619" t="n"/>
      <c r="AM1853" s="619" t="n"/>
      <c r="AN1853" s="34">
        <f>AA1853</f>
        <v/>
      </c>
      <c r="AO1853" s="621">
        <f>IF(ISNA(IF(AC1853="",0,AN1853*VLOOKUP(AC1853,Resource!$B$2:$AE$465,8,FALSE))),0,IF(AC1853="",0,AN1853*VLOOKUP(AC1853,Resource!$B$2:$AE$465,8,FALSE)))</f>
        <v/>
      </c>
      <c r="AP1853" s="620" t="n"/>
      <c r="AQ1853" s="286" t="n"/>
      <c r="AR1853" s="34">
        <f>AB1853</f>
        <v/>
      </c>
      <c r="AS1853" s="621">
        <f>IF(ISNA(IF(AI1853="",0,AR1853*VLOOKUP(AI1853,Resource!$B$2:$AE$465,9,FALSE))),0,IF(AI1853="",0,AR1853*VLOOKUP(AI1853,Resource!$B$2:$AE$465,9,FALSE)))</f>
        <v/>
      </c>
      <c r="AT1853" s="620" t="n"/>
      <c r="AU1853" s="286" t="n"/>
      <c r="AV1853" s="620">
        <f>Z1853</f>
        <v/>
      </c>
      <c r="AW1853" s="72" t="n"/>
      <c r="BA1853" s="620" t="n"/>
      <c r="BC1853" s="620">
        <f>AO1853+AS1853</f>
        <v/>
      </c>
      <c r="BD1853" s="620">
        <f>BH1853-BC1853</f>
        <v/>
      </c>
      <c r="BE1853" s="479">
        <f>IF(AV1853=0,"        --",BD1853/BH1853)</f>
        <v/>
      </c>
      <c r="BF1853" s="620" t="n"/>
      <c r="BG1853" s="620" t="n"/>
      <c r="BH1853" s="620">
        <f>Z1853+BA1853+BF1853</f>
        <v/>
      </c>
    </row>
    <row r="1854" customFormat="1" s="34">
      <c r="A1854" s="618" t="n"/>
      <c r="B1854" s="619" t="n"/>
      <c r="J1854" s="619" t="n"/>
      <c r="U1854" s="620" t="n"/>
      <c r="X1854" s="620" t="n"/>
      <c r="Y1854" s="620" t="n"/>
      <c r="Z1854" s="620" t="n"/>
      <c r="AA1854" s="34">
        <f>T1854*0.2+N1854*0+O1854*0.3+P1854*0.5+Q1854*0.6+R1854*1+S1854*1</f>
        <v/>
      </c>
      <c r="AB1854" s="34">
        <f>T1854*0.2+N1854*0.2+O1854*0.3+P1854*0.5+Q1854*0.6+R1854*1+S1854*1</f>
        <v/>
      </c>
      <c r="AD1854" s="34">
        <f>IF($AC1854&gt;0,IF(VLOOKUP($AC1854,Resource!$B$2:$AE$460,6,FALSE)&gt;0,VLOOKUP($AC1854,Resource!$B$2:$AE$460,6,FALSE),"--INPUT--"),"")</f>
        <v/>
      </c>
      <c r="AE1854" s="34">
        <f>IF($AC1854&gt;0,IF(VLOOKUP($AC1854,Resource!$B$2:$AE$460,25,FALSE)&gt;0,VLOOKUP($AC1854,Resource!$B$2:$AE$460,25,FALSE),"--INPUT--"),"")</f>
        <v/>
      </c>
      <c r="AG1854" s="619" t="n"/>
      <c r="AH1854" s="619" t="n"/>
      <c r="AJ1854" s="34">
        <f>IF($AI1854&gt;0,IF(VLOOKUP($AI1854,Resource!$B$2:$AE$460,6,FALSE)&gt;0,VLOOKUP($AI1854,Resource!$B$2:$AE$460,6,FALSE),"--INPUT--"),"")</f>
        <v/>
      </c>
      <c r="AK1854" s="34">
        <f>IF($AI1854&gt;0,IF(VLOOKUP($AI1854,Resource!$B$2:$AE$460,25,FALSE)&gt;0,VLOOKUP($AI1854,Resource!$B$2:$AE$460,25,FALSE),"--INPUT--"),"")</f>
        <v/>
      </c>
      <c r="AL1854" s="619" t="n"/>
      <c r="AM1854" s="619" t="n"/>
      <c r="AN1854" s="34">
        <f>AA1854</f>
        <v/>
      </c>
      <c r="AO1854" s="621">
        <f>IF(ISNA(IF(AC1854="",0,AN1854*VLOOKUP(AC1854,Resource!$B$2:$AE$465,8,FALSE))),0,IF(AC1854="",0,AN1854*VLOOKUP(AC1854,Resource!$B$2:$AE$465,8,FALSE)))</f>
        <v/>
      </c>
      <c r="AP1854" s="620" t="n"/>
      <c r="AQ1854" s="286" t="n"/>
      <c r="AR1854" s="34">
        <f>AB1854</f>
        <v/>
      </c>
      <c r="AS1854" s="621">
        <f>IF(ISNA(IF(AI1854="",0,AR1854*VLOOKUP(AI1854,Resource!$B$2:$AE$465,9,FALSE))),0,IF(AI1854="",0,AR1854*VLOOKUP(AI1854,Resource!$B$2:$AE$465,9,FALSE)))</f>
        <v/>
      </c>
      <c r="AT1854" s="620" t="n"/>
      <c r="AU1854" s="286" t="n"/>
      <c r="AV1854" s="620">
        <f>Z1854</f>
        <v/>
      </c>
      <c r="AW1854" s="72" t="n"/>
      <c r="BA1854" s="620" t="n"/>
      <c r="BC1854" s="620">
        <f>AO1854+AS1854</f>
        <v/>
      </c>
      <c r="BD1854" s="620">
        <f>BH1854-BC1854</f>
        <v/>
      </c>
      <c r="BE1854" s="479">
        <f>IF(AV1854=0,"        --",BD1854/BH1854)</f>
        <v/>
      </c>
      <c r="BF1854" s="620" t="n"/>
      <c r="BG1854" s="620" t="n"/>
      <c r="BH1854" s="620">
        <f>Z1854+BA1854+BF1854</f>
        <v/>
      </c>
    </row>
    <row r="1855" customFormat="1" s="34">
      <c r="A1855" s="618" t="n"/>
      <c r="B1855" s="619" t="n"/>
      <c r="J1855" s="619" t="n"/>
      <c r="U1855" s="620" t="n"/>
      <c r="X1855" s="620" t="n"/>
      <c r="Y1855" s="620" t="n"/>
      <c r="Z1855" s="620" t="n"/>
      <c r="AA1855" s="34">
        <f>T1855*0.2+N1855*0+O1855*0.3+P1855*0.5+Q1855*0.6+R1855*1+S1855*1</f>
        <v/>
      </c>
      <c r="AB1855" s="34">
        <f>T1855*0.2+N1855*0.2+O1855*0.3+P1855*0.5+Q1855*0.6+R1855*1+S1855*1</f>
        <v/>
      </c>
      <c r="AD1855" s="34">
        <f>IF($AC1855&gt;0,IF(VLOOKUP($AC1855,Resource!$B$2:$AE$460,6,FALSE)&gt;0,VLOOKUP($AC1855,Resource!$B$2:$AE$460,6,FALSE),"--INPUT--"),"")</f>
        <v/>
      </c>
      <c r="AE1855" s="34">
        <f>IF($AC1855&gt;0,IF(VLOOKUP($AC1855,Resource!$B$2:$AE$460,25,FALSE)&gt;0,VLOOKUP($AC1855,Resource!$B$2:$AE$460,25,FALSE),"--INPUT--"),"")</f>
        <v/>
      </c>
      <c r="AG1855" s="619" t="n"/>
      <c r="AH1855" s="619" t="n"/>
      <c r="AJ1855" s="34">
        <f>IF($AI1855&gt;0,IF(VLOOKUP($AI1855,Resource!$B$2:$AE$460,6,FALSE)&gt;0,VLOOKUP($AI1855,Resource!$B$2:$AE$460,6,FALSE),"--INPUT--"),"")</f>
        <v/>
      </c>
      <c r="AK1855" s="34">
        <f>IF($AI1855&gt;0,IF(VLOOKUP($AI1855,Resource!$B$2:$AE$460,25,FALSE)&gt;0,VLOOKUP($AI1855,Resource!$B$2:$AE$460,25,FALSE),"--INPUT--"),"")</f>
        <v/>
      </c>
      <c r="AL1855" s="619" t="n"/>
      <c r="AM1855" s="619" t="n"/>
      <c r="AN1855" s="34">
        <f>AA1855</f>
        <v/>
      </c>
      <c r="AO1855" s="621">
        <f>IF(ISNA(IF(AC1855="",0,AN1855*VLOOKUP(AC1855,Resource!$B$2:$AE$465,8,FALSE))),0,IF(AC1855="",0,AN1855*VLOOKUP(AC1855,Resource!$B$2:$AE$465,8,FALSE)))</f>
        <v/>
      </c>
      <c r="AP1855" s="620" t="n"/>
      <c r="AQ1855" s="286" t="n"/>
      <c r="AR1855" s="34">
        <f>AB1855</f>
        <v/>
      </c>
      <c r="AS1855" s="621">
        <f>IF(ISNA(IF(AI1855="",0,AR1855*VLOOKUP(AI1855,Resource!$B$2:$AE$465,9,FALSE))),0,IF(AI1855="",0,AR1855*VLOOKUP(AI1855,Resource!$B$2:$AE$465,9,FALSE)))</f>
        <v/>
      </c>
      <c r="AT1855" s="620" t="n"/>
      <c r="AU1855" s="286" t="n"/>
      <c r="AV1855" s="620">
        <f>Z1855</f>
        <v/>
      </c>
      <c r="AW1855" s="72" t="n"/>
      <c r="BA1855" s="620" t="n"/>
      <c r="BC1855" s="620">
        <f>AO1855+AS1855</f>
        <v/>
      </c>
      <c r="BD1855" s="620">
        <f>BH1855-BC1855</f>
        <v/>
      </c>
      <c r="BE1855" s="479">
        <f>IF(AV1855=0,"        --",BD1855/BH1855)</f>
        <v/>
      </c>
      <c r="BF1855" s="620" t="n"/>
      <c r="BG1855" s="620" t="n"/>
      <c r="BH1855" s="620">
        <f>Z1855+BA1855+BF1855</f>
        <v/>
      </c>
    </row>
    <row r="1856" customFormat="1" s="34">
      <c r="A1856" s="618" t="n"/>
      <c r="B1856" s="619" t="n"/>
      <c r="J1856" s="619" t="n"/>
      <c r="U1856" s="620" t="n"/>
      <c r="X1856" s="620" t="n"/>
      <c r="Y1856" s="620" t="n"/>
      <c r="Z1856" s="620" t="n"/>
      <c r="AA1856" s="34">
        <f>T1856*0.2+N1856*0+O1856*0.3+P1856*0.5+Q1856*0.6+R1856*1+S1856*1</f>
        <v/>
      </c>
      <c r="AB1856" s="34">
        <f>T1856*0.2+N1856*0.2+O1856*0.3+P1856*0.5+Q1856*0.6+R1856*1+S1856*1</f>
        <v/>
      </c>
      <c r="AD1856" s="34">
        <f>IF($AC1856&gt;0,IF(VLOOKUP($AC1856,Resource!$B$2:$AE$460,6,FALSE)&gt;0,VLOOKUP($AC1856,Resource!$B$2:$AE$460,6,FALSE),"--INPUT--"),"")</f>
        <v/>
      </c>
      <c r="AE1856" s="34">
        <f>IF($AC1856&gt;0,IF(VLOOKUP($AC1856,Resource!$B$2:$AE$460,25,FALSE)&gt;0,VLOOKUP($AC1856,Resource!$B$2:$AE$460,25,FALSE),"--INPUT--"),"")</f>
        <v/>
      </c>
      <c r="AG1856" s="619" t="n"/>
      <c r="AH1856" s="619" t="n"/>
      <c r="AJ1856" s="34">
        <f>IF($AI1856&gt;0,IF(VLOOKUP($AI1856,Resource!$B$2:$AE$460,6,FALSE)&gt;0,VLOOKUP($AI1856,Resource!$B$2:$AE$460,6,FALSE),"--INPUT--"),"")</f>
        <v/>
      </c>
      <c r="AK1856" s="34">
        <f>IF($AI1856&gt;0,IF(VLOOKUP($AI1856,Resource!$B$2:$AE$460,25,FALSE)&gt;0,VLOOKUP($AI1856,Resource!$B$2:$AE$460,25,FALSE),"--INPUT--"),"")</f>
        <v/>
      </c>
      <c r="AL1856" s="619" t="n"/>
      <c r="AM1856" s="619" t="n"/>
      <c r="AN1856" s="34">
        <f>AA1856</f>
        <v/>
      </c>
      <c r="AO1856" s="621">
        <f>IF(ISNA(IF(AC1856="",0,AN1856*VLOOKUP(AC1856,Resource!$B$2:$AE$465,8,FALSE))),0,IF(AC1856="",0,AN1856*VLOOKUP(AC1856,Resource!$B$2:$AE$465,8,FALSE)))</f>
        <v/>
      </c>
      <c r="AP1856" s="620" t="n"/>
      <c r="AQ1856" s="286" t="n"/>
      <c r="AR1856" s="34">
        <f>AB1856</f>
        <v/>
      </c>
      <c r="AS1856" s="621">
        <f>IF(ISNA(IF(AI1856="",0,AR1856*VLOOKUP(AI1856,Resource!$B$2:$AE$465,9,FALSE))),0,IF(AI1856="",0,AR1856*VLOOKUP(AI1856,Resource!$B$2:$AE$465,9,FALSE)))</f>
        <v/>
      </c>
      <c r="AT1856" s="620" t="n"/>
      <c r="AU1856" s="286" t="n"/>
      <c r="AV1856" s="620">
        <f>Z1856</f>
        <v/>
      </c>
      <c r="AW1856" s="72" t="n"/>
      <c r="BA1856" s="620" t="n"/>
      <c r="BC1856" s="620">
        <f>AO1856+AS1856</f>
        <v/>
      </c>
      <c r="BD1856" s="620">
        <f>BH1856-BC1856</f>
        <v/>
      </c>
      <c r="BE1856" s="479">
        <f>IF(AV1856=0,"        --",BD1856/BH1856)</f>
        <v/>
      </c>
      <c r="BF1856" s="620" t="n"/>
      <c r="BG1856" s="620" t="n"/>
      <c r="BH1856" s="620">
        <f>Z1856+BA1856+BF1856</f>
        <v/>
      </c>
    </row>
    <row r="1857" customFormat="1" s="34">
      <c r="A1857" s="618" t="n"/>
      <c r="B1857" s="619" t="n"/>
      <c r="J1857" s="619" t="n"/>
      <c r="U1857" s="620" t="n"/>
      <c r="X1857" s="620" t="n"/>
      <c r="Y1857" s="620" t="n"/>
      <c r="Z1857" s="620" t="n"/>
      <c r="AA1857" s="34">
        <f>T1857*0.2+N1857*0+O1857*0.3+P1857*0.5+Q1857*0.6+R1857*1+S1857*1</f>
        <v/>
      </c>
      <c r="AB1857" s="34">
        <f>T1857*0.2+N1857*0.2+O1857*0.3+P1857*0.5+Q1857*0.6+R1857*1+S1857*1</f>
        <v/>
      </c>
      <c r="AD1857" s="34">
        <f>IF($AC1857&gt;0,IF(VLOOKUP($AC1857,Resource!$B$2:$AE$460,6,FALSE)&gt;0,VLOOKUP($AC1857,Resource!$B$2:$AE$460,6,FALSE),"--INPUT--"),"")</f>
        <v/>
      </c>
      <c r="AE1857" s="34">
        <f>IF($AC1857&gt;0,IF(VLOOKUP($AC1857,Resource!$B$2:$AE$460,25,FALSE)&gt;0,VLOOKUP($AC1857,Resource!$B$2:$AE$460,25,FALSE),"--INPUT--"),"")</f>
        <v/>
      </c>
      <c r="AG1857" s="619" t="n"/>
      <c r="AH1857" s="619" t="n"/>
      <c r="AJ1857" s="34">
        <f>IF($AI1857&gt;0,IF(VLOOKUP($AI1857,Resource!$B$2:$AE$460,6,FALSE)&gt;0,VLOOKUP($AI1857,Resource!$B$2:$AE$460,6,FALSE),"--INPUT--"),"")</f>
        <v/>
      </c>
      <c r="AK1857" s="34">
        <f>IF($AI1857&gt;0,IF(VLOOKUP($AI1857,Resource!$B$2:$AE$460,25,FALSE)&gt;0,VLOOKUP($AI1857,Resource!$B$2:$AE$460,25,FALSE),"--INPUT--"),"")</f>
        <v/>
      </c>
      <c r="AL1857" s="619" t="n"/>
      <c r="AM1857" s="619" t="n"/>
      <c r="AN1857" s="34">
        <f>AA1857</f>
        <v/>
      </c>
      <c r="AO1857" s="621">
        <f>IF(ISNA(IF(AC1857="",0,AN1857*VLOOKUP(AC1857,Resource!$B$2:$AE$465,8,FALSE))),0,IF(AC1857="",0,AN1857*VLOOKUP(AC1857,Resource!$B$2:$AE$465,8,FALSE)))</f>
        <v/>
      </c>
      <c r="AP1857" s="620" t="n"/>
      <c r="AQ1857" s="286" t="n"/>
      <c r="AR1857" s="34">
        <f>AB1857</f>
        <v/>
      </c>
      <c r="AS1857" s="621">
        <f>IF(ISNA(IF(AI1857="",0,AR1857*VLOOKUP(AI1857,Resource!$B$2:$AE$465,9,FALSE))),0,IF(AI1857="",0,AR1857*VLOOKUP(AI1857,Resource!$B$2:$AE$465,9,FALSE)))</f>
        <v/>
      </c>
      <c r="AT1857" s="620" t="n"/>
      <c r="AU1857" s="286" t="n"/>
      <c r="AV1857" s="620">
        <f>Z1857</f>
        <v/>
      </c>
      <c r="AW1857" s="72" t="n"/>
      <c r="BA1857" s="620" t="n"/>
      <c r="BC1857" s="620">
        <f>AO1857+AS1857</f>
        <v/>
      </c>
      <c r="BD1857" s="620">
        <f>BH1857-BC1857</f>
        <v/>
      </c>
      <c r="BE1857" s="479">
        <f>IF(AV1857=0,"        --",BD1857/BH1857)</f>
        <v/>
      </c>
      <c r="BF1857" s="620" t="n"/>
      <c r="BG1857" s="620" t="n"/>
      <c r="BH1857" s="620">
        <f>Z1857+BA1857+BF1857</f>
        <v/>
      </c>
    </row>
    <row r="1858" customFormat="1" s="34">
      <c r="A1858" s="618" t="n"/>
      <c r="B1858" s="619" t="n"/>
      <c r="J1858" s="619" t="n"/>
      <c r="U1858" s="620" t="n"/>
      <c r="X1858" s="620" t="n"/>
      <c r="Y1858" s="620" t="n"/>
      <c r="Z1858" s="620" t="n"/>
      <c r="AA1858" s="34">
        <f>T1858*0.2+N1858*0+O1858*0.3+P1858*0.5+Q1858*0.6+R1858*1+S1858*1</f>
        <v/>
      </c>
      <c r="AB1858" s="34">
        <f>T1858*0.2+N1858*0.2+O1858*0.3+P1858*0.5+Q1858*0.6+R1858*1+S1858*1</f>
        <v/>
      </c>
      <c r="AD1858" s="34">
        <f>IF($AC1858&gt;0,IF(VLOOKUP($AC1858,Resource!$B$2:$AE$460,6,FALSE)&gt;0,VLOOKUP($AC1858,Resource!$B$2:$AE$460,6,FALSE),"--INPUT--"),"")</f>
        <v/>
      </c>
      <c r="AE1858" s="34">
        <f>IF($AC1858&gt;0,IF(VLOOKUP($AC1858,Resource!$B$2:$AE$460,25,FALSE)&gt;0,VLOOKUP($AC1858,Resource!$B$2:$AE$460,25,FALSE),"--INPUT--"),"")</f>
        <v/>
      </c>
      <c r="AG1858" s="619" t="n"/>
      <c r="AH1858" s="619" t="n"/>
      <c r="AJ1858" s="34">
        <f>IF($AI1858&gt;0,IF(VLOOKUP($AI1858,Resource!$B$2:$AE$460,6,FALSE)&gt;0,VLOOKUP($AI1858,Resource!$B$2:$AE$460,6,FALSE),"--INPUT--"),"")</f>
        <v/>
      </c>
      <c r="AK1858" s="34">
        <f>IF($AI1858&gt;0,IF(VLOOKUP($AI1858,Resource!$B$2:$AE$460,25,FALSE)&gt;0,VLOOKUP($AI1858,Resource!$B$2:$AE$460,25,FALSE),"--INPUT--"),"")</f>
        <v/>
      </c>
      <c r="AL1858" s="619" t="n"/>
      <c r="AM1858" s="619" t="n"/>
      <c r="AN1858" s="34">
        <f>AA1858</f>
        <v/>
      </c>
      <c r="AO1858" s="621">
        <f>IF(ISNA(IF(AC1858="",0,AN1858*VLOOKUP(AC1858,Resource!$B$2:$AE$465,8,FALSE))),0,IF(AC1858="",0,AN1858*VLOOKUP(AC1858,Resource!$B$2:$AE$465,8,FALSE)))</f>
        <v/>
      </c>
      <c r="AP1858" s="620" t="n"/>
      <c r="AQ1858" s="286" t="n"/>
      <c r="AR1858" s="34">
        <f>AB1858</f>
        <v/>
      </c>
      <c r="AS1858" s="621">
        <f>IF(ISNA(IF(AI1858="",0,AR1858*VLOOKUP(AI1858,Resource!$B$2:$AE$465,9,FALSE))),0,IF(AI1858="",0,AR1858*VLOOKUP(AI1858,Resource!$B$2:$AE$465,9,FALSE)))</f>
        <v/>
      </c>
      <c r="AT1858" s="620" t="n"/>
      <c r="AU1858" s="286" t="n"/>
      <c r="AV1858" s="620">
        <f>Z1858</f>
        <v/>
      </c>
      <c r="AW1858" s="72" t="n"/>
      <c r="BA1858" s="620" t="n"/>
      <c r="BC1858" s="620">
        <f>AO1858+AS1858</f>
        <v/>
      </c>
      <c r="BD1858" s="620">
        <f>BH1858-BC1858</f>
        <v/>
      </c>
      <c r="BE1858" s="479">
        <f>IF(AV1858=0,"        --",BD1858/BH1858)</f>
        <v/>
      </c>
      <c r="BF1858" s="620" t="n"/>
      <c r="BG1858" s="620" t="n"/>
      <c r="BH1858" s="620">
        <f>Z1858+BA1858+BF1858</f>
        <v/>
      </c>
    </row>
    <row r="1859" customFormat="1" s="34">
      <c r="A1859" s="618" t="n"/>
      <c r="B1859" s="619" t="n"/>
      <c r="J1859" s="619" t="n"/>
      <c r="U1859" s="620" t="n"/>
      <c r="X1859" s="620" t="n"/>
      <c r="Y1859" s="620" t="n"/>
      <c r="Z1859" s="620" t="n"/>
      <c r="AA1859" s="34">
        <f>T1859*0.2+N1859*0+O1859*0.3+P1859*0.5+Q1859*0.6+R1859*1+S1859*1</f>
        <v/>
      </c>
      <c r="AB1859" s="34">
        <f>T1859*0.2+N1859*0.2+O1859*0.3+P1859*0.5+Q1859*0.6+R1859*1+S1859*1</f>
        <v/>
      </c>
      <c r="AD1859" s="34">
        <f>IF($AC1859&gt;0,IF(VLOOKUP($AC1859,Resource!$B$2:$AE$460,6,FALSE)&gt;0,VLOOKUP($AC1859,Resource!$B$2:$AE$460,6,FALSE),"--INPUT--"),"")</f>
        <v/>
      </c>
      <c r="AE1859" s="34">
        <f>IF($AC1859&gt;0,IF(VLOOKUP($AC1859,Resource!$B$2:$AE$460,25,FALSE)&gt;0,VLOOKUP($AC1859,Resource!$B$2:$AE$460,25,FALSE),"--INPUT--"),"")</f>
        <v/>
      </c>
      <c r="AG1859" s="619" t="n"/>
      <c r="AH1859" s="619" t="n"/>
      <c r="AJ1859" s="34">
        <f>IF($AI1859&gt;0,IF(VLOOKUP($AI1859,Resource!$B$2:$AE$460,6,FALSE)&gt;0,VLOOKUP($AI1859,Resource!$B$2:$AE$460,6,FALSE),"--INPUT--"),"")</f>
        <v/>
      </c>
      <c r="AK1859" s="34">
        <f>IF($AI1859&gt;0,IF(VLOOKUP($AI1859,Resource!$B$2:$AE$460,25,FALSE)&gt;0,VLOOKUP($AI1859,Resource!$B$2:$AE$460,25,FALSE),"--INPUT--"),"")</f>
        <v/>
      </c>
      <c r="AL1859" s="619" t="n"/>
      <c r="AM1859" s="619" t="n"/>
      <c r="AN1859" s="34">
        <f>AA1859</f>
        <v/>
      </c>
      <c r="AO1859" s="621">
        <f>IF(ISNA(IF(AC1859="",0,AN1859*VLOOKUP(AC1859,Resource!$B$2:$AE$465,8,FALSE))),0,IF(AC1859="",0,AN1859*VLOOKUP(AC1859,Resource!$B$2:$AE$465,8,FALSE)))</f>
        <v/>
      </c>
      <c r="AP1859" s="620" t="n"/>
      <c r="AQ1859" s="286" t="n"/>
      <c r="AR1859" s="34">
        <f>AB1859</f>
        <v/>
      </c>
      <c r="AS1859" s="621">
        <f>IF(ISNA(IF(AI1859="",0,AR1859*VLOOKUP(AI1859,Resource!$B$2:$AE$465,9,FALSE))),0,IF(AI1859="",0,AR1859*VLOOKUP(AI1859,Resource!$B$2:$AE$465,9,FALSE)))</f>
        <v/>
      </c>
      <c r="AT1859" s="620" t="n"/>
      <c r="AU1859" s="286" t="n"/>
      <c r="AV1859" s="620">
        <f>Z1859</f>
        <v/>
      </c>
      <c r="AW1859" s="72" t="n"/>
      <c r="BA1859" s="620" t="n"/>
      <c r="BC1859" s="620">
        <f>AO1859+AS1859</f>
        <v/>
      </c>
      <c r="BD1859" s="620">
        <f>BH1859-BC1859</f>
        <v/>
      </c>
      <c r="BE1859" s="479">
        <f>IF(AV1859=0,"        --",BD1859/BH1859)</f>
        <v/>
      </c>
      <c r="BF1859" s="620" t="n"/>
      <c r="BG1859" s="620" t="n"/>
      <c r="BH1859" s="620">
        <f>Z1859+BA1859+BF1859</f>
        <v/>
      </c>
    </row>
    <row r="1860" customFormat="1" s="34">
      <c r="A1860" s="618" t="n"/>
      <c r="B1860" s="619" t="n"/>
      <c r="J1860" s="619" t="n"/>
      <c r="U1860" s="620" t="n"/>
      <c r="X1860" s="620" t="n"/>
      <c r="Y1860" s="620" t="n"/>
      <c r="Z1860" s="620" t="n"/>
      <c r="AA1860" s="34">
        <f>T1860*0.2+N1860*0+O1860*0.3+P1860*0.5+Q1860*0.6+R1860*1+S1860*1</f>
        <v/>
      </c>
      <c r="AB1860" s="34">
        <f>T1860*0.2+N1860*0.2+O1860*0.3+P1860*0.5+Q1860*0.6+R1860*1+S1860*1</f>
        <v/>
      </c>
      <c r="AD1860" s="34">
        <f>IF($AC1860&gt;0,IF(VLOOKUP($AC1860,Resource!$B$2:$AE$460,6,FALSE)&gt;0,VLOOKUP($AC1860,Resource!$B$2:$AE$460,6,FALSE),"--INPUT--"),"")</f>
        <v/>
      </c>
      <c r="AE1860" s="34">
        <f>IF($AC1860&gt;0,IF(VLOOKUP($AC1860,Resource!$B$2:$AE$460,25,FALSE)&gt;0,VLOOKUP($AC1860,Resource!$B$2:$AE$460,25,FALSE),"--INPUT--"),"")</f>
        <v/>
      </c>
      <c r="AG1860" s="619" t="n"/>
      <c r="AH1860" s="619" t="n"/>
      <c r="AJ1860" s="34">
        <f>IF($AI1860&gt;0,IF(VLOOKUP($AI1860,Resource!$B$2:$AE$460,6,FALSE)&gt;0,VLOOKUP($AI1860,Resource!$B$2:$AE$460,6,FALSE),"--INPUT--"),"")</f>
        <v/>
      </c>
      <c r="AK1860" s="34">
        <f>IF($AI1860&gt;0,IF(VLOOKUP($AI1860,Resource!$B$2:$AE$460,25,FALSE)&gt;0,VLOOKUP($AI1860,Resource!$B$2:$AE$460,25,FALSE),"--INPUT--"),"")</f>
        <v/>
      </c>
      <c r="AL1860" s="619" t="n"/>
      <c r="AM1860" s="619" t="n"/>
      <c r="AN1860" s="34">
        <f>AA1860</f>
        <v/>
      </c>
      <c r="AO1860" s="621">
        <f>IF(ISNA(IF(AC1860="",0,AN1860*VLOOKUP(AC1860,Resource!$B$2:$AE$465,8,FALSE))),0,IF(AC1860="",0,AN1860*VLOOKUP(AC1860,Resource!$B$2:$AE$465,8,FALSE)))</f>
        <v/>
      </c>
      <c r="AP1860" s="620" t="n"/>
      <c r="AQ1860" s="286" t="n"/>
      <c r="AR1860" s="34">
        <f>AB1860</f>
        <v/>
      </c>
      <c r="AS1860" s="621">
        <f>IF(ISNA(IF(AI1860="",0,AR1860*VLOOKUP(AI1860,Resource!$B$2:$AE$465,9,FALSE))),0,IF(AI1860="",0,AR1860*VLOOKUP(AI1860,Resource!$B$2:$AE$465,9,FALSE)))</f>
        <v/>
      </c>
      <c r="AT1860" s="620" t="n"/>
      <c r="AU1860" s="286" t="n"/>
      <c r="AV1860" s="620">
        <f>Z1860</f>
        <v/>
      </c>
      <c r="AW1860" s="72" t="n"/>
      <c r="BA1860" s="620" t="n"/>
      <c r="BC1860" s="620">
        <f>AO1860+AS1860</f>
        <v/>
      </c>
      <c r="BD1860" s="620">
        <f>BH1860-BC1860</f>
        <v/>
      </c>
      <c r="BE1860" s="479">
        <f>IF(AV1860=0,"        --",BD1860/BH1860)</f>
        <v/>
      </c>
      <c r="BF1860" s="620" t="n"/>
      <c r="BG1860" s="620" t="n"/>
      <c r="BH1860" s="620">
        <f>Z1860+BA1860+BF1860</f>
        <v/>
      </c>
    </row>
    <row r="1861" customFormat="1" s="34">
      <c r="A1861" s="618" t="n"/>
      <c r="B1861" s="619" t="n"/>
      <c r="J1861" s="619" t="n"/>
      <c r="U1861" s="620" t="n"/>
      <c r="X1861" s="620" t="n"/>
      <c r="Y1861" s="620" t="n"/>
      <c r="Z1861" s="620" t="n"/>
      <c r="AA1861" s="34">
        <f>T1861*0.2+N1861*0+O1861*0.3+P1861*0.5+Q1861*0.6+R1861*1+S1861*1</f>
        <v/>
      </c>
      <c r="AB1861" s="34">
        <f>T1861*0.2+N1861*0.2+O1861*0.3+P1861*0.5+Q1861*0.6+R1861*1+S1861*1</f>
        <v/>
      </c>
      <c r="AD1861" s="34">
        <f>IF($AC1861&gt;0,IF(VLOOKUP($AC1861,Resource!$B$2:$AE$460,6,FALSE)&gt;0,VLOOKUP($AC1861,Resource!$B$2:$AE$460,6,FALSE),"--INPUT--"),"")</f>
        <v/>
      </c>
      <c r="AE1861" s="34">
        <f>IF($AC1861&gt;0,IF(VLOOKUP($AC1861,Resource!$B$2:$AE$460,25,FALSE)&gt;0,VLOOKUP($AC1861,Resource!$B$2:$AE$460,25,FALSE),"--INPUT--"),"")</f>
        <v/>
      </c>
      <c r="AG1861" s="619" t="n"/>
      <c r="AH1861" s="619" t="n"/>
      <c r="AJ1861" s="34">
        <f>IF($AI1861&gt;0,IF(VLOOKUP($AI1861,Resource!$B$2:$AE$460,6,FALSE)&gt;0,VLOOKUP($AI1861,Resource!$B$2:$AE$460,6,FALSE),"--INPUT--"),"")</f>
        <v/>
      </c>
      <c r="AK1861" s="34">
        <f>IF($AI1861&gt;0,IF(VLOOKUP($AI1861,Resource!$B$2:$AE$460,25,FALSE)&gt;0,VLOOKUP($AI1861,Resource!$B$2:$AE$460,25,FALSE),"--INPUT--"),"")</f>
        <v/>
      </c>
      <c r="AL1861" s="619" t="n"/>
      <c r="AM1861" s="619" t="n"/>
      <c r="AN1861" s="34">
        <f>AA1861</f>
        <v/>
      </c>
      <c r="AO1861" s="621">
        <f>IF(ISNA(IF(AC1861="",0,AN1861*VLOOKUP(AC1861,Resource!$B$2:$AE$465,8,FALSE))),0,IF(AC1861="",0,AN1861*VLOOKUP(AC1861,Resource!$B$2:$AE$465,8,FALSE)))</f>
        <v/>
      </c>
      <c r="AP1861" s="620" t="n"/>
      <c r="AQ1861" s="286" t="n"/>
      <c r="AR1861" s="34">
        <f>AB1861</f>
        <v/>
      </c>
      <c r="AS1861" s="621">
        <f>IF(ISNA(IF(AI1861="",0,AR1861*VLOOKUP(AI1861,Resource!$B$2:$AE$465,9,FALSE))),0,IF(AI1861="",0,AR1861*VLOOKUP(AI1861,Resource!$B$2:$AE$465,9,FALSE)))</f>
        <v/>
      </c>
      <c r="AT1861" s="620" t="n"/>
      <c r="AU1861" s="286" t="n"/>
      <c r="AV1861" s="620">
        <f>Z1861</f>
        <v/>
      </c>
      <c r="AW1861" s="72" t="n"/>
      <c r="BA1861" s="620" t="n"/>
      <c r="BC1861" s="620">
        <f>AO1861+AS1861</f>
        <v/>
      </c>
      <c r="BD1861" s="620">
        <f>BH1861-BC1861</f>
        <v/>
      </c>
      <c r="BE1861" s="479">
        <f>IF(AV1861=0,"        --",BD1861/BH1861)</f>
        <v/>
      </c>
      <c r="BF1861" s="620" t="n"/>
      <c r="BG1861" s="620" t="n"/>
      <c r="BH1861" s="620">
        <f>Z1861+BA1861+BF1861</f>
        <v/>
      </c>
    </row>
    <row r="1862" customFormat="1" s="34">
      <c r="A1862" s="618" t="n"/>
      <c r="B1862" s="619" t="n"/>
      <c r="J1862" s="619" t="n"/>
      <c r="U1862" s="620" t="n"/>
      <c r="X1862" s="620" t="n"/>
      <c r="Y1862" s="620" t="n"/>
      <c r="Z1862" s="620" t="n"/>
      <c r="AA1862" s="34">
        <f>T1862*0.2+N1862*0+O1862*0.3+P1862*0.5+Q1862*0.6+R1862*1+S1862*1</f>
        <v/>
      </c>
      <c r="AB1862" s="34">
        <f>T1862*0.2+N1862*0.2+O1862*0.3+P1862*0.5+Q1862*0.6+R1862*1+S1862*1</f>
        <v/>
      </c>
      <c r="AD1862" s="34">
        <f>IF($AC1862&gt;0,IF(VLOOKUP($AC1862,Resource!$B$2:$AE$460,6,FALSE)&gt;0,VLOOKUP($AC1862,Resource!$B$2:$AE$460,6,FALSE),"--INPUT--"),"")</f>
        <v/>
      </c>
      <c r="AE1862" s="34">
        <f>IF($AC1862&gt;0,IF(VLOOKUP($AC1862,Resource!$B$2:$AE$460,25,FALSE)&gt;0,VLOOKUP($AC1862,Resource!$B$2:$AE$460,25,FALSE),"--INPUT--"),"")</f>
        <v/>
      </c>
      <c r="AG1862" s="619" t="n"/>
      <c r="AH1862" s="619" t="n"/>
      <c r="AJ1862" s="34">
        <f>IF($AI1862&gt;0,IF(VLOOKUP($AI1862,Resource!$B$2:$AE$460,6,FALSE)&gt;0,VLOOKUP($AI1862,Resource!$B$2:$AE$460,6,FALSE),"--INPUT--"),"")</f>
        <v/>
      </c>
      <c r="AK1862" s="34">
        <f>IF($AI1862&gt;0,IF(VLOOKUP($AI1862,Resource!$B$2:$AE$460,25,FALSE)&gt;0,VLOOKUP($AI1862,Resource!$B$2:$AE$460,25,FALSE),"--INPUT--"),"")</f>
        <v/>
      </c>
      <c r="AL1862" s="619" t="n"/>
      <c r="AM1862" s="619" t="n"/>
      <c r="AN1862" s="34">
        <f>AA1862</f>
        <v/>
      </c>
      <c r="AO1862" s="621">
        <f>IF(ISNA(IF(AC1862="",0,AN1862*VLOOKUP(AC1862,Resource!$B$2:$AE$465,8,FALSE))),0,IF(AC1862="",0,AN1862*VLOOKUP(AC1862,Resource!$B$2:$AE$465,8,FALSE)))</f>
        <v/>
      </c>
      <c r="AP1862" s="620" t="n"/>
      <c r="AQ1862" s="286" t="n"/>
      <c r="AR1862" s="34">
        <f>AB1862</f>
        <v/>
      </c>
      <c r="AS1862" s="621">
        <f>IF(ISNA(IF(AI1862="",0,AR1862*VLOOKUP(AI1862,Resource!$B$2:$AE$465,9,FALSE))),0,IF(AI1862="",0,AR1862*VLOOKUP(AI1862,Resource!$B$2:$AE$465,9,FALSE)))</f>
        <v/>
      </c>
      <c r="AT1862" s="620" t="n"/>
      <c r="AU1862" s="286" t="n"/>
      <c r="AV1862" s="620">
        <f>Z1862</f>
        <v/>
      </c>
      <c r="AW1862" s="72" t="n"/>
      <c r="BA1862" s="620" t="n"/>
      <c r="BC1862" s="620">
        <f>AO1862+AS1862</f>
        <v/>
      </c>
      <c r="BD1862" s="620">
        <f>BH1862-BC1862</f>
        <v/>
      </c>
      <c r="BE1862" s="479">
        <f>IF(AV1862=0,"        --",BD1862/BH1862)</f>
        <v/>
      </c>
      <c r="BF1862" s="620" t="n"/>
      <c r="BG1862" s="620" t="n"/>
      <c r="BH1862" s="620">
        <f>Z1862+BA1862+BF1862</f>
        <v/>
      </c>
    </row>
    <row r="1863" customFormat="1" s="34">
      <c r="A1863" s="618" t="n"/>
      <c r="B1863" s="619" t="n"/>
      <c r="J1863" s="619" t="n"/>
      <c r="U1863" s="620" t="n"/>
      <c r="X1863" s="620" t="n"/>
      <c r="Y1863" s="620" t="n"/>
      <c r="Z1863" s="620" t="n"/>
      <c r="AA1863" s="34">
        <f>T1863*0.2+N1863*0+O1863*0.3+P1863*0.5+Q1863*0.6+R1863*1+S1863*1</f>
        <v/>
      </c>
      <c r="AB1863" s="34">
        <f>T1863*0.2+N1863*0.2+O1863*0.3+P1863*0.5+Q1863*0.6+R1863*1+S1863*1</f>
        <v/>
      </c>
      <c r="AD1863" s="34">
        <f>IF($AC1863&gt;0,IF(VLOOKUP($AC1863,Resource!$B$2:$AE$460,6,FALSE)&gt;0,VLOOKUP($AC1863,Resource!$B$2:$AE$460,6,FALSE),"--INPUT--"),"")</f>
        <v/>
      </c>
      <c r="AE1863" s="34">
        <f>IF($AC1863&gt;0,IF(VLOOKUP($AC1863,Resource!$B$2:$AE$460,25,FALSE)&gt;0,VLOOKUP($AC1863,Resource!$B$2:$AE$460,25,FALSE),"--INPUT--"),"")</f>
        <v/>
      </c>
      <c r="AG1863" s="619" t="n"/>
      <c r="AH1863" s="619" t="n"/>
      <c r="AJ1863" s="34">
        <f>IF($AI1863&gt;0,IF(VLOOKUP($AI1863,Resource!$B$2:$AE$460,6,FALSE)&gt;0,VLOOKUP($AI1863,Resource!$B$2:$AE$460,6,FALSE),"--INPUT--"),"")</f>
        <v/>
      </c>
      <c r="AK1863" s="34">
        <f>IF($AI1863&gt;0,IF(VLOOKUP($AI1863,Resource!$B$2:$AE$460,25,FALSE)&gt;0,VLOOKUP($AI1863,Resource!$B$2:$AE$460,25,FALSE),"--INPUT--"),"")</f>
        <v/>
      </c>
      <c r="AL1863" s="619" t="n"/>
      <c r="AM1863" s="619" t="n"/>
      <c r="AN1863" s="34">
        <f>AA1863</f>
        <v/>
      </c>
      <c r="AO1863" s="621">
        <f>IF(ISNA(IF(AC1863="",0,AN1863*VLOOKUP(AC1863,Resource!$B$2:$AE$465,8,FALSE))),0,IF(AC1863="",0,AN1863*VLOOKUP(AC1863,Resource!$B$2:$AE$465,8,FALSE)))</f>
        <v/>
      </c>
      <c r="AP1863" s="620" t="n"/>
      <c r="AQ1863" s="286" t="n"/>
      <c r="AR1863" s="34">
        <f>AB1863</f>
        <v/>
      </c>
      <c r="AS1863" s="621">
        <f>IF(ISNA(IF(AI1863="",0,AR1863*VLOOKUP(AI1863,Resource!$B$2:$AE$465,9,FALSE))),0,IF(AI1863="",0,AR1863*VLOOKUP(AI1863,Resource!$B$2:$AE$465,9,FALSE)))</f>
        <v/>
      </c>
      <c r="AT1863" s="620" t="n"/>
      <c r="AU1863" s="286" t="n"/>
      <c r="AV1863" s="620">
        <f>Z1863</f>
        <v/>
      </c>
      <c r="AW1863" s="72" t="n"/>
      <c r="BA1863" s="620" t="n"/>
      <c r="BC1863" s="620">
        <f>AO1863+AS1863</f>
        <v/>
      </c>
      <c r="BD1863" s="620">
        <f>BH1863-BC1863</f>
        <v/>
      </c>
      <c r="BE1863" s="479">
        <f>IF(AV1863=0,"        --",BD1863/BH1863)</f>
        <v/>
      </c>
      <c r="BF1863" s="620" t="n"/>
      <c r="BG1863" s="620" t="n"/>
      <c r="BH1863" s="620">
        <f>Z1863+BA1863+BF1863</f>
        <v/>
      </c>
    </row>
    <row r="1864" customFormat="1" s="34">
      <c r="A1864" s="618" t="n"/>
      <c r="B1864" s="619" t="n"/>
      <c r="J1864" s="619" t="n"/>
      <c r="U1864" s="620" t="n"/>
      <c r="X1864" s="620" t="n"/>
      <c r="Y1864" s="620" t="n"/>
      <c r="Z1864" s="620" t="n"/>
      <c r="AA1864" s="34">
        <f>T1864*0.2+N1864*0+O1864*0.3+P1864*0.5+Q1864*0.6+R1864*1+S1864*1</f>
        <v/>
      </c>
      <c r="AB1864" s="34">
        <f>T1864*0.2+N1864*0.2+O1864*0.3+P1864*0.5+Q1864*0.6+R1864*1+S1864*1</f>
        <v/>
      </c>
      <c r="AD1864" s="34">
        <f>IF($AC1864&gt;0,IF(VLOOKUP($AC1864,Resource!$B$2:$AE$460,6,FALSE)&gt;0,VLOOKUP($AC1864,Resource!$B$2:$AE$460,6,FALSE),"--INPUT--"),"")</f>
        <v/>
      </c>
      <c r="AE1864" s="34">
        <f>IF($AC1864&gt;0,IF(VLOOKUP($AC1864,Resource!$B$2:$AE$460,25,FALSE)&gt;0,VLOOKUP($AC1864,Resource!$B$2:$AE$460,25,FALSE),"--INPUT--"),"")</f>
        <v/>
      </c>
      <c r="AG1864" s="619" t="n"/>
      <c r="AH1864" s="619" t="n"/>
      <c r="AJ1864" s="34">
        <f>IF($AI1864&gt;0,IF(VLOOKUP($AI1864,Resource!$B$2:$AE$460,6,FALSE)&gt;0,VLOOKUP($AI1864,Resource!$B$2:$AE$460,6,FALSE),"--INPUT--"),"")</f>
        <v/>
      </c>
      <c r="AK1864" s="34">
        <f>IF($AI1864&gt;0,IF(VLOOKUP($AI1864,Resource!$B$2:$AE$460,25,FALSE)&gt;0,VLOOKUP($AI1864,Resource!$B$2:$AE$460,25,FALSE),"--INPUT--"),"")</f>
        <v/>
      </c>
      <c r="AL1864" s="619" t="n"/>
      <c r="AM1864" s="619" t="n"/>
      <c r="AN1864" s="34">
        <f>AA1864</f>
        <v/>
      </c>
      <c r="AO1864" s="621">
        <f>IF(ISNA(IF(AC1864="",0,AN1864*VLOOKUP(AC1864,Resource!$B$2:$AE$465,8,FALSE))),0,IF(AC1864="",0,AN1864*VLOOKUP(AC1864,Resource!$B$2:$AE$465,8,FALSE)))</f>
        <v/>
      </c>
      <c r="AP1864" s="620" t="n"/>
      <c r="AQ1864" s="286" t="n"/>
      <c r="AR1864" s="34">
        <f>AB1864</f>
        <v/>
      </c>
      <c r="AS1864" s="621">
        <f>IF(ISNA(IF(AI1864="",0,AR1864*VLOOKUP(AI1864,Resource!$B$2:$AE$465,9,FALSE))),0,IF(AI1864="",0,AR1864*VLOOKUP(AI1864,Resource!$B$2:$AE$465,9,FALSE)))</f>
        <v/>
      </c>
      <c r="AT1864" s="620" t="n"/>
      <c r="AU1864" s="286" t="n"/>
      <c r="AV1864" s="620">
        <f>Z1864</f>
        <v/>
      </c>
      <c r="AW1864" s="72" t="n"/>
      <c r="BA1864" s="620" t="n"/>
      <c r="BC1864" s="620">
        <f>AO1864+AS1864</f>
        <v/>
      </c>
      <c r="BD1864" s="620">
        <f>BH1864-BC1864</f>
        <v/>
      </c>
      <c r="BE1864" s="479">
        <f>IF(AV1864=0,"        --",BD1864/BH1864)</f>
        <v/>
      </c>
      <c r="BF1864" s="620" t="n"/>
      <c r="BG1864" s="620" t="n"/>
      <c r="BH1864" s="620">
        <f>Z1864+BA1864+BF1864</f>
        <v/>
      </c>
    </row>
    <row r="1865" customFormat="1" s="34">
      <c r="A1865" s="618" t="n"/>
      <c r="B1865" s="619" t="n"/>
      <c r="J1865" s="619" t="n"/>
      <c r="U1865" s="620" t="n"/>
      <c r="X1865" s="620" t="n"/>
      <c r="Y1865" s="620" t="n"/>
      <c r="Z1865" s="620" t="n"/>
      <c r="AA1865" s="34">
        <f>T1865*0.2+N1865*0+O1865*0.3+P1865*0.5+Q1865*0.6+R1865*1+S1865*1</f>
        <v/>
      </c>
      <c r="AB1865" s="34">
        <f>T1865*0.2+N1865*0.2+O1865*0.3+P1865*0.5+Q1865*0.6+R1865*1+S1865*1</f>
        <v/>
      </c>
      <c r="AD1865" s="34">
        <f>IF($AC1865&gt;0,IF(VLOOKUP($AC1865,Resource!$B$2:$AE$460,6,FALSE)&gt;0,VLOOKUP($AC1865,Resource!$B$2:$AE$460,6,FALSE),"--INPUT--"),"")</f>
        <v/>
      </c>
      <c r="AE1865" s="34">
        <f>IF($AC1865&gt;0,IF(VLOOKUP($AC1865,Resource!$B$2:$AE$460,25,FALSE)&gt;0,VLOOKUP($AC1865,Resource!$B$2:$AE$460,25,FALSE),"--INPUT--"),"")</f>
        <v/>
      </c>
      <c r="AG1865" s="619" t="n"/>
      <c r="AH1865" s="619" t="n"/>
      <c r="AJ1865" s="34">
        <f>IF($AI1865&gt;0,IF(VLOOKUP($AI1865,Resource!$B$2:$AE$460,6,FALSE)&gt;0,VLOOKUP($AI1865,Resource!$B$2:$AE$460,6,FALSE),"--INPUT--"),"")</f>
        <v/>
      </c>
      <c r="AK1865" s="34">
        <f>IF($AI1865&gt;0,IF(VLOOKUP($AI1865,Resource!$B$2:$AE$460,25,FALSE)&gt;0,VLOOKUP($AI1865,Resource!$B$2:$AE$460,25,FALSE),"--INPUT--"),"")</f>
        <v/>
      </c>
      <c r="AL1865" s="619" t="n"/>
      <c r="AM1865" s="619" t="n"/>
      <c r="AN1865" s="34">
        <f>AA1865</f>
        <v/>
      </c>
      <c r="AO1865" s="621">
        <f>IF(ISNA(IF(AC1865="",0,AN1865*VLOOKUP(AC1865,Resource!$B$2:$AE$465,8,FALSE))),0,IF(AC1865="",0,AN1865*VLOOKUP(AC1865,Resource!$B$2:$AE$465,8,FALSE)))</f>
        <v/>
      </c>
      <c r="AP1865" s="620" t="n"/>
      <c r="AQ1865" s="286" t="n"/>
      <c r="AR1865" s="34">
        <f>AB1865</f>
        <v/>
      </c>
      <c r="AS1865" s="621">
        <f>IF(ISNA(IF(AI1865="",0,AR1865*VLOOKUP(AI1865,Resource!$B$2:$AE$465,9,FALSE))),0,IF(AI1865="",0,AR1865*VLOOKUP(AI1865,Resource!$B$2:$AE$465,9,FALSE)))</f>
        <v/>
      </c>
      <c r="AT1865" s="620" t="n"/>
      <c r="AU1865" s="286" t="n"/>
      <c r="AV1865" s="620">
        <f>Z1865</f>
        <v/>
      </c>
      <c r="AW1865" s="72" t="n"/>
      <c r="BA1865" s="620" t="n"/>
      <c r="BC1865" s="620">
        <f>AO1865+AS1865</f>
        <v/>
      </c>
      <c r="BD1865" s="620">
        <f>BH1865-BC1865</f>
        <v/>
      </c>
      <c r="BE1865" s="479">
        <f>IF(AV1865=0,"        --",BD1865/BH1865)</f>
        <v/>
      </c>
      <c r="BF1865" s="620" t="n"/>
      <c r="BG1865" s="620" t="n"/>
      <c r="BH1865" s="620">
        <f>Z1865+BA1865+BF1865</f>
        <v/>
      </c>
    </row>
    <row r="1866" customFormat="1" s="34">
      <c r="A1866" s="618" t="n"/>
      <c r="B1866" s="619" t="n"/>
      <c r="J1866" s="619" t="n"/>
      <c r="U1866" s="620" t="n"/>
      <c r="X1866" s="620" t="n"/>
      <c r="Y1866" s="620" t="n"/>
      <c r="Z1866" s="620" t="n"/>
      <c r="AA1866" s="34">
        <f>T1866*0.2+N1866*0+O1866*0.3+P1866*0.5+Q1866*0.6+R1866*1+S1866*1</f>
        <v/>
      </c>
      <c r="AB1866" s="34">
        <f>T1866*0.2+N1866*0.2+O1866*0.3+P1866*0.5+Q1866*0.6+R1866*1+S1866*1</f>
        <v/>
      </c>
      <c r="AD1866" s="34">
        <f>IF($AC1866&gt;0,IF(VLOOKUP($AC1866,Resource!$B$2:$AE$460,6,FALSE)&gt;0,VLOOKUP($AC1866,Resource!$B$2:$AE$460,6,FALSE),"--INPUT--"),"")</f>
        <v/>
      </c>
      <c r="AE1866" s="34">
        <f>IF($AC1866&gt;0,IF(VLOOKUP($AC1866,Resource!$B$2:$AE$460,25,FALSE)&gt;0,VLOOKUP($AC1866,Resource!$B$2:$AE$460,25,FALSE),"--INPUT--"),"")</f>
        <v/>
      </c>
      <c r="AG1866" s="619" t="n"/>
      <c r="AH1866" s="619" t="n"/>
      <c r="AJ1866" s="34">
        <f>IF($AI1866&gt;0,IF(VLOOKUP($AI1866,Resource!$B$2:$AE$460,6,FALSE)&gt;0,VLOOKUP($AI1866,Resource!$B$2:$AE$460,6,FALSE),"--INPUT--"),"")</f>
        <v/>
      </c>
      <c r="AK1866" s="34">
        <f>IF($AI1866&gt;0,IF(VLOOKUP($AI1866,Resource!$B$2:$AE$460,25,FALSE)&gt;0,VLOOKUP($AI1866,Resource!$B$2:$AE$460,25,FALSE),"--INPUT--"),"")</f>
        <v/>
      </c>
      <c r="AL1866" s="619" t="n"/>
      <c r="AM1866" s="619" t="n"/>
      <c r="AN1866" s="34">
        <f>AA1866</f>
        <v/>
      </c>
      <c r="AO1866" s="621">
        <f>IF(ISNA(IF(AC1866="",0,AN1866*VLOOKUP(AC1866,Resource!$B$2:$AE$465,8,FALSE))),0,IF(AC1866="",0,AN1866*VLOOKUP(AC1866,Resource!$B$2:$AE$465,8,FALSE)))</f>
        <v/>
      </c>
      <c r="AP1866" s="620" t="n"/>
      <c r="AQ1866" s="286" t="n"/>
      <c r="AR1866" s="34">
        <f>AB1866</f>
        <v/>
      </c>
      <c r="AS1866" s="621">
        <f>IF(ISNA(IF(AI1866="",0,AR1866*VLOOKUP(AI1866,Resource!$B$2:$AE$465,9,FALSE))),0,IF(AI1866="",0,AR1866*VLOOKUP(AI1866,Resource!$B$2:$AE$465,9,FALSE)))</f>
        <v/>
      </c>
      <c r="AT1866" s="620" t="n"/>
      <c r="AU1866" s="286" t="n"/>
      <c r="AV1866" s="620">
        <f>Z1866</f>
        <v/>
      </c>
      <c r="AW1866" s="72" t="n"/>
      <c r="BA1866" s="620" t="n"/>
      <c r="BC1866" s="620">
        <f>AO1866+AS1866</f>
        <v/>
      </c>
      <c r="BD1866" s="620">
        <f>BH1866-BC1866</f>
        <v/>
      </c>
      <c r="BE1866" s="479">
        <f>IF(AV1866=0,"        --",BD1866/BH1866)</f>
        <v/>
      </c>
      <c r="BF1866" s="620" t="n"/>
      <c r="BG1866" s="620" t="n"/>
      <c r="BH1866" s="620">
        <f>Z1866+BA1866+BF1866</f>
        <v/>
      </c>
    </row>
    <row r="1867" customFormat="1" s="34">
      <c r="A1867" s="618" t="n"/>
      <c r="B1867" s="619" t="n"/>
      <c r="J1867" s="619" t="n"/>
      <c r="U1867" s="620" t="n"/>
      <c r="X1867" s="620" t="n"/>
      <c r="Y1867" s="620" t="n"/>
      <c r="Z1867" s="620" t="n"/>
      <c r="AA1867" s="34">
        <f>T1867*0.2+N1867*0+O1867*0.3+P1867*0.5+Q1867*0.6+R1867*1+S1867*1</f>
        <v/>
      </c>
      <c r="AB1867" s="34">
        <f>T1867*0.2+N1867*0.2+O1867*0.3+P1867*0.5+Q1867*0.6+R1867*1+S1867*1</f>
        <v/>
      </c>
      <c r="AD1867" s="34">
        <f>IF($AC1867&gt;0,IF(VLOOKUP($AC1867,Resource!$B$2:$AE$460,6,FALSE)&gt;0,VLOOKUP($AC1867,Resource!$B$2:$AE$460,6,FALSE),"--INPUT--"),"")</f>
        <v/>
      </c>
      <c r="AE1867" s="34">
        <f>IF($AC1867&gt;0,IF(VLOOKUP($AC1867,Resource!$B$2:$AE$460,25,FALSE)&gt;0,VLOOKUP($AC1867,Resource!$B$2:$AE$460,25,FALSE),"--INPUT--"),"")</f>
        <v/>
      </c>
      <c r="AG1867" s="619" t="n"/>
      <c r="AH1867" s="619" t="n"/>
      <c r="AJ1867" s="34">
        <f>IF($AI1867&gt;0,IF(VLOOKUP($AI1867,Resource!$B$2:$AE$460,6,FALSE)&gt;0,VLOOKUP($AI1867,Resource!$B$2:$AE$460,6,FALSE),"--INPUT--"),"")</f>
        <v/>
      </c>
      <c r="AK1867" s="34">
        <f>IF($AI1867&gt;0,IF(VLOOKUP($AI1867,Resource!$B$2:$AE$460,25,FALSE)&gt;0,VLOOKUP($AI1867,Resource!$B$2:$AE$460,25,FALSE),"--INPUT--"),"")</f>
        <v/>
      </c>
      <c r="AL1867" s="619" t="n"/>
      <c r="AM1867" s="619" t="n"/>
      <c r="AN1867" s="34">
        <f>AA1867</f>
        <v/>
      </c>
      <c r="AO1867" s="621">
        <f>IF(ISNA(IF(AC1867="",0,AN1867*VLOOKUP(AC1867,Resource!$B$2:$AE$465,8,FALSE))),0,IF(AC1867="",0,AN1867*VLOOKUP(AC1867,Resource!$B$2:$AE$465,8,FALSE)))</f>
        <v/>
      </c>
      <c r="AP1867" s="620" t="n"/>
      <c r="AQ1867" s="286" t="n"/>
      <c r="AR1867" s="34">
        <f>AB1867</f>
        <v/>
      </c>
      <c r="AS1867" s="621">
        <f>IF(ISNA(IF(AI1867="",0,AR1867*VLOOKUP(AI1867,Resource!$B$2:$AE$465,9,FALSE))),0,IF(AI1867="",0,AR1867*VLOOKUP(AI1867,Resource!$B$2:$AE$465,9,FALSE)))</f>
        <v/>
      </c>
      <c r="AT1867" s="620" t="n"/>
      <c r="AU1867" s="286" t="n"/>
      <c r="AV1867" s="620">
        <f>Z1867</f>
        <v/>
      </c>
      <c r="AW1867" s="72" t="n"/>
      <c r="BA1867" s="620" t="n"/>
      <c r="BC1867" s="620">
        <f>AO1867+AS1867</f>
        <v/>
      </c>
      <c r="BD1867" s="620">
        <f>BH1867-BC1867</f>
        <v/>
      </c>
      <c r="BE1867" s="479">
        <f>IF(AV1867=0,"        --",BD1867/BH1867)</f>
        <v/>
      </c>
      <c r="BF1867" s="620" t="n"/>
      <c r="BG1867" s="620" t="n"/>
      <c r="BH1867" s="620">
        <f>Z1867+BA1867+BF1867</f>
        <v/>
      </c>
    </row>
    <row r="1868" customFormat="1" s="34">
      <c r="A1868" s="618" t="n"/>
      <c r="B1868" s="619" t="n"/>
      <c r="J1868" s="619" t="n"/>
      <c r="U1868" s="620" t="n"/>
      <c r="X1868" s="620" t="n"/>
      <c r="Y1868" s="620" t="n"/>
      <c r="Z1868" s="620" t="n"/>
      <c r="AA1868" s="34">
        <f>T1868*0.2+N1868*0+O1868*0.3+P1868*0.5+Q1868*0.6+R1868*1+S1868*1</f>
        <v/>
      </c>
      <c r="AB1868" s="34">
        <f>T1868*0.2+N1868*0.2+O1868*0.3+P1868*0.5+Q1868*0.6+R1868*1+S1868*1</f>
        <v/>
      </c>
      <c r="AD1868" s="34">
        <f>IF($AC1868&gt;0,IF(VLOOKUP($AC1868,Resource!$B$2:$AE$460,6,FALSE)&gt;0,VLOOKUP($AC1868,Resource!$B$2:$AE$460,6,FALSE),"--INPUT--"),"")</f>
        <v/>
      </c>
      <c r="AE1868" s="34">
        <f>IF($AC1868&gt;0,IF(VLOOKUP($AC1868,Resource!$B$2:$AE$460,25,FALSE)&gt;0,VLOOKUP($AC1868,Resource!$B$2:$AE$460,25,FALSE),"--INPUT--"),"")</f>
        <v/>
      </c>
      <c r="AG1868" s="619" t="n"/>
      <c r="AH1868" s="619" t="n"/>
      <c r="AJ1868" s="34">
        <f>IF($AI1868&gt;0,IF(VLOOKUP($AI1868,Resource!$B$2:$AE$460,6,FALSE)&gt;0,VLOOKUP($AI1868,Resource!$B$2:$AE$460,6,FALSE),"--INPUT--"),"")</f>
        <v/>
      </c>
      <c r="AK1868" s="34">
        <f>IF($AI1868&gt;0,IF(VLOOKUP($AI1868,Resource!$B$2:$AE$460,25,FALSE)&gt;0,VLOOKUP($AI1868,Resource!$B$2:$AE$460,25,FALSE),"--INPUT--"),"")</f>
        <v/>
      </c>
      <c r="AL1868" s="619" t="n"/>
      <c r="AM1868" s="619" t="n"/>
      <c r="AN1868" s="34">
        <f>AA1868</f>
        <v/>
      </c>
      <c r="AO1868" s="621">
        <f>IF(ISNA(IF(AC1868="",0,AN1868*VLOOKUP(AC1868,Resource!$B$2:$AE$465,8,FALSE))),0,IF(AC1868="",0,AN1868*VLOOKUP(AC1868,Resource!$B$2:$AE$465,8,FALSE)))</f>
        <v/>
      </c>
      <c r="AP1868" s="620" t="n"/>
      <c r="AQ1868" s="286" t="n"/>
      <c r="AR1868" s="34">
        <f>AB1868</f>
        <v/>
      </c>
      <c r="AS1868" s="621">
        <f>IF(ISNA(IF(AI1868="",0,AR1868*VLOOKUP(AI1868,Resource!$B$2:$AE$465,9,FALSE))),0,IF(AI1868="",0,AR1868*VLOOKUP(AI1868,Resource!$B$2:$AE$465,9,FALSE)))</f>
        <v/>
      </c>
      <c r="AT1868" s="620" t="n"/>
      <c r="AU1868" s="286" t="n"/>
      <c r="AV1868" s="620">
        <f>Z1868</f>
        <v/>
      </c>
      <c r="AW1868" s="72" t="n"/>
      <c r="BA1868" s="620" t="n"/>
      <c r="BC1868" s="620">
        <f>AO1868+AS1868</f>
        <v/>
      </c>
      <c r="BD1868" s="620">
        <f>BH1868-BC1868</f>
        <v/>
      </c>
      <c r="BE1868" s="479">
        <f>IF(AV1868=0,"        --",BD1868/BH1868)</f>
        <v/>
      </c>
      <c r="BF1868" s="620" t="n"/>
      <c r="BG1868" s="620" t="n"/>
      <c r="BH1868" s="620">
        <f>Z1868+BA1868+BF1868</f>
        <v/>
      </c>
    </row>
    <row r="1869" customFormat="1" s="34">
      <c r="A1869" s="618" t="n"/>
      <c r="B1869" s="619" t="n"/>
      <c r="J1869" s="619" t="n"/>
      <c r="U1869" s="620" t="n"/>
      <c r="X1869" s="620" t="n"/>
      <c r="Y1869" s="620" t="n"/>
      <c r="Z1869" s="620" t="n"/>
      <c r="AA1869" s="34">
        <f>T1869*0.2+N1869*0+O1869*0.3+P1869*0.5+Q1869*0.6+R1869*1+S1869*1</f>
        <v/>
      </c>
      <c r="AB1869" s="34">
        <f>T1869*0.2+N1869*0.2+O1869*0.3+P1869*0.5+Q1869*0.6+R1869*1+S1869*1</f>
        <v/>
      </c>
      <c r="AD1869" s="34">
        <f>IF($AC1869&gt;0,IF(VLOOKUP($AC1869,Resource!$B$2:$AE$460,6,FALSE)&gt;0,VLOOKUP($AC1869,Resource!$B$2:$AE$460,6,FALSE),"--INPUT--"),"")</f>
        <v/>
      </c>
      <c r="AE1869" s="34">
        <f>IF($AC1869&gt;0,IF(VLOOKUP($AC1869,Resource!$B$2:$AE$460,25,FALSE)&gt;0,VLOOKUP($AC1869,Resource!$B$2:$AE$460,25,FALSE),"--INPUT--"),"")</f>
        <v/>
      </c>
      <c r="AG1869" s="619" t="n"/>
      <c r="AH1869" s="619" t="n"/>
      <c r="AJ1869" s="34">
        <f>IF($AI1869&gt;0,IF(VLOOKUP($AI1869,Resource!$B$2:$AE$460,6,FALSE)&gt;0,VLOOKUP($AI1869,Resource!$B$2:$AE$460,6,FALSE),"--INPUT--"),"")</f>
        <v/>
      </c>
      <c r="AK1869" s="34">
        <f>IF($AI1869&gt;0,IF(VLOOKUP($AI1869,Resource!$B$2:$AE$460,25,FALSE)&gt;0,VLOOKUP($AI1869,Resource!$B$2:$AE$460,25,FALSE),"--INPUT--"),"")</f>
        <v/>
      </c>
      <c r="AL1869" s="619" t="n"/>
      <c r="AM1869" s="619" t="n"/>
      <c r="AN1869" s="34">
        <f>AA1869</f>
        <v/>
      </c>
      <c r="AO1869" s="621">
        <f>IF(ISNA(IF(AC1869="",0,AN1869*VLOOKUP(AC1869,Resource!$B$2:$AE$465,8,FALSE))),0,IF(AC1869="",0,AN1869*VLOOKUP(AC1869,Resource!$B$2:$AE$465,8,FALSE)))</f>
        <v/>
      </c>
      <c r="AP1869" s="620" t="n"/>
      <c r="AQ1869" s="286" t="n"/>
      <c r="AR1869" s="34">
        <f>AB1869</f>
        <v/>
      </c>
      <c r="AS1869" s="621">
        <f>IF(ISNA(IF(AI1869="",0,AR1869*VLOOKUP(AI1869,Resource!$B$2:$AE$465,9,FALSE))),0,IF(AI1869="",0,AR1869*VLOOKUP(AI1869,Resource!$B$2:$AE$465,9,FALSE)))</f>
        <v/>
      </c>
      <c r="AT1869" s="620" t="n"/>
      <c r="AU1869" s="286" t="n"/>
      <c r="AV1869" s="620">
        <f>Z1869</f>
        <v/>
      </c>
      <c r="AW1869" s="72" t="n"/>
      <c r="BA1869" s="620" t="n"/>
      <c r="BC1869" s="620">
        <f>AO1869+AS1869</f>
        <v/>
      </c>
      <c r="BD1869" s="620">
        <f>BH1869-BC1869</f>
        <v/>
      </c>
      <c r="BE1869" s="479">
        <f>IF(AV1869=0,"        --",BD1869/BH1869)</f>
        <v/>
      </c>
      <c r="BF1869" s="620" t="n"/>
      <c r="BG1869" s="620" t="n"/>
      <c r="BH1869" s="620">
        <f>Z1869+BA1869+BF1869</f>
        <v/>
      </c>
    </row>
    <row r="1870" customFormat="1" s="34">
      <c r="A1870" s="618" t="n"/>
      <c r="B1870" s="619" t="n"/>
      <c r="J1870" s="619" t="n"/>
      <c r="U1870" s="620" t="n"/>
      <c r="X1870" s="620" t="n"/>
      <c r="Y1870" s="620" t="n"/>
      <c r="Z1870" s="620" t="n"/>
      <c r="AA1870" s="34">
        <f>T1870*0.2+N1870*0+O1870*0.3+P1870*0.5+Q1870*0.6+R1870*1+S1870*1</f>
        <v/>
      </c>
      <c r="AB1870" s="34">
        <f>T1870*0.2+N1870*0.2+O1870*0.3+P1870*0.5+Q1870*0.6+R1870*1+S1870*1</f>
        <v/>
      </c>
      <c r="AD1870" s="34">
        <f>IF($AC1870&gt;0,IF(VLOOKUP($AC1870,Resource!$B$2:$AE$460,6,FALSE)&gt;0,VLOOKUP($AC1870,Resource!$B$2:$AE$460,6,FALSE),"--INPUT--"),"")</f>
        <v/>
      </c>
      <c r="AE1870" s="34">
        <f>IF($AC1870&gt;0,IF(VLOOKUP($AC1870,Resource!$B$2:$AE$460,25,FALSE)&gt;0,VLOOKUP($AC1870,Resource!$B$2:$AE$460,25,FALSE),"--INPUT--"),"")</f>
        <v/>
      </c>
      <c r="AG1870" s="619" t="n"/>
      <c r="AH1870" s="619" t="n"/>
      <c r="AJ1870" s="34">
        <f>IF($AI1870&gt;0,IF(VLOOKUP($AI1870,Resource!$B$2:$AE$460,6,FALSE)&gt;0,VLOOKUP($AI1870,Resource!$B$2:$AE$460,6,FALSE),"--INPUT--"),"")</f>
        <v/>
      </c>
      <c r="AK1870" s="34">
        <f>IF($AI1870&gt;0,IF(VLOOKUP($AI1870,Resource!$B$2:$AE$460,25,FALSE)&gt;0,VLOOKUP($AI1870,Resource!$B$2:$AE$460,25,FALSE),"--INPUT--"),"")</f>
        <v/>
      </c>
      <c r="AL1870" s="619" t="n"/>
      <c r="AM1870" s="619" t="n"/>
      <c r="AN1870" s="34">
        <f>AA1870</f>
        <v/>
      </c>
      <c r="AO1870" s="621">
        <f>IF(ISNA(IF(AC1870="",0,AN1870*VLOOKUP(AC1870,Resource!$B$2:$AE$465,8,FALSE))),0,IF(AC1870="",0,AN1870*VLOOKUP(AC1870,Resource!$B$2:$AE$465,8,FALSE)))</f>
        <v/>
      </c>
      <c r="AP1870" s="620" t="n"/>
      <c r="AQ1870" s="286" t="n"/>
      <c r="AR1870" s="34">
        <f>AB1870</f>
        <v/>
      </c>
      <c r="AS1870" s="621">
        <f>IF(ISNA(IF(AI1870="",0,AR1870*VLOOKUP(AI1870,Resource!$B$2:$AE$465,9,FALSE))),0,IF(AI1870="",0,AR1870*VLOOKUP(AI1870,Resource!$B$2:$AE$465,9,FALSE)))</f>
        <v/>
      </c>
      <c r="AT1870" s="620" t="n"/>
      <c r="AU1870" s="286" t="n"/>
      <c r="AV1870" s="620">
        <f>Z1870</f>
        <v/>
      </c>
      <c r="AW1870" s="72" t="n"/>
      <c r="BA1870" s="620" t="n"/>
      <c r="BC1870" s="620">
        <f>AO1870+AS1870</f>
        <v/>
      </c>
      <c r="BD1870" s="620">
        <f>BH1870-BC1870</f>
        <v/>
      </c>
      <c r="BE1870" s="479">
        <f>IF(AV1870=0,"        --",BD1870/BH1870)</f>
        <v/>
      </c>
      <c r="BF1870" s="620" t="n"/>
      <c r="BG1870" s="620" t="n"/>
      <c r="BH1870" s="620">
        <f>Z1870+BA1870+BF1870</f>
        <v/>
      </c>
    </row>
    <row r="1871" customFormat="1" s="34">
      <c r="A1871" s="618" t="n"/>
      <c r="B1871" s="619" t="n"/>
      <c r="J1871" s="619" t="n"/>
      <c r="U1871" s="620" t="n"/>
      <c r="X1871" s="620" t="n"/>
      <c r="Y1871" s="620" t="n"/>
      <c r="Z1871" s="620" t="n"/>
      <c r="AA1871" s="34">
        <f>T1871*0.2+N1871*0+O1871*0.3+P1871*0.5+Q1871*0.6+R1871*1+S1871*1</f>
        <v/>
      </c>
      <c r="AB1871" s="34">
        <f>T1871*0.2+N1871*0.2+O1871*0.3+P1871*0.5+Q1871*0.6+R1871*1+S1871*1</f>
        <v/>
      </c>
      <c r="AD1871" s="34">
        <f>IF($AC1871&gt;0,IF(VLOOKUP($AC1871,Resource!$B$2:$AE$460,6,FALSE)&gt;0,VLOOKUP($AC1871,Resource!$B$2:$AE$460,6,FALSE),"--INPUT--"),"")</f>
        <v/>
      </c>
      <c r="AE1871" s="34">
        <f>IF($AC1871&gt;0,IF(VLOOKUP($AC1871,Resource!$B$2:$AE$460,25,FALSE)&gt;0,VLOOKUP($AC1871,Resource!$B$2:$AE$460,25,FALSE),"--INPUT--"),"")</f>
        <v/>
      </c>
      <c r="AG1871" s="619" t="n"/>
      <c r="AH1871" s="619" t="n"/>
      <c r="AJ1871" s="34">
        <f>IF($AI1871&gt;0,IF(VLOOKUP($AI1871,Resource!$B$2:$AE$460,6,FALSE)&gt;0,VLOOKUP($AI1871,Resource!$B$2:$AE$460,6,FALSE),"--INPUT--"),"")</f>
        <v/>
      </c>
      <c r="AK1871" s="34">
        <f>IF($AI1871&gt;0,IF(VLOOKUP($AI1871,Resource!$B$2:$AE$460,25,FALSE)&gt;0,VLOOKUP($AI1871,Resource!$B$2:$AE$460,25,FALSE),"--INPUT--"),"")</f>
        <v/>
      </c>
      <c r="AL1871" s="619" t="n"/>
      <c r="AM1871" s="619" t="n"/>
      <c r="AN1871" s="34">
        <f>AA1871</f>
        <v/>
      </c>
      <c r="AO1871" s="621">
        <f>IF(ISNA(IF(AC1871="",0,AN1871*VLOOKUP(AC1871,Resource!$B$2:$AE$465,8,FALSE))),0,IF(AC1871="",0,AN1871*VLOOKUP(AC1871,Resource!$B$2:$AE$465,8,FALSE)))</f>
        <v/>
      </c>
      <c r="AP1871" s="620" t="n"/>
      <c r="AQ1871" s="286" t="n"/>
      <c r="AR1871" s="34">
        <f>AB1871</f>
        <v/>
      </c>
      <c r="AS1871" s="621">
        <f>IF(ISNA(IF(AI1871="",0,AR1871*VLOOKUP(AI1871,Resource!$B$2:$AE$465,9,FALSE))),0,IF(AI1871="",0,AR1871*VLOOKUP(AI1871,Resource!$B$2:$AE$465,9,FALSE)))</f>
        <v/>
      </c>
      <c r="AT1871" s="620" t="n"/>
      <c r="AU1871" s="286" t="n"/>
      <c r="AV1871" s="620">
        <f>Z1871</f>
        <v/>
      </c>
      <c r="AW1871" s="72" t="n"/>
      <c r="BA1871" s="620" t="n"/>
      <c r="BC1871" s="620">
        <f>AO1871+AS1871</f>
        <v/>
      </c>
      <c r="BD1871" s="620">
        <f>BH1871-BC1871</f>
        <v/>
      </c>
      <c r="BE1871" s="479">
        <f>IF(AV1871=0,"        --",BD1871/BH1871)</f>
        <v/>
      </c>
      <c r="BF1871" s="620" t="n"/>
      <c r="BG1871" s="620" t="n"/>
      <c r="BH1871" s="620">
        <f>Z1871+BA1871+BF1871</f>
        <v/>
      </c>
    </row>
    <row r="1872" customFormat="1" s="34">
      <c r="A1872" s="618" t="n"/>
      <c r="B1872" s="619" t="n"/>
      <c r="J1872" s="619" t="n"/>
      <c r="U1872" s="620" t="n"/>
      <c r="X1872" s="620" t="n"/>
      <c r="Y1872" s="620" t="n"/>
      <c r="Z1872" s="620" t="n"/>
      <c r="AA1872" s="34">
        <f>T1872*0.2+N1872*0+O1872*0.3+P1872*0.5+Q1872*0.6+R1872*1+S1872*1</f>
        <v/>
      </c>
      <c r="AB1872" s="34">
        <f>T1872*0.2+N1872*0.2+O1872*0.3+P1872*0.5+Q1872*0.6+R1872*1+S1872*1</f>
        <v/>
      </c>
      <c r="AD1872" s="34">
        <f>IF($AC1872&gt;0,IF(VLOOKUP($AC1872,Resource!$B$2:$AE$460,6,FALSE)&gt;0,VLOOKUP($AC1872,Resource!$B$2:$AE$460,6,FALSE),"--INPUT--"),"")</f>
        <v/>
      </c>
      <c r="AE1872" s="34">
        <f>IF($AC1872&gt;0,IF(VLOOKUP($AC1872,Resource!$B$2:$AE$460,25,FALSE)&gt;0,VLOOKUP($AC1872,Resource!$B$2:$AE$460,25,FALSE),"--INPUT--"),"")</f>
        <v/>
      </c>
      <c r="AG1872" s="619" t="n"/>
      <c r="AH1872" s="619" t="n"/>
      <c r="AJ1872" s="34">
        <f>IF($AI1872&gt;0,IF(VLOOKUP($AI1872,Resource!$B$2:$AE$460,6,FALSE)&gt;0,VLOOKUP($AI1872,Resource!$B$2:$AE$460,6,FALSE),"--INPUT--"),"")</f>
        <v/>
      </c>
      <c r="AK1872" s="34">
        <f>IF($AI1872&gt;0,IF(VLOOKUP($AI1872,Resource!$B$2:$AE$460,25,FALSE)&gt;0,VLOOKUP($AI1872,Resource!$B$2:$AE$460,25,FALSE),"--INPUT--"),"")</f>
        <v/>
      </c>
      <c r="AL1872" s="619" t="n"/>
      <c r="AM1872" s="619" t="n"/>
      <c r="AN1872" s="34">
        <f>AA1872</f>
        <v/>
      </c>
      <c r="AO1872" s="621">
        <f>IF(ISNA(IF(AC1872="",0,AN1872*VLOOKUP(AC1872,Resource!$B$2:$AE$465,8,FALSE))),0,IF(AC1872="",0,AN1872*VLOOKUP(AC1872,Resource!$B$2:$AE$465,8,FALSE)))</f>
        <v/>
      </c>
      <c r="AP1872" s="620" t="n"/>
      <c r="AQ1872" s="286" t="n"/>
      <c r="AR1872" s="34">
        <f>AB1872</f>
        <v/>
      </c>
      <c r="AS1872" s="621">
        <f>IF(ISNA(IF(AI1872="",0,AR1872*VLOOKUP(AI1872,Resource!$B$2:$AE$465,9,FALSE))),0,IF(AI1872="",0,AR1872*VLOOKUP(AI1872,Resource!$B$2:$AE$465,9,FALSE)))</f>
        <v/>
      </c>
      <c r="AT1872" s="620" t="n"/>
      <c r="AU1872" s="286" t="n"/>
      <c r="AV1872" s="620">
        <f>Z1872</f>
        <v/>
      </c>
      <c r="AW1872" s="72" t="n"/>
      <c r="BA1872" s="620" t="n"/>
      <c r="BC1872" s="620">
        <f>AO1872+AS1872</f>
        <v/>
      </c>
      <c r="BD1872" s="620">
        <f>BH1872-BC1872</f>
        <v/>
      </c>
      <c r="BE1872" s="479">
        <f>IF(AV1872=0,"        --",BD1872/BH1872)</f>
        <v/>
      </c>
      <c r="BF1872" s="620" t="n"/>
      <c r="BG1872" s="620" t="n"/>
      <c r="BH1872" s="620">
        <f>Z1872+BA1872+BF1872</f>
        <v/>
      </c>
    </row>
    <row r="1873" customFormat="1" s="34">
      <c r="A1873" s="618" t="n"/>
      <c r="B1873" s="619" t="n"/>
      <c r="J1873" s="619" t="n"/>
      <c r="U1873" s="620" t="n"/>
      <c r="X1873" s="620" t="n"/>
      <c r="Y1873" s="620" t="n"/>
      <c r="Z1873" s="620" t="n"/>
      <c r="AA1873" s="34">
        <f>T1873*0.2+N1873*0+O1873*0.3+P1873*0.5+Q1873*0.6+R1873*1+S1873*1</f>
        <v/>
      </c>
      <c r="AB1873" s="34">
        <f>T1873*0.2+N1873*0.2+O1873*0.3+P1873*0.5+Q1873*0.6+R1873*1+S1873*1</f>
        <v/>
      </c>
      <c r="AD1873" s="34">
        <f>IF($AC1873&gt;0,IF(VLOOKUP($AC1873,Resource!$B$2:$AE$460,6,FALSE)&gt;0,VLOOKUP($AC1873,Resource!$B$2:$AE$460,6,FALSE),"--INPUT--"),"")</f>
        <v/>
      </c>
      <c r="AE1873" s="34">
        <f>IF($AC1873&gt;0,IF(VLOOKUP($AC1873,Resource!$B$2:$AE$460,25,FALSE)&gt;0,VLOOKUP($AC1873,Resource!$B$2:$AE$460,25,FALSE),"--INPUT--"),"")</f>
        <v/>
      </c>
      <c r="AG1873" s="619" t="n"/>
      <c r="AH1873" s="619" t="n"/>
      <c r="AJ1873" s="34">
        <f>IF($AI1873&gt;0,IF(VLOOKUP($AI1873,Resource!$B$2:$AE$460,6,FALSE)&gt;0,VLOOKUP($AI1873,Resource!$B$2:$AE$460,6,FALSE),"--INPUT--"),"")</f>
        <v/>
      </c>
      <c r="AK1873" s="34">
        <f>IF($AI1873&gt;0,IF(VLOOKUP($AI1873,Resource!$B$2:$AE$460,25,FALSE)&gt;0,VLOOKUP($AI1873,Resource!$B$2:$AE$460,25,FALSE),"--INPUT--"),"")</f>
        <v/>
      </c>
      <c r="AL1873" s="619" t="n"/>
      <c r="AM1873" s="619" t="n"/>
      <c r="AN1873" s="34">
        <f>AA1873</f>
        <v/>
      </c>
      <c r="AO1873" s="621">
        <f>IF(ISNA(IF(AC1873="",0,AN1873*VLOOKUP(AC1873,Resource!$B$2:$AE$465,8,FALSE))),0,IF(AC1873="",0,AN1873*VLOOKUP(AC1873,Resource!$B$2:$AE$465,8,FALSE)))</f>
        <v/>
      </c>
      <c r="AP1873" s="620" t="n"/>
      <c r="AQ1873" s="286" t="n"/>
      <c r="AR1873" s="34">
        <f>AB1873</f>
        <v/>
      </c>
      <c r="AS1873" s="621">
        <f>IF(ISNA(IF(AI1873="",0,AR1873*VLOOKUP(AI1873,Resource!$B$2:$AE$465,9,FALSE))),0,IF(AI1873="",0,AR1873*VLOOKUP(AI1873,Resource!$B$2:$AE$465,9,FALSE)))</f>
        <v/>
      </c>
      <c r="AT1873" s="620" t="n"/>
      <c r="AU1873" s="286" t="n"/>
      <c r="AV1873" s="620">
        <f>Z1873</f>
        <v/>
      </c>
      <c r="AW1873" s="72" t="n"/>
      <c r="BA1873" s="620" t="n"/>
      <c r="BC1873" s="620">
        <f>AO1873+AS1873</f>
        <v/>
      </c>
      <c r="BD1873" s="620">
        <f>BH1873-BC1873</f>
        <v/>
      </c>
      <c r="BE1873" s="479">
        <f>IF(AV1873=0,"        --",BD1873/BH1873)</f>
        <v/>
      </c>
      <c r="BF1873" s="620" t="n"/>
      <c r="BG1873" s="620" t="n"/>
      <c r="BH1873" s="620">
        <f>Z1873+BA1873+BF1873</f>
        <v/>
      </c>
    </row>
    <row r="1874" customFormat="1" s="34">
      <c r="A1874" s="618" t="n"/>
      <c r="B1874" s="619" t="n"/>
      <c r="J1874" s="619" t="n"/>
      <c r="U1874" s="620" t="n"/>
      <c r="X1874" s="620" t="n"/>
      <c r="Y1874" s="620" t="n"/>
      <c r="Z1874" s="620" t="n"/>
      <c r="AA1874" s="34">
        <f>T1874*0.2+N1874*0+O1874*0.3+P1874*0.5+Q1874*0.6+R1874*1+S1874*1</f>
        <v/>
      </c>
      <c r="AB1874" s="34">
        <f>T1874*0.2+N1874*0.2+O1874*0.3+P1874*0.5+Q1874*0.6+R1874*1+S1874*1</f>
        <v/>
      </c>
      <c r="AD1874" s="34">
        <f>IF($AC1874&gt;0,IF(VLOOKUP($AC1874,Resource!$B$2:$AE$460,6,FALSE)&gt;0,VLOOKUP($AC1874,Resource!$B$2:$AE$460,6,FALSE),"--INPUT--"),"")</f>
        <v/>
      </c>
      <c r="AE1874" s="34">
        <f>IF($AC1874&gt;0,IF(VLOOKUP($AC1874,Resource!$B$2:$AE$460,25,FALSE)&gt;0,VLOOKUP($AC1874,Resource!$B$2:$AE$460,25,FALSE),"--INPUT--"),"")</f>
        <v/>
      </c>
      <c r="AG1874" s="619" t="n"/>
      <c r="AH1874" s="619" t="n"/>
      <c r="AJ1874" s="34">
        <f>IF($AI1874&gt;0,IF(VLOOKUP($AI1874,Resource!$B$2:$AE$460,6,FALSE)&gt;0,VLOOKUP($AI1874,Resource!$B$2:$AE$460,6,FALSE),"--INPUT--"),"")</f>
        <v/>
      </c>
      <c r="AK1874" s="34">
        <f>IF($AI1874&gt;0,IF(VLOOKUP($AI1874,Resource!$B$2:$AE$460,25,FALSE)&gt;0,VLOOKUP($AI1874,Resource!$B$2:$AE$460,25,FALSE),"--INPUT--"),"")</f>
        <v/>
      </c>
      <c r="AL1874" s="619" t="n"/>
      <c r="AM1874" s="619" t="n"/>
      <c r="AN1874" s="34">
        <f>AA1874</f>
        <v/>
      </c>
      <c r="AO1874" s="621">
        <f>IF(ISNA(IF(AC1874="",0,AN1874*VLOOKUP(AC1874,Resource!$B$2:$AE$465,8,FALSE))),0,IF(AC1874="",0,AN1874*VLOOKUP(AC1874,Resource!$B$2:$AE$465,8,FALSE)))</f>
        <v/>
      </c>
      <c r="AP1874" s="620" t="n"/>
      <c r="AQ1874" s="286" t="n"/>
      <c r="AR1874" s="34">
        <f>AB1874</f>
        <v/>
      </c>
      <c r="AS1874" s="621">
        <f>IF(ISNA(IF(AI1874="",0,AR1874*VLOOKUP(AI1874,Resource!$B$2:$AE$465,9,FALSE))),0,IF(AI1874="",0,AR1874*VLOOKUP(AI1874,Resource!$B$2:$AE$465,9,FALSE)))</f>
        <v/>
      </c>
      <c r="AT1874" s="620" t="n"/>
      <c r="AU1874" s="286" t="n"/>
      <c r="AV1874" s="620">
        <f>Z1874</f>
        <v/>
      </c>
      <c r="AW1874" s="72" t="n"/>
      <c r="BA1874" s="620" t="n"/>
      <c r="BC1874" s="620">
        <f>AO1874+AS1874</f>
        <v/>
      </c>
      <c r="BD1874" s="620">
        <f>BH1874-BC1874</f>
        <v/>
      </c>
      <c r="BE1874" s="479">
        <f>IF(AV1874=0,"        --",BD1874/BH1874)</f>
        <v/>
      </c>
      <c r="BF1874" s="620" t="n"/>
      <c r="BG1874" s="620" t="n"/>
      <c r="BH1874" s="620">
        <f>Z1874+BA1874+BF1874</f>
        <v/>
      </c>
    </row>
    <row r="1875" customFormat="1" s="34">
      <c r="A1875" s="618" t="n"/>
      <c r="B1875" s="619" t="n"/>
      <c r="J1875" s="619" t="n"/>
      <c r="U1875" s="620" t="n"/>
      <c r="X1875" s="620" t="n"/>
      <c r="Y1875" s="620" t="n"/>
      <c r="Z1875" s="620" t="n"/>
      <c r="AA1875" s="34">
        <f>T1875*0.2+N1875*0+O1875*0.3+P1875*0.5+Q1875*0.6+R1875*1+S1875*1</f>
        <v/>
      </c>
      <c r="AB1875" s="34">
        <f>T1875*0.2+N1875*0.2+O1875*0.3+P1875*0.5+Q1875*0.6+R1875*1+S1875*1</f>
        <v/>
      </c>
      <c r="AD1875" s="34">
        <f>IF($AC1875&gt;0,IF(VLOOKUP($AC1875,Resource!$B$2:$AE$460,6,FALSE)&gt;0,VLOOKUP($AC1875,Resource!$B$2:$AE$460,6,FALSE),"--INPUT--"),"")</f>
        <v/>
      </c>
      <c r="AE1875" s="34">
        <f>IF($AC1875&gt;0,IF(VLOOKUP($AC1875,Resource!$B$2:$AE$460,25,FALSE)&gt;0,VLOOKUP($AC1875,Resource!$B$2:$AE$460,25,FALSE),"--INPUT--"),"")</f>
        <v/>
      </c>
      <c r="AG1875" s="619" t="n"/>
      <c r="AH1875" s="619" t="n"/>
      <c r="AJ1875" s="34">
        <f>IF($AI1875&gt;0,IF(VLOOKUP($AI1875,Resource!$B$2:$AE$460,6,FALSE)&gt;0,VLOOKUP($AI1875,Resource!$B$2:$AE$460,6,FALSE),"--INPUT--"),"")</f>
        <v/>
      </c>
      <c r="AK1875" s="34">
        <f>IF($AI1875&gt;0,IF(VLOOKUP($AI1875,Resource!$B$2:$AE$460,25,FALSE)&gt;0,VLOOKUP($AI1875,Resource!$B$2:$AE$460,25,FALSE),"--INPUT--"),"")</f>
        <v/>
      </c>
      <c r="AL1875" s="619" t="n"/>
      <c r="AM1875" s="619" t="n"/>
      <c r="AN1875" s="34">
        <f>AA1875</f>
        <v/>
      </c>
      <c r="AO1875" s="621">
        <f>IF(ISNA(IF(AC1875="",0,AN1875*VLOOKUP(AC1875,Resource!$B$2:$AE$465,8,FALSE))),0,IF(AC1875="",0,AN1875*VLOOKUP(AC1875,Resource!$B$2:$AE$465,8,FALSE)))</f>
        <v/>
      </c>
      <c r="AP1875" s="620" t="n"/>
      <c r="AQ1875" s="286" t="n"/>
      <c r="AR1875" s="34">
        <f>AB1875</f>
        <v/>
      </c>
      <c r="AS1875" s="621">
        <f>IF(ISNA(IF(AI1875="",0,AR1875*VLOOKUP(AI1875,Resource!$B$2:$AE$465,9,FALSE))),0,IF(AI1875="",0,AR1875*VLOOKUP(AI1875,Resource!$B$2:$AE$465,9,FALSE)))</f>
        <v/>
      </c>
      <c r="AT1875" s="620" t="n"/>
      <c r="AU1875" s="286" t="n"/>
      <c r="AV1875" s="620">
        <f>Z1875</f>
        <v/>
      </c>
      <c r="AW1875" s="72" t="n"/>
      <c r="BA1875" s="620" t="n"/>
      <c r="BC1875" s="620">
        <f>AO1875+AS1875</f>
        <v/>
      </c>
      <c r="BD1875" s="620">
        <f>BH1875-BC1875</f>
        <v/>
      </c>
      <c r="BE1875" s="479">
        <f>IF(AV1875=0,"        --",BD1875/BH1875)</f>
        <v/>
      </c>
      <c r="BF1875" s="620" t="n"/>
      <c r="BG1875" s="620" t="n"/>
      <c r="BH1875" s="620">
        <f>Z1875+BA1875+BF1875</f>
        <v/>
      </c>
    </row>
    <row r="1876" customFormat="1" s="34">
      <c r="A1876" s="618" t="n"/>
      <c r="B1876" s="619" t="n"/>
      <c r="J1876" s="619" t="n"/>
      <c r="U1876" s="620" t="n"/>
      <c r="X1876" s="620" t="n"/>
      <c r="Y1876" s="620" t="n"/>
      <c r="Z1876" s="620" t="n"/>
      <c r="AA1876" s="34">
        <f>T1876*0.2+N1876*0+O1876*0.3+P1876*0.5+Q1876*0.6+R1876*1+S1876*1</f>
        <v/>
      </c>
      <c r="AB1876" s="34">
        <f>T1876*0.2+N1876*0.2+O1876*0.3+P1876*0.5+Q1876*0.6+R1876*1+S1876*1</f>
        <v/>
      </c>
      <c r="AD1876" s="34">
        <f>IF($AC1876&gt;0,IF(VLOOKUP($AC1876,Resource!$B$2:$AE$460,6,FALSE)&gt;0,VLOOKUP($AC1876,Resource!$B$2:$AE$460,6,FALSE),"--INPUT--"),"")</f>
        <v/>
      </c>
      <c r="AE1876" s="34">
        <f>IF($AC1876&gt;0,IF(VLOOKUP($AC1876,Resource!$B$2:$AE$460,25,FALSE)&gt;0,VLOOKUP($AC1876,Resource!$B$2:$AE$460,25,FALSE),"--INPUT--"),"")</f>
        <v/>
      </c>
      <c r="AG1876" s="619" t="n"/>
      <c r="AH1876" s="619" t="n"/>
      <c r="AJ1876" s="34">
        <f>IF($AI1876&gt;0,IF(VLOOKUP($AI1876,Resource!$B$2:$AE$460,6,FALSE)&gt;0,VLOOKUP($AI1876,Resource!$B$2:$AE$460,6,FALSE),"--INPUT--"),"")</f>
        <v/>
      </c>
      <c r="AK1876" s="34">
        <f>IF($AI1876&gt;0,IF(VLOOKUP($AI1876,Resource!$B$2:$AE$460,25,FALSE)&gt;0,VLOOKUP($AI1876,Resource!$B$2:$AE$460,25,FALSE),"--INPUT--"),"")</f>
        <v/>
      </c>
      <c r="AL1876" s="619" t="n"/>
      <c r="AM1876" s="619" t="n"/>
      <c r="AN1876" s="34">
        <f>AA1876</f>
        <v/>
      </c>
      <c r="AO1876" s="621">
        <f>IF(ISNA(IF(AC1876="",0,AN1876*VLOOKUP(AC1876,Resource!$B$2:$AE$465,8,FALSE))),0,IF(AC1876="",0,AN1876*VLOOKUP(AC1876,Resource!$B$2:$AE$465,8,FALSE)))</f>
        <v/>
      </c>
      <c r="AP1876" s="620" t="n"/>
      <c r="AQ1876" s="286" t="n"/>
      <c r="AR1876" s="34">
        <f>AB1876</f>
        <v/>
      </c>
      <c r="AS1876" s="621">
        <f>IF(ISNA(IF(AI1876="",0,AR1876*VLOOKUP(AI1876,Resource!$B$2:$AE$465,9,FALSE))),0,IF(AI1876="",0,AR1876*VLOOKUP(AI1876,Resource!$B$2:$AE$465,9,FALSE)))</f>
        <v/>
      </c>
      <c r="AT1876" s="620" t="n"/>
      <c r="AU1876" s="286" t="n"/>
      <c r="AV1876" s="620">
        <f>Z1876</f>
        <v/>
      </c>
      <c r="AW1876" s="72" t="n"/>
      <c r="BA1876" s="620" t="n"/>
      <c r="BC1876" s="620">
        <f>AO1876+AS1876</f>
        <v/>
      </c>
      <c r="BD1876" s="620">
        <f>BH1876-BC1876</f>
        <v/>
      </c>
      <c r="BE1876" s="479">
        <f>IF(AV1876=0,"        --",BD1876/BH1876)</f>
        <v/>
      </c>
      <c r="BF1876" s="620" t="n"/>
      <c r="BG1876" s="620" t="n"/>
      <c r="BH1876" s="620">
        <f>Z1876+BA1876+BF1876</f>
        <v/>
      </c>
    </row>
    <row r="1877" customFormat="1" s="34">
      <c r="A1877" s="618" t="n"/>
      <c r="B1877" s="619" t="n"/>
      <c r="J1877" s="619" t="n"/>
      <c r="U1877" s="620" t="n"/>
      <c r="X1877" s="620" t="n"/>
      <c r="Y1877" s="620" t="n"/>
      <c r="Z1877" s="620" t="n"/>
      <c r="AA1877" s="34">
        <f>T1877*0.2+N1877*0+O1877*0.3+P1877*0.5+Q1877*0.6+R1877*1+S1877*1</f>
        <v/>
      </c>
      <c r="AB1877" s="34">
        <f>T1877*0.2+N1877*0.2+O1877*0.3+P1877*0.5+Q1877*0.6+R1877*1+S1877*1</f>
        <v/>
      </c>
      <c r="AD1877" s="34">
        <f>IF($AC1877&gt;0,IF(VLOOKUP($AC1877,Resource!$B$2:$AE$460,6,FALSE)&gt;0,VLOOKUP($AC1877,Resource!$B$2:$AE$460,6,FALSE),"--INPUT--"),"")</f>
        <v/>
      </c>
      <c r="AE1877" s="34">
        <f>IF($AC1877&gt;0,IF(VLOOKUP($AC1877,Resource!$B$2:$AE$460,25,FALSE)&gt;0,VLOOKUP($AC1877,Resource!$B$2:$AE$460,25,FALSE),"--INPUT--"),"")</f>
        <v/>
      </c>
      <c r="AG1877" s="619" t="n"/>
      <c r="AH1877" s="619" t="n"/>
      <c r="AJ1877" s="34">
        <f>IF($AI1877&gt;0,IF(VLOOKUP($AI1877,Resource!$B$2:$AE$460,6,FALSE)&gt;0,VLOOKUP($AI1877,Resource!$B$2:$AE$460,6,FALSE),"--INPUT--"),"")</f>
        <v/>
      </c>
      <c r="AK1877" s="34">
        <f>IF($AI1877&gt;0,IF(VLOOKUP($AI1877,Resource!$B$2:$AE$460,25,FALSE)&gt;0,VLOOKUP($AI1877,Resource!$B$2:$AE$460,25,FALSE),"--INPUT--"),"")</f>
        <v/>
      </c>
      <c r="AL1877" s="619" t="n"/>
      <c r="AM1877" s="619" t="n"/>
      <c r="AN1877" s="34">
        <f>AA1877</f>
        <v/>
      </c>
      <c r="AO1877" s="621">
        <f>IF(ISNA(IF(AC1877="",0,AN1877*VLOOKUP(AC1877,Resource!$B$2:$AE$465,8,FALSE))),0,IF(AC1877="",0,AN1877*VLOOKUP(AC1877,Resource!$B$2:$AE$465,8,FALSE)))</f>
        <v/>
      </c>
      <c r="AP1877" s="620" t="n"/>
      <c r="AQ1877" s="286" t="n"/>
      <c r="AR1877" s="34">
        <f>AB1877</f>
        <v/>
      </c>
      <c r="AS1877" s="621">
        <f>IF(ISNA(IF(AI1877="",0,AR1877*VLOOKUP(AI1877,Resource!$B$2:$AE$465,9,FALSE))),0,IF(AI1877="",0,AR1877*VLOOKUP(AI1877,Resource!$B$2:$AE$465,9,FALSE)))</f>
        <v/>
      </c>
      <c r="AT1877" s="620" t="n"/>
      <c r="AU1877" s="286" t="n"/>
      <c r="AV1877" s="620">
        <f>Z1877</f>
        <v/>
      </c>
      <c r="AW1877" s="72" t="n"/>
      <c r="BA1877" s="620" t="n"/>
      <c r="BC1877" s="620">
        <f>AO1877+AS1877</f>
        <v/>
      </c>
      <c r="BD1877" s="620">
        <f>BH1877-BC1877</f>
        <v/>
      </c>
      <c r="BE1877" s="479">
        <f>IF(AV1877=0,"        --",BD1877/BH1877)</f>
        <v/>
      </c>
      <c r="BF1877" s="620" t="n"/>
      <c r="BG1877" s="620" t="n"/>
      <c r="BH1877" s="620">
        <f>Z1877+BA1877+BF1877</f>
        <v/>
      </c>
    </row>
    <row r="1878" customFormat="1" s="34">
      <c r="A1878" s="618" t="n"/>
      <c r="B1878" s="619" t="n"/>
      <c r="J1878" s="619" t="n"/>
      <c r="U1878" s="620" t="n"/>
      <c r="X1878" s="620" t="n"/>
      <c r="Y1878" s="620" t="n"/>
      <c r="Z1878" s="620" t="n"/>
      <c r="AA1878" s="34">
        <f>T1878*0.2+N1878*0+O1878*0.3+P1878*0.5+Q1878*0.6+R1878*1+S1878*1</f>
        <v/>
      </c>
      <c r="AB1878" s="34">
        <f>T1878*0.2+N1878*0.2+O1878*0.3+P1878*0.5+Q1878*0.6+R1878*1+S1878*1</f>
        <v/>
      </c>
      <c r="AD1878" s="34">
        <f>IF($AC1878&gt;0,IF(VLOOKUP($AC1878,Resource!$B$2:$AE$460,6,FALSE)&gt;0,VLOOKUP($AC1878,Resource!$B$2:$AE$460,6,FALSE),"--INPUT--"),"")</f>
        <v/>
      </c>
      <c r="AE1878" s="34">
        <f>IF($AC1878&gt;0,IF(VLOOKUP($AC1878,Resource!$B$2:$AE$460,25,FALSE)&gt;0,VLOOKUP($AC1878,Resource!$B$2:$AE$460,25,FALSE),"--INPUT--"),"")</f>
        <v/>
      </c>
      <c r="AG1878" s="619" t="n"/>
      <c r="AH1878" s="619" t="n"/>
      <c r="AJ1878" s="34">
        <f>IF($AI1878&gt;0,IF(VLOOKUP($AI1878,Resource!$B$2:$AE$460,6,FALSE)&gt;0,VLOOKUP($AI1878,Resource!$B$2:$AE$460,6,FALSE),"--INPUT--"),"")</f>
        <v/>
      </c>
      <c r="AK1878" s="34">
        <f>IF($AI1878&gt;0,IF(VLOOKUP($AI1878,Resource!$B$2:$AE$460,25,FALSE)&gt;0,VLOOKUP($AI1878,Resource!$B$2:$AE$460,25,FALSE),"--INPUT--"),"")</f>
        <v/>
      </c>
      <c r="AL1878" s="619" t="n"/>
      <c r="AM1878" s="619" t="n"/>
      <c r="AN1878" s="34">
        <f>AA1878</f>
        <v/>
      </c>
      <c r="AO1878" s="621">
        <f>IF(ISNA(IF(AC1878="",0,AN1878*VLOOKUP(AC1878,Resource!$B$2:$AE$465,8,FALSE))),0,IF(AC1878="",0,AN1878*VLOOKUP(AC1878,Resource!$B$2:$AE$465,8,FALSE)))</f>
        <v/>
      </c>
      <c r="AP1878" s="620" t="n"/>
      <c r="AQ1878" s="286" t="n"/>
      <c r="AR1878" s="34">
        <f>AB1878</f>
        <v/>
      </c>
      <c r="AS1878" s="621">
        <f>IF(ISNA(IF(AI1878="",0,AR1878*VLOOKUP(AI1878,Resource!$B$2:$AE$465,9,FALSE))),0,IF(AI1878="",0,AR1878*VLOOKUP(AI1878,Resource!$B$2:$AE$465,9,FALSE)))</f>
        <v/>
      </c>
      <c r="AT1878" s="620" t="n"/>
      <c r="AU1878" s="286" t="n"/>
      <c r="AV1878" s="620">
        <f>Z1878</f>
        <v/>
      </c>
      <c r="AW1878" s="72" t="n"/>
      <c r="BA1878" s="620" t="n"/>
      <c r="BC1878" s="620">
        <f>AO1878+AS1878</f>
        <v/>
      </c>
      <c r="BD1878" s="620">
        <f>BH1878-BC1878</f>
        <v/>
      </c>
      <c r="BE1878" s="479">
        <f>IF(AV1878=0,"        --",BD1878/BH1878)</f>
        <v/>
      </c>
      <c r="BF1878" s="620" t="n"/>
      <c r="BG1878" s="620" t="n"/>
      <c r="BH1878" s="620">
        <f>Z1878+BA1878+BF1878</f>
        <v/>
      </c>
    </row>
    <row r="1879" customFormat="1" s="34">
      <c r="A1879" s="618" t="n"/>
      <c r="B1879" s="619" t="n"/>
      <c r="J1879" s="619" t="n"/>
      <c r="U1879" s="620" t="n"/>
      <c r="X1879" s="620" t="n"/>
      <c r="Y1879" s="620" t="n"/>
      <c r="Z1879" s="620" t="n"/>
      <c r="AA1879" s="34">
        <f>T1879*0.2+N1879*0+O1879*0.3+P1879*0.5+Q1879*0.6+R1879*1+S1879*1</f>
        <v/>
      </c>
      <c r="AB1879" s="34">
        <f>T1879*0.2+N1879*0.2+O1879*0.3+P1879*0.5+Q1879*0.6+R1879*1+S1879*1</f>
        <v/>
      </c>
      <c r="AD1879" s="34">
        <f>IF($AC1879&gt;0,IF(VLOOKUP($AC1879,Resource!$B$2:$AE$460,6,FALSE)&gt;0,VLOOKUP($AC1879,Resource!$B$2:$AE$460,6,FALSE),"--INPUT--"),"")</f>
        <v/>
      </c>
      <c r="AE1879" s="34">
        <f>IF($AC1879&gt;0,IF(VLOOKUP($AC1879,Resource!$B$2:$AE$460,25,FALSE)&gt;0,VLOOKUP($AC1879,Resource!$B$2:$AE$460,25,FALSE),"--INPUT--"),"")</f>
        <v/>
      </c>
      <c r="AG1879" s="619" t="n"/>
      <c r="AH1879" s="619" t="n"/>
      <c r="AJ1879" s="34">
        <f>IF($AI1879&gt;0,IF(VLOOKUP($AI1879,Resource!$B$2:$AE$460,6,FALSE)&gt;0,VLOOKUP($AI1879,Resource!$B$2:$AE$460,6,FALSE),"--INPUT--"),"")</f>
        <v/>
      </c>
      <c r="AK1879" s="34">
        <f>IF($AI1879&gt;0,IF(VLOOKUP($AI1879,Resource!$B$2:$AE$460,25,FALSE)&gt;0,VLOOKUP($AI1879,Resource!$B$2:$AE$460,25,FALSE),"--INPUT--"),"")</f>
        <v/>
      </c>
      <c r="AL1879" s="619" t="n"/>
      <c r="AM1879" s="619" t="n"/>
      <c r="AN1879" s="34">
        <f>AA1879</f>
        <v/>
      </c>
      <c r="AO1879" s="621">
        <f>IF(ISNA(IF(AC1879="",0,AN1879*VLOOKUP(AC1879,Resource!$B$2:$AE$465,8,FALSE))),0,IF(AC1879="",0,AN1879*VLOOKUP(AC1879,Resource!$B$2:$AE$465,8,FALSE)))</f>
        <v/>
      </c>
      <c r="AP1879" s="620" t="n"/>
      <c r="AQ1879" s="286" t="n"/>
      <c r="AR1879" s="34">
        <f>AB1879</f>
        <v/>
      </c>
      <c r="AS1879" s="621">
        <f>IF(ISNA(IF(AI1879="",0,AR1879*VLOOKUP(AI1879,Resource!$B$2:$AE$465,9,FALSE))),0,IF(AI1879="",0,AR1879*VLOOKUP(AI1879,Resource!$B$2:$AE$465,9,FALSE)))</f>
        <v/>
      </c>
      <c r="AT1879" s="620" t="n"/>
      <c r="AU1879" s="286" t="n"/>
      <c r="AV1879" s="620">
        <f>Z1879</f>
        <v/>
      </c>
      <c r="AW1879" s="72" t="n"/>
      <c r="BA1879" s="620" t="n"/>
      <c r="BC1879" s="620">
        <f>AO1879+AS1879</f>
        <v/>
      </c>
      <c r="BD1879" s="620">
        <f>BH1879-BC1879</f>
        <v/>
      </c>
      <c r="BE1879" s="479">
        <f>IF(AV1879=0,"        --",BD1879/BH1879)</f>
        <v/>
      </c>
      <c r="BF1879" s="620" t="n"/>
      <c r="BG1879" s="620" t="n"/>
      <c r="BH1879" s="620">
        <f>Z1879+BA1879+BF1879</f>
        <v/>
      </c>
    </row>
    <row r="1880" customFormat="1" s="34">
      <c r="A1880" s="618" t="n"/>
      <c r="B1880" s="619" t="n"/>
      <c r="J1880" s="619" t="n"/>
      <c r="U1880" s="620" t="n"/>
      <c r="X1880" s="620" t="n"/>
      <c r="Y1880" s="620" t="n"/>
      <c r="Z1880" s="620" t="n"/>
      <c r="AA1880" s="34">
        <f>T1880*0.2+N1880*0+O1880*0.3+P1880*0.5+Q1880*0.6+R1880*1+S1880*1</f>
        <v/>
      </c>
      <c r="AB1880" s="34">
        <f>T1880*0.2+N1880*0.2+O1880*0.3+P1880*0.5+Q1880*0.6+R1880*1+S1880*1</f>
        <v/>
      </c>
      <c r="AD1880" s="34">
        <f>IF($AC1880&gt;0,IF(VLOOKUP($AC1880,Resource!$B$2:$AE$460,6,FALSE)&gt;0,VLOOKUP($AC1880,Resource!$B$2:$AE$460,6,FALSE),"--INPUT--"),"")</f>
        <v/>
      </c>
      <c r="AE1880" s="34">
        <f>IF($AC1880&gt;0,IF(VLOOKUP($AC1880,Resource!$B$2:$AE$460,25,FALSE)&gt;0,VLOOKUP($AC1880,Resource!$B$2:$AE$460,25,FALSE),"--INPUT--"),"")</f>
        <v/>
      </c>
      <c r="AG1880" s="619" t="n"/>
      <c r="AH1880" s="619" t="n"/>
      <c r="AJ1880" s="34">
        <f>IF($AI1880&gt;0,IF(VLOOKUP($AI1880,Resource!$B$2:$AE$460,6,FALSE)&gt;0,VLOOKUP($AI1880,Resource!$B$2:$AE$460,6,FALSE),"--INPUT--"),"")</f>
        <v/>
      </c>
      <c r="AK1880" s="34">
        <f>IF($AI1880&gt;0,IF(VLOOKUP($AI1880,Resource!$B$2:$AE$460,25,FALSE)&gt;0,VLOOKUP($AI1880,Resource!$B$2:$AE$460,25,FALSE),"--INPUT--"),"")</f>
        <v/>
      </c>
      <c r="AL1880" s="619" t="n"/>
      <c r="AM1880" s="619" t="n"/>
      <c r="AN1880" s="34">
        <f>AA1880</f>
        <v/>
      </c>
      <c r="AO1880" s="621">
        <f>IF(ISNA(IF(AC1880="",0,AN1880*VLOOKUP(AC1880,Resource!$B$2:$AE$465,8,FALSE))),0,IF(AC1880="",0,AN1880*VLOOKUP(AC1880,Resource!$B$2:$AE$465,8,FALSE)))</f>
        <v/>
      </c>
      <c r="AP1880" s="620" t="n"/>
      <c r="AQ1880" s="286" t="n"/>
      <c r="AR1880" s="34">
        <f>AB1880</f>
        <v/>
      </c>
      <c r="AS1880" s="621">
        <f>IF(ISNA(IF(AI1880="",0,AR1880*VLOOKUP(AI1880,Resource!$B$2:$AE$465,9,FALSE))),0,IF(AI1880="",0,AR1880*VLOOKUP(AI1880,Resource!$B$2:$AE$465,9,FALSE)))</f>
        <v/>
      </c>
      <c r="AT1880" s="620" t="n"/>
      <c r="AU1880" s="286" t="n"/>
      <c r="AV1880" s="620">
        <f>Z1880</f>
        <v/>
      </c>
      <c r="AW1880" s="72" t="n"/>
      <c r="BA1880" s="620" t="n"/>
      <c r="BC1880" s="620">
        <f>AO1880+AS1880</f>
        <v/>
      </c>
      <c r="BD1880" s="620">
        <f>BH1880-BC1880</f>
        <v/>
      </c>
      <c r="BE1880" s="479">
        <f>IF(AV1880=0,"        --",BD1880/BH1880)</f>
        <v/>
      </c>
      <c r="BF1880" s="620" t="n"/>
      <c r="BG1880" s="620" t="n"/>
      <c r="BH1880" s="620">
        <f>Z1880+BA1880+BF1880</f>
        <v/>
      </c>
    </row>
    <row r="1881" customFormat="1" s="34">
      <c r="A1881" s="618" t="n"/>
      <c r="B1881" s="619" t="n"/>
      <c r="J1881" s="619" t="n"/>
      <c r="U1881" s="620" t="n"/>
      <c r="X1881" s="620" t="n"/>
      <c r="Y1881" s="620" t="n"/>
      <c r="Z1881" s="620" t="n"/>
      <c r="AA1881" s="34">
        <f>T1881*0.2+N1881*0+O1881*0.3+P1881*0.5+Q1881*0.6+R1881*1+S1881*1</f>
        <v/>
      </c>
      <c r="AB1881" s="34">
        <f>T1881*0.2+N1881*0.2+O1881*0.3+P1881*0.5+Q1881*0.6+R1881*1+S1881*1</f>
        <v/>
      </c>
      <c r="AD1881" s="34">
        <f>IF($AC1881&gt;0,IF(VLOOKUP($AC1881,Resource!$B$2:$AE$460,6,FALSE)&gt;0,VLOOKUP($AC1881,Resource!$B$2:$AE$460,6,FALSE),"--INPUT--"),"")</f>
        <v/>
      </c>
      <c r="AE1881" s="34">
        <f>IF($AC1881&gt;0,IF(VLOOKUP($AC1881,Resource!$B$2:$AE$460,25,FALSE)&gt;0,VLOOKUP($AC1881,Resource!$B$2:$AE$460,25,FALSE),"--INPUT--"),"")</f>
        <v/>
      </c>
      <c r="AG1881" s="619" t="n"/>
      <c r="AH1881" s="619" t="n"/>
      <c r="AJ1881" s="34">
        <f>IF($AI1881&gt;0,IF(VLOOKUP($AI1881,Resource!$B$2:$AE$460,6,FALSE)&gt;0,VLOOKUP($AI1881,Resource!$B$2:$AE$460,6,FALSE),"--INPUT--"),"")</f>
        <v/>
      </c>
      <c r="AK1881" s="34">
        <f>IF($AI1881&gt;0,IF(VLOOKUP($AI1881,Resource!$B$2:$AE$460,25,FALSE)&gt;0,VLOOKUP($AI1881,Resource!$B$2:$AE$460,25,FALSE),"--INPUT--"),"")</f>
        <v/>
      </c>
      <c r="AL1881" s="619" t="n"/>
      <c r="AM1881" s="619" t="n"/>
      <c r="AN1881" s="34">
        <f>AA1881</f>
        <v/>
      </c>
      <c r="AO1881" s="621">
        <f>IF(ISNA(IF(AC1881="",0,AN1881*VLOOKUP(AC1881,Resource!$B$2:$AE$465,8,FALSE))),0,IF(AC1881="",0,AN1881*VLOOKUP(AC1881,Resource!$B$2:$AE$465,8,FALSE)))</f>
        <v/>
      </c>
      <c r="AP1881" s="620" t="n"/>
      <c r="AQ1881" s="286" t="n"/>
      <c r="AR1881" s="34">
        <f>AB1881</f>
        <v/>
      </c>
      <c r="AS1881" s="621">
        <f>IF(ISNA(IF(AI1881="",0,AR1881*VLOOKUP(AI1881,Resource!$B$2:$AE$465,9,FALSE))),0,IF(AI1881="",0,AR1881*VLOOKUP(AI1881,Resource!$B$2:$AE$465,9,FALSE)))</f>
        <v/>
      </c>
      <c r="AT1881" s="620" t="n"/>
      <c r="AU1881" s="286" t="n"/>
      <c r="AV1881" s="620">
        <f>Z1881</f>
        <v/>
      </c>
      <c r="AW1881" s="72" t="n"/>
      <c r="BA1881" s="620" t="n"/>
      <c r="BC1881" s="620">
        <f>AO1881+AS1881</f>
        <v/>
      </c>
      <c r="BD1881" s="620">
        <f>BH1881-BC1881</f>
        <v/>
      </c>
      <c r="BE1881" s="479">
        <f>IF(AV1881=0,"        --",BD1881/BH1881)</f>
        <v/>
      </c>
      <c r="BF1881" s="620" t="n"/>
      <c r="BG1881" s="620" t="n"/>
      <c r="BH1881" s="620">
        <f>Z1881+BA1881+BF1881</f>
        <v/>
      </c>
    </row>
    <row r="1882" customFormat="1" s="34">
      <c r="A1882" s="618" t="n"/>
      <c r="B1882" s="619" t="n"/>
      <c r="J1882" s="619" t="n"/>
      <c r="U1882" s="620" t="n"/>
      <c r="X1882" s="620" t="n"/>
      <c r="Y1882" s="620" t="n"/>
      <c r="Z1882" s="620" t="n"/>
      <c r="AA1882" s="34">
        <f>T1882*0.2+N1882*0+O1882*0.3+P1882*0.5+Q1882*0.6+R1882*1+S1882*1</f>
        <v/>
      </c>
      <c r="AB1882" s="34">
        <f>T1882*0.2+N1882*0.2+O1882*0.3+P1882*0.5+Q1882*0.6+R1882*1+S1882*1</f>
        <v/>
      </c>
      <c r="AD1882" s="34">
        <f>IF($AC1882&gt;0,IF(VLOOKUP($AC1882,Resource!$B$2:$AE$460,6,FALSE)&gt;0,VLOOKUP($AC1882,Resource!$B$2:$AE$460,6,FALSE),"--INPUT--"),"")</f>
        <v/>
      </c>
      <c r="AE1882" s="34">
        <f>IF($AC1882&gt;0,IF(VLOOKUP($AC1882,Resource!$B$2:$AE$460,25,FALSE)&gt;0,VLOOKUP($AC1882,Resource!$B$2:$AE$460,25,FALSE),"--INPUT--"),"")</f>
        <v/>
      </c>
      <c r="AG1882" s="619" t="n"/>
      <c r="AH1882" s="619" t="n"/>
      <c r="AJ1882" s="34">
        <f>IF($AI1882&gt;0,IF(VLOOKUP($AI1882,Resource!$B$2:$AE$460,6,FALSE)&gt;0,VLOOKUP($AI1882,Resource!$B$2:$AE$460,6,FALSE),"--INPUT--"),"")</f>
        <v/>
      </c>
      <c r="AK1882" s="34">
        <f>IF($AI1882&gt;0,IF(VLOOKUP($AI1882,Resource!$B$2:$AE$460,25,FALSE)&gt;0,VLOOKUP($AI1882,Resource!$B$2:$AE$460,25,FALSE),"--INPUT--"),"")</f>
        <v/>
      </c>
      <c r="AL1882" s="619" t="n"/>
      <c r="AM1882" s="619" t="n"/>
      <c r="AN1882" s="34">
        <f>AA1882</f>
        <v/>
      </c>
      <c r="AO1882" s="621">
        <f>IF(ISNA(IF(AC1882="",0,AN1882*VLOOKUP(AC1882,Resource!$B$2:$AE$465,8,FALSE))),0,IF(AC1882="",0,AN1882*VLOOKUP(AC1882,Resource!$B$2:$AE$465,8,FALSE)))</f>
        <v/>
      </c>
      <c r="AP1882" s="620" t="n"/>
      <c r="AQ1882" s="286" t="n"/>
      <c r="AR1882" s="34">
        <f>AB1882</f>
        <v/>
      </c>
      <c r="AS1882" s="621">
        <f>IF(ISNA(IF(AI1882="",0,AR1882*VLOOKUP(AI1882,Resource!$B$2:$AE$465,9,FALSE))),0,IF(AI1882="",0,AR1882*VLOOKUP(AI1882,Resource!$B$2:$AE$465,9,FALSE)))</f>
        <v/>
      </c>
      <c r="AT1882" s="620" t="n"/>
      <c r="AU1882" s="286" t="n"/>
      <c r="AV1882" s="620">
        <f>Z1882</f>
        <v/>
      </c>
      <c r="AW1882" s="72" t="n"/>
      <c r="BA1882" s="620" t="n"/>
      <c r="BC1882" s="620">
        <f>AO1882+AS1882</f>
        <v/>
      </c>
      <c r="BD1882" s="620">
        <f>BH1882-BC1882</f>
        <v/>
      </c>
      <c r="BE1882" s="479">
        <f>IF(AV1882=0,"        --",BD1882/BH1882)</f>
        <v/>
      </c>
      <c r="BF1882" s="620" t="n"/>
      <c r="BG1882" s="620" t="n"/>
      <c r="BH1882" s="620">
        <f>Z1882+BA1882+BF1882</f>
        <v/>
      </c>
    </row>
    <row r="1883" customFormat="1" s="34">
      <c r="A1883" s="618" t="n"/>
      <c r="B1883" s="619" t="n"/>
      <c r="J1883" s="619" t="n"/>
      <c r="U1883" s="620" t="n"/>
      <c r="X1883" s="620" t="n"/>
      <c r="Y1883" s="620" t="n"/>
      <c r="Z1883" s="620" t="n"/>
      <c r="AA1883" s="34">
        <f>T1883*0.2+N1883*0+O1883*0.3+P1883*0.5+Q1883*0.6+R1883*1+S1883*1</f>
        <v/>
      </c>
      <c r="AB1883" s="34">
        <f>T1883*0.2+N1883*0.2+O1883*0.3+P1883*0.5+Q1883*0.6+R1883*1+S1883*1</f>
        <v/>
      </c>
      <c r="AD1883" s="34">
        <f>IF($AC1883&gt;0,IF(VLOOKUP($AC1883,Resource!$B$2:$AE$460,6,FALSE)&gt;0,VLOOKUP($AC1883,Resource!$B$2:$AE$460,6,FALSE),"--INPUT--"),"")</f>
        <v/>
      </c>
      <c r="AE1883" s="34">
        <f>IF($AC1883&gt;0,IF(VLOOKUP($AC1883,Resource!$B$2:$AE$460,25,FALSE)&gt;0,VLOOKUP($AC1883,Resource!$B$2:$AE$460,25,FALSE),"--INPUT--"),"")</f>
        <v/>
      </c>
      <c r="AG1883" s="619" t="n"/>
      <c r="AH1883" s="619" t="n"/>
      <c r="AJ1883" s="34">
        <f>IF($AI1883&gt;0,IF(VLOOKUP($AI1883,Resource!$B$2:$AE$460,6,FALSE)&gt;0,VLOOKUP($AI1883,Resource!$B$2:$AE$460,6,FALSE),"--INPUT--"),"")</f>
        <v/>
      </c>
      <c r="AK1883" s="34">
        <f>IF($AI1883&gt;0,IF(VLOOKUP($AI1883,Resource!$B$2:$AE$460,25,FALSE)&gt;0,VLOOKUP($AI1883,Resource!$B$2:$AE$460,25,FALSE),"--INPUT--"),"")</f>
        <v/>
      </c>
      <c r="AL1883" s="619" t="n"/>
      <c r="AM1883" s="619" t="n"/>
      <c r="AN1883" s="34">
        <f>AA1883</f>
        <v/>
      </c>
      <c r="AO1883" s="621">
        <f>IF(ISNA(IF(AC1883="",0,AN1883*VLOOKUP(AC1883,Resource!$B$2:$AE$465,8,FALSE))),0,IF(AC1883="",0,AN1883*VLOOKUP(AC1883,Resource!$B$2:$AE$465,8,FALSE)))</f>
        <v/>
      </c>
      <c r="AP1883" s="620" t="n"/>
      <c r="AQ1883" s="286" t="n"/>
      <c r="AR1883" s="34">
        <f>AB1883</f>
        <v/>
      </c>
      <c r="AS1883" s="621">
        <f>IF(ISNA(IF(AI1883="",0,AR1883*VLOOKUP(AI1883,Resource!$B$2:$AE$465,9,FALSE))),0,IF(AI1883="",0,AR1883*VLOOKUP(AI1883,Resource!$B$2:$AE$465,9,FALSE)))</f>
        <v/>
      </c>
      <c r="AT1883" s="620" t="n"/>
      <c r="AU1883" s="286" t="n"/>
      <c r="AV1883" s="620">
        <f>Z1883</f>
        <v/>
      </c>
      <c r="AW1883" s="72" t="n"/>
      <c r="BA1883" s="620" t="n"/>
      <c r="BC1883" s="620">
        <f>AO1883+AS1883</f>
        <v/>
      </c>
      <c r="BD1883" s="620">
        <f>BH1883-BC1883</f>
        <v/>
      </c>
      <c r="BE1883" s="479">
        <f>IF(AV1883=0,"        --",BD1883/BH1883)</f>
        <v/>
      </c>
      <c r="BF1883" s="620" t="n"/>
      <c r="BG1883" s="620" t="n"/>
      <c r="BH1883" s="620">
        <f>Z1883+BA1883+BF1883</f>
        <v/>
      </c>
    </row>
    <row r="1884" customFormat="1" s="34">
      <c r="A1884" s="618" t="n"/>
      <c r="B1884" s="619" t="n"/>
      <c r="J1884" s="619" t="n"/>
      <c r="U1884" s="620" t="n"/>
      <c r="X1884" s="620" t="n"/>
      <c r="Y1884" s="620" t="n"/>
      <c r="Z1884" s="620" t="n"/>
      <c r="AA1884" s="34">
        <f>T1884*0.2+N1884*0+O1884*0.3+P1884*0.5+Q1884*0.6+R1884*1+S1884*1</f>
        <v/>
      </c>
      <c r="AB1884" s="34">
        <f>T1884*0.2+N1884*0.2+O1884*0.3+P1884*0.5+Q1884*0.6+R1884*1+S1884*1</f>
        <v/>
      </c>
      <c r="AD1884" s="34">
        <f>IF($AC1884&gt;0,IF(VLOOKUP($AC1884,Resource!$B$2:$AE$460,6,FALSE)&gt;0,VLOOKUP($AC1884,Resource!$B$2:$AE$460,6,FALSE),"--INPUT--"),"")</f>
        <v/>
      </c>
      <c r="AE1884" s="34">
        <f>IF($AC1884&gt;0,IF(VLOOKUP($AC1884,Resource!$B$2:$AE$460,25,FALSE)&gt;0,VLOOKUP($AC1884,Resource!$B$2:$AE$460,25,FALSE),"--INPUT--"),"")</f>
        <v/>
      </c>
      <c r="AG1884" s="619" t="n"/>
      <c r="AH1884" s="619" t="n"/>
      <c r="AJ1884" s="34">
        <f>IF($AI1884&gt;0,IF(VLOOKUP($AI1884,Resource!$B$2:$AE$460,6,FALSE)&gt;0,VLOOKUP($AI1884,Resource!$B$2:$AE$460,6,FALSE),"--INPUT--"),"")</f>
        <v/>
      </c>
      <c r="AK1884" s="34">
        <f>IF($AI1884&gt;0,IF(VLOOKUP($AI1884,Resource!$B$2:$AE$460,25,FALSE)&gt;0,VLOOKUP($AI1884,Resource!$B$2:$AE$460,25,FALSE),"--INPUT--"),"")</f>
        <v/>
      </c>
      <c r="AL1884" s="619" t="n"/>
      <c r="AM1884" s="619" t="n"/>
      <c r="AN1884" s="34">
        <f>AA1884</f>
        <v/>
      </c>
      <c r="AO1884" s="621">
        <f>IF(ISNA(IF(AC1884="",0,AN1884*VLOOKUP(AC1884,Resource!$B$2:$AE$465,8,FALSE))),0,IF(AC1884="",0,AN1884*VLOOKUP(AC1884,Resource!$B$2:$AE$465,8,FALSE)))</f>
        <v/>
      </c>
      <c r="AP1884" s="620" t="n"/>
      <c r="AQ1884" s="286" t="n"/>
      <c r="AR1884" s="34">
        <f>AB1884</f>
        <v/>
      </c>
      <c r="AS1884" s="621">
        <f>IF(ISNA(IF(AI1884="",0,AR1884*VLOOKUP(AI1884,Resource!$B$2:$AE$465,9,FALSE))),0,IF(AI1884="",0,AR1884*VLOOKUP(AI1884,Resource!$B$2:$AE$465,9,FALSE)))</f>
        <v/>
      </c>
      <c r="AT1884" s="620" t="n"/>
      <c r="AU1884" s="286" t="n"/>
      <c r="AV1884" s="620">
        <f>Z1884</f>
        <v/>
      </c>
      <c r="AW1884" s="72" t="n"/>
      <c r="BA1884" s="620" t="n"/>
      <c r="BC1884" s="620">
        <f>AO1884+AS1884</f>
        <v/>
      </c>
      <c r="BD1884" s="620">
        <f>BH1884-BC1884</f>
        <v/>
      </c>
      <c r="BE1884" s="479">
        <f>IF(AV1884=0,"        --",BD1884/BH1884)</f>
        <v/>
      </c>
      <c r="BF1884" s="620" t="n"/>
      <c r="BG1884" s="620" t="n"/>
      <c r="BH1884" s="620">
        <f>Z1884+BA1884+BF1884</f>
        <v/>
      </c>
    </row>
    <row r="1885" customFormat="1" s="34">
      <c r="A1885" s="618" t="n"/>
      <c r="B1885" s="619" t="n"/>
      <c r="J1885" s="619" t="n"/>
      <c r="U1885" s="620" t="n"/>
      <c r="X1885" s="620" t="n"/>
      <c r="Y1885" s="620" t="n"/>
      <c r="Z1885" s="620" t="n"/>
      <c r="AA1885" s="34">
        <f>T1885*0.2+N1885*0+O1885*0.3+P1885*0.5+Q1885*0.6+R1885*1+S1885*1</f>
        <v/>
      </c>
      <c r="AB1885" s="34">
        <f>T1885*0.2+N1885*0.2+O1885*0.3+P1885*0.5+Q1885*0.6+R1885*1+S1885*1</f>
        <v/>
      </c>
      <c r="AD1885" s="34">
        <f>IF($AC1885&gt;0,IF(VLOOKUP($AC1885,Resource!$B$2:$AE$460,6,FALSE)&gt;0,VLOOKUP($AC1885,Resource!$B$2:$AE$460,6,FALSE),"--INPUT--"),"")</f>
        <v/>
      </c>
      <c r="AE1885" s="34">
        <f>IF($AC1885&gt;0,IF(VLOOKUP($AC1885,Resource!$B$2:$AE$460,25,FALSE)&gt;0,VLOOKUP($AC1885,Resource!$B$2:$AE$460,25,FALSE),"--INPUT--"),"")</f>
        <v/>
      </c>
      <c r="AG1885" s="619" t="n"/>
      <c r="AH1885" s="619" t="n"/>
      <c r="AJ1885" s="34">
        <f>IF($AI1885&gt;0,IF(VLOOKUP($AI1885,Resource!$B$2:$AE$460,6,FALSE)&gt;0,VLOOKUP($AI1885,Resource!$B$2:$AE$460,6,FALSE),"--INPUT--"),"")</f>
        <v/>
      </c>
      <c r="AK1885" s="34">
        <f>IF($AI1885&gt;0,IF(VLOOKUP($AI1885,Resource!$B$2:$AE$460,25,FALSE)&gt;0,VLOOKUP($AI1885,Resource!$B$2:$AE$460,25,FALSE),"--INPUT--"),"")</f>
        <v/>
      </c>
      <c r="AL1885" s="619" t="n"/>
      <c r="AM1885" s="619" t="n"/>
      <c r="AN1885" s="34">
        <f>AA1885</f>
        <v/>
      </c>
      <c r="AO1885" s="621">
        <f>IF(ISNA(IF(AC1885="",0,AN1885*VLOOKUP(AC1885,Resource!$B$2:$AE$465,8,FALSE))),0,IF(AC1885="",0,AN1885*VLOOKUP(AC1885,Resource!$B$2:$AE$465,8,FALSE)))</f>
        <v/>
      </c>
      <c r="AP1885" s="620" t="n"/>
      <c r="AQ1885" s="286" t="n"/>
      <c r="AR1885" s="34">
        <f>AB1885</f>
        <v/>
      </c>
      <c r="AS1885" s="621">
        <f>IF(ISNA(IF(AI1885="",0,AR1885*VLOOKUP(AI1885,Resource!$B$2:$AE$465,9,FALSE))),0,IF(AI1885="",0,AR1885*VLOOKUP(AI1885,Resource!$B$2:$AE$465,9,FALSE)))</f>
        <v/>
      </c>
      <c r="AT1885" s="620" t="n"/>
      <c r="AU1885" s="286" t="n"/>
      <c r="AV1885" s="620">
        <f>Z1885</f>
        <v/>
      </c>
      <c r="AW1885" s="72" t="n"/>
      <c r="BA1885" s="620" t="n"/>
      <c r="BC1885" s="620">
        <f>AO1885+AS1885</f>
        <v/>
      </c>
      <c r="BD1885" s="620">
        <f>BH1885-BC1885</f>
        <v/>
      </c>
      <c r="BE1885" s="479">
        <f>IF(AV1885=0,"        --",BD1885/BH1885)</f>
        <v/>
      </c>
      <c r="BF1885" s="620" t="n"/>
      <c r="BG1885" s="620" t="n"/>
      <c r="BH1885" s="620">
        <f>Z1885+BA1885+BF1885</f>
        <v/>
      </c>
    </row>
    <row r="1886" customFormat="1" s="34">
      <c r="A1886" s="618" t="n"/>
      <c r="B1886" s="619" t="n"/>
      <c r="J1886" s="619" t="n"/>
      <c r="U1886" s="620" t="n"/>
      <c r="X1886" s="620" t="n"/>
      <c r="Y1886" s="620" t="n"/>
      <c r="Z1886" s="620" t="n"/>
      <c r="AA1886" s="34">
        <f>T1886*0.2+N1886*0+O1886*0.3+P1886*0.5+Q1886*0.6+R1886*1+S1886*1</f>
        <v/>
      </c>
      <c r="AB1886" s="34">
        <f>T1886*0.2+N1886*0.2+O1886*0.3+P1886*0.5+Q1886*0.6+R1886*1+S1886*1</f>
        <v/>
      </c>
      <c r="AD1886" s="34">
        <f>IF($AC1886&gt;0,IF(VLOOKUP($AC1886,Resource!$B$2:$AE$460,6,FALSE)&gt;0,VLOOKUP($AC1886,Resource!$B$2:$AE$460,6,FALSE),"--INPUT--"),"")</f>
        <v/>
      </c>
      <c r="AE1886" s="34">
        <f>IF($AC1886&gt;0,IF(VLOOKUP($AC1886,Resource!$B$2:$AE$460,25,FALSE)&gt;0,VLOOKUP($AC1886,Resource!$B$2:$AE$460,25,FALSE),"--INPUT--"),"")</f>
        <v/>
      </c>
      <c r="AG1886" s="619" t="n"/>
      <c r="AH1886" s="619" t="n"/>
      <c r="AJ1886" s="34">
        <f>IF($AI1886&gt;0,IF(VLOOKUP($AI1886,Resource!$B$2:$AE$460,6,FALSE)&gt;0,VLOOKUP($AI1886,Resource!$B$2:$AE$460,6,FALSE),"--INPUT--"),"")</f>
        <v/>
      </c>
      <c r="AK1886" s="34">
        <f>IF($AI1886&gt;0,IF(VLOOKUP($AI1886,Resource!$B$2:$AE$460,25,FALSE)&gt;0,VLOOKUP($AI1886,Resource!$B$2:$AE$460,25,FALSE),"--INPUT--"),"")</f>
        <v/>
      </c>
      <c r="AL1886" s="619" t="n"/>
      <c r="AM1886" s="619" t="n"/>
      <c r="AN1886" s="34">
        <f>AA1886</f>
        <v/>
      </c>
      <c r="AO1886" s="621">
        <f>IF(ISNA(IF(AC1886="",0,AN1886*VLOOKUP(AC1886,Resource!$B$2:$AE$465,8,FALSE))),0,IF(AC1886="",0,AN1886*VLOOKUP(AC1886,Resource!$B$2:$AE$465,8,FALSE)))</f>
        <v/>
      </c>
      <c r="AP1886" s="620" t="n"/>
      <c r="AQ1886" s="286" t="n"/>
      <c r="AR1886" s="34">
        <f>AB1886</f>
        <v/>
      </c>
      <c r="AS1886" s="621">
        <f>IF(ISNA(IF(AI1886="",0,AR1886*VLOOKUP(AI1886,Resource!$B$2:$AE$465,9,FALSE))),0,IF(AI1886="",0,AR1886*VLOOKUP(AI1886,Resource!$B$2:$AE$465,9,FALSE)))</f>
        <v/>
      </c>
      <c r="AT1886" s="620" t="n"/>
      <c r="AU1886" s="286" t="n"/>
      <c r="AV1886" s="620">
        <f>Z1886</f>
        <v/>
      </c>
      <c r="AW1886" s="72" t="n"/>
      <c r="BA1886" s="620" t="n"/>
      <c r="BC1886" s="620">
        <f>AO1886+AS1886</f>
        <v/>
      </c>
      <c r="BD1886" s="620">
        <f>BH1886-BC1886</f>
        <v/>
      </c>
      <c r="BE1886" s="479">
        <f>IF(AV1886=0,"        --",BD1886/BH1886)</f>
        <v/>
      </c>
      <c r="BF1886" s="620" t="n"/>
      <c r="BG1886" s="620" t="n"/>
      <c r="BH1886" s="620">
        <f>Z1886+BA1886+BF1886</f>
        <v/>
      </c>
    </row>
    <row r="1887" customFormat="1" s="34">
      <c r="A1887" s="618" t="n"/>
      <c r="B1887" s="619" t="n"/>
      <c r="J1887" s="619" t="n"/>
      <c r="U1887" s="620" t="n"/>
      <c r="X1887" s="620" t="n"/>
      <c r="Y1887" s="620" t="n"/>
      <c r="Z1887" s="620" t="n"/>
      <c r="AA1887" s="34">
        <f>T1887*0.2+N1887*0+O1887*0.3+P1887*0.5+Q1887*0.6+R1887*1+S1887*1</f>
        <v/>
      </c>
      <c r="AB1887" s="34">
        <f>T1887*0.2+N1887*0.2+O1887*0.3+P1887*0.5+Q1887*0.6+R1887*1+S1887*1</f>
        <v/>
      </c>
      <c r="AD1887" s="34">
        <f>IF($AC1887&gt;0,IF(VLOOKUP($AC1887,Resource!$B$2:$AE$460,6,FALSE)&gt;0,VLOOKUP($AC1887,Resource!$B$2:$AE$460,6,FALSE),"--INPUT--"),"")</f>
        <v/>
      </c>
      <c r="AE1887" s="34">
        <f>IF($AC1887&gt;0,IF(VLOOKUP($AC1887,Resource!$B$2:$AE$460,25,FALSE)&gt;0,VLOOKUP($AC1887,Resource!$B$2:$AE$460,25,FALSE),"--INPUT--"),"")</f>
        <v/>
      </c>
      <c r="AG1887" s="619" t="n"/>
      <c r="AH1887" s="619" t="n"/>
      <c r="AJ1887" s="34">
        <f>IF($AI1887&gt;0,IF(VLOOKUP($AI1887,Resource!$B$2:$AE$460,6,FALSE)&gt;0,VLOOKUP($AI1887,Resource!$B$2:$AE$460,6,FALSE),"--INPUT--"),"")</f>
        <v/>
      </c>
      <c r="AK1887" s="34">
        <f>IF($AI1887&gt;0,IF(VLOOKUP($AI1887,Resource!$B$2:$AE$460,25,FALSE)&gt;0,VLOOKUP($AI1887,Resource!$B$2:$AE$460,25,FALSE),"--INPUT--"),"")</f>
        <v/>
      </c>
      <c r="AL1887" s="619" t="n"/>
      <c r="AM1887" s="619" t="n"/>
      <c r="AN1887" s="34">
        <f>AA1887</f>
        <v/>
      </c>
      <c r="AO1887" s="621">
        <f>IF(ISNA(IF(AC1887="",0,AN1887*VLOOKUP(AC1887,Resource!$B$2:$AE$465,8,FALSE))),0,IF(AC1887="",0,AN1887*VLOOKUP(AC1887,Resource!$B$2:$AE$465,8,FALSE)))</f>
        <v/>
      </c>
      <c r="AP1887" s="620" t="n"/>
      <c r="AQ1887" s="286" t="n"/>
      <c r="AR1887" s="34">
        <f>AB1887</f>
        <v/>
      </c>
      <c r="AS1887" s="621">
        <f>IF(ISNA(IF(AI1887="",0,AR1887*VLOOKUP(AI1887,Resource!$B$2:$AE$465,9,FALSE))),0,IF(AI1887="",0,AR1887*VLOOKUP(AI1887,Resource!$B$2:$AE$465,9,FALSE)))</f>
        <v/>
      </c>
      <c r="AT1887" s="620" t="n"/>
      <c r="AU1887" s="286" t="n"/>
      <c r="AV1887" s="620">
        <f>Z1887</f>
        <v/>
      </c>
      <c r="AW1887" s="72" t="n"/>
      <c r="BA1887" s="620" t="n"/>
      <c r="BC1887" s="620">
        <f>AO1887+AS1887</f>
        <v/>
      </c>
      <c r="BD1887" s="620">
        <f>BH1887-BC1887</f>
        <v/>
      </c>
      <c r="BE1887" s="479">
        <f>IF(AV1887=0,"        --",BD1887/BH1887)</f>
        <v/>
      </c>
      <c r="BF1887" s="620" t="n"/>
      <c r="BG1887" s="620" t="n"/>
      <c r="BH1887" s="620">
        <f>Z1887+BA1887+BF1887</f>
        <v/>
      </c>
    </row>
    <row r="1888" customFormat="1" s="34">
      <c r="A1888" s="618" t="n"/>
      <c r="B1888" s="619" t="n"/>
      <c r="J1888" s="619" t="n"/>
      <c r="U1888" s="620" t="n"/>
      <c r="X1888" s="620" t="n"/>
      <c r="Y1888" s="620" t="n"/>
      <c r="Z1888" s="620" t="n"/>
      <c r="AA1888" s="34">
        <f>T1888*0.2+N1888*0+O1888*0.3+P1888*0.5+Q1888*0.6+R1888*1+S1888*1</f>
        <v/>
      </c>
      <c r="AB1888" s="34">
        <f>T1888*0.2+N1888*0.2+O1888*0.3+P1888*0.5+Q1888*0.6+R1888*1+S1888*1</f>
        <v/>
      </c>
      <c r="AD1888" s="34">
        <f>IF($AC1888&gt;0,IF(VLOOKUP($AC1888,Resource!$B$2:$AE$460,6,FALSE)&gt;0,VLOOKUP($AC1888,Resource!$B$2:$AE$460,6,FALSE),"--INPUT--"),"")</f>
        <v/>
      </c>
      <c r="AE1888" s="34">
        <f>IF($AC1888&gt;0,IF(VLOOKUP($AC1888,Resource!$B$2:$AE$460,25,FALSE)&gt;0,VLOOKUP($AC1888,Resource!$B$2:$AE$460,25,FALSE),"--INPUT--"),"")</f>
        <v/>
      </c>
      <c r="AG1888" s="619" t="n"/>
      <c r="AH1888" s="619" t="n"/>
      <c r="AJ1888" s="34">
        <f>IF($AI1888&gt;0,IF(VLOOKUP($AI1888,Resource!$B$2:$AE$460,6,FALSE)&gt;0,VLOOKUP($AI1888,Resource!$B$2:$AE$460,6,FALSE),"--INPUT--"),"")</f>
        <v/>
      </c>
      <c r="AK1888" s="34">
        <f>IF($AI1888&gt;0,IF(VLOOKUP($AI1888,Resource!$B$2:$AE$460,25,FALSE)&gt;0,VLOOKUP($AI1888,Resource!$B$2:$AE$460,25,FALSE),"--INPUT--"),"")</f>
        <v/>
      </c>
      <c r="AL1888" s="619" t="n"/>
      <c r="AM1888" s="619" t="n"/>
      <c r="AN1888" s="34">
        <f>AA1888</f>
        <v/>
      </c>
      <c r="AO1888" s="621">
        <f>IF(ISNA(IF(AC1888="",0,AN1888*VLOOKUP(AC1888,Resource!$B$2:$AE$465,8,FALSE))),0,IF(AC1888="",0,AN1888*VLOOKUP(AC1888,Resource!$B$2:$AE$465,8,FALSE)))</f>
        <v/>
      </c>
      <c r="AP1888" s="620" t="n"/>
      <c r="AQ1888" s="286" t="n"/>
      <c r="AR1888" s="34">
        <f>AB1888</f>
        <v/>
      </c>
      <c r="AS1888" s="621">
        <f>IF(ISNA(IF(AI1888="",0,AR1888*VLOOKUP(AI1888,Resource!$B$2:$AE$465,9,FALSE))),0,IF(AI1888="",0,AR1888*VLOOKUP(AI1888,Resource!$B$2:$AE$465,9,FALSE)))</f>
        <v/>
      </c>
      <c r="AT1888" s="620" t="n"/>
      <c r="AU1888" s="286" t="n"/>
      <c r="AV1888" s="620">
        <f>Z1888</f>
        <v/>
      </c>
      <c r="AW1888" s="72" t="n"/>
      <c r="BA1888" s="620" t="n"/>
      <c r="BC1888" s="620">
        <f>AO1888+AS1888</f>
        <v/>
      </c>
      <c r="BD1888" s="620">
        <f>BH1888-BC1888</f>
        <v/>
      </c>
      <c r="BE1888" s="479">
        <f>IF(AV1888=0,"        --",BD1888/BH1888)</f>
        <v/>
      </c>
      <c r="BF1888" s="620" t="n"/>
      <c r="BG1888" s="620" t="n"/>
      <c r="BH1888" s="620">
        <f>Z1888+BA1888+BF1888</f>
        <v/>
      </c>
    </row>
    <row r="1889" customFormat="1" s="34">
      <c r="A1889" s="618" t="n"/>
      <c r="B1889" s="619" t="n"/>
      <c r="J1889" s="619" t="n"/>
      <c r="U1889" s="620" t="n"/>
      <c r="X1889" s="620" t="n"/>
      <c r="Y1889" s="620" t="n"/>
      <c r="Z1889" s="620" t="n"/>
      <c r="AA1889" s="34">
        <f>T1889*0.2+N1889*0+O1889*0.3+P1889*0.5+Q1889*0.6+R1889*1+S1889*1</f>
        <v/>
      </c>
      <c r="AB1889" s="34">
        <f>T1889*0.2+N1889*0.2+O1889*0.3+P1889*0.5+Q1889*0.6+R1889*1+S1889*1</f>
        <v/>
      </c>
      <c r="AD1889" s="34">
        <f>IF($AC1889&gt;0,IF(VLOOKUP($AC1889,Resource!$B$2:$AE$460,6,FALSE)&gt;0,VLOOKUP($AC1889,Resource!$B$2:$AE$460,6,FALSE),"--INPUT--"),"")</f>
        <v/>
      </c>
      <c r="AE1889" s="34">
        <f>IF($AC1889&gt;0,IF(VLOOKUP($AC1889,Resource!$B$2:$AE$460,25,FALSE)&gt;0,VLOOKUP($AC1889,Resource!$B$2:$AE$460,25,FALSE),"--INPUT--"),"")</f>
        <v/>
      </c>
      <c r="AG1889" s="619" t="n"/>
      <c r="AH1889" s="619" t="n"/>
      <c r="AJ1889" s="34">
        <f>IF($AI1889&gt;0,IF(VLOOKUP($AI1889,Resource!$B$2:$AE$460,6,FALSE)&gt;0,VLOOKUP($AI1889,Resource!$B$2:$AE$460,6,FALSE),"--INPUT--"),"")</f>
        <v/>
      </c>
      <c r="AK1889" s="34">
        <f>IF($AI1889&gt;0,IF(VLOOKUP($AI1889,Resource!$B$2:$AE$460,25,FALSE)&gt;0,VLOOKUP($AI1889,Resource!$B$2:$AE$460,25,FALSE),"--INPUT--"),"")</f>
        <v/>
      </c>
      <c r="AL1889" s="619" t="n"/>
      <c r="AM1889" s="619" t="n"/>
      <c r="AN1889" s="34">
        <f>AA1889</f>
        <v/>
      </c>
      <c r="AO1889" s="621">
        <f>IF(ISNA(IF(AC1889="",0,AN1889*VLOOKUP(AC1889,Resource!$B$2:$AE$465,8,FALSE))),0,IF(AC1889="",0,AN1889*VLOOKUP(AC1889,Resource!$B$2:$AE$465,8,FALSE)))</f>
        <v/>
      </c>
      <c r="AP1889" s="620" t="n"/>
      <c r="AQ1889" s="286" t="n"/>
      <c r="AR1889" s="34">
        <f>AB1889</f>
        <v/>
      </c>
      <c r="AS1889" s="621">
        <f>IF(ISNA(IF(AI1889="",0,AR1889*VLOOKUP(AI1889,Resource!$B$2:$AE$465,9,FALSE))),0,IF(AI1889="",0,AR1889*VLOOKUP(AI1889,Resource!$B$2:$AE$465,9,FALSE)))</f>
        <v/>
      </c>
      <c r="AT1889" s="620" t="n"/>
      <c r="AU1889" s="286" t="n"/>
      <c r="AV1889" s="620">
        <f>Z1889</f>
        <v/>
      </c>
      <c r="AW1889" s="72" t="n"/>
      <c r="BA1889" s="620" t="n"/>
      <c r="BC1889" s="620">
        <f>AO1889+AS1889</f>
        <v/>
      </c>
      <c r="BD1889" s="620">
        <f>BH1889-BC1889</f>
        <v/>
      </c>
      <c r="BE1889" s="479">
        <f>IF(AV1889=0,"        --",BD1889/BH1889)</f>
        <v/>
      </c>
      <c r="BF1889" s="620" t="n"/>
      <c r="BG1889" s="620" t="n"/>
      <c r="BH1889" s="620">
        <f>Z1889+BA1889+BF1889</f>
        <v/>
      </c>
    </row>
    <row r="1890" customFormat="1" s="34">
      <c r="A1890" s="618" t="n"/>
      <c r="B1890" s="619" t="n"/>
      <c r="J1890" s="619" t="n"/>
      <c r="U1890" s="620" t="n"/>
      <c r="X1890" s="620" t="n"/>
      <c r="Y1890" s="620" t="n"/>
      <c r="Z1890" s="620" t="n"/>
      <c r="AA1890" s="34">
        <f>T1890*0.2+N1890*0+O1890*0.3+P1890*0.5+Q1890*0.6+R1890*1+S1890*1</f>
        <v/>
      </c>
      <c r="AB1890" s="34">
        <f>T1890*0.2+N1890*0.2+O1890*0.3+P1890*0.5+Q1890*0.6+R1890*1+S1890*1</f>
        <v/>
      </c>
      <c r="AD1890" s="34">
        <f>IF($AC1890&gt;0,IF(VLOOKUP($AC1890,Resource!$B$2:$AE$460,6,FALSE)&gt;0,VLOOKUP($AC1890,Resource!$B$2:$AE$460,6,FALSE),"--INPUT--"),"")</f>
        <v/>
      </c>
      <c r="AE1890" s="34">
        <f>IF($AC1890&gt;0,IF(VLOOKUP($AC1890,Resource!$B$2:$AE$460,25,FALSE)&gt;0,VLOOKUP($AC1890,Resource!$B$2:$AE$460,25,FALSE),"--INPUT--"),"")</f>
        <v/>
      </c>
      <c r="AG1890" s="619" t="n"/>
      <c r="AH1890" s="619" t="n"/>
      <c r="AJ1890" s="34">
        <f>IF($AI1890&gt;0,IF(VLOOKUP($AI1890,Resource!$B$2:$AE$460,6,FALSE)&gt;0,VLOOKUP($AI1890,Resource!$B$2:$AE$460,6,FALSE),"--INPUT--"),"")</f>
        <v/>
      </c>
      <c r="AK1890" s="34">
        <f>IF($AI1890&gt;0,IF(VLOOKUP($AI1890,Resource!$B$2:$AE$460,25,FALSE)&gt;0,VLOOKUP($AI1890,Resource!$B$2:$AE$460,25,FALSE),"--INPUT--"),"")</f>
        <v/>
      </c>
      <c r="AL1890" s="619" t="n"/>
      <c r="AM1890" s="619" t="n"/>
      <c r="AN1890" s="34">
        <f>AA1890</f>
        <v/>
      </c>
      <c r="AO1890" s="621">
        <f>IF(ISNA(IF(AC1890="",0,AN1890*VLOOKUP(AC1890,Resource!$B$2:$AE$465,8,FALSE))),0,IF(AC1890="",0,AN1890*VLOOKUP(AC1890,Resource!$B$2:$AE$465,8,FALSE)))</f>
        <v/>
      </c>
      <c r="AP1890" s="620" t="n"/>
      <c r="AQ1890" s="286" t="n"/>
      <c r="AR1890" s="34">
        <f>AB1890</f>
        <v/>
      </c>
      <c r="AS1890" s="621">
        <f>IF(ISNA(IF(AI1890="",0,AR1890*VLOOKUP(AI1890,Resource!$B$2:$AE$465,9,FALSE))),0,IF(AI1890="",0,AR1890*VLOOKUP(AI1890,Resource!$B$2:$AE$465,9,FALSE)))</f>
        <v/>
      </c>
      <c r="AT1890" s="620" t="n"/>
      <c r="AU1890" s="286" t="n"/>
      <c r="AV1890" s="620">
        <f>Z1890</f>
        <v/>
      </c>
      <c r="AW1890" s="72" t="n"/>
      <c r="BA1890" s="620" t="n"/>
      <c r="BC1890" s="620">
        <f>AO1890+AS1890</f>
        <v/>
      </c>
      <c r="BD1890" s="620">
        <f>BH1890-BC1890</f>
        <v/>
      </c>
      <c r="BE1890" s="479">
        <f>IF(AV1890=0,"        --",BD1890/BH1890)</f>
        <v/>
      </c>
      <c r="BF1890" s="620" t="n"/>
      <c r="BG1890" s="620" t="n"/>
      <c r="BH1890" s="620">
        <f>Z1890+BA1890+BF1890</f>
        <v/>
      </c>
    </row>
    <row r="1891" customFormat="1" s="34">
      <c r="A1891" s="618" t="n"/>
      <c r="B1891" s="619" t="n"/>
      <c r="J1891" s="619" t="n"/>
      <c r="U1891" s="620" t="n"/>
      <c r="X1891" s="620" t="n"/>
      <c r="Y1891" s="620" t="n"/>
      <c r="Z1891" s="620" t="n"/>
      <c r="AA1891" s="34">
        <f>T1891*0.2+N1891*0+O1891*0.3+P1891*0.5+Q1891*0.6+R1891*1+S1891*1</f>
        <v/>
      </c>
      <c r="AB1891" s="34">
        <f>T1891*0.2+N1891*0.2+O1891*0.3+P1891*0.5+Q1891*0.6+R1891*1+S1891*1</f>
        <v/>
      </c>
      <c r="AD1891" s="34">
        <f>IF($AC1891&gt;0,IF(VLOOKUP($AC1891,Resource!$B$2:$AE$460,6,FALSE)&gt;0,VLOOKUP($AC1891,Resource!$B$2:$AE$460,6,FALSE),"--INPUT--"),"")</f>
        <v/>
      </c>
      <c r="AE1891" s="34">
        <f>IF($AC1891&gt;0,IF(VLOOKUP($AC1891,Resource!$B$2:$AE$460,25,FALSE)&gt;0,VLOOKUP($AC1891,Resource!$B$2:$AE$460,25,FALSE),"--INPUT--"),"")</f>
        <v/>
      </c>
      <c r="AG1891" s="619" t="n"/>
      <c r="AH1891" s="619" t="n"/>
      <c r="AJ1891" s="34">
        <f>IF($AI1891&gt;0,IF(VLOOKUP($AI1891,Resource!$B$2:$AE$460,6,FALSE)&gt;0,VLOOKUP($AI1891,Resource!$B$2:$AE$460,6,FALSE),"--INPUT--"),"")</f>
        <v/>
      </c>
      <c r="AK1891" s="34">
        <f>IF($AI1891&gt;0,IF(VLOOKUP($AI1891,Resource!$B$2:$AE$460,25,FALSE)&gt;0,VLOOKUP($AI1891,Resource!$B$2:$AE$460,25,FALSE),"--INPUT--"),"")</f>
        <v/>
      </c>
      <c r="AL1891" s="619" t="n"/>
      <c r="AM1891" s="619" t="n"/>
      <c r="AN1891" s="34">
        <f>AA1891</f>
        <v/>
      </c>
      <c r="AO1891" s="621">
        <f>IF(ISNA(IF(AC1891="",0,AN1891*VLOOKUP(AC1891,Resource!$B$2:$AE$465,8,FALSE))),0,IF(AC1891="",0,AN1891*VLOOKUP(AC1891,Resource!$B$2:$AE$465,8,FALSE)))</f>
        <v/>
      </c>
      <c r="AP1891" s="620" t="n"/>
      <c r="AQ1891" s="286" t="n"/>
      <c r="AR1891" s="34">
        <f>AB1891</f>
        <v/>
      </c>
      <c r="AS1891" s="621">
        <f>IF(ISNA(IF(AI1891="",0,AR1891*VLOOKUP(AI1891,Resource!$B$2:$AE$465,9,FALSE))),0,IF(AI1891="",0,AR1891*VLOOKUP(AI1891,Resource!$B$2:$AE$465,9,FALSE)))</f>
        <v/>
      </c>
      <c r="AT1891" s="620" t="n"/>
      <c r="AU1891" s="286" t="n"/>
      <c r="AV1891" s="620">
        <f>Z1891</f>
        <v/>
      </c>
      <c r="AW1891" s="72" t="n"/>
      <c r="BA1891" s="620" t="n"/>
      <c r="BC1891" s="620">
        <f>AO1891+AS1891</f>
        <v/>
      </c>
      <c r="BD1891" s="620">
        <f>BH1891-BC1891</f>
        <v/>
      </c>
      <c r="BE1891" s="479">
        <f>IF(AV1891=0,"        --",BD1891/BH1891)</f>
        <v/>
      </c>
      <c r="BF1891" s="620" t="n"/>
      <c r="BG1891" s="620" t="n"/>
      <c r="BH1891" s="620">
        <f>Z1891+BA1891+BF1891</f>
        <v/>
      </c>
    </row>
    <row r="1892" customFormat="1" s="34">
      <c r="A1892" s="618" t="n"/>
      <c r="B1892" s="619" t="n"/>
      <c r="J1892" s="619" t="n"/>
      <c r="U1892" s="620" t="n"/>
      <c r="X1892" s="620" t="n"/>
      <c r="Y1892" s="620" t="n"/>
      <c r="Z1892" s="620" t="n"/>
      <c r="AA1892" s="34">
        <f>T1892*0.2+N1892*0+O1892*0.3+P1892*0.5+Q1892*0.6+R1892*1+S1892*1</f>
        <v/>
      </c>
      <c r="AB1892" s="34">
        <f>T1892*0.2+N1892*0.2+O1892*0.3+P1892*0.5+Q1892*0.6+R1892*1+S1892*1</f>
        <v/>
      </c>
      <c r="AD1892" s="34">
        <f>IF($AC1892&gt;0,IF(VLOOKUP($AC1892,Resource!$B$2:$AE$460,6,FALSE)&gt;0,VLOOKUP($AC1892,Resource!$B$2:$AE$460,6,FALSE),"--INPUT--"),"")</f>
        <v/>
      </c>
      <c r="AE1892" s="34">
        <f>IF($AC1892&gt;0,IF(VLOOKUP($AC1892,Resource!$B$2:$AE$460,25,FALSE)&gt;0,VLOOKUP($AC1892,Resource!$B$2:$AE$460,25,FALSE),"--INPUT--"),"")</f>
        <v/>
      </c>
      <c r="AG1892" s="619" t="n"/>
      <c r="AH1892" s="619" t="n"/>
      <c r="AJ1892" s="34">
        <f>IF($AI1892&gt;0,IF(VLOOKUP($AI1892,Resource!$B$2:$AE$460,6,FALSE)&gt;0,VLOOKUP($AI1892,Resource!$B$2:$AE$460,6,FALSE),"--INPUT--"),"")</f>
        <v/>
      </c>
      <c r="AK1892" s="34">
        <f>IF($AI1892&gt;0,IF(VLOOKUP($AI1892,Resource!$B$2:$AE$460,25,FALSE)&gt;0,VLOOKUP($AI1892,Resource!$B$2:$AE$460,25,FALSE),"--INPUT--"),"")</f>
        <v/>
      </c>
      <c r="AL1892" s="619" t="n"/>
      <c r="AM1892" s="619" t="n"/>
      <c r="AN1892" s="34">
        <f>AA1892</f>
        <v/>
      </c>
      <c r="AO1892" s="621">
        <f>IF(ISNA(IF(AC1892="",0,AN1892*VLOOKUP(AC1892,Resource!$B$2:$AE$465,8,FALSE))),0,IF(AC1892="",0,AN1892*VLOOKUP(AC1892,Resource!$B$2:$AE$465,8,FALSE)))</f>
        <v/>
      </c>
      <c r="AP1892" s="620" t="n"/>
      <c r="AQ1892" s="286" t="n"/>
      <c r="AR1892" s="34">
        <f>AB1892</f>
        <v/>
      </c>
      <c r="AS1892" s="621">
        <f>IF(ISNA(IF(AI1892="",0,AR1892*VLOOKUP(AI1892,Resource!$B$2:$AE$465,9,FALSE))),0,IF(AI1892="",0,AR1892*VLOOKUP(AI1892,Resource!$B$2:$AE$465,9,FALSE)))</f>
        <v/>
      </c>
      <c r="AT1892" s="620" t="n"/>
      <c r="AU1892" s="286" t="n"/>
      <c r="AV1892" s="620">
        <f>Z1892</f>
        <v/>
      </c>
      <c r="AW1892" s="72" t="n"/>
      <c r="BA1892" s="620" t="n"/>
      <c r="BC1892" s="620">
        <f>AO1892+AS1892</f>
        <v/>
      </c>
      <c r="BD1892" s="620">
        <f>BH1892-BC1892</f>
        <v/>
      </c>
      <c r="BE1892" s="479">
        <f>IF(AV1892=0,"        --",BD1892/BH1892)</f>
        <v/>
      </c>
      <c r="BF1892" s="620" t="n"/>
      <c r="BG1892" s="620" t="n"/>
      <c r="BH1892" s="620">
        <f>Z1892+BA1892+BF1892</f>
        <v/>
      </c>
    </row>
    <row r="1893" customFormat="1" s="34">
      <c r="A1893" s="618" t="n"/>
      <c r="B1893" s="619" t="n"/>
      <c r="J1893" s="619" t="n"/>
      <c r="U1893" s="620" t="n"/>
      <c r="X1893" s="620" t="n"/>
      <c r="Y1893" s="620" t="n"/>
      <c r="Z1893" s="620" t="n"/>
      <c r="AA1893" s="34">
        <f>T1893*0.2+N1893*0+O1893*0.3+P1893*0.5+Q1893*0.6+R1893*1+S1893*1</f>
        <v/>
      </c>
      <c r="AB1893" s="34">
        <f>T1893*0.2+N1893*0.2+O1893*0.3+P1893*0.5+Q1893*0.6+R1893*1+S1893*1</f>
        <v/>
      </c>
      <c r="AD1893" s="34">
        <f>IF($AC1893&gt;0,IF(VLOOKUP($AC1893,Resource!$B$2:$AE$460,6,FALSE)&gt;0,VLOOKUP($AC1893,Resource!$B$2:$AE$460,6,FALSE),"--INPUT--"),"")</f>
        <v/>
      </c>
      <c r="AE1893" s="34">
        <f>IF($AC1893&gt;0,IF(VLOOKUP($AC1893,Resource!$B$2:$AE$460,25,FALSE)&gt;0,VLOOKUP($AC1893,Resource!$B$2:$AE$460,25,FALSE),"--INPUT--"),"")</f>
        <v/>
      </c>
      <c r="AG1893" s="619" t="n"/>
      <c r="AH1893" s="619" t="n"/>
      <c r="AJ1893" s="34">
        <f>IF($AI1893&gt;0,IF(VLOOKUP($AI1893,Resource!$B$2:$AE$460,6,FALSE)&gt;0,VLOOKUP($AI1893,Resource!$B$2:$AE$460,6,FALSE),"--INPUT--"),"")</f>
        <v/>
      </c>
      <c r="AK1893" s="34">
        <f>IF($AI1893&gt;0,IF(VLOOKUP($AI1893,Resource!$B$2:$AE$460,25,FALSE)&gt;0,VLOOKUP($AI1893,Resource!$B$2:$AE$460,25,FALSE),"--INPUT--"),"")</f>
        <v/>
      </c>
      <c r="AL1893" s="619" t="n"/>
      <c r="AM1893" s="619" t="n"/>
      <c r="AN1893" s="34">
        <f>AA1893</f>
        <v/>
      </c>
      <c r="AO1893" s="621">
        <f>IF(ISNA(IF(AC1893="",0,AN1893*VLOOKUP(AC1893,Resource!$B$2:$AE$465,8,FALSE))),0,IF(AC1893="",0,AN1893*VLOOKUP(AC1893,Resource!$B$2:$AE$465,8,FALSE)))</f>
        <v/>
      </c>
      <c r="AP1893" s="620" t="n"/>
      <c r="AQ1893" s="286" t="n"/>
      <c r="AR1893" s="34">
        <f>AB1893</f>
        <v/>
      </c>
      <c r="AS1893" s="621">
        <f>IF(ISNA(IF(AI1893="",0,AR1893*VLOOKUP(AI1893,Resource!$B$2:$AE$465,9,FALSE))),0,IF(AI1893="",0,AR1893*VLOOKUP(AI1893,Resource!$B$2:$AE$465,9,FALSE)))</f>
        <v/>
      </c>
      <c r="AT1893" s="620" t="n"/>
      <c r="AU1893" s="286" t="n"/>
      <c r="AV1893" s="620">
        <f>Z1893</f>
        <v/>
      </c>
      <c r="AW1893" s="72" t="n"/>
      <c r="BA1893" s="620" t="n"/>
      <c r="BC1893" s="620">
        <f>AO1893+AS1893</f>
        <v/>
      </c>
      <c r="BD1893" s="620">
        <f>BH1893-BC1893</f>
        <v/>
      </c>
      <c r="BE1893" s="479">
        <f>IF(AV1893=0,"        --",BD1893/BH1893)</f>
        <v/>
      </c>
      <c r="BF1893" s="620" t="n"/>
      <c r="BG1893" s="620" t="n"/>
      <c r="BH1893" s="620">
        <f>Z1893+BA1893+BF1893</f>
        <v/>
      </c>
    </row>
    <row r="1894" customFormat="1" s="34">
      <c r="A1894" s="618" t="n"/>
      <c r="B1894" s="619" t="n"/>
      <c r="J1894" s="619" t="n"/>
      <c r="U1894" s="620" t="n"/>
      <c r="X1894" s="620" t="n"/>
      <c r="Y1894" s="620" t="n"/>
      <c r="Z1894" s="620" t="n"/>
      <c r="AA1894" s="34">
        <f>T1894*0.2+N1894*0+O1894*0.3+P1894*0.5+Q1894*0.6+R1894*1+S1894*1</f>
        <v/>
      </c>
      <c r="AB1894" s="34">
        <f>T1894*0.2+N1894*0.2+O1894*0.3+P1894*0.5+Q1894*0.6+R1894*1+S1894*1</f>
        <v/>
      </c>
      <c r="AD1894" s="34">
        <f>IF($AC1894&gt;0,IF(VLOOKUP($AC1894,Resource!$B$2:$AE$460,6,FALSE)&gt;0,VLOOKUP($AC1894,Resource!$B$2:$AE$460,6,FALSE),"--INPUT--"),"")</f>
        <v/>
      </c>
      <c r="AE1894" s="34">
        <f>IF($AC1894&gt;0,IF(VLOOKUP($AC1894,Resource!$B$2:$AE$460,25,FALSE)&gt;0,VLOOKUP($AC1894,Resource!$B$2:$AE$460,25,FALSE),"--INPUT--"),"")</f>
        <v/>
      </c>
      <c r="AG1894" s="619" t="n"/>
      <c r="AH1894" s="619" t="n"/>
      <c r="AJ1894" s="34">
        <f>IF($AI1894&gt;0,IF(VLOOKUP($AI1894,Resource!$B$2:$AE$460,6,FALSE)&gt;0,VLOOKUP($AI1894,Resource!$B$2:$AE$460,6,FALSE),"--INPUT--"),"")</f>
        <v/>
      </c>
      <c r="AK1894" s="34">
        <f>IF($AI1894&gt;0,IF(VLOOKUP($AI1894,Resource!$B$2:$AE$460,25,FALSE)&gt;0,VLOOKUP($AI1894,Resource!$B$2:$AE$460,25,FALSE),"--INPUT--"),"")</f>
        <v/>
      </c>
      <c r="AL1894" s="619" t="n"/>
      <c r="AM1894" s="619" t="n"/>
      <c r="AN1894" s="34">
        <f>AA1894</f>
        <v/>
      </c>
      <c r="AO1894" s="621">
        <f>IF(ISNA(IF(AC1894="",0,AN1894*VLOOKUP(AC1894,Resource!$B$2:$AE$465,8,FALSE))),0,IF(AC1894="",0,AN1894*VLOOKUP(AC1894,Resource!$B$2:$AE$465,8,FALSE)))</f>
        <v/>
      </c>
      <c r="AP1894" s="620" t="n"/>
      <c r="AQ1894" s="286" t="n"/>
      <c r="AR1894" s="34">
        <f>AB1894</f>
        <v/>
      </c>
      <c r="AS1894" s="621">
        <f>IF(ISNA(IF(AI1894="",0,AR1894*VLOOKUP(AI1894,Resource!$B$2:$AE$465,9,FALSE))),0,IF(AI1894="",0,AR1894*VLOOKUP(AI1894,Resource!$B$2:$AE$465,9,FALSE)))</f>
        <v/>
      </c>
      <c r="AT1894" s="620" t="n"/>
      <c r="AU1894" s="286" t="n"/>
      <c r="AV1894" s="620">
        <f>Z1894</f>
        <v/>
      </c>
      <c r="AW1894" s="72" t="n"/>
      <c r="BA1894" s="620" t="n"/>
      <c r="BC1894" s="620">
        <f>AO1894+AS1894</f>
        <v/>
      </c>
      <c r="BD1894" s="620">
        <f>BH1894-BC1894</f>
        <v/>
      </c>
      <c r="BE1894" s="479">
        <f>IF(AV1894=0,"        --",BD1894/BH1894)</f>
        <v/>
      </c>
      <c r="BF1894" s="620" t="n"/>
      <c r="BG1894" s="620" t="n"/>
      <c r="BH1894" s="620">
        <f>Z1894+BA1894+BF1894</f>
        <v/>
      </c>
    </row>
    <row r="1895" customFormat="1" s="34">
      <c r="A1895" s="618" t="n"/>
      <c r="B1895" s="619" t="n"/>
      <c r="J1895" s="619" t="n"/>
      <c r="U1895" s="620" t="n"/>
      <c r="X1895" s="620" t="n"/>
      <c r="Y1895" s="620" t="n"/>
      <c r="Z1895" s="620" t="n"/>
      <c r="AA1895" s="34">
        <f>T1895*0.2+N1895*0+O1895*0.3+P1895*0.5+Q1895*0.6+R1895*1+S1895*1</f>
        <v/>
      </c>
      <c r="AB1895" s="34">
        <f>T1895*0.2+N1895*0.2+O1895*0.3+P1895*0.5+Q1895*0.6+R1895*1+S1895*1</f>
        <v/>
      </c>
      <c r="AD1895" s="34">
        <f>IF($AC1895&gt;0,IF(VLOOKUP($AC1895,Resource!$B$2:$AE$460,6,FALSE)&gt;0,VLOOKUP($AC1895,Resource!$B$2:$AE$460,6,FALSE),"--INPUT--"),"")</f>
        <v/>
      </c>
      <c r="AE1895" s="34">
        <f>IF($AC1895&gt;0,IF(VLOOKUP($AC1895,Resource!$B$2:$AE$460,25,FALSE)&gt;0,VLOOKUP($AC1895,Resource!$B$2:$AE$460,25,FALSE),"--INPUT--"),"")</f>
        <v/>
      </c>
      <c r="AG1895" s="619" t="n"/>
      <c r="AH1895" s="619" t="n"/>
      <c r="AJ1895" s="34">
        <f>IF($AI1895&gt;0,IF(VLOOKUP($AI1895,Resource!$B$2:$AE$460,6,FALSE)&gt;0,VLOOKUP($AI1895,Resource!$B$2:$AE$460,6,FALSE),"--INPUT--"),"")</f>
        <v/>
      </c>
      <c r="AK1895" s="34">
        <f>IF($AI1895&gt;0,IF(VLOOKUP($AI1895,Resource!$B$2:$AE$460,25,FALSE)&gt;0,VLOOKUP($AI1895,Resource!$B$2:$AE$460,25,FALSE),"--INPUT--"),"")</f>
        <v/>
      </c>
      <c r="AL1895" s="619" t="n"/>
      <c r="AM1895" s="619" t="n"/>
      <c r="AN1895" s="34">
        <f>AA1895</f>
        <v/>
      </c>
      <c r="AO1895" s="621">
        <f>IF(ISNA(IF(AC1895="",0,AN1895*VLOOKUP(AC1895,Resource!$B$2:$AE$465,8,FALSE))),0,IF(AC1895="",0,AN1895*VLOOKUP(AC1895,Resource!$B$2:$AE$465,8,FALSE)))</f>
        <v/>
      </c>
      <c r="AP1895" s="620" t="n"/>
      <c r="AQ1895" s="286" t="n"/>
      <c r="AR1895" s="34">
        <f>AB1895</f>
        <v/>
      </c>
      <c r="AS1895" s="621">
        <f>IF(ISNA(IF(AI1895="",0,AR1895*VLOOKUP(AI1895,Resource!$B$2:$AE$465,9,FALSE))),0,IF(AI1895="",0,AR1895*VLOOKUP(AI1895,Resource!$B$2:$AE$465,9,FALSE)))</f>
        <v/>
      </c>
      <c r="AT1895" s="620" t="n"/>
      <c r="AU1895" s="286" t="n"/>
      <c r="AV1895" s="620">
        <f>Z1895</f>
        <v/>
      </c>
      <c r="AW1895" s="72" t="n"/>
      <c r="BA1895" s="620" t="n"/>
      <c r="BC1895" s="620">
        <f>AO1895+AS1895</f>
        <v/>
      </c>
      <c r="BD1895" s="620">
        <f>BH1895-BC1895</f>
        <v/>
      </c>
      <c r="BE1895" s="479">
        <f>IF(AV1895=0,"        --",BD1895/BH1895)</f>
        <v/>
      </c>
      <c r="BF1895" s="620" t="n"/>
      <c r="BG1895" s="620" t="n"/>
      <c r="BH1895" s="620">
        <f>Z1895+BA1895+BF1895</f>
        <v/>
      </c>
    </row>
    <row r="1896" customFormat="1" s="34">
      <c r="A1896" s="618" t="n"/>
      <c r="B1896" s="619" t="n"/>
      <c r="J1896" s="619" t="n"/>
      <c r="U1896" s="620" t="n"/>
      <c r="X1896" s="620" t="n"/>
      <c r="Y1896" s="620" t="n"/>
      <c r="Z1896" s="620" t="n"/>
      <c r="AA1896" s="34">
        <f>T1896*0.2+N1896*0+O1896*0.3+P1896*0.5+Q1896*0.6+R1896*1+S1896*1</f>
        <v/>
      </c>
      <c r="AB1896" s="34">
        <f>T1896*0.2+N1896*0.2+O1896*0.3+P1896*0.5+Q1896*0.6+R1896*1+S1896*1</f>
        <v/>
      </c>
      <c r="AD1896" s="34">
        <f>IF($AC1896&gt;0,IF(VLOOKUP($AC1896,Resource!$B$2:$AE$460,6,FALSE)&gt;0,VLOOKUP($AC1896,Resource!$B$2:$AE$460,6,FALSE),"--INPUT--"),"")</f>
        <v/>
      </c>
      <c r="AE1896" s="34">
        <f>IF($AC1896&gt;0,IF(VLOOKUP($AC1896,Resource!$B$2:$AE$460,25,FALSE)&gt;0,VLOOKUP($AC1896,Resource!$B$2:$AE$460,25,FALSE),"--INPUT--"),"")</f>
        <v/>
      </c>
      <c r="AG1896" s="619" t="n"/>
      <c r="AH1896" s="619" t="n"/>
      <c r="AJ1896" s="34">
        <f>IF($AI1896&gt;0,IF(VLOOKUP($AI1896,Resource!$B$2:$AE$460,6,FALSE)&gt;0,VLOOKUP($AI1896,Resource!$B$2:$AE$460,6,FALSE),"--INPUT--"),"")</f>
        <v/>
      </c>
      <c r="AK1896" s="34">
        <f>IF($AI1896&gt;0,IF(VLOOKUP($AI1896,Resource!$B$2:$AE$460,25,FALSE)&gt;0,VLOOKUP($AI1896,Resource!$B$2:$AE$460,25,FALSE),"--INPUT--"),"")</f>
        <v/>
      </c>
      <c r="AL1896" s="619" t="n"/>
      <c r="AM1896" s="619" t="n"/>
      <c r="AN1896" s="34">
        <f>AA1896</f>
        <v/>
      </c>
      <c r="AO1896" s="621">
        <f>IF(ISNA(IF(AC1896="",0,AN1896*VLOOKUP(AC1896,Resource!$B$2:$AE$465,8,FALSE))),0,IF(AC1896="",0,AN1896*VLOOKUP(AC1896,Resource!$B$2:$AE$465,8,FALSE)))</f>
        <v/>
      </c>
      <c r="AP1896" s="620" t="n"/>
      <c r="AQ1896" s="286" t="n"/>
      <c r="AR1896" s="34">
        <f>AB1896</f>
        <v/>
      </c>
      <c r="AS1896" s="621">
        <f>IF(ISNA(IF(AI1896="",0,AR1896*VLOOKUP(AI1896,Resource!$B$2:$AE$465,9,FALSE))),0,IF(AI1896="",0,AR1896*VLOOKUP(AI1896,Resource!$B$2:$AE$465,9,FALSE)))</f>
        <v/>
      </c>
      <c r="AT1896" s="620" t="n"/>
      <c r="AU1896" s="286" t="n"/>
      <c r="AV1896" s="620">
        <f>Z1896</f>
        <v/>
      </c>
      <c r="AW1896" s="72" t="n"/>
      <c r="BA1896" s="620" t="n"/>
      <c r="BC1896" s="620">
        <f>AO1896+AS1896</f>
        <v/>
      </c>
      <c r="BD1896" s="620">
        <f>BH1896-BC1896</f>
        <v/>
      </c>
      <c r="BE1896" s="479">
        <f>IF(AV1896=0,"        --",BD1896/BH1896)</f>
        <v/>
      </c>
      <c r="BF1896" s="620" t="n"/>
      <c r="BG1896" s="620" t="n"/>
      <c r="BH1896" s="620">
        <f>Z1896+BA1896+BF1896</f>
        <v/>
      </c>
    </row>
    <row r="1897" customFormat="1" s="34">
      <c r="A1897" s="618" t="n"/>
      <c r="B1897" s="619" t="n"/>
      <c r="J1897" s="619" t="n"/>
      <c r="U1897" s="620" t="n"/>
      <c r="X1897" s="620" t="n"/>
      <c r="Y1897" s="620" t="n"/>
      <c r="Z1897" s="620" t="n"/>
      <c r="AA1897" s="34">
        <f>T1897*0.2+N1897*0+O1897*0.3+P1897*0.5+Q1897*0.6+R1897*1+S1897*1</f>
        <v/>
      </c>
      <c r="AB1897" s="34">
        <f>T1897*0.2+N1897*0.2+O1897*0.3+P1897*0.5+Q1897*0.6+R1897*1+S1897*1</f>
        <v/>
      </c>
      <c r="AD1897" s="34">
        <f>IF($AC1897&gt;0,IF(VLOOKUP($AC1897,Resource!$B$2:$AE$460,6,FALSE)&gt;0,VLOOKUP($AC1897,Resource!$B$2:$AE$460,6,FALSE),"--INPUT--"),"")</f>
        <v/>
      </c>
      <c r="AE1897" s="34">
        <f>IF($AC1897&gt;0,IF(VLOOKUP($AC1897,Resource!$B$2:$AE$460,25,FALSE)&gt;0,VLOOKUP($AC1897,Resource!$B$2:$AE$460,25,FALSE),"--INPUT--"),"")</f>
        <v/>
      </c>
      <c r="AG1897" s="619" t="n"/>
      <c r="AH1897" s="619" t="n"/>
      <c r="AJ1897" s="34">
        <f>IF($AI1897&gt;0,IF(VLOOKUP($AI1897,Resource!$B$2:$AE$460,6,FALSE)&gt;0,VLOOKUP($AI1897,Resource!$B$2:$AE$460,6,FALSE),"--INPUT--"),"")</f>
        <v/>
      </c>
      <c r="AK1897" s="34">
        <f>IF($AI1897&gt;0,IF(VLOOKUP($AI1897,Resource!$B$2:$AE$460,25,FALSE)&gt;0,VLOOKUP($AI1897,Resource!$B$2:$AE$460,25,FALSE),"--INPUT--"),"")</f>
        <v/>
      </c>
      <c r="AL1897" s="619" t="n"/>
      <c r="AM1897" s="619" t="n"/>
      <c r="AN1897" s="34">
        <f>AA1897</f>
        <v/>
      </c>
      <c r="AO1897" s="621">
        <f>IF(ISNA(IF(AC1897="",0,AN1897*VLOOKUP(AC1897,Resource!$B$2:$AE$465,8,FALSE))),0,IF(AC1897="",0,AN1897*VLOOKUP(AC1897,Resource!$B$2:$AE$465,8,FALSE)))</f>
        <v/>
      </c>
      <c r="AP1897" s="620" t="n"/>
      <c r="AQ1897" s="286" t="n"/>
      <c r="AR1897" s="34">
        <f>AB1897</f>
        <v/>
      </c>
      <c r="AS1897" s="621">
        <f>IF(ISNA(IF(AI1897="",0,AR1897*VLOOKUP(AI1897,Resource!$B$2:$AE$465,9,FALSE))),0,IF(AI1897="",0,AR1897*VLOOKUP(AI1897,Resource!$B$2:$AE$465,9,FALSE)))</f>
        <v/>
      </c>
      <c r="AT1897" s="620" t="n"/>
      <c r="AU1897" s="286" t="n"/>
      <c r="AV1897" s="620">
        <f>Z1897</f>
        <v/>
      </c>
      <c r="AW1897" s="72" t="n"/>
      <c r="BA1897" s="620" t="n"/>
      <c r="BC1897" s="620">
        <f>AO1897+AS1897</f>
        <v/>
      </c>
      <c r="BD1897" s="620">
        <f>BH1897-BC1897</f>
        <v/>
      </c>
      <c r="BE1897" s="479">
        <f>IF(AV1897=0,"        --",BD1897/BH1897)</f>
        <v/>
      </c>
      <c r="BF1897" s="620" t="n"/>
      <c r="BG1897" s="620" t="n"/>
      <c r="BH1897" s="620">
        <f>Z1897+BA1897+BF1897</f>
        <v/>
      </c>
    </row>
    <row r="1898" customFormat="1" s="34">
      <c r="A1898" s="618" t="n"/>
      <c r="B1898" s="619" t="n"/>
      <c r="J1898" s="619" t="n"/>
      <c r="U1898" s="620" t="n"/>
      <c r="X1898" s="620" t="n"/>
      <c r="Y1898" s="620" t="n"/>
      <c r="Z1898" s="620" t="n"/>
      <c r="AA1898" s="34">
        <f>T1898*0.2+N1898*0+O1898*0.3+P1898*0.5+Q1898*0.6+R1898*1+S1898*1</f>
        <v/>
      </c>
      <c r="AB1898" s="34">
        <f>T1898*0.2+N1898*0.2+O1898*0.3+P1898*0.5+Q1898*0.6+R1898*1+S1898*1</f>
        <v/>
      </c>
      <c r="AD1898" s="34">
        <f>IF($AC1898&gt;0,IF(VLOOKUP($AC1898,Resource!$B$2:$AE$460,6,FALSE)&gt;0,VLOOKUP($AC1898,Resource!$B$2:$AE$460,6,FALSE),"--INPUT--"),"")</f>
        <v/>
      </c>
      <c r="AE1898" s="34">
        <f>IF($AC1898&gt;0,IF(VLOOKUP($AC1898,Resource!$B$2:$AE$460,25,FALSE)&gt;0,VLOOKUP($AC1898,Resource!$B$2:$AE$460,25,FALSE),"--INPUT--"),"")</f>
        <v/>
      </c>
      <c r="AG1898" s="619" t="n"/>
      <c r="AH1898" s="619" t="n"/>
      <c r="AJ1898" s="34">
        <f>IF($AI1898&gt;0,IF(VLOOKUP($AI1898,Resource!$B$2:$AE$460,6,FALSE)&gt;0,VLOOKUP($AI1898,Resource!$B$2:$AE$460,6,FALSE),"--INPUT--"),"")</f>
        <v/>
      </c>
      <c r="AK1898" s="34">
        <f>IF($AI1898&gt;0,IF(VLOOKUP($AI1898,Resource!$B$2:$AE$460,25,FALSE)&gt;0,VLOOKUP($AI1898,Resource!$B$2:$AE$460,25,FALSE),"--INPUT--"),"")</f>
        <v/>
      </c>
      <c r="AL1898" s="619" t="n"/>
      <c r="AM1898" s="619" t="n"/>
      <c r="AN1898" s="34">
        <f>AA1898</f>
        <v/>
      </c>
      <c r="AO1898" s="621">
        <f>IF(ISNA(IF(AC1898="",0,AN1898*VLOOKUP(AC1898,Resource!$B$2:$AE$465,8,FALSE))),0,IF(AC1898="",0,AN1898*VLOOKUP(AC1898,Resource!$B$2:$AE$465,8,FALSE)))</f>
        <v/>
      </c>
      <c r="AP1898" s="620" t="n"/>
      <c r="AQ1898" s="286" t="n"/>
      <c r="AR1898" s="34">
        <f>AB1898</f>
        <v/>
      </c>
      <c r="AS1898" s="621">
        <f>IF(ISNA(IF(AI1898="",0,AR1898*VLOOKUP(AI1898,Resource!$B$2:$AE$465,9,FALSE))),0,IF(AI1898="",0,AR1898*VLOOKUP(AI1898,Resource!$B$2:$AE$465,9,FALSE)))</f>
        <v/>
      </c>
      <c r="AT1898" s="620" t="n"/>
      <c r="AU1898" s="286" t="n"/>
      <c r="AV1898" s="620">
        <f>Z1898</f>
        <v/>
      </c>
      <c r="AW1898" s="72" t="n"/>
      <c r="BA1898" s="620" t="n"/>
      <c r="BC1898" s="620">
        <f>AO1898+AS1898</f>
        <v/>
      </c>
      <c r="BD1898" s="620">
        <f>BH1898-BC1898</f>
        <v/>
      </c>
      <c r="BE1898" s="479">
        <f>IF(AV1898=0,"        --",BD1898/BH1898)</f>
        <v/>
      </c>
      <c r="BF1898" s="620" t="n"/>
      <c r="BG1898" s="620" t="n"/>
      <c r="BH1898" s="620">
        <f>Z1898+BA1898+BF1898</f>
        <v/>
      </c>
    </row>
    <row r="1899" customFormat="1" s="34">
      <c r="A1899" s="618" t="n"/>
      <c r="B1899" s="619" t="n"/>
      <c r="J1899" s="619" t="n"/>
      <c r="U1899" s="620" t="n"/>
      <c r="X1899" s="620" t="n"/>
      <c r="Y1899" s="620" t="n"/>
      <c r="Z1899" s="620" t="n"/>
      <c r="AA1899" s="34">
        <f>T1899*0.2+N1899*0+O1899*0.3+P1899*0.5+Q1899*0.6+R1899*1+S1899*1</f>
        <v/>
      </c>
      <c r="AB1899" s="34">
        <f>T1899*0.2+N1899*0.2+O1899*0.3+P1899*0.5+Q1899*0.6+R1899*1+S1899*1</f>
        <v/>
      </c>
      <c r="AD1899" s="34">
        <f>IF($AC1899&gt;0,IF(VLOOKUP($AC1899,Resource!$B$2:$AE$460,6,FALSE)&gt;0,VLOOKUP($AC1899,Resource!$B$2:$AE$460,6,FALSE),"--INPUT--"),"")</f>
        <v/>
      </c>
      <c r="AE1899" s="34">
        <f>IF($AC1899&gt;0,IF(VLOOKUP($AC1899,Resource!$B$2:$AE$460,25,FALSE)&gt;0,VLOOKUP($AC1899,Resource!$B$2:$AE$460,25,FALSE),"--INPUT--"),"")</f>
        <v/>
      </c>
      <c r="AG1899" s="619" t="n"/>
      <c r="AH1899" s="619" t="n"/>
      <c r="AJ1899" s="34">
        <f>IF($AI1899&gt;0,IF(VLOOKUP($AI1899,Resource!$B$2:$AE$460,6,FALSE)&gt;0,VLOOKUP($AI1899,Resource!$B$2:$AE$460,6,FALSE),"--INPUT--"),"")</f>
        <v/>
      </c>
      <c r="AK1899" s="34">
        <f>IF($AI1899&gt;0,IF(VLOOKUP($AI1899,Resource!$B$2:$AE$460,25,FALSE)&gt;0,VLOOKUP($AI1899,Resource!$B$2:$AE$460,25,FALSE),"--INPUT--"),"")</f>
        <v/>
      </c>
      <c r="AL1899" s="619" t="n"/>
      <c r="AM1899" s="619" t="n"/>
      <c r="AN1899" s="34">
        <f>AA1899</f>
        <v/>
      </c>
      <c r="AO1899" s="621">
        <f>IF(ISNA(IF(AC1899="",0,AN1899*VLOOKUP(AC1899,Resource!$B$2:$AE$465,8,FALSE))),0,IF(AC1899="",0,AN1899*VLOOKUP(AC1899,Resource!$B$2:$AE$465,8,FALSE)))</f>
        <v/>
      </c>
      <c r="AP1899" s="620" t="n"/>
      <c r="AQ1899" s="286" t="n"/>
      <c r="AR1899" s="34">
        <f>AB1899</f>
        <v/>
      </c>
      <c r="AS1899" s="621">
        <f>IF(ISNA(IF(AI1899="",0,AR1899*VLOOKUP(AI1899,Resource!$B$2:$AE$465,9,FALSE))),0,IF(AI1899="",0,AR1899*VLOOKUP(AI1899,Resource!$B$2:$AE$465,9,FALSE)))</f>
        <v/>
      </c>
      <c r="AT1899" s="620" t="n"/>
      <c r="AU1899" s="286" t="n"/>
      <c r="AV1899" s="620">
        <f>Z1899</f>
        <v/>
      </c>
      <c r="AW1899" s="72" t="n"/>
      <c r="BA1899" s="620" t="n"/>
      <c r="BC1899" s="620">
        <f>AO1899+AS1899</f>
        <v/>
      </c>
      <c r="BD1899" s="620">
        <f>BH1899-BC1899</f>
        <v/>
      </c>
      <c r="BE1899" s="479">
        <f>IF(AV1899=0,"        --",BD1899/BH1899)</f>
        <v/>
      </c>
      <c r="BF1899" s="620" t="n"/>
      <c r="BG1899" s="620" t="n"/>
      <c r="BH1899" s="620">
        <f>Z1899+BA1899+BF1899</f>
        <v/>
      </c>
    </row>
    <row r="1900" customFormat="1" s="34">
      <c r="A1900" s="618" t="n"/>
      <c r="B1900" s="619" t="n"/>
      <c r="J1900" s="619" t="n"/>
      <c r="U1900" s="620" t="n"/>
      <c r="X1900" s="620" t="n"/>
      <c r="Y1900" s="620" t="n"/>
      <c r="Z1900" s="620" t="n"/>
      <c r="AA1900" s="34">
        <f>T1900*0.2+N1900*0+O1900*0.3+P1900*0.5+Q1900*0.6+R1900*1+S1900*1</f>
        <v/>
      </c>
      <c r="AB1900" s="34">
        <f>T1900*0.2+N1900*0.2+O1900*0.3+P1900*0.5+Q1900*0.6+R1900*1+S1900*1</f>
        <v/>
      </c>
      <c r="AD1900" s="34">
        <f>IF($AC1900&gt;0,IF(VLOOKUP($AC1900,Resource!$B$2:$AE$460,6,FALSE)&gt;0,VLOOKUP($AC1900,Resource!$B$2:$AE$460,6,FALSE),"--INPUT--"),"")</f>
        <v/>
      </c>
      <c r="AE1900" s="34">
        <f>IF($AC1900&gt;0,IF(VLOOKUP($AC1900,Resource!$B$2:$AE$460,25,FALSE)&gt;0,VLOOKUP($AC1900,Resource!$B$2:$AE$460,25,FALSE),"--INPUT--"),"")</f>
        <v/>
      </c>
      <c r="AG1900" s="619" t="n"/>
      <c r="AH1900" s="619" t="n"/>
      <c r="AJ1900" s="34">
        <f>IF($AI1900&gt;0,IF(VLOOKUP($AI1900,Resource!$B$2:$AE$460,6,FALSE)&gt;0,VLOOKUP($AI1900,Resource!$B$2:$AE$460,6,FALSE),"--INPUT--"),"")</f>
        <v/>
      </c>
      <c r="AK1900" s="34">
        <f>IF($AI1900&gt;0,IF(VLOOKUP($AI1900,Resource!$B$2:$AE$460,25,FALSE)&gt;0,VLOOKUP($AI1900,Resource!$B$2:$AE$460,25,FALSE),"--INPUT--"),"")</f>
        <v/>
      </c>
      <c r="AL1900" s="619" t="n"/>
      <c r="AM1900" s="619" t="n"/>
      <c r="AN1900" s="34">
        <f>AA1900</f>
        <v/>
      </c>
      <c r="AO1900" s="621">
        <f>IF(ISNA(IF(AC1900="",0,AN1900*VLOOKUP(AC1900,Resource!$B$2:$AE$465,8,FALSE))),0,IF(AC1900="",0,AN1900*VLOOKUP(AC1900,Resource!$B$2:$AE$465,8,FALSE)))</f>
        <v/>
      </c>
      <c r="AP1900" s="620" t="n"/>
      <c r="AQ1900" s="286" t="n"/>
      <c r="AR1900" s="34">
        <f>AB1900</f>
        <v/>
      </c>
      <c r="AS1900" s="621">
        <f>IF(ISNA(IF(AI1900="",0,AR1900*VLOOKUP(AI1900,Resource!$B$2:$AE$465,9,FALSE))),0,IF(AI1900="",0,AR1900*VLOOKUP(AI1900,Resource!$B$2:$AE$465,9,FALSE)))</f>
        <v/>
      </c>
      <c r="AT1900" s="620" t="n"/>
      <c r="AU1900" s="286" t="n"/>
      <c r="AV1900" s="620">
        <f>Z1900</f>
        <v/>
      </c>
      <c r="AW1900" s="72" t="n"/>
      <c r="BA1900" s="620" t="n"/>
      <c r="BC1900" s="620">
        <f>AO1900+AS1900</f>
        <v/>
      </c>
      <c r="BD1900" s="620">
        <f>BH1900-BC1900</f>
        <v/>
      </c>
      <c r="BE1900" s="479">
        <f>IF(AV1900=0,"        --",BD1900/BH1900)</f>
        <v/>
      </c>
      <c r="BF1900" s="620" t="n"/>
      <c r="BG1900" s="620" t="n"/>
      <c r="BH1900" s="620">
        <f>Z1900+BA1900+BF1900</f>
        <v/>
      </c>
    </row>
    <row r="1901" customFormat="1" s="34">
      <c r="A1901" s="618" t="n"/>
      <c r="B1901" s="619" t="n"/>
      <c r="J1901" s="619" t="n"/>
      <c r="U1901" s="620" t="n"/>
      <c r="X1901" s="620" t="n"/>
      <c r="Y1901" s="620" t="n"/>
      <c r="Z1901" s="620" t="n"/>
      <c r="AA1901" s="34">
        <f>T1901*0.2+N1901*0+O1901*0.3+P1901*0.5+Q1901*0.6+R1901*1+S1901*1</f>
        <v/>
      </c>
      <c r="AB1901" s="34">
        <f>T1901*0.2+N1901*0.2+O1901*0.3+P1901*0.5+Q1901*0.6+R1901*1+S1901*1</f>
        <v/>
      </c>
      <c r="AD1901" s="34">
        <f>IF($AC1901&gt;0,IF(VLOOKUP($AC1901,Resource!$B$2:$AE$460,6,FALSE)&gt;0,VLOOKUP($AC1901,Resource!$B$2:$AE$460,6,FALSE),"--INPUT--"),"")</f>
        <v/>
      </c>
      <c r="AE1901" s="34">
        <f>IF($AC1901&gt;0,IF(VLOOKUP($AC1901,Resource!$B$2:$AE$460,25,FALSE)&gt;0,VLOOKUP($AC1901,Resource!$B$2:$AE$460,25,FALSE),"--INPUT--"),"")</f>
        <v/>
      </c>
      <c r="AG1901" s="619" t="n"/>
      <c r="AH1901" s="619" t="n"/>
      <c r="AJ1901" s="34">
        <f>IF($AI1901&gt;0,IF(VLOOKUP($AI1901,Resource!$B$2:$AE$460,6,FALSE)&gt;0,VLOOKUP($AI1901,Resource!$B$2:$AE$460,6,FALSE),"--INPUT--"),"")</f>
        <v/>
      </c>
      <c r="AK1901" s="34">
        <f>IF($AI1901&gt;0,IF(VLOOKUP($AI1901,Resource!$B$2:$AE$460,25,FALSE)&gt;0,VLOOKUP($AI1901,Resource!$B$2:$AE$460,25,FALSE),"--INPUT--"),"")</f>
        <v/>
      </c>
      <c r="AL1901" s="619" t="n"/>
      <c r="AM1901" s="619" t="n"/>
      <c r="AN1901" s="34">
        <f>AA1901</f>
        <v/>
      </c>
      <c r="AO1901" s="621">
        <f>IF(ISNA(IF(AC1901="",0,AN1901*VLOOKUP(AC1901,Resource!$B$2:$AE$465,8,FALSE))),0,IF(AC1901="",0,AN1901*VLOOKUP(AC1901,Resource!$B$2:$AE$465,8,FALSE)))</f>
        <v/>
      </c>
      <c r="AP1901" s="620" t="n"/>
      <c r="AQ1901" s="286" t="n"/>
      <c r="AR1901" s="34">
        <f>AB1901</f>
        <v/>
      </c>
      <c r="AS1901" s="621">
        <f>IF(ISNA(IF(AI1901="",0,AR1901*VLOOKUP(AI1901,Resource!$B$2:$AE$465,9,FALSE))),0,IF(AI1901="",0,AR1901*VLOOKUP(AI1901,Resource!$B$2:$AE$465,9,FALSE)))</f>
        <v/>
      </c>
      <c r="AT1901" s="620" t="n"/>
      <c r="AU1901" s="286" t="n"/>
      <c r="AV1901" s="620">
        <f>Z1901</f>
        <v/>
      </c>
      <c r="AW1901" s="72" t="n"/>
      <c r="BA1901" s="620" t="n"/>
      <c r="BC1901" s="620">
        <f>AO1901+AS1901</f>
        <v/>
      </c>
      <c r="BD1901" s="620">
        <f>BH1901-BC1901</f>
        <v/>
      </c>
      <c r="BE1901" s="479">
        <f>IF(AV1901=0,"        --",BD1901/BH1901)</f>
        <v/>
      </c>
      <c r="BF1901" s="620" t="n"/>
      <c r="BG1901" s="620" t="n"/>
      <c r="BH1901" s="620">
        <f>Z1901+BA1901+BF1901</f>
        <v/>
      </c>
    </row>
    <row r="1902" customFormat="1" s="34">
      <c r="A1902" s="618" t="n"/>
      <c r="B1902" s="619" t="n"/>
      <c r="J1902" s="619" t="n"/>
      <c r="U1902" s="620" t="n"/>
      <c r="X1902" s="620" t="n"/>
      <c r="Y1902" s="620" t="n"/>
      <c r="Z1902" s="620" t="n"/>
      <c r="AA1902" s="34">
        <f>T1902*0.2+N1902*0+O1902*0.3+P1902*0.5+Q1902*0.6+R1902*1+S1902*1</f>
        <v/>
      </c>
      <c r="AB1902" s="34">
        <f>T1902*0.2+N1902*0.2+O1902*0.3+P1902*0.5+Q1902*0.6+R1902*1+S1902*1</f>
        <v/>
      </c>
      <c r="AD1902" s="34">
        <f>IF($AC1902&gt;0,IF(VLOOKUP($AC1902,Resource!$B$2:$AE$460,6,FALSE)&gt;0,VLOOKUP($AC1902,Resource!$B$2:$AE$460,6,FALSE),"--INPUT--"),"")</f>
        <v/>
      </c>
      <c r="AE1902" s="34">
        <f>IF($AC1902&gt;0,IF(VLOOKUP($AC1902,Resource!$B$2:$AE$460,25,FALSE)&gt;0,VLOOKUP($AC1902,Resource!$B$2:$AE$460,25,FALSE),"--INPUT--"),"")</f>
        <v/>
      </c>
      <c r="AG1902" s="619" t="n"/>
      <c r="AH1902" s="619" t="n"/>
      <c r="AJ1902" s="34">
        <f>IF($AI1902&gt;0,IF(VLOOKUP($AI1902,Resource!$B$2:$AE$460,6,FALSE)&gt;0,VLOOKUP($AI1902,Resource!$B$2:$AE$460,6,FALSE),"--INPUT--"),"")</f>
        <v/>
      </c>
      <c r="AK1902" s="34">
        <f>IF($AI1902&gt;0,IF(VLOOKUP($AI1902,Resource!$B$2:$AE$460,25,FALSE)&gt;0,VLOOKUP($AI1902,Resource!$B$2:$AE$460,25,FALSE),"--INPUT--"),"")</f>
        <v/>
      </c>
      <c r="AL1902" s="619" t="n"/>
      <c r="AM1902" s="619" t="n"/>
      <c r="AN1902" s="34">
        <f>AA1902</f>
        <v/>
      </c>
      <c r="AO1902" s="621">
        <f>IF(ISNA(IF(AC1902="",0,AN1902*VLOOKUP(AC1902,Resource!$B$2:$AE$465,8,FALSE))),0,IF(AC1902="",0,AN1902*VLOOKUP(AC1902,Resource!$B$2:$AE$465,8,FALSE)))</f>
        <v/>
      </c>
      <c r="AP1902" s="620" t="n"/>
      <c r="AQ1902" s="286" t="n"/>
      <c r="AR1902" s="34">
        <f>AB1902</f>
        <v/>
      </c>
      <c r="AS1902" s="621">
        <f>IF(ISNA(IF(AI1902="",0,AR1902*VLOOKUP(AI1902,Resource!$B$2:$AE$465,9,FALSE))),0,IF(AI1902="",0,AR1902*VLOOKUP(AI1902,Resource!$B$2:$AE$465,9,FALSE)))</f>
        <v/>
      </c>
      <c r="AT1902" s="620" t="n"/>
      <c r="AU1902" s="286" t="n"/>
      <c r="AV1902" s="620">
        <f>Z1902</f>
        <v/>
      </c>
      <c r="AW1902" s="72" t="n"/>
      <c r="BA1902" s="620" t="n"/>
      <c r="BC1902" s="620">
        <f>AO1902+AS1902</f>
        <v/>
      </c>
      <c r="BD1902" s="620">
        <f>BH1902-BC1902</f>
        <v/>
      </c>
      <c r="BE1902" s="479">
        <f>IF(AV1902=0,"        --",BD1902/BH1902)</f>
        <v/>
      </c>
      <c r="BF1902" s="620" t="n"/>
      <c r="BG1902" s="620" t="n"/>
      <c r="BH1902" s="620">
        <f>Z1902+BA1902+BF1902</f>
        <v/>
      </c>
    </row>
    <row r="1903" customFormat="1" s="34">
      <c r="A1903" s="618" t="n"/>
      <c r="B1903" s="619" t="n"/>
      <c r="J1903" s="619" t="n"/>
      <c r="U1903" s="620" t="n"/>
      <c r="X1903" s="620" t="n"/>
      <c r="Y1903" s="620" t="n"/>
      <c r="Z1903" s="620" t="n"/>
      <c r="AA1903" s="34">
        <f>T1903*0.2+N1903*0+O1903*0.3+P1903*0.5+Q1903*0.6+R1903*1+S1903*1</f>
        <v/>
      </c>
      <c r="AB1903" s="34">
        <f>T1903*0.2+N1903*0.2+O1903*0.3+P1903*0.5+Q1903*0.6+R1903*1+S1903*1</f>
        <v/>
      </c>
      <c r="AD1903" s="34">
        <f>IF($AC1903&gt;0,IF(VLOOKUP($AC1903,Resource!$B$2:$AE$460,6,FALSE)&gt;0,VLOOKUP($AC1903,Resource!$B$2:$AE$460,6,FALSE),"--INPUT--"),"")</f>
        <v/>
      </c>
      <c r="AE1903" s="34">
        <f>IF($AC1903&gt;0,IF(VLOOKUP($AC1903,Resource!$B$2:$AE$460,25,FALSE)&gt;0,VLOOKUP($AC1903,Resource!$B$2:$AE$460,25,FALSE),"--INPUT--"),"")</f>
        <v/>
      </c>
      <c r="AG1903" s="619" t="n"/>
      <c r="AH1903" s="619" t="n"/>
      <c r="AJ1903" s="34">
        <f>IF($AI1903&gt;0,IF(VLOOKUP($AI1903,Resource!$B$2:$AE$460,6,FALSE)&gt;0,VLOOKUP($AI1903,Resource!$B$2:$AE$460,6,FALSE),"--INPUT--"),"")</f>
        <v/>
      </c>
      <c r="AK1903" s="34">
        <f>IF($AI1903&gt;0,IF(VLOOKUP($AI1903,Resource!$B$2:$AE$460,25,FALSE)&gt;0,VLOOKUP($AI1903,Resource!$B$2:$AE$460,25,FALSE),"--INPUT--"),"")</f>
        <v/>
      </c>
      <c r="AL1903" s="619" t="n"/>
      <c r="AM1903" s="619" t="n"/>
      <c r="AN1903" s="34">
        <f>AA1903</f>
        <v/>
      </c>
      <c r="AO1903" s="621">
        <f>IF(ISNA(IF(AC1903="",0,AN1903*VLOOKUP(AC1903,Resource!$B$2:$AE$465,8,FALSE))),0,IF(AC1903="",0,AN1903*VLOOKUP(AC1903,Resource!$B$2:$AE$465,8,FALSE)))</f>
        <v/>
      </c>
      <c r="AP1903" s="620" t="n"/>
      <c r="AQ1903" s="286" t="n"/>
      <c r="AR1903" s="34">
        <f>AB1903</f>
        <v/>
      </c>
      <c r="AS1903" s="621">
        <f>IF(ISNA(IF(AI1903="",0,AR1903*VLOOKUP(AI1903,Resource!$B$2:$AE$465,9,FALSE))),0,IF(AI1903="",0,AR1903*VLOOKUP(AI1903,Resource!$B$2:$AE$465,9,FALSE)))</f>
        <v/>
      </c>
      <c r="AT1903" s="620" t="n"/>
      <c r="AU1903" s="286" t="n"/>
      <c r="AV1903" s="620">
        <f>Z1903</f>
        <v/>
      </c>
      <c r="AW1903" s="72" t="n"/>
      <c r="BA1903" s="620" t="n"/>
      <c r="BC1903" s="620">
        <f>AO1903+AS1903</f>
        <v/>
      </c>
      <c r="BD1903" s="620">
        <f>BH1903-BC1903</f>
        <v/>
      </c>
      <c r="BE1903" s="479">
        <f>IF(AV1903=0,"        --",BD1903/BH1903)</f>
        <v/>
      </c>
      <c r="BF1903" s="620" t="n"/>
      <c r="BG1903" s="620" t="n"/>
      <c r="BH1903" s="620">
        <f>Z1903+BA1903+BF1903</f>
        <v/>
      </c>
    </row>
    <row r="1904" customFormat="1" s="34">
      <c r="A1904" s="618" t="n"/>
      <c r="B1904" s="619" t="n"/>
      <c r="J1904" s="619" t="n"/>
      <c r="U1904" s="620" t="n"/>
      <c r="X1904" s="620" t="n"/>
      <c r="Y1904" s="620" t="n"/>
      <c r="Z1904" s="620" t="n"/>
      <c r="AA1904" s="34">
        <f>T1904*0.2+N1904*0+O1904*0.3+P1904*0.5+Q1904*0.6+R1904*1+S1904*1</f>
        <v/>
      </c>
      <c r="AB1904" s="34">
        <f>T1904*0.2+N1904*0.2+O1904*0.3+P1904*0.5+Q1904*0.6+R1904*1+S1904*1</f>
        <v/>
      </c>
      <c r="AD1904" s="34">
        <f>IF($AC1904&gt;0,IF(VLOOKUP($AC1904,Resource!$B$2:$AE$460,6,FALSE)&gt;0,VLOOKUP($AC1904,Resource!$B$2:$AE$460,6,FALSE),"--INPUT--"),"")</f>
        <v/>
      </c>
      <c r="AE1904" s="34">
        <f>IF($AC1904&gt;0,IF(VLOOKUP($AC1904,Resource!$B$2:$AE$460,25,FALSE)&gt;0,VLOOKUP($AC1904,Resource!$B$2:$AE$460,25,FALSE),"--INPUT--"),"")</f>
        <v/>
      </c>
      <c r="AG1904" s="619" t="n"/>
      <c r="AH1904" s="619" t="n"/>
      <c r="AJ1904" s="34">
        <f>IF($AI1904&gt;0,IF(VLOOKUP($AI1904,Resource!$B$2:$AE$460,6,FALSE)&gt;0,VLOOKUP($AI1904,Resource!$B$2:$AE$460,6,FALSE),"--INPUT--"),"")</f>
        <v/>
      </c>
      <c r="AK1904" s="34">
        <f>IF($AI1904&gt;0,IF(VLOOKUP($AI1904,Resource!$B$2:$AE$460,25,FALSE)&gt;0,VLOOKUP($AI1904,Resource!$B$2:$AE$460,25,FALSE),"--INPUT--"),"")</f>
        <v/>
      </c>
      <c r="AL1904" s="619" t="n"/>
      <c r="AM1904" s="619" t="n"/>
      <c r="AN1904" s="34">
        <f>AA1904</f>
        <v/>
      </c>
      <c r="AO1904" s="621">
        <f>IF(ISNA(IF(AC1904="",0,AN1904*VLOOKUP(AC1904,Resource!$B$2:$AE$465,8,FALSE))),0,IF(AC1904="",0,AN1904*VLOOKUP(AC1904,Resource!$B$2:$AE$465,8,FALSE)))</f>
        <v/>
      </c>
      <c r="AP1904" s="620" t="n"/>
      <c r="AQ1904" s="286" t="n"/>
      <c r="AR1904" s="34">
        <f>AB1904</f>
        <v/>
      </c>
      <c r="AS1904" s="621">
        <f>IF(ISNA(IF(AI1904="",0,AR1904*VLOOKUP(AI1904,Resource!$B$2:$AE$465,9,FALSE))),0,IF(AI1904="",0,AR1904*VLOOKUP(AI1904,Resource!$B$2:$AE$465,9,FALSE)))</f>
        <v/>
      </c>
      <c r="AT1904" s="620" t="n"/>
      <c r="AU1904" s="286" t="n"/>
      <c r="AV1904" s="620">
        <f>Z1904</f>
        <v/>
      </c>
      <c r="AW1904" s="72" t="n"/>
      <c r="BA1904" s="620" t="n"/>
      <c r="BC1904" s="620">
        <f>AO1904+AS1904</f>
        <v/>
      </c>
      <c r="BD1904" s="620">
        <f>BH1904-BC1904</f>
        <v/>
      </c>
      <c r="BE1904" s="479">
        <f>IF(AV1904=0,"        --",BD1904/BH1904)</f>
        <v/>
      </c>
      <c r="BF1904" s="620" t="n"/>
      <c r="BG1904" s="620" t="n"/>
      <c r="BH1904" s="620">
        <f>Z1904+BA1904+BF1904</f>
        <v/>
      </c>
    </row>
    <row r="1905" customFormat="1" s="34">
      <c r="A1905" s="618" t="n"/>
      <c r="B1905" s="619" t="n"/>
      <c r="J1905" s="619" t="n"/>
      <c r="U1905" s="620" t="n"/>
      <c r="X1905" s="620" t="n"/>
      <c r="Y1905" s="620" t="n"/>
      <c r="Z1905" s="620" t="n"/>
      <c r="AA1905" s="34">
        <f>T1905*0.2+N1905*0+O1905*0.3+P1905*0.5+Q1905*0.6+R1905*1+S1905*1</f>
        <v/>
      </c>
      <c r="AB1905" s="34">
        <f>T1905*0.2+N1905*0.2+O1905*0.3+P1905*0.5+Q1905*0.6+R1905*1+S1905*1</f>
        <v/>
      </c>
      <c r="AD1905" s="34">
        <f>IF($AC1905&gt;0,IF(VLOOKUP($AC1905,Resource!$B$2:$AE$460,6,FALSE)&gt;0,VLOOKUP($AC1905,Resource!$B$2:$AE$460,6,FALSE),"--INPUT--"),"")</f>
        <v/>
      </c>
      <c r="AE1905" s="34">
        <f>IF($AC1905&gt;0,IF(VLOOKUP($AC1905,Resource!$B$2:$AE$460,25,FALSE)&gt;0,VLOOKUP($AC1905,Resource!$B$2:$AE$460,25,FALSE),"--INPUT--"),"")</f>
        <v/>
      </c>
      <c r="AG1905" s="619" t="n"/>
      <c r="AH1905" s="619" t="n"/>
      <c r="AJ1905" s="34">
        <f>IF($AI1905&gt;0,IF(VLOOKUP($AI1905,Resource!$B$2:$AE$460,6,FALSE)&gt;0,VLOOKUP($AI1905,Resource!$B$2:$AE$460,6,FALSE),"--INPUT--"),"")</f>
        <v/>
      </c>
      <c r="AK1905" s="34">
        <f>IF($AI1905&gt;0,IF(VLOOKUP($AI1905,Resource!$B$2:$AE$460,25,FALSE)&gt;0,VLOOKUP($AI1905,Resource!$B$2:$AE$460,25,FALSE),"--INPUT--"),"")</f>
        <v/>
      </c>
      <c r="AL1905" s="619" t="n"/>
      <c r="AM1905" s="619" t="n"/>
      <c r="AN1905" s="34">
        <f>AA1905</f>
        <v/>
      </c>
      <c r="AO1905" s="621">
        <f>IF(ISNA(IF(AC1905="",0,AN1905*VLOOKUP(AC1905,Resource!$B$2:$AE$465,8,FALSE))),0,IF(AC1905="",0,AN1905*VLOOKUP(AC1905,Resource!$B$2:$AE$465,8,FALSE)))</f>
        <v/>
      </c>
      <c r="AP1905" s="620" t="n"/>
      <c r="AQ1905" s="286" t="n"/>
      <c r="AR1905" s="34">
        <f>AB1905</f>
        <v/>
      </c>
      <c r="AS1905" s="621">
        <f>IF(ISNA(IF(AI1905="",0,AR1905*VLOOKUP(AI1905,Resource!$B$2:$AE$465,9,FALSE))),0,IF(AI1905="",0,AR1905*VLOOKUP(AI1905,Resource!$B$2:$AE$465,9,FALSE)))</f>
        <v/>
      </c>
      <c r="AT1905" s="620" t="n"/>
      <c r="AU1905" s="286" t="n"/>
      <c r="AV1905" s="620">
        <f>Z1905</f>
        <v/>
      </c>
      <c r="AW1905" s="72" t="n"/>
      <c r="BA1905" s="620" t="n"/>
      <c r="BC1905" s="620">
        <f>AO1905+AS1905</f>
        <v/>
      </c>
      <c r="BD1905" s="620">
        <f>BH1905-BC1905</f>
        <v/>
      </c>
      <c r="BE1905" s="479">
        <f>IF(AV1905=0,"        --",BD1905/BH1905)</f>
        <v/>
      </c>
      <c r="BF1905" s="620" t="n"/>
      <c r="BG1905" s="620" t="n"/>
      <c r="BH1905" s="620">
        <f>Z1905+BA1905+BF1905</f>
        <v/>
      </c>
    </row>
    <row r="1906" customFormat="1" s="34">
      <c r="A1906" s="618" t="n"/>
      <c r="B1906" s="619" t="n"/>
      <c r="J1906" s="619" t="n"/>
      <c r="U1906" s="620" t="n"/>
      <c r="X1906" s="620" t="n"/>
      <c r="Y1906" s="620" t="n"/>
      <c r="Z1906" s="620" t="n"/>
      <c r="AA1906" s="34">
        <f>T1906*0.2+N1906*0+O1906*0.3+P1906*0.5+Q1906*0.6+R1906*1+S1906*1</f>
        <v/>
      </c>
      <c r="AB1906" s="34">
        <f>T1906*0.2+N1906*0.2+O1906*0.3+P1906*0.5+Q1906*0.6+R1906*1+S1906*1</f>
        <v/>
      </c>
      <c r="AD1906" s="34">
        <f>IF($AC1906&gt;0,IF(VLOOKUP($AC1906,Resource!$B$2:$AE$460,6,FALSE)&gt;0,VLOOKUP($AC1906,Resource!$B$2:$AE$460,6,FALSE),"--INPUT--"),"")</f>
        <v/>
      </c>
      <c r="AE1906" s="34">
        <f>IF($AC1906&gt;0,IF(VLOOKUP($AC1906,Resource!$B$2:$AE$460,25,FALSE)&gt;0,VLOOKUP($AC1906,Resource!$B$2:$AE$460,25,FALSE),"--INPUT--"),"")</f>
        <v/>
      </c>
      <c r="AG1906" s="619" t="n"/>
      <c r="AH1906" s="619" t="n"/>
      <c r="AJ1906" s="34">
        <f>IF($AI1906&gt;0,IF(VLOOKUP($AI1906,Resource!$B$2:$AE$460,6,FALSE)&gt;0,VLOOKUP($AI1906,Resource!$B$2:$AE$460,6,FALSE),"--INPUT--"),"")</f>
        <v/>
      </c>
      <c r="AK1906" s="34">
        <f>IF($AI1906&gt;0,IF(VLOOKUP($AI1906,Resource!$B$2:$AE$460,25,FALSE)&gt;0,VLOOKUP($AI1906,Resource!$B$2:$AE$460,25,FALSE),"--INPUT--"),"")</f>
        <v/>
      </c>
      <c r="AL1906" s="619" t="n"/>
      <c r="AM1906" s="619" t="n"/>
      <c r="AN1906" s="34">
        <f>AA1906</f>
        <v/>
      </c>
      <c r="AO1906" s="621">
        <f>IF(ISNA(IF(AC1906="",0,AN1906*VLOOKUP(AC1906,Resource!$B$2:$AE$465,8,FALSE))),0,IF(AC1906="",0,AN1906*VLOOKUP(AC1906,Resource!$B$2:$AE$465,8,FALSE)))</f>
        <v/>
      </c>
      <c r="AP1906" s="620" t="n"/>
      <c r="AQ1906" s="286" t="n"/>
      <c r="AR1906" s="34">
        <f>AB1906</f>
        <v/>
      </c>
      <c r="AS1906" s="621">
        <f>IF(ISNA(IF(AI1906="",0,AR1906*VLOOKUP(AI1906,Resource!$B$2:$AE$465,9,FALSE))),0,IF(AI1906="",0,AR1906*VLOOKUP(AI1906,Resource!$B$2:$AE$465,9,FALSE)))</f>
        <v/>
      </c>
      <c r="AT1906" s="620" t="n"/>
      <c r="AU1906" s="286" t="n"/>
      <c r="AV1906" s="620">
        <f>Z1906</f>
        <v/>
      </c>
      <c r="AW1906" s="72" t="n"/>
      <c r="BA1906" s="620" t="n"/>
      <c r="BC1906" s="620">
        <f>AO1906+AS1906</f>
        <v/>
      </c>
      <c r="BD1906" s="620">
        <f>BH1906-BC1906</f>
        <v/>
      </c>
      <c r="BE1906" s="479">
        <f>IF(AV1906=0,"        --",BD1906/BH1906)</f>
        <v/>
      </c>
      <c r="BF1906" s="620" t="n"/>
      <c r="BG1906" s="620" t="n"/>
      <c r="BH1906" s="620">
        <f>Z1906+BA1906+BF1906</f>
        <v/>
      </c>
    </row>
    <row r="1907" customFormat="1" s="34">
      <c r="A1907" s="618" t="n"/>
      <c r="B1907" s="619" t="n"/>
      <c r="J1907" s="619" t="n"/>
      <c r="U1907" s="620" t="n"/>
      <c r="X1907" s="620" t="n"/>
      <c r="Y1907" s="620" t="n"/>
      <c r="Z1907" s="620" t="n"/>
      <c r="AA1907" s="34">
        <f>T1907*0.2+N1907*0+O1907*0.3+P1907*0.5+Q1907*0.6+R1907*1+S1907*1</f>
        <v/>
      </c>
      <c r="AB1907" s="34">
        <f>T1907*0.2+N1907*0.2+O1907*0.3+P1907*0.5+Q1907*0.6+R1907*1+S1907*1</f>
        <v/>
      </c>
      <c r="AD1907" s="34">
        <f>IF($AC1907&gt;0,IF(VLOOKUP($AC1907,Resource!$B$2:$AE$460,6,FALSE)&gt;0,VLOOKUP($AC1907,Resource!$B$2:$AE$460,6,FALSE),"--INPUT--"),"")</f>
        <v/>
      </c>
      <c r="AE1907" s="34">
        <f>IF($AC1907&gt;0,IF(VLOOKUP($AC1907,Resource!$B$2:$AE$460,25,FALSE)&gt;0,VLOOKUP($AC1907,Resource!$B$2:$AE$460,25,FALSE),"--INPUT--"),"")</f>
        <v/>
      </c>
      <c r="AG1907" s="619" t="n"/>
      <c r="AH1907" s="619" t="n"/>
      <c r="AJ1907" s="34">
        <f>IF($AI1907&gt;0,IF(VLOOKUP($AI1907,Resource!$B$2:$AE$460,6,FALSE)&gt;0,VLOOKUP($AI1907,Resource!$B$2:$AE$460,6,FALSE),"--INPUT--"),"")</f>
        <v/>
      </c>
      <c r="AK1907" s="34">
        <f>IF($AI1907&gt;0,IF(VLOOKUP($AI1907,Resource!$B$2:$AE$460,25,FALSE)&gt;0,VLOOKUP($AI1907,Resource!$B$2:$AE$460,25,FALSE),"--INPUT--"),"")</f>
        <v/>
      </c>
      <c r="AL1907" s="619" t="n"/>
      <c r="AM1907" s="619" t="n"/>
      <c r="AN1907" s="34">
        <f>AA1907</f>
        <v/>
      </c>
      <c r="AO1907" s="621">
        <f>IF(ISNA(IF(AC1907="",0,AN1907*VLOOKUP(AC1907,Resource!$B$2:$AE$465,8,FALSE))),0,IF(AC1907="",0,AN1907*VLOOKUP(AC1907,Resource!$B$2:$AE$465,8,FALSE)))</f>
        <v/>
      </c>
      <c r="AP1907" s="620" t="n"/>
      <c r="AQ1907" s="286" t="n"/>
      <c r="AR1907" s="34">
        <f>AB1907</f>
        <v/>
      </c>
      <c r="AS1907" s="621">
        <f>IF(ISNA(IF(AI1907="",0,AR1907*VLOOKUP(AI1907,Resource!$B$2:$AE$465,9,FALSE))),0,IF(AI1907="",0,AR1907*VLOOKUP(AI1907,Resource!$B$2:$AE$465,9,FALSE)))</f>
        <v/>
      </c>
      <c r="AT1907" s="620" t="n"/>
      <c r="AU1907" s="286" t="n"/>
      <c r="AV1907" s="620">
        <f>Z1907</f>
        <v/>
      </c>
      <c r="AW1907" s="72" t="n"/>
      <c r="BA1907" s="620" t="n"/>
      <c r="BC1907" s="620">
        <f>AO1907+AS1907</f>
        <v/>
      </c>
      <c r="BD1907" s="620">
        <f>BH1907-BC1907</f>
        <v/>
      </c>
      <c r="BE1907" s="479">
        <f>IF(AV1907=0,"        --",BD1907/BH1907)</f>
        <v/>
      </c>
      <c r="BF1907" s="620" t="n"/>
      <c r="BG1907" s="620" t="n"/>
      <c r="BH1907" s="620">
        <f>Z1907+BA1907+BF1907</f>
        <v/>
      </c>
    </row>
    <row r="1908" customFormat="1" s="34">
      <c r="A1908" s="618" t="n"/>
      <c r="B1908" s="619" t="n"/>
      <c r="J1908" s="619" t="n"/>
      <c r="U1908" s="620" t="n"/>
      <c r="X1908" s="620" t="n"/>
      <c r="Y1908" s="620" t="n"/>
      <c r="Z1908" s="620" t="n"/>
      <c r="AA1908" s="34">
        <f>T1908*0.2+N1908*0+O1908*0.3+P1908*0.5+Q1908*0.6+R1908*1+S1908*1</f>
        <v/>
      </c>
      <c r="AB1908" s="34">
        <f>T1908*0.2+N1908*0.2+O1908*0.3+P1908*0.5+Q1908*0.6+R1908*1+S1908*1</f>
        <v/>
      </c>
      <c r="AD1908" s="34">
        <f>IF($AC1908&gt;0,IF(VLOOKUP($AC1908,Resource!$B$2:$AE$460,6,FALSE)&gt;0,VLOOKUP($AC1908,Resource!$B$2:$AE$460,6,FALSE),"--INPUT--"),"")</f>
        <v/>
      </c>
      <c r="AE1908" s="34">
        <f>IF($AC1908&gt;0,IF(VLOOKUP($AC1908,Resource!$B$2:$AE$460,25,FALSE)&gt;0,VLOOKUP($AC1908,Resource!$B$2:$AE$460,25,FALSE),"--INPUT--"),"")</f>
        <v/>
      </c>
      <c r="AG1908" s="619" t="n"/>
      <c r="AH1908" s="619" t="n"/>
      <c r="AJ1908" s="34">
        <f>IF($AI1908&gt;0,IF(VLOOKUP($AI1908,Resource!$B$2:$AE$460,6,FALSE)&gt;0,VLOOKUP($AI1908,Resource!$B$2:$AE$460,6,FALSE),"--INPUT--"),"")</f>
        <v/>
      </c>
      <c r="AK1908" s="34">
        <f>IF($AI1908&gt;0,IF(VLOOKUP($AI1908,Resource!$B$2:$AE$460,25,FALSE)&gt;0,VLOOKUP($AI1908,Resource!$B$2:$AE$460,25,FALSE),"--INPUT--"),"")</f>
        <v/>
      </c>
      <c r="AL1908" s="619" t="n"/>
      <c r="AM1908" s="619" t="n"/>
      <c r="AN1908" s="34">
        <f>AA1908</f>
        <v/>
      </c>
      <c r="AO1908" s="621">
        <f>IF(ISNA(IF(AC1908="",0,AN1908*VLOOKUP(AC1908,Resource!$B$2:$AE$465,8,FALSE))),0,IF(AC1908="",0,AN1908*VLOOKUP(AC1908,Resource!$B$2:$AE$465,8,FALSE)))</f>
        <v/>
      </c>
      <c r="AP1908" s="620" t="n"/>
      <c r="AQ1908" s="286" t="n"/>
      <c r="AR1908" s="34">
        <f>AB1908</f>
        <v/>
      </c>
      <c r="AS1908" s="621">
        <f>IF(ISNA(IF(AI1908="",0,AR1908*VLOOKUP(AI1908,Resource!$B$2:$AE$465,9,FALSE))),0,IF(AI1908="",0,AR1908*VLOOKUP(AI1908,Resource!$B$2:$AE$465,9,FALSE)))</f>
        <v/>
      </c>
      <c r="AT1908" s="620" t="n"/>
      <c r="AU1908" s="286" t="n"/>
      <c r="AV1908" s="620">
        <f>Z1908</f>
        <v/>
      </c>
      <c r="AW1908" s="72" t="n"/>
      <c r="BA1908" s="620" t="n"/>
      <c r="BC1908" s="620">
        <f>AO1908+AS1908</f>
        <v/>
      </c>
      <c r="BD1908" s="620">
        <f>BH1908-BC1908</f>
        <v/>
      </c>
      <c r="BE1908" s="479">
        <f>IF(AV1908=0,"        --",BD1908/BH1908)</f>
        <v/>
      </c>
      <c r="BF1908" s="620" t="n"/>
      <c r="BG1908" s="620" t="n"/>
      <c r="BH1908" s="620">
        <f>Z1908+BA1908+BF1908</f>
        <v/>
      </c>
    </row>
    <row r="1909" customFormat="1" s="34">
      <c r="A1909" s="618" t="n"/>
      <c r="B1909" s="619" t="n"/>
      <c r="J1909" s="619" t="n"/>
      <c r="U1909" s="620" t="n"/>
      <c r="X1909" s="620" t="n"/>
      <c r="Y1909" s="620" t="n"/>
      <c r="Z1909" s="620" t="n"/>
      <c r="AA1909" s="34">
        <f>T1909*0.2+N1909*0+O1909*0.3+P1909*0.5+Q1909*0.6+R1909*1+S1909*1</f>
        <v/>
      </c>
      <c r="AB1909" s="34">
        <f>T1909*0.2+N1909*0.2+O1909*0.3+P1909*0.5+Q1909*0.6+R1909*1+S1909*1</f>
        <v/>
      </c>
      <c r="AD1909" s="34">
        <f>IF($AC1909&gt;0,IF(VLOOKUP($AC1909,Resource!$B$2:$AE$460,6,FALSE)&gt;0,VLOOKUP($AC1909,Resource!$B$2:$AE$460,6,FALSE),"--INPUT--"),"")</f>
        <v/>
      </c>
      <c r="AE1909" s="34">
        <f>IF($AC1909&gt;0,IF(VLOOKUP($AC1909,Resource!$B$2:$AE$460,25,FALSE)&gt;0,VLOOKUP($AC1909,Resource!$B$2:$AE$460,25,FALSE),"--INPUT--"),"")</f>
        <v/>
      </c>
      <c r="AG1909" s="619" t="n"/>
      <c r="AH1909" s="619" t="n"/>
      <c r="AJ1909" s="34">
        <f>IF($AI1909&gt;0,IF(VLOOKUP($AI1909,Resource!$B$2:$AE$460,6,FALSE)&gt;0,VLOOKUP($AI1909,Resource!$B$2:$AE$460,6,FALSE),"--INPUT--"),"")</f>
        <v/>
      </c>
      <c r="AK1909" s="34">
        <f>IF($AI1909&gt;0,IF(VLOOKUP($AI1909,Resource!$B$2:$AE$460,25,FALSE)&gt;0,VLOOKUP($AI1909,Resource!$B$2:$AE$460,25,FALSE),"--INPUT--"),"")</f>
        <v/>
      </c>
      <c r="AL1909" s="619" t="n"/>
      <c r="AM1909" s="619" t="n"/>
      <c r="AN1909" s="34">
        <f>AA1909</f>
        <v/>
      </c>
      <c r="AO1909" s="621">
        <f>IF(ISNA(IF(AC1909="",0,AN1909*VLOOKUP(AC1909,Resource!$B$2:$AE$465,8,FALSE))),0,IF(AC1909="",0,AN1909*VLOOKUP(AC1909,Resource!$B$2:$AE$465,8,FALSE)))</f>
        <v/>
      </c>
      <c r="AP1909" s="620" t="n"/>
      <c r="AQ1909" s="286" t="n"/>
      <c r="AR1909" s="34">
        <f>AB1909</f>
        <v/>
      </c>
      <c r="AS1909" s="621">
        <f>IF(ISNA(IF(AI1909="",0,AR1909*VLOOKUP(AI1909,Resource!$B$2:$AE$465,9,FALSE))),0,IF(AI1909="",0,AR1909*VLOOKUP(AI1909,Resource!$B$2:$AE$465,9,FALSE)))</f>
        <v/>
      </c>
      <c r="AT1909" s="620" t="n"/>
      <c r="AU1909" s="286" t="n"/>
      <c r="AV1909" s="620">
        <f>Z1909</f>
        <v/>
      </c>
      <c r="AW1909" s="72" t="n"/>
      <c r="BA1909" s="620" t="n"/>
      <c r="BC1909" s="620">
        <f>AO1909+AS1909</f>
        <v/>
      </c>
      <c r="BD1909" s="620">
        <f>BH1909-BC1909</f>
        <v/>
      </c>
      <c r="BE1909" s="479">
        <f>IF(AV1909=0,"        --",BD1909/BH1909)</f>
        <v/>
      </c>
      <c r="BF1909" s="620" t="n"/>
      <c r="BG1909" s="620" t="n"/>
      <c r="BH1909" s="620">
        <f>Z1909+BA1909+BF1909</f>
        <v/>
      </c>
    </row>
    <row r="1910" customFormat="1" s="34">
      <c r="A1910" s="618" t="n"/>
      <c r="B1910" s="619" t="n"/>
      <c r="J1910" s="619" t="n"/>
      <c r="U1910" s="620" t="n"/>
      <c r="X1910" s="620" t="n"/>
      <c r="Y1910" s="620" t="n"/>
      <c r="Z1910" s="620" t="n"/>
      <c r="AA1910" s="34">
        <f>T1910*0.2+N1910*0+O1910*0.3+P1910*0.5+Q1910*0.6+R1910*1+S1910*1</f>
        <v/>
      </c>
      <c r="AB1910" s="34">
        <f>T1910*0.2+N1910*0.2+O1910*0.3+P1910*0.5+Q1910*0.6+R1910*1+S1910*1</f>
        <v/>
      </c>
      <c r="AD1910" s="34">
        <f>IF($AC1910&gt;0,IF(VLOOKUP($AC1910,Resource!$B$2:$AE$460,6,FALSE)&gt;0,VLOOKUP($AC1910,Resource!$B$2:$AE$460,6,FALSE),"--INPUT--"),"")</f>
        <v/>
      </c>
      <c r="AE1910" s="34">
        <f>IF($AC1910&gt;0,IF(VLOOKUP($AC1910,Resource!$B$2:$AE$460,25,FALSE)&gt;0,VLOOKUP($AC1910,Resource!$B$2:$AE$460,25,FALSE),"--INPUT--"),"")</f>
        <v/>
      </c>
      <c r="AG1910" s="619" t="n"/>
      <c r="AH1910" s="619" t="n"/>
      <c r="AJ1910" s="34">
        <f>IF($AI1910&gt;0,IF(VLOOKUP($AI1910,Resource!$B$2:$AE$460,6,FALSE)&gt;0,VLOOKUP($AI1910,Resource!$B$2:$AE$460,6,FALSE),"--INPUT--"),"")</f>
        <v/>
      </c>
      <c r="AK1910" s="34">
        <f>IF($AI1910&gt;0,IF(VLOOKUP($AI1910,Resource!$B$2:$AE$460,25,FALSE)&gt;0,VLOOKUP($AI1910,Resource!$B$2:$AE$460,25,FALSE),"--INPUT--"),"")</f>
        <v/>
      </c>
      <c r="AL1910" s="619" t="n"/>
      <c r="AM1910" s="619" t="n"/>
      <c r="AN1910" s="34">
        <f>AA1910</f>
        <v/>
      </c>
      <c r="AO1910" s="621">
        <f>IF(ISNA(IF(AC1910="",0,AN1910*VLOOKUP(AC1910,Resource!$B$2:$AE$465,8,FALSE))),0,IF(AC1910="",0,AN1910*VLOOKUP(AC1910,Resource!$B$2:$AE$465,8,FALSE)))</f>
        <v/>
      </c>
      <c r="AP1910" s="620" t="n"/>
      <c r="AQ1910" s="286" t="n"/>
      <c r="AR1910" s="34">
        <f>AB1910</f>
        <v/>
      </c>
      <c r="AS1910" s="621">
        <f>IF(ISNA(IF(AI1910="",0,AR1910*VLOOKUP(AI1910,Resource!$B$2:$AE$465,9,FALSE))),0,IF(AI1910="",0,AR1910*VLOOKUP(AI1910,Resource!$B$2:$AE$465,9,FALSE)))</f>
        <v/>
      </c>
      <c r="AT1910" s="620" t="n"/>
      <c r="AU1910" s="286" t="n"/>
      <c r="AV1910" s="620">
        <f>Z1910</f>
        <v/>
      </c>
      <c r="AW1910" s="72" t="n"/>
      <c r="BA1910" s="620" t="n"/>
      <c r="BC1910" s="620">
        <f>AO1910+AS1910</f>
        <v/>
      </c>
      <c r="BD1910" s="620">
        <f>BH1910-BC1910</f>
        <v/>
      </c>
      <c r="BE1910" s="479">
        <f>IF(AV1910=0,"        --",BD1910/BH1910)</f>
        <v/>
      </c>
      <c r="BF1910" s="620" t="n"/>
      <c r="BG1910" s="620" t="n"/>
      <c r="BH1910" s="620">
        <f>Z1910+BA1910+BF1910</f>
        <v/>
      </c>
    </row>
    <row r="1911" customFormat="1" s="34">
      <c r="A1911" s="618" t="n"/>
      <c r="B1911" s="619" t="n"/>
      <c r="J1911" s="619" t="n"/>
      <c r="U1911" s="620" t="n"/>
      <c r="X1911" s="620" t="n"/>
      <c r="Y1911" s="620" t="n"/>
      <c r="Z1911" s="620" t="n"/>
      <c r="AA1911" s="34">
        <f>T1911*0.2+N1911*0+O1911*0.3+P1911*0.5+Q1911*0.6+R1911*1+S1911*1</f>
        <v/>
      </c>
      <c r="AB1911" s="34">
        <f>T1911*0.2+N1911*0.2+O1911*0.3+P1911*0.5+Q1911*0.6+R1911*1+S1911*1</f>
        <v/>
      </c>
      <c r="AD1911" s="34">
        <f>IF($AC1911&gt;0,IF(VLOOKUP($AC1911,Resource!$B$2:$AE$460,6,FALSE)&gt;0,VLOOKUP($AC1911,Resource!$B$2:$AE$460,6,FALSE),"--INPUT--"),"")</f>
        <v/>
      </c>
      <c r="AE1911" s="34">
        <f>IF($AC1911&gt;0,IF(VLOOKUP($AC1911,Resource!$B$2:$AE$460,25,FALSE)&gt;0,VLOOKUP($AC1911,Resource!$B$2:$AE$460,25,FALSE),"--INPUT--"),"")</f>
        <v/>
      </c>
      <c r="AG1911" s="619" t="n"/>
      <c r="AH1911" s="619" t="n"/>
      <c r="AJ1911" s="34">
        <f>IF($AI1911&gt;0,IF(VLOOKUP($AI1911,Resource!$B$2:$AE$460,6,FALSE)&gt;0,VLOOKUP($AI1911,Resource!$B$2:$AE$460,6,FALSE),"--INPUT--"),"")</f>
        <v/>
      </c>
      <c r="AK1911" s="34">
        <f>IF($AI1911&gt;0,IF(VLOOKUP($AI1911,Resource!$B$2:$AE$460,25,FALSE)&gt;0,VLOOKUP($AI1911,Resource!$B$2:$AE$460,25,FALSE),"--INPUT--"),"")</f>
        <v/>
      </c>
      <c r="AL1911" s="619" t="n"/>
      <c r="AM1911" s="619" t="n"/>
      <c r="AN1911" s="34">
        <f>AA1911</f>
        <v/>
      </c>
      <c r="AO1911" s="621">
        <f>IF(ISNA(IF(AC1911="",0,AN1911*VLOOKUP(AC1911,Resource!$B$2:$AE$465,8,FALSE))),0,IF(AC1911="",0,AN1911*VLOOKUP(AC1911,Resource!$B$2:$AE$465,8,FALSE)))</f>
        <v/>
      </c>
      <c r="AP1911" s="620" t="n"/>
      <c r="AQ1911" s="286" t="n"/>
      <c r="AR1911" s="34">
        <f>AB1911</f>
        <v/>
      </c>
      <c r="AS1911" s="621">
        <f>IF(ISNA(IF(AI1911="",0,AR1911*VLOOKUP(AI1911,Resource!$B$2:$AE$465,9,FALSE))),0,IF(AI1911="",0,AR1911*VLOOKUP(AI1911,Resource!$B$2:$AE$465,9,FALSE)))</f>
        <v/>
      </c>
      <c r="AT1911" s="620" t="n"/>
      <c r="AU1911" s="286" t="n"/>
      <c r="AV1911" s="620">
        <f>Z1911</f>
        <v/>
      </c>
      <c r="AW1911" s="72" t="n"/>
      <c r="BA1911" s="620" t="n"/>
      <c r="BC1911" s="620">
        <f>AO1911+AS1911</f>
        <v/>
      </c>
      <c r="BD1911" s="620">
        <f>BH1911-BC1911</f>
        <v/>
      </c>
      <c r="BE1911" s="479">
        <f>IF(AV1911=0,"        --",BD1911/BH1911)</f>
        <v/>
      </c>
      <c r="BF1911" s="620" t="n"/>
      <c r="BG1911" s="620" t="n"/>
      <c r="BH1911" s="620">
        <f>Z1911+BA1911+BF1911</f>
        <v/>
      </c>
    </row>
    <row r="1912" customFormat="1" s="34">
      <c r="A1912" s="618" t="n"/>
      <c r="B1912" s="619" t="n"/>
      <c r="J1912" s="619" t="n"/>
      <c r="U1912" s="620" t="n"/>
      <c r="X1912" s="620" t="n"/>
      <c r="Y1912" s="620" t="n"/>
      <c r="Z1912" s="620" t="n"/>
      <c r="AA1912" s="34">
        <f>T1912*0.2+N1912*0+O1912*0.3+P1912*0.5+Q1912*0.6+R1912*1+S1912*1</f>
        <v/>
      </c>
      <c r="AB1912" s="34">
        <f>T1912*0.2+N1912*0.2+O1912*0.3+P1912*0.5+Q1912*0.6+R1912*1+S1912*1</f>
        <v/>
      </c>
      <c r="AD1912" s="34">
        <f>IF($AC1912&gt;0,IF(VLOOKUP($AC1912,Resource!$B$2:$AE$460,6,FALSE)&gt;0,VLOOKUP($AC1912,Resource!$B$2:$AE$460,6,FALSE),"--INPUT--"),"")</f>
        <v/>
      </c>
      <c r="AE1912" s="34">
        <f>IF($AC1912&gt;0,IF(VLOOKUP($AC1912,Resource!$B$2:$AE$460,25,FALSE)&gt;0,VLOOKUP($AC1912,Resource!$B$2:$AE$460,25,FALSE),"--INPUT--"),"")</f>
        <v/>
      </c>
      <c r="AG1912" s="619" t="n"/>
      <c r="AH1912" s="619" t="n"/>
      <c r="AJ1912" s="34">
        <f>IF($AI1912&gt;0,IF(VLOOKUP($AI1912,Resource!$B$2:$AE$460,6,FALSE)&gt;0,VLOOKUP($AI1912,Resource!$B$2:$AE$460,6,FALSE),"--INPUT--"),"")</f>
        <v/>
      </c>
      <c r="AK1912" s="34">
        <f>IF($AI1912&gt;0,IF(VLOOKUP($AI1912,Resource!$B$2:$AE$460,25,FALSE)&gt;0,VLOOKUP($AI1912,Resource!$B$2:$AE$460,25,FALSE),"--INPUT--"),"")</f>
        <v/>
      </c>
      <c r="AL1912" s="619" t="n"/>
      <c r="AM1912" s="619" t="n"/>
      <c r="AN1912" s="34">
        <f>AA1912</f>
        <v/>
      </c>
      <c r="AO1912" s="621">
        <f>IF(ISNA(IF(AC1912="",0,AN1912*VLOOKUP(AC1912,Resource!$B$2:$AE$465,8,FALSE))),0,IF(AC1912="",0,AN1912*VLOOKUP(AC1912,Resource!$B$2:$AE$465,8,FALSE)))</f>
        <v/>
      </c>
      <c r="AP1912" s="620" t="n"/>
      <c r="AQ1912" s="286" t="n"/>
      <c r="AR1912" s="34">
        <f>AB1912</f>
        <v/>
      </c>
      <c r="AS1912" s="621">
        <f>IF(ISNA(IF(AI1912="",0,AR1912*VLOOKUP(AI1912,Resource!$B$2:$AE$465,9,FALSE))),0,IF(AI1912="",0,AR1912*VLOOKUP(AI1912,Resource!$B$2:$AE$465,9,FALSE)))</f>
        <v/>
      </c>
      <c r="AT1912" s="620" t="n"/>
      <c r="AU1912" s="286" t="n"/>
      <c r="AV1912" s="620">
        <f>Z1912</f>
        <v/>
      </c>
      <c r="AW1912" s="72" t="n"/>
      <c r="BA1912" s="620" t="n"/>
      <c r="BC1912" s="620">
        <f>AO1912+AS1912</f>
        <v/>
      </c>
      <c r="BD1912" s="620">
        <f>BH1912-BC1912</f>
        <v/>
      </c>
      <c r="BE1912" s="479">
        <f>IF(AV1912=0,"        --",BD1912/BH1912)</f>
        <v/>
      </c>
      <c r="BF1912" s="620" t="n"/>
      <c r="BG1912" s="620" t="n"/>
      <c r="BH1912" s="620">
        <f>Z1912+BA1912+BF1912</f>
        <v/>
      </c>
    </row>
    <row r="1913" customFormat="1" s="34">
      <c r="A1913" s="618" t="n"/>
      <c r="B1913" s="619" t="n"/>
      <c r="J1913" s="619" t="n"/>
      <c r="U1913" s="620" t="n"/>
      <c r="X1913" s="620" t="n"/>
      <c r="Y1913" s="620" t="n"/>
      <c r="Z1913" s="620" t="n"/>
      <c r="AA1913" s="34">
        <f>T1913*0.2+N1913*0+O1913*0.3+P1913*0.5+Q1913*0.6+R1913*1+S1913*1</f>
        <v/>
      </c>
      <c r="AB1913" s="34">
        <f>T1913*0.2+N1913*0.2+O1913*0.3+P1913*0.5+Q1913*0.6+R1913*1+S1913*1</f>
        <v/>
      </c>
      <c r="AD1913" s="34">
        <f>IF($AC1913&gt;0,IF(VLOOKUP($AC1913,Resource!$B$2:$AE$460,6,FALSE)&gt;0,VLOOKUP($AC1913,Resource!$B$2:$AE$460,6,FALSE),"--INPUT--"),"")</f>
        <v/>
      </c>
      <c r="AE1913" s="34">
        <f>IF($AC1913&gt;0,IF(VLOOKUP($AC1913,Resource!$B$2:$AE$460,25,FALSE)&gt;0,VLOOKUP($AC1913,Resource!$B$2:$AE$460,25,FALSE),"--INPUT--"),"")</f>
        <v/>
      </c>
      <c r="AG1913" s="619" t="n"/>
      <c r="AH1913" s="619" t="n"/>
      <c r="AJ1913" s="34">
        <f>IF($AI1913&gt;0,IF(VLOOKUP($AI1913,Resource!$B$2:$AE$460,6,FALSE)&gt;0,VLOOKUP($AI1913,Resource!$B$2:$AE$460,6,FALSE),"--INPUT--"),"")</f>
        <v/>
      </c>
      <c r="AK1913" s="34">
        <f>IF($AI1913&gt;0,IF(VLOOKUP($AI1913,Resource!$B$2:$AE$460,25,FALSE)&gt;0,VLOOKUP($AI1913,Resource!$B$2:$AE$460,25,FALSE),"--INPUT--"),"")</f>
        <v/>
      </c>
      <c r="AL1913" s="619" t="n"/>
      <c r="AM1913" s="619" t="n"/>
      <c r="AN1913" s="34">
        <f>AA1913</f>
        <v/>
      </c>
      <c r="AO1913" s="621">
        <f>IF(ISNA(IF(AC1913="",0,AN1913*VLOOKUP(AC1913,Resource!$B$2:$AE$465,8,FALSE))),0,IF(AC1913="",0,AN1913*VLOOKUP(AC1913,Resource!$B$2:$AE$465,8,FALSE)))</f>
        <v/>
      </c>
      <c r="AP1913" s="620" t="n"/>
      <c r="AQ1913" s="286" t="n"/>
      <c r="AR1913" s="34">
        <f>AB1913</f>
        <v/>
      </c>
      <c r="AS1913" s="621">
        <f>IF(ISNA(IF(AI1913="",0,AR1913*VLOOKUP(AI1913,Resource!$B$2:$AE$465,9,FALSE))),0,IF(AI1913="",0,AR1913*VLOOKUP(AI1913,Resource!$B$2:$AE$465,9,FALSE)))</f>
        <v/>
      </c>
      <c r="AT1913" s="620" t="n"/>
      <c r="AU1913" s="286" t="n"/>
      <c r="AV1913" s="620">
        <f>Z1913</f>
        <v/>
      </c>
      <c r="AW1913" s="72" t="n"/>
      <c r="BA1913" s="620" t="n"/>
      <c r="BC1913" s="620">
        <f>AO1913+AS1913</f>
        <v/>
      </c>
      <c r="BD1913" s="620">
        <f>BH1913-BC1913</f>
        <v/>
      </c>
      <c r="BE1913" s="479">
        <f>IF(AV1913=0,"        --",BD1913/BH1913)</f>
        <v/>
      </c>
      <c r="BF1913" s="620" t="n"/>
      <c r="BG1913" s="620" t="n"/>
      <c r="BH1913" s="620">
        <f>Z1913+BA1913+BF1913</f>
        <v/>
      </c>
    </row>
    <row r="1914" customFormat="1" s="34">
      <c r="A1914" s="618" t="n"/>
      <c r="B1914" s="619" t="n"/>
      <c r="J1914" s="619" t="n"/>
      <c r="U1914" s="620" t="n"/>
      <c r="X1914" s="620" t="n"/>
      <c r="Y1914" s="620" t="n"/>
      <c r="Z1914" s="620" t="n"/>
      <c r="AA1914" s="34">
        <f>T1914*0.2+N1914*0+O1914*0.3+P1914*0.5+Q1914*0.6+R1914*1+S1914*1</f>
        <v/>
      </c>
      <c r="AB1914" s="34">
        <f>T1914*0.2+N1914*0.2+O1914*0.3+P1914*0.5+Q1914*0.6+R1914*1+S1914*1</f>
        <v/>
      </c>
      <c r="AD1914" s="34">
        <f>IF($AC1914&gt;0,IF(VLOOKUP($AC1914,Resource!$B$2:$AE$460,6,FALSE)&gt;0,VLOOKUP($AC1914,Resource!$B$2:$AE$460,6,FALSE),"--INPUT--"),"")</f>
        <v/>
      </c>
      <c r="AE1914" s="34">
        <f>IF($AC1914&gt;0,IF(VLOOKUP($AC1914,Resource!$B$2:$AE$460,25,FALSE)&gt;0,VLOOKUP($AC1914,Resource!$B$2:$AE$460,25,FALSE),"--INPUT--"),"")</f>
        <v/>
      </c>
      <c r="AG1914" s="619" t="n"/>
      <c r="AH1914" s="619" t="n"/>
      <c r="AJ1914" s="34">
        <f>IF($AI1914&gt;0,IF(VLOOKUP($AI1914,Resource!$B$2:$AE$460,6,FALSE)&gt;0,VLOOKUP($AI1914,Resource!$B$2:$AE$460,6,FALSE),"--INPUT--"),"")</f>
        <v/>
      </c>
      <c r="AK1914" s="34">
        <f>IF($AI1914&gt;0,IF(VLOOKUP($AI1914,Resource!$B$2:$AE$460,25,FALSE)&gt;0,VLOOKUP($AI1914,Resource!$B$2:$AE$460,25,FALSE),"--INPUT--"),"")</f>
        <v/>
      </c>
      <c r="AL1914" s="619" t="n"/>
      <c r="AM1914" s="619" t="n"/>
      <c r="AN1914" s="34">
        <f>AA1914</f>
        <v/>
      </c>
      <c r="AO1914" s="621">
        <f>IF(ISNA(IF(AC1914="",0,AN1914*VLOOKUP(AC1914,Resource!$B$2:$AE$465,8,FALSE))),0,IF(AC1914="",0,AN1914*VLOOKUP(AC1914,Resource!$B$2:$AE$465,8,FALSE)))</f>
        <v/>
      </c>
      <c r="AP1914" s="620" t="n"/>
      <c r="AQ1914" s="286" t="n"/>
      <c r="AR1914" s="34">
        <f>AB1914</f>
        <v/>
      </c>
      <c r="AS1914" s="621">
        <f>IF(ISNA(IF(AI1914="",0,AR1914*VLOOKUP(AI1914,Resource!$B$2:$AE$465,9,FALSE))),0,IF(AI1914="",0,AR1914*VLOOKUP(AI1914,Resource!$B$2:$AE$465,9,FALSE)))</f>
        <v/>
      </c>
      <c r="AT1914" s="620" t="n"/>
      <c r="AU1914" s="286" t="n"/>
      <c r="AV1914" s="620">
        <f>Z1914</f>
        <v/>
      </c>
      <c r="AW1914" s="72" t="n"/>
      <c r="BA1914" s="620" t="n"/>
      <c r="BC1914" s="620">
        <f>AO1914+AS1914</f>
        <v/>
      </c>
      <c r="BD1914" s="620">
        <f>BH1914-BC1914</f>
        <v/>
      </c>
      <c r="BE1914" s="479">
        <f>IF(AV1914=0,"        --",BD1914/BH1914)</f>
        <v/>
      </c>
      <c r="BF1914" s="620" t="n"/>
      <c r="BG1914" s="620" t="n"/>
      <c r="BH1914" s="620">
        <f>Z1914+BA1914+BF1914</f>
        <v/>
      </c>
    </row>
    <row r="1915" customFormat="1" s="34">
      <c r="A1915" s="618" t="n"/>
      <c r="B1915" s="619" t="n"/>
      <c r="J1915" s="619" t="n"/>
      <c r="U1915" s="620" t="n"/>
      <c r="X1915" s="620" t="n"/>
      <c r="Y1915" s="620" t="n"/>
      <c r="Z1915" s="620" t="n"/>
      <c r="AA1915" s="34">
        <f>T1915*0.2+N1915*0+O1915*0.3+P1915*0.5+Q1915*0.6+R1915*1+S1915*1</f>
        <v/>
      </c>
      <c r="AB1915" s="34">
        <f>T1915*0.2+N1915*0.2+O1915*0.3+P1915*0.5+Q1915*0.6+R1915*1+S1915*1</f>
        <v/>
      </c>
      <c r="AD1915" s="34">
        <f>IF($AC1915&gt;0,IF(VLOOKUP($AC1915,Resource!$B$2:$AE$460,6,FALSE)&gt;0,VLOOKUP($AC1915,Resource!$B$2:$AE$460,6,FALSE),"--INPUT--"),"")</f>
        <v/>
      </c>
      <c r="AE1915" s="34">
        <f>IF($AC1915&gt;0,IF(VLOOKUP($AC1915,Resource!$B$2:$AE$460,25,FALSE)&gt;0,VLOOKUP($AC1915,Resource!$B$2:$AE$460,25,FALSE),"--INPUT--"),"")</f>
        <v/>
      </c>
      <c r="AG1915" s="619" t="n"/>
      <c r="AH1915" s="619" t="n"/>
      <c r="AJ1915" s="34">
        <f>IF($AI1915&gt;0,IF(VLOOKUP($AI1915,Resource!$B$2:$AE$460,6,FALSE)&gt;0,VLOOKUP($AI1915,Resource!$B$2:$AE$460,6,FALSE),"--INPUT--"),"")</f>
        <v/>
      </c>
      <c r="AK1915" s="34">
        <f>IF($AI1915&gt;0,IF(VLOOKUP($AI1915,Resource!$B$2:$AE$460,25,FALSE)&gt;0,VLOOKUP($AI1915,Resource!$B$2:$AE$460,25,FALSE),"--INPUT--"),"")</f>
        <v/>
      </c>
      <c r="AL1915" s="619" t="n"/>
      <c r="AM1915" s="619" t="n"/>
      <c r="AN1915" s="34">
        <f>AA1915</f>
        <v/>
      </c>
      <c r="AO1915" s="621">
        <f>IF(ISNA(IF(AC1915="",0,AN1915*VLOOKUP(AC1915,Resource!$B$2:$AE$465,8,FALSE))),0,IF(AC1915="",0,AN1915*VLOOKUP(AC1915,Resource!$B$2:$AE$465,8,FALSE)))</f>
        <v/>
      </c>
      <c r="AP1915" s="620" t="n"/>
      <c r="AQ1915" s="286" t="n"/>
      <c r="AR1915" s="34">
        <f>AB1915</f>
        <v/>
      </c>
      <c r="AS1915" s="621">
        <f>IF(ISNA(IF(AI1915="",0,AR1915*VLOOKUP(AI1915,Resource!$B$2:$AE$465,9,FALSE))),0,IF(AI1915="",0,AR1915*VLOOKUP(AI1915,Resource!$B$2:$AE$465,9,FALSE)))</f>
        <v/>
      </c>
      <c r="AT1915" s="620" t="n"/>
      <c r="AU1915" s="286" t="n"/>
      <c r="AV1915" s="620">
        <f>Z1915</f>
        <v/>
      </c>
      <c r="AW1915" s="72" t="n"/>
      <c r="BA1915" s="620" t="n"/>
      <c r="BC1915" s="620">
        <f>AO1915+AS1915</f>
        <v/>
      </c>
      <c r="BD1915" s="620">
        <f>BH1915-BC1915</f>
        <v/>
      </c>
      <c r="BE1915" s="479">
        <f>IF(AV1915=0,"        --",BD1915/BH1915)</f>
        <v/>
      </c>
      <c r="BF1915" s="620" t="n"/>
      <c r="BG1915" s="620" t="n"/>
      <c r="BH1915" s="620">
        <f>Z1915+BA1915+BF1915</f>
        <v/>
      </c>
    </row>
    <row r="1916" customFormat="1" s="34">
      <c r="A1916" s="618" t="n"/>
      <c r="B1916" s="619" t="n"/>
      <c r="J1916" s="619" t="n"/>
      <c r="U1916" s="620" t="n"/>
      <c r="X1916" s="620" t="n"/>
      <c r="Y1916" s="620" t="n"/>
      <c r="Z1916" s="620" t="n"/>
      <c r="AA1916" s="34">
        <f>T1916*0.2+N1916*0+O1916*0.3+P1916*0.5+Q1916*0.6+R1916*1+S1916*1</f>
        <v/>
      </c>
      <c r="AB1916" s="34">
        <f>T1916*0.2+N1916*0.2+O1916*0.3+P1916*0.5+Q1916*0.6+R1916*1+S1916*1</f>
        <v/>
      </c>
      <c r="AD1916" s="34">
        <f>IF($AC1916&gt;0,IF(VLOOKUP($AC1916,Resource!$B$2:$AE$460,6,FALSE)&gt;0,VLOOKUP($AC1916,Resource!$B$2:$AE$460,6,FALSE),"--INPUT--"),"")</f>
        <v/>
      </c>
      <c r="AE1916" s="34">
        <f>IF($AC1916&gt;0,IF(VLOOKUP($AC1916,Resource!$B$2:$AE$460,25,FALSE)&gt;0,VLOOKUP($AC1916,Resource!$B$2:$AE$460,25,FALSE),"--INPUT--"),"")</f>
        <v/>
      </c>
      <c r="AG1916" s="619" t="n"/>
      <c r="AH1916" s="619" t="n"/>
      <c r="AJ1916" s="34">
        <f>IF($AI1916&gt;0,IF(VLOOKUP($AI1916,Resource!$B$2:$AE$460,6,FALSE)&gt;0,VLOOKUP($AI1916,Resource!$B$2:$AE$460,6,FALSE),"--INPUT--"),"")</f>
        <v/>
      </c>
      <c r="AK1916" s="34">
        <f>IF($AI1916&gt;0,IF(VLOOKUP($AI1916,Resource!$B$2:$AE$460,25,FALSE)&gt;0,VLOOKUP($AI1916,Resource!$B$2:$AE$460,25,FALSE),"--INPUT--"),"")</f>
        <v/>
      </c>
      <c r="AL1916" s="619" t="n"/>
      <c r="AM1916" s="619" t="n"/>
      <c r="AN1916" s="34">
        <f>AA1916</f>
        <v/>
      </c>
      <c r="AO1916" s="621">
        <f>IF(ISNA(IF(AC1916="",0,AN1916*VLOOKUP(AC1916,Resource!$B$2:$AE$465,8,FALSE))),0,IF(AC1916="",0,AN1916*VLOOKUP(AC1916,Resource!$B$2:$AE$465,8,FALSE)))</f>
        <v/>
      </c>
      <c r="AP1916" s="620" t="n"/>
      <c r="AQ1916" s="286" t="n"/>
      <c r="AR1916" s="34">
        <f>AB1916</f>
        <v/>
      </c>
      <c r="AS1916" s="621">
        <f>IF(ISNA(IF(AI1916="",0,AR1916*VLOOKUP(AI1916,Resource!$B$2:$AE$465,9,FALSE))),0,IF(AI1916="",0,AR1916*VLOOKUP(AI1916,Resource!$B$2:$AE$465,9,FALSE)))</f>
        <v/>
      </c>
      <c r="AT1916" s="620" t="n"/>
      <c r="AU1916" s="286" t="n"/>
      <c r="AV1916" s="620">
        <f>Z1916</f>
        <v/>
      </c>
      <c r="AW1916" s="72" t="n"/>
      <c r="BA1916" s="620" t="n"/>
      <c r="BC1916" s="620">
        <f>AO1916+AS1916</f>
        <v/>
      </c>
      <c r="BD1916" s="620">
        <f>BH1916-BC1916</f>
        <v/>
      </c>
      <c r="BE1916" s="479">
        <f>IF(AV1916=0,"        --",BD1916/BH1916)</f>
        <v/>
      </c>
      <c r="BF1916" s="620" t="n"/>
      <c r="BG1916" s="620" t="n"/>
      <c r="BH1916" s="620">
        <f>Z1916+BA1916+BF1916</f>
        <v/>
      </c>
    </row>
    <row r="1917" customFormat="1" s="34">
      <c r="A1917" s="618" t="n"/>
      <c r="B1917" s="619" t="n"/>
      <c r="J1917" s="619" t="n"/>
      <c r="U1917" s="620" t="n"/>
      <c r="X1917" s="620" t="n"/>
      <c r="Y1917" s="620" t="n"/>
      <c r="Z1917" s="620" t="n"/>
      <c r="AA1917" s="34">
        <f>T1917*0.2+N1917*0+O1917*0.3+P1917*0.5+Q1917*0.6+R1917*1+S1917*1</f>
        <v/>
      </c>
      <c r="AB1917" s="34">
        <f>T1917*0.2+N1917*0.2+O1917*0.3+P1917*0.5+Q1917*0.6+R1917*1+S1917*1</f>
        <v/>
      </c>
      <c r="AD1917" s="34">
        <f>IF($AC1917&gt;0,IF(VLOOKUP($AC1917,Resource!$B$2:$AE$460,6,FALSE)&gt;0,VLOOKUP($AC1917,Resource!$B$2:$AE$460,6,FALSE),"--INPUT--"),"")</f>
        <v/>
      </c>
      <c r="AE1917" s="34">
        <f>IF($AC1917&gt;0,IF(VLOOKUP($AC1917,Resource!$B$2:$AE$460,25,FALSE)&gt;0,VLOOKUP($AC1917,Resource!$B$2:$AE$460,25,FALSE),"--INPUT--"),"")</f>
        <v/>
      </c>
      <c r="AG1917" s="619" t="n"/>
      <c r="AH1917" s="619" t="n"/>
      <c r="AJ1917" s="34">
        <f>IF($AI1917&gt;0,IF(VLOOKUP($AI1917,Resource!$B$2:$AE$460,6,FALSE)&gt;0,VLOOKUP($AI1917,Resource!$B$2:$AE$460,6,FALSE),"--INPUT--"),"")</f>
        <v/>
      </c>
      <c r="AK1917" s="34">
        <f>IF($AI1917&gt;0,IF(VLOOKUP($AI1917,Resource!$B$2:$AE$460,25,FALSE)&gt;0,VLOOKUP($AI1917,Resource!$B$2:$AE$460,25,FALSE),"--INPUT--"),"")</f>
        <v/>
      </c>
      <c r="AL1917" s="619" t="n"/>
      <c r="AM1917" s="619" t="n"/>
      <c r="AN1917" s="34">
        <f>AA1917</f>
        <v/>
      </c>
      <c r="AO1917" s="621">
        <f>IF(ISNA(IF(AC1917="",0,AN1917*VLOOKUP(AC1917,Resource!$B$2:$AE$465,8,FALSE))),0,IF(AC1917="",0,AN1917*VLOOKUP(AC1917,Resource!$B$2:$AE$465,8,FALSE)))</f>
        <v/>
      </c>
      <c r="AP1917" s="620" t="n"/>
      <c r="AQ1917" s="286" t="n"/>
      <c r="AR1917" s="34">
        <f>AB1917</f>
        <v/>
      </c>
      <c r="AS1917" s="621">
        <f>IF(ISNA(IF(AI1917="",0,AR1917*VLOOKUP(AI1917,Resource!$B$2:$AE$465,9,FALSE))),0,IF(AI1917="",0,AR1917*VLOOKUP(AI1917,Resource!$B$2:$AE$465,9,FALSE)))</f>
        <v/>
      </c>
      <c r="AT1917" s="620" t="n"/>
      <c r="AU1917" s="286" t="n"/>
      <c r="AV1917" s="620">
        <f>Z1917</f>
        <v/>
      </c>
      <c r="AW1917" s="72" t="n"/>
      <c r="BA1917" s="620" t="n"/>
      <c r="BC1917" s="620">
        <f>AO1917+AS1917</f>
        <v/>
      </c>
      <c r="BD1917" s="620">
        <f>BH1917-BC1917</f>
        <v/>
      </c>
      <c r="BE1917" s="479">
        <f>IF(AV1917=0,"        --",BD1917/BH1917)</f>
        <v/>
      </c>
      <c r="BF1917" s="620" t="n"/>
      <c r="BG1917" s="620" t="n"/>
      <c r="BH1917" s="620">
        <f>Z1917+BA1917+BF1917</f>
        <v/>
      </c>
    </row>
    <row r="1918" customFormat="1" s="34">
      <c r="A1918" s="618" t="n"/>
      <c r="B1918" s="619" t="n"/>
      <c r="J1918" s="619" t="n"/>
      <c r="U1918" s="620" t="n"/>
      <c r="X1918" s="620" t="n"/>
      <c r="Y1918" s="620" t="n"/>
      <c r="Z1918" s="620" t="n"/>
      <c r="AA1918" s="34">
        <f>T1918*0.2+N1918*0+O1918*0.3+P1918*0.5+Q1918*0.6+R1918*1+S1918*1</f>
        <v/>
      </c>
      <c r="AB1918" s="34">
        <f>T1918*0.2+N1918*0.2+O1918*0.3+P1918*0.5+Q1918*0.6+R1918*1+S1918*1</f>
        <v/>
      </c>
      <c r="AD1918" s="34">
        <f>IF($AC1918&gt;0,IF(VLOOKUP($AC1918,Resource!$B$2:$AE$460,6,FALSE)&gt;0,VLOOKUP($AC1918,Resource!$B$2:$AE$460,6,FALSE),"--INPUT--"),"")</f>
        <v/>
      </c>
      <c r="AE1918" s="34">
        <f>IF($AC1918&gt;0,IF(VLOOKUP($AC1918,Resource!$B$2:$AE$460,25,FALSE)&gt;0,VLOOKUP($AC1918,Resource!$B$2:$AE$460,25,FALSE),"--INPUT--"),"")</f>
        <v/>
      </c>
      <c r="AG1918" s="619" t="n"/>
      <c r="AH1918" s="619" t="n"/>
      <c r="AJ1918" s="34">
        <f>IF($AI1918&gt;0,IF(VLOOKUP($AI1918,Resource!$B$2:$AE$460,6,FALSE)&gt;0,VLOOKUP($AI1918,Resource!$B$2:$AE$460,6,FALSE),"--INPUT--"),"")</f>
        <v/>
      </c>
      <c r="AK1918" s="34">
        <f>IF($AI1918&gt;0,IF(VLOOKUP($AI1918,Resource!$B$2:$AE$460,25,FALSE)&gt;0,VLOOKUP($AI1918,Resource!$B$2:$AE$460,25,FALSE),"--INPUT--"),"")</f>
        <v/>
      </c>
      <c r="AL1918" s="619" t="n"/>
      <c r="AM1918" s="619" t="n"/>
      <c r="AN1918" s="34">
        <f>AA1918</f>
        <v/>
      </c>
      <c r="AO1918" s="621">
        <f>IF(ISNA(IF(AC1918="",0,AN1918*VLOOKUP(AC1918,Resource!$B$2:$AE$465,8,FALSE))),0,IF(AC1918="",0,AN1918*VLOOKUP(AC1918,Resource!$B$2:$AE$465,8,FALSE)))</f>
        <v/>
      </c>
      <c r="AP1918" s="620" t="n"/>
      <c r="AQ1918" s="286" t="n"/>
      <c r="AR1918" s="34">
        <f>AB1918</f>
        <v/>
      </c>
      <c r="AS1918" s="621">
        <f>IF(ISNA(IF(AI1918="",0,AR1918*VLOOKUP(AI1918,Resource!$B$2:$AE$465,9,FALSE))),0,IF(AI1918="",0,AR1918*VLOOKUP(AI1918,Resource!$B$2:$AE$465,9,FALSE)))</f>
        <v/>
      </c>
      <c r="AT1918" s="620" t="n"/>
      <c r="AU1918" s="286" t="n"/>
      <c r="AV1918" s="620">
        <f>Z1918</f>
        <v/>
      </c>
      <c r="AW1918" s="72" t="n"/>
      <c r="BA1918" s="620" t="n"/>
      <c r="BC1918" s="620">
        <f>AO1918+AS1918</f>
        <v/>
      </c>
      <c r="BD1918" s="620">
        <f>BH1918-BC1918</f>
        <v/>
      </c>
      <c r="BE1918" s="479">
        <f>IF(AV1918=0,"        --",BD1918/BH1918)</f>
        <v/>
      </c>
      <c r="BF1918" s="620" t="n"/>
      <c r="BG1918" s="620" t="n"/>
      <c r="BH1918" s="620">
        <f>Z1918+BA1918+BF1918</f>
        <v/>
      </c>
    </row>
    <row r="1919" customFormat="1" s="34">
      <c r="A1919" s="618" t="n"/>
      <c r="B1919" s="619" t="n"/>
      <c r="J1919" s="619" t="n"/>
      <c r="U1919" s="620" t="n"/>
      <c r="X1919" s="620" t="n"/>
      <c r="Y1919" s="620" t="n"/>
      <c r="Z1919" s="620" t="n"/>
      <c r="AA1919" s="34">
        <f>T1919*0.2+N1919*0+O1919*0.3+P1919*0.5+Q1919*0.6+R1919*1+S1919*1</f>
        <v/>
      </c>
      <c r="AB1919" s="34">
        <f>T1919*0.2+N1919*0.2+O1919*0.3+P1919*0.5+Q1919*0.6+R1919*1+S1919*1</f>
        <v/>
      </c>
      <c r="AD1919" s="34">
        <f>IF($AC1919&gt;0,IF(VLOOKUP($AC1919,Resource!$B$2:$AE$460,6,FALSE)&gt;0,VLOOKUP($AC1919,Resource!$B$2:$AE$460,6,FALSE),"--INPUT--"),"")</f>
        <v/>
      </c>
      <c r="AE1919" s="34">
        <f>IF($AC1919&gt;0,IF(VLOOKUP($AC1919,Resource!$B$2:$AE$460,25,FALSE)&gt;0,VLOOKUP($AC1919,Resource!$B$2:$AE$460,25,FALSE),"--INPUT--"),"")</f>
        <v/>
      </c>
      <c r="AG1919" s="619" t="n"/>
      <c r="AH1919" s="619" t="n"/>
      <c r="AJ1919" s="34">
        <f>IF($AI1919&gt;0,IF(VLOOKUP($AI1919,Resource!$B$2:$AE$460,6,FALSE)&gt;0,VLOOKUP($AI1919,Resource!$B$2:$AE$460,6,FALSE),"--INPUT--"),"")</f>
        <v/>
      </c>
      <c r="AK1919" s="34">
        <f>IF($AI1919&gt;0,IF(VLOOKUP($AI1919,Resource!$B$2:$AE$460,25,FALSE)&gt;0,VLOOKUP($AI1919,Resource!$B$2:$AE$460,25,FALSE),"--INPUT--"),"")</f>
        <v/>
      </c>
      <c r="AL1919" s="619" t="n"/>
      <c r="AM1919" s="619" t="n"/>
      <c r="AN1919" s="34">
        <f>AA1919</f>
        <v/>
      </c>
      <c r="AO1919" s="621">
        <f>IF(ISNA(IF(AC1919="",0,AN1919*VLOOKUP(AC1919,Resource!$B$2:$AE$465,8,FALSE))),0,IF(AC1919="",0,AN1919*VLOOKUP(AC1919,Resource!$B$2:$AE$465,8,FALSE)))</f>
        <v/>
      </c>
      <c r="AP1919" s="620" t="n"/>
      <c r="AQ1919" s="286" t="n"/>
      <c r="AR1919" s="34">
        <f>AB1919</f>
        <v/>
      </c>
      <c r="AS1919" s="621">
        <f>IF(ISNA(IF(AI1919="",0,AR1919*VLOOKUP(AI1919,Resource!$B$2:$AE$465,9,FALSE))),0,IF(AI1919="",0,AR1919*VLOOKUP(AI1919,Resource!$B$2:$AE$465,9,FALSE)))</f>
        <v/>
      </c>
      <c r="AT1919" s="620" t="n"/>
      <c r="AU1919" s="286" t="n"/>
      <c r="AV1919" s="620">
        <f>Z1919</f>
        <v/>
      </c>
      <c r="AW1919" s="72" t="n"/>
      <c r="BA1919" s="620" t="n"/>
      <c r="BC1919" s="620">
        <f>AO1919+AS1919</f>
        <v/>
      </c>
      <c r="BD1919" s="620">
        <f>BH1919-BC1919</f>
        <v/>
      </c>
      <c r="BE1919" s="479">
        <f>IF(AV1919=0,"        --",BD1919/BH1919)</f>
        <v/>
      </c>
      <c r="BF1919" s="620" t="n"/>
      <c r="BG1919" s="620" t="n"/>
      <c r="BH1919" s="620">
        <f>Z1919+BA1919+BF1919</f>
        <v/>
      </c>
    </row>
    <row r="1920" customFormat="1" s="34">
      <c r="A1920" s="618" t="n"/>
      <c r="B1920" s="619" t="n"/>
      <c r="J1920" s="619" t="n"/>
      <c r="U1920" s="620" t="n"/>
      <c r="X1920" s="620" t="n"/>
      <c r="Y1920" s="620" t="n"/>
      <c r="Z1920" s="620" t="n"/>
      <c r="AA1920" s="34">
        <f>T1920*0.2+N1920*0+O1920*0.3+P1920*0.5+Q1920*0.6+R1920*1+S1920*1</f>
        <v/>
      </c>
      <c r="AB1920" s="34">
        <f>T1920*0.2+N1920*0.2+O1920*0.3+P1920*0.5+Q1920*0.6+R1920*1+S1920*1</f>
        <v/>
      </c>
      <c r="AD1920" s="34">
        <f>IF($AC1920&gt;0,IF(VLOOKUP($AC1920,Resource!$B$2:$AE$460,6,FALSE)&gt;0,VLOOKUP($AC1920,Resource!$B$2:$AE$460,6,FALSE),"--INPUT--"),"")</f>
        <v/>
      </c>
      <c r="AE1920" s="34">
        <f>IF($AC1920&gt;0,IF(VLOOKUP($AC1920,Resource!$B$2:$AE$460,25,FALSE)&gt;0,VLOOKUP($AC1920,Resource!$B$2:$AE$460,25,FALSE),"--INPUT--"),"")</f>
        <v/>
      </c>
      <c r="AG1920" s="619" t="n"/>
      <c r="AH1920" s="619" t="n"/>
      <c r="AJ1920" s="34">
        <f>IF($AI1920&gt;0,IF(VLOOKUP($AI1920,Resource!$B$2:$AE$460,6,FALSE)&gt;0,VLOOKUP($AI1920,Resource!$B$2:$AE$460,6,FALSE),"--INPUT--"),"")</f>
        <v/>
      </c>
      <c r="AK1920" s="34">
        <f>IF($AI1920&gt;0,IF(VLOOKUP($AI1920,Resource!$B$2:$AE$460,25,FALSE)&gt;0,VLOOKUP($AI1920,Resource!$B$2:$AE$460,25,FALSE),"--INPUT--"),"")</f>
        <v/>
      </c>
      <c r="AL1920" s="619" t="n"/>
      <c r="AM1920" s="619" t="n"/>
      <c r="AN1920" s="34">
        <f>AA1920</f>
        <v/>
      </c>
      <c r="AO1920" s="621">
        <f>IF(ISNA(IF(AC1920="",0,AN1920*VLOOKUP(AC1920,Resource!$B$2:$AE$465,8,FALSE))),0,IF(AC1920="",0,AN1920*VLOOKUP(AC1920,Resource!$B$2:$AE$465,8,FALSE)))</f>
        <v/>
      </c>
      <c r="AP1920" s="620" t="n"/>
      <c r="AQ1920" s="286" t="n"/>
      <c r="AR1920" s="34">
        <f>AB1920</f>
        <v/>
      </c>
      <c r="AS1920" s="621">
        <f>IF(ISNA(IF(AI1920="",0,AR1920*VLOOKUP(AI1920,Resource!$B$2:$AE$465,9,FALSE))),0,IF(AI1920="",0,AR1920*VLOOKUP(AI1920,Resource!$B$2:$AE$465,9,FALSE)))</f>
        <v/>
      </c>
      <c r="AT1920" s="620" t="n"/>
      <c r="AU1920" s="286" t="n"/>
      <c r="AV1920" s="620">
        <f>Z1920</f>
        <v/>
      </c>
      <c r="AW1920" s="72" t="n"/>
      <c r="BA1920" s="620" t="n"/>
      <c r="BC1920" s="620">
        <f>AO1920+AS1920</f>
        <v/>
      </c>
      <c r="BD1920" s="620">
        <f>BH1920-BC1920</f>
        <v/>
      </c>
      <c r="BE1920" s="479">
        <f>IF(AV1920=0,"        --",BD1920/BH1920)</f>
        <v/>
      </c>
      <c r="BF1920" s="620" t="n"/>
      <c r="BG1920" s="620" t="n"/>
      <c r="BH1920" s="620">
        <f>Z1920+BA1920+BF1920</f>
        <v/>
      </c>
    </row>
    <row r="1921" customFormat="1" s="34">
      <c r="A1921" s="618" t="n"/>
      <c r="B1921" s="619" t="n"/>
      <c r="J1921" s="619" t="n"/>
      <c r="U1921" s="620" t="n"/>
      <c r="X1921" s="620" t="n"/>
      <c r="Y1921" s="620" t="n"/>
      <c r="Z1921" s="620" t="n"/>
      <c r="AA1921" s="34">
        <f>T1921*0.2+N1921*0+O1921*0.3+P1921*0.5+Q1921*0.6+R1921*1+S1921*1</f>
        <v/>
      </c>
      <c r="AB1921" s="34">
        <f>T1921*0.2+N1921*0.2+O1921*0.3+P1921*0.5+Q1921*0.6+R1921*1+S1921*1</f>
        <v/>
      </c>
      <c r="AD1921" s="34">
        <f>IF($AC1921&gt;0,IF(VLOOKUP($AC1921,Resource!$B$2:$AE$460,6,FALSE)&gt;0,VLOOKUP($AC1921,Resource!$B$2:$AE$460,6,FALSE),"--INPUT--"),"")</f>
        <v/>
      </c>
      <c r="AE1921" s="34">
        <f>IF($AC1921&gt;0,IF(VLOOKUP($AC1921,Resource!$B$2:$AE$460,25,FALSE)&gt;0,VLOOKUP($AC1921,Resource!$B$2:$AE$460,25,FALSE),"--INPUT--"),"")</f>
        <v/>
      </c>
      <c r="AG1921" s="619" t="n"/>
      <c r="AH1921" s="619" t="n"/>
      <c r="AJ1921" s="34">
        <f>IF($AI1921&gt;0,IF(VLOOKUP($AI1921,Resource!$B$2:$AE$460,6,FALSE)&gt;0,VLOOKUP($AI1921,Resource!$B$2:$AE$460,6,FALSE),"--INPUT--"),"")</f>
        <v/>
      </c>
      <c r="AK1921" s="34">
        <f>IF($AI1921&gt;0,IF(VLOOKUP($AI1921,Resource!$B$2:$AE$460,25,FALSE)&gt;0,VLOOKUP($AI1921,Resource!$B$2:$AE$460,25,FALSE),"--INPUT--"),"")</f>
        <v/>
      </c>
      <c r="AL1921" s="619" t="n"/>
      <c r="AM1921" s="619" t="n"/>
      <c r="AN1921" s="34">
        <f>AA1921</f>
        <v/>
      </c>
      <c r="AO1921" s="621">
        <f>IF(ISNA(IF(AC1921="",0,AN1921*VLOOKUP(AC1921,Resource!$B$2:$AE$465,8,FALSE))),0,IF(AC1921="",0,AN1921*VLOOKUP(AC1921,Resource!$B$2:$AE$465,8,FALSE)))</f>
        <v/>
      </c>
      <c r="AP1921" s="620" t="n"/>
      <c r="AQ1921" s="286" t="n"/>
      <c r="AR1921" s="34">
        <f>AB1921</f>
        <v/>
      </c>
      <c r="AS1921" s="621">
        <f>IF(ISNA(IF(AI1921="",0,AR1921*VLOOKUP(AI1921,Resource!$B$2:$AE$465,9,FALSE))),0,IF(AI1921="",0,AR1921*VLOOKUP(AI1921,Resource!$B$2:$AE$465,9,FALSE)))</f>
        <v/>
      </c>
      <c r="AT1921" s="620" t="n"/>
      <c r="AU1921" s="286" t="n"/>
      <c r="AV1921" s="620">
        <f>Z1921</f>
        <v/>
      </c>
      <c r="AW1921" s="72" t="n"/>
      <c r="BA1921" s="620" t="n"/>
      <c r="BC1921" s="620">
        <f>AO1921+AS1921</f>
        <v/>
      </c>
      <c r="BD1921" s="620">
        <f>BH1921-BC1921</f>
        <v/>
      </c>
      <c r="BE1921" s="479">
        <f>IF(AV1921=0,"        --",BD1921/BH1921)</f>
        <v/>
      </c>
      <c r="BF1921" s="620" t="n"/>
      <c r="BG1921" s="620" t="n"/>
      <c r="BH1921" s="620">
        <f>Z1921+BA1921+BF1921</f>
        <v/>
      </c>
    </row>
    <row r="1922" customFormat="1" s="34">
      <c r="A1922" s="618" t="n"/>
      <c r="B1922" s="619" t="n"/>
      <c r="J1922" s="619" t="n"/>
      <c r="U1922" s="620" t="n"/>
      <c r="X1922" s="620" t="n"/>
      <c r="Y1922" s="620" t="n"/>
      <c r="Z1922" s="620" t="n"/>
      <c r="AA1922" s="34">
        <f>T1922*0.2+N1922*0+O1922*0.3+P1922*0.5+Q1922*0.6+R1922*1+S1922*1</f>
        <v/>
      </c>
      <c r="AB1922" s="34">
        <f>T1922*0.2+N1922*0.2+O1922*0.3+P1922*0.5+Q1922*0.6+R1922*1+S1922*1</f>
        <v/>
      </c>
      <c r="AD1922" s="34">
        <f>IF($AC1922&gt;0,IF(VLOOKUP($AC1922,Resource!$B$2:$AE$460,6,FALSE)&gt;0,VLOOKUP($AC1922,Resource!$B$2:$AE$460,6,FALSE),"--INPUT--"),"")</f>
        <v/>
      </c>
      <c r="AE1922" s="34">
        <f>IF($AC1922&gt;0,IF(VLOOKUP($AC1922,Resource!$B$2:$AE$460,25,FALSE)&gt;0,VLOOKUP($AC1922,Resource!$B$2:$AE$460,25,FALSE),"--INPUT--"),"")</f>
        <v/>
      </c>
      <c r="AG1922" s="619" t="n"/>
      <c r="AH1922" s="619" t="n"/>
      <c r="AJ1922" s="34">
        <f>IF($AI1922&gt;0,IF(VLOOKUP($AI1922,Resource!$B$2:$AE$460,6,FALSE)&gt;0,VLOOKUP($AI1922,Resource!$B$2:$AE$460,6,FALSE),"--INPUT--"),"")</f>
        <v/>
      </c>
      <c r="AK1922" s="34">
        <f>IF($AI1922&gt;0,IF(VLOOKUP($AI1922,Resource!$B$2:$AE$460,25,FALSE)&gt;0,VLOOKUP($AI1922,Resource!$B$2:$AE$460,25,FALSE),"--INPUT--"),"")</f>
        <v/>
      </c>
      <c r="AL1922" s="619" t="n"/>
      <c r="AM1922" s="619" t="n"/>
      <c r="AN1922" s="34">
        <f>AA1922</f>
        <v/>
      </c>
      <c r="AO1922" s="621">
        <f>IF(ISNA(IF(AC1922="",0,AN1922*VLOOKUP(AC1922,Resource!$B$2:$AE$465,8,FALSE))),0,IF(AC1922="",0,AN1922*VLOOKUP(AC1922,Resource!$B$2:$AE$465,8,FALSE)))</f>
        <v/>
      </c>
      <c r="AP1922" s="620" t="n"/>
      <c r="AQ1922" s="286" t="n"/>
      <c r="AR1922" s="34">
        <f>AB1922</f>
        <v/>
      </c>
      <c r="AS1922" s="621">
        <f>IF(ISNA(IF(AI1922="",0,AR1922*VLOOKUP(AI1922,Resource!$B$2:$AE$465,9,FALSE))),0,IF(AI1922="",0,AR1922*VLOOKUP(AI1922,Resource!$B$2:$AE$465,9,FALSE)))</f>
        <v/>
      </c>
      <c r="AT1922" s="620" t="n"/>
      <c r="AU1922" s="286" t="n"/>
      <c r="AV1922" s="620">
        <f>Z1922</f>
        <v/>
      </c>
      <c r="AW1922" s="72" t="n"/>
      <c r="BA1922" s="620" t="n"/>
      <c r="BC1922" s="620">
        <f>AO1922+AS1922</f>
        <v/>
      </c>
      <c r="BD1922" s="620">
        <f>BH1922-BC1922</f>
        <v/>
      </c>
      <c r="BE1922" s="479">
        <f>IF(AV1922=0,"        --",BD1922/BH1922)</f>
        <v/>
      </c>
      <c r="BF1922" s="620" t="n"/>
      <c r="BG1922" s="620" t="n"/>
      <c r="BH1922" s="620">
        <f>Z1922+BA1922+BF1922</f>
        <v/>
      </c>
    </row>
    <row r="1923" customFormat="1" s="34">
      <c r="A1923" s="618" t="n"/>
      <c r="B1923" s="619" t="n"/>
      <c r="J1923" s="619" t="n"/>
      <c r="U1923" s="620" t="n"/>
      <c r="X1923" s="620" t="n"/>
      <c r="Y1923" s="620" t="n"/>
      <c r="Z1923" s="620" t="n"/>
      <c r="AA1923" s="34">
        <f>T1923*0.2+N1923*0+O1923*0.3+P1923*0.5+Q1923*0.6+R1923*1+S1923*1</f>
        <v/>
      </c>
      <c r="AB1923" s="34">
        <f>T1923*0.2+N1923*0.2+O1923*0.3+P1923*0.5+Q1923*0.6+R1923*1+S1923*1</f>
        <v/>
      </c>
      <c r="AD1923" s="34">
        <f>IF($AC1923&gt;0,IF(VLOOKUP($AC1923,Resource!$B$2:$AE$460,6,FALSE)&gt;0,VLOOKUP($AC1923,Resource!$B$2:$AE$460,6,FALSE),"--INPUT--"),"")</f>
        <v/>
      </c>
      <c r="AE1923" s="34">
        <f>IF($AC1923&gt;0,IF(VLOOKUP($AC1923,Resource!$B$2:$AE$460,25,FALSE)&gt;0,VLOOKUP($AC1923,Resource!$B$2:$AE$460,25,FALSE),"--INPUT--"),"")</f>
        <v/>
      </c>
      <c r="AG1923" s="619" t="n"/>
      <c r="AH1923" s="619" t="n"/>
      <c r="AJ1923" s="34">
        <f>IF($AI1923&gt;0,IF(VLOOKUP($AI1923,Resource!$B$2:$AE$460,6,FALSE)&gt;0,VLOOKUP($AI1923,Resource!$B$2:$AE$460,6,FALSE),"--INPUT--"),"")</f>
        <v/>
      </c>
      <c r="AK1923" s="34">
        <f>IF($AI1923&gt;0,IF(VLOOKUP($AI1923,Resource!$B$2:$AE$460,25,FALSE)&gt;0,VLOOKUP($AI1923,Resource!$B$2:$AE$460,25,FALSE),"--INPUT--"),"")</f>
        <v/>
      </c>
      <c r="AL1923" s="619" t="n"/>
      <c r="AM1923" s="619" t="n"/>
      <c r="AN1923" s="34">
        <f>AA1923</f>
        <v/>
      </c>
      <c r="AO1923" s="621">
        <f>IF(ISNA(IF(AC1923="",0,AN1923*VLOOKUP(AC1923,Resource!$B$2:$AE$465,8,FALSE))),0,IF(AC1923="",0,AN1923*VLOOKUP(AC1923,Resource!$B$2:$AE$465,8,FALSE)))</f>
        <v/>
      </c>
      <c r="AP1923" s="620" t="n"/>
      <c r="AQ1923" s="286" t="n"/>
      <c r="AR1923" s="34">
        <f>AB1923</f>
        <v/>
      </c>
      <c r="AS1923" s="621">
        <f>IF(ISNA(IF(AI1923="",0,AR1923*VLOOKUP(AI1923,Resource!$B$2:$AE$465,9,FALSE))),0,IF(AI1923="",0,AR1923*VLOOKUP(AI1923,Resource!$B$2:$AE$465,9,FALSE)))</f>
        <v/>
      </c>
      <c r="AT1923" s="620" t="n"/>
      <c r="AU1923" s="286" t="n"/>
      <c r="AV1923" s="620">
        <f>Z1923</f>
        <v/>
      </c>
      <c r="AW1923" s="72" t="n"/>
      <c r="BA1923" s="620" t="n"/>
      <c r="BC1923" s="620">
        <f>AO1923+AS1923</f>
        <v/>
      </c>
      <c r="BD1923" s="620">
        <f>BH1923-BC1923</f>
        <v/>
      </c>
      <c r="BE1923" s="479">
        <f>IF(AV1923=0,"        --",BD1923/BH1923)</f>
        <v/>
      </c>
      <c r="BF1923" s="620" t="n"/>
      <c r="BG1923" s="620" t="n"/>
      <c r="BH1923" s="620">
        <f>Z1923+BA1923+BF1923</f>
        <v/>
      </c>
    </row>
    <row r="1924" customFormat="1" s="34">
      <c r="A1924" s="618" t="n"/>
      <c r="B1924" s="619" t="n"/>
      <c r="J1924" s="619" t="n"/>
      <c r="U1924" s="620" t="n"/>
      <c r="X1924" s="620" t="n"/>
      <c r="Y1924" s="620" t="n"/>
      <c r="Z1924" s="620" t="n"/>
      <c r="AA1924" s="34">
        <f>T1924*0.2+N1924*0+O1924*0.3+P1924*0.5+Q1924*0.6+R1924*1+S1924*1</f>
        <v/>
      </c>
      <c r="AB1924" s="34">
        <f>T1924*0.2+N1924*0.2+O1924*0.3+P1924*0.5+Q1924*0.6+R1924*1+S1924*1</f>
        <v/>
      </c>
      <c r="AD1924" s="34">
        <f>IF($AC1924&gt;0,IF(VLOOKUP($AC1924,Resource!$B$2:$AE$460,6,FALSE)&gt;0,VLOOKUP($AC1924,Resource!$B$2:$AE$460,6,FALSE),"--INPUT--"),"")</f>
        <v/>
      </c>
      <c r="AE1924" s="34">
        <f>IF($AC1924&gt;0,IF(VLOOKUP($AC1924,Resource!$B$2:$AE$460,25,FALSE)&gt;0,VLOOKUP($AC1924,Resource!$B$2:$AE$460,25,FALSE),"--INPUT--"),"")</f>
        <v/>
      </c>
      <c r="AG1924" s="619" t="n"/>
      <c r="AH1924" s="619" t="n"/>
      <c r="AJ1924" s="34">
        <f>IF($AI1924&gt;0,IF(VLOOKUP($AI1924,Resource!$B$2:$AE$460,6,FALSE)&gt;0,VLOOKUP($AI1924,Resource!$B$2:$AE$460,6,FALSE),"--INPUT--"),"")</f>
        <v/>
      </c>
      <c r="AK1924" s="34">
        <f>IF($AI1924&gt;0,IF(VLOOKUP($AI1924,Resource!$B$2:$AE$460,25,FALSE)&gt;0,VLOOKUP($AI1924,Resource!$B$2:$AE$460,25,FALSE),"--INPUT--"),"")</f>
        <v/>
      </c>
      <c r="AL1924" s="619" t="n"/>
      <c r="AM1924" s="619" t="n"/>
      <c r="AN1924" s="34">
        <f>AA1924</f>
        <v/>
      </c>
      <c r="AO1924" s="621">
        <f>IF(ISNA(IF(AC1924="",0,AN1924*VLOOKUP(AC1924,Resource!$B$2:$AE$465,8,FALSE))),0,IF(AC1924="",0,AN1924*VLOOKUP(AC1924,Resource!$B$2:$AE$465,8,FALSE)))</f>
        <v/>
      </c>
      <c r="AP1924" s="620" t="n"/>
      <c r="AQ1924" s="286" t="n"/>
      <c r="AR1924" s="34">
        <f>AB1924</f>
        <v/>
      </c>
      <c r="AS1924" s="621">
        <f>IF(ISNA(IF(AI1924="",0,AR1924*VLOOKUP(AI1924,Resource!$B$2:$AE$465,9,FALSE))),0,IF(AI1924="",0,AR1924*VLOOKUP(AI1924,Resource!$B$2:$AE$465,9,FALSE)))</f>
        <v/>
      </c>
      <c r="AT1924" s="620" t="n"/>
      <c r="AU1924" s="286" t="n"/>
      <c r="AV1924" s="620">
        <f>Z1924</f>
        <v/>
      </c>
      <c r="AW1924" s="72" t="n"/>
      <c r="BA1924" s="620" t="n"/>
      <c r="BC1924" s="620">
        <f>AO1924+AS1924</f>
        <v/>
      </c>
      <c r="BD1924" s="620">
        <f>BH1924-BC1924</f>
        <v/>
      </c>
      <c r="BE1924" s="479">
        <f>IF(AV1924=0,"        --",BD1924/BH1924)</f>
        <v/>
      </c>
      <c r="BF1924" s="620" t="n"/>
      <c r="BG1924" s="620" t="n"/>
      <c r="BH1924" s="620">
        <f>Z1924+BA1924+BF1924</f>
        <v/>
      </c>
    </row>
    <row r="1925" customFormat="1" s="34">
      <c r="A1925" s="618" t="n"/>
      <c r="B1925" s="619" t="n"/>
      <c r="J1925" s="619" t="n"/>
      <c r="U1925" s="620" t="n"/>
      <c r="X1925" s="620" t="n"/>
      <c r="Y1925" s="620" t="n"/>
      <c r="Z1925" s="620" t="n"/>
      <c r="AA1925" s="34">
        <f>T1925*0.2+N1925*0+O1925*0.3+P1925*0.5+Q1925*0.6+R1925*1+S1925*1</f>
        <v/>
      </c>
      <c r="AB1925" s="34">
        <f>T1925*0.2+N1925*0.2+O1925*0.3+P1925*0.5+Q1925*0.6+R1925*1+S1925*1</f>
        <v/>
      </c>
      <c r="AD1925" s="34">
        <f>IF($AC1925&gt;0,IF(VLOOKUP($AC1925,Resource!$B$2:$AE$460,6,FALSE)&gt;0,VLOOKUP($AC1925,Resource!$B$2:$AE$460,6,FALSE),"--INPUT--"),"")</f>
        <v/>
      </c>
      <c r="AE1925" s="34">
        <f>IF($AC1925&gt;0,IF(VLOOKUP($AC1925,Resource!$B$2:$AE$460,25,FALSE)&gt;0,VLOOKUP($AC1925,Resource!$B$2:$AE$460,25,FALSE),"--INPUT--"),"")</f>
        <v/>
      </c>
      <c r="AG1925" s="619" t="n"/>
      <c r="AH1925" s="619" t="n"/>
      <c r="AJ1925" s="34">
        <f>IF($AI1925&gt;0,IF(VLOOKUP($AI1925,Resource!$B$2:$AE$460,6,FALSE)&gt;0,VLOOKUP($AI1925,Resource!$B$2:$AE$460,6,FALSE),"--INPUT--"),"")</f>
        <v/>
      </c>
      <c r="AK1925" s="34">
        <f>IF($AI1925&gt;0,IF(VLOOKUP($AI1925,Resource!$B$2:$AE$460,25,FALSE)&gt;0,VLOOKUP($AI1925,Resource!$B$2:$AE$460,25,FALSE),"--INPUT--"),"")</f>
        <v/>
      </c>
      <c r="AL1925" s="619" t="n"/>
      <c r="AM1925" s="619" t="n"/>
      <c r="AN1925" s="34">
        <f>AA1925</f>
        <v/>
      </c>
      <c r="AO1925" s="621">
        <f>IF(ISNA(IF(AC1925="",0,AN1925*VLOOKUP(AC1925,Resource!$B$2:$AE$465,8,FALSE))),0,IF(AC1925="",0,AN1925*VLOOKUP(AC1925,Resource!$B$2:$AE$465,8,FALSE)))</f>
        <v/>
      </c>
      <c r="AP1925" s="620" t="n"/>
      <c r="AQ1925" s="286" t="n"/>
      <c r="AR1925" s="34">
        <f>AB1925</f>
        <v/>
      </c>
      <c r="AS1925" s="621">
        <f>IF(ISNA(IF(AI1925="",0,AR1925*VLOOKUP(AI1925,Resource!$B$2:$AE$465,9,FALSE))),0,IF(AI1925="",0,AR1925*VLOOKUP(AI1925,Resource!$B$2:$AE$465,9,FALSE)))</f>
        <v/>
      </c>
      <c r="AT1925" s="620" t="n"/>
      <c r="AU1925" s="286" t="n"/>
      <c r="AV1925" s="620">
        <f>Z1925</f>
        <v/>
      </c>
      <c r="AW1925" s="72" t="n"/>
      <c r="BA1925" s="620" t="n"/>
      <c r="BC1925" s="620">
        <f>AO1925+AS1925</f>
        <v/>
      </c>
      <c r="BD1925" s="620">
        <f>BH1925-BC1925</f>
        <v/>
      </c>
      <c r="BE1925" s="479">
        <f>IF(AV1925=0,"        --",BD1925/BH1925)</f>
        <v/>
      </c>
      <c r="BF1925" s="620" t="n"/>
      <c r="BG1925" s="620" t="n"/>
      <c r="BH1925" s="620">
        <f>Z1925+BA1925+BF1925</f>
        <v/>
      </c>
    </row>
    <row r="1926" customFormat="1" s="34">
      <c r="A1926" s="618" t="n"/>
      <c r="B1926" s="619" t="n"/>
      <c r="J1926" s="619" t="n"/>
      <c r="U1926" s="620" t="n"/>
      <c r="X1926" s="620" t="n"/>
      <c r="Y1926" s="620" t="n"/>
      <c r="Z1926" s="620" t="n"/>
      <c r="AA1926" s="34">
        <f>T1926*0.2+N1926*0+O1926*0.3+P1926*0.5+Q1926*0.6+R1926*1+S1926*1</f>
        <v/>
      </c>
      <c r="AB1926" s="34">
        <f>T1926*0.2+N1926*0.2+O1926*0.3+P1926*0.5+Q1926*0.6+R1926*1+S1926*1</f>
        <v/>
      </c>
      <c r="AD1926" s="34">
        <f>IF($AC1926&gt;0,IF(VLOOKUP($AC1926,Resource!$B$2:$AE$460,6,FALSE)&gt;0,VLOOKUP($AC1926,Resource!$B$2:$AE$460,6,FALSE),"--INPUT--"),"")</f>
        <v/>
      </c>
      <c r="AE1926" s="34">
        <f>IF($AC1926&gt;0,IF(VLOOKUP($AC1926,Resource!$B$2:$AE$460,25,FALSE)&gt;0,VLOOKUP($AC1926,Resource!$B$2:$AE$460,25,FALSE),"--INPUT--"),"")</f>
        <v/>
      </c>
      <c r="AG1926" s="619" t="n"/>
      <c r="AH1926" s="619" t="n"/>
      <c r="AJ1926" s="34">
        <f>IF($AI1926&gt;0,IF(VLOOKUP($AI1926,Resource!$B$2:$AE$460,6,FALSE)&gt;0,VLOOKUP($AI1926,Resource!$B$2:$AE$460,6,FALSE),"--INPUT--"),"")</f>
        <v/>
      </c>
      <c r="AK1926" s="34">
        <f>IF($AI1926&gt;0,IF(VLOOKUP($AI1926,Resource!$B$2:$AE$460,25,FALSE)&gt;0,VLOOKUP($AI1926,Resource!$B$2:$AE$460,25,FALSE),"--INPUT--"),"")</f>
        <v/>
      </c>
      <c r="AL1926" s="619" t="n"/>
      <c r="AM1926" s="619" t="n"/>
      <c r="AN1926" s="34">
        <f>AA1926</f>
        <v/>
      </c>
      <c r="AO1926" s="621">
        <f>IF(ISNA(IF(AC1926="",0,AN1926*VLOOKUP(AC1926,Resource!$B$2:$AE$465,8,FALSE))),0,IF(AC1926="",0,AN1926*VLOOKUP(AC1926,Resource!$B$2:$AE$465,8,FALSE)))</f>
        <v/>
      </c>
      <c r="AP1926" s="620" t="n"/>
      <c r="AQ1926" s="286" t="n"/>
      <c r="AR1926" s="34">
        <f>AB1926</f>
        <v/>
      </c>
      <c r="AS1926" s="621">
        <f>IF(ISNA(IF(AI1926="",0,AR1926*VLOOKUP(AI1926,Resource!$B$2:$AE$465,9,FALSE))),0,IF(AI1926="",0,AR1926*VLOOKUP(AI1926,Resource!$B$2:$AE$465,9,FALSE)))</f>
        <v/>
      </c>
      <c r="AT1926" s="620" t="n"/>
      <c r="AU1926" s="286" t="n"/>
      <c r="AV1926" s="620">
        <f>Z1926</f>
        <v/>
      </c>
      <c r="AW1926" s="72" t="n"/>
      <c r="BA1926" s="620" t="n"/>
      <c r="BC1926" s="620">
        <f>AO1926+AS1926</f>
        <v/>
      </c>
      <c r="BD1926" s="620">
        <f>BH1926-BC1926</f>
        <v/>
      </c>
      <c r="BE1926" s="479">
        <f>IF(AV1926=0,"        --",BD1926/BH1926)</f>
        <v/>
      </c>
      <c r="BF1926" s="620" t="n"/>
      <c r="BG1926" s="620" t="n"/>
      <c r="BH1926" s="620">
        <f>Z1926+BA1926+BF1926</f>
        <v/>
      </c>
    </row>
    <row r="1927" customFormat="1" s="34">
      <c r="A1927" s="618" t="n"/>
      <c r="B1927" s="619" t="n"/>
      <c r="J1927" s="619" t="n"/>
      <c r="U1927" s="620" t="n"/>
      <c r="X1927" s="620" t="n"/>
      <c r="Y1927" s="620" t="n"/>
      <c r="Z1927" s="620" t="n"/>
      <c r="AA1927" s="34">
        <f>T1927*0.2+N1927*0+O1927*0.3+P1927*0.5+Q1927*0.6+R1927*1+S1927*1</f>
        <v/>
      </c>
      <c r="AB1927" s="34">
        <f>T1927*0.2+N1927*0.2+O1927*0.3+P1927*0.5+Q1927*0.6+R1927*1+S1927*1</f>
        <v/>
      </c>
      <c r="AD1927" s="34">
        <f>IF($AC1927&gt;0,IF(VLOOKUP($AC1927,Resource!$B$2:$AE$460,6,FALSE)&gt;0,VLOOKUP($AC1927,Resource!$B$2:$AE$460,6,FALSE),"--INPUT--"),"")</f>
        <v/>
      </c>
      <c r="AE1927" s="34">
        <f>IF($AC1927&gt;0,IF(VLOOKUP($AC1927,Resource!$B$2:$AE$460,25,FALSE)&gt;0,VLOOKUP($AC1927,Resource!$B$2:$AE$460,25,FALSE),"--INPUT--"),"")</f>
        <v/>
      </c>
      <c r="AG1927" s="619" t="n"/>
      <c r="AH1927" s="619" t="n"/>
      <c r="AJ1927" s="34">
        <f>IF($AI1927&gt;0,IF(VLOOKUP($AI1927,Resource!$B$2:$AE$460,6,FALSE)&gt;0,VLOOKUP($AI1927,Resource!$B$2:$AE$460,6,FALSE),"--INPUT--"),"")</f>
        <v/>
      </c>
      <c r="AK1927" s="34">
        <f>IF($AI1927&gt;0,IF(VLOOKUP($AI1927,Resource!$B$2:$AE$460,25,FALSE)&gt;0,VLOOKUP($AI1927,Resource!$B$2:$AE$460,25,FALSE),"--INPUT--"),"")</f>
        <v/>
      </c>
      <c r="AL1927" s="619" t="n"/>
      <c r="AM1927" s="619" t="n"/>
      <c r="AN1927" s="34">
        <f>AA1927</f>
        <v/>
      </c>
      <c r="AO1927" s="621">
        <f>IF(ISNA(IF(AC1927="",0,AN1927*VLOOKUP(AC1927,Resource!$B$2:$AE$465,8,FALSE))),0,IF(AC1927="",0,AN1927*VLOOKUP(AC1927,Resource!$B$2:$AE$465,8,FALSE)))</f>
        <v/>
      </c>
      <c r="AP1927" s="620" t="n"/>
      <c r="AQ1927" s="286" t="n"/>
      <c r="AR1927" s="34">
        <f>AB1927</f>
        <v/>
      </c>
      <c r="AS1927" s="621">
        <f>IF(ISNA(IF(AI1927="",0,AR1927*VLOOKUP(AI1927,Resource!$B$2:$AE$465,9,FALSE))),0,IF(AI1927="",0,AR1927*VLOOKUP(AI1927,Resource!$B$2:$AE$465,9,FALSE)))</f>
        <v/>
      </c>
      <c r="AT1927" s="620" t="n"/>
      <c r="AU1927" s="286" t="n"/>
      <c r="AV1927" s="620">
        <f>Z1927</f>
        <v/>
      </c>
      <c r="AW1927" s="72" t="n"/>
      <c r="BA1927" s="620" t="n"/>
      <c r="BC1927" s="620">
        <f>AO1927+AS1927</f>
        <v/>
      </c>
      <c r="BD1927" s="620">
        <f>BH1927-BC1927</f>
        <v/>
      </c>
      <c r="BE1927" s="479">
        <f>IF(AV1927=0,"        --",BD1927/BH1927)</f>
        <v/>
      </c>
      <c r="BF1927" s="620" t="n"/>
      <c r="BG1927" s="620" t="n"/>
      <c r="BH1927" s="620">
        <f>Z1927+BA1927+BF1927</f>
        <v/>
      </c>
    </row>
    <row r="1928" customFormat="1" s="34">
      <c r="A1928" s="618" t="n"/>
      <c r="B1928" s="619" t="n"/>
      <c r="J1928" s="619" t="n"/>
      <c r="U1928" s="620" t="n"/>
      <c r="X1928" s="620" t="n"/>
      <c r="Y1928" s="620" t="n"/>
      <c r="Z1928" s="620" t="n"/>
      <c r="AA1928" s="34">
        <f>T1928*0.2+N1928*0+O1928*0.3+P1928*0.5+Q1928*0.6+R1928*1+S1928*1</f>
        <v/>
      </c>
      <c r="AB1928" s="34">
        <f>T1928*0.2+N1928*0.2+O1928*0.3+P1928*0.5+Q1928*0.6+R1928*1+S1928*1</f>
        <v/>
      </c>
      <c r="AD1928" s="34">
        <f>IF($AC1928&gt;0,IF(VLOOKUP($AC1928,Resource!$B$2:$AE$460,6,FALSE)&gt;0,VLOOKUP($AC1928,Resource!$B$2:$AE$460,6,FALSE),"--INPUT--"),"")</f>
        <v/>
      </c>
      <c r="AE1928" s="34">
        <f>IF($AC1928&gt;0,IF(VLOOKUP($AC1928,Resource!$B$2:$AE$460,25,FALSE)&gt;0,VLOOKUP($AC1928,Resource!$B$2:$AE$460,25,FALSE),"--INPUT--"),"")</f>
        <v/>
      </c>
      <c r="AG1928" s="619" t="n"/>
      <c r="AH1928" s="619" t="n"/>
      <c r="AJ1928" s="34">
        <f>IF($AI1928&gt;0,IF(VLOOKUP($AI1928,Resource!$B$2:$AE$460,6,FALSE)&gt;0,VLOOKUP($AI1928,Resource!$B$2:$AE$460,6,FALSE),"--INPUT--"),"")</f>
        <v/>
      </c>
      <c r="AK1928" s="34">
        <f>IF($AI1928&gt;0,IF(VLOOKUP($AI1928,Resource!$B$2:$AE$460,25,FALSE)&gt;0,VLOOKUP($AI1928,Resource!$B$2:$AE$460,25,FALSE),"--INPUT--"),"")</f>
        <v/>
      </c>
      <c r="AL1928" s="619" t="n"/>
      <c r="AM1928" s="619" t="n"/>
      <c r="AN1928" s="34">
        <f>AA1928</f>
        <v/>
      </c>
      <c r="AO1928" s="621">
        <f>IF(ISNA(IF(AC1928="",0,AN1928*VLOOKUP(AC1928,Resource!$B$2:$AE$465,8,FALSE))),0,IF(AC1928="",0,AN1928*VLOOKUP(AC1928,Resource!$B$2:$AE$465,8,FALSE)))</f>
        <v/>
      </c>
      <c r="AP1928" s="620" t="n"/>
      <c r="AQ1928" s="286" t="n"/>
      <c r="AR1928" s="34">
        <f>AB1928</f>
        <v/>
      </c>
      <c r="AS1928" s="621">
        <f>IF(ISNA(IF(AI1928="",0,AR1928*VLOOKUP(AI1928,Resource!$B$2:$AE$465,9,FALSE))),0,IF(AI1928="",0,AR1928*VLOOKUP(AI1928,Resource!$B$2:$AE$465,9,FALSE)))</f>
        <v/>
      </c>
      <c r="AT1928" s="620" t="n"/>
      <c r="AU1928" s="286" t="n"/>
      <c r="AV1928" s="620">
        <f>Z1928</f>
        <v/>
      </c>
      <c r="AW1928" s="72" t="n"/>
      <c r="BA1928" s="620" t="n"/>
      <c r="BC1928" s="620">
        <f>AO1928+AS1928</f>
        <v/>
      </c>
      <c r="BD1928" s="620">
        <f>BH1928-BC1928</f>
        <v/>
      </c>
      <c r="BE1928" s="479">
        <f>IF(AV1928=0,"        --",BD1928/BH1928)</f>
        <v/>
      </c>
      <c r="BF1928" s="620" t="n"/>
      <c r="BG1928" s="620" t="n"/>
      <c r="BH1928" s="620">
        <f>Z1928+BA1928+BF1928</f>
        <v/>
      </c>
    </row>
    <row r="1929" customFormat="1" s="34">
      <c r="A1929" s="618" t="n"/>
      <c r="B1929" s="619" t="n"/>
      <c r="J1929" s="619" t="n"/>
      <c r="U1929" s="620" t="n"/>
      <c r="X1929" s="620" t="n"/>
      <c r="Y1929" s="620" t="n"/>
      <c r="Z1929" s="620" t="n"/>
      <c r="AA1929" s="34">
        <f>T1929*0.2+N1929*0+O1929*0.3+P1929*0.5+Q1929*0.6+R1929*1+S1929*1</f>
        <v/>
      </c>
      <c r="AB1929" s="34">
        <f>T1929*0.2+N1929*0.2+O1929*0.3+P1929*0.5+Q1929*0.6+R1929*1+S1929*1</f>
        <v/>
      </c>
      <c r="AD1929" s="34">
        <f>IF($AC1929&gt;0,IF(VLOOKUP($AC1929,Resource!$B$2:$AE$460,6,FALSE)&gt;0,VLOOKUP($AC1929,Resource!$B$2:$AE$460,6,FALSE),"--INPUT--"),"")</f>
        <v/>
      </c>
      <c r="AE1929" s="34">
        <f>IF($AC1929&gt;0,IF(VLOOKUP($AC1929,Resource!$B$2:$AE$460,25,FALSE)&gt;0,VLOOKUP($AC1929,Resource!$B$2:$AE$460,25,FALSE),"--INPUT--"),"")</f>
        <v/>
      </c>
      <c r="AG1929" s="619" t="n"/>
      <c r="AH1929" s="619" t="n"/>
      <c r="AJ1929" s="34">
        <f>IF($AI1929&gt;0,IF(VLOOKUP($AI1929,Resource!$B$2:$AE$460,6,FALSE)&gt;0,VLOOKUP($AI1929,Resource!$B$2:$AE$460,6,FALSE),"--INPUT--"),"")</f>
        <v/>
      </c>
      <c r="AK1929" s="34">
        <f>IF($AI1929&gt;0,IF(VLOOKUP($AI1929,Resource!$B$2:$AE$460,25,FALSE)&gt;0,VLOOKUP($AI1929,Resource!$B$2:$AE$460,25,FALSE),"--INPUT--"),"")</f>
        <v/>
      </c>
      <c r="AL1929" s="619" t="n"/>
      <c r="AM1929" s="619" t="n"/>
      <c r="AN1929" s="34">
        <f>AA1929</f>
        <v/>
      </c>
      <c r="AO1929" s="621">
        <f>IF(ISNA(IF(AC1929="",0,AN1929*VLOOKUP(AC1929,Resource!$B$2:$AE$465,8,FALSE))),0,IF(AC1929="",0,AN1929*VLOOKUP(AC1929,Resource!$B$2:$AE$465,8,FALSE)))</f>
        <v/>
      </c>
      <c r="AP1929" s="620" t="n"/>
      <c r="AQ1929" s="286" t="n"/>
      <c r="AR1929" s="34">
        <f>AB1929</f>
        <v/>
      </c>
      <c r="AS1929" s="621">
        <f>IF(ISNA(IF(AI1929="",0,AR1929*VLOOKUP(AI1929,Resource!$B$2:$AE$465,9,FALSE))),0,IF(AI1929="",0,AR1929*VLOOKUP(AI1929,Resource!$B$2:$AE$465,9,FALSE)))</f>
        <v/>
      </c>
      <c r="AT1929" s="620" t="n"/>
      <c r="AU1929" s="286" t="n"/>
      <c r="AV1929" s="620">
        <f>Z1929</f>
        <v/>
      </c>
      <c r="AW1929" s="72" t="n"/>
      <c r="BA1929" s="620" t="n"/>
      <c r="BC1929" s="620">
        <f>AO1929+AS1929</f>
        <v/>
      </c>
      <c r="BD1929" s="620">
        <f>BH1929-BC1929</f>
        <v/>
      </c>
      <c r="BE1929" s="479">
        <f>IF(AV1929=0,"        --",BD1929/BH1929)</f>
        <v/>
      </c>
      <c r="BF1929" s="620" t="n"/>
      <c r="BG1929" s="620" t="n"/>
      <c r="BH1929" s="620">
        <f>Z1929+BA1929+BF1929</f>
        <v/>
      </c>
    </row>
    <row r="1930" customFormat="1" s="34">
      <c r="A1930" s="618" t="n"/>
      <c r="B1930" s="619" t="n"/>
      <c r="J1930" s="619" t="n"/>
      <c r="U1930" s="620" t="n"/>
      <c r="X1930" s="620" t="n"/>
      <c r="Y1930" s="620" t="n"/>
      <c r="Z1930" s="620" t="n"/>
      <c r="AA1930" s="34">
        <f>T1930*0.2+N1930*0+O1930*0.3+P1930*0.5+Q1930*0.6+R1930*1+S1930*1</f>
        <v/>
      </c>
      <c r="AB1930" s="34">
        <f>T1930*0.2+N1930*0.2+O1930*0.3+P1930*0.5+Q1930*0.6+R1930*1+S1930*1</f>
        <v/>
      </c>
      <c r="AD1930" s="34">
        <f>IF($AC1930&gt;0,IF(VLOOKUP($AC1930,Resource!$B$2:$AE$460,6,FALSE)&gt;0,VLOOKUP($AC1930,Resource!$B$2:$AE$460,6,FALSE),"--INPUT--"),"")</f>
        <v/>
      </c>
      <c r="AE1930" s="34">
        <f>IF($AC1930&gt;0,IF(VLOOKUP($AC1930,Resource!$B$2:$AE$460,25,FALSE)&gt;0,VLOOKUP($AC1930,Resource!$B$2:$AE$460,25,FALSE),"--INPUT--"),"")</f>
        <v/>
      </c>
      <c r="AG1930" s="619" t="n"/>
      <c r="AH1930" s="619" t="n"/>
      <c r="AJ1930" s="34">
        <f>IF($AI1930&gt;0,IF(VLOOKUP($AI1930,Resource!$B$2:$AE$460,6,FALSE)&gt;0,VLOOKUP($AI1930,Resource!$B$2:$AE$460,6,FALSE),"--INPUT--"),"")</f>
        <v/>
      </c>
      <c r="AK1930" s="34">
        <f>IF($AI1930&gt;0,IF(VLOOKUP($AI1930,Resource!$B$2:$AE$460,25,FALSE)&gt;0,VLOOKUP($AI1930,Resource!$B$2:$AE$460,25,FALSE),"--INPUT--"),"")</f>
        <v/>
      </c>
      <c r="AL1930" s="619" t="n"/>
      <c r="AM1930" s="619" t="n"/>
      <c r="AN1930" s="34">
        <f>AA1930</f>
        <v/>
      </c>
      <c r="AO1930" s="621">
        <f>IF(ISNA(IF(AC1930="",0,AN1930*VLOOKUP(AC1930,Resource!$B$2:$AE$465,8,FALSE))),0,IF(AC1930="",0,AN1930*VLOOKUP(AC1930,Resource!$B$2:$AE$465,8,FALSE)))</f>
        <v/>
      </c>
      <c r="AP1930" s="620" t="n"/>
      <c r="AQ1930" s="286" t="n"/>
      <c r="AR1930" s="34">
        <f>AB1930</f>
        <v/>
      </c>
      <c r="AS1930" s="621">
        <f>IF(ISNA(IF(AI1930="",0,AR1930*VLOOKUP(AI1930,Resource!$B$2:$AE$465,9,FALSE))),0,IF(AI1930="",0,AR1930*VLOOKUP(AI1930,Resource!$B$2:$AE$465,9,FALSE)))</f>
        <v/>
      </c>
      <c r="AT1930" s="620" t="n"/>
      <c r="AU1930" s="286" t="n"/>
      <c r="AV1930" s="620">
        <f>Z1930</f>
        <v/>
      </c>
      <c r="AW1930" s="72" t="n"/>
      <c r="BA1930" s="620" t="n"/>
      <c r="BC1930" s="620">
        <f>AO1930+AS1930</f>
        <v/>
      </c>
      <c r="BD1930" s="620">
        <f>BH1930-BC1930</f>
        <v/>
      </c>
      <c r="BE1930" s="479">
        <f>IF(AV1930=0,"        --",BD1930/BH1930)</f>
        <v/>
      </c>
      <c r="BF1930" s="620" t="n"/>
      <c r="BG1930" s="620" t="n"/>
      <c r="BH1930" s="620">
        <f>Z1930+BA1930+BF1930</f>
        <v/>
      </c>
    </row>
    <row r="1931" customFormat="1" s="34">
      <c r="A1931" s="618" t="n"/>
      <c r="B1931" s="619" t="n"/>
      <c r="J1931" s="619" t="n"/>
      <c r="U1931" s="620" t="n"/>
      <c r="X1931" s="620" t="n"/>
      <c r="Y1931" s="620" t="n"/>
      <c r="Z1931" s="620" t="n"/>
      <c r="AA1931" s="34">
        <f>T1931*0.2+N1931*0+O1931*0.3+P1931*0.5+Q1931*0.6+R1931*1+S1931*1</f>
        <v/>
      </c>
      <c r="AB1931" s="34">
        <f>T1931*0.2+N1931*0.2+O1931*0.3+P1931*0.5+Q1931*0.6+R1931*1+S1931*1</f>
        <v/>
      </c>
      <c r="AD1931" s="34">
        <f>IF($AC1931&gt;0,IF(VLOOKUP($AC1931,Resource!$B$2:$AE$460,6,FALSE)&gt;0,VLOOKUP($AC1931,Resource!$B$2:$AE$460,6,FALSE),"--INPUT--"),"")</f>
        <v/>
      </c>
      <c r="AE1931" s="34">
        <f>IF($AC1931&gt;0,IF(VLOOKUP($AC1931,Resource!$B$2:$AE$460,25,FALSE)&gt;0,VLOOKUP($AC1931,Resource!$B$2:$AE$460,25,FALSE),"--INPUT--"),"")</f>
        <v/>
      </c>
      <c r="AG1931" s="619" t="n"/>
      <c r="AH1931" s="619" t="n"/>
      <c r="AJ1931" s="34">
        <f>IF($AI1931&gt;0,IF(VLOOKUP($AI1931,Resource!$B$2:$AE$460,6,FALSE)&gt;0,VLOOKUP($AI1931,Resource!$B$2:$AE$460,6,FALSE),"--INPUT--"),"")</f>
        <v/>
      </c>
      <c r="AK1931" s="34">
        <f>IF($AI1931&gt;0,IF(VLOOKUP($AI1931,Resource!$B$2:$AE$460,25,FALSE)&gt;0,VLOOKUP($AI1931,Resource!$B$2:$AE$460,25,FALSE),"--INPUT--"),"")</f>
        <v/>
      </c>
      <c r="AL1931" s="619" t="n"/>
      <c r="AM1931" s="619" t="n"/>
      <c r="AN1931" s="34">
        <f>AA1931</f>
        <v/>
      </c>
      <c r="AO1931" s="621">
        <f>IF(ISNA(IF(AC1931="",0,AN1931*VLOOKUP(AC1931,Resource!$B$2:$AE$465,8,FALSE))),0,IF(AC1931="",0,AN1931*VLOOKUP(AC1931,Resource!$B$2:$AE$465,8,FALSE)))</f>
        <v/>
      </c>
      <c r="AP1931" s="620" t="n"/>
      <c r="AQ1931" s="286" t="n"/>
      <c r="AR1931" s="34">
        <f>AB1931</f>
        <v/>
      </c>
      <c r="AS1931" s="621">
        <f>IF(ISNA(IF(AI1931="",0,AR1931*VLOOKUP(AI1931,Resource!$B$2:$AE$465,9,FALSE))),0,IF(AI1931="",0,AR1931*VLOOKUP(AI1931,Resource!$B$2:$AE$465,9,FALSE)))</f>
        <v/>
      </c>
      <c r="AT1931" s="620" t="n"/>
      <c r="AU1931" s="286" t="n"/>
      <c r="AV1931" s="620">
        <f>Z1931</f>
        <v/>
      </c>
      <c r="AW1931" s="72" t="n"/>
      <c r="BA1931" s="620" t="n"/>
      <c r="BC1931" s="620">
        <f>AO1931+AS1931</f>
        <v/>
      </c>
      <c r="BD1931" s="620">
        <f>BH1931-BC1931</f>
        <v/>
      </c>
      <c r="BE1931" s="479">
        <f>IF(AV1931=0,"        --",BD1931/BH1931)</f>
        <v/>
      </c>
      <c r="BF1931" s="620" t="n"/>
      <c r="BG1931" s="620" t="n"/>
      <c r="BH1931" s="620">
        <f>Z1931+BA1931+BF1931</f>
        <v/>
      </c>
    </row>
    <row r="1932" customFormat="1" s="34">
      <c r="A1932" s="618" t="n"/>
      <c r="B1932" s="619" t="n"/>
      <c r="J1932" s="619" t="n"/>
      <c r="U1932" s="620" t="n"/>
      <c r="X1932" s="620" t="n"/>
      <c r="Y1932" s="620" t="n"/>
      <c r="Z1932" s="620" t="n"/>
      <c r="AA1932" s="34">
        <f>T1932*0.2+N1932*0+O1932*0.3+P1932*0.5+Q1932*0.6+R1932*1+S1932*1</f>
        <v/>
      </c>
      <c r="AB1932" s="34">
        <f>T1932*0.2+N1932*0.2+O1932*0.3+P1932*0.5+Q1932*0.6+R1932*1+S1932*1</f>
        <v/>
      </c>
      <c r="AD1932" s="34">
        <f>IF($AC1932&gt;0,IF(VLOOKUP($AC1932,Resource!$B$2:$AE$460,6,FALSE)&gt;0,VLOOKUP($AC1932,Resource!$B$2:$AE$460,6,FALSE),"--INPUT--"),"")</f>
        <v/>
      </c>
      <c r="AE1932" s="34">
        <f>IF($AC1932&gt;0,IF(VLOOKUP($AC1932,Resource!$B$2:$AE$460,25,FALSE)&gt;0,VLOOKUP($AC1932,Resource!$B$2:$AE$460,25,FALSE),"--INPUT--"),"")</f>
        <v/>
      </c>
      <c r="AG1932" s="619" t="n"/>
      <c r="AH1932" s="619" t="n"/>
      <c r="AJ1932" s="34">
        <f>IF($AI1932&gt;0,IF(VLOOKUP($AI1932,Resource!$B$2:$AE$460,6,FALSE)&gt;0,VLOOKUP($AI1932,Resource!$B$2:$AE$460,6,FALSE),"--INPUT--"),"")</f>
        <v/>
      </c>
      <c r="AK1932" s="34">
        <f>IF($AI1932&gt;0,IF(VLOOKUP($AI1932,Resource!$B$2:$AE$460,25,FALSE)&gt;0,VLOOKUP($AI1932,Resource!$B$2:$AE$460,25,FALSE),"--INPUT--"),"")</f>
        <v/>
      </c>
      <c r="AL1932" s="619" t="n"/>
      <c r="AM1932" s="619" t="n"/>
      <c r="AN1932" s="34">
        <f>AA1932</f>
        <v/>
      </c>
      <c r="AO1932" s="621">
        <f>IF(ISNA(IF(AC1932="",0,AN1932*VLOOKUP(AC1932,Resource!$B$2:$AE$465,8,FALSE))),0,IF(AC1932="",0,AN1932*VLOOKUP(AC1932,Resource!$B$2:$AE$465,8,FALSE)))</f>
        <v/>
      </c>
      <c r="AP1932" s="620" t="n"/>
      <c r="AQ1932" s="286" t="n"/>
      <c r="AR1932" s="34">
        <f>AB1932</f>
        <v/>
      </c>
      <c r="AS1932" s="621">
        <f>IF(ISNA(IF(AI1932="",0,AR1932*VLOOKUP(AI1932,Resource!$B$2:$AE$465,9,FALSE))),0,IF(AI1932="",0,AR1932*VLOOKUP(AI1932,Resource!$B$2:$AE$465,9,FALSE)))</f>
        <v/>
      </c>
      <c r="AT1932" s="620" t="n"/>
      <c r="AU1932" s="286" t="n"/>
      <c r="AV1932" s="620">
        <f>Z1932</f>
        <v/>
      </c>
      <c r="AW1932" s="72" t="n"/>
      <c r="BA1932" s="620" t="n"/>
      <c r="BC1932" s="620">
        <f>AO1932+AS1932</f>
        <v/>
      </c>
      <c r="BD1932" s="620">
        <f>BH1932-BC1932</f>
        <v/>
      </c>
      <c r="BE1932" s="479">
        <f>IF(AV1932=0,"        --",BD1932/BH1932)</f>
        <v/>
      </c>
      <c r="BF1932" s="620" t="n"/>
      <c r="BG1932" s="620" t="n"/>
      <c r="BH1932" s="620">
        <f>Z1932+BA1932+BF1932</f>
        <v/>
      </c>
    </row>
    <row r="1933" customFormat="1" s="34">
      <c r="A1933" s="618" t="n"/>
      <c r="B1933" s="619" t="n"/>
      <c r="J1933" s="619" t="n"/>
      <c r="U1933" s="620" t="n"/>
      <c r="X1933" s="620" t="n"/>
      <c r="Y1933" s="620" t="n"/>
      <c r="Z1933" s="620" t="n"/>
      <c r="AA1933" s="34">
        <f>T1933*0.2+N1933*0+O1933*0.3+P1933*0.5+Q1933*0.6+R1933*1+S1933*1</f>
        <v/>
      </c>
      <c r="AB1933" s="34">
        <f>T1933*0.2+N1933*0.2+O1933*0.3+P1933*0.5+Q1933*0.6+R1933*1+S1933*1</f>
        <v/>
      </c>
      <c r="AD1933" s="34">
        <f>IF($AC1933&gt;0,IF(VLOOKUP($AC1933,Resource!$B$2:$AE$460,6,FALSE)&gt;0,VLOOKUP($AC1933,Resource!$B$2:$AE$460,6,FALSE),"--INPUT--"),"")</f>
        <v/>
      </c>
      <c r="AE1933" s="34">
        <f>IF($AC1933&gt;0,IF(VLOOKUP($AC1933,Resource!$B$2:$AE$460,25,FALSE)&gt;0,VLOOKUP($AC1933,Resource!$B$2:$AE$460,25,FALSE),"--INPUT--"),"")</f>
        <v/>
      </c>
      <c r="AG1933" s="619" t="n"/>
      <c r="AH1933" s="619" t="n"/>
      <c r="AJ1933" s="34">
        <f>IF($AI1933&gt;0,IF(VLOOKUP($AI1933,Resource!$B$2:$AE$460,6,FALSE)&gt;0,VLOOKUP($AI1933,Resource!$B$2:$AE$460,6,FALSE),"--INPUT--"),"")</f>
        <v/>
      </c>
      <c r="AK1933" s="34">
        <f>IF($AI1933&gt;0,IF(VLOOKUP($AI1933,Resource!$B$2:$AE$460,25,FALSE)&gt;0,VLOOKUP($AI1933,Resource!$B$2:$AE$460,25,FALSE),"--INPUT--"),"")</f>
        <v/>
      </c>
      <c r="AL1933" s="619" t="n"/>
      <c r="AM1933" s="619" t="n"/>
      <c r="AN1933" s="34">
        <f>AA1933</f>
        <v/>
      </c>
      <c r="AO1933" s="621">
        <f>IF(ISNA(IF(AC1933="",0,AN1933*VLOOKUP(AC1933,Resource!$B$2:$AE$465,8,FALSE))),0,IF(AC1933="",0,AN1933*VLOOKUP(AC1933,Resource!$B$2:$AE$465,8,FALSE)))</f>
        <v/>
      </c>
      <c r="AP1933" s="620" t="n"/>
      <c r="AQ1933" s="286" t="n"/>
      <c r="AR1933" s="34">
        <f>AB1933</f>
        <v/>
      </c>
      <c r="AS1933" s="621">
        <f>IF(ISNA(IF(AI1933="",0,AR1933*VLOOKUP(AI1933,Resource!$B$2:$AE$465,9,FALSE))),0,IF(AI1933="",0,AR1933*VLOOKUP(AI1933,Resource!$B$2:$AE$465,9,FALSE)))</f>
        <v/>
      </c>
      <c r="AT1933" s="620" t="n"/>
      <c r="AU1933" s="286" t="n"/>
      <c r="AV1933" s="620">
        <f>Z1933</f>
        <v/>
      </c>
      <c r="AW1933" s="72" t="n"/>
      <c r="BA1933" s="620" t="n"/>
      <c r="BC1933" s="620">
        <f>AO1933+AS1933</f>
        <v/>
      </c>
      <c r="BD1933" s="620">
        <f>BH1933-BC1933</f>
        <v/>
      </c>
      <c r="BE1933" s="479">
        <f>IF(AV1933=0,"        --",BD1933/BH1933)</f>
        <v/>
      </c>
      <c r="BF1933" s="620" t="n"/>
      <c r="BG1933" s="620" t="n"/>
      <c r="BH1933" s="620">
        <f>Z1933+BA1933+BF1933</f>
        <v/>
      </c>
    </row>
    <row r="1934" customFormat="1" s="34">
      <c r="A1934" s="618" t="n"/>
      <c r="B1934" s="619" t="n"/>
      <c r="J1934" s="619" t="n"/>
      <c r="U1934" s="620" t="n"/>
      <c r="X1934" s="620" t="n"/>
      <c r="Y1934" s="620" t="n"/>
      <c r="Z1934" s="620" t="n"/>
      <c r="AA1934" s="34">
        <f>T1934*0.2+N1934*0+O1934*0.3+P1934*0.5+Q1934*0.6+R1934*1+S1934*1</f>
        <v/>
      </c>
      <c r="AB1934" s="34">
        <f>T1934*0.2+N1934*0.2+O1934*0.3+P1934*0.5+Q1934*0.6+R1934*1+S1934*1</f>
        <v/>
      </c>
      <c r="AD1934" s="34">
        <f>IF($AC1934&gt;0,IF(VLOOKUP($AC1934,Resource!$B$2:$AE$460,6,FALSE)&gt;0,VLOOKUP($AC1934,Resource!$B$2:$AE$460,6,FALSE),"--INPUT--"),"")</f>
        <v/>
      </c>
      <c r="AE1934" s="34">
        <f>IF($AC1934&gt;0,IF(VLOOKUP($AC1934,Resource!$B$2:$AE$460,25,FALSE)&gt;0,VLOOKUP($AC1934,Resource!$B$2:$AE$460,25,FALSE),"--INPUT--"),"")</f>
        <v/>
      </c>
      <c r="AG1934" s="619" t="n"/>
      <c r="AH1934" s="619" t="n"/>
      <c r="AJ1934" s="34">
        <f>IF($AI1934&gt;0,IF(VLOOKUP($AI1934,Resource!$B$2:$AE$460,6,FALSE)&gt;0,VLOOKUP($AI1934,Resource!$B$2:$AE$460,6,FALSE),"--INPUT--"),"")</f>
        <v/>
      </c>
      <c r="AK1934" s="34">
        <f>IF($AI1934&gt;0,IF(VLOOKUP($AI1934,Resource!$B$2:$AE$460,25,FALSE)&gt;0,VLOOKUP($AI1934,Resource!$B$2:$AE$460,25,FALSE),"--INPUT--"),"")</f>
        <v/>
      </c>
      <c r="AL1934" s="619" t="n"/>
      <c r="AM1934" s="619" t="n"/>
      <c r="AN1934" s="34">
        <f>AA1934</f>
        <v/>
      </c>
      <c r="AO1934" s="621">
        <f>IF(ISNA(IF(AC1934="",0,AN1934*VLOOKUP(AC1934,Resource!$B$2:$AE$465,8,FALSE))),0,IF(AC1934="",0,AN1934*VLOOKUP(AC1934,Resource!$B$2:$AE$465,8,FALSE)))</f>
        <v/>
      </c>
      <c r="AP1934" s="620" t="n"/>
      <c r="AQ1934" s="286" t="n"/>
      <c r="AR1934" s="34">
        <f>AB1934</f>
        <v/>
      </c>
      <c r="AS1934" s="621">
        <f>IF(ISNA(IF(AI1934="",0,AR1934*VLOOKUP(AI1934,Resource!$B$2:$AE$465,9,FALSE))),0,IF(AI1934="",0,AR1934*VLOOKUP(AI1934,Resource!$B$2:$AE$465,9,FALSE)))</f>
        <v/>
      </c>
      <c r="AT1934" s="620" t="n"/>
      <c r="AU1934" s="286" t="n"/>
      <c r="AV1934" s="620">
        <f>Z1934</f>
        <v/>
      </c>
      <c r="AW1934" s="72" t="n"/>
      <c r="BA1934" s="620" t="n"/>
      <c r="BC1934" s="620">
        <f>AO1934+AS1934</f>
        <v/>
      </c>
      <c r="BD1934" s="620">
        <f>BH1934-BC1934</f>
        <v/>
      </c>
      <c r="BE1934" s="479">
        <f>IF(AV1934=0,"        --",BD1934/BH1934)</f>
        <v/>
      </c>
      <c r="BF1934" s="620" t="n"/>
      <c r="BG1934" s="620" t="n"/>
      <c r="BH1934" s="620">
        <f>Z1934+BA1934+BF1934</f>
        <v/>
      </c>
    </row>
    <row r="1935" customFormat="1" s="34">
      <c r="A1935" s="618" t="n"/>
      <c r="B1935" s="619" t="n"/>
      <c r="J1935" s="619" t="n"/>
      <c r="U1935" s="620" t="n"/>
      <c r="X1935" s="620" t="n"/>
      <c r="Y1935" s="620" t="n"/>
      <c r="Z1935" s="620" t="n"/>
      <c r="AA1935" s="34">
        <f>T1935*0.2+N1935*0+O1935*0.3+P1935*0.5+Q1935*0.6+R1935*1+S1935*1</f>
        <v/>
      </c>
      <c r="AB1935" s="34">
        <f>T1935*0.2+N1935*0.2+O1935*0.3+P1935*0.5+Q1935*0.6+R1935*1+S1935*1</f>
        <v/>
      </c>
      <c r="AD1935" s="34">
        <f>IF($AC1935&gt;0,IF(VLOOKUP($AC1935,Resource!$B$2:$AE$460,6,FALSE)&gt;0,VLOOKUP($AC1935,Resource!$B$2:$AE$460,6,FALSE),"--INPUT--"),"")</f>
        <v/>
      </c>
      <c r="AE1935" s="34">
        <f>IF($AC1935&gt;0,IF(VLOOKUP($AC1935,Resource!$B$2:$AE$460,25,FALSE)&gt;0,VLOOKUP($AC1935,Resource!$B$2:$AE$460,25,FALSE),"--INPUT--"),"")</f>
        <v/>
      </c>
      <c r="AG1935" s="619" t="n"/>
      <c r="AH1935" s="619" t="n"/>
      <c r="AJ1935" s="34">
        <f>IF($AI1935&gt;0,IF(VLOOKUP($AI1935,Resource!$B$2:$AE$460,6,FALSE)&gt;0,VLOOKUP($AI1935,Resource!$B$2:$AE$460,6,FALSE),"--INPUT--"),"")</f>
        <v/>
      </c>
      <c r="AK1935" s="34">
        <f>IF($AI1935&gt;0,IF(VLOOKUP($AI1935,Resource!$B$2:$AE$460,25,FALSE)&gt;0,VLOOKUP($AI1935,Resource!$B$2:$AE$460,25,FALSE),"--INPUT--"),"")</f>
        <v/>
      </c>
      <c r="AL1935" s="619" t="n"/>
      <c r="AM1935" s="619" t="n"/>
      <c r="AN1935" s="34">
        <f>AA1935</f>
        <v/>
      </c>
      <c r="AO1935" s="621">
        <f>IF(ISNA(IF(AC1935="",0,AN1935*VLOOKUP(AC1935,Resource!$B$2:$AE$465,8,FALSE))),0,IF(AC1935="",0,AN1935*VLOOKUP(AC1935,Resource!$B$2:$AE$465,8,FALSE)))</f>
        <v/>
      </c>
      <c r="AP1935" s="620" t="n"/>
      <c r="AQ1935" s="286" t="n"/>
      <c r="AR1935" s="34">
        <f>AB1935</f>
        <v/>
      </c>
      <c r="AS1935" s="621">
        <f>IF(ISNA(IF(AI1935="",0,AR1935*VLOOKUP(AI1935,Resource!$B$2:$AE$465,9,FALSE))),0,IF(AI1935="",0,AR1935*VLOOKUP(AI1935,Resource!$B$2:$AE$465,9,FALSE)))</f>
        <v/>
      </c>
      <c r="AT1935" s="620" t="n"/>
      <c r="AU1935" s="286" t="n"/>
      <c r="AV1935" s="620">
        <f>Z1935</f>
        <v/>
      </c>
      <c r="AW1935" s="72" t="n"/>
      <c r="BA1935" s="620" t="n"/>
      <c r="BC1935" s="620">
        <f>AO1935+AS1935</f>
        <v/>
      </c>
      <c r="BD1935" s="620">
        <f>BH1935-BC1935</f>
        <v/>
      </c>
      <c r="BE1935" s="479">
        <f>IF(AV1935=0,"        --",BD1935/BH1935)</f>
        <v/>
      </c>
      <c r="BF1935" s="620" t="n"/>
      <c r="BG1935" s="620" t="n"/>
      <c r="BH1935" s="620">
        <f>Z1935+BA1935+BF1935</f>
        <v/>
      </c>
    </row>
    <row r="1936" customFormat="1" s="34">
      <c r="A1936" s="618" t="n"/>
      <c r="B1936" s="619" t="n"/>
      <c r="J1936" s="619" t="n"/>
      <c r="U1936" s="620" t="n"/>
      <c r="X1936" s="620" t="n"/>
      <c r="Y1936" s="620" t="n"/>
      <c r="Z1936" s="620" t="n"/>
      <c r="AA1936" s="34">
        <f>T1936*0.2+N1936*0+O1936*0.3+P1936*0.5+Q1936*0.6+R1936*1+S1936*1</f>
        <v/>
      </c>
      <c r="AB1936" s="34">
        <f>T1936*0.2+N1936*0.2+O1936*0.3+P1936*0.5+Q1936*0.6+R1936*1+S1936*1</f>
        <v/>
      </c>
      <c r="AD1936" s="34">
        <f>IF($AC1936&gt;0,IF(VLOOKUP($AC1936,Resource!$B$2:$AE$460,6,FALSE)&gt;0,VLOOKUP($AC1936,Resource!$B$2:$AE$460,6,FALSE),"--INPUT--"),"")</f>
        <v/>
      </c>
      <c r="AE1936" s="34">
        <f>IF($AC1936&gt;0,IF(VLOOKUP($AC1936,Resource!$B$2:$AE$460,25,FALSE)&gt;0,VLOOKUP($AC1936,Resource!$B$2:$AE$460,25,FALSE),"--INPUT--"),"")</f>
        <v/>
      </c>
      <c r="AG1936" s="619" t="n"/>
      <c r="AH1936" s="619" t="n"/>
      <c r="AJ1936" s="34">
        <f>IF($AI1936&gt;0,IF(VLOOKUP($AI1936,Resource!$B$2:$AE$460,6,FALSE)&gt;0,VLOOKUP($AI1936,Resource!$B$2:$AE$460,6,FALSE),"--INPUT--"),"")</f>
        <v/>
      </c>
      <c r="AK1936" s="34">
        <f>IF($AI1936&gt;0,IF(VLOOKUP($AI1936,Resource!$B$2:$AE$460,25,FALSE)&gt;0,VLOOKUP($AI1936,Resource!$B$2:$AE$460,25,FALSE),"--INPUT--"),"")</f>
        <v/>
      </c>
      <c r="AL1936" s="619" t="n"/>
      <c r="AM1936" s="619" t="n"/>
      <c r="AN1936" s="34">
        <f>AA1936</f>
        <v/>
      </c>
      <c r="AO1936" s="621">
        <f>IF(ISNA(IF(AC1936="",0,AN1936*VLOOKUP(AC1936,Resource!$B$2:$AE$465,8,FALSE))),0,IF(AC1936="",0,AN1936*VLOOKUP(AC1936,Resource!$B$2:$AE$465,8,FALSE)))</f>
        <v/>
      </c>
      <c r="AP1936" s="620" t="n"/>
      <c r="AQ1936" s="286" t="n"/>
      <c r="AR1936" s="34">
        <f>AB1936</f>
        <v/>
      </c>
      <c r="AS1936" s="621">
        <f>IF(ISNA(IF(AI1936="",0,AR1936*VLOOKUP(AI1936,Resource!$B$2:$AE$465,9,FALSE))),0,IF(AI1936="",0,AR1936*VLOOKUP(AI1936,Resource!$B$2:$AE$465,9,FALSE)))</f>
        <v/>
      </c>
      <c r="AT1936" s="620" t="n"/>
      <c r="AU1936" s="286" t="n"/>
      <c r="AV1936" s="620">
        <f>Z1936</f>
        <v/>
      </c>
      <c r="AW1936" s="72" t="n"/>
      <c r="BA1936" s="620" t="n"/>
      <c r="BC1936" s="620">
        <f>AO1936+AS1936</f>
        <v/>
      </c>
      <c r="BD1936" s="620">
        <f>BH1936-BC1936</f>
        <v/>
      </c>
      <c r="BE1936" s="479">
        <f>IF(AV1936=0,"        --",BD1936/BH1936)</f>
        <v/>
      </c>
      <c r="BF1936" s="620" t="n"/>
      <c r="BG1936" s="620" t="n"/>
      <c r="BH1936" s="620">
        <f>Z1936+BA1936+BF1936</f>
        <v/>
      </c>
    </row>
    <row r="1937" customFormat="1" s="34">
      <c r="A1937" s="618" t="n"/>
      <c r="B1937" s="619" t="n"/>
      <c r="J1937" s="619" t="n"/>
      <c r="U1937" s="620" t="n"/>
      <c r="X1937" s="620" t="n"/>
      <c r="Y1937" s="620" t="n"/>
      <c r="Z1937" s="620" t="n"/>
      <c r="AA1937" s="34">
        <f>T1937*0.2+N1937*0+O1937*0.3+P1937*0.5+Q1937*0.6+R1937*1+S1937*1</f>
        <v/>
      </c>
      <c r="AB1937" s="34">
        <f>T1937*0.2+N1937*0.2+O1937*0.3+P1937*0.5+Q1937*0.6+R1937*1+S1937*1</f>
        <v/>
      </c>
      <c r="AD1937" s="34">
        <f>IF($AC1937&gt;0,IF(VLOOKUP($AC1937,Resource!$B$2:$AE$460,6,FALSE)&gt;0,VLOOKUP($AC1937,Resource!$B$2:$AE$460,6,FALSE),"--INPUT--"),"")</f>
        <v/>
      </c>
      <c r="AE1937" s="34">
        <f>IF($AC1937&gt;0,IF(VLOOKUP($AC1937,Resource!$B$2:$AE$460,25,FALSE)&gt;0,VLOOKUP($AC1937,Resource!$B$2:$AE$460,25,FALSE),"--INPUT--"),"")</f>
        <v/>
      </c>
      <c r="AG1937" s="619" t="n"/>
      <c r="AH1937" s="619" t="n"/>
      <c r="AJ1937" s="34">
        <f>IF($AI1937&gt;0,IF(VLOOKUP($AI1937,Resource!$B$2:$AE$460,6,FALSE)&gt;0,VLOOKUP($AI1937,Resource!$B$2:$AE$460,6,FALSE),"--INPUT--"),"")</f>
        <v/>
      </c>
      <c r="AK1937" s="34">
        <f>IF($AI1937&gt;0,IF(VLOOKUP($AI1937,Resource!$B$2:$AE$460,25,FALSE)&gt;0,VLOOKUP($AI1937,Resource!$B$2:$AE$460,25,FALSE),"--INPUT--"),"")</f>
        <v/>
      </c>
      <c r="AL1937" s="619" t="n"/>
      <c r="AM1937" s="619" t="n"/>
      <c r="AN1937" s="34">
        <f>AA1937</f>
        <v/>
      </c>
      <c r="AO1937" s="621">
        <f>IF(ISNA(IF(AC1937="",0,AN1937*VLOOKUP(AC1937,Resource!$B$2:$AE$465,8,FALSE))),0,IF(AC1937="",0,AN1937*VLOOKUP(AC1937,Resource!$B$2:$AE$465,8,FALSE)))</f>
        <v/>
      </c>
      <c r="AP1937" s="620" t="n"/>
      <c r="AQ1937" s="286" t="n"/>
      <c r="AR1937" s="34">
        <f>AB1937</f>
        <v/>
      </c>
      <c r="AS1937" s="621">
        <f>IF(ISNA(IF(AI1937="",0,AR1937*VLOOKUP(AI1937,Resource!$B$2:$AE$465,9,FALSE))),0,IF(AI1937="",0,AR1937*VLOOKUP(AI1937,Resource!$B$2:$AE$465,9,FALSE)))</f>
        <v/>
      </c>
      <c r="AT1937" s="620" t="n"/>
      <c r="AU1937" s="286" t="n"/>
      <c r="AV1937" s="620">
        <f>Z1937</f>
        <v/>
      </c>
      <c r="AW1937" s="72" t="n"/>
      <c r="BA1937" s="620" t="n"/>
      <c r="BC1937" s="620">
        <f>AO1937+AS1937</f>
        <v/>
      </c>
      <c r="BD1937" s="620">
        <f>BH1937-BC1937</f>
        <v/>
      </c>
      <c r="BE1937" s="479">
        <f>IF(AV1937=0,"        --",BD1937/BH1937)</f>
        <v/>
      </c>
      <c r="BF1937" s="620" t="n"/>
      <c r="BG1937" s="620" t="n"/>
      <c r="BH1937" s="620">
        <f>Z1937+BA1937+BF1937</f>
        <v/>
      </c>
    </row>
    <row r="1938" customFormat="1" s="34">
      <c r="A1938" s="618" t="n"/>
      <c r="B1938" s="619" t="n"/>
      <c r="J1938" s="619" t="n"/>
      <c r="U1938" s="620" t="n"/>
      <c r="X1938" s="620" t="n"/>
      <c r="Y1938" s="620" t="n"/>
      <c r="Z1938" s="620" t="n"/>
      <c r="AA1938" s="34">
        <f>T1938*0.2+N1938*0+O1938*0.3+P1938*0.5+Q1938*0.6+R1938*1+S1938*1</f>
        <v/>
      </c>
      <c r="AB1938" s="34">
        <f>T1938*0.2+N1938*0.2+O1938*0.3+P1938*0.5+Q1938*0.6+R1938*1+S1938*1</f>
        <v/>
      </c>
      <c r="AD1938" s="34">
        <f>IF($AC1938&gt;0,IF(VLOOKUP($AC1938,Resource!$B$2:$AE$460,6,FALSE)&gt;0,VLOOKUP($AC1938,Resource!$B$2:$AE$460,6,FALSE),"--INPUT--"),"")</f>
        <v/>
      </c>
      <c r="AE1938" s="34">
        <f>IF($AC1938&gt;0,IF(VLOOKUP($AC1938,Resource!$B$2:$AE$460,25,FALSE)&gt;0,VLOOKUP($AC1938,Resource!$B$2:$AE$460,25,FALSE),"--INPUT--"),"")</f>
        <v/>
      </c>
      <c r="AG1938" s="619" t="n"/>
      <c r="AH1938" s="619" t="n"/>
      <c r="AJ1938" s="34">
        <f>IF($AI1938&gt;0,IF(VLOOKUP($AI1938,Resource!$B$2:$AE$460,6,FALSE)&gt;0,VLOOKUP($AI1938,Resource!$B$2:$AE$460,6,FALSE),"--INPUT--"),"")</f>
        <v/>
      </c>
      <c r="AK1938" s="34">
        <f>IF($AI1938&gt;0,IF(VLOOKUP($AI1938,Resource!$B$2:$AE$460,25,FALSE)&gt;0,VLOOKUP($AI1938,Resource!$B$2:$AE$460,25,FALSE),"--INPUT--"),"")</f>
        <v/>
      </c>
      <c r="AL1938" s="619" t="n"/>
      <c r="AM1938" s="619" t="n"/>
      <c r="AN1938" s="34">
        <f>AA1938</f>
        <v/>
      </c>
      <c r="AO1938" s="621">
        <f>IF(ISNA(IF(AC1938="",0,AN1938*VLOOKUP(AC1938,Resource!$B$2:$AE$465,8,FALSE))),0,IF(AC1938="",0,AN1938*VLOOKUP(AC1938,Resource!$B$2:$AE$465,8,FALSE)))</f>
        <v/>
      </c>
      <c r="AP1938" s="620" t="n"/>
      <c r="AQ1938" s="286" t="n"/>
      <c r="AR1938" s="34">
        <f>AB1938</f>
        <v/>
      </c>
      <c r="AS1938" s="621">
        <f>IF(ISNA(IF(AI1938="",0,AR1938*VLOOKUP(AI1938,Resource!$B$2:$AE$465,9,FALSE))),0,IF(AI1938="",0,AR1938*VLOOKUP(AI1938,Resource!$B$2:$AE$465,9,FALSE)))</f>
        <v/>
      </c>
      <c r="AT1938" s="620" t="n"/>
      <c r="AU1938" s="286" t="n"/>
      <c r="AV1938" s="620">
        <f>Z1938</f>
        <v/>
      </c>
      <c r="AW1938" s="72" t="n"/>
      <c r="BA1938" s="620" t="n"/>
      <c r="BC1938" s="620">
        <f>AO1938+AS1938</f>
        <v/>
      </c>
      <c r="BD1938" s="620">
        <f>BH1938-BC1938</f>
        <v/>
      </c>
      <c r="BE1938" s="479">
        <f>IF(AV1938=0,"        --",BD1938/BH1938)</f>
        <v/>
      </c>
      <c r="BF1938" s="620" t="n"/>
      <c r="BG1938" s="620" t="n"/>
      <c r="BH1938" s="620">
        <f>Z1938+BA1938+BF1938</f>
        <v/>
      </c>
    </row>
    <row r="1939" customFormat="1" s="34">
      <c r="A1939" s="618" t="n"/>
      <c r="B1939" s="619" t="n"/>
      <c r="J1939" s="619" t="n"/>
      <c r="U1939" s="620" t="n"/>
      <c r="X1939" s="620" t="n"/>
      <c r="Y1939" s="620" t="n"/>
      <c r="Z1939" s="620" t="n"/>
      <c r="AA1939" s="34">
        <f>T1939*0.2+N1939*0+O1939*0.3+P1939*0.5+Q1939*0.6+R1939*1+S1939*1</f>
        <v/>
      </c>
      <c r="AB1939" s="34">
        <f>T1939*0.2+N1939*0.2+O1939*0.3+P1939*0.5+Q1939*0.6+R1939*1+S1939*1</f>
        <v/>
      </c>
      <c r="AD1939" s="34">
        <f>IF($AC1939&gt;0,IF(VLOOKUP($AC1939,Resource!$B$2:$AE$460,6,FALSE)&gt;0,VLOOKUP($AC1939,Resource!$B$2:$AE$460,6,FALSE),"--INPUT--"),"")</f>
        <v/>
      </c>
      <c r="AE1939" s="34">
        <f>IF($AC1939&gt;0,IF(VLOOKUP($AC1939,Resource!$B$2:$AE$460,25,FALSE)&gt;0,VLOOKUP($AC1939,Resource!$B$2:$AE$460,25,FALSE),"--INPUT--"),"")</f>
        <v/>
      </c>
      <c r="AG1939" s="619" t="n"/>
      <c r="AH1939" s="619" t="n"/>
      <c r="AJ1939" s="34">
        <f>IF($AI1939&gt;0,IF(VLOOKUP($AI1939,Resource!$B$2:$AE$460,6,FALSE)&gt;0,VLOOKUP($AI1939,Resource!$B$2:$AE$460,6,FALSE),"--INPUT--"),"")</f>
        <v/>
      </c>
      <c r="AK1939" s="34">
        <f>IF($AI1939&gt;0,IF(VLOOKUP($AI1939,Resource!$B$2:$AE$460,25,FALSE)&gt;0,VLOOKUP($AI1939,Resource!$B$2:$AE$460,25,FALSE),"--INPUT--"),"")</f>
        <v/>
      </c>
      <c r="AL1939" s="619" t="n"/>
      <c r="AM1939" s="619" t="n"/>
      <c r="AN1939" s="34">
        <f>AA1939</f>
        <v/>
      </c>
      <c r="AO1939" s="621">
        <f>IF(ISNA(IF(AC1939="",0,AN1939*VLOOKUP(AC1939,Resource!$B$2:$AE$465,8,FALSE))),0,IF(AC1939="",0,AN1939*VLOOKUP(AC1939,Resource!$B$2:$AE$465,8,FALSE)))</f>
        <v/>
      </c>
      <c r="AP1939" s="620" t="n"/>
      <c r="AQ1939" s="286" t="n"/>
      <c r="AR1939" s="34">
        <f>AB1939</f>
        <v/>
      </c>
      <c r="AS1939" s="621">
        <f>IF(ISNA(IF(AI1939="",0,AR1939*VLOOKUP(AI1939,Resource!$B$2:$AE$465,9,FALSE))),0,IF(AI1939="",0,AR1939*VLOOKUP(AI1939,Resource!$B$2:$AE$465,9,FALSE)))</f>
        <v/>
      </c>
      <c r="AT1939" s="620" t="n"/>
      <c r="AU1939" s="286" t="n"/>
      <c r="AV1939" s="620">
        <f>Z1939</f>
        <v/>
      </c>
      <c r="AW1939" s="72" t="n"/>
      <c r="BA1939" s="620" t="n"/>
      <c r="BC1939" s="620">
        <f>AO1939+AS1939</f>
        <v/>
      </c>
      <c r="BD1939" s="620">
        <f>BH1939-BC1939</f>
        <v/>
      </c>
      <c r="BE1939" s="479">
        <f>IF(AV1939=0,"        --",BD1939/BH1939)</f>
        <v/>
      </c>
      <c r="BF1939" s="620" t="n"/>
      <c r="BG1939" s="620" t="n"/>
      <c r="BH1939" s="620">
        <f>Z1939+BA1939+BF1939</f>
        <v/>
      </c>
    </row>
    <row r="1940" customFormat="1" s="34">
      <c r="A1940" s="618" t="n"/>
      <c r="B1940" s="619" t="n"/>
      <c r="J1940" s="619" t="n"/>
      <c r="U1940" s="620" t="n"/>
      <c r="X1940" s="620" t="n"/>
      <c r="Y1940" s="620" t="n"/>
      <c r="Z1940" s="620" t="n"/>
      <c r="AA1940" s="34">
        <f>T1940*0.2+N1940*0+O1940*0.3+P1940*0.5+Q1940*0.6+R1940*1+S1940*1</f>
        <v/>
      </c>
      <c r="AB1940" s="34">
        <f>T1940*0.2+N1940*0.2+O1940*0.3+P1940*0.5+Q1940*0.6+R1940*1+S1940*1</f>
        <v/>
      </c>
      <c r="AD1940" s="34">
        <f>IF($AC1940&gt;0,IF(VLOOKUP($AC1940,Resource!$B$2:$AE$460,6,FALSE)&gt;0,VLOOKUP($AC1940,Resource!$B$2:$AE$460,6,FALSE),"--INPUT--"),"")</f>
        <v/>
      </c>
      <c r="AE1940" s="34">
        <f>IF($AC1940&gt;0,IF(VLOOKUP($AC1940,Resource!$B$2:$AE$460,25,FALSE)&gt;0,VLOOKUP($AC1940,Resource!$B$2:$AE$460,25,FALSE),"--INPUT--"),"")</f>
        <v/>
      </c>
      <c r="AG1940" s="619" t="n"/>
      <c r="AH1940" s="619" t="n"/>
      <c r="AJ1940" s="34">
        <f>IF($AI1940&gt;0,IF(VLOOKUP($AI1940,Resource!$B$2:$AE$460,6,FALSE)&gt;0,VLOOKUP($AI1940,Resource!$B$2:$AE$460,6,FALSE),"--INPUT--"),"")</f>
        <v/>
      </c>
      <c r="AK1940" s="34">
        <f>IF($AI1940&gt;0,IF(VLOOKUP($AI1940,Resource!$B$2:$AE$460,25,FALSE)&gt;0,VLOOKUP($AI1940,Resource!$B$2:$AE$460,25,FALSE),"--INPUT--"),"")</f>
        <v/>
      </c>
      <c r="AL1940" s="619" t="n"/>
      <c r="AM1940" s="619" t="n"/>
      <c r="AN1940" s="34">
        <f>AA1940</f>
        <v/>
      </c>
      <c r="AO1940" s="621">
        <f>IF(ISNA(IF(AC1940="",0,AN1940*VLOOKUP(AC1940,Resource!$B$2:$AE$465,8,FALSE))),0,IF(AC1940="",0,AN1940*VLOOKUP(AC1940,Resource!$B$2:$AE$465,8,FALSE)))</f>
        <v/>
      </c>
      <c r="AP1940" s="620" t="n"/>
      <c r="AQ1940" s="286" t="n"/>
      <c r="AR1940" s="34">
        <f>AB1940</f>
        <v/>
      </c>
      <c r="AS1940" s="621">
        <f>IF(ISNA(IF(AI1940="",0,AR1940*VLOOKUP(AI1940,Resource!$B$2:$AE$465,9,FALSE))),0,IF(AI1940="",0,AR1940*VLOOKUP(AI1940,Resource!$B$2:$AE$465,9,FALSE)))</f>
        <v/>
      </c>
      <c r="AT1940" s="620" t="n"/>
      <c r="AU1940" s="286" t="n"/>
      <c r="AV1940" s="620">
        <f>Z1940</f>
        <v/>
      </c>
      <c r="AW1940" s="72" t="n"/>
      <c r="BA1940" s="620" t="n"/>
      <c r="BC1940" s="620">
        <f>AO1940+AS1940</f>
        <v/>
      </c>
      <c r="BD1940" s="620">
        <f>BH1940-BC1940</f>
        <v/>
      </c>
      <c r="BE1940" s="479">
        <f>IF(AV1940=0,"        --",BD1940/BH1940)</f>
        <v/>
      </c>
      <c r="BF1940" s="620" t="n"/>
      <c r="BG1940" s="620" t="n"/>
      <c r="BH1940" s="620">
        <f>Z1940+BA1940+BF1940</f>
        <v/>
      </c>
    </row>
    <row r="1941" customFormat="1" s="34">
      <c r="A1941" s="618" t="n"/>
      <c r="B1941" s="619" t="n"/>
      <c r="J1941" s="619" t="n"/>
      <c r="U1941" s="620" t="n"/>
      <c r="X1941" s="620" t="n"/>
      <c r="Y1941" s="620" t="n"/>
      <c r="Z1941" s="620" t="n"/>
      <c r="AA1941" s="34">
        <f>T1941*0.2+N1941*0+O1941*0.3+P1941*0.5+Q1941*0.6+R1941*1+S1941*1</f>
        <v/>
      </c>
      <c r="AB1941" s="34">
        <f>T1941*0.2+N1941*0.2+O1941*0.3+P1941*0.5+Q1941*0.6+R1941*1+S1941*1</f>
        <v/>
      </c>
      <c r="AD1941" s="34">
        <f>IF($AC1941&gt;0,IF(VLOOKUP($AC1941,Resource!$B$2:$AE$460,6,FALSE)&gt;0,VLOOKUP($AC1941,Resource!$B$2:$AE$460,6,FALSE),"--INPUT--"),"")</f>
        <v/>
      </c>
      <c r="AE1941" s="34">
        <f>IF($AC1941&gt;0,IF(VLOOKUP($AC1941,Resource!$B$2:$AE$460,25,FALSE)&gt;0,VLOOKUP($AC1941,Resource!$B$2:$AE$460,25,FALSE),"--INPUT--"),"")</f>
        <v/>
      </c>
      <c r="AG1941" s="619" t="n"/>
      <c r="AH1941" s="619" t="n"/>
      <c r="AJ1941" s="34">
        <f>IF($AI1941&gt;0,IF(VLOOKUP($AI1941,Resource!$B$2:$AE$460,6,FALSE)&gt;0,VLOOKUP($AI1941,Resource!$B$2:$AE$460,6,FALSE),"--INPUT--"),"")</f>
        <v/>
      </c>
      <c r="AK1941" s="34">
        <f>IF($AI1941&gt;0,IF(VLOOKUP($AI1941,Resource!$B$2:$AE$460,25,FALSE)&gt;0,VLOOKUP($AI1941,Resource!$B$2:$AE$460,25,FALSE),"--INPUT--"),"")</f>
        <v/>
      </c>
      <c r="AL1941" s="619" t="n"/>
      <c r="AM1941" s="619" t="n"/>
      <c r="AN1941" s="34">
        <f>AA1941</f>
        <v/>
      </c>
      <c r="AO1941" s="621">
        <f>IF(ISNA(IF(AC1941="",0,AN1941*VLOOKUP(AC1941,Resource!$B$2:$AE$465,8,FALSE))),0,IF(AC1941="",0,AN1941*VLOOKUP(AC1941,Resource!$B$2:$AE$465,8,FALSE)))</f>
        <v/>
      </c>
      <c r="AP1941" s="620" t="n"/>
      <c r="AQ1941" s="286" t="n"/>
      <c r="AR1941" s="34">
        <f>AB1941</f>
        <v/>
      </c>
      <c r="AS1941" s="621">
        <f>IF(ISNA(IF(AI1941="",0,AR1941*VLOOKUP(AI1941,Resource!$B$2:$AE$465,9,FALSE))),0,IF(AI1941="",0,AR1941*VLOOKUP(AI1941,Resource!$B$2:$AE$465,9,FALSE)))</f>
        <v/>
      </c>
      <c r="AT1941" s="620" t="n"/>
      <c r="AU1941" s="286" t="n"/>
      <c r="AV1941" s="620">
        <f>Z1941</f>
        <v/>
      </c>
      <c r="AW1941" s="72" t="n"/>
      <c r="BA1941" s="620" t="n"/>
      <c r="BC1941" s="620">
        <f>AO1941+AS1941</f>
        <v/>
      </c>
      <c r="BD1941" s="620">
        <f>BH1941-BC1941</f>
        <v/>
      </c>
      <c r="BE1941" s="479">
        <f>IF(AV1941=0,"        --",BD1941/BH1941)</f>
        <v/>
      </c>
      <c r="BF1941" s="620" t="n"/>
      <c r="BG1941" s="620" t="n"/>
      <c r="BH1941" s="620">
        <f>Z1941+BA1941+BF1941</f>
        <v/>
      </c>
    </row>
    <row r="1942" customFormat="1" s="34">
      <c r="A1942" s="618" t="n"/>
      <c r="B1942" s="619" t="n"/>
      <c r="J1942" s="619" t="n"/>
      <c r="U1942" s="620" t="n"/>
      <c r="X1942" s="620" t="n"/>
      <c r="Y1942" s="620" t="n"/>
      <c r="Z1942" s="620" t="n"/>
      <c r="AA1942" s="34">
        <f>T1942*0.2+N1942*0+O1942*0.3+P1942*0.5+Q1942*0.6+R1942*1+S1942*1</f>
        <v/>
      </c>
      <c r="AB1942" s="34">
        <f>T1942*0.2+N1942*0.2+O1942*0.3+P1942*0.5+Q1942*0.6+R1942*1+S1942*1</f>
        <v/>
      </c>
      <c r="AD1942" s="34">
        <f>IF($AC1942&gt;0,IF(VLOOKUP($AC1942,Resource!$B$2:$AE$460,6,FALSE)&gt;0,VLOOKUP($AC1942,Resource!$B$2:$AE$460,6,FALSE),"--INPUT--"),"")</f>
        <v/>
      </c>
      <c r="AE1942" s="34">
        <f>IF($AC1942&gt;0,IF(VLOOKUP($AC1942,Resource!$B$2:$AE$460,25,FALSE)&gt;0,VLOOKUP($AC1942,Resource!$B$2:$AE$460,25,FALSE),"--INPUT--"),"")</f>
        <v/>
      </c>
      <c r="AG1942" s="619" t="n"/>
      <c r="AH1942" s="619" t="n"/>
      <c r="AJ1942" s="34">
        <f>IF($AI1942&gt;0,IF(VLOOKUP($AI1942,Resource!$B$2:$AE$460,6,FALSE)&gt;0,VLOOKUP($AI1942,Resource!$B$2:$AE$460,6,FALSE),"--INPUT--"),"")</f>
        <v/>
      </c>
      <c r="AK1942" s="34">
        <f>IF($AI1942&gt;0,IF(VLOOKUP($AI1942,Resource!$B$2:$AE$460,25,FALSE)&gt;0,VLOOKUP($AI1942,Resource!$B$2:$AE$460,25,FALSE),"--INPUT--"),"")</f>
        <v/>
      </c>
      <c r="AL1942" s="619" t="n"/>
      <c r="AM1942" s="619" t="n"/>
      <c r="AN1942" s="34">
        <f>AA1942</f>
        <v/>
      </c>
      <c r="AO1942" s="621">
        <f>IF(ISNA(IF(AC1942="",0,AN1942*VLOOKUP(AC1942,Resource!$B$2:$AE$465,8,FALSE))),0,IF(AC1942="",0,AN1942*VLOOKUP(AC1942,Resource!$B$2:$AE$465,8,FALSE)))</f>
        <v/>
      </c>
      <c r="AP1942" s="620" t="n"/>
      <c r="AQ1942" s="286" t="n"/>
      <c r="AR1942" s="34">
        <f>AB1942</f>
        <v/>
      </c>
      <c r="AS1942" s="621">
        <f>IF(ISNA(IF(AI1942="",0,AR1942*VLOOKUP(AI1942,Resource!$B$2:$AE$465,9,FALSE))),0,IF(AI1942="",0,AR1942*VLOOKUP(AI1942,Resource!$B$2:$AE$465,9,FALSE)))</f>
        <v/>
      </c>
      <c r="AT1942" s="620" t="n"/>
      <c r="AU1942" s="286" t="n"/>
      <c r="AV1942" s="620">
        <f>Z1942</f>
        <v/>
      </c>
      <c r="AW1942" s="72" t="n"/>
      <c r="BA1942" s="620" t="n"/>
      <c r="BC1942" s="620">
        <f>AO1942+AS1942</f>
        <v/>
      </c>
      <c r="BD1942" s="620">
        <f>BH1942-BC1942</f>
        <v/>
      </c>
      <c r="BE1942" s="479">
        <f>IF(AV1942=0,"        --",BD1942/BH1942)</f>
        <v/>
      </c>
      <c r="BF1942" s="620" t="n"/>
      <c r="BG1942" s="620" t="n"/>
      <c r="BH1942" s="620">
        <f>Z1942+BA1942+BF1942</f>
        <v/>
      </c>
    </row>
    <row r="1943" customFormat="1" s="34">
      <c r="A1943" s="618" t="n"/>
      <c r="B1943" s="619" t="n"/>
      <c r="J1943" s="619" t="n"/>
      <c r="U1943" s="620" t="n"/>
      <c r="X1943" s="620" t="n"/>
      <c r="Y1943" s="620" t="n"/>
      <c r="Z1943" s="620" t="n"/>
      <c r="AA1943" s="34">
        <f>T1943*0.2+N1943*0+O1943*0.3+P1943*0.5+Q1943*0.6+R1943*1+S1943*1</f>
        <v/>
      </c>
      <c r="AB1943" s="34">
        <f>T1943*0.2+N1943*0.2+O1943*0.3+P1943*0.5+Q1943*0.6+R1943*1+S1943*1</f>
        <v/>
      </c>
      <c r="AD1943" s="34">
        <f>IF($AC1943&gt;0,IF(VLOOKUP($AC1943,Resource!$B$2:$AE$460,6,FALSE)&gt;0,VLOOKUP($AC1943,Resource!$B$2:$AE$460,6,FALSE),"--INPUT--"),"")</f>
        <v/>
      </c>
      <c r="AE1943" s="34">
        <f>IF($AC1943&gt;0,IF(VLOOKUP($AC1943,Resource!$B$2:$AE$460,25,FALSE)&gt;0,VLOOKUP($AC1943,Resource!$B$2:$AE$460,25,FALSE),"--INPUT--"),"")</f>
        <v/>
      </c>
      <c r="AG1943" s="619" t="n"/>
      <c r="AH1943" s="619" t="n"/>
      <c r="AJ1943" s="34">
        <f>IF($AI1943&gt;0,IF(VLOOKUP($AI1943,Resource!$B$2:$AE$460,6,FALSE)&gt;0,VLOOKUP($AI1943,Resource!$B$2:$AE$460,6,FALSE),"--INPUT--"),"")</f>
        <v/>
      </c>
      <c r="AK1943" s="34">
        <f>IF($AI1943&gt;0,IF(VLOOKUP($AI1943,Resource!$B$2:$AE$460,25,FALSE)&gt;0,VLOOKUP($AI1943,Resource!$B$2:$AE$460,25,FALSE),"--INPUT--"),"")</f>
        <v/>
      </c>
      <c r="AL1943" s="619" t="n"/>
      <c r="AM1943" s="619" t="n"/>
      <c r="AN1943" s="34">
        <f>AA1943</f>
        <v/>
      </c>
      <c r="AO1943" s="621">
        <f>IF(ISNA(IF(AC1943="",0,AN1943*VLOOKUP(AC1943,Resource!$B$2:$AE$465,8,FALSE))),0,IF(AC1943="",0,AN1943*VLOOKUP(AC1943,Resource!$B$2:$AE$465,8,FALSE)))</f>
        <v/>
      </c>
      <c r="AP1943" s="620" t="n"/>
      <c r="AQ1943" s="286" t="n"/>
      <c r="AR1943" s="34">
        <f>AB1943</f>
        <v/>
      </c>
      <c r="AS1943" s="621">
        <f>IF(ISNA(IF(AI1943="",0,AR1943*VLOOKUP(AI1943,Resource!$B$2:$AE$465,9,FALSE))),0,IF(AI1943="",0,AR1943*VLOOKUP(AI1943,Resource!$B$2:$AE$465,9,FALSE)))</f>
        <v/>
      </c>
      <c r="AT1943" s="620" t="n"/>
      <c r="AU1943" s="286" t="n"/>
      <c r="AV1943" s="620">
        <f>Z1943</f>
        <v/>
      </c>
      <c r="AW1943" s="72" t="n"/>
      <c r="BA1943" s="620" t="n"/>
      <c r="BC1943" s="620">
        <f>AO1943+AS1943</f>
        <v/>
      </c>
      <c r="BD1943" s="620">
        <f>BH1943-BC1943</f>
        <v/>
      </c>
      <c r="BE1943" s="479">
        <f>IF(AV1943=0,"        --",BD1943/BH1943)</f>
        <v/>
      </c>
      <c r="BF1943" s="620" t="n"/>
      <c r="BG1943" s="620" t="n"/>
      <c r="BH1943" s="620">
        <f>Z1943+BA1943+BF1943</f>
        <v/>
      </c>
    </row>
    <row r="1944" customFormat="1" s="34">
      <c r="A1944" s="618" t="n"/>
      <c r="B1944" s="619" t="n"/>
      <c r="J1944" s="619" t="n"/>
      <c r="U1944" s="620" t="n"/>
      <c r="X1944" s="620" t="n"/>
      <c r="Y1944" s="620" t="n"/>
      <c r="Z1944" s="620" t="n"/>
      <c r="AA1944" s="34">
        <f>T1944*0.2+N1944*0+O1944*0.3+P1944*0.5+Q1944*0.6+R1944*1+S1944*1</f>
        <v/>
      </c>
      <c r="AB1944" s="34">
        <f>T1944*0.2+N1944*0.2+O1944*0.3+P1944*0.5+Q1944*0.6+R1944*1+S1944*1</f>
        <v/>
      </c>
      <c r="AD1944" s="34">
        <f>IF($AC1944&gt;0,IF(VLOOKUP($AC1944,Resource!$B$2:$AE$460,6,FALSE)&gt;0,VLOOKUP($AC1944,Resource!$B$2:$AE$460,6,FALSE),"--INPUT--"),"")</f>
        <v/>
      </c>
      <c r="AE1944" s="34">
        <f>IF($AC1944&gt;0,IF(VLOOKUP($AC1944,Resource!$B$2:$AE$460,25,FALSE)&gt;0,VLOOKUP($AC1944,Resource!$B$2:$AE$460,25,FALSE),"--INPUT--"),"")</f>
        <v/>
      </c>
      <c r="AG1944" s="619" t="n"/>
      <c r="AH1944" s="619" t="n"/>
      <c r="AJ1944" s="34">
        <f>IF($AI1944&gt;0,IF(VLOOKUP($AI1944,Resource!$B$2:$AE$460,6,FALSE)&gt;0,VLOOKUP($AI1944,Resource!$B$2:$AE$460,6,FALSE),"--INPUT--"),"")</f>
        <v/>
      </c>
      <c r="AK1944" s="34">
        <f>IF($AI1944&gt;0,IF(VLOOKUP($AI1944,Resource!$B$2:$AE$460,25,FALSE)&gt;0,VLOOKUP($AI1944,Resource!$B$2:$AE$460,25,FALSE),"--INPUT--"),"")</f>
        <v/>
      </c>
      <c r="AL1944" s="619" t="n"/>
      <c r="AM1944" s="619" t="n"/>
      <c r="AN1944" s="34">
        <f>AA1944</f>
        <v/>
      </c>
      <c r="AO1944" s="621">
        <f>IF(ISNA(IF(AC1944="",0,AN1944*VLOOKUP(AC1944,Resource!$B$2:$AE$465,8,FALSE))),0,IF(AC1944="",0,AN1944*VLOOKUP(AC1944,Resource!$B$2:$AE$465,8,FALSE)))</f>
        <v/>
      </c>
      <c r="AP1944" s="620" t="n"/>
      <c r="AQ1944" s="286" t="n"/>
      <c r="AR1944" s="34">
        <f>AB1944</f>
        <v/>
      </c>
      <c r="AS1944" s="621">
        <f>IF(ISNA(IF(AI1944="",0,AR1944*VLOOKUP(AI1944,Resource!$B$2:$AE$465,9,FALSE))),0,IF(AI1944="",0,AR1944*VLOOKUP(AI1944,Resource!$B$2:$AE$465,9,FALSE)))</f>
        <v/>
      </c>
      <c r="AT1944" s="620" t="n"/>
      <c r="AU1944" s="286" t="n"/>
      <c r="AV1944" s="620">
        <f>Z1944</f>
        <v/>
      </c>
      <c r="AW1944" s="72" t="n"/>
      <c r="BA1944" s="620" t="n"/>
      <c r="BC1944" s="620">
        <f>AO1944+AS1944</f>
        <v/>
      </c>
      <c r="BD1944" s="620">
        <f>BH1944-BC1944</f>
        <v/>
      </c>
      <c r="BE1944" s="479">
        <f>IF(AV1944=0,"        --",BD1944/BH1944)</f>
        <v/>
      </c>
      <c r="BF1944" s="620" t="n"/>
      <c r="BG1944" s="620" t="n"/>
      <c r="BH1944" s="620">
        <f>Z1944+BA1944+BF1944</f>
        <v/>
      </c>
    </row>
    <row r="1945" customFormat="1" s="34">
      <c r="A1945" s="618" t="n"/>
      <c r="B1945" s="619" t="n"/>
      <c r="J1945" s="619" t="n"/>
      <c r="U1945" s="620" t="n"/>
      <c r="X1945" s="620" t="n"/>
      <c r="Y1945" s="620" t="n"/>
      <c r="Z1945" s="620" t="n"/>
      <c r="AA1945" s="34">
        <f>T1945*0.2+N1945*0+O1945*0.3+P1945*0.5+Q1945*0.6+R1945*1+S1945*1</f>
        <v/>
      </c>
      <c r="AB1945" s="34">
        <f>T1945*0.2+N1945*0.2+O1945*0.3+P1945*0.5+Q1945*0.6+R1945*1+S1945*1</f>
        <v/>
      </c>
      <c r="AD1945" s="34">
        <f>IF($AC1945&gt;0,IF(VLOOKUP($AC1945,Resource!$B$2:$AE$460,6,FALSE)&gt;0,VLOOKUP($AC1945,Resource!$B$2:$AE$460,6,FALSE),"--INPUT--"),"")</f>
        <v/>
      </c>
      <c r="AE1945" s="34">
        <f>IF($AC1945&gt;0,IF(VLOOKUP($AC1945,Resource!$B$2:$AE$460,25,FALSE)&gt;0,VLOOKUP($AC1945,Resource!$B$2:$AE$460,25,FALSE),"--INPUT--"),"")</f>
        <v/>
      </c>
      <c r="AG1945" s="619" t="n"/>
      <c r="AH1945" s="619" t="n"/>
      <c r="AJ1945" s="34">
        <f>IF($AI1945&gt;0,IF(VLOOKUP($AI1945,Resource!$B$2:$AE$460,6,FALSE)&gt;0,VLOOKUP($AI1945,Resource!$B$2:$AE$460,6,FALSE),"--INPUT--"),"")</f>
        <v/>
      </c>
      <c r="AK1945" s="34">
        <f>IF($AI1945&gt;0,IF(VLOOKUP($AI1945,Resource!$B$2:$AE$460,25,FALSE)&gt;0,VLOOKUP($AI1945,Resource!$B$2:$AE$460,25,FALSE),"--INPUT--"),"")</f>
        <v/>
      </c>
      <c r="AL1945" s="619" t="n"/>
      <c r="AM1945" s="619" t="n"/>
      <c r="AN1945" s="34">
        <f>AA1945</f>
        <v/>
      </c>
      <c r="AO1945" s="621">
        <f>IF(ISNA(IF(AC1945="",0,AN1945*VLOOKUP(AC1945,Resource!$B$2:$AE$465,8,FALSE))),0,IF(AC1945="",0,AN1945*VLOOKUP(AC1945,Resource!$B$2:$AE$465,8,FALSE)))</f>
        <v/>
      </c>
      <c r="AP1945" s="620" t="n"/>
      <c r="AQ1945" s="286" t="n"/>
      <c r="AR1945" s="34">
        <f>AB1945</f>
        <v/>
      </c>
      <c r="AS1945" s="621">
        <f>IF(ISNA(IF(AI1945="",0,AR1945*VLOOKUP(AI1945,Resource!$B$2:$AE$465,9,FALSE))),0,IF(AI1945="",0,AR1945*VLOOKUP(AI1945,Resource!$B$2:$AE$465,9,FALSE)))</f>
        <v/>
      </c>
      <c r="AT1945" s="620" t="n"/>
      <c r="AU1945" s="286" t="n"/>
      <c r="AV1945" s="620">
        <f>Z1945</f>
        <v/>
      </c>
      <c r="AW1945" s="72" t="n"/>
      <c r="BA1945" s="620" t="n"/>
      <c r="BC1945" s="620">
        <f>AO1945+AS1945</f>
        <v/>
      </c>
      <c r="BD1945" s="620">
        <f>BH1945-BC1945</f>
        <v/>
      </c>
      <c r="BE1945" s="479">
        <f>IF(AV1945=0,"        --",BD1945/BH1945)</f>
        <v/>
      </c>
      <c r="BF1945" s="620" t="n"/>
      <c r="BG1945" s="620" t="n"/>
      <c r="BH1945" s="620">
        <f>Z1945+BA1945+BF1945</f>
        <v/>
      </c>
    </row>
    <row r="1946" customFormat="1" s="34">
      <c r="A1946" s="618" t="n"/>
      <c r="B1946" s="619" t="n"/>
      <c r="J1946" s="619" t="n"/>
      <c r="U1946" s="620" t="n"/>
      <c r="X1946" s="620" t="n"/>
      <c r="Y1946" s="620" t="n"/>
      <c r="Z1946" s="620" t="n"/>
      <c r="AA1946" s="34">
        <f>T1946*0.2+N1946*0+O1946*0.3+P1946*0.5+Q1946*0.6+R1946*1+S1946*1</f>
        <v/>
      </c>
      <c r="AB1946" s="34">
        <f>T1946*0.2+N1946*0.2+O1946*0.3+P1946*0.5+Q1946*0.6+R1946*1+S1946*1</f>
        <v/>
      </c>
      <c r="AD1946" s="34">
        <f>IF($AC1946&gt;0,IF(VLOOKUP($AC1946,Resource!$B$2:$AE$460,6,FALSE)&gt;0,VLOOKUP($AC1946,Resource!$B$2:$AE$460,6,FALSE),"--INPUT--"),"")</f>
        <v/>
      </c>
      <c r="AE1946" s="34">
        <f>IF($AC1946&gt;0,IF(VLOOKUP($AC1946,Resource!$B$2:$AE$460,25,FALSE)&gt;0,VLOOKUP($AC1946,Resource!$B$2:$AE$460,25,FALSE),"--INPUT--"),"")</f>
        <v/>
      </c>
      <c r="AG1946" s="619" t="n"/>
      <c r="AH1946" s="619" t="n"/>
      <c r="AJ1946" s="34">
        <f>IF($AI1946&gt;0,IF(VLOOKUP($AI1946,Resource!$B$2:$AE$460,6,FALSE)&gt;0,VLOOKUP($AI1946,Resource!$B$2:$AE$460,6,FALSE),"--INPUT--"),"")</f>
        <v/>
      </c>
      <c r="AK1946" s="34">
        <f>IF($AI1946&gt;0,IF(VLOOKUP($AI1946,Resource!$B$2:$AE$460,25,FALSE)&gt;0,VLOOKUP($AI1946,Resource!$B$2:$AE$460,25,FALSE),"--INPUT--"),"")</f>
        <v/>
      </c>
      <c r="AL1946" s="619" t="n"/>
      <c r="AM1946" s="619" t="n"/>
      <c r="AN1946" s="34">
        <f>AA1946</f>
        <v/>
      </c>
      <c r="AO1946" s="621">
        <f>IF(ISNA(IF(AC1946="",0,AN1946*VLOOKUP(AC1946,Resource!$B$2:$AE$465,8,FALSE))),0,IF(AC1946="",0,AN1946*VLOOKUP(AC1946,Resource!$B$2:$AE$465,8,FALSE)))</f>
        <v/>
      </c>
      <c r="AP1946" s="620" t="n"/>
      <c r="AQ1946" s="286" t="n"/>
      <c r="AR1946" s="34">
        <f>AB1946</f>
        <v/>
      </c>
      <c r="AS1946" s="621">
        <f>IF(ISNA(IF(AI1946="",0,AR1946*VLOOKUP(AI1946,Resource!$B$2:$AE$465,9,FALSE))),0,IF(AI1946="",0,AR1946*VLOOKUP(AI1946,Resource!$B$2:$AE$465,9,FALSE)))</f>
        <v/>
      </c>
      <c r="AT1946" s="620" t="n"/>
      <c r="AU1946" s="286" t="n"/>
      <c r="AV1946" s="620">
        <f>Z1946</f>
        <v/>
      </c>
      <c r="AW1946" s="72" t="n"/>
      <c r="BA1946" s="620" t="n"/>
      <c r="BC1946" s="620">
        <f>AO1946+AS1946</f>
        <v/>
      </c>
      <c r="BD1946" s="620">
        <f>BH1946-BC1946</f>
        <v/>
      </c>
      <c r="BE1946" s="479">
        <f>IF(AV1946=0,"        --",BD1946/BH1946)</f>
        <v/>
      </c>
      <c r="BF1946" s="620" t="n"/>
      <c r="BG1946" s="620" t="n"/>
      <c r="BH1946" s="620">
        <f>Z1946+BA1946+BF1946</f>
        <v/>
      </c>
    </row>
    <row r="1947" customFormat="1" s="34">
      <c r="A1947" s="618" t="n"/>
      <c r="B1947" s="619" t="n"/>
      <c r="J1947" s="619" t="n"/>
      <c r="U1947" s="620" t="n"/>
      <c r="X1947" s="620" t="n"/>
      <c r="Y1947" s="620" t="n"/>
      <c r="Z1947" s="620" t="n"/>
      <c r="AA1947" s="34">
        <f>T1947*0.2+N1947*0+O1947*0.3+P1947*0.5+Q1947*0.6+R1947*1+S1947*1</f>
        <v/>
      </c>
      <c r="AB1947" s="34">
        <f>T1947*0.2+N1947*0.2+O1947*0.3+P1947*0.5+Q1947*0.6+R1947*1+S1947*1</f>
        <v/>
      </c>
      <c r="AD1947" s="34">
        <f>IF($AC1947&gt;0,IF(VLOOKUP($AC1947,Resource!$B$2:$AE$460,6,FALSE)&gt;0,VLOOKUP($AC1947,Resource!$B$2:$AE$460,6,FALSE),"--INPUT--"),"")</f>
        <v/>
      </c>
      <c r="AE1947" s="34">
        <f>IF($AC1947&gt;0,IF(VLOOKUP($AC1947,Resource!$B$2:$AE$460,25,FALSE)&gt;0,VLOOKUP($AC1947,Resource!$B$2:$AE$460,25,FALSE),"--INPUT--"),"")</f>
        <v/>
      </c>
      <c r="AG1947" s="619" t="n"/>
      <c r="AH1947" s="619" t="n"/>
      <c r="AJ1947" s="34">
        <f>IF($AI1947&gt;0,IF(VLOOKUP($AI1947,Resource!$B$2:$AE$460,6,FALSE)&gt;0,VLOOKUP($AI1947,Resource!$B$2:$AE$460,6,FALSE),"--INPUT--"),"")</f>
        <v/>
      </c>
      <c r="AK1947" s="34">
        <f>IF($AI1947&gt;0,IF(VLOOKUP($AI1947,Resource!$B$2:$AE$460,25,FALSE)&gt;0,VLOOKUP($AI1947,Resource!$B$2:$AE$460,25,FALSE),"--INPUT--"),"")</f>
        <v/>
      </c>
      <c r="AL1947" s="619" t="n"/>
      <c r="AM1947" s="619" t="n"/>
      <c r="AN1947" s="34">
        <f>AA1947</f>
        <v/>
      </c>
      <c r="AO1947" s="621">
        <f>IF(ISNA(IF(AC1947="",0,AN1947*VLOOKUP(AC1947,Resource!$B$2:$AE$465,8,FALSE))),0,IF(AC1947="",0,AN1947*VLOOKUP(AC1947,Resource!$B$2:$AE$465,8,FALSE)))</f>
        <v/>
      </c>
      <c r="AP1947" s="620" t="n"/>
      <c r="AQ1947" s="286" t="n"/>
      <c r="AR1947" s="34">
        <f>AB1947</f>
        <v/>
      </c>
      <c r="AS1947" s="621">
        <f>IF(ISNA(IF(AI1947="",0,AR1947*VLOOKUP(AI1947,Resource!$B$2:$AE$465,9,FALSE))),0,IF(AI1947="",0,AR1947*VLOOKUP(AI1947,Resource!$B$2:$AE$465,9,FALSE)))</f>
        <v/>
      </c>
      <c r="AT1947" s="620" t="n"/>
      <c r="AU1947" s="286" t="n"/>
      <c r="AV1947" s="620">
        <f>Z1947</f>
        <v/>
      </c>
      <c r="AW1947" s="72" t="n"/>
      <c r="BA1947" s="620" t="n"/>
      <c r="BC1947" s="620">
        <f>AO1947+AS1947</f>
        <v/>
      </c>
      <c r="BD1947" s="620">
        <f>BH1947-BC1947</f>
        <v/>
      </c>
      <c r="BE1947" s="479">
        <f>IF(AV1947=0,"        --",BD1947/BH1947)</f>
        <v/>
      </c>
      <c r="BF1947" s="620" t="n"/>
      <c r="BG1947" s="620" t="n"/>
      <c r="BH1947" s="620">
        <f>Z1947+BA1947+BF1947</f>
        <v/>
      </c>
    </row>
    <row r="1948" customFormat="1" s="34">
      <c r="A1948" s="618" t="n"/>
      <c r="B1948" s="619" t="n"/>
      <c r="J1948" s="619" t="n"/>
      <c r="U1948" s="620" t="n"/>
      <c r="X1948" s="620" t="n"/>
      <c r="Y1948" s="620" t="n"/>
      <c r="Z1948" s="620" t="n"/>
      <c r="AA1948" s="34">
        <f>T1948*0.2+N1948*0+O1948*0.3+P1948*0.5+Q1948*0.6+R1948*1+S1948*1</f>
        <v/>
      </c>
      <c r="AB1948" s="34">
        <f>T1948*0.2+N1948*0.2+O1948*0.3+P1948*0.5+Q1948*0.6+R1948*1+S1948*1</f>
        <v/>
      </c>
      <c r="AD1948" s="34">
        <f>IF($AC1948&gt;0,IF(VLOOKUP($AC1948,Resource!$B$2:$AE$460,6,FALSE)&gt;0,VLOOKUP($AC1948,Resource!$B$2:$AE$460,6,FALSE),"--INPUT--"),"")</f>
        <v/>
      </c>
      <c r="AE1948" s="34">
        <f>IF($AC1948&gt;0,IF(VLOOKUP($AC1948,Resource!$B$2:$AE$460,25,FALSE)&gt;0,VLOOKUP($AC1948,Resource!$B$2:$AE$460,25,FALSE),"--INPUT--"),"")</f>
        <v/>
      </c>
      <c r="AG1948" s="619" t="n"/>
      <c r="AH1948" s="619" t="n"/>
      <c r="AJ1948" s="34">
        <f>IF($AI1948&gt;0,IF(VLOOKUP($AI1948,Resource!$B$2:$AE$460,6,FALSE)&gt;0,VLOOKUP($AI1948,Resource!$B$2:$AE$460,6,FALSE),"--INPUT--"),"")</f>
        <v/>
      </c>
      <c r="AK1948" s="34">
        <f>IF($AI1948&gt;0,IF(VLOOKUP($AI1948,Resource!$B$2:$AE$460,25,FALSE)&gt;0,VLOOKUP($AI1948,Resource!$B$2:$AE$460,25,FALSE),"--INPUT--"),"")</f>
        <v/>
      </c>
      <c r="AL1948" s="619" t="n"/>
      <c r="AM1948" s="619" t="n"/>
      <c r="AN1948" s="34">
        <f>AA1948</f>
        <v/>
      </c>
      <c r="AO1948" s="621">
        <f>IF(ISNA(IF(AC1948="",0,AN1948*VLOOKUP(AC1948,Resource!$B$2:$AE$465,8,FALSE))),0,IF(AC1948="",0,AN1948*VLOOKUP(AC1948,Resource!$B$2:$AE$465,8,FALSE)))</f>
        <v/>
      </c>
      <c r="AP1948" s="620" t="n"/>
      <c r="AQ1948" s="286" t="n"/>
      <c r="AR1948" s="34">
        <f>AB1948</f>
        <v/>
      </c>
      <c r="AS1948" s="621">
        <f>IF(ISNA(IF(AI1948="",0,AR1948*VLOOKUP(AI1948,Resource!$B$2:$AE$465,9,FALSE))),0,IF(AI1948="",0,AR1948*VLOOKUP(AI1948,Resource!$B$2:$AE$465,9,FALSE)))</f>
        <v/>
      </c>
      <c r="AT1948" s="620" t="n"/>
      <c r="AU1948" s="286" t="n"/>
      <c r="AV1948" s="620">
        <f>Z1948</f>
        <v/>
      </c>
      <c r="AW1948" s="72" t="n"/>
      <c r="BA1948" s="620" t="n"/>
      <c r="BC1948" s="620">
        <f>AO1948+AS1948</f>
        <v/>
      </c>
      <c r="BD1948" s="620">
        <f>BH1948-BC1948</f>
        <v/>
      </c>
      <c r="BE1948" s="479">
        <f>IF(AV1948=0,"        --",BD1948/BH1948)</f>
        <v/>
      </c>
      <c r="BF1948" s="620" t="n"/>
      <c r="BG1948" s="620" t="n"/>
      <c r="BH1948" s="620">
        <f>Z1948+BA1948+BF1948</f>
        <v/>
      </c>
    </row>
    <row r="1949" customFormat="1" s="34">
      <c r="A1949" s="618" t="n"/>
      <c r="B1949" s="619" t="n"/>
      <c r="J1949" s="619" t="n"/>
      <c r="U1949" s="620" t="n"/>
      <c r="X1949" s="620" t="n"/>
      <c r="Y1949" s="620" t="n"/>
      <c r="Z1949" s="620" t="n"/>
      <c r="AA1949" s="34">
        <f>T1949*0.2+N1949*0+O1949*0.3+P1949*0.5+Q1949*0.6+R1949*1+S1949*1</f>
        <v/>
      </c>
      <c r="AB1949" s="34">
        <f>T1949*0.2+N1949*0.2+O1949*0.3+P1949*0.5+Q1949*0.6+R1949*1+S1949*1</f>
        <v/>
      </c>
      <c r="AD1949" s="34">
        <f>IF($AC1949&gt;0,IF(VLOOKUP($AC1949,Resource!$B$2:$AE$460,6,FALSE)&gt;0,VLOOKUP($AC1949,Resource!$B$2:$AE$460,6,FALSE),"--INPUT--"),"")</f>
        <v/>
      </c>
      <c r="AE1949" s="34">
        <f>IF($AC1949&gt;0,IF(VLOOKUP($AC1949,Resource!$B$2:$AE$460,25,FALSE)&gt;0,VLOOKUP($AC1949,Resource!$B$2:$AE$460,25,FALSE),"--INPUT--"),"")</f>
        <v/>
      </c>
      <c r="AG1949" s="619" t="n"/>
      <c r="AH1949" s="619" t="n"/>
      <c r="AJ1949" s="34">
        <f>IF($AI1949&gt;0,IF(VLOOKUP($AI1949,Resource!$B$2:$AE$460,6,FALSE)&gt;0,VLOOKUP($AI1949,Resource!$B$2:$AE$460,6,FALSE),"--INPUT--"),"")</f>
        <v/>
      </c>
      <c r="AK1949" s="34">
        <f>IF($AI1949&gt;0,IF(VLOOKUP($AI1949,Resource!$B$2:$AE$460,25,FALSE)&gt;0,VLOOKUP($AI1949,Resource!$B$2:$AE$460,25,FALSE),"--INPUT--"),"")</f>
        <v/>
      </c>
      <c r="AL1949" s="619" t="n"/>
      <c r="AM1949" s="619" t="n"/>
      <c r="AN1949" s="34">
        <f>AA1949</f>
        <v/>
      </c>
      <c r="AO1949" s="621">
        <f>IF(ISNA(IF(AC1949="",0,AN1949*VLOOKUP(AC1949,Resource!$B$2:$AE$465,8,FALSE))),0,IF(AC1949="",0,AN1949*VLOOKUP(AC1949,Resource!$B$2:$AE$465,8,FALSE)))</f>
        <v/>
      </c>
      <c r="AP1949" s="620" t="n"/>
      <c r="AQ1949" s="286" t="n"/>
      <c r="AR1949" s="34">
        <f>AB1949</f>
        <v/>
      </c>
      <c r="AS1949" s="621">
        <f>IF(ISNA(IF(AI1949="",0,AR1949*VLOOKUP(AI1949,Resource!$B$2:$AE$465,9,FALSE))),0,IF(AI1949="",0,AR1949*VLOOKUP(AI1949,Resource!$B$2:$AE$465,9,FALSE)))</f>
        <v/>
      </c>
      <c r="AT1949" s="620" t="n"/>
      <c r="AU1949" s="286" t="n"/>
      <c r="AV1949" s="620">
        <f>Z1949</f>
        <v/>
      </c>
      <c r="AW1949" s="72" t="n"/>
      <c r="BA1949" s="620" t="n"/>
      <c r="BC1949" s="620">
        <f>AO1949+AS1949</f>
        <v/>
      </c>
      <c r="BD1949" s="620">
        <f>BH1949-BC1949</f>
        <v/>
      </c>
      <c r="BE1949" s="479">
        <f>IF(AV1949=0,"        --",BD1949/BH1949)</f>
        <v/>
      </c>
      <c r="BF1949" s="620" t="n"/>
      <c r="BG1949" s="620" t="n"/>
      <c r="BH1949" s="620">
        <f>Z1949+BA1949+BF1949</f>
        <v/>
      </c>
    </row>
    <row r="1950" customFormat="1" s="34">
      <c r="A1950" s="618" t="n"/>
      <c r="B1950" s="619" t="n"/>
      <c r="J1950" s="619" t="n"/>
      <c r="U1950" s="620" t="n"/>
      <c r="X1950" s="620" t="n"/>
      <c r="Y1950" s="620" t="n"/>
      <c r="Z1950" s="620" t="n"/>
      <c r="AA1950" s="34">
        <f>T1950*0.2+N1950*0+O1950*0.3+P1950*0.5+Q1950*0.6+R1950*1+S1950*1</f>
        <v/>
      </c>
      <c r="AB1950" s="34">
        <f>T1950*0.2+N1950*0.2+O1950*0.3+P1950*0.5+Q1950*0.6+R1950*1+S1950*1</f>
        <v/>
      </c>
      <c r="AD1950" s="34">
        <f>IF($AC1950&gt;0,IF(VLOOKUP($AC1950,Resource!$B$2:$AE$460,6,FALSE)&gt;0,VLOOKUP($AC1950,Resource!$B$2:$AE$460,6,FALSE),"--INPUT--"),"")</f>
        <v/>
      </c>
      <c r="AE1950" s="34">
        <f>IF($AC1950&gt;0,IF(VLOOKUP($AC1950,Resource!$B$2:$AE$460,25,FALSE)&gt;0,VLOOKUP($AC1950,Resource!$B$2:$AE$460,25,FALSE),"--INPUT--"),"")</f>
        <v/>
      </c>
      <c r="AG1950" s="619" t="n"/>
      <c r="AH1950" s="619" t="n"/>
      <c r="AJ1950" s="34">
        <f>IF($AI1950&gt;0,IF(VLOOKUP($AI1950,Resource!$B$2:$AE$460,6,FALSE)&gt;0,VLOOKUP($AI1950,Resource!$B$2:$AE$460,6,FALSE),"--INPUT--"),"")</f>
        <v/>
      </c>
      <c r="AK1950" s="34">
        <f>IF($AI1950&gt;0,IF(VLOOKUP($AI1950,Resource!$B$2:$AE$460,25,FALSE)&gt;0,VLOOKUP($AI1950,Resource!$B$2:$AE$460,25,FALSE),"--INPUT--"),"")</f>
        <v/>
      </c>
      <c r="AL1950" s="619" t="n"/>
      <c r="AM1950" s="619" t="n"/>
      <c r="AN1950" s="34">
        <f>AA1950</f>
        <v/>
      </c>
      <c r="AO1950" s="621">
        <f>IF(ISNA(IF(AC1950="",0,AN1950*VLOOKUP(AC1950,Resource!$B$2:$AE$465,8,FALSE))),0,IF(AC1950="",0,AN1950*VLOOKUP(AC1950,Resource!$B$2:$AE$465,8,FALSE)))</f>
        <v/>
      </c>
      <c r="AP1950" s="620" t="n"/>
      <c r="AQ1950" s="286" t="n"/>
      <c r="AR1950" s="34">
        <f>AB1950</f>
        <v/>
      </c>
      <c r="AS1950" s="621">
        <f>IF(ISNA(IF(AI1950="",0,AR1950*VLOOKUP(AI1950,Resource!$B$2:$AE$465,9,FALSE))),0,IF(AI1950="",0,AR1950*VLOOKUP(AI1950,Resource!$B$2:$AE$465,9,FALSE)))</f>
        <v/>
      </c>
      <c r="AT1950" s="620" t="n"/>
      <c r="AU1950" s="286" t="n"/>
      <c r="AV1950" s="620">
        <f>Z1950</f>
        <v/>
      </c>
      <c r="AW1950" s="72" t="n"/>
      <c r="BA1950" s="620" t="n"/>
      <c r="BC1950" s="620">
        <f>AO1950+AS1950</f>
        <v/>
      </c>
      <c r="BD1950" s="620">
        <f>BH1950-BC1950</f>
        <v/>
      </c>
      <c r="BE1950" s="479">
        <f>IF(AV1950=0,"        --",BD1950/BH1950)</f>
        <v/>
      </c>
      <c r="BF1950" s="620" t="n"/>
      <c r="BG1950" s="620" t="n"/>
      <c r="BH1950" s="620">
        <f>Z1950+BA1950+BF1950</f>
        <v/>
      </c>
    </row>
    <row r="1951" customFormat="1" s="34">
      <c r="A1951" s="618" t="n"/>
      <c r="B1951" s="619" t="n"/>
      <c r="J1951" s="619" t="n"/>
      <c r="U1951" s="620" t="n"/>
      <c r="X1951" s="620" t="n"/>
      <c r="Y1951" s="620" t="n"/>
      <c r="Z1951" s="620" t="n"/>
      <c r="AA1951" s="34">
        <f>T1951*0.2+N1951*0+O1951*0.3+P1951*0.5+Q1951*0.6+R1951*1+S1951*1</f>
        <v/>
      </c>
      <c r="AB1951" s="34">
        <f>T1951*0.2+N1951*0.2+O1951*0.3+P1951*0.5+Q1951*0.6+R1951*1+S1951*1</f>
        <v/>
      </c>
      <c r="AD1951" s="34">
        <f>IF($AC1951&gt;0,IF(VLOOKUP($AC1951,Resource!$B$2:$AE$460,6,FALSE)&gt;0,VLOOKUP($AC1951,Resource!$B$2:$AE$460,6,FALSE),"--INPUT--"),"")</f>
        <v/>
      </c>
      <c r="AE1951" s="34">
        <f>IF($AC1951&gt;0,IF(VLOOKUP($AC1951,Resource!$B$2:$AE$460,25,FALSE)&gt;0,VLOOKUP($AC1951,Resource!$B$2:$AE$460,25,FALSE),"--INPUT--"),"")</f>
        <v/>
      </c>
      <c r="AG1951" s="619" t="n"/>
      <c r="AH1951" s="619" t="n"/>
      <c r="AJ1951" s="34">
        <f>IF($AI1951&gt;0,IF(VLOOKUP($AI1951,Resource!$B$2:$AE$460,6,FALSE)&gt;0,VLOOKUP($AI1951,Resource!$B$2:$AE$460,6,FALSE),"--INPUT--"),"")</f>
        <v/>
      </c>
      <c r="AK1951" s="34">
        <f>IF($AI1951&gt;0,IF(VLOOKUP($AI1951,Resource!$B$2:$AE$460,25,FALSE)&gt;0,VLOOKUP($AI1951,Resource!$B$2:$AE$460,25,FALSE),"--INPUT--"),"")</f>
        <v/>
      </c>
      <c r="AL1951" s="619" t="n"/>
      <c r="AM1951" s="619" t="n"/>
      <c r="AN1951" s="34">
        <f>AA1951</f>
        <v/>
      </c>
      <c r="AO1951" s="621">
        <f>IF(ISNA(IF(AC1951="",0,AN1951*VLOOKUP(AC1951,Resource!$B$2:$AE$465,8,FALSE))),0,IF(AC1951="",0,AN1951*VLOOKUP(AC1951,Resource!$B$2:$AE$465,8,FALSE)))</f>
        <v/>
      </c>
      <c r="AP1951" s="620" t="n"/>
      <c r="AQ1951" s="286" t="n"/>
      <c r="AR1951" s="34">
        <f>AB1951</f>
        <v/>
      </c>
      <c r="AS1951" s="621">
        <f>IF(ISNA(IF(AI1951="",0,AR1951*VLOOKUP(AI1951,Resource!$B$2:$AE$465,9,FALSE))),0,IF(AI1951="",0,AR1951*VLOOKUP(AI1951,Resource!$B$2:$AE$465,9,FALSE)))</f>
        <v/>
      </c>
      <c r="AT1951" s="620" t="n"/>
      <c r="AU1951" s="286" t="n"/>
      <c r="AV1951" s="620">
        <f>Z1951</f>
        <v/>
      </c>
      <c r="AW1951" s="72" t="n"/>
      <c r="BA1951" s="620" t="n"/>
      <c r="BC1951" s="620">
        <f>AO1951+AS1951</f>
        <v/>
      </c>
      <c r="BD1951" s="620">
        <f>BH1951-BC1951</f>
        <v/>
      </c>
      <c r="BE1951" s="479">
        <f>IF(AV1951=0,"        --",BD1951/BH1951)</f>
        <v/>
      </c>
      <c r="BF1951" s="620" t="n"/>
      <c r="BG1951" s="620" t="n"/>
      <c r="BH1951" s="620">
        <f>Z1951+BA1951+BF1951</f>
        <v/>
      </c>
    </row>
    <row r="1952" customFormat="1" s="34">
      <c r="A1952" s="618" t="n"/>
      <c r="B1952" s="619" t="n"/>
      <c r="J1952" s="619" t="n"/>
      <c r="U1952" s="620" t="n"/>
      <c r="X1952" s="620" t="n"/>
      <c r="Y1952" s="620" t="n"/>
      <c r="Z1952" s="620" t="n"/>
      <c r="AA1952" s="34">
        <f>T1952*0.2+N1952*0+O1952*0.3+P1952*0.5+Q1952*0.6+R1952*1+S1952*1</f>
        <v/>
      </c>
      <c r="AB1952" s="34">
        <f>T1952*0.2+N1952*0.2+O1952*0.3+P1952*0.5+Q1952*0.6+R1952*1+S1952*1</f>
        <v/>
      </c>
      <c r="AD1952" s="34">
        <f>IF($AC1952&gt;0,IF(VLOOKUP($AC1952,Resource!$B$2:$AE$460,6,FALSE)&gt;0,VLOOKUP($AC1952,Resource!$B$2:$AE$460,6,FALSE),"--INPUT--"),"")</f>
        <v/>
      </c>
      <c r="AE1952" s="34">
        <f>IF($AC1952&gt;0,IF(VLOOKUP($AC1952,Resource!$B$2:$AE$460,25,FALSE)&gt;0,VLOOKUP($AC1952,Resource!$B$2:$AE$460,25,FALSE),"--INPUT--"),"")</f>
        <v/>
      </c>
      <c r="AG1952" s="619" t="n"/>
      <c r="AH1952" s="619" t="n"/>
      <c r="AJ1952" s="34">
        <f>IF($AI1952&gt;0,IF(VLOOKUP($AI1952,Resource!$B$2:$AE$460,6,FALSE)&gt;0,VLOOKUP($AI1952,Resource!$B$2:$AE$460,6,FALSE),"--INPUT--"),"")</f>
        <v/>
      </c>
      <c r="AK1952" s="34">
        <f>IF($AI1952&gt;0,IF(VLOOKUP($AI1952,Resource!$B$2:$AE$460,25,FALSE)&gt;0,VLOOKUP($AI1952,Resource!$B$2:$AE$460,25,FALSE),"--INPUT--"),"")</f>
        <v/>
      </c>
      <c r="AL1952" s="619" t="n"/>
      <c r="AM1952" s="619" t="n"/>
      <c r="AN1952" s="34">
        <f>AA1952</f>
        <v/>
      </c>
      <c r="AO1952" s="621">
        <f>IF(ISNA(IF(AC1952="",0,AN1952*VLOOKUP(AC1952,Resource!$B$2:$AE$465,8,FALSE))),0,IF(AC1952="",0,AN1952*VLOOKUP(AC1952,Resource!$B$2:$AE$465,8,FALSE)))</f>
        <v/>
      </c>
      <c r="AP1952" s="620" t="n"/>
      <c r="AQ1952" s="286" t="n"/>
      <c r="AR1952" s="34">
        <f>AB1952</f>
        <v/>
      </c>
      <c r="AS1952" s="621">
        <f>IF(ISNA(IF(AI1952="",0,AR1952*VLOOKUP(AI1952,Resource!$B$2:$AE$465,9,FALSE))),0,IF(AI1952="",0,AR1952*VLOOKUP(AI1952,Resource!$B$2:$AE$465,9,FALSE)))</f>
        <v/>
      </c>
      <c r="AT1952" s="620" t="n"/>
      <c r="AU1952" s="286" t="n"/>
      <c r="AV1952" s="620">
        <f>Z1952</f>
        <v/>
      </c>
      <c r="AW1952" s="72" t="n"/>
      <c r="BA1952" s="620" t="n"/>
      <c r="BC1952" s="620">
        <f>AO1952+AS1952</f>
        <v/>
      </c>
      <c r="BD1952" s="620">
        <f>BH1952-BC1952</f>
        <v/>
      </c>
      <c r="BE1952" s="479">
        <f>IF(AV1952=0,"        --",BD1952/BH1952)</f>
        <v/>
      </c>
      <c r="BF1952" s="620" t="n"/>
      <c r="BG1952" s="620" t="n"/>
      <c r="BH1952" s="620">
        <f>Z1952+BA1952+BF1952</f>
        <v/>
      </c>
    </row>
    <row r="1953" customFormat="1" s="34">
      <c r="A1953" s="618" t="n"/>
      <c r="B1953" s="619" t="n"/>
      <c r="J1953" s="619" t="n"/>
      <c r="U1953" s="620" t="n"/>
      <c r="X1953" s="620" t="n"/>
      <c r="Y1953" s="620" t="n"/>
      <c r="Z1953" s="620" t="n"/>
      <c r="AA1953" s="34">
        <f>T1953*0.2+N1953*0+O1953*0.3+P1953*0.5+Q1953*0.6+R1953*1+S1953*1</f>
        <v/>
      </c>
      <c r="AB1953" s="34">
        <f>T1953*0.2+N1953*0.2+O1953*0.3+P1953*0.5+Q1953*0.6+R1953*1+S1953*1</f>
        <v/>
      </c>
      <c r="AD1953" s="34">
        <f>IF($AC1953&gt;0,IF(VLOOKUP($AC1953,Resource!$B$2:$AE$460,6,FALSE)&gt;0,VLOOKUP($AC1953,Resource!$B$2:$AE$460,6,FALSE),"--INPUT--"),"")</f>
        <v/>
      </c>
      <c r="AE1953" s="34">
        <f>IF($AC1953&gt;0,IF(VLOOKUP($AC1953,Resource!$B$2:$AE$460,25,FALSE)&gt;0,VLOOKUP($AC1953,Resource!$B$2:$AE$460,25,FALSE),"--INPUT--"),"")</f>
        <v/>
      </c>
      <c r="AG1953" s="619" t="n"/>
      <c r="AH1953" s="619" t="n"/>
      <c r="AJ1953" s="34">
        <f>IF($AI1953&gt;0,IF(VLOOKUP($AI1953,Resource!$B$2:$AE$460,6,FALSE)&gt;0,VLOOKUP($AI1953,Resource!$B$2:$AE$460,6,FALSE),"--INPUT--"),"")</f>
        <v/>
      </c>
      <c r="AK1953" s="34">
        <f>IF($AI1953&gt;0,IF(VLOOKUP($AI1953,Resource!$B$2:$AE$460,25,FALSE)&gt;0,VLOOKUP($AI1953,Resource!$B$2:$AE$460,25,FALSE),"--INPUT--"),"")</f>
        <v/>
      </c>
      <c r="AL1953" s="619" t="n"/>
      <c r="AM1953" s="619" t="n"/>
      <c r="AN1953" s="34">
        <f>AA1953</f>
        <v/>
      </c>
      <c r="AO1953" s="621">
        <f>IF(ISNA(IF(AC1953="",0,AN1953*VLOOKUP(AC1953,Resource!$B$2:$AE$465,8,FALSE))),0,IF(AC1953="",0,AN1953*VLOOKUP(AC1953,Resource!$B$2:$AE$465,8,FALSE)))</f>
        <v/>
      </c>
      <c r="AP1953" s="620" t="n"/>
      <c r="AQ1953" s="286" t="n"/>
      <c r="AR1953" s="34">
        <f>AB1953</f>
        <v/>
      </c>
      <c r="AS1953" s="621">
        <f>IF(ISNA(IF(AI1953="",0,AR1953*VLOOKUP(AI1953,Resource!$B$2:$AE$465,9,FALSE))),0,IF(AI1953="",0,AR1953*VLOOKUP(AI1953,Resource!$B$2:$AE$465,9,FALSE)))</f>
        <v/>
      </c>
      <c r="AT1953" s="620" t="n"/>
      <c r="AU1953" s="286" t="n"/>
      <c r="AV1953" s="620">
        <f>Z1953</f>
        <v/>
      </c>
      <c r="AW1953" s="72" t="n"/>
      <c r="BA1953" s="620" t="n"/>
      <c r="BC1953" s="620">
        <f>AO1953+AS1953</f>
        <v/>
      </c>
      <c r="BD1953" s="620">
        <f>BH1953-BC1953</f>
        <v/>
      </c>
      <c r="BE1953" s="479">
        <f>IF(AV1953=0,"        --",BD1953/BH1953)</f>
        <v/>
      </c>
      <c r="BF1953" s="620" t="n"/>
      <c r="BG1953" s="620" t="n"/>
      <c r="BH1953" s="620">
        <f>Z1953+BA1953+BF1953</f>
        <v/>
      </c>
    </row>
    <row r="1954" customFormat="1" s="34">
      <c r="A1954" s="618" t="n"/>
      <c r="B1954" s="619" t="n"/>
      <c r="J1954" s="619" t="n"/>
      <c r="U1954" s="620" t="n"/>
      <c r="X1954" s="620" t="n"/>
      <c r="Y1954" s="620" t="n"/>
      <c r="Z1954" s="620" t="n"/>
      <c r="AA1954" s="34">
        <f>T1954*0.2+N1954*0+O1954*0.3+P1954*0.5+Q1954*0.6+R1954*1+S1954*1</f>
        <v/>
      </c>
      <c r="AB1954" s="34">
        <f>T1954*0.2+N1954*0.2+O1954*0.3+P1954*0.5+Q1954*0.6+R1954*1+S1954*1</f>
        <v/>
      </c>
      <c r="AD1954" s="34">
        <f>IF($AC1954&gt;0,IF(VLOOKUP($AC1954,Resource!$B$2:$AE$460,6,FALSE)&gt;0,VLOOKUP($AC1954,Resource!$B$2:$AE$460,6,FALSE),"--INPUT--"),"")</f>
        <v/>
      </c>
      <c r="AE1954" s="34">
        <f>IF($AC1954&gt;0,IF(VLOOKUP($AC1954,Resource!$B$2:$AE$460,25,FALSE)&gt;0,VLOOKUP($AC1954,Resource!$B$2:$AE$460,25,FALSE),"--INPUT--"),"")</f>
        <v/>
      </c>
      <c r="AG1954" s="619" t="n"/>
      <c r="AH1954" s="619" t="n"/>
      <c r="AJ1954" s="34">
        <f>IF($AI1954&gt;0,IF(VLOOKUP($AI1954,Resource!$B$2:$AE$460,6,FALSE)&gt;0,VLOOKUP($AI1954,Resource!$B$2:$AE$460,6,FALSE),"--INPUT--"),"")</f>
        <v/>
      </c>
      <c r="AK1954" s="34">
        <f>IF($AI1954&gt;0,IF(VLOOKUP($AI1954,Resource!$B$2:$AE$460,25,FALSE)&gt;0,VLOOKUP($AI1954,Resource!$B$2:$AE$460,25,FALSE),"--INPUT--"),"")</f>
        <v/>
      </c>
      <c r="AL1954" s="619" t="n"/>
      <c r="AM1954" s="619" t="n"/>
      <c r="AN1954" s="34">
        <f>AA1954</f>
        <v/>
      </c>
      <c r="AO1954" s="621">
        <f>IF(ISNA(IF(AC1954="",0,AN1954*VLOOKUP(AC1954,Resource!$B$2:$AE$465,8,FALSE))),0,IF(AC1954="",0,AN1954*VLOOKUP(AC1954,Resource!$B$2:$AE$465,8,FALSE)))</f>
        <v/>
      </c>
      <c r="AP1954" s="620" t="n"/>
      <c r="AQ1954" s="286" t="n"/>
      <c r="AR1954" s="34">
        <f>AB1954</f>
        <v/>
      </c>
      <c r="AS1954" s="621">
        <f>IF(ISNA(IF(AI1954="",0,AR1954*VLOOKUP(AI1954,Resource!$B$2:$AE$465,9,FALSE))),0,IF(AI1954="",0,AR1954*VLOOKUP(AI1954,Resource!$B$2:$AE$465,9,FALSE)))</f>
        <v/>
      </c>
      <c r="AT1954" s="620" t="n"/>
      <c r="AU1954" s="286" t="n"/>
      <c r="AV1954" s="620">
        <f>Z1954</f>
        <v/>
      </c>
      <c r="AW1954" s="72" t="n"/>
      <c r="BA1954" s="620" t="n"/>
      <c r="BC1954" s="620">
        <f>AO1954+AS1954</f>
        <v/>
      </c>
      <c r="BD1954" s="620">
        <f>BH1954-BC1954</f>
        <v/>
      </c>
      <c r="BE1954" s="479">
        <f>IF(AV1954=0,"        --",BD1954/BH1954)</f>
        <v/>
      </c>
      <c r="BF1954" s="620" t="n"/>
      <c r="BG1954" s="620" t="n"/>
      <c r="BH1954" s="620">
        <f>Z1954+BA1954+BF1954</f>
        <v/>
      </c>
    </row>
    <row r="1955" customFormat="1" s="34">
      <c r="A1955" s="618" t="n"/>
      <c r="B1955" s="619" t="n"/>
      <c r="J1955" s="619" t="n"/>
      <c r="U1955" s="620" t="n"/>
      <c r="X1955" s="620" t="n"/>
      <c r="Y1955" s="620" t="n"/>
      <c r="Z1955" s="620" t="n"/>
      <c r="AA1955" s="34">
        <f>T1955*0.2+N1955*0+O1955*0.3+P1955*0.5+Q1955*0.6+R1955*1+S1955*1</f>
        <v/>
      </c>
      <c r="AB1955" s="34">
        <f>T1955*0.2+N1955*0.2+O1955*0.3+P1955*0.5+Q1955*0.6+R1955*1+S1955*1</f>
        <v/>
      </c>
      <c r="AD1955" s="34">
        <f>IF($AC1955&gt;0,IF(VLOOKUP($AC1955,Resource!$B$2:$AE$460,6,FALSE)&gt;0,VLOOKUP($AC1955,Resource!$B$2:$AE$460,6,FALSE),"--INPUT--"),"")</f>
        <v/>
      </c>
      <c r="AE1955" s="34">
        <f>IF($AC1955&gt;0,IF(VLOOKUP($AC1955,Resource!$B$2:$AE$460,25,FALSE)&gt;0,VLOOKUP($AC1955,Resource!$B$2:$AE$460,25,FALSE),"--INPUT--"),"")</f>
        <v/>
      </c>
      <c r="AG1955" s="619" t="n"/>
      <c r="AH1955" s="619" t="n"/>
      <c r="AJ1955" s="34">
        <f>IF($AI1955&gt;0,IF(VLOOKUP($AI1955,Resource!$B$2:$AE$460,6,FALSE)&gt;0,VLOOKUP($AI1955,Resource!$B$2:$AE$460,6,FALSE),"--INPUT--"),"")</f>
        <v/>
      </c>
      <c r="AK1955" s="34">
        <f>IF($AI1955&gt;0,IF(VLOOKUP($AI1955,Resource!$B$2:$AE$460,25,FALSE)&gt;0,VLOOKUP($AI1955,Resource!$B$2:$AE$460,25,FALSE),"--INPUT--"),"")</f>
        <v/>
      </c>
      <c r="AL1955" s="619" t="n"/>
      <c r="AM1955" s="619" t="n"/>
      <c r="AN1955" s="34">
        <f>AA1955</f>
        <v/>
      </c>
      <c r="AO1955" s="621">
        <f>IF(ISNA(IF(AC1955="",0,AN1955*VLOOKUP(AC1955,Resource!$B$2:$AE$465,8,FALSE))),0,IF(AC1955="",0,AN1955*VLOOKUP(AC1955,Resource!$B$2:$AE$465,8,FALSE)))</f>
        <v/>
      </c>
      <c r="AP1955" s="620" t="n"/>
      <c r="AQ1955" s="286" t="n"/>
      <c r="AR1955" s="34">
        <f>AB1955</f>
        <v/>
      </c>
      <c r="AS1955" s="621">
        <f>IF(ISNA(IF(AI1955="",0,AR1955*VLOOKUP(AI1955,Resource!$B$2:$AE$465,9,FALSE))),0,IF(AI1955="",0,AR1955*VLOOKUP(AI1955,Resource!$B$2:$AE$465,9,FALSE)))</f>
        <v/>
      </c>
      <c r="AT1955" s="620" t="n"/>
      <c r="AU1955" s="286" t="n"/>
      <c r="AV1955" s="620">
        <f>Z1955</f>
        <v/>
      </c>
      <c r="AW1955" s="72" t="n"/>
      <c r="BA1955" s="620" t="n"/>
      <c r="BC1955" s="620">
        <f>AO1955+AS1955</f>
        <v/>
      </c>
      <c r="BD1955" s="620">
        <f>BH1955-BC1955</f>
        <v/>
      </c>
      <c r="BE1955" s="479">
        <f>IF(AV1955=0,"        --",BD1955/BH1955)</f>
        <v/>
      </c>
      <c r="BF1955" s="620" t="n"/>
      <c r="BG1955" s="620" t="n"/>
      <c r="BH1955" s="620">
        <f>Z1955+BA1955+BF1955</f>
        <v/>
      </c>
    </row>
    <row r="1956" customFormat="1" s="34">
      <c r="A1956" s="618" t="n"/>
      <c r="B1956" s="619" t="n"/>
      <c r="J1956" s="619" t="n"/>
      <c r="U1956" s="620" t="n"/>
      <c r="X1956" s="620" t="n"/>
      <c r="Y1956" s="620" t="n"/>
      <c r="Z1956" s="620" t="n"/>
      <c r="AA1956" s="34">
        <f>T1956*0.2+N1956*0+O1956*0.3+P1956*0.5+Q1956*0.6+R1956*1+S1956*1</f>
        <v/>
      </c>
      <c r="AB1956" s="34">
        <f>T1956*0.2+N1956*0.2+O1956*0.3+P1956*0.5+Q1956*0.6+R1956*1+S1956*1</f>
        <v/>
      </c>
      <c r="AD1956" s="34">
        <f>IF($AC1956&gt;0,IF(VLOOKUP($AC1956,Resource!$B$2:$AE$460,6,FALSE)&gt;0,VLOOKUP($AC1956,Resource!$B$2:$AE$460,6,FALSE),"--INPUT--"),"")</f>
        <v/>
      </c>
      <c r="AE1956" s="34">
        <f>IF($AC1956&gt;0,IF(VLOOKUP($AC1956,Resource!$B$2:$AE$460,25,FALSE)&gt;0,VLOOKUP($AC1956,Resource!$B$2:$AE$460,25,FALSE),"--INPUT--"),"")</f>
        <v/>
      </c>
      <c r="AG1956" s="619" t="n"/>
      <c r="AH1956" s="619" t="n"/>
      <c r="AJ1956" s="34">
        <f>IF($AI1956&gt;0,IF(VLOOKUP($AI1956,Resource!$B$2:$AE$460,6,FALSE)&gt;0,VLOOKUP($AI1956,Resource!$B$2:$AE$460,6,FALSE),"--INPUT--"),"")</f>
        <v/>
      </c>
      <c r="AK1956" s="34">
        <f>IF($AI1956&gt;0,IF(VLOOKUP($AI1956,Resource!$B$2:$AE$460,25,FALSE)&gt;0,VLOOKUP($AI1956,Resource!$B$2:$AE$460,25,FALSE),"--INPUT--"),"")</f>
        <v/>
      </c>
      <c r="AL1956" s="619" t="n"/>
      <c r="AM1956" s="619" t="n"/>
      <c r="AN1956" s="34">
        <f>AA1956</f>
        <v/>
      </c>
      <c r="AO1956" s="621">
        <f>IF(ISNA(IF(AC1956="",0,AN1956*VLOOKUP(AC1956,Resource!$B$2:$AE$465,8,FALSE))),0,IF(AC1956="",0,AN1956*VLOOKUP(AC1956,Resource!$B$2:$AE$465,8,FALSE)))</f>
        <v/>
      </c>
      <c r="AP1956" s="620" t="n"/>
      <c r="AQ1956" s="286" t="n"/>
      <c r="AR1956" s="34">
        <f>AB1956</f>
        <v/>
      </c>
      <c r="AS1956" s="621">
        <f>IF(ISNA(IF(AI1956="",0,AR1956*VLOOKUP(AI1956,Resource!$B$2:$AE$465,9,FALSE))),0,IF(AI1956="",0,AR1956*VLOOKUP(AI1956,Resource!$B$2:$AE$465,9,FALSE)))</f>
        <v/>
      </c>
      <c r="AT1956" s="620" t="n"/>
      <c r="AU1956" s="286" t="n"/>
      <c r="AV1956" s="620">
        <f>Z1956</f>
        <v/>
      </c>
      <c r="AW1956" s="72" t="n"/>
      <c r="BA1956" s="620" t="n"/>
      <c r="BC1956" s="620">
        <f>AO1956+AS1956</f>
        <v/>
      </c>
      <c r="BD1956" s="620">
        <f>BH1956-BC1956</f>
        <v/>
      </c>
      <c r="BE1956" s="479">
        <f>IF(AV1956=0,"        --",BD1956/BH1956)</f>
        <v/>
      </c>
      <c r="BF1956" s="620" t="n"/>
      <c r="BG1956" s="620" t="n"/>
      <c r="BH1956" s="620">
        <f>Z1956+BA1956+BF1956</f>
        <v/>
      </c>
    </row>
    <row r="1957" customFormat="1" s="34">
      <c r="A1957" s="618" t="n"/>
      <c r="B1957" s="619" t="n"/>
      <c r="J1957" s="619" t="n"/>
      <c r="U1957" s="620" t="n"/>
      <c r="X1957" s="620" t="n"/>
      <c r="Y1957" s="620" t="n"/>
      <c r="Z1957" s="620" t="n"/>
      <c r="AA1957" s="34">
        <f>T1957*0.2+N1957*0+O1957*0.3+P1957*0.5+Q1957*0.6+R1957*1+S1957*1</f>
        <v/>
      </c>
      <c r="AB1957" s="34">
        <f>T1957*0.2+N1957*0.2+O1957*0.3+P1957*0.5+Q1957*0.6+R1957*1+S1957*1</f>
        <v/>
      </c>
      <c r="AD1957" s="34">
        <f>IF($AC1957&gt;0,IF(VLOOKUP($AC1957,Resource!$B$2:$AE$460,6,FALSE)&gt;0,VLOOKUP($AC1957,Resource!$B$2:$AE$460,6,FALSE),"--INPUT--"),"")</f>
        <v/>
      </c>
      <c r="AE1957" s="34">
        <f>IF($AC1957&gt;0,IF(VLOOKUP($AC1957,Resource!$B$2:$AE$460,25,FALSE)&gt;0,VLOOKUP($AC1957,Resource!$B$2:$AE$460,25,FALSE),"--INPUT--"),"")</f>
        <v/>
      </c>
      <c r="AG1957" s="619" t="n"/>
      <c r="AH1957" s="619" t="n"/>
      <c r="AJ1957" s="34">
        <f>IF($AI1957&gt;0,IF(VLOOKUP($AI1957,Resource!$B$2:$AE$460,6,FALSE)&gt;0,VLOOKUP($AI1957,Resource!$B$2:$AE$460,6,FALSE),"--INPUT--"),"")</f>
        <v/>
      </c>
      <c r="AK1957" s="34">
        <f>IF($AI1957&gt;0,IF(VLOOKUP($AI1957,Resource!$B$2:$AE$460,25,FALSE)&gt;0,VLOOKUP($AI1957,Resource!$B$2:$AE$460,25,FALSE),"--INPUT--"),"")</f>
        <v/>
      </c>
      <c r="AL1957" s="619" t="n"/>
      <c r="AM1957" s="619" t="n"/>
      <c r="AN1957" s="34">
        <f>AA1957</f>
        <v/>
      </c>
      <c r="AO1957" s="621">
        <f>IF(ISNA(IF(AC1957="",0,AN1957*VLOOKUP(AC1957,Resource!$B$2:$AE$465,8,FALSE))),0,IF(AC1957="",0,AN1957*VLOOKUP(AC1957,Resource!$B$2:$AE$465,8,FALSE)))</f>
        <v/>
      </c>
      <c r="AP1957" s="620" t="n"/>
      <c r="AQ1957" s="286" t="n"/>
      <c r="AR1957" s="34">
        <f>AB1957</f>
        <v/>
      </c>
      <c r="AS1957" s="621">
        <f>IF(ISNA(IF(AI1957="",0,AR1957*VLOOKUP(AI1957,Resource!$B$2:$AE$465,9,FALSE))),0,IF(AI1957="",0,AR1957*VLOOKUP(AI1957,Resource!$B$2:$AE$465,9,FALSE)))</f>
        <v/>
      </c>
      <c r="AT1957" s="620" t="n"/>
      <c r="AU1957" s="286" t="n"/>
      <c r="AV1957" s="620">
        <f>Z1957</f>
        <v/>
      </c>
      <c r="AW1957" s="72" t="n"/>
      <c r="BA1957" s="620" t="n"/>
      <c r="BC1957" s="620">
        <f>AO1957+AS1957</f>
        <v/>
      </c>
      <c r="BD1957" s="620">
        <f>BH1957-BC1957</f>
        <v/>
      </c>
      <c r="BE1957" s="479">
        <f>IF(AV1957=0,"        --",BD1957/BH1957)</f>
        <v/>
      </c>
      <c r="BF1957" s="620" t="n"/>
      <c r="BG1957" s="620" t="n"/>
      <c r="BH1957" s="620">
        <f>Z1957+BA1957+BF1957</f>
        <v/>
      </c>
    </row>
    <row r="1958" customFormat="1" s="34">
      <c r="A1958" s="618" t="n"/>
      <c r="B1958" s="619" t="n"/>
      <c r="J1958" s="619" t="n"/>
      <c r="U1958" s="620" t="n"/>
      <c r="X1958" s="620" t="n"/>
      <c r="Y1958" s="620" t="n"/>
      <c r="Z1958" s="620" t="n"/>
      <c r="AA1958" s="34">
        <f>T1958*0.2+N1958*0+O1958*0.3+P1958*0.5+Q1958*0.6+R1958*1+S1958*1</f>
        <v/>
      </c>
      <c r="AB1958" s="34">
        <f>T1958*0.2+N1958*0.2+O1958*0.3+P1958*0.5+Q1958*0.6+R1958*1+S1958*1</f>
        <v/>
      </c>
      <c r="AD1958" s="34">
        <f>IF($AC1958&gt;0,IF(VLOOKUP($AC1958,Resource!$B$2:$AE$460,6,FALSE)&gt;0,VLOOKUP($AC1958,Resource!$B$2:$AE$460,6,FALSE),"--INPUT--"),"")</f>
        <v/>
      </c>
      <c r="AE1958" s="34">
        <f>IF($AC1958&gt;0,IF(VLOOKUP($AC1958,Resource!$B$2:$AE$460,25,FALSE)&gt;0,VLOOKUP($AC1958,Resource!$B$2:$AE$460,25,FALSE),"--INPUT--"),"")</f>
        <v/>
      </c>
      <c r="AG1958" s="619" t="n"/>
      <c r="AH1958" s="619" t="n"/>
      <c r="AJ1958" s="34">
        <f>IF($AI1958&gt;0,IF(VLOOKUP($AI1958,Resource!$B$2:$AE$460,6,FALSE)&gt;0,VLOOKUP($AI1958,Resource!$B$2:$AE$460,6,FALSE),"--INPUT--"),"")</f>
        <v/>
      </c>
      <c r="AK1958" s="34">
        <f>IF($AI1958&gt;0,IF(VLOOKUP($AI1958,Resource!$B$2:$AE$460,25,FALSE)&gt;0,VLOOKUP($AI1958,Resource!$B$2:$AE$460,25,FALSE),"--INPUT--"),"")</f>
        <v/>
      </c>
      <c r="AL1958" s="619" t="n"/>
      <c r="AM1958" s="619" t="n"/>
      <c r="AN1958" s="34">
        <f>AA1958</f>
        <v/>
      </c>
      <c r="AO1958" s="621">
        <f>IF(ISNA(IF(AC1958="",0,AN1958*VLOOKUP(AC1958,Resource!$B$2:$AE$465,8,FALSE))),0,IF(AC1958="",0,AN1958*VLOOKUP(AC1958,Resource!$B$2:$AE$465,8,FALSE)))</f>
        <v/>
      </c>
      <c r="AP1958" s="620" t="n"/>
      <c r="AQ1958" s="286" t="n"/>
      <c r="AR1958" s="34">
        <f>AB1958</f>
        <v/>
      </c>
      <c r="AS1958" s="621">
        <f>IF(ISNA(IF(AI1958="",0,AR1958*VLOOKUP(AI1958,Resource!$B$2:$AE$465,9,FALSE))),0,IF(AI1958="",0,AR1958*VLOOKUP(AI1958,Resource!$B$2:$AE$465,9,FALSE)))</f>
        <v/>
      </c>
      <c r="AT1958" s="620" t="n"/>
      <c r="AU1958" s="286" t="n"/>
      <c r="AV1958" s="620">
        <f>Z1958</f>
        <v/>
      </c>
      <c r="AW1958" s="72" t="n"/>
      <c r="BA1958" s="620" t="n"/>
      <c r="BC1958" s="620">
        <f>AO1958+AS1958</f>
        <v/>
      </c>
      <c r="BD1958" s="620">
        <f>BH1958-BC1958</f>
        <v/>
      </c>
      <c r="BE1958" s="479">
        <f>IF(AV1958=0,"        --",BD1958/BH1958)</f>
        <v/>
      </c>
      <c r="BF1958" s="620" t="n"/>
      <c r="BG1958" s="620" t="n"/>
      <c r="BH1958" s="620">
        <f>Z1958+BA1958+BF1958</f>
        <v/>
      </c>
    </row>
    <row r="1959" customFormat="1" s="34">
      <c r="A1959" s="618" t="n"/>
      <c r="B1959" s="619" t="n"/>
      <c r="J1959" s="619" t="n"/>
      <c r="U1959" s="620" t="n"/>
      <c r="X1959" s="620" t="n"/>
      <c r="Y1959" s="620" t="n"/>
      <c r="Z1959" s="620" t="n"/>
      <c r="AA1959" s="34">
        <f>T1959*0.2+N1959*0+O1959*0.3+P1959*0.5+Q1959*0.6+R1959*1+S1959*1</f>
        <v/>
      </c>
      <c r="AB1959" s="34">
        <f>T1959*0.2+N1959*0.2+O1959*0.3+P1959*0.5+Q1959*0.6+R1959*1+S1959*1</f>
        <v/>
      </c>
      <c r="AD1959" s="34">
        <f>IF($AC1959&gt;0,IF(VLOOKUP($AC1959,Resource!$B$2:$AE$460,6,FALSE)&gt;0,VLOOKUP($AC1959,Resource!$B$2:$AE$460,6,FALSE),"--INPUT--"),"")</f>
        <v/>
      </c>
      <c r="AE1959" s="34">
        <f>IF($AC1959&gt;0,IF(VLOOKUP($AC1959,Resource!$B$2:$AE$460,25,FALSE)&gt;0,VLOOKUP($AC1959,Resource!$B$2:$AE$460,25,FALSE),"--INPUT--"),"")</f>
        <v/>
      </c>
      <c r="AG1959" s="619" t="n"/>
      <c r="AH1959" s="619" t="n"/>
      <c r="AJ1959" s="34">
        <f>IF($AI1959&gt;0,IF(VLOOKUP($AI1959,Resource!$B$2:$AE$460,6,FALSE)&gt;0,VLOOKUP($AI1959,Resource!$B$2:$AE$460,6,FALSE),"--INPUT--"),"")</f>
        <v/>
      </c>
      <c r="AK1959" s="34">
        <f>IF($AI1959&gt;0,IF(VLOOKUP($AI1959,Resource!$B$2:$AE$460,25,FALSE)&gt;0,VLOOKUP($AI1959,Resource!$B$2:$AE$460,25,FALSE),"--INPUT--"),"")</f>
        <v/>
      </c>
      <c r="AL1959" s="619" t="n"/>
      <c r="AM1959" s="619" t="n"/>
      <c r="AN1959" s="34">
        <f>AA1959</f>
        <v/>
      </c>
      <c r="AO1959" s="621">
        <f>IF(ISNA(IF(AC1959="",0,AN1959*VLOOKUP(AC1959,Resource!$B$2:$AE$465,8,FALSE))),0,IF(AC1959="",0,AN1959*VLOOKUP(AC1959,Resource!$B$2:$AE$465,8,FALSE)))</f>
        <v/>
      </c>
      <c r="AP1959" s="620" t="n"/>
      <c r="AQ1959" s="286" t="n"/>
      <c r="AR1959" s="34">
        <f>AB1959</f>
        <v/>
      </c>
      <c r="AS1959" s="621">
        <f>IF(ISNA(IF(AI1959="",0,AR1959*VLOOKUP(AI1959,Resource!$B$2:$AE$465,9,FALSE))),0,IF(AI1959="",0,AR1959*VLOOKUP(AI1959,Resource!$B$2:$AE$465,9,FALSE)))</f>
        <v/>
      </c>
      <c r="AT1959" s="620" t="n"/>
      <c r="AU1959" s="286" t="n"/>
      <c r="AV1959" s="620">
        <f>Z1959</f>
        <v/>
      </c>
      <c r="AW1959" s="72" t="n"/>
      <c r="BA1959" s="620" t="n"/>
      <c r="BC1959" s="620">
        <f>AO1959+AS1959</f>
        <v/>
      </c>
      <c r="BD1959" s="620">
        <f>BH1959-BC1959</f>
        <v/>
      </c>
      <c r="BE1959" s="479">
        <f>IF(AV1959=0,"        --",BD1959/BH1959)</f>
        <v/>
      </c>
      <c r="BF1959" s="620" t="n"/>
      <c r="BG1959" s="620" t="n"/>
      <c r="BH1959" s="620">
        <f>Z1959+BA1959+BF1959</f>
        <v/>
      </c>
    </row>
    <row r="1960" customFormat="1" s="34">
      <c r="A1960" s="618" t="n"/>
      <c r="B1960" s="619" t="n"/>
      <c r="J1960" s="619" t="n"/>
      <c r="U1960" s="620" t="n"/>
      <c r="X1960" s="620" t="n"/>
      <c r="Y1960" s="620" t="n"/>
      <c r="Z1960" s="620" t="n"/>
      <c r="AA1960" s="34">
        <f>T1960*0.2+N1960*0+O1960*0.3+P1960*0.5+Q1960*0.6+R1960*1+S1960*1</f>
        <v/>
      </c>
      <c r="AB1960" s="34">
        <f>T1960*0.2+N1960*0.2+O1960*0.3+P1960*0.5+Q1960*0.6+R1960*1+S1960*1</f>
        <v/>
      </c>
      <c r="AD1960" s="34">
        <f>IF($AC1960&gt;0,IF(VLOOKUP($AC1960,Resource!$B$2:$AE$460,6,FALSE)&gt;0,VLOOKUP($AC1960,Resource!$B$2:$AE$460,6,FALSE),"--INPUT--"),"")</f>
        <v/>
      </c>
      <c r="AE1960" s="34">
        <f>IF($AC1960&gt;0,IF(VLOOKUP($AC1960,Resource!$B$2:$AE$460,25,FALSE)&gt;0,VLOOKUP($AC1960,Resource!$B$2:$AE$460,25,FALSE),"--INPUT--"),"")</f>
        <v/>
      </c>
      <c r="AG1960" s="619" t="n"/>
      <c r="AH1960" s="619" t="n"/>
      <c r="AJ1960" s="34">
        <f>IF($AI1960&gt;0,IF(VLOOKUP($AI1960,Resource!$B$2:$AE$460,6,FALSE)&gt;0,VLOOKUP($AI1960,Resource!$B$2:$AE$460,6,FALSE),"--INPUT--"),"")</f>
        <v/>
      </c>
      <c r="AK1960" s="34">
        <f>IF($AI1960&gt;0,IF(VLOOKUP($AI1960,Resource!$B$2:$AE$460,25,FALSE)&gt;0,VLOOKUP($AI1960,Resource!$B$2:$AE$460,25,FALSE),"--INPUT--"),"")</f>
        <v/>
      </c>
      <c r="AL1960" s="619" t="n"/>
      <c r="AM1960" s="619" t="n"/>
      <c r="AN1960" s="34">
        <f>AA1960</f>
        <v/>
      </c>
      <c r="AO1960" s="621">
        <f>IF(ISNA(IF(AC1960="",0,AN1960*VLOOKUP(AC1960,Resource!$B$2:$AE$465,8,FALSE))),0,IF(AC1960="",0,AN1960*VLOOKUP(AC1960,Resource!$B$2:$AE$465,8,FALSE)))</f>
        <v/>
      </c>
      <c r="AP1960" s="620" t="n"/>
      <c r="AQ1960" s="286" t="n"/>
      <c r="AR1960" s="34">
        <f>AB1960</f>
        <v/>
      </c>
      <c r="AS1960" s="621">
        <f>IF(ISNA(IF(AI1960="",0,AR1960*VLOOKUP(AI1960,Resource!$B$2:$AE$465,9,FALSE))),0,IF(AI1960="",0,AR1960*VLOOKUP(AI1960,Resource!$B$2:$AE$465,9,FALSE)))</f>
        <v/>
      </c>
      <c r="AT1960" s="620" t="n"/>
      <c r="AU1960" s="286" t="n"/>
      <c r="AV1960" s="620">
        <f>Z1960</f>
        <v/>
      </c>
      <c r="AW1960" s="72" t="n"/>
      <c r="BA1960" s="620" t="n"/>
      <c r="BC1960" s="620">
        <f>AO1960+AS1960</f>
        <v/>
      </c>
      <c r="BD1960" s="620">
        <f>BH1960-BC1960</f>
        <v/>
      </c>
      <c r="BE1960" s="479">
        <f>IF(AV1960=0,"        --",BD1960/BH1960)</f>
        <v/>
      </c>
      <c r="BF1960" s="620" t="n"/>
      <c r="BG1960" s="620" t="n"/>
      <c r="BH1960" s="620">
        <f>Z1960+BA1960+BF1960</f>
        <v/>
      </c>
    </row>
    <row r="1961" customFormat="1" s="34">
      <c r="A1961" s="618" t="n"/>
      <c r="B1961" s="619" t="n"/>
      <c r="J1961" s="619" t="n"/>
      <c r="U1961" s="620" t="n"/>
      <c r="X1961" s="620" t="n"/>
      <c r="Y1961" s="620" t="n"/>
      <c r="Z1961" s="620" t="n"/>
      <c r="AA1961" s="34">
        <f>T1961*0.2+N1961*0+O1961*0.3+P1961*0.5+Q1961*0.6+R1961*1+S1961*1</f>
        <v/>
      </c>
      <c r="AB1961" s="34">
        <f>T1961*0.2+N1961*0.2+O1961*0.3+P1961*0.5+Q1961*0.6+R1961*1+S1961*1</f>
        <v/>
      </c>
      <c r="AD1961" s="34">
        <f>IF($AC1961&gt;0,IF(VLOOKUP($AC1961,Resource!$B$2:$AE$460,6,FALSE)&gt;0,VLOOKUP($AC1961,Resource!$B$2:$AE$460,6,FALSE),"--INPUT--"),"")</f>
        <v/>
      </c>
      <c r="AE1961" s="34">
        <f>IF($AC1961&gt;0,IF(VLOOKUP($AC1961,Resource!$B$2:$AE$460,25,FALSE)&gt;0,VLOOKUP($AC1961,Resource!$B$2:$AE$460,25,FALSE),"--INPUT--"),"")</f>
        <v/>
      </c>
      <c r="AG1961" s="619" t="n"/>
      <c r="AH1961" s="619" t="n"/>
      <c r="AJ1961" s="34">
        <f>IF($AI1961&gt;0,IF(VLOOKUP($AI1961,Resource!$B$2:$AE$460,6,FALSE)&gt;0,VLOOKUP($AI1961,Resource!$B$2:$AE$460,6,FALSE),"--INPUT--"),"")</f>
        <v/>
      </c>
      <c r="AK1961" s="34">
        <f>IF($AI1961&gt;0,IF(VLOOKUP($AI1961,Resource!$B$2:$AE$460,25,FALSE)&gt;0,VLOOKUP($AI1961,Resource!$B$2:$AE$460,25,FALSE),"--INPUT--"),"")</f>
        <v/>
      </c>
      <c r="AL1961" s="619" t="n"/>
      <c r="AM1961" s="619" t="n"/>
      <c r="AN1961" s="34">
        <f>AA1961</f>
        <v/>
      </c>
      <c r="AO1961" s="621">
        <f>IF(ISNA(IF(AC1961="",0,AN1961*VLOOKUP(AC1961,Resource!$B$2:$AE$465,8,FALSE))),0,IF(AC1961="",0,AN1961*VLOOKUP(AC1961,Resource!$B$2:$AE$465,8,FALSE)))</f>
        <v/>
      </c>
      <c r="AP1961" s="620" t="n"/>
      <c r="AQ1961" s="286" t="n"/>
      <c r="AR1961" s="34">
        <f>AB1961</f>
        <v/>
      </c>
      <c r="AS1961" s="621">
        <f>IF(ISNA(IF(AI1961="",0,AR1961*VLOOKUP(AI1961,Resource!$B$2:$AE$465,9,FALSE))),0,IF(AI1961="",0,AR1961*VLOOKUP(AI1961,Resource!$B$2:$AE$465,9,FALSE)))</f>
        <v/>
      </c>
      <c r="AT1961" s="620" t="n"/>
      <c r="AU1961" s="286" t="n"/>
      <c r="AV1961" s="620">
        <f>Z1961</f>
        <v/>
      </c>
      <c r="AW1961" s="72" t="n"/>
      <c r="BA1961" s="620" t="n"/>
      <c r="BC1961" s="620">
        <f>AO1961+AS1961</f>
        <v/>
      </c>
      <c r="BD1961" s="620">
        <f>BH1961-BC1961</f>
        <v/>
      </c>
      <c r="BE1961" s="479">
        <f>IF(AV1961=0,"        --",BD1961/BH1961)</f>
        <v/>
      </c>
      <c r="BF1961" s="620" t="n"/>
      <c r="BG1961" s="620" t="n"/>
      <c r="BH1961" s="620">
        <f>Z1961+BA1961+BF1961</f>
        <v/>
      </c>
    </row>
    <row r="1962" customFormat="1" s="34">
      <c r="A1962" s="618" t="n"/>
      <c r="B1962" s="619" t="n"/>
      <c r="J1962" s="619" t="n"/>
      <c r="U1962" s="620" t="n"/>
      <c r="X1962" s="620" t="n"/>
      <c r="Y1962" s="620" t="n"/>
      <c r="Z1962" s="620" t="n"/>
      <c r="AA1962" s="34">
        <f>T1962*0.2+N1962*0+O1962*0.3+P1962*0.5+Q1962*0.6+R1962*1+S1962*1</f>
        <v/>
      </c>
      <c r="AB1962" s="34">
        <f>T1962*0.2+N1962*0.2+O1962*0.3+P1962*0.5+Q1962*0.6+R1962*1+S1962*1</f>
        <v/>
      </c>
      <c r="AD1962" s="34">
        <f>IF($AC1962&gt;0,IF(VLOOKUP($AC1962,Resource!$B$2:$AE$460,6,FALSE)&gt;0,VLOOKUP($AC1962,Resource!$B$2:$AE$460,6,FALSE),"--INPUT--"),"")</f>
        <v/>
      </c>
      <c r="AE1962" s="34">
        <f>IF($AC1962&gt;0,IF(VLOOKUP($AC1962,Resource!$B$2:$AE$460,25,FALSE)&gt;0,VLOOKUP($AC1962,Resource!$B$2:$AE$460,25,FALSE),"--INPUT--"),"")</f>
        <v/>
      </c>
      <c r="AG1962" s="619" t="n"/>
      <c r="AH1962" s="619" t="n"/>
      <c r="AJ1962" s="34">
        <f>IF($AI1962&gt;0,IF(VLOOKUP($AI1962,Resource!$B$2:$AE$460,6,FALSE)&gt;0,VLOOKUP($AI1962,Resource!$B$2:$AE$460,6,FALSE),"--INPUT--"),"")</f>
        <v/>
      </c>
      <c r="AK1962" s="34">
        <f>IF($AI1962&gt;0,IF(VLOOKUP($AI1962,Resource!$B$2:$AE$460,25,FALSE)&gt;0,VLOOKUP($AI1962,Resource!$B$2:$AE$460,25,FALSE),"--INPUT--"),"")</f>
        <v/>
      </c>
      <c r="AL1962" s="619" t="n"/>
      <c r="AM1962" s="619" t="n"/>
      <c r="AN1962" s="34">
        <f>AA1962</f>
        <v/>
      </c>
      <c r="AO1962" s="621">
        <f>IF(ISNA(IF(AC1962="",0,AN1962*VLOOKUP(AC1962,Resource!$B$2:$AE$465,8,FALSE))),0,IF(AC1962="",0,AN1962*VLOOKUP(AC1962,Resource!$B$2:$AE$465,8,FALSE)))</f>
        <v/>
      </c>
      <c r="AP1962" s="620" t="n"/>
      <c r="AQ1962" s="286" t="n"/>
      <c r="AR1962" s="34">
        <f>AB1962</f>
        <v/>
      </c>
      <c r="AS1962" s="621">
        <f>IF(ISNA(IF(AI1962="",0,AR1962*VLOOKUP(AI1962,Resource!$B$2:$AE$465,9,FALSE))),0,IF(AI1962="",0,AR1962*VLOOKUP(AI1962,Resource!$B$2:$AE$465,9,FALSE)))</f>
        <v/>
      </c>
      <c r="AT1962" s="620" t="n"/>
      <c r="AU1962" s="286" t="n"/>
      <c r="AV1962" s="620">
        <f>Z1962</f>
        <v/>
      </c>
      <c r="AW1962" s="72" t="n"/>
      <c r="BA1962" s="620" t="n"/>
      <c r="BC1962" s="620">
        <f>AO1962+AS1962</f>
        <v/>
      </c>
      <c r="BD1962" s="620">
        <f>BH1962-BC1962</f>
        <v/>
      </c>
      <c r="BE1962" s="479">
        <f>IF(AV1962=0,"        --",BD1962/BH1962)</f>
        <v/>
      </c>
      <c r="BF1962" s="620" t="n"/>
      <c r="BG1962" s="620" t="n"/>
      <c r="BH1962" s="620">
        <f>Z1962+BA1962+BF1962</f>
        <v/>
      </c>
    </row>
    <row r="1963" customFormat="1" s="34">
      <c r="A1963" s="618" t="n"/>
      <c r="B1963" s="619" t="n"/>
      <c r="J1963" s="619" t="n"/>
      <c r="U1963" s="620" t="n"/>
      <c r="X1963" s="620" t="n"/>
      <c r="Y1963" s="620" t="n"/>
      <c r="Z1963" s="620" t="n"/>
      <c r="AA1963" s="34">
        <f>T1963*0.2+N1963*0+O1963*0.3+P1963*0.5+Q1963*0.6+R1963*1+S1963*1</f>
        <v/>
      </c>
      <c r="AB1963" s="34">
        <f>T1963*0.2+N1963*0.2+O1963*0.3+P1963*0.5+Q1963*0.6+R1963*1+S1963*1</f>
        <v/>
      </c>
      <c r="AD1963" s="34">
        <f>IF($AC1963&gt;0,IF(VLOOKUP($AC1963,Resource!$B$2:$AE$460,6,FALSE)&gt;0,VLOOKUP($AC1963,Resource!$B$2:$AE$460,6,FALSE),"--INPUT--"),"")</f>
        <v/>
      </c>
      <c r="AE1963" s="34">
        <f>IF($AC1963&gt;0,IF(VLOOKUP($AC1963,Resource!$B$2:$AE$460,25,FALSE)&gt;0,VLOOKUP($AC1963,Resource!$B$2:$AE$460,25,FALSE),"--INPUT--"),"")</f>
        <v/>
      </c>
      <c r="AG1963" s="619" t="n"/>
      <c r="AH1963" s="619" t="n"/>
      <c r="AJ1963" s="34">
        <f>IF($AI1963&gt;0,IF(VLOOKUP($AI1963,Resource!$B$2:$AE$460,6,FALSE)&gt;0,VLOOKUP($AI1963,Resource!$B$2:$AE$460,6,FALSE),"--INPUT--"),"")</f>
        <v/>
      </c>
      <c r="AK1963" s="34">
        <f>IF($AI1963&gt;0,IF(VLOOKUP($AI1963,Resource!$B$2:$AE$460,25,FALSE)&gt;0,VLOOKUP($AI1963,Resource!$B$2:$AE$460,25,FALSE),"--INPUT--"),"")</f>
        <v/>
      </c>
      <c r="AL1963" s="619" t="n"/>
      <c r="AM1963" s="619" t="n"/>
      <c r="AN1963" s="34">
        <f>AA1963</f>
        <v/>
      </c>
      <c r="AO1963" s="621">
        <f>IF(ISNA(IF(AC1963="",0,AN1963*VLOOKUP(AC1963,Resource!$B$2:$AE$465,8,FALSE))),0,IF(AC1963="",0,AN1963*VLOOKUP(AC1963,Resource!$B$2:$AE$465,8,FALSE)))</f>
        <v/>
      </c>
      <c r="AP1963" s="620" t="n"/>
      <c r="AQ1963" s="286" t="n"/>
      <c r="AR1963" s="34">
        <f>AB1963</f>
        <v/>
      </c>
      <c r="AS1963" s="621">
        <f>IF(ISNA(IF(AI1963="",0,AR1963*VLOOKUP(AI1963,Resource!$B$2:$AE$465,9,FALSE))),0,IF(AI1963="",0,AR1963*VLOOKUP(AI1963,Resource!$B$2:$AE$465,9,FALSE)))</f>
        <v/>
      </c>
      <c r="AT1963" s="620" t="n"/>
      <c r="AU1963" s="286" t="n"/>
      <c r="AV1963" s="620">
        <f>Z1963</f>
        <v/>
      </c>
      <c r="AW1963" s="72" t="n"/>
      <c r="BA1963" s="620" t="n"/>
      <c r="BC1963" s="620">
        <f>AO1963+AS1963</f>
        <v/>
      </c>
      <c r="BD1963" s="620">
        <f>BH1963-BC1963</f>
        <v/>
      </c>
      <c r="BE1963" s="479">
        <f>IF(AV1963=0,"        --",BD1963/BH1963)</f>
        <v/>
      </c>
      <c r="BF1963" s="620" t="n"/>
      <c r="BG1963" s="620" t="n"/>
      <c r="BH1963" s="620">
        <f>Z1963+BA1963+BF1963</f>
        <v/>
      </c>
    </row>
    <row r="1964" customFormat="1" s="34">
      <c r="A1964" s="618" t="n"/>
      <c r="B1964" s="619" t="n"/>
      <c r="J1964" s="619" t="n"/>
      <c r="U1964" s="620" t="n"/>
      <c r="X1964" s="620" t="n"/>
      <c r="Y1964" s="620" t="n"/>
      <c r="Z1964" s="620" t="n"/>
      <c r="AA1964" s="34">
        <f>T1964*0.2+N1964*0+O1964*0.3+P1964*0.5+Q1964*0.6+R1964*1+S1964*1</f>
        <v/>
      </c>
      <c r="AB1964" s="34">
        <f>T1964*0.2+N1964*0.2+O1964*0.3+P1964*0.5+Q1964*0.6+R1964*1+S1964*1</f>
        <v/>
      </c>
      <c r="AD1964" s="34">
        <f>IF($AC1964&gt;0,IF(VLOOKUP($AC1964,Resource!$B$2:$AE$460,6,FALSE)&gt;0,VLOOKUP($AC1964,Resource!$B$2:$AE$460,6,FALSE),"--INPUT--"),"")</f>
        <v/>
      </c>
      <c r="AE1964" s="34">
        <f>IF($AC1964&gt;0,IF(VLOOKUP($AC1964,Resource!$B$2:$AE$460,25,FALSE)&gt;0,VLOOKUP($AC1964,Resource!$B$2:$AE$460,25,FALSE),"--INPUT--"),"")</f>
        <v/>
      </c>
      <c r="AG1964" s="619" t="n"/>
      <c r="AH1964" s="619" t="n"/>
      <c r="AJ1964" s="34">
        <f>IF($AI1964&gt;0,IF(VLOOKUP($AI1964,Resource!$B$2:$AE$460,6,FALSE)&gt;0,VLOOKUP($AI1964,Resource!$B$2:$AE$460,6,FALSE),"--INPUT--"),"")</f>
        <v/>
      </c>
      <c r="AK1964" s="34">
        <f>IF($AI1964&gt;0,IF(VLOOKUP($AI1964,Resource!$B$2:$AE$460,25,FALSE)&gt;0,VLOOKUP($AI1964,Resource!$B$2:$AE$460,25,FALSE),"--INPUT--"),"")</f>
        <v/>
      </c>
      <c r="AL1964" s="619" t="n"/>
      <c r="AM1964" s="619" t="n"/>
      <c r="AN1964" s="34">
        <f>AA1964</f>
        <v/>
      </c>
      <c r="AO1964" s="621">
        <f>IF(ISNA(IF(AC1964="",0,AN1964*VLOOKUP(AC1964,Resource!$B$2:$AE$465,8,FALSE))),0,IF(AC1964="",0,AN1964*VLOOKUP(AC1964,Resource!$B$2:$AE$465,8,FALSE)))</f>
        <v/>
      </c>
      <c r="AP1964" s="620" t="n"/>
      <c r="AQ1964" s="286" t="n"/>
      <c r="AR1964" s="34">
        <f>AB1964</f>
        <v/>
      </c>
      <c r="AS1964" s="621">
        <f>IF(ISNA(IF(AI1964="",0,AR1964*VLOOKUP(AI1964,Resource!$B$2:$AE$465,9,FALSE))),0,IF(AI1964="",0,AR1964*VLOOKUP(AI1964,Resource!$B$2:$AE$465,9,FALSE)))</f>
        <v/>
      </c>
      <c r="AT1964" s="620" t="n"/>
      <c r="AU1964" s="286" t="n"/>
      <c r="AV1964" s="620">
        <f>Z1964</f>
        <v/>
      </c>
      <c r="AW1964" s="72" t="n"/>
      <c r="BA1964" s="620" t="n"/>
      <c r="BC1964" s="620">
        <f>AO1964+AS1964</f>
        <v/>
      </c>
      <c r="BD1964" s="620">
        <f>BH1964-BC1964</f>
        <v/>
      </c>
      <c r="BE1964" s="479">
        <f>IF(AV1964=0,"        --",BD1964/BH1964)</f>
        <v/>
      </c>
      <c r="BF1964" s="620" t="n"/>
      <c r="BG1964" s="620" t="n"/>
      <c r="BH1964" s="620">
        <f>Z1964+BA1964+BF1964</f>
        <v/>
      </c>
    </row>
    <row r="1965" customFormat="1" s="34">
      <c r="A1965" s="618" t="n"/>
      <c r="B1965" s="619" t="n"/>
      <c r="J1965" s="619" t="n"/>
      <c r="U1965" s="620" t="n"/>
      <c r="X1965" s="620" t="n"/>
      <c r="Y1965" s="620" t="n"/>
      <c r="Z1965" s="620" t="n"/>
      <c r="AA1965" s="34">
        <f>T1965*0.2+N1965*0+O1965*0.3+P1965*0.5+Q1965*0.6+R1965*1+S1965*1</f>
        <v/>
      </c>
      <c r="AB1965" s="34">
        <f>T1965*0.2+N1965*0.2+O1965*0.3+P1965*0.5+Q1965*0.6+R1965*1+S1965*1</f>
        <v/>
      </c>
      <c r="AD1965" s="34">
        <f>IF($AC1965&gt;0,IF(VLOOKUP($AC1965,Resource!$B$2:$AE$460,6,FALSE)&gt;0,VLOOKUP($AC1965,Resource!$B$2:$AE$460,6,FALSE),"--INPUT--"),"")</f>
        <v/>
      </c>
      <c r="AE1965" s="34">
        <f>IF($AC1965&gt;0,IF(VLOOKUP($AC1965,Resource!$B$2:$AE$460,25,FALSE)&gt;0,VLOOKUP($AC1965,Resource!$B$2:$AE$460,25,FALSE),"--INPUT--"),"")</f>
        <v/>
      </c>
      <c r="AG1965" s="619" t="n"/>
      <c r="AH1965" s="619" t="n"/>
      <c r="AJ1965" s="34">
        <f>IF($AI1965&gt;0,IF(VLOOKUP($AI1965,Resource!$B$2:$AE$460,6,FALSE)&gt;0,VLOOKUP($AI1965,Resource!$B$2:$AE$460,6,FALSE),"--INPUT--"),"")</f>
        <v/>
      </c>
      <c r="AK1965" s="34">
        <f>IF($AI1965&gt;0,IF(VLOOKUP($AI1965,Resource!$B$2:$AE$460,25,FALSE)&gt;0,VLOOKUP($AI1965,Resource!$B$2:$AE$460,25,FALSE),"--INPUT--"),"")</f>
        <v/>
      </c>
      <c r="AL1965" s="619" t="n"/>
      <c r="AM1965" s="619" t="n"/>
      <c r="AN1965" s="34">
        <f>AA1965</f>
        <v/>
      </c>
      <c r="AO1965" s="621">
        <f>IF(ISNA(IF(AC1965="",0,AN1965*VLOOKUP(AC1965,Resource!$B$2:$AE$465,8,FALSE))),0,IF(AC1965="",0,AN1965*VLOOKUP(AC1965,Resource!$B$2:$AE$465,8,FALSE)))</f>
        <v/>
      </c>
      <c r="AP1965" s="620" t="n"/>
      <c r="AQ1965" s="286" t="n"/>
      <c r="AR1965" s="34">
        <f>AB1965</f>
        <v/>
      </c>
      <c r="AS1965" s="621">
        <f>IF(ISNA(IF(AI1965="",0,AR1965*VLOOKUP(AI1965,Resource!$B$2:$AE$465,9,FALSE))),0,IF(AI1965="",0,AR1965*VLOOKUP(AI1965,Resource!$B$2:$AE$465,9,FALSE)))</f>
        <v/>
      </c>
      <c r="AT1965" s="620" t="n"/>
      <c r="AU1965" s="286" t="n"/>
      <c r="AV1965" s="620">
        <f>Z1965</f>
        <v/>
      </c>
      <c r="AW1965" s="72" t="n"/>
      <c r="BA1965" s="620" t="n"/>
      <c r="BC1965" s="620">
        <f>AO1965+AS1965</f>
        <v/>
      </c>
      <c r="BD1965" s="620">
        <f>BH1965-BC1965</f>
        <v/>
      </c>
      <c r="BE1965" s="479">
        <f>IF(AV1965=0,"        --",BD1965/BH1965)</f>
        <v/>
      </c>
      <c r="BF1965" s="620" t="n"/>
      <c r="BG1965" s="620" t="n"/>
      <c r="BH1965" s="620">
        <f>Z1965+BA1965+BF1965</f>
        <v/>
      </c>
    </row>
    <row r="1966" customFormat="1" s="34">
      <c r="A1966" s="618" t="n"/>
      <c r="B1966" s="619" t="n"/>
      <c r="J1966" s="619" t="n"/>
      <c r="U1966" s="620" t="n"/>
      <c r="X1966" s="620" t="n"/>
      <c r="Y1966" s="620" t="n"/>
      <c r="Z1966" s="620" t="n"/>
      <c r="AA1966" s="34">
        <f>T1966*0.2+N1966*0+O1966*0.3+P1966*0.5+Q1966*0.6+R1966*1+S1966*1</f>
        <v/>
      </c>
      <c r="AB1966" s="34">
        <f>T1966*0.2+N1966*0.2+O1966*0.3+P1966*0.5+Q1966*0.6+R1966*1+S1966*1</f>
        <v/>
      </c>
      <c r="AD1966" s="34">
        <f>IF($AC1966&gt;0,IF(VLOOKUP($AC1966,Resource!$B$2:$AE$460,6,FALSE)&gt;0,VLOOKUP($AC1966,Resource!$B$2:$AE$460,6,FALSE),"--INPUT--"),"")</f>
        <v/>
      </c>
      <c r="AE1966" s="34">
        <f>IF($AC1966&gt;0,IF(VLOOKUP($AC1966,Resource!$B$2:$AE$460,25,FALSE)&gt;0,VLOOKUP($AC1966,Resource!$B$2:$AE$460,25,FALSE),"--INPUT--"),"")</f>
        <v/>
      </c>
      <c r="AG1966" s="619" t="n"/>
      <c r="AH1966" s="619" t="n"/>
      <c r="AJ1966" s="34">
        <f>IF($AI1966&gt;0,IF(VLOOKUP($AI1966,Resource!$B$2:$AE$460,6,FALSE)&gt;0,VLOOKUP($AI1966,Resource!$B$2:$AE$460,6,FALSE),"--INPUT--"),"")</f>
        <v/>
      </c>
      <c r="AK1966" s="34">
        <f>IF($AI1966&gt;0,IF(VLOOKUP($AI1966,Resource!$B$2:$AE$460,25,FALSE)&gt;0,VLOOKUP($AI1966,Resource!$B$2:$AE$460,25,FALSE),"--INPUT--"),"")</f>
        <v/>
      </c>
      <c r="AL1966" s="619" t="n"/>
      <c r="AM1966" s="619" t="n"/>
      <c r="AN1966" s="34">
        <f>AA1966</f>
        <v/>
      </c>
      <c r="AO1966" s="621">
        <f>IF(ISNA(IF(AC1966="",0,AN1966*VLOOKUP(AC1966,Resource!$B$2:$AE$465,8,FALSE))),0,IF(AC1966="",0,AN1966*VLOOKUP(AC1966,Resource!$B$2:$AE$465,8,FALSE)))</f>
        <v/>
      </c>
      <c r="AP1966" s="620" t="n"/>
      <c r="AQ1966" s="286" t="n"/>
      <c r="AR1966" s="34">
        <f>AB1966</f>
        <v/>
      </c>
      <c r="AS1966" s="621">
        <f>IF(ISNA(IF(AI1966="",0,AR1966*VLOOKUP(AI1966,Resource!$B$2:$AE$465,9,FALSE))),0,IF(AI1966="",0,AR1966*VLOOKUP(AI1966,Resource!$B$2:$AE$465,9,FALSE)))</f>
        <v/>
      </c>
      <c r="AT1966" s="620" t="n"/>
      <c r="AU1966" s="286" t="n"/>
      <c r="AV1966" s="620">
        <f>Z1966</f>
        <v/>
      </c>
      <c r="AW1966" s="72" t="n"/>
      <c r="BA1966" s="620" t="n"/>
      <c r="BC1966" s="620">
        <f>AO1966+AS1966</f>
        <v/>
      </c>
      <c r="BD1966" s="620">
        <f>BH1966-BC1966</f>
        <v/>
      </c>
      <c r="BE1966" s="479">
        <f>IF(AV1966=0,"        --",BD1966/BH1966)</f>
        <v/>
      </c>
      <c r="BF1966" s="620" t="n"/>
      <c r="BG1966" s="620" t="n"/>
      <c r="BH1966" s="620">
        <f>Z1966+BA1966+BF1966</f>
        <v/>
      </c>
    </row>
    <row r="1967" customFormat="1" s="34">
      <c r="A1967" s="618" t="n"/>
      <c r="B1967" s="619" t="n"/>
      <c r="J1967" s="619" t="n"/>
      <c r="U1967" s="620" t="n"/>
      <c r="X1967" s="620" t="n"/>
      <c r="Y1967" s="620" t="n"/>
      <c r="Z1967" s="620" t="n"/>
      <c r="AA1967" s="34">
        <f>T1967*0.2+N1967*0+O1967*0.3+P1967*0.5+Q1967*0.6+R1967*1+S1967*1</f>
        <v/>
      </c>
      <c r="AB1967" s="34">
        <f>T1967*0.2+N1967*0.2+O1967*0.3+P1967*0.5+Q1967*0.6+R1967*1+S1967*1</f>
        <v/>
      </c>
      <c r="AD1967" s="34">
        <f>IF($AC1967&gt;0,IF(VLOOKUP($AC1967,Resource!$B$2:$AE$460,6,FALSE)&gt;0,VLOOKUP($AC1967,Resource!$B$2:$AE$460,6,FALSE),"--INPUT--"),"")</f>
        <v/>
      </c>
      <c r="AE1967" s="34">
        <f>IF($AC1967&gt;0,IF(VLOOKUP($AC1967,Resource!$B$2:$AE$460,25,FALSE)&gt;0,VLOOKUP($AC1967,Resource!$B$2:$AE$460,25,FALSE),"--INPUT--"),"")</f>
        <v/>
      </c>
      <c r="AG1967" s="619" t="n"/>
      <c r="AH1967" s="619" t="n"/>
      <c r="AJ1967" s="34">
        <f>IF($AI1967&gt;0,IF(VLOOKUP($AI1967,Resource!$B$2:$AE$460,6,FALSE)&gt;0,VLOOKUP($AI1967,Resource!$B$2:$AE$460,6,FALSE),"--INPUT--"),"")</f>
        <v/>
      </c>
      <c r="AK1967" s="34">
        <f>IF($AI1967&gt;0,IF(VLOOKUP($AI1967,Resource!$B$2:$AE$460,25,FALSE)&gt;0,VLOOKUP($AI1967,Resource!$B$2:$AE$460,25,FALSE),"--INPUT--"),"")</f>
        <v/>
      </c>
      <c r="AL1967" s="619" t="n"/>
      <c r="AM1967" s="619" t="n"/>
      <c r="AN1967" s="34">
        <f>AA1967</f>
        <v/>
      </c>
      <c r="AO1967" s="621">
        <f>IF(ISNA(IF(AC1967="",0,AN1967*VLOOKUP(AC1967,Resource!$B$2:$AE$465,8,FALSE))),0,IF(AC1967="",0,AN1967*VLOOKUP(AC1967,Resource!$B$2:$AE$465,8,FALSE)))</f>
        <v/>
      </c>
      <c r="AP1967" s="620" t="n"/>
      <c r="AQ1967" s="286" t="n"/>
      <c r="AR1967" s="34">
        <f>AB1967</f>
        <v/>
      </c>
      <c r="AS1967" s="621">
        <f>IF(ISNA(IF(AI1967="",0,AR1967*VLOOKUP(AI1967,Resource!$B$2:$AE$465,9,FALSE))),0,IF(AI1967="",0,AR1967*VLOOKUP(AI1967,Resource!$B$2:$AE$465,9,FALSE)))</f>
        <v/>
      </c>
      <c r="AT1967" s="620" t="n"/>
      <c r="AU1967" s="286" t="n"/>
      <c r="AV1967" s="620">
        <f>Z1967</f>
        <v/>
      </c>
      <c r="AW1967" s="72" t="n"/>
      <c r="BA1967" s="620" t="n"/>
      <c r="BC1967" s="620">
        <f>AO1967+AS1967</f>
        <v/>
      </c>
      <c r="BD1967" s="620">
        <f>BH1967-BC1967</f>
        <v/>
      </c>
      <c r="BE1967" s="479">
        <f>IF(AV1967=0,"        --",BD1967/BH1967)</f>
        <v/>
      </c>
      <c r="BF1967" s="620" t="n"/>
      <c r="BG1967" s="620" t="n"/>
      <c r="BH1967" s="620">
        <f>Z1967+BA1967+BF1967</f>
        <v/>
      </c>
    </row>
    <row r="1968" customFormat="1" s="34">
      <c r="A1968" s="618" t="n"/>
      <c r="B1968" s="619" t="n"/>
      <c r="J1968" s="619" t="n"/>
      <c r="U1968" s="620" t="n"/>
      <c r="X1968" s="620" t="n"/>
      <c r="Y1968" s="620" t="n"/>
      <c r="Z1968" s="620" t="n"/>
      <c r="AA1968" s="34">
        <f>T1968*0.2+N1968*0+O1968*0.3+P1968*0.5+Q1968*0.6+R1968*1+S1968*1</f>
        <v/>
      </c>
      <c r="AB1968" s="34">
        <f>T1968*0.2+N1968*0.2+O1968*0.3+P1968*0.5+Q1968*0.6+R1968*1+S1968*1</f>
        <v/>
      </c>
      <c r="AD1968" s="34">
        <f>IF($AC1968&gt;0,IF(VLOOKUP($AC1968,Resource!$B$2:$AE$460,6,FALSE)&gt;0,VLOOKUP($AC1968,Resource!$B$2:$AE$460,6,FALSE),"--INPUT--"),"")</f>
        <v/>
      </c>
      <c r="AE1968" s="34">
        <f>IF($AC1968&gt;0,IF(VLOOKUP($AC1968,Resource!$B$2:$AE$460,25,FALSE)&gt;0,VLOOKUP($AC1968,Resource!$B$2:$AE$460,25,FALSE),"--INPUT--"),"")</f>
        <v/>
      </c>
      <c r="AG1968" s="619" t="n"/>
      <c r="AH1968" s="619" t="n"/>
      <c r="AJ1968" s="34">
        <f>IF($AI1968&gt;0,IF(VLOOKUP($AI1968,Resource!$B$2:$AE$460,6,FALSE)&gt;0,VLOOKUP($AI1968,Resource!$B$2:$AE$460,6,FALSE),"--INPUT--"),"")</f>
        <v/>
      </c>
      <c r="AK1968" s="34">
        <f>IF($AI1968&gt;0,IF(VLOOKUP($AI1968,Resource!$B$2:$AE$460,25,FALSE)&gt;0,VLOOKUP($AI1968,Resource!$B$2:$AE$460,25,FALSE),"--INPUT--"),"")</f>
        <v/>
      </c>
      <c r="AL1968" s="619" t="n"/>
      <c r="AM1968" s="619" t="n"/>
      <c r="AN1968" s="34">
        <f>AA1968</f>
        <v/>
      </c>
      <c r="AO1968" s="621">
        <f>IF(ISNA(IF(AC1968="",0,AN1968*VLOOKUP(AC1968,Resource!$B$2:$AE$465,8,FALSE))),0,IF(AC1968="",0,AN1968*VLOOKUP(AC1968,Resource!$B$2:$AE$465,8,FALSE)))</f>
        <v/>
      </c>
      <c r="AP1968" s="620" t="n"/>
      <c r="AQ1968" s="286" t="n"/>
      <c r="AR1968" s="34">
        <f>AB1968</f>
        <v/>
      </c>
      <c r="AS1968" s="621">
        <f>IF(ISNA(IF(AI1968="",0,AR1968*VLOOKUP(AI1968,Resource!$B$2:$AE$465,9,FALSE))),0,IF(AI1968="",0,AR1968*VLOOKUP(AI1968,Resource!$B$2:$AE$465,9,FALSE)))</f>
        <v/>
      </c>
      <c r="AT1968" s="620" t="n"/>
      <c r="AU1968" s="286" t="n"/>
      <c r="AV1968" s="620">
        <f>Z1968</f>
        <v/>
      </c>
      <c r="AW1968" s="72" t="n"/>
      <c r="BA1968" s="620" t="n"/>
      <c r="BC1968" s="620">
        <f>AO1968+AS1968</f>
        <v/>
      </c>
      <c r="BD1968" s="620">
        <f>BH1968-BC1968</f>
        <v/>
      </c>
      <c r="BE1968" s="479">
        <f>IF(AV1968=0,"        --",BD1968/BH1968)</f>
        <v/>
      </c>
      <c r="BF1968" s="620" t="n"/>
      <c r="BG1968" s="620" t="n"/>
      <c r="BH1968" s="620">
        <f>Z1968+BA1968+BF1968</f>
        <v/>
      </c>
    </row>
    <row r="1969" customFormat="1" s="34">
      <c r="A1969" s="618" t="n"/>
      <c r="B1969" s="619" t="n"/>
      <c r="J1969" s="619" t="n"/>
      <c r="U1969" s="620" t="n"/>
      <c r="X1969" s="620" t="n"/>
      <c r="Y1969" s="620" t="n"/>
      <c r="Z1969" s="620" t="n"/>
      <c r="AA1969" s="34">
        <f>T1969*0.2+N1969*0+O1969*0.3+P1969*0.5+Q1969*0.6+R1969*1+S1969*1</f>
        <v/>
      </c>
      <c r="AB1969" s="34">
        <f>T1969*0.2+N1969*0.2+O1969*0.3+P1969*0.5+Q1969*0.6+R1969*1+S1969*1</f>
        <v/>
      </c>
      <c r="AD1969" s="34">
        <f>IF($AC1969&gt;0,IF(VLOOKUP($AC1969,Resource!$B$2:$AE$460,6,FALSE)&gt;0,VLOOKUP($AC1969,Resource!$B$2:$AE$460,6,FALSE),"--INPUT--"),"")</f>
        <v/>
      </c>
      <c r="AE1969" s="34">
        <f>IF($AC1969&gt;0,IF(VLOOKUP($AC1969,Resource!$B$2:$AE$460,25,FALSE)&gt;0,VLOOKUP($AC1969,Resource!$B$2:$AE$460,25,FALSE),"--INPUT--"),"")</f>
        <v/>
      </c>
      <c r="AG1969" s="619" t="n"/>
      <c r="AH1969" s="619" t="n"/>
      <c r="AJ1969" s="34">
        <f>IF($AI1969&gt;0,IF(VLOOKUP($AI1969,Resource!$B$2:$AE$460,6,FALSE)&gt;0,VLOOKUP($AI1969,Resource!$B$2:$AE$460,6,FALSE),"--INPUT--"),"")</f>
        <v/>
      </c>
      <c r="AK1969" s="34">
        <f>IF($AI1969&gt;0,IF(VLOOKUP($AI1969,Resource!$B$2:$AE$460,25,FALSE)&gt;0,VLOOKUP($AI1969,Resource!$B$2:$AE$460,25,FALSE),"--INPUT--"),"")</f>
        <v/>
      </c>
      <c r="AL1969" s="619" t="n"/>
      <c r="AM1969" s="619" t="n"/>
      <c r="AN1969" s="34">
        <f>AA1969</f>
        <v/>
      </c>
      <c r="AO1969" s="621">
        <f>IF(ISNA(IF(AC1969="",0,AN1969*VLOOKUP(AC1969,Resource!$B$2:$AE$465,8,FALSE))),0,IF(AC1969="",0,AN1969*VLOOKUP(AC1969,Resource!$B$2:$AE$465,8,FALSE)))</f>
        <v/>
      </c>
      <c r="AP1969" s="620" t="n"/>
      <c r="AQ1969" s="286" t="n"/>
      <c r="AR1969" s="34">
        <f>AB1969</f>
        <v/>
      </c>
      <c r="AS1969" s="621">
        <f>IF(ISNA(IF(AI1969="",0,AR1969*VLOOKUP(AI1969,Resource!$B$2:$AE$465,9,FALSE))),0,IF(AI1969="",0,AR1969*VLOOKUP(AI1969,Resource!$B$2:$AE$465,9,FALSE)))</f>
        <v/>
      </c>
      <c r="AT1969" s="620" t="n"/>
      <c r="AU1969" s="286" t="n"/>
      <c r="AV1969" s="620">
        <f>Z1969</f>
        <v/>
      </c>
      <c r="AW1969" s="72" t="n"/>
      <c r="BA1969" s="620" t="n"/>
      <c r="BC1969" s="620">
        <f>AO1969+AS1969</f>
        <v/>
      </c>
      <c r="BD1969" s="620">
        <f>BH1969-BC1969</f>
        <v/>
      </c>
      <c r="BE1969" s="479">
        <f>IF(AV1969=0,"        --",BD1969/BH1969)</f>
        <v/>
      </c>
      <c r="BF1969" s="620" t="n"/>
      <c r="BG1969" s="620" t="n"/>
      <c r="BH1969" s="620">
        <f>Z1969+BA1969+BF1969</f>
        <v/>
      </c>
    </row>
    <row r="1970" customFormat="1" s="34">
      <c r="A1970" s="618" t="n"/>
      <c r="B1970" s="619" t="n"/>
      <c r="J1970" s="619" t="n"/>
      <c r="U1970" s="620" t="n"/>
      <c r="X1970" s="620" t="n"/>
      <c r="Y1970" s="620" t="n"/>
      <c r="Z1970" s="620" t="n"/>
      <c r="AA1970" s="34">
        <f>T1970*0.2+N1970*0+O1970*0.3+P1970*0.5+Q1970*0.6+R1970*1+S1970*1</f>
        <v/>
      </c>
      <c r="AB1970" s="34">
        <f>T1970*0.2+N1970*0.2+O1970*0.3+P1970*0.5+Q1970*0.6+R1970*1+S1970*1</f>
        <v/>
      </c>
      <c r="AD1970" s="34">
        <f>IF($AC1970&gt;0,IF(VLOOKUP($AC1970,Resource!$B$2:$AE$460,6,FALSE)&gt;0,VLOOKUP($AC1970,Resource!$B$2:$AE$460,6,FALSE),"--INPUT--"),"")</f>
        <v/>
      </c>
      <c r="AE1970" s="34">
        <f>IF($AC1970&gt;0,IF(VLOOKUP($AC1970,Resource!$B$2:$AE$460,25,FALSE)&gt;0,VLOOKUP($AC1970,Resource!$B$2:$AE$460,25,FALSE),"--INPUT--"),"")</f>
        <v/>
      </c>
      <c r="AG1970" s="619" t="n"/>
      <c r="AH1970" s="619" t="n"/>
      <c r="AJ1970" s="34">
        <f>IF($AI1970&gt;0,IF(VLOOKUP($AI1970,Resource!$B$2:$AE$460,6,FALSE)&gt;0,VLOOKUP($AI1970,Resource!$B$2:$AE$460,6,FALSE),"--INPUT--"),"")</f>
        <v/>
      </c>
      <c r="AK1970" s="34">
        <f>IF($AI1970&gt;0,IF(VLOOKUP($AI1970,Resource!$B$2:$AE$460,25,FALSE)&gt;0,VLOOKUP($AI1970,Resource!$B$2:$AE$460,25,FALSE),"--INPUT--"),"")</f>
        <v/>
      </c>
      <c r="AL1970" s="619" t="n"/>
      <c r="AM1970" s="619" t="n"/>
      <c r="AN1970" s="34">
        <f>AA1970</f>
        <v/>
      </c>
      <c r="AO1970" s="621">
        <f>IF(ISNA(IF(AC1970="",0,AN1970*VLOOKUP(AC1970,Resource!$B$2:$AE$465,8,FALSE))),0,IF(AC1970="",0,AN1970*VLOOKUP(AC1970,Resource!$B$2:$AE$465,8,FALSE)))</f>
        <v/>
      </c>
      <c r="AP1970" s="620" t="n"/>
      <c r="AQ1970" s="286" t="n"/>
      <c r="AR1970" s="34">
        <f>AB1970</f>
        <v/>
      </c>
      <c r="AS1970" s="621">
        <f>IF(ISNA(IF(AI1970="",0,AR1970*VLOOKUP(AI1970,Resource!$B$2:$AE$465,9,FALSE))),0,IF(AI1970="",0,AR1970*VLOOKUP(AI1970,Resource!$B$2:$AE$465,9,FALSE)))</f>
        <v/>
      </c>
      <c r="AT1970" s="620" t="n"/>
      <c r="AU1970" s="286" t="n"/>
      <c r="AV1970" s="620">
        <f>Z1970</f>
        <v/>
      </c>
      <c r="AW1970" s="72" t="n"/>
      <c r="BA1970" s="620" t="n"/>
      <c r="BC1970" s="620">
        <f>AO1970+AS1970</f>
        <v/>
      </c>
      <c r="BD1970" s="620">
        <f>BH1970-BC1970</f>
        <v/>
      </c>
      <c r="BE1970" s="479">
        <f>IF(AV1970=0,"        --",BD1970/BH1970)</f>
        <v/>
      </c>
      <c r="BF1970" s="620" t="n"/>
      <c r="BG1970" s="620" t="n"/>
      <c r="BH1970" s="620">
        <f>Z1970+BA1970+BF1970</f>
        <v/>
      </c>
    </row>
    <row r="1971" customFormat="1" s="34">
      <c r="A1971" s="618" t="n"/>
      <c r="B1971" s="619" t="n"/>
      <c r="J1971" s="619" t="n"/>
      <c r="U1971" s="620" t="n"/>
      <c r="X1971" s="620" t="n"/>
      <c r="Y1971" s="620" t="n"/>
      <c r="Z1971" s="620" t="n"/>
      <c r="AA1971" s="34">
        <f>T1971*0.2+N1971*0+O1971*0.3+P1971*0.5+Q1971*0.6+R1971*1+S1971*1</f>
        <v/>
      </c>
      <c r="AB1971" s="34">
        <f>T1971*0.2+N1971*0.2+O1971*0.3+P1971*0.5+Q1971*0.6+R1971*1+S1971*1</f>
        <v/>
      </c>
      <c r="AD1971" s="34">
        <f>IF($AC1971&gt;0,IF(VLOOKUP($AC1971,Resource!$B$2:$AE$460,6,FALSE)&gt;0,VLOOKUP($AC1971,Resource!$B$2:$AE$460,6,FALSE),"--INPUT--"),"")</f>
        <v/>
      </c>
      <c r="AE1971" s="34">
        <f>IF($AC1971&gt;0,IF(VLOOKUP($AC1971,Resource!$B$2:$AE$460,25,FALSE)&gt;0,VLOOKUP($AC1971,Resource!$B$2:$AE$460,25,FALSE),"--INPUT--"),"")</f>
        <v/>
      </c>
      <c r="AG1971" s="619" t="n"/>
      <c r="AH1971" s="619" t="n"/>
      <c r="AJ1971" s="34">
        <f>IF($AI1971&gt;0,IF(VLOOKUP($AI1971,Resource!$B$2:$AE$460,6,FALSE)&gt;0,VLOOKUP($AI1971,Resource!$B$2:$AE$460,6,FALSE),"--INPUT--"),"")</f>
        <v/>
      </c>
      <c r="AK1971" s="34">
        <f>IF($AI1971&gt;0,IF(VLOOKUP($AI1971,Resource!$B$2:$AE$460,25,FALSE)&gt;0,VLOOKUP($AI1971,Resource!$B$2:$AE$460,25,FALSE),"--INPUT--"),"")</f>
        <v/>
      </c>
      <c r="AL1971" s="619" t="n"/>
      <c r="AM1971" s="619" t="n"/>
      <c r="AN1971" s="34">
        <f>AA1971</f>
        <v/>
      </c>
      <c r="AO1971" s="621">
        <f>IF(ISNA(IF(AC1971="",0,AN1971*VLOOKUP(AC1971,Resource!$B$2:$AE$465,8,FALSE))),0,IF(AC1971="",0,AN1971*VLOOKUP(AC1971,Resource!$B$2:$AE$465,8,FALSE)))</f>
        <v/>
      </c>
      <c r="AP1971" s="620" t="n"/>
      <c r="AQ1971" s="286" t="n"/>
      <c r="AR1971" s="34">
        <f>AB1971</f>
        <v/>
      </c>
      <c r="AS1971" s="621">
        <f>IF(ISNA(IF(AI1971="",0,AR1971*VLOOKUP(AI1971,Resource!$B$2:$AE$465,9,FALSE))),0,IF(AI1971="",0,AR1971*VLOOKUP(AI1971,Resource!$B$2:$AE$465,9,FALSE)))</f>
        <v/>
      </c>
      <c r="AT1971" s="620" t="n"/>
      <c r="AU1971" s="286" t="n"/>
      <c r="AV1971" s="620">
        <f>Z1971</f>
        <v/>
      </c>
      <c r="AW1971" s="72" t="n"/>
      <c r="BA1971" s="620" t="n"/>
      <c r="BC1971" s="620">
        <f>AO1971+AS1971</f>
        <v/>
      </c>
      <c r="BD1971" s="620">
        <f>BH1971-BC1971</f>
        <v/>
      </c>
      <c r="BE1971" s="479">
        <f>IF(AV1971=0,"        --",BD1971/BH1971)</f>
        <v/>
      </c>
      <c r="BF1971" s="620" t="n"/>
      <c r="BG1971" s="620" t="n"/>
      <c r="BH1971" s="620">
        <f>Z1971+BA1971+BF1971</f>
        <v/>
      </c>
    </row>
    <row r="1972" customFormat="1" s="34">
      <c r="A1972" s="618" t="n"/>
      <c r="B1972" s="619" t="n"/>
      <c r="J1972" s="619" t="n"/>
      <c r="U1972" s="620" t="n"/>
      <c r="X1972" s="620" t="n"/>
      <c r="Y1972" s="620" t="n"/>
      <c r="Z1972" s="620" t="n"/>
      <c r="AA1972" s="34">
        <f>T1972*0.2+N1972*0+O1972*0.3+P1972*0.5+Q1972*0.6+R1972*1+S1972*1</f>
        <v/>
      </c>
      <c r="AB1972" s="34">
        <f>T1972*0.2+N1972*0.2+O1972*0.3+P1972*0.5+Q1972*0.6+R1972*1+S1972*1</f>
        <v/>
      </c>
      <c r="AD1972" s="34">
        <f>IF($AC1972&gt;0,IF(VLOOKUP($AC1972,Resource!$B$2:$AE$460,6,FALSE)&gt;0,VLOOKUP($AC1972,Resource!$B$2:$AE$460,6,FALSE),"--INPUT--"),"")</f>
        <v/>
      </c>
      <c r="AE1972" s="34">
        <f>IF($AC1972&gt;0,IF(VLOOKUP($AC1972,Resource!$B$2:$AE$460,25,FALSE)&gt;0,VLOOKUP($AC1972,Resource!$B$2:$AE$460,25,FALSE),"--INPUT--"),"")</f>
        <v/>
      </c>
      <c r="AG1972" s="619" t="n"/>
      <c r="AH1972" s="619" t="n"/>
      <c r="AJ1972" s="34">
        <f>IF($AI1972&gt;0,IF(VLOOKUP($AI1972,Resource!$B$2:$AE$460,6,FALSE)&gt;0,VLOOKUP($AI1972,Resource!$B$2:$AE$460,6,FALSE),"--INPUT--"),"")</f>
        <v/>
      </c>
      <c r="AK1972" s="34">
        <f>IF($AI1972&gt;0,IF(VLOOKUP($AI1972,Resource!$B$2:$AE$460,25,FALSE)&gt;0,VLOOKUP($AI1972,Resource!$B$2:$AE$460,25,FALSE),"--INPUT--"),"")</f>
        <v/>
      </c>
      <c r="AL1972" s="619" t="n"/>
      <c r="AM1972" s="619" t="n"/>
      <c r="AN1972" s="34">
        <f>AA1972</f>
        <v/>
      </c>
      <c r="AO1972" s="621">
        <f>IF(ISNA(IF(AC1972="",0,AN1972*VLOOKUP(AC1972,Resource!$B$2:$AE$465,8,FALSE))),0,IF(AC1972="",0,AN1972*VLOOKUP(AC1972,Resource!$B$2:$AE$465,8,FALSE)))</f>
        <v/>
      </c>
      <c r="AP1972" s="620" t="n"/>
      <c r="AQ1972" s="286" t="n"/>
      <c r="AR1972" s="34">
        <f>AB1972</f>
        <v/>
      </c>
      <c r="AS1972" s="621">
        <f>IF(ISNA(IF(AI1972="",0,AR1972*VLOOKUP(AI1972,Resource!$B$2:$AE$465,9,FALSE))),0,IF(AI1972="",0,AR1972*VLOOKUP(AI1972,Resource!$B$2:$AE$465,9,FALSE)))</f>
        <v/>
      </c>
      <c r="AT1972" s="620" t="n"/>
      <c r="AU1972" s="286" t="n"/>
      <c r="AV1972" s="620">
        <f>Z1972</f>
        <v/>
      </c>
      <c r="AW1972" s="72" t="n"/>
      <c r="BA1972" s="620" t="n"/>
      <c r="BC1972" s="620">
        <f>AO1972+AS1972</f>
        <v/>
      </c>
      <c r="BD1972" s="620">
        <f>BH1972-BC1972</f>
        <v/>
      </c>
      <c r="BE1972" s="479">
        <f>IF(AV1972=0,"        --",BD1972/BH1972)</f>
        <v/>
      </c>
      <c r="BF1972" s="620" t="n"/>
      <c r="BG1972" s="620" t="n"/>
      <c r="BH1972" s="620">
        <f>Z1972+BA1972+BF1972</f>
        <v/>
      </c>
    </row>
    <row r="1973" customFormat="1" s="34">
      <c r="A1973" s="618" t="n"/>
      <c r="B1973" s="619" t="n"/>
      <c r="J1973" s="619" t="n"/>
      <c r="U1973" s="620" t="n"/>
      <c r="X1973" s="620" t="n"/>
      <c r="Y1973" s="620" t="n"/>
      <c r="Z1973" s="620" t="n"/>
      <c r="AA1973" s="34">
        <f>T1973*0.2+N1973*0+O1973*0.3+P1973*0.5+Q1973*0.6+R1973*1+S1973*1</f>
        <v/>
      </c>
      <c r="AB1973" s="34">
        <f>T1973*0.2+N1973*0.2+O1973*0.3+P1973*0.5+Q1973*0.6+R1973*1+S1973*1</f>
        <v/>
      </c>
      <c r="AD1973" s="34">
        <f>IF($AC1973&gt;0,IF(VLOOKUP($AC1973,Resource!$B$2:$AE$460,6,FALSE)&gt;0,VLOOKUP($AC1973,Resource!$B$2:$AE$460,6,FALSE),"--INPUT--"),"")</f>
        <v/>
      </c>
      <c r="AE1973" s="34">
        <f>IF($AC1973&gt;0,IF(VLOOKUP($AC1973,Resource!$B$2:$AE$460,25,FALSE)&gt;0,VLOOKUP($AC1973,Resource!$B$2:$AE$460,25,FALSE),"--INPUT--"),"")</f>
        <v/>
      </c>
      <c r="AG1973" s="619" t="n"/>
      <c r="AH1973" s="619" t="n"/>
      <c r="AJ1973" s="34">
        <f>IF($AI1973&gt;0,IF(VLOOKUP($AI1973,Resource!$B$2:$AE$460,6,FALSE)&gt;0,VLOOKUP($AI1973,Resource!$B$2:$AE$460,6,FALSE),"--INPUT--"),"")</f>
        <v/>
      </c>
      <c r="AK1973" s="34">
        <f>IF($AI1973&gt;0,IF(VLOOKUP($AI1973,Resource!$B$2:$AE$460,25,FALSE)&gt;0,VLOOKUP($AI1973,Resource!$B$2:$AE$460,25,FALSE),"--INPUT--"),"")</f>
        <v/>
      </c>
      <c r="AL1973" s="619" t="n"/>
      <c r="AM1973" s="619" t="n"/>
      <c r="AN1973" s="34">
        <f>AA1973</f>
        <v/>
      </c>
      <c r="AO1973" s="621">
        <f>IF(ISNA(IF(AC1973="",0,AN1973*VLOOKUP(AC1973,Resource!$B$2:$AE$465,8,FALSE))),0,IF(AC1973="",0,AN1973*VLOOKUP(AC1973,Resource!$B$2:$AE$465,8,FALSE)))</f>
        <v/>
      </c>
      <c r="AP1973" s="620" t="n"/>
      <c r="AQ1973" s="286" t="n"/>
      <c r="AR1973" s="34">
        <f>AB1973</f>
        <v/>
      </c>
      <c r="AS1973" s="621">
        <f>IF(ISNA(IF(AI1973="",0,AR1973*VLOOKUP(AI1973,Resource!$B$2:$AE$465,9,FALSE))),0,IF(AI1973="",0,AR1973*VLOOKUP(AI1973,Resource!$B$2:$AE$465,9,FALSE)))</f>
        <v/>
      </c>
      <c r="AT1973" s="620" t="n"/>
      <c r="AU1973" s="286" t="n"/>
      <c r="AV1973" s="620">
        <f>Z1973</f>
        <v/>
      </c>
      <c r="AW1973" s="72" t="n"/>
      <c r="BA1973" s="620" t="n"/>
      <c r="BC1973" s="620">
        <f>AO1973+AS1973</f>
        <v/>
      </c>
      <c r="BD1973" s="620">
        <f>BH1973-BC1973</f>
        <v/>
      </c>
      <c r="BE1973" s="479">
        <f>IF(AV1973=0,"        --",BD1973/BH1973)</f>
        <v/>
      </c>
      <c r="BF1973" s="620" t="n"/>
      <c r="BG1973" s="620" t="n"/>
      <c r="BH1973" s="620">
        <f>Z1973+BA1973+BF1973</f>
        <v/>
      </c>
    </row>
    <row r="1974" customFormat="1" s="34">
      <c r="A1974" s="618" t="n"/>
      <c r="B1974" s="619" t="n"/>
      <c r="J1974" s="619" t="n"/>
      <c r="U1974" s="620" t="n"/>
      <c r="X1974" s="620" t="n"/>
      <c r="Y1974" s="620" t="n"/>
      <c r="Z1974" s="620" t="n"/>
      <c r="AA1974" s="34">
        <f>T1974*0.2+N1974*0+O1974*0.3+P1974*0.5+Q1974*0.6+R1974*1+S1974*1</f>
        <v/>
      </c>
      <c r="AB1974" s="34">
        <f>T1974*0.2+N1974*0.2+O1974*0.3+P1974*0.5+Q1974*0.6+R1974*1+S1974*1</f>
        <v/>
      </c>
      <c r="AD1974" s="34">
        <f>IF($AC1974&gt;0,IF(VLOOKUP($AC1974,Resource!$B$2:$AE$460,6,FALSE)&gt;0,VLOOKUP($AC1974,Resource!$B$2:$AE$460,6,FALSE),"--INPUT--"),"")</f>
        <v/>
      </c>
      <c r="AE1974" s="34">
        <f>IF($AC1974&gt;0,IF(VLOOKUP($AC1974,Resource!$B$2:$AE$460,25,FALSE)&gt;0,VLOOKUP($AC1974,Resource!$B$2:$AE$460,25,FALSE),"--INPUT--"),"")</f>
        <v/>
      </c>
      <c r="AG1974" s="619" t="n"/>
      <c r="AH1974" s="619" t="n"/>
      <c r="AJ1974" s="34">
        <f>IF($AI1974&gt;0,IF(VLOOKUP($AI1974,Resource!$B$2:$AE$460,6,FALSE)&gt;0,VLOOKUP($AI1974,Resource!$B$2:$AE$460,6,FALSE),"--INPUT--"),"")</f>
        <v/>
      </c>
      <c r="AK1974" s="34">
        <f>IF($AI1974&gt;0,IF(VLOOKUP($AI1974,Resource!$B$2:$AE$460,25,FALSE)&gt;0,VLOOKUP($AI1974,Resource!$B$2:$AE$460,25,FALSE),"--INPUT--"),"")</f>
        <v/>
      </c>
      <c r="AL1974" s="619" t="n"/>
      <c r="AM1974" s="619" t="n"/>
      <c r="AN1974" s="34">
        <f>AA1974</f>
        <v/>
      </c>
      <c r="AO1974" s="621">
        <f>IF(ISNA(IF(AC1974="",0,AN1974*VLOOKUP(AC1974,Resource!$B$2:$AE$465,8,FALSE))),0,IF(AC1974="",0,AN1974*VLOOKUP(AC1974,Resource!$B$2:$AE$465,8,FALSE)))</f>
        <v/>
      </c>
      <c r="AP1974" s="620" t="n"/>
      <c r="AQ1974" s="286" t="n"/>
      <c r="AR1974" s="34">
        <f>AB1974</f>
        <v/>
      </c>
      <c r="AS1974" s="621">
        <f>IF(ISNA(IF(AI1974="",0,AR1974*VLOOKUP(AI1974,Resource!$B$2:$AE$465,9,FALSE))),0,IF(AI1974="",0,AR1974*VLOOKUP(AI1974,Resource!$B$2:$AE$465,9,FALSE)))</f>
        <v/>
      </c>
      <c r="AT1974" s="620" t="n"/>
      <c r="AU1974" s="286" t="n"/>
      <c r="AV1974" s="620">
        <f>Z1974</f>
        <v/>
      </c>
      <c r="AW1974" s="72" t="n"/>
      <c r="BA1974" s="620" t="n"/>
      <c r="BC1974" s="620">
        <f>AO1974+AS1974</f>
        <v/>
      </c>
      <c r="BD1974" s="620">
        <f>BH1974-BC1974</f>
        <v/>
      </c>
      <c r="BE1974" s="479">
        <f>IF(AV1974=0,"        --",BD1974/BH1974)</f>
        <v/>
      </c>
      <c r="BF1974" s="620" t="n"/>
      <c r="BG1974" s="620" t="n"/>
      <c r="BH1974" s="620">
        <f>Z1974+BA1974+BF1974</f>
        <v/>
      </c>
    </row>
    <row r="1975" customFormat="1" s="34">
      <c r="A1975" s="618" t="n"/>
      <c r="B1975" s="619" t="n"/>
      <c r="J1975" s="619" t="n"/>
      <c r="U1975" s="620" t="n"/>
      <c r="X1975" s="620" t="n"/>
      <c r="Y1975" s="620" t="n"/>
      <c r="Z1975" s="620" t="n"/>
      <c r="AA1975" s="34">
        <f>T1975*0.2+N1975*0+O1975*0.3+P1975*0.5+Q1975*0.6+R1975*1+S1975*1</f>
        <v/>
      </c>
      <c r="AB1975" s="34">
        <f>T1975*0.2+N1975*0.2+O1975*0.3+P1975*0.5+Q1975*0.6+R1975*1+S1975*1</f>
        <v/>
      </c>
      <c r="AD1975" s="34">
        <f>IF($AC1975&gt;0,IF(VLOOKUP($AC1975,Resource!$B$2:$AE$460,6,FALSE)&gt;0,VLOOKUP($AC1975,Resource!$B$2:$AE$460,6,FALSE),"--INPUT--"),"")</f>
        <v/>
      </c>
      <c r="AE1975" s="34">
        <f>IF($AC1975&gt;0,IF(VLOOKUP($AC1975,Resource!$B$2:$AE$460,25,FALSE)&gt;0,VLOOKUP($AC1975,Resource!$B$2:$AE$460,25,FALSE),"--INPUT--"),"")</f>
        <v/>
      </c>
      <c r="AG1975" s="619" t="n"/>
      <c r="AH1975" s="619" t="n"/>
      <c r="AJ1975" s="34">
        <f>IF($AI1975&gt;0,IF(VLOOKUP($AI1975,Resource!$B$2:$AE$460,6,FALSE)&gt;0,VLOOKUP($AI1975,Resource!$B$2:$AE$460,6,FALSE),"--INPUT--"),"")</f>
        <v/>
      </c>
      <c r="AK1975" s="34">
        <f>IF($AI1975&gt;0,IF(VLOOKUP($AI1975,Resource!$B$2:$AE$460,25,FALSE)&gt;0,VLOOKUP($AI1975,Resource!$B$2:$AE$460,25,FALSE),"--INPUT--"),"")</f>
        <v/>
      </c>
      <c r="AL1975" s="619" t="n"/>
      <c r="AM1975" s="619" t="n"/>
      <c r="AN1975" s="34">
        <f>AA1975</f>
        <v/>
      </c>
      <c r="AO1975" s="621">
        <f>IF(ISNA(IF(AC1975="",0,AN1975*VLOOKUP(AC1975,Resource!$B$2:$AE$465,8,FALSE))),0,IF(AC1975="",0,AN1975*VLOOKUP(AC1975,Resource!$B$2:$AE$465,8,FALSE)))</f>
        <v/>
      </c>
      <c r="AP1975" s="620" t="n"/>
      <c r="AQ1975" s="286" t="n"/>
      <c r="AR1975" s="34">
        <f>AB1975</f>
        <v/>
      </c>
      <c r="AS1975" s="621">
        <f>IF(ISNA(IF(AI1975="",0,AR1975*VLOOKUP(AI1975,Resource!$B$2:$AE$465,9,FALSE))),0,IF(AI1975="",0,AR1975*VLOOKUP(AI1975,Resource!$B$2:$AE$465,9,FALSE)))</f>
        <v/>
      </c>
      <c r="AT1975" s="620" t="n"/>
      <c r="AU1975" s="286" t="n"/>
      <c r="AV1975" s="620">
        <f>Z1975</f>
        <v/>
      </c>
      <c r="AW1975" s="72" t="n"/>
      <c r="BA1975" s="620" t="n"/>
      <c r="BC1975" s="620">
        <f>AO1975+AS1975</f>
        <v/>
      </c>
      <c r="BD1975" s="620">
        <f>BH1975-BC1975</f>
        <v/>
      </c>
      <c r="BE1975" s="479">
        <f>IF(AV1975=0,"        --",BD1975/BH1975)</f>
        <v/>
      </c>
      <c r="BF1975" s="620" t="n"/>
      <c r="BG1975" s="620" t="n"/>
      <c r="BH1975" s="620">
        <f>Z1975+BA1975+BF1975</f>
        <v/>
      </c>
    </row>
    <row r="1976" customFormat="1" s="34">
      <c r="A1976" s="618" t="n"/>
      <c r="B1976" s="619" t="n"/>
      <c r="J1976" s="619" t="n"/>
      <c r="U1976" s="620" t="n"/>
      <c r="X1976" s="620" t="n"/>
      <c r="Y1976" s="620" t="n"/>
      <c r="Z1976" s="620" t="n"/>
      <c r="AA1976" s="34">
        <f>T1976*0.2+N1976*0+O1976*0.3+P1976*0.5+Q1976*0.6+R1976*1+S1976*1</f>
        <v/>
      </c>
      <c r="AB1976" s="34">
        <f>T1976*0.2+N1976*0.2+O1976*0.3+P1976*0.5+Q1976*0.6+R1976*1+S1976*1</f>
        <v/>
      </c>
      <c r="AD1976" s="34">
        <f>IF($AC1976&gt;0,IF(VLOOKUP($AC1976,Resource!$B$2:$AE$460,6,FALSE)&gt;0,VLOOKUP($AC1976,Resource!$B$2:$AE$460,6,FALSE),"--INPUT--"),"")</f>
        <v/>
      </c>
      <c r="AE1976" s="34">
        <f>IF($AC1976&gt;0,IF(VLOOKUP($AC1976,Resource!$B$2:$AE$460,25,FALSE)&gt;0,VLOOKUP($AC1976,Resource!$B$2:$AE$460,25,FALSE),"--INPUT--"),"")</f>
        <v/>
      </c>
      <c r="AG1976" s="619" t="n"/>
      <c r="AH1976" s="619" t="n"/>
      <c r="AJ1976" s="34">
        <f>IF($AI1976&gt;0,IF(VLOOKUP($AI1976,Resource!$B$2:$AE$460,6,FALSE)&gt;0,VLOOKUP($AI1976,Resource!$B$2:$AE$460,6,FALSE),"--INPUT--"),"")</f>
        <v/>
      </c>
      <c r="AK1976" s="34">
        <f>IF($AI1976&gt;0,IF(VLOOKUP($AI1976,Resource!$B$2:$AE$460,25,FALSE)&gt;0,VLOOKUP($AI1976,Resource!$B$2:$AE$460,25,FALSE),"--INPUT--"),"")</f>
        <v/>
      </c>
      <c r="AL1976" s="619" t="n"/>
      <c r="AM1976" s="619" t="n"/>
      <c r="AN1976" s="34">
        <f>AA1976</f>
        <v/>
      </c>
      <c r="AO1976" s="621">
        <f>IF(ISNA(IF(AC1976="",0,AN1976*VLOOKUP(AC1976,Resource!$B$2:$AE$465,8,FALSE))),0,IF(AC1976="",0,AN1976*VLOOKUP(AC1976,Resource!$B$2:$AE$465,8,FALSE)))</f>
        <v/>
      </c>
      <c r="AP1976" s="620" t="n"/>
      <c r="AQ1976" s="286" t="n"/>
      <c r="AR1976" s="34">
        <f>AB1976</f>
        <v/>
      </c>
      <c r="AS1976" s="621">
        <f>IF(ISNA(IF(AI1976="",0,AR1976*VLOOKUP(AI1976,Resource!$B$2:$AE$465,9,FALSE))),0,IF(AI1976="",0,AR1976*VLOOKUP(AI1976,Resource!$B$2:$AE$465,9,FALSE)))</f>
        <v/>
      </c>
      <c r="AT1976" s="620" t="n"/>
      <c r="AU1976" s="286" t="n"/>
      <c r="AV1976" s="620">
        <f>Z1976</f>
        <v/>
      </c>
      <c r="AW1976" s="72" t="n"/>
      <c r="BA1976" s="620" t="n"/>
      <c r="BC1976" s="620">
        <f>AO1976+AS1976</f>
        <v/>
      </c>
      <c r="BD1976" s="620">
        <f>BH1976-BC1976</f>
        <v/>
      </c>
      <c r="BE1976" s="479">
        <f>IF(AV1976=0,"        --",BD1976/BH1976)</f>
        <v/>
      </c>
      <c r="BF1976" s="620" t="n"/>
      <c r="BG1976" s="620" t="n"/>
      <c r="BH1976" s="620">
        <f>Z1976+BA1976+BF1976</f>
        <v/>
      </c>
    </row>
    <row r="1977" customFormat="1" s="34">
      <c r="A1977" s="618" t="n"/>
      <c r="B1977" s="619" t="n"/>
      <c r="J1977" s="619" t="n"/>
      <c r="U1977" s="620" t="n"/>
      <c r="X1977" s="620" t="n"/>
      <c r="Y1977" s="620" t="n"/>
      <c r="Z1977" s="620" t="n"/>
      <c r="AA1977" s="34">
        <f>T1977*0.2+N1977*0+O1977*0.3+P1977*0.5+Q1977*0.6+R1977*1+S1977*1</f>
        <v/>
      </c>
      <c r="AB1977" s="34">
        <f>T1977*0.2+N1977*0.2+O1977*0.3+P1977*0.5+Q1977*0.6+R1977*1+S1977*1</f>
        <v/>
      </c>
      <c r="AD1977" s="34">
        <f>IF($AC1977&gt;0,IF(VLOOKUP($AC1977,Resource!$B$2:$AE$460,6,FALSE)&gt;0,VLOOKUP($AC1977,Resource!$B$2:$AE$460,6,FALSE),"--INPUT--"),"")</f>
        <v/>
      </c>
      <c r="AE1977" s="34">
        <f>IF($AC1977&gt;0,IF(VLOOKUP($AC1977,Resource!$B$2:$AE$460,25,FALSE)&gt;0,VLOOKUP($AC1977,Resource!$B$2:$AE$460,25,FALSE),"--INPUT--"),"")</f>
        <v/>
      </c>
      <c r="AG1977" s="619" t="n"/>
      <c r="AH1977" s="619" t="n"/>
      <c r="AJ1977" s="34">
        <f>IF($AI1977&gt;0,IF(VLOOKUP($AI1977,Resource!$B$2:$AE$460,6,FALSE)&gt;0,VLOOKUP($AI1977,Resource!$B$2:$AE$460,6,FALSE),"--INPUT--"),"")</f>
        <v/>
      </c>
      <c r="AK1977" s="34">
        <f>IF($AI1977&gt;0,IF(VLOOKUP($AI1977,Resource!$B$2:$AE$460,25,FALSE)&gt;0,VLOOKUP($AI1977,Resource!$B$2:$AE$460,25,FALSE),"--INPUT--"),"")</f>
        <v/>
      </c>
      <c r="AL1977" s="619" t="n"/>
      <c r="AM1977" s="619" t="n"/>
      <c r="AN1977" s="34">
        <f>AA1977</f>
        <v/>
      </c>
      <c r="AO1977" s="621">
        <f>IF(ISNA(IF(AC1977="",0,AN1977*VLOOKUP(AC1977,Resource!$B$2:$AE$465,8,FALSE))),0,IF(AC1977="",0,AN1977*VLOOKUP(AC1977,Resource!$B$2:$AE$465,8,FALSE)))</f>
        <v/>
      </c>
      <c r="AP1977" s="620" t="n"/>
      <c r="AQ1977" s="286" t="n"/>
      <c r="AR1977" s="34">
        <f>AB1977</f>
        <v/>
      </c>
      <c r="AS1977" s="621">
        <f>IF(ISNA(IF(AI1977="",0,AR1977*VLOOKUP(AI1977,Resource!$B$2:$AE$465,9,FALSE))),0,IF(AI1977="",0,AR1977*VLOOKUP(AI1977,Resource!$B$2:$AE$465,9,FALSE)))</f>
        <v/>
      </c>
      <c r="AT1977" s="620" t="n"/>
      <c r="AU1977" s="286" t="n"/>
      <c r="AV1977" s="620">
        <f>Z1977</f>
        <v/>
      </c>
      <c r="AW1977" s="72" t="n"/>
      <c r="BA1977" s="620" t="n"/>
      <c r="BC1977" s="620">
        <f>AO1977+AS1977</f>
        <v/>
      </c>
      <c r="BD1977" s="620">
        <f>BH1977-BC1977</f>
        <v/>
      </c>
      <c r="BE1977" s="479">
        <f>IF(AV1977=0,"        --",BD1977/BH1977)</f>
        <v/>
      </c>
      <c r="BF1977" s="620" t="n"/>
      <c r="BG1977" s="620" t="n"/>
      <c r="BH1977" s="620">
        <f>Z1977+BA1977+BF1977</f>
        <v/>
      </c>
    </row>
    <row r="1978" customFormat="1" s="34">
      <c r="A1978" s="618" t="n"/>
      <c r="B1978" s="619" t="n"/>
      <c r="J1978" s="619" t="n"/>
      <c r="U1978" s="620" t="n"/>
      <c r="X1978" s="620" t="n"/>
      <c r="Y1978" s="620" t="n"/>
      <c r="Z1978" s="620" t="n"/>
      <c r="AA1978" s="34">
        <f>T1978*0.2+N1978*0+O1978*0.3+P1978*0.5+Q1978*0.6+R1978*1+S1978*1</f>
        <v/>
      </c>
      <c r="AB1978" s="34">
        <f>T1978*0.2+N1978*0.2+O1978*0.3+P1978*0.5+Q1978*0.6+R1978*1+S1978*1</f>
        <v/>
      </c>
      <c r="AD1978" s="34">
        <f>IF($AC1978&gt;0,IF(VLOOKUP($AC1978,Resource!$B$2:$AE$460,6,FALSE)&gt;0,VLOOKUP($AC1978,Resource!$B$2:$AE$460,6,FALSE),"--INPUT--"),"")</f>
        <v/>
      </c>
      <c r="AE1978" s="34">
        <f>IF($AC1978&gt;0,IF(VLOOKUP($AC1978,Resource!$B$2:$AE$460,25,FALSE)&gt;0,VLOOKUP($AC1978,Resource!$B$2:$AE$460,25,FALSE),"--INPUT--"),"")</f>
        <v/>
      </c>
      <c r="AG1978" s="619" t="n"/>
      <c r="AH1978" s="619" t="n"/>
      <c r="AJ1978" s="34">
        <f>IF($AI1978&gt;0,IF(VLOOKUP($AI1978,Resource!$B$2:$AE$460,6,FALSE)&gt;0,VLOOKUP($AI1978,Resource!$B$2:$AE$460,6,FALSE),"--INPUT--"),"")</f>
        <v/>
      </c>
      <c r="AK1978" s="34">
        <f>IF($AI1978&gt;0,IF(VLOOKUP($AI1978,Resource!$B$2:$AE$460,25,FALSE)&gt;0,VLOOKUP($AI1978,Resource!$B$2:$AE$460,25,FALSE),"--INPUT--"),"")</f>
        <v/>
      </c>
      <c r="AL1978" s="619" t="n"/>
      <c r="AM1978" s="619" t="n"/>
      <c r="AN1978" s="34">
        <f>AA1978</f>
        <v/>
      </c>
      <c r="AO1978" s="621">
        <f>IF(ISNA(IF(AC1978="",0,AN1978*VLOOKUP(AC1978,Resource!$B$2:$AE$465,8,FALSE))),0,IF(AC1978="",0,AN1978*VLOOKUP(AC1978,Resource!$B$2:$AE$465,8,FALSE)))</f>
        <v/>
      </c>
      <c r="AP1978" s="620" t="n"/>
      <c r="AQ1978" s="286" t="n"/>
      <c r="AR1978" s="34">
        <f>AB1978</f>
        <v/>
      </c>
      <c r="AS1978" s="621">
        <f>IF(ISNA(IF(AI1978="",0,AR1978*VLOOKUP(AI1978,Resource!$B$2:$AE$465,9,FALSE))),0,IF(AI1978="",0,AR1978*VLOOKUP(AI1978,Resource!$B$2:$AE$465,9,FALSE)))</f>
        <v/>
      </c>
      <c r="AT1978" s="620" t="n"/>
      <c r="AU1978" s="286" t="n"/>
      <c r="AV1978" s="620">
        <f>Z1978</f>
        <v/>
      </c>
      <c r="AW1978" s="72" t="n"/>
      <c r="BA1978" s="620" t="n"/>
      <c r="BC1978" s="620">
        <f>AO1978+AS1978</f>
        <v/>
      </c>
      <c r="BD1978" s="620">
        <f>BH1978-BC1978</f>
        <v/>
      </c>
      <c r="BE1978" s="479">
        <f>IF(AV1978=0,"        --",BD1978/BH1978)</f>
        <v/>
      </c>
      <c r="BF1978" s="620" t="n"/>
      <c r="BG1978" s="620" t="n"/>
      <c r="BH1978" s="620">
        <f>Z1978+BA1978+BF1978</f>
        <v/>
      </c>
    </row>
    <row r="1979" customFormat="1" s="34">
      <c r="A1979" s="618" t="n"/>
      <c r="B1979" s="619" t="n"/>
      <c r="J1979" s="619" t="n"/>
      <c r="U1979" s="620" t="n"/>
      <c r="X1979" s="620" t="n"/>
      <c r="Y1979" s="620" t="n"/>
      <c r="Z1979" s="620" t="n"/>
      <c r="AA1979" s="34">
        <f>T1979*0.2+N1979*0+O1979*0.3+P1979*0.5+Q1979*0.6+R1979*1+S1979*1</f>
        <v/>
      </c>
      <c r="AB1979" s="34">
        <f>T1979*0.2+N1979*0.2+O1979*0.3+P1979*0.5+Q1979*0.6+R1979*1+S1979*1</f>
        <v/>
      </c>
      <c r="AD1979" s="34">
        <f>IF($AC1979&gt;0,IF(VLOOKUP($AC1979,Resource!$B$2:$AE$460,6,FALSE)&gt;0,VLOOKUP($AC1979,Resource!$B$2:$AE$460,6,FALSE),"--INPUT--"),"")</f>
        <v/>
      </c>
      <c r="AE1979" s="34">
        <f>IF($AC1979&gt;0,IF(VLOOKUP($AC1979,Resource!$B$2:$AE$460,25,FALSE)&gt;0,VLOOKUP($AC1979,Resource!$B$2:$AE$460,25,FALSE),"--INPUT--"),"")</f>
        <v/>
      </c>
      <c r="AG1979" s="619" t="n"/>
      <c r="AH1979" s="619" t="n"/>
      <c r="AJ1979" s="34">
        <f>IF($AI1979&gt;0,IF(VLOOKUP($AI1979,Resource!$B$2:$AE$460,6,FALSE)&gt;0,VLOOKUP($AI1979,Resource!$B$2:$AE$460,6,FALSE),"--INPUT--"),"")</f>
        <v/>
      </c>
      <c r="AK1979" s="34">
        <f>IF($AI1979&gt;0,IF(VLOOKUP($AI1979,Resource!$B$2:$AE$460,25,FALSE)&gt;0,VLOOKUP($AI1979,Resource!$B$2:$AE$460,25,FALSE),"--INPUT--"),"")</f>
        <v/>
      </c>
      <c r="AL1979" s="619" t="n"/>
      <c r="AM1979" s="619" t="n"/>
      <c r="AN1979" s="34">
        <f>AA1979</f>
        <v/>
      </c>
      <c r="AO1979" s="621">
        <f>IF(ISNA(IF(AC1979="",0,AN1979*VLOOKUP(AC1979,Resource!$B$2:$AE$465,8,FALSE))),0,IF(AC1979="",0,AN1979*VLOOKUP(AC1979,Resource!$B$2:$AE$465,8,FALSE)))</f>
        <v/>
      </c>
      <c r="AP1979" s="620" t="n"/>
      <c r="AQ1979" s="286" t="n"/>
      <c r="AR1979" s="34">
        <f>AB1979</f>
        <v/>
      </c>
      <c r="AS1979" s="621">
        <f>IF(ISNA(IF(AI1979="",0,AR1979*VLOOKUP(AI1979,Resource!$B$2:$AE$465,9,FALSE))),0,IF(AI1979="",0,AR1979*VLOOKUP(AI1979,Resource!$B$2:$AE$465,9,FALSE)))</f>
        <v/>
      </c>
      <c r="AT1979" s="620" t="n"/>
      <c r="AU1979" s="286" t="n"/>
      <c r="AV1979" s="620">
        <f>Z1979</f>
        <v/>
      </c>
      <c r="AW1979" s="72" t="n"/>
      <c r="BA1979" s="620" t="n"/>
      <c r="BC1979" s="620">
        <f>AO1979+AS1979</f>
        <v/>
      </c>
      <c r="BD1979" s="620">
        <f>BH1979-BC1979</f>
        <v/>
      </c>
      <c r="BE1979" s="479">
        <f>IF(AV1979=0,"        --",BD1979/BH1979)</f>
        <v/>
      </c>
      <c r="BF1979" s="620" t="n"/>
      <c r="BG1979" s="620" t="n"/>
      <c r="BH1979" s="620">
        <f>Z1979+BA1979+BF1979</f>
        <v/>
      </c>
    </row>
    <row r="1980" customFormat="1" s="34">
      <c r="A1980" s="618" t="n"/>
      <c r="B1980" s="619" t="n"/>
      <c r="J1980" s="619" t="n"/>
      <c r="U1980" s="620" t="n"/>
      <c r="X1980" s="620" t="n"/>
      <c r="Y1980" s="620" t="n"/>
      <c r="Z1980" s="620" t="n"/>
      <c r="AA1980" s="34">
        <f>T1980*0.2+N1980*0+O1980*0.3+P1980*0.5+Q1980*0.6+R1980*1+S1980*1</f>
        <v/>
      </c>
      <c r="AB1980" s="34">
        <f>T1980*0.2+N1980*0.2+O1980*0.3+P1980*0.5+Q1980*0.6+R1980*1+S1980*1</f>
        <v/>
      </c>
      <c r="AD1980" s="34">
        <f>IF($AC1980&gt;0,IF(VLOOKUP($AC1980,Resource!$B$2:$AE$460,6,FALSE)&gt;0,VLOOKUP($AC1980,Resource!$B$2:$AE$460,6,FALSE),"--INPUT--"),"")</f>
        <v/>
      </c>
      <c r="AE1980" s="34">
        <f>IF($AC1980&gt;0,IF(VLOOKUP($AC1980,Resource!$B$2:$AE$460,25,FALSE)&gt;0,VLOOKUP($AC1980,Resource!$B$2:$AE$460,25,FALSE),"--INPUT--"),"")</f>
        <v/>
      </c>
      <c r="AG1980" s="619" t="n"/>
      <c r="AH1980" s="619" t="n"/>
      <c r="AJ1980" s="34">
        <f>IF($AI1980&gt;0,IF(VLOOKUP($AI1980,Resource!$B$2:$AE$460,6,FALSE)&gt;0,VLOOKUP($AI1980,Resource!$B$2:$AE$460,6,FALSE),"--INPUT--"),"")</f>
        <v/>
      </c>
      <c r="AK1980" s="34">
        <f>IF($AI1980&gt;0,IF(VLOOKUP($AI1980,Resource!$B$2:$AE$460,25,FALSE)&gt;0,VLOOKUP($AI1980,Resource!$B$2:$AE$460,25,FALSE),"--INPUT--"),"")</f>
        <v/>
      </c>
      <c r="AL1980" s="619" t="n"/>
      <c r="AM1980" s="619" t="n"/>
      <c r="AN1980" s="34">
        <f>AA1980</f>
        <v/>
      </c>
      <c r="AO1980" s="621">
        <f>IF(ISNA(IF(AC1980="",0,AN1980*VLOOKUP(AC1980,Resource!$B$2:$AE$465,8,FALSE))),0,IF(AC1980="",0,AN1980*VLOOKUP(AC1980,Resource!$B$2:$AE$465,8,FALSE)))</f>
        <v/>
      </c>
      <c r="AP1980" s="620" t="n"/>
      <c r="AQ1980" s="286" t="n"/>
      <c r="AR1980" s="34">
        <f>AB1980</f>
        <v/>
      </c>
      <c r="AS1980" s="621">
        <f>IF(ISNA(IF(AI1980="",0,AR1980*VLOOKUP(AI1980,Resource!$B$2:$AE$465,9,FALSE))),0,IF(AI1980="",0,AR1980*VLOOKUP(AI1980,Resource!$B$2:$AE$465,9,FALSE)))</f>
        <v/>
      </c>
      <c r="AT1980" s="620" t="n"/>
      <c r="AU1980" s="286" t="n"/>
      <c r="AV1980" s="620">
        <f>Z1980</f>
        <v/>
      </c>
      <c r="AW1980" s="72" t="n"/>
      <c r="BA1980" s="620" t="n"/>
      <c r="BC1980" s="620">
        <f>AO1980+AS1980</f>
        <v/>
      </c>
      <c r="BD1980" s="620">
        <f>BH1980-BC1980</f>
        <v/>
      </c>
      <c r="BE1980" s="479">
        <f>IF(AV1980=0,"        --",BD1980/BH1980)</f>
        <v/>
      </c>
      <c r="BF1980" s="620" t="n"/>
      <c r="BG1980" s="620" t="n"/>
      <c r="BH1980" s="620">
        <f>Z1980+BA1980+BF1980</f>
        <v/>
      </c>
    </row>
    <row r="1981" customFormat="1" s="34">
      <c r="A1981" s="618" t="n"/>
      <c r="B1981" s="619" t="n"/>
      <c r="J1981" s="619" t="n"/>
      <c r="U1981" s="620" t="n"/>
      <c r="X1981" s="620" t="n"/>
      <c r="Y1981" s="620" t="n"/>
      <c r="Z1981" s="620" t="n"/>
      <c r="AA1981" s="34">
        <f>T1981*0.2+N1981*0+O1981*0.3+P1981*0.5+Q1981*0.6+R1981*1+S1981*1</f>
        <v/>
      </c>
      <c r="AB1981" s="34">
        <f>T1981*0.2+N1981*0.2+O1981*0.3+P1981*0.5+Q1981*0.6+R1981*1+S1981*1</f>
        <v/>
      </c>
      <c r="AD1981" s="34">
        <f>IF($AC1981&gt;0,IF(VLOOKUP($AC1981,Resource!$B$2:$AE$460,6,FALSE)&gt;0,VLOOKUP($AC1981,Resource!$B$2:$AE$460,6,FALSE),"--INPUT--"),"")</f>
        <v/>
      </c>
      <c r="AE1981" s="34">
        <f>IF($AC1981&gt;0,IF(VLOOKUP($AC1981,Resource!$B$2:$AE$460,25,FALSE)&gt;0,VLOOKUP($AC1981,Resource!$B$2:$AE$460,25,FALSE),"--INPUT--"),"")</f>
        <v/>
      </c>
      <c r="AG1981" s="619" t="n"/>
      <c r="AH1981" s="619" t="n"/>
      <c r="AJ1981" s="34">
        <f>IF($AI1981&gt;0,IF(VLOOKUP($AI1981,Resource!$B$2:$AE$460,6,FALSE)&gt;0,VLOOKUP($AI1981,Resource!$B$2:$AE$460,6,FALSE),"--INPUT--"),"")</f>
        <v/>
      </c>
      <c r="AK1981" s="34">
        <f>IF($AI1981&gt;0,IF(VLOOKUP($AI1981,Resource!$B$2:$AE$460,25,FALSE)&gt;0,VLOOKUP($AI1981,Resource!$B$2:$AE$460,25,FALSE),"--INPUT--"),"")</f>
        <v/>
      </c>
      <c r="AL1981" s="619" t="n"/>
      <c r="AM1981" s="619" t="n"/>
      <c r="AN1981" s="34">
        <f>AA1981</f>
        <v/>
      </c>
      <c r="AO1981" s="621">
        <f>IF(ISNA(IF(AC1981="",0,AN1981*VLOOKUP(AC1981,Resource!$B$2:$AE$465,8,FALSE))),0,IF(AC1981="",0,AN1981*VLOOKUP(AC1981,Resource!$B$2:$AE$465,8,FALSE)))</f>
        <v/>
      </c>
      <c r="AP1981" s="620" t="n"/>
      <c r="AQ1981" s="286" t="n"/>
      <c r="AR1981" s="34">
        <f>AB1981</f>
        <v/>
      </c>
      <c r="AS1981" s="621">
        <f>IF(ISNA(IF(AI1981="",0,AR1981*VLOOKUP(AI1981,Resource!$B$2:$AE$465,9,FALSE))),0,IF(AI1981="",0,AR1981*VLOOKUP(AI1981,Resource!$B$2:$AE$465,9,FALSE)))</f>
        <v/>
      </c>
      <c r="AT1981" s="620" t="n"/>
      <c r="AU1981" s="286" t="n"/>
      <c r="AV1981" s="620">
        <f>Z1981</f>
        <v/>
      </c>
      <c r="AW1981" s="72" t="n"/>
      <c r="BA1981" s="620" t="n"/>
      <c r="BC1981" s="620">
        <f>AO1981+AS1981</f>
        <v/>
      </c>
      <c r="BD1981" s="620">
        <f>BH1981-BC1981</f>
        <v/>
      </c>
      <c r="BE1981" s="479">
        <f>IF(AV1981=0,"        --",BD1981/BH1981)</f>
        <v/>
      </c>
      <c r="BF1981" s="620" t="n"/>
      <c r="BG1981" s="620" t="n"/>
      <c r="BH1981" s="620">
        <f>Z1981+BA1981+BF1981</f>
        <v/>
      </c>
    </row>
    <row r="1982" customFormat="1" s="34">
      <c r="A1982" s="618" t="n"/>
      <c r="B1982" s="619" t="n"/>
      <c r="J1982" s="619" t="n"/>
      <c r="U1982" s="620" t="n"/>
      <c r="X1982" s="620" t="n"/>
      <c r="Y1982" s="620" t="n"/>
      <c r="Z1982" s="620" t="n"/>
      <c r="AA1982" s="34">
        <f>T1982*0.2+N1982*0+O1982*0.3+P1982*0.5+Q1982*0.6+R1982*1+S1982*1</f>
        <v/>
      </c>
      <c r="AB1982" s="34">
        <f>T1982*0.2+N1982*0.2+O1982*0.3+P1982*0.5+Q1982*0.6+R1982*1+S1982*1</f>
        <v/>
      </c>
      <c r="AD1982" s="34">
        <f>IF($AC1982&gt;0,IF(VLOOKUP($AC1982,Resource!$B$2:$AE$460,6,FALSE)&gt;0,VLOOKUP($AC1982,Resource!$B$2:$AE$460,6,FALSE),"--INPUT--"),"")</f>
        <v/>
      </c>
      <c r="AE1982" s="34">
        <f>IF($AC1982&gt;0,IF(VLOOKUP($AC1982,Resource!$B$2:$AE$460,25,FALSE)&gt;0,VLOOKUP($AC1982,Resource!$B$2:$AE$460,25,FALSE),"--INPUT--"),"")</f>
        <v/>
      </c>
      <c r="AG1982" s="619" t="n"/>
      <c r="AH1982" s="619" t="n"/>
      <c r="AJ1982" s="34">
        <f>IF($AI1982&gt;0,IF(VLOOKUP($AI1982,Resource!$B$2:$AE$460,6,FALSE)&gt;0,VLOOKUP($AI1982,Resource!$B$2:$AE$460,6,FALSE),"--INPUT--"),"")</f>
        <v/>
      </c>
      <c r="AK1982" s="34">
        <f>IF($AI1982&gt;0,IF(VLOOKUP($AI1982,Resource!$B$2:$AE$460,25,FALSE)&gt;0,VLOOKUP($AI1982,Resource!$B$2:$AE$460,25,FALSE),"--INPUT--"),"")</f>
        <v/>
      </c>
      <c r="AL1982" s="619" t="n"/>
      <c r="AM1982" s="619" t="n"/>
      <c r="AN1982" s="34">
        <f>AA1982</f>
        <v/>
      </c>
      <c r="AO1982" s="621">
        <f>IF(ISNA(IF(AC1982="",0,AN1982*VLOOKUP(AC1982,Resource!$B$2:$AE$465,8,FALSE))),0,IF(AC1982="",0,AN1982*VLOOKUP(AC1982,Resource!$B$2:$AE$465,8,FALSE)))</f>
        <v/>
      </c>
      <c r="AP1982" s="620" t="n"/>
      <c r="AQ1982" s="286" t="n"/>
      <c r="AR1982" s="34">
        <f>AB1982</f>
        <v/>
      </c>
      <c r="AS1982" s="621">
        <f>IF(ISNA(IF(AI1982="",0,AR1982*VLOOKUP(AI1982,Resource!$B$2:$AE$465,9,FALSE))),0,IF(AI1982="",0,AR1982*VLOOKUP(AI1982,Resource!$B$2:$AE$465,9,FALSE)))</f>
        <v/>
      </c>
      <c r="AT1982" s="620" t="n"/>
      <c r="AU1982" s="286" t="n"/>
      <c r="AV1982" s="620">
        <f>Z1982</f>
        <v/>
      </c>
      <c r="AW1982" s="72" t="n"/>
      <c r="BA1982" s="620" t="n"/>
      <c r="BC1982" s="620">
        <f>AO1982+AS1982</f>
        <v/>
      </c>
      <c r="BD1982" s="620">
        <f>BH1982-BC1982</f>
        <v/>
      </c>
      <c r="BE1982" s="479">
        <f>IF(AV1982=0,"        --",BD1982/BH1982)</f>
        <v/>
      </c>
      <c r="BF1982" s="620" t="n"/>
      <c r="BG1982" s="620" t="n"/>
      <c r="BH1982" s="620">
        <f>Z1982+BA1982+BF1982</f>
        <v/>
      </c>
    </row>
    <row r="1983" customFormat="1" s="34">
      <c r="A1983" s="618" t="n"/>
      <c r="B1983" s="619" t="n"/>
      <c r="J1983" s="619" t="n"/>
      <c r="U1983" s="620" t="n"/>
      <c r="X1983" s="620" t="n"/>
      <c r="Y1983" s="620" t="n"/>
      <c r="Z1983" s="620" t="n"/>
      <c r="AA1983" s="34">
        <f>T1983*0.2+N1983*0+O1983*0.3+P1983*0.5+Q1983*0.6+R1983*1+S1983*1</f>
        <v/>
      </c>
      <c r="AB1983" s="34">
        <f>T1983*0.2+N1983*0.2+O1983*0.3+P1983*0.5+Q1983*0.6+R1983*1+S1983*1</f>
        <v/>
      </c>
      <c r="AD1983" s="34">
        <f>IF($AC1983&gt;0,IF(VLOOKUP($AC1983,Resource!$B$2:$AE$460,6,FALSE)&gt;0,VLOOKUP($AC1983,Resource!$B$2:$AE$460,6,FALSE),"--INPUT--"),"")</f>
        <v/>
      </c>
      <c r="AE1983" s="34">
        <f>IF($AC1983&gt;0,IF(VLOOKUP($AC1983,Resource!$B$2:$AE$460,25,FALSE)&gt;0,VLOOKUP($AC1983,Resource!$B$2:$AE$460,25,FALSE),"--INPUT--"),"")</f>
        <v/>
      </c>
      <c r="AG1983" s="619" t="n"/>
      <c r="AH1983" s="619" t="n"/>
      <c r="AJ1983" s="34">
        <f>IF($AI1983&gt;0,IF(VLOOKUP($AI1983,Resource!$B$2:$AE$460,6,FALSE)&gt;0,VLOOKUP($AI1983,Resource!$B$2:$AE$460,6,FALSE),"--INPUT--"),"")</f>
        <v/>
      </c>
      <c r="AK1983" s="34">
        <f>IF($AI1983&gt;0,IF(VLOOKUP($AI1983,Resource!$B$2:$AE$460,25,FALSE)&gt;0,VLOOKUP($AI1983,Resource!$B$2:$AE$460,25,FALSE),"--INPUT--"),"")</f>
        <v/>
      </c>
      <c r="AL1983" s="619" t="n"/>
      <c r="AM1983" s="619" t="n"/>
      <c r="AN1983" s="34">
        <f>AA1983</f>
        <v/>
      </c>
      <c r="AO1983" s="621">
        <f>IF(ISNA(IF(AC1983="",0,AN1983*VLOOKUP(AC1983,Resource!$B$2:$AE$465,8,FALSE))),0,IF(AC1983="",0,AN1983*VLOOKUP(AC1983,Resource!$B$2:$AE$465,8,FALSE)))</f>
        <v/>
      </c>
      <c r="AP1983" s="620" t="n"/>
      <c r="AQ1983" s="286" t="n"/>
      <c r="AR1983" s="34">
        <f>AB1983</f>
        <v/>
      </c>
      <c r="AS1983" s="621">
        <f>IF(ISNA(IF(AI1983="",0,AR1983*VLOOKUP(AI1983,Resource!$B$2:$AE$465,9,FALSE))),0,IF(AI1983="",0,AR1983*VLOOKUP(AI1983,Resource!$B$2:$AE$465,9,FALSE)))</f>
        <v/>
      </c>
      <c r="AT1983" s="620" t="n"/>
      <c r="AU1983" s="286" t="n"/>
      <c r="AV1983" s="620">
        <f>Z1983</f>
        <v/>
      </c>
      <c r="AW1983" s="72" t="n"/>
      <c r="BA1983" s="620" t="n"/>
      <c r="BC1983" s="620">
        <f>AO1983+AS1983</f>
        <v/>
      </c>
      <c r="BD1983" s="620">
        <f>BH1983-BC1983</f>
        <v/>
      </c>
      <c r="BE1983" s="479">
        <f>IF(AV1983=0,"        --",BD1983/BH1983)</f>
        <v/>
      </c>
      <c r="BF1983" s="620" t="n"/>
      <c r="BG1983" s="620" t="n"/>
      <c r="BH1983" s="620">
        <f>Z1983+BA1983+BF1983</f>
        <v/>
      </c>
    </row>
    <row r="1984" customFormat="1" s="34">
      <c r="A1984" s="618" t="n"/>
      <c r="B1984" s="619" t="n"/>
      <c r="J1984" s="619" t="n"/>
      <c r="U1984" s="620" t="n"/>
      <c r="X1984" s="620" t="n"/>
      <c r="Y1984" s="620" t="n"/>
      <c r="Z1984" s="620" t="n"/>
      <c r="AA1984" s="34">
        <f>T1984*0.2+N1984*0+O1984*0.3+P1984*0.5+Q1984*0.6+R1984*1+S1984*1</f>
        <v/>
      </c>
      <c r="AB1984" s="34">
        <f>T1984*0.2+N1984*0.2+O1984*0.3+P1984*0.5+Q1984*0.6+R1984*1+S1984*1</f>
        <v/>
      </c>
      <c r="AD1984" s="34">
        <f>IF($AC1984&gt;0,IF(VLOOKUP($AC1984,Resource!$B$2:$AE$460,6,FALSE)&gt;0,VLOOKUP($AC1984,Resource!$B$2:$AE$460,6,FALSE),"--INPUT--"),"")</f>
        <v/>
      </c>
      <c r="AE1984" s="34">
        <f>IF($AC1984&gt;0,IF(VLOOKUP($AC1984,Resource!$B$2:$AE$460,25,FALSE)&gt;0,VLOOKUP($AC1984,Resource!$B$2:$AE$460,25,FALSE),"--INPUT--"),"")</f>
        <v/>
      </c>
      <c r="AG1984" s="619" t="n"/>
      <c r="AH1984" s="619" t="n"/>
      <c r="AJ1984" s="34">
        <f>IF($AI1984&gt;0,IF(VLOOKUP($AI1984,Resource!$B$2:$AE$460,6,FALSE)&gt;0,VLOOKUP($AI1984,Resource!$B$2:$AE$460,6,FALSE),"--INPUT--"),"")</f>
        <v/>
      </c>
      <c r="AK1984" s="34">
        <f>IF($AI1984&gt;0,IF(VLOOKUP($AI1984,Resource!$B$2:$AE$460,25,FALSE)&gt;0,VLOOKUP($AI1984,Resource!$B$2:$AE$460,25,FALSE),"--INPUT--"),"")</f>
        <v/>
      </c>
      <c r="AL1984" s="619" t="n"/>
      <c r="AM1984" s="619" t="n"/>
      <c r="AN1984" s="34">
        <f>AA1984</f>
        <v/>
      </c>
      <c r="AO1984" s="621">
        <f>IF(ISNA(IF(AC1984="",0,AN1984*VLOOKUP(AC1984,Resource!$B$2:$AE$465,8,FALSE))),0,IF(AC1984="",0,AN1984*VLOOKUP(AC1984,Resource!$B$2:$AE$465,8,FALSE)))</f>
        <v/>
      </c>
      <c r="AP1984" s="620" t="n"/>
      <c r="AQ1984" s="286" t="n"/>
      <c r="AR1984" s="34">
        <f>AB1984</f>
        <v/>
      </c>
      <c r="AS1984" s="621">
        <f>IF(ISNA(IF(AI1984="",0,AR1984*VLOOKUP(AI1984,Resource!$B$2:$AE$465,9,FALSE))),0,IF(AI1984="",0,AR1984*VLOOKUP(AI1984,Resource!$B$2:$AE$465,9,FALSE)))</f>
        <v/>
      </c>
      <c r="AT1984" s="620" t="n"/>
      <c r="AU1984" s="286" t="n"/>
      <c r="AV1984" s="620">
        <f>Z1984</f>
        <v/>
      </c>
      <c r="AW1984" s="72" t="n"/>
      <c r="BA1984" s="620" t="n"/>
      <c r="BC1984" s="620">
        <f>AO1984+AS1984</f>
        <v/>
      </c>
      <c r="BD1984" s="620">
        <f>BH1984-BC1984</f>
        <v/>
      </c>
      <c r="BE1984" s="479">
        <f>IF(AV1984=0,"        --",BD1984/BH1984)</f>
        <v/>
      </c>
      <c r="BF1984" s="620" t="n"/>
      <c r="BG1984" s="620" t="n"/>
      <c r="BH1984" s="620">
        <f>Z1984+BA1984+BF1984</f>
        <v/>
      </c>
    </row>
    <row r="1985" customFormat="1" s="34">
      <c r="A1985" s="618" t="n"/>
      <c r="B1985" s="619" t="n"/>
      <c r="J1985" s="619" t="n"/>
      <c r="U1985" s="620" t="n"/>
      <c r="X1985" s="620" t="n"/>
      <c r="Y1985" s="620" t="n"/>
      <c r="Z1985" s="620" t="n"/>
      <c r="AA1985" s="34">
        <f>T1985*0.2+N1985*0+O1985*0.3+P1985*0.5+Q1985*0.6+R1985*1+S1985*1</f>
        <v/>
      </c>
      <c r="AB1985" s="34">
        <f>T1985*0.2+N1985*0.2+O1985*0.3+P1985*0.5+Q1985*0.6+R1985*1+S1985*1</f>
        <v/>
      </c>
      <c r="AD1985" s="34">
        <f>IF($AC1985&gt;0,IF(VLOOKUP($AC1985,Resource!$B$2:$AE$460,6,FALSE)&gt;0,VLOOKUP($AC1985,Resource!$B$2:$AE$460,6,FALSE),"--INPUT--"),"")</f>
        <v/>
      </c>
      <c r="AE1985" s="34">
        <f>IF($AC1985&gt;0,IF(VLOOKUP($AC1985,Resource!$B$2:$AE$460,25,FALSE)&gt;0,VLOOKUP($AC1985,Resource!$B$2:$AE$460,25,FALSE),"--INPUT--"),"")</f>
        <v/>
      </c>
      <c r="AG1985" s="619" t="n"/>
      <c r="AH1985" s="619" t="n"/>
      <c r="AJ1985" s="34">
        <f>IF($AI1985&gt;0,IF(VLOOKUP($AI1985,Resource!$B$2:$AE$460,6,FALSE)&gt;0,VLOOKUP($AI1985,Resource!$B$2:$AE$460,6,FALSE),"--INPUT--"),"")</f>
        <v/>
      </c>
      <c r="AK1985" s="34">
        <f>IF($AI1985&gt;0,IF(VLOOKUP($AI1985,Resource!$B$2:$AE$460,25,FALSE)&gt;0,VLOOKUP($AI1985,Resource!$B$2:$AE$460,25,FALSE),"--INPUT--"),"")</f>
        <v/>
      </c>
      <c r="AL1985" s="619" t="n"/>
      <c r="AM1985" s="619" t="n"/>
      <c r="AN1985" s="34">
        <f>AA1985</f>
        <v/>
      </c>
      <c r="AO1985" s="621">
        <f>IF(ISNA(IF(AC1985="",0,AN1985*VLOOKUP(AC1985,Resource!$B$2:$AE$465,8,FALSE))),0,IF(AC1985="",0,AN1985*VLOOKUP(AC1985,Resource!$B$2:$AE$465,8,FALSE)))</f>
        <v/>
      </c>
      <c r="AP1985" s="620" t="n"/>
      <c r="AQ1985" s="286" t="n"/>
      <c r="AR1985" s="34">
        <f>AB1985</f>
        <v/>
      </c>
      <c r="AS1985" s="621">
        <f>IF(ISNA(IF(AI1985="",0,AR1985*VLOOKUP(AI1985,Resource!$B$2:$AE$465,9,FALSE))),0,IF(AI1985="",0,AR1985*VLOOKUP(AI1985,Resource!$B$2:$AE$465,9,FALSE)))</f>
        <v/>
      </c>
      <c r="AT1985" s="620" t="n"/>
      <c r="AU1985" s="286" t="n"/>
      <c r="AV1985" s="620">
        <f>Z1985</f>
        <v/>
      </c>
      <c r="AW1985" s="72" t="n"/>
      <c r="BA1985" s="620" t="n"/>
      <c r="BC1985" s="620">
        <f>AO1985+AS1985</f>
        <v/>
      </c>
      <c r="BD1985" s="620">
        <f>BH1985-BC1985</f>
        <v/>
      </c>
      <c r="BE1985" s="479">
        <f>IF(AV1985=0,"        --",BD1985/BH1985)</f>
        <v/>
      </c>
      <c r="BF1985" s="620" t="n"/>
      <c r="BG1985" s="620" t="n"/>
      <c r="BH1985" s="620">
        <f>Z1985+BA1985+BF1985</f>
        <v/>
      </c>
    </row>
    <row r="1986" customFormat="1" s="34">
      <c r="A1986" s="618" t="n"/>
      <c r="B1986" s="619" t="n"/>
      <c r="J1986" s="619" t="n"/>
      <c r="U1986" s="620" t="n"/>
      <c r="X1986" s="620" t="n"/>
      <c r="Y1986" s="620" t="n"/>
      <c r="Z1986" s="620" t="n"/>
      <c r="AA1986" s="34">
        <f>T1986*0.2+N1986*0+O1986*0.3+P1986*0.5+Q1986*0.6+R1986*1+S1986*1</f>
        <v/>
      </c>
      <c r="AB1986" s="34">
        <f>T1986*0.2+N1986*0.2+O1986*0.3+P1986*0.5+Q1986*0.6+R1986*1+S1986*1</f>
        <v/>
      </c>
      <c r="AD1986" s="34">
        <f>IF($AC1986&gt;0,IF(VLOOKUP($AC1986,Resource!$B$2:$AE$460,6,FALSE)&gt;0,VLOOKUP($AC1986,Resource!$B$2:$AE$460,6,FALSE),"--INPUT--"),"")</f>
        <v/>
      </c>
      <c r="AE1986" s="34">
        <f>IF($AC1986&gt;0,IF(VLOOKUP($AC1986,Resource!$B$2:$AE$460,25,FALSE)&gt;0,VLOOKUP($AC1986,Resource!$B$2:$AE$460,25,FALSE),"--INPUT--"),"")</f>
        <v/>
      </c>
      <c r="AG1986" s="619" t="n"/>
      <c r="AH1986" s="619" t="n"/>
      <c r="AJ1986" s="34">
        <f>IF($AI1986&gt;0,IF(VLOOKUP($AI1986,Resource!$B$2:$AE$460,6,FALSE)&gt;0,VLOOKUP($AI1986,Resource!$B$2:$AE$460,6,FALSE),"--INPUT--"),"")</f>
        <v/>
      </c>
      <c r="AK1986" s="34">
        <f>IF($AI1986&gt;0,IF(VLOOKUP($AI1986,Resource!$B$2:$AE$460,25,FALSE)&gt;0,VLOOKUP($AI1986,Resource!$B$2:$AE$460,25,FALSE),"--INPUT--"),"")</f>
        <v/>
      </c>
      <c r="AL1986" s="619" t="n"/>
      <c r="AM1986" s="619" t="n"/>
      <c r="AN1986" s="34">
        <f>AA1986</f>
        <v/>
      </c>
      <c r="AO1986" s="621">
        <f>IF(ISNA(IF(AC1986="",0,AN1986*VLOOKUP(AC1986,Resource!$B$2:$AE$465,8,FALSE))),0,IF(AC1986="",0,AN1986*VLOOKUP(AC1986,Resource!$B$2:$AE$465,8,FALSE)))</f>
        <v/>
      </c>
      <c r="AP1986" s="620" t="n"/>
      <c r="AQ1986" s="286" t="n"/>
      <c r="AR1986" s="34">
        <f>AB1986</f>
        <v/>
      </c>
      <c r="AS1986" s="621">
        <f>IF(ISNA(IF(AI1986="",0,AR1986*VLOOKUP(AI1986,Resource!$B$2:$AE$465,9,FALSE))),0,IF(AI1986="",0,AR1986*VLOOKUP(AI1986,Resource!$B$2:$AE$465,9,FALSE)))</f>
        <v/>
      </c>
      <c r="AT1986" s="620" t="n"/>
      <c r="AU1986" s="286" t="n"/>
      <c r="AV1986" s="620">
        <f>Z1986</f>
        <v/>
      </c>
      <c r="AW1986" s="72" t="n"/>
      <c r="BA1986" s="620" t="n"/>
      <c r="BC1986" s="620">
        <f>AO1986+AS1986</f>
        <v/>
      </c>
      <c r="BD1986" s="620">
        <f>BH1986-BC1986</f>
        <v/>
      </c>
      <c r="BE1986" s="479">
        <f>IF(AV1986=0,"        --",BD1986/BH1986)</f>
        <v/>
      </c>
      <c r="BF1986" s="620" t="n"/>
      <c r="BG1986" s="620" t="n"/>
      <c r="BH1986" s="620">
        <f>Z1986+BA1986+BF1986</f>
        <v/>
      </c>
    </row>
    <row r="1987" customFormat="1" s="34">
      <c r="A1987" s="618" t="n"/>
      <c r="B1987" s="619" t="n"/>
      <c r="J1987" s="619" t="n"/>
      <c r="U1987" s="620" t="n"/>
      <c r="X1987" s="620" t="n"/>
      <c r="Y1987" s="620" t="n"/>
      <c r="Z1987" s="620" t="n"/>
      <c r="AA1987" s="34">
        <f>T1987*0.2+N1987*0+O1987*0.3+P1987*0.5+Q1987*0.6+R1987*1+S1987*1</f>
        <v/>
      </c>
      <c r="AB1987" s="34">
        <f>T1987*0.2+N1987*0.2+O1987*0.3+P1987*0.5+Q1987*0.6+R1987*1+S1987*1</f>
        <v/>
      </c>
      <c r="AD1987" s="34">
        <f>IF($AC1987&gt;0,IF(VLOOKUP($AC1987,Resource!$B$2:$AE$460,6,FALSE)&gt;0,VLOOKUP($AC1987,Resource!$B$2:$AE$460,6,FALSE),"--INPUT--"),"")</f>
        <v/>
      </c>
      <c r="AE1987" s="34">
        <f>IF($AC1987&gt;0,IF(VLOOKUP($AC1987,Resource!$B$2:$AE$460,25,FALSE)&gt;0,VLOOKUP($AC1987,Resource!$B$2:$AE$460,25,FALSE),"--INPUT--"),"")</f>
        <v/>
      </c>
      <c r="AG1987" s="619" t="n"/>
      <c r="AH1987" s="619" t="n"/>
      <c r="AJ1987" s="34">
        <f>IF($AI1987&gt;0,IF(VLOOKUP($AI1987,Resource!$B$2:$AE$460,6,FALSE)&gt;0,VLOOKUP($AI1987,Resource!$B$2:$AE$460,6,FALSE),"--INPUT--"),"")</f>
        <v/>
      </c>
      <c r="AK1987" s="34">
        <f>IF($AI1987&gt;0,IF(VLOOKUP($AI1987,Resource!$B$2:$AE$460,25,FALSE)&gt;0,VLOOKUP($AI1987,Resource!$B$2:$AE$460,25,FALSE),"--INPUT--"),"")</f>
        <v/>
      </c>
      <c r="AL1987" s="619" t="n"/>
      <c r="AM1987" s="619" t="n"/>
      <c r="AN1987" s="34">
        <f>AA1987</f>
        <v/>
      </c>
      <c r="AO1987" s="621">
        <f>IF(ISNA(IF(AC1987="",0,AN1987*VLOOKUP(AC1987,Resource!$B$2:$AE$465,8,FALSE))),0,IF(AC1987="",0,AN1987*VLOOKUP(AC1987,Resource!$B$2:$AE$465,8,FALSE)))</f>
        <v/>
      </c>
      <c r="AP1987" s="620" t="n"/>
      <c r="AQ1987" s="286" t="n"/>
      <c r="AR1987" s="34">
        <f>AB1987</f>
        <v/>
      </c>
      <c r="AS1987" s="621">
        <f>IF(ISNA(IF(AI1987="",0,AR1987*VLOOKUP(AI1987,Resource!$B$2:$AE$465,9,FALSE))),0,IF(AI1987="",0,AR1987*VLOOKUP(AI1987,Resource!$B$2:$AE$465,9,FALSE)))</f>
        <v/>
      </c>
      <c r="AT1987" s="620" t="n"/>
      <c r="AU1987" s="286" t="n"/>
      <c r="AV1987" s="620">
        <f>Z1987</f>
        <v/>
      </c>
      <c r="AW1987" s="72" t="n"/>
      <c r="BA1987" s="620" t="n"/>
      <c r="BC1987" s="620">
        <f>AO1987+AS1987</f>
        <v/>
      </c>
      <c r="BD1987" s="620">
        <f>BH1987-BC1987</f>
        <v/>
      </c>
      <c r="BE1987" s="479">
        <f>IF(AV1987=0,"        --",BD1987/BH1987)</f>
        <v/>
      </c>
      <c r="BF1987" s="620" t="n"/>
      <c r="BG1987" s="620" t="n"/>
      <c r="BH1987" s="620">
        <f>Z1987+BA1987+BF1987</f>
        <v/>
      </c>
    </row>
    <row r="1988" customFormat="1" s="34">
      <c r="A1988" s="618" t="n"/>
      <c r="B1988" s="619" t="n"/>
      <c r="J1988" s="619" t="n"/>
      <c r="U1988" s="620" t="n"/>
      <c r="X1988" s="620" t="n"/>
      <c r="Y1988" s="620" t="n"/>
      <c r="Z1988" s="620" t="n"/>
      <c r="AA1988" s="34">
        <f>T1988*0.2+N1988*0+O1988*0.3+P1988*0.5+Q1988*0.6+R1988*1+S1988*1</f>
        <v/>
      </c>
      <c r="AB1988" s="34">
        <f>T1988*0.2+N1988*0.2+O1988*0.3+P1988*0.5+Q1988*0.6+R1988*1+S1988*1</f>
        <v/>
      </c>
      <c r="AD1988" s="34">
        <f>IF($AC1988&gt;0,IF(VLOOKUP($AC1988,Resource!$B$2:$AE$460,6,FALSE)&gt;0,VLOOKUP($AC1988,Resource!$B$2:$AE$460,6,FALSE),"--INPUT--"),"")</f>
        <v/>
      </c>
      <c r="AE1988" s="34">
        <f>IF($AC1988&gt;0,IF(VLOOKUP($AC1988,Resource!$B$2:$AE$460,25,FALSE)&gt;0,VLOOKUP($AC1988,Resource!$B$2:$AE$460,25,FALSE),"--INPUT--"),"")</f>
        <v/>
      </c>
      <c r="AG1988" s="619" t="n"/>
      <c r="AH1988" s="619" t="n"/>
      <c r="AJ1988" s="34">
        <f>IF($AI1988&gt;0,IF(VLOOKUP($AI1988,Resource!$B$2:$AE$460,6,FALSE)&gt;0,VLOOKUP($AI1988,Resource!$B$2:$AE$460,6,FALSE),"--INPUT--"),"")</f>
        <v/>
      </c>
      <c r="AK1988" s="34">
        <f>IF($AI1988&gt;0,IF(VLOOKUP($AI1988,Resource!$B$2:$AE$460,25,FALSE)&gt;0,VLOOKUP($AI1988,Resource!$B$2:$AE$460,25,FALSE),"--INPUT--"),"")</f>
        <v/>
      </c>
      <c r="AL1988" s="619" t="n"/>
      <c r="AM1988" s="619" t="n"/>
      <c r="AN1988" s="34">
        <f>AA1988</f>
        <v/>
      </c>
      <c r="AO1988" s="621">
        <f>IF(ISNA(IF(AC1988="",0,AN1988*VLOOKUP(AC1988,Resource!$B$2:$AE$465,8,FALSE))),0,IF(AC1988="",0,AN1988*VLOOKUP(AC1988,Resource!$B$2:$AE$465,8,FALSE)))</f>
        <v/>
      </c>
      <c r="AP1988" s="620" t="n"/>
      <c r="AQ1988" s="286" t="n"/>
      <c r="AR1988" s="34">
        <f>AB1988</f>
        <v/>
      </c>
      <c r="AS1988" s="621">
        <f>IF(ISNA(IF(AI1988="",0,AR1988*VLOOKUP(AI1988,Resource!$B$2:$AE$465,9,FALSE))),0,IF(AI1988="",0,AR1988*VLOOKUP(AI1988,Resource!$B$2:$AE$465,9,FALSE)))</f>
        <v/>
      </c>
      <c r="AT1988" s="620" t="n"/>
      <c r="AU1988" s="286" t="n"/>
      <c r="AV1988" s="620">
        <f>Z1988</f>
        <v/>
      </c>
      <c r="AW1988" s="72" t="n"/>
      <c r="BA1988" s="620" t="n"/>
      <c r="BC1988" s="620">
        <f>AO1988+AS1988</f>
        <v/>
      </c>
      <c r="BD1988" s="620">
        <f>BH1988-BC1988</f>
        <v/>
      </c>
      <c r="BE1988" s="479">
        <f>IF(AV1988=0,"        --",BD1988/BH1988)</f>
        <v/>
      </c>
      <c r="BF1988" s="620" t="n"/>
      <c r="BG1988" s="620" t="n"/>
      <c r="BH1988" s="620">
        <f>Z1988+BA1988+BF1988</f>
        <v/>
      </c>
    </row>
    <row r="1989" customFormat="1" s="34">
      <c r="A1989" s="618" t="n"/>
      <c r="B1989" s="619" t="n"/>
      <c r="J1989" s="619" t="n"/>
      <c r="U1989" s="620" t="n"/>
      <c r="X1989" s="620" t="n"/>
      <c r="Y1989" s="620" t="n"/>
      <c r="Z1989" s="620" t="n"/>
      <c r="AA1989" s="34">
        <f>T1989*0.2+N1989*0+O1989*0.3+P1989*0.5+Q1989*0.6+R1989*1+S1989*1</f>
        <v/>
      </c>
      <c r="AB1989" s="34">
        <f>T1989*0.2+N1989*0.2+O1989*0.3+P1989*0.5+Q1989*0.6+R1989*1+S1989*1</f>
        <v/>
      </c>
      <c r="AD1989" s="34">
        <f>IF($AC1989&gt;0,IF(VLOOKUP($AC1989,Resource!$B$2:$AE$460,6,FALSE)&gt;0,VLOOKUP($AC1989,Resource!$B$2:$AE$460,6,FALSE),"--INPUT--"),"")</f>
        <v/>
      </c>
      <c r="AE1989" s="34">
        <f>IF($AC1989&gt;0,IF(VLOOKUP($AC1989,Resource!$B$2:$AE$460,25,FALSE)&gt;0,VLOOKUP($AC1989,Resource!$B$2:$AE$460,25,FALSE),"--INPUT--"),"")</f>
        <v/>
      </c>
      <c r="AG1989" s="619" t="n"/>
      <c r="AH1989" s="619" t="n"/>
      <c r="AJ1989" s="34">
        <f>IF($AI1989&gt;0,IF(VLOOKUP($AI1989,Resource!$B$2:$AE$460,6,FALSE)&gt;0,VLOOKUP($AI1989,Resource!$B$2:$AE$460,6,FALSE),"--INPUT--"),"")</f>
        <v/>
      </c>
      <c r="AK1989" s="34">
        <f>IF($AI1989&gt;0,IF(VLOOKUP($AI1989,Resource!$B$2:$AE$460,25,FALSE)&gt;0,VLOOKUP($AI1989,Resource!$B$2:$AE$460,25,FALSE),"--INPUT--"),"")</f>
        <v/>
      </c>
      <c r="AL1989" s="619" t="n"/>
      <c r="AM1989" s="619" t="n"/>
      <c r="AN1989" s="34">
        <f>AA1989</f>
        <v/>
      </c>
      <c r="AO1989" s="621">
        <f>IF(ISNA(IF(AC1989="",0,AN1989*VLOOKUP(AC1989,Resource!$B$2:$AE$465,8,FALSE))),0,IF(AC1989="",0,AN1989*VLOOKUP(AC1989,Resource!$B$2:$AE$465,8,FALSE)))</f>
        <v/>
      </c>
      <c r="AP1989" s="620" t="n"/>
      <c r="AQ1989" s="286" t="n"/>
      <c r="AR1989" s="34">
        <f>AB1989</f>
        <v/>
      </c>
      <c r="AS1989" s="621">
        <f>IF(ISNA(IF(AI1989="",0,AR1989*VLOOKUP(AI1989,Resource!$B$2:$AE$465,9,FALSE))),0,IF(AI1989="",0,AR1989*VLOOKUP(AI1989,Resource!$B$2:$AE$465,9,FALSE)))</f>
        <v/>
      </c>
      <c r="AT1989" s="620" t="n"/>
      <c r="AU1989" s="286" t="n"/>
      <c r="AV1989" s="620">
        <f>Z1989</f>
        <v/>
      </c>
      <c r="AW1989" s="72" t="n"/>
      <c r="BA1989" s="620" t="n"/>
      <c r="BC1989" s="620">
        <f>AO1989+AS1989</f>
        <v/>
      </c>
      <c r="BD1989" s="620">
        <f>BH1989-BC1989</f>
        <v/>
      </c>
      <c r="BE1989" s="479">
        <f>IF(AV1989=0,"        --",BD1989/BH1989)</f>
        <v/>
      </c>
      <c r="BF1989" s="620" t="n"/>
      <c r="BG1989" s="620" t="n"/>
      <c r="BH1989" s="620">
        <f>Z1989+BA1989+BF1989</f>
        <v/>
      </c>
    </row>
    <row r="1990" customFormat="1" s="34">
      <c r="A1990" s="618" t="n"/>
      <c r="B1990" s="619" t="n"/>
      <c r="J1990" s="619" t="n"/>
      <c r="U1990" s="620" t="n"/>
      <c r="X1990" s="620" t="n"/>
      <c r="Y1990" s="620" t="n"/>
      <c r="Z1990" s="620" t="n"/>
      <c r="AA1990" s="34">
        <f>T1990*0.2+N1990*0+O1990*0.3+P1990*0.5+Q1990*0.6+R1990*1+S1990*1</f>
        <v/>
      </c>
      <c r="AB1990" s="34">
        <f>T1990*0.2+N1990*0.2+O1990*0.3+P1990*0.5+Q1990*0.6+R1990*1+S1990*1</f>
        <v/>
      </c>
      <c r="AD1990" s="34">
        <f>IF($AC1990&gt;0,IF(VLOOKUP($AC1990,Resource!$B$2:$AE$460,6,FALSE)&gt;0,VLOOKUP($AC1990,Resource!$B$2:$AE$460,6,FALSE),"--INPUT--"),"")</f>
        <v/>
      </c>
      <c r="AE1990" s="34">
        <f>IF($AC1990&gt;0,IF(VLOOKUP($AC1990,Resource!$B$2:$AE$460,25,FALSE)&gt;0,VLOOKUP($AC1990,Resource!$B$2:$AE$460,25,FALSE),"--INPUT--"),"")</f>
        <v/>
      </c>
      <c r="AG1990" s="619" t="n"/>
      <c r="AH1990" s="619" t="n"/>
      <c r="AJ1990" s="34">
        <f>IF($AI1990&gt;0,IF(VLOOKUP($AI1990,Resource!$B$2:$AE$460,6,FALSE)&gt;0,VLOOKUP($AI1990,Resource!$B$2:$AE$460,6,FALSE),"--INPUT--"),"")</f>
        <v/>
      </c>
      <c r="AK1990" s="34">
        <f>IF($AI1990&gt;0,IF(VLOOKUP($AI1990,Resource!$B$2:$AE$460,25,FALSE)&gt;0,VLOOKUP($AI1990,Resource!$B$2:$AE$460,25,FALSE),"--INPUT--"),"")</f>
        <v/>
      </c>
      <c r="AL1990" s="619" t="n"/>
      <c r="AM1990" s="619" t="n"/>
      <c r="AN1990" s="34">
        <f>AA1990</f>
        <v/>
      </c>
      <c r="AO1990" s="621">
        <f>IF(ISNA(IF(AC1990="",0,AN1990*VLOOKUP(AC1990,Resource!$B$2:$AE$465,8,FALSE))),0,IF(AC1990="",0,AN1990*VLOOKUP(AC1990,Resource!$B$2:$AE$465,8,FALSE)))</f>
        <v/>
      </c>
      <c r="AP1990" s="620" t="n"/>
      <c r="AQ1990" s="286" t="n"/>
      <c r="AR1990" s="34">
        <f>AB1990</f>
        <v/>
      </c>
      <c r="AS1990" s="621">
        <f>IF(ISNA(IF(AI1990="",0,AR1990*VLOOKUP(AI1990,Resource!$B$2:$AE$465,9,FALSE))),0,IF(AI1990="",0,AR1990*VLOOKUP(AI1990,Resource!$B$2:$AE$465,9,FALSE)))</f>
        <v/>
      </c>
      <c r="AT1990" s="620" t="n"/>
      <c r="AU1990" s="286" t="n"/>
      <c r="AV1990" s="620">
        <f>Z1990</f>
        <v/>
      </c>
      <c r="AW1990" s="72" t="n"/>
      <c r="BA1990" s="620" t="n"/>
      <c r="BC1990" s="620">
        <f>AO1990+AS1990</f>
        <v/>
      </c>
      <c r="BD1990" s="620">
        <f>BH1990-BC1990</f>
        <v/>
      </c>
      <c r="BE1990" s="479">
        <f>IF(AV1990=0,"        --",BD1990/BH1990)</f>
        <v/>
      </c>
      <c r="BF1990" s="620" t="n"/>
      <c r="BG1990" s="620" t="n"/>
      <c r="BH1990" s="620">
        <f>Z1990+BA1990+BF1990</f>
        <v/>
      </c>
    </row>
    <row r="1991" customFormat="1" s="34">
      <c r="A1991" s="618" t="n"/>
      <c r="B1991" s="619" t="n"/>
      <c r="J1991" s="619" t="n"/>
      <c r="U1991" s="620" t="n"/>
      <c r="X1991" s="620" t="n"/>
      <c r="Y1991" s="620" t="n"/>
      <c r="Z1991" s="620" t="n"/>
      <c r="AA1991" s="34">
        <f>T1991*0.2+N1991*0+O1991*0.3+P1991*0.5+Q1991*0.6+R1991*1+S1991*1</f>
        <v/>
      </c>
      <c r="AB1991" s="34">
        <f>T1991*0.2+N1991*0.2+O1991*0.3+P1991*0.5+Q1991*0.6+R1991*1+S1991*1</f>
        <v/>
      </c>
      <c r="AD1991" s="34">
        <f>IF($AC1991&gt;0,IF(VLOOKUP($AC1991,Resource!$B$2:$AE$460,6,FALSE)&gt;0,VLOOKUP($AC1991,Resource!$B$2:$AE$460,6,FALSE),"--INPUT--"),"")</f>
        <v/>
      </c>
      <c r="AE1991" s="34">
        <f>IF($AC1991&gt;0,IF(VLOOKUP($AC1991,Resource!$B$2:$AE$460,25,FALSE)&gt;0,VLOOKUP($AC1991,Resource!$B$2:$AE$460,25,FALSE),"--INPUT--"),"")</f>
        <v/>
      </c>
      <c r="AG1991" s="619" t="n"/>
      <c r="AH1991" s="619" t="n"/>
      <c r="AJ1991" s="34">
        <f>IF($AI1991&gt;0,IF(VLOOKUP($AI1991,Resource!$B$2:$AE$460,6,FALSE)&gt;0,VLOOKUP($AI1991,Resource!$B$2:$AE$460,6,FALSE),"--INPUT--"),"")</f>
        <v/>
      </c>
      <c r="AK1991" s="34">
        <f>IF($AI1991&gt;0,IF(VLOOKUP($AI1991,Resource!$B$2:$AE$460,25,FALSE)&gt;0,VLOOKUP($AI1991,Resource!$B$2:$AE$460,25,FALSE),"--INPUT--"),"")</f>
        <v/>
      </c>
      <c r="AL1991" s="619" t="n"/>
      <c r="AM1991" s="619" t="n"/>
      <c r="AN1991" s="34">
        <f>AA1991</f>
        <v/>
      </c>
      <c r="AO1991" s="621">
        <f>IF(ISNA(IF(AC1991="",0,AN1991*VLOOKUP(AC1991,Resource!$B$2:$AE$465,8,FALSE))),0,IF(AC1991="",0,AN1991*VLOOKUP(AC1991,Resource!$B$2:$AE$465,8,FALSE)))</f>
        <v/>
      </c>
      <c r="AP1991" s="620" t="n"/>
      <c r="AQ1991" s="286" t="n"/>
      <c r="AR1991" s="34">
        <f>AB1991</f>
        <v/>
      </c>
      <c r="AS1991" s="621">
        <f>IF(ISNA(IF(AI1991="",0,AR1991*VLOOKUP(AI1991,Resource!$B$2:$AE$465,9,FALSE))),0,IF(AI1991="",0,AR1991*VLOOKUP(AI1991,Resource!$B$2:$AE$465,9,FALSE)))</f>
        <v/>
      </c>
      <c r="AT1991" s="620" t="n"/>
      <c r="AU1991" s="286" t="n"/>
      <c r="AV1991" s="620">
        <f>Z1991</f>
        <v/>
      </c>
      <c r="AW1991" s="72" t="n"/>
      <c r="BA1991" s="620" t="n"/>
      <c r="BC1991" s="620">
        <f>AO1991+AS1991</f>
        <v/>
      </c>
      <c r="BD1991" s="620">
        <f>BH1991-BC1991</f>
        <v/>
      </c>
      <c r="BE1991" s="479">
        <f>IF(AV1991=0,"        --",BD1991/BH1991)</f>
        <v/>
      </c>
      <c r="BF1991" s="620" t="n"/>
      <c r="BG1991" s="620" t="n"/>
      <c r="BH1991" s="620">
        <f>Z1991+BA1991+BF1991</f>
        <v/>
      </c>
    </row>
    <row r="1992" customFormat="1" s="34">
      <c r="A1992" s="618" t="n"/>
      <c r="B1992" s="619" t="n"/>
      <c r="J1992" s="619" t="n"/>
      <c r="U1992" s="620" t="n"/>
      <c r="X1992" s="620" t="n"/>
      <c r="Y1992" s="620" t="n"/>
      <c r="Z1992" s="620" t="n"/>
      <c r="AA1992" s="34">
        <f>T1992*0.2+N1992*0+O1992*0.3+P1992*0.5+Q1992*0.6+R1992*1+S1992*1</f>
        <v/>
      </c>
      <c r="AB1992" s="34">
        <f>T1992*0.2+N1992*0.2+O1992*0.3+P1992*0.5+Q1992*0.6+R1992*1+S1992*1</f>
        <v/>
      </c>
      <c r="AD1992" s="34">
        <f>IF($AC1992&gt;0,IF(VLOOKUP($AC1992,Resource!$B$2:$AE$460,6,FALSE)&gt;0,VLOOKUP($AC1992,Resource!$B$2:$AE$460,6,FALSE),"--INPUT--"),"")</f>
        <v/>
      </c>
      <c r="AE1992" s="34">
        <f>IF($AC1992&gt;0,IF(VLOOKUP($AC1992,Resource!$B$2:$AE$460,25,FALSE)&gt;0,VLOOKUP($AC1992,Resource!$B$2:$AE$460,25,FALSE),"--INPUT--"),"")</f>
        <v/>
      </c>
      <c r="AG1992" s="619" t="n"/>
      <c r="AH1992" s="619" t="n"/>
      <c r="AJ1992" s="34">
        <f>IF($AI1992&gt;0,IF(VLOOKUP($AI1992,Resource!$B$2:$AE$460,6,FALSE)&gt;0,VLOOKUP($AI1992,Resource!$B$2:$AE$460,6,FALSE),"--INPUT--"),"")</f>
        <v/>
      </c>
      <c r="AK1992" s="34">
        <f>IF($AI1992&gt;0,IF(VLOOKUP($AI1992,Resource!$B$2:$AE$460,25,FALSE)&gt;0,VLOOKUP($AI1992,Resource!$B$2:$AE$460,25,FALSE),"--INPUT--"),"")</f>
        <v/>
      </c>
      <c r="AL1992" s="619" t="n"/>
      <c r="AM1992" s="619" t="n"/>
      <c r="AN1992" s="34">
        <f>AA1992</f>
        <v/>
      </c>
      <c r="AO1992" s="621">
        <f>IF(ISNA(IF(AC1992="",0,AN1992*VLOOKUP(AC1992,Resource!$B$2:$AE$465,8,FALSE))),0,IF(AC1992="",0,AN1992*VLOOKUP(AC1992,Resource!$B$2:$AE$465,8,FALSE)))</f>
        <v/>
      </c>
      <c r="AP1992" s="620" t="n"/>
      <c r="AQ1992" s="286" t="n"/>
      <c r="AR1992" s="34">
        <f>AB1992</f>
        <v/>
      </c>
      <c r="AS1992" s="621">
        <f>IF(ISNA(IF(AI1992="",0,AR1992*VLOOKUP(AI1992,Resource!$B$2:$AE$465,9,FALSE))),0,IF(AI1992="",0,AR1992*VLOOKUP(AI1992,Resource!$B$2:$AE$465,9,FALSE)))</f>
        <v/>
      </c>
      <c r="AT1992" s="620" t="n"/>
      <c r="AU1992" s="286" t="n"/>
      <c r="AV1992" s="620">
        <f>Z1992</f>
        <v/>
      </c>
      <c r="AW1992" s="72" t="n"/>
      <c r="BA1992" s="620" t="n"/>
      <c r="BC1992" s="620">
        <f>AO1992+AS1992</f>
        <v/>
      </c>
      <c r="BD1992" s="620">
        <f>BH1992-BC1992</f>
        <v/>
      </c>
      <c r="BE1992" s="479">
        <f>IF(AV1992=0,"        --",BD1992/BH1992)</f>
        <v/>
      </c>
      <c r="BF1992" s="620" t="n"/>
      <c r="BG1992" s="620" t="n"/>
      <c r="BH1992" s="620">
        <f>Z1992+BA1992+BF1992</f>
        <v/>
      </c>
    </row>
    <row r="1993" customFormat="1" s="34">
      <c r="A1993" s="618" t="n"/>
      <c r="B1993" s="619" t="n"/>
      <c r="J1993" s="619" t="n"/>
      <c r="U1993" s="620" t="n"/>
      <c r="X1993" s="620" t="n"/>
      <c r="Y1993" s="620" t="n"/>
      <c r="Z1993" s="620" t="n"/>
      <c r="AA1993" s="34">
        <f>T1993*0.2+N1993*0+O1993*0.3+P1993*0.5+Q1993*0.6+R1993*1+S1993*1</f>
        <v/>
      </c>
      <c r="AB1993" s="34">
        <f>T1993*0.2+N1993*0.2+O1993*0.3+P1993*0.5+Q1993*0.6+R1993*1+S1993*1</f>
        <v/>
      </c>
      <c r="AD1993" s="34">
        <f>IF($AC1993&gt;0,IF(VLOOKUP($AC1993,Resource!$B$2:$AE$460,6,FALSE)&gt;0,VLOOKUP($AC1993,Resource!$B$2:$AE$460,6,FALSE),"--INPUT--"),"")</f>
        <v/>
      </c>
      <c r="AE1993" s="34">
        <f>IF($AC1993&gt;0,IF(VLOOKUP($AC1993,Resource!$B$2:$AE$460,25,FALSE)&gt;0,VLOOKUP($AC1993,Resource!$B$2:$AE$460,25,FALSE),"--INPUT--"),"")</f>
        <v/>
      </c>
      <c r="AG1993" s="619" t="n"/>
      <c r="AH1993" s="619" t="n"/>
      <c r="AJ1993" s="34">
        <f>IF($AI1993&gt;0,IF(VLOOKUP($AI1993,Resource!$B$2:$AE$460,6,FALSE)&gt;0,VLOOKUP($AI1993,Resource!$B$2:$AE$460,6,FALSE),"--INPUT--"),"")</f>
        <v/>
      </c>
      <c r="AK1993" s="34">
        <f>IF($AI1993&gt;0,IF(VLOOKUP($AI1993,Resource!$B$2:$AE$460,25,FALSE)&gt;0,VLOOKUP($AI1993,Resource!$B$2:$AE$460,25,FALSE),"--INPUT--"),"")</f>
        <v/>
      </c>
      <c r="AL1993" s="619" t="n"/>
      <c r="AM1993" s="619" t="n"/>
      <c r="AN1993" s="34">
        <f>AA1993</f>
        <v/>
      </c>
      <c r="AO1993" s="621">
        <f>IF(ISNA(IF(AC1993="",0,AN1993*VLOOKUP(AC1993,Resource!$B$2:$AE$465,8,FALSE))),0,IF(AC1993="",0,AN1993*VLOOKUP(AC1993,Resource!$B$2:$AE$465,8,FALSE)))</f>
        <v/>
      </c>
      <c r="AP1993" s="620" t="n"/>
      <c r="AQ1993" s="286" t="n"/>
      <c r="AR1993" s="34">
        <f>AB1993</f>
        <v/>
      </c>
      <c r="AS1993" s="621">
        <f>IF(ISNA(IF(AI1993="",0,AR1993*VLOOKUP(AI1993,Resource!$B$2:$AE$465,9,FALSE))),0,IF(AI1993="",0,AR1993*VLOOKUP(AI1993,Resource!$B$2:$AE$465,9,FALSE)))</f>
        <v/>
      </c>
      <c r="AT1993" s="620" t="n"/>
      <c r="AU1993" s="286" t="n"/>
      <c r="AV1993" s="620">
        <f>Z1993</f>
        <v/>
      </c>
      <c r="AW1993" s="72" t="n"/>
      <c r="BA1993" s="620" t="n"/>
      <c r="BC1993" s="620">
        <f>AO1993+AS1993</f>
        <v/>
      </c>
      <c r="BD1993" s="620">
        <f>BH1993-BC1993</f>
        <v/>
      </c>
      <c r="BE1993" s="479">
        <f>IF(AV1993=0,"        --",BD1993/BH1993)</f>
        <v/>
      </c>
      <c r="BF1993" s="620" t="n"/>
      <c r="BG1993" s="620" t="n"/>
      <c r="BH1993" s="620">
        <f>Z1993+BA1993+BF1993</f>
        <v/>
      </c>
    </row>
    <row r="1994" customFormat="1" s="34">
      <c r="A1994" s="618" t="n"/>
      <c r="B1994" s="619" t="n"/>
      <c r="J1994" s="619" t="n"/>
      <c r="U1994" s="620" t="n"/>
      <c r="X1994" s="620" t="n"/>
      <c r="Y1994" s="620" t="n"/>
      <c r="Z1994" s="620" t="n"/>
      <c r="AA1994" s="34">
        <f>T1994*0.2+N1994*0+O1994*0.3+P1994*0.5+Q1994*0.6+R1994*1+S1994*1</f>
        <v/>
      </c>
      <c r="AB1994" s="34">
        <f>T1994*0.2+N1994*0.2+O1994*0.3+P1994*0.5+Q1994*0.6+R1994*1+S1994*1</f>
        <v/>
      </c>
      <c r="AD1994" s="34">
        <f>IF($AC1994&gt;0,IF(VLOOKUP($AC1994,Resource!$B$2:$AE$460,6,FALSE)&gt;0,VLOOKUP($AC1994,Resource!$B$2:$AE$460,6,FALSE),"--INPUT--"),"")</f>
        <v/>
      </c>
      <c r="AE1994" s="34">
        <f>IF($AC1994&gt;0,IF(VLOOKUP($AC1994,Resource!$B$2:$AE$460,25,FALSE)&gt;0,VLOOKUP($AC1994,Resource!$B$2:$AE$460,25,FALSE),"--INPUT--"),"")</f>
        <v/>
      </c>
      <c r="AG1994" s="619" t="n"/>
      <c r="AH1994" s="619" t="n"/>
      <c r="AJ1994" s="34">
        <f>IF($AI1994&gt;0,IF(VLOOKUP($AI1994,Resource!$B$2:$AE$460,6,FALSE)&gt;0,VLOOKUP($AI1994,Resource!$B$2:$AE$460,6,FALSE),"--INPUT--"),"")</f>
        <v/>
      </c>
      <c r="AK1994" s="34">
        <f>IF($AI1994&gt;0,IF(VLOOKUP($AI1994,Resource!$B$2:$AE$460,25,FALSE)&gt;0,VLOOKUP($AI1994,Resource!$B$2:$AE$460,25,FALSE),"--INPUT--"),"")</f>
        <v/>
      </c>
      <c r="AL1994" s="619" t="n"/>
      <c r="AM1994" s="619" t="n"/>
      <c r="AN1994" s="34">
        <f>AA1994</f>
        <v/>
      </c>
      <c r="AO1994" s="621">
        <f>IF(ISNA(IF(AC1994="",0,AN1994*VLOOKUP(AC1994,Resource!$B$2:$AE$465,8,FALSE))),0,IF(AC1994="",0,AN1994*VLOOKUP(AC1994,Resource!$B$2:$AE$465,8,FALSE)))</f>
        <v/>
      </c>
      <c r="AP1994" s="620" t="n"/>
      <c r="AQ1994" s="286" t="n"/>
      <c r="AR1994" s="34">
        <f>AB1994</f>
        <v/>
      </c>
      <c r="AS1994" s="621">
        <f>IF(ISNA(IF(AI1994="",0,AR1994*VLOOKUP(AI1994,Resource!$B$2:$AE$465,9,FALSE))),0,IF(AI1994="",0,AR1994*VLOOKUP(AI1994,Resource!$B$2:$AE$465,9,FALSE)))</f>
        <v/>
      </c>
      <c r="AT1994" s="620" t="n"/>
      <c r="AU1994" s="286" t="n"/>
      <c r="AV1994" s="620">
        <f>Z1994</f>
        <v/>
      </c>
      <c r="AW1994" s="72" t="n"/>
      <c r="BA1994" s="620" t="n"/>
      <c r="BC1994" s="620">
        <f>AO1994+AS1994</f>
        <v/>
      </c>
      <c r="BD1994" s="620">
        <f>BH1994-BC1994</f>
        <v/>
      </c>
      <c r="BE1994" s="479">
        <f>IF(AV1994=0,"        --",BD1994/BH1994)</f>
        <v/>
      </c>
      <c r="BF1994" s="620" t="n"/>
      <c r="BG1994" s="620" t="n"/>
      <c r="BH1994" s="620">
        <f>Z1994+BA1994+BF1994</f>
        <v/>
      </c>
    </row>
    <row r="1995" customFormat="1" s="34">
      <c r="A1995" s="618" t="n"/>
      <c r="B1995" s="619" t="n"/>
      <c r="J1995" s="619" t="n"/>
      <c r="U1995" s="620" t="n"/>
      <c r="X1995" s="620" t="n"/>
      <c r="Y1995" s="620" t="n"/>
      <c r="Z1995" s="620" t="n"/>
      <c r="AA1995" s="34">
        <f>T1995*0.2+N1995*0+O1995*0.3+P1995*0.5+Q1995*0.6+R1995*1+S1995*1</f>
        <v/>
      </c>
      <c r="AB1995" s="34">
        <f>T1995*0.2+N1995*0.2+O1995*0.3+P1995*0.5+Q1995*0.6+R1995*1+S1995*1</f>
        <v/>
      </c>
      <c r="AD1995" s="34">
        <f>IF($AC1995&gt;0,IF(VLOOKUP($AC1995,Resource!$B$2:$AE$460,6,FALSE)&gt;0,VLOOKUP($AC1995,Resource!$B$2:$AE$460,6,FALSE),"--INPUT--"),"")</f>
        <v/>
      </c>
      <c r="AE1995" s="34">
        <f>IF($AC1995&gt;0,IF(VLOOKUP($AC1995,Resource!$B$2:$AE$460,25,FALSE)&gt;0,VLOOKUP($AC1995,Resource!$B$2:$AE$460,25,FALSE),"--INPUT--"),"")</f>
        <v/>
      </c>
      <c r="AG1995" s="619" t="n"/>
      <c r="AH1995" s="619" t="n"/>
      <c r="AJ1995" s="34">
        <f>IF($AI1995&gt;0,IF(VLOOKUP($AI1995,Resource!$B$2:$AE$460,6,FALSE)&gt;0,VLOOKUP($AI1995,Resource!$B$2:$AE$460,6,FALSE),"--INPUT--"),"")</f>
        <v/>
      </c>
      <c r="AK1995" s="34">
        <f>IF($AI1995&gt;0,IF(VLOOKUP($AI1995,Resource!$B$2:$AE$460,25,FALSE)&gt;0,VLOOKUP($AI1995,Resource!$B$2:$AE$460,25,FALSE),"--INPUT--"),"")</f>
        <v/>
      </c>
      <c r="AL1995" s="619" t="n"/>
      <c r="AM1995" s="619" t="n"/>
      <c r="AN1995" s="34">
        <f>AA1995</f>
        <v/>
      </c>
      <c r="AO1995" s="621">
        <f>IF(ISNA(IF(AC1995="",0,AN1995*VLOOKUP(AC1995,Resource!$B$2:$AE$465,8,FALSE))),0,IF(AC1995="",0,AN1995*VLOOKUP(AC1995,Resource!$B$2:$AE$465,8,FALSE)))</f>
        <v/>
      </c>
      <c r="AP1995" s="620" t="n"/>
      <c r="AQ1995" s="286" t="n"/>
      <c r="AR1995" s="34">
        <f>AB1995</f>
        <v/>
      </c>
      <c r="AS1995" s="621">
        <f>IF(ISNA(IF(AI1995="",0,AR1995*VLOOKUP(AI1995,Resource!$B$2:$AE$465,9,FALSE))),0,IF(AI1995="",0,AR1995*VLOOKUP(AI1995,Resource!$B$2:$AE$465,9,FALSE)))</f>
        <v/>
      </c>
      <c r="AT1995" s="620" t="n"/>
      <c r="AU1995" s="286" t="n"/>
      <c r="AV1995" s="620">
        <f>Z1995</f>
        <v/>
      </c>
      <c r="AW1995" s="72" t="n"/>
      <c r="BA1995" s="620" t="n"/>
      <c r="BC1995" s="620">
        <f>AO1995+AS1995</f>
        <v/>
      </c>
      <c r="BD1995" s="620">
        <f>BH1995-BC1995</f>
        <v/>
      </c>
      <c r="BE1995" s="479">
        <f>IF(AV1995=0,"        --",BD1995/BH1995)</f>
        <v/>
      </c>
      <c r="BF1995" s="620" t="n"/>
      <c r="BG1995" s="620" t="n"/>
      <c r="BH1995" s="620">
        <f>Z1995+BA1995+BF1995</f>
        <v/>
      </c>
    </row>
    <row r="1996" customFormat="1" s="34">
      <c r="A1996" s="618" t="n"/>
      <c r="B1996" s="619" t="n"/>
      <c r="J1996" s="619" t="n"/>
      <c r="U1996" s="620" t="n"/>
      <c r="X1996" s="620" t="n"/>
      <c r="Y1996" s="620" t="n"/>
      <c r="Z1996" s="620" t="n"/>
      <c r="AA1996" s="34">
        <f>T1996*0.2+N1996*0+O1996*0.3+P1996*0.5+Q1996*0.6+R1996*1+S1996*1</f>
        <v/>
      </c>
      <c r="AB1996" s="34">
        <f>T1996*0.2+N1996*0.2+O1996*0.3+P1996*0.5+Q1996*0.6+R1996*1+S1996*1</f>
        <v/>
      </c>
      <c r="AD1996" s="34">
        <f>IF($AC1996&gt;0,IF(VLOOKUP($AC1996,Resource!$B$2:$AE$460,6,FALSE)&gt;0,VLOOKUP($AC1996,Resource!$B$2:$AE$460,6,FALSE),"--INPUT--"),"")</f>
        <v/>
      </c>
      <c r="AE1996" s="34">
        <f>IF($AC1996&gt;0,IF(VLOOKUP($AC1996,Resource!$B$2:$AE$460,25,FALSE)&gt;0,VLOOKUP($AC1996,Resource!$B$2:$AE$460,25,FALSE),"--INPUT--"),"")</f>
        <v/>
      </c>
      <c r="AG1996" s="619" t="n"/>
      <c r="AH1996" s="619" t="n"/>
      <c r="AJ1996" s="34">
        <f>IF($AI1996&gt;0,IF(VLOOKUP($AI1996,Resource!$B$2:$AE$460,6,FALSE)&gt;0,VLOOKUP($AI1996,Resource!$B$2:$AE$460,6,FALSE),"--INPUT--"),"")</f>
        <v/>
      </c>
      <c r="AK1996" s="34">
        <f>IF($AI1996&gt;0,IF(VLOOKUP($AI1996,Resource!$B$2:$AE$460,25,FALSE)&gt;0,VLOOKUP($AI1996,Resource!$B$2:$AE$460,25,FALSE),"--INPUT--"),"")</f>
        <v/>
      </c>
      <c r="AL1996" s="619" t="n"/>
      <c r="AM1996" s="619" t="n"/>
      <c r="AN1996" s="34">
        <f>AA1996</f>
        <v/>
      </c>
      <c r="AO1996" s="621">
        <f>IF(ISNA(IF(AC1996="",0,AN1996*VLOOKUP(AC1996,Resource!$B$2:$AE$465,8,FALSE))),0,IF(AC1996="",0,AN1996*VLOOKUP(AC1996,Resource!$B$2:$AE$465,8,FALSE)))</f>
        <v/>
      </c>
      <c r="AP1996" s="620" t="n"/>
      <c r="AQ1996" s="286" t="n"/>
      <c r="AR1996" s="34">
        <f>AB1996</f>
        <v/>
      </c>
      <c r="AS1996" s="621">
        <f>IF(ISNA(IF(AI1996="",0,AR1996*VLOOKUP(AI1996,Resource!$B$2:$AE$465,9,FALSE))),0,IF(AI1996="",0,AR1996*VLOOKUP(AI1996,Resource!$B$2:$AE$465,9,FALSE)))</f>
        <v/>
      </c>
      <c r="AT1996" s="620" t="n"/>
      <c r="AU1996" s="286" t="n"/>
      <c r="AV1996" s="620">
        <f>Z1996</f>
        <v/>
      </c>
      <c r="AW1996" s="72" t="n"/>
      <c r="BA1996" s="620" t="n"/>
      <c r="BC1996" s="620">
        <f>AO1996+AS1996</f>
        <v/>
      </c>
      <c r="BD1996" s="620">
        <f>BH1996-BC1996</f>
        <v/>
      </c>
      <c r="BE1996" s="479">
        <f>IF(AV1996=0,"        --",BD1996/BH1996)</f>
        <v/>
      </c>
      <c r="BF1996" s="620" t="n"/>
      <c r="BG1996" s="620" t="n"/>
      <c r="BH1996" s="620">
        <f>Z1996+BA1996+BF1996</f>
        <v/>
      </c>
    </row>
    <row r="1997" customFormat="1" s="34">
      <c r="A1997" s="618" t="n"/>
      <c r="B1997" s="619" t="n"/>
      <c r="J1997" s="619" t="n"/>
      <c r="U1997" s="620" t="n"/>
      <c r="X1997" s="620" t="n"/>
      <c r="Y1997" s="620" t="n"/>
      <c r="Z1997" s="620" t="n"/>
      <c r="AA1997" s="34">
        <f>T1997*0.2+N1997*0+O1997*0.3+P1997*0.5+Q1997*0.6+R1997*1+S1997*1</f>
        <v/>
      </c>
      <c r="AB1997" s="34">
        <f>T1997*0.2+N1997*0.2+O1997*0.3+P1997*0.5+Q1997*0.6+R1997*1+S1997*1</f>
        <v/>
      </c>
      <c r="AD1997" s="34">
        <f>IF($AC1997&gt;0,IF(VLOOKUP($AC1997,Resource!$B$2:$AE$460,6,FALSE)&gt;0,VLOOKUP($AC1997,Resource!$B$2:$AE$460,6,FALSE),"--INPUT--"),"")</f>
        <v/>
      </c>
      <c r="AE1997" s="34">
        <f>IF($AC1997&gt;0,IF(VLOOKUP($AC1997,Resource!$B$2:$AE$460,25,FALSE)&gt;0,VLOOKUP($AC1997,Resource!$B$2:$AE$460,25,FALSE),"--INPUT--"),"")</f>
        <v/>
      </c>
      <c r="AG1997" s="619" t="n"/>
      <c r="AH1997" s="619" t="n"/>
      <c r="AJ1997" s="34">
        <f>IF($AI1997&gt;0,IF(VLOOKUP($AI1997,Resource!$B$2:$AE$460,6,FALSE)&gt;0,VLOOKUP($AI1997,Resource!$B$2:$AE$460,6,FALSE),"--INPUT--"),"")</f>
        <v/>
      </c>
      <c r="AK1997" s="34">
        <f>IF($AI1997&gt;0,IF(VLOOKUP($AI1997,Resource!$B$2:$AE$460,25,FALSE)&gt;0,VLOOKUP($AI1997,Resource!$B$2:$AE$460,25,FALSE),"--INPUT--"),"")</f>
        <v/>
      </c>
      <c r="AL1997" s="619" t="n"/>
      <c r="AM1997" s="619" t="n"/>
      <c r="AN1997" s="34">
        <f>AA1997</f>
        <v/>
      </c>
      <c r="AO1997" s="621">
        <f>IF(ISNA(IF(AC1997="",0,AN1997*VLOOKUP(AC1997,Resource!$B$2:$AE$465,8,FALSE))),0,IF(AC1997="",0,AN1997*VLOOKUP(AC1997,Resource!$B$2:$AE$465,8,FALSE)))</f>
        <v/>
      </c>
      <c r="AP1997" s="620" t="n"/>
      <c r="AQ1997" s="286" t="n"/>
      <c r="AR1997" s="34">
        <f>AB1997</f>
        <v/>
      </c>
      <c r="AS1997" s="621">
        <f>IF(ISNA(IF(AI1997="",0,AR1997*VLOOKUP(AI1997,Resource!$B$2:$AE$465,9,FALSE))),0,IF(AI1997="",0,AR1997*VLOOKUP(AI1997,Resource!$B$2:$AE$465,9,FALSE)))</f>
        <v/>
      </c>
      <c r="AT1997" s="620" t="n"/>
      <c r="AU1997" s="286" t="n"/>
      <c r="AV1997" s="620">
        <f>Z1997</f>
        <v/>
      </c>
      <c r="AW1997" s="72" t="n"/>
      <c r="BA1997" s="620" t="n"/>
      <c r="BC1997" s="620">
        <f>AO1997+AS1997</f>
        <v/>
      </c>
      <c r="BD1997" s="620">
        <f>BH1997-BC1997</f>
        <v/>
      </c>
      <c r="BE1997" s="479">
        <f>IF(AV1997=0,"        --",BD1997/BH1997)</f>
        <v/>
      </c>
      <c r="BF1997" s="620" t="n"/>
      <c r="BG1997" s="620" t="n"/>
      <c r="BH1997" s="620">
        <f>Z1997+BA1997+BF1997</f>
        <v/>
      </c>
    </row>
    <row r="1998" customFormat="1" s="34">
      <c r="A1998" s="618" t="n"/>
      <c r="B1998" s="619" t="n"/>
      <c r="J1998" s="619" t="n"/>
      <c r="U1998" s="620" t="n"/>
      <c r="X1998" s="620" t="n"/>
      <c r="Y1998" s="620" t="n"/>
      <c r="Z1998" s="620" t="n"/>
      <c r="AA1998" s="34">
        <f>T1998*0.2+N1998*0+O1998*0.3+P1998*0.5+Q1998*0.6+R1998*1+S1998*1</f>
        <v/>
      </c>
      <c r="AB1998" s="34">
        <f>T1998*0.2+N1998*0.2+O1998*0.3+P1998*0.5+Q1998*0.6+R1998*1+S1998*1</f>
        <v/>
      </c>
      <c r="AD1998" s="34">
        <f>IF($AC1998&gt;0,IF(VLOOKUP($AC1998,Resource!$B$2:$AE$460,6,FALSE)&gt;0,VLOOKUP($AC1998,Resource!$B$2:$AE$460,6,FALSE),"--INPUT--"),"")</f>
        <v/>
      </c>
      <c r="AE1998" s="34">
        <f>IF($AC1998&gt;0,IF(VLOOKUP($AC1998,Resource!$B$2:$AE$460,25,FALSE)&gt;0,VLOOKUP($AC1998,Resource!$B$2:$AE$460,25,FALSE),"--INPUT--"),"")</f>
        <v/>
      </c>
      <c r="AG1998" s="619" t="n"/>
      <c r="AH1998" s="619" t="n"/>
      <c r="AJ1998" s="34">
        <f>IF($AI1998&gt;0,IF(VLOOKUP($AI1998,Resource!$B$2:$AE$460,6,FALSE)&gt;0,VLOOKUP($AI1998,Resource!$B$2:$AE$460,6,FALSE),"--INPUT--"),"")</f>
        <v/>
      </c>
      <c r="AK1998" s="34">
        <f>IF($AI1998&gt;0,IF(VLOOKUP($AI1998,Resource!$B$2:$AE$460,25,FALSE)&gt;0,VLOOKUP($AI1998,Resource!$B$2:$AE$460,25,FALSE),"--INPUT--"),"")</f>
        <v/>
      </c>
      <c r="AL1998" s="619" t="n"/>
      <c r="AM1998" s="619" t="n"/>
      <c r="AN1998" s="34">
        <f>AA1998</f>
        <v/>
      </c>
      <c r="AO1998" s="621">
        <f>IF(ISNA(IF(AC1998="",0,AN1998*VLOOKUP(AC1998,Resource!$B$2:$AE$465,8,FALSE))),0,IF(AC1998="",0,AN1998*VLOOKUP(AC1998,Resource!$B$2:$AE$465,8,FALSE)))</f>
        <v/>
      </c>
      <c r="AP1998" s="620" t="n"/>
      <c r="AQ1998" s="286" t="n"/>
      <c r="AR1998" s="34">
        <f>AB1998</f>
        <v/>
      </c>
      <c r="AS1998" s="621">
        <f>IF(ISNA(IF(AI1998="",0,AR1998*VLOOKUP(AI1998,Resource!$B$2:$AE$465,9,FALSE))),0,IF(AI1998="",0,AR1998*VLOOKUP(AI1998,Resource!$B$2:$AE$465,9,FALSE)))</f>
        <v/>
      </c>
      <c r="AT1998" s="620" t="n"/>
      <c r="AU1998" s="286" t="n"/>
      <c r="AV1998" s="620">
        <f>Z1998</f>
        <v/>
      </c>
      <c r="AW1998" s="72" t="n"/>
      <c r="BA1998" s="620" t="n"/>
      <c r="BC1998" s="620">
        <f>AO1998+AS1998</f>
        <v/>
      </c>
      <c r="BD1998" s="620">
        <f>BH1998-BC1998</f>
        <v/>
      </c>
      <c r="BE1998" s="479">
        <f>IF(AV1998=0,"        --",BD1998/BH1998)</f>
        <v/>
      </c>
      <c r="BF1998" s="620" t="n"/>
      <c r="BG1998" s="620" t="n"/>
      <c r="BH1998" s="620">
        <f>Z1998+BA1998+BF1998</f>
        <v/>
      </c>
    </row>
    <row r="1999" customFormat="1" s="34">
      <c r="A1999" s="618" t="n"/>
      <c r="B1999" s="619" t="n"/>
      <c r="J1999" s="619" t="n"/>
      <c r="U1999" s="620" t="n"/>
      <c r="X1999" s="620" t="n"/>
      <c r="Y1999" s="620" t="n"/>
      <c r="Z1999" s="620" t="n"/>
      <c r="AA1999" s="34">
        <f>T1999*0.2+N1999*0+O1999*0.3+P1999*0.5+Q1999*0.6+R1999*1+S1999*1</f>
        <v/>
      </c>
      <c r="AB1999" s="34">
        <f>T1999*0.2+N1999*0.2+O1999*0.3+P1999*0.5+Q1999*0.6+R1999*1+S1999*1</f>
        <v/>
      </c>
      <c r="AD1999" s="34">
        <f>IF($AC1999&gt;0,IF(VLOOKUP($AC1999,Resource!$B$2:$AE$460,6,FALSE)&gt;0,VLOOKUP($AC1999,Resource!$B$2:$AE$460,6,FALSE),"--INPUT--"),"")</f>
        <v/>
      </c>
      <c r="AE1999" s="34">
        <f>IF($AC1999&gt;0,IF(VLOOKUP($AC1999,Resource!$B$2:$AE$460,25,FALSE)&gt;0,VLOOKUP($AC1999,Resource!$B$2:$AE$460,25,FALSE),"--INPUT--"),"")</f>
        <v/>
      </c>
      <c r="AG1999" s="619" t="n"/>
      <c r="AH1999" s="619" t="n"/>
      <c r="AJ1999" s="34">
        <f>IF($AI1999&gt;0,IF(VLOOKUP($AI1999,Resource!$B$2:$AE$460,6,FALSE)&gt;0,VLOOKUP($AI1999,Resource!$B$2:$AE$460,6,FALSE),"--INPUT--"),"")</f>
        <v/>
      </c>
      <c r="AK1999" s="34">
        <f>IF($AI1999&gt;0,IF(VLOOKUP($AI1999,Resource!$B$2:$AE$460,25,FALSE)&gt;0,VLOOKUP($AI1999,Resource!$B$2:$AE$460,25,FALSE),"--INPUT--"),"")</f>
        <v/>
      </c>
      <c r="AL1999" s="619" t="n"/>
      <c r="AM1999" s="619" t="n"/>
      <c r="AN1999" s="34">
        <f>AA1999</f>
        <v/>
      </c>
      <c r="AO1999" s="621">
        <f>IF(ISNA(IF(AC1999="",0,AN1999*VLOOKUP(AC1999,Resource!$B$2:$AE$465,8,FALSE))),0,IF(AC1999="",0,AN1999*VLOOKUP(AC1999,Resource!$B$2:$AE$465,8,FALSE)))</f>
        <v/>
      </c>
      <c r="AP1999" s="620" t="n"/>
      <c r="AQ1999" s="286" t="n"/>
      <c r="AR1999" s="34">
        <f>AB1999</f>
        <v/>
      </c>
      <c r="AS1999" s="621">
        <f>IF(ISNA(IF(AI1999="",0,AR1999*VLOOKUP(AI1999,Resource!$B$2:$AE$465,9,FALSE))),0,IF(AI1999="",0,AR1999*VLOOKUP(AI1999,Resource!$B$2:$AE$465,9,FALSE)))</f>
        <v/>
      </c>
      <c r="AT1999" s="620" t="n"/>
      <c r="AU1999" s="286" t="n"/>
      <c r="AV1999" s="620">
        <f>Z1999</f>
        <v/>
      </c>
      <c r="AW1999" s="72" t="n"/>
      <c r="BA1999" s="620" t="n"/>
      <c r="BC1999" s="620">
        <f>AO1999+AS1999</f>
        <v/>
      </c>
      <c r="BD1999" s="620">
        <f>BH1999-BC1999</f>
        <v/>
      </c>
      <c r="BE1999" s="479">
        <f>IF(AV1999=0,"        --",BD1999/BH1999)</f>
        <v/>
      </c>
      <c r="BF1999" s="620" t="n"/>
      <c r="BG1999" s="620" t="n"/>
      <c r="BH1999" s="620">
        <f>Z1999+BA1999+BF1999</f>
        <v/>
      </c>
    </row>
    <row r="2000" customFormat="1" s="34">
      <c r="A2000" s="618" t="n"/>
      <c r="B2000" s="619" t="n"/>
      <c r="J2000" s="619" t="n"/>
      <c r="U2000" s="620" t="n"/>
      <c r="X2000" s="620" t="n"/>
      <c r="Y2000" s="620" t="n"/>
      <c r="Z2000" s="620" t="n"/>
      <c r="AA2000" s="34">
        <f>T2000*0.2+N2000*0+O2000*0.3+P2000*0.5+Q2000*0.6+R2000*1+S2000*1</f>
        <v/>
      </c>
      <c r="AB2000" s="34">
        <f>T2000*0.2+N2000*0.2+O2000*0.3+P2000*0.5+Q2000*0.6+R2000*1+S2000*1</f>
        <v/>
      </c>
      <c r="AD2000" s="34">
        <f>IF($AC2000&gt;0,IF(VLOOKUP($AC2000,Resource!$B$2:$AE$460,6,FALSE)&gt;0,VLOOKUP($AC2000,Resource!$B$2:$AE$460,6,FALSE),"--INPUT--"),"")</f>
        <v/>
      </c>
      <c r="AE2000" s="34">
        <f>IF($AC2000&gt;0,IF(VLOOKUP($AC2000,Resource!$B$2:$AE$460,25,FALSE)&gt;0,VLOOKUP($AC2000,Resource!$B$2:$AE$460,25,FALSE),"--INPUT--"),"")</f>
        <v/>
      </c>
      <c r="AG2000" s="619" t="n"/>
      <c r="AH2000" s="619" t="n"/>
      <c r="AJ2000" s="34">
        <f>IF($AI2000&gt;0,IF(VLOOKUP($AI2000,Resource!$B$2:$AE$460,6,FALSE)&gt;0,VLOOKUP($AI2000,Resource!$B$2:$AE$460,6,FALSE),"--INPUT--"),"")</f>
        <v/>
      </c>
      <c r="AK2000" s="34">
        <f>IF($AI2000&gt;0,IF(VLOOKUP($AI2000,Resource!$B$2:$AE$460,25,FALSE)&gt;0,VLOOKUP($AI2000,Resource!$B$2:$AE$460,25,FALSE),"--INPUT--"),"")</f>
        <v/>
      </c>
      <c r="AL2000" s="619" t="n"/>
      <c r="AM2000" s="619" t="n"/>
      <c r="AN2000" s="34">
        <f>AA2000</f>
        <v/>
      </c>
      <c r="AO2000" s="621">
        <f>IF(ISNA(IF(AC2000="",0,AN2000*VLOOKUP(AC2000,Resource!$B$2:$AE$465,8,FALSE))),0,IF(AC2000="",0,AN2000*VLOOKUP(AC2000,Resource!$B$2:$AE$465,8,FALSE)))</f>
        <v/>
      </c>
      <c r="AP2000" s="620" t="n"/>
      <c r="AQ2000" s="286" t="n"/>
      <c r="AR2000" s="34">
        <f>AB2000</f>
        <v/>
      </c>
      <c r="AS2000" s="621">
        <f>IF(ISNA(IF(AI2000="",0,AR2000*VLOOKUP(AI2000,Resource!$B$2:$AE$465,9,FALSE))),0,IF(AI2000="",0,AR2000*VLOOKUP(AI2000,Resource!$B$2:$AE$465,9,FALSE)))</f>
        <v/>
      </c>
      <c r="AT2000" s="620" t="n"/>
      <c r="AU2000" s="286" t="n"/>
      <c r="AV2000" s="620">
        <f>Z2000</f>
        <v/>
      </c>
      <c r="AW2000" s="72" t="n"/>
      <c r="BA2000" s="620" t="n"/>
      <c r="BC2000" s="620">
        <f>AO2000+AS2000</f>
        <v/>
      </c>
      <c r="BD2000" s="620">
        <f>BH2000-BC2000</f>
        <v/>
      </c>
      <c r="BE2000" s="479">
        <f>IF(AV2000=0,"        --",BD2000/BH2000)</f>
        <v/>
      </c>
      <c r="BF2000" s="620" t="n"/>
      <c r="BG2000" s="620" t="n"/>
      <c r="BH2000" s="620">
        <f>Z2000+BA2000+BF2000</f>
        <v/>
      </c>
    </row>
    <row r="2001" customFormat="1" s="34">
      <c r="A2001" s="618" t="n"/>
      <c r="B2001" s="619" t="n"/>
      <c r="J2001" s="619" t="n"/>
      <c r="U2001" s="620" t="n"/>
      <c r="X2001" s="620" t="n"/>
      <c r="Y2001" s="620" t="n"/>
      <c r="Z2001" s="620" t="n"/>
      <c r="AA2001" s="34">
        <f>T2001*0.2+N2001*0+O2001*0.3+P2001*0.5+Q2001*0.6+R2001*1+S2001*1</f>
        <v/>
      </c>
      <c r="AB2001" s="34">
        <f>T2001*0.2+N2001*0.2+O2001*0.3+P2001*0.5+Q2001*0.6+R2001*1+S2001*1</f>
        <v/>
      </c>
      <c r="AD2001" s="34">
        <f>IF($AC2001&gt;0,IF(VLOOKUP($AC2001,Resource!$B$2:$AE$460,6,FALSE)&gt;0,VLOOKUP($AC2001,Resource!$B$2:$AE$460,6,FALSE),"--INPUT--"),"")</f>
        <v/>
      </c>
      <c r="AE2001" s="34">
        <f>IF($AC2001&gt;0,IF(VLOOKUP($AC2001,Resource!$B$2:$AE$460,25,FALSE)&gt;0,VLOOKUP($AC2001,Resource!$B$2:$AE$460,25,FALSE),"--INPUT--"),"")</f>
        <v/>
      </c>
      <c r="AG2001" s="619" t="n"/>
      <c r="AH2001" s="619" t="n"/>
      <c r="AJ2001" s="34">
        <f>IF($AI2001&gt;0,IF(VLOOKUP($AI2001,Resource!$B$2:$AE$460,6,FALSE)&gt;0,VLOOKUP($AI2001,Resource!$B$2:$AE$460,6,FALSE),"--INPUT--"),"")</f>
        <v/>
      </c>
      <c r="AK2001" s="34">
        <f>IF($AI2001&gt;0,IF(VLOOKUP($AI2001,Resource!$B$2:$AE$460,25,FALSE)&gt;0,VLOOKUP($AI2001,Resource!$B$2:$AE$460,25,FALSE),"--INPUT--"),"")</f>
        <v/>
      </c>
      <c r="AL2001" s="619" t="n"/>
      <c r="AM2001" s="619" t="n"/>
      <c r="AN2001" s="34">
        <f>AA2001</f>
        <v/>
      </c>
      <c r="AO2001" s="621">
        <f>IF(ISNA(IF(AC2001="",0,AN2001*VLOOKUP(AC2001,Resource!$B$2:$AE$465,8,FALSE))),0,IF(AC2001="",0,AN2001*VLOOKUP(AC2001,Resource!$B$2:$AE$465,8,FALSE)))</f>
        <v/>
      </c>
      <c r="AP2001" s="620" t="n"/>
      <c r="AQ2001" s="286" t="n"/>
      <c r="AR2001" s="34">
        <f>AB2001</f>
        <v/>
      </c>
      <c r="AS2001" s="621">
        <f>IF(ISNA(IF(AI2001="",0,AR2001*VLOOKUP(AI2001,Resource!$B$2:$AE$465,9,FALSE))),0,IF(AI2001="",0,AR2001*VLOOKUP(AI2001,Resource!$B$2:$AE$465,9,FALSE)))</f>
        <v/>
      </c>
      <c r="AT2001" s="620" t="n"/>
      <c r="AU2001" s="286" t="n"/>
      <c r="AV2001" s="620">
        <f>Z2001</f>
        <v/>
      </c>
      <c r="AW2001" s="72" t="n"/>
      <c r="BA2001" s="620" t="n"/>
      <c r="BC2001" s="620">
        <f>AO2001+AS2001</f>
        <v/>
      </c>
      <c r="BD2001" s="620">
        <f>BH2001-BC2001</f>
        <v/>
      </c>
      <c r="BE2001" s="479">
        <f>IF(AV2001=0,"        --",BD2001/BH2001)</f>
        <v/>
      </c>
      <c r="BF2001" s="620" t="n"/>
      <c r="BG2001" s="620" t="n"/>
      <c r="BH2001" s="620">
        <f>Z2001+BA2001+BF2001</f>
        <v/>
      </c>
    </row>
    <row r="2002" customFormat="1" s="34">
      <c r="A2002" s="618" t="n"/>
      <c r="B2002" s="619" t="n"/>
      <c r="J2002" s="619" t="n"/>
      <c r="U2002" s="620" t="n"/>
      <c r="X2002" s="620" t="n"/>
      <c r="Y2002" s="620" t="n"/>
      <c r="Z2002" s="620" t="n"/>
      <c r="AA2002" s="34">
        <f>T2002*0.2+N2002*0+O2002*0.3+P2002*0.5+Q2002*0.6+R2002*1+S2002*1</f>
        <v/>
      </c>
      <c r="AB2002" s="34">
        <f>T2002*0.2+N2002*0.2+O2002*0.3+P2002*0.5+Q2002*0.6+R2002*1+S2002*1</f>
        <v/>
      </c>
      <c r="AD2002" s="34">
        <f>IF($AC2002&gt;0,IF(VLOOKUP($AC2002,Resource!$B$2:$AE$460,6,FALSE)&gt;0,VLOOKUP($AC2002,Resource!$B$2:$AE$460,6,FALSE),"--INPUT--"),"")</f>
        <v/>
      </c>
      <c r="AE2002" s="34">
        <f>IF($AC2002&gt;0,IF(VLOOKUP($AC2002,Resource!$B$2:$AE$460,25,FALSE)&gt;0,VLOOKUP($AC2002,Resource!$B$2:$AE$460,25,FALSE),"--INPUT--"),"")</f>
        <v/>
      </c>
      <c r="AG2002" s="619" t="n"/>
      <c r="AH2002" s="619" t="n"/>
      <c r="AJ2002" s="34">
        <f>IF($AI2002&gt;0,IF(VLOOKUP($AI2002,Resource!$B$2:$AE$460,6,FALSE)&gt;0,VLOOKUP($AI2002,Resource!$B$2:$AE$460,6,FALSE),"--INPUT--"),"")</f>
        <v/>
      </c>
      <c r="AK2002" s="34">
        <f>IF($AI2002&gt;0,IF(VLOOKUP($AI2002,Resource!$B$2:$AE$460,25,FALSE)&gt;0,VLOOKUP($AI2002,Resource!$B$2:$AE$460,25,FALSE),"--INPUT--"),"")</f>
        <v/>
      </c>
      <c r="AL2002" s="619" t="n"/>
      <c r="AM2002" s="619" t="n"/>
      <c r="AN2002" s="34">
        <f>AA2002</f>
        <v/>
      </c>
      <c r="AO2002" s="621">
        <f>IF(ISNA(IF(AC2002="",0,AN2002*VLOOKUP(AC2002,Resource!$B$2:$AE$465,8,FALSE))),0,IF(AC2002="",0,AN2002*VLOOKUP(AC2002,Resource!$B$2:$AE$465,8,FALSE)))</f>
        <v/>
      </c>
      <c r="AP2002" s="620" t="n"/>
      <c r="AQ2002" s="286" t="n"/>
      <c r="AR2002" s="34">
        <f>AB2002</f>
        <v/>
      </c>
      <c r="AS2002" s="621">
        <f>IF(ISNA(IF(AI2002="",0,AR2002*VLOOKUP(AI2002,Resource!$B$2:$AE$465,9,FALSE))),0,IF(AI2002="",0,AR2002*VLOOKUP(AI2002,Resource!$B$2:$AE$465,9,FALSE)))</f>
        <v/>
      </c>
      <c r="AT2002" s="620" t="n"/>
      <c r="AU2002" s="286" t="n"/>
      <c r="AV2002" s="620">
        <f>Z2002</f>
        <v/>
      </c>
      <c r="AW2002" s="72" t="n"/>
      <c r="BA2002" s="620" t="n"/>
      <c r="BC2002" s="620">
        <f>AO2002+AS2002</f>
        <v/>
      </c>
      <c r="BD2002" s="620">
        <f>BH2002-BC2002</f>
        <v/>
      </c>
      <c r="BE2002" s="479">
        <f>IF(AV2002=0,"        --",BD2002/BH2002)</f>
        <v/>
      </c>
      <c r="BF2002" s="620" t="n"/>
      <c r="BG2002" s="620" t="n"/>
      <c r="BH2002" s="620">
        <f>Z2002+BA2002+BF2002</f>
        <v/>
      </c>
    </row>
    <row r="2003" customFormat="1" s="34">
      <c r="A2003" s="618" t="n"/>
      <c r="B2003" s="619" t="n"/>
      <c r="J2003" s="619" t="n"/>
      <c r="U2003" s="620" t="n"/>
      <c r="X2003" s="620" t="n"/>
      <c r="Y2003" s="620" t="n"/>
      <c r="Z2003" s="620" t="n"/>
      <c r="AA2003" s="34">
        <f>T2003*0.2+N2003*0+O2003*0.3+P2003*0.5+Q2003*0.6+R2003*1+S2003*1</f>
        <v/>
      </c>
      <c r="AB2003" s="34">
        <f>T2003*0.2+N2003*0.2+O2003*0.3+P2003*0.5+Q2003*0.6+R2003*1+S2003*1</f>
        <v/>
      </c>
      <c r="AD2003" s="34">
        <f>IF($AC2003&gt;0,IF(VLOOKUP($AC2003,Resource!$B$2:$AE$460,6,FALSE)&gt;0,VLOOKUP($AC2003,Resource!$B$2:$AE$460,6,FALSE),"--INPUT--"),"")</f>
        <v/>
      </c>
      <c r="AE2003" s="34">
        <f>IF($AC2003&gt;0,IF(VLOOKUP($AC2003,Resource!$B$2:$AE$460,25,FALSE)&gt;0,VLOOKUP($AC2003,Resource!$B$2:$AE$460,25,FALSE),"--INPUT--"),"")</f>
        <v/>
      </c>
      <c r="AG2003" s="619" t="n"/>
      <c r="AH2003" s="619" t="n"/>
      <c r="AJ2003" s="34">
        <f>IF($AI2003&gt;0,IF(VLOOKUP($AI2003,Resource!$B$2:$AE$460,6,FALSE)&gt;0,VLOOKUP($AI2003,Resource!$B$2:$AE$460,6,FALSE),"--INPUT--"),"")</f>
        <v/>
      </c>
      <c r="AK2003" s="34">
        <f>IF($AI2003&gt;0,IF(VLOOKUP($AI2003,Resource!$B$2:$AE$460,25,FALSE)&gt;0,VLOOKUP($AI2003,Resource!$B$2:$AE$460,25,FALSE),"--INPUT--"),"")</f>
        <v/>
      </c>
      <c r="AL2003" s="619" t="n"/>
      <c r="AM2003" s="619" t="n"/>
      <c r="AN2003" s="34">
        <f>AA2003</f>
        <v/>
      </c>
      <c r="AO2003" s="621">
        <f>IF(ISNA(IF(AC2003="",0,AN2003*VLOOKUP(AC2003,Resource!$B$2:$AE$465,8,FALSE))),0,IF(AC2003="",0,AN2003*VLOOKUP(AC2003,Resource!$B$2:$AE$465,8,FALSE)))</f>
        <v/>
      </c>
      <c r="AP2003" s="620" t="n"/>
      <c r="AQ2003" s="286" t="n"/>
      <c r="AR2003" s="34">
        <f>AB2003</f>
        <v/>
      </c>
      <c r="AS2003" s="621">
        <f>IF(ISNA(IF(AI2003="",0,AR2003*VLOOKUP(AI2003,Resource!$B$2:$AE$465,9,FALSE))),0,IF(AI2003="",0,AR2003*VLOOKUP(AI2003,Resource!$B$2:$AE$465,9,FALSE)))</f>
        <v/>
      </c>
      <c r="AT2003" s="620" t="n"/>
      <c r="AU2003" s="286" t="n"/>
      <c r="AV2003" s="620">
        <f>Z2003</f>
        <v/>
      </c>
      <c r="AW2003" s="72" t="n"/>
      <c r="BA2003" s="620" t="n"/>
      <c r="BC2003" s="620">
        <f>AO2003+AS2003</f>
        <v/>
      </c>
      <c r="BD2003" s="620">
        <f>BH2003-BC2003</f>
        <v/>
      </c>
      <c r="BE2003" s="479">
        <f>IF(AV2003=0,"        --",BD2003/BH2003)</f>
        <v/>
      </c>
      <c r="BF2003" s="620" t="n"/>
      <c r="BG2003" s="620" t="n"/>
      <c r="BH2003" s="620">
        <f>Z2003+BA2003+BF2003</f>
        <v/>
      </c>
    </row>
    <row r="2004" customFormat="1" s="34">
      <c r="A2004" s="618" t="n"/>
      <c r="B2004" s="619" t="n"/>
      <c r="J2004" s="619" t="n"/>
      <c r="U2004" s="620" t="n"/>
      <c r="X2004" s="620" t="n"/>
      <c r="Y2004" s="620" t="n"/>
      <c r="Z2004" s="620" t="n"/>
      <c r="AA2004" s="34">
        <f>T2004*0.2+N2004*0+O2004*0.3+P2004*0.5+Q2004*0.6+R2004*1+S2004*1</f>
        <v/>
      </c>
      <c r="AB2004" s="34">
        <f>T2004*0.2+N2004*0.2+O2004*0.3+P2004*0.5+Q2004*0.6+R2004*1+S2004*1</f>
        <v/>
      </c>
      <c r="AD2004" s="34">
        <f>IF($AC2004&gt;0,IF(VLOOKUP($AC2004,Resource!$B$2:$AE$460,6,FALSE)&gt;0,VLOOKUP($AC2004,Resource!$B$2:$AE$460,6,FALSE),"--INPUT--"),"")</f>
        <v/>
      </c>
      <c r="AE2004" s="34">
        <f>IF($AC2004&gt;0,IF(VLOOKUP($AC2004,Resource!$B$2:$AE$460,25,FALSE)&gt;0,VLOOKUP($AC2004,Resource!$B$2:$AE$460,25,FALSE),"--INPUT--"),"")</f>
        <v/>
      </c>
      <c r="AG2004" s="619" t="n"/>
      <c r="AH2004" s="619" t="n"/>
      <c r="AJ2004" s="34">
        <f>IF($AI2004&gt;0,IF(VLOOKUP($AI2004,Resource!$B$2:$AE$460,6,FALSE)&gt;0,VLOOKUP($AI2004,Resource!$B$2:$AE$460,6,FALSE),"--INPUT--"),"")</f>
        <v/>
      </c>
      <c r="AK2004" s="34">
        <f>IF($AI2004&gt;0,IF(VLOOKUP($AI2004,Resource!$B$2:$AE$460,25,FALSE)&gt;0,VLOOKUP($AI2004,Resource!$B$2:$AE$460,25,FALSE),"--INPUT--"),"")</f>
        <v/>
      </c>
      <c r="AL2004" s="619" t="n"/>
      <c r="AM2004" s="619" t="n"/>
      <c r="AN2004" s="34">
        <f>AA2004</f>
        <v/>
      </c>
      <c r="AO2004" s="621">
        <f>IF(ISNA(IF(AC2004="",0,AN2004*VLOOKUP(AC2004,Resource!$B$2:$AE$465,8,FALSE))),0,IF(AC2004="",0,AN2004*VLOOKUP(AC2004,Resource!$B$2:$AE$465,8,FALSE)))</f>
        <v/>
      </c>
      <c r="AP2004" s="620" t="n"/>
      <c r="AQ2004" s="286" t="n"/>
      <c r="AR2004" s="34">
        <f>AB2004</f>
        <v/>
      </c>
      <c r="AS2004" s="621">
        <f>IF(ISNA(IF(AI2004="",0,AR2004*VLOOKUP(AI2004,Resource!$B$2:$AE$465,9,FALSE))),0,IF(AI2004="",0,AR2004*VLOOKUP(AI2004,Resource!$B$2:$AE$465,9,FALSE)))</f>
        <v/>
      </c>
      <c r="AT2004" s="620" t="n"/>
      <c r="AU2004" s="286" t="n"/>
      <c r="AV2004" s="620">
        <f>Z2004</f>
        <v/>
      </c>
      <c r="AW2004" s="72" t="n"/>
      <c r="BA2004" s="620" t="n"/>
      <c r="BC2004" s="620">
        <f>AO2004+AS2004</f>
        <v/>
      </c>
      <c r="BD2004" s="620">
        <f>BH2004-BC2004</f>
        <v/>
      </c>
      <c r="BE2004" s="479">
        <f>IF(AV2004=0,"        --",BD2004/BH2004)</f>
        <v/>
      </c>
      <c r="BF2004" s="620" t="n"/>
      <c r="BG2004" s="620" t="n"/>
      <c r="BH2004" s="620">
        <f>Z2004+BA2004+BF2004</f>
        <v/>
      </c>
    </row>
    <row r="2005" customFormat="1" s="34">
      <c r="A2005" s="618" t="n"/>
      <c r="B2005" s="619" t="n"/>
      <c r="J2005" s="619" t="n"/>
      <c r="U2005" s="620" t="n"/>
      <c r="X2005" s="620" t="n"/>
      <c r="Y2005" s="620" t="n"/>
      <c r="Z2005" s="620" t="n"/>
      <c r="AA2005" s="34">
        <f>T2005*0.2+N2005*0+O2005*0.3+P2005*0.5+Q2005*0.6+R2005*1+S2005*1</f>
        <v/>
      </c>
      <c r="AB2005" s="34">
        <f>T2005*0.2+N2005*0.2+O2005*0.3+P2005*0.5+Q2005*0.6+R2005*1+S2005*1</f>
        <v/>
      </c>
      <c r="AD2005" s="34">
        <f>IF($AC2005&gt;0,IF(VLOOKUP($AC2005,Resource!$B$2:$AE$460,6,FALSE)&gt;0,VLOOKUP($AC2005,Resource!$B$2:$AE$460,6,FALSE),"--INPUT--"),"")</f>
        <v/>
      </c>
      <c r="AE2005" s="34">
        <f>IF($AC2005&gt;0,IF(VLOOKUP($AC2005,Resource!$B$2:$AE$460,25,FALSE)&gt;0,VLOOKUP($AC2005,Resource!$B$2:$AE$460,25,FALSE),"--INPUT--"),"")</f>
        <v/>
      </c>
      <c r="AG2005" s="619" t="n"/>
      <c r="AH2005" s="619" t="n"/>
      <c r="AJ2005" s="34">
        <f>IF($AI2005&gt;0,IF(VLOOKUP($AI2005,Resource!$B$2:$AE$460,6,FALSE)&gt;0,VLOOKUP($AI2005,Resource!$B$2:$AE$460,6,FALSE),"--INPUT--"),"")</f>
        <v/>
      </c>
      <c r="AK2005" s="34">
        <f>IF($AI2005&gt;0,IF(VLOOKUP($AI2005,Resource!$B$2:$AE$460,25,FALSE)&gt;0,VLOOKUP($AI2005,Resource!$B$2:$AE$460,25,FALSE),"--INPUT--"),"")</f>
        <v/>
      </c>
      <c r="AL2005" s="619" t="n"/>
      <c r="AM2005" s="619" t="n"/>
      <c r="AN2005" s="34">
        <f>AA2005</f>
        <v/>
      </c>
      <c r="AO2005" s="621">
        <f>IF(ISNA(IF(AC2005="",0,AN2005*VLOOKUP(AC2005,Resource!$B$2:$AE$465,8,FALSE))),0,IF(AC2005="",0,AN2005*VLOOKUP(AC2005,Resource!$B$2:$AE$465,8,FALSE)))</f>
        <v/>
      </c>
      <c r="AP2005" s="620" t="n"/>
      <c r="AQ2005" s="286" t="n"/>
      <c r="AR2005" s="34">
        <f>AB2005</f>
        <v/>
      </c>
      <c r="AS2005" s="621">
        <f>IF(ISNA(IF(AI2005="",0,AR2005*VLOOKUP(AI2005,Resource!$B$2:$AE$465,9,FALSE))),0,IF(AI2005="",0,AR2005*VLOOKUP(AI2005,Resource!$B$2:$AE$465,9,FALSE)))</f>
        <v/>
      </c>
      <c r="AT2005" s="620" t="n"/>
      <c r="AU2005" s="286" t="n"/>
      <c r="AV2005" s="620">
        <f>Z2005</f>
        <v/>
      </c>
      <c r="AW2005" s="72" t="n"/>
      <c r="BA2005" s="620" t="n"/>
      <c r="BC2005" s="620">
        <f>AO2005+AS2005</f>
        <v/>
      </c>
      <c r="BD2005" s="620">
        <f>BH2005-BC2005</f>
        <v/>
      </c>
      <c r="BE2005" s="479">
        <f>IF(AV2005=0,"        --",BD2005/BH2005)</f>
        <v/>
      </c>
      <c r="BF2005" s="620" t="n"/>
      <c r="BG2005" s="620" t="n"/>
      <c r="BH2005" s="620">
        <f>Z2005+BA2005+BF2005</f>
        <v/>
      </c>
    </row>
    <row r="2006" customFormat="1" s="34">
      <c r="A2006" s="618" t="n"/>
      <c r="B2006" s="619" t="n"/>
      <c r="J2006" s="619" t="n"/>
      <c r="U2006" s="620" t="n"/>
      <c r="X2006" s="620" t="n"/>
      <c r="Y2006" s="620" t="n"/>
      <c r="Z2006" s="620" t="n"/>
      <c r="AA2006" s="34">
        <f>T2006*0.2+N2006*0+O2006*0.3+P2006*0.5+Q2006*0.6+R2006*1+S2006*1</f>
        <v/>
      </c>
      <c r="AB2006" s="34">
        <f>T2006*0.2+N2006*0.2+O2006*0.3+P2006*0.5+Q2006*0.6+R2006*1+S2006*1</f>
        <v/>
      </c>
      <c r="AD2006" s="34">
        <f>IF($AC2006&gt;0,IF(VLOOKUP($AC2006,Resource!$B$2:$AE$460,6,FALSE)&gt;0,VLOOKUP($AC2006,Resource!$B$2:$AE$460,6,FALSE),"--INPUT--"),"")</f>
        <v/>
      </c>
      <c r="AE2006" s="34">
        <f>IF($AC2006&gt;0,IF(VLOOKUP($AC2006,Resource!$B$2:$AE$460,25,FALSE)&gt;0,VLOOKUP($AC2006,Resource!$B$2:$AE$460,25,FALSE),"--INPUT--"),"")</f>
        <v/>
      </c>
      <c r="AG2006" s="619" t="n"/>
      <c r="AH2006" s="619" t="n"/>
      <c r="AJ2006" s="34">
        <f>IF($AI2006&gt;0,IF(VLOOKUP($AI2006,Resource!$B$2:$AE$460,6,FALSE)&gt;0,VLOOKUP($AI2006,Resource!$B$2:$AE$460,6,FALSE),"--INPUT--"),"")</f>
        <v/>
      </c>
      <c r="AK2006" s="34">
        <f>IF($AI2006&gt;0,IF(VLOOKUP($AI2006,Resource!$B$2:$AE$460,25,FALSE)&gt;0,VLOOKUP($AI2006,Resource!$B$2:$AE$460,25,FALSE),"--INPUT--"),"")</f>
        <v/>
      </c>
      <c r="AL2006" s="619" t="n"/>
      <c r="AM2006" s="619" t="n"/>
      <c r="AN2006" s="34">
        <f>AA2006</f>
        <v/>
      </c>
      <c r="AO2006" s="621">
        <f>IF(ISNA(IF(AC2006="",0,AN2006*VLOOKUP(AC2006,Resource!$B$2:$AE$465,8,FALSE))),0,IF(AC2006="",0,AN2006*VLOOKUP(AC2006,Resource!$B$2:$AE$465,8,FALSE)))</f>
        <v/>
      </c>
      <c r="AP2006" s="620" t="n"/>
      <c r="AQ2006" s="286" t="n"/>
      <c r="AR2006" s="34">
        <f>AB2006</f>
        <v/>
      </c>
      <c r="AS2006" s="621">
        <f>IF(ISNA(IF(AI2006="",0,AR2006*VLOOKUP(AI2006,Resource!$B$2:$AE$465,9,FALSE))),0,IF(AI2006="",0,AR2006*VLOOKUP(AI2006,Resource!$B$2:$AE$465,9,FALSE)))</f>
        <v/>
      </c>
      <c r="AT2006" s="620" t="n"/>
      <c r="AU2006" s="286" t="n"/>
      <c r="AV2006" s="620">
        <f>Z2006</f>
        <v/>
      </c>
      <c r="AW2006" s="72" t="n"/>
      <c r="BA2006" s="620" t="n"/>
      <c r="BC2006" s="620">
        <f>AO2006+AS2006</f>
        <v/>
      </c>
      <c r="BD2006" s="620">
        <f>BH2006-BC2006</f>
        <v/>
      </c>
      <c r="BE2006" s="479">
        <f>IF(AV2006=0,"        --",BD2006/BH2006)</f>
        <v/>
      </c>
      <c r="BF2006" s="620" t="n"/>
      <c r="BG2006" s="620" t="n"/>
      <c r="BH2006" s="620">
        <f>Z2006+BA2006+BF2006</f>
        <v/>
      </c>
    </row>
    <row r="2007" customFormat="1" s="34">
      <c r="A2007" s="618" t="n"/>
      <c r="B2007" s="619" t="n"/>
      <c r="J2007" s="619" t="n"/>
      <c r="U2007" s="620" t="n"/>
      <c r="X2007" s="620" t="n"/>
      <c r="Y2007" s="620" t="n"/>
      <c r="Z2007" s="620" t="n"/>
      <c r="AA2007" s="34">
        <f>T2007*0.2+N2007*0+O2007*0.3+P2007*0.5+Q2007*0.6+R2007*1+S2007*1</f>
        <v/>
      </c>
      <c r="AB2007" s="34">
        <f>T2007*0.2+N2007*0.2+O2007*0.3+P2007*0.5+Q2007*0.6+R2007*1+S2007*1</f>
        <v/>
      </c>
      <c r="AD2007" s="34">
        <f>IF($AC2007&gt;0,IF(VLOOKUP($AC2007,Resource!$B$2:$AE$460,6,FALSE)&gt;0,VLOOKUP($AC2007,Resource!$B$2:$AE$460,6,FALSE),"--INPUT--"),"")</f>
        <v/>
      </c>
      <c r="AE2007" s="34">
        <f>IF($AC2007&gt;0,IF(VLOOKUP($AC2007,Resource!$B$2:$AE$460,25,FALSE)&gt;0,VLOOKUP($AC2007,Resource!$B$2:$AE$460,25,FALSE),"--INPUT--"),"")</f>
        <v/>
      </c>
      <c r="AG2007" s="619" t="n"/>
      <c r="AH2007" s="619" t="n"/>
      <c r="AJ2007" s="34">
        <f>IF($AI2007&gt;0,IF(VLOOKUP($AI2007,Resource!$B$2:$AE$460,6,FALSE)&gt;0,VLOOKUP($AI2007,Resource!$B$2:$AE$460,6,FALSE),"--INPUT--"),"")</f>
        <v/>
      </c>
      <c r="AK2007" s="34">
        <f>IF($AI2007&gt;0,IF(VLOOKUP($AI2007,Resource!$B$2:$AE$460,25,FALSE)&gt;0,VLOOKUP($AI2007,Resource!$B$2:$AE$460,25,FALSE),"--INPUT--"),"")</f>
        <v/>
      </c>
      <c r="AL2007" s="619" t="n"/>
      <c r="AM2007" s="619" t="n"/>
      <c r="AN2007" s="34">
        <f>AA2007</f>
        <v/>
      </c>
      <c r="AO2007" s="621">
        <f>IF(ISNA(IF(AC2007="",0,AN2007*VLOOKUP(AC2007,Resource!$B$2:$AE$465,8,FALSE))),0,IF(AC2007="",0,AN2007*VLOOKUP(AC2007,Resource!$B$2:$AE$465,8,FALSE)))</f>
        <v/>
      </c>
      <c r="AP2007" s="620" t="n"/>
      <c r="AQ2007" s="286" t="n"/>
      <c r="AR2007" s="34">
        <f>AB2007</f>
        <v/>
      </c>
      <c r="AS2007" s="621">
        <f>IF(ISNA(IF(AI2007="",0,AR2007*VLOOKUP(AI2007,Resource!$B$2:$AE$465,9,FALSE))),0,IF(AI2007="",0,AR2007*VLOOKUP(AI2007,Resource!$B$2:$AE$465,9,FALSE)))</f>
        <v/>
      </c>
      <c r="AT2007" s="620" t="n"/>
      <c r="AU2007" s="286" t="n"/>
      <c r="AV2007" s="620">
        <f>Z2007</f>
        <v/>
      </c>
      <c r="AW2007" s="72" t="n"/>
      <c r="BA2007" s="620" t="n"/>
      <c r="BC2007" s="620">
        <f>AO2007+AS2007</f>
        <v/>
      </c>
      <c r="BD2007" s="620">
        <f>BH2007-BC2007</f>
        <v/>
      </c>
      <c r="BE2007" s="479">
        <f>IF(AV2007=0,"        --",BD2007/BH2007)</f>
        <v/>
      </c>
      <c r="BF2007" s="620" t="n"/>
      <c r="BG2007" s="620" t="n"/>
      <c r="BH2007" s="620">
        <f>Z2007+BA2007+BF2007</f>
        <v/>
      </c>
    </row>
    <row r="2008" customFormat="1" s="34">
      <c r="A2008" s="618" t="n"/>
      <c r="B2008" s="619" t="n"/>
      <c r="J2008" s="619" t="n"/>
      <c r="U2008" s="620" t="n"/>
      <c r="X2008" s="620" t="n"/>
      <c r="Y2008" s="620" t="n"/>
      <c r="Z2008" s="620" t="n"/>
      <c r="AA2008" s="34">
        <f>T2008*0.2+N2008*0+O2008*0.3+P2008*0.5+Q2008*0.6+R2008*1+S2008*1</f>
        <v/>
      </c>
      <c r="AB2008" s="34">
        <f>T2008*0.2+N2008*0.2+O2008*0.3+P2008*0.5+Q2008*0.6+R2008*1+S2008*1</f>
        <v/>
      </c>
      <c r="AD2008" s="34">
        <f>IF($AC2008&gt;0,IF(VLOOKUP($AC2008,Resource!$B$2:$AE$460,6,FALSE)&gt;0,VLOOKUP($AC2008,Resource!$B$2:$AE$460,6,FALSE),"--INPUT--"),"")</f>
        <v/>
      </c>
      <c r="AE2008" s="34">
        <f>IF($AC2008&gt;0,IF(VLOOKUP($AC2008,Resource!$B$2:$AE$460,25,FALSE)&gt;0,VLOOKUP($AC2008,Resource!$B$2:$AE$460,25,FALSE),"--INPUT--"),"")</f>
        <v/>
      </c>
      <c r="AG2008" s="619" t="n"/>
      <c r="AH2008" s="619" t="n"/>
      <c r="AJ2008" s="34">
        <f>IF($AI2008&gt;0,IF(VLOOKUP($AI2008,Resource!$B$2:$AE$460,6,FALSE)&gt;0,VLOOKUP($AI2008,Resource!$B$2:$AE$460,6,FALSE),"--INPUT--"),"")</f>
        <v/>
      </c>
      <c r="AK2008" s="34">
        <f>IF($AI2008&gt;0,IF(VLOOKUP($AI2008,Resource!$B$2:$AE$460,25,FALSE)&gt;0,VLOOKUP($AI2008,Resource!$B$2:$AE$460,25,FALSE),"--INPUT--"),"")</f>
        <v/>
      </c>
      <c r="AL2008" s="619" t="n"/>
      <c r="AM2008" s="619" t="n"/>
      <c r="AN2008" s="34">
        <f>AA2008</f>
        <v/>
      </c>
      <c r="AO2008" s="621">
        <f>IF(ISNA(IF(AC2008="",0,AN2008*VLOOKUP(AC2008,Resource!$B$2:$AE$465,8,FALSE))),0,IF(AC2008="",0,AN2008*VLOOKUP(AC2008,Resource!$B$2:$AE$465,8,FALSE)))</f>
        <v/>
      </c>
      <c r="AP2008" s="620" t="n"/>
      <c r="AQ2008" s="286" t="n"/>
      <c r="AR2008" s="34">
        <f>AB2008</f>
        <v/>
      </c>
      <c r="AS2008" s="621">
        <f>IF(ISNA(IF(AI2008="",0,AR2008*VLOOKUP(AI2008,Resource!$B$2:$AE$465,9,FALSE))),0,IF(AI2008="",0,AR2008*VLOOKUP(AI2008,Resource!$B$2:$AE$465,9,FALSE)))</f>
        <v/>
      </c>
      <c r="AT2008" s="620" t="n"/>
      <c r="AU2008" s="286" t="n"/>
      <c r="AV2008" s="620">
        <f>Z2008</f>
        <v/>
      </c>
      <c r="AW2008" s="72" t="n"/>
      <c r="BA2008" s="620" t="n"/>
      <c r="BC2008" s="620">
        <f>AO2008+AS2008</f>
        <v/>
      </c>
      <c r="BD2008" s="620">
        <f>BH2008-BC2008</f>
        <v/>
      </c>
      <c r="BE2008" s="479">
        <f>IF(AV2008=0,"        --",BD2008/BH2008)</f>
        <v/>
      </c>
      <c r="BF2008" s="620" t="n"/>
      <c r="BG2008" s="620" t="n"/>
      <c r="BH2008" s="620">
        <f>Z2008+BA2008+BF2008</f>
        <v/>
      </c>
    </row>
    <row r="2009" customFormat="1" s="34">
      <c r="A2009" s="618" t="n"/>
      <c r="B2009" s="619" t="n"/>
      <c r="J2009" s="619" t="n"/>
      <c r="U2009" s="620" t="n"/>
      <c r="X2009" s="620" t="n"/>
      <c r="Y2009" s="620" t="n"/>
      <c r="Z2009" s="620" t="n"/>
      <c r="AA2009" s="34">
        <f>T2009*0.2+N2009*0+O2009*0.3+P2009*0.5+Q2009*0.6+R2009*1+S2009*1</f>
        <v/>
      </c>
      <c r="AB2009" s="34">
        <f>T2009*0.2+N2009*0.2+O2009*0.3+P2009*0.5+Q2009*0.6+R2009*1+S2009*1</f>
        <v/>
      </c>
      <c r="AD2009" s="34">
        <f>IF($AC2009&gt;0,IF(VLOOKUP($AC2009,Resource!$B$2:$AE$460,6,FALSE)&gt;0,VLOOKUP($AC2009,Resource!$B$2:$AE$460,6,FALSE),"--INPUT--"),"")</f>
        <v/>
      </c>
      <c r="AE2009" s="34">
        <f>IF($AC2009&gt;0,IF(VLOOKUP($AC2009,Resource!$B$2:$AE$460,25,FALSE)&gt;0,VLOOKUP($AC2009,Resource!$B$2:$AE$460,25,FALSE),"--INPUT--"),"")</f>
        <v/>
      </c>
      <c r="AG2009" s="619" t="n"/>
      <c r="AH2009" s="619" t="n"/>
      <c r="AJ2009" s="34">
        <f>IF($AI2009&gt;0,IF(VLOOKUP($AI2009,Resource!$B$2:$AE$460,6,FALSE)&gt;0,VLOOKUP($AI2009,Resource!$B$2:$AE$460,6,FALSE),"--INPUT--"),"")</f>
        <v/>
      </c>
      <c r="AK2009" s="34">
        <f>IF($AI2009&gt;0,IF(VLOOKUP($AI2009,Resource!$B$2:$AE$460,25,FALSE)&gt;0,VLOOKUP($AI2009,Resource!$B$2:$AE$460,25,FALSE),"--INPUT--"),"")</f>
        <v/>
      </c>
      <c r="AL2009" s="619" t="n"/>
      <c r="AM2009" s="619" t="n"/>
      <c r="AN2009" s="34">
        <f>AA2009</f>
        <v/>
      </c>
      <c r="AO2009" s="621">
        <f>IF(ISNA(IF(AC2009="",0,AN2009*VLOOKUP(AC2009,Resource!$B$2:$AE$465,8,FALSE))),0,IF(AC2009="",0,AN2009*VLOOKUP(AC2009,Resource!$B$2:$AE$465,8,FALSE)))</f>
        <v/>
      </c>
      <c r="AP2009" s="620" t="n"/>
      <c r="AQ2009" s="286" t="n"/>
      <c r="AR2009" s="34">
        <f>AB2009</f>
        <v/>
      </c>
      <c r="AS2009" s="621">
        <f>IF(ISNA(IF(AI2009="",0,AR2009*VLOOKUP(AI2009,Resource!$B$2:$AE$465,9,FALSE))),0,IF(AI2009="",0,AR2009*VLOOKUP(AI2009,Resource!$B$2:$AE$465,9,FALSE)))</f>
        <v/>
      </c>
      <c r="AT2009" s="620" t="n"/>
      <c r="AU2009" s="286" t="n"/>
      <c r="AV2009" s="620">
        <f>Z2009</f>
        <v/>
      </c>
      <c r="AW2009" s="72" t="n"/>
      <c r="BA2009" s="620" t="n"/>
      <c r="BC2009" s="620">
        <f>AO2009+AS2009</f>
        <v/>
      </c>
      <c r="BD2009" s="620">
        <f>BH2009-BC2009</f>
        <v/>
      </c>
      <c r="BE2009" s="479">
        <f>IF(AV2009=0,"        --",BD2009/BH2009)</f>
        <v/>
      </c>
      <c r="BF2009" s="620" t="n"/>
      <c r="BG2009" s="620" t="n"/>
      <c r="BH2009" s="620">
        <f>Z2009+BA2009+BF2009</f>
        <v/>
      </c>
    </row>
    <row r="2010" customFormat="1" s="34">
      <c r="A2010" s="618" t="n"/>
      <c r="B2010" s="619" t="n"/>
      <c r="J2010" s="619" t="n"/>
      <c r="U2010" s="620" t="n"/>
      <c r="X2010" s="620" t="n"/>
      <c r="Y2010" s="620" t="n"/>
      <c r="Z2010" s="620" t="n"/>
      <c r="AA2010" s="34">
        <f>T2010*0.2+N2010*0+O2010*0.3+P2010*0.5+Q2010*0.6+R2010*1+S2010*1</f>
        <v/>
      </c>
      <c r="AB2010" s="34">
        <f>T2010*0.2+N2010*0.2+O2010*0.3+P2010*0.5+Q2010*0.6+R2010*1+S2010*1</f>
        <v/>
      </c>
      <c r="AD2010" s="34">
        <f>IF($AC2010&gt;0,IF(VLOOKUP($AC2010,Resource!$B$2:$AE$460,6,FALSE)&gt;0,VLOOKUP($AC2010,Resource!$B$2:$AE$460,6,FALSE),"--INPUT--"),"")</f>
        <v/>
      </c>
      <c r="AE2010" s="34">
        <f>IF($AC2010&gt;0,IF(VLOOKUP($AC2010,Resource!$B$2:$AE$460,25,FALSE)&gt;0,VLOOKUP($AC2010,Resource!$B$2:$AE$460,25,FALSE),"--INPUT--"),"")</f>
        <v/>
      </c>
      <c r="AG2010" s="619" t="n"/>
      <c r="AH2010" s="619" t="n"/>
      <c r="AJ2010" s="34">
        <f>IF($AI2010&gt;0,IF(VLOOKUP($AI2010,Resource!$B$2:$AE$460,6,FALSE)&gt;0,VLOOKUP($AI2010,Resource!$B$2:$AE$460,6,FALSE),"--INPUT--"),"")</f>
        <v/>
      </c>
      <c r="AK2010" s="34">
        <f>IF($AI2010&gt;0,IF(VLOOKUP($AI2010,Resource!$B$2:$AE$460,25,FALSE)&gt;0,VLOOKUP($AI2010,Resource!$B$2:$AE$460,25,FALSE),"--INPUT--"),"")</f>
        <v/>
      </c>
      <c r="AL2010" s="619" t="n"/>
      <c r="AM2010" s="619" t="n"/>
      <c r="AN2010" s="34">
        <f>AA2010</f>
        <v/>
      </c>
      <c r="AO2010" s="621">
        <f>IF(ISNA(IF(AC2010="",0,AN2010*VLOOKUP(AC2010,Resource!$B$2:$AE$465,8,FALSE))),0,IF(AC2010="",0,AN2010*VLOOKUP(AC2010,Resource!$B$2:$AE$465,8,FALSE)))</f>
        <v/>
      </c>
      <c r="AP2010" s="620" t="n"/>
      <c r="AQ2010" s="286" t="n"/>
      <c r="AR2010" s="34">
        <f>AB2010</f>
        <v/>
      </c>
      <c r="AS2010" s="621">
        <f>IF(ISNA(IF(AI2010="",0,AR2010*VLOOKUP(AI2010,Resource!$B$2:$AE$465,9,FALSE))),0,IF(AI2010="",0,AR2010*VLOOKUP(AI2010,Resource!$B$2:$AE$465,9,FALSE)))</f>
        <v/>
      </c>
      <c r="AT2010" s="620" t="n"/>
      <c r="AU2010" s="286" t="n"/>
      <c r="AV2010" s="620">
        <f>Z2010</f>
        <v/>
      </c>
      <c r="AW2010" s="72" t="n"/>
      <c r="BA2010" s="620" t="n"/>
      <c r="BC2010" s="620">
        <f>AO2010+AS2010</f>
        <v/>
      </c>
      <c r="BD2010" s="620">
        <f>BH2010-BC2010</f>
        <v/>
      </c>
      <c r="BE2010" s="479">
        <f>IF(AV2010=0,"        --",BD2010/BH2010)</f>
        <v/>
      </c>
      <c r="BF2010" s="620" t="n"/>
      <c r="BG2010" s="620" t="n"/>
      <c r="BH2010" s="620">
        <f>Z2010+BA2010+BF2010</f>
        <v/>
      </c>
    </row>
    <row r="2011" customFormat="1" s="34">
      <c r="A2011" s="618" t="n"/>
      <c r="B2011" s="619" t="n"/>
      <c r="J2011" s="619" t="n"/>
      <c r="U2011" s="620" t="n"/>
      <c r="X2011" s="620" t="n"/>
      <c r="Y2011" s="620" t="n"/>
      <c r="Z2011" s="620" t="n"/>
      <c r="AA2011" s="34">
        <f>T2011*0.2+N2011*0+O2011*0.3+P2011*0.5+Q2011*0.6+R2011*1+S2011*1</f>
        <v/>
      </c>
      <c r="AB2011" s="34">
        <f>T2011*0.2+N2011*0.2+O2011*0.3+P2011*0.5+Q2011*0.6+R2011*1+S2011*1</f>
        <v/>
      </c>
      <c r="AD2011" s="34">
        <f>IF($AC2011&gt;0,IF(VLOOKUP($AC2011,Resource!$B$2:$AE$460,6,FALSE)&gt;0,VLOOKUP($AC2011,Resource!$B$2:$AE$460,6,FALSE),"--INPUT--"),"")</f>
        <v/>
      </c>
      <c r="AE2011" s="34">
        <f>IF($AC2011&gt;0,IF(VLOOKUP($AC2011,Resource!$B$2:$AE$460,25,FALSE)&gt;0,VLOOKUP($AC2011,Resource!$B$2:$AE$460,25,FALSE),"--INPUT--"),"")</f>
        <v/>
      </c>
      <c r="AG2011" s="619" t="n"/>
      <c r="AH2011" s="619" t="n"/>
      <c r="AJ2011" s="34">
        <f>IF($AI2011&gt;0,IF(VLOOKUP($AI2011,Resource!$B$2:$AE$460,6,FALSE)&gt;0,VLOOKUP($AI2011,Resource!$B$2:$AE$460,6,FALSE),"--INPUT--"),"")</f>
        <v/>
      </c>
      <c r="AK2011" s="34">
        <f>IF($AI2011&gt;0,IF(VLOOKUP($AI2011,Resource!$B$2:$AE$460,25,FALSE)&gt;0,VLOOKUP($AI2011,Resource!$B$2:$AE$460,25,FALSE),"--INPUT--"),"")</f>
        <v/>
      </c>
      <c r="AL2011" s="619" t="n"/>
      <c r="AM2011" s="619" t="n"/>
      <c r="AN2011" s="34">
        <f>AA2011</f>
        <v/>
      </c>
      <c r="AO2011" s="621">
        <f>IF(ISNA(IF(AC2011="",0,AN2011*VLOOKUP(AC2011,Resource!$B$2:$AE$465,8,FALSE))),0,IF(AC2011="",0,AN2011*VLOOKUP(AC2011,Resource!$B$2:$AE$465,8,FALSE)))</f>
        <v/>
      </c>
      <c r="AP2011" s="620" t="n"/>
      <c r="AQ2011" s="286" t="n"/>
      <c r="AR2011" s="34">
        <f>AB2011</f>
        <v/>
      </c>
      <c r="AS2011" s="621">
        <f>IF(ISNA(IF(AI2011="",0,AR2011*VLOOKUP(AI2011,Resource!$B$2:$AE$465,9,FALSE))),0,IF(AI2011="",0,AR2011*VLOOKUP(AI2011,Resource!$B$2:$AE$465,9,FALSE)))</f>
        <v/>
      </c>
      <c r="AT2011" s="620" t="n"/>
      <c r="AU2011" s="286" t="n"/>
      <c r="AV2011" s="620">
        <f>Z2011</f>
        <v/>
      </c>
      <c r="AW2011" s="72" t="n"/>
      <c r="BA2011" s="620" t="n"/>
      <c r="BC2011" s="620">
        <f>AO2011+AS2011</f>
        <v/>
      </c>
      <c r="BD2011" s="620">
        <f>BH2011-BC2011</f>
        <v/>
      </c>
      <c r="BE2011" s="479">
        <f>IF(AV2011=0,"        --",BD2011/BH2011)</f>
        <v/>
      </c>
      <c r="BF2011" s="620" t="n"/>
      <c r="BG2011" s="620" t="n"/>
      <c r="BH2011" s="620">
        <f>Z2011+BA2011+BF2011</f>
        <v/>
      </c>
    </row>
    <row r="2012" customFormat="1" s="34">
      <c r="A2012" s="618" t="n"/>
      <c r="B2012" s="619" t="n"/>
      <c r="J2012" s="619" t="n"/>
      <c r="U2012" s="620" t="n"/>
      <c r="X2012" s="620" t="n"/>
      <c r="Y2012" s="620" t="n"/>
      <c r="Z2012" s="620" t="n"/>
      <c r="AA2012" s="34">
        <f>T2012*0.2+N2012*0+O2012*0.3+P2012*0.5+Q2012*0.6+R2012*1+S2012*1</f>
        <v/>
      </c>
      <c r="AB2012" s="34">
        <f>T2012*0.2+N2012*0.2+O2012*0.3+P2012*0.5+Q2012*0.6+R2012*1+S2012*1</f>
        <v/>
      </c>
      <c r="AD2012" s="34">
        <f>IF($AC2012&gt;0,IF(VLOOKUP($AC2012,Resource!$B$2:$AE$460,6,FALSE)&gt;0,VLOOKUP($AC2012,Resource!$B$2:$AE$460,6,FALSE),"--INPUT--"),"")</f>
        <v/>
      </c>
      <c r="AE2012" s="34">
        <f>IF($AC2012&gt;0,IF(VLOOKUP($AC2012,Resource!$B$2:$AE$460,25,FALSE)&gt;0,VLOOKUP($AC2012,Resource!$B$2:$AE$460,25,FALSE),"--INPUT--"),"")</f>
        <v/>
      </c>
      <c r="AG2012" s="619" t="n"/>
      <c r="AH2012" s="619" t="n"/>
      <c r="AJ2012" s="34">
        <f>IF($AI2012&gt;0,IF(VLOOKUP($AI2012,Resource!$B$2:$AE$460,6,FALSE)&gt;0,VLOOKUP($AI2012,Resource!$B$2:$AE$460,6,FALSE),"--INPUT--"),"")</f>
        <v/>
      </c>
      <c r="AK2012" s="34">
        <f>IF($AI2012&gt;0,IF(VLOOKUP($AI2012,Resource!$B$2:$AE$460,25,FALSE)&gt;0,VLOOKUP($AI2012,Resource!$B$2:$AE$460,25,FALSE),"--INPUT--"),"")</f>
        <v/>
      </c>
      <c r="AL2012" s="619" t="n"/>
      <c r="AM2012" s="619" t="n"/>
      <c r="AN2012" s="34">
        <f>AA2012</f>
        <v/>
      </c>
      <c r="AO2012" s="621">
        <f>IF(ISNA(IF(AC2012="",0,AN2012*VLOOKUP(AC2012,Resource!$B$2:$AE$465,8,FALSE))),0,IF(AC2012="",0,AN2012*VLOOKUP(AC2012,Resource!$B$2:$AE$465,8,FALSE)))</f>
        <v/>
      </c>
      <c r="AP2012" s="620" t="n"/>
      <c r="AQ2012" s="286" t="n"/>
      <c r="AR2012" s="34">
        <f>AB2012</f>
        <v/>
      </c>
      <c r="AS2012" s="621">
        <f>IF(ISNA(IF(AI2012="",0,AR2012*VLOOKUP(AI2012,Resource!$B$2:$AE$465,9,FALSE))),0,IF(AI2012="",0,AR2012*VLOOKUP(AI2012,Resource!$B$2:$AE$465,9,FALSE)))</f>
        <v/>
      </c>
      <c r="AT2012" s="620" t="n"/>
      <c r="AU2012" s="286" t="n"/>
      <c r="AV2012" s="620">
        <f>Z2012</f>
        <v/>
      </c>
      <c r="AW2012" s="72" t="n"/>
      <c r="BA2012" s="620" t="n"/>
      <c r="BC2012" s="620">
        <f>AO2012+AS2012</f>
        <v/>
      </c>
      <c r="BD2012" s="620">
        <f>BH2012-BC2012</f>
        <v/>
      </c>
      <c r="BE2012" s="479">
        <f>IF(AV2012=0,"        --",BD2012/BH2012)</f>
        <v/>
      </c>
      <c r="BF2012" s="620" t="n"/>
      <c r="BG2012" s="620" t="n"/>
      <c r="BH2012" s="620">
        <f>Z2012+BA2012+BF2012</f>
        <v/>
      </c>
    </row>
    <row r="2013" customFormat="1" s="34">
      <c r="A2013" s="618" t="n"/>
      <c r="B2013" s="619" t="n"/>
      <c r="J2013" s="619" t="n"/>
      <c r="U2013" s="620" t="n"/>
      <c r="X2013" s="620" t="n"/>
      <c r="Y2013" s="620" t="n"/>
      <c r="Z2013" s="620" t="n"/>
      <c r="AA2013" s="34">
        <f>T2013*0.2+N2013*0+O2013*0.3+P2013*0.5+Q2013*0.6+R2013*1+S2013*1</f>
        <v/>
      </c>
      <c r="AB2013" s="34">
        <f>T2013*0.2+N2013*0.2+O2013*0.3+P2013*0.5+Q2013*0.6+R2013*1+S2013*1</f>
        <v/>
      </c>
      <c r="AD2013" s="34">
        <f>IF($AC2013&gt;0,IF(VLOOKUP($AC2013,Resource!$B$2:$AE$460,6,FALSE)&gt;0,VLOOKUP($AC2013,Resource!$B$2:$AE$460,6,FALSE),"--INPUT--"),"")</f>
        <v/>
      </c>
      <c r="AE2013" s="34">
        <f>IF($AC2013&gt;0,IF(VLOOKUP($AC2013,Resource!$B$2:$AE$460,25,FALSE)&gt;0,VLOOKUP($AC2013,Resource!$B$2:$AE$460,25,FALSE),"--INPUT--"),"")</f>
        <v/>
      </c>
      <c r="AG2013" s="619" t="n"/>
      <c r="AH2013" s="619" t="n"/>
      <c r="AJ2013" s="34">
        <f>IF($AI2013&gt;0,IF(VLOOKUP($AI2013,Resource!$B$2:$AE$460,6,FALSE)&gt;0,VLOOKUP($AI2013,Resource!$B$2:$AE$460,6,FALSE),"--INPUT--"),"")</f>
        <v/>
      </c>
      <c r="AK2013" s="34">
        <f>IF($AI2013&gt;0,IF(VLOOKUP($AI2013,Resource!$B$2:$AE$460,25,FALSE)&gt;0,VLOOKUP($AI2013,Resource!$B$2:$AE$460,25,FALSE),"--INPUT--"),"")</f>
        <v/>
      </c>
      <c r="AL2013" s="619" t="n"/>
      <c r="AM2013" s="619" t="n"/>
      <c r="AN2013" s="34">
        <f>AA2013</f>
        <v/>
      </c>
      <c r="AO2013" s="621">
        <f>IF(ISNA(IF(AC2013="",0,AN2013*VLOOKUP(AC2013,Resource!$B$2:$AE$465,8,FALSE))),0,IF(AC2013="",0,AN2013*VLOOKUP(AC2013,Resource!$B$2:$AE$465,8,FALSE)))</f>
        <v/>
      </c>
      <c r="AP2013" s="620" t="n"/>
      <c r="AQ2013" s="286" t="n"/>
      <c r="AR2013" s="34">
        <f>AB2013</f>
        <v/>
      </c>
      <c r="AS2013" s="621">
        <f>IF(ISNA(IF(AI2013="",0,AR2013*VLOOKUP(AI2013,Resource!$B$2:$AE$465,9,FALSE))),0,IF(AI2013="",0,AR2013*VLOOKUP(AI2013,Resource!$B$2:$AE$465,9,FALSE)))</f>
        <v/>
      </c>
      <c r="AT2013" s="620" t="n"/>
      <c r="AU2013" s="286" t="n"/>
      <c r="AV2013" s="620">
        <f>Z2013</f>
        <v/>
      </c>
      <c r="AW2013" s="72" t="n"/>
      <c r="BA2013" s="620" t="n"/>
      <c r="BC2013" s="620">
        <f>AO2013+AS2013</f>
        <v/>
      </c>
      <c r="BD2013" s="620">
        <f>BH2013-BC2013</f>
        <v/>
      </c>
      <c r="BE2013" s="479">
        <f>IF(AV2013=0,"        --",BD2013/BH2013)</f>
        <v/>
      </c>
      <c r="BF2013" s="620" t="n"/>
      <c r="BG2013" s="620" t="n"/>
      <c r="BH2013" s="620">
        <f>Z2013+BA2013+BF2013</f>
        <v/>
      </c>
    </row>
    <row r="2014" customFormat="1" s="34">
      <c r="A2014" s="618" t="n"/>
      <c r="B2014" s="619" t="n"/>
      <c r="J2014" s="619" t="n"/>
      <c r="U2014" s="620" t="n"/>
      <c r="X2014" s="620" t="n"/>
      <c r="Y2014" s="620" t="n"/>
      <c r="Z2014" s="620" t="n"/>
      <c r="AA2014" s="34">
        <f>T2014*0.2+N2014*0+O2014*0.3+P2014*0.5+Q2014*0.6+R2014*1+S2014*1</f>
        <v/>
      </c>
      <c r="AB2014" s="34">
        <f>T2014*0.2+N2014*0.2+O2014*0.3+P2014*0.5+Q2014*0.6+R2014*1+S2014*1</f>
        <v/>
      </c>
      <c r="AD2014" s="34">
        <f>IF($AC2014&gt;0,IF(VLOOKUP($AC2014,Resource!$B$2:$AE$460,6,FALSE)&gt;0,VLOOKUP($AC2014,Resource!$B$2:$AE$460,6,FALSE),"--INPUT--"),"")</f>
        <v/>
      </c>
      <c r="AE2014" s="34">
        <f>IF($AC2014&gt;0,IF(VLOOKUP($AC2014,Resource!$B$2:$AE$460,25,FALSE)&gt;0,VLOOKUP($AC2014,Resource!$B$2:$AE$460,25,FALSE),"--INPUT--"),"")</f>
        <v/>
      </c>
      <c r="AG2014" s="619" t="n"/>
      <c r="AH2014" s="619" t="n"/>
      <c r="AJ2014" s="34">
        <f>IF($AI2014&gt;0,IF(VLOOKUP($AI2014,Resource!$B$2:$AE$460,6,FALSE)&gt;0,VLOOKUP($AI2014,Resource!$B$2:$AE$460,6,FALSE),"--INPUT--"),"")</f>
        <v/>
      </c>
      <c r="AK2014" s="34">
        <f>IF($AI2014&gt;0,IF(VLOOKUP($AI2014,Resource!$B$2:$AE$460,25,FALSE)&gt;0,VLOOKUP($AI2014,Resource!$B$2:$AE$460,25,FALSE),"--INPUT--"),"")</f>
        <v/>
      </c>
      <c r="AL2014" s="619" t="n"/>
      <c r="AM2014" s="619" t="n"/>
      <c r="AN2014" s="34">
        <f>AA2014</f>
        <v/>
      </c>
      <c r="AO2014" s="621">
        <f>IF(ISNA(IF(AC2014="",0,AN2014*VLOOKUP(AC2014,Resource!$B$2:$AE$465,8,FALSE))),0,IF(AC2014="",0,AN2014*VLOOKUP(AC2014,Resource!$B$2:$AE$465,8,FALSE)))</f>
        <v/>
      </c>
      <c r="AP2014" s="620" t="n"/>
      <c r="AQ2014" s="286" t="n"/>
      <c r="AR2014" s="34">
        <f>AB2014</f>
        <v/>
      </c>
      <c r="AS2014" s="621">
        <f>IF(ISNA(IF(AI2014="",0,AR2014*VLOOKUP(AI2014,Resource!$B$2:$AE$465,9,FALSE))),0,IF(AI2014="",0,AR2014*VLOOKUP(AI2014,Resource!$B$2:$AE$465,9,FALSE)))</f>
        <v/>
      </c>
      <c r="AT2014" s="620" t="n"/>
      <c r="AU2014" s="286" t="n"/>
      <c r="AV2014" s="620">
        <f>Z2014</f>
        <v/>
      </c>
      <c r="AW2014" s="72" t="n"/>
      <c r="BA2014" s="620" t="n"/>
      <c r="BC2014" s="620">
        <f>AO2014+AS2014</f>
        <v/>
      </c>
      <c r="BD2014" s="620">
        <f>BH2014-BC2014</f>
        <v/>
      </c>
      <c r="BE2014" s="479">
        <f>IF(AV2014=0,"        --",BD2014/BH2014)</f>
        <v/>
      </c>
      <c r="BF2014" s="620" t="n"/>
      <c r="BG2014" s="620" t="n"/>
      <c r="BH2014" s="620">
        <f>Z2014+BA2014+BF2014</f>
        <v/>
      </c>
    </row>
    <row r="2015" customFormat="1" s="34">
      <c r="A2015" s="618" t="n"/>
      <c r="B2015" s="619" t="n"/>
      <c r="J2015" s="619" t="n"/>
      <c r="U2015" s="620" t="n"/>
      <c r="X2015" s="620" t="n"/>
      <c r="Y2015" s="620" t="n"/>
      <c r="Z2015" s="620" t="n"/>
      <c r="AA2015" s="34">
        <f>T2015*0.2+N2015*0+O2015*0.3+P2015*0.5+Q2015*0.6+R2015*1+S2015*1</f>
        <v/>
      </c>
      <c r="AB2015" s="34">
        <f>T2015*0.2+N2015*0.2+O2015*0.3+P2015*0.5+Q2015*0.6+R2015*1+S2015*1</f>
        <v/>
      </c>
      <c r="AD2015" s="34">
        <f>IF($AC2015&gt;0,IF(VLOOKUP($AC2015,Resource!$B$2:$AE$460,6,FALSE)&gt;0,VLOOKUP($AC2015,Resource!$B$2:$AE$460,6,FALSE),"--INPUT--"),"")</f>
        <v/>
      </c>
      <c r="AE2015" s="34">
        <f>IF($AC2015&gt;0,IF(VLOOKUP($AC2015,Resource!$B$2:$AE$460,25,FALSE)&gt;0,VLOOKUP($AC2015,Resource!$B$2:$AE$460,25,FALSE),"--INPUT--"),"")</f>
        <v/>
      </c>
      <c r="AG2015" s="619" t="n"/>
      <c r="AH2015" s="619" t="n"/>
      <c r="AJ2015" s="34">
        <f>IF($AI2015&gt;0,IF(VLOOKUP($AI2015,Resource!$B$2:$AE$460,6,FALSE)&gt;0,VLOOKUP($AI2015,Resource!$B$2:$AE$460,6,FALSE),"--INPUT--"),"")</f>
        <v/>
      </c>
      <c r="AK2015" s="34">
        <f>IF($AI2015&gt;0,IF(VLOOKUP($AI2015,Resource!$B$2:$AE$460,25,FALSE)&gt;0,VLOOKUP($AI2015,Resource!$B$2:$AE$460,25,FALSE),"--INPUT--"),"")</f>
        <v/>
      </c>
      <c r="AL2015" s="619" t="n"/>
      <c r="AM2015" s="619" t="n"/>
      <c r="AN2015" s="34">
        <f>AA2015</f>
        <v/>
      </c>
      <c r="AO2015" s="621">
        <f>IF(ISNA(IF(AC2015="",0,AN2015*VLOOKUP(AC2015,Resource!$B$2:$AE$465,8,FALSE))),0,IF(AC2015="",0,AN2015*VLOOKUP(AC2015,Resource!$B$2:$AE$465,8,FALSE)))</f>
        <v/>
      </c>
      <c r="AP2015" s="620" t="n"/>
      <c r="AQ2015" s="286" t="n"/>
      <c r="AR2015" s="34">
        <f>AB2015</f>
        <v/>
      </c>
      <c r="AS2015" s="621">
        <f>IF(ISNA(IF(AI2015="",0,AR2015*VLOOKUP(AI2015,Resource!$B$2:$AE$465,9,FALSE))),0,IF(AI2015="",0,AR2015*VLOOKUP(AI2015,Resource!$B$2:$AE$465,9,FALSE)))</f>
        <v/>
      </c>
      <c r="AT2015" s="620" t="n"/>
      <c r="AU2015" s="286" t="n"/>
      <c r="AV2015" s="620">
        <f>Z2015</f>
        <v/>
      </c>
      <c r="AW2015" s="72" t="n"/>
      <c r="BA2015" s="620" t="n"/>
      <c r="BC2015" s="620">
        <f>AO2015+AS2015</f>
        <v/>
      </c>
      <c r="BD2015" s="620">
        <f>BH2015-BC2015</f>
        <v/>
      </c>
      <c r="BE2015" s="479">
        <f>IF(AV2015=0,"        --",BD2015/BH2015)</f>
        <v/>
      </c>
      <c r="BF2015" s="620" t="n"/>
      <c r="BG2015" s="620" t="n"/>
      <c r="BH2015" s="620">
        <f>Z2015+BA2015+BF2015</f>
        <v/>
      </c>
    </row>
    <row r="2016" customFormat="1" s="34">
      <c r="A2016" s="618" t="n"/>
      <c r="B2016" s="619" t="n"/>
      <c r="J2016" s="619" t="n"/>
      <c r="U2016" s="620" t="n"/>
      <c r="X2016" s="620" t="n"/>
      <c r="Y2016" s="620" t="n"/>
      <c r="Z2016" s="620" t="n"/>
      <c r="AA2016" s="34">
        <f>T2016*0.2+N2016*0+O2016*0.3+P2016*0.5+Q2016*0.6+R2016*1+S2016*1</f>
        <v/>
      </c>
      <c r="AB2016" s="34">
        <f>T2016*0.2+N2016*0.2+O2016*0.3+P2016*0.5+Q2016*0.6+R2016*1+S2016*1</f>
        <v/>
      </c>
      <c r="AD2016" s="34">
        <f>IF($AC2016&gt;0,IF(VLOOKUP($AC2016,Resource!$B$2:$AE$460,6,FALSE)&gt;0,VLOOKUP($AC2016,Resource!$B$2:$AE$460,6,FALSE),"--INPUT--"),"")</f>
        <v/>
      </c>
      <c r="AE2016" s="34">
        <f>IF($AC2016&gt;0,IF(VLOOKUP($AC2016,Resource!$B$2:$AE$460,25,FALSE)&gt;0,VLOOKUP($AC2016,Resource!$B$2:$AE$460,25,FALSE),"--INPUT--"),"")</f>
        <v/>
      </c>
      <c r="AG2016" s="619" t="n"/>
      <c r="AH2016" s="619" t="n"/>
      <c r="AJ2016" s="34">
        <f>IF($AI2016&gt;0,IF(VLOOKUP($AI2016,Resource!$B$2:$AE$460,6,FALSE)&gt;0,VLOOKUP($AI2016,Resource!$B$2:$AE$460,6,FALSE),"--INPUT--"),"")</f>
        <v/>
      </c>
      <c r="AK2016" s="34">
        <f>IF($AI2016&gt;0,IF(VLOOKUP($AI2016,Resource!$B$2:$AE$460,25,FALSE)&gt;0,VLOOKUP($AI2016,Resource!$B$2:$AE$460,25,FALSE),"--INPUT--"),"")</f>
        <v/>
      </c>
      <c r="AL2016" s="619" t="n"/>
      <c r="AM2016" s="619" t="n"/>
      <c r="AN2016" s="34">
        <f>AA2016</f>
        <v/>
      </c>
      <c r="AO2016" s="621">
        <f>IF(ISNA(IF(AC2016="",0,AN2016*VLOOKUP(AC2016,Resource!$B$2:$AE$465,8,FALSE))),0,IF(AC2016="",0,AN2016*VLOOKUP(AC2016,Resource!$B$2:$AE$465,8,FALSE)))</f>
        <v/>
      </c>
      <c r="AP2016" s="620" t="n"/>
      <c r="AQ2016" s="286" t="n"/>
      <c r="AR2016" s="34">
        <f>AB2016</f>
        <v/>
      </c>
      <c r="AS2016" s="621">
        <f>IF(ISNA(IF(AI2016="",0,AR2016*VLOOKUP(AI2016,Resource!$B$2:$AE$465,9,FALSE))),0,IF(AI2016="",0,AR2016*VLOOKUP(AI2016,Resource!$B$2:$AE$465,9,FALSE)))</f>
        <v/>
      </c>
      <c r="AT2016" s="620" t="n"/>
      <c r="AU2016" s="286" t="n"/>
      <c r="AV2016" s="620">
        <f>Z2016</f>
        <v/>
      </c>
      <c r="AW2016" s="72" t="n"/>
      <c r="BA2016" s="620" t="n"/>
      <c r="BC2016" s="620">
        <f>AO2016+AS2016</f>
        <v/>
      </c>
      <c r="BD2016" s="620">
        <f>BH2016-BC2016</f>
        <v/>
      </c>
      <c r="BE2016" s="479">
        <f>IF(AV2016=0,"        --",BD2016/BH2016)</f>
        <v/>
      </c>
      <c r="BF2016" s="620" t="n"/>
      <c r="BG2016" s="620" t="n"/>
      <c r="BH2016" s="620">
        <f>Z2016+BA2016+BF2016</f>
        <v/>
      </c>
    </row>
    <row r="2017" customFormat="1" s="34">
      <c r="A2017" s="618" t="n"/>
      <c r="B2017" s="619" t="n"/>
      <c r="J2017" s="619" t="n"/>
      <c r="U2017" s="620" t="n"/>
      <c r="X2017" s="620" t="n"/>
      <c r="Y2017" s="620" t="n"/>
      <c r="Z2017" s="620" t="n"/>
      <c r="AA2017" s="34">
        <f>T2017*0.2+N2017*0+O2017*0.3+P2017*0.5+Q2017*0.6+R2017*1+S2017*1</f>
        <v/>
      </c>
      <c r="AB2017" s="34">
        <f>T2017*0.2+N2017*0.2+O2017*0.3+P2017*0.5+Q2017*0.6+R2017*1+S2017*1</f>
        <v/>
      </c>
      <c r="AD2017" s="34">
        <f>IF($AC2017&gt;0,IF(VLOOKUP($AC2017,Resource!$B$2:$AE$460,6,FALSE)&gt;0,VLOOKUP($AC2017,Resource!$B$2:$AE$460,6,FALSE),"--INPUT--"),"")</f>
        <v/>
      </c>
      <c r="AE2017" s="34">
        <f>IF($AC2017&gt;0,IF(VLOOKUP($AC2017,Resource!$B$2:$AE$460,25,FALSE)&gt;0,VLOOKUP($AC2017,Resource!$B$2:$AE$460,25,FALSE),"--INPUT--"),"")</f>
        <v/>
      </c>
      <c r="AG2017" s="619" t="n"/>
      <c r="AH2017" s="619" t="n"/>
      <c r="AJ2017" s="34">
        <f>IF($AI2017&gt;0,IF(VLOOKUP($AI2017,Resource!$B$2:$AE$460,6,FALSE)&gt;0,VLOOKUP($AI2017,Resource!$B$2:$AE$460,6,FALSE),"--INPUT--"),"")</f>
        <v/>
      </c>
      <c r="AK2017" s="34">
        <f>IF($AI2017&gt;0,IF(VLOOKUP($AI2017,Resource!$B$2:$AE$460,25,FALSE)&gt;0,VLOOKUP($AI2017,Resource!$B$2:$AE$460,25,FALSE),"--INPUT--"),"")</f>
        <v/>
      </c>
      <c r="AL2017" s="619" t="n"/>
      <c r="AM2017" s="619" t="n"/>
      <c r="AN2017" s="34">
        <f>AA2017</f>
        <v/>
      </c>
      <c r="AO2017" s="621">
        <f>IF(ISNA(IF(AC2017="",0,AN2017*VLOOKUP(AC2017,Resource!$B$2:$AE$465,8,FALSE))),0,IF(AC2017="",0,AN2017*VLOOKUP(AC2017,Resource!$B$2:$AE$465,8,FALSE)))</f>
        <v/>
      </c>
      <c r="AP2017" s="620" t="n"/>
      <c r="AQ2017" s="286" t="n"/>
      <c r="AR2017" s="34">
        <f>AB2017</f>
        <v/>
      </c>
      <c r="AS2017" s="621">
        <f>IF(ISNA(IF(AI2017="",0,AR2017*VLOOKUP(AI2017,Resource!$B$2:$AE$465,9,FALSE))),0,IF(AI2017="",0,AR2017*VLOOKUP(AI2017,Resource!$B$2:$AE$465,9,FALSE)))</f>
        <v/>
      </c>
      <c r="AT2017" s="620" t="n"/>
      <c r="AU2017" s="286" t="n"/>
      <c r="AV2017" s="620">
        <f>Z2017</f>
        <v/>
      </c>
      <c r="AW2017" s="72" t="n"/>
      <c r="BA2017" s="620" t="n"/>
      <c r="BC2017" s="620">
        <f>AO2017+AS2017</f>
        <v/>
      </c>
      <c r="BD2017" s="620">
        <f>BH2017-BC2017</f>
        <v/>
      </c>
      <c r="BE2017" s="479">
        <f>IF(AV2017=0,"        --",BD2017/BH2017)</f>
        <v/>
      </c>
      <c r="BF2017" s="620" t="n"/>
      <c r="BG2017" s="620" t="n"/>
      <c r="BH2017" s="620">
        <f>Z2017+BA2017+BF2017</f>
        <v/>
      </c>
    </row>
    <row r="2018" customFormat="1" s="34">
      <c r="A2018" s="618" t="n"/>
      <c r="B2018" s="619" t="n"/>
      <c r="J2018" s="619" t="n"/>
      <c r="U2018" s="620" t="n"/>
      <c r="X2018" s="620" t="n"/>
      <c r="Y2018" s="620" t="n"/>
      <c r="Z2018" s="620" t="n"/>
      <c r="AA2018" s="34">
        <f>T2018*0.2+N2018*0+O2018*0.3+P2018*0.5+Q2018*0.6+R2018*1+S2018*1</f>
        <v/>
      </c>
      <c r="AB2018" s="34">
        <f>T2018*0.2+N2018*0.2+O2018*0.3+P2018*0.5+Q2018*0.6+R2018*1+S2018*1</f>
        <v/>
      </c>
      <c r="AD2018" s="34">
        <f>IF($AC2018&gt;0,IF(VLOOKUP($AC2018,Resource!$B$2:$AE$460,6,FALSE)&gt;0,VLOOKUP($AC2018,Resource!$B$2:$AE$460,6,FALSE),"--INPUT--"),"")</f>
        <v/>
      </c>
      <c r="AE2018" s="34">
        <f>IF($AC2018&gt;0,IF(VLOOKUP($AC2018,Resource!$B$2:$AE$460,25,FALSE)&gt;0,VLOOKUP($AC2018,Resource!$B$2:$AE$460,25,FALSE),"--INPUT--"),"")</f>
        <v/>
      </c>
      <c r="AG2018" s="619" t="n"/>
      <c r="AH2018" s="619" t="n"/>
      <c r="AJ2018" s="34">
        <f>IF($AI2018&gt;0,IF(VLOOKUP($AI2018,Resource!$B$2:$AE$460,6,FALSE)&gt;0,VLOOKUP($AI2018,Resource!$B$2:$AE$460,6,FALSE),"--INPUT--"),"")</f>
        <v/>
      </c>
      <c r="AK2018" s="34">
        <f>IF($AI2018&gt;0,IF(VLOOKUP($AI2018,Resource!$B$2:$AE$460,25,FALSE)&gt;0,VLOOKUP($AI2018,Resource!$B$2:$AE$460,25,FALSE),"--INPUT--"),"")</f>
        <v/>
      </c>
      <c r="AL2018" s="619" t="n"/>
      <c r="AM2018" s="619" t="n"/>
      <c r="AN2018" s="34">
        <f>AA2018</f>
        <v/>
      </c>
      <c r="AO2018" s="621">
        <f>IF(ISNA(IF(AC2018="",0,AN2018*VLOOKUP(AC2018,Resource!$B$2:$AE$465,8,FALSE))),0,IF(AC2018="",0,AN2018*VLOOKUP(AC2018,Resource!$B$2:$AE$465,8,FALSE)))</f>
        <v/>
      </c>
      <c r="AP2018" s="620" t="n"/>
      <c r="AQ2018" s="286" t="n"/>
      <c r="AR2018" s="34">
        <f>AB2018</f>
        <v/>
      </c>
      <c r="AS2018" s="621">
        <f>IF(ISNA(IF(AI2018="",0,AR2018*VLOOKUP(AI2018,Resource!$B$2:$AE$465,9,FALSE))),0,IF(AI2018="",0,AR2018*VLOOKUP(AI2018,Resource!$B$2:$AE$465,9,FALSE)))</f>
        <v/>
      </c>
      <c r="AT2018" s="620" t="n"/>
      <c r="AU2018" s="286" t="n"/>
      <c r="AV2018" s="620">
        <f>Z2018</f>
        <v/>
      </c>
      <c r="AW2018" s="72" t="n"/>
      <c r="BA2018" s="620" t="n"/>
      <c r="BC2018" s="620">
        <f>AO2018+AS2018</f>
        <v/>
      </c>
      <c r="BD2018" s="620">
        <f>BH2018-BC2018</f>
        <v/>
      </c>
      <c r="BE2018" s="479">
        <f>IF(AV2018=0,"        --",BD2018/BH2018)</f>
        <v/>
      </c>
      <c r="BF2018" s="620" t="n"/>
      <c r="BG2018" s="620" t="n"/>
      <c r="BH2018" s="620">
        <f>Z2018+BA2018+BF2018</f>
        <v/>
      </c>
    </row>
    <row r="2019" customFormat="1" s="34">
      <c r="A2019" s="618" t="n"/>
      <c r="B2019" s="619" t="n"/>
      <c r="J2019" s="619" t="n"/>
      <c r="U2019" s="620" t="n"/>
      <c r="X2019" s="620" t="n"/>
      <c r="Y2019" s="620" t="n"/>
      <c r="Z2019" s="620" t="n"/>
      <c r="AA2019" s="34">
        <f>T2019*0.2+N2019*0+O2019*0.3+P2019*0.5+Q2019*0.6+R2019*1+S2019*1</f>
        <v/>
      </c>
      <c r="AB2019" s="34">
        <f>T2019*0.2+N2019*0.2+O2019*0.3+P2019*0.5+Q2019*0.6+R2019*1+S2019*1</f>
        <v/>
      </c>
      <c r="AD2019" s="34">
        <f>IF($AC2019&gt;0,IF(VLOOKUP($AC2019,Resource!$B$2:$AE$460,6,FALSE)&gt;0,VLOOKUP($AC2019,Resource!$B$2:$AE$460,6,FALSE),"--INPUT--"),"")</f>
        <v/>
      </c>
      <c r="AE2019" s="34">
        <f>IF($AC2019&gt;0,IF(VLOOKUP($AC2019,Resource!$B$2:$AE$460,25,FALSE)&gt;0,VLOOKUP($AC2019,Resource!$B$2:$AE$460,25,FALSE),"--INPUT--"),"")</f>
        <v/>
      </c>
      <c r="AG2019" s="619" t="n"/>
      <c r="AH2019" s="619" t="n"/>
      <c r="AJ2019" s="34">
        <f>IF($AI2019&gt;0,IF(VLOOKUP($AI2019,Resource!$B$2:$AE$460,6,FALSE)&gt;0,VLOOKUP($AI2019,Resource!$B$2:$AE$460,6,FALSE),"--INPUT--"),"")</f>
        <v/>
      </c>
      <c r="AK2019" s="34">
        <f>IF($AI2019&gt;0,IF(VLOOKUP($AI2019,Resource!$B$2:$AE$460,25,FALSE)&gt;0,VLOOKUP($AI2019,Resource!$B$2:$AE$460,25,FALSE),"--INPUT--"),"")</f>
        <v/>
      </c>
      <c r="AL2019" s="619" t="n"/>
      <c r="AM2019" s="619" t="n"/>
      <c r="AN2019" s="34">
        <f>AA2019</f>
        <v/>
      </c>
      <c r="AO2019" s="621">
        <f>IF(ISNA(IF(AC2019="",0,AN2019*VLOOKUP(AC2019,Resource!$B$2:$AE$465,8,FALSE))),0,IF(AC2019="",0,AN2019*VLOOKUP(AC2019,Resource!$B$2:$AE$465,8,FALSE)))</f>
        <v/>
      </c>
      <c r="AP2019" s="620" t="n"/>
      <c r="AQ2019" s="286" t="n"/>
      <c r="AR2019" s="34">
        <f>AB2019</f>
        <v/>
      </c>
      <c r="AS2019" s="621">
        <f>IF(ISNA(IF(AI2019="",0,AR2019*VLOOKUP(AI2019,Resource!$B$2:$AE$465,9,FALSE))),0,IF(AI2019="",0,AR2019*VLOOKUP(AI2019,Resource!$B$2:$AE$465,9,FALSE)))</f>
        <v/>
      </c>
      <c r="AT2019" s="620" t="n"/>
      <c r="AU2019" s="286" t="n"/>
      <c r="AV2019" s="620">
        <f>Z2019</f>
        <v/>
      </c>
      <c r="AW2019" s="72" t="n"/>
      <c r="BA2019" s="620" t="n"/>
      <c r="BC2019" s="620">
        <f>AO2019+AS2019</f>
        <v/>
      </c>
      <c r="BD2019" s="620">
        <f>BH2019-BC2019</f>
        <v/>
      </c>
      <c r="BE2019" s="479">
        <f>IF(AV2019=0,"        --",BD2019/BH2019)</f>
        <v/>
      </c>
      <c r="BF2019" s="620" t="n"/>
      <c r="BG2019" s="620" t="n"/>
      <c r="BH2019" s="620">
        <f>Z2019+BA2019+BF2019</f>
        <v/>
      </c>
    </row>
    <row r="2020" customFormat="1" s="34">
      <c r="A2020" s="618" t="n"/>
      <c r="B2020" s="619" t="n"/>
      <c r="J2020" s="619" t="n"/>
      <c r="U2020" s="620" t="n"/>
      <c r="X2020" s="620" t="n"/>
      <c r="Y2020" s="620" t="n"/>
      <c r="Z2020" s="620" t="n"/>
      <c r="AA2020" s="34">
        <f>T2020*0.2+N2020*0+O2020*0.3+P2020*0.5+Q2020*0.6+R2020*1+S2020*1</f>
        <v/>
      </c>
      <c r="AB2020" s="34">
        <f>T2020*0.2+N2020*0.2+O2020*0.3+P2020*0.5+Q2020*0.6+R2020*1+S2020*1</f>
        <v/>
      </c>
      <c r="AD2020" s="34">
        <f>IF($AC2020&gt;0,IF(VLOOKUP($AC2020,Resource!$B$2:$AE$460,6,FALSE)&gt;0,VLOOKUP($AC2020,Resource!$B$2:$AE$460,6,FALSE),"--INPUT--"),"")</f>
        <v/>
      </c>
      <c r="AE2020" s="34">
        <f>IF($AC2020&gt;0,IF(VLOOKUP($AC2020,Resource!$B$2:$AE$460,25,FALSE)&gt;0,VLOOKUP($AC2020,Resource!$B$2:$AE$460,25,FALSE),"--INPUT--"),"")</f>
        <v/>
      </c>
      <c r="AG2020" s="619" t="n"/>
      <c r="AH2020" s="619" t="n"/>
      <c r="AJ2020" s="34">
        <f>IF($AI2020&gt;0,IF(VLOOKUP($AI2020,Resource!$B$2:$AE$460,6,FALSE)&gt;0,VLOOKUP($AI2020,Resource!$B$2:$AE$460,6,FALSE),"--INPUT--"),"")</f>
        <v/>
      </c>
      <c r="AK2020" s="34">
        <f>IF($AI2020&gt;0,IF(VLOOKUP($AI2020,Resource!$B$2:$AE$460,25,FALSE)&gt;0,VLOOKUP($AI2020,Resource!$B$2:$AE$460,25,FALSE),"--INPUT--"),"")</f>
        <v/>
      </c>
      <c r="AL2020" s="619" t="n"/>
      <c r="AM2020" s="619" t="n"/>
      <c r="AN2020" s="34">
        <f>AA2020</f>
        <v/>
      </c>
      <c r="AO2020" s="621">
        <f>IF(ISNA(IF(AC2020="",0,AN2020*VLOOKUP(AC2020,Resource!$B$2:$AE$465,8,FALSE))),0,IF(AC2020="",0,AN2020*VLOOKUP(AC2020,Resource!$B$2:$AE$465,8,FALSE)))</f>
        <v/>
      </c>
      <c r="AP2020" s="620" t="n"/>
      <c r="AQ2020" s="286" t="n"/>
      <c r="AR2020" s="34">
        <f>AB2020</f>
        <v/>
      </c>
      <c r="AS2020" s="621">
        <f>IF(ISNA(IF(AI2020="",0,AR2020*VLOOKUP(AI2020,Resource!$B$2:$AE$465,9,FALSE))),0,IF(AI2020="",0,AR2020*VLOOKUP(AI2020,Resource!$B$2:$AE$465,9,FALSE)))</f>
        <v/>
      </c>
      <c r="AT2020" s="620" t="n"/>
      <c r="AU2020" s="286" t="n"/>
      <c r="AV2020" s="620">
        <f>Z2020</f>
        <v/>
      </c>
      <c r="AW2020" s="72" t="n"/>
      <c r="BA2020" s="620" t="n"/>
      <c r="BC2020" s="620">
        <f>AO2020+AS2020</f>
        <v/>
      </c>
      <c r="BD2020" s="620">
        <f>BH2020-BC2020</f>
        <v/>
      </c>
      <c r="BE2020" s="479">
        <f>IF(AV2020=0,"        --",BD2020/BH2020)</f>
        <v/>
      </c>
      <c r="BF2020" s="620" t="n"/>
      <c r="BG2020" s="620" t="n"/>
      <c r="BH2020" s="620">
        <f>Z2020+BA2020+BF2020</f>
        <v/>
      </c>
    </row>
    <row r="2021" customFormat="1" s="34">
      <c r="A2021" s="618" t="n"/>
      <c r="B2021" s="619" t="n"/>
      <c r="J2021" s="619" t="n"/>
      <c r="U2021" s="620" t="n"/>
      <c r="X2021" s="620" t="n"/>
      <c r="Y2021" s="620" t="n"/>
      <c r="Z2021" s="620" t="n"/>
      <c r="AA2021" s="34">
        <f>T2021*0.2+N2021*0+O2021*0.3+P2021*0.5+Q2021*0.6+R2021*1+S2021*1</f>
        <v/>
      </c>
      <c r="AB2021" s="34">
        <f>T2021*0.2+N2021*0.2+O2021*0.3+P2021*0.5+Q2021*0.6+R2021*1+S2021*1</f>
        <v/>
      </c>
      <c r="AD2021" s="34">
        <f>IF($AC2021&gt;0,IF(VLOOKUP($AC2021,Resource!$B$2:$AE$460,6,FALSE)&gt;0,VLOOKUP($AC2021,Resource!$B$2:$AE$460,6,FALSE),"--INPUT--"),"")</f>
        <v/>
      </c>
      <c r="AE2021" s="34">
        <f>IF($AC2021&gt;0,IF(VLOOKUP($AC2021,Resource!$B$2:$AE$460,25,FALSE)&gt;0,VLOOKUP($AC2021,Resource!$B$2:$AE$460,25,FALSE),"--INPUT--"),"")</f>
        <v/>
      </c>
      <c r="AG2021" s="619" t="n"/>
      <c r="AH2021" s="619" t="n"/>
      <c r="AJ2021" s="34">
        <f>IF($AI2021&gt;0,IF(VLOOKUP($AI2021,Resource!$B$2:$AE$460,6,FALSE)&gt;0,VLOOKUP($AI2021,Resource!$B$2:$AE$460,6,FALSE),"--INPUT--"),"")</f>
        <v/>
      </c>
      <c r="AK2021" s="34">
        <f>IF($AI2021&gt;0,IF(VLOOKUP($AI2021,Resource!$B$2:$AE$460,25,FALSE)&gt;0,VLOOKUP($AI2021,Resource!$B$2:$AE$460,25,FALSE),"--INPUT--"),"")</f>
        <v/>
      </c>
      <c r="AL2021" s="619" t="n"/>
      <c r="AM2021" s="619" t="n"/>
      <c r="AN2021" s="34">
        <f>AA2021</f>
        <v/>
      </c>
      <c r="AO2021" s="621">
        <f>IF(ISNA(IF(AC2021="",0,AN2021*VLOOKUP(AC2021,Resource!$B$2:$AE$465,8,FALSE))),0,IF(AC2021="",0,AN2021*VLOOKUP(AC2021,Resource!$B$2:$AE$465,8,FALSE)))</f>
        <v/>
      </c>
      <c r="AP2021" s="620" t="n"/>
      <c r="AQ2021" s="286" t="n"/>
      <c r="AR2021" s="34">
        <f>AB2021</f>
        <v/>
      </c>
      <c r="AS2021" s="621">
        <f>IF(ISNA(IF(AI2021="",0,AR2021*VLOOKUP(AI2021,Resource!$B$2:$AE$465,9,FALSE))),0,IF(AI2021="",0,AR2021*VLOOKUP(AI2021,Resource!$B$2:$AE$465,9,FALSE)))</f>
        <v/>
      </c>
      <c r="AT2021" s="620" t="n"/>
      <c r="AU2021" s="286" t="n"/>
      <c r="AV2021" s="620">
        <f>Z2021</f>
        <v/>
      </c>
      <c r="AW2021" s="72" t="n"/>
      <c r="BA2021" s="620" t="n"/>
      <c r="BC2021" s="620">
        <f>AO2021+AS2021</f>
        <v/>
      </c>
      <c r="BD2021" s="620">
        <f>BH2021-BC2021</f>
        <v/>
      </c>
      <c r="BE2021" s="479">
        <f>IF(AV2021=0,"        --",BD2021/BH2021)</f>
        <v/>
      </c>
      <c r="BF2021" s="620" t="n"/>
      <c r="BG2021" s="620" t="n"/>
      <c r="BH2021" s="620">
        <f>Z2021+BA2021+BF2021</f>
        <v/>
      </c>
    </row>
    <row r="2022" customFormat="1" s="34">
      <c r="A2022" s="618" t="n"/>
      <c r="B2022" s="619" t="n"/>
      <c r="J2022" s="619" t="n"/>
      <c r="U2022" s="620" t="n"/>
      <c r="X2022" s="620" t="n"/>
      <c r="Y2022" s="620" t="n"/>
      <c r="Z2022" s="620" t="n"/>
      <c r="AA2022" s="34">
        <f>T2022*0.2+N2022*0+O2022*0.3+P2022*0.5+Q2022*0.6+R2022*1+S2022*1</f>
        <v/>
      </c>
      <c r="AB2022" s="34">
        <f>T2022*0.2+N2022*0.2+O2022*0.3+P2022*0.5+Q2022*0.6+R2022*1+S2022*1</f>
        <v/>
      </c>
      <c r="AD2022" s="34">
        <f>IF($AC2022&gt;0,IF(VLOOKUP($AC2022,Resource!$B$2:$AE$460,6,FALSE)&gt;0,VLOOKUP($AC2022,Resource!$B$2:$AE$460,6,FALSE),"--INPUT--"),"")</f>
        <v/>
      </c>
      <c r="AE2022" s="34">
        <f>IF($AC2022&gt;0,IF(VLOOKUP($AC2022,Resource!$B$2:$AE$460,25,FALSE)&gt;0,VLOOKUP($AC2022,Resource!$B$2:$AE$460,25,FALSE),"--INPUT--"),"")</f>
        <v/>
      </c>
      <c r="AG2022" s="619" t="n"/>
      <c r="AH2022" s="619" t="n"/>
      <c r="AJ2022" s="34">
        <f>IF($AI2022&gt;0,IF(VLOOKUP($AI2022,Resource!$B$2:$AE$460,6,FALSE)&gt;0,VLOOKUP($AI2022,Resource!$B$2:$AE$460,6,FALSE),"--INPUT--"),"")</f>
        <v/>
      </c>
      <c r="AK2022" s="34">
        <f>IF($AI2022&gt;0,IF(VLOOKUP($AI2022,Resource!$B$2:$AE$460,25,FALSE)&gt;0,VLOOKUP($AI2022,Resource!$B$2:$AE$460,25,FALSE),"--INPUT--"),"")</f>
        <v/>
      </c>
      <c r="AL2022" s="619" t="n"/>
      <c r="AM2022" s="619" t="n"/>
      <c r="AN2022" s="34">
        <f>AA2022</f>
        <v/>
      </c>
      <c r="AO2022" s="621">
        <f>IF(ISNA(IF(AC2022="",0,AN2022*VLOOKUP(AC2022,Resource!$B$2:$AE$465,8,FALSE))),0,IF(AC2022="",0,AN2022*VLOOKUP(AC2022,Resource!$B$2:$AE$465,8,FALSE)))</f>
        <v/>
      </c>
      <c r="AP2022" s="620" t="n"/>
      <c r="AQ2022" s="286" t="n"/>
      <c r="AR2022" s="34">
        <f>AB2022</f>
        <v/>
      </c>
      <c r="AS2022" s="621">
        <f>IF(ISNA(IF(AI2022="",0,AR2022*VLOOKUP(AI2022,Resource!$B$2:$AE$465,9,FALSE))),0,IF(AI2022="",0,AR2022*VLOOKUP(AI2022,Resource!$B$2:$AE$465,9,FALSE)))</f>
        <v/>
      </c>
      <c r="AT2022" s="620" t="n"/>
      <c r="AU2022" s="286" t="n"/>
      <c r="AV2022" s="620">
        <f>Z2022</f>
        <v/>
      </c>
      <c r="AW2022" s="72" t="n"/>
      <c r="BA2022" s="620" t="n"/>
      <c r="BC2022" s="620">
        <f>AO2022+AS2022</f>
        <v/>
      </c>
      <c r="BD2022" s="620">
        <f>BH2022-BC2022</f>
        <v/>
      </c>
      <c r="BE2022" s="479">
        <f>IF(AV2022=0,"        --",BD2022/BH2022)</f>
        <v/>
      </c>
      <c r="BF2022" s="620" t="n"/>
      <c r="BG2022" s="620" t="n"/>
      <c r="BH2022" s="620">
        <f>Z2022+BA2022+BF2022</f>
        <v/>
      </c>
    </row>
    <row r="2023" customFormat="1" s="34">
      <c r="A2023" s="618" t="n"/>
      <c r="B2023" s="619" t="n"/>
      <c r="J2023" s="619" t="n"/>
      <c r="U2023" s="620" t="n"/>
      <c r="X2023" s="620" t="n"/>
      <c r="Y2023" s="620" t="n"/>
      <c r="Z2023" s="620" t="n"/>
      <c r="AA2023" s="34">
        <f>T2023*0.2+N2023*0+O2023*0.3+P2023*0.5+Q2023*0.6+R2023*1+S2023*1</f>
        <v/>
      </c>
      <c r="AB2023" s="34">
        <f>T2023*0.2+N2023*0.2+O2023*0.3+P2023*0.5+Q2023*0.6+R2023*1+S2023*1</f>
        <v/>
      </c>
      <c r="AD2023" s="34">
        <f>IF($AC2023&gt;0,IF(VLOOKUP($AC2023,Resource!$B$2:$AE$460,6,FALSE)&gt;0,VLOOKUP($AC2023,Resource!$B$2:$AE$460,6,FALSE),"--INPUT--"),"")</f>
        <v/>
      </c>
      <c r="AE2023" s="34">
        <f>IF($AC2023&gt;0,IF(VLOOKUP($AC2023,Resource!$B$2:$AE$460,25,FALSE)&gt;0,VLOOKUP($AC2023,Resource!$B$2:$AE$460,25,FALSE),"--INPUT--"),"")</f>
        <v/>
      </c>
      <c r="AG2023" s="619" t="n"/>
      <c r="AH2023" s="619" t="n"/>
      <c r="AJ2023" s="34">
        <f>IF($AI2023&gt;0,IF(VLOOKUP($AI2023,Resource!$B$2:$AE$460,6,FALSE)&gt;0,VLOOKUP($AI2023,Resource!$B$2:$AE$460,6,FALSE),"--INPUT--"),"")</f>
        <v/>
      </c>
      <c r="AK2023" s="34">
        <f>IF($AI2023&gt;0,IF(VLOOKUP($AI2023,Resource!$B$2:$AE$460,25,FALSE)&gt;0,VLOOKUP($AI2023,Resource!$B$2:$AE$460,25,FALSE),"--INPUT--"),"")</f>
        <v/>
      </c>
      <c r="AL2023" s="619" t="n"/>
      <c r="AM2023" s="619" t="n"/>
      <c r="AN2023" s="34">
        <f>AA2023</f>
        <v/>
      </c>
      <c r="AO2023" s="621">
        <f>IF(ISNA(IF(AC2023="",0,AN2023*VLOOKUP(AC2023,Resource!$B$2:$AE$465,8,FALSE))),0,IF(AC2023="",0,AN2023*VLOOKUP(AC2023,Resource!$B$2:$AE$465,8,FALSE)))</f>
        <v/>
      </c>
      <c r="AP2023" s="620" t="n"/>
      <c r="AQ2023" s="286" t="n"/>
      <c r="AR2023" s="34">
        <f>AB2023</f>
        <v/>
      </c>
      <c r="AS2023" s="621">
        <f>IF(ISNA(IF(AI2023="",0,AR2023*VLOOKUP(AI2023,Resource!$B$2:$AE$465,9,FALSE))),0,IF(AI2023="",0,AR2023*VLOOKUP(AI2023,Resource!$B$2:$AE$465,9,FALSE)))</f>
        <v/>
      </c>
      <c r="AT2023" s="620" t="n"/>
      <c r="AU2023" s="286" t="n"/>
      <c r="AV2023" s="620">
        <f>Z2023</f>
        <v/>
      </c>
      <c r="AW2023" s="72" t="n"/>
      <c r="BA2023" s="620" t="n"/>
      <c r="BC2023" s="620">
        <f>AO2023+AS2023</f>
        <v/>
      </c>
      <c r="BD2023" s="620">
        <f>BH2023-BC2023</f>
        <v/>
      </c>
      <c r="BE2023" s="479">
        <f>IF(AV2023=0,"        --",BD2023/BH2023)</f>
        <v/>
      </c>
      <c r="BF2023" s="620" t="n"/>
      <c r="BG2023" s="620" t="n"/>
      <c r="BH2023" s="620">
        <f>Z2023+BA2023+BF2023</f>
        <v/>
      </c>
    </row>
    <row r="2024" customFormat="1" s="34">
      <c r="A2024" s="618" t="n"/>
      <c r="B2024" s="619" t="n"/>
      <c r="J2024" s="619" t="n"/>
      <c r="U2024" s="620" t="n"/>
      <c r="X2024" s="620" t="n"/>
      <c r="Y2024" s="620" t="n"/>
      <c r="Z2024" s="620" t="n"/>
      <c r="AA2024" s="34">
        <f>T2024*0.2+N2024*0+O2024*0.3+P2024*0.5+Q2024*0.6+R2024*1+S2024*1</f>
        <v/>
      </c>
      <c r="AB2024" s="34">
        <f>T2024*0.2+N2024*0.2+O2024*0.3+P2024*0.5+Q2024*0.6+R2024*1+S2024*1</f>
        <v/>
      </c>
      <c r="AD2024" s="34">
        <f>IF($AC2024&gt;0,IF(VLOOKUP($AC2024,Resource!$B$2:$AE$460,6,FALSE)&gt;0,VLOOKUP($AC2024,Resource!$B$2:$AE$460,6,FALSE),"--INPUT--"),"")</f>
        <v/>
      </c>
      <c r="AE2024" s="34">
        <f>IF($AC2024&gt;0,IF(VLOOKUP($AC2024,Resource!$B$2:$AE$460,25,FALSE)&gt;0,VLOOKUP($AC2024,Resource!$B$2:$AE$460,25,FALSE),"--INPUT--"),"")</f>
        <v/>
      </c>
      <c r="AG2024" s="619" t="n"/>
      <c r="AH2024" s="619" t="n"/>
      <c r="AJ2024" s="34">
        <f>IF($AI2024&gt;0,IF(VLOOKUP($AI2024,Resource!$B$2:$AE$460,6,FALSE)&gt;0,VLOOKUP($AI2024,Resource!$B$2:$AE$460,6,FALSE),"--INPUT--"),"")</f>
        <v/>
      </c>
      <c r="AK2024" s="34">
        <f>IF($AI2024&gt;0,IF(VLOOKUP($AI2024,Resource!$B$2:$AE$460,25,FALSE)&gt;0,VLOOKUP($AI2024,Resource!$B$2:$AE$460,25,FALSE),"--INPUT--"),"")</f>
        <v/>
      </c>
      <c r="AL2024" s="619" t="n"/>
      <c r="AM2024" s="619" t="n"/>
      <c r="AN2024" s="34">
        <f>AA2024</f>
        <v/>
      </c>
      <c r="AO2024" s="621">
        <f>IF(ISNA(IF(AC2024="",0,AN2024*VLOOKUP(AC2024,Resource!$B$2:$AE$465,8,FALSE))),0,IF(AC2024="",0,AN2024*VLOOKUP(AC2024,Resource!$B$2:$AE$465,8,FALSE)))</f>
        <v/>
      </c>
      <c r="AP2024" s="620" t="n"/>
      <c r="AQ2024" s="286" t="n"/>
      <c r="AR2024" s="34">
        <f>AB2024</f>
        <v/>
      </c>
      <c r="AS2024" s="621">
        <f>IF(ISNA(IF(AI2024="",0,AR2024*VLOOKUP(AI2024,Resource!$B$2:$AE$465,9,FALSE))),0,IF(AI2024="",0,AR2024*VLOOKUP(AI2024,Resource!$B$2:$AE$465,9,FALSE)))</f>
        <v/>
      </c>
      <c r="AT2024" s="620" t="n"/>
      <c r="AU2024" s="286" t="n"/>
      <c r="AV2024" s="620">
        <f>Z2024</f>
        <v/>
      </c>
      <c r="AW2024" s="72" t="n"/>
      <c r="BA2024" s="620" t="n"/>
      <c r="BC2024" s="620">
        <f>AO2024+AS2024</f>
        <v/>
      </c>
      <c r="BD2024" s="620">
        <f>BH2024-BC2024</f>
        <v/>
      </c>
      <c r="BE2024" s="479">
        <f>IF(AV2024=0,"        --",BD2024/BH2024)</f>
        <v/>
      </c>
      <c r="BF2024" s="620" t="n"/>
      <c r="BG2024" s="620" t="n"/>
      <c r="BH2024" s="620">
        <f>Z2024+BA2024+BF2024</f>
        <v/>
      </c>
    </row>
    <row r="2025" customFormat="1" s="34">
      <c r="A2025" s="618" t="n"/>
      <c r="B2025" s="619" t="n"/>
      <c r="J2025" s="619" t="n"/>
      <c r="U2025" s="620" t="n"/>
      <c r="X2025" s="620" t="n"/>
      <c r="Y2025" s="620" t="n"/>
      <c r="Z2025" s="620" t="n"/>
      <c r="AA2025" s="34">
        <f>T2025*0.2+N2025*0+O2025*0.3+P2025*0.5+Q2025*0.6+R2025*1+S2025*1</f>
        <v/>
      </c>
      <c r="AB2025" s="34">
        <f>T2025*0.2+N2025*0.2+O2025*0.3+P2025*0.5+Q2025*0.6+R2025*1+S2025*1</f>
        <v/>
      </c>
      <c r="AD2025" s="34">
        <f>IF($AC2025&gt;0,IF(VLOOKUP($AC2025,Resource!$B$2:$AE$460,6,FALSE)&gt;0,VLOOKUP($AC2025,Resource!$B$2:$AE$460,6,FALSE),"--INPUT--"),"")</f>
        <v/>
      </c>
      <c r="AE2025" s="34">
        <f>IF($AC2025&gt;0,IF(VLOOKUP($AC2025,Resource!$B$2:$AE$460,25,FALSE)&gt;0,VLOOKUP($AC2025,Resource!$B$2:$AE$460,25,FALSE),"--INPUT--"),"")</f>
        <v/>
      </c>
      <c r="AG2025" s="619" t="n"/>
      <c r="AH2025" s="619" t="n"/>
      <c r="AJ2025" s="34">
        <f>IF($AI2025&gt;0,IF(VLOOKUP($AI2025,Resource!$B$2:$AE$460,6,FALSE)&gt;0,VLOOKUP($AI2025,Resource!$B$2:$AE$460,6,FALSE),"--INPUT--"),"")</f>
        <v/>
      </c>
      <c r="AK2025" s="34">
        <f>IF($AI2025&gt;0,IF(VLOOKUP($AI2025,Resource!$B$2:$AE$460,25,FALSE)&gt;0,VLOOKUP($AI2025,Resource!$B$2:$AE$460,25,FALSE),"--INPUT--"),"")</f>
        <v/>
      </c>
      <c r="AL2025" s="619" t="n"/>
      <c r="AM2025" s="619" t="n"/>
      <c r="AN2025" s="34">
        <f>AA2025</f>
        <v/>
      </c>
      <c r="AO2025" s="621">
        <f>IF(ISNA(IF(AC2025="",0,AN2025*VLOOKUP(AC2025,Resource!$B$2:$AE$465,8,FALSE))),0,IF(AC2025="",0,AN2025*VLOOKUP(AC2025,Resource!$B$2:$AE$465,8,FALSE)))</f>
        <v/>
      </c>
      <c r="AP2025" s="620" t="n"/>
      <c r="AQ2025" s="286" t="n"/>
      <c r="AR2025" s="34">
        <f>AB2025</f>
        <v/>
      </c>
      <c r="AS2025" s="621">
        <f>IF(ISNA(IF(AI2025="",0,AR2025*VLOOKUP(AI2025,Resource!$B$2:$AE$465,9,FALSE))),0,IF(AI2025="",0,AR2025*VLOOKUP(AI2025,Resource!$B$2:$AE$465,9,FALSE)))</f>
        <v/>
      </c>
      <c r="AT2025" s="620" t="n"/>
      <c r="AU2025" s="286" t="n"/>
      <c r="AV2025" s="620">
        <f>Z2025</f>
        <v/>
      </c>
      <c r="AW2025" s="72" t="n"/>
      <c r="BA2025" s="620" t="n"/>
      <c r="BC2025" s="620">
        <f>AO2025+AS2025</f>
        <v/>
      </c>
      <c r="BD2025" s="620">
        <f>BH2025-BC2025</f>
        <v/>
      </c>
      <c r="BE2025" s="479">
        <f>IF(AV2025=0,"        --",BD2025/BH2025)</f>
        <v/>
      </c>
      <c r="BF2025" s="620" t="n"/>
      <c r="BG2025" s="620" t="n"/>
      <c r="BH2025" s="620">
        <f>Z2025+BA2025+BF2025</f>
        <v/>
      </c>
    </row>
    <row r="2026" customFormat="1" s="34">
      <c r="A2026" s="618" t="n"/>
      <c r="B2026" s="619" t="n"/>
      <c r="J2026" s="619" t="n"/>
      <c r="U2026" s="620" t="n"/>
      <c r="X2026" s="620" t="n"/>
      <c r="Y2026" s="620" t="n"/>
      <c r="Z2026" s="620" t="n"/>
      <c r="AA2026" s="34">
        <f>T2026*0.2+N2026*0+O2026*0.3+P2026*0.5+Q2026*0.6+R2026*1+S2026*1</f>
        <v/>
      </c>
      <c r="AB2026" s="34">
        <f>T2026*0.2+N2026*0.2+O2026*0.3+P2026*0.5+Q2026*0.6+R2026*1+S2026*1</f>
        <v/>
      </c>
      <c r="AD2026" s="34">
        <f>IF($AC2026&gt;0,IF(VLOOKUP($AC2026,Resource!$B$2:$AE$460,6,FALSE)&gt;0,VLOOKUP($AC2026,Resource!$B$2:$AE$460,6,FALSE),"--INPUT--"),"")</f>
        <v/>
      </c>
      <c r="AE2026" s="34">
        <f>IF($AC2026&gt;0,IF(VLOOKUP($AC2026,Resource!$B$2:$AE$460,25,FALSE)&gt;0,VLOOKUP($AC2026,Resource!$B$2:$AE$460,25,FALSE),"--INPUT--"),"")</f>
        <v/>
      </c>
      <c r="AG2026" s="619" t="n"/>
      <c r="AH2026" s="619" t="n"/>
      <c r="AJ2026" s="34">
        <f>IF($AI2026&gt;0,IF(VLOOKUP($AI2026,Resource!$B$2:$AE$460,6,FALSE)&gt;0,VLOOKUP($AI2026,Resource!$B$2:$AE$460,6,FALSE),"--INPUT--"),"")</f>
        <v/>
      </c>
      <c r="AK2026" s="34">
        <f>IF($AI2026&gt;0,IF(VLOOKUP($AI2026,Resource!$B$2:$AE$460,25,FALSE)&gt;0,VLOOKUP($AI2026,Resource!$B$2:$AE$460,25,FALSE),"--INPUT--"),"")</f>
        <v/>
      </c>
      <c r="AL2026" s="619" t="n"/>
      <c r="AM2026" s="619" t="n"/>
      <c r="AN2026" s="34">
        <f>AA2026</f>
        <v/>
      </c>
      <c r="AO2026" s="621">
        <f>IF(ISNA(IF(AC2026="",0,AN2026*VLOOKUP(AC2026,Resource!$B$2:$AE$465,8,FALSE))),0,IF(AC2026="",0,AN2026*VLOOKUP(AC2026,Resource!$B$2:$AE$465,8,FALSE)))</f>
        <v/>
      </c>
      <c r="AP2026" s="620" t="n"/>
      <c r="AQ2026" s="286" t="n"/>
      <c r="AR2026" s="34">
        <f>AB2026</f>
        <v/>
      </c>
      <c r="AS2026" s="621">
        <f>IF(ISNA(IF(AI2026="",0,AR2026*VLOOKUP(AI2026,Resource!$B$2:$AE$465,9,FALSE))),0,IF(AI2026="",0,AR2026*VLOOKUP(AI2026,Resource!$B$2:$AE$465,9,FALSE)))</f>
        <v/>
      </c>
      <c r="AT2026" s="620" t="n"/>
      <c r="AU2026" s="286" t="n"/>
      <c r="AV2026" s="620">
        <f>Z2026</f>
        <v/>
      </c>
      <c r="AW2026" s="72" t="n"/>
      <c r="BA2026" s="620" t="n"/>
      <c r="BC2026" s="620">
        <f>AO2026+AS2026</f>
        <v/>
      </c>
      <c r="BD2026" s="620">
        <f>BH2026-BC2026</f>
        <v/>
      </c>
      <c r="BE2026" s="479">
        <f>IF(AV2026=0,"        --",BD2026/BH2026)</f>
        <v/>
      </c>
      <c r="BF2026" s="620" t="n"/>
      <c r="BG2026" s="620" t="n"/>
      <c r="BH2026" s="620">
        <f>Z2026+BA2026+BF2026</f>
        <v/>
      </c>
    </row>
    <row r="2027" customFormat="1" s="34">
      <c r="A2027" s="618" t="n"/>
      <c r="B2027" s="619" t="n"/>
      <c r="J2027" s="619" t="n"/>
      <c r="U2027" s="620" t="n"/>
      <c r="X2027" s="620" t="n"/>
      <c r="Y2027" s="620" t="n"/>
      <c r="Z2027" s="620" t="n"/>
      <c r="AA2027" s="34">
        <f>T2027*0.2+N2027*0+O2027*0.3+P2027*0.5+Q2027*0.6+R2027*1+S2027*1</f>
        <v/>
      </c>
      <c r="AB2027" s="34">
        <f>T2027*0.2+N2027*0.2+O2027*0.3+P2027*0.5+Q2027*0.6+R2027*1+S2027*1</f>
        <v/>
      </c>
      <c r="AD2027" s="34">
        <f>IF($AC2027&gt;0,IF(VLOOKUP($AC2027,Resource!$B$2:$AE$460,6,FALSE)&gt;0,VLOOKUP($AC2027,Resource!$B$2:$AE$460,6,FALSE),"--INPUT--"),"")</f>
        <v/>
      </c>
      <c r="AE2027" s="34">
        <f>IF($AC2027&gt;0,IF(VLOOKUP($AC2027,Resource!$B$2:$AE$460,25,FALSE)&gt;0,VLOOKUP($AC2027,Resource!$B$2:$AE$460,25,FALSE),"--INPUT--"),"")</f>
        <v/>
      </c>
      <c r="AG2027" s="619" t="n"/>
      <c r="AH2027" s="619" t="n"/>
      <c r="AJ2027" s="34">
        <f>IF($AI2027&gt;0,IF(VLOOKUP($AI2027,Resource!$B$2:$AE$460,6,FALSE)&gt;0,VLOOKUP($AI2027,Resource!$B$2:$AE$460,6,FALSE),"--INPUT--"),"")</f>
        <v/>
      </c>
      <c r="AK2027" s="34">
        <f>IF($AI2027&gt;0,IF(VLOOKUP($AI2027,Resource!$B$2:$AE$460,25,FALSE)&gt;0,VLOOKUP($AI2027,Resource!$B$2:$AE$460,25,FALSE),"--INPUT--"),"")</f>
        <v/>
      </c>
      <c r="AL2027" s="619" t="n"/>
      <c r="AM2027" s="619" t="n"/>
      <c r="AN2027" s="34">
        <f>AA2027</f>
        <v/>
      </c>
      <c r="AO2027" s="621">
        <f>IF(ISNA(IF(AC2027="",0,AN2027*VLOOKUP(AC2027,Resource!$B$2:$AE$465,8,FALSE))),0,IF(AC2027="",0,AN2027*VLOOKUP(AC2027,Resource!$B$2:$AE$465,8,FALSE)))</f>
        <v/>
      </c>
      <c r="AP2027" s="620" t="n"/>
      <c r="AQ2027" s="286" t="n"/>
      <c r="AR2027" s="34">
        <f>AB2027</f>
        <v/>
      </c>
      <c r="AS2027" s="621">
        <f>IF(ISNA(IF(AI2027="",0,AR2027*VLOOKUP(AI2027,Resource!$B$2:$AE$465,9,FALSE))),0,IF(AI2027="",0,AR2027*VLOOKUP(AI2027,Resource!$B$2:$AE$465,9,FALSE)))</f>
        <v/>
      </c>
      <c r="AT2027" s="620" t="n"/>
      <c r="AU2027" s="286" t="n"/>
      <c r="AV2027" s="620">
        <f>Z2027</f>
        <v/>
      </c>
      <c r="AW2027" s="72" t="n"/>
      <c r="BA2027" s="620" t="n"/>
      <c r="BC2027" s="620">
        <f>AO2027+AS2027</f>
        <v/>
      </c>
      <c r="BD2027" s="620">
        <f>BH2027-BC2027</f>
        <v/>
      </c>
      <c r="BE2027" s="479">
        <f>IF(AV2027=0,"        --",BD2027/BH2027)</f>
        <v/>
      </c>
      <c r="BF2027" s="620" t="n"/>
      <c r="BG2027" s="620" t="n"/>
      <c r="BH2027" s="620">
        <f>Z2027+BA2027+BF2027</f>
        <v/>
      </c>
    </row>
    <row r="2028" customFormat="1" s="34">
      <c r="A2028" s="618" t="n"/>
      <c r="B2028" s="619" t="n"/>
      <c r="J2028" s="619" t="n"/>
      <c r="U2028" s="620" t="n"/>
      <c r="X2028" s="620" t="n"/>
      <c r="Y2028" s="620" t="n"/>
      <c r="Z2028" s="620" t="n"/>
      <c r="AA2028" s="34">
        <f>T2028*0.2+N2028*0+O2028*0.3+P2028*0.5+Q2028*0.6+R2028*1+S2028*1</f>
        <v/>
      </c>
      <c r="AB2028" s="34">
        <f>T2028*0.2+N2028*0.2+O2028*0.3+P2028*0.5+Q2028*0.6+R2028*1+S2028*1</f>
        <v/>
      </c>
      <c r="AD2028" s="34">
        <f>IF($AC2028&gt;0,IF(VLOOKUP($AC2028,Resource!$B$2:$AE$460,6,FALSE)&gt;0,VLOOKUP($AC2028,Resource!$B$2:$AE$460,6,FALSE),"--INPUT--"),"")</f>
        <v/>
      </c>
      <c r="AE2028" s="34">
        <f>IF($AC2028&gt;0,IF(VLOOKUP($AC2028,Resource!$B$2:$AE$460,25,FALSE)&gt;0,VLOOKUP($AC2028,Resource!$B$2:$AE$460,25,FALSE),"--INPUT--"),"")</f>
        <v/>
      </c>
      <c r="AG2028" s="619" t="n"/>
      <c r="AH2028" s="619" t="n"/>
      <c r="AJ2028" s="34">
        <f>IF($AI2028&gt;0,IF(VLOOKUP($AI2028,Resource!$B$2:$AE$460,6,FALSE)&gt;0,VLOOKUP($AI2028,Resource!$B$2:$AE$460,6,FALSE),"--INPUT--"),"")</f>
        <v/>
      </c>
      <c r="AK2028" s="34">
        <f>IF($AI2028&gt;0,IF(VLOOKUP($AI2028,Resource!$B$2:$AE$460,25,FALSE)&gt;0,VLOOKUP($AI2028,Resource!$B$2:$AE$460,25,FALSE),"--INPUT--"),"")</f>
        <v/>
      </c>
      <c r="AL2028" s="619" t="n"/>
      <c r="AM2028" s="619" t="n"/>
      <c r="AN2028" s="34">
        <f>AA2028</f>
        <v/>
      </c>
      <c r="AO2028" s="621">
        <f>IF(ISNA(IF(AC2028="",0,AN2028*VLOOKUP(AC2028,Resource!$B$2:$AE$465,8,FALSE))),0,IF(AC2028="",0,AN2028*VLOOKUP(AC2028,Resource!$B$2:$AE$465,8,FALSE)))</f>
        <v/>
      </c>
      <c r="AP2028" s="620" t="n"/>
      <c r="AQ2028" s="286" t="n"/>
      <c r="AR2028" s="34">
        <f>AB2028</f>
        <v/>
      </c>
      <c r="AS2028" s="621">
        <f>IF(ISNA(IF(AI2028="",0,AR2028*VLOOKUP(AI2028,Resource!$B$2:$AE$465,9,FALSE))),0,IF(AI2028="",0,AR2028*VLOOKUP(AI2028,Resource!$B$2:$AE$465,9,FALSE)))</f>
        <v/>
      </c>
      <c r="AT2028" s="620" t="n"/>
      <c r="AU2028" s="286" t="n"/>
      <c r="AV2028" s="620">
        <f>Z2028</f>
        <v/>
      </c>
      <c r="AW2028" s="72" t="n"/>
      <c r="BA2028" s="620" t="n"/>
      <c r="BC2028" s="620">
        <f>AO2028+AS2028</f>
        <v/>
      </c>
      <c r="BD2028" s="620">
        <f>BH2028-BC2028</f>
        <v/>
      </c>
      <c r="BE2028" s="479">
        <f>IF(AV2028=0,"        --",BD2028/BH2028)</f>
        <v/>
      </c>
      <c r="BF2028" s="620" t="n"/>
      <c r="BG2028" s="620" t="n"/>
      <c r="BH2028" s="620">
        <f>Z2028+BA2028+BF2028</f>
        <v/>
      </c>
    </row>
    <row r="2029" customFormat="1" s="34">
      <c r="A2029" s="618" t="n"/>
      <c r="B2029" s="619" t="n"/>
      <c r="J2029" s="619" t="n"/>
      <c r="U2029" s="620" t="n"/>
      <c r="X2029" s="620" t="n"/>
      <c r="Y2029" s="620" t="n"/>
      <c r="Z2029" s="620" t="n"/>
      <c r="AA2029" s="34">
        <f>T2029*0.2+N2029*0+O2029*0.3+P2029*0.5+Q2029*0.6+R2029*1+S2029*1</f>
        <v/>
      </c>
      <c r="AB2029" s="34">
        <f>T2029*0.2+N2029*0.2+O2029*0.3+P2029*0.5+Q2029*0.6+R2029*1+S2029*1</f>
        <v/>
      </c>
      <c r="AD2029" s="34">
        <f>IF($AC2029&gt;0,IF(VLOOKUP($AC2029,Resource!$B$2:$AE$460,6,FALSE)&gt;0,VLOOKUP($AC2029,Resource!$B$2:$AE$460,6,FALSE),"--INPUT--"),"")</f>
        <v/>
      </c>
      <c r="AE2029" s="34">
        <f>IF($AC2029&gt;0,IF(VLOOKUP($AC2029,Resource!$B$2:$AE$460,25,FALSE)&gt;0,VLOOKUP($AC2029,Resource!$B$2:$AE$460,25,FALSE),"--INPUT--"),"")</f>
        <v/>
      </c>
      <c r="AG2029" s="619" t="n"/>
      <c r="AH2029" s="619" t="n"/>
      <c r="AJ2029" s="34">
        <f>IF($AI2029&gt;0,IF(VLOOKUP($AI2029,Resource!$B$2:$AE$460,6,FALSE)&gt;0,VLOOKUP($AI2029,Resource!$B$2:$AE$460,6,FALSE),"--INPUT--"),"")</f>
        <v/>
      </c>
      <c r="AK2029" s="34">
        <f>IF($AI2029&gt;0,IF(VLOOKUP($AI2029,Resource!$B$2:$AE$460,25,FALSE)&gt;0,VLOOKUP($AI2029,Resource!$B$2:$AE$460,25,FALSE),"--INPUT--"),"")</f>
        <v/>
      </c>
      <c r="AL2029" s="619" t="n"/>
      <c r="AM2029" s="619" t="n"/>
      <c r="AN2029" s="34">
        <f>AA2029</f>
        <v/>
      </c>
      <c r="AO2029" s="621">
        <f>IF(ISNA(IF(AC2029="",0,AN2029*VLOOKUP(AC2029,Resource!$B$2:$AE$465,8,FALSE))),0,IF(AC2029="",0,AN2029*VLOOKUP(AC2029,Resource!$B$2:$AE$465,8,FALSE)))</f>
        <v/>
      </c>
      <c r="AP2029" s="620" t="n"/>
      <c r="AQ2029" s="286" t="n"/>
      <c r="AR2029" s="34">
        <f>AB2029</f>
        <v/>
      </c>
      <c r="AS2029" s="621">
        <f>IF(ISNA(IF(AI2029="",0,AR2029*VLOOKUP(AI2029,Resource!$B$2:$AE$465,9,FALSE))),0,IF(AI2029="",0,AR2029*VLOOKUP(AI2029,Resource!$B$2:$AE$465,9,FALSE)))</f>
        <v/>
      </c>
      <c r="AT2029" s="620" t="n"/>
      <c r="AU2029" s="286" t="n"/>
      <c r="AV2029" s="620">
        <f>Z2029</f>
        <v/>
      </c>
      <c r="AW2029" s="72" t="n"/>
      <c r="BA2029" s="620" t="n"/>
      <c r="BC2029" s="620">
        <f>AO2029+AS2029</f>
        <v/>
      </c>
      <c r="BD2029" s="620">
        <f>BH2029-BC2029</f>
        <v/>
      </c>
      <c r="BE2029" s="479">
        <f>IF(AV2029=0,"        --",BD2029/BH2029)</f>
        <v/>
      </c>
      <c r="BF2029" s="620" t="n"/>
      <c r="BG2029" s="620" t="n"/>
      <c r="BH2029" s="620">
        <f>Z2029+BA2029+BF2029</f>
        <v/>
      </c>
    </row>
    <row r="2030" customFormat="1" s="34">
      <c r="A2030" s="618" t="n"/>
      <c r="B2030" s="619" t="n"/>
      <c r="J2030" s="619" t="n"/>
      <c r="U2030" s="620" t="n"/>
      <c r="X2030" s="620" t="n"/>
      <c r="Y2030" s="620" t="n"/>
      <c r="Z2030" s="620" t="n"/>
      <c r="AA2030" s="34">
        <f>T2030*0.2+N2030*0+O2030*0.3+P2030*0.5+Q2030*0.6+R2030*1+S2030*1</f>
        <v/>
      </c>
      <c r="AB2030" s="34">
        <f>T2030*0.2+N2030*0.2+O2030*0.3+P2030*0.5+Q2030*0.6+R2030*1+S2030*1</f>
        <v/>
      </c>
      <c r="AD2030" s="34">
        <f>IF($AC2030&gt;0,IF(VLOOKUP($AC2030,Resource!$B$2:$AE$460,6,FALSE)&gt;0,VLOOKUP($AC2030,Resource!$B$2:$AE$460,6,FALSE),"--INPUT--"),"")</f>
        <v/>
      </c>
      <c r="AE2030" s="34">
        <f>IF($AC2030&gt;0,IF(VLOOKUP($AC2030,Resource!$B$2:$AE$460,25,FALSE)&gt;0,VLOOKUP($AC2030,Resource!$B$2:$AE$460,25,FALSE),"--INPUT--"),"")</f>
        <v/>
      </c>
      <c r="AG2030" s="619" t="n"/>
      <c r="AH2030" s="619" t="n"/>
      <c r="AJ2030" s="34">
        <f>IF($AI2030&gt;0,IF(VLOOKUP($AI2030,Resource!$B$2:$AE$460,6,FALSE)&gt;0,VLOOKUP($AI2030,Resource!$B$2:$AE$460,6,FALSE),"--INPUT--"),"")</f>
        <v/>
      </c>
      <c r="AK2030" s="34">
        <f>IF($AI2030&gt;0,IF(VLOOKUP($AI2030,Resource!$B$2:$AE$460,25,FALSE)&gt;0,VLOOKUP($AI2030,Resource!$B$2:$AE$460,25,FALSE),"--INPUT--"),"")</f>
        <v/>
      </c>
      <c r="AL2030" s="619" t="n"/>
      <c r="AM2030" s="619" t="n"/>
      <c r="AN2030" s="34">
        <f>AA2030</f>
        <v/>
      </c>
      <c r="AO2030" s="621">
        <f>IF(ISNA(IF(AC2030="",0,AN2030*VLOOKUP(AC2030,Resource!$B$2:$AE$465,8,FALSE))),0,IF(AC2030="",0,AN2030*VLOOKUP(AC2030,Resource!$B$2:$AE$465,8,FALSE)))</f>
        <v/>
      </c>
      <c r="AP2030" s="620" t="n"/>
      <c r="AQ2030" s="286" t="n"/>
      <c r="AR2030" s="34">
        <f>AB2030</f>
        <v/>
      </c>
      <c r="AS2030" s="621">
        <f>IF(ISNA(IF(AI2030="",0,AR2030*VLOOKUP(AI2030,Resource!$B$2:$AE$465,9,FALSE))),0,IF(AI2030="",0,AR2030*VLOOKUP(AI2030,Resource!$B$2:$AE$465,9,FALSE)))</f>
        <v/>
      </c>
      <c r="AT2030" s="620" t="n"/>
      <c r="AU2030" s="286" t="n"/>
      <c r="AV2030" s="620">
        <f>Z2030</f>
        <v/>
      </c>
      <c r="AW2030" s="72" t="n"/>
      <c r="BA2030" s="620" t="n"/>
      <c r="BC2030" s="620">
        <f>AO2030+AS2030</f>
        <v/>
      </c>
      <c r="BD2030" s="620">
        <f>BH2030-BC2030</f>
        <v/>
      </c>
      <c r="BE2030" s="479">
        <f>IF(AV2030=0,"        --",BD2030/BH2030)</f>
        <v/>
      </c>
      <c r="BF2030" s="620" t="n"/>
      <c r="BG2030" s="620" t="n"/>
      <c r="BH2030" s="620">
        <f>Z2030+BA2030+BF2030</f>
        <v/>
      </c>
    </row>
    <row r="2031" customFormat="1" s="34">
      <c r="A2031" s="618" t="n"/>
      <c r="B2031" s="619" t="n"/>
      <c r="J2031" s="619" t="n"/>
      <c r="U2031" s="620" t="n"/>
      <c r="X2031" s="620" t="n"/>
      <c r="Y2031" s="620" t="n"/>
      <c r="Z2031" s="620" t="n"/>
      <c r="AA2031" s="34">
        <f>T2031*0.2+N2031*0+O2031*0.3+P2031*0.5+Q2031*0.6+R2031*1+S2031*1</f>
        <v/>
      </c>
      <c r="AB2031" s="34">
        <f>T2031*0.2+N2031*0.2+O2031*0.3+P2031*0.5+Q2031*0.6+R2031*1+S2031*1</f>
        <v/>
      </c>
      <c r="AD2031" s="34">
        <f>IF($AC2031&gt;0,IF(VLOOKUP($AC2031,Resource!$B$2:$AE$460,6,FALSE)&gt;0,VLOOKUP($AC2031,Resource!$B$2:$AE$460,6,FALSE),"--INPUT--"),"")</f>
        <v/>
      </c>
      <c r="AE2031" s="34">
        <f>IF($AC2031&gt;0,IF(VLOOKUP($AC2031,Resource!$B$2:$AE$460,25,FALSE)&gt;0,VLOOKUP($AC2031,Resource!$B$2:$AE$460,25,FALSE),"--INPUT--"),"")</f>
        <v/>
      </c>
      <c r="AG2031" s="619" t="n"/>
      <c r="AH2031" s="619" t="n"/>
      <c r="AJ2031" s="34">
        <f>IF($AI2031&gt;0,IF(VLOOKUP($AI2031,Resource!$B$2:$AE$460,6,FALSE)&gt;0,VLOOKUP($AI2031,Resource!$B$2:$AE$460,6,FALSE),"--INPUT--"),"")</f>
        <v/>
      </c>
      <c r="AK2031" s="34">
        <f>IF($AI2031&gt;0,IF(VLOOKUP($AI2031,Resource!$B$2:$AE$460,25,FALSE)&gt;0,VLOOKUP($AI2031,Resource!$B$2:$AE$460,25,FALSE),"--INPUT--"),"")</f>
        <v/>
      </c>
      <c r="AL2031" s="619" t="n"/>
      <c r="AM2031" s="619" t="n"/>
      <c r="AN2031" s="34">
        <f>AA2031</f>
        <v/>
      </c>
      <c r="AO2031" s="621">
        <f>IF(ISNA(IF(AC2031="",0,AN2031*VLOOKUP(AC2031,Resource!$B$2:$AE$465,8,FALSE))),0,IF(AC2031="",0,AN2031*VLOOKUP(AC2031,Resource!$B$2:$AE$465,8,FALSE)))</f>
        <v/>
      </c>
      <c r="AP2031" s="620" t="n"/>
      <c r="AQ2031" s="286" t="n"/>
      <c r="AR2031" s="34">
        <f>AB2031</f>
        <v/>
      </c>
      <c r="AS2031" s="621">
        <f>IF(ISNA(IF(AI2031="",0,AR2031*VLOOKUP(AI2031,Resource!$B$2:$AE$465,9,FALSE))),0,IF(AI2031="",0,AR2031*VLOOKUP(AI2031,Resource!$B$2:$AE$465,9,FALSE)))</f>
        <v/>
      </c>
      <c r="AT2031" s="620" t="n"/>
      <c r="AU2031" s="286" t="n"/>
      <c r="AV2031" s="620">
        <f>Z2031</f>
        <v/>
      </c>
      <c r="AW2031" s="72" t="n"/>
      <c r="BA2031" s="620" t="n"/>
      <c r="BC2031" s="620">
        <f>AO2031+AS2031</f>
        <v/>
      </c>
      <c r="BD2031" s="620">
        <f>BH2031-BC2031</f>
        <v/>
      </c>
      <c r="BE2031" s="479">
        <f>IF(AV2031=0,"        --",BD2031/BH2031)</f>
        <v/>
      </c>
      <c r="BF2031" s="620" t="n"/>
      <c r="BG2031" s="620" t="n"/>
      <c r="BH2031" s="620">
        <f>Z2031+BA2031+BF2031</f>
        <v/>
      </c>
    </row>
    <row r="2032" customFormat="1" s="34">
      <c r="A2032" s="618" t="n"/>
      <c r="B2032" s="619" t="n"/>
      <c r="J2032" s="619" t="n"/>
      <c r="U2032" s="620" t="n"/>
      <c r="X2032" s="620" t="n"/>
      <c r="Y2032" s="620" t="n"/>
      <c r="Z2032" s="620" t="n"/>
      <c r="AA2032" s="34">
        <f>T2032*0.2+N2032*0+O2032*0.3+P2032*0.5+Q2032*0.6+R2032*1+S2032*1</f>
        <v/>
      </c>
      <c r="AB2032" s="34">
        <f>T2032*0.2+N2032*0.2+O2032*0.3+P2032*0.5+Q2032*0.6+R2032*1+S2032*1</f>
        <v/>
      </c>
      <c r="AD2032" s="34">
        <f>IF($AC2032&gt;0,IF(VLOOKUP($AC2032,Resource!$B$2:$AE$460,6,FALSE)&gt;0,VLOOKUP($AC2032,Resource!$B$2:$AE$460,6,FALSE),"--INPUT--"),"")</f>
        <v/>
      </c>
      <c r="AE2032" s="34">
        <f>IF($AC2032&gt;0,IF(VLOOKUP($AC2032,Resource!$B$2:$AE$460,25,FALSE)&gt;0,VLOOKUP($AC2032,Resource!$B$2:$AE$460,25,FALSE),"--INPUT--"),"")</f>
        <v/>
      </c>
      <c r="AG2032" s="619" t="n"/>
      <c r="AH2032" s="619" t="n"/>
      <c r="AJ2032" s="34">
        <f>IF($AI2032&gt;0,IF(VLOOKUP($AI2032,Resource!$B$2:$AE$460,6,FALSE)&gt;0,VLOOKUP($AI2032,Resource!$B$2:$AE$460,6,FALSE),"--INPUT--"),"")</f>
        <v/>
      </c>
      <c r="AK2032" s="34">
        <f>IF($AI2032&gt;0,IF(VLOOKUP($AI2032,Resource!$B$2:$AE$460,25,FALSE)&gt;0,VLOOKUP($AI2032,Resource!$B$2:$AE$460,25,FALSE),"--INPUT--"),"")</f>
        <v/>
      </c>
      <c r="AL2032" s="619" t="n"/>
      <c r="AM2032" s="619" t="n"/>
      <c r="AN2032" s="34">
        <f>AA2032</f>
        <v/>
      </c>
      <c r="AO2032" s="621">
        <f>IF(ISNA(IF(AC2032="",0,AN2032*VLOOKUP(AC2032,Resource!$B$2:$AE$465,8,FALSE))),0,IF(AC2032="",0,AN2032*VLOOKUP(AC2032,Resource!$B$2:$AE$465,8,FALSE)))</f>
        <v/>
      </c>
      <c r="AP2032" s="620" t="n"/>
      <c r="AQ2032" s="286" t="n"/>
      <c r="AR2032" s="34">
        <f>AB2032</f>
        <v/>
      </c>
      <c r="AS2032" s="621">
        <f>IF(ISNA(IF(AI2032="",0,AR2032*VLOOKUP(AI2032,Resource!$B$2:$AE$465,9,FALSE))),0,IF(AI2032="",0,AR2032*VLOOKUP(AI2032,Resource!$B$2:$AE$465,9,FALSE)))</f>
        <v/>
      </c>
      <c r="AT2032" s="620" t="n"/>
      <c r="AU2032" s="286" t="n"/>
      <c r="AV2032" s="620">
        <f>Z2032</f>
        <v/>
      </c>
      <c r="AW2032" s="72" t="n"/>
      <c r="BA2032" s="620" t="n"/>
      <c r="BC2032" s="620">
        <f>AO2032+AS2032</f>
        <v/>
      </c>
      <c r="BD2032" s="620">
        <f>BH2032-BC2032</f>
        <v/>
      </c>
      <c r="BE2032" s="479">
        <f>IF(AV2032=0,"        --",BD2032/BH2032)</f>
        <v/>
      </c>
      <c r="BF2032" s="620" t="n"/>
      <c r="BG2032" s="620" t="n"/>
      <c r="BH2032" s="620">
        <f>Z2032+BA2032+BF2032</f>
        <v/>
      </c>
    </row>
    <row r="2033" customFormat="1" s="34">
      <c r="A2033" s="618" t="n"/>
      <c r="B2033" s="619" t="n"/>
      <c r="J2033" s="619" t="n"/>
      <c r="U2033" s="620" t="n"/>
      <c r="X2033" s="620" t="n"/>
      <c r="Y2033" s="620" t="n"/>
      <c r="Z2033" s="620" t="n"/>
      <c r="AA2033" s="34">
        <f>T2033*0.2+N2033*0+O2033*0.3+P2033*0.5+Q2033*0.6+R2033*1+S2033*1</f>
        <v/>
      </c>
      <c r="AB2033" s="34">
        <f>T2033*0.2+N2033*0.2+O2033*0.3+P2033*0.5+Q2033*0.6+R2033*1+S2033*1</f>
        <v/>
      </c>
      <c r="AD2033" s="34">
        <f>IF($AC2033&gt;0,IF(VLOOKUP($AC2033,Resource!$B$2:$AE$460,6,FALSE)&gt;0,VLOOKUP($AC2033,Resource!$B$2:$AE$460,6,FALSE),"--INPUT--"),"")</f>
        <v/>
      </c>
      <c r="AE2033" s="34">
        <f>IF($AC2033&gt;0,IF(VLOOKUP($AC2033,Resource!$B$2:$AE$460,25,FALSE)&gt;0,VLOOKUP($AC2033,Resource!$B$2:$AE$460,25,FALSE),"--INPUT--"),"")</f>
        <v/>
      </c>
      <c r="AG2033" s="619" t="n"/>
      <c r="AH2033" s="619" t="n"/>
      <c r="AJ2033" s="34">
        <f>IF($AI2033&gt;0,IF(VLOOKUP($AI2033,Resource!$B$2:$AE$460,6,FALSE)&gt;0,VLOOKUP($AI2033,Resource!$B$2:$AE$460,6,FALSE),"--INPUT--"),"")</f>
        <v/>
      </c>
      <c r="AK2033" s="34">
        <f>IF($AI2033&gt;0,IF(VLOOKUP($AI2033,Resource!$B$2:$AE$460,25,FALSE)&gt;0,VLOOKUP($AI2033,Resource!$B$2:$AE$460,25,FALSE),"--INPUT--"),"")</f>
        <v/>
      </c>
      <c r="AL2033" s="619" t="n"/>
      <c r="AM2033" s="619" t="n"/>
      <c r="AN2033" s="34">
        <f>AA2033</f>
        <v/>
      </c>
      <c r="AO2033" s="621">
        <f>IF(ISNA(IF(AC2033="",0,AN2033*VLOOKUP(AC2033,Resource!$B$2:$AE$465,8,FALSE))),0,IF(AC2033="",0,AN2033*VLOOKUP(AC2033,Resource!$B$2:$AE$465,8,FALSE)))</f>
        <v/>
      </c>
      <c r="AP2033" s="620" t="n"/>
      <c r="AQ2033" s="286" t="n"/>
      <c r="AR2033" s="34">
        <f>AB2033</f>
        <v/>
      </c>
      <c r="AS2033" s="621">
        <f>IF(ISNA(IF(AI2033="",0,AR2033*VLOOKUP(AI2033,Resource!$B$2:$AE$465,9,FALSE))),0,IF(AI2033="",0,AR2033*VLOOKUP(AI2033,Resource!$B$2:$AE$465,9,FALSE)))</f>
        <v/>
      </c>
      <c r="AT2033" s="620" t="n"/>
      <c r="AU2033" s="286" t="n"/>
      <c r="AV2033" s="620">
        <f>Z2033</f>
        <v/>
      </c>
      <c r="AW2033" s="72" t="n"/>
      <c r="BA2033" s="620" t="n"/>
      <c r="BC2033" s="620">
        <f>AO2033+AS2033</f>
        <v/>
      </c>
      <c r="BD2033" s="620">
        <f>BH2033-BC2033</f>
        <v/>
      </c>
      <c r="BE2033" s="479">
        <f>IF(AV2033=0,"        --",BD2033/BH2033)</f>
        <v/>
      </c>
      <c r="BF2033" s="620" t="n"/>
      <c r="BG2033" s="620" t="n"/>
      <c r="BH2033" s="620">
        <f>Z2033+BA2033+BF2033</f>
        <v/>
      </c>
    </row>
    <row r="2034" customFormat="1" s="34">
      <c r="A2034" s="618" t="n"/>
      <c r="B2034" s="619" t="n"/>
      <c r="J2034" s="619" t="n"/>
      <c r="U2034" s="620" t="n"/>
      <c r="X2034" s="620" t="n"/>
      <c r="Y2034" s="620" t="n"/>
      <c r="Z2034" s="620" t="n"/>
      <c r="AA2034" s="34">
        <f>T2034*0.2+N2034*0+O2034*0.3+P2034*0.5+Q2034*0.6+R2034*1+S2034*1</f>
        <v/>
      </c>
      <c r="AB2034" s="34">
        <f>T2034*0.2+N2034*0.2+O2034*0.3+P2034*0.5+Q2034*0.6+R2034*1+S2034*1</f>
        <v/>
      </c>
      <c r="AD2034" s="34">
        <f>IF($AC2034&gt;0,IF(VLOOKUP($AC2034,Resource!$B$2:$AE$460,6,FALSE)&gt;0,VLOOKUP($AC2034,Resource!$B$2:$AE$460,6,FALSE),"--INPUT--"),"")</f>
        <v/>
      </c>
      <c r="AE2034" s="34">
        <f>IF($AC2034&gt;0,IF(VLOOKUP($AC2034,Resource!$B$2:$AE$460,25,FALSE)&gt;0,VLOOKUP($AC2034,Resource!$B$2:$AE$460,25,FALSE),"--INPUT--"),"")</f>
        <v/>
      </c>
      <c r="AG2034" s="619" t="n"/>
      <c r="AH2034" s="619" t="n"/>
      <c r="AJ2034" s="34">
        <f>IF($AI2034&gt;0,IF(VLOOKUP($AI2034,Resource!$B$2:$AE$460,6,FALSE)&gt;0,VLOOKUP($AI2034,Resource!$B$2:$AE$460,6,FALSE),"--INPUT--"),"")</f>
        <v/>
      </c>
      <c r="AK2034" s="34">
        <f>IF($AI2034&gt;0,IF(VLOOKUP($AI2034,Resource!$B$2:$AE$460,25,FALSE)&gt;0,VLOOKUP($AI2034,Resource!$B$2:$AE$460,25,FALSE),"--INPUT--"),"")</f>
        <v/>
      </c>
      <c r="AL2034" s="619" t="n"/>
      <c r="AM2034" s="619" t="n"/>
      <c r="AN2034" s="34">
        <f>AA2034</f>
        <v/>
      </c>
      <c r="AO2034" s="621">
        <f>IF(ISNA(IF(AC2034="",0,AN2034*VLOOKUP(AC2034,Resource!$B$2:$AE$465,8,FALSE))),0,IF(AC2034="",0,AN2034*VLOOKUP(AC2034,Resource!$B$2:$AE$465,8,FALSE)))</f>
        <v/>
      </c>
      <c r="AP2034" s="620" t="n"/>
      <c r="AQ2034" s="286" t="n"/>
      <c r="AR2034" s="34">
        <f>AB2034</f>
        <v/>
      </c>
      <c r="AS2034" s="621">
        <f>IF(ISNA(IF(AI2034="",0,AR2034*VLOOKUP(AI2034,Resource!$B$2:$AE$465,9,FALSE))),0,IF(AI2034="",0,AR2034*VLOOKUP(AI2034,Resource!$B$2:$AE$465,9,FALSE)))</f>
        <v/>
      </c>
      <c r="AT2034" s="620" t="n"/>
      <c r="AU2034" s="286" t="n"/>
      <c r="AV2034" s="620">
        <f>Z2034</f>
        <v/>
      </c>
      <c r="AW2034" s="72" t="n"/>
      <c r="BA2034" s="620" t="n"/>
      <c r="BC2034" s="620">
        <f>AO2034+AS2034</f>
        <v/>
      </c>
      <c r="BD2034" s="620">
        <f>BH2034-BC2034</f>
        <v/>
      </c>
      <c r="BE2034" s="479">
        <f>IF(AV2034=0,"        --",BD2034/BH2034)</f>
        <v/>
      </c>
      <c r="BF2034" s="620" t="n"/>
      <c r="BG2034" s="620" t="n"/>
      <c r="BH2034" s="620">
        <f>Z2034+BA2034+BF2034</f>
        <v/>
      </c>
    </row>
    <row r="2035" customFormat="1" s="34">
      <c r="A2035" s="618" t="n"/>
      <c r="B2035" s="619" t="n"/>
      <c r="J2035" s="619" t="n"/>
      <c r="U2035" s="620" t="n"/>
      <c r="X2035" s="620" t="n"/>
      <c r="Y2035" s="620" t="n"/>
      <c r="Z2035" s="620" t="n"/>
      <c r="AA2035" s="34">
        <f>T2035*0.2+N2035*0+O2035*0.3+P2035*0.5+Q2035*0.6+R2035*1+S2035*1</f>
        <v/>
      </c>
      <c r="AB2035" s="34">
        <f>T2035*0.2+N2035*0.2+O2035*0.3+P2035*0.5+Q2035*0.6+R2035*1+S2035*1</f>
        <v/>
      </c>
      <c r="AD2035" s="34">
        <f>IF($AC2035&gt;0,IF(VLOOKUP($AC2035,Resource!$B$2:$AE$460,6,FALSE)&gt;0,VLOOKUP($AC2035,Resource!$B$2:$AE$460,6,FALSE),"--INPUT--"),"")</f>
        <v/>
      </c>
      <c r="AE2035" s="34">
        <f>IF($AC2035&gt;0,IF(VLOOKUP($AC2035,Resource!$B$2:$AE$460,25,FALSE)&gt;0,VLOOKUP($AC2035,Resource!$B$2:$AE$460,25,FALSE),"--INPUT--"),"")</f>
        <v/>
      </c>
      <c r="AG2035" s="619" t="n"/>
      <c r="AH2035" s="619" t="n"/>
      <c r="AJ2035" s="34">
        <f>IF($AI2035&gt;0,IF(VLOOKUP($AI2035,Resource!$B$2:$AE$460,6,FALSE)&gt;0,VLOOKUP($AI2035,Resource!$B$2:$AE$460,6,FALSE),"--INPUT--"),"")</f>
        <v/>
      </c>
      <c r="AK2035" s="34">
        <f>IF($AI2035&gt;0,IF(VLOOKUP($AI2035,Resource!$B$2:$AE$460,25,FALSE)&gt;0,VLOOKUP($AI2035,Resource!$B$2:$AE$460,25,FALSE),"--INPUT--"),"")</f>
        <v/>
      </c>
      <c r="AL2035" s="619" t="n"/>
      <c r="AM2035" s="619" t="n"/>
      <c r="AN2035" s="34">
        <f>AA2035</f>
        <v/>
      </c>
      <c r="AO2035" s="621">
        <f>IF(ISNA(IF(AC2035="",0,AN2035*VLOOKUP(AC2035,Resource!$B$2:$AE$465,8,FALSE))),0,IF(AC2035="",0,AN2035*VLOOKUP(AC2035,Resource!$B$2:$AE$465,8,FALSE)))</f>
        <v/>
      </c>
      <c r="AP2035" s="620" t="n"/>
      <c r="AQ2035" s="286" t="n"/>
      <c r="AR2035" s="34">
        <f>AB2035</f>
        <v/>
      </c>
      <c r="AS2035" s="621">
        <f>IF(ISNA(IF(AI2035="",0,AR2035*VLOOKUP(AI2035,Resource!$B$2:$AE$465,9,FALSE))),0,IF(AI2035="",0,AR2035*VLOOKUP(AI2035,Resource!$B$2:$AE$465,9,FALSE)))</f>
        <v/>
      </c>
      <c r="AT2035" s="620" t="n"/>
      <c r="AU2035" s="286" t="n"/>
      <c r="AV2035" s="620">
        <f>Z2035</f>
        <v/>
      </c>
      <c r="AW2035" s="72" t="n"/>
      <c r="BA2035" s="620" t="n"/>
      <c r="BC2035" s="620">
        <f>AO2035+AS2035</f>
        <v/>
      </c>
      <c r="BD2035" s="620">
        <f>BH2035-BC2035</f>
        <v/>
      </c>
      <c r="BE2035" s="479">
        <f>IF(AV2035=0,"        --",BD2035/BH2035)</f>
        <v/>
      </c>
      <c r="BF2035" s="620" t="n"/>
      <c r="BG2035" s="620" t="n"/>
      <c r="BH2035" s="620">
        <f>Z2035+BA2035+BF2035</f>
        <v/>
      </c>
    </row>
    <row r="2036" customFormat="1" s="34">
      <c r="A2036" s="618" t="n"/>
      <c r="B2036" s="619" t="n"/>
      <c r="J2036" s="619" t="n"/>
      <c r="U2036" s="620" t="n"/>
      <c r="X2036" s="620" t="n"/>
      <c r="Y2036" s="620" t="n"/>
      <c r="Z2036" s="620" t="n"/>
      <c r="AA2036" s="34">
        <f>T2036*0.2+N2036*0+O2036*0.3+P2036*0.5+Q2036*0.6+R2036*1+S2036*1</f>
        <v/>
      </c>
      <c r="AB2036" s="34">
        <f>T2036*0.2+N2036*0.2+O2036*0.3+P2036*0.5+Q2036*0.6+R2036*1+S2036*1</f>
        <v/>
      </c>
      <c r="AD2036" s="34">
        <f>IF($AC2036&gt;0,IF(VLOOKUP($AC2036,Resource!$B$2:$AE$460,6,FALSE)&gt;0,VLOOKUP($AC2036,Resource!$B$2:$AE$460,6,FALSE),"--INPUT--"),"")</f>
        <v/>
      </c>
      <c r="AE2036" s="34">
        <f>IF($AC2036&gt;0,IF(VLOOKUP($AC2036,Resource!$B$2:$AE$460,25,FALSE)&gt;0,VLOOKUP($AC2036,Resource!$B$2:$AE$460,25,FALSE),"--INPUT--"),"")</f>
        <v/>
      </c>
      <c r="AG2036" s="619" t="n"/>
      <c r="AH2036" s="619" t="n"/>
      <c r="AJ2036" s="34">
        <f>IF($AI2036&gt;0,IF(VLOOKUP($AI2036,Resource!$B$2:$AE$460,6,FALSE)&gt;0,VLOOKUP($AI2036,Resource!$B$2:$AE$460,6,FALSE),"--INPUT--"),"")</f>
        <v/>
      </c>
      <c r="AK2036" s="34">
        <f>IF($AI2036&gt;0,IF(VLOOKUP($AI2036,Resource!$B$2:$AE$460,25,FALSE)&gt;0,VLOOKUP($AI2036,Resource!$B$2:$AE$460,25,FALSE),"--INPUT--"),"")</f>
        <v/>
      </c>
      <c r="AL2036" s="619" t="n"/>
      <c r="AM2036" s="619" t="n"/>
      <c r="AN2036" s="34">
        <f>AA2036</f>
        <v/>
      </c>
      <c r="AO2036" s="621">
        <f>IF(ISNA(IF(AC2036="",0,AN2036*VLOOKUP(AC2036,Resource!$B$2:$AE$465,8,FALSE))),0,IF(AC2036="",0,AN2036*VLOOKUP(AC2036,Resource!$B$2:$AE$465,8,FALSE)))</f>
        <v/>
      </c>
      <c r="AP2036" s="620" t="n"/>
      <c r="AQ2036" s="286" t="n"/>
      <c r="AR2036" s="34">
        <f>AB2036</f>
        <v/>
      </c>
      <c r="AS2036" s="621">
        <f>IF(ISNA(IF(AI2036="",0,AR2036*VLOOKUP(AI2036,Resource!$B$2:$AE$465,9,FALSE))),0,IF(AI2036="",0,AR2036*VLOOKUP(AI2036,Resource!$B$2:$AE$465,9,FALSE)))</f>
        <v/>
      </c>
      <c r="AT2036" s="620" t="n"/>
      <c r="AU2036" s="286" t="n"/>
      <c r="AV2036" s="620">
        <f>Z2036</f>
        <v/>
      </c>
      <c r="AW2036" s="72" t="n"/>
      <c r="BA2036" s="620" t="n"/>
      <c r="BC2036" s="620">
        <f>AO2036+AS2036</f>
        <v/>
      </c>
      <c r="BD2036" s="620">
        <f>BH2036-BC2036</f>
        <v/>
      </c>
      <c r="BE2036" s="479">
        <f>IF(AV2036=0,"        --",BD2036/BH2036)</f>
        <v/>
      </c>
      <c r="BF2036" s="620" t="n"/>
      <c r="BG2036" s="620" t="n"/>
      <c r="BH2036" s="620">
        <f>Z2036+BA2036+BF2036</f>
        <v/>
      </c>
    </row>
    <row r="2037" customFormat="1" s="34">
      <c r="A2037" s="618" t="n"/>
      <c r="B2037" s="619" t="n"/>
      <c r="J2037" s="619" t="n"/>
      <c r="U2037" s="620" t="n"/>
      <c r="X2037" s="620" t="n"/>
      <c r="Y2037" s="620" t="n"/>
      <c r="Z2037" s="620" t="n"/>
      <c r="AA2037" s="34">
        <f>T2037*0.2+N2037*0+O2037*0.3+P2037*0.5+Q2037*0.6+R2037*1+S2037*1</f>
        <v/>
      </c>
      <c r="AB2037" s="34">
        <f>T2037*0.2+N2037*0.2+O2037*0.3+P2037*0.5+Q2037*0.6+R2037*1+S2037*1</f>
        <v/>
      </c>
      <c r="AD2037" s="34">
        <f>IF($AC2037&gt;0,IF(VLOOKUP($AC2037,Resource!$B$2:$AE$460,6,FALSE)&gt;0,VLOOKUP($AC2037,Resource!$B$2:$AE$460,6,FALSE),"--INPUT--"),"")</f>
        <v/>
      </c>
      <c r="AE2037" s="34">
        <f>IF($AC2037&gt;0,IF(VLOOKUP($AC2037,Resource!$B$2:$AE$460,25,FALSE)&gt;0,VLOOKUP($AC2037,Resource!$B$2:$AE$460,25,FALSE),"--INPUT--"),"")</f>
        <v/>
      </c>
      <c r="AG2037" s="619" t="n"/>
      <c r="AH2037" s="619" t="n"/>
      <c r="AJ2037" s="34">
        <f>IF($AI2037&gt;0,IF(VLOOKUP($AI2037,Resource!$B$2:$AE$460,6,FALSE)&gt;0,VLOOKUP($AI2037,Resource!$B$2:$AE$460,6,FALSE),"--INPUT--"),"")</f>
        <v/>
      </c>
      <c r="AK2037" s="34">
        <f>IF($AI2037&gt;0,IF(VLOOKUP($AI2037,Resource!$B$2:$AE$460,25,FALSE)&gt;0,VLOOKUP($AI2037,Resource!$B$2:$AE$460,25,FALSE),"--INPUT--"),"")</f>
        <v/>
      </c>
      <c r="AL2037" s="619" t="n"/>
      <c r="AM2037" s="619" t="n"/>
      <c r="AN2037" s="34">
        <f>AA2037</f>
        <v/>
      </c>
      <c r="AO2037" s="621">
        <f>IF(ISNA(IF(AC2037="",0,AN2037*VLOOKUP(AC2037,Resource!$B$2:$AE$465,8,FALSE))),0,IF(AC2037="",0,AN2037*VLOOKUP(AC2037,Resource!$B$2:$AE$465,8,FALSE)))</f>
        <v/>
      </c>
      <c r="AP2037" s="620" t="n"/>
      <c r="AQ2037" s="286" t="n"/>
      <c r="AR2037" s="34">
        <f>AB2037</f>
        <v/>
      </c>
      <c r="AS2037" s="621">
        <f>IF(ISNA(IF(AI2037="",0,AR2037*VLOOKUP(AI2037,Resource!$B$2:$AE$465,9,FALSE))),0,IF(AI2037="",0,AR2037*VLOOKUP(AI2037,Resource!$B$2:$AE$465,9,FALSE)))</f>
        <v/>
      </c>
      <c r="AT2037" s="620" t="n"/>
      <c r="AU2037" s="286" t="n"/>
      <c r="AV2037" s="620">
        <f>Z2037</f>
        <v/>
      </c>
      <c r="AW2037" s="72" t="n"/>
      <c r="BA2037" s="620" t="n"/>
      <c r="BC2037" s="620">
        <f>AO2037+AS2037</f>
        <v/>
      </c>
      <c r="BD2037" s="620">
        <f>BH2037-BC2037</f>
        <v/>
      </c>
      <c r="BE2037" s="479">
        <f>IF(AV2037=0,"        --",BD2037/BH2037)</f>
        <v/>
      </c>
      <c r="BF2037" s="620" t="n"/>
      <c r="BG2037" s="620" t="n"/>
      <c r="BH2037" s="620">
        <f>Z2037+BA2037+BF2037</f>
        <v/>
      </c>
    </row>
    <row r="2038" customFormat="1" s="34">
      <c r="A2038" s="618" t="n"/>
      <c r="B2038" s="619" t="n"/>
      <c r="J2038" s="619" t="n"/>
      <c r="U2038" s="620" t="n"/>
      <c r="X2038" s="620" t="n"/>
      <c r="Y2038" s="620" t="n"/>
      <c r="Z2038" s="620" t="n"/>
      <c r="AA2038" s="34">
        <f>T2038*0.2+N2038*0+O2038*0.3+P2038*0.5+Q2038*0.6+R2038*1+S2038*1</f>
        <v/>
      </c>
      <c r="AB2038" s="34">
        <f>T2038*0.2+N2038*0.2+O2038*0.3+P2038*0.5+Q2038*0.6+R2038*1+S2038*1</f>
        <v/>
      </c>
      <c r="AD2038" s="34">
        <f>IF($AC2038&gt;0,IF(VLOOKUP($AC2038,Resource!$B$2:$AE$460,6,FALSE)&gt;0,VLOOKUP($AC2038,Resource!$B$2:$AE$460,6,FALSE),"--INPUT--"),"")</f>
        <v/>
      </c>
      <c r="AE2038" s="34">
        <f>IF($AC2038&gt;0,IF(VLOOKUP($AC2038,Resource!$B$2:$AE$460,25,FALSE)&gt;0,VLOOKUP($AC2038,Resource!$B$2:$AE$460,25,FALSE),"--INPUT--"),"")</f>
        <v/>
      </c>
      <c r="AG2038" s="619" t="n"/>
      <c r="AH2038" s="619" t="n"/>
      <c r="AJ2038" s="34">
        <f>IF($AI2038&gt;0,IF(VLOOKUP($AI2038,Resource!$B$2:$AE$460,6,FALSE)&gt;0,VLOOKUP($AI2038,Resource!$B$2:$AE$460,6,FALSE),"--INPUT--"),"")</f>
        <v/>
      </c>
      <c r="AK2038" s="34">
        <f>IF($AI2038&gt;0,IF(VLOOKUP($AI2038,Resource!$B$2:$AE$460,25,FALSE)&gt;0,VLOOKUP($AI2038,Resource!$B$2:$AE$460,25,FALSE),"--INPUT--"),"")</f>
        <v/>
      </c>
      <c r="AL2038" s="619" t="n"/>
      <c r="AM2038" s="619" t="n"/>
      <c r="AN2038" s="34">
        <f>AA2038</f>
        <v/>
      </c>
      <c r="AO2038" s="621">
        <f>IF(ISNA(IF(AC2038="",0,AN2038*VLOOKUP(AC2038,Resource!$B$2:$AE$465,8,FALSE))),0,IF(AC2038="",0,AN2038*VLOOKUP(AC2038,Resource!$B$2:$AE$465,8,FALSE)))</f>
        <v/>
      </c>
      <c r="AP2038" s="620" t="n"/>
      <c r="AQ2038" s="286" t="n"/>
      <c r="AR2038" s="34">
        <f>AB2038</f>
        <v/>
      </c>
      <c r="AS2038" s="621">
        <f>IF(ISNA(IF(AI2038="",0,AR2038*VLOOKUP(AI2038,Resource!$B$2:$AE$465,9,FALSE))),0,IF(AI2038="",0,AR2038*VLOOKUP(AI2038,Resource!$B$2:$AE$465,9,FALSE)))</f>
        <v/>
      </c>
      <c r="AT2038" s="620" t="n"/>
      <c r="AU2038" s="286" t="n"/>
      <c r="AV2038" s="620">
        <f>Z2038</f>
        <v/>
      </c>
      <c r="AW2038" s="72" t="n"/>
      <c r="BA2038" s="620" t="n"/>
      <c r="BC2038" s="620">
        <f>AO2038+AS2038</f>
        <v/>
      </c>
      <c r="BD2038" s="620">
        <f>BH2038-BC2038</f>
        <v/>
      </c>
      <c r="BE2038" s="479">
        <f>IF(AV2038=0,"        --",BD2038/BH2038)</f>
        <v/>
      </c>
      <c r="BF2038" s="620" t="n"/>
      <c r="BG2038" s="620" t="n"/>
      <c r="BH2038" s="620">
        <f>Z2038+BA2038+BF2038</f>
        <v/>
      </c>
    </row>
    <row r="2039" customFormat="1" s="34">
      <c r="A2039" s="618" t="n"/>
      <c r="B2039" s="619" t="n"/>
      <c r="J2039" s="619" t="n"/>
      <c r="U2039" s="620" t="n"/>
      <c r="X2039" s="620" t="n"/>
      <c r="Y2039" s="620" t="n"/>
      <c r="Z2039" s="620" t="n"/>
      <c r="AA2039" s="34">
        <f>T2039*0.2+N2039*0+O2039*0.3+P2039*0.5+Q2039*0.6+R2039*1+S2039*1</f>
        <v/>
      </c>
      <c r="AB2039" s="34">
        <f>T2039*0.2+N2039*0.2+O2039*0.3+P2039*0.5+Q2039*0.6+R2039*1+S2039*1</f>
        <v/>
      </c>
      <c r="AD2039" s="34">
        <f>IF($AC2039&gt;0,IF(VLOOKUP($AC2039,Resource!$B$2:$AE$460,6,FALSE)&gt;0,VLOOKUP($AC2039,Resource!$B$2:$AE$460,6,FALSE),"--INPUT--"),"")</f>
        <v/>
      </c>
      <c r="AE2039" s="34">
        <f>IF($AC2039&gt;0,IF(VLOOKUP($AC2039,Resource!$B$2:$AE$460,25,FALSE)&gt;0,VLOOKUP($AC2039,Resource!$B$2:$AE$460,25,FALSE),"--INPUT--"),"")</f>
        <v/>
      </c>
      <c r="AG2039" s="619" t="n"/>
      <c r="AH2039" s="619" t="n"/>
      <c r="AJ2039" s="34">
        <f>IF($AI2039&gt;0,IF(VLOOKUP($AI2039,Resource!$B$2:$AE$460,6,FALSE)&gt;0,VLOOKUP($AI2039,Resource!$B$2:$AE$460,6,FALSE),"--INPUT--"),"")</f>
        <v/>
      </c>
      <c r="AK2039" s="34">
        <f>IF($AI2039&gt;0,IF(VLOOKUP($AI2039,Resource!$B$2:$AE$460,25,FALSE)&gt;0,VLOOKUP($AI2039,Resource!$B$2:$AE$460,25,FALSE),"--INPUT--"),"")</f>
        <v/>
      </c>
      <c r="AL2039" s="619" t="n"/>
      <c r="AM2039" s="619" t="n"/>
      <c r="AN2039" s="34">
        <f>AA2039</f>
        <v/>
      </c>
      <c r="AO2039" s="621">
        <f>IF(ISNA(IF(AC2039="",0,AN2039*VLOOKUP(AC2039,Resource!$B$2:$AE$465,8,FALSE))),0,IF(AC2039="",0,AN2039*VLOOKUP(AC2039,Resource!$B$2:$AE$465,8,FALSE)))</f>
        <v/>
      </c>
      <c r="AP2039" s="620" t="n"/>
      <c r="AQ2039" s="286" t="n"/>
      <c r="AR2039" s="34">
        <f>AB2039</f>
        <v/>
      </c>
      <c r="AS2039" s="621">
        <f>IF(ISNA(IF(AI2039="",0,AR2039*VLOOKUP(AI2039,Resource!$B$2:$AE$465,9,FALSE))),0,IF(AI2039="",0,AR2039*VLOOKUP(AI2039,Resource!$B$2:$AE$465,9,FALSE)))</f>
        <v/>
      </c>
      <c r="AT2039" s="620" t="n"/>
      <c r="AU2039" s="286" t="n"/>
      <c r="AV2039" s="620">
        <f>Z2039</f>
        <v/>
      </c>
      <c r="AW2039" s="72" t="n"/>
      <c r="BA2039" s="620" t="n"/>
      <c r="BC2039" s="620">
        <f>AO2039+AS2039</f>
        <v/>
      </c>
      <c r="BD2039" s="620">
        <f>BH2039-BC2039</f>
        <v/>
      </c>
      <c r="BE2039" s="479">
        <f>IF(AV2039=0,"        --",BD2039/BH2039)</f>
        <v/>
      </c>
      <c r="BF2039" s="620" t="n"/>
      <c r="BG2039" s="620" t="n"/>
      <c r="BH2039" s="620">
        <f>Z2039+BA2039+BF2039</f>
        <v/>
      </c>
    </row>
    <row r="2040" customFormat="1" s="34">
      <c r="A2040" s="618" t="n"/>
      <c r="B2040" s="619" t="n"/>
      <c r="J2040" s="619" t="n"/>
      <c r="U2040" s="620" t="n"/>
      <c r="X2040" s="620" t="n"/>
      <c r="Y2040" s="620" t="n"/>
      <c r="Z2040" s="620" t="n"/>
      <c r="AA2040" s="34">
        <f>T2040*0.2+N2040*0+O2040*0.3+P2040*0.5+Q2040*0.6+R2040*1+S2040*1</f>
        <v/>
      </c>
      <c r="AB2040" s="34">
        <f>T2040*0.2+N2040*0.2+O2040*0.3+P2040*0.5+Q2040*0.6+R2040*1+S2040*1</f>
        <v/>
      </c>
      <c r="AD2040" s="34">
        <f>IF($AC2040&gt;0,IF(VLOOKUP($AC2040,Resource!$B$2:$AE$460,6,FALSE)&gt;0,VLOOKUP($AC2040,Resource!$B$2:$AE$460,6,FALSE),"--INPUT--"),"")</f>
        <v/>
      </c>
      <c r="AE2040" s="34">
        <f>IF($AC2040&gt;0,IF(VLOOKUP($AC2040,Resource!$B$2:$AE$460,25,FALSE)&gt;0,VLOOKUP($AC2040,Resource!$B$2:$AE$460,25,FALSE),"--INPUT--"),"")</f>
        <v/>
      </c>
      <c r="AG2040" s="619" t="n"/>
      <c r="AH2040" s="619" t="n"/>
      <c r="AJ2040" s="34">
        <f>IF($AI2040&gt;0,IF(VLOOKUP($AI2040,Resource!$B$2:$AE$460,6,FALSE)&gt;0,VLOOKUP($AI2040,Resource!$B$2:$AE$460,6,FALSE),"--INPUT--"),"")</f>
        <v/>
      </c>
      <c r="AK2040" s="34">
        <f>IF($AI2040&gt;0,IF(VLOOKUP($AI2040,Resource!$B$2:$AE$460,25,FALSE)&gt;0,VLOOKUP($AI2040,Resource!$B$2:$AE$460,25,FALSE),"--INPUT--"),"")</f>
        <v/>
      </c>
      <c r="AL2040" s="619" t="n"/>
      <c r="AM2040" s="619" t="n"/>
      <c r="AN2040" s="34">
        <f>AA2040</f>
        <v/>
      </c>
      <c r="AO2040" s="621">
        <f>IF(ISNA(IF(AC2040="",0,AN2040*VLOOKUP(AC2040,Resource!$B$2:$AE$465,8,FALSE))),0,IF(AC2040="",0,AN2040*VLOOKUP(AC2040,Resource!$B$2:$AE$465,8,FALSE)))</f>
        <v/>
      </c>
      <c r="AP2040" s="620" t="n"/>
      <c r="AQ2040" s="286" t="n"/>
      <c r="AR2040" s="34">
        <f>AB2040</f>
        <v/>
      </c>
      <c r="AS2040" s="621">
        <f>IF(ISNA(IF(AI2040="",0,AR2040*VLOOKUP(AI2040,Resource!$B$2:$AE$465,9,FALSE))),0,IF(AI2040="",0,AR2040*VLOOKUP(AI2040,Resource!$B$2:$AE$465,9,FALSE)))</f>
        <v/>
      </c>
      <c r="AT2040" s="620" t="n"/>
      <c r="AU2040" s="286" t="n"/>
      <c r="AV2040" s="620">
        <f>Z2040</f>
        <v/>
      </c>
      <c r="AW2040" s="72" t="n"/>
      <c r="BA2040" s="620" t="n"/>
      <c r="BC2040" s="620">
        <f>AO2040+AS2040</f>
        <v/>
      </c>
      <c r="BD2040" s="620">
        <f>BH2040-BC2040</f>
        <v/>
      </c>
      <c r="BE2040" s="479">
        <f>IF(AV2040=0,"        --",BD2040/BH2040)</f>
        <v/>
      </c>
      <c r="BF2040" s="620" t="n"/>
      <c r="BG2040" s="620" t="n"/>
      <c r="BH2040" s="620">
        <f>Z2040+BA2040+BF2040</f>
        <v/>
      </c>
    </row>
    <row r="2041" customFormat="1" s="34">
      <c r="A2041" s="618" t="n"/>
      <c r="B2041" s="619" t="n"/>
      <c r="J2041" s="619" t="n"/>
      <c r="U2041" s="620" t="n"/>
      <c r="X2041" s="620" t="n"/>
      <c r="Y2041" s="620" t="n"/>
      <c r="Z2041" s="620" t="n"/>
      <c r="AA2041" s="34">
        <f>T2041*0.2+N2041*0+O2041*0.3+P2041*0.5+Q2041*0.6+R2041*1+S2041*1</f>
        <v/>
      </c>
      <c r="AB2041" s="34">
        <f>T2041*0.2+N2041*0.2+O2041*0.3+P2041*0.5+Q2041*0.6+R2041*1+S2041*1</f>
        <v/>
      </c>
      <c r="AD2041" s="34">
        <f>IF($AC2041&gt;0,IF(VLOOKUP($AC2041,Resource!$B$2:$AE$460,6,FALSE)&gt;0,VLOOKUP($AC2041,Resource!$B$2:$AE$460,6,FALSE),"--INPUT--"),"")</f>
        <v/>
      </c>
      <c r="AE2041" s="34">
        <f>IF($AC2041&gt;0,IF(VLOOKUP($AC2041,Resource!$B$2:$AE$460,25,FALSE)&gt;0,VLOOKUP($AC2041,Resource!$B$2:$AE$460,25,FALSE),"--INPUT--"),"")</f>
        <v/>
      </c>
      <c r="AG2041" s="619" t="n"/>
      <c r="AH2041" s="619" t="n"/>
      <c r="AJ2041" s="34">
        <f>IF($AI2041&gt;0,IF(VLOOKUP($AI2041,Resource!$B$2:$AE$460,6,FALSE)&gt;0,VLOOKUP($AI2041,Resource!$B$2:$AE$460,6,FALSE),"--INPUT--"),"")</f>
        <v/>
      </c>
      <c r="AK2041" s="34">
        <f>IF($AI2041&gt;0,IF(VLOOKUP($AI2041,Resource!$B$2:$AE$460,25,FALSE)&gt;0,VLOOKUP($AI2041,Resource!$B$2:$AE$460,25,FALSE),"--INPUT--"),"")</f>
        <v/>
      </c>
      <c r="AL2041" s="619" t="n"/>
      <c r="AM2041" s="619" t="n"/>
      <c r="AN2041" s="34">
        <f>AA2041</f>
        <v/>
      </c>
      <c r="AO2041" s="621">
        <f>IF(ISNA(IF(AC2041="",0,AN2041*VLOOKUP(AC2041,Resource!$B$2:$AE$465,8,FALSE))),0,IF(AC2041="",0,AN2041*VLOOKUP(AC2041,Resource!$B$2:$AE$465,8,FALSE)))</f>
        <v/>
      </c>
      <c r="AP2041" s="620" t="n"/>
      <c r="AQ2041" s="286" t="n"/>
      <c r="AR2041" s="34">
        <f>AB2041</f>
        <v/>
      </c>
      <c r="AS2041" s="621">
        <f>IF(ISNA(IF(AI2041="",0,AR2041*VLOOKUP(AI2041,Resource!$B$2:$AE$465,9,FALSE))),0,IF(AI2041="",0,AR2041*VLOOKUP(AI2041,Resource!$B$2:$AE$465,9,FALSE)))</f>
        <v/>
      </c>
      <c r="AT2041" s="620" t="n"/>
      <c r="AU2041" s="286" t="n"/>
      <c r="AV2041" s="620">
        <f>Z2041</f>
        <v/>
      </c>
      <c r="AW2041" s="72" t="n"/>
      <c r="BA2041" s="620" t="n"/>
      <c r="BC2041" s="620">
        <f>AO2041+AS2041</f>
        <v/>
      </c>
      <c r="BD2041" s="620">
        <f>BH2041-BC2041</f>
        <v/>
      </c>
      <c r="BE2041" s="479">
        <f>IF(AV2041=0,"        --",BD2041/BH2041)</f>
        <v/>
      </c>
      <c r="BF2041" s="620" t="n"/>
      <c r="BG2041" s="620" t="n"/>
      <c r="BH2041" s="620">
        <f>Z2041+BA2041+BF2041</f>
        <v/>
      </c>
    </row>
    <row r="2042" customFormat="1" s="34">
      <c r="A2042" s="618" t="n"/>
      <c r="B2042" s="619" t="n"/>
      <c r="J2042" s="619" t="n"/>
      <c r="U2042" s="620" t="n"/>
      <c r="X2042" s="620" t="n"/>
      <c r="Y2042" s="620" t="n"/>
      <c r="Z2042" s="620" t="n"/>
      <c r="AA2042" s="34">
        <f>T2042*0.2+N2042*0+O2042*0.3+P2042*0.5+Q2042*0.6+R2042*1+S2042*1</f>
        <v/>
      </c>
      <c r="AB2042" s="34">
        <f>T2042*0.2+N2042*0.2+O2042*0.3+P2042*0.5+Q2042*0.6+R2042*1+S2042*1</f>
        <v/>
      </c>
      <c r="AD2042" s="34">
        <f>IF($AC2042&gt;0,IF(VLOOKUP($AC2042,Resource!$B$2:$AE$460,6,FALSE)&gt;0,VLOOKUP($AC2042,Resource!$B$2:$AE$460,6,FALSE),"--INPUT--"),"")</f>
        <v/>
      </c>
      <c r="AE2042" s="34">
        <f>IF($AC2042&gt;0,IF(VLOOKUP($AC2042,Resource!$B$2:$AE$460,25,FALSE)&gt;0,VLOOKUP($AC2042,Resource!$B$2:$AE$460,25,FALSE),"--INPUT--"),"")</f>
        <v/>
      </c>
      <c r="AG2042" s="619" t="n"/>
      <c r="AH2042" s="619" t="n"/>
      <c r="AJ2042" s="34">
        <f>IF($AI2042&gt;0,IF(VLOOKUP($AI2042,Resource!$B$2:$AE$460,6,FALSE)&gt;0,VLOOKUP($AI2042,Resource!$B$2:$AE$460,6,FALSE),"--INPUT--"),"")</f>
        <v/>
      </c>
      <c r="AK2042" s="34">
        <f>IF($AI2042&gt;0,IF(VLOOKUP($AI2042,Resource!$B$2:$AE$460,25,FALSE)&gt;0,VLOOKUP($AI2042,Resource!$B$2:$AE$460,25,FALSE),"--INPUT--"),"")</f>
        <v/>
      </c>
      <c r="AL2042" s="619" t="n"/>
      <c r="AM2042" s="619" t="n"/>
      <c r="AN2042" s="34">
        <f>AA2042</f>
        <v/>
      </c>
      <c r="AO2042" s="621">
        <f>IF(ISNA(IF(AC2042="",0,AN2042*VLOOKUP(AC2042,Resource!$B$2:$AE$465,8,FALSE))),0,IF(AC2042="",0,AN2042*VLOOKUP(AC2042,Resource!$B$2:$AE$465,8,FALSE)))</f>
        <v/>
      </c>
      <c r="AP2042" s="620" t="n"/>
      <c r="AQ2042" s="286" t="n"/>
      <c r="AR2042" s="34">
        <f>AB2042</f>
        <v/>
      </c>
      <c r="AS2042" s="621">
        <f>IF(ISNA(IF(AI2042="",0,AR2042*VLOOKUP(AI2042,Resource!$B$2:$AE$465,9,FALSE))),0,IF(AI2042="",0,AR2042*VLOOKUP(AI2042,Resource!$B$2:$AE$465,9,FALSE)))</f>
        <v/>
      </c>
      <c r="AT2042" s="620" t="n"/>
      <c r="AU2042" s="286" t="n"/>
      <c r="AV2042" s="620">
        <f>Z2042</f>
        <v/>
      </c>
      <c r="AW2042" s="72" t="n"/>
      <c r="BA2042" s="620" t="n"/>
      <c r="BC2042" s="620">
        <f>AO2042+AS2042</f>
        <v/>
      </c>
      <c r="BD2042" s="620">
        <f>BH2042-BC2042</f>
        <v/>
      </c>
      <c r="BE2042" s="479">
        <f>IF(AV2042=0,"        --",BD2042/BH2042)</f>
        <v/>
      </c>
      <c r="BF2042" s="620" t="n"/>
      <c r="BG2042" s="620" t="n"/>
      <c r="BH2042" s="620">
        <f>Z2042+BA2042+BF2042</f>
        <v/>
      </c>
    </row>
    <row r="2043" customFormat="1" s="34">
      <c r="A2043" s="618" t="n"/>
      <c r="B2043" s="619" t="n"/>
      <c r="J2043" s="619" t="n"/>
      <c r="U2043" s="620" t="n"/>
      <c r="X2043" s="620" t="n"/>
      <c r="Y2043" s="620" t="n"/>
      <c r="Z2043" s="620" t="n"/>
      <c r="AA2043" s="34">
        <f>T2043*0.2+N2043*0+O2043*0.3+P2043*0.5+Q2043*0.6+R2043*1+S2043*1</f>
        <v/>
      </c>
      <c r="AB2043" s="34">
        <f>T2043*0.2+N2043*0.2+O2043*0.3+P2043*0.5+Q2043*0.6+R2043*1+S2043*1</f>
        <v/>
      </c>
      <c r="AD2043" s="34">
        <f>IF($AC2043&gt;0,IF(VLOOKUP($AC2043,Resource!$B$2:$AE$460,6,FALSE)&gt;0,VLOOKUP($AC2043,Resource!$B$2:$AE$460,6,FALSE),"--INPUT--"),"")</f>
        <v/>
      </c>
      <c r="AE2043" s="34">
        <f>IF($AC2043&gt;0,IF(VLOOKUP($AC2043,Resource!$B$2:$AE$460,25,FALSE)&gt;0,VLOOKUP($AC2043,Resource!$B$2:$AE$460,25,FALSE),"--INPUT--"),"")</f>
        <v/>
      </c>
      <c r="AG2043" s="619" t="n"/>
      <c r="AH2043" s="619" t="n"/>
      <c r="AJ2043" s="34">
        <f>IF($AI2043&gt;0,IF(VLOOKUP($AI2043,Resource!$B$2:$AE$460,6,FALSE)&gt;0,VLOOKUP($AI2043,Resource!$B$2:$AE$460,6,FALSE),"--INPUT--"),"")</f>
        <v/>
      </c>
      <c r="AK2043" s="34">
        <f>IF($AI2043&gt;0,IF(VLOOKUP($AI2043,Resource!$B$2:$AE$460,25,FALSE)&gt;0,VLOOKUP($AI2043,Resource!$B$2:$AE$460,25,FALSE),"--INPUT--"),"")</f>
        <v/>
      </c>
      <c r="AL2043" s="619" t="n"/>
      <c r="AM2043" s="619" t="n"/>
      <c r="AN2043" s="34">
        <f>AA2043</f>
        <v/>
      </c>
      <c r="AO2043" s="621">
        <f>IF(ISNA(IF(AC2043="",0,AN2043*VLOOKUP(AC2043,Resource!$B$2:$AE$465,8,FALSE))),0,IF(AC2043="",0,AN2043*VLOOKUP(AC2043,Resource!$B$2:$AE$465,8,FALSE)))</f>
        <v/>
      </c>
      <c r="AP2043" s="620" t="n"/>
      <c r="AQ2043" s="286" t="n"/>
      <c r="AR2043" s="34">
        <f>AB2043</f>
        <v/>
      </c>
      <c r="AS2043" s="621">
        <f>IF(ISNA(IF(AI2043="",0,AR2043*VLOOKUP(AI2043,Resource!$B$2:$AE$465,9,FALSE))),0,IF(AI2043="",0,AR2043*VLOOKUP(AI2043,Resource!$B$2:$AE$465,9,FALSE)))</f>
        <v/>
      </c>
      <c r="AT2043" s="620" t="n"/>
      <c r="AU2043" s="286" t="n"/>
      <c r="AV2043" s="620">
        <f>Z2043</f>
        <v/>
      </c>
      <c r="AW2043" s="72" t="n"/>
      <c r="BA2043" s="620" t="n"/>
      <c r="BC2043" s="620">
        <f>AO2043+AS2043</f>
        <v/>
      </c>
      <c r="BD2043" s="620">
        <f>BH2043-BC2043</f>
        <v/>
      </c>
      <c r="BE2043" s="479">
        <f>IF(AV2043=0,"        --",BD2043/BH2043)</f>
        <v/>
      </c>
      <c r="BF2043" s="620" t="n"/>
      <c r="BG2043" s="620" t="n"/>
      <c r="BH2043" s="620">
        <f>Z2043+BA2043+BF2043</f>
        <v/>
      </c>
    </row>
    <row r="2044" customFormat="1" s="34">
      <c r="A2044" s="618" t="n"/>
      <c r="B2044" s="619" t="n"/>
      <c r="J2044" s="619" t="n"/>
      <c r="U2044" s="620" t="n"/>
      <c r="X2044" s="620" t="n"/>
      <c r="Y2044" s="620" t="n"/>
      <c r="Z2044" s="620" t="n"/>
      <c r="AA2044" s="34">
        <f>T2044*0.2+N2044*0+O2044*0.3+P2044*0.5+Q2044*0.6+R2044*1+S2044*1</f>
        <v/>
      </c>
      <c r="AB2044" s="34">
        <f>T2044*0.2+N2044*0.2+O2044*0.3+P2044*0.5+Q2044*0.6+R2044*1+S2044*1</f>
        <v/>
      </c>
      <c r="AD2044" s="34">
        <f>IF($AC2044&gt;0,IF(VLOOKUP($AC2044,Resource!$B$2:$AE$460,6,FALSE)&gt;0,VLOOKUP($AC2044,Resource!$B$2:$AE$460,6,FALSE),"--INPUT--"),"")</f>
        <v/>
      </c>
      <c r="AE2044" s="34">
        <f>IF($AC2044&gt;0,IF(VLOOKUP($AC2044,Resource!$B$2:$AE$460,25,FALSE)&gt;0,VLOOKUP($AC2044,Resource!$B$2:$AE$460,25,FALSE),"--INPUT--"),"")</f>
        <v/>
      </c>
      <c r="AG2044" s="619" t="n"/>
      <c r="AH2044" s="619" t="n"/>
      <c r="AJ2044" s="34">
        <f>IF($AI2044&gt;0,IF(VLOOKUP($AI2044,Resource!$B$2:$AE$460,6,FALSE)&gt;0,VLOOKUP($AI2044,Resource!$B$2:$AE$460,6,FALSE),"--INPUT--"),"")</f>
        <v/>
      </c>
      <c r="AK2044" s="34">
        <f>IF($AI2044&gt;0,IF(VLOOKUP($AI2044,Resource!$B$2:$AE$460,25,FALSE)&gt;0,VLOOKUP($AI2044,Resource!$B$2:$AE$460,25,FALSE),"--INPUT--"),"")</f>
        <v/>
      </c>
      <c r="AL2044" s="619" t="n"/>
      <c r="AM2044" s="619" t="n"/>
      <c r="AN2044" s="34">
        <f>AA2044</f>
        <v/>
      </c>
      <c r="AO2044" s="621">
        <f>IF(ISNA(IF(AC2044="",0,AN2044*VLOOKUP(AC2044,Resource!$B$2:$AE$465,8,FALSE))),0,IF(AC2044="",0,AN2044*VLOOKUP(AC2044,Resource!$B$2:$AE$465,8,FALSE)))</f>
        <v/>
      </c>
      <c r="AP2044" s="620" t="n"/>
      <c r="AQ2044" s="286" t="n"/>
      <c r="AR2044" s="34">
        <f>AB2044</f>
        <v/>
      </c>
      <c r="AS2044" s="621">
        <f>IF(ISNA(IF(AI2044="",0,AR2044*VLOOKUP(AI2044,Resource!$B$2:$AE$465,9,FALSE))),0,IF(AI2044="",0,AR2044*VLOOKUP(AI2044,Resource!$B$2:$AE$465,9,FALSE)))</f>
        <v/>
      </c>
      <c r="AT2044" s="620" t="n"/>
      <c r="AU2044" s="286" t="n"/>
      <c r="AV2044" s="620">
        <f>Z2044</f>
        <v/>
      </c>
      <c r="AW2044" s="72" t="n"/>
      <c r="BA2044" s="620" t="n"/>
      <c r="BC2044" s="620">
        <f>AO2044+AS2044</f>
        <v/>
      </c>
      <c r="BD2044" s="620">
        <f>BH2044-BC2044</f>
        <v/>
      </c>
      <c r="BE2044" s="479">
        <f>IF(AV2044=0,"        --",BD2044/BH2044)</f>
        <v/>
      </c>
      <c r="BF2044" s="620" t="n"/>
      <c r="BG2044" s="620" t="n"/>
      <c r="BH2044" s="620">
        <f>Z2044+BA2044+BF2044</f>
        <v/>
      </c>
    </row>
    <row r="2045" customFormat="1" s="34">
      <c r="A2045" s="618" t="n"/>
      <c r="B2045" s="619" t="n"/>
      <c r="J2045" s="619" t="n"/>
      <c r="U2045" s="620" t="n"/>
      <c r="X2045" s="620" t="n"/>
      <c r="Y2045" s="620" t="n"/>
      <c r="Z2045" s="620" t="n"/>
      <c r="AA2045" s="34">
        <f>T2045*0.2+N2045*0+O2045*0.3+P2045*0.5+Q2045*0.6+R2045*1+S2045*1</f>
        <v/>
      </c>
      <c r="AB2045" s="34">
        <f>T2045*0.2+N2045*0.2+O2045*0.3+P2045*0.5+Q2045*0.6+R2045*1+S2045*1</f>
        <v/>
      </c>
      <c r="AD2045" s="34">
        <f>IF($AC2045&gt;0,IF(VLOOKUP($AC2045,Resource!$B$2:$AE$460,6,FALSE)&gt;0,VLOOKUP($AC2045,Resource!$B$2:$AE$460,6,FALSE),"--INPUT--"),"")</f>
        <v/>
      </c>
      <c r="AE2045" s="34">
        <f>IF($AC2045&gt;0,IF(VLOOKUP($AC2045,Resource!$B$2:$AE$460,25,FALSE)&gt;0,VLOOKUP($AC2045,Resource!$B$2:$AE$460,25,FALSE),"--INPUT--"),"")</f>
        <v/>
      </c>
      <c r="AG2045" s="619" t="n"/>
      <c r="AH2045" s="619" t="n"/>
      <c r="AJ2045" s="34">
        <f>IF($AI2045&gt;0,IF(VLOOKUP($AI2045,Resource!$B$2:$AE$460,6,FALSE)&gt;0,VLOOKUP($AI2045,Resource!$B$2:$AE$460,6,FALSE),"--INPUT--"),"")</f>
        <v/>
      </c>
      <c r="AK2045" s="34">
        <f>IF($AI2045&gt;0,IF(VLOOKUP($AI2045,Resource!$B$2:$AE$460,25,FALSE)&gt;0,VLOOKUP($AI2045,Resource!$B$2:$AE$460,25,FALSE),"--INPUT--"),"")</f>
        <v/>
      </c>
      <c r="AL2045" s="619" t="n"/>
      <c r="AM2045" s="619" t="n"/>
      <c r="AN2045" s="34">
        <f>AA2045</f>
        <v/>
      </c>
      <c r="AO2045" s="621">
        <f>IF(ISNA(IF(AC2045="",0,AN2045*VLOOKUP(AC2045,Resource!$B$2:$AE$465,8,FALSE))),0,IF(AC2045="",0,AN2045*VLOOKUP(AC2045,Resource!$B$2:$AE$465,8,FALSE)))</f>
        <v/>
      </c>
      <c r="AP2045" s="620" t="n"/>
      <c r="AQ2045" s="286" t="n"/>
      <c r="AR2045" s="34">
        <f>AB2045</f>
        <v/>
      </c>
      <c r="AS2045" s="621">
        <f>IF(ISNA(IF(AI2045="",0,AR2045*VLOOKUP(AI2045,Resource!$B$2:$AE$465,9,FALSE))),0,IF(AI2045="",0,AR2045*VLOOKUP(AI2045,Resource!$B$2:$AE$465,9,FALSE)))</f>
        <v/>
      </c>
      <c r="AT2045" s="620" t="n"/>
      <c r="AU2045" s="286" t="n"/>
      <c r="AV2045" s="620">
        <f>Z2045</f>
        <v/>
      </c>
      <c r="AW2045" s="72" t="n"/>
      <c r="BA2045" s="620" t="n"/>
      <c r="BC2045" s="620">
        <f>AO2045+AS2045</f>
        <v/>
      </c>
      <c r="BD2045" s="620">
        <f>BH2045-BC2045</f>
        <v/>
      </c>
      <c r="BE2045" s="479">
        <f>IF(AV2045=0,"        --",BD2045/BH2045)</f>
        <v/>
      </c>
      <c r="BF2045" s="620" t="n"/>
      <c r="BG2045" s="620" t="n"/>
      <c r="BH2045" s="620">
        <f>Z2045+BA2045+BF2045</f>
        <v/>
      </c>
    </row>
    <row r="2046" customFormat="1" s="34">
      <c r="A2046" s="618" t="n"/>
      <c r="B2046" s="619" t="n"/>
      <c r="J2046" s="619" t="n"/>
      <c r="U2046" s="620" t="n"/>
      <c r="X2046" s="620" t="n"/>
      <c r="Y2046" s="620" t="n"/>
      <c r="Z2046" s="620" t="n"/>
      <c r="AA2046" s="34">
        <f>T2046*0.2+N2046*0+O2046*0.3+P2046*0.5+Q2046*0.6+R2046*1+S2046*1</f>
        <v/>
      </c>
      <c r="AB2046" s="34">
        <f>T2046*0.2+N2046*0.2+O2046*0.3+P2046*0.5+Q2046*0.6+R2046*1+S2046*1</f>
        <v/>
      </c>
      <c r="AD2046" s="34">
        <f>IF($AC2046&gt;0,IF(VLOOKUP($AC2046,Resource!$B$2:$AE$460,6,FALSE)&gt;0,VLOOKUP($AC2046,Resource!$B$2:$AE$460,6,FALSE),"--INPUT--"),"")</f>
        <v/>
      </c>
      <c r="AE2046" s="34">
        <f>IF($AC2046&gt;0,IF(VLOOKUP($AC2046,Resource!$B$2:$AE$460,25,FALSE)&gt;0,VLOOKUP($AC2046,Resource!$B$2:$AE$460,25,FALSE),"--INPUT--"),"")</f>
        <v/>
      </c>
      <c r="AG2046" s="619" t="n"/>
      <c r="AH2046" s="619" t="n"/>
      <c r="AJ2046" s="34">
        <f>IF($AI2046&gt;0,IF(VLOOKUP($AI2046,Resource!$B$2:$AE$460,6,FALSE)&gt;0,VLOOKUP($AI2046,Resource!$B$2:$AE$460,6,FALSE),"--INPUT--"),"")</f>
        <v/>
      </c>
      <c r="AK2046" s="34">
        <f>IF($AI2046&gt;0,IF(VLOOKUP($AI2046,Resource!$B$2:$AE$460,25,FALSE)&gt;0,VLOOKUP($AI2046,Resource!$B$2:$AE$460,25,FALSE),"--INPUT--"),"")</f>
        <v/>
      </c>
      <c r="AL2046" s="619" t="n"/>
      <c r="AM2046" s="619" t="n"/>
      <c r="AN2046" s="34">
        <f>AA2046</f>
        <v/>
      </c>
      <c r="AO2046" s="621">
        <f>IF(ISNA(IF(AC2046="",0,AN2046*VLOOKUP(AC2046,Resource!$B$2:$AE$465,8,FALSE))),0,IF(AC2046="",0,AN2046*VLOOKUP(AC2046,Resource!$B$2:$AE$465,8,FALSE)))</f>
        <v/>
      </c>
      <c r="AP2046" s="620" t="n"/>
      <c r="AQ2046" s="286" t="n"/>
      <c r="AR2046" s="34">
        <f>AB2046</f>
        <v/>
      </c>
      <c r="AS2046" s="621">
        <f>IF(ISNA(IF(AI2046="",0,AR2046*VLOOKUP(AI2046,Resource!$B$2:$AE$465,9,FALSE))),0,IF(AI2046="",0,AR2046*VLOOKUP(AI2046,Resource!$B$2:$AE$465,9,FALSE)))</f>
        <v/>
      </c>
      <c r="AT2046" s="620" t="n"/>
      <c r="AU2046" s="286" t="n"/>
      <c r="AV2046" s="620">
        <f>Z2046</f>
        <v/>
      </c>
      <c r="AW2046" s="72" t="n"/>
      <c r="BA2046" s="620" t="n"/>
      <c r="BC2046" s="620">
        <f>AO2046+AS2046</f>
        <v/>
      </c>
      <c r="BD2046" s="620">
        <f>BH2046-BC2046</f>
        <v/>
      </c>
      <c r="BE2046" s="479">
        <f>IF(AV2046=0,"        --",BD2046/BH2046)</f>
        <v/>
      </c>
      <c r="BF2046" s="620" t="n"/>
      <c r="BG2046" s="620" t="n"/>
      <c r="BH2046" s="620">
        <f>Z2046+BA2046+BF2046</f>
        <v/>
      </c>
    </row>
    <row r="2047" customFormat="1" s="34">
      <c r="A2047" s="618" t="n"/>
      <c r="B2047" s="619" t="n"/>
      <c r="J2047" s="619" t="n"/>
      <c r="U2047" s="620" t="n"/>
      <c r="X2047" s="620" t="n"/>
      <c r="Y2047" s="620" t="n"/>
      <c r="Z2047" s="620" t="n"/>
      <c r="AA2047" s="34">
        <f>T2047*0.2+N2047*0+O2047*0.3+P2047*0.5+Q2047*0.6+R2047*1+S2047*1</f>
        <v/>
      </c>
      <c r="AB2047" s="34">
        <f>T2047*0.2+N2047*0.2+O2047*0.3+P2047*0.5+Q2047*0.6+R2047*1+S2047*1</f>
        <v/>
      </c>
      <c r="AD2047" s="34">
        <f>IF($AC2047&gt;0,IF(VLOOKUP($AC2047,Resource!$B$2:$AE$460,6,FALSE)&gt;0,VLOOKUP($AC2047,Resource!$B$2:$AE$460,6,FALSE),"--INPUT--"),"")</f>
        <v/>
      </c>
      <c r="AE2047" s="34">
        <f>IF($AC2047&gt;0,IF(VLOOKUP($AC2047,Resource!$B$2:$AE$460,25,FALSE)&gt;0,VLOOKUP($AC2047,Resource!$B$2:$AE$460,25,FALSE),"--INPUT--"),"")</f>
        <v/>
      </c>
      <c r="AG2047" s="619" t="n"/>
      <c r="AH2047" s="619" t="n"/>
      <c r="AJ2047" s="34">
        <f>IF($AI2047&gt;0,IF(VLOOKUP($AI2047,Resource!$B$2:$AE$460,6,FALSE)&gt;0,VLOOKUP($AI2047,Resource!$B$2:$AE$460,6,FALSE),"--INPUT--"),"")</f>
        <v/>
      </c>
      <c r="AK2047" s="34">
        <f>IF($AI2047&gt;0,IF(VLOOKUP($AI2047,Resource!$B$2:$AE$460,25,FALSE)&gt;0,VLOOKUP($AI2047,Resource!$B$2:$AE$460,25,FALSE),"--INPUT--"),"")</f>
        <v/>
      </c>
      <c r="AL2047" s="619" t="n"/>
      <c r="AM2047" s="619" t="n"/>
      <c r="AN2047" s="34">
        <f>AA2047</f>
        <v/>
      </c>
      <c r="AO2047" s="621">
        <f>IF(ISNA(IF(AC2047="",0,AN2047*VLOOKUP(AC2047,Resource!$B$2:$AE$465,8,FALSE))),0,IF(AC2047="",0,AN2047*VLOOKUP(AC2047,Resource!$B$2:$AE$465,8,FALSE)))</f>
        <v/>
      </c>
      <c r="AP2047" s="620" t="n"/>
      <c r="AQ2047" s="286" t="n"/>
      <c r="AR2047" s="34">
        <f>AB2047</f>
        <v/>
      </c>
      <c r="AS2047" s="621">
        <f>IF(ISNA(IF(AI2047="",0,AR2047*VLOOKUP(AI2047,Resource!$B$2:$AE$465,9,FALSE))),0,IF(AI2047="",0,AR2047*VLOOKUP(AI2047,Resource!$B$2:$AE$465,9,FALSE)))</f>
        <v/>
      </c>
      <c r="AT2047" s="620" t="n"/>
      <c r="AU2047" s="286" t="n"/>
      <c r="AV2047" s="620">
        <f>Z2047</f>
        <v/>
      </c>
      <c r="AW2047" s="72" t="n"/>
      <c r="BA2047" s="620" t="n"/>
      <c r="BC2047" s="620">
        <f>AO2047+AS2047</f>
        <v/>
      </c>
      <c r="BD2047" s="620">
        <f>BH2047-BC2047</f>
        <v/>
      </c>
      <c r="BE2047" s="479">
        <f>IF(AV2047=0,"        --",BD2047/BH2047)</f>
        <v/>
      </c>
      <c r="BF2047" s="620" t="n"/>
      <c r="BG2047" s="620" t="n"/>
      <c r="BH2047" s="620">
        <f>Z2047+BA2047+BF2047</f>
        <v/>
      </c>
    </row>
    <row r="2048" customFormat="1" s="34">
      <c r="A2048" s="618" t="n"/>
      <c r="B2048" s="619" t="n"/>
      <c r="J2048" s="619" t="n"/>
      <c r="U2048" s="620" t="n"/>
      <c r="X2048" s="620" t="n"/>
      <c r="Y2048" s="620" t="n"/>
      <c r="Z2048" s="620" t="n"/>
      <c r="AA2048" s="34">
        <f>T2048*0.2+N2048*0+O2048*0.3+P2048*0.5+Q2048*0.6+R2048*1+S2048*1</f>
        <v/>
      </c>
      <c r="AB2048" s="34">
        <f>T2048*0.2+N2048*0.2+O2048*0.3+P2048*0.5+Q2048*0.6+R2048*1+S2048*1</f>
        <v/>
      </c>
      <c r="AD2048" s="34">
        <f>IF($AC2048&gt;0,IF(VLOOKUP($AC2048,Resource!$B$2:$AE$460,6,FALSE)&gt;0,VLOOKUP($AC2048,Resource!$B$2:$AE$460,6,FALSE),"--INPUT--"),"")</f>
        <v/>
      </c>
      <c r="AE2048" s="34">
        <f>IF($AC2048&gt;0,IF(VLOOKUP($AC2048,Resource!$B$2:$AE$460,25,FALSE)&gt;0,VLOOKUP($AC2048,Resource!$B$2:$AE$460,25,FALSE),"--INPUT--"),"")</f>
        <v/>
      </c>
      <c r="AG2048" s="619" t="n"/>
      <c r="AH2048" s="619" t="n"/>
      <c r="AJ2048" s="34">
        <f>IF($AI2048&gt;0,IF(VLOOKUP($AI2048,Resource!$B$2:$AE$460,6,FALSE)&gt;0,VLOOKUP($AI2048,Resource!$B$2:$AE$460,6,FALSE),"--INPUT--"),"")</f>
        <v/>
      </c>
      <c r="AK2048" s="34">
        <f>IF($AI2048&gt;0,IF(VLOOKUP($AI2048,Resource!$B$2:$AE$460,25,FALSE)&gt;0,VLOOKUP($AI2048,Resource!$B$2:$AE$460,25,FALSE),"--INPUT--"),"")</f>
        <v/>
      </c>
      <c r="AL2048" s="619" t="n"/>
      <c r="AM2048" s="619" t="n"/>
      <c r="AN2048" s="34">
        <f>AA2048</f>
        <v/>
      </c>
      <c r="AO2048" s="621">
        <f>IF(ISNA(IF(AC2048="",0,AN2048*VLOOKUP(AC2048,Resource!$B$2:$AE$465,8,FALSE))),0,IF(AC2048="",0,AN2048*VLOOKUP(AC2048,Resource!$B$2:$AE$465,8,FALSE)))</f>
        <v/>
      </c>
      <c r="AP2048" s="620" t="n"/>
      <c r="AQ2048" s="286" t="n"/>
      <c r="AR2048" s="34">
        <f>AB2048</f>
        <v/>
      </c>
      <c r="AS2048" s="621">
        <f>IF(ISNA(IF(AI2048="",0,AR2048*VLOOKUP(AI2048,Resource!$B$2:$AE$465,9,FALSE))),0,IF(AI2048="",0,AR2048*VLOOKUP(AI2048,Resource!$B$2:$AE$465,9,FALSE)))</f>
        <v/>
      </c>
      <c r="AT2048" s="620" t="n"/>
      <c r="AU2048" s="286" t="n"/>
      <c r="AV2048" s="620">
        <f>Z2048</f>
        <v/>
      </c>
      <c r="AW2048" s="72" t="n"/>
      <c r="BA2048" s="620" t="n"/>
      <c r="BC2048" s="620">
        <f>AO2048+AS2048</f>
        <v/>
      </c>
      <c r="BD2048" s="620">
        <f>BH2048-BC2048</f>
        <v/>
      </c>
      <c r="BE2048" s="479">
        <f>IF(AV2048=0,"        --",BD2048/BH2048)</f>
        <v/>
      </c>
      <c r="BF2048" s="620" t="n"/>
      <c r="BG2048" s="620" t="n"/>
      <c r="BH2048" s="620">
        <f>Z2048+BA2048+BF2048</f>
        <v/>
      </c>
    </row>
    <row r="2049" customFormat="1" s="34">
      <c r="A2049" s="618" t="n"/>
      <c r="B2049" s="619" t="n"/>
      <c r="J2049" s="619" t="n"/>
      <c r="U2049" s="620" t="n"/>
      <c r="X2049" s="620" t="n"/>
      <c r="Y2049" s="620" t="n"/>
      <c r="Z2049" s="620" t="n"/>
      <c r="AA2049" s="34">
        <f>T2049*0.2+N2049*0+O2049*0.3+P2049*0.5+Q2049*0.6+R2049*1+S2049*1</f>
        <v/>
      </c>
      <c r="AB2049" s="34">
        <f>T2049*0.2+N2049*0.2+O2049*0.3+P2049*0.5+Q2049*0.6+R2049*1+S2049*1</f>
        <v/>
      </c>
      <c r="AD2049" s="34">
        <f>IF($AC2049&gt;0,IF(VLOOKUP($AC2049,Resource!$B$2:$AE$460,6,FALSE)&gt;0,VLOOKUP($AC2049,Resource!$B$2:$AE$460,6,FALSE),"--INPUT--"),"")</f>
        <v/>
      </c>
      <c r="AE2049" s="34">
        <f>IF($AC2049&gt;0,IF(VLOOKUP($AC2049,Resource!$B$2:$AE$460,25,FALSE)&gt;0,VLOOKUP($AC2049,Resource!$B$2:$AE$460,25,FALSE),"--INPUT--"),"")</f>
        <v/>
      </c>
      <c r="AG2049" s="619" t="n"/>
      <c r="AH2049" s="619" t="n"/>
      <c r="AJ2049" s="34">
        <f>IF($AI2049&gt;0,IF(VLOOKUP($AI2049,Resource!$B$2:$AE$460,6,FALSE)&gt;0,VLOOKUP($AI2049,Resource!$B$2:$AE$460,6,FALSE),"--INPUT--"),"")</f>
        <v/>
      </c>
      <c r="AK2049" s="34">
        <f>IF($AI2049&gt;0,IF(VLOOKUP($AI2049,Resource!$B$2:$AE$460,25,FALSE)&gt;0,VLOOKUP($AI2049,Resource!$B$2:$AE$460,25,FALSE),"--INPUT--"),"")</f>
        <v/>
      </c>
      <c r="AL2049" s="619" t="n"/>
      <c r="AM2049" s="619" t="n"/>
      <c r="AN2049" s="34">
        <f>AA2049</f>
        <v/>
      </c>
      <c r="AO2049" s="621">
        <f>IF(ISNA(IF(AC2049="",0,AN2049*VLOOKUP(AC2049,Resource!$B$2:$AE$465,8,FALSE))),0,IF(AC2049="",0,AN2049*VLOOKUP(AC2049,Resource!$B$2:$AE$465,8,FALSE)))</f>
        <v/>
      </c>
      <c r="AP2049" s="620" t="n"/>
      <c r="AQ2049" s="286" t="n"/>
      <c r="AR2049" s="34">
        <f>AB2049</f>
        <v/>
      </c>
      <c r="AS2049" s="621">
        <f>IF(ISNA(IF(AI2049="",0,AR2049*VLOOKUP(AI2049,Resource!$B$2:$AE$465,9,FALSE))),0,IF(AI2049="",0,AR2049*VLOOKUP(AI2049,Resource!$B$2:$AE$465,9,FALSE)))</f>
        <v/>
      </c>
      <c r="AT2049" s="620" t="n"/>
      <c r="AU2049" s="286" t="n"/>
      <c r="AV2049" s="620">
        <f>Z2049</f>
        <v/>
      </c>
      <c r="AW2049" s="72" t="n"/>
      <c r="BA2049" s="620" t="n"/>
      <c r="BC2049" s="620">
        <f>AO2049+AS2049</f>
        <v/>
      </c>
      <c r="BD2049" s="620">
        <f>BH2049-BC2049</f>
        <v/>
      </c>
      <c r="BE2049" s="479">
        <f>IF(AV2049=0,"        --",BD2049/BH2049)</f>
        <v/>
      </c>
      <c r="BF2049" s="620" t="n"/>
      <c r="BG2049" s="620" t="n"/>
      <c r="BH2049" s="620">
        <f>Z2049+BA2049+BF2049</f>
        <v/>
      </c>
    </row>
    <row r="2050" customFormat="1" s="34">
      <c r="A2050" s="618" t="n"/>
      <c r="B2050" s="619" t="n"/>
      <c r="J2050" s="619" t="n"/>
      <c r="U2050" s="620" t="n"/>
      <c r="X2050" s="620" t="n"/>
      <c r="Y2050" s="620" t="n"/>
      <c r="Z2050" s="620" t="n"/>
      <c r="AA2050" s="34">
        <f>T2050*0.2+N2050*0+O2050*0.3+P2050*0.5+Q2050*0.6+R2050*1+S2050*1</f>
        <v/>
      </c>
      <c r="AB2050" s="34">
        <f>T2050*0.2+N2050*0.2+O2050*0.3+P2050*0.5+Q2050*0.6+R2050*1+S2050*1</f>
        <v/>
      </c>
      <c r="AD2050" s="34">
        <f>IF($AC2050&gt;0,IF(VLOOKUP($AC2050,Resource!$B$2:$AE$460,6,FALSE)&gt;0,VLOOKUP($AC2050,Resource!$B$2:$AE$460,6,FALSE),"--INPUT--"),"")</f>
        <v/>
      </c>
      <c r="AE2050" s="34">
        <f>IF($AC2050&gt;0,IF(VLOOKUP($AC2050,Resource!$B$2:$AE$460,25,FALSE)&gt;0,VLOOKUP($AC2050,Resource!$B$2:$AE$460,25,FALSE),"--INPUT--"),"")</f>
        <v/>
      </c>
      <c r="AG2050" s="619" t="n"/>
      <c r="AH2050" s="619" t="n"/>
      <c r="AJ2050" s="34">
        <f>IF($AI2050&gt;0,IF(VLOOKUP($AI2050,Resource!$B$2:$AE$460,6,FALSE)&gt;0,VLOOKUP($AI2050,Resource!$B$2:$AE$460,6,FALSE),"--INPUT--"),"")</f>
        <v/>
      </c>
      <c r="AK2050" s="34">
        <f>IF($AI2050&gt;0,IF(VLOOKUP($AI2050,Resource!$B$2:$AE$460,25,FALSE)&gt;0,VLOOKUP($AI2050,Resource!$B$2:$AE$460,25,FALSE),"--INPUT--"),"")</f>
        <v/>
      </c>
      <c r="AL2050" s="619" t="n"/>
      <c r="AM2050" s="619" t="n"/>
      <c r="AN2050" s="34">
        <f>AA2050</f>
        <v/>
      </c>
      <c r="AO2050" s="621">
        <f>IF(ISNA(IF(AC2050="",0,AN2050*VLOOKUP(AC2050,Resource!$B$2:$AE$465,8,FALSE))),0,IF(AC2050="",0,AN2050*VLOOKUP(AC2050,Resource!$B$2:$AE$465,8,FALSE)))</f>
        <v/>
      </c>
      <c r="AP2050" s="620" t="n"/>
      <c r="AQ2050" s="286" t="n"/>
      <c r="AR2050" s="34">
        <f>AB2050</f>
        <v/>
      </c>
      <c r="AS2050" s="621">
        <f>IF(ISNA(IF(AI2050="",0,AR2050*VLOOKUP(AI2050,Resource!$B$2:$AE$465,9,FALSE))),0,IF(AI2050="",0,AR2050*VLOOKUP(AI2050,Resource!$B$2:$AE$465,9,FALSE)))</f>
        <v/>
      </c>
      <c r="AT2050" s="620" t="n"/>
      <c r="AU2050" s="286" t="n"/>
      <c r="AV2050" s="620">
        <f>Z2050</f>
        <v/>
      </c>
      <c r="AW2050" s="72" t="n"/>
      <c r="BA2050" s="620" t="n"/>
      <c r="BC2050" s="620">
        <f>AO2050+AS2050</f>
        <v/>
      </c>
      <c r="BD2050" s="620">
        <f>BH2050-BC2050</f>
        <v/>
      </c>
      <c r="BE2050" s="479">
        <f>IF(AV2050=0,"        --",BD2050/BH2050)</f>
        <v/>
      </c>
      <c r="BF2050" s="620" t="n"/>
      <c r="BG2050" s="620" t="n"/>
      <c r="BH2050" s="620">
        <f>Z2050+BA2050+BF2050</f>
        <v/>
      </c>
    </row>
    <row r="2051" customFormat="1" s="34">
      <c r="A2051" s="618" t="n"/>
      <c r="B2051" s="619" t="n"/>
      <c r="J2051" s="619" t="n"/>
      <c r="U2051" s="620" t="n"/>
      <c r="X2051" s="620" t="n"/>
      <c r="Y2051" s="620" t="n"/>
      <c r="Z2051" s="620" t="n"/>
      <c r="AA2051" s="34">
        <f>T2051*0.2+N2051*0+O2051*0.3+P2051*0.5+Q2051*0.6+R2051*1+S2051*1</f>
        <v/>
      </c>
      <c r="AB2051" s="34">
        <f>T2051*0.2+N2051*0.2+O2051*0.3+P2051*0.5+Q2051*0.6+R2051*1+S2051*1</f>
        <v/>
      </c>
      <c r="AD2051" s="34">
        <f>IF($AC2051&gt;0,IF(VLOOKUP($AC2051,Resource!$B$2:$AE$460,6,FALSE)&gt;0,VLOOKUP($AC2051,Resource!$B$2:$AE$460,6,FALSE),"--INPUT--"),"")</f>
        <v/>
      </c>
      <c r="AE2051" s="34">
        <f>IF($AC2051&gt;0,IF(VLOOKUP($AC2051,Resource!$B$2:$AE$460,25,FALSE)&gt;0,VLOOKUP($AC2051,Resource!$B$2:$AE$460,25,FALSE),"--INPUT--"),"")</f>
        <v/>
      </c>
      <c r="AG2051" s="619" t="n"/>
      <c r="AH2051" s="619" t="n"/>
      <c r="AJ2051" s="34">
        <f>IF($AI2051&gt;0,IF(VLOOKUP($AI2051,Resource!$B$2:$AE$460,6,FALSE)&gt;0,VLOOKUP($AI2051,Resource!$B$2:$AE$460,6,FALSE),"--INPUT--"),"")</f>
        <v/>
      </c>
      <c r="AK2051" s="34">
        <f>IF($AI2051&gt;0,IF(VLOOKUP($AI2051,Resource!$B$2:$AE$460,25,FALSE)&gt;0,VLOOKUP($AI2051,Resource!$B$2:$AE$460,25,FALSE),"--INPUT--"),"")</f>
        <v/>
      </c>
      <c r="AL2051" s="619" t="n"/>
      <c r="AM2051" s="619" t="n"/>
      <c r="AN2051" s="34">
        <f>AA2051</f>
        <v/>
      </c>
      <c r="AO2051" s="621">
        <f>IF(ISNA(IF(AC2051="",0,AN2051*VLOOKUP(AC2051,Resource!$B$2:$AE$465,8,FALSE))),0,IF(AC2051="",0,AN2051*VLOOKUP(AC2051,Resource!$B$2:$AE$465,8,FALSE)))</f>
        <v/>
      </c>
      <c r="AP2051" s="620" t="n"/>
      <c r="AQ2051" s="286" t="n"/>
      <c r="AR2051" s="34">
        <f>AB2051</f>
        <v/>
      </c>
      <c r="AS2051" s="621">
        <f>IF(ISNA(IF(AI2051="",0,AR2051*VLOOKUP(AI2051,Resource!$B$2:$AE$465,9,FALSE))),0,IF(AI2051="",0,AR2051*VLOOKUP(AI2051,Resource!$B$2:$AE$465,9,FALSE)))</f>
        <v/>
      </c>
      <c r="AT2051" s="620" t="n"/>
      <c r="AU2051" s="286" t="n"/>
      <c r="AV2051" s="620">
        <f>Z2051</f>
        <v/>
      </c>
      <c r="AW2051" s="72" t="n"/>
      <c r="BA2051" s="620" t="n"/>
      <c r="BC2051" s="620">
        <f>AO2051+AS2051</f>
        <v/>
      </c>
      <c r="BD2051" s="620">
        <f>BH2051-BC2051</f>
        <v/>
      </c>
      <c r="BE2051" s="479">
        <f>IF(AV2051=0,"        --",BD2051/BH2051)</f>
        <v/>
      </c>
      <c r="BF2051" s="620" t="n"/>
      <c r="BG2051" s="620" t="n"/>
      <c r="BH2051" s="620">
        <f>Z2051+BA2051+BF2051</f>
        <v/>
      </c>
    </row>
    <row r="2052" customFormat="1" s="34">
      <c r="A2052" s="618" t="n"/>
      <c r="B2052" s="619" t="n"/>
      <c r="J2052" s="619" t="n"/>
      <c r="U2052" s="620" t="n"/>
      <c r="X2052" s="620" t="n"/>
      <c r="Y2052" s="620" t="n"/>
      <c r="Z2052" s="620" t="n"/>
      <c r="AA2052" s="34">
        <f>T2052*0.2+N2052*0+O2052*0.3+P2052*0.5+Q2052*0.6+R2052*1+S2052*1</f>
        <v/>
      </c>
      <c r="AB2052" s="34">
        <f>T2052*0.2+N2052*0.2+O2052*0.3+P2052*0.5+Q2052*0.6+R2052*1+S2052*1</f>
        <v/>
      </c>
      <c r="AD2052" s="34">
        <f>IF($AC2052&gt;0,IF(VLOOKUP($AC2052,Resource!$B$2:$AE$460,6,FALSE)&gt;0,VLOOKUP($AC2052,Resource!$B$2:$AE$460,6,FALSE),"--INPUT--"),"")</f>
        <v/>
      </c>
      <c r="AE2052" s="34">
        <f>IF($AC2052&gt;0,IF(VLOOKUP($AC2052,Resource!$B$2:$AE$460,25,FALSE)&gt;0,VLOOKUP($AC2052,Resource!$B$2:$AE$460,25,FALSE),"--INPUT--"),"")</f>
        <v/>
      </c>
      <c r="AG2052" s="619" t="n"/>
      <c r="AH2052" s="619" t="n"/>
      <c r="AJ2052" s="34">
        <f>IF($AI2052&gt;0,IF(VLOOKUP($AI2052,Resource!$B$2:$AE$460,6,FALSE)&gt;0,VLOOKUP($AI2052,Resource!$B$2:$AE$460,6,FALSE),"--INPUT--"),"")</f>
        <v/>
      </c>
      <c r="AK2052" s="34">
        <f>IF($AI2052&gt;0,IF(VLOOKUP($AI2052,Resource!$B$2:$AE$460,25,FALSE)&gt;0,VLOOKUP($AI2052,Resource!$B$2:$AE$460,25,FALSE),"--INPUT--"),"")</f>
        <v/>
      </c>
      <c r="AL2052" s="619" t="n"/>
      <c r="AM2052" s="619" t="n"/>
      <c r="AN2052" s="34">
        <f>AA2052</f>
        <v/>
      </c>
      <c r="AO2052" s="621">
        <f>IF(ISNA(IF(AC2052="",0,AN2052*VLOOKUP(AC2052,Resource!$B$2:$AE$465,8,FALSE))),0,IF(AC2052="",0,AN2052*VLOOKUP(AC2052,Resource!$B$2:$AE$465,8,FALSE)))</f>
        <v/>
      </c>
      <c r="AP2052" s="620" t="n"/>
      <c r="AQ2052" s="286" t="n"/>
      <c r="AR2052" s="34">
        <f>AB2052</f>
        <v/>
      </c>
      <c r="AS2052" s="621">
        <f>IF(ISNA(IF(AI2052="",0,AR2052*VLOOKUP(AI2052,Resource!$B$2:$AE$465,9,FALSE))),0,IF(AI2052="",0,AR2052*VLOOKUP(AI2052,Resource!$B$2:$AE$465,9,FALSE)))</f>
        <v/>
      </c>
      <c r="AT2052" s="620" t="n"/>
      <c r="AU2052" s="286" t="n"/>
      <c r="AV2052" s="620">
        <f>Z2052</f>
        <v/>
      </c>
      <c r="AW2052" s="72" t="n"/>
      <c r="BA2052" s="620" t="n"/>
      <c r="BC2052" s="620">
        <f>AO2052+AS2052</f>
        <v/>
      </c>
      <c r="BD2052" s="620">
        <f>BH2052-BC2052</f>
        <v/>
      </c>
      <c r="BE2052" s="479">
        <f>IF(AV2052=0,"        --",BD2052/BH2052)</f>
        <v/>
      </c>
      <c r="BF2052" s="620" t="n"/>
      <c r="BG2052" s="620" t="n"/>
      <c r="BH2052" s="620">
        <f>Z2052+BA2052+BF2052</f>
        <v/>
      </c>
    </row>
    <row r="2053" customFormat="1" s="34">
      <c r="A2053" s="618" t="n"/>
      <c r="B2053" s="619" t="n"/>
      <c r="J2053" s="619" t="n"/>
      <c r="U2053" s="620" t="n"/>
      <c r="X2053" s="620" t="n"/>
      <c r="Y2053" s="620" t="n"/>
      <c r="Z2053" s="620" t="n"/>
      <c r="AA2053" s="34">
        <f>T2053*0.2+N2053*0+O2053*0.3+P2053*0.5+Q2053*0.6+R2053*1+S2053*1</f>
        <v/>
      </c>
      <c r="AB2053" s="34">
        <f>T2053*0.2+N2053*0.2+O2053*0.3+P2053*0.5+Q2053*0.6+R2053*1+S2053*1</f>
        <v/>
      </c>
      <c r="AD2053" s="34">
        <f>IF($AC2053&gt;0,IF(VLOOKUP($AC2053,Resource!$B$2:$AE$460,6,FALSE)&gt;0,VLOOKUP($AC2053,Resource!$B$2:$AE$460,6,FALSE),"--INPUT--"),"")</f>
        <v/>
      </c>
      <c r="AE2053" s="34">
        <f>IF($AC2053&gt;0,IF(VLOOKUP($AC2053,Resource!$B$2:$AE$460,25,FALSE)&gt;0,VLOOKUP($AC2053,Resource!$B$2:$AE$460,25,FALSE),"--INPUT--"),"")</f>
        <v/>
      </c>
      <c r="AG2053" s="619" t="n"/>
      <c r="AH2053" s="619" t="n"/>
      <c r="AJ2053" s="34">
        <f>IF($AI2053&gt;0,IF(VLOOKUP($AI2053,Resource!$B$2:$AE$460,6,FALSE)&gt;0,VLOOKUP($AI2053,Resource!$B$2:$AE$460,6,FALSE),"--INPUT--"),"")</f>
        <v/>
      </c>
      <c r="AK2053" s="34">
        <f>IF($AI2053&gt;0,IF(VLOOKUP($AI2053,Resource!$B$2:$AE$460,25,FALSE)&gt;0,VLOOKUP($AI2053,Resource!$B$2:$AE$460,25,FALSE),"--INPUT--"),"")</f>
        <v/>
      </c>
      <c r="AL2053" s="619" t="n"/>
      <c r="AM2053" s="619" t="n"/>
      <c r="AN2053" s="34">
        <f>AA2053</f>
        <v/>
      </c>
      <c r="AO2053" s="621">
        <f>IF(ISNA(IF(AC2053="",0,AN2053*VLOOKUP(AC2053,Resource!$B$2:$AE$465,8,FALSE))),0,IF(AC2053="",0,AN2053*VLOOKUP(AC2053,Resource!$B$2:$AE$465,8,FALSE)))</f>
        <v/>
      </c>
      <c r="AP2053" s="620" t="n"/>
      <c r="AQ2053" s="286" t="n"/>
      <c r="AR2053" s="34">
        <f>AB2053</f>
        <v/>
      </c>
      <c r="AS2053" s="621">
        <f>IF(ISNA(IF(AI2053="",0,AR2053*VLOOKUP(AI2053,Resource!$B$2:$AE$465,9,FALSE))),0,IF(AI2053="",0,AR2053*VLOOKUP(AI2053,Resource!$B$2:$AE$465,9,FALSE)))</f>
        <v/>
      </c>
      <c r="AT2053" s="620" t="n"/>
      <c r="AU2053" s="286" t="n"/>
      <c r="AV2053" s="620">
        <f>Z2053</f>
        <v/>
      </c>
      <c r="AW2053" s="72" t="n"/>
      <c r="BA2053" s="620" t="n"/>
      <c r="BC2053" s="620">
        <f>AO2053+AS2053</f>
        <v/>
      </c>
      <c r="BD2053" s="620">
        <f>BH2053-BC2053</f>
        <v/>
      </c>
      <c r="BE2053" s="479">
        <f>IF(AV2053=0,"        --",BD2053/BH2053)</f>
        <v/>
      </c>
      <c r="BF2053" s="620" t="n"/>
      <c r="BG2053" s="620" t="n"/>
      <c r="BH2053" s="620">
        <f>Z2053+BA2053+BF2053</f>
        <v/>
      </c>
    </row>
    <row r="2054" customFormat="1" s="34">
      <c r="A2054" s="618" t="n"/>
      <c r="B2054" s="619" t="n"/>
      <c r="J2054" s="619" t="n"/>
      <c r="U2054" s="620" t="n"/>
      <c r="X2054" s="620" t="n"/>
      <c r="Y2054" s="620" t="n"/>
      <c r="Z2054" s="620" t="n"/>
      <c r="AA2054" s="34">
        <f>T2054*0.2+N2054*0+O2054*0.3+P2054*0.5+Q2054*0.6+R2054*1+S2054*1</f>
        <v/>
      </c>
      <c r="AB2054" s="34">
        <f>T2054*0.2+N2054*0.2+O2054*0.3+P2054*0.5+Q2054*0.6+R2054*1+S2054*1</f>
        <v/>
      </c>
      <c r="AD2054" s="34">
        <f>IF($AC2054&gt;0,IF(VLOOKUP($AC2054,Resource!$B$2:$AE$460,6,FALSE)&gt;0,VLOOKUP($AC2054,Resource!$B$2:$AE$460,6,FALSE),"--INPUT--"),"")</f>
        <v/>
      </c>
      <c r="AE2054" s="34">
        <f>IF($AC2054&gt;0,IF(VLOOKUP($AC2054,Resource!$B$2:$AE$460,25,FALSE)&gt;0,VLOOKUP($AC2054,Resource!$B$2:$AE$460,25,FALSE),"--INPUT--"),"")</f>
        <v/>
      </c>
      <c r="AG2054" s="619" t="n"/>
      <c r="AH2054" s="619" t="n"/>
      <c r="AJ2054" s="34">
        <f>IF($AI2054&gt;0,IF(VLOOKUP($AI2054,Resource!$B$2:$AE$460,6,FALSE)&gt;0,VLOOKUP($AI2054,Resource!$B$2:$AE$460,6,FALSE),"--INPUT--"),"")</f>
        <v/>
      </c>
      <c r="AK2054" s="34">
        <f>IF($AI2054&gt;0,IF(VLOOKUP($AI2054,Resource!$B$2:$AE$460,25,FALSE)&gt;0,VLOOKUP($AI2054,Resource!$B$2:$AE$460,25,FALSE),"--INPUT--"),"")</f>
        <v/>
      </c>
      <c r="AL2054" s="619" t="n"/>
      <c r="AM2054" s="619" t="n"/>
      <c r="AN2054" s="34">
        <f>AA2054</f>
        <v/>
      </c>
      <c r="AO2054" s="621">
        <f>IF(ISNA(IF(AC2054="",0,AN2054*VLOOKUP(AC2054,Resource!$B$2:$AE$465,8,FALSE))),0,IF(AC2054="",0,AN2054*VLOOKUP(AC2054,Resource!$B$2:$AE$465,8,FALSE)))</f>
        <v/>
      </c>
      <c r="AP2054" s="620" t="n"/>
      <c r="AQ2054" s="286" t="n"/>
      <c r="AR2054" s="34">
        <f>AB2054</f>
        <v/>
      </c>
      <c r="AS2054" s="621">
        <f>IF(ISNA(IF(AI2054="",0,AR2054*VLOOKUP(AI2054,Resource!$B$2:$AE$465,9,FALSE))),0,IF(AI2054="",0,AR2054*VLOOKUP(AI2054,Resource!$B$2:$AE$465,9,FALSE)))</f>
        <v/>
      </c>
      <c r="AT2054" s="620" t="n"/>
      <c r="AU2054" s="286" t="n"/>
      <c r="AV2054" s="620">
        <f>Z2054</f>
        <v/>
      </c>
      <c r="AW2054" s="72" t="n"/>
      <c r="BA2054" s="620" t="n"/>
      <c r="BC2054" s="620">
        <f>AO2054+AS2054</f>
        <v/>
      </c>
      <c r="BD2054" s="620">
        <f>BH2054-BC2054</f>
        <v/>
      </c>
      <c r="BE2054" s="479">
        <f>IF(AV2054=0,"        --",BD2054/BH2054)</f>
        <v/>
      </c>
      <c r="BF2054" s="620" t="n"/>
      <c r="BG2054" s="620" t="n"/>
      <c r="BH2054" s="620">
        <f>Z2054+BA2054+BF2054</f>
        <v/>
      </c>
    </row>
    <row r="2055" customFormat="1" s="34">
      <c r="A2055" s="618" t="n"/>
      <c r="B2055" s="619" t="n"/>
      <c r="J2055" s="619" t="n"/>
      <c r="U2055" s="620" t="n"/>
      <c r="X2055" s="620" t="n"/>
      <c r="Y2055" s="620" t="n"/>
      <c r="Z2055" s="620" t="n"/>
      <c r="AA2055" s="34">
        <f>T2055*0.2+N2055*0+O2055*0.3+P2055*0.5+Q2055*0.6+R2055*1+S2055*1</f>
        <v/>
      </c>
      <c r="AB2055" s="34">
        <f>T2055*0.2+N2055*0.2+O2055*0.3+P2055*0.5+Q2055*0.6+R2055*1+S2055*1</f>
        <v/>
      </c>
      <c r="AD2055" s="34">
        <f>IF($AC2055&gt;0,IF(VLOOKUP($AC2055,Resource!$B$2:$AE$460,6,FALSE)&gt;0,VLOOKUP($AC2055,Resource!$B$2:$AE$460,6,FALSE),"--INPUT--"),"")</f>
        <v/>
      </c>
      <c r="AE2055" s="34">
        <f>IF($AC2055&gt;0,IF(VLOOKUP($AC2055,Resource!$B$2:$AE$460,25,FALSE)&gt;0,VLOOKUP($AC2055,Resource!$B$2:$AE$460,25,FALSE),"--INPUT--"),"")</f>
        <v/>
      </c>
      <c r="AG2055" s="619" t="n"/>
      <c r="AH2055" s="619" t="n"/>
      <c r="AJ2055" s="34">
        <f>IF($AI2055&gt;0,IF(VLOOKUP($AI2055,Resource!$B$2:$AE$460,6,FALSE)&gt;0,VLOOKUP($AI2055,Resource!$B$2:$AE$460,6,FALSE),"--INPUT--"),"")</f>
        <v/>
      </c>
      <c r="AK2055" s="34">
        <f>IF($AI2055&gt;0,IF(VLOOKUP($AI2055,Resource!$B$2:$AE$460,25,FALSE)&gt;0,VLOOKUP($AI2055,Resource!$B$2:$AE$460,25,FALSE),"--INPUT--"),"")</f>
        <v/>
      </c>
      <c r="AL2055" s="619" t="n"/>
      <c r="AM2055" s="619" t="n"/>
      <c r="AN2055" s="34">
        <f>AA2055</f>
        <v/>
      </c>
      <c r="AO2055" s="621">
        <f>IF(ISNA(IF(AC2055="",0,AN2055*VLOOKUP(AC2055,Resource!$B$2:$AE$465,8,FALSE))),0,IF(AC2055="",0,AN2055*VLOOKUP(AC2055,Resource!$B$2:$AE$465,8,FALSE)))</f>
        <v/>
      </c>
      <c r="AP2055" s="620" t="n"/>
      <c r="AQ2055" s="286" t="n"/>
      <c r="AR2055" s="34">
        <f>AB2055</f>
        <v/>
      </c>
      <c r="AS2055" s="621">
        <f>IF(ISNA(IF(AI2055="",0,AR2055*VLOOKUP(AI2055,Resource!$B$2:$AE$465,9,FALSE))),0,IF(AI2055="",0,AR2055*VLOOKUP(AI2055,Resource!$B$2:$AE$465,9,FALSE)))</f>
        <v/>
      </c>
      <c r="AT2055" s="620" t="n"/>
      <c r="AU2055" s="286" t="n"/>
      <c r="AV2055" s="620">
        <f>Z2055</f>
        <v/>
      </c>
      <c r="AW2055" s="72" t="n"/>
      <c r="BA2055" s="620" t="n"/>
      <c r="BC2055" s="620">
        <f>AO2055+AS2055</f>
        <v/>
      </c>
      <c r="BD2055" s="620">
        <f>BH2055-BC2055</f>
        <v/>
      </c>
      <c r="BE2055" s="479">
        <f>IF(AV2055=0,"        --",BD2055/BH2055)</f>
        <v/>
      </c>
      <c r="BF2055" s="620" t="n"/>
      <c r="BG2055" s="620" t="n"/>
      <c r="BH2055" s="620">
        <f>Z2055+BA2055+BF2055</f>
        <v/>
      </c>
    </row>
    <row r="2056" customFormat="1" s="34">
      <c r="A2056" s="618" t="n"/>
      <c r="B2056" s="619" t="n"/>
      <c r="J2056" s="619" t="n"/>
      <c r="U2056" s="620" t="n"/>
      <c r="X2056" s="620" t="n"/>
      <c r="Y2056" s="620" t="n"/>
      <c r="Z2056" s="620" t="n"/>
      <c r="AA2056" s="34">
        <f>T2056*0.2+N2056*0+O2056*0.3+P2056*0.5+Q2056*0.6+R2056*1+S2056*1</f>
        <v/>
      </c>
      <c r="AB2056" s="34">
        <f>T2056*0.2+N2056*0.2+O2056*0.3+P2056*0.5+Q2056*0.6+R2056*1+S2056*1</f>
        <v/>
      </c>
      <c r="AD2056" s="34">
        <f>IF($AC2056&gt;0,IF(VLOOKUP($AC2056,Resource!$B$2:$AE$460,6,FALSE)&gt;0,VLOOKUP($AC2056,Resource!$B$2:$AE$460,6,FALSE),"--INPUT--"),"")</f>
        <v/>
      </c>
      <c r="AE2056" s="34">
        <f>IF($AC2056&gt;0,IF(VLOOKUP($AC2056,Resource!$B$2:$AE$460,25,FALSE)&gt;0,VLOOKUP($AC2056,Resource!$B$2:$AE$460,25,FALSE),"--INPUT--"),"")</f>
        <v/>
      </c>
      <c r="AG2056" s="619" t="n"/>
      <c r="AH2056" s="619" t="n"/>
      <c r="AJ2056" s="34">
        <f>IF($AI2056&gt;0,IF(VLOOKUP($AI2056,Resource!$B$2:$AE$460,6,FALSE)&gt;0,VLOOKUP($AI2056,Resource!$B$2:$AE$460,6,FALSE),"--INPUT--"),"")</f>
        <v/>
      </c>
      <c r="AK2056" s="34">
        <f>IF($AI2056&gt;0,IF(VLOOKUP($AI2056,Resource!$B$2:$AE$460,25,FALSE)&gt;0,VLOOKUP($AI2056,Resource!$B$2:$AE$460,25,FALSE),"--INPUT--"),"")</f>
        <v/>
      </c>
      <c r="AL2056" s="619" t="n"/>
      <c r="AM2056" s="619" t="n"/>
      <c r="AN2056" s="34">
        <f>AA2056</f>
        <v/>
      </c>
      <c r="AO2056" s="621">
        <f>IF(ISNA(IF(AC2056="",0,AN2056*VLOOKUP(AC2056,Resource!$B$2:$AE$465,8,FALSE))),0,IF(AC2056="",0,AN2056*VLOOKUP(AC2056,Resource!$B$2:$AE$465,8,FALSE)))</f>
        <v/>
      </c>
      <c r="AP2056" s="620" t="n"/>
      <c r="AQ2056" s="286" t="n"/>
      <c r="AR2056" s="34">
        <f>AB2056</f>
        <v/>
      </c>
      <c r="AS2056" s="621">
        <f>IF(ISNA(IF(AI2056="",0,AR2056*VLOOKUP(AI2056,Resource!$B$2:$AE$465,9,FALSE))),0,IF(AI2056="",0,AR2056*VLOOKUP(AI2056,Resource!$B$2:$AE$465,9,FALSE)))</f>
        <v/>
      </c>
      <c r="AT2056" s="620" t="n"/>
      <c r="AU2056" s="286" t="n"/>
      <c r="AV2056" s="620">
        <f>Z2056</f>
        <v/>
      </c>
      <c r="AW2056" s="72" t="n"/>
      <c r="BA2056" s="620" t="n"/>
      <c r="BC2056" s="620">
        <f>AO2056+AS2056</f>
        <v/>
      </c>
      <c r="BD2056" s="620">
        <f>BH2056-BC2056</f>
        <v/>
      </c>
      <c r="BE2056" s="479">
        <f>IF(AV2056=0,"        --",BD2056/BH2056)</f>
        <v/>
      </c>
      <c r="BF2056" s="620" t="n"/>
      <c r="BG2056" s="620" t="n"/>
      <c r="BH2056" s="620">
        <f>Z2056+BA2056+BF2056</f>
        <v/>
      </c>
    </row>
    <row r="2057" customFormat="1" s="34">
      <c r="A2057" s="618" t="n"/>
      <c r="B2057" s="619" t="n"/>
      <c r="J2057" s="619" t="n"/>
      <c r="U2057" s="620" t="n"/>
      <c r="X2057" s="620" t="n"/>
      <c r="Y2057" s="620" t="n"/>
      <c r="Z2057" s="620" t="n"/>
      <c r="AA2057" s="34">
        <f>T2057*0.2+N2057*0+O2057*0.3+P2057*0.5+Q2057*0.6+R2057*1+S2057*1</f>
        <v/>
      </c>
      <c r="AB2057" s="34">
        <f>T2057*0.2+N2057*0.2+O2057*0.3+P2057*0.5+Q2057*0.6+R2057*1+S2057*1</f>
        <v/>
      </c>
      <c r="AD2057" s="34">
        <f>IF($AC2057&gt;0,IF(VLOOKUP($AC2057,Resource!$B$2:$AE$460,6,FALSE)&gt;0,VLOOKUP($AC2057,Resource!$B$2:$AE$460,6,FALSE),"--INPUT--"),"")</f>
        <v/>
      </c>
      <c r="AE2057" s="34">
        <f>IF($AC2057&gt;0,IF(VLOOKUP($AC2057,Resource!$B$2:$AE$460,25,FALSE)&gt;0,VLOOKUP($AC2057,Resource!$B$2:$AE$460,25,FALSE),"--INPUT--"),"")</f>
        <v/>
      </c>
      <c r="AG2057" s="619" t="n"/>
      <c r="AH2057" s="619" t="n"/>
      <c r="AJ2057" s="34">
        <f>IF($AI2057&gt;0,IF(VLOOKUP($AI2057,Resource!$B$2:$AE$460,6,FALSE)&gt;0,VLOOKUP($AI2057,Resource!$B$2:$AE$460,6,FALSE),"--INPUT--"),"")</f>
        <v/>
      </c>
      <c r="AK2057" s="34">
        <f>IF($AI2057&gt;0,IF(VLOOKUP($AI2057,Resource!$B$2:$AE$460,25,FALSE)&gt;0,VLOOKUP($AI2057,Resource!$B$2:$AE$460,25,FALSE),"--INPUT--"),"")</f>
        <v/>
      </c>
      <c r="AL2057" s="619" t="n"/>
      <c r="AM2057" s="619" t="n"/>
      <c r="AN2057" s="34">
        <f>AA2057</f>
        <v/>
      </c>
      <c r="AO2057" s="621">
        <f>IF(ISNA(IF(AC2057="",0,AN2057*VLOOKUP(AC2057,Resource!$B$2:$AE$465,8,FALSE))),0,IF(AC2057="",0,AN2057*VLOOKUP(AC2057,Resource!$B$2:$AE$465,8,FALSE)))</f>
        <v/>
      </c>
      <c r="AP2057" s="620" t="n"/>
      <c r="AQ2057" s="286" t="n"/>
      <c r="AR2057" s="34">
        <f>AB2057</f>
        <v/>
      </c>
      <c r="AS2057" s="621">
        <f>IF(ISNA(IF(AI2057="",0,AR2057*VLOOKUP(AI2057,Resource!$B$2:$AE$465,9,FALSE))),0,IF(AI2057="",0,AR2057*VLOOKUP(AI2057,Resource!$B$2:$AE$465,9,FALSE)))</f>
        <v/>
      </c>
      <c r="AT2057" s="620" t="n"/>
      <c r="AU2057" s="286" t="n"/>
      <c r="AV2057" s="620">
        <f>Z2057</f>
        <v/>
      </c>
      <c r="AW2057" s="72" t="n"/>
      <c r="BA2057" s="620" t="n"/>
      <c r="BC2057" s="620">
        <f>AO2057+AS2057</f>
        <v/>
      </c>
      <c r="BD2057" s="620">
        <f>BH2057-BC2057</f>
        <v/>
      </c>
      <c r="BE2057" s="479">
        <f>IF(AV2057=0,"        --",BD2057/BH2057)</f>
        <v/>
      </c>
      <c r="BF2057" s="620" t="n"/>
      <c r="BG2057" s="620" t="n"/>
      <c r="BH2057" s="620">
        <f>Z2057+BA2057+BF2057</f>
        <v/>
      </c>
    </row>
    <row r="2058" customFormat="1" s="34">
      <c r="A2058" s="618" t="n"/>
      <c r="B2058" s="619" t="n"/>
      <c r="J2058" s="619" t="n"/>
      <c r="U2058" s="620" t="n"/>
      <c r="X2058" s="620" t="n"/>
      <c r="Y2058" s="620" t="n"/>
      <c r="Z2058" s="620" t="n"/>
      <c r="AA2058" s="34">
        <f>T2058*0.2+N2058*0+O2058*0.3+P2058*0.5+Q2058*0.6+R2058*1+S2058*1</f>
        <v/>
      </c>
      <c r="AB2058" s="34">
        <f>T2058*0.2+N2058*0.2+O2058*0.3+P2058*0.5+Q2058*0.6+R2058*1+S2058*1</f>
        <v/>
      </c>
      <c r="AD2058" s="34">
        <f>IF($AC2058&gt;0,IF(VLOOKUP($AC2058,Resource!$B$2:$AE$460,6,FALSE)&gt;0,VLOOKUP($AC2058,Resource!$B$2:$AE$460,6,FALSE),"--INPUT--"),"")</f>
        <v/>
      </c>
      <c r="AE2058" s="34">
        <f>IF($AC2058&gt;0,IF(VLOOKUP($AC2058,Resource!$B$2:$AE$460,25,FALSE)&gt;0,VLOOKUP($AC2058,Resource!$B$2:$AE$460,25,FALSE),"--INPUT--"),"")</f>
        <v/>
      </c>
      <c r="AG2058" s="619" t="n"/>
      <c r="AH2058" s="619" t="n"/>
      <c r="AJ2058" s="34">
        <f>IF($AI2058&gt;0,IF(VLOOKUP($AI2058,Resource!$B$2:$AE$460,6,FALSE)&gt;0,VLOOKUP($AI2058,Resource!$B$2:$AE$460,6,FALSE),"--INPUT--"),"")</f>
        <v/>
      </c>
      <c r="AK2058" s="34">
        <f>IF($AI2058&gt;0,IF(VLOOKUP($AI2058,Resource!$B$2:$AE$460,25,FALSE)&gt;0,VLOOKUP($AI2058,Resource!$B$2:$AE$460,25,FALSE),"--INPUT--"),"")</f>
        <v/>
      </c>
      <c r="AL2058" s="619" t="n"/>
      <c r="AM2058" s="619" t="n"/>
      <c r="AN2058" s="34">
        <f>AA2058</f>
        <v/>
      </c>
      <c r="AO2058" s="621">
        <f>IF(ISNA(IF(AC2058="",0,AN2058*VLOOKUP(AC2058,Resource!$B$2:$AE$465,8,FALSE))),0,IF(AC2058="",0,AN2058*VLOOKUP(AC2058,Resource!$B$2:$AE$465,8,FALSE)))</f>
        <v/>
      </c>
      <c r="AP2058" s="620" t="n"/>
      <c r="AQ2058" s="286" t="n"/>
      <c r="AR2058" s="34">
        <f>AB2058</f>
        <v/>
      </c>
      <c r="AS2058" s="621">
        <f>IF(ISNA(IF(AI2058="",0,AR2058*VLOOKUP(AI2058,Resource!$B$2:$AE$465,9,FALSE))),0,IF(AI2058="",0,AR2058*VLOOKUP(AI2058,Resource!$B$2:$AE$465,9,FALSE)))</f>
        <v/>
      </c>
      <c r="AT2058" s="620" t="n"/>
      <c r="AU2058" s="286" t="n"/>
      <c r="AV2058" s="620">
        <f>Z2058</f>
        <v/>
      </c>
      <c r="AW2058" s="72" t="n"/>
      <c r="BA2058" s="620" t="n"/>
      <c r="BC2058" s="620">
        <f>AO2058+AS2058</f>
        <v/>
      </c>
      <c r="BD2058" s="620">
        <f>BH2058-BC2058</f>
        <v/>
      </c>
      <c r="BE2058" s="479">
        <f>IF(AV2058=0,"        --",BD2058/BH2058)</f>
        <v/>
      </c>
      <c r="BF2058" s="620" t="n"/>
      <c r="BG2058" s="620" t="n"/>
      <c r="BH2058" s="620">
        <f>Z2058+BA2058+BF2058</f>
        <v/>
      </c>
    </row>
    <row r="2059" customFormat="1" s="34">
      <c r="A2059" s="618" t="n"/>
      <c r="B2059" s="619" t="n"/>
      <c r="J2059" s="619" t="n"/>
      <c r="U2059" s="620" t="n"/>
      <c r="X2059" s="620" t="n"/>
      <c r="Y2059" s="620" t="n"/>
      <c r="Z2059" s="620" t="n"/>
      <c r="AA2059" s="34">
        <f>T2059*0.2+N2059*0+O2059*0.3+P2059*0.5+Q2059*0.6+R2059*1+S2059*1</f>
        <v/>
      </c>
      <c r="AB2059" s="34">
        <f>T2059*0.2+N2059*0.2+O2059*0.3+P2059*0.5+Q2059*0.6+R2059*1+S2059*1</f>
        <v/>
      </c>
      <c r="AD2059" s="34">
        <f>IF($AC2059&gt;0,IF(VLOOKUP($AC2059,Resource!$B$2:$AE$460,6,FALSE)&gt;0,VLOOKUP($AC2059,Resource!$B$2:$AE$460,6,FALSE),"--INPUT--"),"")</f>
        <v/>
      </c>
      <c r="AE2059" s="34">
        <f>IF($AC2059&gt;0,IF(VLOOKUP($AC2059,Resource!$B$2:$AE$460,25,FALSE)&gt;0,VLOOKUP($AC2059,Resource!$B$2:$AE$460,25,FALSE),"--INPUT--"),"")</f>
        <v/>
      </c>
      <c r="AG2059" s="619" t="n"/>
      <c r="AH2059" s="619" t="n"/>
      <c r="AJ2059" s="34">
        <f>IF($AI2059&gt;0,IF(VLOOKUP($AI2059,Resource!$B$2:$AE$460,6,FALSE)&gt;0,VLOOKUP($AI2059,Resource!$B$2:$AE$460,6,FALSE),"--INPUT--"),"")</f>
        <v/>
      </c>
      <c r="AK2059" s="34">
        <f>IF($AI2059&gt;0,IF(VLOOKUP($AI2059,Resource!$B$2:$AE$460,25,FALSE)&gt;0,VLOOKUP($AI2059,Resource!$B$2:$AE$460,25,FALSE),"--INPUT--"),"")</f>
        <v/>
      </c>
      <c r="AL2059" s="619" t="n"/>
      <c r="AM2059" s="619" t="n"/>
      <c r="AN2059" s="34">
        <f>AA2059</f>
        <v/>
      </c>
      <c r="AO2059" s="621">
        <f>IF(ISNA(IF(AC2059="",0,AN2059*VLOOKUP(AC2059,Resource!$B$2:$AE$465,8,FALSE))),0,IF(AC2059="",0,AN2059*VLOOKUP(AC2059,Resource!$B$2:$AE$465,8,FALSE)))</f>
        <v/>
      </c>
      <c r="AP2059" s="620" t="n"/>
      <c r="AQ2059" s="286" t="n"/>
      <c r="AR2059" s="34">
        <f>AB2059</f>
        <v/>
      </c>
      <c r="AS2059" s="621">
        <f>IF(ISNA(IF(AI2059="",0,AR2059*VLOOKUP(AI2059,Resource!$B$2:$AE$465,9,FALSE))),0,IF(AI2059="",0,AR2059*VLOOKUP(AI2059,Resource!$B$2:$AE$465,9,FALSE)))</f>
        <v/>
      </c>
      <c r="AT2059" s="620" t="n"/>
      <c r="AU2059" s="286" t="n"/>
      <c r="AV2059" s="620">
        <f>Z2059</f>
        <v/>
      </c>
      <c r="AW2059" s="72" t="n"/>
      <c r="BA2059" s="620" t="n"/>
      <c r="BC2059" s="620">
        <f>AO2059+AS2059</f>
        <v/>
      </c>
      <c r="BD2059" s="620">
        <f>BH2059-BC2059</f>
        <v/>
      </c>
      <c r="BE2059" s="479">
        <f>IF(AV2059=0,"        --",BD2059/BH2059)</f>
        <v/>
      </c>
      <c r="BF2059" s="620" t="n"/>
      <c r="BG2059" s="620" t="n"/>
      <c r="BH2059" s="620">
        <f>Z2059+BA2059+BF2059</f>
        <v/>
      </c>
    </row>
    <row r="2060" customFormat="1" s="34">
      <c r="A2060" s="618" t="n"/>
      <c r="B2060" s="619" t="n"/>
      <c r="J2060" s="619" t="n"/>
      <c r="U2060" s="620" t="n"/>
      <c r="X2060" s="620" t="n"/>
      <c r="Y2060" s="620" t="n"/>
      <c r="Z2060" s="620" t="n"/>
      <c r="AA2060" s="34">
        <f>T2060*0.2+N2060*0+O2060*0.3+P2060*0.5+Q2060*0.6+R2060*1+S2060*1</f>
        <v/>
      </c>
      <c r="AB2060" s="34">
        <f>T2060*0.2+N2060*0.2+O2060*0.3+P2060*0.5+Q2060*0.6+R2060*1+S2060*1</f>
        <v/>
      </c>
      <c r="AD2060" s="34">
        <f>IF($AC2060&gt;0,IF(VLOOKUP($AC2060,Resource!$B$2:$AE$460,6,FALSE)&gt;0,VLOOKUP($AC2060,Resource!$B$2:$AE$460,6,FALSE),"--INPUT--"),"")</f>
        <v/>
      </c>
      <c r="AE2060" s="34">
        <f>IF($AC2060&gt;0,IF(VLOOKUP($AC2060,Resource!$B$2:$AE$460,25,FALSE)&gt;0,VLOOKUP($AC2060,Resource!$B$2:$AE$460,25,FALSE),"--INPUT--"),"")</f>
        <v/>
      </c>
      <c r="AG2060" s="619" t="n"/>
      <c r="AH2060" s="619" t="n"/>
      <c r="AJ2060" s="34">
        <f>IF($AI2060&gt;0,IF(VLOOKUP($AI2060,Resource!$B$2:$AE$460,6,FALSE)&gt;0,VLOOKUP($AI2060,Resource!$B$2:$AE$460,6,FALSE),"--INPUT--"),"")</f>
        <v/>
      </c>
      <c r="AK2060" s="34">
        <f>IF($AI2060&gt;0,IF(VLOOKUP($AI2060,Resource!$B$2:$AE$460,25,FALSE)&gt;0,VLOOKUP($AI2060,Resource!$B$2:$AE$460,25,FALSE),"--INPUT--"),"")</f>
        <v/>
      </c>
      <c r="AL2060" s="619" t="n"/>
      <c r="AM2060" s="619" t="n"/>
      <c r="AN2060" s="34">
        <f>AA2060</f>
        <v/>
      </c>
      <c r="AO2060" s="621">
        <f>IF(ISNA(IF(AC2060="",0,AN2060*VLOOKUP(AC2060,Resource!$B$2:$AE$465,8,FALSE))),0,IF(AC2060="",0,AN2060*VLOOKUP(AC2060,Resource!$B$2:$AE$465,8,FALSE)))</f>
        <v/>
      </c>
      <c r="AP2060" s="620" t="n"/>
      <c r="AQ2060" s="286" t="n"/>
      <c r="AR2060" s="34">
        <f>AB2060</f>
        <v/>
      </c>
      <c r="AS2060" s="621">
        <f>IF(ISNA(IF(AI2060="",0,AR2060*VLOOKUP(AI2060,Resource!$B$2:$AE$465,9,FALSE))),0,IF(AI2060="",0,AR2060*VLOOKUP(AI2060,Resource!$B$2:$AE$465,9,FALSE)))</f>
        <v/>
      </c>
      <c r="AT2060" s="620" t="n"/>
      <c r="AU2060" s="286" t="n"/>
      <c r="AV2060" s="620">
        <f>Z2060</f>
        <v/>
      </c>
      <c r="AW2060" s="72" t="n"/>
      <c r="BA2060" s="620" t="n"/>
      <c r="BC2060" s="620">
        <f>AO2060+AS2060</f>
        <v/>
      </c>
      <c r="BD2060" s="620">
        <f>BH2060-BC2060</f>
        <v/>
      </c>
      <c r="BE2060" s="479">
        <f>IF(AV2060=0,"        --",BD2060/BH2060)</f>
        <v/>
      </c>
      <c r="BF2060" s="620" t="n"/>
      <c r="BG2060" s="620" t="n"/>
      <c r="BH2060" s="620">
        <f>Z2060+BA2060+BF2060</f>
        <v/>
      </c>
    </row>
    <row r="2061" customFormat="1" s="34">
      <c r="A2061" s="618" t="n"/>
      <c r="B2061" s="619" t="n"/>
      <c r="J2061" s="619" t="n"/>
      <c r="U2061" s="620" t="n"/>
      <c r="X2061" s="620" t="n"/>
      <c r="Y2061" s="620" t="n"/>
      <c r="Z2061" s="620" t="n"/>
      <c r="AA2061" s="34">
        <f>T2061*0.2+N2061*0+O2061*0.3+P2061*0.5+Q2061*0.6+R2061*1+S2061*1</f>
        <v/>
      </c>
      <c r="AB2061" s="34">
        <f>T2061*0.2+N2061*0.2+O2061*0.3+P2061*0.5+Q2061*0.6+R2061*1+S2061*1</f>
        <v/>
      </c>
      <c r="AD2061" s="34">
        <f>IF($AC2061&gt;0,IF(VLOOKUP($AC2061,Resource!$B$2:$AE$460,6,FALSE)&gt;0,VLOOKUP($AC2061,Resource!$B$2:$AE$460,6,FALSE),"--INPUT--"),"")</f>
        <v/>
      </c>
      <c r="AE2061" s="34">
        <f>IF($AC2061&gt;0,IF(VLOOKUP($AC2061,Resource!$B$2:$AE$460,25,FALSE)&gt;0,VLOOKUP($AC2061,Resource!$B$2:$AE$460,25,FALSE),"--INPUT--"),"")</f>
        <v/>
      </c>
      <c r="AG2061" s="619" t="n"/>
      <c r="AH2061" s="619" t="n"/>
      <c r="AJ2061" s="34">
        <f>IF($AI2061&gt;0,IF(VLOOKUP($AI2061,Resource!$B$2:$AE$460,6,FALSE)&gt;0,VLOOKUP($AI2061,Resource!$B$2:$AE$460,6,FALSE),"--INPUT--"),"")</f>
        <v/>
      </c>
      <c r="AK2061" s="34">
        <f>IF($AI2061&gt;0,IF(VLOOKUP($AI2061,Resource!$B$2:$AE$460,25,FALSE)&gt;0,VLOOKUP($AI2061,Resource!$B$2:$AE$460,25,FALSE),"--INPUT--"),"")</f>
        <v/>
      </c>
      <c r="AL2061" s="619" t="n"/>
      <c r="AM2061" s="619" t="n"/>
      <c r="AN2061" s="34">
        <f>AA2061</f>
        <v/>
      </c>
      <c r="AO2061" s="621">
        <f>IF(ISNA(IF(AC2061="",0,AN2061*VLOOKUP(AC2061,Resource!$B$2:$AE$465,8,FALSE))),0,IF(AC2061="",0,AN2061*VLOOKUP(AC2061,Resource!$B$2:$AE$465,8,FALSE)))</f>
        <v/>
      </c>
      <c r="AP2061" s="620" t="n"/>
      <c r="AQ2061" s="286" t="n"/>
      <c r="AR2061" s="34">
        <f>AB2061</f>
        <v/>
      </c>
      <c r="AS2061" s="621">
        <f>IF(ISNA(IF(AI2061="",0,AR2061*VLOOKUP(AI2061,Resource!$B$2:$AE$465,9,FALSE))),0,IF(AI2061="",0,AR2061*VLOOKUP(AI2061,Resource!$B$2:$AE$465,9,FALSE)))</f>
        <v/>
      </c>
      <c r="AT2061" s="620" t="n"/>
      <c r="AU2061" s="286" t="n"/>
      <c r="AV2061" s="620">
        <f>Z2061</f>
        <v/>
      </c>
      <c r="AW2061" s="72" t="n"/>
      <c r="BA2061" s="620" t="n"/>
      <c r="BC2061" s="620">
        <f>AO2061+AS2061</f>
        <v/>
      </c>
      <c r="BD2061" s="620">
        <f>BH2061-BC2061</f>
        <v/>
      </c>
      <c r="BE2061" s="479">
        <f>IF(AV2061=0,"        --",BD2061/BH2061)</f>
        <v/>
      </c>
      <c r="BF2061" s="620" t="n"/>
      <c r="BG2061" s="620" t="n"/>
      <c r="BH2061" s="620">
        <f>Z2061+BA2061+BF2061</f>
        <v/>
      </c>
    </row>
    <row r="2062" customFormat="1" s="34">
      <c r="A2062" s="618" t="n"/>
      <c r="B2062" s="619" t="n"/>
      <c r="J2062" s="619" t="n"/>
      <c r="U2062" s="620" t="n"/>
      <c r="X2062" s="620" t="n"/>
      <c r="Y2062" s="620" t="n"/>
      <c r="Z2062" s="620" t="n"/>
      <c r="AA2062" s="34">
        <f>T2062*0.2+N2062*0+O2062*0.3+P2062*0.5+Q2062*0.6+R2062*1+S2062*1</f>
        <v/>
      </c>
      <c r="AB2062" s="34">
        <f>T2062*0.2+N2062*0.2+O2062*0.3+P2062*0.5+Q2062*0.6+R2062*1+S2062*1</f>
        <v/>
      </c>
      <c r="AD2062" s="34">
        <f>IF($AC2062&gt;0,IF(VLOOKUP($AC2062,Resource!$B$2:$AE$460,6,FALSE)&gt;0,VLOOKUP($AC2062,Resource!$B$2:$AE$460,6,FALSE),"--INPUT--"),"")</f>
        <v/>
      </c>
      <c r="AE2062" s="34">
        <f>IF($AC2062&gt;0,IF(VLOOKUP($AC2062,Resource!$B$2:$AE$460,25,FALSE)&gt;0,VLOOKUP($AC2062,Resource!$B$2:$AE$460,25,FALSE),"--INPUT--"),"")</f>
        <v/>
      </c>
      <c r="AG2062" s="619" t="n"/>
      <c r="AH2062" s="619" t="n"/>
      <c r="AJ2062" s="34">
        <f>IF($AI2062&gt;0,IF(VLOOKUP($AI2062,Resource!$B$2:$AE$460,6,FALSE)&gt;0,VLOOKUP($AI2062,Resource!$B$2:$AE$460,6,FALSE),"--INPUT--"),"")</f>
        <v/>
      </c>
      <c r="AK2062" s="34">
        <f>IF($AI2062&gt;0,IF(VLOOKUP($AI2062,Resource!$B$2:$AE$460,25,FALSE)&gt;0,VLOOKUP($AI2062,Resource!$B$2:$AE$460,25,FALSE),"--INPUT--"),"")</f>
        <v/>
      </c>
      <c r="AL2062" s="619" t="n"/>
      <c r="AM2062" s="619" t="n"/>
      <c r="AN2062" s="34">
        <f>AA2062</f>
        <v/>
      </c>
      <c r="AO2062" s="621">
        <f>IF(ISNA(IF(AC2062="",0,AN2062*VLOOKUP(AC2062,Resource!$B$2:$AE$465,8,FALSE))),0,IF(AC2062="",0,AN2062*VLOOKUP(AC2062,Resource!$B$2:$AE$465,8,FALSE)))</f>
        <v/>
      </c>
      <c r="AP2062" s="620" t="n"/>
      <c r="AQ2062" s="286" t="n"/>
      <c r="AR2062" s="34">
        <f>AB2062</f>
        <v/>
      </c>
      <c r="AS2062" s="621">
        <f>IF(ISNA(IF(AI2062="",0,AR2062*VLOOKUP(AI2062,Resource!$B$2:$AE$465,9,FALSE))),0,IF(AI2062="",0,AR2062*VLOOKUP(AI2062,Resource!$B$2:$AE$465,9,FALSE)))</f>
        <v/>
      </c>
      <c r="AT2062" s="620" t="n"/>
      <c r="AU2062" s="286" t="n"/>
      <c r="AV2062" s="620">
        <f>Z2062</f>
        <v/>
      </c>
      <c r="AW2062" s="72" t="n"/>
      <c r="BA2062" s="620" t="n"/>
      <c r="BC2062" s="620">
        <f>AO2062+AS2062</f>
        <v/>
      </c>
      <c r="BD2062" s="620">
        <f>BH2062-BC2062</f>
        <v/>
      </c>
      <c r="BE2062" s="479">
        <f>IF(AV2062=0,"        --",BD2062/BH2062)</f>
        <v/>
      </c>
      <c r="BF2062" s="620" t="n"/>
      <c r="BG2062" s="620" t="n"/>
      <c r="BH2062" s="620">
        <f>Z2062+BA2062+BF2062</f>
        <v/>
      </c>
    </row>
    <row r="2063" customFormat="1" s="34">
      <c r="A2063" s="618" t="n"/>
      <c r="B2063" s="619" t="n"/>
      <c r="J2063" s="619" t="n"/>
      <c r="U2063" s="620" t="n"/>
      <c r="X2063" s="620" t="n"/>
      <c r="Y2063" s="620" t="n"/>
      <c r="Z2063" s="620" t="n"/>
      <c r="AA2063" s="34">
        <f>T2063*0.2+N2063*0+O2063*0.3+P2063*0.5+Q2063*0.6+R2063*1+S2063*1</f>
        <v/>
      </c>
      <c r="AB2063" s="34">
        <f>T2063*0.2+N2063*0.2+O2063*0.3+P2063*0.5+Q2063*0.6+R2063*1+S2063*1</f>
        <v/>
      </c>
      <c r="AD2063" s="34">
        <f>IF($AC2063&gt;0,IF(VLOOKUP($AC2063,Resource!$B$2:$AE$460,6,FALSE)&gt;0,VLOOKUP($AC2063,Resource!$B$2:$AE$460,6,FALSE),"--INPUT--"),"")</f>
        <v/>
      </c>
      <c r="AE2063" s="34">
        <f>IF($AC2063&gt;0,IF(VLOOKUP($AC2063,Resource!$B$2:$AE$460,25,FALSE)&gt;0,VLOOKUP($AC2063,Resource!$B$2:$AE$460,25,FALSE),"--INPUT--"),"")</f>
        <v/>
      </c>
      <c r="AG2063" s="619" t="n"/>
      <c r="AH2063" s="619" t="n"/>
      <c r="AJ2063" s="34">
        <f>IF($AI2063&gt;0,IF(VLOOKUP($AI2063,Resource!$B$2:$AE$460,6,FALSE)&gt;0,VLOOKUP($AI2063,Resource!$B$2:$AE$460,6,FALSE),"--INPUT--"),"")</f>
        <v/>
      </c>
      <c r="AK2063" s="34">
        <f>IF($AI2063&gt;0,IF(VLOOKUP($AI2063,Resource!$B$2:$AE$460,25,FALSE)&gt;0,VLOOKUP($AI2063,Resource!$B$2:$AE$460,25,FALSE),"--INPUT--"),"")</f>
        <v/>
      </c>
      <c r="AL2063" s="619" t="n"/>
      <c r="AM2063" s="619" t="n"/>
      <c r="AN2063" s="34">
        <f>AA2063</f>
        <v/>
      </c>
      <c r="AO2063" s="621">
        <f>IF(ISNA(IF(AC2063="",0,AN2063*VLOOKUP(AC2063,Resource!$B$2:$AE$465,8,FALSE))),0,IF(AC2063="",0,AN2063*VLOOKUP(AC2063,Resource!$B$2:$AE$465,8,FALSE)))</f>
        <v/>
      </c>
      <c r="AP2063" s="620" t="n"/>
      <c r="AQ2063" s="286" t="n"/>
      <c r="AR2063" s="34">
        <f>AB2063</f>
        <v/>
      </c>
      <c r="AS2063" s="621">
        <f>IF(ISNA(IF(AI2063="",0,AR2063*VLOOKUP(AI2063,Resource!$B$2:$AE$465,9,FALSE))),0,IF(AI2063="",0,AR2063*VLOOKUP(AI2063,Resource!$B$2:$AE$465,9,FALSE)))</f>
        <v/>
      </c>
      <c r="AT2063" s="620" t="n"/>
      <c r="AU2063" s="286" t="n"/>
      <c r="AV2063" s="620">
        <f>Z2063</f>
        <v/>
      </c>
      <c r="AW2063" s="72" t="n"/>
      <c r="BA2063" s="620" t="n"/>
      <c r="BC2063" s="620">
        <f>AO2063+AS2063</f>
        <v/>
      </c>
      <c r="BD2063" s="620">
        <f>BH2063-BC2063</f>
        <v/>
      </c>
      <c r="BE2063" s="479">
        <f>IF(AV2063=0,"        --",BD2063/BH2063)</f>
        <v/>
      </c>
      <c r="BF2063" s="620" t="n"/>
      <c r="BG2063" s="620" t="n"/>
      <c r="BH2063" s="620">
        <f>Z2063+BA2063+BF2063</f>
        <v/>
      </c>
    </row>
    <row r="2064" customFormat="1" s="34">
      <c r="A2064" s="618" t="n"/>
      <c r="B2064" s="619" t="n"/>
      <c r="J2064" s="619" t="n"/>
      <c r="U2064" s="620" t="n"/>
      <c r="X2064" s="620" t="n"/>
      <c r="Y2064" s="620" t="n"/>
      <c r="Z2064" s="620" t="n"/>
      <c r="AA2064" s="34">
        <f>T2064*0.2+N2064*0+O2064*0.3+P2064*0.5+Q2064*0.6+R2064*1+S2064*1</f>
        <v/>
      </c>
      <c r="AB2064" s="34">
        <f>T2064*0.2+N2064*0.2+O2064*0.3+P2064*0.5+Q2064*0.6+R2064*1+S2064*1</f>
        <v/>
      </c>
      <c r="AD2064" s="34">
        <f>IF($AC2064&gt;0,IF(VLOOKUP($AC2064,Resource!$B$2:$AE$460,6,FALSE)&gt;0,VLOOKUP($AC2064,Resource!$B$2:$AE$460,6,FALSE),"--INPUT--"),"")</f>
        <v/>
      </c>
      <c r="AE2064" s="34">
        <f>IF($AC2064&gt;0,IF(VLOOKUP($AC2064,Resource!$B$2:$AE$460,25,FALSE)&gt;0,VLOOKUP($AC2064,Resource!$B$2:$AE$460,25,FALSE),"--INPUT--"),"")</f>
        <v/>
      </c>
      <c r="AG2064" s="619" t="n"/>
      <c r="AH2064" s="619" t="n"/>
      <c r="AJ2064" s="34">
        <f>IF($AI2064&gt;0,IF(VLOOKUP($AI2064,Resource!$B$2:$AE$460,6,FALSE)&gt;0,VLOOKUP($AI2064,Resource!$B$2:$AE$460,6,FALSE),"--INPUT--"),"")</f>
        <v/>
      </c>
      <c r="AK2064" s="34">
        <f>IF($AI2064&gt;0,IF(VLOOKUP($AI2064,Resource!$B$2:$AE$460,25,FALSE)&gt;0,VLOOKUP($AI2064,Resource!$B$2:$AE$460,25,FALSE),"--INPUT--"),"")</f>
        <v/>
      </c>
      <c r="AL2064" s="619" t="n"/>
      <c r="AM2064" s="619" t="n"/>
      <c r="AN2064" s="34">
        <f>AA2064</f>
        <v/>
      </c>
      <c r="AO2064" s="621">
        <f>IF(ISNA(IF(AC2064="",0,AN2064*VLOOKUP(AC2064,Resource!$B$2:$AE$465,8,FALSE))),0,IF(AC2064="",0,AN2064*VLOOKUP(AC2064,Resource!$B$2:$AE$465,8,FALSE)))</f>
        <v/>
      </c>
      <c r="AP2064" s="620" t="n"/>
      <c r="AQ2064" s="286" t="n"/>
      <c r="AR2064" s="34">
        <f>AB2064</f>
        <v/>
      </c>
      <c r="AS2064" s="621">
        <f>IF(ISNA(IF(AI2064="",0,AR2064*VLOOKUP(AI2064,Resource!$B$2:$AE$465,9,FALSE))),0,IF(AI2064="",0,AR2064*VLOOKUP(AI2064,Resource!$B$2:$AE$465,9,FALSE)))</f>
        <v/>
      </c>
      <c r="AT2064" s="620" t="n"/>
      <c r="AU2064" s="286" t="n"/>
      <c r="AV2064" s="620">
        <f>Z2064</f>
        <v/>
      </c>
      <c r="AW2064" s="72" t="n"/>
      <c r="BA2064" s="620" t="n"/>
      <c r="BC2064" s="620">
        <f>AO2064+AS2064</f>
        <v/>
      </c>
      <c r="BD2064" s="620">
        <f>BH2064-BC2064</f>
        <v/>
      </c>
      <c r="BE2064" s="479">
        <f>IF(AV2064=0,"        --",BD2064/BH2064)</f>
        <v/>
      </c>
      <c r="BF2064" s="620" t="n"/>
      <c r="BG2064" s="620" t="n"/>
      <c r="BH2064" s="620">
        <f>Z2064+BA2064+BF2064</f>
        <v/>
      </c>
    </row>
    <row r="2065" customFormat="1" s="34">
      <c r="A2065" s="618" t="n"/>
      <c r="B2065" s="619" t="n"/>
      <c r="J2065" s="619" t="n"/>
      <c r="U2065" s="620" t="n"/>
      <c r="X2065" s="620" t="n"/>
      <c r="Y2065" s="620" t="n"/>
      <c r="Z2065" s="620" t="n"/>
      <c r="AA2065" s="34">
        <f>T2065*0.2+N2065*0+O2065*0.3+P2065*0.5+Q2065*0.6+R2065*1+S2065*1</f>
        <v/>
      </c>
      <c r="AB2065" s="34">
        <f>T2065*0.2+N2065*0.2+O2065*0.3+P2065*0.5+Q2065*0.6+R2065*1+S2065*1</f>
        <v/>
      </c>
      <c r="AD2065" s="34">
        <f>IF($AC2065&gt;0,IF(VLOOKUP($AC2065,Resource!$B$2:$AE$460,6,FALSE)&gt;0,VLOOKUP($AC2065,Resource!$B$2:$AE$460,6,FALSE),"--INPUT--"),"")</f>
        <v/>
      </c>
      <c r="AE2065" s="34">
        <f>IF($AC2065&gt;0,IF(VLOOKUP($AC2065,Resource!$B$2:$AE$460,25,FALSE)&gt;0,VLOOKUP($AC2065,Resource!$B$2:$AE$460,25,FALSE),"--INPUT--"),"")</f>
        <v/>
      </c>
      <c r="AG2065" s="619" t="n"/>
      <c r="AH2065" s="619" t="n"/>
      <c r="AJ2065" s="34">
        <f>IF($AI2065&gt;0,IF(VLOOKUP($AI2065,Resource!$B$2:$AE$460,6,FALSE)&gt;0,VLOOKUP($AI2065,Resource!$B$2:$AE$460,6,FALSE),"--INPUT--"),"")</f>
        <v/>
      </c>
      <c r="AK2065" s="34">
        <f>IF($AI2065&gt;0,IF(VLOOKUP($AI2065,Resource!$B$2:$AE$460,25,FALSE)&gt;0,VLOOKUP($AI2065,Resource!$B$2:$AE$460,25,FALSE),"--INPUT--"),"")</f>
        <v/>
      </c>
      <c r="AL2065" s="619" t="n"/>
      <c r="AM2065" s="619" t="n"/>
      <c r="AN2065" s="34">
        <f>AA2065</f>
        <v/>
      </c>
      <c r="AO2065" s="621">
        <f>IF(ISNA(IF(AC2065="",0,AN2065*VLOOKUP(AC2065,Resource!$B$2:$AE$465,8,FALSE))),0,IF(AC2065="",0,AN2065*VLOOKUP(AC2065,Resource!$B$2:$AE$465,8,FALSE)))</f>
        <v/>
      </c>
      <c r="AP2065" s="620" t="n"/>
      <c r="AQ2065" s="286" t="n"/>
      <c r="AR2065" s="34">
        <f>AB2065</f>
        <v/>
      </c>
      <c r="AS2065" s="621">
        <f>IF(ISNA(IF(AI2065="",0,AR2065*VLOOKUP(AI2065,Resource!$B$2:$AE$465,9,FALSE))),0,IF(AI2065="",0,AR2065*VLOOKUP(AI2065,Resource!$B$2:$AE$465,9,FALSE)))</f>
        <v/>
      </c>
      <c r="AT2065" s="620" t="n"/>
      <c r="AU2065" s="286" t="n"/>
      <c r="AV2065" s="620">
        <f>Z2065</f>
        <v/>
      </c>
      <c r="AW2065" s="72" t="n"/>
      <c r="BA2065" s="620" t="n"/>
      <c r="BC2065" s="620">
        <f>AO2065+AS2065</f>
        <v/>
      </c>
      <c r="BD2065" s="620">
        <f>BH2065-BC2065</f>
        <v/>
      </c>
      <c r="BE2065" s="479">
        <f>IF(AV2065=0,"        --",BD2065/BH2065)</f>
        <v/>
      </c>
      <c r="BF2065" s="620" t="n"/>
      <c r="BG2065" s="620" t="n"/>
      <c r="BH2065" s="620">
        <f>Z2065+BA2065+BF2065</f>
        <v/>
      </c>
    </row>
    <row r="2066" customFormat="1" s="34">
      <c r="A2066" s="618" t="n"/>
      <c r="B2066" s="619" t="n"/>
      <c r="J2066" s="619" t="n"/>
      <c r="U2066" s="620" t="n"/>
      <c r="X2066" s="620" t="n"/>
      <c r="Y2066" s="620" t="n"/>
      <c r="Z2066" s="620" t="n"/>
      <c r="AA2066" s="34">
        <f>T2066*0.2+N2066*0+O2066*0.3+P2066*0.5+Q2066*0.6+R2066*1+S2066*1</f>
        <v/>
      </c>
      <c r="AB2066" s="34">
        <f>T2066*0.2+N2066*0.2+O2066*0.3+P2066*0.5+Q2066*0.6+R2066*1+S2066*1</f>
        <v/>
      </c>
      <c r="AD2066" s="34">
        <f>IF($AC2066&gt;0,IF(VLOOKUP($AC2066,Resource!$B$2:$AE$460,6,FALSE)&gt;0,VLOOKUP($AC2066,Resource!$B$2:$AE$460,6,FALSE),"--INPUT--"),"")</f>
        <v/>
      </c>
      <c r="AE2066" s="34">
        <f>IF($AC2066&gt;0,IF(VLOOKUP($AC2066,Resource!$B$2:$AE$460,25,FALSE)&gt;0,VLOOKUP($AC2066,Resource!$B$2:$AE$460,25,FALSE),"--INPUT--"),"")</f>
        <v/>
      </c>
      <c r="AG2066" s="619" t="n"/>
      <c r="AH2066" s="619" t="n"/>
      <c r="AJ2066" s="34">
        <f>IF($AI2066&gt;0,IF(VLOOKUP($AI2066,Resource!$B$2:$AE$460,6,FALSE)&gt;0,VLOOKUP($AI2066,Resource!$B$2:$AE$460,6,FALSE),"--INPUT--"),"")</f>
        <v/>
      </c>
      <c r="AK2066" s="34">
        <f>IF($AI2066&gt;0,IF(VLOOKUP($AI2066,Resource!$B$2:$AE$460,25,FALSE)&gt;0,VLOOKUP($AI2066,Resource!$B$2:$AE$460,25,FALSE),"--INPUT--"),"")</f>
        <v/>
      </c>
      <c r="AL2066" s="619" t="n"/>
      <c r="AM2066" s="619" t="n"/>
      <c r="AN2066" s="34">
        <f>AA2066</f>
        <v/>
      </c>
      <c r="AO2066" s="621">
        <f>IF(ISNA(IF(AC2066="",0,AN2066*VLOOKUP(AC2066,Resource!$B$2:$AE$465,8,FALSE))),0,IF(AC2066="",0,AN2066*VLOOKUP(AC2066,Resource!$B$2:$AE$465,8,FALSE)))</f>
        <v/>
      </c>
      <c r="AP2066" s="620" t="n"/>
      <c r="AQ2066" s="286" t="n"/>
      <c r="AR2066" s="34">
        <f>AB2066</f>
        <v/>
      </c>
      <c r="AS2066" s="621">
        <f>IF(ISNA(IF(AI2066="",0,AR2066*VLOOKUP(AI2066,Resource!$B$2:$AE$465,9,FALSE))),0,IF(AI2066="",0,AR2066*VLOOKUP(AI2066,Resource!$B$2:$AE$465,9,FALSE)))</f>
        <v/>
      </c>
      <c r="AT2066" s="620" t="n"/>
      <c r="AU2066" s="286" t="n"/>
      <c r="AV2066" s="620">
        <f>Z2066</f>
        <v/>
      </c>
      <c r="AW2066" s="72" t="n"/>
      <c r="BA2066" s="620" t="n"/>
      <c r="BC2066" s="620">
        <f>AO2066+AS2066</f>
        <v/>
      </c>
      <c r="BD2066" s="620">
        <f>BH2066-BC2066</f>
        <v/>
      </c>
      <c r="BE2066" s="479">
        <f>IF(AV2066=0,"        --",BD2066/BH2066)</f>
        <v/>
      </c>
      <c r="BF2066" s="620" t="n"/>
      <c r="BG2066" s="620" t="n"/>
      <c r="BH2066" s="620">
        <f>Z2066+BA2066+BF2066</f>
        <v/>
      </c>
    </row>
    <row r="2067" customFormat="1" s="34">
      <c r="A2067" s="618" t="n"/>
      <c r="B2067" s="619" t="n"/>
      <c r="J2067" s="619" t="n"/>
      <c r="U2067" s="620" t="n"/>
      <c r="X2067" s="620" t="n"/>
      <c r="Y2067" s="620" t="n"/>
      <c r="Z2067" s="620" t="n"/>
      <c r="AA2067" s="34">
        <f>T2067*0.2+N2067*0+O2067*0.3+P2067*0.5+Q2067*0.6+R2067*1+S2067*1</f>
        <v/>
      </c>
      <c r="AB2067" s="34">
        <f>T2067*0.2+N2067*0.2+O2067*0.3+P2067*0.5+Q2067*0.6+R2067*1+S2067*1</f>
        <v/>
      </c>
      <c r="AD2067" s="34">
        <f>IF($AC2067&gt;0,IF(VLOOKUP($AC2067,Resource!$B$2:$AE$460,6,FALSE)&gt;0,VLOOKUP($AC2067,Resource!$B$2:$AE$460,6,FALSE),"--INPUT--"),"")</f>
        <v/>
      </c>
      <c r="AE2067" s="34">
        <f>IF($AC2067&gt;0,IF(VLOOKUP($AC2067,Resource!$B$2:$AE$460,25,FALSE)&gt;0,VLOOKUP($AC2067,Resource!$B$2:$AE$460,25,FALSE),"--INPUT--"),"")</f>
        <v/>
      </c>
      <c r="AG2067" s="619" t="n"/>
      <c r="AH2067" s="619" t="n"/>
      <c r="AJ2067" s="34">
        <f>IF($AI2067&gt;0,IF(VLOOKUP($AI2067,Resource!$B$2:$AE$460,6,FALSE)&gt;0,VLOOKUP($AI2067,Resource!$B$2:$AE$460,6,FALSE),"--INPUT--"),"")</f>
        <v/>
      </c>
      <c r="AK2067" s="34">
        <f>IF($AI2067&gt;0,IF(VLOOKUP($AI2067,Resource!$B$2:$AE$460,25,FALSE)&gt;0,VLOOKUP($AI2067,Resource!$B$2:$AE$460,25,FALSE),"--INPUT--"),"")</f>
        <v/>
      </c>
      <c r="AL2067" s="619" t="n"/>
      <c r="AM2067" s="619" t="n"/>
      <c r="AN2067" s="34">
        <f>AA2067</f>
        <v/>
      </c>
      <c r="AO2067" s="621">
        <f>IF(ISNA(IF(AC2067="",0,AN2067*VLOOKUP(AC2067,Resource!$B$2:$AE$465,8,FALSE))),0,IF(AC2067="",0,AN2067*VLOOKUP(AC2067,Resource!$B$2:$AE$465,8,FALSE)))</f>
        <v/>
      </c>
      <c r="AP2067" s="620" t="n"/>
      <c r="AQ2067" s="286" t="n"/>
      <c r="AR2067" s="34">
        <f>AB2067</f>
        <v/>
      </c>
      <c r="AS2067" s="621">
        <f>IF(ISNA(IF(AI2067="",0,AR2067*VLOOKUP(AI2067,Resource!$B$2:$AE$465,9,FALSE))),0,IF(AI2067="",0,AR2067*VLOOKUP(AI2067,Resource!$B$2:$AE$465,9,FALSE)))</f>
        <v/>
      </c>
      <c r="AT2067" s="620" t="n"/>
      <c r="AU2067" s="286" t="n"/>
      <c r="AV2067" s="620">
        <f>Z2067</f>
        <v/>
      </c>
      <c r="AW2067" s="72" t="n"/>
      <c r="BA2067" s="620" t="n"/>
      <c r="BC2067" s="620">
        <f>AO2067+AS2067</f>
        <v/>
      </c>
      <c r="BD2067" s="620">
        <f>BH2067-BC2067</f>
        <v/>
      </c>
      <c r="BE2067" s="479">
        <f>IF(AV2067=0,"        --",BD2067/BH2067)</f>
        <v/>
      </c>
      <c r="BF2067" s="620" t="n"/>
      <c r="BG2067" s="620" t="n"/>
      <c r="BH2067" s="620">
        <f>Z2067+BA2067+BF2067</f>
        <v/>
      </c>
    </row>
    <row r="2068" customFormat="1" s="34">
      <c r="A2068" s="618" t="n"/>
      <c r="B2068" s="619" t="n"/>
      <c r="J2068" s="619" t="n"/>
      <c r="U2068" s="620" t="n"/>
      <c r="X2068" s="620" t="n"/>
      <c r="Y2068" s="620" t="n"/>
      <c r="Z2068" s="620" t="n"/>
      <c r="AA2068" s="34">
        <f>T2068*0.2+N2068*0+O2068*0.3+P2068*0.5+Q2068*0.6+R2068*1+S2068*1</f>
        <v/>
      </c>
      <c r="AB2068" s="34">
        <f>T2068*0.2+N2068*0.2+O2068*0.3+P2068*0.5+Q2068*0.6+R2068*1+S2068*1</f>
        <v/>
      </c>
      <c r="AD2068" s="34">
        <f>IF($AC2068&gt;0,IF(VLOOKUP($AC2068,Resource!$B$2:$AE$460,6,FALSE)&gt;0,VLOOKUP($AC2068,Resource!$B$2:$AE$460,6,FALSE),"--INPUT--"),"")</f>
        <v/>
      </c>
      <c r="AE2068" s="34">
        <f>IF($AC2068&gt;0,IF(VLOOKUP($AC2068,Resource!$B$2:$AE$460,25,FALSE)&gt;0,VLOOKUP($AC2068,Resource!$B$2:$AE$460,25,FALSE),"--INPUT--"),"")</f>
        <v/>
      </c>
      <c r="AG2068" s="619" t="n"/>
      <c r="AH2068" s="619" t="n"/>
      <c r="AJ2068" s="34">
        <f>IF($AI2068&gt;0,IF(VLOOKUP($AI2068,Resource!$B$2:$AE$460,6,FALSE)&gt;0,VLOOKUP($AI2068,Resource!$B$2:$AE$460,6,FALSE),"--INPUT--"),"")</f>
        <v/>
      </c>
      <c r="AK2068" s="34">
        <f>IF($AI2068&gt;0,IF(VLOOKUP($AI2068,Resource!$B$2:$AE$460,25,FALSE)&gt;0,VLOOKUP($AI2068,Resource!$B$2:$AE$460,25,FALSE),"--INPUT--"),"")</f>
        <v/>
      </c>
      <c r="AL2068" s="619" t="n"/>
      <c r="AM2068" s="619" t="n"/>
      <c r="AN2068" s="34">
        <f>AA2068</f>
        <v/>
      </c>
      <c r="AO2068" s="621">
        <f>IF(ISNA(IF(AC2068="",0,AN2068*VLOOKUP(AC2068,Resource!$B$2:$AE$465,8,FALSE))),0,IF(AC2068="",0,AN2068*VLOOKUP(AC2068,Resource!$B$2:$AE$465,8,FALSE)))</f>
        <v/>
      </c>
      <c r="AP2068" s="620" t="n"/>
      <c r="AQ2068" s="286" t="n"/>
      <c r="AR2068" s="34">
        <f>AB2068</f>
        <v/>
      </c>
      <c r="AS2068" s="621">
        <f>IF(ISNA(IF(AI2068="",0,AR2068*VLOOKUP(AI2068,Resource!$B$2:$AE$465,9,FALSE))),0,IF(AI2068="",0,AR2068*VLOOKUP(AI2068,Resource!$B$2:$AE$465,9,FALSE)))</f>
        <v/>
      </c>
      <c r="AT2068" s="620" t="n"/>
      <c r="AU2068" s="286" t="n"/>
      <c r="AV2068" s="620">
        <f>Z2068</f>
        <v/>
      </c>
      <c r="AW2068" s="72" t="n"/>
      <c r="BA2068" s="620" t="n"/>
      <c r="BC2068" s="620">
        <f>AO2068+AS2068</f>
        <v/>
      </c>
      <c r="BD2068" s="620">
        <f>BH2068-BC2068</f>
        <v/>
      </c>
      <c r="BE2068" s="479">
        <f>IF(AV2068=0,"        --",BD2068/BH2068)</f>
        <v/>
      </c>
      <c r="BF2068" s="620" t="n"/>
      <c r="BG2068" s="620" t="n"/>
      <c r="BH2068" s="620">
        <f>Z2068+BA2068+BF2068</f>
        <v/>
      </c>
    </row>
    <row r="2069" customFormat="1" s="34">
      <c r="A2069" s="618" t="n"/>
      <c r="B2069" s="619" t="n"/>
      <c r="J2069" s="619" t="n"/>
      <c r="U2069" s="620" t="n"/>
      <c r="X2069" s="620" t="n"/>
      <c r="Y2069" s="620" t="n"/>
      <c r="Z2069" s="620" t="n"/>
      <c r="AA2069" s="34">
        <f>T2069*0.2+N2069*0+O2069*0.3+P2069*0.5+Q2069*0.6+R2069*1+S2069*1</f>
        <v/>
      </c>
      <c r="AB2069" s="34">
        <f>T2069*0.2+N2069*0.2+O2069*0.3+P2069*0.5+Q2069*0.6+R2069*1+S2069*1</f>
        <v/>
      </c>
      <c r="AD2069" s="34">
        <f>IF($AC2069&gt;0,IF(VLOOKUP($AC2069,Resource!$B$2:$AE$460,6,FALSE)&gt;0,VLOOKUP($AC2069,Resource!$B$2:$AE$460,6,FALSE),"--INPUT--"),"")</f>
        <v/>
      </c>
      <c r="AE2069" s="34">
        <f>IF($AC2069&gt;0,IF(VLOOKUP($AC2069,Resource!$B$2:$AE$460,25,FALSE)&gt;0,VLOOKUP($AC2069,Resource!$B$2:$AE$460,25,FALSE),"--INPUT--"),"")</f>
        <v/>
      </c>
      <c r="AG2069" s="619" t="n"/>
      <c r="AH2069" s="619" t="n"/>
      <c r="AJ2069" s="34">
        <f>IF($AI2069&gt;0,IF(VLOOKUP($AI2069,Resource!$B$2:$AE$460,6,FALSE)&gt;0,VLOOKUP($AI2069,Resource!$B$2:$AE$460,6,FALSE),"--INPUT--"),"")</f>
        <v/>
      </c>
      <c r="AK2069" s="34">
        <f>IF($AI2069&gt;0,IF(VLOOKUP($AI2069,Resource!$B$2:$AE$460,25,FALSE)&gt;0,VLOOKUP($AI2069,Resource!$B$2:$AE$460,25,FALSE),"--INPUT--"),"")</f>
        <v/>
      </c>
      <c r="AL2069" s="619" t="n"/>
      <c r="AM2069" s="619" t="n"/>
      <c r="AN2069" s="34">
        <f>AA2069</f>
        <v/>
      </c>
      <c r="AO2069" s="621">
        <f>IF(ISNA(IF(AC2069="",0,AN2069*VLOOKUP(AC2069,Resource!$B$2:$AE$465,8,FALSE))),0,IF(AC2069="",0,AN2069*VLOOKUP(AC2069,Resource!$B$2:$AE$465,8,FALSE)))</f>
        <v/>
      </c>
      <c r="AP2069" s="620" t="n"/>
      <c r="AQ2069" s="286" t="n"/>
      <c r="AR2069" s="34">
        <f>AB2069</f>
        <v/>
      </c>
      <c r="AS2069" s="621">
        <f>IF(ISNA(IF(AI2069="",0,AR2069*VLOOKUP(AI2069,Resource!$B$2:$AE$465,9,FALSE))),0,IF(AI2069="",0,AR2069*VLOOKUP(AI2069,Resource!$B$2:$AE$465,9,FALSE)))</f>
        <v/>
      </c>
      <c r="AT2069" s="620" t="n"/>
      <c r="AU2069" s="286" t="n"/>
      <c r="AV2069" s="620">
        <f>Z2069</f>
        <v/>
      </c>
      <c r="AW2069" s="72" t="n"/>
      <c r="BA2069" s="620" t="n"/>
      <c r="BC2069" s="620">
        <f>AO2069+AS2069</f>
        <v/>
      </c>
      <c r="BD2069" s="620">
        <f>BH2069-BC2069</f>
        <v/>
      </c>
      <c r="BE2069" s="479">
        <f>IF(AV2069=0,"        --",BD2069/BH2069)</f>
        <v/>
      </c>
      <c r="BF2069" s="620" t="n"/>
      <c r="BG2069" s="620" t="n"/>
      <c r="BH2069" s="620">
        <f>Z2069+BA2069+BF2069</f>
        <v/>
      </c>
    </row>
    <row r="2070" customFormat="1" s="34">
      <c r="A2070" s="618" t="n"/>
      <c r="B2070" s="619" t="n"/>
      <c r="J2070" s="619" t="n"/>
      <c r="U2070" s="620" t="n"/>
      <c r="X2070" s="620" t="n"/>
      <c r="Y2070" s="620" t="n"/>
      <c r="Z2070" s="620" t="n"/>
      <c r="AA2070" s="34">
        <f>T2070*0.2+N2070*0+O2070*0.3+P2070*0.5+Q2070*0.6+R2070*1+S2070*1</f>
        <v/>
      </c>
      <c r="AB2070" s="34">
        <f>T2070*0.2+N2070*0.2+O2070*0.3+P2070*0.5+Q2070*0.6+R2070*1+S2070*1</f>
        <v/>
      </c>
      <c r="AD2070" s="34">
        <f>IF($AC2070&gt;0,IF(VLOOKUP($AC2070,Resource!$B$2:$AE$460,6,FALSE)&gt;0,VLOOKUP($AC2070,Resource!$B$2:$AE$460,6,FALSE),"--INPUT--"),"")</f>
        <v/>
      </c>
      <c r="AE2070" s="34">
        <f>IF($AC2070&gt;0,IF(VLOOKUP($AC2070,Resource!$B$2:$AE$460,25,FALSE)&gt;0,VLOOKUP($AC2070,Resource!$B$2:$AE$460,25,FALSE),"--INPUT--"),"")</f>
        <v/>
      </c>
      <c r="AG2070" s="619" t="n"/>
      <c r="AH2070" s="619" t="n"/>
      <c r="AJ2070" s="34">
        <f>IF($AI2070&gt;0,IF(VLOOKUP($AI2070,Resource!$B$2:$AE$460,6,FALSE)&gt;0,VLOOKUP($AI2070,Resource!$B$2:$AE$460,6,FALSE),"--INPUT--"),"")</f>
        <v/>
      </c>
      <c r="AK2070" s="34">
        <f>IF($AI2070&gt;0,IF(VLOOKUP($AI2070,Resource!$B$2:$AE$460,25,FALSE)&gt;0,VLOOKUP($AI2070,Resource!$B$2:$AE$460,25,FALSE),"--INPUT--"),"")</f>
        <v/>
      </c>
      <c r="AL2070" s="619" t="n"/>
      <c r="AM2070" s="619" t="n"/>
      <c r="AN2070" s="34">
        <f>AA2070</f>
        <v/>
      </c>
      <c r="AO2070" s="621">
        <f>IF(ISNA(IF(AC2070="",0,AN2070*VLOOKUP(AC2070,Resource!$B$2:$AE$465,8,FALSE))),0,IF(AC2070="",0,AN2070*VLOOKUP(AC2070,Resource!$B$2:$AE$465,8,FALSE)))</f>
        <v/>
      </c>
      <c r="AP2070" s="620" t="n"/>
      <c r="AQ2070" s="286" t="n"/>
      <c r="AR2070" s="34">
        <f>AB2070</f>
        <v/>
      </c>
      <c r="AS2070" s="621">
        <f>IF(ISNA(IF(AI2070="",0,AR2070*VLOOKUP(AI2070,Resource!$B$2:$AE$465,9,FALSE))),0,IF(AI2070="",0,AR2070*VLOOKUP(AI2070,Resource!$B$2:$AE$465,9,FALSE)))</f>
        <v/>
      </c>
      <c r="AT2070" s="620" t="n"/>
      <c r="AU2070" s="286" t="n"/>
      <c r="AV2070" s="620">
        <f>Z2070</f>
        <v/>
      </c>
      <c r="AW2070" s="72" t="n"/>
      <c r="BA2070" s="620" t="n"/>
      <c r="BC2070" s="620">
        <f>AO2070+AS2070</f>
        <v/>
      </c>
      <c r="BD2070" s="620">
        <f>BH2070-BC2070</f>
        <v/>
      </c>
      <c r="BE2070" s="479">
        <f>IF(AV2070=0,"        --",BD2070/BH2070)</f>
        <v/>
      </c>
      <c r="BF2070" s="620" t="n"/>
      <c r="BG2070" s="620" t="n"/>
      <c r="BH2070" s="620">
        <f>Z2070+BA2070+BF2070</f>
        <v/>
      </c>
    </row>
    <row r="2071" customFormat="1" s="34">
      <c r="A2071" s="618" t="n"/>
      <c r="B2071" s="619" t="n"/>
      <c r="J2071" s="619" t="n"/>
      <c r="U2071" s="620" t="n"/>
      <c r="X2071" s="620" t="n"/>
      <c r="Y2071" s="620" t="n"/>
      <c r="Z2071" s="620" t="n"/>
      <c r="AA2071" s="34">
        <f>T2071*0.2+N2071*0+O2071*0.3+P2071*0.5+Q2071*0.6+R2071*1+S2071*1</f>
        <v/>
      </c>
      <c r="AB2071" s="34">
        <f>T2071*0.2+N2071*0.2+O2071*0.3+P2071*0.5+Q2071*0.6+R2071*1+S2071*1</f>
        <v/>
      </c>
      <c r="AD2071" s="34">
        <f>IF($AC2071&gt;0,IF(VLOOKUP($AC2071,Resource!$B$2:$AE$460,6,FALSE)&gt;0,VLOOKUP($AC2071,Resource!$B$2:$AE$460,6,FALSE),"--INPUT--"),"")</f>
        <v/>
      </c>
      <c r="AE2071" s="34">
        <f>IF($AC2071&gt;0,IF(VLOOKUP($AC2071,Resource!$B$2:$AE$460,25,FALSE)&gt;0,VLOOKUP($AC2071,Resource!$B$2:$AE$460,25,FALSE),"--INPUT--"),"")</f>
        <v/>
      </c>
      <c r="AG2071" s="619" t="n"/>
      <c r="AH2071" s="619" t="n"/>
      <c r="AJ2071" s="34">
        <f>IF($AI2071&gt;0,IF(VLOOKUP($AI2071,Resource!$B$2:$AE$460,6,FALSE)&gt;0,VLOOKUP($AI2071,Resource!$B$2:$AE$460,6,FALSE),"--INPUT--"),"")</f>
        <v/>
      </c>
      <c r="AK2071" s="34">
        <f>IF($AI2071&gt;0,IF(VLOOKUP($AI2071,Resource!$B$2:$AE$460,25,FALSE)&gt;0,VLOOKUP($AI2071,Resource!$B$2:$AE$460,25,FALSE),"--INPUT--"),"")</f>
        <v/>
      </c>
      <c r="AL2071" s="619" t="n"/>
      <c r="AM2071" s="619" t="n"/>
      <c r="AN2071" s="34">
        <f>AA2071</f>
        <v/>
      </c>
      <c r="AO2071" s="621">
        <f>IF(ISNA(IF(AC2071="",0,AN2071*VLOOKUP(AC2071,Resource!$B$2:$AE$465,8,FALSE))),0,IF(AC2071="",0,AN2071*VLOOKUP(AC2071,Resource!$B$2:$AE$465,8,FALSE)))</f>
        <v/>
      </c>
      <c r="AP2071" s="620" t="n"/>
      <c r="AQ2071" s="286" t="n"/>
      <c r="AR2071" s="34">
        <f>AB2071</f>
        <v/>
      </c>
      <c r="AS2071" s="621">
        <f>IF(ISNA(IF(AI2071="",0,AR2071*VLOOKUP(AI2071,Resource!$B$2:$AE$465,9,FALSE))),0,IF(AI2071="",0,AR2071*VLOOKUP(AI2071,Resource!$B$2:$AE$465,9,FALSE)))</f>
        <v/>
      </c>
      <c r="AT2071" s="620" t="n"/>
      <c r="AU2071" s="286" t="n"/>
      <c r="AV2071" s="620">
        <f>Z2071</f>
        <v/>
      </c>
      <c r="AW2071" s="72" t="n"/>
      <c r="BA2071" s="620" t="n"/>
      <c r="BC2071" s="620">
        <f>AO2071+AS2071</f>
        <v/>
      </c>
      <c r="BD2071" s="620">
        <f>BH2071-BC2071</f>
        <v/>
      </c>
      <c r="BE2071" s="479">
        <f>IF(AV2071=0,"        --",BD2071/BH2071)</f>
        <v/>
      </c>
      <c r="BF2071" s="620" t="n"/>
      <c r="BG2071" s="620" t="n"/>
      <c r="BH2071" s="620">
        <f>Z2071+BA2071+BF2071</f>
        <v/>
      </c>
    </row>
    <row r="2072" customFormat="1" s="34">
      <c r="A2072" s="618" t="n"/>
      <c r="B2072" s="619" t="n"/>
      <c r="J2072" s="619" t="n"/>
      <c r="U2072" s="620" t="n"/>
      <c r="X2072" s="620" t="n"/>
      <c r="Y2072" s="620" t="n"/>
      <c r="Z2072" s="620" t="n"/>
      <c r="AA2072" s="34">
        <f>T2072*0.2+N2072*0+O2072*0.3+P2072*0.5+Q2072*0.6+R2072*1+S2072*1</f>
        <v/>
      </c>
      <c r="AB2072" s="34">
        <f>T2072*0.2+N2072*0.2+O2072*0.3+P2072*0.5+Q2072*0.6+R2072*1+S2072*1</f>
        <v/>
      </c>
      <c r="AD2072" s="34">
        <f>IF($AC2072&gt;0,IF(VLOOKUP($AC2072,Resource!$B$2:$AE$460,6,FALSE)&gt;0,VLOOKUP($AC2072,Resource!$B$2:$AE$460,6,FALSE),"--INPUT--"),"")</f>
        <v/>
      </c>
      <c r="AE2072" s="34">
        <f>IF($AC2072&gt;0,IF(VLOOKUP($AC2072,Resource!$B$2:$AE$460,25,FALSE)&gt;0,VLOOKUP($AC2072,Resource!$B$2:$AE$460,25,FALSE),"--INPUT--"),"")</f>
        <v/>
      </c>
      <c r="AG2072" s="619" t="n"/>
      <c r="AH2072" s="619" t="n"/>
      <c r="AJ2072" s="34">
        <f>IF($AI2072&gt;0,IF(VLOOKUP($AI2072,Resource!$B$2:$AE$460,6,FALSE)&gt;0,VLOOKUP($AI2072,Resource!$B$2:$AE$460,6,FALSE),"--INPUT--"),"")</f>
        <v/>
      </c>
      <c r="AK2072" s="34">
        <f>IF($AI2072&gt;0,IF(VLOOKUP($AI2072,Resource!$B$2:$AE$460,25,FALSE)&gt;0,VLOOKUP($AI2072,Resource!$B$2:$AE$460,25,FALSE),"--INPUT--"),"")</f>
        <v/>
      </c>
      <c r="AL2072" s="619" t="n"/>
      <c r="AM2072" s="619" t="n"/>
      <c r="AN2072" s="34">
        <f>AA2072</f>
        <v/>
      </c>
      <c r="AO2072" s="621">
        <f>IF(ISNA(IF(AC2072="",0,AN2072*VLOOKUP(AC2072,Resource!$B$2:$AE$465,8,FALSE))),0,IF(AC2072="",0,AN2072*VLOOKUP(AC2072,Resource!$B$2:$AE$465,8,FALSE)))</f>
        <v/>
      </c>
      <c r="AP2072" s="620" t="n"/>
      <c r="AQ2072" s="286" t="n"/>
      <c r="AR2072" s="34">
        <f>AB2072</f>
        <v/>
      </c>
      <c r="AS2072" s="621">
        <f>IF(ISNA(IF(AI2072="",0,AR2072*VLOOKUP(AI2072,Resource!$B$2:$AE$465,9,FALSE))),0,IF(AI2072="",0,AR2072*VLOOKUP(AI2072,Resource!$B$2:$AE$465,9,FALSE)))</f>
        <v/>
      </c>
      <c r="AT2072" s="620" t="n"/>
      <c r="AU2072" s="286" t="n"/>
      <c r="AV2072" s="620">
        <f>Z2072</f>
        <v/>
      </c>
      <c r="AW2072" s="72" t="n"/>
      <c r="BA2072" s="620" t="n"/>
      <c r="BC2072" s="620">
        <f>AO2072+AS2072</f>
        <v/>
      </c>
      <c r="BD2072" s="620">
        <f>BH2072-BC2072</f>
        <v/>
      </c>
      <c r="BE2072" s="479">
        <f>IF(AV2072=0,"        --",BD2072/BH2072)</f>
        <v/>
      </c>
      <c r="BF2072" s="620" t="n"/>
      <c r="BG2072" s="620" t="n"/>
      <c r="BH2072" s="620">
        <f>Z2072+BA2072+BF2072</f>
        <v/>
      </c>
    </row>
    <row r="2073" customFormat="1" s="34">
      <c r="A2073" s="618" t="n"/>
      <c r="B2073" s="619" t="n"/>
      <c r="J2073" s="619" t="n"/>
      <c r="U2073" s="620" t="n"/>
      <c r="X2073" s="620" t="n"/>
      <c r="Y2073" s="620" t="n"/>
      <c r="Z2073" s="620" t="n"/>
      <c r="AA2073" s="34">
        <f>T2073*0.2+N2073*0+O2073*0.3+P2073*0.5+Q2073*0.6+R2073*1+S2073*1</f>
        <v/>
      </c>
      <c r="AB2073" s="34">
        <f>T2073*0.2+N2073*0.2+O2073*0.3+P2073*0.5+Q2073*0.6+R2073*1+S2073*1</f>
        <v/>
      </c>
      <c r="AD2073" s="34">
        <f>IF($AC2073&gt;0,IF(VLOOKUP($AC2073,Resource!$B$2:$AE$460,6,FALSE)&gt;0,VLOOKUP($AC2073,Resource!$B$2:$AE$460,6,FALSE),"--INPUT--"),"")</f>
        <v/>
      </c>
      <c r="AE2073" s="34">
        <f>IF($AC2073&gt;0,IF(VLOOKUP($AC2073,Resource!$B$2:$AE$460,25,FALSE)&gt;0,VLOOKUP($AC2073,Resource!$B$2:$AE$460,25,FALSE),"--INPUT--"),"")</f>
        <v/>
      </c>
      <c r="AG2073" s="619" t="n"/>
      <c r="AH2073" s="619" t="n"/>
      <c r="AJ2073" s="34">
        <f>IF($AI2073&gt;0,IF(VLOOKUP($AI2073,Resource!$B$2:$AE$460,6,FALSE)&gt;0,VLOOKUP($AI2073,Resource!$B$2:$AE$460,6,FALSE),"--INPUT--"),"")</f>
        <v/>
      </c>
      <c r="AK2073" s="34">
        <f>IF($AI2073&gt;0,IF(VLOOKUP($AI2073,Resource!$B$2:$AE$460,25,FALSE)&gt;0,VLOOKUP($AI2073,Resource!$B$2:$AE$460,25,FALSE),"--INPUT--"),"")</f>
        <v/>
      </c>
      <c r="AL2073" s="619" t="n"/>
      <c r="AM2073" s="619" t="n"/>
      <c r="AN2073" s="34">
        <f>AA2073</f>
        <v/>
      </c>
      <c r="AO2073" s="621">
        <f>IF(ISNA(IF(AC2073="",0,AN2073*VLOOKUP(AC2073,Resource!$B$2:$AE$465,8,FALSE))),0,IF(AC2073="",0,AN2073*VLOOKUP(AC2073,Resource!$B$2:$AE$465,8,FALSE)))</f>
        <v/>
      </c>
      <c r="AP2073" s="620" t="n"/>
      <c r="AQ2073" s="286" t="n"/>
      <c r="AR2073" s="34">
        <f>AB2073</f>
        <v/>
      </c>
      <c r="AS2073" s="621">
        <f>IF(ISNA(IF(AI2073="",0,AR2073*VLOOKUP(AI2073,Resource!$B$2:$AE$465,9,FALSE))),0,IF(AI2073="",0,AR2073*VLOOKUP(AI2073,Resource!$B$2:$AE$465,9,FALSE)))</f>
        <v/>
      </c>
      <c r="AT2073" s="620" t="n"/>
      <c r="AU2073" s="286" t="n"/>
      <c r="AV2073" s="620">
        <f>Z2073</f>
        <v/>
      </c>
      <c r="AW2073" s="72" t="n"/>
      <c r="BA2073" s="620" t="n"/>
      <c r="BC2073" s="620">
        <f>AO2073+AS2073</f>
        <v/>
      </c>
      <c r="BD2073" s="620">
        <f>BH2073-BC2073</f>
        <v/>
      </c>
      <c r="BE2073" s="479">
        <f>IF(AV2073=0,"        --",BD2073/BH2073)</f>
        <v/>
      </c>
      <c r="BF2073" s="620" t="n"/>
      <c r="BG2073" s="620" t="n"/>
      <c r="BH2073" s="620">
        <f>Z2073+BA2073+BF2073</f>
        <v/>
      </c>
    </row>
    <row r="2074" customFormat="1" s="34">
      <c r="A2074" s="618" t="n"/>
      <c r="B2074" s="619" t="n"/>
      <c r="J2074" s="619" t="n"/>
      <c r="U2074" s="620" t="n"/>
      <c r="X2074" s="620" t="n"/>
      <c r="Y2074" s="620" t="n"/>
      <c r="Z2074" s="620" t="n"/>
      <c r="AA2074" s="34">
        <f>T2074*0.2+N2074*0+O2074*0.3+P2074*0.5+Q2074*0.6+R2074*1+S2074*1</f>
        <v/>
      </c>
      <c r="AB2074" s="34">
        <f>T2074*0.2+N2074*0.2+O2074*0.3+P2074*0.5+Q2074*0.6+R2074*1+S2074*1</f>
        <v/>
      </c>
      <c r="AD2074" s="34">
        <f>IF($AC2074&gt;0,IF(VLOOKUP($AC2074,Resource!$B$2:$AE$460,6,FALSE)&gt;0,VLOOKUP($AC2074,Resource!$B$2:$AE$460,6,FALSE),"--INPUT--"),"")</f>
        <v/>
      </c>
      <c r="AE2074" s="34">
        <f>IF($AC2074&gt;0,IF(VLOOKUP($AC2074,Resource!$B$2:$AE$460,25,FALSE)&gt;0,VLOOKUP($AC2074,Resource!$B$2:$AE$460,25,FALSE),"--INPUT--"),"")</f>
        <v/>
      </c>
      <c r="AG2074" s="619" t="n"/>
      <c r="AH2074" s="619" t="n"/>
      <c r="AJ2074" s="34">
        <f>IF($AI2074&gt;0,IF(VLOOKUP($AI2074,Resource!$B$2:$AE$460,6,FALSE)&gt;0,VLOOKUP($AI2074,Resource!$B$2:$AE$460,6,FALSE),"--INPUT--"),"")</f>
        <v/>
      </c>
      <c r="AK2074" s="34">
        <f>IF($AI2074&gt;0,IF(VLOOKUP($AI2074,Resource!$B$2:$AE$460,25,FALSE)&gt;0,VLOOKUP($AI2074,Resource!$B$2:$AE$460,25,FALSE),"--INPUT--"),"")</f>
        <v/>
      </c>
      <c r="AL2074" s="619" t="n"/>
      <c r="AM2074" s="619" t="n"/>
      <c r="AN2074" s="34">
        <f>AA2074</f>
        <v/>
      </c>
      <c r="AO2074" s="621">
        <f>IF(ISNA(IF(AC2074="",0,AN2074*VLOOKUP(AC2074,Resource!$B$2:$AE$465,8,FALSE))),0,IF(AC2074="",0,AN2074*VLOOKUP(AC2074,Resource!$B$2:$AE$465,8,FALSE)))</f>
        <v/>
      </c>
      <c r="AP2074" s="620" t="n"/>
      <c r="AQ2074" s="286" t="n"/>
      <c r="AR2074" s="34">
        <f>AB2074</f>
        <v/>
      </c>
      <c r="AS2074" s="621">
        <f>IF(ISNA(IF(AI2074="",0,AR2074*VLOOKUP(AI2074,Resource!$B$2:$AE$465,9,FALSE))),0,IF(AI2074="",0,AR2074*VLOOKUP(AI2074,Resource!$B$2:$AE$465,9,FALSE)))</f>
        <v/>
      </c>
      <c r="AT2074" s="620" t="n"/>
      <c r="AU2074" s="286" t="n"/>
      <c r="AV2074" s="620">
        <f>Z2074</f>
        <v/>
      </c>
      <c r="AW2074" s="72" t="n"/>
      <c r="BA2074" s="620" t="n"/>
      <c r="BC2074" s="620">
        <f>AO2074+AS2074</f>
        <v/>
      </c>
      <c r="BD2074" s="620">
        <f>BH2074-BC2074</f>
        <v/>
      </c>
      <c r="BE2074" s="479">
        <f>IF(AV2074=0,"        --",BD2074/BH2074)</f>
        <v/>
      </c>
      <c r="BF2074" s="620" t="n"/>
      <c r="BG2074" s="620" t="n"/>
      <c r="BH2074" s="620">
        <f>Z2074+BA2074+BF2074</f>
        <v/>
      </c>
    </row>
    <row r="2075" customFormat="1" s="34">
      <c r="A2075" s="618" t="n"/>
      <c r="B2075" s="619" t="n"/>
      <c r="J2075" s="619" t="n"/>
      <c r="U2075" s="620" t="n"/>
      <c r="X2075" s="620" t="n"/>
      <c r="Y2075" s="620" t="n"/>
      <c r="Z2075" s="620" t="n"/>
      <c r="AA2075" s="34">
        <f>T2075*0.2+N2075*0+O2075*0.3+P2075*0.5+Q2075*0.6+R2075*1+S2075*1</f>
        <v/>
      </c>
      <c r="AB2075" s="34">
        <f>T2075*0.2+N2075*0.2+O2075*0.3+P2075*0.5+Q2075*0.6+R2075*1+S2075*1</f>
        <v/>
      </c>
      <c r="AD2075" s="34">
        <f>IF($AC2075&gt;0,IF(VLOOKUP($AC2075,Resource!$B$2:$AE$460,6,FALSE)&gt;0,VLOOKUP($AC2075,Resource!$B$2:$AE$460,6,FALSE),"--INPUT--"),"")</f>
        <v/>
      </c>
      <c r="AE2075" s="34">
        <f>IF($AC2075&gt;0,IF(VLOOKUP($AC2075,Resource!$B$2:$AE$460,25,FALSE)&gt;0,VLOOKUP($AC2075,Resource!$B$2:$AE$460,25,FALSE),"--INPUT--"),"")</f>
        <v/>
      </c>
      <c r="AG2075" s="619" t="n"/>
      <c r="AH2075" s="619" t="n"/>
      <c r="AJ2075" s="34">
        <f>IF($AI2075&gt;0,IF(VLOOKUP($AI2075,Resource!$B$2:$AE$460,6,FALSE)&gt;0,VLOOKUP($AI2075,Resource!$B$2:$AE$460,6,FALSE),"--INPUT--"),"")</f>
        <v/>
      </c>
      <c r="AK2075" s="34">
        <f>IF($AI2075&gt;0,IF(VLOOKUP($AI2075,Resource!$B$2:$AE$460,25,FALSE)&gt;0,VLOOKUP($AI2075,Resource!$B$2:$AE$460,25,FALSE),"--INPUT--"),"")</f>
        <v/>
      </c>
      <c r="AL2075" s="619" t="n"/>
      <c r="AM2075" s="619" t="n"/>
      <c r="AN2075" s="34">
        <f>AA2075</f>
        <v/>
      </c>
      <c r="AO2075" s="621">
        <f>IF(ISNA(IF(AC2075="",0,AN2075*VLOOKUP(AC2075,Resource!$B$2:$AE$465,8,FALSE))),0,IF(AC2075="",0,AN2075*VLOOKUP(AC2075,Resource!$B$2:$AE$465,8,FALSE)))</f>
        <v/>
      </c>
      <c r="AP2075" s="620" t="n"/>
      <c r="AQ2075" s="286" t="n"/>
      <c r="AR2075" s="34">
        <f>AB2075</f>
        <v/>
      </c>
      <c r="AS2075" s="621">
        <f>IF(ISNA(IF(AI2075="",0,AR2075*VLOOKUP(AI2075,Resource!$B$2:$AE$465,9,FALSE))),0,IF(AI2075="",0,AR2075*VLOOKUP(AI2075,Resource!$B$2:$AE$465,9,FALSE)))</f>
        <v/>
      </c>
      <c r="AT2075" s="620" t="n"/>
      <c r="AU2075" s="286" t="n"/>
      <c r="AV2075" s="620">
        <f>Z2075</f>
        <v/>
      </c>
      <c r="AW2075" s="72" t="n"/>
      <c r="BA2075" s="620" t="n"/>
      <c r="BC2075" s="620">
        <f>AO2075+AS2075</f>
        <v/>
      </c>
      <c r="BD2075" s="620">
        <f>BH2075-BC2075</f>
        <v/>
      </c>
      <c r="BE2075" s="479">
        <f>IF(AV2075=0,"        --",BD2075/BH2075)</f>
        <v/>
      </c>
      <c r="BF2075" s="620" t="n"/>
      <c r="BG2075" s="620" t="n"/>
      <c r="BH2075" s="620">
        <f>Z2075+BA2075+BF2075</f>
        <v/>
      </c>
    </row>
    <row r="2076" customFormat="1" s="34">
      <c r="A2076" s="618" t="n"/>
      <c r="B2076" s="619" t="n"/>
      <c r="J2076" s="619" t="n"/>
      <c r="U2076" s="620" t="n"/>
      <c r="X2076" s="620" t="n"/>
      <c r="Y2076" s="620" t="n"/>
      <c r="Z2076" s="620" t="n"/>
      <c r="AA2076" s="34">
        <f>T2076*0.2+N2076*0+O2076*0.3+P2076*0.5+Q2076*0.6+R2076*1+S2076*1</f>
        <v/>
      </c>
      <c r="AB2076" s="34">
        <f>T2076*0.2+N2076*0.2+O2076*0.3+P2076*0.5+Q2076*0.6+R2076*1+S2076*1</f>
        <v/>
      </c>
      <c r="AD2076" s="34">
        <f>IF($AC2076&gt;0,IF(VLOOKUP($AC2076,Resource!$B$2:$AE$460,6,FALSE)&gt;0,VLOOKUP($AC2076,Resource!$B$2:$AE$460,6,FALSE),"--INPUT--"),"")</f>
        <v/>
      </c>
      <c r="AE2076" s="34">
        <f>IF($AC2076&gt;0,IF(VLOOKUP($AC2076,Resource!$B$2:$AE$460,25,FALSE)&gt;0,VLOOKUP($AC2076,Resource!$B$2:$AE$460,25,FALSE),"--INPUT--"),"")</f>
        <v/>
      </c>
      <c r="AG2076" s="619" t="n"/>
      <c r="AH2076" s="619" t="n"/>
      <c r="AJ2076" s="34">
        <f>IF($AI2076&gt;0,IF(VLOOKUP($AI2076,Resource!$B$2:$AE$460,6,FALSE)&gt;0,VLOOKUP($AI2076,Resource!$B$2:$AE$460,6,FALSE),"--INPUT--"),"")</f>
        <v/>
      </c>
      <c r="AK2076" s="34">
        <f>IF($AI2076&gt;0,IF(VLOOKUP($AI2076,Resource!$B$2:$AE$460,25,FALSE)&gt;0,VLOOKUP($AI2076,Resource!$B$2:$AE$460,25,FALSE),"--INPUT--"),"")</f>
        <v/>
      </c>
      <c r="AL2076" s="619" t="n"/>
      <c r="AM2076" s="619" t="n"/>
      <c r="AN2076" s="34">
        <f>AA2076</f>
        <v/>
      </c>
      <c r="AO2076" s="621">
        <f>IF(ISNA(IF(AC2076="",0,AN2076*VLOOKUP(AC2076,Resource!$B$2:$AE$465,8,FALSE))),0,IF(AC2076="",0,AN2076*VLOOKUP(AC2076,Resource!$B$2:$AE$465,8,FALSE)))</f>
        <v/>
      </c>
      <c r="AP2076" s="620" t="n"/>
      <c r="AQ2076" s="286" t="n"/>
      <c r="AR2076" s="34">
        <f>AB2076</f>
        <v/>
      </c>
      <c r="AS2076" s="621">
        <f>IF(ISNA(IF(AI2076="",0,AR2076*VLOOKUP(AI2076,Resource!$B$2:$AE$465,9,FALSE))),0,IF(AI2076="",0,AR2076*VLOOKUP(AI2076,Resource!$B$2:$AE$465,9,FALSE)))</f>
        <v/>
      </c>
      <c r="AT2076" s="620" t="n"/>
      <c r="AU2076" s="286" t="n"/>
      <c r="AV2076" s="620">
        <f>Z2076</f>
        <v/>
      </c>
      <c r="AW2076" s="72" t="n"/>
      <c r="BA2076" s="620" t="n"/>
      <c r="BC2076" s="620">
        <f>AO2076+AS2076</f>
        <v/>
      </c>
      <c r="BD2076" s="620">
        <f>BH2076-BC2076</f>
        <v/>
      </c>
      <c r="BE2076" s="479">
        <f>IF(AV2076=0,"        --",BD2076/BH2076)</f>
        <v/>
      </c>
      <c r="BF2076" s="620" t="n"/>
      <c r="BG2076" s="620" t="n"/>
      <c r="BH2076" s="620">
        <f>Z2076+BA2076+BF2076</f>
        <v/>
      </c>
    </row>
    <row r="2077" customFormat="1" s="34">
      <c r="A2077" s="618" t="n"/>
      <c r="B2077" s="619" t="n"/>
      <c r="J2077" s="619" t="n"/>
      <c r="U2077" s="620" t="n"/>
      <c r="X2077" s="620" t="n"/>
      <c r="Y2077" s="620" t="n"/>
      <c r="Z2077" s="620" t="n"/>
      <c r="AA2077" s="34">
        <f>T2077*0.2+N2077*0+O2077*0.3+P2077*0.5+Q2077*0.6+R2077*1+S2077*1</f>
        <v/>
      </c>
      <c r="AB2077" s="34">
        <f>T2077*0.2+N2077*0.2+O2077*0.3+P2077*0.5+Q2077*0.6+R2077*1+S2077*1</f>
        <v/>
      </c>
      <c r="AD2077" s="34">
        <f>IF($AC2077&gt;0,IF(VLOOKUP($AC2077,Resource!$B$2:$AE$460,6,FALSE)&gt;0,VLOOKUP($AC2077,Resource!$B$2:$AE$460,6,FALSE),"--INPUT--"),"")</f>
        <v/>
      </c>
      <c r="AE2077" s="34">
        <f>IF($AC2077&gt;0,IF(VLOOKUP($AC2077,Resource!$B$2:$AE$460,25,FALSE)&gt;0,VLOOKUP($AC2077,Resource!$B$2:$AE$460,25,FALSE),"--INPUT--"),"")</f>
        <v/>
      </c>
      <c r="AG2077" s="619" t="n"/>
      <c r="AH2077" s="619" t="n"/>
      <c r="AJ2077" s="34">
        <f>IF($AI2077&gt;0,IF(VLOOKUP($AI2077,Resource!$B$2:$AE$460,6,FALSE)&gt;0,VLOOKUP($AI2077,Resource!$B$2:$AE$460,6,FALSE),"--INPUT--"),"")</f>
        <v/>
      </c>
      <c r="AK2077" s="34">
        <f>IF($AI2077&gt;0,IF(VLOOKUP($AI2077,Resource!$B$2:$AE$460,25,FALSE)&gt;0,VLOOKUP($AI2077,Resource!$B$2:$AE$460,25,FALSE),"--INPUT--"),"")</f>
        <v/>
      </c>
      <c r="AL2077" s="619" t="n"/>
      <c r="AM2077" s="619" t="n"/>
      <c r="AN2077" s="34">
        <f>AA2077</f>
        <v/>
      </c>
      <c r="AO2077" s="621">
        <f>IF(ISNA(IF(AC2077="",0,AN2077*VLOOKUP(AC2077,Resource!$B$2:$AE$465,8,FALSE))),0,IF(AC2077="",0,AN2077*VLOOKUP(AC2077,Resource!$B$2:$AE$465,8,FALSE)))</f>
        <v/>
      </c>
      <c r="AP2077" s="620" t="n"/>
      <c r="AQ2077" s="286" t="n"/>
      <c r="AR2077" s="34">
        <f>AB2077</f>
        <v/>
      </c>
      <c r="AS2077" s="621">
        <f>IF(ISNA(IF(AI2077="",0,AR2077*VLOOKUP(AI2077,Resource!$B$2:$AE$465,9,FALSE))),0,IF(AI2077="",0,AR2077*VLOOKUP(AI2077,Resource!$B$2:$AE$465,9,FALSE)))</f>
        <v/>
      </c>
      <c r="AT2077" s="620" t="n"/>
      <c r="AU2077" s="286" t="n"/>
      <c r="AV2077" s="620">
        <f>Z2077</f>
        <v/>
      </c>
      <c r="AW2077" s="72" t="n"/>
      <c r="BA2077" s="620" t="n"/>
      <c r="BC2077" s="620">
        <f>AO2077+AS2077</f>
        <v/>
      </c>
      <c r="BD2077" s="620">
        <f>BH2077-BC2077</f>
        <v/>
      </c>
      <c r="BE2077" s="479">
        <f>IF(AV2077=0,"        --",BD2077/BH2077)</f>
        <v/>
      </c>
      <c r="BF2077" s="620" t="n"/>
      <c r="BG2077" s="620" t="n"/>
      <c r="BH2077" s="620">
        <f>Z2077+BA2077+BF2077</f>
        <v/>
      </c>
    </row>
    <row r="2078" customFormat="1" s="34">
      <c r="A2078" s="618" t="n"/>
      <c r="B2078" s="619" t="n"/>
      <c r="J2078" s="619" t="n"/>
      <c r="U2078" s="620" t="n"/>
      <c r="X2078" s="620" t="n"/>
      <c r="Y2078" s="620" t="n"/>
      <c r="Z2078" s="620" t="n"/>
      <c r="AA2078" s="34">
        <f>T2078*0.2+N2078*0+O2078*0.3+P2078*0.5+Q2078*0.6+R2078*1+S2078*1</f>
        <v/>
      </c>
      <c r="AB2078" s="34">
        <f>T2078*0.2+N2078*0.2+O2078*0.3+P2078*0.5+Q2078*0.6+R2078*1+S2078*1</f>
        <v/>
      </c>
      <c r="AD2078" s="34">
        <f>IF($AC2078&gt;0,IF(VLOOKUP($AC2078,Resource!$B$2:$AE$460,6,FALSE)&gt;0,VLOOKUP($AC2078,Resource!$B$2:$AE$460,6,FALSE),"--INPUT--"),"")</f>
        <v/>
      </c>
      <c r="AE2078" s="34">
        <f>IF($AC2078&gt;0,IF(VLOOKUP($AC2078,Resource!$B$2:$AE$460,25,FALSE)&gt;0,VLOOKUP($AC2078,Resource!$B$2:$AE$460,25,FALSE),"--INPUT--"),"")</f>
        <v/>
      </c>
      <c r="AG2078" s="619" t="n"/>
      <c r="AH2078" s="619" t="n"/>
      <c r="AJ2078" s="34">
        <f>IF($AI2078&gt;0,IF(VLOOKUP($AI2078,Resource!$B$2:$AE$460,6,FALSE)&gt;0,VLOOKUP($AI2078,Resource!$B$2:$AE$460,6,FALSE),"--INPUT--"),"")</f>
        <v/>
      </c>
      <c r="AK2078" s="34">
        <f>IF($AI2078&gt;0,IF(VLOOKUP($AI2078,Resource!$B$2:$AE$460,25,FALSE)&gt;0,VLOOKUP($AI2078,Resource!$B$2:$AE$460,25,FALSE),"--INPUT--"),"")</f>
        <v/>
      </c>
      <c r="AL2078" s="619" t="n"/>
      <c r="AM2078" s="619" t="n"/>
      <c r="AN2078" s="34">
        <f>AA2078</f>
        <v/>
      </c>
      <c r="AO2078" s="621">
        <f>IF(ISNA(IF(AC2078="",0,AN2078*VLOOKUP(AC2078,Resource!$B$2:$AE$465,8,FALSE))),0,IF(AC2078="",0,AN2078*VLOOKUP(AC2078,Resource!$B$2:$AE$465,8,FALSE)))</f>
        <v/>
      </c>
      <c r="AP2078" s="620" t="n"/>
      <c r="AQ2078" s="286" t="n"/>
      <c r="AR2078" s="34">
        <f>AB2078</f>
        <v/>
      </c>
      <c r="AS2078" s="621">
        <f>IF(ISNA(IF(AI2078="",0,AR2078*VLOOKUP(AI2078,Resource!$B$2:$AE$465,9,FALSE))),0,IF(AI2078="",0,AR2078*VLOOKUP(AI2078,Resource!$B$2:$AE$465,9,FALSE)))</f>
        <v/>
      </c>
      <c r="AT2078" s="620" t="n"/>
      <c r="AU2078" s="286" t="n"/>
      <c r="AV2078" s="620">
        <f>Z2078</f>
        <v/>
      </c>
      <c r="AW2078" s="72" t="n"/>
      <c r="BA2078" s="620" t="n"/>
      <c r="BC2078" s="620">
        <f>AO2078+AS2078</f>
        <v/>
      </c>
      <c r="BD2078" s="620">
        <f>BH2078-BC2078</f>
        <v/>
      </c>
      <c r="BE2078" s="479">
        <f>IF(AV2078=0,"        --",BD2078/BH2078)</f>
        <v/>
      </c>
      <c r="BF2078" s="620" t="n"/>
      <c r="BG2078" s="620" t="n"/>
      <c r="BH2078" s="620">
        <f>Z2078+BA2078+BF2078</f>
        <v/>
      </c>
    </row>
    <row r="2079" customFormat="1" s="34">
      <c r="A2079" s="618" t="n"/>
      <c r="B2079" s="619" t="n"/>
      <c r="J2079" s="619" t="n"/>
      <c r="U2079" s="620" t="n"/>
      <c r="X2079" s="620" t="n"/>
      <c r="Y2079" s="620" t="n"/>
      <c r="Z2079" s="620" t="n"/>
      <c r="AA2079" s="34">
        <f>T2079*0.2+N2079*0+O2079*0.3+P2079*0.5+Q2079*0.6+R2079*1+S2079*1</f>
        <v/>
      </c>
      <c r="AB2079" s="34">
        <f>T2079*0.2+N2079*0.2+O2079*0.3+P2079*0.5+Q2079*0.6+R2079*1+S2079*1</f>
        <v/>
      </c>
      <c r="AD2079" s="34">
        <f>IF($AC2079&gt;0,IF(VLOOKUP($AC2079,Resource!$B$2:$AE$460,6,FALSE)&gt;0,VLOOKUP($AC2079,Resource!$B$2:$AE$460,6,FALSE),"--INPUT--"),"")</f>
        <v/>
      </c>
      <c r="AE2079" s="34">
        <f>IF($AC2079&gt;0,IF(VLOOKUP($AC2079,Resource!$B$2:$AE$460,25,FALSE)&gt;0,VLOOKUP($AC2079,Resource!$B$2:$AE$460,25,FALSE),"--INPUT--"),"")</f>
        <v/>
      </c>
      <c r="AG2079" s="619" t="n"/>
      <c r="AH2079" s="619" t="n"/>
      <c r="AJ2079" s="34">
        <f>IF($AI2079&gt;0,IF(VLOOKUP($AI2079,Resource!$B$2:$AE$460,6,FALSE)&gt;0,VLOOKUP($AI2079,Resource!$B$2:$AE$460,6,FALSE),"--INPUT--"),"")</f>
        <v/>
      </c>
      <c r="AK2079" s="34">
        <f>IF($AI2079&gt;0,IF(VLOOKUP($AI2079,Resource!$B$2:$AE$460,25,FALSE)&gt;0,VLOOKUP($AI2079,Resource!$B$2:$AE$460,25,FALSE),"--INPUT--"),"")</f>
        <v/>
      </c>
      <c r="AL2079" s="619" t="n"/>
      <c r="AM2079" s="619" t="n"/>
      <c r="AN2079" s="34">
        <f>AA2079</f>
        <v/>
      </c>
      <c r="AO2079" s="621">
        <f>IF(ISNA(IF(AC2079="",0,AN2079*VLOOKUP(AC2079,Resource!$B$2:$AE$465,8,FALSE))),0,IF(AC2079="",0,AN2079*VLOOKUP(AC2079,Resource!$B$2:$AE$465,8,FALSE)))</f>
        <v/>
      </c>
      <c r="AP2079" s="620" t="n"/>
      <c r="AQ2079" s="286" t="n"/>
      <c r="AR2079" s="34">
        <f>AB2079</f>
        <v/>
      </c>
      <c r="AS2079" s="621">
        <f>IF(ISNA(IF(AI2079="",0,AR2079*VLOOKUP(AI2079,Resource!$B$2:$AE$465,9,FALSE))),0,IF(AI2079="",0,AR2079*VLOOKUP(AI2079,Resource!$B$2:$AE$465,9,FALSE)))</f>
        <v/>
      </c>
      <c r="AT2079" s="620" t="n"/>
      <c r="AU2079" s="286" t="n"/>
      <c r="AV2079" s="620">
        <f>Z2079</f>
        <v/>
      </c>
      <c r="AW2079" s="72" t="n"/>
      <c r="BA2079" s="620" t="n"/>
      <c r="BC2079" s="620">
        <f>AO2079+AS2079</f>
        <v/>
      </c>
      <c r="BD2079" s="620">
        <f>BH2079-BC2079</f>
        <v/>
      </c>
      <c r="BE2079" s="479">
        <f>IF(AV2079=0,"        --",BD2079/BH2079)</f>
        <v/>
      </c>
      <c r="BF2079" s="620" t="n"/>
      <c r="BG2079" s="620" t="n"/>
      <c r="BH2079" s="620">
        <f>Z2079+BA2079+BF2079</f>
        <v/>
      </c>
    </row>
    <row r="2080" customFormat="1" s="34">
      <c r="A2080" s="618" t="n"/>
      <c r="B2080" s="619" t="n"/>
      <c r="J2080" s="619" t="n"/>
      <c r="U2080" s="620" t="n"/>
      <c r="X2080" s="620" t="n"/>
      <c r="Y2080" s="620" t="n"/>
      <c r="Z2080" s="620" t="n"/>
      <c r="AA2080" s="34">
        <f>T2080*0.2+N2080*0+O2080*0.3+P2080*0.5+Q2080*0.6+R2080*1+S2080*1</f>
        <v/>
      </c>
      <c r="AB2080" s="34">
        <f>T2080*0.2+N2080*0.2+O2080*0.3+P2080*0.5+Q2080*0.6+R2080*1+S2080*1</f>
        <v/>
      </c>
      <c r="AD2080" s="34">
        <f>IF($AC2080&gt;0,IF(VLOOKUP($AC2080,Resource!$B$2:$AE$460,6,FALSE)&gt;0,VLOOKUP($AC2080,Resource!$B$2:$AE$460,6,FALSE),"--INPUT--"),"")</f>
        <v/>
      </c>
      <c r="AE2080" s="34">
        <f>IF($AC2080&gt;0,IF(VLOOKUP($AC2080,Resource!$B$2:$AE$460,25,FALSE)&gt;0,VLOOKUP($AC2080,Resource!$B$2:$AE$460,25,FALSE),"--INPUT--"),"")</f>
        <v/>
      </c>
      <c r="AG2080" s="619" t="n"/>
      <c r="AH2080" s="619" t="n"/>
      <c r="AJ2080" s="34">
        <f>IF($AI2080&gt;0,IF(VLOOKUP($AI2080,Resource!$B$2:$AE$460,6,FALSE)&gt;0,VLOOKUP($AI2080,Resource!$B$2:$AE$460,6,FALSE),"--INPUT--"),"")</f>
        <v/>
      </c>
      <c r="AK2080" s="34">
        <f>IF($AI2080&gt;0,IF(VLOOKUP($AI2080,Resource!$B$2:$AE$460,25,FALSE)&gt;0,VLOOKUP($AI2080,Resource!$B$2:$AE$460,25,FALSE),"--INPUT--"),"")</f>
        <v/>
      </c>
      <c r="AL2080" s="619" t="n"/>
      <c r="AM2080" s="619" t="n"/>
      <c r="AN2080" s="34">
        <f>AA2080</f>
        <v/>
      </c>
      <c r="AO2080" s="621">
        <f>IF(ISNA(IF(AC2080="",0,AN2080*VLOOKUP(AC2080,Resource!$B$2:$AE$465,8,FALSE))),0,IF(AC2080="",0,AN2080*VLOOKUP(AC2080,Resource!$B$2:$AE$465,8,FALSE)))</f>
        <v/>
      </c>
      <c r="AP2080" s="620" t="n"/>
      <c r="AQ2080" s="286" t="n"/>
      <c r="AR2080" s="34">
        <f>AB2080</f>
        <v/>
      </c>
      <c r="AS2080" s="621">
        <f>IF(ISNA(IF(AI2080="",0,AR2080*VLOOKUP(AI2080,Resource!$B$2:$AE$465,9,FALSE))),0,IF(AI2080="",0,AR2080*VLOOKUP(AI2080,Resource!$B$2:$AE$465,9,FALSE)))</f>
        <v/>
      </c>
      <c r="AT2080" s="620" t="n"/>
      <c r="AU2080" s="286" t="n"/>
      <c r="AV2080" s="620">
        <f>Z2080</f>
        <v/>
      </c>
      <c r="AW2080" s="72" t="n"/>
      <c r="BA2080" s="620" t="n"/>
      <c r="BC2080" s="620">
        <f>AO2080+AS2080</f>
        <v/>
      </c>
      <c r="BD2080" s="620">
        <f>BH2080-BC2080</f>
        <v/>
      </c>
      <c r="BE2080" s="479">
        <f>IF(AV2080=0,"        --",BD2080/BH2080)</f>
        <v/>
      </c>
      <c r="BF2080" s="620" t="n"/>
      <c r="BG2080" s="620" t="n"/>
      <c r="BH2080" s="620">
        <f>Z2080+BA2080+BF2080</f>
        <v/>
      </c>
    </row>
    <row r="2081" customFormat="1" s="34">
      <c r="A2081" s="618" t="n"/>
      <c r="B2081" s="619" t="n"/>
      <c r="J2081" s="619" t="n"/>
      <c r="U2081" s="620" t="n"/>
      <c r="X2081" s="620" t="n"/>
      <c r="Y2081" s="620" t="n"/>
      <c r="Z2081" s="620" t="n"/>
      <c r="AA2081" s="34">
        <f>T2081*0.2+N2081*0+O2081*0.3+P2081*0.5+Q2081*0.6+R2081*1+S2081*1</f>
        <v/>
      </c>
      <c r="AB2081" s="34">
        <f>T2081*0.2+N2081*0.2+O2081*0.3+P2081*0.5+Q2081*0.6+R2081*1+S2081*1</f>
        <v/>
      </c>
      <c r="AD2081" s="34">
        <f>IF($AC2081&gt;0,IF(VLOOKUP($AC2081,Resource!$B$2:$AE$460,6,FALSE)&gt;0,VLOOKUP($AC2081,Resource!$B$2:$AE$460,6,FALSE),"--INPUT--"),"")</f>
        <v/>
      </c>
      <c r="AE2081" s="34">
        <f>IF($AC2081&gt;0,IF(VLOOKUP($AC2081,Resource!$B$2:$AE$460,25,FALSE)&gt;0,VLOOKUP($AC2081,Resource!$B$2:$AE$460,25,FALSE),"--INPUT--"),"")</f>
        <v/>
      </c>
      <c r="AG2081" s="619" t="n"/>
      <c r="AH2081" s="619" t="n"/>
      <c r="AJ2081" s="34">
        <f>IF($AI2081&gt;0,IF(VLOOKUP($AI2081,Resource!$B$2:$AE$460,6,FALSE)&gt;0,VLOOKUP($AI2081,Resource!$B$2:$AE$460,6,FALSE),"--INPUT--"),"")</f>
        <v/>
      </c>
      <c r="AK2081" s="34">
        <f>IF($AI2081&gt;0,IF(VLOOKUP($AI2081,Resource!$B$2:$AE$460,25,FALSE)&gt;0,VLOOKUP($AI2081,Resource!$B$2:$AE$460,25,FALSE),"--INPUT--"),"")</f>
        <v/>
      </c>
      <c r="AL2081" s="619" t="n"/>
      <c r="AM2081" s="619" t="n"/>
      <c r="AN2081" s="34">
        <f>AA2081</f>
        <v/>
      </c>
      <c r="AO2081" s="621">
        <f>IF(ISNA(IF(AC2081="",0,AN2081*VLOOKUP(AC2081,Resource!$B$2:$AE$465,8,FALSE))),0,IF(AC2081="",0,AN2081*VLOOKUP(AC2081,Resource!$B$2:$AE$465,8,FALSE)))</f>
        <v/>
      </c>
      <c r="AP2081" s="620" t="n"/>
      <c r="AQ2081" s="286" t="n"/>
      <c r="AR2081" s="34">
        <f>AB2081</f>
        <v/>
      </c>
      <c r="AS2081" s="621">
        <f>IF(ISNA(IF(AI2081="",0,AR2081*VLOOKUP(AI2081,Resource!$B$2:$AE$465,9,FALSE))),0,IF(AI2081="",0,AR2081*VLOOKUP(AI2081,Resource!$B$2:$AE$465,9,FALSE)))</f>
        <v/>
      </c>
      <c r="AT2081" s="620" t="n"/>
      <c r="AU2081" s="286" t="n"/>
      <c r="AV2081" s="620">
        <f>Z2081</f>
        <v/>
      </c>
      <c r="AW2081" s="72" t="n"/>
      <c r="BA2081" s="620" t="n"/>
      <c r="BC2081" s="620">
        <f>AO2081+AS2081</f>
        <v/>
      </c>
      <c r="BD2081" s="620">
        <f>BH2081-BC2081</f>
        <v/>
      </c>
      <c r="BE2081" s="479">
        <f>IF(AV2081=0,"        --",BD2081/BH2081)</f>
        <v/>
      </c>
      <c r="BF2081" s="620" t="n"/>
      <c r="BG2081" s="620" t="n"/>
      <c r="BH2081" s="620">
        <f>Z2081+BA2081+BF2081</f>
        <v/>
      </c>
    </row>
    <row r="2082" customFormat="1" s="34">
      <c r="A2082" s="618" t="n"/>
      <c r="B2082" s="619" t="n"/>
      <c r="J2082" s="619" t="n"/>
      <c r="U2082" s="620" t="n"/>
      <c r="X2082" s="620" t="n"/>
      <c r="Y2082" s="620" t="n"/>
      <c r="Z2082" s="620" t="n"/>
      <c r="AA2082" s="34">
        <f>T2082*0.2+N2082*0+O2082*0.3+P2082*0.5+Q2082*0.6+R2082*1+S2082*1</f>
        <v/>
      </c>
      <c r="AB2082" s="34">
        <f>T2082*0.2+N2082*0.2+O2082*0.3+P2082*0.5+Q2082*0.6+R2082*1+S2082*1</f>
        <v/>
      </c>
      <c r="AD2082" s="34">
        <f>IF($AC2082&gt;0,IF(VLOOKUP($AC2082,Resource!$B$2:$AE$460,6,FALSE)&gt;0,VLOOKUP($AC2082,Resource!$B$2:$AE$460,6,FALSE),"--INPUT--"),"")</f>
        <v/>
      </c>
      <c r="AE2082" s="34">
        <f>IF($AC2082&gt;0,IF(VLOOKUP($AC2082,Resource!$B$2:$AE$460,25,FALSE)&gt;0,VLOOKUP($AC2082,Resource!$B$2:$AE$460,25,FALSE),"--INPUT--"),"")</f>
        <v/>
      </c>
      <c r="AG2082" s="619" t="n"/>
      <c r="AH2082" s="619" t="n"/>
      <c r="AJ2082" s="34">
        <f>IF($AI2082&gt;0,IF(VLOOKUP($AI2082,Resource!$B$2:$AE$460,6,FALSE)&gt;0,VLOOKUP($AI2082,Resource!$B$2:$AE$460,6,FALSE),"--INPUT--"),"")</f>
        <v/>
      </c>
      <c r="AK2082" s="34">
        <f>IF($AI2082&gt;0,IF(VLOOKUP($AI2082,Resource!$B$2:$AE$460,25,FALSE)&gt;0,VLOOKUP($AI2082,Resource!$B$2:$AE$460,25,FALSE),"--INPUT--"),"")</f>
        <v/>
      </c>
      <c r="AL2082" s="619" t="n"/>
      <c r="AM2082" s="619" t="n"/>
      <c r="AN2082" s="34">
        <f>AA2082</f>
        <v/>
      </c>
      <c r="AO2082" s="621">
        <f>IF(ISNA(IF(AC2082="",0,AN2082*VLOOKUP(AC2082,Resource!$B$2:$AE$465,8,FALSE))),0,IF(AC2082="",0,AN2082*VLOOKUP(AC2082,Resource!$B$2:$AE$465,8,FALSE)))</f>
        <v/>
      </c>
      <c r="AP2082" s="620" t="n"/>
      <c r="AQ2082" s="286" t="n"/>
      <c r="AR2082" s="34">
        <f>AB2082</f>
        <v/>
      </c>
      <c r="AS2082" s="621">
        <f>IF(ISNA(IF(AI2082="",0,AR2082*VLOOKUP(AI2082,Resource!$B$2:$AE$465,9,FALSE))),0,IF(AI2082="",0,AR2082*VLOOKUP(AI2082,Resource!$B$2:$AE$465,9,FALSE)))</f>
        <v/>
      </c>
      <c r="AT2082" s="620" t="n"/>
      <c r="AU2082" s="286" t="n"/>
      <c r="AV2082" s="620">
        <f>Z2082</f>
        <v/>
      </c>
      <c r="AW2082" s="72" t="n"/>
      <c r="BA2082" s="620" t="n"/>
      <c r="BC2082" s="620">
        <f>AO2082+AS2082</f>
        <v/>
      </c>
      <c r="BD2082" s="620">
        <f>BH2082-BC2082</f>
        <v/>
      </c>
      <c r="BE2082" s="479">
        <f>IF(AV2082=0,"        --",BD2082/BH2082)</f>
        <v/>
      </c>
      <c r="BF2082" s="620" t="n"/>
      <c r="BG2082" s="620" t="n"/>
      <c r="BH2082" s="620">
        <f>Z2082+BA2082+BF2082</f>
        <v/>
      </c>
    </row>
    <row r="2083" customFormat="1" s="34">
      <c r="A2083" s="618" t="n"/>
      <c r="B2083" s="619" t="n"/>
      <c r="J2083" s="619" t="n"/>
      <c r="U2083" s="620" t="n"/>
      <c r="X2083" s="620" t="n"/>
      <c r="Y2083" s="620" t="n"/>
      <c r="Z2083" s="620" t="n"/>
      <c r="AA2083" s="34">
        <f>T2083*0.2+N2083*0+O2083*0.3+P2083*0.5+Q2083*0.6+R2083*1+S2083*1</f>
        <v/>
      </c>
      <c r="AB2083" s="34">
        <f>T2083*0.2+N2083*0.2+O2083*0.3+P2083*0.5+Q2083*0.6+R2083*1+S2083*1</f>
        <v/>
      </c>
      <c r="AD2083" s="34">
        <f>IF($AC2083&gt;0,IF(VLOOKUP($AC2083,Resource!$B$2:$AE$460,6,FALSE)&gt;0,VLOOKUP($AC2083,Resource!$B$2:$AE$460,6,FALSE),"--INPUT--"),"")</f>
        <v/>
      </c>
      <c r="AE2083" s="34">
        <f>IF($AC2083&gt;0,IF(VLOOKUP($AC2083,Resource!$B$2:$AE$460,25,FALSE)&gt;0,VLOOKUP($AC2083,Resource!$B$2:$AE$460,25,FALSE),"--INPUT--"),"")</f>
        <v/>
      </c>
      <c r="AG2083" s="619" t="n"/>
      <c r="AH2083" s="619" t="n"/>
      <c r="AJ2083" s="34">
        <f>IF($AI2083&gt;0,IF(VLOOKUP($AI2083,Resource!$B$2:$AE$460,6,FALSE)&gt;0,VLOOKUP($AI2083,Resource!$B$2:$AE$460,6,FALSE),"--INPUT--"),"")</f>
        <v/>
      </c>
      <c r="AK2083" s="34">
        <f>IF($AI2083&gt;0,IF(VLOOKUP($AI2083,Resource!$B$2:$AE$460,25,FALSE)&gt;0,VLOOKUP($AI2083,Resource!$B$2:$AE$460,25,FALSE),"--INPUT--"),"")</f>
        <v/>
      </c>
      <c r="AL2083" s="619" t="n"/>
      <c r="AM2083" s="619" t="n"/>
      <c r="AN2083" s="34">
        <f>AA2083</f>
        <v/>
      </c>
      <c r="AO2083" s="621">
        <f>IF(ISNA(IF(AC2083="",0,AN2083*VLOOKUP(AC2083,Resource!$B$2:$AE$465,8,FALSE))),0,IF(AC2083="",0,AN2083*VLOOKUP(AC2083,Resource!$B$2:$AE$465,8,FALSE)))</f>
        <v/>
      </c>
      <c r="AP2083" s="620" t="n"/>
      <c r="AQ2083" s="286" t="n"/>
      <c r="AR2083" s="34">
        <f>AB2083</f>
        <v/>
      </c>
      <c r="AS2083" s="621">
        <f>IF(ISNA(IF(AI2083="",0,AR2083*VLOOKUP(AI2083,Resource!$B$2:$AE$465,9,FALSE))),0,IF(AI2083="",0,AR2083*VLOOKUP(AI2083,Resource!$B$2:$AE$465,9,FALSE)))</f>
        <v/>
      </c>
      <c r="AT2083" s="620" t="n"/>
      <c r="AU2083" s="286" t="n"/>
      <c r="AV2083" s="620">
        <f>Z2083</f>
        <v/>
      </c>
      <c r="AW2083" s="72" t="n"/>
      <c r="BA2083" s="620" t="n"/>
      <c r="BC2083" s="620">
        <f>AO2083+AS2083</f>
        <v/>
      </c>
      <c r="BD2083" s="620">
        <f>BH2083-BC2083</f>
        <v/>
      </c>
      <c r="BE2083" s="479">
        <f>IF(AV2083=0,"        --",BD2083/BH2083)</f>
        <v/>
      </c>
      <c r="BF2083" s="620" t="n"/>
      <c r="BG2083" s="620" t="n"/>
      <c r="BH2083" s="620">
        <f>Z2083+BA2083+BF2083</f>
        <v/>
      </c>
    </row>
    <row r="2084" customFormat="1" s="34">
      <c r="A2084" s="618" t="n"/>
      <c r="B2084" s="619" t="n"/>
      <c r="J2084" s="619" t="n"/>
      <c r="U2084" s="620" t="n"/>
      <c r="X2084" s="620" t="n"/>
      <c r="Y2084" s="620" t="n"/>
      <c r="Z2084" s="620" t="n"/>
      <c r="AA2084" s="34">
        <f>T2084*0.2+N2084*0+O2084*0.3+P2084*0.5+Q2084*0.6+R2084*1+S2084*1</f>
        <v/>
      </c>
      <c r="AB2084" s="34">
        <f>T2084*0.2+N2084*0.2+O2084*0.3+P2084*0.5+Q2084*0.6+R2084*1+S2084*1</f>
        <v/>
      </c>
      <c r="AD2084" s="34">
        <f>IF($AC2084&gt;0,IF(VLOOKUP($AC2084,Resource!$B$2:$AE$460,6,FALSE)&gt;0,VLOOKUP($AC2084,Resource!$B$2:$AE$460,6,FALSE),"--INPUT--"),"")</f>
        <v/>
      </c>
      <c r="AE2084" s="34">
        <f>IF($AC2084&gt;0,IF(VLOOKUP($AC2084,Resource!$B$2:$AE$460,25,FALSE)&gt;0,VLOOKUP($AC2084,Resource!$B$2:$AE$460,25,FALSE),"--INPUT--"),"")</f>
        <v/>
      </c>
      <c r="AG2084" s="619" t="n"/>
      <c r="AH2084" s="619" t="n"/>
      <c r="AJ2084" s="34">
        <f>IF($AI2084&gt;0,IF(VLOOKUP($AI2084,Resource!$B$2:$AE$460,6,FALSE)&gt;0,VLOOKUP($AI2084,Resource!$B$2:$AE$460,6,FALSE),"--INPUT--"),"")</f>
        <v/>
      </c>
      <c r="AK2084" s="34">
        <f>IF($AI2084&gt;0,IF(VLOOKUP($AI2084,Resource!$B$2:$AE$460,25,FALSE)&gt;0,VLOOKUP($AI2084,Resource!$B$2:$AE$460,25,FALSE),"--INPUT--"),"")</f>
        <v/>
      </c>
      <c r="AL2084" s="619" t="n"/>
      <c r="AM2084" s="619" t="n"/>
      <c r="AN2084" s="34">
        <f>AA2084</f>
        <v/>
      </c>
      <c r="AO2084" s="621">
        <f>IF(ISNA(IF(AC2084="",0,AN2084*VLOOKUP(AC2084,Resource!$B$2:$AE$465,8,FALSE))),0,IF(AC2084="",0,AN2084*VLOOKUP(AC2084,Resource!$B$2:$AE$465,8,FALSE)))</f>
        <v/>
      </c>
      <c r="AP2084" s="620" t="n"/>
      <c r="AQ2084" s="286" t="n"/>
      <c r="AR2084" s="34">
        <f>AB2084</f>
        <v/>
      </c>
      <c r="AS2084" s="621">
        <f>IF(ISNA(IF(AI2084="",0,AR2084*VLOOKUP(AI2084,Resource!$B$2:$AE$465,9,FALSE))),0,IF(AI2084="",0,AR2084*VLOOKUP(AI2084,Resource!$B$2:$AE$465,9,FALSE)))</f>
        <v/>
      </c>
      <c r="AT2084" s="620" t="n"/>
      <c r="AU2084" s="286" t="n"/>
      <c r="AV2084" s="620">
        <f>Z2084</f>
        <v/>
      </c>
      <c r="AW2084" s="72" t="n"/>
      <c r="BA2084" s="620" t="n"/>
      <c r="BC2084" s="620">
        <f>AO2084+AS2084</f>
        <v/>
      </c>
      <c r="BD2084" s="620">
        <f>BH2084-BC2084</f>
        <v/>
      </c>
      <c r="BE2084" s="479">
        <f>IF(AV2084=0,"        --",BD2084/BH2084)</f>
        <v/>
      </c>
      <c r="BF2084" s="620" t="n"/>
      <c r="BG2084" s="620" t="n"/>
      <c r="BH2084" s="620">
        <f>Z2084+BA2084+BF2084</f>
        <v/>
      </c>
    </row>
    <row r="2085" customFormat="1" s="34">
      <c r="A2085" s="618" t="n"/>
      <c r="B2085" s="619" t="n"/>
      <c r="J2085" s="619" t="n"/>
      <c r="U2085" s="620" t="n"/>
      <c r="X2085" s="620" t="n"/>
      <c r="Y2085" s="620" t="n"/>
      <c r="Z2085" s="620" t="n"/>
      <c r="AA2085" s="34">
        <f>T2085*0.2+N2085*0+O2085*0.3+P2085*0.5+Q2085*0.6+R2085*1+S2085*1</f>
        <v/>
      </c>
      <c r="AB2085" s="34">
        <f>T2085*0.2+N2085*0.2+O2085*0.3+P2085*0.5+Q2085*0.6+R2085*1+S2085*1</f>
        <v/>
      </c>
      <c r="AD2085" s="34">
        <f>IF($AC2085&gt;0,IF(VLOOKUP($AC2085,Resource!$B$2:$AE$460,6,FALSE)&gt;0,VLOOKUP($AC2085,Resource!$B$2:$AE$460,6,FALSE),"--INPUT--"),"")</f>
        <v/>
      </c>
      <c r="AE2085" s="34">
        <f>IF($AC2085&gt;0,IF(VLOOKUP($AC2085,Resource!$B$2:$AE$460,25,FALSE)&gt;0,VLOOKUP($AC2085,Resource!$B$2:$AE$460,25,FALSE),"--INPUT--"),"")</f>
        <v/>
      </c>
      <c r="AG2085" s="619" t="n"/>
      <c r="AH2085" s="619" t="n"/>
      <c r="AJ2085" s="34">
        <f>IF($AI2085&gt;0,IF(VLOOKUP($AI2085,Resource!$B$2:$AE$460,6,FALSE)&gt;0,VLOOKUP($AI2085,Resource!$B$2:$AE$460,6,FALSE),"--INPUT--"),"")</f>
        <v/>
      </c>
      <c r="AK2085" s="34">
        <f>IF($AI2085&gt;0,IF(VLOOKUP($AI2085,Resource!$B$2:$AE$460,25,FALSE)&gt;0,VLOOKUP($AI2085,Resource!$B$2:$AE$460,25,FALSE),"--INPUT--"),"")</f>
        <v/>
      </c>
      <c r="AL2085" s="619" t="n"/>
      <c r="AM2085" s="619" t="n"/>
      <c r="AN2085" s="34">
        <f>AA2085</f>
        <v/>
      </c>
      <c r="AO2085" s="621">
        <f>IF(ISNA(IF(AC2085="",0,AN2085*VLOOKUP(AC2085,Resource!$B$2:$AE$465,8,FALSE))),0,IF(AC2085="",0,AN2085*VLOOKUP(AC2085,Resource!$B$2:$AE$465,8,FALSE)))</f>
        <v/>
      </c>
      <c r="AP2085" s="620" t="n"/>
      <c r="AQ2085" s="286" t="n"/>
      <c r="AR2085" s="34">
        <f>AB2085</f>
        <v/>
      </c>
      <c r="AS2085" s="621">
        <f>IF(ISNA(IF(AI2085="",0,AR2085*VLOOKUP(AI2085,Resource!$B$2:$AE$465,9,FALSE))),0,IF(AI2085="",0,AR2085*VLOOKUP(AI2085,Resource!$B$2:$AE$465,9,FALSE)))</f>
        <v/>
      </c>
      <c r="AT2085" s="620" t="n"/>
      <c r="AU2085" s="286" t="n"/>
      <c r="AV2085" s="620">
        <f>Z2085</f>
        <v/>
      </c>
      <c r="AW2085" s="72" t="n"/>
      <c r="BA2085" s="620" t="n"/>
      <c r="BC2085" s="620">
        <f>AO2085+AS2085</f>
        <v/>
      </c>
      <c r="BD2085" s="620">
        <f>BH2085-BC2085</f>
        <v/>
      </c>
      <c r="BE2085" s="479">
        <f>IF(AV2085=0,"        --",BD2085/BH2085)</f>
        <v/>
      </c>
      <c r="BF2085" s="620" t="n"/>
      <c r="BG2085" s="620" t="n"/>
      <c r="BH2085" s="620">
        <f>Z2085+BA2085+BF2085</f>
        <v/>
      </c>
    </row>
    <row r="2086" customFormat="1" s="34">
      <c r="A2086" s="618" t="n"/>
      <c r="B2086" s="619" t="n"/>
      <c r="J2086" s="619" t="n"/>
      <c r="U2086" s="620" t="n"/>
      <c r="X2086" s="620" t="n"/>
      <c r="Y2086" s="620" t="n"/>
      <c r="Z2086" s="620" t="n"/>
      <c r="AA2086" s="34">
        <f>T2086*0.2+N2086*0+O2086*0.3+P2086*0.5+Q2086*0.6+R2086*1+S2086*1</f>
        <v/>
      </c>
      <c r="AB2086" s="34">
        <f>T2086*0.2+N2086*0.2+O2086*0.3+P2086*0.5+Q2086*0.6+R2086*1+S2086*1</f>
        <v/>
      </c>
      <c r="AD2086" s="34">
        <f>IF($AC2086&gt;0,IF(VLOOKUP($AC2086,Resource!$B$2:$AE$460,6,FALSE)&gt;0,VLOOKUP($AC2086,Resource!$B$2:$AE$460,6,FALSE),"--INPUT--"),"")</f>
        <v/>
      </c>
      <c r="AE2086" s="34">
        <f>IF($AC2086&gt;0,IF(VLOOKUP($AC2086,Resource!$B$2:$AE$460,25,FALSE)&gt;0,VLOOKUP($AC2086,Resource!$B$2:$AE$460,25,FALSE),"--INPUT--"),"")</f>
        <v/>
      </c>
      <c r="AG2086" s="619" t="n"/>
      <c r="AH2086" s="619" t="n"/>
      <c r="AJ2086" s="34">
        <f>IF($AI2086&gt;0,IF(VLOOKUP($AI2086,Resource!$B$2:$AE$460,6,FALSE)&gt;0,VLOOKUP($AI2086,Resource!$B$2:$AE$460,6,FALSE),"--INPUT--"),"")</f>
        <v/>
      </c>
      <c r="AK2086" s="34">
        <f>IF($AI2086&gt;0,IF(VLOOKUP($AI2086,Resource!$B$2:$AE$460,25,FALSE)&gt;0,VLOOKUP($AI2086,Resource!$B$2:$AE$460,25,FALSE),"--INPUT--"),"")</f>
        <v/>
      </c>
      <c r="AL2086" s="619" t="n"/>
      <c r="AM2086" s="619" t="n"/>
      <c r="AN2086" s="34">
        <f>AA2086</f>
        <v/>
      </c>
      <c r="AO2086" s="621">
        <f>IF(ISNA(IF(AC2086="",0,AN2086*VLOOKUP(AC2086,Resource!$B$2:$AE$465,8,FALSE))),0,IF(AC2086="",0,AN2086*VLOOKUP(AC2086,Resource!$B$2:$AE$465,8,FALSE)))</f>
        <v/>
      </c>
      <c r="AP2086" s="620" t="n"/>
      <c r="AQ2086" s="286" t="n"/>
      <c r="AR2086" s="34">
        <f>AB2086</f>
        <v/>
      </c>
      <c r="AS2086" s="621">
        <f>IF(ISNA(IF(AI2086="",0,AR2086*VLOOKUP(AI2086,Resource!$B$2:$AE$465,9,FALSE))),0,IF(AI2086="",0,AR2086*VLOOKUP(AI2086,Resource!$B$2:$AE$465,9,FALSE)))</f>
        <v/>
      </c>
      <c r="AT2086" s="620" t="n"/>
      <c r="AU2086" s="286" t="n"/>
      <c r="AV2086" s="620">
        <f>Z2086</f>
        <v/>
      </c>
      <c r="AW2086" s="72" t="n"/>
      <c r="BA2086" s="620" t="n"/>
      <c r="BC2086" s="620">
        <f>AO2086+AS2086</f>
        <v/>
      </c>
      <c r="BD2086" s="620">
        <f>BH2086-BC2086</f>
        <v/>
      </c>
      <c r="BE2086" s="479">
        <f>IF(AV2086=0,"        --",BD2086/BH2086)</f>
        <v/>
      </c>
      <c r="BF2086" s="620" t="n"/>
      <c r="BG2086" s="620" t="n"/>
      <c r="BH2086" s="620">
        <f>Z2086+BA2086+BF2086</f>
        <v/>
      </c>
    </row>
    <row r="2087" customFormat="1" s="34">
      <c r="A2087" s="618" t="n"/>
      <c r="B2087" s="619" t="n"/>
      <c r="J2087" s="619" t="n"/>
      <c r="U2087" s="620" t="n"/>
      <c r="X2087" s="620" t="n"/>
      <c r="Y2087" s="620" t="n"/>
      <c r="Z2087" s="620" t="n"/>
      <c r="AA2087" s="34">
        <f>T2087*0.2+N2087*0+O2087*0.3+P2087*0.5+Q2087*0.6+R2087*1+S2087*1</f>
        <v/>
      </c>
      <c r="AB2087" s="34">
        <f>T2087*0.2+N2087*0.2+O2087*0.3+P2087*0.5+Q2087*0.6+R2087*1+S2087*1</f>
        <v/>
      </c>
      <c r="AD2087" s="34">
        <f>IF($AC2087&gt;0,IF(VLOOKUP($AC2087,Resource!$B$2:$AE$460,6,FALSE)&gt;0,VLOOKUP($AC2087,Resource!$B$2:$AE$460,6,FALSE),"--INPUT--"),"")</f>
        <v/>
      </c>
      <c r="AE2087" s="34">
        <f>IF($AC2087&gt;0,IF(VLOOKUP($AC2087,Resource!$B$2:$AE$460,25,FALSE)&gt;0,VLOOKUP($AC2087,Resource!$B$2:$AE$460,25,FALSE),"--INPUT--"),"")</f>
        <v/>
      </c>
      <c r="AG2087" s="619" t="n"/>
      <c r="AH2087" s="619" t="n"/>
      <c r="AJ2087" s="34">
        <f>IF($AI2087&gt;0,IF(VLOOKUP($AI2087,Resource!$B$2:$AE$460,6,FALSE)&gt;0,VLOOKUP($AI2087,Resource!$B$2:$AE$460,6,FALSE),"--INPUT--"),"")</f>
        <v/>
      </c>
      <c r="AK2087" s="34">
        <f>IF($AI2087&gt;0,IF(VLOOKUP($AI2087,Resource!$B$2:$AE$460,25,FALSE)&gt;0,VLOOKUP($AI2087,Resource!$B$2:$AE$460,25,FALSE),"--INPUT--"),"")</f>
        <v/>
      </c>
      <c r="AL2087" s="619" t="n"/>
      <c r="AM2087" s="619" t="n"/>
      <c r="AN2087" s="34">
        <f>AA2087</f>
        <v/>
      </c>
      <c r="AO2087" s="621">
        <f>IF(ISNA(IF(AC2087="",0,AN2087*VLOOKUP(AC2087,Resource!$B$2:$AE$465,8,FALSE))),0,IF(AC2087="",0,AN2087*VLOOKUP(AC2087,Resource!$B$2:$AE$465,8,FALSE)))</f>
        <v/>
      </c>
      <c r="AP2087" s="620" t="n"/>
      <c r="AQ2087" s="286" t="n"/>
      <c r="AR2087" s="34">
        <f>AB2087</f>
        <v/>
      </c>
      <c r="AS2087" s="621">
        <f>IF(ISNA(IF(AI2087="",0,AR2087*VLOOKUP(AI2087,Resource!$B$2:$AE$465,9,FALSE))),0,IF(AI2087="",0,AR2087*VLOOKUP(AI2087,Resource!$B$2:$AE$465,9,FALSE)))</f>
        <v/>
      </c>
      <c r="AT2087" s="620" t="n"/>
      <c r="AU2087" s="286" t="n"/>
      <c r="AV2087" s="620">
        <f>Z2087</f>
        <v/>
      </c>
      <c r="AW2087" s="72" t="n"/>
      <c r="BA2087" s="620" t="n"/>
      <c r="BC2087" s="620">
        <f>AO2087+AS2087</f>
        <v/>
      </c>
      <c r="BD2087" s="620">
        <f>BH2087-BC2087</f>
        <v/>
      </c>
      <c r="BE2087" s="479">
        <f>IF(AV2087=0,"        --",BD2087/BH2087)</f>
        <v/>
      </c>
      <c r="BF2087" s="620" t="n"/>
      <c r="BG2087" s="620" t="n"/>
      <c r="BH2087" s="620">
        <f>Z2087+BA2087+BF2087</f>
        <v/>
      </c>
    </row>
    <row r="2088" customFormat="1" s="34">
      <c r="A2088" s="618" t="n"/>
      <c r="B2088" s="619" t="n"/>
      <c r="J2088" s="619" t="n"/>
      <c r="U2088" s="620" t="n"/>
      <c r="X2088" s="620" t="n"/>
      <c r="Y2088" s="620" t="n"/>
      <c r="Z2088" s="620" t="n"/>
      <c r="AA2088" s="34">
        <f>T2088*0.2+N2088*0+O2088*0.3+P2088*0.5+Q2088*0.6+R2088*1+S2088*1</f>
        <v/>
      </c>
      <c r="AB2088" s="34">
        <f>T2088*0.2+N2088*0.2+O2088*0.3+P2088*0.5+Q2088*0.6+R2088*1+S2088*1</f>
        <v/>
      </c>
      <c r="AD2088" s="34">
        <f>IF($AC2088&gt;0,IF(VLOOKUP($AC2088,Resource!$B$2:$AE$460,6,FALSE)&gt;0,VLOOKUP($AC2088,Resource!$B$2:$AE$460,6,FALSE),"--INPUT--"),"")</f>
        <v/>
      </c>
      <c r="AE2088" s="34">
        <f>IF($AC2088&gt;0,IF(VLOOKUP($AC2088,Resource!$B$2:$AE$460,25,FALSE)&gt;0,VLOOKUP($AC2088,Resource!$B$2:$AE$460,25,FALSE),"--INPUT--"),"")</f>
        <v/>
      </c>
      <c r="AG2088" s="619" t="n"/>
      <c r="AH2088" s="619" t="n"/>
      <c r="AJ2088" s="34">
        <f>IF($AI2088&gt;0,IF(VLOOKUP($AI2088,Resource!$B$2:$AE$460,6,FALSE)&gt;0,VLOOKUP($AI2088,Resource!$B$2:$AE$460,6,FALSE),"--INPUT--"),"")</f>
        <v/>
      </c>
      <c r="AK2088" s="34">
        <f>IF($AI2088&gt;0,IF(VLOOKUP($AI2088,Resource!$B$2:$AE$460,25,FALSE)&gt;0,VLOOKUP($AI2088,Resource!$B$2:$AE$460,25,FALSE),"--INPUT--"),"")</f>
        <v/>
      </c>
      <c r="AL2088" s="619" t="n"/>
      <c r="AM2088" s="619" t="n"/>
      <c r="AN2088" s="34">
        <f>AA2088</f>
        <v/>
      </c>
      <c r="AO2088" s="621">
        <f>IF(ISNA(IF(AC2088="",0,AN2088*VLOOKUP(AC2088,Resource!$B$2:$AE$465,8,FALSE))),0,IF(AC2088="",0,AN2088*VLOOKUP(AC2088,Resource!$B$2:$AE$465,8,FALSE)))</f>
        <v/>
      </c>
      <c r="AP2088" s="620" t="n"/>
      <c r="AQ2088" s="286" t="n"/>
      <c r="AR2088" s="34">
        <f>AB2088</f>
        <v/>
      </c>
      <c r="AS2088" s="621">
        <f>IF(ISNA(IF(AI2088="",0,AR2088*VLOOKUP(AI2088,Resource!$B$2:$AE$465,9,FALSE))),0,IF(AI2088="",0,AR2088*VLOOKUP(AI2088,Resource!$B$2:$AE$465,9,FALSE)))</f>
        <v/>
      </c>
      <c r="AT2088" s="620" t="n"/>
      <c r="AU2088" s="286" t="n"/>
      <c r="AV2088" s="620">
        <f>Z2088</f>
        <v/>
      </c>
      <c r="AW2088" s="72" t="n"/>
      <c r="BA2088" s="620" t="n"/>
      <c r="BC2088" s="620">
        <f>AO2088+AS2088</f>
        <v/>
      </c>
      <c r="BD2088" s="620">
        <f>BH2088-BC2088</f>
        <v/>
      </c>
      <c r="BE2088" s="479">
        <f>IF(AV2088=0,"        --",BD2088/BH2088)</f>
        <v/>
      </c>
      <c r="BF2088" s="620" t="n"/>
      <c r="BG2088" s="620" t="n"/>
      <c r="BH2088" s="620">
        <f>Z2088+BA2088+BF2088</f>
        <v/>
      </c>
    </row>
    <row r="2089" customFormat="1" s="34">
      <c r="A2089" s="618" t="n"/>
      <c r="B2089" s="619" t="n"/>
      <c r="J2089" s="619" t="n"/>
      <c r="U2089" s="620" t="n"/>
      <c r="X2089" s="620" t="n"/>
      <c r="Y2089" s="620" t="n"/>
      <c r="Z2089" s="620" t="n"/>
      <c r="AA2089" s="34">
        <f>T2089*0.2+N2089*0+O2089*0.3+P2089*0.5+Q2089*0.6+R2089*1+S2089*1</f>
        <v/>
      </c>
      <c r="AB2089" s="34">
        <f>T2089*0.2+N2089*0.2+O2089*0.3+P2089*0.5+Q2089*0.6+R2089*1+S2089*1</f>
        <v/>
      </c>
      <c r="AD2089" s="34">
        <f>IF($AC2089&gt;0,IF(VLOOKUP($AC2089,Resource!$B$2:$AE$460,6,FALSE)&gt;0,VLOOKUP($AC2089,Resource!$B$2:$AE$460,6,FALSE),"--INPUT--"),"")</f>
        <v/>
      </c>
      <c r="AE2089" s="34">
        <f>IF($AC2089&gt;0,IF(VLOOKUP($AC2089,Resource!$B$2:$AE$460,25,FALSE)&gt;0,VLOOKUP($AC2089,Resource!$B$2:$AE$460,25,FALSE),"--INPUT--"),"")</f>
        <v/>
      </c>
      <c r="AG2089" s="619" t="n"/>
      <c r="AH2089" s="619" t="n"/>
      <c r="AJ2089" s="34">
        <f>IF($AI2089&gt;0,IF(VLOOKUP($AI2089,Resource!$B$2:$AE$460,6,FALSE)&gt;0,VLOOKUP($AI2089,Resource!$B$2:$AE$460,6,FALSE),"--INPUT--"),"")</f>
        <v/>
      </c>
      <c r="AK2089" s="34">
        <f>IF($AI2089&gt;0,IF(VLOOKUP($AI2089,Resource!$B$2:$AE$460,25,FALSE)&gt;0,VLOOKUP($AI2089,Resource!$B$2:$AE$460,25,FALSE),"--INPUT--"),"")</f>
        <v/>
      </c>
      <c r="AL2089" s="619" t="n"/>
      <c r="AM2089" s="619" t="n"/>
      <c r="AN2089" s="34">
        <f>AA2089</f>
        <v/>
      </c>
      <c r="AO2089" s="621">
        <f>IF(ISNA(IF(AC2089="",0,AN2089*VLOOKUP(AC2089,Resource!$B$2:$AE$465,8,FALSE))),0,IF(AC2089="",0,AN2089*VLOOKUP(AC2089,Resource!$B$2:$AE$465,8,FALSE)))</f>
        <v/>
      </c>
      <c r="AP2089" s="620" t="n"/>
      <c r="AQ2089" s="286" t="n"/>
      <c r="AR2089" s="34">
        <f>AB2089</f>
        <v/>
      </c>
      <c r="AS2089" s="621">
        <f>IF(ISNA(IF(AI2089="",0,AR2089*VLOOKUP(AI2089,Resource!$B$2:$AE$465,9,FALSE))),0,IF(AI2089="",0,AR2089*VLOOKUP(AI2089,Resource!$B$2:$AE$465,9,FALSE)))</f>
        <v/>
      </c>
      <c r="AT2089" s="620" t="n"/>
      <c r="AU2089" s="286" t="n"/>
      <c r="AV2089" s="620">
        <f>Z2089</f>
        <v/>
      </c>
      <c r="AW2089" s="72" t="n"/>
      <c r="BA2089" s="620" t="n"/>
      <c r="BC2089" s="620">
        <f>AO2089+AS2089</f>
        <v/>
      </c>
      <c r="BD2089" s="620">
        <f>BH2089-BC2089</f>
        <v/>
      </c>
      <c r="BE2089" s="479">
        <f>IF(AV2089=0,"        --",BD2089/BH2089)</f>
        <v/>
      </c>
      <c r="BF2089" s="620" t="n"/>
      <c r="BG2089" s="620" t="n"/>
      <c r="BH2089" s="620">
        <f>Z2089+BA2089+BF2089</f>
        <v/>
      </c>
    </row>
    <row r="2090" customFormat="1" s="34">
      <c r="A2090" s="618" t="n"/>
      <c r="B2090" s="619" t="n"/>
      <c r="J2090" s="619" t="n"/>
      <c r="U2090" s="620" t="n"/>
      <c r="X2090" s="620" t="n"/>
      <c r="Y2090" s="620" t="n"/>
      <c r="Z2090" s="620" t="n"/>
      <c r="AA2090" s="34">
        <f>T2090*0.2+N2090*0+O2090*0.3+P2090*0.5+Q2090*0.6+R2090*1+S2090*1</f>
        <v/>
      </c>
      <c r="AB2090" s="34">
        <f>T2090*0.2+N2090*0.2+O2090*0.3+P2090*0.5+Q2090*0.6+R2090*1+S2090*1</f>
        <v/>
      </c>
      <c r="AD2090" s="34">
        <f>IF($AC2090&gt;0,IF(VLOOKUP($AC2090,Resource!$B$2:$AE$460,6,FALSE)&gt;0,VLOOKUP($AC2090,Resource!$B$2:$AE$460,6,FALSE),"--INPUT--"),"")</f>
        <v/>
      </c>
      <c r="AE2090" s="34">
        <f>IF($AC2090&gt;0,IF(VLOOKUP($AC2090,Resource!$B$2:$AE$460,25,FALSE)&gt;0,VLOOKUP($AC2090,Resource!$B$2:$AE$460,25,FALSE),"--INPUT--"),"")</f>
        <v/>
      </c>
      <c r="AG2090" s="619" t="n"/>
      <c r="AH2090" s="619" t="n"/>
      <c r="AJ2090" s="34">
        <f>IF($AI2090&gt;0,IF(VLOOKUP($AI2090,Resource!$B$2:$AE$460,6,FALSE)&gt;0,VLOOKUP($AI2090,Resource!$B$2:$AE$460,6,FALSE),"--INPUT--"),"")</f>
        <v/>
      </c>
      <c r="AK2090" s="34">
        <f>IF($AI2090&gt;0,IF(VLOOKUP($AI2090,Resource!$B$2:$AE$460,25,FALSE)&gt;0,VLOOKUP($AI2090,Resource!$B$2:$AE$460,25,FALSE),"--INPUT--"),"")</f>
        <v/>
      </c>
      <c r="AL2090" s="619" t="n"/>
      <c r="AM2090" s="619" t="n"/>
      <c r="AN2090" s="34">
        <f>AA2090</f>
        <v/>
      </c>
      <c r="AO2090" s="621">
        <f>IF(ISNA(IF(AC2090="",0,AN2090*VLOOKUP(AC2090,Resource!$B$2:$AE$465,8,FALSE))),0,IF(AC2090="",0,AN2090*VLOOKUP(AC2090,Resource!$B$2:$AE$465,8,FALSE)))</f>
        <v/>
      </c>
      <c r="AP2090" s="620" t="n"/>
      <c r="AQ2090" s="286" t="n"/>
      <c r="AR2090" s="34">
        <f>AB2090</f>
        <v/>
      </c>
      <c r="AS2090" s="621">
        <f>IF(ISNA(IF(AI2090="",0,AR2090*VLOOKUP(AI2090,Resource!$B$2:$AE$465,9,FALSE))),0,IF(AI2090="",0,AR2090*VLOOKUP(AI2090,Resource!$B$2:$AE$465,9,FALSE)))</f>
        <v/>
      </c>
      <c r="AT2090" s="620" t="n"/>
      <c r="AU2090" s="286" t="n"/>
      <c r="AV2090" s="620">
        <f>Z2090</f>
        <v/>
      </c>
      <c r="AW2090" s="72" t="n"/>
      <c r="BA2090" s="620" t="n"/>
      <c r="BC2090" s="620">
        <f>AO2090+AS2090</f>
        <v/>
      </c>
      <c r="BD2090" s="620">
        <f>BH2090-BC2090</f>
        <v/>
      </c>
      <c r="BE2090" s="479">
        <f>IF(AV2090=0,"        --",BD2090/BH2090)</f>
        <v/>
      </c>
      <c r="BF2090" s="620" t="n"/>
      <c r="BG2090" s="620" t="n"/>
      <c r="BH2090" s="620">
        <f>Z2090+BA2090+BF2090</f>
        <v/>
      </c>
    </row>
    <row r="2091" customFormat="1" s="34">
      <c r="A2091" s="618" t="n"/>
      <c r="B2091" s="619" t="n"/>
      <c r="J2091" s="619" t="n"/>
      <c r="U2091" s="620" t="n"/>
      <c r="X2091" s="620" t="n"/>
      <c r="Y2091" s="620" t="n"/>
      <c r="Z2091" s="620" t="n"/>
      <c r="AA2091" s="34">
        <f>T2091*0.2+N2091*0+O2091*0.3+P2091*0.5+Q2091*0.6+R2091*1+S2091*1</f>
        <v/>
      </c>
      <c r="AB2091" s="34">
        <f>T2091*0.2+N2091*0.2+O2091*0.3+P2091*0.5+Q2091*0.6+R2091*1+S2091*1</f>
        <v/>
      </c>
      <c r="AD2091" s="34">
        <f>IF($AC2091&gt;0,IF(VLOOKUP($AC2091,Resource!$B$2:$AE$460,6,FALSE)&gt;0,VLOOKUP($AC2091,Resource!$B$2:$AE$460,6,FALSE),"--INPUT--"),"")</f>
        <v/>
      </c>
      <c r="AE2091" s="34">
        <f>IF($AC2091&gt;0,IF(VLOOKUP($AC2091,Resource!$B$2:$AE$460,25,FALSE)&gt;0,VLOOKUP($AC2091,Resource!$B$2:$AE$460,25,FALSE),"--INPUT--"),"")</f>
        <v/>
      </c>
      <c r="AG2091" s="619" t="n"/>
      <c r="AH2091" s="619" t="n"/>
      <c r="AJ2091" s="34">
        <f>IF($AI2091&gt;0,IF(VLOOKUP($AI2091,Resource!$B$2:$AE$460,6,FALSE)&gt;0,VLOOKUP($AI2091,Resource!$B$2:$AE$460,6,FALSE),"--INPUT--"),"")</f>
        <v/>
      </c>
      <c r="AK2091" s="34">
        <f>IF($AI2091&gt;0,IF(VLOOKUP($AI2091,Resource!$B$2:$AE$460,25,FALSE)&gt;0,VLOOKUP($AI2091,Resource!$B$2:$AE$460,25,FALSE),"--INPUT--"),"")</f>
        <v/>
      </c>
      <c r="AL2091" s="619" t="n"/>
      <c r="AM2091" s="619" t="n"/>
      <c r="AN2091" s="34">
        <f>AA2091</f>
        <v/>
      </c>
      <c r="AO2091" s="621">
        <f>IF(ISNA(IF(AC2091="",0,AN2091*VLOOKUP(AC2091,Resource!$B$2:$AE$465,8,FALSE))),0,IF(AC2091="",0,AN2091*VLOOKUP(AC2091,Resource!$B$2:$AE$465,8,FALSE)))</f>
        <v/>
      </c>
      <c r="AP2091" s="620" t="n"/>
      <c r="AQ2091" s="286" t="n"/>
      <c r="AR2091" s="34">
        <f>AB2091</f>
        <v/>
      </c>
      <c r="AS2091" s="621">
        <f>IF(ISNA(IF(AI2091="",0,AR2091*VLOOKUP(AI2091,Resource!$B$2:$AE$465,9,FALSE))),0,IF(AI2091="",0,AR2091*VLOOKUP(AI2091,Resource!$B$2:$AE$465,9,FALSE)))</f>
        <v/>
      </c>
      <c r="AT2091" s="620" t="n"/>
      <c r="AU2091" s="286" t="n"/>
      <c r="AV2091" s="620">
        <f>Z2091</f>
        <v/>
      </c>
      <c r="AW2091" s="72" t="n"/>
      <c r="BA2091" s="620" t="n"/>
      <c r="BC2091" s="620">
        <f>AO2091+AS2091</f>
        <v/>
      </c>
      <c r="BD2091" s="620">
        <f>BH2091-BC2091</f>
        <v/>
      </c>
      <c r="BE2091" s="479">
        <f>IF(AV2091=0,"        --",BD2091/BH2091)</f>
        <v/>
      </c>
      <c r="BF2091" s="620" t="n"/>
      <c r="BG2091" s="620" t="n"/>
      <c r="BH2091" s="620">
        <f>Z2091+BA2091+BF2091</f>
        <v/>
      </c>
    </row>
    <row r="2092" customFormat="1" s="34">
      <c r="A2092" s="618" t="n"/>
      <c r="B2092" s="619" t="n"/>
      <c r="J2092" s="619" t="n"/>
      <c r="U2092" s="620" t="n"/>
      <c r="X2092" s="620" t="n"/>
      <c r="Y2092" s="620" t="n"/>
      <c r="Z2092" s="620" t="n"/>
      <c r="AA2092" s="34">
        <f>T2092*0.2+N2092*0+O2092*0.3+P2092*0.5+Q2092*0.6+R2092*1+S2092*1</f>
        <v/>
      </c>
      <c r="AB2092" s="34">
        <f>T2092*0.2+N2092*0.2+O2092*0.3+P2092*0.5+Q2092*0.6+R2092*1+S2092*1</f>
        <v/>
      </c>
      <c r="AD2092" s="34">
        <f>IF($AC2092&gt;0,IF(VLOOKUP($AC2092,Resource!$B$2:$AE$460,6,FALSE)&gt;0,VLOOKUP($AC2092,Resource!$B$2:$AE$460,6,FALSE),"--INPUT--"),"")</f>
        <v/>
      </c>
      <c r="AE2092" s="34">
        <f>IF($AC2092&gt;0,IF(VLOOKUP($AC2092,Resource!$B$2:$AE$460,25,FALSE)&gt;0,VLOOKUP($AC2092,Resource!$B$2:$AE$460,25,FALSE),"--INPUT--"),"")</f>
        <v/>
      </c>
      <c r="AG2092" s="619" t="n"/>
      <c r="AH2092" s="619" t="n"/>
      <c r="AJ2092" s="34">
        <f>IF($AI2092&gt;0,IF(VLOOKUP($AI2092,Resource!$B$2:$AE$460,6,FALSE)&gt;0,VLOOKUP($AI2092,Resource!$B$2:$AE$460,6,FALSE),"--INPUT--"),"")</f>
        <v/>
      </c>
      <c r="AK2092" s="34">
        <f>IF($AI2092&gt;0,IF(VLOOKUP($AI2092,Resource!$B$2:$AE$460,25,FALSE)&gt;0,VLOOKUP($AI2092,Resource!$B$2:$AE$460,25,FALSE),"--INPUT--"),"")</f>
        <v/>
      </c>
      <c r="AL2092" s="619" t="n"/>
      <c r="AM2092" s="619" t="n"/>
      <c r="AN2092" s="34">
        <f>AA2092</f>
        <v/>
      </c>
      <c r="AO2092" s="621">
        <f>IF(ISNA(IF(AC2092="",0,AN2092*VLOOKUP(AC2092,Resource!$B$2:$AE$465,8,FALSE))),0,IF(AC2092="",0,AN2092*VLOOKUP(AC2092,Resource!$B$2:$AE$465,8,FALSE)))</f>
        <v/>
      </c>
      <c r="AP2092" s="620" t="n"/>
      <c r="AQ2092" s="286" t="n"/>
      <c r="AR2092" s="34">
        <f>AB2092</f>
        <v/>
      </c>
      <c r="AS2092" s="621">
        <f>IF(ISNA(IF(AI2092="",0,AR2092*VLOOKUP(AI2092,Resource!$B$2:$AE$465,9,FALSE))),0,IF(AI2092="",0,AR2092*VLOOKUP(AI2092,Resource!$B$2:$AE$465,9,FALSE)))</f>
        <v/>
      </c>
      <c r="AT2092" s="620" t="n"/>
      <c r="AU2092" s="286" t="n"/>
      <c r="AV2092" s="620">
        <f>Z2092</f>
        <v/>
      </c>
      <c r="AW2092" s="72" t="n"/>
      <c r="BA2092" s="620" t="n"/>
      <c r="BC2092" s="620">
        <f>AO2092+AS2092</f>
        <v/>
      </c>
      <c r="BD2092" s="620">
        <f>BH2092-BC2092</f>
        <v/>
      </c>
      <c r="BE2092" s="479">
        <f>IF(AV2092=0,"        --",BD2092/BH2092)</f>
        <v/>
      </c>
      <c r="BF2092" s="620" t="n"/>
      <c r="BG2092" s="620" t="n"/>
      <c r="BH2092" s="620">
        <f>Z2092+BA2092+BF2092</f>
        <v/>
      </c>
    </row>
    <row r="2093" customFormat="1" s="34">
      <c r="A2093" s="618" t="n"/>
      <c r="B2093" s="619" t="n"/>
      <c r="J2093" s="619" t="n"/>
      <c r="U2093" s="620" t="n"/>
      <c r="X2093" s="620" t="n"/>
      <c r="Y2093" s="620" t="n"/>
      <c r="Z2093" s="620" t="n"/>
      <c r="AA2093" s="34">
        <f>T2093*0.2+N2093*0+O2093*0.3+P2093*0.5+Q2093*0.6+R2093*1+S2093*1</f>
        <v/>
      </c>
      <c r="AB2093" s="34">
        <f>T2093*0.2+N2093*0.2+O2093*0.3+P2093*0.5+Q2093*0.6+R2093*1+S2093*1</f>
        <v/>
      </c>
      <c r="AD2093" s="34">
        <f>IF($AC2093&gt;0,IF(VLOOKUP($AC2093,Resource!$B$2:$AE$460,6,FALSE)&gt;0,VLOOKUP($AC2093,Resource!$B$2:$AE$460,6,FALSE),"--INPUT--"),"")</f>
        <v/>
      </c>
      <c r="AE2093" s="34">
        <f>IF($AC2093&gt;0,IF(VLOOKUP($AC2093,Resource!$B$2:$AE$460,25,FALSE)&gt;0,VLOOKUP($AC2093,Resource!$B$2:$AE$460,25,FALSE),"--INPUT--"),"")</f>
        <v/>
      </c>
      <c r="AG2093" s="619" t="n"/>
      <c r="AH2093" s="619" t="n"/>
      <c r="AJ2093" s="34">
        <f>IF($AI2093&gt;0,IF(VLOOKUP($AI2093,Resource!$B$2:$AE$460,6,FALSE)&gt;0,VLOOKUP($AI2093,Resource!$B$2:$AE$460,6,FALSE),"--INPUT--"),"")</f>
        <v/>
      </c>
      <c r="AK2093" s="34">
        <f>IF($AI2093&gt;0,IF(VLOOKUP($AI2093,Resource!$B$2:$AE$460,25,FALSE)&gt;0,VLOOKUP($AI2093,Resource!$B$2:$AE$460,25,FALSE),"--INPUT--"),"")</f>
        <v/>
      </c>
      <c r="AL2093" s="619" t="n"/>
      <c r="AM2093" s="619" t="n"/>
      <c r="AN2093" s="34">
        <f>AA2093</f>
        <v/>
      </c>
      <c r="AO2093" s="621">
        <f>IF(ISNA(IF(AC2093="",0,AN2093*VLOOKUP(AC2093,Resource!$B$2:$AE$465,8,FALSE))),0,IF(AC2093="",0,AN2093*VLOOKUP(AC2093,Resource!$B$2:$AE$465,8,FALSE)))</f>
        <v/>
      </c>
      <c r="AP2093" s="620" t="n"/>
      <c r="AQ2093" s="286" t="n"/>
      <c r="AR2093" s="34">
        <f>AB2093</f>
        <v/>
      </c>
      <c r="AS2093" s="621">
        <f>IF(ISNA(IF(AI2093="",0,AR2093*VLOOKUP(AI2093,Resource!$B$2:$AE$465,9,FALSE))),0,IF(AI2093="",0,AR2093*VLOOKUP(AI2093,Resource!$B$2:$AE$465,9,FALSE)))</f>
        <v/>
      </c>
      <c r="AT2093" s="620" t="n"/>
      <c r="AU2093" s="286" t="n"/>
      <c r="AV2093" s="620">
        <f>Z2093</f>
        <v/>
      </c>
      <c r="AW2093" s="72" t="n"/>
      <c r="BA2093" s="620" t="n"/>
      <c r="BC2093" s="620">
        <f>AO2093+AS2093</f>
        <v/>
      </c>
      <c r="BD2093" s="620">
        <f>BH2093-BC2093</f>
        <v/>
      </c>
      <c r="BE2093" s="479">
        <f>IF(AV2093=0,"        --",BD2093/BH2093)</f>
        <v/>
      </c>
      <c r="BF2093" s="620" t="n"/>
      <c r="BG2093" s="620" t="n"/>
      <c r="BH2093" s="620">
        <f>Z2093+BA2093+BF2093</f>
        <v/>
      </c>
    </row>
    <row r="2094" customFormat="1" s="34">
      <c r="A2094" s="618" t="n"/>
      <c r="B2094" s="619" t="n"/>
      <c r="J2094" s="619" t="n"/>
      <c r="U2094" s="620" t="n"/>
      <c r="X2094" s="620" t="n"/>
      <c r="Y2094" s="620" t="n"/>
      <c r="Z2094" s="620" t="n"/>
      <c r="AA2094" s="34">
        <f>T2094*0.2+N2094*0+O2094*0.3+P2094*0.5+Q2094*0.6+R2094*1+S2094*1</f>
        <v/>
      </c>
      <c r="AB2094" s="34">
        <f>T2094*0.2+N2094*0.2+O2094*0.3+P2094*0.5+Q2094*0.6+R2094*1+S2094*1</f>
        <v/>
      </c>
      <c r="AD2094" s="34">
        <f>IF($AC2094&gt;0,IF(VLOOKUP($AC2094,Resource!$B$2:$AE$460,6,FALSE)&gt;0,VLOOKUP($AC2094,Resource!$B$2:$AE$460,6,FALSE),"--INPUT--"),"")</f>
        <v/>
      </c>
      <c r="AE2094" s="34">
        <f>IF($AC2094&gt;0,IF(VLOOKUP($AC2094,Resource!$B$2:$AE$460,25,FALSE)&gt;0,VLOOKUP($AC2094,Resource!$B$2:$AE$460,25,FALSE),"--INPUT--"),"")</f>
        <v/>
      </c>
      <c r="AG2094" s="619" t="n"/>
      <c r="AH2094" s="619" t="n"/>
      <c r="AJ2094" s="34">
        <f>IF($AI2094&gt;0,IF(VLOOKUP($AI2094,Resource!$B$2:$AE$460,6,FALSE)&gt;0,VLOOKUP($AI2094,Resource!$B$2:$AE$460,6,FALSE),"--INPUT--"),"")</f>
        <v/>
      </c>
      <c r="AK2094" s="34">
        <f>IF($AI2094&gt;0,IF(VLOOKUP($AI2094,Resource!$B$2:$AE$460,25,FALSE)&gt;0,VLOOKUP($AI2094,Resource!$B$2:$AE$460,25,FALSE),"--INPUT--"),"")</f>
        <v/>
      </c>
      <c r="AL2094" s="619" t="n"/>
      <c r="AM2094" s="619" t="n"/>
      <c r="AN2094" s="34">
        <f>AA2094</f>
        <v/>
      </c>
      <c r="AO2094" s="621">
        <f>IF(ISNA(IF(AC2094="",0,AN2094*VLOOKUP(AC2094,Resource!$B$2:$AE$465,8,FALSE))),0,IF(AC2094="",0,AN2094*VLOOKUP(AC2094,Resource!$B$2:$AE$465,8,FALSE)))</f>
        <v/>
      </c>
      <c r="AP2094" s="620" t="n"/>
      <c r="AQ2094" s="286" t="n"/>
      <c r="AR2094" s="34">
        <f>AB2094</f>
        <v/>
      </c>
      <c r="AS2094" s="621">
        <f>IF(ISNA(IF(AI2094="",0,AR2094*VLOOKUP(AI2094,Resource!$B$2:$AE$465,9,FALSE))),0,IF(AI2094="",0,AR2094*VLOOKUP(AI2094,Resource!$B$2:$AE$465,9,FALSE)))</f>
        <v/>
      </c>
      <c r="AT2094" s="620" t="n"/>
      <c r="AU2094" s="286" t="n"/>
      <c r="AV2094" s="620">
        <f>Z2094</f>
        <v/>
      </c>
      <c r="AW2094" s="72" t="n"/>
      <c r="BA2094" s="620" t="n"/>
      <c r="BC2094" s="620">
        <f>AO2094+AS2094</f>
        <v/>
      </c>
      <c r="BD2094" s="620">
        <f>BH2094-BC2094</f>
        <v/>
      </c>
      <c r="BE2094" s="479">
        <f>IF(AV2094=0,"        --",BD2094/BH2094)</f>
        <v/>
      </c>
      <c r="BF2094" s="620" t="n"/>
      <c r="BG2094" s="620" t="n"/>
      <c r="BH2094" s="620">
        <f>Z2094+BA2094+BF2094</f>
        <v/>
      </c>
    </row>
    <row r="2095" customFormat="1" s="34">
      <c r="A2095" s="618" t="n"/>
      <c r="B2095" s="619" t="n"/>
      <c r="J2095" s="619" t="n"/>
      <c r="U2095" s="620" t="n"/>
      <c r="X2095" s="620" t="n"/>
      <c r="Y2095" s="620" t="n"/>
      <c r="Z2095" s="620" t="n"/>
      <c r="AA2095" s="34">
        <f>T2095*0.2+N2095*0+O2095*0.3+P2095*0.5+Q2095*0.6+R2095*1+S2095*1</f>
        <v/>
      </c>
      <c r="AB2095" s="34">
        <f>T2095*0.2+N2095*0.2+O2095*0.3+P2095*0.5+Q2095*0.6+R2095*1+S2095*1</f>
        <v/>
      </c>
      <c r="AD2095" s="34">
        <f>IF($AC2095&gt;0,IF(VLOOKUP($AC2095,Resource!$B$2:$AE$460,6,FALSE)&gt;0,VLOOKUP($AC2095,Resource!$B$2:$AE$460,6,FALSE),"--INPUT--"),"")</f>
        <v/>
      </c>
      <c r="AE2095" s="34">
        <f>IF($AC2095&gt;0,IF(VLOOKUP($AC2095,Resource!$B$2:$AE$460,25,FALSE)&gt;0,VLOOKUP($AC2095,Resource!$B$2:$AE$460,25,FALSE),"--INPUT--"),"")</f>
        <v/>
      </c>
      <c r="AG2095" s="619" t="n"/>
      <c r="AH2095" s="619" t="n"/>
      <c r="AJ2095" s="34">
        <f>IF($AI2095&gt;0,IF(VLOOKUP($AI2095,Resource!$B$2:$AE$460,6,FALSE)&gt;0,VLOOKUP($AI2095,Resource!$B$2:$AE$460,6,FALSE),"--INPUT--"),"")</f>
        <v/>
      </c>
      <c r="AK2095" s="34">
        <f>IF($AI2095&gt;0,IF(VLOOKUP($AI2095,Resource!$B$2:$AE$460,25,FALSE)&gt;0,VLOOKUP($AI2095,Resource!$B$2:$AE$460,25,FALSE),"--INPUT--"),"")</f>
        <v/>
      </c>
      <c r="AL2095" s="619" t="n"/>
      <c r="AM2095" s="619" t="n"/>
      <c r="AN2095" s="34">
        <f>AA2095</f>
        <v/>
      </c>
      <c r="AO2095" s="621">
        <f>IF(ISNA(IF(AC2095="",0,AN2095*VLOOKUP(AC2095,Resource!$B$2:$AE$465,8,FALSE))),0,IF(AC2095="",0,AN2095*VLOOKUP(AC2095,Resource!$B$2:$AE$465,8,FALSE)))</f>
        <v/>
      </c>
      <c r="AP2095" s="620" t="n"/>
      <c r="AQ2095" s="286" t="n"/>
      <c r="AR2095" s="34">
        <f>AB2095</f>
        <v/>
      </c>
      <c r="AS2095" s="621">
        <f>IF(ISNA(IF(AI2095="",0,AR2095*VLOOKUP(AI2095,Resource!$B$2:$AE$465,9,FALSE))),0,IF(AI2095="",0,AR2095*VLOOKUP(AI2095,Resource!$B$2:$AE$465,9,FALSE)))</f>
        <v/>
      </c>
      <c r="AT2095" s="620" t="n"/>
      <c r="AU2095" s="286" t="n"/>
      <c r="AV2095" s="620">
        <f>Z2095</f>
        <v/>
      </c>
      <c r="AW2095" s="72" t="n"/>
      <c r="BA2095" s="620" t="n"/>
      <c r="BC2095" s="620">
        <f>AO2095+AS2095</f>
        <v/>
      </c>
      <c r="BD2095" s="620">
        <f>BH2095-BC2095</f>
        <v/>
      </c>
      <c r="BE2095" s="479">
        <f>IF(AV2095=0,"        --",BD2095/BH2095)</f>
        <v/>
      </c>
      <c r="BF2095" s="620" t="n"/>
      <c r="BG2095" s="620" t="n"/>
      <c r="BH2095" s="620">
        <f>Z2095+BA2095+BF2095</f>
        <v/>
      </c>
    </row>
    <row r="2096" customFormat="1" s="34">
      <c r="A2096" s="618" t="n"/>
      <c r="B2096" s="619" t="n"/>
      <c r="J2096" s="619" t="n"/>
      <c r="U2096" s="620" t="n"/>
      <c r="X2096" s="620" t="n"/>
      <c r="Y2096" s="620" t="n"/>
      <c r="Z2096" s="620" t="n"/>
      <c r="AA2096" s="34">
        <f>T2096*0.2+N2096*0+O2096*0.3+P2096*0.5+Q2096*0.6+R2096*1+S2096*1</f>
        <v/>
      </c>
      <c r="AB2096" s="34">
        <f>T2096*0.2+N2096*0.2+O2096*0.3+P2096*0.5+Q2096*0.6+R2096*1+S2096*1</f>
        <v/>
      </c>
      <c r="AD2096" s="34">
        <f>IF($AC2096&gt;0,IF(VLOOKUP($AC2096,Resource!$B$2:$AE$460,6,FALSE)&gt;0,VLOOKUP($AC2096,Resource!$B$2:$AE$460,6,FALSE),"--INPUT--"),"")</f>
        <v/>
      </c>
      <c r="AE2096" s="34">
        <f>IF($AC2096&gt;0,IF(VLOOKUP($AC2096,Resource!$B$2:$AE$460,25,FALSE)&gt;0,VLOOKUP($AC2096,Resource!$B$2:$AE$460,25,FALSE),"--INPUT--"),"")</f>
        <v/>
      </c>
      <c r="AG2096" s="619" t="n"/>
      <c r="AH2096" s="619" t="n"/>
      <c r="AJ2096" s="34">
        <f>IF($AI2096&gt;0,IF(VLOOKUP($AI2096,Resource!$B$2:$AE$460,6,FALSE)&gt;0,VLOOKUP($AI2096,Resource!$B$2:$AE$460,6,FALSE),"--INPUT--"),"")</f>
        <v/>
      </c>
      <c r="AK2096" s="34">
        <f>IF($AI2096&gt;0,IF(VLOOKUP($AI2096,Resource!$B$2:$AE$460,25,FALSE)&gt;0,VLOOKUP($AI2096,Resource!$B$2:$AE$460,25,FALSE),"--INPUT--"),"")</f>
        <v/>
      </c>
      <c r="AL2096" s="619" t="n"/>
      <c r="AM2096" s="619" t="n"/>
      <c r="AN2096" s="34">
        <f>AA2096</f>
        <v/>
      </c>
      <c r="AO2096" s="621">
        <f>IF(ISNA(IF(AC2096="",0,AN2096*VLOOKUP(AC2096,Resource!$B$2:$AE$465,8,FALSE))),0,IF(AC2096="",0,AN2096*VLOOKUP(AC2096,Resource!$B$2:$AE$465,8,FALSE)))</f>
        <v/>
      </c>
      <c r="AP2096" s="620" t="n"/>
      <c r="AQ2096" s="286" t="n"/>
      <c r="AR2096" s="34">
        <f>AB2096</f>
        <v/>
      </c>
      <c r="AS2096" s="621">
        <f>IF(ISNA(IF(AI2096="",0,AR2096*VLOOKUP(AI2096,Resource!$B$2:$AE$465,9,FALSE))),0,IF(AI2096="",0,AR2096*VLOOKUP(AI2096,Resource!$B$2:$AE$465,9,FALSE)))</f>
        <v/>
      </c>
      <c r="AT2096" s="620" t="n"/>
      <c r="AU2096" s="286" t="n"/>
      <c r="AV2096" s="620">
        <f>Z2096</f>
        <v/>
      </c>
      <c r="AW2096" s="72" t="n"/>
      <c r="BA2096" s="620" t="n"/>
      <c r="BC2096" s="620">
        <f>AO2096+AS2096</f>
        <v/>
      </c>
      <c r="BD2096" s="620">
        <f>BH2096-BC2096</f>
        <v/>
      </c>
      <c r="BE2096" s="479">
        <f>IF(AV2096=0,"        --",BD2096/BH2096)</f>
        <v/>
      </c>
      <c r="BF2096" s="620" t="n"/>
      <c r="BG2096" s="620" t="n"/>
      <c r="BH2096" s="620">
        <f>Z2096+BA2096+BF2096</f>
        <v/>
      </c>
    </row>
    <row r="2097" customFormat="1" s="34">
      <c r="A2097" s="618" t="n"/>
      <c r="B2097" s="619" t="n"/>
      <c r="J2097" s="619" t="n"/>
      <c r="U2097" s="620" t="n"/>
      <c r="X2097" s="620" t="n"/>
      <c r="Y2097" s="620" t="n"/>
      <c r="Z2097" s="620" t="n"/>
      <c r="AA2097" s="34">
        <f>T2097*0.2+N2097*0+O2097*0.3+P2097*0.5+Q2097*0.6+R2097*1+S2097*1</f>
        <v/>
      </c>
      <c r="AB2097" s="34">
        <f>T2097*0.2+N2097*0.2+O2097*0.3+P2097*0.5+Q2097*0.6+R2097*1+S2097*1</f>
        <v/>
      </c>
      <c r="AD2097" s="34">
        <f>IF($AC2097&gt;0,IF(VLOOKUP($AC2097,Resource!$B$2:$AE$460,6,FALSE)&gt;0,VLOOKUP($AC2097,Resource!$B$2:$AE$460,6,FALSE),"--INPUT--"),"")</f>
        <v/>
      </c>
      <c r="AE2097" s="34">
        <f>IF($AC2097&gt;0,IF(VLOOKUP($AC2097,Resource!$B$2:$AE$460,25,FALSE)&gt;0,VLOOKUP($AC2097,Resource!$B$2:$AE$460,25,FALSE),"--INPUT--"),"")</f>
        <v/>
      </c>
      <c r="AG2097" s="619" t="n"/>
      <c r="AH2097" s="619" t="n"/>
      <c r="AJ2097" s="34">
        <f>IF($AI2097&gt;0,IF(VLOOKUP($AI2097,Resource!$B$2:$AE$460,6,FALSE)&gt;0,VLOOKUP($AI2097,Resource!$B$2:$AE$460,6,FALSE),"--INPUT--"),"")</f>
        <v/>
      </c>
      <c r="AK2097" s="34">
        <f>IF($AI2097&gt;0,IF(VLOOKUP($AI2097,Resource!$B$2:$AE$460,25,FALSE)&gt;0,VLOOKUP($AI2097,Resource!$B$2:$AE$460,25,FALSE),"--INPUT--"),"")</f>
        <v/>
      </c>
      <c r="AL2097" s="619" t="n"/>
      <c r="AM2097" s="619" t="n"/>
      <c r="AN2097" s="34">
        <f>AA2097</f>
        <v/>
      </c>
      <c r="AO2097" s="621">
        <f>IF(ISNA(IF(AC2097="",0,AN2097*VLOOKUP(AC2097,Resource!$B$2:$AE$465,8,FALSE))),0,IF(AC2097="",0,AN2097*VLOOKUP(AC2097,Resource!$B$2:$AE$465,8,FALSE)))</f>
        <v/>
      </c>
      <c r="AP2097" s="620" t="n"/>
      <c r="AQ2097" s="286" t="n"/>
      <c r="AR2097" s="34">
        <f>AB2097</f>
        <v/>
      </c>
      <c r="AS2097" s="621">
        <f>IF(ISNA(IF(AI2097="",0,AR2097*VLOOKUP(AI2097,Resource!$B$2:$AE$465,9,FALSE))),0,IF(AI2097="",0,AR2097*VLOOKUP(AI2097,Resource!$B$2:$AE$465,9,FALSE)))</f>
        <v/>
      </c>
      <c r="AT2097" s="620" t="n"/>
      <c r="AU2097" s="286" t="n"/>
      <c r="AV2097" s="620">
        <f>Z2097</f>
        <v/>
      </c>
      <c r="AW2097" s="72" t="n"/>
      <c r="BA2097" s="620" t="n"/>
      <c r="BC2097" s="620">
        <f>AO2097+AS2097</f>
        <v/>
      </c>
      <c r="BD2097" s="620">
        <f>BH2097-BC2097</f>
        <v/>
      </c>
      <c r="BE2097" s="479">
        <f>IF(AV2097=0,"        --",BD2097/BH2097)</f>
        <v/>
      </c>
      <c r="BF2097" s="620" t="n"/>
      <c r="BG2097" s="620" t="n"/>
      <c r="BH2097" s="620">
        <f>Z2097+BA2097+BF2097</f>
        <v/>
      </c>
    </row>
    <row r="2098" customFormat="1" s="34">
      <c r="A2098" s="618" t="n"/>
      <c r="B2098" s="619" t="n"/>
      <c r="J2098" s="619" t="n"/>
      <c r="U2098" s="620" t="n"/>
      <c r="X2098" s="620" t="n"/>
      <c r="Y2098" s="620" t="n"/>
      <c r="Z2098" s="620" t="n"/>
      <c r="AA2098" s="34">
        <f>T2098*0.2+N2098*0+O2098*0.3+P2098*0.5+Q2098*0.6+R2098*1+S2098*1</f>
        <v/>
      </c>
      <c r="AB2098" s="34">
        <f>T2098*0.2+N2098*0.2+O2098*0.3+P2098*0.5+Q2098*0.6+R2098*1+S2098*1</f>
        <v/>
      </c>
      <c r="AD2098" s="34">
        <f>IF($AC2098&gt;0,IF(VLOOKUP($AC2098,Resource!$B$2:$AE$460,6,FALSE)&gt;0,VLOOKUP($AC2098,Resource!$B$2:$AE$460,6,FALSE),"--INPUT--"),"")</f>
        <v/>
      </c>
      <c r="AE2098" s="34">
        <f>IF($AC2098&gt;0,IF(VLOOKUP($AC2098,Resource!$B$2:$AE$460,25,FALSE)&gt;0,VLOOKUP($AC2098,Resource!$B$2:$AE$460,25,FALSE),"--INPUT--"),"")</f>
        <v/>
      </c>
      <c r="AG2098" s="619" t="n"/>
      <c r="AH2098" s="619" t="n"/>
      <c r="AJ2098" s="34">
        <f>IF($AI2098&gt;0,IF(VLOOKUP($AI2098,Resource!$B$2:$AE$460,6,FALSE)&gt;0,VLOOKUP($AI2098,Resource!$B$2:$AE$460,6,FALSE),"--INPUT--"),"")</f>
        <v/>
      </c>
      <c r="AK2098" s="34">
        <f>IF($AI2098&gt;0,IF(VLOOKUP($AI2098,Resource!$B$2:$AE$460,25,FALSE)&gt;0,VLOOKUP($AI2098,Resource!$B$2:$AE$460,25,FALSE),"--INPUT--"),"")</f>
        <v/>
      </c>
      <c r="AL2098" s="619" t="n"/>
      <c r="AM2098" s="619" t="n"/>
      <c r="AN2098" s="34">
        <f>AA2098</f>
        <v/>
      </c>
      <c r="AO2098" s="621">
        <f>IF(ISNA(IF(AC2098="",0,AN2098*VLOOKUP(AC2098,Resource!$B$2:$AE$465,8,FALSE))),0,IF(AC2098="",0,AN2098*VLOOKUP(AC2098,Resource!$B$2:$AE$465,8,FALSE)))</f>
        <v/>
      </c>
      <c r="AP2098" s="620" t="n"/>
      <c r="AQ2098" s="286" t="n"/>
      <c r="AR2098" s="34">
        <f>AB2098</f>
        <v/>
      </c>
      <c r="AS2098" s="621">
        <f>IF(ISNA(IF(AI2098="",0,AR2098*VLOOKUP(AI2098,Resource!$B$2:$AE$465,9,FALSE))),0,IF(AI2098="",0,AR2098*VLOOKUP(AI2098,Resource!$B$2:$AE$465,9,FALSE)))</f>
        <v/>
      </c>
      <c r="AT2098" s="620" t="n"/>
      <c r="AU2098" s="286" t="n"/>
      <c r="AV2098" s="620">
        <f>Z2098</f>
        <v/>
      </c>
      <c r="AW2098" s="72" t="n"/>
      <c r="BA2098" s="620" t="n"/>
      <c r="BC2098" s="620">
        <f>AO2098+AS2098</f>
        <v/>
      </c>
      <c r="BD2098" s="620">
        <f>BH2098-BC2098</f>
        <v/>
      </c>
      <c r="BE2098" s="479">
        <f>IF(AV2098=0,"        --",BD2098/BH2098)</f>
        <v/>
      </c>
      <c r="BF2098" s="620" t="n"/>
      <c r="BG2098" s="620" t="n"/>
      <c r="BH2098" s="620">
        <f>Z2098+BA2098+BF2098</f>
        <v/>
      </c>
    </row>
    <row r="2099" customFormat="1" s="34">
      <c r="A2099" s="618" t="n"/>
      <c r="B2099" s="619" t="n"/>
      <c r="J2099" s="619" t="n"/>
      <c r="U2099" s="620" t="n"/>
      <c r="X2099" s="620" t="n"/>
      <c r="Y2099" s="620" t="n"/>
      <c r="Z2099" s="620" t="n"/>
      <c r="AA2099" s="34">
        <f>T2099*0.2+N2099*0+O2099*0.3+P2099*0.5+Q2099*0.6+R2099*1+S2099*1</f>
        <v/>
      </c>
      <c r="AB2099" s="34">
        <f>T2099*0.2+N2099*0.2+O2099*0.3+P2099*0.5+Q2099*0.6+R2099*1+S2099*1</f>
        <v/>
      </c>
      <c r="AD2099" s="34">
        <f>IF($AC2099&gt;0,IF(VLOOKUP($AC2099,Resource!$B$2:$AE$460,6,FALSE)&gt;0,VLOOKUP($AC2099,Resource!$B$2:$AE$460,6,FALSE),"--INPUT--"),"")</f>
        <v/>
      </c>
      <c r="AE2099" s="34">
        <f>IF($AC2099&gt;0,IF(VLOOKUP($AC2099,Resource!$B$2:$AE$460,25,FALSE)&gt;0,VLOOKUP($AC2099,Resource!$B$2:$AE$460,25,FALSE),"--INPUT--"),"")</f>
        <v/>
      </c>
      <c r="AG2099" s="619" t="n"/>
      <c r="AH2099" s="619" t="n"/>
      <c r="AJ2099" s="34">
        <f>IF($AI2099&gt;0,IF(VLOOKUP($AI2099,Resource!$B$2:$AE$460,6,FALSE)&gt;0,VLOOKUP($AI2099,Resource!$B$2:$AE$460,6,FALSE),"--INPUT--"),"")</f>
        <v/>
      </c>
      <c r="AK2099" s="34">
        <f>IF($AI2099&gt;0,IF(VLOOKUP($AI2099,Resource!$B$2:$AE$460,25,FALSE)&gt;0,VLOOKUP($AI2099,Resource!$B$2:$AE$460,25,FALSE),"--INPUT--"),"")</f>
        <v/>
      </c>
      <c r="AL2099" s="619" t="n"/>
      <c r="AM2099" s="619" t="n"/>
      <c r="AN2099" s="34">
        <f>AA2099</f>
        <v/>
      </c>
      <c r="AO2099" s="621">
        <f>IF(ISNA(IF(AC2099="",0,AN2099*VLOOKUP(AC2099,Resource!$B$2:$AE$465,8,FALSE))),0,IF(AC2099="",0,AN2099*VLOOKUP(AC2099,Resource!$B$2:$AE$465,8,FALSE)))</f>
        <v/>
      </c>
      <c r="AP2099" s="620" t="n"/>
      <c r="AQ2099" s="286" t="n"/>
      <c r="AR2099" s="34">
        <f>AB2099</f>
        <v/>
      </c>
      <c r="AS2099" s="621">
        <f>IF(ISNA(IF(AI2099="",0,AR2099*VLOOKUP(AI2099,Resource!$B$2:$AE$465,9,FALSE))),0,IF(AI2099="",0,AR2099*VLOOKUP(AI2099,Resource!$B$2:$AE$465,9,FALSE)))</f>
        <v/>
      </c>
      <c r="AT2099" s="620" t="n"/>
      <c r="AU2099" s="286" t="n"/>
      <c r="AV2099" s="620">
        <f>Z2099</f>
        <v/>
      </c>
      <c r="AW2099" s="72" t="n"/>
      <c r="BA2099" s="620" t="n"/>
      <c r="BC2099" s="620">
        <f>AO2099+AS2099</f>
        <v/>
      </c>
      <c r="BD2099" s="620">
        <f>BH2099-BC2099</f>
        <v/>
      </c>
      <c r="BE2099" s="479">
        <f>IF(AV2099=0,"        --",BD2099/BH2099)</f>
        <v/>
      </c>
      <c r="BF2099" s="620" t="n"/>
      <c r="BG2099" s="620" t="n"/>
      <c r="BH2099" s="620">
        <f>Z2099+BA2099+BF2099</f>
        <v/>
      </c>
    </row>
    <row r="2100" customFormat="1" s="34">
      <c r="A2100" s="618" t="n"/>
      <c r="B2100" s="619" t="n"/>
      <c r="J2100" s="619" t="n"/>
      <c r="U2100" s="620" t="n"/>
      <c r="X2100" s="620" t="n"/>
      <c r="Y2100" s="620" t="n"/>
      <c r="Z2100" s="620" t="n"/>
      <c r="AA2100" s="34">
        <f>T2100*0.2+N2100*0+O2100*0.3+P2100*0.5+Q2100*0.6+R2100*1+S2100*1</f>
        <v/>
      </c>
      <c r="AB2100" s="34">
        <f>T2100*0.2+N2100*0.2+O2100*0.3+P2100*0.5+Q2100*0.6+R2100*1+S2100*1</f>
        <v/>
      </c>
      <c r="AD2100" s="34">
        <f>IF($AC2100&gt;0,IF(VLOOKUP($AC2100,Resource!$B$2:$AE$460,6,FALSE)&gt;0,VLOOKUP($AC2100,Resource!$B$2:$AE$460,6,FALSE),"--INPUT--"),"")</f>
        <v/>
      </c>
      <c r="AE2100" s="34">
        <f>IF($AC2100&gt;0,IF(VLOOKUP($AC2100,Resource!$B$2:$AE$460,25,FALSE)&gt;0,VLOOKUP($AC2100,Resource!$B$2:$AE$460,25,FALSE),"--INPUT--"),"")</f>
        <v/>
      </c>
      <c r="AG2100" s="619" t="n"/>
      <c r="AH2100" s="619" t="n"/>
      <c r="AJ2100" s="34">
        <f>IF($AI2100&gt;0,IF(VLOOKUP($AI2100,Resource!$B$2:$AE$460,6,FALSE)&gt;0,VLOOKUP($AI2100,Resource!$B$2:$AE$460,6,FALSE),"--INPUT--"),"")</f>
        <v/>
      </c>
      <c r="AK2100" s="34">
        <f>IF($AI2100&gt;0,IF(VLOOKUP($AI2100,Resource!$B$2:$AE$460,25,FALSE)&gt;0,VLOOKUP($AI2100,Resource!$B$2:$AE$460,25,FALSE),"--INPUT--"),"")</f>
        <v/>
      </c>
      <c r="AL2100" s="619" t="n"/>
      <c r="AM2100" s="619" t="n"/>
      <c r="AN2100" s="34">
        <f>AA2100</f>
        <v/>
      </c>
      <c r="AO2100" s="621">
        <f>IF(ISNA(IF(AC2100="",0,AN2100*VLOOKUP(AC2100,Resource!$B$2:$AE$465,8,FALSE))),0,IF(AC2100="",0,AN2100*VLOOKUP(AC2100,Resource!$B$2:$AE$465,8,FALSE)))</f>
        <v/>
      </c>
      <c r="AP2100" s="620" t="n"/>
      <c r="AQ2100" s="286" t="n"/>
      <c r="AR2100" s="34">
        <f>AB2100</f>
        <v/>
      </c>
      <c r="AS2100" s="621">
        <f>IF(ISNA(IF(AI2100="",0,AR2100*VLOOKUP(AI2100,Resource!$B$2:$AE$465,9,FALSE))),0,IF(AI2100="",0,AR2100*VLOOKUP(AI2100,Resource!$B$2:$AE$465,9,FALSE)))</f>
        <v/>
      </c>
      <c r="AT2100" s="620" t="n"/>
      <c r="AU2100" s="286" t="n"/>
      <c r="AV2100" s="620">
        <f>Z2100</f>
        <v/>
      </c>
      <c r="AW2100" s="72" t="n"/>
      <c r="BA2100" s="620" t="n"/>
      <c r="BC2100" s="620">
        <f>AO2100+AS2100</f>
        <v/>
      </c>
      <c r="BD2100" s="620">
        <f>BH2100-BC2100</f>
        <v/>
      </c>
      <c r="BE2100" s="479">
        <f>IF(AV2100=0,"        --",BD2100/BH2100)</f>
        <v/>
      </c>
      <c r="BF2100" s="620" t="n"/>
      <c r="BG2100" s="620" t="n"/>
      <c r="BH2100" s="620">
        <f>Z2100+BA2100+BF2100</f>
        <v/>
      </c>
    </row>
    <row r="2101" customFormat="1" s="34">
      <c r="A2101" s="618" t="n"/>
      <c r="B2101" s="619" t="n"/>
      <c r="J2101" s="619" t="n"/>
      <c r="U2101" s="620" t="n"/>
      <c r="X2101" s="620" t="n"/>
      <c r="Y2101" s="620" t="n"/>
      <c r="Z2101" s="620" t="n"/>
      <c r="AA2101" s="34">
        <f>T2101*0.2+N2101*0+O2101*0.3+P2101*0.5+Q2101*0.6+R2101*1+S2101*1</f>
        <v/>
      </c>
      <c r="AB2101" s="34">
        <f>T2101*0.2+N2101*0.2+O2101*0.3+P2101*0.5+Q2101*0.6+R2101*1+S2101*1</f>
        <v/>
      </c>
      <c r="AD2101" s="34">
        <f>IF($AC2101&gt;0,IF(VLOOKUP($AC2101,Resource!$B$2:$AE$460,6,FALSE)&gt;0,VLOOKUP($AC2101,Resource!$B$2:$AE$460,6,FALSE),"--INPUT--"),"")</f>
        <v/>
      </c>
      <c r="AE2101" s="34">
        <f>IF($AC2101&gt;0,IF(VLOOKUP($AC2101,Resource!$B$2:$AE$460,25,FALSE)&gt;0,VLOOKUP($AC2101,Resource!$B$2:$AE$460,25,FALSE),"--INPUT--"),"")</f>
        <v/>
      </c>
      <c r="AG2101" s="619" t="n"/>
      <c r="AH2101" s="619" t="n"/>
      <c r="AJ2101" s="34">
        <f>IF($AI2101&gt;0,IF(VLOOKUP($AI2101,Resource!$B$2:$AE$460,6,FALSE)&gt;0,VLOOKUP($AI2101,Resource!$B$2:$AE$460,6,FALSE),"--INPUT--"),"")</f>
        <v/>
      </c>
      <c r="AK2101" s="34">
        <f>IF($AI2101&gt;0,IF(VLOOKUP($AI2101,Resource!$B$2:$AE$460,25,FALSE)&gt;0,VLOOKUP($AI2101,Resource!$B$2:$AE$460,25,FALSE),"--INPUT--"),"")</f>
        <v/>
      </c>
      <c r="AL2101" s="619" t="n"/>
      <c r="AM2101" s="619" t="n"/>
      <c r="AN2101" s="34">
        <f>AA2101</f>
        <v/>
      </c>
      <c r="AO2101" s="621">
        <f>IF(ISNA(IF(AC2101="",0,AN2101*VLOOKUP(AC2101,Resource!$B$2:$AE$465,8,FALSE))),0,IF(AC2101="",0,AN2101*VLOOKUP(AC2101,Resource!$B$2:$AE$465,8,FALSE)))</f>
        <v/>
      </c>
      <c r="AP2101" s="620" t="n"/>
      <c r="AQ2101" s="286" t="n"/>
      <c r="AR2101" s="34">
        <f>AB2101</f>
        <v/>
      </c>
      <c r="AS2101" s="621">
        <f>IF(ISNA(IF(AI2101="",0,AR2101*VLOOKUP(AI2101,Resource!$B$2:$AE$465,9,FALSE))),0,IF(AI2101="",0,AR2101*VLOOKUP(AI2101,Resource!$B$2:$AE$465,9,FALSE)))</f>
        <v/>
      </c>
      <c r="AT2101" s="620" t="n"/>
      <c r="AU2101" s="286" t="n"/>
      <c r="AV2101" s="620">
        <f>Z2101</f>
        <v/>
      </c>
      <c r="AW2101" s="72" t="n"/>
      <c r="BA2101" s="620" t="n"/>
      <c r="BC2101" s="620">
        <f>AO2101+AS2101</f>
        <v/>
      </c>
      <c r="BD2101" s="620">
        <f>BH2101-BC2101</f>
        <v/>
      </c>
      <c r="BE2101" s="479">
        <f>IF(AV2101=0,"        --",BD2101/BH2101)</f>
        <v/>
      </c>
      <c r="BF2101" s="620" t="n"/>
      <c r="BG2101" s="620" t="n"/>
      <c r="BH2101" s="620">
        <f>Z2101+BA2101+BF2101</f>
        <v/>
      </c>
    </row>
    <row r="2102" customFormat="1" s="34">
      <c r="A2102" s="618" t="n"/>
      <c r="B2102" s="619" t="n"/>
      <c r="J2102" s="619" t="n"/>
      <c r="U2102" s="620" t="n"/>
      <c r="X2102" s="620" t="n"/>
      <c r="Y2102" s="620" t="n"/>
      <c r="Z2102" s="620" t="n"/>
      <c r="AA2102" s="34">
        <f>T2102*0.2+N2102*0+O2102*0.3+P2102*0.5+Q2102*0.6+R2102*1+S2102*1</f>
        <v/>
      </c>
      <c r="AB2102" s="34">
        <f>T2102*0.2+N2102*0.2+O2102*0.3+P2102*0.5+Q2102*0.6+R2102*1+S2102*1</f>
        <v/>
      </c>
      <c r="AD2102" s="34">
        <f>IF($AC2102&gt;0,IF(VLOOKUP($AC2102,Resource!$B$2:$AE$460,6,FALSE)&gt;0,VLOOKUP($AC2102,Resource!$B$2:$AE$460,6,FALSE),"--INPUT--"),"")</f>
        <v/>
      </c>
      <c r="AE2102" s="34">
        <f>IF($AC2102&gt;0,IF(VLOOKUP($AC2102,Resource!$B$2:$AE$460,25,FALSE)&gt;0,VLOOKUP($AC2102,Resource!$B$2:$AE$460,25,FALSE),"--INPUT--"),"")</f>
        <v/>
      </c>
      <c r="AG2102" s="619" t="n"/>
      <c r="AH2102" s="619" t="n"/>
      <c r="AJ2102" s="34">
        <f>IF($AI2102&gt;0,IF(VLOOKUP($AI2102,Resource!$B$2:$AE$460,6,FALSE)&gt;0,VLOOKUP($AI2102,Resource!$B$2:$AE$460,6,FALSE),"--INPUT--"),"")</f>
        <v/>
      </c>
      <c r="AK2102" s="34">
        <f>IF($AI2102&gt;0,IF(VLOOKUP($AI2102,Resource!$B$2:$AE$460,25,FALSE)&gt;0,VLOOKUP($AI2102,Resource!$B$2:$AE$460,25,FALSE),"--INPUT--"),"")</f>
        <v/>
      </c>
      <c r="AL2102" s="619" t="n"/>
      <c r="AM2102" s="619" t="n"/>
      <c r="AN2102" s="34">
        <f>AA2102</f>
        <v/>
      </c>
      <c r="AO2102" s="621">
        <f>IF(ISNA(IF(AC2102="",0,AN2102*VLOOKUP(AC2102,Resource!$B$2:$AE$465,8,FALSE))),0,IF(AC2102="",0,AN2102*VLOOKUP(AC2102,Resource!$B$2:$AE$465,8,FALSE)))</f>
        <v/>
      </c>
      <c r="AP2102" s="620" t="n"/>
      <c r="AQ2102" s="286" t="n"/>
      <c r="AR2102" s="34">
        <f>AB2102</f>
        <v/>
      </c>
      <c r="AS2102" s="621">
        <f>IF(ISNA(IF(AI2102="",0,AR2102*VLOOKUP(AI2102,Resource!$B$2:$AE$465,9,FALSE))),0,IF(AI2102="",0,AR2102*VLOOKUP(AI2102,Resource!$B$2:$AE$465,9,FALSE)))</f>
        <v/>
      </c>
      <c r="AT2102" s="620" t="n"/>
      <c r="AU2102" s="286" t="n"/>
      <c r="AV2102" s="620">
        <f>Z2102</f>
        <v/>
      </c>
      <c r="AW2102" s="72" t="n"/>
      <c r="BA2102" s="620" t="n"/>
      <c r="BC2102" s="620">
        <f>AO2102+AS2102</f>
        <v/>
      </c>
      <c r="BD2102" s="620">
        <f>BH2102-BC2102</f>
        <v/>
      </c>
      <c r="BE2102" s="479">
        <f>IF(AV2102=0,"        --",BD2102/BH2102)</f>
        <v/>
      </c>
      <c r="BF2102" s="620" t="n"/>
      <c r="BG2102" s="620" t="n"/>
      <c r="BH2102" s="620">
        <f>Z2102+BA2102+BF2102</f>
        <v/>
      </c>
    </row>
    <row r="2103" customFormat="1" s="34">
      <c r="A2103" s="618" t="n"/>
      <c r="B2103" s="619" t="n"/>
      <c r="J2103" s="619" t="n"/>
      <c r="U2103" s="620" t="n"/>
      <c r="X2103" s="620" t="n"/>
      <c r="Y2103" s="620" t="n"/>
      <c r="Z2103" s="620" t="n"/>
      <c r="AA2103" s="34">
        <f>T2103*0.2+N2103*0+O2103*0.3+P2103*0.5+Q2103*0.6+R2103*1+S2103*1</f>
        <v/>
      </c>
      <c r="AB2103" s="34">
        <f>T2103*0.2+N2103*0.2+O2103*0.3+P2103*0.5+Q2103*0.6+R2103*1+S2103*1</f>
        <v/>
      </c>
      <c r="AD2103" s="34">
        <f>IF($AC2103&gt;0,IF(VLOOKUP($AC2103,Resource!$B$2:$AE$460,6,FALSE)&gt;0,VLOOKUP($AC2103,Resource!$B$2:$AE$460,6,FALSE),"--INPUT--"),"")</f>
        <v/>
      </c>
      <c r="AE2103" s="34">
        <f>IF($AC2103&gt;0,IF(VLOOKUP($AC2103,Resource!$B$2:$AE$460,25,FALSE)&gt;0,VLOOKUP($AC2103,Resource!$B$2:$AE$460,25,FALSE),"--INPUT--"),"")</f>
        <v/>
      </c>
      <c r="AG2103" s="619" t="n"/>
      <c r="AH2103" s="619" t="n"/>
      <c r="AJ2103" s="34">
        <f>IF($AI2103&gt;0,IF(VLOOKUP($AI2103,Resource!$B$2:$AE$460,6,FALSE)&gt;0,VLOOKUP($AI2103,Resource!$B$2:$AE$460,6,FALSE),"--INPUT--"),"")</f>
        <v/>
      </c>
      <c r="AK2103" s="34">
        <f>IF($AI2103&gt;0,IF(VLOOKUP($AI2103,Resource!$B$2:$AE$460,25,FALSE)&gt;0,VLOOKUP($AI2103,Resource!$B$2:$AE$460,25,FALSE),"--INPUT--"),"")</f>
        <v/>
      </c>
      <c r="AL2103" s="619" t="n"/>
      <c r="AM2103" s="619" t="n"/>
      <c r="AN2103" s="34">
        <f>AA2103</f>
        <v/>
      </c>
      <c r="AO2103" s="621">
        <f>IF(ISNA(IF(AC2103="",0,AN2103*VLOOKUP(AC2103,Resource!$B$2:$AE$465,8,FALSE))),0,IF(AC2103="",0,AN2103*VLOOKUP(AC2103,Resource!$B$2:$AE$465,8,FALSE)))</f>
        <v/>
      </c>
      <c r="AP2103" s="620" t="n"/>
      <c r="AQ2103" s="286" t="n"/>
      <c r="AR2103" s="34">
        <f>AB2103</f>
        <v/>
      </c>
      <c r="AS2103" s="621">
        <f>IF(ISNA(IF(AI2103="",0,AR2103*VLOOKUP(AI2103,Resource!$B$2:$AE$465,9,FALSE))),0,IF(AI2103="",0,AR2103*VLOOKUP(AI2103,Resource!$B$2:$AE$465,9,FALSE)))</f>
        <v/>
      </c>
      <c r="AT2103" s="620" t="n"/>
      <c r="AU2103" s="286" t="n"/>
      <c r="AV2103" s="620">
        <f>Z2103</f>
        <v/>
      </c>
      <c r="AW2103" s="72" t="n"/>
      <c r="BA2103" s="620" t="n"/>
      <c r="BC2103" s="620">
        <f>AO2103+AS2103</f>
        <v/>
      </c>
      <c r="BD2103" s="620">
        <f>BH2103-BC2103</f>
        <v/>
      </c>
      <c r="BE2103" s="479">
        <f>IF(AV2103=0,"        --",BD2103/BH2103)</f>
        <v/>
      </c>
      <c r="BF2103" s="620" t="n"/>
      <c r="BG2103" s="620" t="n"/>
      <c r="BH2103" s="620">
        <f>Z2103+BA2103+BF2103</f>
        <v/>
      </c>
    </row>
    <row r="2104" customFormat="1" s="34">
      <c r="A2104" s="618" t="n"/>
      <c r="B2104" s="619" t="n"/>
      <c r="J2104" s="619" t="n"/>
      <c r="U2104" s="620" t="n"/>
      <c r="X2104" s="620" t="n"/>
      <c r="Y2104" s="620" t="n"/>
      <c r="Z2104" s="620" t="n"/>
      <c r="AA2104" s="34">
        <f>T2104*0.2+N2104*0+O2104*0.3+P2104*0.5+Q2104*0.6+R2104*1+S2104*1</f>
        <v/>
      </c>
      <c r="AB2104" s="34">
        <f>T2104*0.2+N2104*0.2+O2104*0.3+P2104*0.5+Q2104*0.6+R2104*1+S2104*1</f>
        <v/>
      </c>
      <c r="AD2104" s="34">
        <f>IF($AC2104&gt;0,IF(VLOOKUP($AC2104,Resource!$B$2:$AE$460,6,FALSE)&gt;0,VLOOKUP($AC2104,Resource!$B$2:$AE$460,6,FALSE),"--INPUT--"),"")</f>
        <v/>
      </c>
      <c r="AE2104" s="34">
        <f>IF($AC2104&gt;0,IF(VLOOKUP($AC2104,Resource!$B$2:$AE$460,25,FALSE)&gt;0,VLOOKUP($AC2104,Resource!$B$2:$AE$460,25,FALSE),"--INPUT--"),"")</f>
        <v/>
      </c>
      <c r="AG2104" s="619" t="n"/>
      <c r="AH2104" s="619" t="n"/>
      <c r="AJ2104" s="34">
        <f>IF($AI2104&gt;0,IF(VLOOKUP($AI2104,Resource!$B$2:$AE$460,6,FALSE)&gt;0,VLOOKUP($AI2104,Resource!$B$2:$AE$460,6,FALSE),"--INPUT--"),"")</f>
        <v/>
      </c>
      <c r="AK2104" s="34">
        <f>IF($AI2104&gt;0,IF(VLOOKUP($AI2104,Resource!$B$2:$AE$460,25,FALSE)&gt;0,VLOOKUP($AI2104,Resource!$B$2:$AE$460,25,FALSE),"--INPUT--"),"")</f>
        <v/>
      </c>
      <c r="AL2104" s="619" t="n"/>
      <c r="AM2104" s="619" t="n"/>
      <c r="AN2104" s="34">
        <f>AA2104</f>
        <v/>
      </c>
      <c r="AO2104" s="621">
        <f>IF(ISNA(IF(AC2104="",0,AN2104*VLOOKUP(AC2104,Resource!$B$2:$AE$465,8,FALSE))),0,IF(AC2104="",0,AN2104*VLOOKUP(AC2104,Resource!$B$2:$AE$465,8,FALSE)))</f>
        <v/>
      </c>
      <c r="AP2104" s="620" t="n"/>
      <c r="AQ2104" s="286" t="n"/>
      <c r="AR2104" s="34">
        <f>AB2104</f>
        <v/>
      </c>
      <c r="AS2104" s="621">
        <f>IF(ISNA(IF(AI2104="",0,AR2104*VLOOKUP(AI2104,Resource!$B$2:$AE$465,9,FALSE))),0,IF(AI2104="",0,AR2104*VLOOKUP(AI2104,Resource!$B$2:$AE$465,9,FALSE)))</f>
        <v/>
      </c>
      <c r="AT2104" s="620" t="n"/>
      <c r="AU2104" s="286" t="n"/>
      <c r="AV2104" s="620">
        <f>Z2104</f>
        <v/>
      </c>
      <c r="AW2104" s="72" t="n"/>
      <c r="BA2104" s="620" t="n"/>
      <c r="BC2104" s="620">
        <f>AO2104+AS2104</f>
        <v/>
      </c>
      <c r="BD2104" s="620">
        <f>BH2104-BC2104</f>
        <v/>
      </c>
      <c r="BE2104" s="479">
        <f>IF(AV2104=0,"        --",BD2104/BH2104)</f>
        <v/>
      </c>
      <c r="BF2104" s="620" t="n"/>
      <c r="BG2104" s="620" t="n"/>
      <c r="BH2104" s="620">
        <f>Z2104+BA2104+BF2104</f>
        <v/>
      </c>
    </row>
    <row r="2105" customFormat="1" s="34">
      <c r="A2105" s="618" t="n"/>
      <c r="B2105" s="619" t="n"/>
      <c r="J2105" s="619" t="n"/>
      <c r="U2105" s="620" t="n"/>
      <c r="X2105" s="620" t="n"/>
      <c r="Y2105" s="620" t="n"/>
      <c r="Z2105" s="620" t="n"/>
      <c r="AA2105" s="34">
        <f>T2105*0.2+N2105*0+O2105*0.3+P2105*0.5+Q2105*0.6+R2105*1+S2105*1</f>
        <v/>
      </c>
      <c r="AB2105" s="34">
        <f>T2105*0.2+N2105*0.2+O2105*0.3+P2105*0.5+Q2105*0.6+R2105*1+S2105*1</f>
        <v/>
      </c>
      <c r="AD2105" s="34">
        <f>IF($AC2105&gt;0,IF(VLOOKUP($AC2105,Resource!$B$2:$AE$460,6,FALSE)&gt;0,VLOOKUP($AC2105,Resource!$B$2:$AE$460,6,FALSE),"--INPUT--"),"")</f>
        <v/>
      </c>
      <c r="AE2105" s="34">
        <f>IF($AC2105&gt;0,IF(VLOOKUP($AC2105,Resource!$B$2:$AE$460,25,FALSE)&gt;0,VLOOKUP($AC2105,Resource!$B$2:$AE$460,25,FALSE),"--INPUT--"),"")</f>
        <v/>
      </c>
      <c r="AG2105" s="619" t="n"/>
      <c r="AH2105" s="619" t="n"/>
      <c r="AJ2105" s="34">
        <f>IF($AI2105&gt;0,IF(VLOOKUP($AI2105,Resource!$B$2:$AE$460,6,FALSE)&gt;0,VLOOKUP($AI2105,Resource!$B$2:$AE$460,6,FALSE),"--INPUT--"),"")</f>
        <v/>
      </c>
      <c r="AK2105" s="34">
        <f>IF($AI2105&gt;0,IF(VLOOKUP($AI2105,Resource!$B$2:$AE$460,25,FALSE)&gt;0,VLOOKUP($AI2105,Resource!$B$2:$AE$460,25,FALSE),"--INPUT--"),"")</f>
        <v/>
      </c>
      <c r="AL2105" s="619" t="n"/>
      <c r="AM2105" s="619" t="n"/>
      <c r="AN2105" s="34">
        <f>AA2105</f>
        <v/>
      </c>
      <c r="AO2105" s="621">
        <f>IF(ISNA(IF(AC2105="",0,AN2105*VLOOKUP(AC2105,Resource!$B$2:$AE$465,8,FALSE))),0,IF(AC2105="",0,AN2105*VLOOKUP(AC2105,Resource!$B$2:$AE$465,8,FALSE)))</f>
        <v/>
      </c>
      <c r="AP2105" s="620" t="n"/>
      <c r="AQ2105" s="286" t="n"/>
      <c r="AR2105" s="34">
        <f>AB2105</f>
        <v/>
      </c>
      <c r="AS2105" s="621">
        <f>IF(ISNA(IF(AI2105="",0,AR2105*VLOOKUP(AI2105,Resource!$B$2:$AE$465,9,FALSE))),0,IF(AI2105="",0,AR2105*VLOOKUP(AI2105,Resource!$B$2:$AE$465,9,FALSE)))</f>
        <v/>
      </c>
      <c r="AT2105" s="620" t="n"/>
      <c r="AU2105" s="286" t="n"/>
      <c r="AV2105" s="620">
        <f>Z2105</f>
        <v/>
      </c>
      <c r="AW2105" s="72" t="n"/>
      <c r="BA2105" s="620" t="n"/>
      <c r="BC2105" s="620">
        <f>AO2105+AS2105</f>
        <v/>
      </c>
      <c r="BD2105" s="620">
        <f>BH2105-BC2105</f>
        <v/>
      </c>
      <c r="BE2105" s="479">
        <f>IF(AV2105=0,"        --",BD2105/BH2105)</f>
        <v/>
      </c>
      <c r="BF2105" s="620" t="n"/>
      <c r="BG2105" s="620" t="n"/>
      <c r="BH2105" s="620">
        <f>Z2105+BA2105+BF2105</f>
        <v/>
      </c>
    </row>
    <row r="2106" customFormat="1" s="34">
      <c r="A2106" s="618" t="n"/>
      <c r="B2106" s="619" t="n"/>
      <c r="J2106" s="619" t="n"/>
      <c r="U2106" s="620" t="n"/>
      <c r="X2106" s="620" t="n"/>
      <c r="Y2106" s="620" t="n"/>
      <c r="Z2106" s="620" t="n"/>
      <c r="AA2106" s="34">
        <f>T2106*0.2+N2106*0+O2106*0.3+P2106*0.5+Q2106*0.6+R2106*1+S2106*1</f>
        <v/>
      </c>
      <c r="AB2106" s="34">
        <f>T2106*0.2+N2106*0.2+O2106*0.3+P2106*0.5+Q2106*0.6+R2106*1+S2106*1</f>
        <v/>
      </c>
      <c r="AD2106" s="34">
        <f>IF($AC2106&gt;0,IF(VLOOKUP($AC2106,Resource!$B$2:$AE$460,6,FALSE)&gt;0,VLOOKUP($AC2106,Resource!$B$2:$AE$460,6,FALSE),"--INPUT--"),"")</f>
        <v/>
      </c>
      <c r="AE2106" s="34">
        <f>IF($AC2106&gt;0,IF(VLOOKUP($AC2106,Resource!$B$2:$AE$460,25,FALSE)&gt;0,VLOOKUP($AC2106,Resource!$B$2:$AE$460,25,FALSE),"--INPUT--"),"")</f>
        <v/>
      </c>
      <c r="AG2106" s="619" t="n"/>
      <c r="AH2106" s="619" t="n"/>
      <c r="AJ2106" s="34">
        <f>IF($AI2106&gt;0,IF(VLOOKUP($AI2106,Resource!$B$2:$AE$460,6,FALSE)&gt;0,VLOOKUP($AI2106,Resource!$B$2:$AE$460,6,FALSE),"--INPUT--"),"")</f>
        <v/>
      </c>
      <c r="AK2106" s="34">
        <f>IF($AI2106&gt;0,IF(VLOOKUP($AI2106,Resource!$B$2:$AE$460,25,FALSE)&gt;0,VLOOKUP($AI2106,Resource!$B$2:$AE$460,25,FALSE),"--INPUT--"),"")</f>
        <v/>
      </c>
      <c r="AL2106" s="619" t="n"/>
      <c r="AM2106" s="619" t="n"/>
      <c r="AN2106" s="34">
        <f>AA2106</f>
        <v/>
      </c>
      <c r="AO2106" s="621">
        <f>IF(ISNA(IF(AC2106="",0,AN2106*VLOOKUP(AC2106,Resource!$B$2:$AE$465,8,FALSE))),0,IF(AC2106="",0,AN2106*VLOOKUP(AC2106,Resource!$B$2:$AE$465,8,FALSE)))</f>
        <v/>
      </c>
      <c r="AP2106" s="620" t="n"/>
      <c r="AQ2106" s="286" t="n"/>
      <c r="AR2106" s="34">
        <f>AB2106</f>
        <v/>
      </c>
      <c r="AS2106" s="621">
        <f>IF(ISNA(IF(AI2106="",0,AR2106*VLOOKUP(AI2106,Resource!$B$2:$AE$465,9,FALSE))),0,IF(AI2106="",0,AR2106*VLOOKUP(AI2106,Resource!$B$2:$AE$465,9,FALSE)))</f>
        <v/>
      </c>
      <c r="AT2106" s="620" t="n"/>
      <c r="AU2106" s="286" t="n"/>
      <c r="AV2106" s="620">
        <f>Z2106</f>
        <v/>
      </c>
      <c r="AW2106" s="72" t="n"/>
      <c r="BA2106" s="620" t="n"/>
      <c r="BC2106" s="620">
        <f>AO2106+AS2106</f>
        <v/>
      </c>
      <c r="BD2106" s="620">
        <f>BH2106-BC2106</f>
        <v/>
      </c>
      <c r="BE2106" s="479">
        <f>IF(AV2106=0,"        --",BD2106/BH2106)</f>
        <v/>
      </c>
      <c r="BF2106" s="620" t="n"/>
      <c r="BG2106" s="620" t="n"/>
      <c r="BH2106" s="620">
        <f>Z2106+BA2106+BF2106</f>
        <v/>
      </c>
    </row>
    <row r="2107" customFormat="1" s="34">
      <c r="A2107" s="618" t="n"/>
      <c r="B2107" s="619" t="n"/>
      <c r="J2107" s="619" t="n"/>
      <c r="U2107" s="620" t="n"/>
      <c r="X2107" s="620" t="n"/>
      <c r="Y2107" s="620" t="n"/>
      <c r="Z2107" s="620" t="n"/>
      <c r="AA2107" s="34">
        <f>T2107*0.2+N2107*0+O2107*0.3+P2107*0.5+Q2107*0.6+R2107*1+S2107*1</f>
        <v/>
      </c>
      <c r="AB2107" s="34">
        <f>T2107*0.2+N2107*0.2+O2107*0.3+P2107*0.5+Q2107*0.6+R2107*1+S2107*1</f>
        <v/>
      </c>
      <c r="AD2107" s="34">
        <f>IF($AC2107&gt;0,IF(VLOOKUP($AC2107,Resource!$B$2:$AE$460,6,FALSE)&gt;0,VLOOKUP($AC2107,Resource!$B$2:$AE$460,6,FALSE),"--INPUT--"),"")</f>
        <v/>
      </c>
      <c r="AE2107" s="34">
        <f>IF($AC2107&gt;0,IF(VLOOKUP($AC2107,Resource!$B$2:$AE$460,25,FALSE)&gt;0,VLOOKUP($AC2107,Resource!$B$2:$AE$460,25,FALSE),"--INPUT--"),"")</f>
        <v/>
      </c>
      <c r="AG2107" s="619" t="n"/>
      <c r="AH2107" s="619" t="n"/>
      <c r="AJ2107" s="34">
        <f>IF($AI2107&gt;0,IF(VLOOKUP($AI2107,Resource!$B$2:$AE$460,6,FALSE)&gt;0,VLOOKUP($AI2107,Resource!$B$2:$AE$460,6,FALSE),"--INPUT--"),"")</f>
        <v/>
      </c>
      <c r="AK2107" s="34">
        <f>IF($AI2107&gt;0,IF(VLOOKUP($AI2107,Resource!$B$2:$AE$460,25,FALSE)&gt;0,VLOOKUP($AI2107,Resource!$B$2:$AE$460,25,FALSE),"--INPUT--"),"")</f>
        <v/>
      </c>
      <c r="AL2107" s="619" t="n"/>
      <c r="AM2107" s="619" t="n"/>
      <c r="AN2107" s="34">
        <f>AA2107</f>
        <v/>
      </c>
      <c r="AO2107" s="621">
        <f>IF(ISNA(IF(AC2107="",0,AN2107*VLOOKUP(AC2107,Resource!$B$2:$AE$465,8,FALSE))),0,IF(AC2107="",0,AN2107*VLOOKUP(AC2107,Resource!$B$2:$AE$465,8,FALSE)))</f>
        <v/>
      </c>
      <c r="AP2107" s="620" t="n"/>
      <c r="AQ2107" s="286" t="n"/>
      <c r="AR2107" s="34">
        <f>AB2107</f>
        <v/>
      </c>
      <c r="AS2107" s="621">
        <f>IF(ISNA(IF(AI2107="",0,AR2107*VLOOKUP(AI2107,Resource!$B$2:$AE$465,9,FALSE))),0,IF(AI2107="",0,AR2107*VLOOKUP(AI2107,Resource!$B$2:$AE$465,9,FALSE)))</f>
        <v/>
      </c>
      <c r="AT2107" s="620" t="n"/>
      <c r="AU2107" s="286" t="n"/>
      <c r="AV2107" s="620">
        <f>Z2107</f>
        <v/>
      </c>
      <c r="AW2107" s="72" t="n"/>
      <c r="BA2107" s="620" t="n"/>
      <c r="BC2107" s="620">
        <f>AO2107+AS2107</f>
        <v/>
      </c>
      <c r="BD2107" s="620">
        <f>BH2107-BC2107</f>
        <v/>
      </c>
      <c r="BE2107" s="479">
        <f>IF(AV2107=0,"        --",BD2107/BH2107)</f>
        <v/>
      </c>
      <c r="BF2107" s="620" t="n"/>
      <c r="BG2107" s="620" t="n"/>
      <c r="BH2107" s="620">
        <f>Z2107+BA2107+BF2107</f>
        <v/>
      </c>
    </row>
    <row r="2108" customFormat="1" s="34">
      <c r="A2108" s="618" t="n"/>
      <c r="B2108" s="619" t="n"/>
      <c r="J2108" s="619" t="n"/>
      <c r="U2108" s="620" t="n"/>
      <c r="X2108" s="620" t="n"/>
      <c r="Y2108" s="620" t="n"/>
      <c r="Z2108" s="620" t="n"/>
      <c r="AA2108" s="34">
        <f>T2108*0.2+N2108*0+O2108*0.3+P2108*0.5+Q2108*0.6+R2108*1+S2108*1</f>
        <v/>
      </c>
      <c r="AB2108" s="34">
        <f>T2108*0.2+N2108*0.2+O2108*0.3+P2108*0.5+Q2108*0.6+R2108*1+S2108*1</f>
        <v/>
      </c>
      <c r="AD2108" s="34">
        <f>IF($AC2108&gt;0,IF(VLOOKUP($AC2108,Resource!$B$2:$AE$460,6,FALSE)&gt;0,VLOOKUP($AC2108,Resource!$B$2:$AE$460,6,FALSE),"--INPUT--"),"")</f>
        <v/>
      </c>
      <c r="AE2108" s="34">
        <f>IF($AC2108&gt;0,IF(VLOOKUP($AC2108,Resource!$B$2:$AE$460,25,FALSE)&gt;0,VLOOKUP($AC2108,Resource!$B$2:$AE$460,25,FALSE),"--INPUT--"),"")</f>
        <v/>
      </c>
      <c r="AG2108" s="619" t="n"/>
      <c r="AH2108" s="619" t="n"/>
      <c r="AJ2108" s="34">
        <f>IF($AI2108&gt;0,IF(VLOOKUP($AI2108,Resource!$B$2:$AE$460,6,FALSE)&gt;0,VLOOKUP($AI2108,Resource!$B$2:$AE$460,6,FALSE),"--INPUT--"),"")</f>
        <v/>
      </c>
      <c r="AK2108" s="34">
        <f>IF($AI2108&gt;0,IF(VLOOKUP($AI2108,Resource!$B$2:$AE$460,25,FALSE)&gt;0,VLOOKUP($AI2108,Resource!$B$2:$AE$460,25,FALSE),"--INPUT--"),"")</f>
        <v/>
      </c>
      <c r="AL2108" s="619" t="n"/>
      <c r="AM2108" s="619" t="n"/>
      <c r="AN2108" s="34">
        <f>AA2108</f>
        <v/>
      </c>
      <c r="AO2108" s="621">
        <f>IF(ISNA(IF(AC2108="",0,AN2108*VLOOKUP(AC2108,Resource!$B$2:$AE$465,8,FALSE))),0,IF(AC2108="",0,AN2108*VLOOKUP(AC2108,Resource!$B$2:$AE$465,8,FALSE)))</f>
        <v/>
      </c>
      <c r="AP2108" s="620" t="n"/>
      <c r="AQ2108" s="286" t="n"/>
      <c r="AR2108" s="34">
        <f>AB2108</f>
        <v/>
      </c>
      <c r="AS2108" s="621">
        <f>IF(ISNA(IF(AI2108="",0,AR2108*VLOOKUP(AI2108,Resource!$B$2:$AE$465,9,FALSE))),0,IF(AI2108="",0,AR2108*VLOOKUP(AI2108,Resource!$B$2:$AE$465,9,FALSE)))</f>
        <v/>
      </c>
      <c r="AT2108" s="620" t="n"/>
      <c r="AU2108" s="286" t="n"/>
      <c r="AV2108" s="620">
        <f>Z2108</f>
        <v/>
      </c>
      <c r="AW2108" s="72" t="n"/>
      <c r="BA2108" s="620" t="n"/>
      <c r="BC2108" s="620">
        <f>AO2108+AS2108</f>
        <v/>
      </c>
      <c r="BD2108" s="620">
        <f>BH2108-BC2108</f>
        <v/>
      </c>
      <c r="BE2108" s="479">
        <f>IF(AV2108=0,"        --",BD2108/BH2108)</f>
        <v/>
      </c>
      <c r="BF2108" s="620" t="n"/>
      <c r="BG2108" s="620" t="n"/>
      <c r="BH2108" s="620">
        <f>Z2108+BA2108+BF2108</f>
        <v/>
      </c>
    </row>
    <row r="2109" customFormat="1" s="34">
      <c r="A2109" s="618" t="n"/>
      <c r="B2109" s="619" t="n"/>
      <c r="J2109" s="619" t="n"/>
      <c r="U2109" s="620" t="n"/>
      <c r="X2109" s="620" t="n"/>
      <c r="Y2109" s="620" t="n"/>
      <c r="Z2109" s="620" t="n"/>
      <c r="AA2109" s="34">
        <f>T2109*0.2+N2109*0+O2109*0.3+P2109*0.5+Q2109*0.6+R2109*1+S2109*1</f>
        <v/>
      </c>
      <c r="AB2109" s="34">
        <f>T2109*0.2+N2109*0.2+O2109*0.3+P2109*0.5+Q2109*0.6+R2109*1+S2109*1</f>
        <v/>
      </c>
      <c r="AD2109" s="34">
        <f>IF($AC2109&gt;0,IF(VLOOKUP($AC2109,Resource!$B$2:$AE$460,6,FALSE)&gt;0,VLOOKUP($AC2109,Resource!$B$2:$AE$460,6,FALSE),"--INPUT--"),"")</f>
        <v/>
      </c>
      <c r="AE2109" s="34">
        <f>IF($AC2109&gt;0,IF(VLOOKUP($AC2109,Resource!$B$2:$AE$460,25,FALSE)&gt;0,VLOOKUP($AC2109,Resource!$B$2:$AE$460,25,FALSE),"--INPUT--"),"")</f>
        <v/>
      </c>
      <c r="AG2109" s="619" t="n"/>
      <c r="AH2109" s="619" t="n"/>
      <c r="AJ2109" s="34">
        <f>IF($AI2109&gt;0,IF(VLOOKUP($AI2109,Resource!$B$2:$AE$460,6,FALSE)&gt;0,VLOOKUP($AI2109,Resource!$B$2:$AE$460,6,FALSE),"--INPUT--"),"")</f>
        <v/>
      </c>
      <c r="AK2109" s="34">
        <f>IF($AI2109&gt;0,IF(VLOOKUP($AI2109,Resource!$B$2:$AE$460,25,FALSE)&gt;0,VLOOKUP($AI2109,Resource!$B$2:$AE$460,25,FALSE),"--INPUT--"),"")</f>
        <v/>
      </c>
      <c r="AL2109" s="619" t="n"/>
      <c r="AM2109" s="619" t="n"/>
      <c r="AN2109" s="34">
        <f>AA2109</f>
        <v/>
      </c>
      <c r="AO2109" s="621">
        <f>IF(ISNA(IF(AC2109="",0,AN2109*VLOOKUP(AC2109,Resource!$B$2:$AE$465,8,FALSE))),0,IF(AC2109="",0,AN2109*VLOOKUP(AC2109,Resource!$B$2:$AE$465,8,FALSE)))</f>
        <v/>
      </c>
      <c r="AP2109" s="620" t="n"/>
      <c r="AQ2109" s="286" t="n"/>
      <c r="AR2109" s="34">
        <f>AB2109</f>
        <v/>
      </c>
      <c r="AS2109" s="621">
        <f>IF(ISNA(IF(AI2109="",0,AR2109*VLOOKUP(AI2109,Resource!$B$2:$AE$465,9,FALSE))),0,IF(AI2109="",0,AR2109*VLOOKUP(AI2109,Resource!$B$2:$AE$465,9,FALSE)))</f>
        <v/>
      </c>
      <c r="AT2109" s="620" t="n"/>
      <c r="AU2109" s="286" t="n"/>
      <c r="AV2109" s="620">
        <f>Z2109</f>
        <v/>
      </c>
      <c r="AW2109" s="72" t="n"/>
      <c r="BA2109" s="620" t="n"/>
      <c r="BC2109" s="620">
        <f>AO2109+AS2109</f>
        <v/>
      </c>
      <c r="BD2109" s="620">
        <f>BH2109-BC2109</f>
        <v/>
      </c>
      <c r="BE2109" s="479">
        <f>IF(AV2109=0,"        --",BD2109/BH2109)</f>
        <v/>
      </c>
      <c r="BF2109" s="620" t="n"/>
      <c r="BG2109" s="620" t="n"/>
      <c r="BH2109" s="620">
        <f>Z2109+BA2109+BF2109</f>
        <v/>
      </c>
    </row>
    <row r="2110" customFormat="1" s="34">
      <c r="A2110" s="618" t="n"/>
      <c r="B2110" s="619" t="n"/>
      <c r="J2110" s="619" t="n"/>
      <c r="U2110" s="620" t="n"/>
      <c r="X2110" s="620" t="n"/>
      <c r="Y2110" s="620" t="n"/>
      <c r="Z2110" s="620" t="n"/>
      <c r="AA2110" s="34">
        <f>T2110*0.2+N2110*0+O2110*0.3+P2110*0.5+Q2110*0.6+R2110*1+S2110*1</f>
        <v/>
      </c>
      <c r="AB2110" s="34">
        <f>T2110*0.2+N2110*0.2+O2110*0.3+P2110*0.5+Q2110*0.6+R2110*1+S2110*1</f>
        <v/>
      </c>
      <c r="AD2110" s="34">
        <f>IF($AC2110&gt;0,IF(VLOOKUP($AC2110,Resource!$B$2:$AE$460,6,FALSE)&gt;0,VLOOKUP($AC2110,Resource!$B$2:$AE$460,6,FALSE),"--INPUT--"),"")</f>
        <v/>
      </c>
      <c r="AE2110" s="34">
        <f>IF($AC2110&gt;0,IF(VLOOKUP($AC2110,Resource!$B$2:$AE$460,25,FALSE)&gt;0,VLOOKUP($AC2110,Resource!$B$2:$AE$460,25,FALSE),"--INPUT--"),"")</f>
        <v/>
      </c>
      <c r="AG2110" s="619" t="n"/>
      <c r="AH2110" s="619" t="n"/>
      <c r="AJ2110" s="34">
        <f>IF($AI2110&gt;0,IF(VLOOKUP($AI2110,Resource!$B$2:$AE$460,6,FALSE)&gt;0,VLOOKUP($AI2110,Resource!$B$2:$AE$460,6,FALSE),"--INPUT--"),"")</f>
        <v/>
      </c>
      <c r="AK2110" s="34">
        <f>IF($AI2110&gt;0,IF(VLOOKUP($AI2110,Resource!$B$2:$AE$460,25,FALSE)&gt;0,VLOOKUP($AI2110,Resource!$B$2:$AE$460,25,FALSE),"--INPUT--"),"")</f>
        <v/>
      </c>
      <c r="AL2110" s="619" t="n"/>
      <c r="AM2110" s="619" t="n"/>
      <c r="AN2110" s="34">
        <f>AA2110</f>
        <v/>
      </c>
      <c r="AO2110" s="621">
        <f>IF(ISNA(IF(AC2110="",0,AN2110*VLOOKUP(AC2110,Resource!$B$2:$AE$465,8,FALSE))),0,IF(AC2110="",0,AN2110*VLOOKUP(AC2110,Resource!$B$2:$AE$465,8,FALSE)))</f>
        <v/>
      </c>
      <c r="AP2110" s="620" t="n"/>
      <c r="AQ2110" s="286" t="n"/>
      <c r="AR2110" s="34">
        <f>AB2110</f>
        <v/>
      </c>
      <c r="AS2110" s="621">
        <f>IF(ISNA(IF(AI2110="",0,AR2110*VLOOKUP(AI2110,Resource!$B$2:$AE$465,9,FALSE))),0,IF(AI2110="",0,AR2110*VLOOKUP(AI2110,Resource!$B$2:$AE$465,9,FALSE)))</f>
        <v/>
      </c>
      <c r="AT2110" s="620" t="n"/>
      <c r="AU2110" s="286" t="n"/>
      <c r="AV2110" s="620">
        <f>Z2110</f>
        <v/>
      </c>
      <c r="AW2110" s="72" t="n"/>
      <c r="BA2110" s="620" t="n"/>
      <c r="BC2110" s="620">
        <f>AO2110+AS2110</f>
        <v/>
      </c>
      <c r="BD2110" s="620">
        <f>BH2110-BC2110</f>
        <v/>
      </c>
      <c r="BE2110" s="479">
        <f>IF(AV2110=0,"        --",BD2110/BH2110)</f>
        <v/>
      </c>
      <c r="BF2110" s="620" t="n"/>
      <c r="BG2110" s="620" t="n"/>
      <c r="BH2110" s="620">
        <f>Z2110+BA2110+BF2110</f>
        <v/>
      </c>
    </row>
    <row r="2111" customFormat="1" s="34">
      <c r="A2111" s="618" t="n"/>
      <c r="B2111" s="619" t="n"/>
      <c r="J2111" s="619" t="n"/>
      <c r="U2111" s="620" t="n"/>
      <c r="X2111" s="620" t="n"/>
      <c r="Y2111" s="620" t="n"/>
      <c r="Z2111" s="620" t="n"/>
      <c r="AA2111" s="34">
        <f>T2111*0.2+N2111*0+O2111*0.3+P2111*0.5+Q2111*0.6+R2111*1+S2111*1</f>
        <v/>
      </c>
      <c r="AB2111" s="34">
        <f>T2111*0.2+N2111*0.2+O2111*0.3+P2111*0.5+Q2111*0.6+R2111*1+S2111*1</f>
        <v/>
      </c>
      <c r="AD2111" s="34">
        <f>IF($AC2111&gt;0,IF(VLOOKUP($AC2111,Resource!$B$2:$AE$460,6,FALSE)&gt;0,VLOOKUP($AC2111,Resource!$B$2:$AE$460,6,FALSE),"--INPUT--"),"")</f>
        <v/>
      </c>
      <c r="AE2111" s="34">
        <f>IF($AC2111&gt;0,IF(VLOOKUP($AC2111,Resource!$B$2:$AE$460,25,FALSE)&gt;0,VLOOKUP($AC2111,Resource!$B$2:$AE$460,25,FALSE),"--INPUT--"),"")</f>
        <v/>
      </c>
      <c r="AG2111" s="619" t="n"/>
      <c r="AH2111" s="619" t="n"/>
      <c r="AJ2111" s="34">
        <f>IF($AI2111&gt;0,IF(VLOOKUP($AI2111,Resource!$B$2:$AE$460,6,FALSE)&gt;0,VLOOKUP($AI2111,Resource!$B$2:$AE$460,6,FALSE),"--INPUT--"),"")</f>
        <v/>
      </c>
      <c r="AK2111" s="34">
        <f>IF($AI2111&gt;0,IF(VLOOKUP($AI2111,Resource!$B$2:$AE$460,25,FALSE)&gt;0,VLOOKUP($AI2111,Resource!$B$2:$AE$460,25,FALSE),"--INPUT--"),"")</f>
        <v/>
      </c>
      <c r="AL2111" s="619" t="n"/>
      <c r="AM2111" s="619" t="n"/>
      <c r="AN2111" s="34">
        <f>AA2111</f>
        <v/>
      </c>
      <c r="AO2111" s="621">
        <f>IF(ISNA(IF(AC2111="",0,AN2111*VLOOKUP(AC2111,Resource!$B$2:$AE$465,8,FALSE))),0,IF(AC2111="",0,AN2111*VLOOKUP(AC2111,Resource!$B$2:$AE$465,8,FALSE)))</f>
        <v/>
      </c>
      <c r="AP2111" s="620" t="n"/>
      <c r="AQ2111" s="286" t="n"/>
      <c r="AR2111" s="34">
        <f>AB2111</f>
        <v/>
      </c>
      <c r="AS2111" s="621">
        <f>IF(ISNA(IF(AI2111="",0,AR2111*VLOOKUP(AI2111,Resource!$B$2:$AE$465,9,FALSE))),0,IF(AI2111="",0,AR2111*VLOOKUP(AI2111,Resource!$B$2:$AE$465,9,FALSE)))</f>
        <v/>
      </c>
      <c r="AT2111" s="620" t="n"/>
      <c r="AU2111" s="286" t="n"/>
      <c r="AV2111" s="620">
        <f>Z2111</f>
        <v/>
      </c>
      <c r="AW2111" s="72" t="n"/>
      <c r="BA2111" s="620" t="n"/>
      <c r="BC2111" s="620">
        <f>AO2111+AS2111</f>
        <v/>
      </c>
      <c r="BD2111" s="620">
        <f>BH2111-BC2111</f>
        <v/>
      </c>
      <c r="BE2111" s="479">
        <f>IF(AV2111=0,"        --",BD2111/BH2111)</f>
        <v/>
      </c>
      <c r="BF2111" s="620" t="n"/>
      <c r="BG2111" s="620" t="n"/>
      <c r="BH2111" s="620">
        <f>Z2111+BA2111+BF2111</f>
        <v/>
      </c>
    </row>
    <row r="2112" customFormat="1" s="34">
      <c r="A2112" s="618" t="n"/>
      <c r="B2112" s="619" t="n"/>
      <c r="J2112" s="619" t="n"/>
      <c r="U2112" s="620" t="n"/>
      <c r="X2112" s="620" t="n"/>
      <c r="Y2112" s="620" t="n"/>
      <c r="Z2112" s="620" t="n"/>
      <c r="AA2112" s="34">
        <f>T2112*0.2+N2112*0+O2112*0.3+P2112*0.5+Q2112*0.6+R2112*1+S2112*1</f>
        <v/>
      </c>
      <c r="AB2112" s="34">
        <f>T2112*0.2+N2112*0.2+O2112*0.3+P2112*0.5+Q2112*0.6+R2112*1+S2112*1</f>
        <v/>
      </c>
      <c r="AD2112" s="34">
        <f>IF($AC2112&gt;0,IF(VLOOKUP($AC2112,Resource!$B$2:$AE$460,6,FALSE)&gt;0,VLOOKUP($AC2112,Resource!$B$2:$AE$460,6,FALSE),"--INPUT--"),"")</f>
        <v/>
      </c>
      <c r="AE2112" s="34">
        <f>IF($AC2112&gt;0,IF(VLOOKUP($AC2112,Resource!$B$2:$AE$460,25,FALSE)&gt;0,VLOOKUP($AC2112,Resource!$B$2:$AE$460,25,FALSE),"--INPUT--"),"")</f>
        <v/>
      </c>
      <c r="AG2112" s="619" t="n"/>
      <c r="AH2112" s="619" t="n"/>
      <c r="AJ2112" s="34">
        <f>IF($AI2112&gt;0,IF(VLOOKUP($AI2112,Resource!$B$2:$AE$460,6,FALSE)&gt;0,VLOOKUP($AI2112,Resource!$B$2:$AE$460,6,FALSE),"--INPUT--"),"")</f>
        <v/>
      </c>
      <c r="AK2112" s="34">
        <f>IF($AI2112&gt;0,IF(VLOOKUP($AI2112,Resource!$B$2:$AE$460,25,FALSE)&gt;0,VLOOKUP($AI2112,Resource!$B$2:$AE$460,25,FALSE),"--INPUT--"),"")</f>
        <v/>
      </c>
      <c r="AL2112" s="619" t="n"/>
      <c r="AM2112" s="619" t="n"/>
      <c r="AN2112" s="34">
        <f>AA2112</f>
        <v/>
      </c>
      <c r="AO2112" s="621">
        <f>IF(ISNA(IF(AC2112="",0,AN2112*VLOOKUP(AC2112,Resource!$B$2:$AE$465,8,FALSE))),0,IF(AC2112="",0,AN2112*VLOOKUP(AC2112,Resource!$B$2:$AE$465,8,FALSE)))</f>
        <v/>
      </c>
      <c r="AP2112" s="620" t="n"/>
      <c r="AQ2112" s="286" t="n"/>
      <c r="AR2112" s="34">
        <f>AB2112</f>
        <v/>
      </c>
      <c r="AS2112" s="621">
        <f>IF(ISNA(IF(AI2112="",0,AR2112*VLOOKUP(AI2112,Resource!$B$2:$AE$465,9,FALSE))),0,IF(AI2112="",0,AR2112*VLOOKUP(AI2112,Resource!$B$2:$AE$465,9,FALSE)))</f>
        <v/>
      </c>
      <c r="AT2112" s="620" t="n"/>
      <c r="AU2112" s="286" t="n"/>
      <c r="AV2112" s="620">
        <f>Z2112</f>
        <v/>
      </c>
      <c r="AW2112" s="72" t="n"/>
      <c r="BA2112" s="620" t="n"/>
      <c r="BC2112" s="620">
        <f>AO2112+AS2112</f>
        <v/>
      </c>
      <c r="BD2112" s="620">
        <f>BH2112-BC2112</f>
        <v/>
      </c>
      <c r="BE2112" s="479">
        <f>IF(AV2112=0,"        --",BD2112/BH2112)</f>
        <v/>
      </c>
      <c r="BF2112" s="620" t="n"/>
      <c r="BG2112" s="620" t="n"/>
      <c r="BH2112" s="620">
        <f>Z2112+BA2112+BF2112</f>
        <v/>
      </c>
    </row>
    <row r="2113" customFormat="1" s="34">
      <c r="A2113" s="618" t="n"/>
      <c r="B2113" s="619" t="n"/>
      <c r="J2113" s="619" t="n"/>
      <c r="U2113" s="620" t="n"/>
      <c r="X2113" s="620" t="n"/>
      <c r="Y2113" s="620" t="n"/>
      <c r="Z2113" s="620" t="n"/>
      <c r="AA2113" s="34">
        <f>T2113*0.2+N2113*0+O2113*0.3+P2113*0.5+Q2113*0.6+R2113*1+S2113*1</f>
        <v/>
      </c>
      <c r="AB2113" s="34">
        <f>T2113*0.2+N2113*0.2+O2113*0.3+P2113*0.5+Q2113*0.6+R2113*1+S2113*1</f>
        <v/>
      </c>
      <c r="AD2113" s="34">
        <f>IF($AC2113&gt;0,IF(VLOOKUP($AC2113,Resource!$B$2:$AE$460,6,FALSE)&gt;0,VLOOKUP($AC2113,Resource!$B$2:$AE$460,6,FALSE),"--INPUT--"),"")</f>
        <v/>
      </c>
      <c r="AE2113" s="34">
        <f>IF($AC2113&gt;0,IF(VLOOKUP($AC2113,Resource!$B$2:$AE$460,25,FALSE)&gt;0,VLOOKUP($AC2113,Resource!$B$2:$AE$460,25,FALSE),"--INPUT--"),"")</f>
        <v/>
      </c>
      <c r="AG2113" s="619" t="n"/>
      <c r="AH2113" s="619" t="n"/>
      <c r="AJ2113" s="34">
        <f>IF($AI2113&gt;0,IF(VLOOKUP($AI2113,Resource!$B$2:$AE$460,6,FALSE)&gt;0,VLOOKUP($AI2113,Resource!$B$2:$AE$460,6,FALSE),"--INPUT--"),"")</f>
        <v/>
      </c>
      <c r="AK2113" s="34">
        <f>IF($AI2113&gt;0,IF(VLOOKUP($AI2113,Resource!$B$2:$AE$460,25,FALSE)&gt;0,VLOOKUP($AI2113,Resource!$B$2:$AE$460,25,FALSE),"--INPUT--"),"")</f>
        <v/>
      </c>
      <c r="AL2113" s="619" t="n"/>
      <c r="AM2113" s="619" t="n"/>
      <c r="AN2113" s="34">
        <f>AA2113</f>
        <v/>
      </c>
      <c r="AO2113" s="621">
        <f>IF(ISNA(IF(AC2113="",0,AN2113*VLOOKUP(AC2113,Resource!$B$2:$AE$465,8,FALSE))),0,IF(AC2113="",0,AN2113*VLOOKUP(AC2113,Resource!$B$2:$AE$465,8,FALSE)))</f>
        <v/>
      </c>
      <c r="AP2113" s="620" t="n"/>
      <c r="AQ2113" s="286" t="n"/>
      <c r="AR2113" s="34">
        <f>AB2113</f>
        <v/>
      </c>
      <c r="AS2113" s="621">
        <f>IF(ISNA(IF(AI2113="",0,AR2113*VLOOKUP(AI2113,Resource!$B$2:$AE$465,9,FALSE))),0,IF(AI2113="",0,AR2113*VLOOKUP(AI2113,Resource!$B$2:$AE$465,9,FALSE)))</f>
        <v/>
      </c>
      <c r="AT2113" s="620" t="n"/>
      <c r="AU2113" s="286" t="n"/>
      <c r="AV2113" s="620">
        <f>Z2113</f>
        <v/>
      </c>
      <c r="AW2113" s="72" t="n"/>
      <c r="BA2113" s="620" t="n"/>
      <c r="BC2113" s="620">
        <f>AO2113+AS2113</f>
        <v/>
      </c>
      <c r="BD2113" s="620">
        <f>BH2113-BC2113</f>
        <v/>
      </c>
      <c r="BE2113" s="479">
        <f>IF(AV2113=0,"        --",BD2113/BH2113)</f>
        <v/>
      </c>
      <c r="BF2113" s="620" t="n"/>
      <c r="BG2113" s="620" t="n"/>
      <c r="BH2113" s="620">
        <f>Z2113+BA2113+BF2113</f>
        <v/>
      </c>
    </row>
    <row r="2114" customFormat="1" s="34">
      <c r="A2114" s="618" t="n"/>
      <c r="B2114" s="619" t="n"/>
      <c r="J2114" s="619" t="n"/>
      <c r="U2114" s="620" t="n"/>
      <c r="X2114" s="620" t="n"/>
      <c r="Y2114" s="620" t="n"/>
      <c r="Z2114" s="620" t="n"/>
      <c r="AA2114" s="34">
        <f>T2114*0.2+N2114*0+O2114*0.3+P2114*0.5+Q2114*0.6+R2114*1+S2114*1</f>
        <v/>
      </c>
      <c r="AB2114" s="34">
        <f>T2114*0.2+N2114*0.2+O2114*0.3+P2114*0.5+Q2114*0.6+R2114*1+S2114*1</f>
        <v/>
      </c>
      <c r="AD2114" s="34">
        <f>IF($AC2114&gt;0,IF(VLOOKUP($AC2114,Resource!$B$2:$AE$460,6,FALSE)&gt;0,VLOOKUP($AC2114,Resource!$B$2:$AE$460,6,FALSE),"--INPUT--"),"")</f>
        <v/>
      </c>
      <c r="AE2114" s="34">
        <f>IF($AC2114&gt;0,IF(VLOOKUP($AC2114,Resource!$B$2:$AE$460,25,FALSE)&gt;0,VLOOKUP($AC2114,Resource!$B$2:$AE$460,25,FALSE),"--INPUT--"),"")</f>
        <v/>
      </c>
      <c r="AG2114" s="619" t="n"/>
      <c r="AH2114" s="619" t="n"/>
      <c r="AJ2114" s="34">
        <f>IF($AI2114&gt;0,IF(VLOOKUP($AI2114,Resource!$B$2:$AE$460,6,FALSE)&gt;0,VLOOKUP($AI2114,Resource!$B$2:$AE$460,6,FALSE),"--INPUT--"),"")</f>
        <v/>
      </c>
      <c r="AK2114" s="34">
        <f>IF($AI2114&gt;0,IF(VLOOKUP($AI2114,Resource!$B$2:$AE$460,25,FALSE)&gt;0,VLOOKUP($AI2114,Resource!$B$2:$AE$460,25,FALSE),"--INPUT--"),"")</f>
        <v/>
      </c>
      <c r="AL2114" s="619" t="n"/>
      <c r="AM2114" s="619" t="n"/>
      <c r="AN2114" s="34">
        <f>AA2114</f>
        <v/>
      </c>
      <c r="AO2114" s="621">
        <f>IF(ISNA(IF(AC2114="",0,AN2114*VLOOKUP(AC2114,Resource!$B$2:$AE$465,8,FALSE))),0,IF(AC2114="",0,AN2114*VLOOKUP(AC2114,Resource!$B$2:$AE$465,8,FALSE)))</f>
        <v/>
      </c>
      <c r="AP2114" s="620" t="n"/>
      <c r="AQ2114" s="286" t="n"/>
      <c r="AR2114" s="34">
        <f>AB2114</f>
        <v/>
      </c>
      <c r="AS2114" s="621">
        <f>IF(ISNA(IF(AI2114="",0,AR2114*VLOOKUP(AI2114,Resource!$B$2:$AE$465,9,FALSE))),0,IF(AI2114="",0,AR2114*VLOOKUP(AI2114,Resource!$B$2:$AE$465,9,FALSE)))</f>
        <v/>
      </c>
      <c r="AT2114" s="620" t="n"/>
      <c r="AU2114" s="286" t="n"/>
      <c r="AV2114" s="620">
        <f>Z2114</f>
        <v/>
      </c>
      <c r="AW2114" s="72" t="n"/>
      <c r="BA2114" s="620" t="n"/>
      <c r="BC2114" s="620">
        <f>AO2114+AS2114</f>
        <v/>
      </c>
      <c r="BD2114" s="620">
        <f>BH2114-BC2114</f>
        <v/>
      </c>
      <c r="BE2114" s="479">
        <f>IF(AV2114=0,"        --",BD2114/BH2114)</f>
        <v/>
      </c>
      <c r="BF2114" s="620" t="n"/>
      <c r="BG2114" s="620" t="n"/>
      <c r="BH2114" s="620">
        <f>Z2114+BA2114+BF2114</f>
        <v/>
      </c>
    </row>
    <row r="2115" customFormat="1" s="34">
      <c r="A2115" s="618" t="n"/>
      <c r="B2115" s="619" t="n"/>
      <c r="J2115" s="619" t="n"/>
      <c r="U2115" s="620" t="n"/>
      <c r="X2115" s="620" t="n"/>
      <c r="Y2115" s="620" t="n"/>
      <c r="Z2115" s="620" t="n"/>
      <c r="AA2115" s="34">
        <f>T2115*0.2+N2115*0+O2115*0.3+P2115*0.5+Q2115*0.6+R2115*1+S2115*1</f>
        <v/>
      </c>
      <c r="AB2115" s="34">
        <f>T2115*0.2+N2115*0.2+O2115*0.3+P2115*0.5+Q2115*0.6+R2115*1+S2115*1</f>
        <v/>
      </c>
      <c r="AD2115" s="34">
        <f>IF($AC2115&gt;0,IF(VLOOKUP($AC2115,Resource!$B$2:$AE$460,6,FALSE)&gt;0,VLOOKUP($AC2115,Resource!$B$2:$AE$460,6,FALSE),"--INPUT--"),"")</f>
        <v/>
      </c>
      <c r="AE2115" s="34">
        <f>IF($AC2115&gt;0,IF(VLOOKUP($AC2115,Resource!$B$2:$AE$460,25,FALSE)&gt;0,VLOOKUP($AC2115,Resource!$B$2:$AE$460,25,FALSE),"--INPUT--"),"")</f>
        <v/>
      </c>
      <c r="AG2115" s="619" t="n"/>
      <c r="AH2115" s="619" t="n"/>
      <c r="AJ2115" s="34">
        <f>IF($AI2115&gt;0,IF(VLOOKUP($AI2115,Resource!$B$2:$AE$460,6,FALSE)&gt;0,VLOOKUP($AI2115,Resource!$B$2:$AE$460,6,FALSE),"--INPUT--"),"")</f>
        <v/>
      </c>
      <c r="AK2115" s="34">
        <f>IF($AI2115&gt;0,IF(VLOOKUP($AI2115,Resource!$B$2:$AE$460,25,FALSE)&gt;0,VLOOKUP($AI2115,Resource!$B$2:$AE$460,25,FALSE),"--INPUT--"),"")</f>
        <v/>
      </c>
      <c r="AL2115" s="619" t="n"/>
      <c r="AM2115" s="619" t="n"/>
      <c r="AN2115" s="34">
        <f>AA2115</f>
        <v/>
      </c>
      <c r="AO2115" s="621">
        <f>IF(ISNA(IF(AC2115="",0,AN2115*VLOOKUP(AC2115,Resource!$B$2:$AE$465,8,FALSE))),0,IF(AC2115="",0,AN2115*VLOOKUP(AC2115,Resource!$B$2:$AE$465,8,FALSE)))</f>
        <v/>
      </c>
      <c r="AP2115" s="620" t="n"/>
      <c r="AQ2115" s="286" t="n"/>
      <c r="AR2115" s="34">
        <f>AB2115</f>
        <v/>
      </c>
      <c r="AS2115" s="621">
        <f>IF(ISNA(IF(AI2115="",0,AR2115*VLOOKUP(AI2115,Resource!$B$2:$AE$465,9,FALSE))),0,IF(AI2115="",0,AR2115*VLOOKUP(AI2115,Resource!$B$2:$AE$465,9,FALSE)))</f>
        <v/>
      </c>
      <c r="AT2115" s="620" t="n"/>
      <c r="AU2115" s="286" t="n"/>
      <c r="AV2115" s="620">
        <f>Z2115</f>
        <v/>
      </c>
      <c r="AW2115" s="72" t="n"/>
      <c r="BA2115" s="620" t="n"/>
      <c r="BC2115" s="620">
        <f>AO2115+AS2115</f>
        <v/>
      </c>
      <c r="BD2115" s="620">
        <f>BH2115-BC2115</f>
        <v/>
      </c>
      <c r="BE2115" s="479">
        <f>IF(AV2115=0,"        --",BD2115/BH2115)</f>
        <v/>
      </c>
      <c r="BF2115" s="620" t="n"/>
      <c r="BG2115" s="620" t="n"/>
      <c r="BH2115" s="620">
        <f>Z2115+BA2115+BF2115</f>
        <v/>
      </c>
    </row>
    <row r="2116" customFormat="1" s="34">
      <c r="A2116" s="618" t="n"/>
      <c r="B2116" s="619" t="n"/>
      <c r="J2116" s="619" t="n"/>
      <c r="U2116" s="620" t="n"/>
      <c r="X2116" s="620" t="n"/>
      <c r="Y2116" s="620" t="n"/>
      <c r="Z2116" s="620" t="n"/>
      <c r="AA2116" s="34">
        <f>T2116*0.2+N2116*0+O2116*0.3+P2116*0.5+Q2116*0.6+R2116*1+S2116*1</f>
        <v/>
      </c>
      <c r="AB2116" s="34">
        <f>T2116*0.2+N2116*0.2+O2116*0.3+P2116*0.5+Q2116*0.6+R2116*1+S2116*1</f>
        <v/>
      </c>
      <c r="AD2116" s="34">
        <f>IF($AC2116&gt;0,IF(VLOOKUP($AC2116,Resource!$B$2:$AE$460,6,FALSE)&gt;0,VLOOKUP($AC2116,Resource!$B$2:$AE$460,6,FALSE),"--INPUT--"),"")</f>
        <v/>
      </c>
      <c r="AE2116" s="34">
        <f>IF($AC2116&gt;0,IF(VLOOKUP($AC2116,Resource!$B$2:$AE$460,25,FALSE)&gt;0,VLOOKUP($AC2116,Resource!$B$2:$AE$460,25,FALSE),"--INPUT--"),"")</f>
        <v/>
      </c>
      <c r="AG2116" s="619" t="n"/>
      <c r="AH2116" s="619" t="n"/>
      <c r="AJ2116" s="34">
        <f>IF($AI2116&gt;0,IF(VLOOKUP($AI2116,Resource!$B$2:$AE$460,6,FALSE)&gt;0,VLOOKUP($AI2116,Resource!$B$2:$AE$460,6,FALSE),"--INPUT--"),"")</f>
        <v/>
      </c>
      <c r="AK2116" s="34">
        <f>IF($AI2116&gt;0,IF(VLOOKUP($AI2116,Resource!$B$2:$AE$460,25,FALSE)&gt;0,VLOOKUP($AI2116,Resource!$B$2:$AE$460,25,FALSE),"--INPUT--"),"")</f>
        <v/>
      </c>
      <c r="AL2116" s="619" t="n"/>
      <c r="AM2116" s="619" t="n"/>
      <c r="AN2116" s="34">
        <f>AA2116</f>
        <v/>
      </c>
      <c r="AO2116" s="621">
        <f>IF(ISNA(IF(AC2116="",0,AN2116*VLOOKUP(AC2116,Resource!$B$2:$AE$465,8,FALSE))),0,IF(AC2116="",0,AN2116*VLOOKUP(AC2116,Resource!$B$2:$AE$465,8,FALSE)))</f>
        <v/>
      </c>
      <c r="AP2116" s="620" t="n"/>
      <c r="AQ2116" s="286" t="n"/>
      <c r="AR2116" s="34">
        <f>AB2116</f>
        <v/>
      </c>
      <c r="AS2116" s="621">
        <f>IF(ISNA(IF(AI2116="",0,AR2116*VLOOKUP(AI2116,Resource!$B$2:$AE$465,9,FALSE))),0,IF(AI2116="",0,AR2116*VLOOKUP(AI2116,Resource!$B$2:$AE$465,9,FALSE)))</f>
        <v/>
      </c>
      <c r="AT2116" s="620" t="n"/>
      <c r="AU2116" s="286" t="n"/>
      <c r="AV2116" s="620">
        <f>Z2116</f>
        <v/>
      </c>
      <c r="AW2116" s="72" t="n"/>
      <c r="BA2116" s="620" t="n"/>
      <c r="BC2116" s="620">
        <f>AO2116+AS2116</f>
        <v/>
      </c>
      <c r="BD2116" s="620">
        <f>BH2116-BC2116</f>
        <v/>
      </c>
      <c r="BE2116" s="479">
        <f>IF(AV2116=0,"        --",BD2116/BH2116)</f>
        <v/>
      </c>
      <c r="BF2116" s="620" t="n"/>
      <c r="BG2116" s="620" t="n"/>
      <c r="BH2116" s="620">
        <f>Z2116+BA2116+BF2116</f>
        <v/>
      </c>
    </row>
    <row r="2117" customFormat="1" s="34">
      <c r="A2117" s="618" t="n"/>
      <c r="B2117" s="619" t="n"/>
      <c r="J2117" s="619" t="n"/>
      <c r="U2117" s="620" t="n"/>
      <c r="X2117" s="620" t="n"/>
      <c r="Y2117" s="620" t="n"/>
      <c r="Z2117" s="620" t="n"/>
      <c r="AA2117" s="34">
        <f>T2117*0.2+N2117*0+O2117*0.3+P2117*0.5+Q2117*0.6+R2117*1+S2117*1</f>
        <v/>
      </c>
      <c r="AB2117" s="34">
        <f>T2117*0.2+N2117*0.2+O2117*0.3+P2117*0.5+Q2117*0.6+R2117*1+S2117*1</f>
        <v/>
      </c>
      <c r="AD2117" s="34">
        <f>IF($AC2117&gt;0,IF(VLOOKUP($AC2117,Resource!$B$2:$AE$460,6,FALSE)&gt;0,VLOOKUP($AC2117,Resource!$B$2:$AE$460,6,FALSE),"--INPUT--"),"")</f>
        <v/>
      </c>
      <c r="AE2117" s="34">
        <f>IF($AC2117&gt;0,IF(VLOOKUP($AC2117,Resource!$B$2:$AE$460,25,FALSE)&gt;0,VLOOKUP($AC2117,Resource!$B$2:$AE$460,25,FALSE),"--INPUT--"),"")</f>
        <v/>
      </c>
      <c r="AG2117" s="619" t="n"/>
      <c r="AH2117" s="619" t="n"/>
      <c r="AJ2117" s="34">
        <f>IF($AI2117&gt;0,IF(VLOOKUP($AI2117,Resource!$B$2:$AE$460,6,FALSE)&gt;0,VLOOKUP($AI2117,Resource!$B$2:$AE$460,6,FALSE),"--INPUT--"),"")</f>
        <v/>
      </c>
      <c r="AK2117" s="34">
        <f>IF($AI2117&gt;0,IF(VLOOKUP($AI2117,Resource!$B$2:$AE$460,25,FALSE)&gt;0,VLOOKUP($AI2117,Resource!$B$2:$AE$460,25,FALSE),"--INPUT--"),"")</f>
        <v/>
      </c>
      <c r="AL2117" s="619" t="n"/>
      <c r="AM2117" s="619" t="n"/>
      <c r="AN2117" s="34">
        <f>AA2117</f>
        <v/>
      </c>
      <c r="AO2117" s="621">
        <f>IF(ISNA(IF(AC2117="",0,AN2117*VLOOKUP(AC2117,Resource!$B$2:$AE$465,8,FALSE))),0,IF(AC2117="",0,AN2117*VLOOKUP(AC2117,Resource!$B$2:$AE$465,8,FALSE)))</f>
        <v/>
      </c>
      <c r="AP2117" s="620" t="n"/>
      <c r="AQ2117" s="286" t="n"/>
      <c r="AR2117" s="34">
        <f>AB2117</f>
        <v/>
      </c>
      <c r="AS2117" s="621">
        <f>IF(ISNA(IF(AI2117="",0,AR2117*VLOOKUP(AI2117,Resource!$B$2:$AE$465,9,FALSE))),0,IF(AI2117="",0,AR2117*VLOOKUP(AI2117,Resource!$B$2:$AE$465,9,FALSE)))</f>
        <v/>
      </c>
      <c r="AT2117" s="620" t="n"/>
      <c r="AU2117" s="286" t="n"/>
      <c r="AV2117" s="620">
        <f>Z2117</f>
        <v/>
      </c>
      <c r="AW2117" s="72" t="n"/>
      <c r="BA2117" s="620" t="n"/>
      <c r="BC2117" s="620">
        <f>AO2117+AS2117</f>
        <v/>
      </c>
      <c r="BD2117" s="620">
        <f>BH2117-BC2117</f>
        <v/>
      </c>
      <c r="BE2117" s="479">
        <f>IF(AV2117=0,"        --",BD2117/BH2117)</f>
        <v/>
      </c>
      <c r="BF2117" s="620" t="n"/>
      <c r="BG2117" s="620" t="n"/>
      <c r="BH2117" s="620">
        <f>Z2117+BA2117+BF2117</f>
        <v/>
      </c>
    </row>
    <row r="2118" customFormat="1" s="34">
      <c r="A2118" s="618" t="n"/>
      <c r="B2118" s="619" t="n"/>
      <c r="J2118" s="619" t="n"/>
      <c r="U2118" s="620" t="n"/>
      <c r="X2118" s="620" t="n"/>
      <c r="Y2118" s="620" t="n"/>
      <c r="Z2118" s="620" t="n"/>
      <c r="AA2118" s="34">
        <f>T2118*0.2+N2118*0+O2118*0.3+P2118*0.5+Q2118*0.6+R2118*1+S2118*1</f>
        <v/>
      </c>
      <c r="AB2118" s="34">
        <f>T2118*0.2+N2118*0.2+O2118*0.3+P2118*0.5+Q2118*0.6+R2118*1+S2118*1</f>
        <v/>
      </c>
      <c r="AD2118" s="34">
        <f>IF($AC2118&gt;0,IF(VLOOKUP($AC2118,Resource!$B$2:$AE$460,6,FALSE)&gt;0,VLOOKUP($AC2118,Resource!$B$2:$AE$460,6,FALSE),"--INPUT--"),"")</f>
        <v/>
      </c>
      <c r="AE2118" s="34">
        <f>IF($AC2118&gt;0,IF(VLOOKUP($AC2118,Resource!$B$2:$AE$460,25,FALSE)&gt;0,VLOOKUP($AC2118,Resource!$B$2:$AE$460,25,FALSE),"--INPUT--"),"")</f>
        <v/>
      </c>
      <c r="AG2118" s="619" t="n"/>
      <c r="AH2118" s="619" t="n"/>
      <c r="AJ2118" s="34">
        <f>IF($AI2118&gt;0,IF(VLOOKUP($AI2118,Resource!$B$2:$AE$460,6,FALSE)&gt;0,VLOOKUP($AI2118,Resource!$B$2:$AE$460,6,FALSE),"--INPUT--"),"")</f>
        <v/>
      </c>
      <c r="AK2118" s="34">
        <f>IF($AI2118&gt;0,IF(VLOOKUP($AI2118,Resource!$B$2:$AE$460,25,FALSE)&gt;0,VLOOKUP($AI2118,Resource!$B$2:$AE$460,25,FALSE),"--INPUT--"),"")</f>
        <v/>
      </c>
      <c r="AL2118" s="619" t="n"/>
      <c r="AM2118" s="619" t="n"/>
      <c r="AN2118" s="34">
        <f>AA2118</f>
        <v/>
      </c>
      <c r="AO2118" s="621">
        <f>IF(ISNA(IF(AC2118="",0,AN2118*VLOOKUP(AC2118,Resource!$B$2:$AE$465,8,FALSE))),0,IF(AC2118="",0,AN2118*VLOOKUP(AC2118,Resource!$B$2:$AE$465,8,FALSE)))</f>
        <v/>
      </c>
      <c r="AP2118" s="620" t="n"/>
      <c r="AQ2118" s="286" t="n"/>
      <c r="AR2118" s="34">
        <f>AB2118</f>
        <v/>
      </c>
      <c r="AS2118" s="621">
        <f>IF(ISNA(IF(AI2118="",0,AR2118*VLOOKUP(AI2118,Resource!$B$2:$AE$465,9,FALSE))),0,IF(AI2118="",0,AR2118*VLOOKUP(AI2118,Resource!$B$2:$AE$465,9,FALSE)))</f>
        <v/>
      </c>
      <c r="AT2118" s="620" t="n"/>
      <c r="AU2118" s="286" t="n"/>
      <c r="AV2118" s="620">
        <f>Z2118</f>
        <v/>
      </c>
      <c r="AW2118" s="72" t="n"/>
      <c r="BA2118" s="620" t="n"/>
      <c r="BC2118" s="620">
        <f>AO2118+AS2118</f>
        <v/>
      </c>
      <c r="BD2118" s="620">
        <f>BH2118-BC2118</f>
        <v/>
      </c>
      <c r="BE2118" s="479">
        <f>IF(AV2118=0,"        --",BD2118/BH2118)</f>
        <v/>
      </c>
      <c r="BF2118" s="620" t="n"/>
      <c r="BG2118" s="620" t="n"/>
      <c r="BH2118" s="620">
        <f>Z2118+BA2118+BF2118</f>
        <v/>
      </c>
    </row>
    <row r="2119" customFormat="1" s="34">
      <c r="A2119" s="618" t="n"/>
      <c r="B2119" s="619" t="n"/>
      <c r="J2119" s="619" t="n"/>
      <c r="U2119" s="620" t="n"/>
      <c r="X2119" s="620" t="n"/>
      <c r="Y2119" s="620" t="n"/>
      <c r="Z2119" s="620" t="n"/>
      <c r="AA2119" s="34">
        <f>T2119*0.2+N2119*0+O2119*0.3+P2119*0.5+Q2119*0.6+R2119*1+S2119*1</f>
        <v/>
      </c>
      <c r="AB2119" s="34">
        <f>T2119*0.2+N2119*0.2+O2119*0.3+P2119*0.5+Q2119*0.6+R2119*1+S2119*1</f>
        <v/>
      </c>
      <c r="AD2119" s="34">
        <f>IF($AC2119&gt;0,IF(VLOOKUP($AC2119,Resource!$B$2:$AE$460,6,FALSE)&gt;0,VLOOKUP($AC2119,Resource!$B$2:$AE$460,6,FALSE),"--INPUT--"),"")</f>
        <v/>
      </c>
      <c r="AE2119" s="34">
        <f>IF($AC2119&gt;0,IF(VLOOKUP($AC2119,Resource!$B$2:$AE$460,25,FALSE)&gt;0,VLOOKUP($AC2119,Resource!$B$2:$AE$460,25,FALSE),"--INPUT--"),"")</f>
        <v/>
      </c>
      <c r="AG2119" s="619" t="n"/>
      <c r="AH2119" s="619" t="n"/>
      <c r="AJ2119" s="34">
        <f>IF($AI2119&gt;0,IF(VLOOKUP($AI2119,Resource!$B$2:$AE$460,6,FALSE)&gt;0,VLOOKUP($AI2119,Resource!$B$2:$AE$460,6,FALSE),"--INPUT--"),"")</f>
        <v/>
      </c>
      <c r="AK2119" s="34">
        <f>IF($AI2119&gt;0,IF(VLOOKUP($AI2119,Resource!$B$2:$AE$460,25,FALSE)&gt;0,VLOOKUP($AI2119,Resource!$B$2:$AE$460,25,FALSE),"--INPUT--"),"")</f>
        <v/>
      </c>
      <c r="AL2119" s="619" t="n"/>
      <c r="AM2119" s="619" t="n"/>
      <c r="AN2119" s="34">
        <f>AA2119</f>
        <v/>
      </c>
      <c r="AO2119" s="621">
        <f>IF(ISNA(IF(AC2119="",0,AN2119*VLOOKUP(AC2119,Resource!$B$2:$AE$465,8,FALSE))),0,IF(AC2119="",0,AN2119*VLOOKUP(AC2119,Resource!$B$2:$AE$465,8,FALSE)))</f>
        <v/>
      </c>
      <c r="AP2119" s="620" t="n"/>
      <c r="AQ2119" s="286" t="n"/>
      <c r="AR2119" s="34">
        <f>AB2119</f>
        <v/>
      </c>
      <c r="AS2119" s="621">
        <f>IF(ISNA(IF(AI2119="",0,AR2119*VLOOKUP(AI2119,Resource!$B$2:$AE$465,9,FALSE))),0,IF(AI2119="",0,AR2119*VLOOKUP(AI2119,Resource!$B$2:$AE$465,9,FALSE)))</f>
        <v/>
      </c>
      <c r="AT2119" s="620" t="n"/>
      <c r="AU2119" s="286" t="n"/>
      <c r="AV2119" s="620">
        <f>Z2119</f>
        <v/>
      </c>
      <c r="AW2119" s="72" t="n"/>
      <c r="BA2119" s="620" t="n"/>
      <c r="BC2119" s="620">
        <f>AO2119+AS2119</f>
        <v/>
      </c>
      <c r="BD2119" s="620">
        <f>BH2119-BC2119</f>
        <v/>
      </c>
      <c r="BE2119" s="479">
        <f>IF(AV2119=0,"        --",BD2119/BH2119)</f>
        <v/>
      </c>
      <c r="BF2119" s="620" t="n"/>
      <c r="BG2119" s="620" t="n"/>
      <c r="BH2119" s="620">
        <f>Z2119+BA2119+BF2119</f>
        <v/>
      </c>
    </row>
    <row r="2120" customFormat="1" s="34">
      <c r="A2120" s="618" t="n"/>
      <c r="B2120" s="619" t="n"/>
      <c r="J2120" s="619" t="n"/>
      <c r="U2120" s="620" t="n"/>
      <c r="X2120" s="620" t="n"/>
      <c r="Y2120" s="620" t="n"/>
      <c r="Z2120" s="620" t="n"/>
      <c r="AA2120" s="34">
        <f>T2120*0.2+N2120*0+O2120*0.3+P2120*0.5+Q2120*0.6+R2120*1+S2120*1</f>
        <v/>
      </c>
      <c r="AB2120" s="34">
        <f>T2120*0.2+N2120*0.2+O2120*0.3+P2120*0.5+Q2120*0.6+R2120*1+S2120*1</f>
        <v/>
      </c>
      <c r="AD2120" s="34">
        <f>IF($AC2120&gt;0,IF(VLOOKUP($AC2120,Resource!$B$2:$AE$460,6,FALSE)&gt;0,VLOOKUP($AC2120,Resource!$B$2:$AE$460,6,FALSE),"--INPUT--"),"")</f>
        <v/>
      </c>
      <c r="AE2120" s="34">
        <f>IF($AC2120&gt;0,IF(VLOOKUP($AC2120,Resource!$B$2:$AE$460,25,FALSE)&gt;0,VLOOKUP($AC2120,Resource!$B$2:$AE$460,25,FALSE),"--INPUT--"),"")</f>
        <v/>
      </c>
      <c r="AG2120" s="619" t="n"/>
      <c r="AH2120" s="619" t="n"/>
      <c r="AJ2120" s="34">
        <f>IF($AI2120&gt;0,IF(VLOOKUP($AI2120,Resource!$B$2:$AE$460,6,FALSE)&gt;0,VLOOKUP($AI2120,Resource!$B$2:$AE$460,6,FALSE),"--INPUT--"),"")</f>
        <v/>
      </c>
      <c r="AK2120" s="34">
        <f>IF($AI2120&gt;0,IF(VLOOKUP($AI2120,Resource!$B$2:$AE$460,25,FALSE)&gt;0,VLOOKUP($AI2120,Resource!$B$2:$AE$460,25,FALSE),"--INPUT--"),"")</f>
        <v/>
      </c>
      <c r="AL2120" s="619" t="n"/>
      <c r="AM2120" s="619" t="n"/>
      <c r="AN2120" s="34">
        <f>AA2120</f>
        <v/>
      </c>
      <c r="AO2120" s="621">
        <f>IF(ISNA(IF(AC2120="",0,AN2120*VLOOKUP(AC2120,Resource!$B$2:$AE$465,8,FALSE))),0,IF(AC2120="",0,AN2120*VLOOKUP(AC2120,Resource!$B$2:$AE$465,8,FALSE)))</f>
        <v/>
      </c>
      <c r="AP2120" s="620" t="n"/>
      <c r="AQ2120" s="286" t="n"/>
      <c r="AR2120" s="34">
        <f>AB2120</f>
        <v/>
      </c>
      <c r="AS2120" s="621">
        <f>IF(ISNA(IF(AI2120="",0,AR2120*VLOOKUP(AI2120,Resource!$B$2:$AE$465,9,FALSE))),0,IF(AI2120="",0,AR2120*VLOOKUP(AI2120,Resource!$B$2:$AE$465,9,FALSE)))</f>
        <v/>
      </c>
      <c r="AT2120" s="620" t="n"/>
      <c r="AU2120" s="286" t="n"/>
      <c r="AV2120" s="620">
        <f>Z2120</f>
        <v/>
      </c>
      <c r="AW2120" s="72" t="n"/>
      <c r="BA2120" s="620" t="n"/>
      <c r="BC2120" s="620">
        <f>AO2120+AS2120</f>
        <v/>
      </c>
      <c r="BD2120" s="620">
        <f>BH2120-BC2120</f>
        <v/>
      </c>
      <c r="BE2120" s="479">
        <f>IF(AV2120=0,"        --",BD2120/BH2120)</f>
        <v/>
      </c>
      <c r="BF2120" s="620" t="n"/>
      <c r="BG2120" s="620" t="n"/>
      <c r="BH2120" s="620">
        <f>Z2120+BA2120+BF2120</f>
        <v/>
      </c>
    </row>
    <row r="2121" customFormat="1" s="34">
      <c r="A2121" s="618" t="n"/>
      <c r="B2121" s="619" t="n"/>
      <c r="J2121" s="619" t="n"/>
      <c r="U2121" s="620" t="n"/>
      <c r="X2121" s="620" t="n"/>
      <c r="Y2121" s="620" t="n"/>
      <c r="Z2121" s="620" t="n"/>
      <c r="AA2121" s="34">
        <f>T2121*0.2+N2121*0+O2121*0.3+P2121*0.5+Q2121*0.6+R2121*1+S2121*1</f>
        <v/>
      </c>
      <c r="AB2121" s="34">
        <f>T2121*0.2+N2121*0.2+O2121*0.3+P2121*0.5+Q2121*0.6+R2121*1+S2121*1</f>
        <v/>
      </c>
      <c r="AD2121" s="34">
        <f>IF($AC2121&gt;0,IF(VLOOKUP($AC2121,Resource!$B$2:$AE$460,6,FALSE)&gt;0,VLOOKUP($AC2121,Resource!$B$2:$AE$460,6,FALSE),"--INPUT--"),"")</f>
        <v/>
      </c>
      <c r="AE2121" s="34">
        <f>IF($AC2121&gt;0,IF(VLOOKUP($AC2121,Resource!$B$2:$AE$460,25,FALSE)&gt;0,VLOOKUP($AC2121,Resource!$B$2:$AE$460,25,FALSE),"--INPUT--"),"")</f>
        <v/>
      </c>
      <c r="AG2121" s="619" t="n"/>
      <c r="AH2121" s="619" t="n"/>
      <c r="AJ2121" s="34">
        <f>IF($AI2121&gt;0,IF(VLOOKUP($AI2121,Resource!$B$2:$AE$460,6,FALSE)&gt;0,VLOOKUP($AI2121,Resource!$B$2:$AE$460,6,FALSE),"--INPUT--"),"")</f>
        <v/>
      </c>
      <c r="AK2121" s="34">
        <f>IF($AI2121&gt;0,IF(VLOOKUP($AI2121,Resource!$B$2:$AE$460,25,FALSE)&gt;0,VLOOKUP($AI2121,Resource!$B$2:$AE$460,25,FALSE),"--INPUT--"),"")</f>
        <v/>
      </c>
      <c r="AL2121" s="619" t="n"/>
      <c r="AM2121" s="619" t="n"/>
      <c r="AN2121" s="34">
        <f>AA2121</f>
        <v/>
      </c>
      <c r="AO2121" s="621">
        <f>IF(ISNA(IF(AC2121="",0,AN2121*VLOOKUP(AC2121,Resource!$B$2:$AE$465,8,FALSE))),0,IF(AC2121="",0,AN2121*VLOOKUP(AC2121,Resource!$B$2:$AE$465,8,FALSE)))</f>
        <v/>
      </c>
      <c r="AP2121" s="620" t="n"/>
      <c r="AQ2121" s="286" t="n"/>
      <c r="AR2121" s="34">
        <f>AB2121</f>
        <v/>
      </c>
      <c r="AS2121" s="621">
        <f>IF(ISNA(IF(AI2121="",0,AR2121*VLOOKUP(AI2121,Resource!$B$2:$AE$465,9,FALSE))),0,IF(AI2121="",0,AR2121*VLOOKUP(AI2121,Resource!$B$2:$AE$465,9,FALSE)))</f>
        <v/>
      </c>
      <c r="AT2121" s="620" t="n"/>
      <c r="AU2121" s="286" t="n"/>
      <c r="AV2121" s="620">
        <f>Z2121</f>
        <v/>
      </c>
      <c r="AW2121" s="72" t="n"/>
      <c r="BA2121" s="620" t="n"/>
      <c r="BC2121" s="620">
        <f>AO2121+AS2121</f>
        <v/>
      </c>
      <c r="BD2121" s="620">
        <f>BH2121-BC2121</f>
        <v/>
      </c>
      <c r="BE2121" s="479">
        <f>IF(AV2121=0,"        --",BD2121/BH2121)</f>
        <v/>
      </c>
      <c r="BF2121" s="620" t="n"/>
      <c r="BG2121" s="620" t="n"/>
      <c r="BH2121" s="620">
        <f>Z2121+BA2121+BF2121</f>
        <v/>
      </c>
    </row>
    <row r="2122" customFormat="1" s="34">
      <c r="A2122" s="618" t="n"/>
      <c r="B2122" s="619" t="n"/>
      <c r="J2122" s="619" t="n"/>
      <c r="U2122" s="620" t="n"/>
      <c r="X2122" s="620" t="n"/>
      <c r="Y2122" s="620" t="n"/>
      <c r="Z2122" s="620" t="n"/>
      <c r="AA2122" s="34">
        <f>T2122*0.2+N2122*0+O2122*0.3+P2122*0.5+Q2122*0.6+R2122*1+S2122*1</f>
        <v/>
      </c>
      <c r="AB2122" s="34">
        <f>T2122*0.2+N2122*0.2+O2122*0.3+P2122*0.5+Q2122*0.6+R2122*1+S2122*1</f>
        <v/>
      </c>
      <c r="AD2122" s="34">
        <f>IF($AC2122&gt;0,IF(VLOOKUP($AC2122,Resource!$B$2:$AE$460,6,FALSE)&gt;0,VLOOKUP($AC2122,Resource!$B$2:$AE$460,6,FALSE),"--INPUT--"),"")</f>
        <v/>
      </c>
      <c r="AE2122" s="34">
        <f>IF($AC2122&gt;0,IF(VLOOKUP($AC2122,Resource!$B$2:$AE$460,25,FALSE)&gt;0,VLOOKUP($AC2122,Resource!$B$2:$AE$460,25,FALSE),"--INPUT--"),"")</f>
        <v/>
      </c>
      <c r="AG2122" s="619" t="n"/>
      <c r="AH2122" s="619" t="n"/>
      <c r="AJ2122" s="34">
        <f>IF($AI2122&gt;0,IF(VLOOKUP($AI2122,Resource!$B$2:$AE$460,6,FALSE)&gt;0,VLOOKUP($AI2122,Resource!$B$2:$AE$460,6,FALSE),"--INPUT--"),"")</f>
        <v/>
      </c>
      <c r="AK2122" s="34">
        <f>IF($AI2122&gt;0,IF(VLOOKUP($AI2122,Resource!$B$2:$AE$460,25,FALSE)&gt;0,VLOOKUP($AI2122,Resource!$B$2:$AE$460,25,FALSE),"--INPUT--"),"")</f>
        <v/>
      </c>
      <c r="AL2122" s="619" t="n"/>
      <c r="AM2122" s="619" t="n"/>
      <c r="AN2122" s="34">
        <f>AA2122</f>
        <v/>
      </c>
      <c r="AO2122" s="621">
        <f>IF(ISNA(IF(AC2122="",0,AN2122*VLOOKUP(AC2122,Resource!$B$2:$AE$465,8,FALSE))),0,IF(AC2122="",0,AN2122*VLOOKUP(AC2122,Resource!$B$2:$AE$465,8,FALSE)))</f>
        <v/>
      </c>
      <c r="AP2122" s="620" t="n"/>
      <c r="AQ2122" s="286" t="n"/>
      <c r="AR2122" s="34">
        <f>AB2122</f>
        <v/>
      </c>
      <c r="AS2122" s="621">
        <f>IF(ISNA(IF(AI2122="",0,AR2122*VLOOKUP(AI2122,Resource!$B$2:$AE$465,9,FALSE))),0,IF(AI2122="",0,AR2122*VLOOKUP(AI2122,Resource!$B$2:$AE$465,9,FALSE)))</f>
        <v/>
      </c>
      <c r="AT2122" s="620" t="n"/>
      <c r="AU2122" s="286" t="n"/>
      <c r="AV2122" s="620">
        <f>Z2122</f>
        <v/>
      </c>
      <c r="AW2122" s="72" t="n"/>
      <c r="BA2122" s="620" t="n"/>
      <c r="BC2122" s="620">
        <f>AO2122+AS2122</f>
        <v/>
      </c>
      <c r="BD2122" s="620">
        <f>BH2122-BC2122</f>
        <v/>
      </c>
      <c r="BE2122" s="479">
        <f>IF(AV2122=0,"        --",BD2122/BH2122)</f>
        <v/>
      </c>
      <c r="BF2122" s="620" t="n"/>
      <c r="BG2122" s="620" t="n"/>
      <c r="BH2122" s="620">
        <f>Z2122+BA2122+BF2122</f>
        <v/>
      </c>
    </row>
    <row r="2123" customFormat="1" s="34">
      <c r="A2123" s="618" t="n"/>
      <c r="B2123" s="619" t="n"/>
      <c r="J2123" s="619" t="n"/>
      <c r="U2123" s="620" t="n"/>
      <c r="X2123" s="620" t="n"/>
      <c r="Y2123" s="620" t="n"/>
      <c r="Z2123" s="620" t="n"/>
      <c r="AA2123" s="34">
        <f>T2123*0.2+N2123*0+O2123*0.3+P2123*0.5+Q2123*0.6+R2123*1+S2123*1</f>
        <v/>
      </c>
      <c r="AB2123" s="34">
        <f>T2123*0.2+N2123*0.2+O2123*0.3+P2123*0.5+Q2123*0.6+R2123*1+S2123*1</f>
        <v/>
      </c>
      <c r="AD2123" s="34">
        <f>IF($AC2123&gt;0,IF(VLOOKUP($AC2123,Resource!$B$2:$AE$460,6,FALSE)&gt;0,VLOOKUP($AC2123,Resource!$B$2:$AE$460,6,FALSE),"--INPUT--"),"")</f>
        <v/>
      </c>
      <c r="AE2123" s="34">
        <f>IF($AC2123&gt;0,IF(VLOOKUP($AC2123,Resource!$B$2:$AE$460,25,FALSE)&gt;0,VLOOKUP($AC2123,Resource!$B$2:$AE$460,25,FALSE),"--INPUT--"),"")</f>
        <v/>
      </c>
      <c r="AG2123" s="619" t="n"/>
      <c r="AH2123" s="619" t="n"/>
      <c r="AJ2123" s="34">
        <f>IF($AI2123&gt;0,IF(VLOOKUP($AI2123,Resource!$B$2:$AE$460,6,FALSE)&gt;0,VLOOKUP($AI2123,Resource!$B$2:$AE$460,6,FALSE),"--INPUT--"),"")</f>
        <v/>
      </c>
      <c r="AK2123" s="34">
        <f>IF($AI2123&gt;0,IF(VLOOKUP($AI2123,Resource!$B$2:$AE$460,25,FALSE)&gt;0,VLOOKUP($AI2123,Resource!$B$2:$AE$460,25,FALSE),"--INPUT--"),"")</f>
        <v/>
      </c>
      <c r="AL2123" s="619" t="n"/>
      <c r="AM2123" s="619" t="n"/>
      <c r="AN2123" s="34">
        <f>AA2123</f>
        <v/>
      </c>
      <c r="AO2123" s="621">
        <f>IF(ISNA(IF(AC2123="",0,AN2123*VLOOKUP(AC2123,Resource!$B$2:$AE$465,8,FALSE))),0,IF(AC2123="",0,AN2123*VLOOKUP(AC2123,Resource!$B$2:$AE$465,8,FALSE)))</f>
        <v/>
      </c>
      <c r="AP2123" s="620" t="n"/>
      <c r="AQ2123" s="286" t="n"/>
      <c r="AR2123" s="34">
        <f>AB2123</f>
        <v/>
      </c>
      <c r="AS2123" s="621">
        <f>IF(ISNA(IF(AI2123="",0,AR2123*VLOOKUP(AI2123,Resource!$B$2:$AE$465,9,FALSE))),0,IF(AI2123="",0,AR2123*VLOOKUP(AI2123,Resource!$B$2:$AE$465,9,FALSE)))</f>
        <v/>
      </c>
      <c r="AT2123" s="620" t="n"/>
      <c r="AU2123" s="286" t="n"/>
      <c r="AV2123" s="620">
        <f>Z2123</f>
        <v/>
      </c>
      <c r="AW2123" s="72" t="n"/>
      <c r="BA2123" s="620" t="n"/>
      <c r="BC2123" s="620">
        <f>AO2123+AS2123</f>
        <v/>
      </c>
      <c r="BD2123" s="620">
        <f>BH2123-BC2123</f>
        <v/>
      </c>
      <c r="BE2123" s="479">
        <f>IF(AV2123=0,"        --",BD2123/BH2123)</f>
        <v/>
      </c>
      <c r="BF2123" s="620" t="n"/>
      <c r="BG2123" s="620" t="n"/>
      <c r="BH2123" s="620">
        <f>Z2123+BA2123+BF2123</f>
        <v/>
      </c>
    </row>
    <row r="2124" customFormat="1" s="34">
      <c r="A2124" s="618" t="n"/>
      <c r="B2124" s="619" t="n"/>
      <c r="J2124" s="619" t="n"/>
      <c r="U2124" s="620" t="n"/>
      <c r="X2124" s="620" t="n"/>
      <c r="Y2124" s="620" t="n"/>
      <c r="Z2124" s="620" t="n"/>
      <c r="AA2124" s="34">
        <f>T2124*0.2+N2124*0+O2124*0.3+P2124*0.5+Q2124*0.6+R2124*1+S2124*1</f>
        <v/>
      </c>
      <c r="AB2124" s="34">
        <f>T2124*0.2+N2124*0.2+O2124*0.3+P2124*0.5+Q2124*0.6+R2124*1+S2124*1</f>
        <v/>
      </c>
      <c r="AD2124" s="34">
        <f>IF($AC2124&gt;0,IF(VLOOKUP($AC2124,Resource!$B$2:$AE$460,6,FALSE)&gt;0,VLOOKUP($AC2124,Resource!$B$2:$AE$460,6,FALSE),"--INPUT--"),"")</f>
        <v/>
      </c>
      <c r="AE2124" s="34">
        <f>IF($AC2124&gt;0,IF(VLOOKUP($AC2124,Resource!$B$2:$AE$460,25,FALSE)&gt;0,VLOOKUP($AC2124,Resource!$B$2:$AE$460,25,FALSE),"--INPUT--"),"")</f>
        <v/>
      </c>
      <c r="AG2124" s="619" t="n"/>
      <c r="AH2124" s="619" t="n"/>
      <c r="AJ2124" s="34">
        <f>IF($AI2124&gt;0,IF(VLOOKUP($AI2124,Resource!$B$2:$AE$460,6,FALSE)&gt;0,VLOOKUP($AI2124,Resource!$B$2:$AE$460,6,FALSE),"--INPUT--"),"")</f>
        <v/>
      </c>
      <c r="AK2124" s="34">
        <f>IF($AI2124&gt;0,IF(VLOOKUP($AI2124,Resource!$B$2:$AE$460,25,FALSE)&gt;0,VLOOKUP($AI2124,Resource!$B$2:$AE$460,25,FALSE),"--INPUT--"),"")</f>
        <v/>
      </c>
      <c r="AL2124" s="619" t="n"/>
      <c r="AM2124" s="619" t="n"/>
      <c r="AN2124" s="34">
        <f>AA2124</f>
        <v/>
      </c>
      <c r="AO2124" s="621">
        <f>IF(ISNA(IF(AC2124="",0,AN2124*VLOOKUP(AC2124,Resource!$B$2:$AE$465,8,FALSE))),0,IF(AC2124="",0,AN2124*VLOOKUP(AC2124,Resource!$B$2:$AE$465,8,FALSE)))</f>
        <v/>
      </c>
      <c r="AP2124" s="620" t="n"/>
      <c r="AQ2124" s="286" t="n"/>
      <c r="AR2124" s="34">
        <f>AB2124</f>
        <v/>
      </c>
      <c r="AS2124" s="621">
        <f>IF(ISNA(IF(AI2124="",0,AR2124*VLOOKUP(AI2124,Resource!$B$2:$AE$465,9,FALSE))),0,IF(AI2124="",0,AR2124*VLOOKUP(AI2124,Resource!$B$2:$AE$465,9,FALSE)))</f>
        <v/>
      </c>
      <c r="AT2124" s="620" t="n"/>
      <c r="AU2124" s="286" t="n"/>
      <c r="AV2124" s="620">
        <f>Z2124</f>
        <v/>
      </c>
      <c r="AW2124" s="72" t="n"/>
      <c r="BA2124" s="620" t="n"/>
      <c r="BC2124" s="620">
        <f>AO2124+AS2124</f>
        <v/>
      </c>
      <c r="BD2124" s="620">
        <f>BH2124-BC2124</f>
        <v/>
      </c>
      <c r="BE2124" s="479">
        <f>IF(AV2124=0,"        --",BD2124/BH2124)</f>
        <v/>
      </c>
      <c r="BF2124" s="620" t="n"/>
      <c r="BG2124" s="620" t="n"/>
      <c r="BH2124" s="620">
        <f>Z2124+BA2124+BF2124</f>
        <v/>
      </c>
    </row>
    <row r="2125" customFormat="1" s="34">
      <c r="A2125" s="618" t="n"/>
      <c r="B2125" s="619" t="n"/>
      <c r="J2125" s="619" t="n"/>
      <c r="U2125" s="620" t="n"/>
      <c r="X2125" s="620" t="n"/>
      <c r="Y2125" s="620" t="n"/>
      <c r="Z2125" s="620" t="n"/>
      <c r="AA2125" s="34">
        <f>T2125*0.2+N2125*0+O2125*0.3+P2125*0.5+Q2125*0.6+R2125*1+S2125*1</f>
        <v/>
      </c>
      <c r="AB2125" s="34">
        <f>T2125*0.2+N2125*0.2+O2125*0.3+P2125*0.5+Q2125*0.6+R2125*1+S2125*1</f>
        <v/>
      </c>
      <c r="AD2125" s="34">
        <f>IF($AC2125&gt;0,IF(VLOOKUP($AC2125,Resource!$B$2:$AE$460,6,FALSE)&gt;0,VLOOKUP($AC2125,Resource!$B$2:$AE$460,6,FALSE),"--INPUT--"),"")</f>
        <v/>
      </c>
      <c r="AE2125" s="34">
        <f>IF($AC2125&gt;0,IF(VLOOKUP($AC2125,Resource!$B$2:$AE$460,25,FALSE)&gt;0,VLOOKUP($AC2125,Resource!$B$2:$AE$460,25,FALSE),"--INPUT--"),"")</f>
        <v/>
      </c>
      <c r="AG2125" s="619" t="n"/>
      <c r="AH2125" s="619" t="n"/>
      <c r="AJ2125" s="34">
        <f>IF($AI2125&gt;0,IF(VLOOKUP($AI2125,Resource!$B$2:$AE$460,6,FALSE)&gt;0,VLOOKUP($AI2125,Resource!$B$2:$AE$460,6,FALSE),"--INPUT--"),"")</f>
        <v/>
      </c>
      <c r="AK2125" s="34">
        <f>IF($AI2125&gt;0,IF(VLOOKUP($AI2125,Resource!$B$2:$AE$460,25,FALSE)&gt;0,VLOOKUP($AI2125,Resource!$B$2:$AE$460,25,FALSE),"--INPUT--"),"")</f>
        <v/>
      </c>
      <c r="AL2125" s="619" t="n"/>
      <c r="AM2125" s="619" t="n"/>
      <c r="AN2125" s="34">
        <f>AA2125</f>
        <v/>
      </c>
      <c r="AO2125" s="621">
        <f>IF(ISNA(IF(AC2125="",0,AN2125*VLOOKUP(AC2125,Resource!$B$2:$AE$465,8,FALSE))),0,IF(AC2125="",0,AN2125*VLOOKUP(AC2125,Resource!$B$2:$AE$465,8,FALSE)))</f>
        <v/>
      </c>
      <c r="AP2125" s="620" t="n"/>
      <c r="AQ2125" s="286" t="n"/>
      <c r="AR2125" s="34">
        <f>AB2125</f>
        <v/>
      </c>
      <c r="AS2125" s="621">
        <f>IF(ISNA(IF(AI2125="",0,AR2125*VLOOKUP(AI2125,Resource!$B$2:$AE$465,9,FALSE))),0,IF(AI2125="",0,AR2125*VLOOKUP(AI2125,Resource!$B$2:$AE$465,9,FALSE)))</f>
        <v/>
      </c>
      <c r="AT2125" s="620" t="n"/>
      <c r="AU2125" s="286" t="n"/>
      <c r="AV2125" s="620">
        <f>Z2125</f>
        <v/>
      </c>
      <c r="AW2125" s="72" t="n"/>
      <c r="BA2125" s="620" t="n"/>
      <c r="BC2125" s="620">
        <f>AO2125+AS2125</f>
        <v/>
      </c>
      <c r="BD2125" s="620">
        <f>BH2125-BC2125</f>
        <v/>
      </c>
      <c r="BE2125" s="479">
        <f>IF(AV2125=0,"        --",BD2125/BH2125)</f>
        <v/>
      </c>
      <c r="BF2125" s="620" t="n"/>
      <c r="BG2125" s="620" t="n"/>
      <c r="BH2125" s="620">
        <f>Z2125+BA2125+BF2125</f>
        <v/>
      </c>
    </row>
    <row r="2126" customFormat="1" s="34">
      <c r="A2126" s="618" t="n"/>
      <c r="B2126" s="619" t="n"/>
      <c r="J2126" s="619" t="n"/>
      <c r="U2126" s="620" t="n"/>
      <c r="X2126" s="620" t="n"/>
      <c r="Y2126" s="620" t="n"/>
      <c r="Z2126" s="620" t="n"/>
      <c r="AA2126" s="34">
        <f>T2126*0.2+N2126*0+O2126*0.3+P2126*0.5+Q2126*0.6+R2126*1+S2126*1</f>
        <v/>
      </c>
      <c r="AB2126" s="34">
        <f>T2126*0.2+N2126*0.2+O2126*0.3+P2126*0.5+Q2126*0.6+R2126*1+S2126*1</f>
        <v/>
      </c>
      <c r="AD2126" s="34">
        <f>IF($AC2126&gt;0,IF(VLOOKUP($AC2126,Resource!$B$2:$AE$460,6,FALSE)&gt;0,VLOOKUP($AC2126,Resource!$B$2:$AE$460,6,FALSE),"--INPUT--"),"")</f>
        <v/>
      </c>
      <c r="AE2126" s="34">
        <f>IF($AC2126&gt;0,IF(VLOOKUP($AC2126,Resource!$B$2:$AE$460,25,FALSE)&gt;0,VLOOKUP($AC2126,Resource!$B$2:$AE$460,25,FALSE),"--INPUT--"),"")</f>
        <v/>
      </c>
      <c r="AG2126" s="619" t="n"/>
      <c r="AH2126" s="619" t="n"/>
      <c r="AJ2126" s="34">
        <f>IF($AI2126&gt;0,IF(VLOOKUP($AI2126,Resource!$B$2:$AE$460,6,FALSE)&gt;0,VLOOKUP($AI2126,Resource!$B$2:$AE$460,6,FALSE),"--INPUT--"),"")</f>
        <v/>
      </c>
      <c r="AK2126" s="34">
        <f>IF($AI2126&gt;0,IF(VLOOKUP($AI2126,Resource!$B$2:$AE$460,25,FALSE)&gt;0,VLOOKUP($AI2126,Resource!$B$2:$AE$460,25,FALSE),"--INPUT--"),"")</f>
        <v/>
      </c>
      <c r="AL2126" s="619" t="n"/>
      <c r="AM2126" s="619" t="n"/>
      <c r="AN2126" s="34">
        <f>AA2126</f>
        <v/>
      </c>
      <c r="AO2126" s="621">
        <f>IF(ISNA(IF(AC2126="",0,AN2126*VLOOKUP(AC2126,Resource!$B$2:$AE$465,8,FALSE))),0,IF(AC2126="",0,AN2126*VLOOKUP(AC2126,Resource!$B$2:$AE$465,8,FALSE)))</f>
        <v/>
      </c>
      <c r="AP2126" s="620" t="n"/>
      <c r="AQ2126" s="286" t="n"/>
      <c r="AR2126" s="34">
        <f>AB2126</f>
        <v/>
      </c>
      <c r="AS2126" s="621">
        <f>IF(ISNA(IF(AI2126="",0,AR2126*VLOOKUP(AI2126,Resource!$B$2:$AE$465,9,FALSE))),0,IF(AI2126="",0,AR2126*VLOOKUP(AI2126,Resource!$B$2:$AE$465,9,FALSE)))</f>
        <v/>
      </c>
      <c r="AT2126" s="620" t="n"/>
      <c r="AU2126" s="286" t="n"/>
      <c r="AV2126" s="620">
        <f>Z2126</f>
        <v/>
      </c>
      <c r="AW2126" s="72" t="n"/>
      <c r="BA2126" s="620" t="n"/>
      <c r="BC2126" s="620">
        <f>AO2126+AS2126</f>
        <v/>
      </c>
      <c r="BD2126" s="620">
        <f>BH2126-BC2126</f>
        <v/>
      </c>
      <c r="BE2126" s="479">
        <f>IF(AV2126=0,"        --",BD2126/BH2126)</f>
        <v/>
      </c>
      <c r="BF2126" s="620" t="n"/>
      <c r="BG2126" s="620" t="n"/>
      <c r="BH2126" s="620">
        <f>Z2126+BA2126+BF2126</f>
        <v/>
      </c>
    </row>
    <row r="2127" customFormat="1" s="34">
      <c r="A2127" s="618" t="n"/>
      <c r="B2127" s="619" t="n"/>
      <c r="J2127" s="619" t="n"/>
      <c r="U2127" s="620" t="n"/>
      <c r="X2127" s="620" t="n"/>
      <c r="Y2127" s="620" t="n"/>
      <c r="Z2127" s="620" t="n"/>
      <c r="AA2127" s="34">
        <f>T2127*0.2+N2127*0+O2127*0.3+P2127*0.5+Q2127*0.6+R2127*1+S2127*1</f>
        <v/>
      </c>
      <c r="AB2127" s="34">
        <f>T2127*0.2+N2127*0.2+O2127*0.3+P2127*0.5+Q2127*0.6+R2127*1+S2127*1</f>
        <v/>
      </c>
      <c r="AD2127" s="34">
        <f>IF($AC2127&gt;0,IF(VLOOKUP($AC2127,Resource!$B$2:$AE$460,6,FALSE)&gt;0,VLOOKUP($AC2127,Resource!$B$2:$AE$460,6,FALSE),"--INPUT--"),"")</f>
        <v/>
      </c>
      <c r="AE2127" s="34">
        <f>IF($AC2127&gt;0,IF(VLOOKUP($AC2127,Resource!$B$2:$AE$460,25,FALSE)&gt;0,VLOOKUP($AC2127,Resource!$B$2:$AE$460,25,FALSE),"--INPUT--"),"")</f>
        <v/>
      </c>
      <c r="AG2127" s="619" t="n"/>
      <c r="AH2127" s="619" t="n"/>
      <c r="AJ2127" s="34">
        <f>IF($AI2127&gt;0,IF(VLOOKUP($AI2127,Resource!$B$2:$AE$460,6,FALSE)&gt;0,VLOOKUP($AI2127,Resource!$B$2:$AE$460,6,FALSE),"--INPUT--"),"")</f>
        <v/>
      </c>
      <c r="AK2127" s="34">
        <f>IF($AI2127&gt;0,IF(VLOOKUP($AI2127,Resource!$B$2:$AE$460,25,FALSE)&gt;0,VLOOKUP($AI2127,Resource!$B$2:$AE$460,25,FALSE),"--INPUT--"),"")</f>
        <v/>
      </c>
      <c r="AL2127" s="619" t="n"/>
      <c r="AM2127" s="619" t="n"/>
      <c r="AN2127" s="34">
        <f>AA2127</f>
        <v/>
      </c>
      <c r="AO2127" s="621">
        <f>IF(ISNA(IF(AC2127="",0,AN2127*VLOOKUP(AC2127,Resource!$B$2:$AE$465,8,FALSE))),0,IF(AC2127="",0,AN2127*VLOOKUP(AC2127,Resource!$B$2:$AE$465,8,FALSE)))</f>
        <v/>
      </c>
      <c r="AP2127" s="620" t="n"/>
      <c r="AQ2127" s="286" t="n"/>
      <c r="AR2127" s="34">
        <f>AB2127</f>
        <v/>
      </c>
      <c r="AS2127" s="621">
        <f>IF(ISNA(IF(AI2127="",0,AR2127*VLOOKUP(AI2127,Resource!$B$2:$AE$465,9,FALSE))),0,IF(AI2127="",0,AR2127*VLOOKUP(AI2127,Resource!$B$2:$AE$465,9,FALSE)))</f>
        <v/>
      </c>
      <c r="AT2127" s="620" t="n"/>
      <c r="AU2127" s="286" t="n"/>
      <c r="AV2127" s="620">
        <f>Z2127</f>
        <v/>
      </c>
      <c r="AW2127" s="72" t="n"/>
      <c r="BA2127" s="620" t="n"/>
      <c r="BC2127" s="620">
        <f>AO2127+AS2127</f>
        <v/>
      </c>
      <c r="BD2127" s="620">
        <f>BH2127-BC2127</f>
        <v/>
      </c>
      <c r="BE2127" s="479">
        <f>IF(AV2127=0,"        --",BD2127/BH2127)</f>
        <v/>
      </c>
      <c r="BF2127" s="620" t="n"/>
      <c r="BG2127" s="620" t="n"/>
      <c r="BH2127" s="620">
        <f>Z2127+BA2127+BF2127</f>
        <v/>
      </c>
    </row>
    <row r="2128" customFormat="1" s="34">
      <c r="A2128" s="618" t="n"/>
      <c r="B2128" s="619" t="n"/>
      <c r="J2128" s="619" t="n"/>
      <c r="U2128" s="620" t="n"/>
      <c r="X2128" s="620" t="n"/>
      <c r="Y2128" s="620" t="n"/>
      <c r="Z2128" s="620" t="n"/>
      <c r="AA2128" s="34">
        <f>T2128*0.2+N2128*0+O2128*0.3+P2128*0.5+Q2128*0.6+R2128*1+S2128*1</f>
        <v/>
      </c>
      <c r="AB2128" s="34">
        <f>T2128*0.2+N2128*0.2+O2128*0.3+P2128*0.5+Q2128*0.6+R2128*1+S2128*1</f>
        <v/>
      </c>
      <c r="AD2128" s="34">
        <f>IF($AC2128&gt;0,IF(VLOOKUP($AC2128,Resource!$B$2:$AE$460,6,FALSE)&gt;0,VLOOKUP($AC2128,Resource!$B$2:$AE$460,6,FALSE),"--INPUT--"),"")</f>
        <v/>
      </c>
      <c r="AE2128" s="34">
        <f>IF($AC2128&gt;0,IF(VLOOKUP($AC2128,Resource!$B$2:$AE$460,25,FALSE)&gt;0,VLOOKUP($AC2128,Resource!$B$2:$AE$460,25,FALSE),"--INPUT--"),"")</f>
        <v/>
      </c>
      <c r="AG2128" s="619" t="n"/>
      <c r="AH2128" s="619" t="n"/>
      <c r="AJ2128" s="34">
        <f>IF($AI2128&gt;0,IF(VLOOKUP($AI2128,Resource!$B$2:$AE$460,6,FALSE)&gt;0,VLOOKUP($AI2128,Resource!$B$2:$AE$460,6,FALSE),"--INPUT--"),"")</f>
        <v/>
      </c>
      <c r="AK2128" s="34">
        <f>IF($AI2128&gt;0,IF(VLOOKUP($AI2128,Resource!$B$2:$AE$460,25,FALSE)&gt;0,VLOOKUP($AI2128,Resource!$B$2:$AE$460,25,FALSE),"--INPUT--"),"")</f>
        <v/>
      </c>
      <c r="AL2128" s="619" t="n"/>
      <c r="AM2128" s="619" t="n"/>
      <c r="AN2128" s="34">
        <f>AA2128</f>
        <v/>
      </c>
      <c r="AO2128" s="621">
        <f>IF(ISNA(IF(AC2128="",0,AN2128*VLOOKUP(AC2128,Resource!$B$2:$AE$465,8,FALSE))),0,IF(AC2128="",0,AN2128*VLOOKUP(AC2128,Resource!$B$2:$AE$465,8,FALSE)))</f>
        <v/>
      </c>
      <c r="AP2128" s="620" t="n"/>
      <c r="AQ2128" s="286" t="n"/>
      <c r="AR2128" s="34">
        <f>AB2128</f>
        <v/>
      </c>
      <c r="AS2128" s="621">
        <f>IF(ISNA(IF(AI2128="",0,AR2128*VLOOKUP(AI2128,Resource!$B$2:$AE$465,9,FALSE))),0,IF(AI2128="",0,AR2128*VLOOKUP(AI2128,Resource!$B$2:$AE$465,9,FALSE)))</f>
        <v/>
      </c>
      <c r="AT2128" s="620" t="n"/>
      <c r="AU2128" s="286" t="n"/>
      <c r="AV2128" s="620">
        <f>Z2128</f>
        <v/>
      </c>
      <c r="AW2128" s="72" t="n"/>
      <c r="BA2128" s="620" t="n"/>
      <c r="BC2128" s="620">
        <f>AO2128+AS2128</f>
        <v/>
      </c>
      <c r="BD2128" s="620">
        <f>BH2128-BC2128</f>
        <v/>
      </c>
      <c r="BE2128" s="479">
        <f>IF(AV2128=0,"        --",BD2128/BH2128)</f>
        <v/>
      </c>
      <c r="BF2128" s="620" t="n"/>
      <c r="BG2128" s="620" t="n"/>
      <c r="BH2128" s="620">
        <f>Z2128+BA2128+BF2128</f>
        <v/>
      </c>
    </row>
    <row r="2129" customFormat="1" s="34">
      <c r="A2129" s="618" t="n"/>
      <c r="B2129" s="619" t="n"/>
      <c r="J2129" s="619" t="n"/>
      <c r="U2129" s="620" t="n"/>
      <c r="X2129" s="620" t="n"/>
      <c r="Y2129" s="620" t="n"/>
      <c r="Z2129" s="620" t="n"/>
      <c r="AA2129" s="34">
        <f>T2129*0.2+N2129*0+O2129*0.3+P2129*0.5+Q2129*0.6+R2129*1+S2129*1</f>
        <v/>
      </c>
      <c r="AB2129" s="34">
        <f>T2129*0.2+N2129*0.2+O2129*0.3+P2129*0.5+Q2129*0.6+R2129*1+S2129*1</f>
        <v/>
      </c>
      <c r="AD2129" s="34">
        <f>IF($AC2129&gt;0,IF(VLOOKUP($AC2129,Resource!$B$2:$AE$460,6,FALSE)&gt;0,VLOOKUP($AC2129,Resource!$B$2:$AE$460,6,FALSE),"--INPUT--"),"")</f>
        <v/>
      </c>
      <c r="AE2129" s="34">
        <f>IF($AC2129&gt;0,IF(VLOOKUP($AC2129,Resource!$B$2:$AE$460,25,FALSE)&gt;0,VLOOKUP($AC2129,Resource!$B$2:$AE$460,25,FALSE),"--INPUT--"),"")</f>
        <v/>
      </c>
      <c r="AG2129" s="619" t="n"/>
      <c r="AH2129" s="619" t="n"/>
      <c r="AJ2129" s="34">
        <f>IF($AI2129&gt;0,IF(VLOOKUP($AI2129,Resource!$B$2:$AE$460,6,FALSE)&gt;0,VLOOKUP($AI2129,Resource!$B$2:$AE$460,6,FALSE),"--INPUT--"),"")</f>
        <v/>
      </c>
      <c r="AK2129" s="34">
        <f>IF($AI2129&gt;0,IF(VLOOKUP($AI2129,Resource!$B$2:$AE$460,25,FALSE)&gt;0,VLOOKUP($AI2129,Resource!$B$2:$AE$460,25,FALSE),"--INPUT--"),"")</f>
        <v/>
      </c>
      <c r="AL2129" s="619" t="n"/>
      <c r="AM2129" s="619" t="n"/>
      <c r="AN2129" s="34">
        <f>AA2129</f>
        <v/>
      </c>
      <c r="AO2129" s="621">
        <f>IF(ISNA(IF(AC2129="",0,AN2129*VLOOKUP(AC2129,Resource!$B$2:$AE$465,8,FALSE))),0,IF(AC2129="",0,AN2129*VLOOKUP(AC2129,Resource!$B$2:$AE$465,8,FALSE)))</f>
        <v/>
      </c>
      <c r="AP2129" s="620" t="n"/>
      <c r="AQ2129" s="286" t="n"/>
      <c r="AR2129" s="34">
        <f>AB2129</f>
        <v/>
      </c>
      <c r="AS2129" s="621">
        <f>IF(ISNA(IF(AI2129="",0,AR2129*VLOOKUP(AI2129,Resource!$B$2:$AE$465,9,FALSE))),0,IF(AI2129="",0,AR2129*VLOOKUP(AI2129,Resource!$B$2:$AE$465,9,FALSE)))</f>
        <v/>
      </c>
      <c r="AT2129" s="620" t="n"/>
      <c r="AU2129" s="286" t="n"/>
      <c r="AV2129" s="620">
        <f>Z2129</f>
        <v/>
      </c>
      <c r="AW2129" s="72" t="n"/>
      <c r="BA2129" s="620" t="n"/>
      <c r="BC2129" s="620">
        <f>AO2129+AS2129</f>
        <v/>
      </c>
      <c r="BD2129" s="620">
        <f>BH2129-BC2129</f>
        <v/>
      </c>
      <c r="BE2129" s="479">
        <f>IF(AV2129=0,"        --",BD2129/BH2129)</f>
        <v/>
      </c>
      <c r="BF2129" s="620" t="n"/>
      <c r="BG2129" s="620" t="n"/>
      <c r="BH2129" s="620">
        <f>Z2129+BA2129+BF2129</f>
        <v/>
      </c>
    </row>
    <row r="2130" customFormat="1" s="34">
      <c r="A2130" s="618" t="n"/>
      <c r="B2130" s="619" t="n"/>
      <c r="J2130" s="619" t="n"/>
      <c r="U2130" s="620" t="n"/>
      <c r="X2130" s="620" t="n"/>
      <c r="Y2130" s="620" t="n"/>
      <c r="Z2130" s="620" t="n"/>
      <c r="AA2130" s="34">
        <f>T2130*0.2+N2130*0+O2130*0.3+P2130*0.5+Q2130*0.6+R2130*1+S2130*1</f>
        <v/>
      </c>
      <c r="AB2130" s="34">
        <f>T2130*0.2+N2130*0.2+O2130*0.3+P2130*0.5+Q2130*0.6+R2130*1+S2130*1</f>
        <v/>
      </c>
      <c r="AD2130" s="34">
        <f>IF($AC2130&gt;0,IF(VLOOKUP($AC2130,Resource!$B$2:$AE$460,6,FALSE)&gt;0,VLOOKUP($AC2130,Resource!$B$2:$AE$460,6,FALSE),"--INPUT--"),"")</f>
        <v/>
      </c>
      <c r="AE2130" s="34">
        <f>IF($AC2130&gt;0,IF(VLOOKUP($AC2130,Resource!$B$2:$AE$460,25,FALSE)&gt;0,VLOOKUP($AC2130,Resource!$B$2:$AE$460,25,FALSE),"--INPUT--"),"")</f>
        <v/>
      </c>
      <c r="AG2130" s="619" t="n"/>
      <c r="AH2130" s="619" t="n"/>
      <c r="AJ2130" s="34">
        <f>IF($AI2130&gt;0,IF(VLOOKUP($AI2130,Resource!$B$2:$AE$460,6,FALSE)&gt;0,VLOOKUP($AI2130,Resource!$B$2:$AE$460,6,FALSE),"--INPUT--"),"")</f>
        <v/>
      </c>
      <c r="AK2130" s="34">
        <f>IF($AI2130&gt;0,IF(VLOOKUP($AI2130,Resource!$B$2:$AE$460,25,FALSE)&gt;0,VLOOKUP($AI2130,Resource!$B$2:$AE$460,25,FALSE),"--INPUT--"),"")</f>
        <v/>
      </c>
      <c r="AL2130" s="619" t="n"/>
      <c r="AM2130" s="619" t="n"/>
      <c r="AN2130" s="34">
        <f>AA2130</f>
        <v/>
      </c>
      <c r="AO2130" s="621">
        <f>IF(ISNA(IF(AC2130="",0,AN2130*VLOOKUP(AC2130,Resource!$B$2:$AE$465,8,FALSE))),0,IF(AC2130="",0,AN2130*VLOOKUP(AC2130,Resource!$B$2:$AE$465,8,FALSE)))</f>
        <v/>
      </c>
      <c r="AP2130" s="620" t="n"/>
      <c r="AQ2130" s="286" t="n"/>
      <c r="AR2130" s="34">
        <f>AB2130</f>
        <v/>
      </c>
      <c r="AS2130" s="621">
        <f>IF(ISNA(IF(AI2130="",0,AR2130*VLOOKUP(AI2130,Resource!$B$2:$AE$465,9,FALSE))),0,IF(AI2130="",0,AR2130*VLOOKUP(AI2130,Resource!$B$2:$AE$465,9,FALSE)))</f>
        <v/>
      </c>
      <c r="AT2130" s="620" t="n"/>
      <c r="AU2130" s="286" t="n"/>
      <c r="AV2130" s="620">
        <f>Z2130</f>
        <v/>
      </c>
      <c r="AW2130" s="72" t="n"/>
      <c r="BA2130" s="620" t="n"/>
      <c r="BC2130" s="620">
        <f>AO2130+AS2130</f>
        <v/>
      </c>
      <c r="BD2130" s="620">
        <f>BH2130-BC2130</f>
        <v/>
      </c>
      <c r="BE2130" s="479">
        <f>IF(AV2130=0,"        --",BD2130/BH2130)</f>
        <v/>
      </c>
      <c r="BF2130" s="620" t="n"/>
      <c r="BG2130" s="620" t="n"/>
      <c r="BH2130" s="620">
        <f>Z2130+BA2130+BF2130</f>
        <v/>
      </c>
    </row>
    <row r="2131" customFormat="1" s="34">
      <c r="A2131" s="618" t="n"/>
      <c r="B2131" s="619" t="n"/>
      <c r="J2131" s="619" t="n"/>
      <c r="U2131" s="620" t="n"/>
      <c r="X2131" s="620" t="n"/>
      <c r="Y2131" s="620" t="n"/>
      <c r="Z2131" s="620" t="n"/>
      <c r="AA2131" s="34">
        <f>T2131*0.2+N2131*0+O2131*0.3+P2131*0.5+Q2131*0.6+R2131*1+S2131*1</f>
        <v/>
      </c>
      <c r="AB2131" s="34">
        <f>T2131*0.2+N2131*0.2+O2131*0.3+P2131*0.5+Q2131*0.6+R2131*1+S2131*1</f>
        <v/>
      </c>
      <c r="AD2131" s="34">
        <f>IF($AC2131&gt;0,IF(VLOOKUP($AC2131,Resource!$B$2:$AE$460,6,FALSE)&gt;0,VLOOKUP($AC2131,Resource!$B$2:$AE$460,6,FALSE),"--INPUT--"),"")</f>
        <v/>
      </c>
      <c r="AE2131" s="34">
        <f>IF($AC2131&gt;0,IF(VLOOKUP($AC2131,Resource!$B$2:$AE$460,25,FALSE)&gt;0,VLOOKUP($AC2131,Resource!$B$2:$AE$460,25,FALSE),"--INPUT--"),"")</f>
        <v/>
      </c>
      <c r="AG2131" s="619" t="n"/>
      <c r="AH2131" s="619" t="n"/>
      <c r="AJ2131" s="34">
        <f>IF($AI2131&gt;0,IF(VLOOKUP($AI2131,Resource!$B$2:$AE$460,6,FALSE)&gt;0,VLOOKUP($AI2131,Resource!$B$2:$AE$460,6,FALSE),"--INPUT--"),"")</f>
        <v/>
      </c>
      <c r="AK2131" s="34">
        <f>IF($AI2131&gt;0,IF(VLOOKUP($AI2131,Resource!$B$2:$AE$460,25,FALSE)&gt;0,VLOOKUP($AI2131,Resource!$B$2:$AE$460,25,FALSE),"--INPUT--"),"")</f>
        <v/>
      </c>
      <c r="AL2131" s="619" t="n"/>
      <c r="AM2131" s="619" t="n"/>
      <c r="AN2131" s="34">
        <f>AA2131</f>
        <v/>
      </c>
      <c r="AO2131" s="621">
        <f>IF(ISNA(IF(AC2131="",0,AN2131*VLOOKUP(AC2131,Resource!$B$2:$AE$465,8,FALSE))),0,IF(AC2131="",0,AN2131*VLOOKUP(AC2131,Resource!$B$2:$AE$465,8,FALSE)))</f>
        <v/>
      </c>
      <c r="AP2131" s="620" t="n"/>
      <c r="AQ2131" s="286" t="n"/>
      <c r="AR2131" s="34">
        <f>AB2131</f>
        <v/>
      </c>
      <c r="AS2131" s="621">
        <f>IF(ISNA(IF(AI2131="",0,AR2131*VLOOKUP(AI2131,Resource!$B$2:$AE$465,9,FALSE))),0,IF(AI2131="",0,AR2131*VLOOKUP(AI2131,Resource!$B$2:$AE$465,9,FALSE)))</f>
        <v/>
      </c>
      <c r="AT2131" s="620" t="n"/>
      <c r="AU2131" s="286" t="n"/>
      <c r="AV2131" s="620">
        <f>Z2131</f>
        <v/>
      </c>
      <c r="AW2131" s="72" t="n"/>
      <c r="BA2131" s="620" t="n"/>
      <c r="BC2131" s="620">
        <f>AO2131+AS2131</f>
        <v/>
      </c>
      <c r="BD2131" s="620">
        <f>BH2131-BC2131</f>
        <v/>
      </c>
      <c r="BE2131" s="479">
        <f>IF(AV2131=0,"        --",BD2131/BH2131)</f>
        <v/>
      </c>
      <c r="BF2131" s="620" t="n"/>
      <c r="BG2131" s="620" t="n"/>
      <c r="BH2131" s="620">
        <f>Z2131+BA2131+BF2131</f>
        <v/>
      </c>
    </row>
    <row r="2132" customFormat="1" s="34">
      <c r="A2132" s="618" t="n"/>
      <c r="B2132" s="619" t="n"/>
      <c r="J2132" s="619" t="n"/>
      <c r="U2132" s="620" t="n"/>
      <c r="X2132" s="620" t="n"/>
      <c r="Y2132" s="620" t="n"/>
      <c r="Z2132" s="620" t="n"/>
      <c r="AA2132" s="34">
        <f>T2132*0.2+N2132*0+O2132*0.3+P2132*0.5+Q2132*0.6+R2132*1+S2132*1</f>
        <v/>
      </c>
      <c r="AB2132" s="34">
        <f>T2132*0.2+N2132*0.2+O2132*0.3+P2132*0.5+Q2132*0.6+R2132*1+S2132*1</f>
        <v/>
      </c>
      <c r="AD2132" s="34">
        <f>IF($AC2132&gt;0,IF(VLOOKUP($AC2132,Resource!$B$2:$AE$460,6,FALSE)&gt;0,VLOOKUP($AC2132,Resource!$B$2:$AE$460,6,FALSE),"--INPUT--"),"")</f>
        <v/>
      </c>
      <c r="AE2132" s="34">
        <f>IF($AC2132&gt;0,IF(VLOOKUP($AC2132,Resource!$B$2:$AE$460,25,FALSE)&gt;0,VLOOKUP($AC2132,Resource!$B$2:$AE$460,25,FALSE),"--INPUT--"),"")</f>
        <v/>
      </c>
      <c r="AG2132" s="619" t="n"/>
      <c r="AH2132" s="619" t="n"/>
      <c r="AJ2132" s="34">
        <f>IF($AI2132&gt;0,IF(VLOOKUP($AI2132,Resource!$B$2:$AE$460,6,FALSE)&gt;0,VLOOKUP($AI2132,Resource!$B$2:$AE$460,6,FALSE),"--INPUT--"),"")</f>
        <v/>
      </c>
      <c r="AK2132" s="34">
        <f>IF($AI2132&gt;0,IF(VLOOKUP($AI2132,Resource!$B$2:$AE$460,25,FALSE)&gt;0,VLOOKUP($AI2132,Resource!$B$2:$AE$460,25,FALSE),"--INPUT--"),"")</f>
        <v/>
      </c>
      <c r="AL2132" s="619" t="n"/>
      <c r="AM2132" s="619" t="n"/>
      <c r="AN2132" s="34">
        <f>AA2132</f>
        <v/>
      </c>
      <c r="AO2132" s="621">
        <f>IF(ISNA(IF(AC2132="",0,AN2132*VLOOKUP(AC2132,Resource!$B$2:$AE$465,8,FALSE))),0,IF(AC2132="",0,AN2132*VLOOKUP(AC2132,Resource!$B$2:$AE$465,8,FALSE)))</f>
        <v/>
      </c>
      <c r="AP2132" s="620" t="n"/>
      <c r="AQ2132" s="286" t="n"/>
      <c r="AR2132" s="34">
        <f>AB2132</f>
        <v/>
      </c>
      <c r="AS2132" s="621">
        <f>IF(ISNA(IF(AI2132="",0,AR2132*VLOOKUP(AI2132,Resource!$B$2:$AE$465,9,FALSE))),0,IF(AI2132="",0,AR2132*VLOOKUP(AI2132,Resource!$B$2:$AE$465,9,FALSE)))</f>
        <v/>
      </c>
      <c r="AT2132" s="620" t="n"/>
      <c r="AU2132" s="286" t="n"/>
      <c r="AV2132" s="620">
        <f>Z2132</f>
        <v/>
      </c>
      <c r="AW2132" s="72" t="n"/>
      <c r="BA2132" s="620" t="n"/>
      <c r="BC2132" s="620">
        <f>AO2132+AS2132</f>
        <v/>
      </c>
      <c r="BD2132" s="620">
        <f>BH2132-BC2132</f>
        <v/>
      </c>
      <c r="BE2132" s="479">
        <f>IF(AV2132=0,"        --",BD2132/BH2132)</f>
        <v/>
      </c>
      <c r="BF2132" s="620" t="n"/>
      <c r="BG2132" s="620" t="n"/>
      <c r="BH2132" s="620">
        <f>Z2132+BA2132+BF2132</f>
        <v/>
      </c>
    </row>
    <row r="2133" customFormat="1" s="34">
      <c r="A2133" s="618" t="n"/>
      <c r="B2133" s="619" t="n"/>
      <c r="J2133" s="619" t="n"/>
      <c r="U2133" s="620" t="n"/>
      <c r="X2133" s="620" t="n"/>
      <c r="Y2133" s="620" t="n"/>
      <c r="Z2133" s="620" t="n"/>
      <c r="AA2133" s="34">
        <f>T2133*0.2+N2133*0+O2133*0.3+P2133*0.5+Q2133*0.6+R2133*1+S2133*1</f>
        <v/>
      </c>
      <c r="AB2133" s="34">
        <f>T2133*0.2+N2133*0.2+O2133*0.3+P2133*0.5+Q2133*0.6+R2133*1+S2133*1</f>
        <v/>
      </c>
      <c r="AD2133" s="34">
        <f>IF($AC2133&gt;0,IF(VLOOKUP($AC2133,Resource!$B$2:$AE$460,6,FALSE)&gt;0,VLOOKUP($AC2133,Resource!$B$2:$AE$460,6,FALSE),"--INPUT--"),"")</f>
        <v/>
      </c>
      <c r="AE2133" s="34">
        <f>IF($AC2133&gt;0,IF(VLOOKUP($AC2133,Resource!$B$2:$AE$460,25,FALSE)&gt;0,VLOOKUP($AC2133,Resource!$B$2:$AE$460,25,FALSE),"--INPUT--"),"")</f>
        <v/>
      </c>
      <c r="AG2133" s="619" t="n"/>
      <c r="AH2133" s="619" t="n"/>
      <c r="AJ2133" s="34">
        <f>IF($AI2133&gt;0,IF(VLOOKUP($AI2133,Resource!$B$2:$AE$460,6,FALSE)&gt;0,VLOOKUP($AI2133,Resource!$B$2:$AE$460,6,FALSE),"--INPUT--"),"")</f>
        <v/>
      </c>
      <c r="AK2133" s="34">
        <f>IF($AI2133&gt;0,IF(VLOOKUP($AI2133,Resource!$B$2:$AE$460,25,FALSE)&gt;0,VLOOKUP($AI2133,Resource!$B$2:$AE$460,25,FALSE),"--INPUT--"),"")</f>
        <v/>
      </c>
      <c r="AL2133" s="619" t="n"/>
      <c r="AM2133" s="619" t="n"/>
      <c r="AN2133" s="34">
        <f>AA2133</f>
        <v/>
      </c>
      <c r="AO2133" s="621">
        <f>IF(ISNA(IF(AC2133="",0,AN2133*VLOOKUP(AC2133,Resource!$B$2:$AE$465,8,FALSE))),0,IF(AC2133="",0,AN2133*VLOOKUP(AC2133,Resource!$B$2:$AE$465,8,FALSE)))</f>
        <v/>
      </c>
      <c r="AP2133" s="620" t="n"/>
      <c r="AQ2133" s="286" t="n"/>
      <c r="AR2133" s="34">
        <f>AB2133</f>
        <v/>
      </c>
      <c r="AS2133" s="621">
        <f>IF(ISNA(IF(AI2133="",0,AR2133*VLOOKUP(AI2133,Resource!$B$2:$AE$465,9,FALSE))),0,IF(AI2133="",0,AR2133*VLOOKUP(AI2133,Resource!$B$2:$AE$465,9,FALSE)))</f>
        <v/>
      </c>
      <c r="AT2133" s="620" t="n"/>
      <c r="AU2133" s="286" t="n"/>
      <c r="AV2133" s="620">
        <f>Z2133</f>
        <v/>
      </c>
      <c r="AW2133" s="72" t="n"/>
      <c r="BA2133" s="620" t="n"/>
      <c r="BC2133" s="620">
        <f>AO2133+AS2133</f>
        <v/>
      </c>
      <c r="BD2133" s="620">
        <f>BH2133-BC2133</f>
        <v/>
      </c>
      <c r="BE2133" s="479">
        <f>IF(AV2133=0,"        --",BD2133/BH2133)</f>
        <v/>
      </c>
      <c r="BF2133" s="620" t="n"/>
      <c r="BG2133" s="620" t="n"/>
      <c r="BH2133" s="620">
        <f>Z2133+BA2133+BF2133</f>
        <v/>
      </c>
    </row>
    <row r="2134" customFormat="1" s="34">
      <c r="A2134" s="618" t="n"/>
      <c r="B2134" s="619" t="n"/>
      <c r="J2134" s="619" t="n"/>
      <c r="U2134" s="620" t="n"/>
      <c r="X2134" s="620" t="n"/>
      <c r="Y2134" s="620" t="n"/>
      <c r="Z2134" s="620" t="n"/>
      <c r="AA2134" s="34">
        <f>T2134*0.2+N2134*0+O2134*0.3+P2134*0.5+Q2134*0.6+R2134*1+S2134*1</f>
        <v/>
      </c>
      <c r="AB2134" s="34">
        <f>T2134*0.2+N2134*0.2+O2134*0.3+P2134*0.5+Q2134*0.6+R2134*1+S2134*1</f>
        <v/>
      </c>
      <c r="AD2134" s="34">
        <f>IF($AC2134&gt;0,IF(VLOOKUP($AC2134,Resource!$B$2:$AE$460,6,FALSE)&gt;0,VLOOKUP($AC2134,Resource!$B$2:$AE$460,6,FALSE),"--INPUT--"),"")</f>
        <v/>
      </c>
      <c r="AE2134" s="34">
        <f>IF($AC2134&gt;0,IF(VLOOKUP($AC2134,Resource!$B$2:$AE$460,25,FALSE)&gt;0,VLOOKUP($AC2134,Resource!$B$2:$AE$460,25,FALSE),"--INPUT--"),"")</f>
        <v/>
      </c>
      <c r="AG2134" s="619" t="n"/>
      <c r="AH2134" s="619" t="n"/>
      <c r="AJ2134" s="34">
        <f>IF($AI2134&gt;0,IF(VLOOKUP($AI2134,Resource!$B$2:$AE$460,6,FALSE)&gt;0,VLOOKUP($AI2134,Resource!$B$2:$AE$460,6,FALSE),"--INPUT--"),"")</f>
        <v/>
      </c>
      <c r="AK2134" s="34">
        <f>IF($AI2134&gt;0,IF(VLOOKUP($AI2134,Resource!$B$2:$AE$460,25,FALSE)&gt;0,VLOOKUP($AI2134,Resource!$B$2:$AE$460,25,FALSE),"--INPUT--"),"")</f>
        <v/>
      </c>
      <c r="AL2134" s="619" t="n"/>
      <c r="AM2134" s="619" t="n"/>
      <c r="AN2134" s="34">
        <f>AA2134</f>
        <v/>
      </c>
      <c r="AO2134" s="621">
        <f>IF(ISNA(IF(AC2134="",0,AN2134*VLOOKUP(AC2134,Resource!$B$2:$AE$465,8,FALSE))),0,IF(AC2134="",0,AN2134*VLOOKUP(AC2134,Resource!$B$2:$AE$465,8,FALSE)))</f>
        <v/>
      </c>
      <c r="AP2134" s="620" t="n"/>
      <c r="AQ2134" s="286" t="n"/>
      <c r="AR2134" s="34">
        <f>AB2134</f>
        <v/>
      </c>
      <c r="AS2134" s="621">
        <f>IF(ISNA(IF(AI2134="",0,AR2134*VLOOKUP(AI2134,Resource!$B$2:$AE$465,9,FALSE))),0,IF(AI2134="",0,AR2134*VLOOKUP(AI2134,Resource!$B$2:$AE$465,9,FALSE)))</f>
        <v/>
      </c>
      <c r="AT2134" s="620" t="n"/>
      <c r="AU2134" s="286" t="n"/>
      <c r="AV2134" s="620">
        <f>Z2134</f>
        <v/>
      </c>
      <c r="AW2134" s="72" t="n"/>
      <c r="BA2134" s="620" t="n"/>
      <c r="BC2134" s="620">
        <f>AO2134+AS2134</f>
        <v/>
      </c>
      <c r="BD2134" s="620">
        <f>BH2134-BC2134</f>
        <v/>
      </c>
      <c r="BE2134" s="479">
        <f>IF(AV2134=0,"        --",BD2134/BH2134)</f>
        <v/>
      </c>
      <c r="BF2134" s="620" t="n"/>
      <c r="BG2134" s="620" t="n"/>
      <c r="BH2134" s="620">
        <f>Z2134+BA2134+BF2134</f>
        <v/>
      </c>
    </row>
    <row r="2135" customFormat="1" s="34">
      <c r="A2135" s="618" t="n"/>
      <c r="B2135" s="619" t="n"/>
      <c r="J2135" s="619" t="n"/>
      <c r="U2135" s="620" t="n"/>
      <c r="X2135" s="620" t="n"/>
      <c r="Y2135" s="620" t="n"/>
      <c r="Z2135" s="620" t="n"/>
      <c r="AA2135" s="34">
        <f>T2135*0.2+N2135*0+O2135*0.3+P2135*0.5+Q2135*0.6+R2135*1+S2135*1</f>
        <v/>
      </c>
      <c r="AB2135" s="34">
        <f>T2135*0.2+N2135*0.2+O2135*0.3+P2135*0.5+Q2135*0.6+R2135*1+S2135*1</f>
        <v/>
      </c>
      <c r="AD2135" s="34">
        <f>IF($AC2135&gt;0,IF(VLOOKUP($AC2135,Resource!$B$2:$AE$460,6,FALSE)&gt;0,VLOOKUP($AC2135,Resource!$B$2:$AE$460,6,FALSE),"--INPUT--"),"")</f>
        <v/>
      </c>
      <c r="AE2135" s="34">
        <f>IF($AC2135&gt;0,IF(VLOOKUP($AC2135,Resource!$B$2:$AE$460,25,FALSE)&gt;0,VLOOKUP($AC2135,Resource!$B$2:$AE$460,25,FALSE),"--INPUT--"),"")</f>
        <v/>
      </c>
      <c r="AG2135" s="619" t="n"/>
      <c r="AH2135" s="619" t="n"/>
      <c r="AJ2135" s="34">
        <f>IF($AI2135&gt;0,IF(VLOOKUP($AI2135,Resource!$B$2:$AE$460,6,FALSE)&gt;0,VLOOKUP($AI2135,Resource!$B$2:$AE$460,6,FALSE),"--INPUT--"),"")</f>
        <v/>
      </c>
      <c r="AK2135" s="34">
        <f>IF($AI2135&gt;0,IF(VLOOKUP($AI2135,Resource!$B$2:$AE$460,25,FALSE)&gt;0,VLOOKUP($AI2135,Resource!$B$2:$AE$460,25,FALSE),"--INPUT--"),"")</f>
        <v/>
      </c>
      <c r="AL2135" s="619" t="n"/>
      <c r="AM2135" s="619" t="n"/>
      <c r="AN2135" s="34">
        <f>AA2135</f>
        <v/>
      </c>
      <c r="AO2135" s="621">
        <f>IF(ISNA(IF(AC2135="",0,AN2135*VLOOKUP(AC2135,Resource!$B$2:$AE$465,8,FALSE))),0,IF(AC2135="",0,AN2135*VLOOKUP(AC2135,Resource!$B$2:$AE$465,8,FALSE)))</f>
        <v/>
      </c>
      <c r="AP2135" s="620" t="n"/>
      <c r="AQ2135" s="286" t="n"/>
      <c r="AR2135" s="34">
        <f>AB2135</f>
        <v/>
      </c>
      <c r="AS2135" s="621">
        <f>IF(ISNA(IF(AI2135="",0,AR2135*VLOOKUP(AI2135,Resource!$B$2:$AE$465,9,FALSE))),0,IF(AI2135="",0,AR2135*VLOOKUP(AI2135,Resource!$B$2:$AE$465,9,FALSE)))</f>
        <v/>
      </c>
      <c r="AT2135" s="620" t="n"/>
      <c r="AU2135" s="286" t="n"/>
      <c r="AV2135" s="620">
        <f>Z2135</f>
        <v/>
      </c>
      <c r="AW2135" s="72" t="n"/>
      <c r="BA2135" s="620" t="n"/>
      <c r="BC2135" s="620">
        <f>AO2135+AS2135</f>
        <v/>
      </c>
      <c r="BD2135" s="620">
        <f>BH2135-BC2135</f>
        <v/>
      </c>
      <c r="BE2135" s="479">
        <f>IF(AV2135=0,"        --",BD2135/BH2135)</f>
        <v/>
      </c>
      <c r="BF2135" s="620" t="n"/>
      <c r="BG2135" s="620" t="n"/>
      <c r="BH2135" s="620">
        <f>Z2135+BA2135+BF2135</f>
        <v/>
      </c>
    </row>
    <row r="2136" customFormat="1" s="34">
      <c r="A2136" s="618" t="n"/>
      <c r="B2136" s="619" t="n"/>
      <c r="J2136" s="619" t="n"/>
      <c r="U2136" s="620" t="n"/>
      <c r="X2136" s="620" t="n"/>
      <c r="Y2136" s="620" t="n"/>
      <c r="Z2136" s="620" t="n"/>
      <c r="AA2136" s="34">
        <f>T2136*0.2+N2136*0+O2136*0.3+P2136*0.5+Q2136*0.6+R2136*1+S2136*1</f>
        <v/>
      </c>
      <c r="AB2136" s="34">
        <f>T2136*0.2+N2136*0.2+O2136*0.3+P2136*0.5+Q2136*0.6+R2136*1+S2136*1</f>
        <v/>
      </c>
      <c r="AD2136" s="34">
        <f>IF($AC2136&gt;0,IF(VLOOKUP($AC2136,Resource!$B$2:$AE$460,6,FALSE)&gt;0,VLOOKUP($AC2136,Resource!$B$2:$AE$460,6,FALSE),"--INPUT--"),"")</f>
        <v/>
      </c>
      <c r="AE2136" s="34">
        <f>IF($AC2136&gt;0,IF(VLOOKUP($AC2136,Resource!$B$2:$AE$460,25,FALSE)&gt;0,VLOOKUP($AC2136,Resource!$B$2:$AE$460,25,FALSE),"--INPUT--"),"")</f>
        <v/>
      </c>
      <c r="AG2136" s="619" t="n"/>
      <c r="AH2136" s="619" t="n"/>
      <c r="AJ2136" s="34">
        <f>IF($AI2136&gt;0,IF(VLOOKUP($AI2136,Resource!$B$2:$AE$460,6,FALSE)&gt;0,VLOOKUP($AI2136,Resource!$B$2:$AE$460,6,FALSE),"--INPUT--"),"")</f>
        <v/>
      </c>
      <c r="AK2136" s="34">
        <f>IF($AI2136&gt;0,IF(VLOOKUP($AI2136,Resource!$B$2:$AE$460,25,FALSE)&gt;0,VLOOKUP($AI2136,Resource!$B$2:$AE$460,25,FALSE),"--INPUT--"),"")</f>
        <v/>
      </c>
      <c r="AL2136" s="619" t="n"/>
      <c r="AM2136" s="619" t="n"/>
      <c r="AN2136" s="34">
        <f>AA2136</f>
        <v/>
      </c>
      <c r="AO2136" s="621">
        <f>IF(ISNA(IF(AC2136="",0,AN2136*VLOOKUP(AC2136,Resource!$B$2:$AE$465,8,FALSE))),0,IF(AC2136="",0,AN2136*VLOOKUP(AC2136,Resource!$B$2:$AE$465,8,FALSE)))</f>
        <v/>
      </c>
      <c r="AP2136" s="620" t="n"/>
      <c r="AQ2136" s="286" t="n"/>
      <c r="AR2136" s="34">
        <f>AB2136</f>
        <v/>
      </c>
      <c r="AS2136" s="621">
        <f>IF(ISNA(IF(AI2136="",0,AR2136*VLOOKUP(AI2136,Resource!$B$2:$AE$465,9,FALSE))),0,IF(AI2136="",0,AR2136*VLOOKUP(AI2136,Resource!$B$2:$AE$465,9,FALSE)))</f>
        <v/>
      </c>
      <c r="AT2136" s="620" t="n"/>
      <c r="AU2136" s="286" t="n"/>
      <c r="AV2136" s="620">
        <f>Z2136</f>
        <v/>
      </c>
      <c r="AW2136" s="72" t="n"/>
      <c r="BA2136" s="620" t="n"/>
      <c r="BC2136" s="620">
        <f>AO2136+AS2136</f>
        <v/>
      </c>
      <c r="BD2136" s="620">
        <f>BH2136-BC2136</f>
        <v/>
      </c>
      <c r="BE2136" s="479">
        <f>IF(AV2136=0,"        --",BD2136/BH2136)</f>
        <v/>
      </c>
      <c r="BF2136" s="620" t="n"/>
      <c r="BG2136" s="620" t="n"/>
      <c r="BH2136" s="620">
        <f>Z2136+BA2136+BF2136</f>
        <v/>
      </c>
    </row>
    <row r="2137" customFormat="1" s="34">
      <c r="A2137" s="618" t="n"/>
      <c r="B2137" s="619" t="n"/>
      <c r="J2137" s="619" t="n"/>
      <c r="U2137" s="620" t="n"/>
      <c r="X2137" s="620" t="n"/>
      <c r="Y2137" s="620" t="n"/>
      <c r="Z2137" s="620" t="n"/>
      <c r="AA2137" s="34">
        <f>T2137*0.2+N2137*0+O2137*0.3+P2137*0.5+Q2137*0.6+R2137*1+S2137*1</f>
        <v/>
      </c>
      <c r="AB2137" s="34">
        <f>T2137*0.2+N2137*0.2+O2137*0.3+P2137*0.5+Q2137*0.6+R2137*1+S2137*1</f>
        <v/>
      </c>
      <c r="AD2137" s="34">
        <f>IF($AC2137&gt;0,IF(VLOOKUP($AC2137,Resource!$B$2:$AE$460,6,FALSE)&gt;0,VLOOKUP($AC2137,Resource!$B$2:$AE$460,6,FALSE),"--INPUT--"),"")</f>
        <v/>
      </c>
      <c r="AE2137" s="34">
        <f>IF($AC2137&gt;0,IF(VLOOKUP($AC2137,Resource!$B$2:$AE$460,25,FALSE)&gt;0,VLOOKUP($AC2137,Resource!$B$2:$AE$460,25,FALSE),"--INPUT--"),"")</f>
        <v/>
      </c>
      <c r="AG2137" s="619" t="n"/>
      <c r="AH2137" s="619" t="n"/>
      <c r="AJ2137" s="34">
        <f>IF($AI2137&gt;0,IF(VLOOKUP($AI2137,Resource!$B$2:$AE$460,6,FALSE)&gt;0,VLOOKUP($AI2137,Resource!$B$2:$AE$460,6,FALSE),"--INPUT--"),"")</f>
        <v/>
      </c>
      <c r="AK2137" s="34">
        <f>IF($AI2137&gt;0,IF(VLOOKUP($AI2137,Resource!$B$2:$AE$460,25,FALSE)&gt;0,VLOOKUP($AI2137,Resource!$B$2:$AE$460,25,FALSE),"--INPUT--"),"")</f>
        <v/>
      </c>
      <c r="AL2137" s="619" t="n"/>
      <c r="AM2137" s="619" t="n"/>
      <c r="AN2137" s="34">
        <f>AA2137</f>
        <v/>
      </c>
      <c r="AO2137" s="621">
        <f>IF(ISNA(IF(AC2137="",0,AN2137*VLOOKUP(AC2137,Resource!$B$2:$AE$465,8,FALSE))),0,IF(AC2137="",0,AN2137*VLOOKUP(AC2137,Resource!$B$2:$AE$465,8,FALSE)))</f>
        <v/>
      </c>
      <c r="AP2137" s="620" t="n"/>
      <c r="AQ2137" s="286" t="n"/>
      <c r="AR2137" s="34">
        <f>AB2137</f>
        <v/>
      </c>
      <c r="AS2137" s="621">
        <f>IF(ISNA(IF(AI2137="",0,AR2137*VLOOKUP(AI2137,Resource!$B$2:$AE$465,9,FALSE))),0,IF(AI2137="",0,AR2137*VLOOKUP(AI2137,Resource!$B$2:$AE$465,9,FALSE)))</f>
        <v/>
      </c>
      <c r="AT2137" s="620" t="n"/>
      <c r="AU2137" s="286" t="n"/>
      <c r="AV2137" s="620">
        <f>Z2137</f>
        <v/>
      </c>
      <c r="AW2137" s="72" t="n"/>
      <c r="BA2137" s="620" t="n"/>
      <c r="BC2137" s="620">
        <f>AO2137+AS2137</f>
        <v/>
      </c>
      <c r="BD2137" s="620">
        <f>BH2137-BC2137</f>
        <v/>
      </c>
      <c r="BE2137" s="479">
        <f>IF(AV2137=0,"        --",BD2137/BH2137)</f>
        <v/>
      </c>
      <c r="BF2137" s="620" t="n"/>
      <c r="BG2137" s="620" t="n"/>
      <c r="BH2137" s="620">
        <f>Z2137+BA2137+BF2137</f>
        <v/>
      </c>
    </row>
    <row r="2138" customFormat="1" s="34">
      <c r="A2138" s="618" t="n"/>
      <c r="B2138" s="619" t="n"/>
      <c r="J2138" s="619" t="n"/>
      <c r="U2138" s="620" t="n"/>
      <c r="X2138" s="620" t="n"/>
      <c r="Y2138" s="620" t="n"/>
      <c r="Z2138" s="620" t="n"/>
      <c r="AA2138" s="34">
        <f>T2138*0.2+N2138*0+O2138*0.3+P2138*0.5+Q2138*0.6+R2138*1+S2138*1</f>
        <v/>
      </c>
      <c r="AB2138" s="34">
        <f>T2138*0.2+N2138*0.2+O2138*0.3+P2138*0.5+Q2138*0.6+R2138*1+S2138*1</f>
        <v/>
      </c>
      <c r="AD2138" s="34">
        <f>IF($AC2138&gt;0,IF(VLOOKUP($AC2138,Resource!$B$2:$AE$460,6,FALSE)&gt;0,VLOOKUP($AC2138,Resource!$B$2:$AE$460,6,FALSE),"--INPUT--"),"")</f>
        <v/>
      </c>
      <c r="AE2138" s="34">
        <f>IF($AC2138&gt;0,IF(VLOOKUP($AC2138,Resource!$B$2:$AE$460,25,FALSE)&gt;0,VLOOKUP($AC2138,Resource!$B$2:$AE$460,25,FALSE),"--INPUT--"),"")</f>
        <v/>
      </c>
      <c r="AG2138" s="619" t="n"/>
      <c r="AH2138" s="619" t="n"/>
      <c r="AJ2138" s="34">
        <f>IF($AI2138&gt;0,IF(VLOOKUP($AI2138,Resource!$B$2:$AE$460,6,FALSE)&gt;0,VLOOKUP($AI2138,Resource!$B$2:$AE$460,6,FALSE),"--INPUT--"),"")</f>
        <v/>
      </c>
      <c r="AK2138" s="34">
        <f>IF($AI2138&gt;0,IF(VLOOKUP($AI2138,Resource!$B$2:$AE$460,25,FALSE)&gt;0,VLOOKUP($AI2138,Resource!$B$2:$AE$460,25,FALSE),"--INPUT--"),"")</f>
        <v/>
      </c>
      <c r="AL2138" s="619" t="n"/>
      <c r="AM2138" s="619" t="n"/>
      <c r="AN2138" s="34">
        <f>AA2138</f>
        <v/>
      </c>
      <c r="AO2138" s="621">
        <f>IF(ISNA(IF(AC2138="",0,AN2138*VLOOKUP(AC2138,Resource!$B$2:$AE$465,8,FALSE))),0,IF(AC2138="",0,AN2138*VLOOKUP(AC2138,Resource!$B$2:$AE$465,8,FALSE)))</f>
        <v/>
      </c>
      <c r="AP2138" s="620" t="n"/>
      <c r="AQ2138" s="286" t="n"/>
      <c r="AR2138" s="34">
        <f>AB2138</f>
        <v/>
      </c>
      <c r="AS2138" s="621">
        <f>IF(ISNA(IF(AI2138="",0,AR2138*VLOOKUP(AI2138,Resource!$B$2:$AE$465,9,FALSE))),0,IF(AI2138="",0,AR2138*VLOOKUP(AI2138,Resource!$B$2:$AE$465,9,FALSE)))</f>
        <v/>
      </c>
      <c r="AT2138" s="620" t="n"/>
      <c r="AU2138" s="286" t="n"/>
      <c r="AV2138" s="620">
        <f>Z2138</f>
        <v/>
      </c>
      <c r="AW2138" s="72" t="n"/>
      <c r="BA2138" s="620" t="n"/>
      <c r="BC2138" s="620">
        <f>AO2138+AS2138</f>
        <v/>
      </c>
      <c r="BD2138" s="620">
        <f>BH2138-BC2138</f>
        <v/>
      </c>
      <c r="BE2138" s="479">
        <f>IF(AV2138=0,"        --",BD2138/BH2138)</f>
        <v/>
      </c>
      <c r="BF2138" s="620" t="n"/>
      <c r="BG2138" s="620" t="n"/>
      <c r="BH2138" s="620">
        <f>Z2138+BA2138+BF2138</f>
        <v/>
      </c>
    </row>
    <row r="2139" customFormat="1" s="34">
      <c r="A2139" s="618" t="n"/>
      <c r="B2139" s="619" t="n"/>
      <c r="J2139" s="619" t="n"/>
      <c r="U2139" s="620" t="n"/>
      <c r="X2139" s="620" t="n"/>
      <c r="Y2139" s="620" t="n"/>
      <c r="Z2139" s="620" t="n"/>
      <c r="AA2139" s="34">
        <f>T2139*0.2+N2139*0+O2139*0.3+P2139*0.5+Q2139*0.6+R2139*1+S2139*1</f>
        <v/>
      </c>
      <c r="AB2139" s="34">
        <f>T2139*0.2+N2139*0.2+O2139*0.3+P2139*0.5+Q2139*0.6+R2139*1+S2139*1</f>
        <v/>
      </c>
      <c r="AD2139" s="34">
        <f>IF($AC2139&gt;0,IF(VLOOKUP($AC2139,Resource!$B$2:$AE$460,6,FALSE)&gt;0,VLOOKUP($AC2139,Resource!$B$2:$AE$460,6,FALSE),"--INPUT--"),"")</f>
        <v/>
      </c>
      <c r="AE2139" s="34">
        <f>IF($AC2139&gt;0,IF(VLOOKUP($AC2139,Resource!$B$2:$AE$460,25,FALSE)&gt;0,VLOOKUP($AC2139,Resource!$B$2:$AE$460,25,FALSE),"--INPUT--"),"")</f>
        <v/>
      </c>
      <c r="AG2139" s="619" t="n"/>
      <c r="AH2139" s="619" t="n"/>
      <c r="AJ2139" s="34">
        <f>IF($AI2139&gt;0,IF(VLOOKUP($AI2139,Resource!$B$2:$AE$460,6,FALSE)&gt;0,VLOOKUP($AI2139,Resource!$B$2:$AE$460,6,FALSE),"--INPUT--"),"")</f>
        <v/>
      </c>
      <c r="AK2139" s="34">
        <f>IF($AI2139&gt;0,IF(VLOOKUP($AI2139,Resource!$B$2:$AE$460,25,FALSE)&gt;0,VLOOKUP($AI2139,Resource!$B$2:$AE$460,25,FALSE),"--INPUT--"),"")</f>
        <v/>
      </c>
      <c r="AL2139" s="619" t="n"/>
      <c r="AM2139" s="619" t="n"/>
      <c r="AN2139" s="34">
        <f>AA2139</f>
        <v/>
      </c>
      <c r="AO2139" s="621">
        <f>IF(ISNA(IF(AC2139="",0,AN2139*VLOOKUP(AC2139,Resource!$B$2:$AE$465,8,FALSE))),0,IF(AC2139="",0,AN2139*VLOOKUP(AC2139,Resource!$B$2:$AE$465,8,FALSE)))</f>
        <v/>
      </c>
      <c r="AP2139" s="620" t="n"/>
      <c r="AQ2139" s="286" t="n"/>
      <c r="AR2139" s="34">
        <f>AB2139</f>
        <v/>
      </c>
      <c r="AS2139" s="621">
        <f>IF(ISNA(IF(AI2139="",0,AR2139*VLOOKUP(AI2139,Resource!$B$2:$AE$465,9,FALSE))),0,IF(AI2139="",0,AR2139*VLOOKUP(AI2139,Resource!$B$2:$AE$465,9,FALSE)))</f>
        <v/>
      </c>
      <c r="AT2139" s="620" t="n"/>
      <c r="AU2139" s="286" t="n"/>
      <c r="AV2139" s="620">
        <f>Z2139</f>
        <v/>
      </c>
      <c r="AW2139" s="72" t="n"/>
      <c r="BA2139" s="620" t="n"/>
      <c r="BC2139" s="620">
        <f>AO2139+AS2139</f>
        <v/>
      </c>
      <c r="BD2139" s="620">
        <f>BH2139-BC2139</f>
        <v/>
      </c>
      <c r="BE2139" s="479">
        <f>IF(AV2139=0,"        --",BD2139/BH2139)</f>
        <v/>
      </c>
      <c r="BF2139" s="620" t="n"/>
      <c r="BG2139" s="620" t="n"/>
      <c r="BH2139" s="620">
        <f>Z2139+BA2139+BF2139</f>
        <v/>
      </c>
    </row>
    <row r="2140" customFormat="1" s="34">
      <c r="A2140" s="618" t="n"/>
      <c r="B2140" s="619" t="n"/>
      <c r="J2140" s="619" t="n"/>
      <c r="U2140" s="620" t="n"/>
      <c r="X2140" s="620" t="n"/>
      <c r="Y2140" s="620" t="n"/>
      <c r="Z2140" s="620" t="n"/>
      <c r="AA2140" s="34">
        <f>T2140*0.2+N2140*0+O2140*0.3+P2140*0.5+Q2140*0.6+R2140*1+S2140*1</f>
        <v/>
      </c>
      <c r="AB2140" s="34">
        <f>T2140*0.2+N2140*0.2+O2140*0.3+P2140*0.5+Q2140*0.6+R2140*1+S2140*1</f>
        <v/>
      </c>
      <c r="AD2140" s="34">
        <f>IF($AC2140&gt;0,IF(VLOOKUP($AC2140,Resource!$B$2:$AE$460,6,FALSE)&gt;0,VLOOKUP($AC2140,Resource!$B$2:$AE$460,6,FALSE),"--INPUT--"),"")</f>
        <v/>
      </c>
      <c r="AE2140" s="34">
        <f>IF($AC2140&gt;0,IF(VLOOKUP($AC2140,Resource!$B$2:$AE$460,25,FALSE)&gt;0,VLOOKUP($AC2140,Resource!$B$2:$AE$460,25,FALSE),"--INPUT--"),"")</f>
        <v/>
      </c>
      <c r="AG2140" s="619" t="n"/>
      <c r="AH2140" s="619" t="n"/>
      <c r="AJ2140" s="34">
        <f>IF($AI2140&gt;0,IF(VLOOKUP($AI2140,Resource!$B$2:$AE$460,6,FALSE)&gt;0,VLOOKUP($AI2140,Resource!$B$2:$AE$460,6,FALSE),"--INPUT--"),"")</f>
        <v/>
      </c>
      <c r="AK2140" s="34">
        <f>IF($AI2140&gt;0,IF(VLOOKUP($AI2140,Resource!$B$2:$AE$460,25,FALSE)&gt;0,VLOOKUP($AI2140,Resource!$B$2:$AE$460,25,FALSE),"--INPUT--"),"")</f>
        <v/>
      </c>
      <c r="AL2140" s="619" t="n"/>
      <c r="AM2140" s="619" t="n"/>
      <c r="AN2140" s="34">
        <f>AA2140</f>
        <v/>
      </c>
      <c r="AO2140" s="621">
        <f>IF(ISNA(IF(AC2140="",0,AN2140*VLOOKUP(AC2140,Resource!$B$2:$AE$465,8,FALSE))),0,IF(AC2140="",0,AN2140*VLOOKUP(AC2140,Resource!$B$2:$AE$465,8,FALSE)))</f>
        <v/>
      </c>
      <c r="AP2140" s="620" t="n"/>
      <c r="AQ2140" s="286" t="n"/>
      <c r="AR2140" s="34">
        <f>AB2140</f>
        <v/>
      </c>
      <c r="AS2140" s="621">
        <f>IF(ISNA(IF(AI2140="",0,AR2140*VLOOKUP(AI2140,Resource!$B$2:$AE$465,9,FALSE))),0,IF(AI2140="",0,AR2140*VLOOKUP(AI2140,Resource!$B$2:$AE$465,9,FALSE)))</f>
        <v/>
      </c>
      <c r="AT2140" s="620" t="n"/>
      <c r="AU2140" s="286" t="n"/>
      <c r="AV2140" s="620">
        <f>Z2140</f>
        <v/>
      </c>
      <c r="AW2140" s="72" t="n"/>
      <c r="BA2140" s="620" t="n"/>
      <c r="BC2140" s="620">
        <f>AO2140+AS2140</f>
        <v/>
      </c>
      <c r="BD2140" s="620">
        <f>BH2140-BC2140</f>
        <v/>
      </c>
      <c r="BE2140" s="479">
        <f>IF(AV2140=0,"        --",BD2140/BH2140)</f>
        <v/>
      </c>
      <c r="BF2140" s="620" t="n"/>
      <c r="BG2140" s="620" t="n"/>
      <c r="BH2140" s="620">
        <f>Z2140+BA2140+BF2140</f>
        <v/>
      </c>
    </row>
    <row r="2141" customFormat="1" s="34">
      <c r="A2141" s="618" t="n"/>
      <c r="B2141" s="619" t="n"/>
      <c r="J2141" s="619" t="n"/>
      <c r="U2141" s="620" t="n"/>
      <c r="X2141" s="620" t="n"/>
      <c r="Y2141" s="620" t="n"/>
      <c r="Z2141" s="620" t="n"/>
      <c r="AA2141" s="34">
        <f>T2141*0.2+N2141*0+O2141*0.3+P2141*0.5+Q2141*0.6+R2141*1+S2141*1</f>
        <v/>
      </c>
      <c r="AB2141" s="34">
        <f>T2141*0.2+N2141*0.2+O2141*0.3+P2141*0.5+Q2141*0.6+R2141*1+S2141*1</f>
        <v/>
      </c>
      <c r="AD2141" s="34">
        <f>IF($AC2141&gt;0,IF(VLOOKUP($AC2141,Resource!$B$2:$AE$460,6,FALSE)&gt;0,VLOOKUP($AC2141,Resource!$B$2:$AE$460,6,FALSE),"--INPUT--"),"")</f>
        <v/>
      </c>
      <c r="AE2141" s="34">
        <f>IF($AC2141&gt;0,IF(VLOOKUP($AC2141,Resource!$B$2:$AE$460,25,FALSE)&gt;0,VLOOKUP($AC2141,Resource!$B$2:$AE$460,25,FALSE),"--INPUT--"),"")</f>
        <v/>
      </c>
      <c r="AG2141" s="619" t="n"/>
      <c r="AH2141" s="619" t="n"/>
      <c r="AJ2141" s="34">
        <f>IF($AI2141&gt;0,IF(VLOOKUP($AI2141,Resource!$B$2:$AE$460,6,FALSE)&gt;0,VLOOKUP($AI2141,Resource!$B$2:$AE$460,6,FALSE),"--INPUT--"),"")</f>
        <v/>
      </c>
      <c r="AK2141" s="34">
        <f>IF($AI2141&gt;0,IF(VLOOKUP($AI2141,Resource!$B$2:$AE$460,25,FALSE)&gt;0,VLOOKUP($AI2141,Resource!$B$2:$AE$460,25,FALSE),"--INPUT--"),"")</f>
        <v/>
      </c>
      <c r="AL2141" s="619" t="n"/>
      <c r="AM2141" s="619" t="n"/>
      <c r="AN2141" s="34">
        <f>AA2141</f>
        <v/>
      </c>
      <c r="AO2141" s="621">
        <f>IF(ISNA(IF(AC2141="",0,AN2141*VLOOKUP(AC2141,Resource!$B$2:$AE$465,8,FALSE))),0,IF(AC2141="",0,AN2141*VLOOKUP(AC2141,Resource!$B$2:$AE$465,8,FALSE)))</f>
        <v/>
      </c>
      <c r="AP2141" s="620" t="n"/>
      <c r="AQ2141" s="286" t="n"/>
      <c r="AR2141" s="34">
        <f>AB2141</f>
        <v/>
      </c>
      <c r="AS2141" s="621">
        <f>IF(ISNA(IF(AI2141="",0,AR2141*VLOOKUP(AI2141,Resource!$B$2:$AE$465,9,FALSE))),0,IF(AI2141="",0,AR2141*VLOOKUP(AI2141,Resource!$B$2:$AE$465,9,FALSE)))</f>
        <v/>
      </c>
      <c r="AT2141" s="620" t="n"/>
      <c r="AU2141" s="286" t="n"/>
      <c r="AV2141" s="620">
        <f>Z2141</f>
        <v/>
      </c>
      <c r="AW2141" s="72" t="n"/>
      <c r="BA2141" s="620" t="n"/>
      <c r="BC2141" s="620">
        <f>AO2141+AS2141</f>
        <v/>
      </c>
      <c r="BD2141" s="620">
        <f>BH2141-BC2141</f>
        <v/>
      </c>
      <c r="BE2141" s="479">
        <f>IF(AV2141=0,"        --",BD2141/BH2141)</f>
        <v/>
      </c>
      <c r="BF2141" s="620" t="n"/>
      <c r="BG2141" s="620" t="n"/>
      <c r="BH2141" s="620">
        <f>Z2141+BA2141+BF2141</f>
        <v/>
      </c>
    </row>
    <row r="2142" customFormat="1" s="34">
      <c r="A2142" s="618" t="n"/>
      <c r="B2142" s="619" t="n"/>
      <c r="J2142" s="619" t="n"/>
      <c r="U2142" s="620" t="n"/>
      <c r="X2142" s="620" t="n"/>
      <c r="Y2142" s="620" t="n"/>
      <c r="Z2142" s="620" t="n"/>
      <c r="AA2142" s="34">
        <f>T2142*0.2+N2142*0+O2142*0.3+P2142*0.5+Q2142*0.6+R2142*1+S2142*1</f>
        <v/>
      </c>
      <c r="AB2142" s="34">
        <f>T2142*0.2+N2142*0.2+O2142*0.3+P2142*0.5+Q2142*0.6+R2142*1+S2142*1</f>
        <v/>
      </c>
      <c r="AD2142" s="34">
        <f>IF($AC2142&gt;0,IF(VLOOKUP($AC2142,Resource!$B$2:$AE$460,6,FALSE)&gt;0,VLOOKUP($AC2142,Resource!$B$2:$AE$460,6,FALSE),"--INPUT--"),"")</f>
        <v/>
      </c>
      <c r="AE2142" s="34">
        <f>IF($AC2142&gt;0,IF(VLOOKUP($AC2142,Resource!$B$2:$AE$460,25,FALSE)&gt;0,VLOOKUP($AC2142,Resource!$B$2:$AE$460,25,FALSE),"--INPUT--"),"")</f>
        <v/>
      </c>
      <c r="AG2142" s="619" t="n"/>
      <c r="AH2142" s="619" t="n"/>
      <c r="AJ2142" s="34">
        <f>IF($AI2142&gt;0,IF(VLOOKUP($AI2142,Resource!$B$2:$AE$460,6,FALSE)&gt;0,VLOOKUP($AI2142,Resource!$B$2:$AE$460,6,FALSE),"--INPUT--"),"")</f>
        <v/>
      </c>
      <c r="AK2142" s="34">
        <f>IF($AI2142&gt;0,IF(VLOOKUP($AI2142,Resource!$B$2:$AE$460,25,FALSE)&gt;0,VLOOKUP($AI2142,Resource!$B$2:$AE$460,25,FALSE),"--INPUT--"),"")</f>
        <v/>
      </c>
      <c r="AL2142" s="619" t="n"/>
      <c r="AM2142" s="619" t="n"/>
      <c r="AN2142" s="34">
        <f>AA2142</f>
        <v/>
      </c>
      <c r="AO2142" s="621">
        <f>IF(ISNA(IF(AC2142="",0,AN2142*VLOOKUP(AC2142,Resource!$B$2:$AE$465,8,FALSE))),0,IF(AC2142="",0,AN2142*VLOOKUP(AC2142,Resource!$B$2:$AE$465,8,FALSE)))</f>
        <v/>
      </c>
      <c r="AP2142" s="620" t="n"/>
      <c r="AQ2142" s="286" t="n"/>
      <c r="AR2142" s="34">
        <f>AB2142</f>
        <v/>
      </c>
      <c r="AS2142" s="621">
        <f>IF(ISNA(IF(AI2142="",0,AR2142*VLOOKUP(AI2142,Resource!$B$2:$AE$465,9,FALSE))),0,IF(AI2142="",0,AR2142*VLOOKUP(AI2142,Resource!$B$2:$AE$465,9,FALSE)))</f>
        <v/>
      </c>
      <c r="AT2142" s="620" t="n"/>
      <c r="AU2142" s="286" t="n"/>
      <c r="AV2142" s="620">
        <f>Z2142</f>
        <v/>
      </c>
      <c r="AW2142" s="72" t="n"/>
      <c r="BA2142" s="620" t="n"/>
      <c r="BC2142" s="620">
        <f>AO2142+AS2142</f>
        <v/>
      </c>
      <c r="BD2142" s="620">
        <f>BH2142-BC2142</f>
        <v/>
      </c>
      <c r="BE2142" s="479">
        <f>IF(AV2142=0,"        --",BD2142/BH2142)</f>
        <v/>
      </c>
      <c r="BF2142" s="620" t="n"/>
      <c r="BG2142" s="620" t="n"/>
      <c r="BH2142" s="620">
        <f>Z2142+BA2142+BF2142</f>
        <v/>
      </c>
    </row>
    <row r="2143" customFormat="1" s="34">
      <c r="A2143" s="618" t="n"/>
      <c r="B2143" s="619" t="n"/>
      <c r="J2143" s="619" t="n"/>
      <c r="U2143" s="620" t="n"/>
      <c r="X2143" s="620" t="n"/>
      <c r="Y2143" s="620" t="n"/>
      <c r="Z2143" s="620" t="n"/>
      <c r="AA2143" s="34">
        <f>T2143*0.2+N2143*0+O2143*0.3+P2143*0.5+Q2143*0.6+R2143*1+S2143*1</f>
        <v/>
      </c>
      <c r="AB2143" s="34">
        <f>T2143*0.2+N2143*0.2+O2143*0.3+P2143*0.5+Q2143*0.6+R2143*1+S2143*1</f>
        <v/>
      </c>
      <c r="AD2143" s="34">
        <f>IF($AC2143&gt;0,IF(VLOOKUP($AC2143,Resource!$B$2:$AE$460,6,FALSE)&gt;0,VLOOKUP($AC2143,Resource!$B$2:$AE$460,6,FALSE),"--INPUT--"),"")</f>
        <v/>
      </c>
      <c r="AE2143" s="34">
        <f>IF($AC2143&gt;0,IF(VLOOKUP($AC2143,Resource!$B$2:$AE$460,25,FALSE)&gt;0,VLOOKUP($AC2143,Resource!$B$2:$AE$460,25,FALSE),"--INPUT--"),"")</f>
        <v/>
      </c>
      <c r="AG2143" s="619" t="n"/>
      <c r="AH2143" s="619" t="n"/>
      <c r="AJ2143" s="34">
        <f>IF($AI2143&gt;0,IF(VLOOKUP($AI2143,Resource!$B$2:$AE$460,6,FALSE)&gt;0,VLOOKUP($AI2143,Resource!$B$2:$AE$460,6,FALSE),"--INPUT--"),"")</f>
        <v/>
      </c>
      <c r="AK2143" s="34">
        <f>IF($AI2143&gt;0,IF(VLOOKUP($AI2143,Resource!$B$2:$AE$460,25,FALSE)&gt;0,VLOOKUP($AI2143,Resource!$B$2:$AE$460,25,FALSE),"--INPUT--"),"")</f>
        <v/>
      </c>
      <c r="AL2143" s="619" t="n"/>
      <c r="AM2143" s="619" t="n"/>
      <c r="AN2143" s="34">
        <f>AA2143</f>
        <v/>
      </c>
      <c r="AO2143" s="621">
        <f>IF(ISNA(IF(AC2143="",0,AN2143*VLOOKUP(AC2143,Resource!$B$2:$AE$465,8,FALSE))),0,IF(AC2143="",0,AN2143*VLOOKUP(AC2143,Resource!$B$2:$AE$465,8,FALSE)))</f>
        <v/>
      </c>
      <c r="AP2143" s="620" t="n"/>
      <c r="AQ2143" s="286" t="n"/>
      <c r="AR2143" s="34">
        <f>AB2143</f>
        <v/>
      </c>
      <c r="AS2143" s="621">
        <f>IF(ISNA(IF(AI2143="",0,AR2143*VLOOKUP(AI2143,Resource!$B$2:$AE$465,9,FALSE))),0,IF(AI2143="",0,AR2143*VLOOKUP(AI2143,Resource!$B$2:$AE$465,9,FALSE)))</f>
        <v/>
      </c>
      <c r="AT2143" s="620" t="n"/>
      <c r="AU2143" s="286" t="n"/>
      <c r="AV2143" s="620">
        <f>Z2143</f>
        <v/>
      </c>
      <c r="AW2143" s="72" t="n"/>
      <c r="BA2143" s="620" t="n"/>
      <c r="BC2143" s="620">
        <f>AO2143+AS2143</f>
        <v/>
      </c>
      <c r="BD2143" s="620">
        <f>BH2143-BC2143</f>
        <v/>
      </c>
      <c r="BE2143" s="479">
        <f>IF(AV2143=0,"        --",BD2143/BH2143)</f>
        <v/>
      </c>
      <c r="BF2143" s="620" t="n"/>
      <c r="BG2143" s="620" t="n"/>
      <c r="BH2143" s="620">
        <f>Z2143+BA2143+BF2143</f>
        <v/>
      </c>
    </row>
    <row r="2144" customFormat="1" s="34">
      <c r="A2144" s="618" t="n"/>
      <c r="B2144" s="619" t="n"/>
      <c r="J2144" s="619" t="n"/>
      <c r="U2144" s="620" t="n"/>
      <c r="X2144" s="620" t="n"/>
      <c r="Y2144" s="620" t="n"/>
      <c r="Z2144" s="620" t="n"/>
      <c r="AA2144" s="34">
        <f>T2144*0.2+N2144*0+O2144*0.3+P2144*0.5+Q2144*0.6+R2144*1+S2144*1</f>
        <v/>
      </c>
      <c r="AB2144" s="34">
        <f>T2144*0.2+N2144*0.2+O2144*0.3+P2144*0.5+Q2144*0.6+R2144*1+S2144*1</f>
        <v/>
      </c>
      <c r="AD2144" s="34">
        <f>IF($AC2144&gt;0,IF(VLOOKUP($AC2144,Resource!$B$2:$AE$460,6,FALSE)&gt;0,VLOOKUP($AC2144,Resource!$B$2:$AE$460,6,FALSE),"--INPUT--"),"")</f>
        <v/>
      </c>
      <c r="AE2144" s="34">
        <f>IF($AC2144&gt;0,IF(VLOOKUP($AC2144,Resource!$B$2:$AE$460,25,FALSE)&gt;0,VLOOKUP($AC2144,Resource!$B$2:$AE$460,25,FALSE),"--INPUT--"),"")</f>
        <v/>
      </c>
      <c r="AG2144" s="619" t="n"/>
      <c r="AH2144" s="619" t="n"/>
      <c r="AJ2144" s="34">
        <f>IF($AI2144&gt;0,IF(VLOOKUP($AI2144,Resource!$B$2:$AE$460,6,FALSE)&gt;0,VLOOKUP($AI2144,Resource!$B$2:$AE$460,6,FALSE),"--INPUT--"),"")</f>
        <v/>
      </c>
      <c r="AK2144" s="34">
        <f>IF($AI2144&gt;0,IF(VLOOKUP($AI2144,Resource!$B$2:$AE$460,25,FALSE)&gt;0,VLOOKUP($AI2144,Resource!$B$2:$AE$460,25,FALSE),"--INPUT--"),"")</f>
        <v/>
      </c>
      <c r="AL2144" s="619" t="n"/>
      <c r="AM2144" s="619" t="n"/>
      <c r="AN2144" s="34">
        <f>AA2144</f>
        <v/>
      </c>
      <c r="AO2144" s="621">
        <f>IF(ISNA(IF(AC2144="",0,AN2144*VLOOKUP(AC2144,Resource!$B$2:$AE$465,8,FALSE))),0,IF(AC2144="",0,AN2144*VLOOKUP(AC2144,Resource!$B$2:$AE$465,8,FALSE)))</f>
        <v/>
      </c>
      <c r="AP2144" s="620" t="n"/>
      <c r="AQ2144" s="286" t="n"/>
      <c r="AR2144" s="34">
        <f>AB2144</f>
        <v/>
      </c>
      <c r="AS2144" s="621">
        <f>IF(ISNA(IF(AI2144="",0,AR2144*VLOOKUP(AI2144,Resource!$B$2:$AE$465,9,FALSE))),0,IF(AI2144="",0,AR2144*VLOOKUP(AI2144,Resource!$B$2:$AE$465,9,FALSE)))</f>
        <v/>
      </c>
      <c r="AT2144" s="620" t="n"/>
      <c r="AU2144" s="286" t="n"/>
      <c r="AV2144" s="620">
        <f>Z2144</f>
        <v/>
      </c>
      <c r="AW2144" s="72" t="n"/>
      <c r="BA2144" s="620" t="n"/>
      <c r="BC2144" s="620">
        <f>AO2144+AS2144</f>
        <v/>
      </c>
      <c r="BD2144" s="620">
        <f>BH2144-BC2144</f>
        <v/>
      </c>
      <c r="BE2144" s="479">
        <f>IF(AV2144=0,"        --",BD2144/BH2144)</f>
        <v/>
      </c>
      <c r="BF2144" s="620" t="n"/>
      <c r="BG2144" s="620" t="n"/>
      <c r="BH2144" s="620">
        <f>Z2144+BA2144+BF2144</f>
        <v/>
      </c>
    </row>
    <row r="2145" customFormat="1" s="34">
      <c r="A2145" s="618" t="n"/>
      <c r="B2145" s="619" t="n"/>
      <c r="J2145" s="619" t="n"/>
      <c r="U2145" s="620" t="n"/>
      <c r="X2145" s="620" t="n"/>
      <c r="Y2145" s="620" t="n"/>
      <c r="Z2145" s="620" t="n"/>
      <c r="AA2145" s="34">
        <f>T2145*0.2+N2145*0+O2145*0.3+P2145*0.5+Q2145*0.6+R2145*1+S2145*1</f>
        <v/>
      </c>
      <c r="AB2145" s="34">
        <f>T2145*0.2+N2145*0.2+O2145*0.3+P2145*0.5+Q2145*0.6+R2145*1+S2145*1</f>
        <v/>
      </c>
      <c r="AD2145" s="34">
        <f>IF($AC2145&gt;0,IF(VLOOKUP($AC2145,Resource!$B$2:$AE$460,6,FALSE)&gt;0,VLOOKUP($AC2145,Resource!$B$2:$AE$460,6,FALSE),"--INPUT--"),"")</f>
        <v/>
      </c>
      <c r="AE2145" s="34">
        <f>IF($AC2145&gt;0,IF(VLOOKUP($AC2145,Resource!$B$2:$AE$460,25,FALSE)&gt;0,VLOOKUP($AC2145,Resource!$B$2:$AE$460,25,FALSE),"--INPUT--"),"")</f>
        <v/>
      </c>
      <c r="AG2145" s="619" t="n"/>
      <c r="AH2145" s="619" t="n"/>
      <c r="AJ2145" s="34">
        <f>IF($AI2145&gt;0,IF(VLOOKUP($AI2145,Resource!$B$2:$AE$460,6,FALSE)&gt;0,VLOOKUP($AI2145,Resource!$B$2:$AE$460,6,FALSE),"--INPUT--"),"")</f>
        <v/>
      </c>
      <c r="AK2145" s="34">
        <f>IF($AI2145&gt;0,IF(VLOOKUP($AI2145,Resource!$B$2:$AE$460,25,FALSE)&gt;0,VLOOKUP($AI2145,Resource!$B$2:$AE$460,25,FALSE),"--INPUT--"),"")</f>
        <v/>
      </c>
      <c r="AL2145" s="619" t="n"/>
      <c r="AM2145" s="619" t="n"/>
      <c r="AN2145" s="34">
        <f>AA2145</f>
        <v/>
      </c>
      <c r="AO2145" s="621">
        <f>IF(ISNA(IF(AC2145="",0,AN2145*VLOOKUP(AC2145,Resource!$B$2:$AE$465,8,FALSE))),0,IF(AC2145="",0,AN2145*VLOOKUP(AC2145,Resource!$B$2:$AE$465,8,FALSE)))</f>
        <v/>
      </c>
      <c r="AP2145" s="620" t="n"/>
      <c r="AQ2145" s="286" t="n"/>
      <c r="AR2145" s="34">
        <f>AB2145</f>
        <v/>
      </c>
      <c r="AS2145" s="621">
        <f>IF(ISNA(IF(AI2145="",0,AR2145*VLOOKUP(AI2145,Resource!$B$2:$AE$465,9,FALSE))),0,IF(AI2145="",0,AR2145*VLOOKUP(AI2145,Resource!$B$2:$AE$465,9,FALSE)))</f>
        <v/>
      </c>
      <c r="AT2145" s="620" t="n"/>
      <c r="AU2145" s="286" t="n"/>
      <c r="AV2145" s="620">
        <f>Z2145</f>
        <v/>
      </c>
      <c r="AW2145" s="72" t="n"/>
      <c r="BA2145" s="620" t="n"/>
      <c r="BC2145" s="620">
        <f>AO2145+AS2145</f>
        <v/>
      </c>
      <c r="BD2145" s="620">
        <f>BH2145-BC2145</f>
        <v/>
      </c>
      <c r="BE2145" s="479">
        <f>IF(AV2145=0,"        --",BD2145/BH2145)</f>
        <v/>
      </c>
      <c r="BF2145" s="620" t="n"/>
      <c r="BG2145" s="620" t="n"/>
      <c r="BH2145" s="620">
        <f>Z2145+BA2145+BF2145</f>
        <v/>
      </c>
    </row>
    <row r="2146" customFormat="1" s="34">
      <c r="A2146" s="618" t="n"/>
      <c r="B2146" s="619" t="n"/>
      <c r="J2146" s="619" t="n"/>
      <c r="U2146" s="620" t="n"/>
      <c r="X2146" s="620" t="n"/>
      <c r="Y2146" s="620" t="n"/>
      <c r="Z2146" s="620" t="n"/>
      <c r="AA2146" s="34">
        <f>T2146*0.2+N2146*0+O2146*0.3+P2146*0.5+Q2146*0.6+R2146*1+S2146*1</f>
        <v/>
      </c>
      <c r="AB2146" s="34">
        <f>T2146*0.2+N2146*0.2+O2146*0.3+P2146*0.5+Q2146*0.6+R2146*1+S2146*1</f>
        <v/>
      </c>
      <c r="AD2146" s="34">
        <f>IF($AC2146&gt;0,IF(VLOOKUP($AC2146,Resource!$B$2:$AE$460,6,FALSE)&gt;0,VLOOKUP($AC2146,Resource!$B$2:$AE$460,6,FALSE),"--INPUT--"),"")</f>
        <v/>
      </c>
      <c r="AE2146" s="34">
        <f>IF($AC2146&gt;0,IF(VLOOKUP($AC2146,Resource!$B$2:$AE$460,25,FALSE)&gt;0,VLOOKUP($AC2146,Resource!$B$2:$AE$460,25,FALSE),"--INPUT--"),"")</f>
        <v/>
      </c>
      <c r="AG2146" s="619" t="n"/>
      <c r="AH2146" s="619" t="n"/>
      <c r="AJ2146" s="34">
        <f>IF($AI2146&gt;0,IF(VLOOKUP($AI2146,Resource!$B$2:$AE$460,6,FALSE)&gt;0,VLOOKUP($AI2146,Resource!$B$2:$AE$460,6,FALSE),"--INPUT--"),"")</f>
        <v/>
      </c>
      <c r="AK2146" s="34">
        <f>IF($AI2146&gt;0,IF(VLOOKUP($AI2146,Resource!$B$2:$AE$460,25,FALSE)&gt;0,VLOOKUP($AI2146,Resource!$B$2:$AE$460,25,FALSE),"--INPUT--"),"")</f>
        <v/>
      </c>
      <c r="AL2146" s="619" t="n"/>
      <c r="AM2146" s="619" t="n"/>
      <c r="AN2146" s="34">
        <f>AA2146</f>
        <v/>
      </c>
      <c r="AO2146" s="621">
        <f>IF(ISNA(IF(AC2146="",0,AN2146*VLOOKUP(AC2146,Resource!$B$2:$AE$465,8,FALSE))),0,IF(AC2146="",0,AN2146*VLOOKUP(AC2146,Resource!$B$2:$AE$465,8,FALSE)))</f>
        <v/>
      </c>
      <c r="AP2146" s="620" t="n"/>
      <c r="AQ2146" s="286" t="n"/>
      <c r="AR2146" s="34">
        <f>AB2146</f>
        <v/>
      </c>
      <c r="AS2146" s="621">
        <f>IF(ISNA(IF(AI2146="",0,AR2146*VLOOKUP(AI2146,Resource!$B$2:$AE$465,9,FALSE))),0,IF(AI2146="",0,AR2146*VLOOKUP(AI2146,Resource!$B$2:$AE$465,9,FALSE)))</f>
        <v/>
      </c>
      <c r="AT2146" s="620" t="n"/>
      <c r="AU2146" s="286" t="n"/>
      <c r="AV2146" s="620">
        <f>Z2146</f>
        <v/>
      </c>
      <c r="AW2146" s="72" t="n"/>
      <c r="BA2146" s="620" t="n"/>
      <c r="BC2146" s="620">
        <f>AO2146+AS2146</f>
        <v/>
      </c>
      <c r="BD2146" s="620">
        <f>BH2146-BC2146</f>
        <v/>
      </c>
      <c r="BE2146" s="479">
        <f>IF(AV2146=0,"        --",BD2146/BH2146)</f>
        <v/>
      </c>
      <c r="BF2146" s="620" t="n"/>
      <c r="BG2146" s="620" t="n"/>
      <c r="BH2146" s="620">
        <f>Z2146+BA2146+BF2146</f>
        <v/>
      </c>
    </row>
    <row r="2147" customFormat="1" s="34">
      <c r="A2147" s="618" t="n"/>
      <c r="B2147" s="619" t="n"/>
      <c r="J2147" s="619" t="n"/>
      <c r="U2147" s="620" t="n"/>
      <c r="X2147" s="620" t="n"/>
      <c r="Y2147" s="620" t="n"/>
      <c r="Z2147" s="620" t="n"/>
      <c r="AA2147" s="34">
        <f>T2147*0.2+N2147*0+O2147*0.3+P2147*0.5+Q2147*0.6+R2147*1+S2147*1</f>
        <v/>
      </c>
      <c r="AB2147" s="34">
        <f>T2147*0.2+N2147*0.2+O2147*0.3+P2147*0.5+Q2147*0.6+R2147*1+S2147*1</f>
        <v/>
      </c>
      <c r="AD2147" s="34">
        <f>IF($AC2147&gt;0,IF(VLOOKUP($AC2147,Resource!$B$2:$AE$460,6,FALSE)&gt;0,VLOOKUP($AC2147,Resource!$B$2:$AE$460,6,FALSE),"--INPUT--"),"")</f>
        <v/>
      </c>
      <c r="AE2147" s="34">
        <f>IF($AC2147&gt;0,IF(VLOOKUP($AC2147,Resource!$B$2:$AE$460,25,FALSE)&gt;0,VLOOKUP($AC2147,Resource!$B$2:$AE$460,25,FALSE),"--INPUT--"),"")</f>
        <v/>
      </c>
      <c r="AG2147" s="619" t="n"/>
      <c r="AH2147" s="619" t="n"/>
      <c r="AJ2147" s="34">
        <f>IF($AI2147&gt;0,IF(VLOOKUP($AI2147,Resource!$B$2:$AE$460,6,FALSE)&gt;0,VLOOKUP($AI2147,Resource!$B$2:$AE$460,6,FALSE),"--INPUT--"),"")</f>
        <v/>
      </c>
      <c r="AK2147" s="34">
        <f>IF($AI2147&gt;0,IF(VLOOKUP($AI2147,Resource!$B$2:$AE$460,25,FALSE)&gt;0,VLOOKUP($AI2147,Resource!$B$2:$AE$460,25,FALSE),"--INPUT--"),"")</f>
        <v/>
      </c>
      <c r="AL2147" s="619" t="n"/>
      <c r="AM2147" s="619" t="n"/>
      <c r="AN2147" s="34">
        <f>AA2147</f>
        <v/>
      </c>
      <c r="AO2147" s="621">
        <f>IF(ISNA(IF(AC2147="",0,AN2147*VLOOKUP(AC2147,Resource!$B$2:$AE$465,8,FALSE))),0,IF(AC2147="",0,AN2147*VLOOKUP(AC2147,Resource!$B$2:$AE$465,8,FALSE)))</f>
        <v/>
      </c>
      <c r="AP2147" s="620" t="n"/>
      <c r="AQ2147" s="286" t="n"/>
      <c r="AR2147" s="34">
        <f>AB2147</f>
        <v/>
      </c>
      <c r="AS2147" s="621">
        <f>IF(ISNA(IF(AI2147="",0,AR2147*VLOOKUP(AI2147,Resource!$B$2:$AE$465,9,FALSE))),0,IF(AI2147="",0,AR2147*VLOOKUP(AI2147,Resource!$B$2:$AE$465,9,FALSE)))</f>
        <v/>
      </c>
      <c r="AT2147" s="620" t="n"/>
      <c r="AU2147" s="286" t="n"/>
      <c r="AV2147" s="620">
        <f>Z2147</f>
        <v/>
      </c>
      <c r="AW2147" s="72" t="n"/>
      <c r="BA2147" s="620" t="n"/>
      <c r="BC2147" s="620">
        <f>AO2147+AS2147</f>
        <v/>
      </c>
      <c r="BD2147" s="620">
        <f>BH2147-BC2147</f>
        <v/>
      </c>
      <c r="BE2147" s="479">
        <f>IF(AV2147=0,"        --",BD2147/BH2147)</f>
        <v/>
      </c>
      <c r="BF2147" s="620" t="n"/>
      <c r="BG2147" s="620" t="n"/>
      <c r="BH2147" s="620">
        <f>Z2147+BA2147+BF2147</f>
        <v/>
      </c>
    </row>
    <row r="2148" customFormat="1" s="34">
      <c r="A2148" s="618" t="n"/>
      <c r="B2148" s="619" t="n"/>
      <c r="J2148" s="619" t="n"/>
      <c r="U2148" s="620" t="n"/>
      <c r="X2148" s="620" t="n"/>
      <c r="Y2148" s="620" t="n"/>
      <c r="Z2148" s="620" t="n"/>
      <c r="AA2148" s="34">
        <f>T2148*0.2+N2148*0+O2148*0.3+P2148*0.5+Q2148*0.6+R2148*1+S2148*1</f>
        <v/>
      </c>
      <c r="AB2148" s="34">
        <f>T2148*0.2+N2148*0.2+O2148*0.3+P2148*0.5+Q2148*0.6+R2148*1+S2148*1</f>
        <v/>
      </c>
      <c r="AD2148" s="34">
        <f>IF($AC2148&gt;0,IF(VLOOKUP($AC2148,Resource!$B$2:$AE$460,6,FALSE)&gt;0,VLOOKUP($AC2148,Resource!$B$2:$AE$460,6,FALSE),"--INPUT--"),"")</f>
        <v/>
      </c>
      <c r="AE2148" s="34">
        <f>IF($AC2148&gt;0,IF(VLOOKUP($AC2148,Resource!$B$2:$AE$460,25,FALSE)&gt;0,VLOOKUP($AC2148,Resource!$B$2:$AE$460,25,FALSE),"--INPUT--"),"")</f>
        <v/>
      </c>
      <c r="AG2148" s="619" t="n"/>
      <c r="AH2148" s="619" t="n"/>
      <c r="AJ2148" s="34">
        <f>IF($AI2148&gt;0,IF(VLOOKUP($AI2148,Resource!$B$2:$AE$460,6,FALSE)&gt;0,VLOOKUP($AI2148,Resource!$B$2:$AE$460,6,FALSE),"--INPUT--"),"")</f>
        <v/>
      </c>
      <c r="AK2148" s="34">
        <f>IF($AI2148&gt;0,IF(VLOOKUP($AI2148,Resource!$B$2:$AE$460,25,FALSE)&gt;0,VLOOKUP($AI2148,Resource!$B$2:$AE$460,25,FALSE),"--INPUT--"),"")</f>
        <v/>
      </c>
      <c r="AL2148" s="619" t="n"/>
      <c r="AM2148" s="619" t="n"/>
      <c r="AN2148" s="34">
        <f>AA2148</f>
        <v/>
      </c>
      <c r="AO2148" s="621">
        <f>IF(ISNA(IF(AC2148="",0,AN2148*VLOOKUP(AC2148,Resource!$B$2:$AE$465,8,FALSE))),0,IF(AC2148="",0,AN2148*VLOOKUP(AC2148,Resource!$B$2:$AE$465,8,FALSE)))</f>
        <v/>
      </c>
      <c r="AP2148" s="620" t="n"/>
      <c r="AQ2148" s="286" t="n"/>
      <c r="AR2148" s="34">
        <f>AB2148</f>
        <v/>
      </c>
      <c r="AS2148" s="621">
        <f>IF(ISNA(IF(AI2148="",0,AR2148*VLOOKUP(AI2148,Resource!$B$2:$AE$465,9,FALSE))),0,IF(AI2148="",0,AR2148*VLOOKUP(AI2148,Resource!$B$2:$AE$465,9,FALSE)))</f>
        <v/>
      </c>
      <c r="AT2148" s="620" t="n"/>
      <c r="AU2148" s="286" t="n"/>
      <c r="AV2148" s="620">
        <f>Z2148</f>
        <v/>
      </c>
      <c r="AW2148" s="72" t="n"/>
      <c r="BA2148" s="620" t="n"/>
      <c r="BC2148" s="620">
        <f>AO2148+AS2148</f>
        <v/>
      </c>
      <c r="BD2148" s="620">
        <f>BH2148-BC2148</f>
        <v/>
      </c>
      <c r="BE2148" s="479">
        <f>IF(AV2148=0,"        --",BD2148/BH2148)</f>
        <v/>
      </c>
      <c r="BF2148" s="620" t="n"/>
      <c r="BG2148" s="620" t="n"/>
      <c r="BH2148" s="620">
        <f>Z2148+BA2148+BF2148</f>
        <v/>
      </c>
    </row>
    <row r="2149" customFormat="1" s="34">
      <c r="A2149" s="618" t="n"/>
      <c r="B2149" s="619" t="n"/>
      <c r="J2149" s="619" t="n"/>
      <c r="U2149" s="620" t="n"/>
      <c r="X2149" s="620" t="n"/>
      <c r="Y2149" s="620" t="n"/>
      <c r="Z2149" s="620" t="n"/>
      <c r="AA2149" s="34">
        <f>T2149*0.2+N2149*0+O2149*0.3+P2149*0.5+Q2149*0.6+R2149*1+S2149*1</f>
        <v/>
      </c>
      <c r="AB2149" s="34">
        <f>T2149*0.2+N2149*0.2+O2149*0.3+P2149*0.5+Q2149*0.6+R2149*1+S2149*1</f>
        <v/>
      </c>
      <c r="AD2149" s="34">
        <f>IF($AC2149&gt;0,IF(VLOOKUP($AC2149,Resource!$B$2:$AE$460,6,FALSE)&gt;0,VLOOKUP($AC2149,Resource!$B$2:$AE$460,6,FALSE),"--INPUT--"),"")</f>
        <v/>
      </c>
      <c r="AE2149" s="34">
        <f>IF($AC2149&gt;0,IF(VLOOKUP($AC2149,Resource!$B$2:$AE$460,25,FALSE)&gt;0,VLOOKUP($AC2149,Resource!$B$2:$AE$460,25,FALSE),"--INPUT--"),"")</f>
        <v/>
      </c>
      <c r="AG2149" s="619" t="n"/>
      <c r="AH2149" s="619" t="n"/>
      <c r="AJ2149" s="34">
        <f>IF($AI2149&gt;0,IF(VLOOKUP($AI2149,Resource!$B$2:$AE$460,6,FALSE)&gt;0,VLOOKUP($AI2149,Resource!$B$2:$AE$460,6,FALSE),"--INPUT--"),"")</f>
        <v/>
      </c>
      <c r="AK2149" s="34">
        <f>IF($AI2149&gt;0,IF(VLOOKUP($AI2149,Resource!$B$2:$AE$460,25,FALSE)&gt;0,VLOOKUP($AI2149,Resource!$B$2:$AE$460,25,FALSE),"--INPUT--"),"")</f>
        <v/>
      </c>
      <c r="AL2149" s="619" t="n"/>
      <c r="AM2149" s="619" t="n"/>
      <c r="AN2149" s="34">
        <f>AA2149</f>
        <v/>
      </c>
      <c r="AO2149" s="621">
        <f>IF(ISNA(IF(AC2149="",0,AN2149*VLOOKUP(AC2149,Resource!$B$2:$AE$465,8,FALSE))),0,IF(AC2149="",0,AN2149*VLOOKUP(AC2149,Resource!$B$2:$AE$465,8,FALSE)))</f>
        <v/>
      </c>
      <c r="AP2149" s="620" t="n"/>
      <c r="AQ2149" s="286" t="n"/>
      <c r="AR2149" s="34">
        <f>AB2149</f>
        <v/>
      </c>
      <c r="AS2149" s="621">
        <f>IF(ISNA(IF(AI2149="",0,AR2149*VLOOKUP(AI2149,Resource!$B$2:$AE$465,9,FALSE))),0,IF(AI2149="",0,AR2149*VLOOKUP(AI2149,Resource!$B$2:$AE$465,9,FALSE)))</f>
        <v/>
      </c>
      <c r="AT2149" s="620" t="n"/>
      <c r="AU2149" s="286" t="n"/>
      <c r="AV2149" s="620">
        <f>Z2149</f>
        <v/>
      </c>
      <c r="AW2149" s="72" t="n"/>
      <c r="BA2149" s="620" t="n"/>
      <c r="BC2149" s="620">
        <f>AO2149+AS2149</f>
        <v/>
      </c>
      <c r="BD2149" s="620">
        <f>BH2149-BC2149</f>
        <v/>
      </c>
      <c r="BE2149" s="479">
        <f>IF(AV2149=0,"        --",BD2149/BH2149)</f>
        <v/>
      </c>
      <c r="BF2149" s="620" t="n"/>
      <c r="BG2149" s="620" t="n"/>
      <c r="BH2149" s="620">
        <f>Z2149+BA2149+BF2149</f>
        <v/>
      </c>
    </row>
    <row r="2150" customFormat="1" s="34">
      <c r="A2150" s="618" t="n"/>
      <c r="B2150" s="619" t="n"/>
      <c r="J2150" s="619" t="n"/>
      <c r="U2150" s="620" t="n"/>
      <c r="X2150" s="620" t="n"/>
      <c r="Y2150" s="620" t="n"/>
      <c r="Z2150" s="620" t="n"/>
      <c r="AA2150" s="34">
        <f>T2150*0.2+N2150*0+O2150*0.3+P2150*0.5+Q2150*0.6+R2150*1+S2150*1</f>
        <v/>
      </c>
      <c r="AB2150" s="34">
        <f>T2150*0.2+N2150*0.2+O2150*0.3+P2150*0.5+Q2150*0.6+R2150*1+S2150*1</f>
        <v/>
      </c>
      <c r="AD2150" s="34">
        <f>IF($AC2150&gt;0,IF(VLOOKUP($AC2150,Resource!$B$2:$AE$460,6,FALSE)&gt;0,VLOOKUP($AC2150,Resource!$B$2:$AE$460,6,FALSE),"--INPUT--"),"")</f>
        <v/>
      </c>
      <c r="AE2150" s="34">
        <f>IF($AC2150&gt;0,IF(VLOOKUP($AC2150,Resource!$B$2:$AE$460,25,FALSE)&gt;0,VLOOKUP($AC2150,Resource!$B$2:$AE$460,25,FALSE),"--INPUT--"),"")</f>
        <v/>
      </c>
      <c r="AG2150" s="619" t="n"/>
      <c r="AH2150" s="619" t="n"/>
      <c r="AJ2150" s="34">
        <f>IF($AI2150&gt;0,IF(VLOOKUP($AI2150,Resource!$B$2:$AE$460,6,FALSE)&gt;0,VLOOKUP($AI2150,Resource!$B$2:$AE$460,6,FALSE),"--INPUT--"),"")</f>
        <v/>
      </c>
      <c r="AK2150" s="34">
        <f>IF($AI2150&gt;0,IF(VLOOKUP($AI2150,Resource!$B$2:$AE$460,25,FALSE)&gt;0,VLOOKUP($AI2150,Resource!$B$2:$AE$460,25,FALSE),"--INPUT--"),"")</f>
        <v/>
      </c>
      <c r="AL2150" s="619" t="n"/>
      <c r="AM2150" s="619" t="n"/>
      <c r="AN2150" s="34">
        <f>AA2150</f>
        <v/>
      </c>
      <c r="AO2150" s="621">
        <f>IF(ISNA(IF(AC2150="",0,AN2150*VLOOKUP(AC2150,Resource!$B$2:$AE$465,8,FALSE))),0,IF(AC2150="",0,AN2150*VLOOKUP(AC2150,Resource!$B$2:$AE$465,8,FALSE)))</f>
        <v/>
      </c>
      <c r="AP2150" s="620" t="n"/>
      <c r="AQ2150" s="286" t="n"/>
      <c r="AR2150" s="34">
        <f>AB2150</f>
        <v/>
      </c>
      <c r="AS2150" s="621">
        <f>IF(ISNA(IF(AI2150="",0,AR2150*VLOOKUP(AI2150,Resource!$B$2:$AE$465,9,FALSE))),0,IF(AI2150="",0,AR2150*VLOOKUP(AI2150,Resource!$B$2:$AE$465,9,FALSE)))</f>
        <v/>
      </c>
      <c r="AT2150" s="620" t="n"/>
      <c r="AU2150" s="286" t="n"/>
      <c r="AV2150" s="620">
        <f>Z2150</f>
        <v/>
      </c>
      <c r="AW2150" s="72" t="n"/>
      <c r="BA2150" s="620" t="n"/>
      <c r="BC2150" s="620">
        <f>AO2150+AS2150</f>
        <v/>
      </c>
      <c r="BD2150" s="620">
        <f>BH2150-BC2150</f>
        <v/>
      </c>
      <c r="BE2150" s="479">
        <f>IF(AV2150=0,"        --",BD2150/BH2150)</f>
        <v/>
      </c>
      <c r="BF2150" s="620" t="n"/>
      <c r="BG2150" s="620" t="n"/>
      <c r="BH2150" s="620">
        <f>Z2150+BA2150+BF2150</f>
        <v/>
      </c>
    </row>
    <row r="2151" customFormat="1" s="34">
      <c r="A2151" s="618" t="n"/>
      <c r="B2151" s="619" t="n"/>
      <c r="J2151" s="619" t="n"/>
      <c r="U2151" s="620" t="n"/>
      <c r="X2151" s="620" t="n"/>
      <c r="Y2151" s="620" t="n"/>
      <c r="Z2151" s="620" t="n"/>
      <c r="AA2151" s="34">
        <f>T2151*0.2+N2151*0+O2151*0.3+P2151*0.5+Q2151*0.6+R2151*1+S2151*1</f>
        <v/>
      </c>
      <c r="AB2151" s="34">
        <f>T2151*0.2+N2151*0.2+O2151*0.3+P2151*0.5+Q2151*0.6+R2151*1+S2151*1</f>
        <v/>
      </c>
      <c r="AD2151" s="34">
        <f>IF($AC2151&gt;0,IF(VLOOKUP($AC2151,Resource!$B$2:$AE$460,6,FALSE)&gt;0,VLOOKUP($AC2151,Resource!$B$2:$AE$460,6,FALSE),"--INPUT--"),"")</f>
        <v/>
      </c>
      <c r="AE2151" s="34">
        <f>IF($AC2151&gt;0,IF(VLOOKUP($AC2151,Resource!$B$2:$AE$460,25,FALSE)&gt;0,VLOOKUP($AC2151,Resource!$B$2:$AE$460,25,FALSE),"--INPUT--"),"")</f>
        <v/>
      </c>
      <c r="AG2151" s="619" t="n"/>
      <c r="AH2151" s="619" t="n"/>
      <c r="AJ2151" s="34">
        <f>IF($AI2151&gt;0,IF(VLOOKUP($AI2151,Resource!$B$2:$AE$460,6,FALSE)&gt;0,VLOOKUP($AI2151,Resource!$B$2:$AE$460,6,FALSE),"--INPUT--"),"")</f>
        <v/>
      </c>
      <c r="AK2151" s="34">
        <f>IF($AI2151&gt;0,IF(VLOOKUP($AI2151,Resource!$B$2:$AE$460,25,FALSE)&gt;0,VLOOKUP($AI2151,Resource!$B$2:$AE$460,25,FALSE),"--INPUT--"),"")</f>
        <v/>
      </c>
      <c r="AL2151" s="619" t="n"/>
      <c r="AM2151" s="619" t="n"/>
      <c r="AN2151" s="34">
        <f>AA2151</f>
        <v/>
      </c>
      <c r="AO2151" s="621">
        <f>IF(ISNA(IF(AC2151="",0,AN2151*VLOOKUP(AC2151,Resource!$B$2:$AE$465,8,FALSE))),0,IF(AC2151="",0,AN2151*VLOOKUP(AC2151,Resource!$B$2:$AE$465,8,FALSE)))</f>
        <v/>
      </c>
      <c r="AP2151" s="620" t="n"/>
      <c r="AQ2151" s="286" t="n"/>
      <c r="AR2151" s="34">
        <f>AB2151</f>
        <v/>
      </c>
      <c r="AS2151" s="621">
        <f>IF(ISNA(IF(AI2151="",0,AR2151*VLOOKUP(AI2151,Resource!$B$2:$AE$465,9,FALSE))),0,IF(AI2151="",0,AR2151*VLOOKUP(AI2151,Resource!$B$2:$AE$465,9,FALSE)))</f>
        <v/>
      </c>
      <c r="AT2151" s="620" t="n"/>
      <c r="AU2151" s="286" t="n"/>
      <c r="AV2151" s="620">
        <f>Z2151</f>
        <v/>
      </c>
      <c r="AW2151" s="72" t="n"/>
      <c r="BA2151" s="620" t="n"/>
      <c r="BC2151" s="620">
        <f>AO2151+AS2151</f>
        <v/>
      </c>
      <c r="BD2151" s="620">
        <f>BH2151-BC2151</f>
        <v/>
      </c>
      <c r="BE2151" s="479">
        <f>IF(AV2151=0,"        --",BD2151/BH2151)</f>
        <v/>
      </c>
      <c r="BF2151" s="620" t="n"/>
      <c r="BG2151" s="620" t="n"/>
      <c r="BH2151" s="620">
        <f>Z2151+BA2151+BF2151</f>
        <v/>
      </c>
    </row>
    <row r="2152" customFormat="1" s="34">
      <c r="A2152" s="618" t="n"/>
      <c r="B2152" s="619" t="n"/>
      <c r="J2152" s="619" t="n"/>
      <c r="U2152" s="620" t="n"/>
      <c r="X2152" s="620" t="n"/>
      <c r="Y2152" s="620" t="n"/>
      <c r="Z2152" s="620" t="n"/>
      <c r="AA2152" s="34">
        <f>T2152*0.2+N2152*0+O2152*0.3+P2152*0.5+Q2152*0.6+R2152*1+S2152*1</f>
        <v/>
      </c>
      <c r="AB2152" s="34">
        <f>T2152*0.2+N2152*0.2+O2152*0.3+P2152*0.5+Q2152*0.6+R2152*1+S2152*1</f>
        <v/>
      </c>
      <c r="AD2152" s="34">
        <f>IF($AC2152&gt;0,IF(VLOOKUP($AC2152,Resource!$B$2:$AE$460,6,FALSE)&gt;0,VLOOKUP($AC2152,Resource!$B$2:$AE$460,6,FALSE),"--INPUT--"),"")</f>
        <v/>
      </c>
      <c r="AE2152" s="34">
        <f>IF($AC2152&gt;0,IF(VLOOKUP($AC2152,Resource!$B$2:$AE$460,25,FALSE)&gt;0,VLOOKUP($AC2152,Resource!$B$2:$AE$460,25,FALSE),"--INPUT--"),"")</f>
        <v/>
      </c>
      <c r="AG2152" s="619" t="n"/>
      <c r="AH2152" s="619" t="n"/>
      <c r="AJ2152" s="34">
        <f>IF($AI2152&gt;0,IF(VLOOKUP($AI2152,Resource!$B$2:$AE$460,6,FALSE)&gt;0,VLOOKUP($AI2152,Resource!$B$2:$AE$460,6,FALSE),"--INPUT--"),"")</f>
        <v/>
      </c>
      <c r="AK2152" s="34">
        <f>IF($AI2152&gt;0,IF(VLOOKUP($AI2152,Resource!$B$2:$AE$460,25,FALSE)&gt;0,VLOOKUP($AI2152,Resource!$B$2:$AE$460,25,FALSE),"--INPUT--"),"")</f>
        <v/>
      </c>
      <c r="AL2152" s="619" t="n"/>
      <c r="AM2152" s="619" t="n"/>
      <c r="AN2152" s="34">
        <f>AA2152</f>
        <v/>
      </c>
      <c r="AO2152" s="621">
        <f>IF(ISNA(IF(AC2152="",0,AN2152*VLOOKUP(AC2152,Resource!$B$2:$AE$465,8,FALSE))),0,IF(AC2152="",0,AN2152*VLOOKUP(AC2152,Resource!$B$2:$AE$465,8,FALSE)))</f>
        <v/>
      </c>
      <c r="AP2152" s="620" t="n"/>
      <c r="AQ2152" s="286" t="n"/>
      <c r="AR2152" s="34">
        <f>AB2152</f>
        <v/>
      </c>
      <c r="AS2152" s="621">
        <f>IF(ISNA(IF(AI2152="",0,AR2152*VLOOKUP(AI2152,Resource!$B$2:$AE$465,9,FALSE))),0,IF(AI2152="",0,AR2152*VLOOKUP(AI2152,Resource!$B$2:$AE$465,9,FALSE)))</f>
        <v/>
      </c>
      <c r="AT2152" s="620" t="n"/>
      <c r="AU2152" s="286" t="n"/>
      <c r="AV2152" s="620">
        <f>Z2152</f>
        <v/>
      </c>
      <c r="AW2152" s="72" t="n"/>
      <c r="BA2152" s="620" t="n"/>
      <c r="BC2152" s="620">
        <f>AO2152+AS2152</f>
        <v/>
      </c>
      <c r="BD2152" s="620">
        <f>BH2152-BC2152</f>
        <v/>
      </c>
      <c r="BE2152" s="479">
        <f>IF(AV2152=0,"        --",BD2152/BH2152)</f>
        <v/>
      </c>
      <c r="BF2152" s="620" t="n"/>
      <c r="BG2152" s="620" t="n"/>
      <c r="BH2152" s="620">
        <f>Z2152+BA2152+BF2152</f>
        <v/>
      </c>
    </row>
    <row r="2153" customFormat="1" s="34">
      <c r="A2153" s="618" t="n"/>
      <c r="B2153" s="619" t="n"/>
      <c r="J2153" s="619" t="n"/>
      <c r="U2153" s="620" t="n"/>
      <c r="X2153" s="620" t="n"/>
      <c r="Y2153" s="620" t="n"/>
      <c r="Z2153" s="620" t="n"/>
      <c r="AA2153" s="34">
        <f>T2153*0.2+N2153*0+O2153*0.3+P2153*0.5+Q2153*0.6+R2153*1+S2153*1</f>
        <v/>
      </c>
      <c r="AB2153" s="34">
        <f>T2153*0.2+N2153*0.2+O2153*0.3+P2153*0.5+Q2153*0.6+R2153*1+S2153*1</f>
        <v/>
      </c>
      <c r="AD2153" s="34">
        <f>IF($AC2153&gt;0,IF(VLOOKUP($AC2153,Resource!$B$2:$AE$460,6,FALSE)&gt;0,VLOOKUP($AC2153,Resource!$B$2:$AE$460,6,FALSE),"--INPUT--"),"")</f>
        <v/>
      </c>
      <c r="AE2153" s="34">
        <f>IF($AC2153&gt;0,IF(VLOOKUP($AC2153,Resource!$B$2:$AE$460,25,FALSE)&gt;0,VLOOKUP($AC2153,Resource!$B$2:$AE$460,25,FALSE),"--INPUT--"),"")</f>
        <v/>
      </c>
      <c r="AG2153" s="619" t="n"/>
      <c r="AH2153" s="619" t="n"/>
      <c r="AJ2153" s="34">
        <f>IF($AI2153&gt;0,IF(VLOOKUP($AI2153,Resource!$B$2:$AE$460,6,FALSE)&gt;0,VLOOKUP($AI2153,Resource!$B$2:$AE$460,6,FALSE),"--INPUT--"),"")</f>
        <v/>
      </c>
      <c r="AK2153" s="34">
        <f>IF($AI2153&gt;0,IF(VLOOKUP($AI2153,Resource!$B$2:$AE$460,25,FALSE)&gt;0,VLOOKUP($AI2153,Resource!$B$2:$AE$460,25,FALSE),"--INPUT--"),"")</f>
        <v/>
      </c>
      <c r="AL2153" s="619" t="n"/>
      <c r="AM2153" s="619" t="n"/>
      <c r="AN2153" s="34">
        <f>AA2153</f>
        <v/>
      </c>
      <c r="AO2153" s="621">
        <f>IF(ISNA(IF(AC2153="",0,AN2153*VLOOKUP(AC2153,Resource!$B$2:$AE$465,8,FALSE))),0,IF(AC2153="",0,AN2153*VLOOKUP(AC2153,Resource!$B$2:$AE$465,8,FALSE)))</f>
        <v/>
      </c>
      <c r="AP2153" s="620" t="n"/>
      <c r="AQ2153" s="286" t="n"/>
      <c r="AR2153" s="34">
        <f>AB2153</f>
        <v/>
      </c>
      <c r="AS2153" s="621">
        <f>IF(ISNA(IF(AI2153="",0,AR2153*VLOOKUP(AI2153,Resource!$B$2:$AE$465,9,FALSE))),0,IF(AI2153="",0,AR2153*VLOOKUP(AI2153,Resource!$B$2:$AE$465,9,FALSE)))</f>
        <v/>
      </c>
      <c r="AT2153" s="620" t="n"/>
      <c r="AU2153" s="286" t="n"/>
      <c r="AV2153" s="620">
        <f>Z2153</f>
        <v/>
      </c>
      <c r="AW2153" s="72" t="n"/>
      <c r="BA2153" s="620" t="n"/>
      <c r="BC2153" s="620">
        <f>AO2153+AS2153</f>
        <v/>
      </c>
      <c r="BD2153" s="620">
        <f>BH2153-BC2153</f>
        <v/>
      </c>
      <c r="BE2153" s="479">
        <f>IF(AV2153=0,"        --",BD2153/BH2153)</f>
        <v/>
      </c>
      <c r="BF2153" s="620" t="n"/>
      <c r="BG2153" s="620" t="n"/>
      <c r="BH2153" s="620">
        <f>Z2153+BA2153+BF2153</f>
        <v/>
      </c>
    </row>
    <row r="2154" customFormat="1" s="34">
      <c r="A2154" s="618" t="n"/>
      <c r="B2154" s="619" t="n"/>
      <c r="J2154" s="619" t="n"/>
      <c r="U2154" s="620" t="n"/>
      <c r="X2154" s="620" t="n"/>
      <c r="Y2154" s="620" t="n"/>
      <c r="Z2154" s="620" t="n"/>
      <c r="AA2154" s="34">
        <f>T2154*0.2+N2154*0+O2154*0.3+P2154*0.5+Q2154*0.6+R2154*1+S2154*1</f>
        <v/>
      </c>
      <c r="AB2154" s="34">
        <f>T2154*0.2+N2154*0.2+O2154*0.3+P2154*0.5+Q2154*0.6+R2154*1+S2154*1</f>
        <v/>
      </c>
      <c r="AD2154" s="34">
        <f>IF($AC2154&gt;0,IF(VLOOKUP($AC2154,Resource!$B$2:$AE$460,6,FALSE)&gt;0,VLOOKUP($AC2154,Resource!$B$2:$AE$460,6,FALSE),"--INPUT--"),"")</f>
        <v/>
      </c>
      <c r="AE2154" s="34">
        <f>IF($AC2154&gt;0,IF(VLOOKUP($AC2154,Resource!$B$2:$AE$460,25,FALSE)&gt;0,VLOOKUP($AC2154,Resource!$B$2:$AE$460,25,FALSE),"--INPUT--"),"")</f>
        <v/>
      </c>
      <c r="AG2154" s="619" t="n"/>
      <c r="AH2154" s="619" t="n"/>
      <c r="AJ2154" s="34">
        <f>IF($AI2154&gt;0,IF(VLOOKUP($AI2154,Resource!$B$2:$AE$460,6,FALSE)&gt;0,VLOOKUP($AI2154,Resource!$B$2:$AE$460,6,FALSE),"--INPUT--"),"")</f>
        <v/>
      </c>
      <c r="AK2154" s="34">
        <f>IF($AI2154&gt;0,IF(VLOOKUP($AI2154,Resource!$B$2:$AE$460,25,FALSE)&gt;0,VLOOKUP($AI2154,Resource!$B$2:$AE$460,25,FALSE),"--INPUT--"),"")</f>
        <v/>
      </c>
      <c r="AL2154" s="619" t="n"/>
      <c r="AM2154" s="619" t="n"/>
      <c r="AN2154" s="34">
        <f>AA2154</f>
        <v/>
      </c>
      <c r="AO2154" s="621">
        <f>IF(ISNA(IF(AC2154="",0,AN2154*VLOOKUP(AC2154,Resource!$B$2:$AE$465,8,FALSE))),0,IF(AC2154="",0,AN2154*VLOOKUP(AC2154,Resource!$B$2:$AE$465,8,FALSE)))</f>
        <v/>
      </c>
      <c r="AP2154" s="620" t="n"/>
      <c r="AQ2154" s="286" t="n"/>
      <c r="AR2154" s="34">
        <f>AB2154</f>
        <v/>
      </c>
      <c r="AS2154" s="621">
        <f>IF(ISNA(IF(AI2154="",0,AR2154*VLOOKUP(AI2154,Resource!$B$2:$AE$465,9,FALSE))),0,IF(AI2154="",0,AR2154*VLOOKUP(AI2154,Resource!$B$2:$AE$465,9,FALSE)))</f>
        <v/>
      </c>
      <c r="AT2154" s="620" t="n"/>
      <c r="AU2154" s="286" t="n"/>
      <c r="AV2154" s="620">
        <f>Z2154</f>
        <v/>
      </c>
      <c r="AW2154" s="72" t="n"/>
      <c r="BA2154" s="620" t="n"/>
      <c r="BC2154" s="620">
        <f>AO2154+AS2154</f>
        <v/>
      </c>
      <c r="BD2154" s="620">
        <f>BH2154-BC2154</f>
        <v/>
      </c>
      <c r="BE2154" s="479">
        <f>IF(AV2154=0,"        --",BD2154/BH2154)</f>
        <v/>
      </c>
      <c r="BF2154" s="620" t="n"/>
      <c r="BG2154" s="620" t="n"/>
      <c r="BH2154" s="620">
        <f>Z2154+BA2154+BF2154</f>
        <v/>
      </c>
    </row>
    <row r="2155" customFormat="1" s="34">
      <c r="A2155" s="618" t="n"/>
      <c r="B2155" s="619" t="n"/>
      <c r="J2155" s="619" t="n"/>
      <c r="U2155" s="620" t="n"/>
      <c r="X2155" s="620" t="n"/>
      <c r="Y2155" s="620" t="n"/>
      <c r="Z2155" s="620" t="n"/>
      <c r="AA2155" s="34">
        <f>T2155*0.2+N2155*0+O2155*0.3+P2155*0.5+Q2155*0.6+R2155*1+S2155*1</f>
        <v/>
      </c>
      <c r="AB2155" s="34">
        <f>T2155*0.2+N2155*0.2+O2155*0.3+P2155*0.5+Q2155*0.6+R2155*1+S2155*1</f>
        <v/>
      </c>
      <c r="AD2155" s="34">
        <f>IF($AC2155&gt;0,IF(VLOOKUP($AC2155,Resource!$B$2:$AE$460,6,FALSE)&gt;0,VLOOKUP($AC2155,Resource!$B$2:$AE$460,6,FALSE),"--INPUT--"),"")</f>
        <v/>
      </c>
      <c r="AE2155" s="34">
        <f>IF($AC2155&gt;0,IF(VLOOKUP($AC2155,Resource!$B$2:$AE$460,25,FALSE)&gt;0,VLOOKUP($AC2155,Resource!$B$2:$AE$460,25,FALSE),"--INPUT--"),"")</f>
        <v/>
      </c>
      <c r="AG2155" s="619" t="n"/>
      <c r="AH2155" s="619" t="n"/>
      <c r="AJ2155" s="34">
        <f>IF($AI2155&gt;0,IF(VLOOKUP($AI2155,Resource!$B$2:$AE$460,6,FALSE)&gt;0,VLOOKUP($AI2155,Resource!$B$2:$AE$460,6,FALSE),"--INPUT--"),"")</f>
        <v/>
      </c>
      <c r="AK2155" s="34">
        <f>IF($AI2155&gt;0,IF(VLOOKUP($AI2155,Resource!$B$2:$AE$460,25,FALSE)&gt;0,VLOOKUP($AI2155,Resource!$B$2:$AE$460,25,FALSE),"--INPUT--"),"")</f>
        <v/>
      </c>
      <c r="AL2155" s="619" t="n"/>
      <c r="AM2155" s="619" t="n"/>
      <c r="AN2155" s="34">
        <f>AA2155</f>
        <v/>
      </c>
      <c r="AO2155" s="621">
        <f>IF(ISNA(IF(AC2155="",0,AN2155*VLOOKUP(AC2155,Resource!$B$2:$AE$465,8,FALSE))),0,IF(AC2155="",0,AN2155*VLOOKUP(AC2155,Resource!$B$2:$AE$465,8,FALSE)))</f>
        <v/>
      </c>
      <c r="AP2155" s="620" t="n"/>
      <c r="AQ2155" s="286" t="n"/>
      <c r="AR2155" s="34">
        <f>AB2155</f>
        <v/>
      </c>
      <c r="AS2155" s="621">
        <f>IF(ISNA(IF(AI2155="",0,AR2155*VLOOKUP(AI2155,Resource!$B$2:$AE$465,9,FALSE))),0,IF(AI2155="",0,AR2155*VLOOKUP(AI2155,Resource!$B$2:$AE$465,9,FALSE)))</f>
        <v/>
      </c>
      <c r="AT2155" s="620" t="n"/>
      <c r="AU2155" s="286" t="n"/>
      <c r="AV2155" s="620">
        <f>Z2155</f>
        <v/>
      </c>
      <c r="AW2155" s="72" t="n"/>
      <c r="BA2155" s="620" t="n"/>
      <c r="BC2155" s="620">
        <f>AO2155+AS2155</f>
        <v/>
      </c>
      <c r="BD2155" s="620">
        <f>BH2155-BC2155</f>
        <v/>
      </c>
      <c r="BE2155" s="479">
        <f>IF(AV2155=0,"        --",BD2155/BH2155)</f>
        <v/>
      </c>
      <c r="BF2155" s="620" t="n"/>
      <c r="BG2155" s="620" t="n"/>
      <c r="BH2155" s="620">
        <f>Z2155+BA2155+BF2155</f>
        <v/>
      </c>
    </row>
    <row r="2156" customFormat="1" s="34">
      <c r="A2156" s="618" t="n"/>
      <c r="B2156" s="619" t="n"/>
      <c r="J2156" s="619" t="n"/>
      <c r="U2156" s="620" t="n"/>
      <c r="X2156" s="620" t="n"/>
      <c r="Y2156" s="620" t="n"/>
      <c r="Z2156" s="620" t="n"/>
      <c r="AA2156" s="34">
        <f>T2156*0.2+N2156*0+O2156*0.3+P2156*0.5+Q2156*0.6+R2156*1+S2156*1</f>
        <v/>
      </c>
      <c r="AB2156" s="34">
        <f>T2156*0.2+N2156*0.2+O2156*0.3+P2156*0.5+Q2156*0.6+R2156*1+S2156*1</f>
        <v/>
      </c>
      <c r="AD2156" s="34">
        <f>IF($AC2156&gt;0,IF(VLOOKUP($AC2156,Resource!$B$2:$AE$460,6,FALSE)&gt;0,VLOOKUP($AC2156,Resource!$B$2:$AE$460,6,FALSE),"--INPUT--"),"")</f>
        <v/>
      </c>
      <c r="AE2156" s="34">
        <f>IF($AC2156&gt;0,IF(VLOOKUP($AC2156,Resource!$B$2:$AE$460,25,FALSE)&gt;0,VLOOKUP($AC2156,Resource!$B$2:$AE$460,25,FALSE),"--INPUT--"),"")</f>
        <v/>
      </c>
      <c r="AG2156" s="619" t="n"/>
      <c r="AH2156" s="619" t="n"/>
      <c r="AJ2156" s="34">
        <f>IF($AI2156&gt;0,IF(VLOOKUP($AI2156,Resource!$B$2:$AE$460,6,FALSE)&gt;0,VLOOKUP($AI2156,Resource!$B$2:$AE$460,6,FALSE),"--INPUT--"),"")</f>
        <v/>
      </c>
      <c r="AK2156" s="34">
        <f>IF($AI2156&gt;0,IF(VLOOKUP($AI2156,Resource!$B$2:$AE$460,25,FALSE)&gt;0,VLOOKUP($AI2156,Resource!$B$2:$AE$460,25,FALSE),"--INPUT--"),"")</f>
        <v/>
      </c>
      <c r="AL2156" s="619" t="n"/>
      <c r="AM2156" s="619" t="n"/>
      <c r="AN2156" s="34">
        <f>AA2156</f>
        <v/>
      </c>
      <c r="AO2156" s="621">
        <f>IF(ISNA(IF(AC2156="",0,AN2156*VLOOKUP(AC2156,Resource!$B$2:$AE$465,8,FALSE))),0,IF(AC2156="",0,AN2156*VLOOKUP(AC2156,Resource!$B$2:$AE$465,8,FALSE)))</f>
        <v/>
      </c>
      <c r="AP2156" s="620" t="n"/>
      <c r="AQ2156" s="286" t="n"/>
      <c r="AR2156" s="34">
        <f>AB2156</f>
        <v/>
      </c>
      <c r="AS2156" s="621">
        <f>IF(ISNA(IF(AI2156="",0,AR2156*VLOOKUP(AI2156,Resource!$B$2:$AE$465,9,FALSE))),0,IF(AI2156="",0,AR2156*VLOOKUP(AI2156,Resource!$B$2:$AE$465,9,FALSE)))</f>
        <v/>
      </c>
      <c r="AT2156" s="620" t="n"/>
      <c r="AU2156" s="286" t="n"/>
      <c r="AV2156" s="620">
        <f>Z2156</f>
        <v/>
      </c>
      <c r="AW2156" s="72" t="n"/>
      <c r="BA2156" s="620" t="n"/>
      <c r="BC2156" s="620">
        <f>AO2156+AS2156</f>
        <v/>
      </c>
      <c r="BD2156" s="620">
        <f>BH2156-BC2156</f>
        <v/>
      </c>
      <c r="BE2156" s="479">
        <f>IF(AV2156=0,"        --",BD2156/BH2156)</f>
        <v/>
      </c>
      <c r="BF2156" s="620" t="n"/>
      <c r="BG2156" s="620" t="n"/>
      <c r="BH2156" s="620">
        <f>Z2156+BA2156+BF2156</f>
        <v/>
      </c>
    </row>
    <row r="2157" customFormat="1" s="34">
      <c r="A2157" s="618" t="n"/>
      <c r="B2157" s="619" t="n"/>
      <c r="J2157" s="619" t="n"/>
      <c r="U2157" s="620" t="n"/>
      <c r="X2157" s="620" t="n"/>
      <c r="Y2157" s="620" t="n"/>
      <c r="Z2157" s="620" t="n"/>
      <c r="AA2157" s="34">
        <f>T2157*0.2+N2157*0+O2157*0.3+P2157*0.5+Q2157*0.6+R2157*1+S2157*1</f>
        <v/>
      </c>
      <c r="AB2157" s="34">
        <f>T2157*0.2+N2157*0.2+O2157*0.3+P2157*0.5+Q2157*0.6+R2157*1+S2157*1</f>
        <v/>
      </c>
      <c r="AD2157" s="34">
        <f>IF($AC2157&gt;0,IF(VLOOKUP($AC2157,Resource!$B$2:$AE$460,6,FALSE)&gt;0,VLOOKUP($AC2157,Resource!$B$2:$AE$460,6,FALSE),"--INPUT--"),"")</f>
        <v/>
      </c>
      <c r="AE2157" s="34">
        <f>IF($AC2157&gt;0,IF(VLOOKUP($AC2157,Resource!$B$2:$AE$460,25,FALSE)&gt;0,VLOOKUP($AC2157,Resource!$B$2:$AE$460,25,FALSE),"--INPUT--"),"")</f>
        <v/>
      </c>
      <c r="AG2157" s="619" t="n"/>
      <c r="AH2157" s="619" t="n"/>
      <c r="AJ2157" s="34">
        <f>IF($AI2157&gt;0,IF(VLOOKUP($AI2157,Resource!$B$2:$AE$460,6,FALSE)&gt;0,VLOOKUP($AI2157,Resource!$B$2:$AE$460,6,FALSE),"--INPUT--"),"")</f>
        <v/>
      </c>
      <c r="AK2157" s="34">
        <f>IF($AI2157&gt;0,IF(VLOOKUP($AI2157,Resource!$B$2:$AE$460,25,FALSE)&gt;0,VLOOKUP($AI2157,Resource!$B$2:$AE$460,25,FALSE),"--INPUT--"),"")</f>
        <v/>
      </c>
      <c r="AL2157" s="619" t="n"/>
      <c r="AM2157" s="619" t="n"/>
      <c r="AN2157" s="34">
        <f>AA2157</f>
        <v/>
      </c>
      <c r="AO2157" s="621">
        <f>IF(ISNA(IF(AC2157="",0,AN2157*VLOOKUP(AC2157,Resource!$B$2:$AE$465,8,FALSE))),0,IF(AC2157="",0,AN2157*VLOOKUP(AC2157,Resource!$B$2:$AE$465,8,FALSE)))</f>
        <v/>
      </c>
      <c r="AP2157" s="620" t="n"/>
      <c r="AQ2157" s="286" t="n"/>
      <c r="AR2157" s="34">
        <f>AB2157</f>
        <v/>
      </c>
      <c r="AS2157" s="621">
        <f>IF(ISNA(IF(AI2157="",0,AR2157*VLOOKUP(AI2157,Resource!$B$2:$AE$465,9,FALSE))),0,IF(AI2157="",0,AR2157*VLOOKUP(AI2157,Resource!$B$2:$AE$465,9,FALSE)))</f>
        <v/>
      </c>
      <c r="AT2157" s="620" t="n"/>
      <c r="AU2157" s="286" t="n"/>
      <c r="AV2157" s="620">
        <f>Z2157</f>
        <v/>
      </c>
      <c r="AW2157" s="72" t="n"/>
      <c r="BA2157" s="620" t="n"/>
      <c r="BC2157" s="620">
        <f>AO2157+AS2157</f>
        <v/>
      </c>
      <c r="BD2157" s="620">
        <f>BH2157-BC2157</f>
        <v/>
      </c>
      <c r="BE2157" s="479">
        <f>IF(AV2157=0,"        --",BD2157/BH2157)</f>
        <v/>
      </c>
      <c r="BF2157" s="620" t="n"/>
      <c r="BG2157" s="620" t="n"/>
      <c r="BH2157" s="620">
        <f>Z2157+BA2157+BF2157</f>
        <v/>
      </c>
    </row>
    <row r="2158" customFormat="1" s="34">
      <c r="A2158" s="618" t="n"/>
      <c r="B2158" s="619" t="n"/>
      <c r="J2158" s="619" t="n"/>
      <c r="U2158" s="620" t="n"/>
      <c r="X2158" s="620" t="n"/>
      <c r="Y2158" s="620" t="n"/>
      <c r="Z2158" s="620" t="n"/>
      <c r="AA2158" s="34">
        <f>T2158*0.2+N2158*0+O2158*0.3+P2158*0.5+Q2158*0.6+R2158*1+S2158*1</f>
        <v/>
      </c>
      <c r="AB2158" s="34">
        <f>T2158*0.2+N2158*0.2+O2158*0.3+P2158*0.5+Q2158*0.6+R2158*1+S2158*1</f>
        <v/>
      </c>
      <c r="AD2158" s="34">
        <f>IF($AC2158&gt;0,IF(VLOOKUP($AC2158,Resource!$B$2:$AE$460,6,FALSE)&gt;0,VLOOKUP($AC2158,Resource!$B$2:$AE$460,6,FALSE),"--INPUT--"),"")</f>
        <v/>
      </c>
      <c r="AE2158" s="34">
        <f>IF($AC2158&gt;0,IF(VLOOKUP($AC2158,Resource!$B$2:$AE$460,25,FALSE)&gt;0,VLOOKUP($AC2158,Resource!$B$2:$AE$460,25,FALSE),"--INPUT--"),"")</f>
        <v/>
      </c>
      <c r="AG2158" s="619" t="n"/>
      <c r="AH2158" s="619" t="n"/>
      <c r="AJ2158" s="34">
        <f>IF($AI2158&gt;0,IF(VLOOKUP($AI2158,Resource!$B$2:$AE$460,6,FALSE)&gt;0,VLOOKUP($AI2158,Resource!$B$2:$AE$460,6,FALSE),"--INPUT--"),"")</f>
        <v/>
      </c>
      <c r="AK2158" s="34">
        <f>IF($AI2158&gt;0,IF(VLOOKUP($AI2158,Resource!$B$2:$AE$460,25,FALSE)&gt;0,VLOOKUP($AI2158,Resource!$B$2:$AE$460,25,FALSE),"--INPUT--"),"")</f>
        <v/>
      </c>
      <c r="AL2158" s="619" t="n"/>
      <c r="AM2158" s="619" t="n"/>
      <c r="AN2158" s="34">
        <f>AA2158</f>
        <v/>
      </c>
      <c r="AO2158" s="621">
        <f>IF(ISNA(IF(AC2158="",0,AN2158*VLOOKUP(AC2158,Resource!$B$2:$AE$465,8,FALSE))),0,IF(AC2158="",0,AN2158*VLOOKUP(AC2158,Resource!$B$2:$AE$465,8,FALSE)))</f>
        <v/>
      </c>
      <c r="AP2158" s="620" t="n"/>
      <c r="AQ2158" s="286" t="n"/>
      <c r="AR2158" s="34">
        <f>AB2158</f>
        <v/>
      </c>
      <c r="AS2158" s="621">
        <f>IF(ISNA(IF(AI2158="",0,AR2158*VLOOKUP(AI2158,Resource!$B$2:$AE$465,9,FALSE))),0,IF(AI2158="",0,AR2158*VLOOKUP(AI2158,Resource!$B$2:$AE$465,9,FALSE)))</f>
        <v/>
      </c>
      <c r="AT2158" s="620" t="n"/>
      <c r="AU2158" s="286" t="n"/>
      <c r="AV2158" s="620">
        <f>Z2158</f>
        <v/>
      </c>
      <c r="AW2158" s="72" t="n"/>
      <c r="BA2158" s="620" t="n"/>
      <c r="BC2158" s="620">
        <f>AO2158+AS2158</f>
        <v/>
      </c>
      <c r="BD2158" s="620">
        <f>BH2158-BC2158</f>
        <v/>
      </c>
      <c r="BE2158" s="479">
        <f>IF(AV2158=0,"        --",BD2158/BH2158)</f>
        <v/>
      </c>
      <c r="BF2158" s="620" t="n"/>
      <c r="BG2158" s="620" t="n"/>
      <c r="BH2158" s="620">
        <f>Z2158+BA2158+BF2158</f>
        <v/>
      </c>
    </row>
    <row r="2159" customFormat="1" s="34">
      <c r="A2159" s="618" t="n"/>
      <c r="B2159" s="619" t="n"/>
      <c r="J2159" s="619" t="n"/>
      <c r="U2159" s="620" t="n"/>
      <c r="X2159" s="620" t="n"/>
      <c r="Y2159" s="620" t="n"/>
      <c r="Z2159" s="620" t="n"/>
      <c r="AA2159" s="34">
        <f>T2159*0.2+N2159*0+O2159*0.3+P2159*0.5+Q2159*0.6+R2159*1+S2159*1</f>
        <v/>
      </c>
      <c r="AB2159" s="34">
        <f>T2159*0.2+N2159*0.2+O2159*0.3+P2159*0.5+Q2159*0.6+R2159*1+S2159*1</f>
        <v/>
      </c>
      <c r="AD2159" s="34">
        <f>IF($AC2159&gt;0,IF(VLOOKUP($AC2159,Resource!$B$2:$AE$460,6,FALSE)&gt;0,VLOOKUP($AC2159,Resource!$B$2:$AE$460,6,FALSE),"--INPUT--"),"")</f>
        <v/>
      </c>
      <c r="AE2159" s="34">
        <f>IF($AC2159&gt;0,IF(VLOOKUP($AC2159,Resource!$B$2:$AE$460,25,FALSE)&gt;0,VLOOKUP($AC2159,Resource!$B$2:$AE$460,25,FALSE),"--INPUT--"),"")</f>
        <v/>
      </c>
      <c r="AG2159" s="619" t="n"/>
      <c r="AH2159" s="619" t="n"/>
      <c r="AJ2159" s="34">
        <f>IF($AI2159&gt;0,IF(VLOOKUP($AI2159,Resource!$B$2:$AE$460,6,FALSE)&gt;0,VLOOKUP($AI2159,Resource!$B$2:$AE$460,6,FALSE),"--INPUT--"),"")</f>
        <v/>
      </c>
      <c r="AK2159" s="34">
        <f>IF($AI2159&gt;0,IF(VLOOKUP($AI2159,Resource!$B$2:$AE$460,25,FALSE)&gt;0,VLOOKUP($AI2159,Resource!$B$2:$AE$460,25,FALSE),"--INPUT--"),"")</f>
        <v/>
      </c>
      <c r="AL2159" s="619" t="n"/>
      <c r="AM2159" s="619" t="n"/>
      <c r="AN2159" s="34">
        <f>AA2159</f>
        <v/>
      </c>
      <c r="AO2159" s="621">
        <f>IF(ISNA(IF(AC2159="",0,AN2159*VLOOKUP(AC2159,Resource!$B$2:$AE$465,8,FALSE))),0,IF(AC2159="",0,AN2159*VLOOKUP(AC2159,Resource!$B$2:$AE$465,8,FALSE)))</f>
        <v/>
      </c>
      <c r="AP2159" s="620" t="n"/>
      <c r="AQ2159" s="286" t="n"/>
      <c r="AR2159" s="34">
        <f>AB2159</f>
        <v/>
      </c>
      <c r="AS2159" s="621">
        <f>IF(ISNA(IF(AI2159="",0,AR2159*VLOOKUP(AI2159,Resource!$B$2:$AE$465,9,FALSE))),0,IF(AI2159="",0,AR2159*VLOOKUP(AI2159,Resource!$B$2:$AE$465,9,FALSE)))</f>
        <v/>
      </c>
      <c r="AT2159" s="620" t="n"/>
      <c r="AU2159" s="286" t="n"/>
      <c r="AV2159" s="620">
        <f>Z2159</f>
        <v/>
      </c>
      <c r="AW2159" s="72" t="n"/>
      <c r="BA2159" s="620" t="n"/>
      <c r="BC2159" s="620">
        <f>AO2159+AS2159</f>
        <v/>
      </c>
      <c r="BD2159" s="620">
        <f>BH2159-BC2159</f>
        <v/>
      </c>
      <c r="BE2159" s="479">
        <f>IF(AV2159=0,"        --",BD2159/BH2159)</f>
        <v/>
      </c>
      <c r="BF2159" s="620" t="n"/>
      <c r="BG2159" s="620" t="n"/>
      <c r="BH2159" s="620">
        <f>Z2159+BA2159+BF2159</f>
        <v/>
      </c>
    </row>
    <row r="2160" customFormat="1" s="34">
      <c r="A2160" s="618" t="n"/>
      <c r="B2160" s="619" t="n"/>
      <c r="J2160" s="619" t="n"/>
      <c r="U2160" s="620" t="n"/>
      <c r="X2160" s="620" t="n"/>
      <c r="Y2160" s="620" t="n"/>
      <c r="Z2160" s="620" t="n"/>
      <c r="AA2160" s="34">
        <f>T2160*0.2+N2160*0+O2160*0.3+P2160*0.5+Q2160*0.6+R2160*1+S2160*1</f>
        <v/>
      </c>
      <c r="AB2160" s="34">
        <f>T2160*0.2+N2160*0.2+O2160*0.3+P2160*0.5+Q2160*0.6+R2160*1+S2160*1</f>
        <v/>
      </c>
      <c r="AD2160" s="34">
        <f>IF($AC2160&gt;0,IF(VLOOKUP($AC2160,Resource!$B$2:$AE$460,6,FALSE)&gt;0,VLOOKUP($AC2160,Resource!$B$2:$AE$460,6,FALSE),"--INPUT--"),"")</f>
        <v/>
      </c>
      <c r="AE2160" s="34">
        <f>IF($AC2160&gt;0,IF(VLOOKUP($AC2160,Resource!$B$2:$AE$460,25,FALSE)&gt;0,VLOOKUP($AC2160,Resource!$B$2:$AE$460,25,FALSE),"--INPUT--"),"")</f>
        <v/>
      </c>
      <c r="AG2160" s="619" t="n"/>
      <c r="AH2160" s="619" t="n"/>
      <c r="AJ2160" s="34">
        <f>IF($AI2160&gt;0,IF(VLOOKUP($AI2160,Resource!$B$2:$AE$460,6,FALSE)&gt;0,VLOOKUP($AI2160,Resource!$B$2:$AE$460,6,FALSE),"--INPUT--"),"")</f>
        <v/>
      </c>
      <c r="AK2160" s="34">
        <f>IF($AI2160&gt;0,IF(VLOOKUP($AI2160,Resource!$B$2:$AE$460,25,FALSE)&gt;0,VLOOKUP($AI2160,Resource!$B$2:$AE$460,25,FALSE),"--INPUT--"),"")</f>
        <v/>
      </c>
      <c r="AL2160" s="619" t="n"/>
      <c r="AM2160" s="619" t="n"/>
      <c r="AN2160" s="34">
        <f>AA2160</f>
        <v/>
      </c>
      <c r="AO2160" s="621">
        <f>IF(ISNA(IF(AC2160="",0,AN2160*VLOOKUP(AC2160,Resource!$B$2:$AE$465,8,FALSE))),0,IF(AC2160="",0,AN2160*VLOOKUP(AC2160,Resource!$B$2:$AE$465,8,FALSE)))</f>
        <v/>
      </c>
      <c r="AP2160" s="620" t="n"/>
      <c r="AQ2160" s="286" t="n"/>
      <c r="AR2160" s="34">
        <f>AB2160</f>
        <v/>
      </c>
      <c r="AS2160" s="621">
        <f>IF(ISNA(IF(AI2160="",0,AR2160*VLOOKUP(AI2160,Resource!$B$2:$AE$465,9,FALSE))),0,IF(AI2160="",0,AR2160*VLOOKUP(AI2160,Resource!$B$2:$AE$465,9,FALSE)))</f>
        <v/>
      </c>
      <c r="AT2160" s="620" t="n"/>
      <c r="AU2160" s="286" t="n"/>
      <c r="AV2160" s="620">
        <f>Z2160</f>
        <v/>
      </c>
      <c r="AW2160" s="72" t="n"/>
      <c r="BA2160" s="620" t="n"/>
      <c r="BC2160" s="620">
        <f>AO2160+AS2160</f>
        <v/>
      </c>
      <c r="BD2160" s="620">
        <f>BH2160-BC2160</f>
        <v/>
      </c>
      <c r="BE2160" s="479">
        <f>IF(AV2160=0,"        --",BD2160/BH2160)</f>
        <v/>
      </c>
      <c r="BF2160" s="620" t="n"/>
      <c r="BG2160" s="620" t="n"/>
      <c r="BH2160" s="620">
        <f>Z2160+BA2160+BF2160</f>
        <v/>
      </c>
    </row>
    <row r="2161" customFormat="1" s="34">
      <c r="A2161" s="618" t="n"/>
      <c r="B2161" s="619" t="n"/>
      <c r="J2161" s="619" t="n"/>
      <c r="U2161" s="620" t="n"/>
      <c r="X2161" s="620" t="n"/>
      <c r="Y2161" s="620" t="n"/>
      <c r="Z2161" s="620" t="n"/>
      <c r="AA2161" s="34">
        <f>T2161*0.2+N2161*0+O2161*0.3+P2161*0.5+Q2161*0.6+R2161*1+S2161*1</f>
        <v/>
      </c>
      <c r="AB2161" s="34">
        <f>T2161*0.2+N2161*0.2+O2161*0.3+P2161*0.5+Q2161*0.6+R2161*1+S2161*1</f>
        <v/>
      </c>
      <c r="AD2161" s="34">
        <f>IF($AC2161&gt;0,IF(VLOOKUP($AC2161,Resource!$B$2:$AE$460,6,FALSE)&gt;0,VLOOKUP($AC2161,Resource!$B$2:$AE$460,6,FALSE),"--INPUT--"),"")</f>
        <v/>
      </c>
      <c r="AE2161" s="34">
        <f>IF($AC2161&gt;0,IF(VLOOKUP($AC2161,Resource!$B$2:$AE$460,25,FALSE)&gt;0,VLOOKUP($AC2161,Resource!$B$2:$AE$460,25,FALSE),"--INPUT--"),"")</f>
        <v/>
      </c>
      <c r="AG2161" s="619" t="n"/>
      <c r="AH2161" s="619" t="n"/>
      <c r="AJ2161" s="34">
        <f>IF($AI2161&gt;0,IF(VLOOKUP($AI2161,Resource!$B$2:$AE$460,6,FALSE)&gt;0,VLOOKUP($AI2161,Resource!$B$2:$AE$460,6,FALSE),"--INPUT--"),"")</f>
        <v/>
      </c>
      <c r="AK2161" s="34">
        <f>IF($AI2161&gt;0,IF(VLOOKUP($AI2161,Resource!$B$2:$AE$460,25,FALSE)&gt;0,VLOOKUP($AI2161,Resource!$B$2:$AE$460,25,FALSE),"--INPUT--"),"")</f>
        <v/>
      </c>
      <c r="AL2161" s="619" t="n"/>
      <c r="AM2161" s="619" t="n"/>
      <c r="AN2161" s="34">
        <f>AA2161</f>
        <v/>
      </c>
      <c r="AO2161" s="621">
        <f>IF(ISNA(IF(AC2161="",0,AN2161*VLOOKUP(AC2161,Resource!$B$2:$AE$465,8,FALSE))),0,IF(AC2161="",0,AN2161*VLOOKUP(AC2161,Resource!$B$2:$AE$465,8,FALSE)))</f>
        <v/>
      </c>
      <c r="AP2161" s="620" t="n"/>
      <c r="AQ2161" s="286" t="n"/>
      <c r="AR2161" s="34">
        <f>AB2161</f>
        <v/>
      </c>
      <c r="AS2161" s="621">
        <f>IF(ISNA(IF(AI2161="",0,AR2161*VLOOKUP(AI2161,Resource!$B$2:$AE$465,9,FALSE))),0,IF(AI2161="",0,AR2161*VLOOKUP(AI2161,Resource!$B$2:$AE$465,9,FALSE)))</f>
        <v/>
      </c>
      <c r="AT2161" s="620" t="n"/>
      <c r="AU2161" s="286" t="n"/>
      <c r="AV2161" s="620">
        <f>Z2161</f>
        <v/>
      </c>
      <c r="AW2161" s="72" t="n"/>
      <c r="BA2161" s="620" t="n"/>
      <c r="BC2161" s="620">
        <f>AO2161+AS2161</f>
        <v/>
      </c>
      <c r="BD2161" s="620">
        <f>BH2161-BC2161</f>
        <v/>
      </c>
      <c r="BE2161" s="479">
        <f>IF(AV2161=0,"        --",BD2161/BH2161)</f>
        <v/>
      </c>
      <c r="BF2161" s="620" t="n"/>
      <c r="BG2161" s="620" t="n"/>
      <c r="BH2161" s="620">
        <f>Z2161+BA2161+BF2161</f>
        <v/>
      </c>
    </row>
    <row r="2162" customFormat="1" s="34">
      <c r="A2162" s="618" t="n"/>
      <c r="B2162" s="619" t="n"/>
      <c r="J2162" s="619" t="n"/>
      <c r="U2162" s="620" t="n"/>
      <c r="X2162" s="620" t="n"/>
      <c r="Y2162" s="620" t="n"/>
      <c r="Z2162" s="620" t="n"/>
      <c r="AA2162" s="34">
        <f>T2162*0.2+N2162*0+O2162*0.3+P2162*0.5+Q2162*0.6+R2162*1+S2162*1</f>
        <v/>
      </c>
      <c r="AB2162" s="34">
        <f>T2162*0.2+N2162*0.2+O2162*0.3+P2162*0.5+Q2162*0.6+R2162*1+S2162*1</f>
        <v/>
      </c>
      <c r="AD2162" s="34">
        <f>IF($AC2162&gt;0,IF(VLOOKUP($AC2162,Resource!$B$2:$AE$460,6,FALSE)&gt;0,VLOOKUP($AC2162,Resource!$B$2:$AE$460,6,FALSE),"--INPUT--"),"")</f>
        <v/>
      </c>
      <c r="AE2162" s="34">
        <f>IF($AC2162&gt;0,IF(VLOOKUP($AC2162,Resource!$B$2:$AE$460,25,FALSE)&gt;0,VLOOKUP($AC2162,Resource!$B$2:$AE$460,25,FALSE),"--INPUT--"),"")</f>
        <v/>
      </c>
      <c r="AG2162" s="619" t="n"/>
      <c r="AH2162" s="619" t="n"/>
      <c r="AJ2162" s="34">
        <f>IF($AI2162&gt;0,IF(VLOOKUP($AI2162,Resource!$B$2:$AE$460,6,FALSE)&gt;0,VLOOKUP($AI2162,Resource!$B$2:$AE$460,6,FALSE),"--INPUT--"),"")</f>
        <v/>
      </c>
      <c r="AK2162" s="34">
        <f>IF($AI2162&gt;0,IF(VLOOKUP($AI2162,Resource!$B$2:$AE$460,25,FALSE)&gt;0,VLOOKUP($AI2162,Resource!$B$2:$AE$460,25,FALSE),"--INPUT--"),"")</f>
        <v/>
      </c>
      <c r="AL2162" s="619" t="n"/>
      <c r="AM2162" s="619" t="n"/>
      <c r="AN2162" s="34">
        <f>AA2162</f>
        <v/>
      </c>
      <c r="AO2162" s="621">
        <f>IF(ISNA(IF(AC2162="",0,AN2162*VLOOKUP(AC2162,Resource!$B$2:$AE$465,8,FALSE))),0,IF(AC2162="",0,AN2162*VLOOKUP(AC2162,Resource!$B$2:$AE$465,8,FALSE)))</f>
        <v/>
      </c>
      <c r="AP2162" s="620" t="n"/>
      <c r="AQ2162" s="286" t="n"/>
      <c r="AR2162" s="34">
        <f>AB2162</f>
        <v/>
      </c>
      <c r="AS2162" s="621">
        <f>IF(ISNA(IF(AI2162="",0,AR2162*VLOOKUP(AI2162,Resource!$B$2:$AE$465,9,FALSE))),0,IF(AI2162="",0,AR2162*VLOOKUP(AI2162,Resource!$B$2:$AE$465,9,FALSE)))</f>
        <v/>
      </c>
      <c r="AT2162" s="620" t="n"/>
      <c r="AU2162" s="286" t="n"/>
      <c r="AV2162" s="620">
        <f>Z2162</f>
        <v/>
      </c>
      <c r="AW2162" s="72" t="n"/>
      <c r="BA2162" s="620" t="n"/>
      <c r="BC2162" s="620">
        <f>AO2162+AS2162</f>
        <v/>
      </c>
      <c r="BD2162" s="620">
        <f>BH2162-BC2162</f>
        <v/>
      </c>
      <c r="BE2162" s="479">
        <f>IF(AV2162=0,"        --",BD2162/BH2162)</f>
        <v/>
      </c>
      <c r="BF2162" s="620" t="n"/>
      <c r="BG2162" s="620" t="n"/>
      <c r="BH2162" s="620">
        <f>Z2162+BA2162+BF2162</f>
        <v/>
      </c>
    </row>
    <row r="2163" customFormat="1" s="34">
      <c r="A2163" s="618" t="n"/>
      <c r="B2163" s="619" t="n"/>
      <c r="J2163" s="619" t="n"/>
      <c r="U2163" s="620" t="n"/>
      <c r="X2163" s="620" t="n"/>
      <c r="Y2163" s="620" t="n"/>
      <c r="Z2163" s="620" t="n"/>
      <c r="AA2163" s="34">
        <f>T2163*0.2+N2163*0+O2163*0.3+P2163*0.5+Q2163*0.6+R2163*1+S2163*1</f>
        <v/>
      </c>
      <c r="AB2163" s="34">
        <f>T2163*0.2+N2163*0.2+O2163*0.3+P2163*0.5+Q2163*0.6+R2163*1+S2163*1</f>
        <v/>
      </c>
      <c r="AD2163" s="34">
        <f>IF($AC2163&gt;0,IF(VLOOKUP($AC2163,Resource!$B$2:$AE$460,6,FALSE)&gt;0,VLOOKUP($AC2163,Resource!$B$2:$AE$460,6,FALSE),"--INPUT--"),"")</f>
        <v/>
      </c>
      <c r="AE2163" s="34">
        <f>IF($AC2163&gt;0,IF(VLOOKUP($AC2163,Resource!$B$2:$AE$460,25,FALSE)&gt;0,VLOOKUP($AC2163,Resource!$B$2:$AE$460,25,FALSE),"--INPUT--"),"")</f>
        <v/>
      </c>
      <c r="AG2163" s="619" t="n"/>
      <c r="AH2163" s="619" t="n"/>
      <c r="AJ2163" s="34">
        <f>IF($AI2163&gt;0,IF(VLOOKUP($AI2163,Resource!$B$2:$AE$460,6,FALSE)&gt;0,VLOOKUP($AI2163,Resource!$B$2:$AE$460,6,FALSE),"--INPUT--"),"")</f>
        <v/>
      </c>
      <c r="AK2163" s="34">
        <f>IF($AI2163&gt;0,IF(VLOOKUP($AI2163,Resource!$B$2:$AE$460,25,FALSE)&gt;0,VLOOKUP($AI2163,Resource!$B$2:$AE$460,25,FALSE),"--INPUT--"),"")</f>
        <v/>
      </c>
      <c r="AL2163" s="619" t="n"/>
      <c r="AM2163" s="619" t="n"/>
      <c r="AN2163" s="34">
        <f>AA2163</f>
        <v/>
      </c>
      <c r="AO2163" s="621">
        <f>IF(ISNA(IF(AC2163="",0,AN2163*VLOOKUP(AC2163,Resource!$B$2:$AE$465,8,FALSE))),0,IF(AC2163="",0,AN2163*VLOOKUP(AC2163,Resource!$B$2:$AE$465,8,FALSE)))</f>
        <v/>
      </c>
      <c r="AP2163" s="620" t="n"/>
      <c r="AQ2163" s="286" t="n"/>
      <c r="AR2163" s="34">
        <f>AB2163</f>
        <v/>
      </c>
      <c r="AS2163" s="621">
        <f>IF(ISNA(IF(AI2163="",0,AR2163*VLOOKUP(AI2163,Resource!$B$2:$AE$465,9,FALSE))),0,IF(AI2163="",0,AR2163*VLOOKUP(AI2163,Resource!$B$2:$AE$465,9,FALSE)))</f>
        <v/>
      </c>
      <c r="AT2163" s="620" t="n"/>
      <c r="AU2163" s="286" t="n"/>
      <c r="AV2163" s="620">
        <f>Z2163</f>
        <v/>
      </c>
      <c r="AW2163" s="72" t="n"/>
      <c r="BA2163" s="620" t="n"/>
      <c r="BC2163" s="620">
        <f>AO2163+AS2163</f>
        <v/>
      </c>
      <c r="BD2163" s="620">
        <f>BH2163-BC2163</f>
        <v/>
      </c>
      <c r="BE2163" s="479">
        <f>IF(AV2163=0,"        --",BD2163/BH2163)</f>
        <v/>
      </c>
      <c r="BF2163" s="620" t="n"/>
      <c r="BG2163" s="620" t="n"/>
      <c r="BH2163" s="620">
        <f>Z2163+BA2163+BF2163</f>
        <v/>
      </c>
    </row>
    <row r="2164" customFormat="1" s="34">
      <c r="A2164" s="618" t="n"/>
      <c r="B2164" s="619" t="n"/>
      <c r="J2164" s="619" t="n"/>
      <c r="U2164" s="620" t="n"/>
      <c r="X2164" s="620" t="n"/>
      <c r="Y2164" s="620" t="n"/>
      <c r="Z2164" s="620" t="n"/>
      <c r="AA2164" s="34">
        <f>T2164*0.2+N2164*0+O2164*0.3+P2164*0.5+Q2164*0.6+R2164*1+S2164*1</f>
        <v/>
      </c>
      <c r="AB2164" s="34">
        <f>T2164*0.2+N2164*0.2+O2164*0.3+P2164*0.5+Q2164*0.6+R2164*1+S2164*1</f>
        <v/>
      </c>
      <c r="AD2164" s="34">
        <f>IF($AC2164&gt;0,IF(VLOOKUP($AC2164,Resource!$B$2:$AE$460,6,FALSE)&gt;0,VLOOKUP($AC2164,Resource!$B$2:$AE$460,6,FALSE),"--INPUT--"),"")</f>
        <v/>
      </c>
      <c r="AE2164" s="34">
        <f>IF($AC2164&gt;0,IF(VLOOKUP($AC2164,Resource!$B$2:$AE$460,25,FALSE)&gt;0,VLOOKUP($AC2164,Resource!$B$2:$AE$460,25,FALSE),"--INPUT--"),"")</f>
        <v/>
      </c>
      <c r="AG2164" s="619" t="n"/>
      <c r="AH2164" s="619" t="n"/>
      <c r="AJ2164" s="34">
        <f>IF($AI2164&gt;0,IF(VLOOKUP($AI2164,Resource!$B$2:$AE$460,6,FALSE)&gt;0,VLOOKUP($AI2164,Resource!$B$2:$AE$460,6,FALSE),"--INPUT--"),"")</f>
        <v/>
      </c>
      <c r="AK2164" s="34">
        <f>IF($AI2164&gt;0,IF(VLOOKUP($AI2164,Resource!$B$2:$AE$460,25,FALSE)&gt;0,VLOOKUP($AI2164,Resource!$B$2:$AE$460,25,FALSE),"--INPUT--"),"")</f>
        <v/>
      </c>
      <c r="AL2164" s="619" t="n"/>
      <c r="AM2164" s="619" t="n"/>
      <c r="AN2164" s="34">
        <f>AA2164</f>
        <v/>
      </c>
      <c r="AO2164" s="621">
        <f>IF(ISNA(IF(AC2164="",0,AN2164*VLOOKUP(AC2164,Resource!$B$2:$AE$465,8,FALSE))),0,IF(AC2164="",0,AN2164*VLOOKUP(AC2164,Resource!$B$2:$AE$465,8,FALSE)))</f>
        <v/>
      </c>
      <c r="AP2164" s="620" t="n"/>
      <c r="AQ2164" s="286" t="n"/>
      <c r="AR2164" s="34">
        <f>AB2164</f>
        <v/>
      </c>
      <c r="AS2164" s="621">
        <f>IF(ISNA(IF(AI2164="",0,AR2164*VLOOKUP(AI2164,Resource!$B$2:$AE$465,9,FALSE))),0,IF(AI2164="",0,AR2164*VLOOKUP(AI2164,Resource!$B$2:$AE$465,9,FALSE)))</f>
        <v/>
      </c>
      <c r="AT2164" s="620" t="n"/>
      <c r="AU2164" s="286" t="n"/>
      <c r="AV2164" s="620">
        <f>Z2164</f>
        <v/>
      </c>
      <c r="AW2164" s="72" t="n"/>
      <c r="BA2164" s="620" t="n"/>
      <c r="BC2164" s="620">
        <f>AO2164+AS2164</f>
        <v/>
      </c>
      <c r="BD2164" s="620">
        <f>BH2164-BC2164</f>
        <v/>
      </c>
      <c r="BE2164" s="479">
        <f>IF(AV2164=0,"        --",BD2164/BH2164)</f>
        <v/>
      </c>
      <c r="BF2164" s="620" t="n"/>
      <c r="BG2164" s="620" t="n"/>
      <c r="BH2164" s="620">
        <f>Z2164+BA2164+BF2164</f>
        <v/>
      </c>
    </row>
    <row r="2165" customFormat="1" s="34">
      <c r="A2165" s="618" t="n"/>
      <c r="B2165" s="619" t="n"/>
      <c r="J2165" s="619" t="n"/>
      <c r="U2165" s="620" t="n"/>
      <c r="X2165" s="620" t="n"/>
      <c r="Y2165" s="620" t="n"/>
      <c r="Z2165" s="620" t="n"/>
      <c r="AA2165" s="34">
        <f>T2165*0.2+N2165*0+O2165*0.3+P2165*0.5+Q2165*0.6+R2165*1+S2165*1</f>
        <v/>
      </c>
      <c r="AB2165" s="34">
        <f>T2165*0.2+N2165*0.2+O2165*0.3+P2165*0.5+Q2165*0.6+R2165*1+S2165*1</f>
        <v/>
      </c>
      <c r="AD2165" s="34">
        <f>IF($AC2165&gt;0,IF(VLOOKUP($AC2165,Resource!$B$2:$AE$460,6,FALSE)&gt;0,VLOOKUP($AC2165,Resource!$B$2:$AE$460,6,FALSE),"--INPUT--"),"")</f>
        <v/>
      </c>
      <c r="AE2165" s="34">
        <f>IF($AC2165&gt;0,IF(VLOOKUP($AC2165,Resource!$B$2:$AE$460,25,FALSE)&gt;0,VLOOKUP($AC2165,Resource!$B$2:$AE$460,25,FALSE),"--INPUT--"),"")</f>
        <v/>
      </c>
      <c r="AG2165" s="619" t="n"/>
      <c r="AH2165" s="619" t="n"/>
      <c r="AJ2165" s="34">
        <f>IF($AI2165&gt;0,IF(VLOOKUP($AI2165,Resource!$B$2:$AE$460,6,FALSE)&gt;0,VLOOKUP($AI2165,Resource!$B$2:$AE$460,6,FALSE),"--INPUT--"),"")</f>
        <v/>
      </c>
      <c r="AK2165" s="34">
        <f>IF($AI2165&gt;0,IF(VLOOKUP($AI2165,Resource!$B$2:$AE$460,25,FALSE)&gt;0,VLOOKUP($AI2165,Resource!$B$2:$AE$460,25,FALSE),"--INPUT--"),"")</f>
        <v/>
      </c>
      <c r="AL2165" s="619" t="n"/>
      <c r="AM2165" s="619" t="n"/>
      <c r="AN2165" s="34">
        <f>AA2165</f>
        <v/>
      </c>
      <c r="AO2165" s="621">
        <f>IF(ISNA(IF(AC2165="",0,AN2165*VLOOKUP(AC2165,Resource!$B$2:$AE$465,8,FALSE))),0,IF(AC2165="",0,AN2165*VLOOKUP(AC2165,Resource!$B$2:$AE$465,8,FALSE)))</f>
        <v/>
      </c>
      <c r="AP2165" s="620" t="n"/>
      <c r="AQ2165" s="286" t="n"/>
      <c r="AR2165" s="34">
        <f>AB2165</f>
        <v/>
      </c>
      <c r="AS2165" s="621">
        <f>IF(ISNA(IF(AI2165="",0,AR2165*VLOOKUP(AI2165,Resource!$B$2:$AE$465,9,FALSE))),0,IF(AI2165="",0,AR2165*VLOOKUP(AI2165,Resource!$B$2:$AE$465,9,FALSE)))</f>
        <v/>
      </c>
      <c r="AT2165" s="620" t="n"/>
      <c r="AU2165" s="286" t="n"/>
      <c r="AV2165" s="620">
        <f>Z2165</f>
        <v/>
      </c>
      <c r="AW2165" s="72" t="n"/>
      <c r="BA2165" s="620" t="n"/>
      <c r="BC2165" s="620">
        <f>AO2165+AS2165</f>
        <v/>
      </c>
      <c r="BD2165" s="620">
        <f>BH2165-BC2165</f>
        <v/>
      </c>
      <c r="BE2165" s="479">
        <f>IF(AV2165=0,"        --",BD2165/BH2165)</f>
        <v/>
      </c>
      <c r="BF2165" s="620" t="n"/>
      <c r="BG2165" s="620" t="n"/>
      <c r="BH2165" s="620">
        <f>Z2165+BA2165+BF2165</f>
        <v/>
      </c>
    </row>
    <row r="2166" customFormat="1" s="34">
      <c r="A2166" s="618" t="n"/>
      <c r="B2166" s="619" t="n"/>
      <c r="J2166" s="619" t="n"/>
      <c r="U2166" s="620" t="n"/>
      <c r="X2166" s="620" t="n"/>
      <c r="Y2166" s="620" t="n"/>
      <c r="Z2166" s="620" t="n"/>
      <c r="AA2166" s="34">
        <f>T2166*0.2+N2166*0+O2166*0.3+P2166*0.5+Q2166*0.6+R2166*1+S2166*1</f>
        <v/>
      </c>
      <c r="AB2166" s="34">
        <f>T2166*0.2+N2166*0.2+O2166*0.3+P2166*0.5+Q2166*0.6+R2166*1+S2166*1</f>
        <v/>
      </c>
      <c r="AD2166" s="34">
        <f>IF($AC2166&gt;0,IF(VLOOKUP($AC2166,Resource!$B$2:$AE$460,6,FALSE)&gt;0,VLOOKUP($AC2166,Resource!$B$2:$AE$460,6,FALSE),"--INPUT--"),"")</f>
        <v/>
      </c>
      <c r="AE2166" s="34">
        <f>IF($AC2166&gt;0,IF(VLOOKUP($AC2166,Resource!$B$2:$AE$460,25,FALSE)&gt;0,VLOOKUP($AC2166,Resource!$B$2:$AE$460,25,FALSE),"--INPUT--"),"")</f>
        <v/>
      </c>
      <c r="AG2166" s="619" t="n"/>
      <c r="AH2166" s="619" t="n"/>
      <c r="AJ2166" s="34">
        <f>IF($AI2166&gt;0,IF(VLOOKUP($AI2166,Resource!$B$2:$AE$460,6,FALSE)&gt;0,VLOOKUP($AI2166,Resource!$B$2:$AE$460,6,FALSE),"--INPUT--"),"")</f>
        <v/>
      </c>
      <c r="AK2166" s="34">
        <f>IF($AI2166&gt;0,IF(VLOOKUP($AI2166,Resource!$B$2:$AE$460,25,FALSE)&gt;0,VLOOKUP($AI2166,Resource!$B$2:$AE$460,25,FALSE),"--INPUT--"),"")</f>
        <v/>
      </c>
      <c r="AL2166" s="619" t="n"/>
      <c r="AM2166" s="619" t="n"/>
      <c r="AN2166" s="34">
        <f>AA2166</f>
        <v/>
      </c>
      <c r="AO2166" s="621">
        <f>IF(ISNA(IF(AC2166="",0,AN2166*VLOOKUP(AC2166,Resource!$B$2:$AE$465,8,FALSE))),0,IF(AC2166="",0,AN2166*VLOOKUP(AC2166,Resource!$B$2:$AE$465,8,FALSE)))</f>
        <v/>
      </c>
      <c r="AP2166" s="620" t="n"/>
      <c r="AQ2166" s="286" t="n"/>
      <c r="AR2166" s="34">
        <f>AB2166</f>
        <v/>
      </c>
      <c r="AS2166" s="621">
        <f>IF(ISNA(IF(AI2166="",0,AR2166*VLOOKUP(AI2166,Resource!$B$2:$AE$465,9,FALSE))),0,IF(AI2166="",0,AR2166*VLOOKUP(AI2166,Resource!$B$2:$AE$465,9,FALSE)))</f>
        <v/>
      </c>
      <c r="AT2166" s="620" t="n"/>
      <c r="AU2166" s="286" t="n"/>
      <c r="AV2166" s="620">
        <f>Z2166</f>
        <v/>
      </c>
      <c r="AW2166" s="72" t="n"/>
      <c r="BA2166" s="620" t="n"/>
      <c r="BC2166" s="620">
        <f>AO2166+AS2166</f>
        <v/>
      </c>
      <c r="BD2166" s="620">
        <f>BH2166-BC2166</f>
        <v/>
      </c>
      <c r="BE2166" s="479">
        <f>IF(AV2166=0,"        --",BD2166/BH2166)</f>
        <v/>
      </c>
      <c r="BF2166" s="620" t="n"/>
      <c r="BG2166" s="620" t="n"/>
      <c r="BH2166" s="620">
        <f>Z2166+BA2166+BF2166</f>
        <v/>
      </c>
    </row>
    <row r="2167" customFormat="1" s="34">
      <c r="A2167" s="618" t="n"/>
      <c r="B2167" s="619" t="n"/>
      <c r="J2167" s="619" t="n"/>
      <c r="U2167" s="620" t="n"/>
      <c r="X2167" s="620" t="n"/>
      <c r="Y2167" s="620" t="n"/>
      <c r="Z2167" s="620" t="n"/>
      <c r="AA2167" s="34">
        <f>T2167*0.2+N2167*0+O2167*0.3+P2167*0.5+Q2167*0.6+R2167*1+S2167*1</f>
        <v/>
      </c>
      <c r="AB2167" s="34">
        <f>T2167*0.2+N2167*0.2+O2167*0.3+P2167*0.5+Q2167*0.6+R2167*1+S2167*1</f>
        <v/>
      </c>
      <c r="AD2167" s="34">
        <f>IF($AC2167&gt;0,IF(VLOOKUP($AC2167,Resource!$B$2:$AE$460,6,FALSE)&gt;0,VLOOKUP($AC2167,Resource!$B$2:$AE$460,6,FALSE),"--INPUT--"),"")</f>
        <v/>
      </c>
      <c r="AE2167" s="34">
        <f>IF($AC2167&gt;0,IF(VLOOKUP($AC2167,Resource!$B$2:$AE$460,25,FALSE)&gt;0,VLOOKUP($AC2167,Resource!$B$2:$AE$460,25,FALSE),"--INPUT--"),"")</f>
        <v/>
      </c>
      <c r="AG2167" s="619" t="n"/>
      <c r="AH2167" s="619" t="n"/>
      <c r="AJ2167" s="34">
        <f>IF($AI2167&gt;0,IF(VLOOKUP($AI2167,Resource!$B$2:$AE$460,6,FALSE)&gt;0,VLOOKUP($AI2167,Resource!$B$2:$AE$460,6,FALSE),"--INPUT--"),"")</f>
        <v/>
      </c>
      <c r="AK2167" s="34">
        <f>IF($AI2167&gt;0,IF(VLOOKUP($AI2167,Resource!$B$2:$AE$460,25,FALSE)&gt;0,VLOOKUP($AI2167,Resource!$B$2:$AE$460,25,FALSE),"--INPUT--"),"")</f>
        <v/>
      </c>
      <c r="AL2167" s="619" t="n"/>
      <c r="AM2167" s="619" t="n"/>
      <c r="AN2167" s="34">
        <f>AA2167</f>
        <v/>
      </c>
      <c r="AO2167" s="621">
        <f>IF(ISNA(IF(AC2167="",0,AN2167*VLOOKUP(AC2167,Resource!$B$2:$AE$465,8,FALSE))),0,IF(AC2167="",0,AN2167*VLOOKUP(AC2167,Resource!$B$2:$AE$465,8,FALSE)))</f>
        <v/>
      </c>
      <c r="AP2167" s="620" t="n"/>
      <c r="AQ2167" s="286" t="n"/>
      <c r="AR2167" s="34">
        <f>AB2167</f>
        <v/>
      </c>
      <c r="AS2167" s="621">
        <f>IF(ISNA(IF(AI2167="",0,AR2167*VLOOKUP(AI2167,Resource!$B$2:$AE$465,9,FALSE))),0,IF(AI2167="",0,AR2167*VLOOKUP(AI2167,Resource!$B$2:$AE$465,9,FALSE)))</f>
        <v/>
      </c>
      <c r="AT2167" s="620" t="n"/>
      <c r="AU2167" s="286" t="n"/>
      <c r="AV2167" s="620">
        <f>Z2167</f>
        <v/>
      </c>
      <c r="AW2167" s="72" t="n"/>
      <c r="BA2167" s="620" t="n"/>
      <c r="BC2167" s="620">
        <f>AO2167+AS2167</f>
        <v/>
      </c>
      <c r="BD2167" s="620">
        <f>BH2167-BC2167</f>
        <v/>
      </c>
      <c r="BE2167" s="479">
        <f>IF(AV2167=0,"        --",BD2167/BH2167)</f>
        <v/>
      </c>
      <c r="BF2167" s="620" t="n"/>
      <c r="BG2167" s="620" t="n"/>
      <c r="BH2167" s="620">
        <f>Z2167+BA2167+BF2167</f>
        <v/>
      </c>
    </row>
    <row r="2168" customFormat="1" s="34">
      <c r="A2168" s="618" t="n"/>
      <c r="B2168" s="619" t="n"/>
      <c r="J2168" s="619" t="n"/>
      <c r="U2168" s="620" t="n"/>
      <c r="X2168" s="620" t="n"/>
      <c r="Y2168" s="620" t="n"/>
      <c r="Z2168" s="620" t="n"/>
      <c r="AA2168" s="34">
        <f>T2168*0.2+N2168*0+O2168*0.3+P2168*0.5+Q2168*0.6+R2168*1+S2168*1</f>
        <v/>
      </c>
      <c r="AB2168" s="34">
        <f>T2168*0.2+N2168*0.2+O2168*0.3+P2168*0.5+Q2168*0.6+R2168*1+S2168*1</f>
        <v/>
      </c>
      <c r="AD2168" s="34">
        <f>IF($AC2168&gt;0,IF(VLOOKUP($AC2168,Resource!$B$2:$AE$460,6,FALSE)&gt;0,VLOOKUP($AC2168,Resource!$B$2:$AE$460,6,FALSE),"--INPUT--"),"")</f>
        <v/>
      </c>
      <c r="AE2168" s="34">
        <f>IF($AC2168&gt;0,IF(VLOOKUP($AC2168,Resource!$B$2:$AE$460,25,FALSE)&gt;0,VLOOKUP($AC2168,Resource!$B$2:$AE$460,25,FALSE),"--INPUT--"),"")</f>
        <v/>
      </c>
      <c r="AG2168" s="619" t="n"/>
      <c r="AH2168" s="619" t="n"/>
      <c r="AJ2168" s="34">
        <f>IF($AI2168&gt;0,IF(VLOOKUP($AI2168,Resource!$B$2:$AE$460,6,FALSE)&gt;0,VLOOKUP($AI2168,Resource!$B$2:$AE$460,6,FALSE),"--INPUT--"),"")</f>
        <v/>
      </c>
      <c r="AK2168" s="34">
        <f>IF($AI2168&gt;0,IF(VLOOKUP($AI2168,Resource!$B$2:$AE$460,25,FALSE)&gt;0,VLOOKUP($AI2168,Resource!$B$2:$AE$460,25,FALSE),"--INPUT--"),"")</f>
        <v/>
      </c>
      <c r="AL2168" s="619" t="n"/>
      <c r="AM2168" s="619" t="n"/>
      <c r="AN2168" s="34">
        <f>AA2168</f>
        <v/>
      </c>
      <c r="AO2168" s="621">
        <f>IF(ISNA(IF(AC2168="",0,AN2168*VLOOKUP(AC2168,Resource!$B$2:$AE$465,8,FALSE))),0,IF(AC2168="",0,AN2168*VLOOKUP(AC2168,Resource!$B$2:$AE$465,8,FALSE)))</f>
        <v/>
      </c>
      <c r="AP2168" s="620" t="n"/>
      <c r="AQ2168" s="286" t="n"/>
      <c r="AR2168" s="34">
        <f>AB2168</f>
        <v/>
      </c>
      <c r="AS2168" s="621">
        <f>IF(ISNA(IF(AI2168="",0,AR2168*VLOOKUP(AI2168,Resource!$B$2:$AE$465,9,FALSE))),0,IF(AI2168="",0,AR2168*VLOOKUP(AI2168,Resource!$B$2:$AE$465,9,FALSE)))</f>
        <v/>
      </c>
      <c r="AT2168" s="620" t="n"/>
      <c r="AU2168" s="286" t="n"/>
      <c r="AV2168" s="620">
        <f>Z2168</f>
        <v/>
      </c>
      <c r="AW2168" s="72" t="n"/>
      <c r="BA2168" s="620" t="n"/>
      <c r="BC2168" s="620">
        <f>AO2168+AS2168</f>
        <v/>
      </c>
      <c r="BD2168" s="620">
        <f>BH2168-BC2168</f>
        <v/>
      </c>
      <c r="BE2168" s="479">
        <f>IF(AV2168=0,"        --",BD2168/BH2168)</f>
        <v/>
      </c>
      <c r="BF2168" s="620" t="n"/>
      <c r="BG2168" s="620" t="n"/>
      <c r="BH2168" s="620">
        <f>Z2168+BA2168+BF2168</f>
        <v/>
      </c>
    </row>
    <row r="2169" customFormat="1" s="34">
      <c r="A2169" s="618" t="n"/>
      <c r="B2169" s="619" t="n"/>
      <c r="J2169" s="619" t="n"/>
      <c r="U2169" s="620" t="n"/>
      <c r="X2169" s="620" t="n"/>
      <c r="Y2169" s="620" t="n"/>
      <c r="Z2169" s="620" t="n"/>
      <c r="AA2169" s="34">
        <f>T2169*0.2+N2169*0+O2169*0.3+P2169*0.5+Q2169*0.6+R2169*1+S2169*1</f>
        <v/>
      </c>
      <c r="AB2169" s="34">
        <f>T2169*0.2+N2169*0.2+O2169*0.3+P2169*0.5+Q2169*0.6+R2169*1+S2169*1</f>
        <v/>
      </c>
      <c r="AD2169" s="34">
        <f>IF($AC2169&gt;0,IF(VLOOKUP($AC2169,Resource!$B$2:$AE$460,6,FALSE)&gt;0,VLOOKUP($AC2169,Resource!$B$2:$AE$460,6,FALSE),"--INPUT--"),"")</f>
        <v/>
      </c>
      <c r="AE2169" s="34">
        <f>IF($AC2169&gt;0,IF(VLOOKUP($AC2169,Resource!$B$2:$AE$460,25,FALSE)&gt;0,VLOOKUP($AC2169,Resource!$B$2:$AE$460,25,FALSE),"--INPUT--"),"")</f>
        <v/>
      </c>
      <c r="AG2169" s="619" t="n"/>
      <c r="AH2169" s="619" t="n"/>
      <c r="AJ2169" s="34">
        <f>IF($AI2169&gt;0,IF(VLOOKUP($AI2169,Resource!$B$2:$AE$460,6,FALSE)&gt;0,VLOOKUP($AI2169,Resource!$B$2:$AE$460,6,FALSE),"--INPUT--"),"")</f>
        <v/>
      </c>
      <c r="AK2169" s="34">
        <f>IF($AI2169&gt;0,IF(VLOOKUP($AI2169,Resource!$B$2:$AE$460,25,FALSE)&gt;0,VLOOKUP($AI2169,Resource!$B$2:$AE$460,25,FALSE),"--INPUT--"),"")</f>
        <v/>
      </c>
      <c r="AL2169" s="619" t="n"/>
      <c r="AM2169" s="619" t="n"/>
      <c r="AN2169" s="34">
        <f>AA2169</f>
        <v/>
      </c>
      <c r="AO2169" s="621">
        <f>IF(ISNA(IF(AC2169="",0,AN2169*VLOOKUP(AC2169,Resource!$B$2:$AE$465,8,FALSE))),0,IF(AC2169="",0,AN2169*VLOOKUP(AC2169,Resource!$B$2:$AE$465,8,FALSE)))</f>
        <v/>
      </c>
      <c r="AP2169" s="620" t="n"/>
      <c r="AQ2169" s="286" t="n"/>
      <c r="AR2169" s="34">
        <f>AB2169</f>
        <v/>
      </c>
      <c r="AS2169" s="621">
        <f>IF(ISNA(IF(AI2169="",0,AR2169*VLOOKUP(AI2169,Resource!$B$2:$AE$465,9,FALSE))),0,IF(AI2169="",0,AR2169*VLOOKUP(AI2169,Resource!$B$2:$AE$465,9,FALSE)))</f>
        <v/>
      </c>
      <c r="AT2169" s="620" t="n"/>
      <c r="AU2169" s="286" t="n"/>
      <c r="AV2169" s="620">
        <f>Z2169</f>
        <v/>
      </c>
      <c r="AW2169" s="72" t="n"/>
      <c r="BA2169" s="620" t="n"/>
      <c r="BC2169" s="620">
        <f>AO2169+AS2169</f>
        <v/>
      </c>
      <c r="BD2169" s="620">
        <f>BH2169-BC2169</f>
        <v/>
      </c>
      <c r="BE2169" s="479">
        <f>IF(AV2169=0,"        --",BD2169/BH2169)</f>
        <v/>
      </c>
      <c r="BF2169" s="620" t="n"/>
      <c r="BG2169" s="620" t="n"/>
      <c r="BH2169" s="620">
        <f>Z2169+BA2169+BF2169</f>
        <v/>
      </c>
    </row>
    <row r="2170" customFormat="1" s="34">
      <c r="A2170" s="618" t="n"/>
      <c r="B2170" s="619" t="n"/>
      <c r="J2170" s="619" t="n"/>
      <c r="U2170" s="620" t="n"/>
      <c r="X2170" s="620" t="n"/>
      <c r="Y2170" s="620" t="n"/>
      <c r="Z2170" s="620" t="n"/>
      <c r="AA2170" s="34">
        <f>T2170*0.2+N2170*0+O2170*0.3+P2170*0.5+Q2170*0.6+R2170*1+S2170*1</f>
        <v/>
      </c>
      <c r="AB2170" s="34">
        <f>T2170*0.2+N2170*0.2+O2170*0.3+P2170*0.5+Q2170*0.6+R2170*1+S2170*1</f>
        <v/>
      </c>
      <c r="AD2170" s="34">
        <f>IF($AC2170&gt;0,IF(VLOOKUP($AC2170,Resource!$B$2:$AE$460,6,FALSE)&gt;0,VLOOKUP($AC2170,Resource!$B$2:$AE$460,6,FALSE),"--INPUT--"),"")</f>
        <v/>
      </c>
      <c r="AE2170" s="34">
        <f>IF($AC2170&gt;0,IF(VLOOKUP($AC2170,Resource!$B$2:$AE$460,25,FALSE)&gt;0,VLOOKUP($AC2170,Resource!$B$2:$AE$460,25,FALSE),"--INPUT--"),"")</f>
        <v/>
      </c>
      <c r="AG2170" s="619" t="n"/>
      <c r="AH2170" s="619" t="n"/>
      <c r="AJ2170" s="34">
        <f>IF($AI2170&gt;0,IF(VLOOKUP($AI2170,Resource!$B$2:$AE$460,6,FALSE)&gt;0,VLOOKUP($AI2170,Resource!$B$2:$AE$460,6,FALSE),"--INPUT--"),"")</f>
        <v/>
      </c>
      <c r="AK2170" s="34">
        <f>IF($AI2170&gt;0,IF(VLOOKUP($AI2170,Resource!$B$2:$AE$460,25,FALSE)&gt;0,VLOOKUP($AI2170,Resource!$B$2:$AE$460,25,FALSE),"--INPUT--"),"")</f>
        <v/>
      </c>
      <c r="AL2170" s="619" t="n"/>
      <c r="AM2170" s="619" t="n"/>
      <c r="AN2170" s="34">
        <f>AA2170</f>
        <v/>
      </c>
      <c r="AO2170" s="621">
        <f>IF(ISNA(IF(AC2170="",0,AN2170*VLOOKUP(AC2170,Resource!$B$2:$AE$465,8,FALSE))),0,IF(AC2170="",0,AN2170*VLOOKUP(AC2170,Resource!$B$2:$AE$465,8,FALSE)))</f>
        <v/>
      </c>
      <c r="AP2170" s="620" t="n"/>
      <c r="AQ2170" s="286" t="n"/>
      <c r="AR2170" s="34">
        <f>AB2170</f>
        <v/>
      </c>
      <c r="AS2170" s="621">
        <f>IF(ISNA(IF(AI2170="",0,AR2170*VLOOKUP(AI2170,Resource!$B$2:$AE$465,9,FALSE))),0,IF(AI2170="",0,AR2170*VLOOKUP(AI2170,Resource!$B$2:$AE$465,9,FALSE)))</f>
        <v/>
      </c>
      <c r="AT2170" s="620" t="n"/>
      <c r="AU2170" s="286" t="n"/>
      <c r="AV2170" s="620">
        <f>Z2170</f>
        <v/>
      </c>
      <c r="AW2170" s="72" t="n"/>
      <c r="BA2170" s="620" t="n"/>
      <c r="BC2170" s="620">
        <f>AO2170+AS2170</f>
        <v/>
      </c>
      <c r="BD2170" s="620">
        <f>BH2170-BC2170</f>
        <v/>
      </c>
      <c r="BE2170" s="479">
        <f>IF(AV2170=0,"        --",BD2170/BH2170)</f>
        <v/>
      </c>
      <c r="BF2170" s="620" t="n"/>
      <c r="BG2170" s="620" t="n"/>
      <c r="BH2170" s="620">
        <f>Z2170+BA2170+BF2170</f>
        <v/>
      </c>
    </row>
    <row r="2171" customFormat="1" s="34">
      <c r="A2171" s="618" t="n"/>
      <c r="B2171" s="619" t="n"/>
      <c r="J2171" s="619" t="n"/>
      <c r="U2171" s="620" t="n"/>
      <c r="X2171" s="620" t="n"/>
      <c r="Y2171" s="620" t="n"/>
      <c r="Z2171" s="620" t="n"/>
      <c r="AA2171" s="34">
        <f>T2171*0.2+N2171*0+O2171*0.3+P2171*0.5+Q2171*0.6+R2171*1+S2171*1</f>
        <v/>
      </c>
      <c r="AB2171" s="34">
        <f>T2171*0.2+N2171*0.2+O2171*0.3+P2171*0.5+Q2171*0.6+R2171*1+S2171*1</f>
        <v/>
      </c>
      <c r="AD2171" s="34">
        <f>IF($AC2171&gt;0,IF(VLOOKUP($AC2171,Resource!$B$2:$AE$460,6,FALSE)&gt;0,VLOOKUP($AC2171,Resource!$B$2:$AE$460,6,FALSE),"--INPUT--"),"")</f>
        <v/>
      </c>
      <c r="AE2171" s="34">
        <f>IF($AC2171&gt;0,IF(VLOOKUP($AC2171,Resource!$B$2:$AE$460,25,FALSE)&gt;0,VLOOKUP($AC2171,Resource!$B$2:$AE$460,25,FALSE),"--INPUT--"),"")</f>
        <v/>
      </c>
      <c r="AG2171" s="619" t="n"/>
      <c r="AH2171" s="619" t="n"/>
      <c r="AJ2171" s="34">
        <f>IF($AI2171&gt;0,IF(VLOOKUP($AI2171,Resource!$B$2:$AE$460,6,FALSE)&gt;0,VLOOKUP($AI2171,Resource!$B$2:$AE$460,6,FALSE),"--INPUT--"),"")</f>
        <v/>
      </c>
      <c r="AK2171" s="34">
        <f>IF($AI2171&gt;0,IF(VLOOKUP($AI2171,Resource!$B$2:$AE$460,25,FALSE)&gt;0,VLOOKUP($AI2171,Resource!$B$2:$AE$460,25,FALSE),"--INPUT--"),"")</f>
        <v/>
      </c>
      <c r="AL2171" s="619" t="n"/>
      <c r="AM2171" s="619" t="n"/>
      <c r="AN2171" s="34">
        <f>AA2171</f>
        <v/>
      </c>
      <c r="AO2171" s="621">
        <f>IF(ISNA(IF(AC2171="",0,AN2171*VLOOKUP(AC2171,Resource!$B$2:$AE$465,8,FALSE))),0,IF(AC2171="",0,AN2171*VLOOKUP(AC2171,Resource!$B$2:$AE$465,8,FALSE)))</f>
        <v/>
      </c>
      <c r="AP2171" s="620" t="n"/>
      <c r="AQ2171" s="286" t="n"/>
      <c r="AR2171" s="34">
        <f>AB2171</f>
        <v/>
      </c>
      <c r="AS2171" s="621">
        <f>IF(ISNA(IF(AI2171="",0,AR2171*VLOOKUP(AI2171,Resource!$B$2:$AE$465,9,FALSE))),0,IF(AI2171="",0,AR2171*VLOOKUP(AI2171,Resource!$B$2:$AE$465,9,FALSE)))</f>
        <v/>
      </c>
      <c r="AT2171" s="620" t="n"/>
      <c r="AU2171" s="286" t="n"/>
      <c r="AV2171" s="620">
        <f>Z2171</f>
        <v/>
      </c>
      <c r="AW2171" s="72" t="n"/>
      <c r="BA2171" s="620" t="n"/>
      <c r="BC2171" s="620">
        <f>AO2171+AS2171</f>
        <v/>
      </c>
      <c r="BD2171" s="620">
        <f>BH2171-BC2171</f>
        <v/>
      </c>
      <c r="BE2171" s="479">
        <f>IF(AV2171=0,"        --",BD2171/BH2171)</f>
        <v/>
      </c>
      <c r="BF2171" s="620" t="n"/>
      <c r="BG2171" s="620" t="n"/>
      <c r="BH2171" s="620">
        <f>Z2171+BA2171+BF2171</f>
        <v/>
      </c>
    </row>
    <row r="2172" customFormat="1" s="34">
      <c r="A2172" s="618" t="n"/>
      <c r="B2172" s="619" t="n"/>
      <c r="J2172" s="619" t="n"/>
      <c r="U2172" s="620" t="n"/>
      <c r="X2172" s="620" t="n"/>
      <c r="Y2172" s="620" t="n"/>
      <c r="Z2172" s="620" t="n"/>
      <c r="AA2172" s="34">
        <f>T2172*0.2+N2172*0+O2172*0.3+P2172*0.5+Q2172*0.6+R2172*1+S2172*1</f>
        <v/>
      </c>
      <c r="AB2172" s="34">
        <f>T2172*0.2+N2172*0.2+O2172*0.3+P2172*0.5+Q2172*0.6+R2172*1+S2172*1</f>
        <v/>
      </c>
      <c r="AD2172" s="34">
        <f>IF($AC2172&gt;0,IF(VLOOKUP($AC2172,Resource!$B$2:$AE$460,6,FALSE)&gt;0,VLOOKUP($AC2172,Resource!$B$2:$AE$460,6,FALSE),"--INPUT--"),"")</f>
        <v/>
      </c>
      <c r="AE2172" s="34">
        <f>IF($AC2172&gt;0,IF(VLOOKUP($AC2172,Resource!$B$2:$AE$460,25,FALSE)&gt;0,VLOOKUP($AC2172,Resource!$B$2:$AE$460,25,FALSE),"--INPUT--"),"")</f>
        <v/>
      </c>
      <c r="AG2172" s="619" t="n"/>
      <c r="AH2172" s="619" t="n"/>
      <c r="AJ2172" s="34">
        <f>IF($AI2172&gt;0,IF(VLOOKUP($AI2172,Resource!$B$2:$AE$460,6,FALSE)&gt;0,VLOOKUP($AI2172,Resource!$B$2:$AE$460,6,FALSE),"--INPUT--"),"")</f>
        <v/>
      </c>
      <c r="AK2172" s="34">
        <f>IF($AI2172&gt;0,IF(VLOOKUP($AI2172,Resource!$B$2:$AE$460,25,FALSE)&gt;0,VLOOKUP($AI2172,Resource!$B$2:$AE$460,25,FALSE),"--INPUT--"),"")</f>
        <v/>
      </c>
      <c r="AL2172" s="619" t="n"/>
      <c r="AM2172" s="619" t="n"/>
      <c r="AN2172" s="34">
        <f>AA2172</f>
        <v/>
      </c>
      <c r="AO2172" s="621">
        <f>IF(ISNA(IF(AC2172="",0,AN2172*VLOOKUP(AC2172,Resource!$B$2:$AE$465,8,FALSE))),0,IF(AC2172="",0,AN2172*VLOOKUP(AC2172,Resource!$B$2:$AE$465,8,FALSE)))</f>
        <v/>
      </c>
      <c r="AP2172" s="620" t="n"/>
      <c r="AQ2172" s="286" t="n"/>
      <c r="AR2172" s="34">
        <f>AB2172</f>
        <v/>
      </c>
      <c r="AS2172" s="621">
        <f>IF(ISNA(IF(AI2172="",0,AR2172*VLOOKUP(AI2172,Resource!$B$2:$AE$465,9,FALSE))),0,IF(AI2172="",0,AR2172*VLOOKUP(AI2172,Resource!$B$2:$AE$465,9,FALSE)))</f>
        <v/>
      </c>
      <c r="AT2172" s="620" t="n"/>
      <c r="AU2172" s="286" t="n"/>
      <c r="AV2172" s="620">
        <f>Z2172</f>
        <v/>
      </c>
      <c r="AW2172" s="72" t="n"/>
      <c r="BA2172" s="620" t="n"/>
      <c r="BC2172" s="620">
        <f>AO2172+AS2172</f>
        <v/>
      </c>
      <c r="BD2172" s="620">
        <f>BH2172-BC2172</f>
        <v/>
      </c>
      <c r="BE2172" s="479">
        <f>IF(AV2172=0,"        --",BD2172/BH2172)</f>
        <v/>
      </c>
      <c r="BF2172" s="620" t="n"/>
      <c r="BG2172" s="620" t="n"/>
      <c r="BH2172" s="620">
        <f>Z2172+BA2172+BF2172</f>
        <v/>
      </c>
    </row>
    <row r="2173" customFormat="1" s="34">
      <c r="A2173" s="618" t="n"/>
      <c r="B2173" s="619" t="n"/>
      <c r="J2173" s="619" t="n"/>
      <c r="U2173" s="620" t="n"/>
      <c r="X2173" s="620" t="n"/>
      <c r="Y2173" s="620" t="n"/>
      <c r="Z2173" s="620" t="n"/>
      <c r="AA2173" s="34">
        <f>T2173*0.2+N2173*0+O2173*0.3+P2173*0.5+Q2173*0.6+R2173*1+S2173*1</f>
        <v/>
      </c>
      <c r="AB2173" s="34">
        <f>T2173*0.2+N2173*0.2+O2173*0.3+P2173*0.5+Q2173*0.6+R2173*1+S2173*1</f>
        <v/>
      </c>
      <c r="AD2173" s="34">
        <f>IF($AC2173&gt;0,IF(VLOOKUP($AC2173,Resource!$B$2:$AE$460,6,FALSE)&gt;0,VLOOKUP($AC2173,Resource!$B$2:$AE$460,6,FALSE),"--INPUT--"),"")</f>
        <v/>
      </c>
      <c r="AE2173" s="34">
        <f>IF($AC2173&gt;0,IF(VLOOKUP($AC2173,Resource!$B$2:$AE$460,25,FALSE)&gt;0,VLOOKUP($AC2173,Resource!$B$2:$AE$460,25,FALSE),"--INPUT--"),"")</f>
        <v/>
      </c>
      <c r="AG2173" s="619" t="n"/>
      <c r="AH2173" s="619" t="n"/>
      <c r="AJ2173" s="34">
        <f>IF($AI2173&gt;0,IF(VLOOKUP($AI2173,Resource!$B$2:$AE$460,6,FALSE)&gt;0,VLOOKUP($AI2173,Resource!$B$2:$AE$460,6,FALSE),"--INPUT--"),"")</f>
        <v/>
      </c>
      <c r="AK2173" s="34">
        <f>IF($AI2173&gt;0,IF(VLOOKUP($AI2173,Resource!$B$2:$AE$460,25,FALSE)&gt;0,VLOOKUP($AI2173,Resource!$B$2:$AE$460,25,FALSE),"--INPUT--"),"")</f>
        <v/>
      </c>
      <c r="AL2173" s="619" t="n"/>
      <c r="AM2173" s="619" t="n"/>
      <c r="AN2173" s="34">
        <f>AA2173</f>
        <v/>
      </c>
      <c r="AO2173" s="621">
        <f>IF(ISNA(IF(AC2173="",0,AN2173*VLOOKUP(AC2173,Resource!$B$2:$AE$465,8,FALSE))),0,IF(AC2173="",0,AN2173*VLOOKUP(AC2173,Resource!$B$2:$AE$465,8,FALSE)))</f>
        <v/>
      </c>
      <c r="AP2173" s="620" t="n"/>
      <c r="AQ2173" s="286" t="n"/>
      <c r="AR2173" s="34">
        <f>AB2173</f>
        <v/>
      </c>
      <c r="AS2173" s="621">
        <f>IF(ISNA(IF(AI2173="",0,AR2173*VLOOKUP(AI2173,Resource!$B$2:$AE$465,9,FALSE))),0,IF(AI2173="",0,AR2173*VLOOKUP(AI2173,Resource!$B$2:$AE$465,9,FALSE)))</f>
        <v/>
      </c>
      <c r="AT2173" s="620" t="n"/>
      <c r="AU2173" s="286" t="n"/>
      <c r="AV2173" s="620">
        <f>Z2173</f>
        <v/>
      </c>
      <c r="AW2173" s="72" t="n"/>
      <c r="BA2173" s="620" t="n"/>
      <c r="BC2173" s="620">
        <f>AO2173+AS2173</f>
        <v/>
      </c>
      <c r="BD2173" s="620">
        <f>BH2173-BC2173</f>
        <v/>
      </c>
      <c r="BE2173" s="479">
        <f>IF(AV2173=0,"        --",BD2173/BH2173)</f>
        <v/>
      </c>
      <c r="BF2173" s="620" t="n"/>
      <c r="BG2173" s="620" t="n"/>
      <c r="BH2173" s="620">
        <f>Z2173+BA2173+BF2173</f>
        <v/>
      </c>
    </row>
    <row r="2174" customFormat="1" s="34">
      <c r="A2174" s="618" t="n"/>
      <c r="B2174" s="619" t="n"/>
      <c r="J2174" s="619" t="n"/>
      <c r="U2174" s="620" t="n"/>
      <c r="X2174" s="620" t="n"/>
      <c r="Y2174" s="620" t="n"/>
      <c r="Z2174" s="620" t="n"/>
      <c r="AA2174" s="34">
        <f>T2174*0.2+N2174*0+O2174*0.3+P2174*0.5+Q2174*0.6+R2174*1+S2174*1</f>
        <v/>
      </c>
      <c r="AB2174" s="34">
        <f>T2174*0.2+N2174*0.2+O2174*0.3+P2174*0.5+Q2174*0.6+R2174*1+S2174*1</f>
        <v/>
      </c>
      <c r="AD2174" s="34">
        <f>IF($AC2174&gt;0,IF(VLOOKUP($AC2174,Resource!$B$2:$AE$460,6,FALSE)&gt;0,VLOOKUP($AC2174,Resource!$B$2:$AE$460,6,FALSE),"--INPUT--"),"")</f>
        <v/>
      </c>
      <c r="AE2174" s="34">
        <f>IF($AC2174&gt;0,IF(VLOOKUP($AC2174,Resource!$B$2:$AE$460,25,FALSE)&gt;0,VLOOKUP($AC2174,Resource!$B$2:$AE$460,25,FALSE),"--INPUT--"),"")</f>
        <v/>
      </c>
      <c r="AG2174" s="619" t="n"/>
      <c r="AH2174" s="619" t="n"/>
      <c r="AJ2174" s="34">
        <f>IF($AI2174&gt;0,IF(VLOOKUP($AI2174,Resource!$B$2:$AE$460,6,FALSE)&gt;0,VLOOKUP($AI2174,Resource!$B$2:$AE$460,6,FALSE),"--INPUT--"),"")</f>
        <v/>
      </c>
      <c r="AK2174" s="34">
        <f>IF($AI2174&gt;0,IF(VLOOKUP($AI2174,Resource!$B$2:$AE$460,25,FALSE)&gt;0,VLOOKUP($AI2174,Resource!$B$2:$AE$460,25,FALSE),"--INPUT--"),"")</f>
        <v/>
      </c>
      <c r="AL2174" s="619" t="n"/>
      <c r="AM2174" s="619" t="n"/>
      <c r="AN2174" s="34">
        <f>AA2174</f>
        <v/>
      </c>
      <c r="AO2174" s="621">
        <f>IF(ISNA(IF(AC2174="",0,AN2174*VLOOKUP(AC2174,Resource!$B$2:$AE$465,8,FALSE))),0,IF(AC2174="",0,AN2174*VLOOKUP(AC2174,Resource!$B$2:$AE$465,8,FALSE)))</f>
        <v/>
      </c>
      <c r="AP2174" s="620" t="n"/>
      <c r="AQ2174" s="286" t="n"/>
      <c r="AR2174" s="34">
        <f>AB2174</f>
        <v/>
      </c>
      <c r="AS2174" s="621">
        <f>IF(ISNA(IF(AI2174="",0,AR2174*VLOOKUP(AI2174,Resource!$B$2:$AE$465,9,FALSE))),0,IF(AI2174="",0,AR2174*VLOOKUP(AI2174,Resource!$B$2:$AE$465,9,FALSE)))</f>
        <v/>
      </c>
      <c r="AT2174" s="620" t="n"/>
      <c r="AU2174" s="286" t="n"/>
      <c r="AV2174" s="620">
        <f>Z2174</f>
        <v/>
      </c>
      <c r="AW2174" s="72" t="n"/>
      <c r="BA2174" s="620" t="n"/>
      <c r="BC2174" s="620">
        <f>AO2174+AS2174</f>
        <v/>
      </c>
      <c r="BD2174" s="620">
        <f>BH2174-BC2174</f>
        <v/>
      </c>
      <c r="BE2174" s="479">
        <f>IF(AV2174=0,"        --",BD2174/BH2174)</f>
        <v/>
      </c>
      <c r="BF2174" s="620" t="n"/>
      <c r="BG2174" s="620" t="n"/>
      <c r="BH2174" s="620">
        <f>Z2174+BA2174+BF2174</f>
        <v/>
      </c>
    </row>
    <row r="2175" customFormat="1" s="34">
      <c r="A2175" s="618" t="n"/>
      <c r="B2175" s="619" t="n"/>
      <c r="J2175" s="619" t="n"/>
      <c r="U2175" s="620" t="n"/>
      <c r="X2175" s="620" t="n"/>
      <c r="Y2175" s="620" t="n"/>
      <c r="Z2175" s="620" t="n"/>
      <c r="AA2175" s="34">
        <f>T2175*0.2+N2175*0+O2175*0.3+P2175*0.5+Q2175*0.6+R2175*1+S2175*1</f>
        <v/>
      </c>
      <c r="AB2175" s="34">
        <f>T2175*0.2+N2175*0.2+O2175*0.3+P2175*0.5+Q2175*0.6+R2175*1+S2175*1</f>
        <v/>
      </c>
      <c r="AD2175" s="34">
        <f>IF($AC2175&gt;0,IF(VLOOKUP($AC2175,Resource!$B$2:$AE$460,6,FALSE)&gt;0,VLOOKUP($AC2175,Resource!$B$2:$AE$460,6,FALSE),"--INPUT--"),"")</f>
        <v/>
      </c>
      <c r="AE2175" s="34">
        <f>IF($AC2175&gt;0,IF(VLOOKUP($AC2175,Resource!$B$2:$AE$460,25,FALSE)&gt;0,VLOOKUP($AC2175,Resource!$B$2:$AE$460,25,FALSE),"--INPUT--"),"")</f>
        <v/>
      </c>
      <c r="AG2175" s="619" t="n"/>
      <c r="AH2175" s="619" t="n"/>
      <c r="AJ2175" s="34">
        <f>IF($AI2175&gt;0,IF(VLOOKUP($AI2175,Resource!$B$2:$AE$460,6,FALSE)&gt;0,VLOOKUP($AI2175,Resource!$B$2:$AE$460,6,FALSE),"--INPUT--"),"")</f>
        <v/>
      </c>
      <c r="AK2175" s="34">
        <f>IF($AI2175&gt;0,IF(VLOOKUP($AI2175,Resource!$B$2:$AE$460,25,FALSE)&gt;0,VLOOKUP($AI2175,Resource!$B$2:$AE$460,25,FALSE),"--INPUT--"),"")</f>
        <v/>
      </c>
      <c r="AL2175" s="619" t="n"/>
      <c r="AM2175" s="619" t="n"/>
      <c r="AN2175" s="34">
        <f>AA2175</f>
        <v/>
      </c>
      <c r="AO2175" s="621">
        <f>IF(ISNA(IF(AC2175="",0,AN2175*VLOOKUP(AC2175,Resource!$B$2:$AE$465,8,FALSE))),0,IF(AC2175="",0,AN2175*VLOOKUP(AC2175,Resource!$B$2:$AE$465,8,FALSE)))</f>
        <v/>
      </c>
      <c r="AP2175" s="620" t="n"/>
      <c r="AQ2175" s="286" t="n"/>
      <c r="AR2175" s="34">
        <f>AB2175</f>
        <v/>
      </c>
      <c r="AS2175" s="621">
        <f>IF(ISNA(IF(AI2175="",0,AR2175*VLOOKUP(AI2175,Resource!$B$2:$AE$465,9,FALSE))),0,IF(AI2175="",0,AR2175*VLOOKUP(AI2175,Resource!$B$2:$AE$465,9,FALSE)))</f>
        <v/>
      </c>
      <c r="AT2175" s="620" t="n"/>
      <c r="AU2175" s="286" t="n"/>
      <c r="AV2175" s="620">
        <f>Z2175</f>
        <v/>
      </c>
      <c r="AW2175" s="72" t="n"/>
      <c r="BA2175" s="620" t="n"/>
      <c r="BC2175" s="620">
        <f>AO2175+AS2175</f>
        <v/>
      </c>
      <c r="BD2175" s="620">
        <f>BH2175-BC2175</f>
        <v/>
      </c>
      <c r="BE2175" s="479">
        <f>IF(AV2175=0,"        --",BD2175/BH2175)</f>
        <v/>
      </c>
      <c r="BF2175" s="620" t="n"/>
      <c r="BG2175" s="620" t="n"/>
      <c r="BH2175" s="620">
        <f>Z2175+BA2175+BF2175</f>
        <v/>
      </c>
    </row>
    <row r="2176" customFormat="1" s="34">
      <c r="A2176" s="618" t="n"/>
      <c r="B2176" s="619" t="n"/>
      <c r="J2176" s="619" t="n"/>
      <c r="U2176" s="620" t="n"/>
      <c r="X2176" s="620" t="n"/>
      <c r="Y2176" s="620" t="n"/>
      <c r="Z2176" s="620" t="n"/>
      <c r="AA2176" s="34">
        <f>T2176*0.2+N2176*0+O2176*0.3+P2176*0.5+Q2176*0.6+R2176*1+S2176*1</f>
        <v/>
      </c>
      <c r="AB2176" s="34">
        <f>T2176*0.2+N2176*0.2+O2176*0.3+P2176*0.5+Q2176*0.6+R2176*1+S2176*1</f>
        <v/>
      </c>
      <c r="AD2176" s="34">
        <f>IF($AC2176&gt;0,IF(VLOOKUP($AC2176,Resource!$B$2:$AE$460,6,FALSE)&gt;0,VLOOKUP($AC2176,Resource!$B$2:$AE$460,6,FALSE),"--INPUT--"),"")</f>
        <v/>
      </c>
      <c r="AE2176" s="34">
        <f>IF($AC2176&gt;0,IF(VLOOKUP($AC2176,Resource!$B$2:$AE$460,25,FALSE)&gt;0,VLOOKUP($AC2176,Resource!$B$2:$AE$460,25,FALSE),"--INPUT--"),"")</f>
        <v/>
      </c>
      <c r="AG2176" s="619" t="n"/>
      <c r="AH2176" s="619" t="n"/>
      <c r="AJ2176" s="34">
        <f>IF($AI2176&gt;0,IF(VLOOKUP($AI2176,Resource!$B$2:$AE$460,6,FALSE)&gt;0,VLOOKUP($AI2176,Resource!$B$2:$AE$460,6,FALSE),"--INPUT--"),"")</f>
        <v/>
      </c>
      <c r="AK2176" s="34">
        <f>IF($AI2176&gt;0,IF(VLOOKUP($AI2176,Resource!$B$2:$AE$460,25,FALSE)&gt;0,VLOOKUP($AI2176,Resource!$B$2:$AE$460,25,FALSE),"--INPUT--"),"")</f>
        <v/>
      </c>
      <c r="AL2176" s="619" t="n"/>
      <c r="AM2176" s="619" t="n"/>
      <c r="AN2176" s="34">
        <f>AA2176</f>
        <v/>
      </c>
      <c r="AO2176" s="621">
        <f>IF(ISNA(IF(AC2176="",0,AN2176*VLOOKUP(AC2176,Resource!$B$2:$AE$465,8,FALSE))),0,IF(AC2176="",0,AN2176*VLOOKUP(AC2176,Resource!$B$2:$AE$465,8,FALSE)))</f>
        <v/>
      </c>
      <c r="AP2176" s="620" t="n"/>
      <c r="AQ2176" s="286" t="n"/>
      <c r="AR2176" s="34">
        <f>AB2176</f>
        <v/>
      </c>
      <c r="AS2176" s="621">
        <f>IF(ISNA(IF(AI2176="",0,AR2176*VLOOKUP(AI2176,Resource!$B$2:$AE$465,9,FALSE))),0,IF(AI2176="",0,AR2176*VLOOKUP(AI2176,Resource!$B$2:$AE$465,9,FALSE)))</f>
        <v/>
      </c>
      <c r="AT2176" s="620" t="n"/>
      <c r="AU2176" s="286" t="n"/>
      <c r="AV2176" s="620">
        <f>Z2176</f>
        <v/>
      </c>
      <c r="AW2176" s="72" t="n"/>
      <c r="BA2176" s="620" t="n"/>
      <c r="BC2176" s="620">
        <f>AO2176+AS2176</f>
        <v/>
      </c>
      <c r="BD2176" s="620">
        <f>BH2176-BC2176</f>
        <v/>
      </c>
      <c r="BE2176" s="479">
        <f>IF(AV2176=0,"        --",BD2176/BH2176)</f>
        <v/>
      </c>
      <c r="BF2176" s="620" t="n"/>
      <c r="BG2176" s="620" t="n"/>
      <c r="BH2176" s="620">
        <f>Z2176+BA2176+BF2176</f>
        <v/>
      </c>
    </row>
    <row r="2177" customFormat="1" s="34">
      <c r="A2177" s="618" t="n"/>
      <c r="B2177" s="619" t="n"/>
      <c r="J2177" s="619" t="n"/>
      <c r="U2177" s="620" t="n"/>
      <c r="X2177" s="620" t="n"/>
      <c r="Y2177" s="620" t="n"/>
      <c r="Z2177" s="620" t="n"/>
      <c r="AA2177" s="34">
        <f>T2177*0.2+N2177*0+O2177*0.3+P2177*0.5+Q2177*0.6+R2177*1+S2177*1</f>
        <v/>
      </c>
      <c r="AB2177" s="34">
        <f>T2177*0.2+N2177*0.2+O2177*0.3+P2177*0.5+Q2177*0.6+R2177*1+S2177*1</f>
        <v/>
      </c>
      <c r="AD2177" s="34">
        <f>IF($AC2177&gt;0,IF(VLOOKUP($AC2177,Resource!$B$2:$AE$460,6,FALSE)&gt;0,VLOOKUP($AC2177,Resource!$B$2:$AE$460,6,FALSE),"--INPUT--"),"")</f>
        <v/>
      </c>
      <c r="AE2177" s="34">
        <f>IF($AC2177&gt;0,IF(VLOOKUP($AC2177,Resource!$B$2:$AE$460,25,FALSE)&gt;0,VLOOKUP($AC2177,Resource!$B$2:$AE$460,25,FALSE),"--INPUT--"),"")</f>
        <v/>
      </c>
      <c r="AG2177" s="619" t="n"/>
      <c r="AH2177" s="619" t="n"/>
      <c r="AJ2177" s="34">
        <f>IF($AI2177&gt;0,IF(VLOOKUP($AI2177,Resource!$B$2:$AE$460,6,FALSE)&gt;0,VLOOKUP($AI2177,Resource!$B$2:$AE$460,6,FALSE),"--INPUT--"),"")</f>
        <v/>
      </c>
      <c r="AK2177" s="34">
        <f>IF($AI2177&gt;0,IF(VLOOKUP($AI2177,Resource!$B$2:$AE$460,25,FALSE)&gt;0,VLOOKUP($AI2177,Resource!$B$2:$AE$460,25,FALSE),"--INPUT--"),"")</f>
        <v/>
      </c>
      <c r="AL2177" s="619" t="n"/>
      <c r="AM2177" s="619" t="n"/>
      <c r="AN2177" s="34">
        <f>AA2177</f>
        <v/>
      </c>
      <c r="AO2177" s="621">
        <f>IF(ISNA(IF(AC2177="",0,AN2177*VLOOKUP(AC2177,Resource!$B$2:$AE$465,8,FALSE))),0,IF(AC2177="",0,AN2177*VLOOKUP(AC2177,Resource!$B$2:$AE$465,8,FALSE)))</f>
        <v/>
      </c>
      <c r="AP2177" s="620" t="n"/>
      <c r="AQ2177" s="286" t="n"/>
      <c r="AR2177" s="34">
        <f>AB2177</f>
        <v/>
      </c>
      <c r="AS2177" s="621">
        <f>IF(ISNA(IF(AI2177="",0,AR2177*VLOOKUP(AI2177,Resource!$B$2:$AE$465,9,FALSE))),0,IF(AI2177="",0,AR2177*VLOOKUP(AI2177,Resource!$B$2:$AE$465,9,FALSE)))</f>
        <v/>
      </c>
      <c r="AT2177" s="620" t="n"/>
      <c r="AU2177" s="286" t="n"/>
      <c r="AV2177" s="620">
        <f>Z2177</f>
        <v/>
      </c>
      <c r="AW2177" s="72" t="n"/>
      <c r="BA2177" s="620" t="n"/>
      <c r="BC2177" s="620">
        <f>AO2177+AS2177</f>
        <v/>
      </c>
      <c r="BD2177" s="620">
        <f>BH2177-BC2177</f>
        <v/>
      </c>
      <c r="BE2177" s="479">
        <f>IF(AV2177=0,"        --",BD2177/BH2177)</f>
        <v/>
      </c>
      <c r="BF2177" s="620" t="n"/>
      <c r="BG2177" s="620" t="n"/>
      <c r="BH2177" s="620">
        <f>Z2177+BA2177+BF2177</f>
        <v/>
      </c>
    </row>
    <row r="2178" customFormat="1" s="34">
      <c r="A2178" s="618" t="n"/>
      <c r="B2178" s="619" t="n"/>
      <c r="J2178" s="619" t="n"/>
      <c r="U2178" s="620" t="n"/>
      <c r="X2178" s="620" t="n"/>
      <c r="Y2178" s="620" t="n"/>
      <c r="Z2178" s="620" t="n"/>
      <c r="AA2178" s="34">
        <f>T2178*0.2+N2178*0+O2178*0.3+P2178*0.5+Q2178*0.6+R2178*1+S2178*1</f>
        <v/>
      </c>
      <c r="AB2178" s="34">
        <f>T2178*0.2+N2178*0.2+O2178*0.3+P2178*0.5+Q2178*0.6+R2178*1+S2178*1</f>
        <v/>
      </c>
      <c r="AD2178" s="34">
        <f>IF($AC2178&gt;0,IF(VLOOKUP($AC2178,Resource!$B$2:$AE$460,6,FALSE)&gt;0,VLOOKUP($AC2178,Resource!$B$2:$AE$460,6,FALSE),"--INPUT--"),"")</f>
        <v/>
      </c>
      <c r="AE2178" s="34">
        <f>IF($AC2178&gt;0,IF(VLOOKUP($AC2178,Resource!$B$2:$AE$460,25,FALSE)&gt;0,VLOOKUP($AC2178,Resource!$B$2:$AE$460,25,FALSE),"--INPUT--"),"")</f>
        <v/>
      </c>
      <c r="AG2178" s="619" t="n"/>
      <c r="AH2178" s="619" t="n"/>
      <c r="AJ2178" s="34">
        <f>IF($AI2178&gt;0,IF(VLOOKUP($AI2178,Resource!$B$2:$AE$460,6,FALSE)&gt;0,VLOOKUP($AI2178,Resource!$B$2:$AE$460,6,FALSE),"--INPUT--"),"")</f>
        <v/>
      </c>
      <c r="AK2178" s="34">
        <f>IF($AI2178&gt;0,IF(VLOOKUP($AI2178,Resource!$B$2:$AE$460,25,FALSE)&gt;0,VLOOKUP($AI2178,Resource!$B$2:$AE$460,25,FALSE),"--INPUT--"),"")</f>
        <v/>
      </c>
      <c r="AL2178" s="619" t="n"/>
      <c r="AM2178" s="619" t="n"/>
      <c r="AN2178" s="34">
        <f>AA2178</f>
        <v/>
      </c>
      <c r="AO2178" s="621">
        <f>IF(ISNA(IF(AC2178="",0,AN2178*VLOOKUP(AC2178,Resource!$B$2:$AE$465,8,FALSE))),0,IF(AC2178="",0,AN2178*VLOOKUP(AC2178,Resource!$B$2:$AE$465,8,FALSE)))</f>
        <v/>
      </c>
      <c r="AP2178" s="620" t="n"/>
      <c r="AQ2178" s="286" t="n"/>
      <c r="AR2178" s="34">
        <f>AB2178</f>
        <v/>
      </c>
      <c r="AS2178" s="621">
        <f>IF(ISNA(IF(AI2178="",0,AR2178*VLOOKUP(AI2178,Resource!$B$2:$AE$465,9,FALSE))),0,IF(AI2178="",0,AR2178*VLOOKUP(AI2178,Resource!$B$2:$AE$465,9,FALSE)))</f>
        <v/>
      </c>
      <c r="AT2178" s="620" t="n"/>
      <c r="AU2178" s="286" t="n"/>
      <c r="AV2178" s="620">
        <f>Z2178</f>
        <v/>
      </c>
      <c r="AW2178" s="72" t="n"/>
      <c r="BA2178" s="620" t="n"/>
      <c r="BC2178" s="620">
        <f>AO2178+AS2178</f>
        <v/>
      </c>
      <c r="BD2178" s="620">
        <f>BH2178-BC2178</f>
        <v/>
      </c>
      <c r="BE2178" s="479">
        <f>IF(AV2178=0,"        --",BD2178/BH2178)</f>
        <v/>
      </c>
      <c r="BF2178" s="620" t="n"/>
      <c r="BG2178" s="620" t="n"/>
      <c r="BH2178" s="620">
        <f>Z2178+BA2178+BF2178</f>
        <v/>
      </c>
    </row>
    <row r="2179" customFormat="1" s="34">
      <c r="A2179" s="618" t="n"/>
      <c r="B2179" s="619" t="n"/>
      <c r="J2179" s="619" t="n"/>
      <c r="U2179" s="620" t="n"/>
      <c r="X2179" s="620" t="n"/>
      <c r="Y2179" s="620" t="n"/>
      <c r="Z2179" s="620" t="n"/>
      <c r="AA2179" s="34">
        <f>T2179*0.2+N2179*0+O2179*0.3+P2179*0.5+Q2179*0.6+R2179*1+S2179*1</f>
        <v/>
      </c>
      <c r="AB2179" s="34">
        <f>T2179*0.2+N2179*0.2+O2179*0.3+P2179*0.5+Q2179*0.6+R2179*1+S2179*1</f>
        <v/>
      </c>
      <c r="AD2179" s="34">
        <f>IF($AC2179&gt;0,IF(VLOOKUP($AC2179,Resource!$B$2:$AE$460,6,FALSE)&gt;0,VLOOKUP($AC2179,Resource!$B$2:$AE$460,6,FALSE),"--INPUT--"),"")</f>
        <v/>
      </c>
      <c r="AE2179" s="34">
        <f>IF($AC2179&gt;0,IF(VLOOKUP($AC2179,Resource!$B$2:$AE$460,25,FALSE)&gt;0,VLOOKUP($AC2179,Resource!$B$2:$AE$460,25,FALSE),"--INPUT--"),"")</f>
        <v/>
      </c>
      <c r="AG2179" s="619" t="n"/>
      <c r="AH2179" s="619" t="n"/>
      <c r="AJ2179" s="34">
        <f>IF($AI2179&gt;0,IF(VLOOKUP($AI2179,Resource!$B$2:$AE$460,6,FALSE)&gt;0,VLOOKUP($AI2179,Resource!$B$2:$AE$460,6,FALSE),"--INPUT--"),"")</f>
        <v/>
      </c>
      <c r="AK2179" s="34">
        <f>IF($AI2179&gt;0,IF(VLOOKUP($AI2179,Resource!$B$2:$AE$460,25,FALSE)&gt;0,VLOOKUP($AI2179,Resource!$B$2:$AE$460,25,FALSE),"--INPUT--"),"")</f>
        <v/>
      </c>
      <c r="AL2179" s="619" t="n"/>
      <c r="AM2179" s="619" t="n"/>
      <c r="AN2179" s="34">
        <f>AA2179</f>
        <v/>
      </c>
      <c r="AO2179" s="621">
        <f>IF(ISNA(IF(AC2179="",0,AN2179*VLOOKUP(AC2179,Resource!$B$2:$AE$465,8,FALSE))),0,IF(AC2179="",0,AN2179*VLOOKUP(AC2179,Resource!$B$2:$AE$465,8,FALSE)))</f>
        <v/>
      </c>
      <c r="AP2179" s="620" t="n"/>
      <c r="AQ2179" s="286" t="n"/>
      <c r="AR2179" s="34">
        <f>AB2179</f>
        <v/>
      </c>
      <c r="AS2179" s="621">
        <f>IF(ISNA(IF(AI2179="",0,AR2179*VLOOKUP(AI2179,Resource!$B$2:$AE$465,9,FALSE))),0,IF(AI2179="",0,AR2179*VLOOKUP(AI2179,Resource!$B$2:$AE$465,9,FALSE)))</f>
        <v/>
      </c>
      <c r="AT2179" s="620" t="n"/>
      <c r="AU2179" s="286" t="n"/>
      <c r="AV2179" s="620">
        <f>Z2179</f>
        <v/>
      </c>
      <c r="AW2179" s="72" t="n"/>
      <c r="BA2179" s="620" t="n"/>
      <c r="BC2179" s="620">
        <f>AO2179+AS2179</f>
        <v/>
      </c>
      <c r="BD2179" s="620">
        <f>BH2179-BC2179</f>
        <v/>
      </c>
      <c r="BE2179" s="479">
        <f>IF(AV2179=0,"        --",BD2179/BH2179)</f>
        <v/>
      </c>
      <c r="BF2179" s="620" t="n"/>
      <c r="BG2179" s="620" t="n"/>
      <c r="BH2179" s="620">
        <f>Z2179+BA2179+BF2179</f>
        <v/>
      </c>
    </row>
    <row r="2180" customFormat="1" s="34">
      <c r="A2180" s="618" t="n"/>
      <c r="B2180" s="619" t="n"/>
      <c r="J2180" s="619" t="n"/>
      <c r="U2180" s="620" t="n"/>
      <c r="X2180" s="620" t="n"/>
      <c r="Y2180" s="620" t="n"/>
      <c r="Z2180" s="620" t="n"/>
      <c r="AA2180" s="34">
        <f>T2180*0.2+N2180*0+O2180*0.3+P2180*0.5+Q2180*0.6+R2180*1+S2180*1</f>
        <v/>
      </c>
      <c r="AB2180" s="34">
        <f>T2180*0.2+N2180*0.2+O2180*0.3+P2180*0.5+Q2180*0.6+R2180*1+S2180*1</f>
        <v/>
      </c>
      <c r="AD2180" s="34">
        <f>IF($AC2180&gt;0,IF(VLOOKUP($AC2180,Resource!$B$2:$AE$460,6,FALSE)&gt;0,VLOOKUP($AC2180,Resource!$B$2:$AE$460,6,FALSE),"--INPUT--"),"")</f>
        <v/>
      </c>
      <c r="AE2180" s="34">
        <f>IF($AC2180&gt;0,IF(VLOOKUP($AC2180,Resource!$B$2:$AE$460,25,FALSE)&gt;0,VLOOKUP($AC2180,Resource!$B$2:$AE$460,25,FALSE),"--INPUT--"),"")</f>
        <v/>
      </c>
      <c r="AG2180" s="619" t="n"/>
      <c r="AH2180" s="619" t="n"/>
      <c r="AJ2180" s="34">
        <f>IF($AI2180&gt;0,IF(VLOOKUP($AI2180,Resource!$B$2:$AE$460,6,FALSE)&gt;0,VLOOKUP($AI2180,Resource!$B$2:$AE$460,6,FALSE),"--INPUT--"),"")</f>
        <v/>
      </c>
      <c r="AK2180" s="34">
        <f>IF($AI2180&gt;0,IF(VLOOKUP($AI2180,Resource!$B$2:$AE$460,25,FALSE)&gt;0,VLOOKUP($AI2180,Resource!$B$2:$AE$460,25,FALSE),"--INPUT--"),"")</f>
        <v/>
      </c>
      <c r="AL2180" s="619" t="n"/>
      <c r="AM2180" s="619" t="n"/>
      <c r="AN2180" s="34">
        <f>AA2180</f>
        <v/>
      </c>
      <c r="AO2180" s="621">
        <f>IF(ISNA(IF(AC2180="",0,AN2180*VLOOKUP(AC2180,Resource!$B$2:$AE$465,8,FALSE))),0,IF(AC2180="",0,AN2180*VLOOKUP(AC2180,Resource!$B$2:$AE$465,8,FALSE)))</f>
        <v/>
      </c>
      <c r="AP2180" s="620" t="n"/>
      <c r="AQ2180" s="286" t="n"/>
      <c r="AR2180" s="34">
        <f>AB2180</f>
        <v/>
      </c>
      <c r="AS2180" s="621">
        <f>IF(ISNA(IF(AI2180="",0,AR2180*VLOOKUP(AI2180,Resource!$B$2:$AE$465,9,FALSE))),0,IF(AI2180="",0,AR2180*VLOOKUP(AI2180,Resource!$B$2:$AE$465,9,FALSE)))</f>
        <v/>
      </c>
      <c r="AT2180" s="620" t="n"/>
      <c r="AU2180" s="286" t="n"/>
      <c r="AV2180" s="620">
        <f>Z2180</f>
        <v/>
      </c>
      <c r="AW2180" s="72" t="n"/>
      <c r="BA2180" s="620" t="n"/>
      <c r="BC2180" s="620">
        <f>AO2180+AS2180</f>
        <v/>
      </c>
      <c r="BD2180" s="620">
        <f>BH2180-BC2180</f>
        <v/>
      </c>
      <c r="BE2180" s="479">
        <f>IF(AV2180=0,"        --",BD2180/BH2180)</f>
        <v/>
      </c>
      <c r="BF2180" s="620" t="n"/>
      <c r="BG2180" s="620" t="n"/>
      <c r="BH2180" s="620">
        <f>Z2180+BA2180+BF2180</f>
        <v/>
      </c>
    </row>
    <row r="2181" customFormat="1" s="34">
      <c r="A2181" s="618" t="n"/>
      <c r="B2181" s="619" t="n"/>
      <c r="J2181" s="619" t="n"/>
      <c r="U2181" s="620" t="n"/>
      <c r="X2181" s="620" t="n"/>
      <c r="Y2181" s="620" t="n"/>
      <c r="Z2181" s="620" t="n"/>
      <c r="AA2181" s="34">
        <f>T2181*0.2+N2181*0+O2181*0.3+P2181*0.5+Q2181*0.6+R2181*1+S2181*1</f>
        <v/>
      </c>
      <c r="AB2181" s="34">
        <f>T2181*0.2+N2181*0.2+O2181*0.3+P2181*0.5+Q2181*0.6+R2181*1+S2181*1</f>
        <v/>
      </c>
      <c r="AD2181" s="34">
        <f>IF($AC2181&gt;0,IF(VLOOKUP($AC2181,Resource!$B$2:$AE$460,6,FALSE)&gt;0,VLOOKUP($AC2181,Resource!$B$2:$AE$460,6,FALSE),"--INPUT--"),"")</f>
        <v/>
      </c>
      <c r="AE2181" s="34">
        <f>IF($AC2181&gt;0,IF(VLOOKUP($AC2181,Resource!$B$2:$AE$460,25,FALSE)&gt;0,VLOOKUP($AC2181,Resource!$B$2:$AE$460,25,FALSE),"--INPUT--"),"")</f>
        <v/>
      </c>
      <c r="AG2181" s="619" t="n"/>
      <c r="AH2181" s="619" t="n"/>
      <c r="AJ2181" s="34">
        <f>IF($AI2181&gt;0,IF(VLOOKUP($AI2181,Resource!$B$2:$AE$460,6,FALSE)&gt;0,VLOOKUP($AI2181,Resource!$B$2:$AE$460,6,FALSE),"--INPUT--"),"")</f>
        <v/>
      </c>
      <c r="AK2181" s="34">
        <f>IF($AI2181&gt;0,IF(VLOOKUP($AI2181,Resource!$B$2:$AE$460,25,FALSE)&gt;0,VLOOKUP($AI2181,Resource!$B$2:$AE$460,25,FALSE),"--INPUT--"),"")</f>
        <v/>
      </c>
      <c r="AL2181" s="619" t="n"/>
      <c r="AM2181" s="619" t="n"/>
      <c r="AN2181" s="34">
        <f>AA2181</f>
        <v/>
      </c>
      <c r="AO2181" s="621">
        <f>IF(ISNA(IF(AC2181="",0,AN2181*VLOOKUP(AC2181,Resource!$B$2:$AE$465,8,FALSE))),0,IF(AC2181="",0,AN2181*VLOOKUP(AC2181,Resource!$B$2:$AE$465,8,FALSE)))</f>
        <v/>
      </c>
      <c r="AP2181" s="620" t="n"/>
      <c r="AQ2181" s="286" t="n"/>
      <c r="AR2181" s="34">
        <f>AB2181</f>
        <v/>
      </c>
      <c r="AS2181" s="621">
        <f>IF(ISNA(IF(AI2181="",0,AR2181*VLOOKUP(AI2181,Resource!$B$2:$AE$465,9,FALSE))),0,IF(AI2181="",0,AR2181*VLOOKUP(AI2181,Resource!$B$2:$AE$465,9,FALSE)))</f>
        <v/>
      </c>
      <c r="AT2181" s="620" t="n"/>
      <c r="AU2181" s="286" t="n"/>
      <c r="AV2181" s="620">
        <f>Z2181</f>
        <v/>
      </c>
      <c r="AW2181" s="72" t="n"/>
      <c r="BA2181" s="620" t="n"/>
      <c r="BC2181" s="620">
        <f>AO2181+AS2181</f>
        <v/>
      </c>
      <c r="BD2181" s="620">
        <f>BH2181-BC2181</f>
        <v/>
      </c>
      <c r="BE2181" s="479">
        <f>IF(AV2181=0,"        --",BD2181/BH2181)</f>
        <v/>
      </c>
      <c r="BF2181" s="620" t="n"/>
      <c r="BG2181" s="620" t="n"/>
      <c r="BH2181" s="620">
        <f>Z2181+BA2181+BF2181</f>
        <v/>
      </c>
    </row>
    <row r="2182" customFormat="1" s="34">
      <c r="A2182" s="618" t="n"/>
      <c r="B2182" s="619" t="n"/>
      <c r="J2182" s="619" t="n"/>
      <c r="U2182" s="620" t="n"/>
      <c r="X2182" s="620" t="n"/>
      <c r="Y2182" s="620" t="n"/>
      <c r="Z2182" s="620" t="n"/>
      <c r="AA2182" s="34">
        <f>T2182*0.2+N2182*0+O2182*0.3+P2182*0.5+Q2182*0.6+R2182*1+S2182*1</f>
        <v/>
      </c>
      <c r="AB2182" s="34">
        <f>T2182*0.2+N2182*0.2+O2182*0.3+P2182*0.5+Q2182*0.6+R2182*1+S2182*1</f>
        <v/>
      </c>
      <c r="AD2182" s="34">
        <f>IF($AC2182&gt;0,IF(VLOOKUP($AC2182,Resource!$B$2:$AE$460,6,FALSE)&gt;0,VLOOKUP($AC2182,Resource!$B$2:$AE$460,6,FALSE),"--INPUT--"),"")</f>
        <v/>
      </c>
      <c r="AE2182" s="34">
        <f>IF($AC2182&gt;0,IF(VLOOKUP($AC2182,Resource!$B$2:$AE$460,25,FALSE)&gt;0,VLOOKUP($AC2182,Resource!$B$2:$AE$460,25,FALSE),"--INPUT--"),"")</f>
        <v/>
      </c>
      <c r="AG2182" s="619" t="n"/>
      <c r="AH2182" s="619" t="n"/>
      <c r="AJ2182" s="34">
        <f>IF($AI2182&gt;0,IF(VLOOKUP($AI2182,Resource!$B$2:$AE$460,6,FALSE)&gt;0,VLOOKUP($AI2182,Resource!$B$2:$AE$460,6,FALSE),"--INPUT--"),"")</f>
        <v/>
      </c>
      <c r="AK2182" s="34">
        <f>IF($AI2182&gt;0,IF(VLOOKUP($AI2182,Resource!$B$2:$AE$460,25,FALSE)&gt;0,VLOOKUP($AI2182,Resource!$B$2:$AE$460,25,FALSE),"--INPUT--"),"")</f>
        <v/>
      </c>
      <c r="AL2182" s="619" t="n"/>
      <c r="AM2182" s="619" t="n"/>
      <c r="AN2182" s="34">
        <f>AA2182</f>
        <v/>
      </c>
      <c r="AO2182" s="621">
        <f>IF(ISNA(IF(AC2182="",0,AN2182*VLOOKUP(AC2182,Resource!$B$2:$AE$465,8,FALSE))),0,IF(AC2182="",0,AN2182*VLOOKUP(AC2182,Resource!$B$2:$AE$465,8,FALSE)))</f>
        <v/>
      </c>
      <c r="AP2182" s="620" t="n"/>
      <c r="AQ2182" s="286" t="n"/>
      <c r="AR2182" s="34">
        <f>AB2182</f>
        <v/>
      </c>
      <c r="AS2182" s="621">
        <f>IF(ISNA(IF(AI2182="",0,AR2182*VLOOKUP(AI2182,Resource!$B$2:$AE$465,9,FALSE))),0,IF(AI2182="",0,AR2182*VLOOKUP(AI2182,Resource!$B$2:$AE$465,9,FALSE)))</f>
        <v/>
      </c>
      <c r="AT2182" s="620" t="n"/>
      <c r="AU2182" s="286" t="n"/>
      <c r="AV2182" s="620">
        <f>Z2182</f>
        <v/>
      </c>
      <c r="AW2182" s="72" t="n"/>
      <c r="BA2182" s="620" t="n"/>
      <c r="BC2182" s="620">
        <f>AO2182+AS2182</f>
        <v/>
      </c>
      <c r="BD2182" s="620">
        <f>BH2182-BC2182</f>
        <v/>
      </c>
      <c r="BE2182" s="479">
        <f>IF(AV2182=0,"        --",BD2182/BH2182)</f>
        <v/>
      </c>
      <c r="BF2182" s="620" t="n"/>
      <c r="BG2182" s="620" t="n"/>
      <c r="BH2182" s="620">
        <f>Z2182+BA2182+BF2182</f>
        <v/>
      </c>
    </row>
    <row r="2183" customFormat="1" s="34">
      <c r="A2183" s="618" t="n"/>
      <c r="B2183" s="619" t="n"/>
      <c r="J2183" s="619" t="n"/>
      <c r="U2183" s="620" t="n"/>
      <c r="X2183" s="620" t="n"/>
      <c r="Y2183" s="620" t="n"/>
      <c r="Z2183" s="620" t="n"/>
      <c r="AA2183" s="34">
        <f>T2183*0.2+N2183*0+O2183*0.3+P2183*0.5+Q2183*0.6+R2183*1+S2183*1</f>
        <v/>
      </c>
      <c r="AB2183" s="34">
        <f>T2183*0.2+N2183*0.2+O2183*0.3+P2183*0.5+Q2183*0.6+R2183*1+S2183*1</f>
        <v/>
      </c>
      <c r="AD2183" s="34">
        <f>IF($AC2183&gt;0,IF(VLOOKUP($AC2183,Resource!$B$2:$AE$460,6,FALSE)&gt;0,VLOOKUP($AC2183,Resource!$B$2:$AE$460,6,FALSE),"--INPUT--"),"")</f>
        <v/>
      </c>
      <c r="AE2183" s="34">
        <f>IF($AC2183&gt;0,IF(VLOOKUP($AC2183,Resource!$B$2:$AE$460,25,FALSE)&gt;0,VLOOKUP($AC2183,Resource!$B$2:$AE$460,25,FALSE),"--INPUT--"),"")</f>
        <v/>
      </c>
      <c r="AG2183" s="619" t="n"/>
      <c r="AH2183" s="619" t="n"/>
      <c r="AJ2183" s="34">
        <f>IF($AI2183&gt;0,IF(VLOOKUP($AI2183,Resource!$B$2:$AE$460,6,FALSE)&gt;0,VLOOKUP($AI2183,Resource!$B$2:$AE$460,6,FALSE),"--INPUT--"),"")</f>
        <v/>
      </c>
      <c r="AK2183" s="34">
        <f>IF($AI2183&gt;0,IF(VLOOKUP($AI2183,Resource!$B$2:$AE$460,25,FALSE)&gt;0,VLOOKUP($AI2183,Resource!$B$2:$AE$460,25,FALSE),"--INPUT--"),"")</f>
        <v/>
      </c>
      <c r="AL2183" s="619" t="n"/>
      <c r="AM2183" s="619" t="n"/>
      <c r="AN2183" s="34">
        <f>AA2183</f>
        <v/>
      </c>
      <c r="AO2183" s="621">
        <f>IF(ISNA(IF(AC2183="",0,AN2183*VLOOKUP(AC2183,Resource!$B$2:$AE$465,8,FALSE))),0,IF(AC2183="",0,AN2183*VLOOKUP(AC2183,Resource!$B$2:$AE$465,8,FALSE)))</f>
        <v/>
      </c>
      <c r="AP2183" s="620" t="n"/>
      <c r="AQ2183" s="286" t="n"/>
      <c r="AR2183" s="34">
        <f>AB2183</f>
        <v/>
      </c>
      <c r="AS2183" s="621">
        <f>IF(ISNA(IF(AI2183="",0,AR2183*VLOOKUP(AI2183,Resource!$B$2:$AE$465,9,FALSE))),0,IF(AI2183="",0,AR2183*VLOOKUP(AI2183,Resource!$B$2:$AE$465,9,FALSE)))</f>
        <v/>
      </c>
      <c r="AT2183" s="620" t="n"/>
      <c r="AU2183" s="286" t="n"/>
      <c r="AV2183" s="620">
        <f>Z2183</f>
        <v/>
      </c>
      <c r="AW2183" s="72" t="n"/>
      <c r="BA2183" s="620" t="n"/>
      <c r="BC2183" s="620">
        <f>AO2183+AS2183</f>
        <v/>
      </c>
      <c r="BD2183" s="620">
        <f>BH2183-BC2183</f>
        <v/>
      </c>
      <c r="BE2183" s="479">
        <f>IF(AV2183=0,"        --",BD2183/BH2183)</f>
        <v/>
      </c>
      <c r="BF2183" s="620" t="n"/>
      <c r="BG2183" s="620" t="n"/>
      <c r="BH2183" s="620">
        <f>Z2183+BA2183+BF2183</f>
        <v/>
      </c>
    </row>
    <row r="2184" customFormat="1" s="34">
      <c r="A2184" s="618" t="n"/>
      <c r="B2184" s="619" t="n"/>
      <c r="J2184" s="619" t="n"/>
      <c r="U2184" s="620" t="n"/>
      <c r="X2184" s="620" t="n"/>
      <c r="Y2184" s="620" t="n"/>
      <c r="Z2184" s="620" t="n"/>
      <c r="AA2184" s="34">
        <f>T2184*0.2+N2184*0+O2184*0.3+P2184*0.5+Q2184*0.6+R2184*1+S2184*1</f>
        <v/>
      </c>
      <c r="AB2184" s="34">
        <f>T2184*0.2+N2184*0.2+O2184*0.3+P2184*0.5+Q2184*0.6+R2184*1+S2184*1</f>
        <v/>
      </c>
      <c r="AD2184" s="34">
        <f>IF($AC2184&gt;0,IF(VLOOKUP($AC2184,Resource!$B$2:$AE$460,6,FALSE)&gt;0,VLOOKUP($AC2184,Resource!$B$2:$AE$460,6,FALSE),"--INPUT--"),"")</f>
        <v/>
      </c>
      <c r="AE2184" s="34">
        <f>IF($AC2184&gt;0,IF(VLOOKUP($AC2184,Resource!$B$2:$AE$460,25,FALSE)&gt;0,VLOOKUP($AC2184,Resource!$B$2:$AE$460,25,FALSE),"--INPUT--"),"")</f>
        <v/>
      </c>
      <c r="AG2184" s="619" t="n"/>
      <c r="AH2184" s="619" t="n"/>
      <c r="AJ2184" s="34">
        <f>IF($AI2184&gt;0,IF(VLOOKUP($AI2184,Resource!$B$2:$AE$460,6,FALSE)&gt;0,VLOOKUP($AI2184,Resource!$B$2:$AE$460,6,FALSE),"--INPUT--"),"")</f>
        <v/>
      </c>
      <c r="AK2184" s="34">
        <f>IF($AI2184&gt;0,IF(VLOOKUP($AI2184,Resource!$B$2:$AE$460,25,FALSE)&gt;0,VLOOKUP($AI2184,Resource!$B$2:$AE$460,25,FALSE),"--INPUT--"),"")</f>
        <v/>
      </c>
      <c r="AL2184" s="619" t="n"/>
      <c r="AM2184" s="619" t="n"/>
      <c r="AN2184" s="34">
        <f>AA2184</f>
        <v/>
      </c>
      <c r="AO2184" s="621">
        <f>IF(ISNA(IF(AC2184="",0,AN2184*VLOOKUP(AC2184,Resource!$B$2:$AE$465,8,FALSE))),0,IF(AC2184="",0,AN2184*VLOOKUP(AC2184,Resource!$B$2:$AE$465,8,FALSE)))</f>
        <v/>
      </c>
      <c r="AP2184" s="620" t="n"/>
      <c r="AQ2184" s="286" t="n"/>
      <c r="AR2184" s="34">
        <f>AB2184</f>
        <v/>
      </c>
      <c r="AS2184" s="621">
        <f>IF(ISNA(IF(AI2184="",0,AR2184*VLOOKUP(AI2184,Resource!$B$2:$AE$465,9,FALSE))),0,IF(AI2184="",0,AR2184*VLOOKUP(AI2184,Resource!$B$2:$AE$465,9,FALSE)))</f>
        <v/>
      </c>
      <c r="AT2184" s="620" t="n"/>
      <c r="AU2184" s="286" t="n"/>
      <c r="AV2184" s="620">
        <f>Z2184</f>
        <v/>
      </c>
      <c r="AW2184" s="72" t="n"/>
      <c r="BA2184" s="620" t="n"/>
      <c r="BC2184" s="620">
        <f>AO2184+AS2184</f>
        <v/>
      </c>
      <c r="BD2184" s="620">
        <f>BH2184-BC2184</f>
        <v/>
      </c>
      <c r="BE2184" s="479">
        <f>IF(AV2184=0,"        --",BD2184/BH2184)</f>
        <v/>
      </c>
      <c r="BF2184" s="620" t="n"/>
      <c r="BG2184" s="620" t="n"/>
      <c r="BH2184" s="620">
        <f>Z2184+BA2184+BF2184</f>
        <v/>
      </c>
    </row>
    <row r="2185" customFormat="1" s="34">
      <c r="A2185" s="618" t="n"/>
      <c r="B2185" s="619" t="n"/>
      <c r="J2185" s="619" t="n"/>
      <c r="U2185" s="620" t="n"/>
      <c r="X2185" s="620" t="n"/>
      <c r="Y2185" s="620" t="n"/>
      <c r="Z2185" s="620" t="n"/>
      <c r="AA2185" s="34">
        <f>T2185*0.2+N2185*0+O2185*0.3+P2185*0.5+Q2185*0.6+R2185*1+S2185*1</f>
        <v/>
      </c>
      <c r="AB2185" s="34">
        <f>T2185*0.2+N2185*0.2+O2185*0.3+P2185*0.5+Q2185*0.6+R2185*1+S2185*1</f>
        <v/>
      </c>
      <c r="AD2185" s="34">
        <f>IF($AC2185&gt;0,IF(VLOOKUP($AC2185,Resource!$B$2:$AE$460,6,FALSE)&gt;0,VLOOKUP($AC2185,Resource!$B$2:$AE$460,6,FALSE),"--INPUT--"),"")</f>
        <v/>
      </c>
      <c r="AE2185" s="34">
        <f>IF($AC2185&gt;0,IF(VLOOKUP($AC2185,Resource!$B$2:$AE$460,25,FALSE)&gt;0,VLOOKUP($AC2185,Resource!$B$2:$AE$460,25,FALSE),"--INPUT--"),"")</f>
        <v/>
      </c>
      <c r="AG2185" s="619" t="n"/>
      <c r="AH2185" s="619" t="n"/>
      <c r="AJ2185" s="34">
        <f>IF($AI2185&gt;0,IF(VLOOKUP($AI2185,Resource!$B$2:$AE$460,6,FALSE)&gt;0,VLOOKUP($AI2185,Resource!$B$2:$AE$460,6,FALSE),"--INPUT--"),"")</f>
        <v/>
      </c>
      <c r="AK2185" s="34">
        <f>IF($AI2185&gt;0,IF(VLOOKUP($AI2185,Resource!$B$2:$AE$460,25,FALSE)&gt;0,VLOOKUP($AI2185,Resource!$B$2:$AE$460,25,FALSE),"--INPUT--"),"")</f>
        <v/>
      </c>
      <c r="AL2185" s="619" t="n"/>
      <c r="AM2185" s="619" t="n"/>
      <c r="AN2185" s="34">
        <f>AA2185</f>
        <v/>
      </c>
      <c r="AO2185" s="621">
        <f>IF(ISNA(IF(AC2185="",0,AN2185*VLOOKUP(AC2185,Resource!$B$2:$AE$465,8,FALSE))),0,IF(AC2185="",0,AN2185*VLOOKUP(AC2185,Resource!$B$2:$AE$465,8,FALSE)))</f>
        <v/>
      </c>
      <c r="AP2185" s="620" t="n"/>
      <c r="AQ2185" s="286" t="n"/>
      <c r="AR2185" s="34">
        <f>AB2185</f>
        <v/>
      </c>
      <c r="AS2185" s="621">
        <f>IF(ISNA(IF(AI2185="",0,AR2185*VLOOKUP(AI2185,Resource!$B$2:$AE$465,9,FALSE))),0,IF(AI2185="",0,AR2185*VLOOKUP(AI2185,Resource!$B$2:$AE$465,9,FALSE)))</f>
        <v/>
      </c>
      <c r="AT2185" s="620" t="n"/>
      <c r="AU2185" s="286" t="n"/>
      <c r="AV2185" s="620">
        <f>Z2185</f>
        <v/>
      </c>
      <c r="AW2185" s="72" t="n"/>
      <c r="BA2185" s="620" t="n"/>
      <c r="BC2185" s="620">
        <f>AO2185+AS2185</f>
        <v/>
      </c>
      <c r="BD2185" s="620">
        <f>BH2185-BC2185</f>
        <v/>
      </c>
      <c r="BE2185" s="479">
        <f>IF(AV2185=0,"        --",BD2185/BH2185)</f>
        <v/>
      </c>
      <c r="BF2185" s="620" t="n"/>
      <c r="BG2185" s="620" t="n"/>
      <c r="BH2185" s="620">
        <f>Z2185+BA2185+BF2185</f>
        <v/>
      </c>
    </row>
    <row r="2186" customFormat="1" s="34">
      <c r="A2186" s="618" t="n"/>
      <c r="B2186" s="619" t="n"/>
      <c r="J2186" s="619" t="n"/>
      <c r="U2186" s="620" t="n"/>
      <c r="X2186" s="620" t="n"/>
      <c r="Y2186" s="620" t="n"/>
      <c r="Z2186" s="620" t="n"/>
      <c r="AA2186" s="34">
        <f>T2186*0.2+N2186*0+O2186*0.3+P2186*0.5+Q2186*0.6+R2186*1+S2186*1</f>
        <v/>
      </c>
      <c r="AB2186" s="34">
        <f>T2186*0.2+N2186*0.2+O2186*0.3+P2186*0.5+Q2186*0.6+R2186*1+S2186*1</f>
        <v/>
      </c>
      <c r="AD2186" s="34">
        <f>IF($AC2186&gt;0,IF(VLOOKUP($AC2186,Resource!$B$2:$AE$460,6,FALSE)&gt;0,VLOOKUP($AC2186,Resource!$B$2:$AE$460,6,FALSE),"--INPUT--"),"")</f>
        <v/>
      </c>
      <c r="AE2186" s="34">
        <f>IF($AC2186&gt;0,IF(VLOOKUP($AC2186,Resource!$B$2:$AE$460,25,FALSE)&gt;0,VLOOKUP($AC2186,Resource!$B$2:$AE$460,25,FALSE),"--INPUT--"),"")</f>
        <v/>
      </c>
      <c r="AG2186" s="619" t="n"/>
      <c r="AH2186" s="619" t="n"/>
      <c r="AJ2186" s="34">
        <f>IF($AI2186&gt;0,IF(VLOOKUP($AI2186,Resource!$B$2:$AE$460,6,FALSE)&gt;0,VLOOKUP($AI2186,Resource!$B$2:$AE$460,6,FALSE),"--INPUT--"),"")</f>
        <v/>
      </c>
      <c r="AK2186" s="34">
        <f>IF($AI2186&gt;0,IF(VLOOKUP($AI2186,Resource!$B$2:$AE$460,25,FALSE)&gt;0,VLOOKUP($AI2186,Resource!$B$2:$AE$460,25,FALSE),"--INPUT--"),"")</f>
        <v/>
      </c>
      <c r="AL2186" s="619" t="n"/>
      <c r="AM2186" s="619" t="n"/>
      <c r="AN2186" s="34">
        <f>AA2186</f>
        <v/>
      </c>
      <c r="AO2186" s="621">
        <f>IF(ISNA(IF(AC2186="",0,AN2186*VLOOKUP(AC2186,Resource!$B$2:$AE$465,8,FALSE))),0,IF(AC2186="",0,AN2186*VLOOKUP(AC2186,Resource!$B$2:$AE$465,8,FALSE)))</f>
        <v/>
      </c>
      <c r="AP2186" s="620" t="n"/>
      <c r="AQ2186" s="286" t="n"/>
      <c r="AR2186" s="34">
        <f>AB2186</f>
        <v/>
      </c>
      <c r="AS2186" s="621">
        <f>IF(ISNA(IF(AI2186="",0,AR2186*VLOOKUP(AI2186,Resource!$B$2:$AE$465,9,FALSE))),0,IF(AI2186="",0,AR2186*VLOOKUP(AI2186,Resource!$B$2:$AE$465,9,FALSE)))</f>
        <v/>
      </c>
      <c r="AT2186" s="620" t="n"/>
      <c r="AU2186" s="286" t="n"/>
      <c r="AV2186" s="620">
        <f>Z2186</f>
        <v/>
      </c>
      <c r="AW2186" s="72" t="n"/>
      <c r="BA2186" s="620" t="n"/>
      <c r="BC2186" s="620">
        <f>AO2186+AS2186</f>
        <v/>
      </c>
      <c r="BD2186" s="620">
        <f>BH2186-BC2186</f>
        <v/>
      </c>
      <c r="BE2186" s="479">
        <f>IF(AV2186=0,"        --",BD2186/BH2186)</f>
        <v/>
      </c>
      <c r="BF2186" s="620" t="n"/>
      <c r="BG2186" s="620" t="n"/>
      <c r="BH2186" s="620">
        <f>Z2186+BA2186+BF2186</f>
        <v/>
      </c>
    </row>
    <row r="2187" customFormat="1" s="34">
      <c r="A2187" s="618" t="n"/>
      <c r="B2187" s="619" t="n"/>
      <c r="J2187" s="619" t="n"/>
      <c r="U2187" s="620" t="n"/>
      <c r="X2187" s="620" t="n"/>
      <c r="Y2187" s="620" t="n"/>
      <c r="Z2187" s="620" t="n"/>
      <c r="AA2187" s="34">
        <f>T2187*0.2+N2187*0+O2187*0.3+P2187*0.5+Q2187*0.6+R2187*1+S2187*1</f>
        <v/>
      </c>
      <c r="AB2187" s="34">
        <f>T2187*0.2+N2187*0.2+O2187*0.3+P2187*0.5+Q2187*0.6+R2187*1+S2187*1</f>
        <v/>
      </c>
      <c r="AD2187" s="34">
        <f>IF($AC2187&gt;0,IF(VLOOKUP($AC2187,Resource!$B$2:$AE$460,6,FALSE)&gt;0,VLOOKUP($AC2187,Resource!$B$2:$AE$460,6,FALSE),"--INPUT--"),"")</f>
        <v/>
      </c>
      <c r="AE2187" s="34">
        <f>IF($AC2187&gt;0,IF(VLOOKUP($AC2187,Resource!$B$2:$AE$460,25,FALSE)&gt;0,VLOOKUP($AC2187,Resource!$B$2:$AE$460,25,FALSE),"--INPUT--"),"")</f>
        <v/>
      </c>
      <c r="AG2187" s="619" t="n"/>
      <c r="AH2187" s="619" t="n"/>
      <c r="AJ2187" s="34">
        <f>IF($AI2187&gt;0,IF(VLOOKUP($AI2187,Resource!$B$2:$AE$460,6,FALSE)&gt;0,VLOOKUP($AI2187,Resource!$B$2:$AE$460,6,FALSE),"--INPUT--"),"")</f>
        <v/>
      </c>
      <c r="AK2187" s="34">
        <f>IF($AI2187&gt;0,IF(VLOOKUP($AI2187,Resource!$B$2:$AE$460,25,FALSE)&gt;0,VLOOKUP($AI2187,Resource!$B$2:$AE$460,25,FALSE),"--INPUT--"),"")</f>
        <v/>
      </c>
      <c r="AL2187" s="619" t="n"/>
      <c r="AM2187" s="619" t="n"/>
      <c r="AN2187" s="34">
        <f>AA2187</f>
        <v/>
      </c>
      <c r="AO2187" s="621">
        <f>IF(ISNA(IF(AC2187="",0,AN2187*VLOOKUP(AC2187,Resource!$B$2:$AE$465,8,FALSE))),0,IF(AC2187="",0,AN2187*VLOOKUP(AC2187,Resource!$B$2:$AE$465,8,FALSE)))</f>
        <v/>
      </c>
      <c r="AP2187" s="620" t="n"/>
      <c r="AQ2187" s="286" t="n"/>
      <c r="AR2187" s="34">
        <f>AB2187</f>
        <v/>
      </c>
      <c r="AS2187" s="621">
        <f>IF(ISNA(IF(AI2187="",0,AR2187*VLOOKUP(AI2187,Resource!$B$2:$AE$465,9,FALSE))),0,IF(AI2187="",0,AR2187*VLOOKUP(AI2187,Resource!$B$2:$AE$465,9,FALSE)))</f>
        <v/>
      </c>
      <c r="AT2187" s="620" t="n"/>
      <c r="AU2187" s="286" t="n"/>
      <c r="AV2187" s="620">
        <f>Z2187</f>
        <v/>
      </c>
      <c r="AW2187" s="72" t="n"/>
      <c r="BA2187" s="620" t="n"/>
      <c r="BC2187" s="620">
        <f>AO2187+AS2187</f>
        <v/>
      </c>
      <c r="BD2187" s="620">
        <f>BH2187-BC2187</f>
        <v/>
      </c>
      <c r="BE2187" s="479">
        <f>IF(AV2187=0,"        --",BD2187/BH2187)</f>
        <v/>
      </c>
      <c r="BF2187" s="620" t="n"/>
      <c r="BG2187" s="620" t="n"/>
      <c r="BH2187" s="620">
        <f>Z2187+BA2187+BF2187</f>
        <v/>
      </c>
    </row>
    <row r="2188" customFormat="1" s="34">
      <c r="A2188" s="618" t="n"/>
      <c r="B2188" s="619" t="n"/>
      <c r="J2188" s="619" t="n"/>
      <c r="U2188" s="620" t="n"/>
      <c r="X2188" s="620" t="n"/>
      <c r="Y2188" s="620" t="n"/>
      <c r="Z2188" s="620" t="n"/>
      <c r="AA2188" s="34">
        <f>T2188*0.2+N2188*0+O2188*0.3+P2188*0.5+Q2188*0.6+R2188*1+S2188*1</f>
        <v/>
      </c>
      <c r="AB2188" s="34">
        <f>T2188*0.2+N2188*0.2+O2188*0.3+P2188*0.5+Q2188*0.6+R2188*1+S2188*1</f>
        <v/>
      </c>
      <c r="AD2188" s="34">
        <f>IF($AC2188&gt;0,IF(VLOOKUP($AC2188,Resource!$B$2:$AE$460,6,FALSE)&gt;0,VLOOKUP($AC2188,Resource!$B$2:$AE$460,6,FALSE),"--INPUT--"),"")</f>
        <v/>
      </c>
      <c r="AE2188" s="34">
        <f>IF($AC2188&gt;0,IF(VLOOKUP($AC2188,Resource!$B$2:$AE$460,25,FALSE)&gt;0,VLOOKUP($AC2188,Resource!$B$2:$AE$460,25,FALSE),"--INPUT--"),"")</f>
        <v/>
      </c>
      <c r="AG2188" s="619" t="n"/>
      <c r="AH2188" s="619" t="n"/>
      <c r="AJ2188" s="34">
        <f>IF($AI2188&gt;0,IF(VLOOKUP($AI2188,Resource!$B$2:$AE$460,6,FALSE)&gt;0,VLOOKUP($AI2188,Resource!$B$2:$AE$460,6,FALSE),"--INPUT--"),"")</f>
        <v/>
      </c>
      <c r="AK2188" s="34">
        <f>IF($AI2188&gt;0,IF(VLOOKUP($AI2188,Resource!$B$2:$AE$460,25,FALSE)&gt;0,VLOOKUP($AI2188,Resource!$B$2:$AE$460,25,FALSE),"--INPUT--"),"")</f>
        <v/>
      </c>
      <c r="AL2188" s="619" t="n"/>
      <c r="AM2188" s="619" t="n"/>
      <c r="AN2188" s="34">
        <f>AA2188</f>
        <v/>
      </c>
      <c r="AO2188" s="621">
        <f>IF(ISNA(IF(AC2188="",0,AN2188*VLOOKUP(AC2188,Resource!$B$2:$AE$465,8,FALSE))),0,IF(AC2188="",0,AN2188*VLOOKUP(AC2188,Resource!$B$2:$AE$465,8,FALSE)))</f>
        <v/>
      </c>
      <c r="AP2188" s="620" t="n"/>
      <c r="AQ2188" s="286" t="n"/>
      <c r="AR2188" s="34">
        <f>AB2188</f>
        <v/>
      </c>
      <c r="AS2188" s="621">
        <f>IF(ISNA(IF(AI2188="",0,AR2188*VLOOKUP(AI2188,Resource!$B$2:$AE$465,9,FALSE))),0,IF(AI2188="",0,AR2188*VLOOKUP(AI2188,Resource!$B$2:$AE$465,9,FALSE)))</f>
        <v/>
      </c>
      <c r="AT2188" s="620" t="n"/>
      <c r="AU2188" s="286" t="n"/>
      <c r="AV2188" s="620">
        <f>Z2188</f>
        <v/>
      </c>
      <c r="AW2188" s="72" t="n"/>
      <c r="BA2188" s="620" t="n"/>
      <c r="BC2188" s="620">
        <f>AO2188+AS2188</f>
        <v/>
      </c>
      <c r="BD2188" s="620">
        <f>BH2188-BC2188</f>
        <v/>
      </c>
      <c r="BE2188" s="479">
        <f>IF(AV2188=0,"        --",BD2188/BH2188)</f>
        <v/>
      </c>
      <c r="BF2188" s="620" t="n"/>
      <c r="BG2188" s="620" t="n"/>
      <c r="BH2188" s="620">
        <f>Z2188+BA2188+BF2188</f>
        <v/>
      </c>
    </row>
    <row r="2189" customFormat="1" s="34">
      <c r="A2189" s="618" t="n"/>
      <c r="B2189" s="619" t="n"/>
      <c r="J2189" s="619" t="n"/>
      <c r="U2189" s="620" t="n"/>
      <c r="X2189" s="620" t="n"/>
      <c r="Y2189" s="620" t="n"/>
      <c r="Z2189" s="620" t="n"/>
      <c r="AA2189" s="34">
        <f>T2189*0.2+N2189*0+O2189*0.3+P2189*0.5+Q2189*0.6+R2189*1+S2189*1</f>
        <v/>
      </c>
      <c r="AB2189" s="34">
        <f>T2189*0.2+N2189*0.2+O2189*0.3+P2189*0.5+Q2189*0.6+R2189*1+S2189*1</f>
        <v/>
      </c>
      <c r="AD2189" s="34">
        <f>IF($AC2189&gt;0,IF(VLOOKUP($AC2189,Resource!$B$2:$AE$460,6,FALSE)&gt;0,VLOOKUP($AC2189,Resource!$B$2:$AE$460,6,FALSE),"--INPUT--"),"")</f>
        <v/>
      </c>
      <c r="AE2189" s="34">
        <f>IF($AC2189&gt;0,IF(VLOOKUP($AC2189,Resource!$B$2:$AE$460,25,FALSE)&gt;0,VLOOKUP($AC2189,Resource!$B$2:$AE$460,25,FALSE),"--INPUT--"),"")</f>
        <v/>
      </c>
      <c r="AG2189" s="619" t="n"/>
      <c r="AH2189" s="619" t="n"/>
      <c r="AJ2189" s="34">
        <f>IF($AI2189&gt;0,IF(VLOOKUP($AI2189,Resource!$B$2:$AE$460,6,FALSE)&gt;0,VLOOKUP($AI2189,Resource!$B$2:$AE$460,6,FALSE),"--INPUT--"),"")</f>
        <v/>
      </c>
      <c r="AK2189" s="34">
        <f>IF($AI2189&gt;0,IF(VLOOKUP($AI2189,Resource!$B$2:$AE$460,25,FALSE)&gt;0,VLOOKUP($AI2189,Resource!$B$2:$AE$460,25,FALSE),"--INPUT--"),"")</f>
        <v/>
      </c>
      <c r="AL2189" s="619" t="n"/>
      <c r="AM2189" s="619" t="n"/>
      <c r="AN2189" s="34">
        <f>AA2189</f>
        <v/>
      </c>
      <c r="AO2189" s="621">
        <f>IF(ISNA(IF(AC2189="",0,AN2189*VLOOKUP(AC2189,Resource!$B$2:$AE$465,8,FALSE))),0,IF(AC2189="",0,AN2189*VLOOKUP(AC2189,Resource!$B$2:$AE$465,8,FALSE)))</f>
        <v/>
      </c>
      <c r="AP2189" s="620" t="n"/>
      <c r="AQ2189" s="286" t="n"/>
      <c r="AR2189" s="34">
        <f>AB2189</f>
        <v/>
      </c>
      <c r="AS2189" s="621">
        <f>IF(ISNA(IF(AI2189="",0,AR2189*VLOOKUP(AI2189,Resource!$B$2:$AE$465,9,FALSE))),0,IF(AI2189="",0,AR2189*VLOOKUP(AI2189,Resource!$B$2:$AE$465,9,FALSE)))</f>
        <v/>
      </c>
      <c r="AT2189" s="620" t="n"/>
      <c r="AU2189" s="286" t="n"/>
      <c r="AV2189" s="620">
        <f>Z2189</f>
        <v/>
      </c>
      <c r="AW2189" s="72" t="n"/>
      <c r="BA2189" s="620" t="n"/>
      <c r="BC2189" s="620">
        <f>AO2189+AS2189</f>
        <v/>
      </c>
      <c r="BD2189" s="620">
        <f>BH2189-BC2189</f>
        <v/>
      </c>
      <c r="BE2189" s="479">
        <f>IF(AV2189=0,"        --",BD2189/BH2189)</f>
        <v/>
      </c>
      <c r="BF2189" s="620" t="n"/>
      <c r="BG2189" s="620" t="n"/>
      <c r="BH2189" s="620">
        <f>Z2189+BA2189+BF2189</f>
        <v/>
      </c>
    </row>
    <row r="2190" customFormat="1" s="34">
      <c r="A2190" s="618" t="n"/>
      <c r="B2190" s="619" t="n"/>
      <c r="J2190" s="619" t="n"/>
      <c r="U2190" s="620" t="n"/>
      <c r="X2190" s="620" t="n"/>
      <c r="Y2190" s="620" t="n"/>
      <c r="Z2190" s="620" t="n"/>
      <c r="AA2190" s="34">
        <f>T2190*0.2+N2190*0+O2190*0.3+P2190*0.5+Q2190*0.6+R2190*1+S2190*1</f>
        <v/>
      </c>
      <c r="AB2190" s="34">
        <f>T2190*0.2+N2190*0.2+O2190*0.3+P2190*0.5+Q2190*0.6+R2190*1+S2190*1</f>
        <v/>
      </c>
      <c r="AD2190" s="34">
        <f>IF($AC2190&gt;0,IF(VLOOKUP($AC2190,Resource!$B$2:$AE$460,6,FALSE)&gt;0,VLOOKUP($AC2190,Resource!$B$2:$AE$460,6,FALSE),"--INPUT--"),"")</f>
        <v/>
      </c>
      <c r="AE2190" s="34">
        <f>IF($AC2190&gt;0,IF(VLOOKUP($AC2190,Resource!$B$2:$AE$460,25,FALSE)&gt;0,VLOOKUP($AC2190,Resource!$B$2:$AE$460,25,FALSE),"--INPUT--"),"")</f>
        <v/>
      </c>
      <c r="AG2190" s="619" t="n"/>
      <c r="AH2190" s="619" t="n"/>
      <c r="AJ2190" s="34">
        <f>IF($AI2190&gt;0,IF(VLOOKUP($AI2190,Resource!$B$2:$AE$460,6,FALSE)&gt;0,VLOOKUP($AI2190,Resource!$B$2:$AE$460,6,FALSE),"--INPUT--"),"")</f>
        <v/>
      </c>
      <c r="AK2190" s="34">
        <f>IF($AI2190&gt;0,IF(VLOOKUP($AI2190,Resource!$B$2:$AE$460,25,FALSE)&gt;0,VLOOKUP($AI2190,Resource!$B$2:$AE$460,25,FALSE),"--INPUT--"),"")</f>
        <v/>
      </c>
      <c r="AL2190" s="619" t="n"/>
      <c r="AM2190" s="619" t="n"/>
      <c r="AN2190" s="34">
        <f>AA2190</f>
        <v/>
      </c>
      <c r="AO2190" s="621">
        <f>IF(ISNA(IF(AC2190="",0,AN2190*VLOOKUP(AC2190,Resource!$B$2:$AE$465,8,FALSE))),0,IF(AC2190="",0,AN2190*VLOOKUP(AC2190,Resource!$B$2:$AE$465,8,FALSE)))</f>
        <v/>
      </c>
      <c r="AP2190" s="620" t="n"/>
      <c r="AQ2190" s="286" t="n"/>
      <c r="AR2190" s="34">
        <f>AB2190</f>
        <v/>
      </c>
      <c r="AS2190" s="621">
        <f>IF(ISNA(IF(AI2190="",0,AR2190*VLOOKUP(AI2190,Resource!$B$2:$AE$465,9,FALSE))),0,IF(AI2190="",0,AR2190*VLOOKUP(AI2190,Resource!$B$2:$AE$465,9,FALSE)))</f>
        <v/>
      </c>
      <c r="AT2190" s="620" t="n"/>
      <c r="AU2190" s="286" t="n"/>
      <c r="AV2190" s="620">
        <f>Z2190</f>
        <v/>
      </c>
      <c r="AW2190" s="72" t="n"/>
      <c r="BA2190" s="620" t="n"/>
      <c r="BC2190" s="620">
        <f>AO2190+AS2190</f>
        <v/>
      </c>
      <c r="BD2190" s="620">
        <f>BH2190-BC2190</f>
        <v/>
      </c>
      <c r="BE2190" s="479">
        <f>IF(AV2190=0,"        --",BD2190/BH2190)</f>
        <v/>
      </c>
      <c r="BF2190" s="620" t="n"/>
      <c r="BG2190" s="620" t="n"/>
      <c r="BH2190" s="620">
        <f>Z2190+BA2190+BF2190</f>
        <v/>
      </c>
    </row>
    <row r="2191" customFormat="1" s="34">
      <c r="A2191" s="618" t="n"/>
      <c r="B2191" s="619" t="n"/>
      <c r="J2191" s="619" t="n"/>
      <c r="U2191" s="620" t="n"/>
      <c r="X2191" s="620" t="n"/>
      <c r="Y2191" s="620" t="n"/>
      <c r="Z2191" s="620" t="n"/>
      <c r="AA2191" s="34">
        <f>T2191*0.2+N2191*0+O2191*0.3+P2191*0.5+Q2191*0.6+R2191*1+S2191*1</f>
        <v/>
      </c>
      <c r="AB2191" s="34">
        <f>T2191*0.2+N2191*0.2+O2191*0.3+P2191*0.5+Q2191*0.6+R2191*1+S2191*1</f>
        <v/>
      </c>
      <c r="AD2191" s="34">
        <f>IF($AC2191&gt;0,IF(VLOOKUP($AC2191,Resource!$B$2:$AE$460,6,FALSE)&gt;0,VLOOKUP($AC2191,Resource!$B$2:$AE$460,6,FALSE),"--INPUT--"),"")</f>
        <v/>
      </c>
      <c r="AE2191" s="34">
        <f>IF($AC2191&gt;0,IF(VLOOKUP($AC2191,Resource!$B$2:$AE$460,25,FALSE)&gt;0,VLOOKUP($AC2191,Resource!$B$2:$AE$460,25,FALSE),"--INPUT--"),"")</f>
        <v/>
      </c>
      <c r="AG2191" s="619" t="n"/>
      <c r="AH2191" s="619" t="n"/>
      <c r="AJ2191" s="34">
        <f>IF($AI2191&gt;0,IF(VLOOKUP($AI2191,Resource!$B$2:$AE$460,6,FALSE)&gt;0,VLOOKUP($AI2191,Resource!$B$2:$AE$460,6,FALSE),"--INPUT--"),"")</f>
        <v/>
      </c>
      <c r="AK2191" s="34">
        <f>IF($AI2191&gt;0,IF(VLOOKUP($AI2191,Resource!$B$2:$AE$460,25,FALSE)&gt;0,VLOOKUP($AI2191,Resource!$B$2:$AE$460,25,FALSE),"--INPUT--"),"")</f>
        <v/>
      </c>
      <c r="AL2191" s="619" t="n"/>
      <c r="AM2191" s="619" t="n"/>
      <c r="AN2191" s="34">
        <f>AA2191</f>
        <v/>
      </c>
      <c r="AO2191" s="621">
        <f>IF(ISNA(IF(AC2191="",0,AN2191*VLOOKUP(AC2191,Resource!$B$2:$AE$465,8,FALSE))),0,IF(AC2191="",0,AN2191*VLOOKUP(AC2191,Resource!$B$2:$AE$465,8,FALSE)))</f>
        <v/>
      </c>
      <c r="AP2191" s="620" t="n"/>
      <c r="AQ2191" s="286" t="n"/>
      <c r="AR2191" s="34">
        <f>AB2191</f>
        <v/>
      </c>
      <c r="AS2191" s="621">
        <f>IF(ISNA(IF(AI2191="",0,AR2191*VLOOKUP(AI2191,Resource!$B$2:$AE$465,9,FALSE))),0,IF(AI2191="",0,AR2191*VLOOKUP(AI2191,Resource!$B$2:$AE$465,9,FALSE)))</f>
        <v/>
      </c>
      <c r="AT2191" s="620" t="n"/>
      <c r="AU2191" s="286" t="n"/>
      <c r="AV2191" s="620">
        <f>Z2191</f>
        <v/>
      </c>
      <c r="AW2191" s="72" t="n"/>
      <c r="BA2191" s="620" t="n"/>
      <c r="BC2191" s="620">
        <f>AO2191+AS2191</f>
        <v/>
      </c>
      <c r="BD2191" s="620">
        <f>BH2191-BC2191</f>
        <v/>
      </c>
      <c r="BE2191" s="479">
        <f>IF(AV2191=0,"        --",BD2191/BH2191)</f>
        <v/>
      </c>
      <c r="BF2191" s="620" t="n"/>
      <c r="BG2191" s="620" t="n"/>
      <c r="BH2191" s="620">
        <f>Z2191+BA2191+BF2191</f>
        <v/>
      </c>
    </row>
    <row r="2192" customFormat="1" s="34">
      <c r="A2192" s="618" t="n"/>
      <c r="B2192" s="619" t="n"/>
      <c r="J2192" s="619" t="n"/>
      <c r="U2192" s="620" t="n"/>
      <c r="X2192" s="620" t="n"/>
      <c r="Y2192" s="620" t="n"/>
      <c r="Z2192" s="620" t="n"/>
      <c r="AA2192" s="34">
        <f>T2192*0.2+N2192*0+O2192*0.3+P2192*0.5+Q2192*0.6+R2192*1+S2192*1</f>
        <v/>
      </c>
      <c r="AB2192" s="34">
        <f>T2192*0.2+N2192*0.2+O2192*0.3+P2192*0.5+Q2192*0.6+R2192*1+S2192*1</f>
        <v/>
      </c>
      <c r="AD2192" s="34">
        <f>IF($AC2192&gt;0,IF(VLOOKUP($AC2192,Resource!$B$2:$AE$460,6,FALSE)&gt;0,VLOOKUP($AC2192,Resource!$B$2:$AE$460,6,FALSE),"--INPUT--"),"")</f>
        <v/>
      </c>
      <c r="AE2192" s="34">
        <f>IF($AC2192&gt;0,IF(VLOOKUP($AC2192,Resource!$B$2:$AE$460,25,FALSE)&gt;0,VLOOKUP($AC2192,Resource!$B$2:$AE$460,25,FALSE),"--INPUT--"),"")</f>
        <v/>
      </c>
      <c r="AG2192" s="619" t="n"/>
      <c r="AH2192" s="619" t="n"/>
      <c r="AJ2192" s="34">
        <f>IF($AI2192&gt;0,IF(VLOOKUP($AI2192,Resource!$B$2:$AE$460,6,FALSE)&gt;0,VLOOKUP($AI2192,Resource!$B$2:$AE$460,6,FALSE),"--INPUT--"),"")</f>
        <v/>
      </c>
      <c r="AK2192" s="34">
        <f>IF($AI2192&gt;0,IF(VLOOKUP($AI2192,Resource!$B$2:$AE$460,25,FALSE)&gt;0,VLOOKUP($AI2192,Resource!$B$2:$AE$460,25,FALSE),"--INPUT--"),"")</f>
        <v/>
      </c>
      <c r="AL2192" s="619" t="n"/>
      <c r="AM2192" s="619" t="n"/>
      <c r="AN2192" s="34">
        <f>AA2192</f>
        <v/>
      </c>
      <c r="AO2192" s="621">
        <f>IF(ISNA(IF(AC2192="",0,AN2192*VLOOKUP(AC2192,Resource!$B$2:$AE$465,8,FALSE))),0,IF(AC2192="",0,AN2192*VLOOKUP(AC2192,Resource!$B$2:$AE$465,8,FALSE)))</f>
        <v/>
      </c>
      <c r="AP2192" s="620" t="n"/>
      <c r="AQ2192" s="286" t="n"/>
      <c r="AR2192" s="34">
        <f>AB2192</f>
        <v/>
      </c>
      <c r="AS2192" s="621">
        <f>IF(ISNA(IF(AI2192="",0,AR2192*VLOOKUP(AI2192,Resource!$B$2:$AE$465,9,FALSE))),0,IF(AI2192="",0,AR2192*VLOOKUP(AI2192,Resource!$B$2:$AE$465,9,FALSE)))</f>
        <v/>
      </c>
      <c r="AT2192" s="620" t="n"/>
      <c r="AU2192" s="286" t="n"/>
      <c r="AV2192" s="620">
        <f>Z2192</f>
        <v/>
      </c>
      <c r="AW2192" s="72" t="n"/>
      <c r="BA2192" s="620" t="n"/>
      <c r="BC2192" s="620">
        <f>AO2192+AS2192</f>
        <v/>
      </c>
      <c r="BD2192" s="620">
        <f>BH2192-BC2192</f>
        <v/>
      </c>
      <c r="BE2192" s="479">
        <f>IF(AV2192=0,"        --",BD2192/BH2192)</f>
        <v/>
      </c>
      <c r="BF2192" s="620" t="n"/>
      <c r="BG2192" s="620" t="n"/>
      <c r="BH2192" s="620">
        <f>Z2192+BA2192+BF2192</f>
        <v/>
      </c>
    </row>
    <row r="2193" customFormat="1" s="34">
      <c r="A2193" s="618" t="n"/>
      <c r="B2193" s="619" t="n"/>
      <c r="J2193" s="619" t="n"/>
      <c r="U2193" s="620" t="n"/>
      <c r="X2193" s="620" t="n"/>
      <c r="Y2193" s="620" t="n"/>
      <c r="Z2193" s="620" t="n"/>
      <c r="AA2193" s="34">
        <f>T2193*0.2+N2193*0+O2193*0.3+P2193*0.5+Q2193*0.6+R2193*1+S2193*1</f>
        <v/>
      </c>
      <c r="AB2193" s="34">
        <f>T2193*0.2+N2193*0.2+O2193*0.3+P2193*0.5+Q2193*0.6+R2193*1+S2193*1</f>
        <v/>
      </c>
      <c r="AD2193" s="34">
        <f>IF($AC2193&gt;0,IF(VLOOKUP($AC2193,Resource!$B$2:$AE$460,6,FALSE)&gt;0,VLOOKUP($AC2193,Resource!$B$2:$AE$460,6,FALSE),"--INPUT--"),"")</f>
        <v/>
      </c>
      <c r="AE2193" s="34">
        <f>IF($AC2193&gt;0,IF(VLOOKUP($AC2193,Resource!$B$2:$AE$460,25,FALSE)&gt;0,VLOOKUP($AC2193,Resource!$B$2:$AE$460,25,FALSE),"--INPUT--"),"")</f>
        <v/>
      </c>
      <c r="AG2193" s="619" t="n"/>
      <c r="AH2193" s="619" t="n"/>
      <c r="AJ2193" s="34">
        <f>IF($AI2193&gt;0,IF(VLOOKUP($AI2193,Resource!$B$2:$AE$460,6,FALSE)&gt;0,VLOOKUP($AI2193,Resource!$B$2:$AE$460,6,FALSE),"--INPUT--"),"")</f>
        <v/>
      </c>
      <c r="AK2193" s="34">
        <f>IF($AI2193&gt;0,IF(VLOOKUP($AI2193,Resource!$B$2:$AE$460,25,FALSE)&gt;0,VLOOKUP($AI2193,Resource!$B$2:$AE$460,25,FALSE),"--INPUT--"),"")</f>
        <v/>
      </c>
      <c r="AL2193" s="619" t="n"/>
      <c r="AM2193" s="619" t="n"/>
      <c r="AN2193" s="34">
        <f>AA2193</f>
        <v/>
      </c>
      <c r="AO2193" s="621">
        <f>IF(ISNA(IF(AC2193="",0,AN2193*VLOOKUP(AC2193,Resource!$B$2:$AE$465,8,FALSE))),0,IF(AC2193="",0,AN2193*VLOOKUP(AC2193,Resource!$B$2:$AE$465,8,FALSE)))</f>
        <v/>
      </c>
      <c r="AP2193" s="620" t="n"/>
      <c r="AQ2193" s="286" t="n"/>
      <c r="AR2193" s="34">
        <f>AB2193</f>
        <v/>
      </c>
      <c r="AS2193" s="621">
        <f>IF(ISNA(IF(AI2193="",0,AR2193*VLOOKUP(AI2193,Resource!$B$2:$AE$465,9,FALSE))),0,IF(AI2193="",0,AR2193*VLOOKUP(AI2193,Resource!$B$2:$AE$465,9,FALSE)))</f>
        <v/>
      </c>
      <c r="AT2193" s="620" t="n"/>
      <c r="AU2193" s="286" t="n"/>
      <c r="AV2193" s="620">
        <f>Z2193</f>
        <v/>
      </c>
      <c r="AW2193" s="72" t="n"/>
      <c r="BA2193" s="620" t="n"/>
      <c r="BC2193" s="620">
        <f>AO2193+AS2193</f>
        <v/>
      </c>
      <c r="BD2193" s="620">
        <f>BH2193-BC2193</f>
        <v/>
      </c>
      <c r="BE2193" s="479">
        <f>IF(AV2193=0,"        --",BD2193/BH2193)</f>
        <v/>
      </c>
      <c r="BF2193" s="620" t="n"/>
      <c r="BG2193" s="620" t="n"/>
      <c r="BH2193" s="620">
        <f>Z2193+BA2193+BF2193</f>
        <v/>
      </c>
    </row>
    <row r="2194" customFormat="1" s="34">
      <c r="A2194" s="618" t="n"/>
      <c r="B2194" s="619" t="n"/>
      <c r="J2194" s="619" t="n"/>
      <c r="U2194" s="620" t="n"/>
      <c r="X2194" s="620" t="n"/>
      <c r="Y2194" s="620" t="n"/>
      <c r="Z2194" s="620" t="n"/>
      <c r="AA2194" s="34">
        <f>T2194*0.2+N2194*0+O2194*0.3+P2194*0.5+Q2194*0.6+R2194*1+S2194*1</f>
        <v/>
      </c>
      <c r="AB2194" s="34">
        <f>T2194*0.2+N2194*0.2+O2194*0.3+P2194*0.5+Q2194*0.6+R2194*1+S2194*1</f>
        <v/>
      </c>
      <c r="AD2194" s="34">
        <f>IF($AC2194&gt;0,IF(VLOOKUP($AC2194,Resource!$B$2:$AE$460,6,FALSE)&gt;0,VLOOKUP($AC2194,Resource!$B$2:$AE$460,6,FALSE),"--INPUT--"),"")</f>
        <v/>
      </c>
      <c r="AE2194" s="34">
        <f>IF($AC2194&gt;0,IF(VLOOKUP($AC2194,Resource!$B$2:$AE$460,25,FALSE)&gt;0,VLOOKUP($AC2194,Resource!$B$2:$AE$460,25,FALSE),"--INPUT--"),"")</f>
        <v/>
      </c>
      <c r="AG2194" s="619" t="n"/>
      <c r="AH2194" s="619" t="n"/>
      <c r="AJ2194" s="34">
        <f>IF($AI2194&gt;0,IF(VLOOKUP($AI2194,Resource!$B$2:$AE$460,6,FALSE)&gt;0,VLOOKUP($AI2194,Resource!$B$2:$AE$460,6,FALSE),"--INPUT--"),"")</f>
        <v/>
      </c>
      <c r="AK2194" s="34">
        <f>IF($AI2194&gt;0,IF(VLOOKUP($AI2194,Resource!$B$2:$AE$460,25,FALSE)&gt;0,VLOOKUP($AI2194,Resource!$B$2:$AE$460,25,FALSE),"--INPUT--"),"")</f>
        <v/>
      </c>
      <c r="AL2194" s="619" t="n"/>
      <c r="AM2194" s="619" t="n"/>
      <c r="AN2194" s="34">
        <f>AA2194</f>
        <v/>
      </c>
      <c r="AO2194" s="621">
        <f>IF(ISNA(IF(AC2194="",0,AN2194*VLOOKUP(AC2194,Resource!$B$2:$AE$465,8,FALSE))),0,IF(AC2194="",0,AN2194*VLOOKUP(AC2194,Resource!$B$2:$AE$465,8,FALSE)))</f>
        <v/>
      </c>
      <c r="AP2194" s="620" t="n"/>
      <c r="AQ2194" s="286" t="n"/>
      <c r="AR2194" s="34">
        <f>AB2194</f>
        <v/>
      </c>
      <c r="AS2194" s="621">
        <f>IF(ISNA(IF(AI2194="",0,AR2194*VLOOKUP(AI2194,Resource!$B$2:$AE$465,9,FALSE))),0,IF(AI2194="",0,AR2194*VLOOKUP(AI2194,Resource!$B$2:$AE$465,9,FALSE)))</f>
        <v/>
      </c>
      <c r="AT2194" s="620" t="n"/>
      <c r="AU2194" s="286" t="n"/>
      <c r="AV2194" s="620">
        <f>Z2194</f>
        <v/>
      </c>
      <c r="AW2194" s="72" t="n"/>
      <c r="BA2194" s="620" t="n"/>
      <c r="BC2194" s="620">
        <f>AO2194+AS2194</f>
        <v/>
      </c>
      <c r="BD2194" s="620">
        <f>BH2194-BC2194</f>
        <v/>
      </c>
      <c r="BE2194" s="479">
        <f>IF(AV2194=0,"        --",BD2194/BH2194)</f>
        <v/>
      </c>
      <c r="BF2194" s="620" t="n"/>
      <c r="BG2194" s="620" t="n"/>
      <c r="BH2194" s="620">
        <f>Z2194+BA2194+BF2194</f>
        <v/>
      </c>
    </row>
    <row r="2195" customFormat="1" s="34">
      <c r="A2195" s="618" t="n"/>
      <c r="B2195" s="619" t="n"/>
      <c r="J2195" s="619" t="n"/>
      <c r="U2195" s="620" t="n"/>
      <c r="X2195" s="620" t="n"/>
      <c r="Y2195" s="620" t="n"/>
      <c r="Z2195" s="620" t="n"/>
      <c r="AA2195" s="34">
        <f>T2195*0.2+N2195*0+O2195*0.3+P2195*0.5+Q2195*0.6+R2195*1+S2195*1</f>
        <v/>
      </c>
      <c r="AB2195" s="34">
        <f>T2195*0.2+N2195*0.2+O2195*0.3+P2195*0.5+Q2195*0.6+R2195*1+S2195*1</f>
        <v/>
      </c>
      <c r="AD2195" s="34">
        <f>IF($AC2195&gt;0,IF(VLOOKUP($AC2195,Resource!$B$2:$AE$460,6,FALSE)&gt;0,VLOOKUP($AC2195,Resource!$B$2:$AE$460,6,FALSE),"--INPUT--"),"")</f>
        <v/>
      </c>
      <c r="AE2195" s="34">
        <f>IF($AC2195&gt;0,IF(VLOOKUP($AC2195,Resource!$B$2:$AE$460,25,FALSE)&gt;0,VLOOKUP($AC2195,Resource!$B$2:$AE$460,25,FALSE),"--INPUT--"),"")</f>
        <v/>
      </c>
      <c r="AG2195" s="619" t="n"/>
      <c r="AH2195" s="619" t="n"/>
      <c r="AJ2195" s="34">
        <f>IF($AI2195&gt;0,IF(VLOOKUP($AI2195,Resource!$B$2:$AE$460,6,FALSE)&gt;0,VLOOKUP($AI2195,Resource!$B$2:$AE$460,6,FALSE),"--INPUT--"),"")</f>
        <v/>
      </c>
      <c r="AK2195" s="34">
        <f>IF($AI2195&gt;0,IF(VLOOKUP($AI2195,Resource!$B$2:$AE$460,25,FALSE)&gt;0,VLOOKUP($AI2195,Resource!$B$2:$AE$460,25,FALSE),"--INPUT--"),"")</f>
        <v/>
      </c>
      <c r="AL2195" s="619" t="n"/>
      <c r="AM2195" s="619" t="n"/>
      <c r="AN2195" s="34">
        <f>AA2195</f>
        <v/>
      </c>
      <c r="AO2195" s="621">
        <f>IF(ISNA(IF(AC2195="",0,AN2195*VLOOKUP(AC2195,Resource!$B$2:$AE$465,8,FALSE))),0,IF(AC2195="",0,AN2195*VLOOKUP(AC2195,Resource!$B$2:$AE$465,8,FALSE)))</f>
        <v/>
      </c>
      <c r="AP2195" s="620" t="n"/>
      <c r="AQ2195" s="286" t="n"/>
      <c r="AR2195" s="34">
        <f>AB2195</f>
        <v/>
      </c>
      <c r="AS2195" s="621">
        <f>IF(ISNA(IF(AI2195="",0,AR2195*VLOOKUP(AI2195,Resource!$B$2:$AE$465,9,FALSE))),0,IF(AI2195="",0,AR2195*VLOOKUP(AI2195,Resource!$B$2:$AE$465,9,FALSE)))</f>
        <v/>
      </c>
      <c r="AT2195" s="620" t="n"/>
      <c r="AU2195" s="286" t="n"/>
      <c r="AV2195" s="620">
        <f>Z2195</f>
        <v/>
      </c>
      <c r="AW2195" s="72" t="n"/>
      <c r="BA2195" s="620" t="n"/>
      <c r="BC2195" s="620">
        <f>AO2195+AS2195</f>
        <v/>
      </c>
      <c r="BD2195" s="620">
        <f>BH2195-BC2195</f>
        <v/>
      </c>
      <c r="BE2195" s="479">
        <f>IF(AV2195=0,"        --",BD2195/BH2195)</f>
        <v/>
      </c>
      <c r="BF2195" s="620" t="n"/>
      <c r="BG2195" s="620" t="n"/>
      <c r="BH2195" s="620">
        <f>Z2195+BA2195+BF2195</f>
        <v/>
      </c>
    </row>
    <row r="2196" customFormat="1" s="34">
      <c r="A2196" s="618" t="n"/>
      <c r="B2196" s="619" t="n"/>
      <c r="J2196" s="619" t="n"/>
      <c r="U2196" s="620" t="n"/>
      <c r="X2196" s="620" t="n"/>
      <c r="Y2196" s="620" t="n"/>
      <c r="Z2196" s="620" t="n"/>
      <c r="AA2196" s="34">
        <f>T2196*0.2+N2196*0+O2196*0.3+P2196*0.5+Q2196*0.6+R2196*1+S2196*1</f>
        <v/>
      </c>
      <c r="AB2196" s="34">
        <f>T2196*0.2+N2196*0.2+O2196*0.3+P2196*0.5+Q2196*0.6+R2196*1+S2196*1</f>
        <v/>
      </c>
      <c r="AD2196" s="34">
        <f>IF($AC2196&gt;0,IF(VLOOKUP($AC2196,Resource!$B$2:$AE$460,6,FALSE)&gt;0,VLOOKUP($AC2196,Resource!$B$2:$AE$460,6,FALSE),"--INPUT--"),"")</f>
        <v/>
      </c>
      <c r="AE2196" s="34">
        <f>IF($AC2196&gt;0,IF(VLOOKUP($AC2196,Resource!$B$2:$AE$460,25,FALSE)&gt;0,VLOOKUP($AC2196,Resource!$B$2:$AE$460,25,FALSE),"--INPUT--"),"")</f>
        <v/>
      </c>
      <c r="AG2196" s="619" t="n"/>
      <c r="AH2196" s="619" t="n"/>
      <c r="AJ2196" s="34">
        <f>IF($AI2196&gt;0,IF(VLOOKUP($AI2196,Resource!$B$2:$AE$460,6,FALSE)&gt;0,VLOOKUP($AI2196,Resource!$B$2:$AE$460,6,FALSE),"--INPUT--"),"")</f>
        <v/>
      </c>
      <c r="AK2196" s="34">
        <f>IF($AI2196&gt;0,IF(VLOOKUP($AI2196,Resource!$B$2:$AE$460,25,FALSE)&gt;0,VLOOKUP($AI2196,Resource!$B$2:$AE$460,25,FALSE),"--INPUT--"),"")</f>
        <v/>
      </c>
      <c r="AL2196" s="619" t="n"/>
      <c r="AM2196" s="619" t="n"/>
      <c r="AN2196" s="34">
        <f>AA2196</f>
        <v/>
      </c>
      <c r="AO2196" s="621">
        <f>IF(ISNA(IF(AC2196="",0,AN2196*VLOOKUP(AC2196,Resource!$B$2:$AE$465,8,FALSE))),0,IF(AC2196="",0,AN2196*VLOOKUP(AC2196,Resource!$B$2:$AE$465,8,FALSE)))</f>
        <v/>
      </c>
      <c r="AP2196" s="620" t="n"/>
      <c r="AQ2196" s="286" t="n"/>
      <c r="AR2196" s="34">
        <f>AB2196</f>
        <v/>
      </c>
      <c r="AS2196" s="621">
        <f>IF(ISNA(IF(AI2196="",0,AR2196*VLOOKUP(AI2196,Resource!$B$2:$AE$465,9,FALSE))),0,IF(AI2196="",0,AR2196*VLOOKUP(AI2196,Resource!$B$2:$AE$465,9,FALSE)))</f>
        <v/>
      </c>
      <c r="AT2196" s="620" t="n"/>
      <c r="AU2196" s="286" t="n"/>
      <c r="AV2196" s="620">
        <f>Z2196</f>
        <v/>
      </c>
      <c r="AW2196" s="72" t="n"/>
      <c r="BA2196" s="620" t="n"/>
      <c r="BC2196" s="620">
        <f>AO2196+AS2196</f>
        <v/>
      </c>
      <c r="BD2196" s="620">
        <f>BH2196-BC2196</f>
        <v/>
      </c>
      <c r="BE2196" s="479">
        <f>IF(AV2196=0,"        --",BD2196/BH2196)</f>
        <v/>
      </c>
      <c r="BF2196" s="620" t="n"/>
      <c r="BG2196" s="620" t="n"/>
      <c r="BH2196" s="620">
        <f>Z2196+BA2196+BF2196</f>
        <v/>
      </c>
    </row>
    <row r="2197" customFormat="1" s="34">
      <c r="A2197" s="618" t="n"/>
      <c r="B2197" s="619" t="n"/>
      <c r="J2197" s="619" t="n"/>
      <c r="U2197" s="620" t="n"/>
      <c r="X2197" s="620" t="n"/>
      <c r="Y2197" s="620" t="n"/>
      <c r="Z2197" s="620" t="n"/>
      <c r="AA2197" s="34">
        <f>T2197*0.2+N2197*0+O2197*0.3+P2197*0.5+Q2197*0.6+R2197*1+S2197*1</f>
        <v/>
      </c>
      <c r="AB2197" s="34">
        <f>T2197*0.2+N2197*0.2+O2197*0.3+P2197*0.5+Q2197*0.6+R2197*1+S2197*1</f>
        <v/>
      </c>
      <c r="AD2197" s="34">
        <f>IF($AC2197&gt;0,IF(VLOOKUP($AC2197,Resource!$B$2:$AE$460,6,FALSE)&gt;0,VLOOKUP($AC2197,Resource!$B$2:$AE$460,6,FALSE),"--INPUT--"),"")</f>
        <v/>
      </c>
      <c r="AE2197" s="34">
        <f>IF($AC2197&gt;0,IF(VLOOKUP($AC2197,Resource!$B$2:$AE$460,25,FALSE)&gt;0,VLOOKUP($AC2197,Resource!$B$2:$AE$460,25,FALSE),"--INPUT--"),"")</f>
        <v/>
      </c>
      <c r="AG2197" s="619" t="n"/>
      <c r="AH2197" s="619" t="n"/>
      <c r="AJ2197" s="34">
        <f>IF($AI2197&gt;0,IF(VLOOKUP($AI2197,Resource!$B$2:$AE$460,6,FALSE)&gt;0,VLOOKUP($AI2197,Resource!$B$2:$AE$460,6,FALSE),"--INPUT--"),"")</f>
        <v/>
      </c>
      <c r="AK2197" s="34">
        <f>IF($AI2197&gt;0,IF(VLOOKUP($AI2197,Resource!$B$2:$AE$460,25,FALSE)&gt;0,VLOOKUP($AI2197,Resource!$B$2:$AE$460,25,FALSE),"--INPUT--"),"")</f>
        <v/>
      </c>
      <c r="AL2197" s="619" t="n"/>
      <c r="AM2197" s="619" t="n"/>
      <c r="AN2197" s="34">
        <f>AA2197</f>
        <v/>
      </c>
      <c r="AO2197" s="621">
        <f>IF(ISNA(IF(AC2197="",0,AN2197*VLOOKUP(AC2197,Resource!$B$2:$AE$465,8,FALSE))),0,IF(AC2197="",0,AN2197*VLOOKUP(AC2197,Resource!$B$2:$AE$465,8,FALSE)))</f>
        <v/>
      </c>
      <c r="AP2197" s="620" t="n"/>
      <c r="AQ2197" s="286" t="n"/>
      <c r="AR2197" s="34">
        <f>AB2197</f>
        <v/>
      </c>
      <c r="AS2197" s="621">
        <f>IF(ISNA(IF(AI2197="",0,AR2197*VLOOKUP(AI2197,Resource!$B$2:$AE$465,9,FALSE))),0,IF(AI2197="",0,AR2197*VLOOKUP(AI2197,Resource!$B$2:$AE$465,9,FALSE)))</f>
        <v/>
      </c>
      <c r="AT2197" s="620" t="n"/>
      <c r="AU2197" s="286" t="n"/>
      <c r="AV2197" s="620">
        <f>Z2197</f>
        <v/>
      </c>
      <c r="AW2197" s="72" t="n"/>
      <c r="BA2197" s="620" t="n"/>
      <c r="BC2197" s="620">
        <f>AO2197+AS2197</f>
        <v/>
      </c>
      <c r="BD2197" s="620">
        <f>BH2197-BC2197</f>
        <v/>
      </c>
      <c r="BE2197" s="479">
        <f>IF(AV2197=0,"        --",BD2197/BH2197)</f>
        <v/>
      </c>
      <c r="BF2197" s="620" t="n"/>
      <c r="BG2197" s="620" t="n"/>
      <c r="BH2197" s="620">
        <f>Z2197+BA2197+BF2197</f>
        <v/>
      </c>
    </row>
    <row r="2198" customFormat="1" s="34">
      <c r="A2198" s="618" t="n"/>
      <c r="B2198" s="619" t="n"/>
      <c r="J2198" s="619" t="n"/>
      <c r="U2198" s="620" t="n"/>
      <c r="X2198" s="620" t="n"/>
      <c r="Y2198" s="620" t="n"/>
      <c r="Z2198" s="620" t="n"/>
      <c r="AA2198" s="34">
        <f>T2198*0.2+N2198*0+O2198*0.3+P2198*0.5+Q2198*0.6+R2198*1+S2198*1</f>
        <v/>
      </c>
      <c r="AB2198" s="34">
        <f>T2198*0.2+N2198*0.2+O2198*0.3+P2198*0.5+Q2198*0.6+R2198*1+S2198*1</f>
        <v/>
      </c>
      <c r="AD2198" s="34">
        <f>IF($AC2198&gt;0,IF(VLOOKUP($AC2198,Resource!$B$2:$AE$460,6,FALSE)&gt;0,VLOOKUP($AC2198,Resource!$B$2:$AE$460,6,FALSE),"--INPUT--"),"")</f>
        <v/>
      </c>
      <c r="AE2198" s="34">
        <f>IF($AC2198&gt;0,IF(VLOOKUP($AC2198,Resource!$B$2:$AE$460,25,FALSE)&gt;0,VLOOKUP($AC2198,Resource!$B$2:$AE$460,25,FALSE),"--INPUT--"),"")</f>
        <v/>
      </c>
      <c r="AG2198" s="619" t="n"/>
      <c r="AH2198" s="619" t="n"/>
      <c r="AJ2198" s="34">
        <f>IF($AI2198&gt;0,IF(VLOOKUP($AI2198,Resource!$B$2:$AE$460,6,FALSE)&gt;0,VLOOKUP($AI2198,Resource!$B$2:$AE$460,6,FALSE),"--INPUT--"),"")</f>
        <v/>
      </c>
      <c r="AK2198" s="34">
        <f>IF($AI2198&gt;0,IF(VLOOKUP($AI2198,Resource!$B$2:$AE$460,25,FALSE)&gt;0,VLOOKUP($AI2198,Resource!$B$2:$AE$460,25,FALSE),"--INPUT--"),"")</f>
        <v/>
      </c>
      <c r="AL2198" s="619" t="n"/>
      <c r="AM2198" s="619" t="n"/>
      <c r="AN2198" s="34">
        <f>AA2198</f>
        <v/>
      </c>
      <c r="AO2198" s="621">
        <f>IF(ISNA(IF(AC2198="",0,AN2198*VLOOKUP(AC2198,Resource!$B$2:$AE$465,8,FALSE))),0,IF(AC2198="",0,AN2198*VLOOKUP(AC2198,Resource!$B$2:$AE$465,8,FALSE)))</f>
        <v/>
      </c>
      <c r="AP2198" s="620" t="n"/>
      <c r="AQ2198" s="286" t="n"/>
      <c r="AR2198" s="34">
        <f>AB2198</f>
        <v/>
      </c>
      <c r="AS2198" s="621">
        <f>IF(ISNA(IF(AI2198="",0,AR2198*VLOOKUP(AI2198,Resource!$B$2:$AE$465,9,FALSE))),0,IF(AI2198="",0,AR2198*VLOOKUP(AI2198,Resource!$B$2:$AE$465,9,FALSE)))</f>
        <v/>
      </c>
      <c r="AT2198" s="620" t="n"/>
      <c r="AU2198" s="286" t="n"/>
      <c r="AV2198" s="620">
        <f>Z2198</f>
        <v/>
      </c>
      <c r="AW2198" s="72" t="n"/>
      <c r="BA2198" s="620" t="n"/>
      <c r="BC2198" s="620">
        <f>AO2198+AS2198</f>
        <v/>
      </c>
      <c r="BD2198" s="620">
        <f>BH2198-BC2198</f>
        <v/>
      </c>
      <c r="BE2198" s="479">
        <f>IF(AV2198=0,"        --",BD2198/BH2198)</f>
        <v/>
      </c>
      <c r="BF2198" s="620" t="n"/>
      <c r="BG2198" s="620" t="n"/>
      <c r="BH2198" s="620">
        <f>Z2198+BA2198+BF2198</f>
        <v/>
      </c>
    </row>
    <row r="2199" customFormat="1" s="34">
      <c r="A2199" s="618" t="n"/>
      <c r="B2199" s="619" t="n"/>
      <c r="J2199" s="619" t="n"/>
      <c r="U2199" s="620" t="n"/>
      <c r="X2199" s="620" t="n"/>
      <c r="Y2199" s="620" t="n"/>
      <c r="Z2199" s="620" t="n"/>
      <c r="AA2199" s="34">
        <f>T2199*0.2+N2199*0+O2199*0.3+P2199*0.5+Q2199*0.6+R2199*1+S2199*1</f>
        <v/>
      </c>
      <c r="AB2199" s="34">
        <f>T2199*0.2+N2199*0.2+O2199*0.3+P2199*0.5+Q2199*0.6+R2199*1+S2199*1</f>
        <v/>
      </c>
      <c r="AD2199" s="34">
        <f>IF($AC2199&gt;0,IF(VLOOKUP($AC2199,Resource!$B$2:$AE$460,6,FALSE)&gt;0,VLOOKUP($AC2199,Resource!$B$2:$AE$460,6,FALSE),"--INPUT--"),"")</f>
        <v/>
      </c>
      <c r="AE2199" s="34">
        <f>IF($AC2199&gt;0,IF(VLOOKUP($AC2199,Resource!$B$2:$AE$460,25,FALSE)&gt;0,VLOOKUP($AC2199,Resource!$B$2:$AE$460,25,FALSE),"--INPUT--"),"")</f>
        <v/>
      </c>
      <c r="AG2199" s="619" t="n"/>
      <c r="AH2199" s="619" t="n"/>
      <c r="AJ2199" s="34">
        <f>IF($AI2199&gt;0,IF(VLOOKUP($AI2199,Resource!$B$2:$AE$460,6,FALSE)&gt;0,VLOOKUP($AI2199,Resource!$B$2:$AE$460,6,FALSE),"--INPUT--"),"")</f>
        <v/>
      </c>
      <c r="AK2199" s="34">
        <f>IF($AI2199&gt;0,IF(VLOOKUP($AI2199,Resource!$B$2:$AE$460,25,FALSE)&gt;0,VLOOKUP($AI2199,Resource!$B$2:$AE$460,25,FALSE),"--INPUT--"),"")</f>
        <v/>
      </c>
      <c r="AL2199" s="619" t="n"/>
      <c r="AM2199" s="619" t="n"/>
      <c r="AN2199" s="34">
        <f>AA2199</f>
        <v/>
      </c>
      <c r="AO2199" s="621">
        <f>IF(ISNA(IF(AC2199="",0,AN2199*VLOOKUP(AC2199,Resource!$B$2:$AE$465,8,FALSE))),0,IF(AC2199="",0,AN2199*VLOOKUP(AC2199,Resource!$B$2:$AE$465,8,FALSE)))</f>
        <v/>
      </c>
      <c r="AP2199" s="620" t="n"/>
      <c r="AQ2199" s="286" t="n"/>
      <c r="AR2199" s="34">
        <f>AB2199</f>
        <v/>
      </c>
      <c r="AS2199" s="621">
        <f>IF(ISNA(IF(AI2199="",0,AR2199*VLOOKUP(AI2199,Resource!$B$2:$AE$465,9,FALSE))),0,IF(AI2199="",0,AR2199*VLOOKUP(AI2199,Resource!$B$2:$AE$465,9,FALSE)))</f>
        <v/>
      </c>
      <c r="AT2199" s="620" t="n"/>
      <c r="AU2199" s="286" t="n"/>
      <c r="AV2199" s="620">
        <f>Z2199</f>
        <v/>
      </c>
      <c r="AW2199" s="72" t="n"/>
      <c r="BA2199" s="620" t="n"/>
      <c r="BC2199" s="620">
        <f>AO2199+AS2199</f>
        <v/>
      </c>
      <c r="BD2199" s="620">
        <f>BH2199-BC2199</f>
        <v/>
      </c>
      <c r="BE2199" s="479">
        <f>IF(AV2199=0,"        --",BD2199/BH2199)</f>
        <v/>
      </c>
      <c r="BF2199" s="620" t="n"/>
      <c r="BG2199" s="620" t="n"/>
      <c r="BH2199" s="620">
        <f>Z2199+BA2199+BF2199</f>
        <v/>
      </c>
    </row>
    <row r="2200" customFormat="1" s="34">
      <c r="A2200" s="618" t="n"/>
      <c r="B2200" s="619" t="n"/>
      <c r="J2200" s="619" t="n"/>
      <c r="U2200" s="620" t="n"/>
      <c r="X2200" s="620" t="n"/>
      <c r="Y2200" s="620" t="n"/>
      <c r="Z2200" s="620" t="n"/>
      <c r="AA2200" s="34">
        <f>T2200*0.2+N2200*0+O2200*0.3+P2200*0.5+Q2200*0.6+R2200*1+S2200*1</f>
        <v/>
      </c>
      <c r="AB2200" s="34">
        <f>T2200*0.2+N2200*0.2+O2200*0.3+P2200*0.5+Q2200*0.6+R2200*1+S2200*1</f>
        <v/>
      </c>
      <c r="AD2200" s="34">
        <f>IF($AC2200&gt;0,IF(VLOOKUP($AC2200,Resource!$B$2:$AE$460,6,FALSE)&gt;0,VLOOKUP($AC2200,Resource!$B$2:$AE$460,6,FALSE),"--INPUT--"),"")</f>
        <v/>
      </c>
      <c r="AE2200" s="34">
        <f>IF($AC2200&gt;0,IF(VLOOKUP($AC2200,Resource!$B$2:$AE$460,25,FALSE)&gt;0,VLOOKUP($AC2200,Resource!$B$2:$AE$460,25,FALSE),"--INPUT--"),"")</f>
        <v/>
      </c>
      <c r="AG2200" s="619" t="n"/>
      <c r="AH2200" s="619" t="n"/>
      <c r="AJ2200" s="34">
        <f>IF($AI2200&gt;0,IF(VLOOKUP($AI2200,Resource!$B$2:$AE$460,6,FALSE)&gt;0,VLOOKUP($AI2200,Resource!$B$2:$AE$460,6,FALSE),"--INPUT--"),"")</f>
        <v/>
      </c>
      <c r="AK2200" s="34">
        <f>IF($AI2200&gt;0,IF(VLOOKUP($AI2200,Resource!$B$2:$AE$460,25,FALSE)&gt;0,VLOOKUP($AI2200,Resource!$B$2:$AE$460,25,FALSE),"--INPUT--"),"")</f>
        <v/>
      </c>
      <c r="AL2200" s="619" t="n"/>
      <c r="AM2200" s="619" t="n"/>
      <c r="AN2200" s="34">
        <f>AA2200</f>
        <v/>
      </c>
      <c r="AO2200" s="621">
        <f>IF(ISNA(IF(AC2200="",0,AN2200*VLOOKUP(AC2200,Resource!$B$2:$AE$465,8,FALSE))),0,IF(AC2200="",0,AN2200*VLOOKUP(AC2200,Resource!$B$2:$AE$465,8,FALSE)))</f>
        <v/>
      </c>
      <c r="AP2200" s="620" t="n"/>
      <c r="AQ2200" s="286" t="n"/>
      <c r="AR2200" s="34">
        <f>AB2200</f>
        <v/>
      </c>
      <c r="AS2200" s="621">
        <f>IF(ISNA(IF(AI2200="",0,AR2200*VLOOKUP(AI2200,Resource!$B$2:$AE$465,9,FALSE))),0,IF(AI2200="",0,AR2200*VLOOKUP(AI2200,Resource!$B$2:$AE$465,9,FALSE)))</f>
        <v/>
      </c>
      <c r="AT2200" s="620" t="n"/>
      <c r="AU2200" s="286" t="n"/>
      <c r="AV2200" s="620">
        <f>Z2200</f>
        <v/>
      </c>
      <c r="AW2200" s="72" t="n"/>
      <c r="BA2200" s="620" t="n"/>
      <c r="BC2200" s="620">
        <f>AO2200+AS2200</f>
        <v/>
      </c>
      <c r="BD2200" s="620">
        <f>BH2200-BC2200</f>
        <v/>
      </c>
      <c r="BE2200" s="479">
        <f>IF(AV2200=0,"        --",BD2200/BH2200)</f>
        <v/>
      </c>
      <c r="BF2200" s="620" t="n"/>
      <c r="BG2200" s="620" t="n"/>
      <c r="BH2200" s="620">
        <f>Z2200+BA2200+BF2200</f>
        <v/>
      </c>
    </row>
    <row r="2201" customFormat="1" s="34">
      <c r="A2201" s="618" t="n"/>
      <c r="B2201" s="619" t="n"/>
      <c r="J2201" s="619" t="n"/>
      <c r="U2201" s="620" t="n"/>
      <c r="X2201" s="620" t="n"/>
      <c r="Y2201" s="620" t="n"/>
      <c r="Z2201" s="620" t="n"/>
      <c r="AA2201" s="34">
        <f>T2201*0.2+N2201*0+O2201*0.3+P2201*0.5+Q2201*0.6+R2201*1+S2201*1</f>
        <v/>
      </c>
      <c r="AB2201" s="34">
        <f>T2201*0.2+N2201*0.2+O2201*0.3+P2201*0.5+Q2201*0.6+R2201*1+S2201*1</f>
        <v/>
      </c>
      <c r="AD2201" s="34">
        <f>IF($AC2201&gt;0,IF(VLOOKUP($AC2201,Resource!$B$2:$AE$460,6,FALSE)&gt;0,VLOOKUP($AC2201,Resource!$B$2:$AE$460,6,FALSE),"--INPUT--"),"")</f>
        <v/>
      </c>
      <c r="AE2201" s="34">
        <f>IF($AC2201&gt;0,IF(VLOOKUP($AC2201,Resource!$B$2:$AE$460,25,FALSE)&gt;0,VLOOKUP($AC2201,Resource!$B$2:$AE$460,25,FALSE),"--INPUT--"),"")</f>
        <v/>
      </c>
      <c r="AG2201" s="619" t="n"/>
      <c r="AH2201" s="619" t="n"/>
      <c r="AJ2201" s="34">
        <f>IF($AI2201&gt;0,IF(VLOOKUP($AI2201,Resource!$B$2:$AE$460,6,FALSE)&gt;0,VLOOKUP($AI2201,Resource!$B$2:$AE$460,6,FALSE),"--INPUT--"),"")</f>
        <v/>
      </c>
      <c r="AK2201" s="34">
        <f>IF($AI2201&gt;0,IF(VLOOKUP($AI2201,Resource!$B$2:$AE$460,25,FALSE)&gt;0,VLOOKUP($AI2201,Resource!$B$2:$AE$460,25,FALSE),"--INPUT--"),"")</f>
        <v/>
      </c>
      <c r="AL2201" s="619" t="n"/>
      <c r="AM2201" s="619" t="n"/>
      <c r="AN2201" s="34">
        <f>AA2201</f>
        <v/>
      </c>
      <c r="AO2201" s="621">
        <f>IF(ISNA(IF(AC2201="",0,AN2201*VLOOKUP(AC2201,Resource!$B$2:$AE$465,8,FALSE))),0,IF(AC2201="",0,AN2201*VLOOKUP(AC2201,Resource!$B$2:$AE$465,8,FALSE)))</f>
        <v/>
      </c>
      <c r="AP2201" s="620" t="n"/>
      <c r="AQ2201" s="286" t="n"/>
      <c r="AR2201" s="34">
        <f>AB2201</f>
        <v/>
      </c>
      <c r="AS2201" s="621">
        <f>IF(ISNA(IF(AI2201="",0,AR2201*VLOOKUP(AI2201,Resource!$B$2:$AE$465,9,FALSE))),0,IF(AI2201="",0,AR2201*VLOOKUP(AI2201,Resource!$B$2:$AE$465,9,FALSE)))</f>
        <v/>
      </c>
      <c r="AT2201" s="620" t="n"/>
      <c r="AU2201" s="286" t="n"/>
      <c r="AV2201" s="620">
        <f>Z2201</f>
        <v/>
      </c>
      <c r="AW2201" s="72" t="n"/>
      <c r="BA2201" s="620" t="n"/>
      <c r="BC2201" s="620">
        <f>AO2201+AS2201</f>
        <v/>
      </c>
      <c r="BD2201" s="620">
        <f>BH2201-BC2201</f>
        <v/>
      </c>
      <c r="BE2201" s="479">
        <f>IF(AV2201=0,"        --",BD2201/BH2201)</f>
        <v/>
      </c>
      <c r="BF2201" s="620" t="n"/>
      <c r="BG2201" s="620" t="n"/>
      <c r="BH2201" s="620">
        <f>Z2201+BA2201+BF2201</f>
        <v/>
      </c>
    </row>
    <row r="2202" customFormat="1" s="34">
      <c r="A2202" s="618" t="n"/>
      <c r="B2202" s="619" t="n"/>
      <c r="J2202" s="619" t="n"/>
      <c r="U2202" s="620" t="n"/>
      <c r="X2202" s="620" t="n"/>
      <c r="Y2202" s="620" t="n"/>
      <c r="Z2202" s="620" t="n"/>
      <c r="AA2202" s="34">
        <f>T2202*0.2+N2202*0+O2202*0.3+P2202*0.5+Q2202*0.6+R2202*1+S2202*1</f>
        <v/>
      </c>
      <c r="AB2202" s="34">
        <f>T2202*0.2+N2202*0.2+O2202*0.3+P2202*0.5+Q2202*0.6+R2202*1+S2202*1</f>
        <v/>
      </c>
      <c r="AD2202" s="34">
        <f>IF($AC2202&gt;0,IF(VLOOKUP($AC2202,Resource!$B$2:$AE$460,6,FALSE)&gt;0,VLOOKUP($AC2202,Resource!$B$2:$AE$460,6,FALSE),"--INPUT--"),"")</f>
        <v/>
      </c>
      <c r="AE2202" s="34">
        <f>IF($AC2202&gt;0,IF(VLOOKUP($AC2202,Resource!$B$2:$AE$460,25,FALSE)&gt;0,VLOOKUP($AC2202,Resource!$B$2:$AE$460,25,FALSE),"--INPUT--"),"")</f>
        <v/>
      </c>
      <c r="AG2202" s="619" t="n"/>
      <c r="AH2202" s="619" t="n"/>
      <c r="AJ2202" s="34">
        <f>IF($AI2202&gt;0,IF(VLOOKUP($AI2202,Resource!$B$2:$AE$460,6,FALSE)&gt;0,VLOOKUP($AI2202,Resource!$B$2:$AE$460,6,FALSE),"--INPUT--"),"")</f>
        <v/>
      </c>
      <c r="AK2202" s="34">
        <f>IF($AI2202&gt;0,IF(VLOOKUP($AI2202,Resource!$B$2:$AE$460,25,FALSE)&gt;0,VLOOKUP($AI2202,Resource!$B$2:$AE$460,25,FALSE),"--INPUT--"),"")</f>
        <v/>
      </c>
      <c r="AL2202" s="619" t="n"/>
      <c r="AM2202" s="619" t="n"/>
      <c r="AN2202" s="34">
        <f>AA2202</f>
        <v/>
      </c>
      <c r="AO2202" s="621">
        <f>IF(ISNA(IF(AC2202="",0,AN2202*VLOOKUP(AC2202,Resource!$B$2:$AE$465,8,FALSE))),0,IF(AC2202="",0,AN2202*VLOOKUP(AC2202,Resource!$B$2:$AE$465,8,FALSE)))</f>
        <v/>
      </c>
      <c r="AP2202" s="620" t="n"/>
      <c r="AQ2202" s="286" t="n"/>
      <c r="AR2202" s="34">
        <f>AB2202</f>
        <v/>
      </c>
      <c r="AS2202" s="621">
        <f>IF(ISNA(IF(AI2202="",0,AR2202*VLOOKUP(AI2202,Resource!$B$2:$AE$465,9,FALSE))),0,IF(AI2202="",0,AR2202*VLOOKUP(AI2202,Resource!$B$2:$AE$465,9,FALSE)))</f>
        <v/>
      </c>
      <c r="AT2202" s="620" t="n"/>
      <c r="AU2202" s="286" t="n"/>
      <c r="AV2202" s="620">
        <f>Z2202</f>
        <v/>
      </c>
      <c r="AW2202" s="72" t="n"/>
      <c r="BA2202" s="620" t="n"/>
      <c r="BC2202" s="620">
        <f>AO2202+AS2202</f>
        <v/>
      </c>
      <c r="BD2202" s="620">
        <f>BH2202-BC2202</f>
        <v/>
      </c>
      <c r="BE2202" s="479">
        <f>IF(AV2202=0,"        --",BD2202/BH2202)</f>
        <v/>
      </c>
      <c r="BF2202" s="620" t="n"/>
      <c r="BG2202" s="620" t="n"/>
      <c r="BH2202" s="620">
        <f>Z2202+BA2202+BF2202</f>
        <v/>
      </c>
    </row>
    <row r="2203" customFormat="1" s="34">
      <c r="A2203" s="618" t="n"/>
      <c r="B2203" s="619" t="n"/>
      <c r="J2203" s="619" t="n"/>
      <c r="U2203" s="620" t="n"/>
      <c r="X2203" s="620" t="n"/>
      <c r="Y2203" s="620" t="n"/>
      <c r="Z2203" s="620" t="n"/>
      <c r="AA2203" s="34">
        <f>T2203*0.2+N2203*0+O2203*0.3+P2203*0.5+Q2203*0.6+R2203*1+S2203*1</f>
        <v/>
      </c>
      <c r="AB2203" s="34">
        <f>T2203*0.2+N2203*0.2+O2203*0.3+P2203*0.5+Q2203*0.6+R2203*1+S2203*1</f>
        <v/>
      </c>
      <c r="AD2203" s="34">
        <f>IF($AC2203&gt;0,IF(VLOOKUP($AC2203,Resource!$B$2:$AE$460,6,FALSE)&gt;0,VLOOKUP($AC2203,Resource!$B$2:$AE$460,6,FALSE),"--INPUT--"),"")</f>
        <v/>
      </c>
      <c r="AE2203" s="34">
        <f>IF($AC2203&gt;0,IF(VLOOKUP($AC2203,Resource!$B$2:$AE$460,25,FALSE)&gt;0,VLOOKUP($AC2203,Resource!$B$2:$AE$460,25,FALSE),"--INPUT--"),"")</f>
        <v/>
      </c>
      <c r="AG2203" s="619" t="n"/>
      <c r="AH2203" s="619" t="n"/>
      <c r="AJ2203" s="34">
        <f>IF($AI2203&gt;0,IF(VLOOKUP($AI2203,Resource!$B$2:$AE$460,6,FALSE)&gt;0,VLOOKUP($AI2203,Resource!$B$2:$AE$460,6,FALSE),"--INPUT--"),"")</f>
        <v/>
      </c>
      <c r="AK2203" s="34">
        <f>IF($AI2203&gt;0,IF(VLOOKUP($AI2203,Resource!$B$2:$AE$460,25,FALSE)&gt;0,VLOOKUP($AI2203,Resource!$B$2:$AE$460,25,FALSE),"--INPUT--"),"")</f>
        <v/>
      </c>
      <c r="AL2203" s="619" t="n"/>
      <c r="AM2203" s="619" t="n"/>
      <c r="AN2203" s="34">
        <f>AA2203</f>
        <v/>
      </c>
      <c r="AO2203" s="621">
        <f>IF(ISNA(IF(AC2203="",0,AN2203*VLOOKUP(AC2203,Resource!$B$2:$AE$465,8,FALSE))),0,IF(AC2203="",0,AN2203*VLOOKUP(AC2203,Resource!$B$2:$AE$465,8,FALSE)))</f>
        <v/>
      </c>
      <c r="AP2203" s="620" t="n"/>
      <c r="AQ2203" s="286" t="n"/>
      <c r="AR2203" s="34">
        <f>AB2203</f>
        <v/>
      </c>
      <c r="AS2203" s="621">
        <f>IF(ISNA(IF(AI2203="",0,AR2203*VLOOKUP(AI2203,Resource!$B$2:$AE$465,9,FALSE))),0,IF(AI2203="",0,AR2203*VLOOKUP(AI2203,Resource!$B$2:$AE$465,9,FALSE)))</f>
        <v/>
      </c>
      <c r="AT2203" s="620" t="n"/>
      <c r="AU2203" s="286" t="n"/>
      <c r="AV2203" s="620">
        <f>Z2203</f>
        <v/>
      </c>
      <c r="AW2203" s="72" t="n"/>
      <c r="BA2203" s="620" t="n"/>
      <c r="BC2203" s="620">
        <f>AO2203+AS2203</f>
        <v/>
      </c>
      <c r="BD2203" s="620">
        <f>BH2203-BC2203</f>
        <v/>
      </c>
      <c r="BE2203" s="479">
        <f>IF(AV2203=0,"        --",BD2203/BH2203)</f>
        <v/>
      </c>
      <c r="BF2203" s="620" t="n"/>
      <c r="BG2203" s="620" t="n"/>
      <c r="BH2203" s="620">
        <f>Z2203+BA2203+BF2203</f>
        <v/>
      </c>
    </row>
    <row r="2204" customFormat="1" s="34">
      <c r="A2204" s="618" t="n"/>
      <c r="B2204" s="619" t="n"/>
      <c r="J2204" s="619" t="n"/>
      <c r="U2204" s="620" t="n"/>
      <c r="X2204" s="620" t="n"/>
      <c r="Y2204" s="620" t="n"/>
      <c r="Z2204" s="620" t="n"/>
      <c r="AA2204" s="34">
        <f>T2204*0.2+N2204*0+O2204*0.3+P2204*0.5+Q2204*0.6+R2204*1+S2204*1</f>
        <v/>
      </c>
      <c r="AB2204" s="34">
        <f>T2204*0.2+N2204*0.2+O2204*0.3+P2204*0.5+Q2204*0.6+R2204*1+S2204*1</f>
        <v/>
      </c>
      <c r="AD2204" s="34">
        <f>IF($AC2204&gt;0,IF(VLOOKUP($AC2204,Resource!$B$2:$AE$460,6,FALSE)&gt;0,VLOOKUP($AC2204,Resource!$B$2:$AE$460,6,FALSE),"--INPUT--"),"")</f>
        <v/>
      </c>
      <c r="AE2204" s="34">
        <f>IF($AC2204&gt;0,IF(VLOOKUP($AC2204,Resource!$B$2:$AE$460,25,FALSE)&gt;0,VLOOKUP($AC2204,Resource!$B$2:$AE$460,25,FALSE),"--INPUT--"),"")</f>
        <v/>
      </c>
      <c r="AG2204" s="619" t="n"/>
      <c r="AH2204" s="619" t="n"/>
      <c r="AJ2204" s="34">
        <f>IF($AI2204&gt;0,IF(VLOOKUP($AI2204,Resource!$B$2:$AE$460,6,FALSE)&gt;0,VLOOKUP($AI2204,Resource!$B$2:$AE$460,6,FALSE),"--INPUT--"),"")</f>
        <v/>
      </c>
      <c r="AK2204" s="34">
        <f>IF($AI2204&gt;0,IF(VLOOKUP($AI2204,Resource!$B$2:$AE$460,25,FALSE)&gt;0,VLOOKUP($AI2204,Resource!$B$2:$AE$460,25,FALSE),"--INPUT--"),"")</f>
        <v/>
      </c>
      <c r="AL2204" s="619" t="n"/>
      <c r="AM2204" s="619" t="n"/>
      <c r="AN2204" s="34">
        <f>AA2204</f>
        <v/>
      </c>
      <c r="AO2204" s="621">
        <f>IF(ISNA(IF(AC2204="",0,AN2204*VLOOKUP(AC2204,Resource!$B$2:$AE$465,8,FALSE))),0,IF(AC2204="",0,AN2204*VLOOKUP(AC2204,Resource!$B$2:$AE$465,8,FALSE)))</f>
        <v/>
      </c>
      <c r="AP2204" s="620" t="n"/>
      <c r="AQ2204" s="286" t="n"/>
      <c r="AR2204" s="34">
        <f>AB2204</f>
        <v/>
      </c>
      <c r="AS2204" s="621">
        <f>IF(ISNA(IF(AI2204="",0,AR2204*VLOOKUP(AI2204,Resource!$B$2:$AE$465,9,FALSE))),0,IF(AI2204="",0,AR2204*VLOOKUP(AI2204,Resource!$B$2:$AE$465,9,FALSE)))</f>
        <v/>
      </c>
      <c r="AT2204" s="620" t="n"/>
      <c r="AU2204" s="286" t="n"/>
      <c r="AV2204" s="620">
        <f>Z2204</f>
        <v/>
      </c>
      <c r="AW2204" s="72" t="n"/>
      <c r="BA2204" s="620" t="n"/>
      <c r="BC2204" s="620">
        <f>AO2204+AS2204</f>
        <v/>
      </c>
      <c r="BD2204" s="620">
        <f>BH2204-BC2204</f>
        <v/>
      </c>
      <c r="BE2204" s="479">
        <f>IF(AV2204=0,"        --",BD2204/BH2204)</f>
        <v/>
      </c>
      <c r="BF2204" s="620" t="n"/>
      <c r="BG2204" s="620" t="n"/>
      <c r="BH2204" s="620">
        <f>Z2204+BA2204+BF2204</f>
        <v/>
      </c>
    </row>
    <row r="2205" customFormat="1" s="34">
      <c r="A2205" s="618" t="n"/>
      <c r="B2205" s="619" t="n"/>
      <c r="J2205" s="619" t="n"/>
      <c r="U2205" s="620" t="n"/>
      <c r="X2205" s="620" t="n"/>
      <c r="Y2205" s="620" t="n"/>
      <c r="Z2205" s="620" t="n"/>
      <c r="AA2205" s="34">
        <f>T2205*0.2+N2205*0+O2205*0.3+P2205*0.5+Q2205*0.6+R2205*1+S2205*1</f>
        <v/>
      </c>
      <c r="AB2205" s="34">
        <f>T2205*0.2+N2205*0.2+O2205*0.3+P2205*0.5+Q2205*0.6+R2205*1+S2205*1</f>
        <v/>
      </c>
      <c r="AD2205" s="34">
        <f>IF($AC2205&gt;0,IF(VLOOKUP($AC2205,Resource!$B$2:$AE$460,6,FALSE)&gt;0,VLOOKUP($AC2205,Resource!$B$2:$AE$460,6,FALSE),"--INPUT--"),"")</f>
        <v/>
      </c>
      <c r="AE2205" s="34">
        <f>IF($AC2205&gt;0,IF(VLOOKUP($AC2205,Resource!$B$2:$AE$460,25,FALSE)&gt;0,VLOOKUP($AC2205,Resource!$B$2:$AE$460,25,FALSE),"--INPUT--"),"")</f>
        <v/>
      </c>
      <c r="AG2205" s="619" t="n"/>
      <c r="AH2205" s="619" t="n"/>
      <c r="AJ2205" s="34">
        <f>IF($AI2205&gt;0,IF(VLOOKUP($AI2205,Resource!$B$2:$AE$460,6,FALSE)&gt;0,VLOOKUP($AI2205,Resource!$B$2:$AE$460,6,FALSE),"--INPUT--"),"")</f>
        <v/>
      </c>
      <c r="AK2205" s="34">
        <f>IF($AI2205&gt;0,IF(VLOOKUP($AI2205,Resource!$B$2:$AE$460,25,FALSE)&gt;0,VLOOKUP($AI2205,Resource!$B$2:$AE$460,25,FALSE),"--INPUT--"),"")</f>
        <v/>
      </c>
      <c r="AL2205" s="619" t="n"/>
      <c r="AM2205" s="619" t="n"/>
      <c r="AN2205" s="34">
        <f>AA2205</f>
        <v/>
      </c>
      <c r="AO2205" s="621">
        <f>IF(ISNA(IF(AC2205="",0,AN2205*VLOOKUP(AC2205,Resource!$B$2:$AE$465,8,FALSE))),0,IF(AC2205="",0,AN2205*VLOOKUP(AC2205,Resource!$B$2:$AE$465,8,FALSE)))</f>
        <v/>
      </c>
      <c r="AP2205" s="620" t="n"/>
      <c r="AQ2205" s="286" t="n"/>
      <c r="AR2205" s="34">
        <f>AB2205</f>
        <v/>
      </c>
      <c r="AS2205" s="621">
        <f>IF(ISNA(IF(AI2205="",0,AR2205*VLOOKUP(AI2205,Resource!$B$2:$AE$465,9,FALSE))),0,IF(AI2205="",0,AR2205*VLOOKUP(AI2205,Resource!$B$2:$AE$465,9,FALSE)))</f>
        <v/>
      </c>
      <c r="AT2205" s="620" t="n"/>
      <c r="AU2205" s="286" t="n"/>
      <c r="AV2205" s="620">
        <f>Z2205</f>
        <v/>
      </c>
      <c r="AW2205" s="72" t="n"/>
      <c r="BA2205" s="620" t="n"/>
      <c r="BC2205" s="620">
        <f>AO2205+AS2205</f>
        <v/>
      </c>
      <c r="BD2205" s="620">
        <f>BH2205-BC2205</f>
        <v/>
      </c>
      <c r="BE2205" s="479">
        <f>IF(AV2205=0,"        --",BD2205/BH2205)</f>
        <v/>
      </c>
      <c r="BF2205" s="620" t="n"/>
      <c r="BG2205" s="620" t="n"/>
      <c r="BH2205" s="620">
        <f>Z2205+BA2205+BF2205</f>
        <v/>
      </c>
    </row>
    <row r="2206" customFormat="1" s="34">
      <c r="A2206" s="618" t="n"/>
      <c r="B2206" s="619" t="n"/>
      <c r="J2206" s="619" t="n"/>
      <c r="U2206" s="620" t="n"/>
      <c r="X2206" s="620" t="n"/>
      <c r="Y2206" s="620" t="n"/>
      <c r="Z2206" s="620" t="n"/>
      <c r="AA2206" s="34">
        <f>T2206*0.2+N2206*0+O2206*0.3+P2206*0.5+Q2206*0.6+R2206*1+S2206*1</f>
        <v/>
      </c>
      <c r="AB2206" s="34">
        <f>T2206*0.2+N2206*0.2+O2206*0.3+P2206*0.5+Q2206*0.6+R2206*1+S2206*1</f>
        <v/>
      </c>
      <c r="AD2206" s="34">
        <f>IF($AC2206&gt;0,IF(VLOOKUP($AC2206,Resource!$B$2:$AE$460,6,FALSE)&gt;0,VLOOKUP($AC2206,Resource!$B$2:$AE$460,6,FALSE),"--INPUT--"),"")</f>
        <v/>
      </c>
      <c r="AE2206" s="34">
        <f>IF($AC2206&gt;0,IF(VLOOKUP($AC2206,Resource!$B$2:$AE$460,25,FALSE)&gt;0,VLOOKUP($AC2206,Resource!$B$2:$AE$460,25,FALSE),"--INPUT--"),"")</f>
        <v/>
      </c>
      <c r="AG2206" s="619" t="n"/>
      <c r="AH2206" s="619" t="n"/>
      <c r="AJ2206" s="34">
        <f>IF($AI2206&gt;0,IF(VLOOKUP($AI2206,Resource!$B$2:$AE$460,6,FALSE)&gt;0,VLOOKUP($AI2206,Resource!$B$2:$AE$460,6,FALSE),"--INPUT--"),"")</f>
        <v/>
      </c>
      <c r="AK2206" s="34">
        <f>IF($AI2206&gt;0,IF(VLOOKUP($AI2206,Resource!$B$2:$AE$460,25,FALSE)&gt;0,VLOOKUP($AI2206,Resource!$B$2:$AE$460,25,FALSE),"--INPUT--"),"")</f>
        <v/>
      </c>
      <c r="AL2206" s="619" t="n"/>
      <c r="AM2206" s="619" t="n"/>
      <c r="AN2206" s="34">
        <f>AA2206</f>
        <v/>
      </c>
      <c r="AO2206" s="621">
        <f>IF(ISNA(IF(AC2206="",0,AN2206*VLOOKUP(AC2206,Resource!$B$2:$AE$465,8,FALSE))),0,IF(AC2206="",0,AN2206*VLOOKUP(AC2206,Resource!$B$2:$AE$465,8,FALSE)))</f>
        <v/>
      </c>
      <c r="AP2206" s="620" t="n"/>
      <c r="AQ2206" s="286" t="n"/>
      <c r="AR2206" s="34">
        <f>AB2206</f>
        <v/>
      </c>
      <c r="AS2206" s="621">
        <f>IF(ISNA(IF(AI2206="",0,AR2206*VLOOKUP(AI2206,Resource!$B$2:$AE$465,9,FALSE))),0,IF(AI2206="",0,AR2206*VLOOKUP(AI2206,Resource!$B$2:$AE$465,9,FALSE)))</f>
        <v/>
      </c>
      <c r="AT2206" s="620" t="n"/>
      <c r="AU2206" s="286" t="n"/>
      <c r="AV2206" s="620">
        <f>Z2206</f>
        <v/>
      </c>
      <c r="AW2206" s="72" t="n"/>
      <c r="BA2206" s="620" t="n"/>
      <c r="BC2206" s="620">
        <f>AO2206+AS2206</f>
        <v/>
      </c>
      <c r="BD2206" s="620">
        <f>BH2206-BC2206</f>
        <v/>
      </c>
      <c r="BE2206" s="479">
        <f>IF(AV2206=0,"        --",BD2206/BH2206)</f>
        <v/>
      </c>
      <c r="BF2206" s="620" t="n"/>
      <c r="BG2206" s="620" t="n"/>
      <c r="BH2206" s="620">
        <f>Z2206+BA2206+BF2206</f>
        <v/>
      </c>
    </row>
    <row r="2207" customFormat="1" s="34">
      <c r="A2207" s="618" t="n"/>
      <c r="B2207" s="619" t="n"/>
      <c r="J2207" s="619" t="n"/>
      <c r="U2207" s="620" t="n"/>
      <c r="X2207" s="620" t="n"/>
      <c r="Y2207" s="620" t="n"/>
      <c r="Z2207" s="620" t="n"/>
      <c r="AA2207" s="34">
        <f>T2207*0.2+N2207*0+O2207*0.3+P2207*0.5+Q2207*0.6+R2207*1+S2207*1</f>
        <v/>
      </c>
      <c r="AB2207" s="34">
        <f>T2207*0.2+N2207*0.2+O2207*0.3+P2207*0.5+Q2207*0.6+R2207*1+S2207*1</f>
        <v/>
      </c>
      <c r="AD2207" s="34">
        <f>IF($AC2207&gt;0,IF(VLOOKUP($AC2207,Resource!$B$2:$AE$460,6,FALSE)&gt;0,VLOOKUP($AC2207,Resource!$B$2:$AE$460,6,FALSE),"--INPUT--"),"")</f>
        <v/>
      </c>
      <c r="AE2207" s="34">
        <f>IF($AC2207&gt;0,IF(VLOOKUP($AC2207,Resource!$B$2:$AE$460,25,FALSE)&gt;0,VLOOKUP($AC2207,Resource!$B$2:$AE$460,25,FALSE),"--INPUT--"),"")</f>
        <v/>
      </c>
      <c r="AG2207" s="619" t="n"/>
      <c r="AH2207" s="619" t="n"/>
      <c r="AJ2207" s="34">
        <f>IF($AI2207&gt;0,IF(VLOOKUP($AI2207,Resource!$B$2:$AE$460,6,FALSE)&gt;0,VLOOKUP($AI2207,Resource!$B$2:$AE$460,6,FALSE),"--INPUT--"),"")</f>
        <v/>
      </c>
      <c r="AK2207" s="34">
        <f>IF($AI2207&gt;0,IF(VLOOKUP($AI2207,Resource!$B$2:$AE$460,25,FALSE)&gt;0,VLOOKUP($AI2207,Resource!$B$2:$AE$460,25,FALSE),"--INPUT--"),"")</f>
        <v/>
      </c>
      <c r="AL2207" s="619" t="n"/>
      <c r="AM2207" s="619" t="n"/>
      <c r="AN2207" s="34">
        <f>AA2207</f>
        <v/>
      </c>
      <c r="AO2207" s="621">
        <f>IF(ISNA(IF(AC2207="",0,AN2207*VLOOKUP(AC2207,Resource!$B$2:$AE$465,8,FALSE))),0,IF(AC2207="",0,AN2207*VLOOKUP(AC2207,Resource!$B$2:$AE$465,8,FALSE)))</f>
        <v/>
      </c>
      <c r="AP2207" s="620" t="n"/>
      <c r="AQ2207" s="286" t="n"/>
      <c r="AR2207" s="34">
        <f>AB2207</f>
        <v/>
      </c>
      <c r="AS2207" s="621">
        <f>IF(ISNA(IF(AI2207="",0,AR2207*VLOOKUP(AI2207,Resource!$B$2:$AE$465,9,FALSE))),0,IF(AI2207="",0,AR2207*VLOOKUP(AI2207,Resource!$B$2:$AE$465,9,FALSE)))</f>
        <v/>
      </c>
      <c r="AT2207" s="620" t="n"/>
      <c r="AU2207" s="286" t="n"/>
      <c r="AV2207" s="620">
        <f>Z2207</f>
        <v/>
      </c>
      <c r="AW2207" s="72" t="n"/>
      <c r="BA2207" s="620" t="n"/>
      <c r="BC2207" s="620">
        <f>AO2207+AS2207</f>
        <v/>
      </c>
      <c r="BD2207" s="620">
        <f>BH2207-BC2207</f>
        <v/>
      </c>
      <c r="BE2207" s="479">
        <f>IF(AV2207=0,"        --",BD2207/BH2207)</f>
        <v/>
      </c>
      <c r="BF2207" s="620" t="n"/>
      <c r="BG2207" s="620" t="n"/>
      <c r="BH2207" s="620">
        <f>Z2207+BA2207+BF2207</f>
        <v/>
      </c>
    </row>
    <row r="2208" customFormat="1" s="34">
      <c r="A2208" s="618" t="n"/>
      <c r="B2208" s="619" t="n"/>
      <c r="J2208" s="619" t="n"/>
      <c r="U2208" s="620" t="n"/>
      <c r="X2208" s="620" t="n"/>
      <c r="Y2208" s="620" t="n"/>
      <c r="Z2208" s="620" t="n"/>
      <c r="AA2208" s="34">
        <f>T2208*0.2+N2208*0+O2208*0.3+P2208*0.5+Q2208*0.6+R2208*1+S2208*1</f>
        <v/>
      </c>
      <c r="AB2208" s="34">
        <f>T2208*0.2+N2208*0.2+O2208*0.3+P2208*0.5+Q2208*0.6+R2208*1+S2208*1</f>
        <v/>
      </c>
      <c r="AD2208" s="34">
        <f>IF($AC2208&gt;0,IF(VLOOKUP($AC2208,Resource!$B$2:$AE$460,6,FALSE)&gt;0,VLOOKUP($AC2208,Resource!$B$2:$AE$460,6,FALSE),"--INPUT--"),"")</f>
        <v/>
      </c>
      <c r="AE2208" s="34">
        <f>IF($AC2208&gt;0,IF(VLOOKUP($AC2208,Resource!$B$2:$AE$460,25,FALSE)&gt;0,VLOOKUP($AC2208,Resource!$B$2:$AE$460,25,FALSE),"--INPUT--"),"")</f>
        <v/>
      </c>
      <c r="AG2208" s="619" t="n"/>
      <c r="AH2208" s="619" t="n"/>
      <c r="AJ2208" s="34">
        <f>IF($AI2208&gt;0,IF(VLOOKUP($AI2208,Resource!$B$2:$AE$460,6,FALSE)&gt;0,VLOOKUP($AI2208,Resource!$B$2:$AE$460,6,FALSE),"--INPUT--"),"")</f>
        <v/>
      </c>
      <c r="AK2208" s="34">
        <f>IF($AI2208&gt;0,IF(VLOOKUP($AI2208,Resource!$B$2:$AE$460,25,FALSE)&gt;0,VLOOKUP($AI2208,Resource!$B$2:$AE$460,25,FALSE),"--INPUT--"),"")</f>
        <v/>
      </c>
      <c r="AL2208" s="619" t="n"/>
      <c r="AM2208" s="619" t="n"/>
      <c r="AN2208" s="34">
        <f>AA2208</f>
        <v/>
      </c>
      <c r="AO2208" s="621">
        <f>IF(ISNA(IF(AC2208="",0,AN2208*VLOOKUP(AC2208,Resource!$B$2:$AE$465,8,FALSE))),0,IF(AC2208="",0,AN2208*VLOOKUP(AC2208,Resource!$B$2:$AE$465,8,FALSE)))</f>
        <v/>
      </c>
      <c r="AP2208" s="620" t="n"/>
      <c r="AQ2208" s="286" t="n"/>
      <c r="AR2208" s="34">
        <f>AB2208</f>
        <v/>
      </c>
      <c r="AS2208" s="621">
        <f>IF(ISNA(IF(AI2208="",0,AR2208*VLOOKUP(AI2208,Resource!$B$2:$AE$465,9,FALSE))),0,IF(AI2208="",0,AR2208*VLOOKUP(AI2208,Resource!$B$2:$AE$465,9,FALSE)))</f>
        <v/>
      </c>
      <c r="AT2208" s="620" t="n"/>
      <c r="AU2208" s="286" t="n"/>
      <c r="AV2208" s="620">
        <f>Z2208</f>
        <v/>
      </c>
      <c r="AW2208" s="72" t="n"/>
      <c r="BA2208" s="620" t="n"/>
      <c r="BC2208" s="620">
        <f>AO2208+AS2208</f>
        <v/>
      </c>
      <c r="BD2208" s="620">
        <f>BH2208-BC2208</f>
        <v/>
      </c>
      <c r="BE2208" s="479">
        <f>IF(AV2208=0,"        --",BD2208/BH2208)</f>
        <v/>
      </c>
      <c r="BF2208" s="620" t="n"/>
      <c r="BG2208" s="620" t="n"/>
      <c r="BH2208" s="620">
        <f>Z2208+BA2208+BF2208</f>
        <v/>
      </c>
    </row>
    <row r="2209" customFormat="1" s="34">
      <c r="A2209" s="618" t="n"/>
      <c r="B2209" s="619" t="n"/>
      <c r="J2209" s="619" t="n"/>
      <c r="U2209" s="620" t="n"/>
      <c r="X2209" s="620" t="n"/>
      <c r="Y2209" s="620" t="n"/>
      <c r="Z2209" s="620" t="n"/>
      <c r="AA2209" s="34">
        <f>T2209*0.2+N2209*0+O2209*0.3+P2209*0.5+Q2209*0.6+R2209*1+S2209*1</f>
        <v/>
      </c>
      <c r="AB2209" s="34">
        <f>T2209*0.2+N2209*0.2+O2209*0.3+P2209*0.5+Q2209*0.6+R2209*1+S2209*1</f>
        <v/>
      </c>
      <c r="AD2209" s="34">
        <f>IF($AC2209&gt;0,IF(VLOOKUP($AC2209,Resource!$B$2:$AE$460,6,FALSE)&gt;0,VLOOKUP($AC2209,Resource!$B$2:$AE$460,6,FALSE),"--INPUT--"),"")</f>
        <v/>
      </c>
      <c r="AE2209" s="34">
        <f>IF($AC2209&gt;0,IF(VLOOKUP($AC2209,Resource!$B$2:$AE$460,25,FALSE)&gt;0,VLOOKUP($AC2209,Resource!$B$2:$AE$460,25,FALSE),"--INPUT--"),"")</f>
        <v/>
      </c>
      <c r="AG2209" s="619" t="n"/>
      <c r="AH2209" s="619" t="n"/>
      <c r="AJ2209" s="34">
        <f>IF($AI2209&gt;0,IF(VLOOKUP($AI2209,Resource!$B$2:$AE$460,6,FALSE)&gt;0,VLOOKUP($AI2209,Resource!$B$2:$AE$460,6,FALSE),"--INPUT--"),"")</f>
        <v/>
      </c>
      <c r="AK2209" s="34">
        <f>IF($AI2209&gt;0,IF(VLOOKUP($AI2209,Resource!$B$2:$AE$460,25,FALSE)&gt;0,VLOOKUP($AI2209,Resource!$B$2:$AE$460,25,FALSE),"--INPUT--"),"")</f>
        <v/>
      </c>
      <c r="AL2209" s="619" t="n"/>
      <c r="AM2209" s="619" t="n"/>
      <c r="AN2209" s="34">
        <f>AA2209</f>
        <v/>
      </c>
      <c r="AO2209" s="621">
        <f>IF(ISNA(IF(AC2209="",0,AN2209*VLOOKUP(AC2209,Resource!$B$2:$AE$465,8,FALSE))),0,IF(AC2209="",0,AN2209*VLOOKUP(AC2209,Resource!$B$2:$AE$465,8,FALSE)))</f>
        <v/>
      </c>
      <c r="AP2209" s="620" t="n"/>
      <c r="AQ2209" s="286" t="n"/>
      <c r="AR2209" s="34">
        <f>AB2209</f>
        <v/>
      </c>
      <c r="AS2209" s="621">
        <f>IF(ISNA(IF(AI2209="",0,AR2209*VLOOKUP(AI2209,Resource!$B$2:$AE$465,9,FALSE))),0,IF(AI2209="",0,AR2209*VLOOKUP(AI2209,Resource!$B$2:$AE$465,9,FALSE)))</f>
        <v/>
      </c>
      <c r="AT2209" s="620" t="n"/>
      <c r="AU2209" s="286" t="n"/>
      <c r="AV2209" s="620">
        <f>Z2209</f>
        <v/>
      </c>
      <c r="AW2209" s="72" t="n"/>
      <c r="BA2209" s="620" t="n"/>
      <c r="BC2209" s="620">
        <f>AO2209+AS2209</f>
        <v/>
      </c>
      <c r="BD2209" s="620">
        <f>BH2209-BC2209</f>
        <v/>
      </c>
      <c r="BE2209" s="479">
        <f>IF(AV2209=0,"        --",BD2209/BH2209)</f>
        <v/>
      </c>
      <c r="BF2209" s="620" t="n"/>
      <c r="BG2209" s="620" t="n"/>
      <c r="BH2209" s="620">
        <f>Z2209+BA2209+BF2209</f>
        <v/>
      </c>
    </row>
    <row r="2210" customFormat="1" s="34">
      <c r="A2210" s="618" t="n"/>
      <c r="B2210" s="619" t="n"/>
      <c r="J2210" s="619" t="n"/>
      <c r="U2210" s="620" t="n"/>
      <c r="X2210" s="620" t="n"/>
      <c r="Y2210" s="620" t="n"/>
      <c r="Z2210" s="620" t="n"/>
      <c r="AA2210" s="34">
        <f>T2210*0.2+N2210*0+O2210*0.3+P2210*0.5+Q2210*0.6+R2210*1+S2210*1</f>
        <v/>
      </c>
      <c r="AB2210" s="34">
        <f>T2210*0.2+N2210*0.2+O2210*0.3+P2210*0.5+Q2210*0.6+R2210*1+S2210*1</f>
        <v/>
      </c>
      <c r="AD2210" s="34">
        <f>IF($AC2210&gt;0,IF(VLOOKUP($AC2210,Resource!$B$2:$AE$460,6,FALSE)&gt;0,VLOOKUP($AC2210,Resource!$B$2:$AE$460,6,FALSE),"--INPUT--"),"")</f>
        <v/>
      </c>
      <c r="AE2210" s="34">
        <f>IF($AC2210&gt;0,IF(VLOOKUP($AC2210,Resource!$B$2:$AE$460,25,FALSE)&gt;0,VLOOKUP($AC2210,Resource!$B$2:$AE$460,25,FALSE),"--INPUT--"),"")</f>
        <v/>
      </c>
      <c r="AG2210" s="619" t="n"/>
      <c r="AH2210" s="619" t="n"/>
      <c r="AJ2210" s="34">
        <f>IF($AI2210&gt;0,IF(VLOOKUP($AI2210,Resource!$B$2:$AE$460,6,FALSE)&gt;0,VLOOKUP($AI2210,Resource!$B$2:$AE$460,6,FALSE),"--INPUT--"),"")</f>
        <v/>
      </c>
      <c r="AK2210" s="34">
        <f>IF($AI2210&gt;0,IF(VLOOKUP($AI2210,Resource!$B$2:$AE$460,25,FALSE)&gt;0,VLOOKUP($AI2210,Resource!$B$2:$AE$460,25,FALSE),"--INPUT--"),"")</f>
        <v/>
      </c>
      <c r="AL2210" s="619" t="n"/>
      <c r="AM2210" s="619" t="n"/>
      <c r="AN2210" s="34">
        <f>AA2210</f>
        <v/>
      </c>
      <c r="AO2210" s="621">
        <f>IF(ISNA(IF(AC2210="",0,AN2210*VLOOKUP(AC2210,Resource!$B$2:$AE$465,8,FALSE))),0,IF(AC2210="",0,AN2210*VLOOKUP(AC2210,Resource!$B$2:$AE$465,8,FALSE)))</f>
        <v/>
      </c>
      <c r="AP2210" s="620" t="n"/>
      <c r="AQ2210" s="286" t="n"/>
      <c r="AR2210" s="34">
        <f>AB2210</f>
        <v/>
      </c>
      <c r="AS2210" s="621">
        <f>IF(ISNA(IF(AI2210="",0,AR2210*VLOOKUP(AI2210,Resource!$B$2:$AE$465,9,FALSE))),0,IF(AI2210="",0,AR2210*VLOOKUP(AI2210,Resource!$B$2:$AE$465,9,FALSE)))</f>
        <v/>
      </c>
      <c r="AT2210" s="620" t="n"/>
      <c r="AU2210" s="286" t="n"/>
      <c r="AV2210" s="620">
        <f>Z2210</f>
        <v/>
      </c>
      <c r="AW2210" s="72" t="n"/>
      <c r="BA2210" s="620" t="n"/>
      <c r="BC2210" s="620">
        <f>AO2210+AS2210</f>
        <v/>
      </c>
      <c r="BD2210" s="620">
        <f>BH2210-BC2210</f>
        <v/>
      </c>
      <c r="BE2210" s="479">
        <f>IF(AV2210=0,"        --",BD2210/BH2210)</f>
        <v/>
      </c>
      <c r="BF2210" s="620" t="n"/>
      <c r="BG2210" s="620" t="n"/>
      <c r="BH2210" s="620">
        <f>Z2210+BA2210+BF2210</f>
        <v/>
      </c>
    </row>
    <row r="2211" customFormat="1" s="34">
      <c r="A2211" s="618" t="n"/>
      <c r="B2211" s="619" t="n"/>
      <c r="J2211" s="619" t="n"/>
      <c r="U2211" s="620" t="n"/>
      <c r="X2211" s="620" t="n"/>
      <c r="Y2211" s="620" t="n"/>
      <c r="Z2211" s="620" t="n"/>
      <c r="AA2211" s="34">
        <f>T2211*0.2+N2211*0+O2211*0.3+P2211*0.5+Q2211*0.6+R2211*1+S2211*1</f>
        <v/>
      </c>
      <c r="AB2211" s="34">
        <f>T2211*0.2+N2211*0.2+O2211*0.3+P2211*0.5+Q2211*0.6+R2211*1+S2211*1</f>
        <v/>
      </c>
      <c r="AD2211" s="34">
        <f>IF($AC2211&gt;0,IF(VLOOKUP($AC2211,Resource!$B$2:$AE$460,6,FALSE)&gt;0,VLOOKUP($AC2211,Resource!$B$2:$AE$460,6,FALSE),"--INPUT--"),"")</f>
        <v/>
      </c>
      <c r="AE2211" s="34">
        <f>IF($AC2211&gt;0,IF(VLOOKUP($AC2211,Resource!$B$2:$AE$460,25,FALSE)&gt;0,VLOOKUP($AC2211,Resource!$B$2:$AE$460,25,FALSE),"--INPUT--"),"")</f>
        <v/>
      </c>
      <c r="AG2211" s="619" t="n"/>
      <c r="AH2211" s="619" t="n"/>
      <c r="AJ2211" s="34">
        <f>IF($AI2211&gt;0,IF(VLOOKUP($AI2211,Resource!$B$2:$AE$460,6,FALSE)&gt;0,VLOOKUP($AI2211,Resource!$B$2:$AE$460,6,FALSE),"--INPUT--"),"")</f>
        <v/>
      </c>
      <c r="AK2211" s="34">
        <f>IF($AI2211&gt;0,IF(VLOOKUP($AI2211,Resource!$B$2:$AE$460,25,FALSE)&gt;0,VLOOKUP($AI2211,Resource!$B$2:$AE$460,25,FALSE),"--INPUT--"),"")</f>
        <v/>
      </c>
      <c r="AL2211" s="619" t="n"/>
      <c r="AM2211" s="619" t="n"/>
      <c r="AN2211" s="34">
        <f>AA2211</f>
        <v/>
      </c>
      <c r="AO2211" s="621">
        <f>IF(ISNA(IF(AC2211="",0,AN2211*VLOOKUP(AC2211,Resource!$B$2:$AE$465,8,FALSE))),0,IF(AC2211="",0,AN2211*VLOOKUP(AC2211,Resource!$B$2:$AE$465,8,FALSE)))</f>
        <v/>
      </c>
      <c r="AP2211" s="620" t="n"/>
      <c r="AQ2211" s="286" t="n"/>
      <c r="AR2211" s="34">
        <f>AB2211</f>
        <v/>
      </c>
      <c r="AS2211" s="621">
        <f>IF(ISNA(IF(AI2211="",0,AR2211*VLOOKUP(AI2211,Resource!$B$2:$AE$465,9,FALSE))),0,IF(AI2211="",0,AR2211*VLOOKUP(AI2211,Resource!$B$2:$AE$465,9,FALSE)))</f>
        <v/>
      </c>
      <c r="AT2211" s="620" t="n"/>
      <c r="AU2211" s="286" t="n"/>
      <c r="AV2211" s="620">
        <f>Z2211</f>
        <v/>
      </c>
      <c r="AW2211" s="72" t="n"/>
      <c r="BA2211" s="620" t="n"/>
      <c r="BC2211" s="620">
        <f>AO2211+AS2211</f>
        <v/>
      </c>
      <c r="BD2211" s="620">
        <f>BH2211-BC2211</f>
        <v/>
      </c>
      <c r="BE2211" s="479">
        <f>IF(AV2211=0,"        --",BD2211/BH2211)</f>
        <v/>
      </c>
      <c r="BF2211" s="620" t="n"/>
      <c r="BG2211" s="620" t="n"/>
      <c r="BH2211" s="620">
        <f>Z2211+BA2211+BF2211</f>
        <v/>
      </c>
    </row>
    <row r="2212" customFormat="1" s="34">
      <c r="A2212" s="618" t="n"/>
      <c r="B2212" s="619" t="n"/>
      <c r="J2212" s="619" t="n"/>
      <c r="U2212" s="620" t="n"/>
      <c r="X2212" s="620" t="n"/>
      <c r="Y2212" s="620" t="n"/>
      <c r="Z2212" s="620" t="n"/>
      <c r="AA2212" s="34">
        <f>T2212*0.2+N2212*0+O2212*0.3+P2212*0.5+Q2212*0.6+R2212*1+S2212*1</f>
        <v/>
      </c>
      <c r="AB2212" s="34">
        <f>T2212*0.2+N2212*0.2+O2212*0.3+P2212*0.5+Q2212*0.6+R2212*1+S2212*1</f>
        <v/>
      </c>
      <c r="AD2212" s="34">
        <f>IF($AC2212&gt;0,IF(VLOOKUP($AC2212,Resource!$B$2:$AE$460,6,FALSE)&gt;0,VLOOKUP($AC2212,Resource!$B$2:$AE$460,6,FALSE),"--INPUT--"),"")</f>
        <v/>
      </c>
      <c r="AE2212" s="34">
        <f>IF($AC2212&gt;0,IF(VLOOKUP($AC2212,Resource!$B$2:$AE$460,25,FALSE)&gt;0,VLOOKUP($AC2212,Resource!$B$2:$AE$460,25,FALSE),"--INPUT--"),"")</f>
        <v/>
      </c>
      <c r="AG2212" s="619" t="n"/>
      <c r="AH2212" s="619" t="n"/>
      <c r="AJ2212" s="34">
        <f>IF($AI2212&gt;0,IF(VLOOKUP($AI2212,Resource!$B$2:$AE$460,6,FALSE)&gt;0,VLOOKUP($AI2212,Resource!$B$2:$AE$460,6,FALSE),"--INPUT--"),"")</f>
        <v/>
      </c>
      <c r="AK2212" s="34">
        <f>IF($AI2212&gt;0,IF(VLOOKUP($AI2212,Resource!$B$2:$AE$460,25,FALSE)&gt;0,VLOOKUP($AI2212,Resource!$B$2:$AE$460,25,FALSE),"--INPUT--"),"")</f>
        <v/>
      </c>
      <c r="AL2212" s="619" t="n"/>
      <c r="AM2212" s="619" t="n"/>
      <c r="AN2212" s="34">
        <f>AA2212</f>
        <v/>
      </c>
      <c r="AO2212" s="621">
        <f>IF(ISNA(IF(AC2212="",0,AN2212*VLOOKUP(AC2212,Resource!$B$2:$AE$465,8,FALSE))),0,IF(AC2212="",0,AN2212*VLOOKUP(AC2212,Resource!$B$2:$AE$465,8,FALSE)))</f>
        <v/>
      </c>
      <c r="AP2212" s="620" t="n"/>
      <c r="AQ2212" s="286" t="n"/>
      <c r="AR2212" s="34">
        <f>AB2212</f>
        <v/>
      </c>
      <c r="AS2212" s="621">
        <f>IF(ISNA(IF(AI2212="",0,AR2212*VLOOKUP(AI2212,Resource!$B$2:$AE$465,9,FALSE))),0,IF(AI2212="",0,AR2212*VLOOKUP(AI2212,Resource!$B$2:$AE$465,9,FALSE)))</f>
        <v/>
      </c>
      <c r="AT2212" s="620" t="n"/>
      <c r="AU2212" s="286" t="n"/>
      <c r="AV2212" s="620">
        <f>Z2212</f>
        <v/>
      </c>
      <c r="AW2212" s="72" t="n"/>
      <c r="BA2212" s="620" t="n"/>
      <c r="BC2212" s="620">
        <f>AO2212+AS2212</f>
        <v/>
      </c>
      <c r="BD2212" s="620">
        <f>BH2212-BC2212</f>
        <v/>
      </c>
      <c r="BE2212" s="479">
        <f>IF(AV2212=0,"        --",BD2212/BH2212)</f>
        <v/>
      </c>
      <c r="BF2212" s="620" t="n"/>
      <c r="BG2212" s="620" t="n"/>
      <c r="BH2212" s="620">
        <f>Z2212+BA2212+BF2212</f>
        <v/>
      </c>
    </row>
    <row r="2213" customFormat="1" s="34">
      <c r="A2213" s="618" t="n"/>
      <c r="B2213" s="619" t="n"/>
      <c r="J2213" s="619" t="n"/>
      <c r="U2213" s="620" t="n"/>
      <c r="X2213" s="620" t="n"/>
      <c r="Y2213" s="620" t="n"/>
      <c r="Z2213" s="620" t="n"/>
      <c r="AA2213" s="34">
        <f>T2213*0.2+N2213*0+O2213*0.3+P2213*0.5+Q2213*0.6+R2213*1+S2213*1</f>
        <v/>
      </c>
      <c r="AB2213" s="34">
        <f>T2213*0.2+N2213*0.2+O2213*0.3+P2213*0.5+Q2213*0.6+R2213*1+S2213*1</f>
        <v/>
      </c>
      <c r="AD2213" s="34">
        <f>IF($AC2213&gt;0,IF(VLOOKUP($AC2213,Resource!$B$2:$AE$460,6,FALSE)&gt;0,VLOOKUP($AC2213,Resource!$B$2:$AE$460,6,FALSE),"--INPUT--"),"")</f>
        <v/>
      </c>
      <c r="AE2213" s="34">
        <f>IF($AC2213&gt;0,IF(VLOOKUP($AC2213,Resource!$B$2:$AE$460,25,FALSE)&gt;0,VLOOKUP($AC2213,Resource!$B$2:$AE$460,25,FALSE),"--INPUT--"),"")</f>
        <v/>
      </c>
      <c r="AG2213" s="619" t="n"/>
      <c r="AH2213" s="619" t="n"/>
      <c r="AJ2213" s="34">
        <f>IF($AI2213&gt;0,IF(VLOOKUP($AI2213,Resource!$B$2:$AE$460,6,FALSE)&gt;0,VLOOKUP($AI2213,Resource!$B$2:$AE$460,6,FALSE),"--INPUT--"),"")</f>
        <v/>
      </c>
      <c r="AK2213" s="34">
        <f>IF($AI2213&gt;0,IF(VLOOKUP($AI2213,Resource!$B$2:$AE$460,25,FALSE)&gt;0,VLOOKUP($AI2213,Resource!$B$2:$AE$460,25,FALSE),"--INPUT--"),"")</f>
        <v/>
      </c>
      <c r="AL2213" s="619" t="n"/>
      <c r="AM2213" s="619" t="n"/>
      <c r="AN2213" s="34">
        <f>AA2213</f>
        <v/>
      </c>
      <c r="AO2213" s="621">
        <f>IF(ISNA(IF(AC2213="",0,AN2213*VLOOKUP(AC2213,Resource!$B$2:$AE$465,8,FALSE))),0,IF(AC2213="",0,AN2213*VLOOKUP(AC2213,Resource!$B$2:$AE$465,8,FALSE)))</f>
        <v/>
      </c>
      <c r="AP2213" s="620" t="n"/>
      <c r="AQ2213" s="286" t="n"/>
      <c r="AR2213" s="34">
        <f>AB2213</f>
        <v/>
      </c>
      <c r="AS2213" s="621">
        <f>IF(ISNA(IF(AI2213="",0,AR2213*VLOOKUP(AI2213,Resource!$B$2:$AE$465,9,FALSE))),0,IF(AI2213="",0,AR2213*VLOOKUP(AI2213,Resource!$B$2:$AE$465,9,FALSE)))</f>
        <v/>
      </c>
      <c r="AT2213" s="620" t="n"/>
      <c r="AU2213" s="286" t="n"/>
      <c r="AV2213" s="620">
        <f>Z2213</f>
        <v/>
      </c>
      <c r="AW2213" s="72" t="n"/>
      <c r="BA2213" s="620" t="n"/>
      <c r="BC2213" s="620">
        <f>AO2213+AS2213</f>
        <v/>
      </c>
      <c r="BD2213" s="620">
        <f>BH2213-BC2213</f>
        <v/>
      </c>
      <c r="BE2213" s="479">
        <f>IF(AV2213=0,"        --",BD2213/BH2213)</f>
        <v/>
      </c>
      <c r="BF2213" s="620" t="n"/>
      <c r="BG2213" s="620" t="n"/>
      <c r="BH2213" s="620">
        <f>Z2213+BA2213+BF2213</f>
        <v/>
      </c>
    </row>
    <row r="2214" customFormat="1" s="34">
      <c r="A2214" s="618" t="n"/>
      <c r="B2214" s="619" t="n"/>
      <c r="J2214" s="619" t="n"/>
      <c r="U2214" s="620" t="n"/>
      <c r="X2214" s="620" t="n"/>
      <c r="Y2214" s="620" t="n"/>
      <c r="Z2214" s="620" t="n"/>
      <c r="AA2214" s="34">
        <f>T2214*0.2+N2214*0+O2214*0.3+P2214*0.5+Q2214*0.6+R2214*1+S2214*1</f>
        <v/>
      </c>
      <c r="AB2214" s="34">
        <f>T2214*0.2+N2214*0.2+O2214*0.3+P2214*0.5+Q2214*0.6+R2214*1+S2214*1</f>
        <v/>
      </c>
      <c r="AD2214" s="34">
        <f>IF($AC2214&gt;0,IF(VLOOKUP($AC2214,Resource!$B$2:$AE$460,6,FALSE)&gt;0,VLOOKUP($AC2214,Resource!$B$2:$AE$460,6,FALSE),"--INPUT--"),"")</f>
        <v/>
      </c>
      <c r="AE2214" s="34">
        <f>IF($AC2214&gt;0,IF(VLOOKUP($AC2214,Resource!$B$2:$AE$460,25,FALSE)&gt;0,VLOOKUP($AC2214,Resource!$B$2:$AE$460,25,FALSE),"--INPUT--"),"")</f>
        <v/>
      </c>
      <c r="AG2214" s="619" t="n"/>
      <c r="AH2214" s="619" t="n"/>
      <c r="AJ2214" s="34">
        <f>IF($AI2214&gt;0,IF(VLOOKUP($AI2214,Resource!$B$2:$AE$460,6,FALSE)&gt;0,VLOOKUP($AI2214,Resource!$B$2:$AE$460,6,FALSE),"--INPUT--"),"")</f>
        <v/>
      </c>
      <c r="AK2214" s="34">
        <f>IF($AI2214&gt;0,IF(VLOOKUP($AI2214,Resource!$B$2:$AE$460,25,FALSE)&gt;0,VLOOKUP($AI2214,Resource!$B$2:$AE$460,25,FALSE),"--INPUT--"),"")</f>
        <v/>
      </c>
      <c r="AL2214" s="619" t="n"/>
      <c r="AM2214" s="619" t="n"/>
      <c r="AN2214" s="34">
        <f>AA2214</f>
        <v/>
      </c>
      <c r="AO2214" s="621">
        <f>IF(ISNA(IF(AC2214="",0,AN2214*VLOOKUP(AC2214,Resource!$B$2:$AE$465,8,FALSE))),0,IF(AC2214="",0,AN2214*VLOOKUP(AC2214,Resource!$B$2:$AE$465,8,FALSE)))</f>
        <v/>
      </c>
      <c r="AP2214" s="620" t="n"/>
      <c r="AQ2214" s="286" t="n"/>
      <c r="AR2214" s="34">
        <f>AB2214</f>
        <v/>
      </c>
      <c r="AS2214" s="621">
        <f>IF(ISNA(IF(AI2214="",0,AR2214*VLOOKUP(AI2214,Resource!$B$2:$AE$465,9,FALSE))),0,IF(AI2214="",0,AR2214*VLOOKUP(AI2214,Resource!$B$2:$AE$465,9,FALSE)))</f>
        <v/>
      </c>
      <c r="AT2214" s="620" t="n"/>
      <c r="AU2214" s="286" t="n"/>
      <c r="AV2214" s="620">
        <f>Z2214</f>
        <v/>
      </c>
      <c r="AW2214" s="72" t="n"/>
      <c r="BA2214" s="620" t="n"/>
      <c r="BC2214" s="620">
        <f>AO2214+AS2214</f>
        <v/>
      </c>
      <c r="BD2214" s="620">
        <f>BH2214-BC2214</f>
        <v/>
      </c>
      <c r="BE2214" s="479">
        <f>IF(AV2214=0,"        --",BD2214/BH2214)</f>
        <v/>
      </c>
      <c r="BF2214" s="620" t="n"/>
      <c r="BG2214" s="620" t="n"/>
      <c r="BH2214" s="620">
        <f>Z2214+BA2214+BF2214</f>
        <v/>
      </c>
    </row>
    <row r="2215" customFormat="1" s="34">
      <c r="A2215" s="618" t="n"/>
      <c r="B2215" s="619" t="n"/>
      <c r="J2215" s="619" t="n"/>
      <c r="U2215" s="620" t="n"/>
      <c r="X2215" s="620" t="n"/>
      <c r="Y2215" s="620" t="n"/>
      <c r="Z2215" s="620" t="n"/>
      <c r="AA2215" s="34">
        <f>T2215*0.2+N2215*0+O2215*0.3+P2215*0.5+Q2215*0.6+R2215*1+S2215*1</f>
        <v/>
      </c>
      <c r="AB2215" s="34">
        <f>T2215*0.2+N2215*0.2+O2215*0.3+P2215*0.5+Q2215*0.6+R2215*1+S2215*1</f>
        <v/>
      </c>
      <c r="AD2215" s="34">
        <f>IF($AC2215&gt;0,IF(VLOOKUP($AC2215,Resource!$B$2:$AE$460,6,FALSE)&gt;0,VLOOKUP($AC2215,Resource!$B$2:$AE$460,6,FALSE),"--INPUT--"),"")</f>
        <v/>
      </c>
      <c r="AE2215" s="34">
        <f>IF($AC2215&gt;0,IF(VLOOKUP($AC2215,Resource!$B$2:$AE$460,25,FALSE)&gt;0,VLOOKUP($AC2215,Resource!$B$2:$AE$460,25,FALSE),"--INPUT--"),"")</f>
        <v/>
      </c>
      <c r="AG2215" s="619" t="n"/>
      <c r="AH2215" s="619" t="n"/>
      <c r="AJ2215" s="34">
        <f>IF($AI2215&gt;0,IF(VLOOKUP($AI2215,Resource!$B$2:$AE$460,6,FALSE)&gt;0,VLOOKUP($AI2215,Resource!$B$2:$AE$460,6,FALSE),"--INPUT--"),"")</f>
        <v/>
      </c>
      <c r="AK2215" s="34">
        <f>IF($AI2215&gt;0,IF(VLOOKUP($AI2215,Resource!$B$2:$AE$460,25,FALSE)&gt;0,VLOOKUP($AI2215,Resource!$B$2:$AE$460,25,FALSE),"--INPUT--"),"")</f>
        <v/>
      </c>
      <c r="AL2215" s="619" t="n"/>
      <c r="AM2215" s="619" t="n"/>
      <c r="AN2215" s="34">
        <f>AA2215</f>
        <v/>
      </c>
      <c r="AO2215" s="621">
        <f>IF(ISNA(IF(AC2215="",0,AN2215*VLOOKUP(AC2215,Resource!$B$2:$AE$465,8,FALSE))),0,IF(AC2215="",0,AN2215*VLOOKUP(AC2215,Resource!$B$2:$AE$465,8,FALSE)))</f>
        <v/>
      </c>
      <c r="AP2215" s="620" t="n"/>
      <c r="AQ2215" s="286" t="n"/>
      <c r="AR2215" s="34">
        <f>AB2215</f>
        <v/>
      </c>
      <c r="AS2215" s="621">
        <f>IF(ISNA(IF(AI2215="",0,AR2215*VLOOKUP(AI2215,Resource!$B$2:$AE$465,9,FALSE))),0,IF(AI2215="",0,AR2215*VLOOKUP(AI2215,Resource!$B$2:$AE$465,9,FALSE)))</f>
        <v/>
      </c>
      <c r="AT2215" s="620" t="n"/>
      <c r="AU2215" s="286" t="n"/>
      <c r="AV2215" s="620">
        <f>Z2215</f>
        <v/>
      </c>
      <c r="AW2215" s="72" t="n"/>
      <c r="BA2215" s="620" t="n"/>
      <c r="BC2215" s="620">
        <f>AO2215+AS2215</f>
        <v/>
      </c>
      <c r="BD2215" s="620">
        <f>BH2215-BC2215</f>
        <v/>
      </c>
      <c r="BE2215" s="479">
        <f>IF(AV2215=0,"        --",BD2215/BH2215)</f>
        <v/>
      </c>
      <c r="BF2215" s="620" t="n"/>
      <c r="BG2215" s="620" t="n"/>
      <c r="BH2215" s="620">
        <f>Z2215+BA2215+BF2215</f>
        <v/>
      </c>
    </row>
    <row r="2216" customFormat="1" s="34">
      <c r="A2216" s="618" t="n"/>
      <c r="B2216" s="619" t="n"/>
      <c r="J2216" s="619" t="n"/>
      <c r="U2216" s="620" t="n"/>
      <c r="X2216" s="620" t="n"/>
      <c r="Y2216" s="620" t="n"/>
      <c r="Z2216" s="620" t="n"/>
      <c r="AA2216" s="34">
        <f>T2216*0.2+N2216*0+O2216*0.3+P2216*0.5+Q2216*0.6+R2216*1+S2216*1</f>
        <v/>
      </c>
      <c r="AB2216" s="34">
        <f>T2216*0.2+N2216*0.2+O2216*0.3+P2216*0.5+Q2216*0.6+R2216*1+S2216*1</f>
        <v/>
      </c>
      <c r="AD2216" s="34">
        <f>IF($AC2216&gt;0,IF(VLOOKUP($AC2216,Resource!$B$2:$AE$460,6,FALSE)&gt;0,VLOOKUP($AC2216,Resource!$B$2:$AE$460,6,FALSE),"--INPUT--"),"")</f>
        <v/>
      </c>
      <c r="AE2216" s="34">
        <f>IF($AC2216&gt;0,IF(VLOOKUP($AC2216,Resource!$B$2:$AE$460,25,FALSE)&gt;0,VLOOKUP($AC2216,Resource!$B$2:$AE$460,25,FALSE),"--INPUT--"),"")</f>
        <v/>
      </c>
      <c r="AG2216" s="619" t="n"/>
      <c r="AH2216" s="619" t="n"/>
      <c r="AJ2216" s="34">
        <f>IF($AI2216&gt;0,IF(VLOOKUP($AI2216,Resource!$B$2:$AE$460,6,FALSE)&gt;0,VLOOKUP($AI2216,Resource!$B$2:$AE$460,6,FALSE),"--INPUT--"),"")</f>
        <v/>
      </c>
      <c r="AK2216" s="34">
        <f>IF($AI2216&gt;0,IF(VLOOKUP($AI2216,Resource!$B$2:$AE$460,25,FALSE)&gt;0,VLOOKUP($AI2216,Resource!$B$2:$AE$460,25,FALSE),"--INPUT--"),"")</f>
        <v/>
      </c>
      <c r="AL2216" s="619" t="n"/>
      <c r="AM2216" s="619" t="n"/>
      <c r="AN2216" s="34">
        <f>AA2216</f>
        <v/>
      </c>
      <c r="AO2216" s="621">
        <f>IF(ISNA(IF(AC2216="",0,AN2216*VLOOKUP(AC2216,Resource!$B$2:$AE$465,8,FALSE))),0,IF(AC2216="",0,AN2216*VLOOKUP(AC2216,Resource!$B$2:$AE$465,8,FALSE)))</f>
        <v/>
      </c>
      <c r="AP2216" s="620" t="n"/>
      <c r="AQ2216" s="286" t="n"/>
      <c r="AR2216" s="34">
        <f>AB2216</f>
        <v/>
      </c>
      <c r="AS2216" s="621">
        <f>IF(ISNA(IF(AI2216="",0,AR2216*VLOOKUP(AI2216,Resource!$B$2:$AE$465,9,FALSE))),0,IF(AI2216="",0,AR2216*VLOOKUP(AI2216,Resource!$B$2:$AE$465,9,FALSE)))</f>
        <v/>
      </c>
      <c r="AT2216" s="620" t="n"/>
      <c r="AU2216" s="286" t="n"/>
      <c r="AV2216" s="620">
        <f>Z2216</f>
        <v/>
      </c>
      <c r="AW2216" s="72" t="n"/>
      <c r="BA2216" s="620" t="n"/>
      <c r="BC2216" s="620">
        <f>AO2216+AS2216</f>
        <v/>
      </c>
      <c r="BD2216" s="620">
        <f>BH2216-BC2216</f>
        <v/>
      </c>
      <c r="BE2216" s="479">
        <f>IF(AV2216=0,"        --",BD2216/BH2216)</f>
        <v/>
      </c>
      <c r="BF2216" s="620" t="n"/>
      <c r="BG2216" s="620" t="n"/>
      <c r="BH2216" s="620">
        <f>Z2216+BA2216+BF2216</f>
        <v/>
      </c>
    </row>
    <row r="2217" customFormat="1" s="34">
      <c r="A2217" s="618" t="n"/>
      <c r="B2217" s="619" t="n"/>
      <c r="J2217" s="619" t="n"/>
      <c r="U2217" s="620" t="n"/>
      <c r="X2217" s="620" t="n"/>
      <c r="Y2217" s="620" t="n"/>
      <c r="Z2217" s="620" t="n"/>
      <c r="AA2217" s="34">
        <f>T2217*0.2+N2217*0+O2217*0.3+P2217*0.5+Q2217*0.6+R2217*1+S2217*1</f>
        <v/>
      </c>
      <c r="AB2217" s="34">
        <f>T2217*0.2+N2217*0.2+O2217*0.3+P2217*0.5+Q2217*0.6+R2217*1+S2217*1</f>
        <v/>
      </c>
      <c r="AD2217" s="34">
        <f>IF($AC2217&gt;0,IF(VLOOKUP($AC2217,Resource!$B$2:$AE$460,6,FALSE)&gt;0,VLOOKUP($AC2217,Resource!$B$2:$AE$460,6,FALSE),"--INPUT--"),"")</f>
        <v/>
      </c>
      <c r="AE2217" s="34">
        <f>IF($AC2217&gt;0,IF(VLOOKUP($AC2217,Resource!$B$2:$AE$460,25,FALSE)&gt;0,VLOOKUP($AC2217,Resource!$B$2:$AE$460,25,FALSE),"--INPUT--"),"")</f>
        <v/>
      </c>
      <c r="AG2217" s="619" t="n"/>
      <c r="AH2217" s="619" t="n"/>
      <c r="AJ2217" s="34">
        <f>IF($AI2217&gt;0,IF(VLOOKUP($AI2217,Resource!$B$2:$AE$460,6,FALSE)&gt;0,VLOOKUP($AI2217,Resource!$B$2:$AE$460,6,FALSE),"--INPUT--"),"")</f>
        <v/>
      </c>
      <c r="AK2217" s="34">
        <f>IF($AI2217&gt;0,IF(VLOOKUP($AI2217,Resource!$B$2:$AE$460,25,FALSE)&gt;0,VLOOKUP($AI2217,Resource!$B$2:$AE$460,25,FALSE),"--INPUT--"),"")</f>
        <v/>
      </c>
      <c r="AL2217" s="619" t="n"/>
      <c r="AM2217" s="619" t="n"/>
      <c r="AN2217" s="34">
        <f>AA2217</f>
        <v/>
      </c>
      <c r="AO2217" s="621">
        <f>IF(ISNA(IF(AC2217="",0,AN2217*VLOOKUP(AC2217,Resource!$B$2:$AE$465,8,FALSE))),0,IF(AC2217="",0,AN2217*VLOOKUP(AC2217,Resource!$B$2:$AE$465,8,FALSE)))</f>
        <v/>
      </c>
      <c r="AP2217" s="620" t="n"/>
      <c r="AQ2217" s="286" t="n"/>
      <c r="AR2217" s="34">
        <f>AB2217</f>
        <v/>
      </c>
      <c r="AS2217" s="621">
        <f>IF(ISNA(IF(AI2217="",0,AR2217*VLOOKUP(AI2217,Resource!$B$2:$AE$465,9,FALSE))),0,IF(AI2217="",0,AR2217*VLOOKUP(AI2217,Resource!$B$2:$AE$465,9,FALSE)))</f>
        <v/>
      </c>
      <c r="AT2217" s="620" t="n"/>
      <c r="AU2217" s="286" t="n"/>
      <c r="AV2217" s="620">
        <f>Z2217</f>
        <v/>
      </c>
      <c r="AW2217" s="72" t="n"/>
      <c r="BA2217" s="620" t="n"/>
      <c r="BC2217" s="620">
        <f>AO2217+AS2217</f>
        <v/>
      </c>
      <c r="BD2217" s="620">
        <f>BH2217-BC2217</f>
        <v/>
      </c>
      <c r="BE2217" s="479">
        <f>IF(AV2217=0,"        --",BD2217/BH2217)</f>
        <v/>
      </c>
      <c r="BF2217" s="620" t="n"/>
      <c r="BG2217" s="620" t="n"/>
      <c r="BH2217" s="620">
        <f>Z2217+BA2217+BF2217</f>
        <v/>
      </c>
    </row>
    <row r="2218" customFormat="1" s="34">
      <c r="A2218" s="618" t="n"/>
      <c r="B2218" s="619" t="n"/>
      <c r="J2218" s="619" t="n"/>
      <c r="U2218" s="620" t="n"/>
      <c r="X2218" s="620" t="n"/>
      <c r="Y2218" s="620" t="n"/>
      <c r="Z2218" s="620" t="n"/>
      <c r="AA2218" s="34">
        <f>T2218*0.2+N2218*0+O2218*0.3+P2218*0.5+Q2218*0.6+R2218*1+S2218*1</f>
        <v/>
      </c>
      <c r="AB2218" s="34">
        <f>T2218*0.2+N2218*0.2+O2218*0.3+P2218*0.5+Q2218*0.6+R2218*1+S2218*1</f>
        <v/>
      </c>
      <c r="AD2218" s="34">
        <f>IF($AC2218&gt;0,IF(VLOOKUP($AC2218,Resource!$B$2:$AE$460,6,FALSE)&gt;0,VLOOKUP($AC2218,Resource!$B$2:$AE$460,6,FALSE),"--INPUT--"),"")</f>
        <v/>
      </c>
      <c r="AE2218" s="34">
        <f>IF($AC2218&gt;0,IF(VLOOKUP($AC2218,Resource!$B$2:$AE$460,25,FALSE)&gt;0,VLOOKUP($AC2218,Resource!$B$2:$AE$460,25,FALSE),"--INPUT--"),"")</f>
        <v/>
      </c>
      <c r="AG2218" s="619" t="n"/>
      <c r="AH2218" s="619" t="n"/>
      <c r="AJ2218" s="34">
        <f>IF($AI2218&gt;0,IF(VLOOKUP($AI2218,Resource!$B$2:$AE$460,6,FALSE)&gt;0,VLOOKUP($AI2218,Resource!$B$2:$AE$460,6,FALSE),"--INPUT--"),"")</f>
        <v/>
      </c>
      <c r="AK2218" s="34">
        <f>IF($AI2218&gt;0,IF(VLOOKUP($AI2218,Resource!$B$2:$AE$460,25,FALSE)&gt;0,VLOOKUP($AI2218,Resource!$B$2:$AE$460,25,FALSE),"--INPUT--"),"")</f>
        <v/>
      </c>
      <c r="AL2218" s="619" t="n"/>
      <c r="AM2218" s="619" t="n"/>
      <c r="AN2218" s="34">
        <f>AA2218</f>
        <v/>
      </c>
      <c r="AO2218" s="621">
        <f>IF(ISNA(IF(AC2218="",0,AN2218*VLOOKUP(AC2218,Resource!$B$2:$AE$465,8,FALSE))),0,IF(AC2218="",0,AN2218*VLOOKUP(AC2218,Resource!$B$2:$AE$465,8,FALSE)))</f>
        <v/>
      </c>
      <c r="AP2218" s="620" t="n"/>
      <c r="AQ2218" s="286" t="n"/>
      <c r="AR2218" s="34">
        <f>AB2218</f>
        <v/>
      </c>
      <c r="AS2218" s="621">
        <f>IF(ISNA(IF(AI2218="",0,AR2218*VLOOKUP(AI2218,Resource!$B$2:$AE$465,9,FALSE))),0,IF(AI2218="",0,AR2218*VLOOKUP(AI2218,Resource!$B$2:$AE$465,9,FALSE)))</f>
        <v/>
      </c>
      <c r="AT2218" s="620" t="n"/>
      <c r="AU2218" s="286" t="n"/>
      <c r="AV2218" s="620">
        <f>Z2218</f>
        <v/>
      </c>
      <c r="AW2218" s="72" t="n"/>
      <c r="BA2218" s="620" t="n"/>
      <c r="BC2218" s="620">
        <f>AO2218+AS2218</f>
        <v/>
      </c>
      <c r="BD2218" s="620">
        <f>BH2218-BC2218</f>
        <v/>
      </c>
      <c r="BE2218" s="479">
        <f>IF(AV2218=0,"        --",BD2218/BH2218)</f>
        <v/>
      </c>
      <c r="BF2218" s="620" t="n"/>
      <c r="BG2218" s="620" t="n"/>
      <c r="BH2218" s="620">
        <f>Z2218+BA2218+BF2218</f>
        <v/>
      </c>
    </row>
    <row r="2219" customFormat="1" s="34">
      <c r="A2219" s="618" t="n"/>
      <c r="B2219" s="619" t="n"/>
      <c r="J2219" s="619" t="n"/>
      <c r="U2219" s="620" t="n"/>
      <c r="X2219" s="620" t="n"/>
      <c r="Y2219" s="620" t="n"/>
      <c r="Z2219" s="620" t="n"/>
      <c r="AA2219" s="34">
        <f>T2219*0.2+N2219*0+O2219*0.3+P2219*0.5+Q2219*0.6+R2219*1+S2219*1</f>
        <v/>
      </c>
      <c r="AB2219" s="34">
        <f>T2219*0.2+N2219*0.2+O2219*0.3+P2219*0.5+Q2219*0.6+R2219*1+S2219*1</f>
        <v/>
      </c>
      <c r="AD2219" s="34">
        <f>IF($AC2219&gt;0,IF(VLOOKUP($AC2219,Resource!$B$2:$AE$460,6,FALSE)&gt;0,VLOOKUP($AC2219,Resource!$B$2:$AE$460,6,FALSE),"--INPUT--"),"")</f>
        <v/>
      </c>
      <c r="AE2219" s="34">
        <f>IF($AC2219&gt;0,IF(VLOOKUP($AC2219,Resource!$B$2:$AE$460,25,FALSE)&gt;0,VLOOKUP($AC2219,Resource!$B$2:$AE$460,25,FALSE),"--INPUT--"),"")</f>
        <v/>
      </c>
      <c r="AG2219" s="619" t="n"/>
      <c r="AH2219" s="619" t="n"/>
      <c r="AJ2219" s="34">
        <f>IF($AI2219&gt;0,IF(VLOOKUP($AI2219,Resource!$B$2:$AE$460,6,FALSE)&gt;0,VLOOKUP($AI2219,Resource!$B$2:$AE$460,6,FALSE),"--INPUT--"),"")</f>
        <v/>
      </c>
      <c r="AK2219" s="34">
        <f>IF($AI2219&gt;0,IF(VLOOKUP($AI2219,Resource!$B$2:$AE$460,25,FALSE)&gt;0,VLOOKUP($AI2219,Resource!$B$2:$AE$460,25,FALSE),"--INPUT--"),"")</f>
        <v/>
      </c>
      <c r="AL2219" s="619" t="n"/>
      <c r="AM2219" s="619" t="n"/>
      <c r="AN2219" s="34">
        <f>AA2219</f>
        <v/>
      </c>
      <c r="AO2219" s="621">
        <f>IF(ISNA(IF(AC2219="",0,AN2219*VLOOKUP(AC2219,Resource!$B$2:$AE$465,8,FALSE))),0,IF(AC2219="",0,AN2219*VLOOKUP(AC2219,Resource!$B$2:$AE$465,8,FALSE)))</f>
        <v/>
      </c>
      <c r="AP2219" s="620" t="n"/>
      <c r="AQ2219" s="286" t="n"/>
      <c r="AR2219" s="34">
        <f>AB2219</f>
        <v/>
      </c>
      <c r="AS2219" s="621">
        <f>IF(ISNA(IF(AI2219="",0,AR2219*VLOOKUP(AI2219,Resource!$B$2:$AE$465,9,FALSE))),0,IF(AI2219="",0,AR2219*VLOOKUP(AI2219,Resource!$B$2:$AE$465,9,FALSE)))</f>
        <v/>
      </c>
      <c r="AT2219" s="620" t="n"/>
      <c r="AU2219" s="286" t="n"/>
      <c r="AV2219" s="620">
        <f>Z2219</f>
        <v/>
      </c>
      <c r="AW2219" s="72" t="n"/>
      <c r="BA2219" s="620" t="n"/>
      <c r="BC2219" s="620">
        <f>AO2219+AS2219</f>
        <v/>
      </c>
      <c r="BD2219" s="620">
        <f>BH2219-BC2219</f>
        <v/>
      </c>
      <c r="BE2219" s="479">
        <f>IF(AV2219=0,"        --",BD2219/BH2219)</f>
        <v/>
      </c>
      <c r="BF2219" s="620" t="n"/>
      <c r="BG2219" s="620" t="n"/>
      <c r="BH2219" s="620">
        <f>Z2219+BA2219+BF2219</f>
        <v/>
      </c>
    </row>
    <row r="2220" customFormat="1" s="34">
      <c r="A2220" s="618" t="n"/>
      <c r="B2220" s="619" t="n"/>
      <c r="J2220" s="619" t="n"/>
      <c r="U2220" s="620" t="n"/>
      <c r="X2220" s="620" t="n"/>
      <c r="Y2220" s="620" t="n"/>
      <c r="Z2220" s="620" t="n"/>
      <c r="AA2220" s="34">
        <f>T2220*0.2+N2220*0+O2220*0.3+P2220*0.5+Q2220*0.6+R2220*1+S2220*1</f>
        <v/>
      </c>
      <c r="AB2220" s="34">
        <f>T2220*0.2+N2220*0.2+O2220*0.3+P2220*0.5+Q2220*0.6+R2220*1+S2220*1</f>
        <v/>
      </c>
      <c r="AD2220" s="34">
        <f>IF($AC2220&gt;0,IF(VLOOKUP($AC2220,Resource!$B$2:$AE$460,6,FALSE)&gt;0,VLOOKUP($AC2220,Resource!$B$2:$AE$460,6,FALSE),"--INPUT--"),"")</f>
        <v/>
      </c>
      <c r="AE2220" s="34">
        <f>IF($AC2220&gt;0,IF(VLOOKUP($AC2220,Resource!$B$2:$AE$460,25,FALSE)&gt;0,VLOOKUP($AC2220,Resource!$B$2:$AE$460,25,FALSE),"--INPUT--"),"")</f>
        <v/>
      </c>
      <c r="AG2220" s="619" t="n"/>
      <c r="AH2220" s="619" t="n"/>
      <c r="AJ2220" s="34">
        <f>IF($AI2220&gt;0,IF(VLOOKUP($AI2220,Resource!$B$2:$AE$460,6,FALSE)&gt;0,VLOOKUP($AI2220,Resource!$B$2:$AE$460,6,FALSE),"--INPUT--"),"")</f>
        <v/>
      </c>
      <c r="AK2220" s="34">
        <f>IF($AI2220&gt;0,IF(VLOOKUP($AI2220,Resource!$B$2:$AE$460,25,FALSE)&gt;0,VLOOKUP($AI2220,Resource!$B$2:$AE$460,25,FALSE),"--INPUT--"),"")</f>
        <v/>
      </c>
      <c r="AL2220" s="619" t="n"/>
      <c r="AM2220" s="619" t="n"/>
      <c r="AN2220" s="34">
        <f>AA2220</f>
        <v/>
      </c>
      <c r="AO2220" s="621">
        <f>IF(ISNA(IF(AC2220="",0,AN2220*VLOOKUP(AC2220,Resource!$B$2:$AE$465,8,FALSE))),0,IF(AC2220="",0,AN2220*VLOOKUP(AC2220,Resource!$B$2:$AE$465,8,FALSE)))</f>
        <v/>
      </c>
      <c r="AP2220" s="620" t="n"/>
      <c r="AQ2220" s="286" t="n"/>
      <c r="AR2220" s="34">
        <f>AB2220</f>
        <v/>
      </c>
      <c r="AS2220" s="621">
        <f>IF(ISNA(IF(AI2220="",0,AR2220*VLOOKUP(AI2220,Resource!$B$2:$AE$465,9,FALSE))),0,IF(AI2220="",0,AR2220*VLOOKUP(AI2220,Resource!$B$2:$AE$465,9,FALSE)))</f>
        <v/>
      </c>
      <c r="AT2220" s="620" t="n"/>
      <c r="AU2220" s="286" t="n"/>
      <c r="AV2220" s="620">
        <f>Z2220</f>
        <v/>
      </c>
      <c r="AW2220" s="72" t="n"/>
      <c r="BA2220" s="620" t="n"/>
      <c r="BC2220" s="620">
        <f>AO2220+AS2220</f>
        <v/>
      </c>
      <c r="BD2220" s="620">
        <f>BH2220-BC2220</f>
        <v/>
      </c>
      <c r="BE2220" s="479">
        <f>IF(AV2220=0,"        --",BD2220/BH2220)</f>
        <v/>
      </c>
      <c r="BF2220" s="620" t="n"/>
      <c r="BG2220" s="620" t="n"/>
      <c r="BH2220" s="620">
        <f>Z2220+BA2220+BF2220</f>
        <v/>
      </c>
    </row>
    <row r="2221" customFormat="1" s="34">
      <c r="A2221" s="618" t="n"/>
      <c r="B2221" s="619" t="n"/>
      <c r="J2221" s="619" t="n"/>
      <c r="U2221" s="620" t="n"/>
      <c r="X2221" s="620" t="n"/>
      <c r="Y2221" s="620" t="n"/>
      <c r="Z2221" s="620" t="n"/>
      <c r="AA2221" s="34">
        <f>T2221*0.2+N2221*0+O2221*0.3+P2221*0.5+Q2221*0.6+R2221*1+S2221*1</f>
        <v/>
      </c>
      <c r="AB2221" s="34">
        <f>T2221*0.2+N2221*0.2+O2221*0.3+P2221*0.5+Q2221*0.6+R2221*1+S2221*1</f>
        <v/>
      </c>
      <c r="AD2221" s="34">
        <f>IF($AC2221&gt;0,IF(VLOOKUP($AC2221,Resource!$B$2:$AE$460,6,FALSE)&gt;0,VLOOKUP($AC2221,Resource!$B$2:$AE$460,6,FALSE),"--INPUT--"),"")</f>
        <v/>
      </c>
      <c r="AE2221" s="34">
        <f>IF($AC2221&gt;0,IF(VLOOKUP($AC2221,Resource!$B$2:$AE$460,25,FALSE)&gt;0,VLOOKUP($AC2221,Resource!$B$2:$AE$460,25,FALSE),"--INPUT--"),"")</f>
        <v/>
      </c>
      <c r="AG2221" s="619" t="n"/>
      <c r="AH2221" s="619" t="n"/>
      <c r="AJ2221" s="34">
        <f>IF($AI2221&gt;0,IF(VLOOKUP($AI2221,Resource!$B$2:$AE$460,6,FALSE)&gt;0,VLOOKUP($AI2221,Resource!$B$2:$AE$460,6,FALSE),"--INPUT--"),"")</f>
        <v/>
      </c>
      <c r="AK2221" s="34">
        <f>IF($AI2221&gt;0,IF(VLOOKUP($AI2221,Resource!$B$2:$AE$460,25,FALSE)&gt;0,VLOOKUP($AI2221,Resource!$B$2:$AE$460,25,FALSE),"--INPUT--"),"")</f>
        <v/>
      </c>
      <c r="AL2221" s="619" t="n"/>
      <c r="AM2221" s="619" t="n"/>
      <c r="AN2221" s="34">
        <f>AA2221</f>
        <v/>
      </c>
      <c r="AO2221" s="621">
        <f>IF(ISNA(IF(AC2221="",0,AN2221*VLOOKUP(AC2221,Resource!$B$2:$AE$465,8,FALSE))),0,IF(AC2221="",0,AN2221*VLOOKUP(AC2221,Resource!$B$2:$AE$465,8,FALSE)))</f>
        <v/>
      </c>
      <c r="AP2221" s="620" t="n"/>
      <c r="AQ2221" s="286" t="n"/>
      <c r="AR2221" s="34">
        <f>AB2221</f>
        <v/>
      </c>
      <c r="AS2221" s="621">
        <f>IF(ISNA(IF(AI2221="",0,AR2221*VLOOKUP(AI2221,Resource!$B$2:$AE$465,9,FALSE))),0,IF(AI2221="",0,AR2221*VLOOKUP(AI2221,Resource!$B$2:$AE$465,9,FALSE)))</f>
        <v/>
      </c>
      <c r="AT2221" s="620" t="n"/>
      <c r="AU2221" s="286" t="n"/>
      <c r="AV2221" s="620">
        <f>Z2221</f>
        <v/>
      </c>
      <c r="AW2221" s="72" t="n"/>
      <c r="BA2221" s="620" t="n"/>
      <c r="BC2221" s="620">
        <f>AO2221+AS2221</f>
        <v/>
      </c>
      <c r="BD2221" s="620">
        <f>BH2221-BC2221</f>
        <v/>
      </c>
      <c r="BE2221" s="479">
        <f>IF(AV2221=0,"        --",BD2221/BH2221)</f>
        <v/>
      </c>
      <c r="BF2221" s="620" t="n"/>
      <c r="BG2221" s="620" t="n"/>
      <c r="BH2221" s="620">
        <f>Z2221+BA2221+BF2221</f>
        <v/>
      </c>
    </row>
    <row r="2222" customFormat="1" s="34">
      <c r="A2222" s="618" t="n"/>
      <c r="B2222" s="619" t="n"/>
      <c r="J2222" s="619" t="n"/>
      <c r="U2222" s="620" t="n"/>
      <c r="X2222" s="620" t="n"/>
      <c r="Y2222" s="620" t="n"/>
      <c r="Z2222" s="620" t="n"/>
      <c r="AA2222" s="34">
        <f>T2222*0.2+N2222*0+O2222*0.3+P2222*0.5+Q2222*0.6+R2222*1+S2222*1</f>
        <v/>
      </c>
      <c r="AB2222" s="34">
        <f>T2222*0.2+N2222*0.2+O2222*0.3+P2222*0.5+Q2222*0.6+R2222*1+S2222*1</f>
        <v/>
      </c>
      <c r="AD2222" s="34">
        <f>IF($AC2222&gt;0,IF(VLOOKUP($AC2222,Resource!$B$2:$AE$460,6,FALSE)&gt;0,VLOOKUP($AC2222,Resource!$B$2:$AE$460,6,FALSE),"--INPUT--"),"")</f>
        <v/>
      </c>
      <c r="AE2222" s="34">
        <f>IF($AC2222&gt;0,IF(VLOOKUP($AC2222,Resource!$B$2:$AE$460,25,FALSE)&gt;0,VLOOKUP($AC2222,Resource!$B$2:$AE$460,25,FALSE),"--INPUT--"),"")</f>
        <v/>
      </c>
      <c r="AG2222" s="619" t="n"/>
      <c r="AH2222" s="619" t="n"/>
      <c r="AJ2222" s="34">
        <f>IF($AI2222&gt;0,IF(VLOOKUP($AI2222,Resource!$B$2:$AE$460,6,FALSE)&gt;0,VLOOKUP($AI2222,Resource!$B$2:$AE$460,6,FALSE),"--INPUT--"),"")</f>
        <v/>
      </c>
      <c r="AK2222" s="34">
        <f>IF($AI2222&gt;0,IF(VLOOKUP($AI2222,Resource!$B$2:$AE$460,25,FALSE)&gt;0,VLOOKUP($AI2222,Resource!$B$2:$AE$460,25,FALSE),"--INPUT--"),"")</f>
        <v/>
      </c>
      <c r="AL2222" s="619" t="n"/>
      <c r="AM2222" s="619" t="n"/>
      <c r="AN2222" s="34">
        <f>AA2222</f>
        <v/>
      </c>
      <c r="AO2222" s="621">
        <f>IF(ISNA(IF(AC2222="",0,AN2222*VLOOKUP(AC2222,Resource!$B$2:$AE$465,8,FALSE))),0,IF(AC2222="",0,AN2222*VLOOKUP(AC2222,Resource!$B$2:$AE$465,8,FALSE)))</f>
        <v/>
      </c>
      <c r="AP2222" s="620" t="n"/>
      <c r="AQ2222" s="286" t="n"/>
      <c r="AR2222" s="34">
        <f>AB2222</f>
        <v/>
      </c>
      <c r="AS2222" s="621">
        <f>IF(ISNA(IF(AI2222="",0,AR2222*VLOOKUP(AI2222,Resource!$B$2:$AE$465,9,FALSE))),0,IF(AI2222="",0,AR2222*VLOOKUP(AI2222,Resource!$B$2:$AE$465,9,FALSE)))</f>
        <v/>
      </c>
      <c r="AT2222" s="620" t="n"/>
      <c r="AU2222" s="286" t="n"/>
      <c r="AV2222" s="620">
        <f>Z2222</f>
        <v/>
      </c>
      <c r="AW2222" s="72" t="n"/>
      <c r="BA2222" s="620" t="n"/>
      <c r="BC2222" s="620">
        <f>AO2222+AS2222</f>
        <v/>
      </c>
      <c r="BD2222" s="620">
        <f>BH2222-BC2222</f>
        <v/>
      </c>
      <c r="BE2222" s="479">
        <f>IF(AV2222=0,"        --",BD2222/BH2222)</f>
        <v/>
      </c>
      <c r="BF2222" s="620" t="n"/>
      <c r="BG2222" s="620" t="n"/>
      <c r="BH2222" s="620">
        <f>Z2222+BA2222+BF2222</f>
        <v/>
      </c>
    </row>
    <row r="2223" customFormat="1" s="34">
      <c r="A2223" s="618" t="n"/>
      <c r="B2223" s="619" t="n"/>
      <c r="J2223" s="619" t="n"/>
      <c r="U2223" s="620" t="n"/>
      <c r="X2223" s="620" t="n"/>
      <c r="Y2223" s="620" t="n"/>
      <c r="Z2223" s="620" t="n"/>
      <c r="AA2223" s="34">
        <f>T2223*0.2+N2223*0+O2223*0.3+P2223*0.5+Q2223*0.6+R2223*1+S2223*1</f>
        <v/>
      </c>
      <c r="AB2223" s="34">
        <f>T2223*0.2+N2223*0.2+O2223*0.3+P2223*0.5+Q2223*0.6+R2223*1+S2223*1</f>
        <v/>
      </c>
      <c r="AD2223" s="34">
        <f>IF($AC2223&gt;0,IF(VLOOKUP($AC2223,Resource!$B$2:$AE$460,6,FALSE)&gt;0,VLOOKUP($AC2223,Resource!$B$2:$AE$460,6,FALSE),"--INPUT--"),"")</f>
        <v/>
      </c>
      <c r="AE2223" s="34">
        <f>IF($AC2223&gt;0,IF(VLOOKUP($AC2223,Resource!$B$2:$AE$460,25,FALSE)&gt;0,VLOOKUP($AC2223,Resource!$B$2:$AE$460,25,FALSE),"--INPUT--"),"")</f>
        <v/>
      </c>
      <c r="AG2223" s="619" t="n"/>
      <c r="AH2223" s="619" t="n"/>
      <c r="AJ2223" s="34">
        <f>IF($AI2223&gt;0,IF(VLOOKUP($AI2223,Resource!$B$2:$AE$460,6,FALSE)&gt;0,VLOOKUP($AI2223,Resource!$B$2:$AE$460,6,FALSE),"--INPUT--"),"")</f>
        <v/>
      </c>
      <c r="AK2223" s="34">
        <f>IF($AI2223&gt;0,IF(VLOOKUP($AI2223,Resource!$B$2:$AE$460,25,FALSE)&gt;0,VLOOKUP($AI2223,Resource!$B$2:$AE$460,25,FALSE),"--INPUT--"),"")</f>
        <v/>
      </c>
      <c r="AL2223" s="619" t="n"/>
      <c r="AM2223" s="619" t="n"/>
      <c r="AN2223" s="34">
        <f>AA2223</f>
        <v/>
      </c>
      <c r="AO2223" s="621">
        <f>IF(ISNA(IF(AC2223="",0,AN2223*VLOOKUP(AC2223,Resource!$B$2:$AE$465,8,FALSE))),0,IF(AC2223="",0,AN2223*VLOOKUP(AC2223,Resource!$B$2:$AE$465,8,FALSE)))</f>
        <v/>
      </c>
      <c r="AP2223" s="620" t="n"/>
      <c r="AQ2223" s="286" t="n"/>
      <c r="AR2223" s="34">
        <f>AB2223</f>
        <v/>
      </c>
      <c r="AS2223" s="621">
        <f>IF(ISNA(IF(AI2223="",0,AR2223*VLOOKUP(AI2223,Resource!$B$2:$AE$465,9,FALSE))),0,IF(AI2223="",0,AR2223*VLOOKUP(AI2223,Resource!$B$2:$AE$465,9,FALSE)))</f>
        <v/>
      </c>
      <c r="AT2223" s="620" t="n"/>
      <c r="AU2223" s="286" t="n"/>
      <c r="AV2223" s="620">
        <f>Z2223</f>
        <v/>
      </c>
      <c r="AW2223" s="72" t="n"/>
      <c r="BA2223" s="620" t="n"/>
      <c r="BC2223" s="620">
        <f>AO2223+AS2223</f>
        <v/>
      </c>
      <c r="BD2223" s="620">
        <f>BH2223-BC2223</f>
        <v/>
      </c>
      <c r="BE2223" s="479">
        <f>IF(AV2223=0,"        --",BD2223/BH2223)</f>
        <v/>
      </c>
      <c r="BF2223" s="620" t="n"/>
      <c r="BG2223" s="620" t="n"/>
      <c r="BH2223" s="620">
        <f>Z2223+BA2223+BF2223</f>
        <v/>
      </c>
    </row>
    <row r="2224" customFormat="1" s="34">
      <c r="A2224" s="618" t="n"/>
      <c r="B2224" s="619" t="n"/>
      <c r="J2224" s="619" t="n"/>
      <c r="U2224" s="620" t="n"/>
      <c r="X2224" s="620" t="n"/>
      <c r="Y2224" s="620" t="n"/>
      <c r="Z2224" s="620" t="n"/>
      <c r="AA2224" s="34">
        <f>T2224*0.2+N2224*0+O2224*0.3+P2224*0.5+Q2224*0.6+R2224*1+S2224*1</f>
        <v/>
      </c>
      <c r="AB2224" s="34">
        <f>T2224*0.2+N2224*0.2+O2224*0.3+P2224*0.5+Q2224*0.6+R2224*1+S2224*1</f>
        <v/>
      </c>
      <c r="AD2224" s="34">
        <f>IF($AC2224&gt;0,IF(VLOOKUP($AC2224,Resource!$B$2:$AE$460,6,FALSE)&gt;0,VLOOKUP($AC2224,Resource!$B$2:$AE$460,6,FALSE),"--INPUT--"),"")</f>
        <v/>
      </c>
      <c r="AE2224" s="34">
        <f>IF($AC2224&gt;0,IF(VLOOKUP($AC2224,Resource!$B$2:$AE$460,25,FALSE)&gt;0,VLOOKUP($AC2224,Resource!$B$2:$AE$460,25,FALSE),"--INPUT--"),"")</f>
        <v/>
      </c>
      <c r="AG2224" s="619" t="n"/>
      <c r="AH2224" s="619" t="n"/>
      <c r="AJ2224" s="34">
        <f>IF($AI2224&gt;0,IF(VLOOKUP($AI2224,Resource!$B$2:$AE$460,6,FALSE)&gt;0,VLOOKUP($AI2224,Resource!$B$2:$AE$460,6,FALSE),"--INPUT--"),"")</f>
        <v/>
      </c>
      <c r="AK2224" s="34">
        <f>IF($AI2224&gt;0,IF(VLOOKUP($AI2224,Resource!$B$2:$AE$460,25,FALSE)&gt;0,VLOOKUP($AI2224,Resource!$B$2:$AE$460,25,FALSE),"--INPUT--"),"")</f>
        <v/>
      </c>
      <c r="AL2224" s="619" t="n"/>
      <c r="AM2224" s="619" t="n"/>
      <c r="AN2224" s="34">
        <f>AA2224</f>
        <v/>
      </c>
      <c r="AO2224" s="621">
        <f>IF(ISNA(IF(AC2224="",0,AN2224*VLOOKUP(AC2224,Resource!$B$2:$AE$465,8,FALSE))),0,IF(AC2224="",0,AN2224*VLOOKUP(AC2224,Resource!$B$2:$AE$465,8,FALSE)))</f>
        <v/>
      </c>
      <c r="AP2224" s="620" t="n"/>
      <c r="AQ2224" s="286" t="n"/>
      <c r="AR2224" s="34">
        <f>AB2224</f>
        <v/>
      </c>
      <c r="AS2224" s="621">
        <f>IF(ISNA(IF(AI2224="",0,AR2224*VLOOKUP(AI2224,Resource!$B$2:$AE$465,9,FALSE))),0,IF(AI2224="",0,AR2224*VLOOKUP(AI2224,Resource!$B$2:$AE$465,9,FALSE)))</f>
        <v/>
      </c>
      <c r="AT2224" s="620" t="n"/>
      <c r="AU2224" s="286" t="n"/>
      <c r="AV2224" s="620">
        <f>Z2224</f>
        <v/>
      </c>
      <c r="AW2224" s="72" t="n"/>
      <c r="BA2224" s="620" t="n"/>
      <c r="BC2224" s="620">
        <f>AO2224+AS2224</f>
        <v/>
      </c>
      <c r="BD2224" s="620">
        <f>BH2224-BC2224</f>
        <v/>
      </c>
      <c r="BE2224" s="479">
        <f>IF(AV2224=0,"        --",BD2224/BH2224)</f>
        <v/>
      </c>
      <c r="BF2224" s="620" t="n"/>
      <c r="BG2224" s="620" t="n"/>
      <c r="BH2224" s="620">
        <f>Z2224+BA2224+BF2224</f>
        <v/>
      </c>
    </row>
    <row r="2225" customFormat="1" s="34">
      <c r="A2225" s="618" t="n"/>
      <c r="B2225" s="619" t="n"/>
      <c r="J2225" s="619" t="n"/>
      <c r="U2225" s="620" t="n"/>
      <c r="X2225" s="620" t="n"/>
      <c r="Y2225" s="620" t="n"/>
      <c r="Z2225" s="620" t="n"/>
      <c r="AA2225" s="34">
        <f>T2225*0.2+N2225*0+O2225*0.3+P2225*0.5+Q2225*0.6+R2225*1+S2225*1</f>
        <v/>
      </c>
      <c r="AB2225" s="34">
        <f>T2225*0.2+N2225*0.2+O2225*0.3+P2225*0.5+Q2225*0.6+R2225*1+S2225*1</f>
        <v/>
      </c>
      <c r="AD2225" s="34">
        <f>IF($AC2225&gt;0,IF(VLOOKUP($AC2225,Resource!$B$2:$AE$460,6,FALSE)&gt;0,VLOOKUP($AC2225,Resource!$B$2:$AE$460,6,FALSE),"--INPUT--"),"")</f>
        <v/>
      </c>
      <c r="AE2225" s="34">
        <f>IF($AC2225&gt;0,IF(VLOOKUP($AC2225,Resource!$B$2:$AE$460,25,FALSE)&gt;0,VLOOKUP($AC2225,Resource!$B$2:$AE$460,25,FALSE),"--INPUT--"),"")</f>
        <v/>
      </c>
      <c r="AG2225" s="619" t="n"/>
      <c r="AH2225" s="619" t="n"/>
      <c r="AJ2225" s="34">
        <f>IF($AI2225&gt;0,IF(VLOOKUP($AI2225,Resource!$B$2:$AE$460,6,FALSE)&gt;0,VLOOKUP($AI2225,Resource!$B$2:$AE$460,6,FALSE),"--INPUT--"),"")</f>
        <v/>
      </c>
      <c r="AK2225" s="34">
        <f>IF($AI2225&gt;0,IF(VLOOKUP($AI2225,Resource!$B$2:$AE$460,25,FALSE)&gt;0,VLOOKUP($AI2225,Resource!$B$2:$AE$460,25,FALSE),"--INPUT--"),"")</f>
        <v/>
      </c>
      <c r="AL2225" s="619" t="n"/>
      <c r="AM2225" s="619" t="n"/>
      <c r="AN2225" s="34">
        <f>AA2225</f>
        <v/>
      </c>
      <c r="AO2225" s="621">
        <f>IF(ISNA(IF(AC2225="",0,AN2225*VLOOKUP(AC2225,Resource!$B$2:$AE$465,8,FALSE))),0,IF(AC2225="",0,AN2225*VLOOKUP(AC2225,Resource!$B$2:$AE$465,8,FALSE)))</f>
        <v/>
      </c>
      <c r="AP2225" s="620" t="n"/>
      <c r="AQ2225" s="286" t="n"/>
      <c r="AR2225" s="34">
        <f>AB2225</f>
        <v/>
      </c>
      <c r="AS2225" s="621">
        <f>IF(ISNA(IF(AI2225="",0,AR2225*VLOOKUP(AI2225,Resource!$B$2:$AE$465,9,FALSE))),0,IF(AI2225="",0,AR2225*VLOOKUP(AI2225,Resource!$B$2:$AE$465,9,FALSE)))</f>
        <v/>
      </c>
      <c r="AT2225" s="620" t="n"/>
      <c r="AU2225" s="286" t="n"/>
      <c r="AV2225" s="620">
        <f>Z2225</f>
        <v/>
      </c>
      <c r="AW2225" s="72" t="n"/>
      <c r="BA2225" s="620" t="n"/>
      <c r="BC2225" s="620">
        <f>AO2225+AS2225</f>
        <v/>
      </c>
      <c r="BD2225" s="620">
        <f>BH2225-BC2225</f>
        <v/>
      </c>
      <c r="BE2225" s="479">
        <f>IF(AV2225=0,"        --",BD2225/BH2225)</f>
        <v/>
      </c>
      <c r="BF2225" s="620" t="n"/>
      <c r="BG2225" s="620" t="n"/>
      <c r="BH2225" s="620">
        <f>Z2225+BA2225+BF2225</f>
        <v/>
      </c>
    </row>
    <row r="2226" customFormat="1" s="34">
      <c r="A2226" s="618" t="n"/>
      <c r="B2226" s="619" t="n"/>
      <c r="J2226" s="619" t="n"/>
      <c r="U2226" s="620" t="n"/>
      <c r="X2226" s="620" t="n"/>
      <c r="Y2226" s="620" t="n"/>
      <c r="Z2226" s="620" t="n"/>
      <c r="AA2226" s="34">
        <f>T2226*0.2+N2226*0+O2226*0.3+P2226*0.5+Q2226*0.6+R2226*1+S2226*1</f>
        <v/>
      </c>
      <c r="AB2226" s="34">
        <f>T2226*0.2+N2226*0.2+O2226*0.3+P2226*0.5+Q2226*0.6+R2226*1+S2226*1</f>
        <v/>
      </c>
      <c r="AD2226" s="34">
        <f>IF($AC2226&gt;0,IF(VLOOKUP($AC2226,Resource!$B$2:$AE$460,6,FALSE)&gt;0,VLOOKUP($AC2226,Resource!$B$2:$AE$460,6,FALSE),"--INPUT--"),"")</f>
        <v/>
      </c>
      <c r="AE2226" s="34">
        <f>IF($AC2226&gt;0,IF(VLOOKUP($AC2226,Resource!$B$2:$AE$460,25,FALSE)&gt;0,VLOOKUP($AC2226,Resource!$B$2:$AE$460,25,FALSE),"--INPUT--"),"")</f>
        <v/>
      </c>
      <c r="AG2226" s="619" t="n"/>
      <c r="AH2226" s="619" t="n"/>
      <c r="AJ2226" s="34">
        <f>IF($AI2226&gt;0,IF(VLOOKUP($AI2226,Resource!$B$2:$AE$460,6,FALSE)&gt;0,VLOOKUP($AI2226,Resource!$B$2:$AE$460,6,FALSE),"--INPUT--"),"")</f>
        <v/>
      </c>
      <c r="AK2226" s="34">
        <f>IF($AI2226&gt;0,IF(VLOOKUP($AI2226,Resource!$B$2:$AE$460,25,FALSE)&gt;0,VLOOKUP($AI2226,Resource!$B$2:$AE$460,25,FALSE),"--INPUT--"),"")</f>
        <v/>
      </c>
      <c r="AL2226" s="619" t="n"/>
      <c r="AM2226" s="619" t="n"/>
      <c r="AN2226" s="34">
        <f>AA2226</f>
        <v/>
      </c>
      <c r="AO2226" s="621">
        <f>IF(ISNA(IF(AC2226="",0,AN2226*VLOOKUP(AC2226,Resource!$B$2:$AE$465,8,FALSE))),0,IF(AC2226="",0,AN2226*VLOOKUP(AC2226,Resource!$B$2:$AE$465,8,FALSE)))</f>
        <v/>
      </c>
      <c r="AP2226" s="620" t="n"/>
      <c r="AQ2226" s="286" t="n"/>
      <c r="AR2226" s="34">
        <f>AB2226</f>
        <v/>
      </c>
      <c r="AS2226" s="621">
        <f>IF(ISNA(IF(AI2226="",0,AR2226*VLOOKUP(AI2226,Resource!$B$2:$AE$465,9,FALSE))),0,IF(AI2226="",0,AR2226*VLOOKUP(AI2226,Resource!$B$2:$AE$465,9,FALSE)))</f>
        <v/>
      </c>
      <c r="AT2226" s="620" t="n"/>
      <c r="AU2226" s="286" t="n"/>
      <c r="AV2226" s="620">
        <f>Z2226</f>
        <v/>
      </c>
      <c r="AW2226" s="72" t="n"/>
      <c r="BA2226" s="620" t="n"/>
      <c r="BC2226" s="620">
        <f>AO2226+AS2226</f>
        <v/>
      </c>
      <c r="BD2226" s="620">
        <f>BH2226-BC2226</f>
        <v/>
      </c>
      <c r="BE2226" s="479">
        <f>IF(AV2226=0,"        --",BD2226/BH2226)</f>
        <v/>
      </c>
      <c r="BF2226" s="620" t="n"/>
      <c r="BG2226" s="620" t="n"/>
      <c r="BH2226" s="620">
        <f>Z2226+BA2226+BF2226</f>
        <v/>
      </c>
    </row>
    <row r="2227" customFormat="1" s="34">
      <c r="A2227" s="618" t="n"/>
      <c r="B2227" s="619" t="n"/>
      <c r="J2227" s="619" t="n"/>
      <c r="U2227" s="620" t="n"/>
      <c r="X2227" s="620" t="n"/>
      <c r="Y2227" s="620" t="n"/>
      <c r="Z2227" s="620" t="n"/>
      <c r="AA2227" s="34">
        <f>T2227*0.2+N2227*0+O2227*0.3+P2227*0.5+Q2227*0.6+R2227*1+S2227*1</f>
        <v/>
      </c>
      <c r="AB2227" s="34">
        <f>T2227*0.2+N2227*0.2+O2227*0.3+P2227*0.5+Q2227*0.6+R2227*1+S2227*1</f>
        <v/>
      </c>
      <c r="AD2227" s="34">
        <f>IF($AC2227&gt;0,IF(VLOOKUP($AC2227,Resource!$B$2:$AE$460,6,FALSE)&gt;0,VLOOKUP($AC2227,Resource!$B$2:$AE$460,6,FALSE),"--INPUT--"),"")</f>
        <v/>
      </c>
      <c r="AE2227" s="34">
        <f>IF($AC2227&gt;0,IF(VLOOKUP($AC2227,Resource!$B$2:$AE$460,25,FALSE)&gt;0,VLOOKUP($AC2227,Resource!$B$2:$AE$460,25,FALSE),"--INPUT--"),"")</f>
        <v/>
      </c>
      <c r="AG2227" s="619" t="n"/>
      <c r="AH2227" s="619" t="n"/>
      <c r="AJ2227" s="34">
        <f>IF($AI2227&gt;0,IF(VLOOKUP($AI2227,Resource!$B$2:$AE$460,6,FALSE)&gt;0,VLOOKUP($AI2227,Resource!$B$2:$AE$460,6,FALSE),"--INPUT--"),"")</f>
        <v/>
      </c>
      <c r="AK2227" s="34">
        <f>IF($AI2227&gt;0,IF(VLOOKUP($AI2227,Resource!$B$2:$AE$460,25,FALSE)&gt;0,VLOOKUP($AI2227,Resource!$B$2:$AE$460,25,FALSE),"--INPUT--"),"")</f>
        <v/>
      </c>
      <c r="AL2227" s="619" t="n"/>
      <c r="AM2227" s="619" t="n"/>
      <c r="AN2227" s="34">
        <f>AA2227</f>
        <v/>
      </c>
      <c r="AO2227" s="621">
        <f>IF(ISNA(IF(AC2227="",0,AN2227*VLOOKUP(AC2227,Resource!$B$2:$AE$465,8,FALSE))),0,IF(AC2227="",0,AN2227*VLOOKUP(AC2227,Resource!$B$2:$AE$465,8,FALSE)))</f>
        <v/>
      </c>
      <c r="AP2227" s="620" t="n"/>
      <c r="AQ2227" s="286" t="n"/>
      <c r="AR2227" s="34">
        <f>AB2227</f>
        <v/>
      </c>
      <c r="AS2227" s="621">
        <f>IF(ISNA(IF(AI2227="",0,AR2227*VLOOKUP(AI2227,Resource!$B$2:$AE$465,9,FALSE))),0,IF(AI2227="",0,AR2227*VLOOKUP(AI2227,Resource!$B$2:$AE$465,9,FALSE)))</f>
        <v/>
      </c>
      <c r="AT2227" s="620" t="n"/>
      <c r="AU2227" s="286" t="n"/>
      <c r="AV2227" s="620">
        <f>Z2227</f>
        <v/>
      </c>
      <c r="AW2227" s="72" t="n"/>
      <c r="BA2227" s="620" t="n"/>
      <c r="BC2227" s="620">
        <f>AO2227+AS2227</f>
        <v/>
      </c>
      <c r="BD2227" s="620">
        <f>BH2227-BC2227</f>
        <v/>
      </c>
      <c r="BE2227" s="479">
        <f>IF(AV2227=0,"        --",BD2227/BH2227)</f>
        <v/>
      </c>
      <c r="BF2227" s="620" t="n"/>
      <c r="BG2227" s="620" t="n"/>
      <c r="BH2227" s="620">
        <f>Z2227+BA2227+BF2227</f>
        <v/>
      </c>
    </row>
    <row r="2228" customFormat="1" s="34">
      <c r="A2228" s="618" t="n"/>
      <c r="B2228" s="619" t="n"/>
      <c r="J2228" s="619" t="n"/>
      <c r="U2228" s="620" t="n"/>
      <c r="X2228" s="620" t="n"/>
      <c r="Y2228" s="620" t="n"/>
      <c r="Z2228" s="620" t="n"/>
      <c r="AA2228" s="34">
        <f>T2228*0.2+N2228*0+O2228*0.3+P2228*0.5+Q2228*0.6+R2228*1+S2228*1</f>
        <v/>
      </c>
      <c r="AB2228" s="34">
        <f>T2228*0.2+N2228*0.2+O2228*0.3+P2228*0.5+Q2228*0.6+R2228*1+S2228*1</f>
        <v/>
      </c>
      <c r="AD2228" s="34">
        <f>IF($AC2228&gt;0,IF(VLOOKUP($AC2228,Resource!$B$2:$AE$460,6,FALSE)&gt;0,VLOOKUP($AC2228,Resource!$B$2:$AE$460,6,FALSE),"--INPUT--"),"")</f>
        <v/>
      </c>
      <c r="AE2228" s="34">
        <f>IF($AC2228&gt;0,IF(VLOOKUP($AC2228,Resource!$B$2:$AE$460,25,FALSE)&gt;0,VLOOKUP($AC2228,Resource!$B$2:$AE$460,25,FALSE),"--INPUT--"),"")</f>
        <v/>
      </c>
      <c r="AG2228" s="619" t="n"/>
      <c r="AH2228" s="619" t="n"/>
      <c r="AJ2228" s="34">
        <f>IF($AI2228&gt;0,IF(VLOOKUP($AI2228,Resource!$B$2:$AE$460,6,FALSE)&gt;0,VLOOKUP($AI2228,Resource!$B$2:$AE$460,6,FALSE),"--INPUT--"),"")</f>
        <v/>
      </c>
      <c r="AK2228" s="34">
        <f>IF($AI2228&gt;0,IF(VLOOKUP($AI2228,Resource!$B$2:$AE$460,25,FALSE)&gt;0,VLOOKUP($AI2228,Resource!$B$2:$AE$460,25,FALSE),"--INPUT--"),"")</f>
        <v/>
      </c>
      <c r="AL2228" s="619" t="n"/>
      <c r="AM2228" s="619" t="n"/>
      <c r="AN2228" s="34">
        <f>AA2228</f>
        <v/>
      </c>
      <c r="AO2228" s="621">
        <f>IF(ISNA(IF(AC2228="",0,AN2228*VLOOKUP(AC2228,Resource!$B$2:$AE$465,8,FALSE))),0,IF(AC2228="",0,AN2228*VLOOKUP(AC2228,Resource!$B$2:$AE$465,8,FALSE)))</f>
        <v/>
      </c>
      <c r="AP2228" s="620" t="n"/>
      <c r="AQ2228" s="286" t="n"/>
      <c r="AR2228" s="34">
        <f>AB2228</f>
        <v/>
      </c>
      <c r="AS2228" s="621">
        <f>IF(ISNA(IF(AI2228="",0,AR2228*VLOOKUP(AI2228,Resource!$B$2:$AE$465,9,FALSE))),0,IF(AI2228="",0,AR2228*VLOOKUP(AI2228,Resource!$B$2:$AE$465,9,FALSE)))</f>
        <v/>
      </c>
      <c r="AT2228" s="620" t="n"/>
      <c r="AU2228" s="286" t="n"/>
      <c r="AV2228" s="620">
        <f>Z2228</f>
        <v/>
      </c>
      <c r="AW2228" s="72" t="n"/>
      <c r="BA2228" s="620" t="n"/>
      <c r="BC2228" s="620">
        <f>AO2228+AS2228</f>
        <v/>
      </c>
      <c r="BD2228" s="620">
        <f>BH2228-BC2228</f>
        <v/>
      </c>
      <c r="BE2228" s="479">
        <f>IF(AV2228=0,"        --",BD2228/BH2228)</f>
        <v/>
      </c>
      <c r="BF2228" s="620" t="n"/>
      <c r="BG2228" s="620" t="n"/>
      <c r="BH2228" s="620">
        <f>Z2228+BA2228+BF2228</f>
        <v/>
      </c>
    </row>
    <row r="2229" customFormat="1" s="34">
      <c r="A2229" s="618" t="n"/>
      <c r="B2229" s="619" t="n"/>
      <c r="J2229" s="619" t="n"/>
      <c r="U2229" s="620" t="n"/>
      <c r="X2229" s="620" t="n"/>
      <c r="Y2229" s="620" t="n"/>
      <c r="Z2229" s="620" t="n"/>
      <c r="AA2229" s="34">
        <f>T2229*0.2+N2229*0+O2229*0.3+P2229*0.5+Q2229*0.6+R2229*1+S2229*1</f>
        <v/>
      </c>
      <c r="AB2229" s="34">
        <f>T2229*0.2+N2229*0.2+O2229*0.3+P2229*0.5+Q2229*0.6+R2229*1+S2229*1</f>
        <v/>
      </c>
      <c r="AD2229" s="34">
        <f>IF($AC2229&gt;0,IF(VLOOKUP($AC2229,Resource!$B$2:$AE$460,6,FALSE)&gt;0,VLOOKUP($AC2229,Resource!$B$2:$AE$460,6,FALSE),"--INPUT--"),"")</f>
        <v/>
      </c>
      <c r="AE2229" s="34">
        <f>IF($AC2229&gt;0,IF(VLOOKUP($AC2229,Resource!$B$2:$AE$460,25,FALSE)&gt;0,VLOOKUP($AC2229,Resource!$B$2:$AE$460,25,FALSE),"--INPUT--"),"")</f>
        <v/>
      </c>
      <c r="AG2229" s="619" t="n"/>
      <c r="AH2229" s="619" t="n"/>
      <c r="AJ2229" s="34">
        <f>IF($AI2229&gt;0,IF(VLOOKUP($AI2229,Resource!$B$2:$AE$460,6,FALSE)&gt;0,VLOOKUP($AI2229,Resource!$B$2:$AE$460,6,FALSE),"--INPUT--"),"")</f>
        <v/>
      </c>
      <c r="AK2229" s="34">
        <f>IF($AI2229&gt;0,IF(VLOOKUP($AI2229,Resource!$B$2:$AE$460,25,FALSE)&gt;0,VLOOKUP($AI2229,Resource!$B$2:$AE$460,25,FALSE),"--INPUT--"),"")</f>
        <v/>
      </c>
      <c r="AL2229" s="619" t="n"/>
      <c r="AM2229" s="619" t="n"/>
      <c r="AN2229" s="34">
        <f>AA2229</f>
        <v/>
      </c>
      <c r="AO2229" s="621">
        <f>IF(ISNA(IF(AC2229="",0,AN2229*VLOOKUP(AC2229,Resource!$B$2:$AE$465,8,FALSE))),0,IF(AC2229="",0,AN2229*VLOOKUP(AC2229,Resource!$B$2:$AE$465,8,FALSE)))</f>
        <v/>
      </c>
      <c r="AP2229" s="620" t="n"/>
      <c r="AQ2229" s="286" t="n"/>
      <c r="AR2229" s="34">
        <f>AB2229</f>
        <v/>
      </c>
      <c r="AS2229" s="621">
        <f>IF(ISNA(IF(AI2229="",0,AR2229*VLOOKUP(AI2229,Resource!$B$2:$AE$465,9,FALSE))),0,IF(AI2229="",0,AR2229*VLOOKUP(AI2229,Resource!$B$2:$AE$465,9,FALSE)))</f>
        <v/>
      </c>
      <c r="AT2229" s="620" t="n"/>
      <c r="AU2229" s="286" t="n"/>
      <c r="AV2229" s="620">
        <f>Z2229</f>
        <v/>
      </c>
      <c r="AW2229" s="72" t="n"/>
      <c r="BA2229" s="620" t="n"/>
      <c r="BC2229" s="620">
        <f>AO2229+AS2229</f>
        <v/>
      </c>
      <c r="BD2229" s="620">
        <f>BH2229-BC2229</f>
        <v/>
      </c>
      <c r="BE2229" s="479">
        <f>IF(AV2229=0,"        --",BD2229/BH2229)</f>
        <v/>
      </c>
      <c r="BF2229" s="620" t="n"/>
      <c r="BG2229" s="620" t="n"/>
      <c r="BH2229" s="620">
        <f>Z2229+BA2229+BF2229</f>
        <v/>
      </c>
    </row>
    <row r="2230" customFormat="1" s="34">
      <c r="A2230" s="618" t="n"/>
      <c r="B2230" s="619" t="n"/>
      <c r="J2230" s="619" t="n"/>
      <c r="U2230" s="620" t="n"/>
      <c r="X2230" s="620" t="n"/>
      <c r="Y2230" s="620" t="n"/>
      <c r="Z2230" s="620" t="n"/>
      <c r="AA2230" s="34">
        <f>T2230*0.2+N2230*0+O2230*0.3+P2230*0.5+Q2230*0.6+R2230*1+S2230*1</f>
        <v/>
      </c>
      <c r="AB2230" s="34">
        <f>T2230*0.2+N2230*0.2+O2230*0.3+P2230*0.5+Q2230*0.6+R2230*1+S2230*1</f>
        <v/>
      </c>
      <c r="AD2230" s="34">
        <f>IF($AC2230&gt;0,IF(VLOOKUP($AC2230,Resource!$B$2:$AE$460,6,FALSE)&gt;0,VLOOKUP($AC2230,Resource!$B$2:$AE$460,6,FALSE),"--INPUT--"),"")</f>
        <v/>
      </c>
      <c r="AE2230" s="34">
        <f>IF($AC2230&gt;0,IF(VLOOKUP($AC2230,Resource!$B$2:$AE$460,25,FALSE)&gt;0,VLOOKUP($AC2230,Resource!$B$2:$AE$460,25,FALSE),"--INPUT--"),"")</f>
        <v/>
      </c>
      <c r="AG2230" s="619" t="n"/>
      <c r="AH2230" s="619" t="n"/>
      <c r="AJ2230" s="34">
        <f>IF($AI2230&gt;0,IF(VLOOKUP($AI2230,Resource!$B$2:$AE$460,6,FALSE)&gt;0,VLOOKUP($AI2230,Resource!$B$2:$AE$460,6,FALSE),"--INPUT--"),"")</f>
        <v/>
      </c>
      <c r="AK2230" s="34">
        <f>IF($AI2230&gt;0,IF(VLOOKUP($AI2230,Resource!$B$2:$AE$460,25,FALSE)&gt;0,VLOOKUP($AI2230,Resource!$B$2:$AE$460,25,FALSE),"--INPUT--"),"")</f>
        <v/>
      </c>
      <c r="AL2230" s="619" t="n"/>
      <c r="AM2230" s="619" t="n"/>
      <c r="AN2230" s="34">
        <f>AA2230</f>
        <v/>
      </c>
      <c r="AO2230" s="621">
        <f>IF(ISNA(IF(AC2230="",0,AN2230*VLOOKUP(AC2230,Resource!$B$2:$AE$465,8,FALSE))),0,IF(AC2230="",0,AN2230*VLOOKUP(AC2230,Resource!$B$2:$AE$465,8,FALSE)))</f>
        <v/>
      </c>
      <c r="AP2230" s="620" t="n"/>
      <c r="AQ2230" s="286" t="n"/>
      <c r="AR2230" s="34">
        <f>AB2230</f>
        <v/>
      </c>
      <c r="AS2230" s="621">
        <f>IF(ISNA(IF(AI2230="",0,AR2230*VLOOKUP(AI2230,Resource!$B$2:$AE$465,9,FALSE))),0,IF(AI2230="",0,AR2230*VLOOKUP(AI2230,Resource!$B$2:$AE$465,9,FALSE)))</f>
        <v/>
      </c>
      <c r="AT2230" s="620" t="n"/>
      <c r="AU2230" s="286" t="n"/>
      <c r="AV2230" s="620">
        <f>Z2230</f>
        <v/>
      </c>
      <c r="AW2230" s="72" t="n"/>
      <c r="BA2230" s="620" t="n"/>
      <c r="BC2230" s="620">
        <f>AO2230+AS2230</f>
        <v/>
      </c>
      <c r="BD2230" s="620">
        <f>BH2230-BC2230</f>
        <v/>
      </c>
      <c r="BE2230" s="479">
        <f>IF(AV2230=0,"        --",BD2230/BH2230)</f>
        <v/>
      </c>
      <c r="BF2230" s="620" t="n"/>
      <c r="BG2230" s="620" t="n"/>
      <c r="BH2230" s="620">
        <f>Z2230+BA2230+BF2230</f>
        <v/>
      </c>
    </row>
    <row r="2231" customFormat="1" s="34">
      <c r="A2231" s="618" t="n"/>
      <c r="B2231" s="619" t="n"/>
      <c r="J2231" s="619" t="n"/>
      <c r="U2231" s="620" t="n"/>
      <c r="X2231" s="620" t="n"/>
      <c r="Y2231" s="620" t="n"/>
      <c r="Z2231" s="620" t="n"/>
      <c r="AA2231" s="34">
        <f>T2231*0.2+N2231*0+O2231*0.3+P2231*0.5+Q2231*0.6+R2231*1+S2231*1</f>
        <v/>
      </c>
      <c r="AB2231" s="34">
        <f>T2231*0.2+N2231*0.2+O2231*0.3+P2231*0.5+Q2231*0.6+R2231*1+S2231*1</f>
        <v/>
      </c>
      <c r="AD2231" s="34">
        <f>IF($AC2231&gt;0,IF(VLOOKUP($AC2231,Resource!$B$2:$AE$460,6,FALSE)&gt;0,VLOOKUP($AC2231,Resource!$B$2:$AE$460,6,FALSE),"--INPUT--"),"")</f>
        <v/>
      </c>
      <c r="AE2231" s="34">
        <f>IF($AC2231&gt;0,IF(VLOOKUP($AC2231,Resource!$B$2:$AE$460,25,FALSE)&gt;0,VLOOKUP($AC2231,Resource!$B$2:$AE$460,25,FALSE),"--INPUT--"),"")</f>
        <v/>
      </c>
      <c r="AG2231" s="619" t="n"/>
      <c r="AH2231" s="619" t="n"/>
      <c r="AJ2231" s="34">
        <f>IF($AI2231&gt;0,IF(VLOOKUP($AI2231,Resource!$B$2:$AE$460,6,FALSE)&gt;0,VLOOKUP($AI2231,Resource!$B$2:$AE$460,6,FALSE),"--INPUT--"),"")</f>
        <v/>
      </c>
      <c r="AK2231" s="34">
        <f>IF($AI2231&gt;0,IF(VLOOKUP($AI2231,Resource!$B$2:$AE$460,25,FALSE)&gt;0,VLOOKUP($AI2231,Resource!$B$2:$AE$460,25,FALSE),"--INPUT--"),"")</f>
        <v/>
      </c>
      <c r="AL2231" s="619" t="n"/>
      <c r="AM2231" s="619" t="n"/>
      <c r="AN2231" s="34">
        <f>AA2231</f>
        <v/>
      </c>
      <c r="AO2231" s="621">
        <f>IF(ISNA(IF(AC2231="",0,AN2231*VLOOKUP(AC2231,Resource!$B$2:$AE$465,8,FALSE))),0,IF(AC2231="",0,AN2231*VLOOKUP(AC2231,Resource!$B$2:$AE$465,8,FALSE)))</f>
        <v/>
      </c>
      <c r="AP2231" s="620" t="n"/>
      <c r="AQ2231" s="286" t="n"/>
      <c r="AR2231" s="34">
        <f>AB2231</f>
        <v/>
      </c>
      <c r="AS2231" s="621">
        <f>IF(ISNA(IF(AI2231="",0,AR2231*VLOOKUP(AI2231,Resource!$B$2:$AE$465,9,FALSE))),0,IF(AI2231="",0,AR2231*VLOOKUP(AI2231,Resource!$B$2:$AE$465,9,FALSE)))</f>
        <v/>
      </c>
      <c r="AT2231" s="620" t="n"/>
      <c r="AU2231" s="286" t="n"/>
      <c r="AV2231" s="620">
        <f>Z2231</f>
        <v/>
      </c>
      <c r="AW2231" s="72" t="n"/>
      <c r="BA2231" s="620" t="n"/>
      <c r="BC2231" s="620">
        <f>AO2231+AS2231</f>
        <v/>
      </c>
      <c r="BD2231" s="620">
        <f>BH2231-BC2231</f>
        <v/>
      </c>
      <c r="BE2231" s="479">
        <f>IF(AV2231=0,"        --",BD2231/BH2231)</f>
        <v/>
      </c>
      <c r="BF2231" s="620" t="n"/>
      <c r="BG2231" s="620" t="n"/>
      <c r="BH2231" s="620">
        <f>Z2231+BA2231+BF2231</f>
        <v/>
      </c>
    </row>
    <row r="2232" customFormat="1" s="34">
      <c r="A2232" s="618" t="n"/>
      <c r="B2232" s="619" t="n"/>
      <c r="J2232" s="619" t="n"/>
      <c r="U2232" s="620" t="n"/>
      <c r="X2232" s="620" t="n"/>
      <c r="Y2232" s="620" t="n"/>
      <c r="Z2232" s="620" t="n"/>
      <c r="AA2232" s="34">
        <f>T2232*0.2+N2232*0+O2232*0.3+P2232*0.5+Q2232*0.6+R2232*1+S2232*1</f>
        <v/>
      </c>
      <c r="AB2232" s="34">
        <f>T2232*0.2+N2232*0.2+O2232*0.3+P2232*0.5+Q2232*0.6+R2232*1+S2232*1</f>
        <v/>
      </c>
      <c r="AD2232" s="34">
        <f>IF($AC2232&gt;0,IF(VLOOKUP($AC2232,Resource!$B$2:$AE$460,6,FALSE)&gt;0,VLOOKUP($AC2232,Resource!$B$2:$AE$460,6,FALSE),"--INPUT--"),"")</f>
        <v/>
      </c>
      <c r="AE2232" s="34">
        <f>IF($AC2232&gt;0,IF(VLOOKUP($AC2232,Resource!$B$2:$AE$460,25,FALSE)&gt;0,VLOOKUP($AC2232,Resource!$B$2:$AE$460,25,FALSE),"--INPUT--"),"")</f>
        <v/>
      </c>
      <c r="AG2232" s="619" t="n"/>
      <c r="AH2232" s="619" t="n"/>
      <c r="AJ2232" s="34">
        <f>IF($AI2232&gt;0,IF(VLOOKUP($AI2232,Resource!$B$2:$AE$460,6,FALSE)&gt;0,VLOOKUP($AI2232,Resource!$B$2:$AE$460,6,FALSE),"--INPUT--"),"")</f>
        <v/>
      </c>
      <c r="AK2232" s="34">
        <f>IF($AI2232&gt;0,IF(VLOOKUP($AI2232,Resource!$B$2:$AE$460,25,FALSE)&gt;0,VLOOKUP($AI2232,Resource!$B$2:$AE$460,25,FALSE),"--INPUT--"),"")</f>
        <v/>
      </c>
      <c r="AL2232" s="619" t="n"/>
      <c r="AM2232" s="619" t="n"/>
      <c r="AN2232" s="34">
        <f>AA2232</f>
        <v/>
      </c>
      <c r="AO2232" s="621">
        <f>IF(ISNA(IF(AC2232="",0,AN2232*VLOOKUP(AC2232,Resource!$B$2:$AE$465,8,FALSE))),0,IF(AC2232="",0,AN2232*VLOOKUP(AC2232,Resource!$B$2:$AE$465,8,FALSE)))</f>
        <v/>
      </c>
      <c r="AP2232" s="620" t="n"/>
      <c r="AQ2232" s="286" t="n"/>
      <c r="AR2232" s="34">
        <f>AB2232</f>
        <v/>
      </c>
      <c r="AS2232" s="621">
        <f>IF(ISNA(IF(AI2232="",0,AR2232*VLOOKUP(AI2232,Resource!$B$2:$AE$465,9,FALSE))),0,IF(AI2232="",0,AR2232*VLOOKUP(AI2232,Resource!$B$2:$AE$465,9,FALSE)))</f>
        <v/>
      </c>
      <c r="AT2232" s="620" t="n"/>
      <c r="AU2232" s="286" t="n"/>
      <c r="AV2232" s="620">
        <f>Z2232</f>
        <v/>
      </c>
      <c r="AW2232" s="72" t="n"/>
      <c r="BA2232" s="620" t="n"/>
      <c r="BC2232" s="620">
        <f>AO2232+AS2232</f>
        <v/>
      </c>
      <c r="BD2232" s="620">
        <f>BH2232-BC2232</f>
        <v/>
      </c>
      <c r="BE2232" s="479">
        <f>IF(AV2232=0,"        --",BD2232/BH2232)</f>
        <v/>
      </c>
      <c r="BF2232" s="620" t="n"/>
      <c r="BG2232" s="620" t="n"/>
      <c r="BH2232" s="620">
        <f>Z2232+BA2232+BF2232</f>
        <v/>
      </c>
    </row>
    <row r="2233" customFormat="1" s="34">
      <c r="A2233" s="618" t="n"/>
      <c r="B2233" s="619" t="n"/>
      <c r="J2233" s="619" t="n"/>
      <c r="U2233" s="620" t="n"/>
      <c r="X2233" s="620" t="n"/>
      <c r="Y2233" s="620" t="n"/>
      <c r="Z2233" s="620" t="n"/>
      <c r="AA2233" s="34">
        <f>T2233*0.2+N2233*0+O2233*0.3+P2233*0.5+Q2233*0.6+R2233*1+S2233*1</f>
        <v/>
      </c>
      <c r="AB2233" s="34">
        <f>T2233*0.2+N2233*0.2+O2233*0.3+P2233*0.5+Q2233*0.6+R2233*1+S2233*1</f>
        <v/>
      </c>
      <c r="AD2233" s="34">
        <f>IF($AC2233&gt;0,IF(VLOOKUP($AC2233,Resource!$B$2:$AE$460,6,FALSE)&gt;0,VLOOKUP($AC2233,Resource!$B$2:$AE$460,6,FALSE),"--INPUT--"),"")</f>
        <v/>
      </c>
      <c r="AE2233" s="34">
        <f>IF($AC2233&gt;0,IF(VLOOKUP($AC2233,Resource!$B$2:$AE$460,25,FALSE)&gt;0,VLOOKUP($AC2233,Resource!$B$2:$AE$460,25,FALSE),"--INPUT--"),"")</f>
        <v/>
      </c>
      <c r="AG2233" s="619" t="n"/>
      <c r="AH2233" s="619" t="n"/>
      <c r="AJ2233" s="34">
        <f>IF($AI2233&gt;0,IF(VLOOKUP($AI2233,Resource!$B$2:$AE$460,6,FALSE)&gt;0,VLOOKUP($AI2233,Resource!$B$2:$AE$460,6,FALSE),"--INPUT--"),"")</f>
        <v/>
      </c>
      <c r="AK2233" s="34">
        <f>IF($AI2233&gt;0,IF(VLOOKUP($AI2233,Resource!$B$2:$AE$460,25,FALSE)&gt;0,VLOOKUP($AI2233,Resource!$B$2:$AE$460,25,FALSE),"--INPUT--"),"")</f>
        <v/>
      </c>
      <c r="AL2233" s="619" t="n"/>
      <c r="AM2233" s="619" t="n"/>
      <c r="AN2233" s="34">
        <f>AA2233</f>
        <v/>
      </c>
      <c r="AO2233" s="621">
        <f>IF(ISNA(IF(AC2233="",0,AN2233*VLOOKUP(AC2233,Resource!$B$2:$AE$465,8,FALSE))),0,IF(AC2233="",0,AN2233*VLOOKUP(AC2233,Resource!$B$2:$AE$465,8,FALSE)))</f>
        <v/>
      </c>
      <c r="AP2233" s="620" t="n"/>
      <c r="AQ2233" s="286" t="n"/>
      <c r="AR2233" s="34">
        <f>AB2233</f>
        <v/>
      </c>
      <c r="AS2233" s="621">
        <f>IF(ISNA(IF(AI2233="",0,AR2233*VLOOKUP(AI2233,Resource!$B$2:$AE$465,9,FALSE))),0,IF(AI2233="",0,AR2233*VLOOKUP(AI2233,Resource!$B$2:$AE$465,9,FALSE)))</f>
        <v/>
      </c>
      <c r="AT2233" s="620" t="n"/>
      <c r="AU2233" s="286" t="n"/>
      <c r="AV2233" s="620">
        <f>Z2233</f>
        <v/>
      </c>
      <c r="AW2233" s="72" t="n"/>
      <c r="BA2233" s="620" t="n"/>
      <c r="BC2233" s="620">
        <f>AO2233+AS2233</f>
        <v/>
      </c>
      <c r="BD2233" s="620">
        <f>BH2233-BC2233</f>
        <v/>
      </c>
      <c r="BE2233" s="479">
        <f>IF(AV2233=0,"        --",BD2233/BH2233)</f>
        <v/>
      </c>
      <c r="BF2233" s="620" t="n"/>
      <c r="BG2233" s="620" t="n"/>
      <c r="BH2233" s="620">
        <f>Z2233+BA2233+BF2233</f>
        <v/>
      </c>
    </row>
    <row r="2234" customFormat="1" s="34">
      <c r="A2234" s="618" t="n"/>
      <c r="B2234" s="619" t="n"/>
      <c r="J2234" s="619" t="n"/>
      <c r="U2234" s="620" t="n"/>
      <c r="X2234" s="620" t="n"/>
      <c r="Y2234" s="620" t="n"/>
      <c r="Z2234" s="620" t="n"/>
      <c r="AA2234" s="34">
        <f>T2234*0.2+N2234*0+O2234*0.3+P2234*0.5+Q2234*0.6+R2234*1+S2234*1</f>
        <v/>
      </c>
      <c r="AB2234" s="34">
        <f>T2234*0.2+N2234*0.2+O2234*0.3+P2234*0.5+Q2234*0.6+R2234*1+S2234*1</f>
        <v/>
      </c>
      <c r="AD2234" s="34">
        <f>IF($AC2234&gt;0,IF(VLOOKUP($AC2234,Resource!$B$2:$AE$460,6,FALSE)&gt;0,VLOOKUP($AC2234,Resource!$B$2:$AE$460,6,FALSE),"--INPUT--"),"")</f>
        <v/>
      </c>
      <c r="AE2234" s="34">
        <f>IF($AC2234&gt;0,IF(VLOOKUP($AC2234,Resource!$B$2:$AE$460,25,FALSE)&gt;0,VLOOKUP($AC2234,Resource!$B$2:$AE$460,25,FALSE),"--INPUT--"),"")</f>
        <v/>
      </c>
      <c r="AG2234" s="619" t="n"/>
      <c r="AH2234" s="619" t="n"/>
      <c r="AJ2234" s="34">
        <f>IF($AI2234&gt;0,IF(VLOOKUP($AI2234,Resource!$B$2:$AE$460,6,FALSE)&gt;0,VLOOKUP($AI2234,Resource!$B$2:$AE$460,6,FALSE),"--INPUT--"),"")</f>
        <v/>
      </c>
      <c r="AK2234" s="34">
        <f>IF($AI2234&gt;0,IF(VLOOKUP($AI2234,Resource!$B$2:$AE$460,25,FALSE)&gt;0,VLOOKUP($AI2234,Resource!$B$2:$AE$460,25,FALSE),"--INPUT--"),"")</f>
        <v/>
      </c>
      <c r="AL2234" s="619" t="n"/>
      <c r="AM2234" s="619" t="n"/>
      <c r="AN2234" s="34">
        <f>AA2234</f>
        <v/>
      </c>
      <c r="AO2234" s="621">
        <f>IF(ISNA(IF(AC2234="",0,AN2234*VLOOKUP(AC2234,Resource!$B$2:$AE$465,8,FALSE))),0,IF(AC2234="",0,AN2234*VLOOKUP(AC2234,Resource!$B$2:$AE$465,8,FALSE)))</f>
        <v/>
      </c>
      <c r="AP2234" s="620" t="n"/>
      <c r="AQ2234" s="286" t="n"/>
      <c r="AR2234" s="34">
        <f>AB2234</f>
        <v/>
      </c>
      <c r="AS2234" s="621">
        <f>IF(ISNA(IF(AI2234="",0,AR2234*VLOOKUP(AI2234,Resource!$B$2:$AE$465,9,FALSE))),0,IF(AI2234="",0,AR2234*VLOOKUP(AI2234,Resource!$B$2:$AE$465,9,FALSE)))</f>
        <v/>
      </c>
      <c r="AT2234" s="620" t="n"/>
      <c r="AU2234" s="286" t="n"/>
      <c r="AV2234" s="620">
        <f>Z2234</f>
        <v/>
      </c>
      <c r="AW2234" s="72" t="n"/>
      <c r="BA2234" s="620" t="n"/>
      <c r="BC2234" s="620">
        <f>AO2234+AS2234</f>
        <v/>
      </c>
      <c r="BD2234" s="620">
        <f>BH2234-BC2234</f>
        <v/>
      </c>
      <c r="BE2234" s="479">
        <f>IF(AV2234=0,"        --",BD2234/BH2234)</f>
        <v/>
      </c>
      <c r="BF2234" s="620" t="n"/>
      <c r="BG2234" s="620" t="n"/>
      <c r="BH2234" s="620">
        <f>Z2234+BA2234+BF2234</f>
        <v/>
      </c>
    </row>
    <row r="2235" customFormat="1" s="34">
      <c r="A2235" s="618" t="n"/>
      <c r="B2235" s="619" t="n"/>
      <c r="J2235" s="619" t="n"/>
      <c r="U2235" s="620" t="n"/>
      <c r="X2235" s="620" t="n"/>
      <c r="Y2235" s="620" t="n"/>
      <c r="Z2235" s="620" t="n"/>
      <c r="AA2235" s="34">
        <f>T2235*0.2+N2235*0+O2235*0.3+P2235*0.5+Q2235*0.6+R2235*1+S2235*1</f>
        <v/>
      </c>
      <c r="AB2235" s="34">
        <f>T2235*0.2+N2235*0.2+O2235*0.3+P2235*0.5+Q2235*0.6+R2235*1+S2235*1</f>
        <v/>
      </c>
      <c r="AD2235" s="34">
        <f>IF($AC2235&gt;0,IF(VLOOKUP($AC2235,Resource!$B$2:$AE$460,6,FALSE)&gt;0,VLOOKUP($AC2235,Resource!$B$2:$AE$460,6,FALSE),"--INPUT--"),"")</f>
        <v/>
      </c>
      <c r="AE2235" s="34">
        <f>IF($AC2235&gt;0,IF(VLOOKUP($AC2235,Resource!$B$2:$AE$460,25,FALSE)&gt;0,VLOOKUP($AC2235,Resource!$B$2:$AE$460,25,FALSE),"--INPUT--"),"")</f>
        <v/>
      </c>
      <c r="AG2235" s="619" t="n"/>
      <c r="AH2235" s="619" t="n"/>
      <c r="AJ2235" s="34">
        <f>IF($AI2235&gt;0,IF(VLOOKUP($AI2235,Resource!$B$2:$AE$460,6,FALSE)&gt;0,VLOOKUP($AI2235,Resource!$B$2:$AE$460,6,FALSE),"--INPUT--"),"")</f>
        <v/>
      </c>
      <c r="AK2235" s="34">
        <f>IF($AI2235&gt;0,IF(VLOOKUP($AI2235,Resource!$B$2:$AE$460,25,FALSE)&gt;0,VLOOKUP($AI2235,Resource!$B$2:$AE$460,25,FALSE),"--INPUT--"),"")</f>
        <v/>
      </c>
      <c r="AL2235" s="619" t="n"/>
      <c r="AM2235" s="619" t="n"/>
      <c r="AN2235" s="34">
        <f>AA2235</f>
        <v/>
      </c>
      <c r="AO2235" s="621">
        <f>IF(ISNA(IF(AC2235="",0,AN2235*VLOOKUP(AC2235,Resource!$B$2:$AE$465,8,FALSE))),0,IF(AC2235="",0,AN2235*VLOOKUP(AC2235,Resource!$B$2:$AE$465,8,FALSE)))</f>
        <v/>
      </c>
      <c r="AP2235" s="620" t="n"/>
      <c r="AQ2235" s="286" t="n"/>
      <c r="AR2235" s="34">
        <f>AB2235</f>
        <v/>
      </c>
      <c r="AS2235" s="621">
        <f>IF(ISNA(IF(AI2235="",0,AR2235*VLOOKUP(AI2235,Resource!$B$2:$AE$465,9,FALSE))),0,IF(AI2235="",0,AR2235*VLOOKUP(AI2235,Resource!$B$2:$AE$465,9,FALSE)))</f>
        <v/>
      </c>
      <c r="AT2235" s="620" t="n"/>
      <c r="AU2235" s="286" t="n"/>
      <c r="AV2235" s="620">
        <f>Z2235</f>
        <v/>
      </c>
      <c r="AW2235" s="72" t="n"/>
      <c r="BA2235" s="620" t="n"/>
      <c r="BC2235" s="620">
        <f>AO2235+AS2235</f>
        <v/>
      </c>
      <c r="BD2235" s="620">
        <f>BH2235-BC2235</f>
        <v/>
      </c>
      <c r="BE2235" s="479">
        <f>IF(AV2235=0,"        --",BD2235/BH2235)</f>
        <v/>
      </c>
      <c r="BF2235" s="620" t="n"/>
      <c r="BG2235" s="620" t="n"/>
      <c r="BH2235" s="620">
        <f>Z2235+BA2235+BF2235</f>
        <v/>
      </c>
    </row>
    <row r="2236" customFormat="1" s="34">
      <c r="A2236" s="618" t="n"/>
      <c r="B2236" s="619" t="n"/>
      <c r="J2236" s="619" t="n"/>
      <c r="U2236" s="620" t="n"/>
      <c r="X2236" s="620" t="n"/>
      <c r="Y2236" s="620" t="n"/>
      <c r="Z2236" s="620" t="n"/>
      <c r="AA2236" s="34">
        <f>T2236*0.2+N2236*0+O2236*0.3+P2236*0.5+Q2236*0.6+R2236*1+S2236*1</f>
        <v/>
      </c>
      <c r="AB2236" s="34">
        <f>T2236*0.2+N2236*0.2+O2236*0.3+P2236*0.5+Q2236*0.6+R2236*1+S2236*1</f>
        <v/>
      </c>
      <c r="AD2236" s="34">
        <f>IF($AC2236&gt;0,IF(VLOOKUP($AC2236,Resource!$B$2:$AE$460,6,FALSE)&gt;0,VLOOKUP($AC2236,Resource!$B$2:$AE$460,6,FALSE),"--INPUT--"),"")</f>
        <v/>
      </c>
      <c r="AE2236" s="34">
        <f>IF($AC2236&gt;0,IF(VLOOKUP($AC2236,Resource!$B$2:$AE$460,25,FALSE)&gt;0,VLOOKUP($AC2236,Resource!$B$2:$AE$460,25,FALSE),"--INPUT--"),"")</f>
        <v/>
      </c>
      <c r="AG2236" s="619" t="n"/>
      <c r="AH2236" s="619" t="n"/>
      <c r="AJ2236" s="34">
        <f>IF($AI2236&gt;0,IF(VLOOKUP($AI2236,Resource!$B$2:$AE$460,6,FALSE)&gt;0,VLOOKUP($AI2236,Resource!$B$2:$AE$460,6,FALSE),"--INPUT--"),"")</f>
        <v/>
      </c>
      <c r="AK2236" s="34">
        <f>IF($AI2236&gt;0,IF(VLOOKUP($AI2236,Resource!$B$2:$AE$460,25,FALSE)&gt;0,VLOOKUP($AI2236,Resource!$B$2:$AE$460,25,FALSE),"--INPUT--"),"")</f>
        <v/>
      </c>
      <c r="AL2236" s="619" t="n"/>
      <c r="AM2236" s="619" t="n"/>
      <c r="AN2236" s="34">
        <f>AA2236</f>
        <v/>
      </c>
      <c r="AO2236" s="621">
        <f>IF(ISNA(IF(AC2236="",0,AN2236*VLOOKUP(AC2236,Resource!$B$2:$AE$465,8,FALSE))),0,IF(AC2236="",0,AN2236*VLOOKUP(AC2236,Resource!$B$2:$AE$465,8,FALSE)))</f>
        <v/>
      </c>
      <c r="AP2236" s="620" t="n"/>
      <c r="AQ2236" s="286" t="n"/>
      <c r="AR2236" s="34">
        <f>AB2236</f>
        <v/>
      </c>
      <c r="AS2236" s="621">
        <f>IF(ISNA(IF(AI2236="",0,AR2236*VLOOKUP(AI2236,Resource!$B$2:$AE$465,9,FALSE))),0,IF(AI2236="",0,AR2236*VLOOKUP(AI2236,Resource!$B$2:$AE$465,9,FALSE)))</f>
        <v/>
      </c>
      <c r="AT2236" s="620" t="n"/>
      <c r="AU2236" s="286" t="n"/>
      <c r="AV2236" s="620">
        <f>Z2236</f>
        <v/>
      </c>
      <c r="AW2236" s="72" t="n"/>
      <c r="BA2236" s="620" t="n"/>
      <c r="BC2236" s="620">
        <f>AO2236+AS2236</f>
        <v/>
      </c>
      <c r="BD2236" s="620">
        <f>BH2236-BC2236</f>
        <v/>
      </c>
      <c r="BE2236" s="479">
        <f>IF(AV2236=0,"        --",BD2236/BH2236)</f>
        <v/>
      </c>
      <c r="BF2236" s="620" t="n"/>
      <c r="BG2236" s="620" t="n"/>
      <c r="BH2236" s="620">
        <f>Z2236+BA2236+BF2236</f>
        <v/>
      </c>
    </row>
    <row r="2237" customFormat="1" s="34">
      <c r="A2237" s="618" t="n"/>
      <c r="B2237" s="619" t="n"/>
      <c r="J2237" s="619" t="n"/>
      <c r="U2237" s="620" t="n"/>
      <c r="X2237" s="620" t="n"/>
      <c r="Y2237" s="620" t="n"/>
      <c r="Z2237" s="620" t="n"/>
      <c r="AA2237" s="34">
        <f>T2237*0.2+N2237*0+O2237*0.3+P2237*0.5+Q2237*0.6+R2237*1+S2237*1</f>
        <v/>
      </c>
      <c r="AB2237" s="34">
        <f>T2237*0.2+N2237*0.2+O2237*0.3+P2237*0.5+Q2237*0.6+R2237*1+S2237*1</f>
        <v/>
      </c>
      <c r="AD2237" s="34">
        <f>IF($AC2237&gt;0,IF(VLOOKUP($AC2237,Resource!$B$2:$AE$460,6,FALSE)&gt;0,VLOOKUP($AC2237,Resource!$B$2:$AE$460,6,FALSE),"--INPUT--"),"")</f>
        <v/>
      </c>
      <c r="AE2237" s="34">
        <f>IF($AC2237&gt;0,IF(VLOOKUP($AC2237,Resource!$B$2:$AE$460,25,FALSE)&gt;0,VLOOKUP($AC2237,Resource!$B$2:$AE$460,25,FALSE),"--INPUT--"),"")</f>
        <v/>
      </c>
      <c r="AG2237" s="619" t="n"/>
      <c r="AH2237" s="619" t="n"/>
      <c r="AJ2237" s="34">
        <f>IF($AI2237&gt;0,IF(VLOOKUP($AI2237,Resource!$B$2:$AE$460,6,FALSE)&gt;0,VLOOKUP($AI2237,Resource!$B$2:$AE$460,6,FALSE),"--INPUT--"),"")</f>
        <v/>
      </c>
      <c r="AK2237" s="34">
        <f>IF($AI2237&gt;0,IF(VLOOKUP($AI2237,Resource!$B$2:$AE$460,25,FALSE)&gt;0,VLOOKUP($AI2237,Resource!$B$2:$AE$460,25,FALSE),"--INPUT--"),"")</f>
        <v/>
      </c>
      <c r="AL2237" s="619" t="n"/>
      <c r="AM2237" s="619" t="n"/>
      <c r="AN2237" s="34">
        <f>AA2237</f>
        <v/>
      </c>
      <c r="AO2237" s="621">
        <f>IF(ISNA(IF(AC2237="",0,AN2237*VLOOKUP(AC2237,Resource!$B$2:$AE$465,8,FALSE))),0,IF(AC2237="",0,AN2237*VLOOKUP(AC2237,Resource!$B$2:$AE$465,8,FALSE)))</f>
        <v/>
      </c>
      <c r="AP2237" s="620" t="n"/>
      <c r="AQ2237" s="286" t="n"/>
      <c r="AR2237" s="34">
        <f>AB2237</f>
        <v/>
      </c>
      <c r="AS2237" s="621">
        <f>IF(ISNA(IF(AI2237="",0,AR2237*VLOOKUP(AI2237,Resource!$B$2:$AE$465,9,FALSE))),0,IF(AI2237="",0,AR2237*VLOOKUP(AI2237,Resource!$B$2:$AE$465,9,FALSE)))</f>
        <v/>
      </c>
      <c r="AT2237" s="620" t="n"/>
      <c r="AU2237" s="286" t="n"/>
      <c r="AV2237" s="620">
        <f>Z2237</f>
        <v/>
      </c>
      <c r="AW2237" s="72" t="n"/>
      <c r="BA2237" s="620" t="n"/>
      <c r="BC2237" s="620">
        <f>AO2237+AS2237</f>
        <v/>
      </c>
      <c r="BD2237" s="620">
        <f>BH2237-BC2237</f>
        <v/>
      </c>
      <c r="BE2237" s="479">
        <f>IF(AV2237=0,"        --",BD2237/BH2237)</f>
        <v/>
      </c>
      <c r="BF2237" s="620" t="n"/>
      <c r="BG2237" s="620" t="n"/>
      <c r="BH2237" s="620">
        <f>Z2237+BA2237+BF2237</f>
        <v/>
      </c>
    </row>
    <row r="2238" customFormat="1" s="34">
      <c r="A2238" s="618" t="n"/>
      <c r="B2238" s="619" t="n"/>
      <c r="J2238" s="619" t="n"/>
      <c r="U2238" s="620" t="n"/>
      <c r="X2238" s="620" t="n"/>
      <c r="Y2238" s="620" t="n"/>
      <c r="Z2238" s="620" t="n"/>
      <c r="AA2238" s="34">
        <f>T2238*0.2+N2238*0+O2238*0.3+P2238*0.5+Q2238*0.6+R2238*1+S2238*1</f>
        <v/>
      </c>
      <c r="AB2238" s="34">
        <f>T2238*0.2+N2238*0.2+O2238*0.3+P2238*0.5+Q2238*0.6+R2238*1+S2238*1</f>
        <v/>
      </c>
      <c r="AD2238" s="34">
        <f>IF($AC2238&gt;0,IF(VLOOKUP($AC2238,Resource!$B$2:$AE$460,6,FALSE)&gt;0,VLOOKUP($AC2238,Resource!$B$2:$AE$460,6,FALSE),"--INPUT--"),"")</f>
        <v/>
      </c>
      <c r="AE2238" s="34">
        <f>IF($AC2238&gt;0,IF(VLOOKUP($AC2238,Resource!$B$2:$AE$460,25,FALSE)&gt;0,VLOOKUP($AC2238,Resource!$B$2:$AE$460,25,FALSE),"--INPUT--"),"")</f>
        <v/>
      </c>
      <c r="AG2238" s="619" t="n"/>
      <c r="AH2238" s="619" t="n"/>
      <c r="AJ2238" s="34">
        <f>IF($AI2238&gt;0,IF(VLOOKUP($AI2238,Resource!$B$2:$AE$460,6,FALSE)&gt;0,VLOOKUP($AI2238,Resource!$B$2:$AE$460,6,FALSE),"--INPUT--"),"")</f>
        <v/>
      </c>
      <c r="AK2238" s="34">
        <f>IF($AI2238&gt;0,IF(VLOOKUP($AI2238,Resource!$B$2:$AE$460,25,FALSE)&gt;0,VLOOKUP($AI2238,Resource!$B$2:$AE$460,25,FALSE),"--INPUT--"),"")</f>
        <v/>
      </c>
      <c r="AL2238" s="619" t="n"/>
      <c r="AM2238" s="619" t="n"/>
      <c r="AN2238" s="34">
        <f>AA2238</f>
        <v/>
      </c>
      <c r="AO2238" s="621">
        <f>IF(ISNA(IF(AC2238="",0,AN2238*VLOOKUP(AC2238,Resource!$B$2:$AE$465,8,FALSE))),0,IF(AC2238="",0,AN2238*VLOOKUP(AC2238,Resource!$B$2:$AE$465,8,FALSE)))</f>
        <v/>
      </c>
      <c r="AP2238" s="620" t="n"/>
      <c r="AQ2238" s="286" t="n"/>
      <c r="AR2238" s="34">
        <f>AB2238</f>
        <v/>
      </c>
      <c r="AS2238" s="621">
        <f>IF(ISNA(IF(AI2238="",0,AR2238*VLOOKUP(AI2238,Resource!$B$2:$AE$465,9,FALSE))),0,IF(AI2238="",0,AR2238*VLOOKUP(AI2238,Resource!$B$2:$AE$465,9,FALSE)))</f>
        <v/>
      </c>
      <c r="AT2238" s="620" t="n"/>
      <c r="AU2238" s="286" t="n"/>
      <c r="AV2238" s="620">
        <f>Z2238</f>
        <v/>
      </c>
      <c r="AW2238" s="72" t="n"/>
      <c r="BA2238" s="620" t="n"/>
      <c r="BC2238" s="620">
        <f>AO2238+AS2238</f>
        <v/>
      </c>
      <c r="BD2238" s="620">
        <f>BH2238-BC2238</f>
        <v/>
      </c>
      <c r="BE2238" s="479">
        <f>IF(AV2238=0,"        --",BD2238/BH2238)</f>
        <v/>
      </c>
      <c r="BF2238" s="620" t="n"/>
      <c r="BG2238" s="620" t="n"/>
      <c r="BH2238" s="620">
        <f>Z2238+BA2238+BF2238</f>
        <v/>
      </c>
    </row>
    <row r="2239" customFormat="1" s="34">
      <c r="A2239" s="618" t="n"/>
      <c r="B2239" s="619" t="n"/>
      <c r="J2239" s="619" t="n"/>
      <c r="U2239" s="620" t="n"/>
      <c r="X2239" s="620" t="n"/>
      <c r="Y2239" s="620" t="n"/>
      <c r="Z2239" s="620" t="n"/>
      <c r="AA2239" s="34">
        <f>T2239*0.2+N2239*0+O2239*0.3+P2239*0.5+Q2239*0.6+R2239*1+S2239*1</f>
        <v/>
      </c>
      <c r="AB2239" s="34">
        <f>T2239*0.2+N2239*0.2+O2239*0.3+P2239*0.5+Q2239*0.6+R2239*1+S2239*1</f>
        <v/>
      </c>
      <c r="AD2239" s="34">
        <f>IF($AC2239&gt;0,IF(VLOOKUP($AC2239,Resource!$B$2:$AE$460,6,FALSE)&gt;0,VLOOKUP($AC2239,Resource!$B$2:$AE$460,6,FALSE),"--INPUT--"),"")</f>
        <v/>
      </c>
      <c r="AE2239" s="34">
        <f>IF($AC2239&gt;0,IF(VLOOKUP($AC2239,Resource!$B$2:$AE$460,25,FALSE)&gt;0,VLOOKUP($AC2239,Resource!$B$2:$AE$460,25,FALSE),"--INPUT--"),"")</f>
        <v/>
      </c>
      <c r="AG2239" s="619" t="n"/>
      <c r="AH2239" s="619" t="n"/>
      <c r="AJ2239" s="34">
        <f>IF($AI2239&gt;0,IF(VLOOKUP($AI2239,Resource!$B$2:$AE$460,6,FALSE)&gt;0,VLOOKUP($AI2239,Resource!$B$2:$AE$460,6,FALSE),"--INPUT--"),"")</f>
        <v/>
      </c>
      <c r="AK2239" s="34">
        <f>IF($AI2239&gt;0,IF(VLOOKUP($AI2239,Resource!$B$2:$AE$460,25,FALSE)&gt;0,VLOOKUP($AI2239,Resource!$B$2:$AE$460,25,FALSE),"--INPUT--"),"")</f>
        <v/>
      </c>
      <c r="AL2239" s="619" t="n"/>
      <c r="AM2239" s="619" t="n"/>
      <c r="AN2239" s="34">
        <f>AA2239</f>
        <v/>
      </c>
      <c r="AO2239" s="621">
        <f>IF(ISNA(IF(AC2239="",0,AN2239*VLOOKUP(AC2239,Resource!$B$2:$AE$465,8,FALSE))),0,IF(AC2239="",0,AN2239*VLOOKUP(AC2239,Resource!$B$2:$AE$465,8,FALSE)))</f>
        <v/>
      </c>
      <c r="AP2239" s="620" t="n"/>
      <c r="AQ2239" s="286" t="n"/>
      <c r="AR2239" s="34">
        <f>AB2239</f>
        <v/>
      </c>
      <c r="AS2239" s="621">
        <f>IF(ISNA(IF(AI2239="",0,AR2239*VLOOKUP(AI2239,Resource!$B$2:$AE$465,9,FALSE))),0,IF(AI2239="",0,AR2239*VLOOKUP(AI2239,Resource!$B$2:$AE$465,9,FALSE)))</f>
        <v/>
      </c>
      <c r="AT2239" s="620" t="n"/>
      <c r="AU2239" s="286" t="n"/>
      <c r="AV2239" s="620">
        <f>Z2239</f>
        <v/>
      </c>
      <c r="AW2239" s="72" t="n"/>
      <c r="BA2239" s="620" t="n"/>
      <c r="BC2239" s="620">
        <f>AO2239+AS2239</f>
        <v/>
      </c>
      <c r="BD2239" s="620">
        <f>BH2239-BC2239</f>
        <v/>
      </c>
      <c r="BE2239" s="479">
        <f>IF(AV2239=0,"        --",BD2239/BH2239)</f>
        <v/>
      </c>
      <c r="BF2239" s="620" t="n"/>
      <c r="BG2239" s="620" t="n"/>
      <c r="BH2239" s="620">
        <f>Z2239+BA2239+BF2239</f>
        <v/>
      </c>
    </row>
    <row r="2240" customFormat="1" s="34">
      <c r="A2240" s="618" t="n"/>
      <c r="B2240" s="619" t="n"/>
      <c r="J2240" s="619" t="n"/>
      <c r="U2240" s="620" t="n"/>
      <c r="X2240" s="620" t="n"/>
      <c r="Y2240" s="620" t="n"/>
      <c r="Z2240" s="620" t="n"/>
      <c r="AA2240" s="34">
        <f>T2240*0.2+N2240*0+O2240*0.3+P2240*0.5+Q2240*0.6+R2240*1+S2240*1</f>
        <v/>
      </c>
      <c r="AB2240" s="34">
        <f>T2240*0.2+N2240*0.2+O2240*0.3+P2240*0.5+Q2240*0.6+R2240*1+S2240*1</f>
        <v/>
      </c>
      <c r="AD2240" s="34">
        <f>IF($AC2240&gt;0,IF(VLOOKUP($AC2240,Resource!$B$2:$AE$460,6,FALSE)&gt;0,VLOOKUP($AC2240,Resource!$B$2:$AE$460,6,FALSE),"--INPUT--"),"")</f>
        <v/>
      </c>
      <c r="AE2240" s="34">
        <f>IF($AC2240&gt;0,IF(VLOOKUP($AC2240,Resource!$B$2:$AE$460,25,FALSE)&gt;0,VLOOKUP($AC2240,Resource!$B$2:$AE$460,25,FALSE),"--INPUT--"),"")</f>
        <v/>
      </c>
      <c r="AG2240" s="619" t="n"/>
      <c r="AH2240" s="619" t="n"/>
      <c r="AJ2240" s="34">
        <f>IF($AI2240&gt;0,IF(VLOOKUP($AI2240,Resource!$B$2:$AE$460,6,FALSE)&gt;0,VLOOKUP($AI2240,Resource!$B$2:$AE$460,6,FALSE),"--INPUT--"),"")</f>
        <v/>
      </c>
      <c r="AK2240" s="34">
        <f>IF($AI2240&gt;0,IF(VLOOKUP($AI2240,Resource!$B$2:$AE$460,25,FALSE)&gt;0,VLOOKUP($AI2240,Resource!$B$2:$AE$460,25,FALSE),"--INPUT--"),"")</f>
        <v/>
      </c>
      <c r="AL2240" s="619" t="n"/>
      <c r="AM2240" s="619" t="n"/>
      <c r="AN2240" s="34">
        <f>AA2240</f>
        <v/>
      </c>
      <c r="AO2240" s="621">
        <f>IF(ISNA(IF(AC2240="",0,AN2240*VLOOKUP(AC2240,Resource!$B$2:$AE$465,8,FALSE))),0,IF(AC2240="",0,AN2240*VLOOKUP(AC2240,Resource!$B$2:$AE$465,8,FALSE)))</f>
        <v/>
      </c>
      <c r="AP2240" s="620" t="n"/>
      <c r="AQ2240" s="286" t="n"/>
      <c r="AR2240" s="34">
        <f>AB2240</f>
        <v/>
      </c>
      <c r="AS2240" s="621">
        <f>IF(ISNA(IF(AI2240="",0,AR2240*VLOOKUP(AI2240,Resource!$B$2:$AE$465,9,FALSE))),0,IF(AI2240="",0,AR2240*VLOOKUP(AI2240,Resource!$B$2:$AE$465,9,FALSE)))</f>
        <v/>
      </c>
      <c r="AT2240" s="620" t="n"/>
      <c r="AU2240" s="286" t="n"/>
      <c r="AV2240" s="620">
        <f>Z2240</f>
        <v/>
      </c>
      <c r="AW2240" s="72" t="n"/>
      <c r="BA2240" s="620" t="n"/>
      <c r="BC2240" s="620">
        <f>AO2240+AS2240</f>
        <v/>
      </c>
      <c r="BD2240" s="620">
        <f>BH2240-BC2240</f>
        <v/>
      </c>
      <c r="BE2240" s="479">
        <f>IF(AV2240=0,"        --",BD2240/BH2240)</f>
        <v/>
      </c>
      <c r="BF2240" s="620" t="n"/>
      <c r="BG2240" s="620" t="n"/>
      <c r="BH2240" s="620">
        <f>Z2240+BA2240+BF2240</f>
        <v/>
      </c>
    </row>
    <row r="2241" customFormat="1" s="34">
      <c r="A2241" s="618" t="n"/>
      <c r="B2241" s="619" t="n"/>
      <c r="J2241" s="619" t="n"/>
      <c r="U2241" s="620" t="n"/>
      <c r="X2241" s="620" t="n"/>
      <c r="Y2241" s="620" t="n"/>
      <c r="Z2241" s="620" t="n"/>
      <c r="AA2241" s="34">
        <f>T2241*0.2+N2241*0+O2241*0.3+P2241*0.5+Q2241*0.6+R2241*1+S2241*1</f>
        <v/>
      </c>
      <c r="AB2241" s="34">
        <f>T2241*0.2+N2241*0.2+O2241*0.3+P2241*0.5+Q2241*0.6+R2241*1+S2241*1</f>
        <v/>
      </c>
      <c r="AD2241" s="34">
        <f>IF($AC2241&gt;0,IF(VLOOKUP($AC2241,Resource!$B$2:$AE$460,6,FALSE)&gt;0,VLOOKUP($AC2241,Resource!$B$2:$AE$460,6,FALSE),"--INPUT--"),"")</f>
        <v/>
      </c>
      <c r="AE2241" s="34">
        <f>IF($AC2241&gt;0,IF(VLOOKUP($AC2241,Resource!$B$2:$AE$460,25,FALSE)&gt;0,VLOOKUP($AC2241,Resource!$B$2:$AE$460,25,FALSE),"--INPUT--"),"")</f>
        <v/>
      </c>
      <c r="AG2241" s="619" t="n"/>
      <c r="AH2241" s="619" t="n"/>
      <c r="AJ2241" s="34">
        <f>IF($AI2241&gt;0,IF(VLOOKUP($AI2241,Resource!$B$2:$AE$460,6,FALSE)&gt;0,VLOOKUP($AI2241,Resource!$B$2:$AE$460,6,FALSE),"--INPUT--"),"")</f>
        <v/>
      </c>
      <c r="AK2241" s="34">
        <f>IF($AI2241&gt;0,IF(VLOOKUP($AI2241,Resource!$B$2:$AE$460,25,FALSE)&gt;0,VLOOKUP($AI2241,Resource!$B$2:$AE$460,25,FALSE),"--INPUT--"),"")</f>
        <v/>
      </c>
      <c r="AL2241" s="619" t="n"/>
      <c r="AM2241" s="619" t="n"/>
      <c r="AN2241" s="34">
        <f>AA2241</f>
        <v/>
      </c>
      <c r="AO2241" s="621">
        <f>IF(ISNA(IF(AC2241="",0,AN2241*VLOOKUP(AC2241,Resource!$B$2:$AE$465,8,FALSE))),0,IF(AC2241="",0,AN2241*VLOOKUP(AC2241,Resource!$B$2:$AE$465,8,FALSE)))</f>
        <v/>
      </c>
      <c r="AP2241" s="620" t="n"/>
      <c r="AQ2241" s="286" t="n"/>
      <c r="AR2241" s="34">
        <f>AB2241</f>
        <v/>
      </c>
      <c r="AS2241" s="621">
        <f>IF(ISNA(IF(AI2241="",0,AR2241*VLOOKUP(AI2241,Resource!$B$2:$AE$465,9,FALSE))),0,IF(AI2241="",0,AR2241*VLOOKUP(AI2241,Resource!$B$2:$AE$465,9,FALSE)))</f>
        <v/>
      </c>
      <c r="AT2241" s="620" t="n"/>
      <c r="AU2241" s="286" t="n"/>
      <c r="AV2241" s="620">
        <f>Z2241</f>
        <v/>
      </c>
      <c r="AW2241" s="72" t="n"/>
      <c r="BA2241" s="620" t="n"/>
      <c r="BC2241" s="620">
        <f>AO2241+AS2241</f>
        <v/>
      </c>
      <c r="BD2241" s="620">
        <f>BH2241-BC2241</f>
        <v/>
      </c>
      <c r="BE2241" s="479">
        <f>IF(AV2241=0,"        --",BD2241/BH2241)</f>
        <v/>
      </c>
      <c r="BF2241" s="620" t="n"/>
      <c r="BG2241" s="620" t="n"/>
      <c r="BH2241" s="620">
        <f>Z2241+BA2241+BF2241</f>
        <v/>
      </c>
    </row>
    <row r="2242" customFormat="1" s="34">
      <c r="A2242" s="618" t="n"/>
      <c r="B2242" s="619" t="n"/>
      <c r="J2242" s="619" t="n"/>
      <c r="U2242" s="620" t="n"/>
      <c r="X2242" s="620" t="n"/>
      <c r="Y2242" s="620" t="n"/>
      <c r="Z2242" s="620" t="n"/>
      <c r="AA2242" s="34">
        <f>T2242*0.2+N2242*0+O2242*0.3+P2242*0.5+Q2242*0.6+R2242*1+S2242*1</f>
        <v/>
      </c>
      <c r="AB2242" s="34">
        <f>T2242*0.2+N2242*0.2+O2242*0.3+P2242*0.5+Q2242*0.6+R2242*1+S2242*1</f>
        <v/>
      </c>
      <c r="AD2242" s="34">
        <f>IF($AC2242&gt;0,IF(VLOOKUP($AC2242,Resource!$B$2:$AE$460,6,FALSE)&gt;0,VLOOKUP($AC2242,Resource!$B$2:$AE$460,6,FALSE),"--INPUT--"),"")</f>
        <v/>
      </c>
      <c r="AE2242" s="34">
        <f>IF($AC2242&gt;0,IF(VLOOKUP($AC2242,Resource!$B$2:$AE$460,25,FALSE)&gt;0,VLOOKUP($AC2242,Resource!$B$2:$AE$460,25,FALSE),"--INPUT--"),"")</f>
        <v/>
      </c>
      <c r="AG2242" s="619" t="n"/>
      <c r="AH2242" s="619" t="n"/>
      <c r="AJ2242" s="34">
        <f>IF($AI2242&gt;0,IF(VLOOKUP($AI2242,Resource!$B$2:$AE$460,6,FALSE)&gt;0,VLOOKUP($AI2242,Resource!$B$2:$AE$460,6,FALSE),"--INPUT--"),"")</f>
        <v/>
      </c>
      <c r="AK2242" s="34">
        <f>IF($AI2242&gt;0,IF(VLOOKUP($AI2242,Resource!$B$2:$AE$460,25,FALSE)&gt;0,VLOOKUP($AI2242,Resource!$B$2:$AE$460,25,FALSE),"--INPUT--"),"")</f>
        <v/>
      </c>
      <c r="AL2242" s="619" t="n"/>
      <c r="AM2242" s="619" t="n"/>
      <c r="AN2242" s="34">
        <f>AA2242</f>
        <v/>
      </c>
      <c r="AO2242" s="621">
        <f>IF(ISNA(IF(AC2242="",0,AN2242*VLOOKUP(AC2242,Resource!$B$2:$AE$465,8,FALSE))),0,IF(AC2242="",0,AN2242*VLOOKUP(AC2242,Resource!$B$2:$AE$465,8,FALSE)))</f>
        <v/>
      </c>
      <c r="AP2242" s="620" t="n"/>
      <c r="AQ2242" s="286" t="n"/>
      <c r="AR2242" s="34">
        <f>AB2242</f>
        <v/>
      </c>
      <c r="AS2242" s="621">
        <f>IF(ISNA(IF(AI2242="",0,AR2242*VLOOKUP(AI2242,Resource!$B$2:$AE$465,9,FALSE))),0,IF(AI2242="",0,AR2242*VLOOKUP(AI2242,Resource!$B$2:$AE$465,9,FALSE)))</f>
        <v/>
      </c>
      <c r="AT2242" s="620" t="n"/>
      <c r="AU2242" s="286" t="n"/>
      <c r="AV2242" s="620">
        <f>Z2242</f>
        <v/>
      </c>
      <c r="AW2242" s="72" t="n"/>
      <c r="BA2242" s="620" t="n"/>
      <c r="BC2242" s="620">
        <f>AO2242+AS2242</f>
        <v/>
      </c>
      <c r="BD2242" s="620">
        <f>BH2242-BC2242</f>
        <v/>
      </c>
      <c r="BE2242" s="479">
        <f>IF(AV2242=0,"        --",BD2242/BH2242)</f>
        <v/>
      </c>
      <c r="BF2242" s="620" t="n"/>
      <c r="BG2242" s="620" t="n"/>
      <c r="BH2242" s="620">
        <f>Z2242+BA2242+BF2242</f>
        <v/>
      </c>
    </row>
    <row r="2243" customFormat="1" s="34">
      <c r="A2243" s="618" t="n"/>
      <c r="B2243" s="619" t="n"/>
      <c r="J2243" s="619" t="n"/>
      <c r="U2243" s="620" t="n"/>
      <c r="X2243" s="620" t="n"/>
      <c r="Y2243" s="620" t="n"/>
      <c r="Z2243" s="620" t="n"/>
      <c r="AA2243" s="34">
        <f>T2243*0.2+N2243*0+O2243*0.3+P2243*0.5+Q2243*0.6+R2243*1+S2243*1</f>
        <v/>
      </c>
      <c r="AB2243" s="34">
        <f>T2243*0.2+N2243*0.2+O2243*0.3+P2243*0.5+Q2243*0.6+R2243*1+S2243*1</f>
        <v/>
      </c>
      <c r="AD2243" s="34">
        <f>IF($AC2243&gt;0,IF(VLOOKUP($AC2243,Resource!$B$2:$AE$460,6,FALSE)&gt;0,VLOOKUP($AC2243,Resource!$B$2:$AE$460,6,FALSE),"--INPUT--"),"")</f>
        <v/>
      </c>
      <c r="AE2243" s="34">
        <f>IF($AC2243&gt;0,IF(VLOOKUP($AC2243,Resource!$B$2:$AE$460,25,FALSE)&gt;0,VLOOKUP($AC2243,Resource!$B$2:$AE$460,25,FALSE),"--INPUT--"),"")</f>
        <v/>
      </c>
      <c r="AG2243" s="619" t="n"/>
      <c r="AH2243" s="619" t="n"/>
      <c r="AJ2243" s="34">
        <f>IF($AI2243&gt;0,IF(VLOOKUP($AI2243,Resource!$B$2:$AE$460,6,FALSE)&gt;0,VLOOKUP($AI2243,Resource!$B$2:$AE$460,6,FALSE),"--INPUT--"),"")</f>
        <v/>
      </c>
      <c r="AK2243" s="34">
        <f>IF($AI2243&gt;0,IF(VLOOKUP($AI2243,Resource!$B$2:$AE$460,25,FALSE)&gt;0,VLOOKUP($AI2243,Resource!$B$2:$AE$460,25,FALSE),"--INPUT--"),"")</f>
        <v/>
      </c>
      <c r="AL2243" s="619" t="n"/>
      <c r="AM2243" s="619" t="n"/>
      <c r="AN2243" s="34">
        <f>AA2243</f>
        <v/>
      </c>
      <c r="AO2243" s="621">
        <f>IF(ISNA(IF(AC2243="",0,AN2243*VLOOKUP(AC2243,Resource!$B$2:$AE$465,8,FALSE))),0,IF(AC2243="",0,AN2243*VLOOKUP(AC2243,Resource!$B$2:$AE$465,8,FALSE)))</f>
        <v/>
      </c>
      <c r="AP2243" s="620" t="n"/>
      <c r="AQ2243" s="286" t="n"/>
      <c r="AR2243" s="34">
        <f>AB2243</f>
        <v/>
      </c>
      <c r="AS2243" s="621">
        <f>IF(ISNA(IF(AI2243="",0,AR2243*VLOOKUP(AI2243,Resource!$B$2:$AE$465,9,FALSE))),0,IF(AI2243="",0,AR2243*VLOOKUP(AI2243,Resource!$B$2:$AE$465,9,FALSE)))</f>
        <v/>
      </c>
      <c r="AT2243" s="620" t="n"/>
      <c r="AU2243" s="286" t="n"/>
      <c r="AV2243" s="620">
        <f>Z2243</f>
        <v/>
      </c>
      <c r="AW2243" s="72" t="n"/>
      <c r="BA2243" s="620" t="n"/>
      <c r="BC2243" s="620">
        <f>AO2243+AS2243</f>
        <v/>
      </c>
      <c r="BD2243" s="620">
        <f>BH2243-BC2243</f>
        <v/>
      </c>
      <c r="BE2243" s="479">
        <f>IF(AV2243=0,"        --",BD2243/BH2243)</f>
        <v/>
      </c>
      <c r="BF2243" s="620" t="n"/>
      <c r="BG2243" s="620" t="n"/>
      <c r="BH2243" s="620">
        <f>Z2243+BA2243+BF2243</f>
        <v/>
      </c>
    </row>
    <row r="2244" customFormat="1" s="34">
      <c r="A2244" s="618" t="n"/>
      <c r="B2244" s="619" t="n"/>
      <c r="J2244" s="619" t="n"/>
      <c r="U2244" s="620" t="n"/>
      <c r="X2244" s="620" t="n"/>
      <c r="Y2244" s="620" t="n"/>
      <c r="Z2244" s="620" t="n"/>
      <c r="AA2244" s="34">
        <f>T2244*0.2+N2244*0+O2244*0.3+P2244*0.5+Q2244*0.6+R2244*1+S2244*1</f>
        <v/>
      </c>
      <c r="AB2244" s="34">
        <f>T2244*0.2+N2244*0.2+O2244*0.3+P2244*0.5+Q2244*0.6+R2244*1+S2244*1</f>
        <v/>
      </c>
      <c r="AD2244" s="34">
        <f>IF($AC2244&gt;0,IF(VLOOKUP($AC2244,Resource!$B$2:$AE$460,6,FALSE)&gt;0,VLOOKUP($AC2244,Resource!$B$2:$AE$460,6,FALSE),"--INPUT--"),"")</f>
        <v/>
      </c>
      <c r="AE2244" s="34">
        <f>IF($AC2244&gt;0,IF(VLOOKUP($AC2244,Resource!$B$2:$AE$460,25,FALSE)&gt;0,VLOOKUP($AC2244,Resource!$B$2:$AE$460,25,FALSE),"--INPUT--"),"")</f>
        <v/>
      </c>
      <c r="AG2244" s="619" t="n"/>
      <c r="AH2244" s="619" t="n"/>
      <c r="AJ2244" s="34">
        <f>IF($AI2244&gt;0,IF(VLOOKUP($AI2244,Resource!$B$2:$AE$460,6,FALSE)&gt;0,VLOOKUP($AI2244,Resource!$B$2:$AE$460,6,FALSE),"--INPUT--"),"")</f>
        <v/>
      </c>
      <c r="AK2244" s="34">
        <f>IF($AI2244&gt;0,IF(VLOOKUP($AI2244,Resource!$B$2:$AE$460,25,FALSE)&gt;0,VLOOKUP($AI2244,Resource!$B$2:$AE$460,25,FALSE),"--INPUT--"),"")</f>
        <v/>
      </c>
      <c r="AL2244" s="619" t="n"/>
      <c r="AM2244" s="619" t="n"/>
      <c r="AN2244" s="34">
        <f>AA2244</f>
        <v/>
      </c>
      <c r="AO2244" s="621">
        <f>IF(ISNA(IF(AC2244="",0,AN2244*VLOOKUP(AC2244,Resource!$B$2:$AE$465,8,FALSE))),0,IF(AC2244="",0,AN2244*VLOOKUP(AC2244,Resource!$B$2:$AE$465,8,FALSE)))</f>
        <v/>
      </c>
      <c r="AP2244" s="620" t="n"/>
      <c r="AQ2244" s="286" t="n"/>
      <c r="AR2244" s="34">
        <f>AB2244</f>
        <v/>
      </c>
      <c r="AS2244" s="621">
        <f>IF(ISNA(IF(AI2244="",0,AR2244*VLOOKUP(AI2244,Resource!$B$2:$AE$465,9,FALSE))),0,IF(AI2244="",0,AR2244*VLOOKUP(AI2244,Resource!$B$2:$AE$465,9,FALSE)))</f>
        <v/>
      </c>
      <c r="AT2244" s="620" t="n"/>
      <c r="AU2244" s="286" t="n"/>
      <c r="AV2244" s="620">
        <f>Z2244</f>
        <v/>
      </c>
      <c r="AW2244" s="72" t="n"/>
      <c r="BA2244" s="620" t="n"/>
      <c r="BC2244" s="620">
        <f>AO2244+AS2244</f>
        <v/>
      </c>
      <c r="BD2244" s="620">
        <f>BH2244-BC2244</f>
        <v/>
      </c>
      <c r="BE2244" s="479">
        <f>IF(AV2244=0,"        --",BD2244/BH2244)</f>
        <v/>
      </c>
      <c r="BF2244" s="620" t="n"/>
      <c r="BG2244" s="620" t="n"/>
      <c r="BH2244" s="620">
        <f>Z2244+BA2244+BF2244</f>
        <v/>
      </c>
    </row>
    <row r="2245" customFormat="1" s="34">
      <c r="A2245" s="618" t="n"/>
      <c r="B2245" s="619" t="n"/>
      <c r="J2245" s="619" t="n"/>
      <c r="U2245" s="620" t="n"/>
      <c r="X2245" s="620" t="n"/>
      <c r="Y2245" s="620" t="n"/>
      <c r="Z2245" s="620" t="n"/>
      <c r="AA2245" s="34">
        <f>T2245*0.2+N2245*0+O2245*0.3+P2245*0.5+Q2245*0.6+R2245*1+S2245*1</f>
        <v/>
      </c>
      <c r="AB2245" s="34">
        <f>T2245*0.2+N2245*0.2+O2245*0.3+P2245*0.5+Q2245*0.6+R2245*1+S2245*1</f>
        <v/>
      </c>
      <c r="AD2245" s="34">
        <f>IF($AC2245&gt;0,IF(VLOOKUP($AC2245,Resource!$B$2:$AE$460,6,FALSE)&gt;0,VLOOKUP($AC2245,Resource!$B$2:$AE$460,6,FALSE),"--INPUT--"),"")</f>
        <v/>
      </c>
      <c r="AE2245" s="34">
        <f>IF($AC2245&gt;0,IF(VLOOKUP($AC2245,Resource!$B$2:$AE$460,25,FALSE)&gt;0,VLOOKUP($AC2245,Resource!$B$2:$AE$460,25,FALSE),"--INPUT--"),"")</f>
        <v/>
      </c>
      <c r="AG2245" s="619" t="n"/>
      <c r="AH2245" s="619" t="n"/>
      <c r="AJ2245" s="34">
        <f>IF($AI2245&gt;0,IF(VLOOKUP($AI2245,Resource!$B$2:$AE$460,6,FALSE)&gt;0,VLOOKUP($AI2245,Resource!$B$2:$AE$460,6,FALSE),"--INPUT--"),"")</f>
        <v/>
      </c>
      <c r="AK2245" s="34">
        <f>IF($AI2245&gt;0,IF(VLOOKUP($AI2245,Resource!$B$2:$AE$460,25,FALSE)&gt;0,VLOOKUP($AI2245,Resource!$B$2:$AE$460,25,FALSE),"--INPUT--"),"")</f>
        <v/>
      </c>
      <c r="AL2245" s="619" t="n"/>
      <c r="AM2245" s="619" t="n"/>
      <c r="AN2245" s="34">
        <f>AA2245</f>
        <v/>
      </c>
      <c r="AO2245" s="621">
        <f>IF(ISNA(IF(AC2245="",0,AN2245*VLOOKUP(AC2245,Resource!$B$2:$AE$465,8,FALSE))),0,IF(AC2245="",0,AN2245*VLOOKUP(AC2245,Resource!$B$2:$AE$465,8,FALSE)))</f>
        <v/>
      </c>
      <c r="AP2245" s="620" t="n"/>
      <c r="AQ2245" s="286" t="n"/>
      <c r="AR2245" s="34">
        <f>AB2245</f>
        <v/>
      </c>
      <c r="AS2245" s="621">
        <f>IF(ISNA(IF(AI2245="",0,AR2245*VLOOKUP(AI2245,Resource!$B$2:$AE$465,9,FALSE))),0,IF(AI2245="",0,AR2245*VLOOKUP(AI2245,Resource!$B$2:$AE$465,9,FALSE)))</f>
        <v/>
      </c>
      <c r="AT2245" s="620" t="n"/>
      <c r="AU2245" s="286" t="n"/>
      <c r="AV2245" s="620">
        <f>Z2245</f>
        <v/>
      </c>
      <c r="AW2245" s="72" t="n"/>
      <c r="BA2245" s="620" t="n"/>
      <c r="BC2245" s="620">
        <f>AO2245+AS2245</f>
        <v/>
      </c>
      <c r="BD2245" s="620">
        <f>BH2245-BC2245</f>
        <v/>
      </c>
      <c r="BE2245" s="479">
        <f>IF(AV2245=0,"        --",BD2245/BH2245)</f>
        <v/>
      </c>
      <c r="BF2245" s="620" t="n"/>
      <c r="BG2245" s="620" t="n"/>
      <c r="BH2245" s="620">
        <f>Z2245+BA2245+BF2245</f>
        <v/>
      </c>
    </row>
    <row r="2246" customFormat="1" s="34">
      <c r="A2246" s="618" t="n"/>
      <c r="B2246" s="619" t="n"/>
      <c r="J2246" s="619" t="n"/>
      <c r="U2246" s="620" t="n"/>
      <c r="X2246" s="620" t="n"/>
      <c r="Y2246" s="620" t="n"/>
      <c r="Z2246" s="620" t="n"/>
      <c r="AA2246" s="34">
        <f>T2246*0.2+N2246*0+O2246*0.3+P2246*0.5+Q2246*0.6+R2246*1+S2246*1</f>
        <v/>
      </c>
      <c r="AB2246" s="34">
        <f>T2246*0.2+N2246*0.2+O2246*0.3+P2246*0.5+Q2246*0.6+R2246*1+S2246*1</f>
        <v/>
      </c>
      <c r="AD2246" s="34">
        <f>IF($AC2246&gt;0,IF(VLOOKUP($AC2246,Resource!$B$2:$AE$460,6,FALSE)&gt;0,VLOOKUP($AC2246,Resource!$B$2:$AE$460,6,FALSE),"--INPUT--"),"")</f>
        <v/>
      </c>
      <c r="AE2246" s="34">
        <f>IF($AC2246&gt;0,IF(VLOOKUP($AC2246,Resource!$B$2:$AE$460,25,FALSE)&gt;0,VLOOKUP($AC2246,Resource!$B$2:$AE$460,25,FALSE),"--INPUT--"),"")</f>
        <v/>
      </c>
      <c r="AG2246" s="619" t="n"/>
      <c r="AH2246" s="619" t="n"/>
      <c r="AJ2246" s="34">
        <f>IF($AI2246&gt;0,IF(VLOOKUP($AI2246,Resource!$B$2:$AE$460,6,FALSE)&gt;0,VLOOKUP($AI2246,Resource!$B$2:$AE$460,6,FALSE),"--INPUT--"),"")</f>
        <v/>
      </c>
      <c r="AK2246" s="34">
        <f>IF($AI2246&gt;0,IF(VLOOKUP($AI2246,Resource!$B$2:$AE$460,25,FALSE)&gt;0,VLOOKUP($AI2246,Resource!$B$2:$AE$460,25,FALSE),"--INPUT--"),"")</f>
        <v/>
      </c>
      <c r="AL2246" s="619" t="n"/>
      <c r="AM2246" s="619" t="n"/>
      <c r="AN2246" s="34">
        <f>AA2246</f>
        <v/>
      </c>
      <c r="AO2246" s="621">
        <f>IF(ISNA(IF(AC2246="",0,AN2246*VLOOKUP(AC2246,Resource!$B$2:$AE$465,8,FALSE))),0,IF(AC2246="",0,AN2246*VLOOKUP(AC2246,Resource!$B$2:$AE$465,8,FALSE)))</f>
        <v/>
      </c>
      <c r="AP2246" s="620" t="n"/>
      <c r="AQ2246" s="286" t="n"/>
      <c r="AR2246" s="34">
        <f>AB2246</f>
        <v/>
      </c>
      <c r="AS2246" s="621">
        <f>IF(ISNA(IF(AI2246="",0,AR2246*VLOOKUP(AI2246,Resource!$B$2:$AE$465,9,FALSE))),0,IF(AI2246="",0,AR2246*VLOOKUP(AI2246,Resource!$B$2:$AE$465,9,FALSE)))</f>
        <v/>
      </c>
      <c r="AT2246" s="620" t="n"/>
      <c r="AU2246" s="286" t="n"/>
      <c r="AV2246" s="620">
        <f>Z2246</f>
        <v/>
      </c>
      <c r="AW2246" s="72" t="n"/>
      <c r="BA2246" s="620" t="n"/>
      <c r="BC2246" s="620">
        <f>AO2246+AS2246</f>
        <v/>
      </c>
      <c r="BD2246" s="620">
        <f>BH2246-BC2246</f>
        <v/>
      </c>
      <c r="BE2246" s="479">
        <f>IF(AV2246=0,"        --",BD2246/BH2246)</f>
        <v/>
      </c>
      <c r="BF2246" s="620" t="n"/>
      <c r="BG2246" s="620" t="n"/>
      <c r="BH2246" s="620">
        <f>Z2246+BA2246+BF2246</f>
        <v/>
      </c>
    </row>
    <row r="2247" customFormat="1" s="34">
      <c r="A2247" s="618" t="n"/>
      <c r="B2247" s="619" t="n"/>
      <c r="J2247" s="619" t="n"/>
      <c r="U2247" s="620" t="n"/>
      <c r="X2247" s="620" t="n"/>
      <c r="Y2247" s="620" t="n"/>
      <c r="Z2247" s="620" t="n"/>
      <c r="AA2247" s="34">
        <f>T2247*0.2+N2247*0+O2247*0.3+P2247*0.5+Q2247*0.6+R2247*1+S2247*1</f>
        <v/>
      </c>
      <c r="AB2247" s="34">
        <f>T2247*0.2+N2247*0.2+O2247*0.3+P2247*0.5+Q2247*0.6+R2247*1+S2247*1</f>
        <v/>
      </c>
      <c r="AD2247" s="34">
        <f>IF($AC2247&gt;0,IF(VLOOKUP($AC2247,Resource!$B$2:$AE$460,6,FALSE)&gt;0,VLOOKUP($AC2247,Resource!$B$2:$AE$460,6,FALSE),"--INPUT--"),"")</f>
        <v/>
      </c>
      <c r="AE2247" s="34">
        <f>IF($AC2247&gt;0,IF(VLOOKUP($AC2247,Resource!$B$2:$AE$460,25,FALSE)&gt;0,VLOOKUP($AC2247,Resource!$B$2:$AE$460,25,FALSE),"--INPUT--"),"")</f>
        <v/>
      </c>
      <c r="AG2247" s="619" t="n"/>
      <c r="AH2247" s="619" t="n"/>
      <c r="AJ2247" s="34">
        <f>IF($AI2247&gt;0,IF(VLOOKUP($AI2247,Resource!$B$2:$AE$460,6,FALSE)&gt;0,VLOOKUP($AI2247,Resource!$B$2:$AE$460,6,FALSE),"--INPUT--"),"")</f>
        <v/>
      </c>
      <c r="AK2247" s="34">
        <f>IF($AI2247&gt;0,IF(VLOOKUP($AI2247,Resource!$B$2:$AE$460,25,FALSE)&gt;0,VLOOKUP($AI2247,Resource!$B$2:$AE$460,25,FALSE),"--INPUT--"),"")</f>
        <v/>
      </c>
      <c r="AL2247" s="619" t="n"/>
      <c r="AM2247" s="619" t="n"/>
      <c r="AN2247" s="34">
        <f>AA2247</f>
        <v/>
      </c>
      <c r="AO2247" s="621">
        <f>IF(ISNA(IF(AC2247="",0,AN2247*VLOOKUP(AC2247,Resource!$B$2:$AE$465,8,FALSE))),0,IF(AC2247="",0,AN2247*VLOOKUP(AC2247,Resource!$B$2:$AE$465,8,FALSE)))</f>
        <v/>
      </c>
      <c r="AP2247" s="620" t="n"/>
      <c r="AQ2247" s="286" t="n"/>
      <c r="AR2247" s="34">
        <f>AB2247</f>
        <v/>
      </c>
      <c r="AS2247" s="621">
        <f>IF(ISNA(IF(AI2247="",0,AR2247*VLOOKUP(AI2247,Resource!$B$2:$AE$465,9,FALSE))),0,IF(AI2247="",0,AR2247*VLOOKUP(AI2247,Resource!$B$2:$AE$465,9,FALSE)))</f>
        <v/>
      </c>
      <c r="AT2247" s="620" t="n"/>
      <c r="AU2247" s="286" t="n"/>
      <c r="AV2247" s="620">
        <f>Z2247</f>
        <v/>
      </c>
      <c r="AW2247" s="72" t="n"/>
      <c r="BA2247" s="620" t="n"/>
      <c r="BC2247" s="620">
        <f>AO2247+AS2247</f>
        <v/>
      </c>
      <c r="BD2247" s="620">
        <f>BH2247-BC2247</f>
        <v/>
      </c>
      <c r="BE2247" s="479">
        <f>IF(AV2247=0,"        --",BD2247/BH2247)</f>
        <v/>
      </c>
      <c r="BF2247" s="620" t="n"/>
      <c r="BG2247" s="620" t="n"/>
      <c r="BH2247" s="620">
        <f>Z2247+BA2247+BF2247</f>
        <v/>
      </c>
    </row>
    <row r="2248" customFormat="1" s="34">
      <c r="A2248" s="618" t="n"/>
      <c r="B2248" s="619" t="n"/>
      <c r="J2248" s="619" t="n"/>
      <c r="U2248" s="620" t="n"/>
      <c r="X2248" s="620" t="n"/>
      <c r="Y2248" s="620" t="n"/>
      <c r="Z2248" s="620" t="n"/>
      <c r="AA2248" s="34">
        <f>T2248*0.2+N2248*0+O2248*0.3+P2248*0.5+Q2248*0.6+R2248*1+S2248*1</f>
        <v/>
      </c>
      <c r="AB2248" s="34">
        <f>T2248*0.2+N2248*0.2+O2248*0.3+P2248*0.5+Q2248*0.6+R2248*1+S2248*1</f>
        <v/>
      </c>
      <c r="AD2248" s="34">
        <f>IF($AC2248&gt;0,IF(VLOOKUP($AC2248,Resource!$B$2:$AE$460,6,FALSE)&gt;0,VLOOKUP($AC2248,Resource!$B$2:$AE$460,6,FALSE),"--INPUT--"),"")</f>
        <v/>
      </c>
      <c r="AE2248" s="34">
        <f>IF($AC2248&gt;0,IF(VLOOKUP($AC2248,Resource!$B$2:$AE$460,25,FALSE)&gt;0,VLOOKUP($AC2248,Resource!$B$2:$AE$460,25,FALSE),"--INPUT--"),"")</f>
        <v/>
      </c>
      <c r="AG2248" s="619" t="n"/>
      <c r="AH2248" s="619" t="n"/>
      <c r="AJ2248" s="34">
        <f>IF($AI2248&gt;0,IF(VLOOKUP($AI2248,Resource!$B$2:$AE$460,6,FALSE)&gt;0,VLOOKUP($AI2248,Resource!$B$2:$AE$460,6,FALSE),"--INPUT--"),"")</f>
        <v/>
      </c>
      <c r="AK2248" s="34">
        <f>IF($AI2248&gt;0,IF(VLOOKUP($AI2248,Resource!$B$2:$AE$460,25,FALSE)&gt;0,VLOOKUP($AI2248,Resource!$B$2:$AE$460,25,FALSE),"--INPUT--"),"")</f>
        <v/>
      </c>
      <c r="AL2248" s="619" t="n"/>
      <c r="AM2248" s="619" t="n"/>
      <c r="AN2248" s="34">
        <f>AA2248</f>
        <v/>
      </c>
      <c r="AO2248" s="621">
        <f>IF(ISNA(IF(AC2248="",0,AN2248*VLOOKUP(AC2248,Resource!$B$2:$AE$465,8,FALSE))),0,IF(AC2248="",0,AN2248*VLOOKUP(AC2248,Resource!$B$2:$AE$465,8,FALSE)))</f>
        <v/>
      </c>
      <c r="AP2248" s="620" t="n"/>
      <c r="AQ2248" s="286" t="n"/>
      <c r="AR2248" s="34">
        <f>AB2248</f>
        <v/>
      </c>
      <c r="AS2248" s="621">
        <f>IF(ISNA(IF(AI2248="",0,AR2248*VLOOKUP(AI2248,Resource!$B$2:$AE$465,9,FALSE))),0,IF(AI2248="",0,AR2248*VLOOKUP(AI2248,Resource!$B$2:$AE$465,9,FALSE)))</f>
        <v/>
      </c>
      <c r="AT2248" s="620" t="n"/>
      <c r="AU2248" s="286" t="n"/>
      <c r="AV2248" s="620">
        <f>Z2248</f>
        <v/>
      </c>
      <c r="AW2248" s="72" t="n"/>
      <c r="BA2248" s="620" t="n"/>
      <c r="BC2248" s="620">
        <f>AO2248+AS2248</f>
        <v/>
      </c>
      <c r="BD2248" s="620">
        <f>BH2248-BC2248</f>
        <v/>
      </c>
      <c r="BE2248" s="479">
        <f>IF(AV2248=0,"        --",BD2248/BH2248)</f>
        <v/>
      </c>
      <c r="BF2248" s="620" t="n"/>
      <c r="BG2248" s="620" t="n"/>
      <c r="BH2248" s="620">
        <f>Z2248+BA2248+BF2248</f>
        <v/>
      </c>
    </row>
    <row r="2249" customFormat="1" s="34">
      <c r="A2249" s="618" t="n"/>
      <c r="B2249" s="619" t="n"/>
      <c r="J2249" s="619" t="n"/>
      <c r="U2249" s="620" t="n"/>
      <c r="X2249" s="620" t="n"/>
      <c r="Y2249" s="620" t="n"/>
      <c r="Z2249" s="620" t="n"/>
      <c r="AA2249" s="34">
        <f>T2249*0.2+N2249*0+O2249*0.3+P2249*0.5+Q2249*0.6+R2249*1+S2249*1</f>
        <v/>
      </c>
      <c r="AB2249" s="34">
        <f>T2249*0.2+N2249*0.2+O2249*0.3+P2249*0.5+Q2249*0.6+R2249*1+S2249*1</f>
        <v/>
      </c>
      <c r="AD2249" s="34">
        <f>IF($AC2249&gt;0,IF(VLOOKUP($AC2249,Resource!$B$2:$AE$460,6,FALSE)&gt;0,VLOOKUP($AC2249,Resource!$B$2:$AE$460,6,FALSE),"--INPUT--"),"")</f>
        <v/>
      </c>
      <c r="AE2249" s="34">
        <f>IF($AC2249&gt;0,IF(VLOOKUP($AC2249,Resource!$B$2:$AE$460,25,FALSE)&gt;0,VLOOKUP($AC2249,Resource!$B$2:$AE$460,25,FALSE),"--INPUT--"),"")</f>
        <v/>
      </c>
      <c r="AG2249" s="619" t="n"/>
      <c r="AH2249" s="619" t="n"/>
      <c r="AJ2249" s="34">
        <f>IF($AI2249&gt;0,IF(VLOOKUP($AI2249,Resource!$B$2:$AE$460,6,FALSE)&gt;0,VLOOKUP($AI2249,Resource!$B$2:$AE$460,6,FALSE),"--INPUT--"),"")</f>
        <v/>
      </c>
      <c r="AK2249" s="34">
        <f>IF($AI2249&gt;0,IF(VLOOKUP($AI2249,Resource!$B$2:$AE$460,25,FALSE)&gt;0,VLOOKUP($AI2249,Resource!$B$2:$AE$460,25,FALSE),"--INPUT--"),"")</f>
        <v/>
      </c>
      <c r="AL2249" s="619" t="n"/>
      <c r="AM2249" s="619" t="n"/>
      <c r="AN2249" s="34">
        <f>AA2249</f>
        <v/>
      </c>
      <c r="AO2249" s="621">
        <f>IF(ISNA(IF(AC2249="",0,AN2249*VLOOKUP(AC2249,Resource!$B$2:$AE$465,8,FALSE))),0,IF(AC2249="",0,AN2249*VLOOKUP(AC2249,Resource!$B$2:$AE$465,8,FALSE)))</f>
        <v/>
      </c>
      <c r="AP2249" s="620" t="n"/>
      <c r="AQ2249" s="286" t="n"/>
      <c r="AR2249" s="34">
        <f>AB2249</f>
        <v/>
      </c>
      <c r="AS2249" s="621">
        <f>IF(ISNA(IF(AI2249="",0,AR2249*VLOOKUP(AI2249,Resource!$B$2:$AE$465,9,FALSE))),0,IF(AI2249="",0,AR2249*VLOOKUP(AI2249,Resource!$B$2:$AE$465,9,FALSE)))</f>
        <v/>
      </c>
      <c r="AT2249" s="620" t="n"/>
      <c r="AU2249" s="286" t="n"/>
      <c r="AV2249" s="620">
        <f>Z2249</f>
        <v/>
      </c>
      <c r="AW2249" s="72" t="n"/>
      <c r="BA2249" s="620" t="n"/>
      <c r="BC2249" s="620">
        <f>AO2249+AS2249</f>
        <v/>
      </c>
      <c r="BD2249" s="620">
        <f>BH2249-BC2249</f>
        <v/>
      </c>
      <c r="BE2249" s="479">
        <f>IF(AV2249=0,"        --",BD2249/BH2249)</f>
        <v/>
      </c>
      <c r="BF2249" s="620" t="n"/>
      <c r="BG2249" s="620" t="n"/>
      <c r="BH2249" s="620">
        <f>Z2249+BA2249+BF2249</f>
        <v/>
      </c>
    </row>
    <row r="2250" customFormat="1" s="34">
      <c r="A2250" s="618" t="n"/>
      <c r="B2250" s="619" t="n"/>
      <c r="J2250" s="619" t="n"/>
      <c r="U2250" s="620" t="n"/>
      <c r="X2250" s="620" t="n"/>
      <c r="Y2250" s="620" t="n"/>
      <c r="Z2250" s="620" t="n"/>
      <c r="AA2250" s="34">
        <f>T2250*0.2+N2250*0+O2250*0.3+P2250*0.5+Q2250*0.6+R2250*1+S2250*1</f>
        <v/>
      </c>
      <c r="AB2250" s="34">
        <f>T2250*0.2+N2250*0.2+O2250*0.3+P2250*0.5+Q2250*0.6+R2250*1+S2250*1</f>
        <v/>
      </c>
      <c r="AD2250" s="34">
        <f>IF($AC2250&gt;0,IF(VLOOKUP($AC2250,Resource!$B$2:$AE$460,6,FALSE)&gt;0,VLOOKUP($AC2250,Resource!$B$2:$AE$460,6,FALSE),"--INPUT--"),"")</f>
        <v/>
      </c>
      <c r="AE2250" s="34">
        <f>IF($AC2250&gt;0,IF(VLOOKUP($AC2250,Resource!$B$2:$AE$460,25,FALSE)&gt;0,VLOOKUP($AC2250,Resource!$B$2:$AE$460,25,FALSE),"--INPUT--"),"")</f>
        <v/>
      </c>
      <c r="AG2250" s="619" t="n"/>
      <c r="AH2250" s="619" t="n"/>
      <c r="AJ2250" s="34">
        <f>IF($AI2250&gt;0,IF(VLOOKUP($AI2250,Resource!$B$2:$AE$460,6,FALSE)&gt;0,VLOOKUP($AI2250,Resource!$B$2:$AE$460,6,FALSE),"--INPUT--"),"")</f>
        <v/>
      </c>
      <c r="AK2250" s="34">
        <f>IF($AI2250&gt;0,IF(VLOOKUP($AI2250,Resource!$B$2:$AE$460,25,FALSE)&gt;0,VLOOKUP($AI2250,Resource!$B$2:$AE$460,25,FALSE),"--INPUT--"),"")</f>
        <v/>
      </c>
      <c r="AL2250" s="619" t="n"/>
      <c r="AM2250" s="619" t="n"/>
      <c r="AN2250" s="34">
        <f>AA2250</f>
        <v/>
      </c>
      <c r="AO2250" s="621">
        <f>IF(ISNA(IF(AC2250="",0,AN2250*VLOOKUP(AC2250,Resource!$B$2:$AE$465,8,FALSE))),0,IF(AC2250="",0,AN2250*VLOOKUP(AC2250,Resource!$B$2:$AE$465,8,FALSE)))</f>
        <v/>
      </c>
      <c r="AP2250" s="620" t="n"/>
      <c r="AQ2250" s="286" t="n"/>
      <c r="AR2250" s="34">
        <f>AB2250</f>
        <v/>
      </c>
      <c r="AS2250" s="621">
        <f>IF(ISNA(IF(AI2250="",0,AR2250*VLOOKUP(AI2250,Resource!$B$2:$AE$465,9,FALSE))),0,IF(AI2250="",0,AR2250*VLOOKUP(AI2250,Resource!$B$2:$AE$465,9,FALSE)))</f>
        <v/>
      </c>
      <c r="AT2250" s="620" t="n"/>
      <c r="AU2250" s="286" t="n"/>
      <c r="AV2250" s="620">
        <f>Z2250</f>
        <v/>
      </c>
      <c r="AW2250" s="72" t="n"/>
      <c r="BA2250" s="620" t="n"/>
      <c r="BC2250" s="620">
        <f>AO2250+AS2250</f>
        <v/>
      </c>
      <c r="BD2250" s="620">
        <f>BH2250-BC2250</f>
        <v/>
      </c>
      <c r="BE2250" s="479">
        <f>IF(AV2250=0,"        --",BD2250/BH2250)</f>
        <v/>
      </c>
      <c r="BF2250" s="620" t="n"/>
      <c r="BG2250" s="620" t="n"/>
      <c r="BH2250" s="620">
        <f>Z2250+BA2250+BF2250</f>
        <v/>
      </c>
    </row>
    <row r="2251" customFormat="1" s="34">
      <c r="A2251" s="618" t="n"/>
      <c r="B2251" s="619" t="n"/>
      <c r="J2251" s="619" t="n"/>
      <c r="U2251" s="620" t="n"/>
      <c r="X2251" s="620" t="n"/>
      <c r="Y2251" s="620" t="n"/>
      <c r="Z2251" s="620" t="n"/>
      <c r="AA2251" s="34">
        <f>T2251*0.2+N2251*0+O2251*0.3+P2251*0.5+Q2251*0.6+R2251*1+S2251*1</f>
        <v/>
      </c>
      <c r="AB2251" s="34">
        <f>T2251*0.2+N2251*0.2+O2251*0.3+P2251*0.5+Q2251*0.6+R2251*1+S2251*1</f>
        <v/>
      </c>
      <c r="AD2251" s="34">
        <f>IF($AC2251&gt;0,IF(VLOOKUP($AC2251,Resource!$B$2:$AE$460,6,FALSE)&gt;0,VLOOKUP($AC2251,Resource!$B$2:$AE$460,6,FALSE),"--INPUT--"),"")</f>
        <v/>
      </c>
      <c r="AE2251" s="34">
        <f>IF($AC2251&gt;0,IF(VLOOKUP($AC2251,Resource!$B$2:$AE$460,25,FALSE)&gt;0,VLOOKUP($AC2251,Resource!$B$2:$AE$460,25,FALSE),"--INPUT--"),"")</f>
        <v/>
      </c>
      <c r="AG2251" s="619" t="n"/>
      <c r="AH2251" s="619" t="n"/>
      <c r="AJ2251" s="34">
        <f>IF($AI2251&gt;0,IF(VLOOKUP($AI2251,Resource!$B$2:$AE$460,6,FALSE)&gt;0,VLOOKUP($AI2251,Resource!$B$2:$AE$460,6,FALSE),"--INPUT--"),"")</f>
        <v/>
      </c>
      <c r="AK2251" s="34">
        <f>IF($AI2251&gt;0,IF(VLOOKUP($AI2251,Resource!$B$2:$AE$460,25,FALSE)&gt;0,VLOOKUP($AI2251,Resource!$B$2:$AE$460,25,FALSE),"--INPUT--"),"")</f>
        <v/>
      </c>
      <c r="AL2251" s="619" t="n"/>
      <c r="AM2251" s="619" t="n"/>
      <c r="AN2251" s="34">
        <f>AA2251</f>
        <v/>
      </c>
      <c r="AO2251" s="621">
        <f>IF(ISNA(IF(AC2251="",0,AN2251*VLOOKUP(AC2251,Resource!$B$2:$AE$465,8,FALSE))),0,IF(AC2251="",0,AN2251*VLOOKUP(AC2251,Resource!$B$2:$AE$465,8,FALSE)))</f>
        <v/>
      </c>
      <c r="AP2251" s="620" t="n"/>
      <c r="AQ2251" s="286" t="n"/>
      <c r="AR2251" s="34">
        <f>AB2251</f>
        <v/>
      </c>
      <c r="AS2251" s="621">
        <f>IF(ISNA(IF(AI2251="",0,AR2251*VLOOKUP(AI2251,Resource!$B$2:$AE$465,9,FALSE))),0,IF(AI2251="",0,AR2251*VLOOKUP(AI2251,Resource!$B$2:$AE$465,9,FALSE)))</f>
        <v/>
      </c>
      <c r="AT2251" s="620" t="n"/>
      <c r="AU2251" s="286" t="n"/>
      <c r="AV2251" s="620">
        <f>Z2251</f>
        <v/>
      </c>
      <c r="AW2251" s="72" t="n"/>
      <c r="BA2251" s="620" t="n"/>
      <c r="BC2251" s="620">
        <f>AO2251+AS2251</f>
        <v/>
      </c>
      <c r="BD2251" s="620">
        <f>BH2251-BC2251</f>
        <v/>
      </c>
      <c r="BE2251" s="479">
        <f>IF(AV2251=0,"        --",BD2251/BH2251)</f>
        <v/>
      </c>
      <c r="BF2251" s="620" t="n"/>
      <c r="BG2251" s="620" t="n"/>
      <c r="BH2251" s="620">
        <f>Z2251+BA2251+BF2251</f>
        <v/>
      </c>
    </row>
    <row r="2252" customFormat="1" s="34">
      <c r="A2252" s="618" t="n"/>
      <c r="B2252" s="619" t="n"/>
      <c r="J2252" s="619" t="n"/>
      <c r="U2252" s="620" t="n"/>
      <c r="X2252" s="620" t="n"/>
      <c r="Y2252" s="620" t="n"/>
      <c r="Z2252" s="620" t="n"/>
      <c r="AA2252" s="34">
        <f>T2252*0.2+N2252*0+O2252*0.3+P2252*0.5+Q2252*0.6+R2252*1+S2252*1</f>
        <v/>
      </c>
      <c r="AB2252" s="34">
        <f>T2252*0.2+N2252*0.2+O2252*0.3+P2252*0.5+Q2252*0.6+R2252*1+S2252*1</f>
        <v/>
      </c>
      <c r="AD2252" s="34">
        <f>IF($AC2252&gt;0,IF(VLOOKUP($AC2252,Resource!$B$2:$AE$460,6,FALSE)&gt;0,VLOOKUP($AC2252,Resource!$B$2:$AE$460,6,FALSE),"--INPUT--"),"")</f>
        <v/>
      </c>
      <c r="AE2252" s="34">
        <f>IF($AC2252&gt;0,IF(VLOOKUP($AC2252,Resource!$B$2:$AE$460,25,FALSE)&gt;0,VLOOKUP($AC2252,Resource!$B$2:$AE$460,25,FALSE),"--INPUT--"),"")</f>
        <v/>
      </c>
      <c r="AG2252" s="619" t="n"/>
      <c r="AH2252" s="619" t="n"/>
      <c r="AJ2252" s="34">
        <f>IF($AI2252&gt;0,IF(VLOOKUP($AI2252,Resource!$B$2:$AE$460,6,FALSE)&gt;0,VLOOKUP($AI2252,Resource!$B$2:$AE$460,6,FALSE),"--INPUT--"),"")</f>
        <v/>
      </c>
      <c r="AK2252" s="34">
        <f>IF($AI2252&gt;0,IF(VLOOKUP($AI2252,Resource!$B$2:$AE$460,25,FALSE)&gt;0,VLOOKUP($AI2252,Resource!$B$2:$AE$460,25,FALSE),"--INPUT--"),"")</f>
        <v/>
      </c>
      <c r="AL2252" s="619" t="n"/>
      <c r="AM2252" s="619" t="n"/>
      <c r="AN2252" s="34">
        <f>AA2252</f>
        <v/>
      </c>
      <c r="AO2252" s="621">
        <f>IF(ISNA(IF(AC2252="",0,AN2252*VLOOKUP(AC2252,Resource!$B$2:$AE$465,8,FALSE))),0,IF(AC2252="",0,AN2252*VLOOKUP(AC2252,Resource!$B$2:$AE$465,8,FALSE)))</f>
        <v/>
      </c>
      <c r="AP2252" s="620" t="n"/>
      <c r="AQ2252" s="286" t="n"/>
      <c r="AR2252" s="34">
        <f>AB2252</f>
        <v/>
      </c>
      <c r="AS2252" s="621">
        <f>IF(ISNA(IF(AI2252="",0,AR2252*VLOOKUP(AI2252,Resource!$B$2:$AE$465,9,FALSE))),0,IF(AI2252="",0,AR2252*VLOOKUP(AI2252,Resource!$B$2:$AE$465,9,FALSE)))</f>
        <v/>
      </c>
      <c r="AT2252" s="620" t="n"/>
      <c r="AU2252" s="286" t="n"/>
      <c r="AV2252" s="620">
        <f>Z2252</f>
        <v/>
      </c>
      <c r="AW2252" s="72" t="n"/>
      <c r="BA2252" s="620" t="n"/>
      <c r="BC2252" s="620">
        <f>AO2252+AS2252</f>
        <v/>
      </c>
      <c r="BD2252" s="620">
        <f>BH2252-BC2252</f>
        <v/>
      </c>
      <c r="BE2252" s="479">
        <f>IF(AV2252=0,"        --",BD2252/BH2252)</f>
        <v/>
      </c>
      <c r="BF2252" s="620" t="n"/>
      <c r="BG2252" s="620" t="n"/>
      <c r="BH2252" s="620">
        <f>Z2252+BA2252+BF2252</f>
        <v/>
      </c>
    </row>
    <row r="2253" customFormat="1" s="34">
      <c r="A2253" s="618" t="n"/>
      <c r="B2253" s="619" t="n"/>
      <c r="J2253" s="619" t="n"/>
      <c r="U2253" s="620" t="n"/>
      <c r="X2253" s="620" t="n"/>
      <c r="Y2253" s="620" t="n"/>
      <c r="Z2253" s="620" t="n"/>
      <c r="AA2253" s="34">
        <f>T2253*0.2+N2253*0+O2253*0.3+P2253*0.5+Q2253*0.6+R2253*1+S2253*1</f>
        <v/>
      </c>
      <c r="AB2253" s="34">
        <f>T2253*0.2+N2253*0.2+O2253*0.3+P2253*0.5+Q2253*0.6+R2253*1+S2253*1</f>
        <v/>
      </c>
      <c r="AD2253" s="34">
        <f>IF($AC2253&gt;0,IF(VLOOKUP($AC2253,Resource!$B$2:$AE$460,6,FALSE)&gt;0,VLOOKUP($AC2253,Resource!$B$2:$AE$460,6,FALSE),"--INPUT--"),"")</f>
        <v/>
      </c>
      <c r="AE2253" s="34">
        <f>IF($AC2253&gt;0,IF(VLOOKUP($AC2253,Resource!$B$2:$AE$460,25,FALSE)&gt;0,VLOOKUP($AC2253,Resource!$B$2:$AE$460,25,FALSE),"--INPUT--"),"")</f>
        <v/>
      </c>
      <c r="AG2253" s="619" t="n"/>
      <c r="AH2253" s="619" t="n"/>
      <c r="AJ2253" s="34">
        <f>IF($AI2253&gt;0,IF(VLOOKUP($AI2253,Resource!$B$2:$AE$460,6,FALSE)&gt;0,VLOOKUP($AI2253,Resource!$B$2:$AE$460,6,FALSE),"--INPUT--"),"")</f>
        <v/>
      </c>
      <c r="AK2253" s="34">
        <f>IF($AI2253&gt;0,IF(VLOOKUP($AI2253,Resource!$B$2:$AE$460,25,FALSE)&gt;0,VLOOKUP($AI2253,Resource!$B$2:$AE$460,25,FALSE),"--INPUT--"),"")</f>
        <v/>
      </c>
      <c r="AL2253" s="619" t="n"/>
      <c r="AM2253" s="619" t="n"/>
      <c r="AN2253" s="34">
        <f>AA2253</f>
        <v/>
      </c>
      <c r="AO2253" s="621">
        <f>IF(ISNA(IF(AC2253="",0,AN2253*VLOOKUP(AC2253,Resource!$B$2:$AE$465,8,FALSE))),0,IF(AC2253="",0,AN2253*VLOOKUP(AC2253,Resource!$B$2:$AE$465,8,FALSE)))</f>
        <v/>
      </c>
      <c r="AP2253" s="620" t="n"/>
      <c r="AQ2253" s="286" t="n"/>
      <c r="AR2253" s="34">
        <f>AB2253</f>
        <v/>
      </c>
      <c r="AS2253" s="621">
        <f>IF(ISNA(IF(AI2253="",0,AR2253*VLOOKUP(AI2253,Resource!$B$2:$AE$465,9,FALSE))),0,IF(AI2253="",0,AR2253*VLOOKUP(AI2253,Resource!$B$2:$AE$465,9,FALSE)))</f>
        <v/>
      </c>
      <c r="AT2253" s="620" t="n"/>
      <c r="AU2253" s="286" t="n"/>
      <c r="AV2253" s="620">
        <f>Z2253</f>
        <v/>
      </c>
      <c r="AW2253" s="72" t="n"/>
      <c r="BA2253" s="620" t="n"/>
      <c r="BC2253" s="620">
        <f>AO2253+AS2253</f>
        <v/>
      </c>
      <c r="BD2253" s="620">
        <f>BH2253-BC2253</f>
        <v/>
      </c>
      <c r="BE2253" s="479">
        <f>IF(AV2253=0,"        --",BD2253/BH2253)</f>
        <v/>
      </c>
      <c r="BF2253" s="620" t="n"/>
      <c r="BG2253" s="620" t="n"/>
      <c r="BH2253" s="620">
        <f>Z2253+BA2253+BF2253</f>
        <v/>
      </c>
    </row>
    <row r="2254" customFormat="1" s="34">
      <c r="A2254" s="618" t="n"/>
      <c r="B2254" s="619" t="n"/>
      <c r="J2254" s="619" t="n"/>
      <c r="U2254" s="620" t="n"/>
      <c r="X2254" s="620" t="n"/>
      <c r="Y2254" s="620" t="n"/>
      <c r="Z2254" s="620" t="n"/>
      <c r="AA2254" s="34">
        <f>T2254*0.2+N2254*0+O2254*0.3+P2254*0.5+Q2254*0.6+R2254*1+S2254*1</f>
        <v/>
      </c>
      <c r="AB2254" s="34">
        <f>T2254*0.2+N2254*0.2+O2254*0.3+P2254*0.5+Q2254*0.6+R2254*1+S2254*1</f>
        <v/>
      </c>
      <c r="AD2254" s="34">
        <f>IF($AC2254&gt;0,IF(VLOOKUP($AC2254,Resource!$B$2:$AE$460,6,FALSE)&gt;0,VLOOKUP($AC2254,Resource!$B$2:$AE$460,6,FALSE),"--INPUT--"),"")</f>
        <v/>
      </c>
      <c r="AE2254" s="34">
        <f>IF($AC2254&gt;0,IF(VLOOKUP($AC2254,Resource!$B$2:$AE$460,25,FALSE)&gt;0,VLOOKUP($AC2254,Resource!$B$2:$AE$460,25,FALSE),"--INPUT--"),"")</f>
        <v/>
      </c>
      <c r="AG2254" s="619" t="n"/>
      <c r="AH2254" s="619" t="n"/>
      <c r="AJ2254" s="34">
        <f>IF($AI2254&gt;0,IF(VLOOKUP($AI2254,Resource!$B$2:$AE$460,6,FALSE)&gt;0,VLOOKUP($AI2254,Resource!$B$2:$AE$460,6,FALSE),"--INPUT--"),"")</f>
        <v/>
      </c>
      <c r="AK2254" s="34">
        <f>IF($AI2254&gt;0,IF(VLOOKUP($AI2254,Resource!$B$2:$AE$460,25,FALSE)&gt;0,VLOOKUP($AI2254,Resource!$B$2:$AE$460,25,FALSE),"--INPUT--"),"")</f>
        <v/>
      </c>
      <c r="AL2254" s="619" t="n"/>
      <c r="AM2254" s="619" t="n"/>
      <c r="AN2254" s="34">
        <f>AA2254</f>
        <v/>
      </c>
      <c r="AO2254" s="621">
        <f>IF(ISNA(IF(AC2254="",0,AN2254*VLOOKUP(AC2254,Resource!$B$2:$AE$465,8,FALSE))),0,IF(AC2254="",0,AN2254*VLOOKUP(AC2254,Resource!$B$2:$AE$465,8,FALSE)))</f>
        <v/>
      </c>
      <c r="AP2254" s="620" t="n"/>
      <c r="AQ2254" s="286" t="n"/>
      <c r="AR2254" s="34">
        <f>AB2254</f>
        <v/>
      </c>
      <c r="AS2254" s="621">
        <f>IF(ISNA(IF(AI2254="",0,AR2254*VLOOKUP(AI2254,Resource!$B$2:$AE$465,9,FALSE))),0,IF(AI2254="",0,AR2254*VLOOKUP(AI2254,Resource!$B$2:$AE$465,9,FALSE)))</f>
        <v/>
      </c>
      <c r="AT2254" s="620" t="n"/>
      <c r="AU2254" s="286" t="n"/>
      <c r="AV2254" s="620">
        <f>Z2254</f>
        <v/>
      </c>
      <c r="AW2254" s="72" t="n"/>
      <c r="BA2254" s="620" t="n"/>
      <c r="BC2254" s="620">
        <f>AO2254+AS2254</f>
        <v/>
      </c>
      <c r="BD2254" s="620">
        <f>BH2254-BC2254</f>
        <v/>
      </c>
      <c r="BE2254" s="479">
        <f>IF(AV2254=0,"        --",BD2254/BH2254)</f>
        <v/>
      </c>
      <c r="BF2254" s="620" t="n"/>
      <c r="BG2254" s="620" t="n"/>
      <c r="BH2254" s="620">
        <f>Z2254+BA2254+BF2254</f>
        <v/>
      </c>
    </row>
  </sheetData>
  <autoFilter ref="A1:BK4275">
    <filterColumn colId="0">
      <dynamicFilter type="today" val="44306" maxVal="44307"/>
    </filterColumn>
  </autoFilter>
  <conditionalFormatting sqref="A2:J3 L2:AB3 A10:AB10 A4:A9 K2:K9 B6:J6 L6:AB6">
    <cfRule type="expression" priority="58539" dxfId="1">
      <formula>IF($K2="Invoiced",1,0)</formula>
    </cfRule>
  </conditionalFormatting>
  <conditionalFormatting sqref="U2:U3 U10 U6">
    <cfRule type="expression" priority="58536" dxfId="688">
      <formula>$U2=0</formula>
    </cfRule>
  </conditionalFormatting>
  <conditionalFormatting sqref="X2:X3 X10 X6">
    <cfRule type="expression" priority="58535" dxfId="688">
      <formula>$X2=0</formula>
    </cfRule>
  </conditionalFormatting>
  <conditionalFormatting sqref="Y2:Y3 Y10 Y6">
    <cfRule type="expression" priority="58534" dxfId="688">
      <formula>$Y2=0</formula>
    </cfRule>
  </conditionalFormatting>
  <conditionalFormatting sqref="A2255:A1048576 A1:A10">
    <cfRule type="cellIs" priority="58520" operator="between" dxfId="655">
      <formula>NOW()-1</formula>
      <formula>NOW()+1</formula>
    </cfRule>
  </conditionalFormatting>
  <conditionalFormatting sqref="U4:U5">
    <cfRule type="expression" priority="5551" dxfId="688">
      <formula>$U4=0</formula>
    </cfRule>
  </conditionalFormatting>
  <conditionalFormatting sqref="X4:X5">
    <cfRule type="expression" priority="5550" dxfId="688">
      <formula>$X4=0</formula>
    </cfRule>
  </conditionalFormatting>
  <conditionalFormatting sqref="Y4:Y5">
    <cfRule type="expression" priority="5549" dxfId="688">
      <formula>$Y4=0</formula>
    </cfRule>
  </conditionalFormatting>
  <conditionalFormatting sqref="B4:J5 L4:AB5">
    <cfRule type="expression" priority="5548" dxfId="1">
      <formula>IF($K4="Invoiced",1,0)</formula>
    </cfRule>
  </conditionalFormatting>
  <conditionalFormatting sqref="U7:U9">
    <cfRule type="expression" priority="5539" dxfId="688">
      <formula>$U7=0</formula>
    </cfRule>
  </conditionalFormatting>
  <conditionalFormatting sqref="X7:X9">
    <cfRule type="expression" priority="5538" dxfId="688">
      <formula>$X7=0</formula>
    </cfRule>
  </conditionalFormatting>
  <conditionalFormatting sqref="Y7:Y9">
    <cfRule type="expression" priority="5537" dxfId="688">
      <formula>$Y7=0</formula>
    </cfRule>
  </conditionalFormatting>
  <conditionalFormatting sqref="B7:J9 L7:AB9">
    <cfRule type="expression" priority="5536" dxfId="1">
      <formula>IF($K7="Invoiced",1,0)</formula>
    </cfRule>
  </conditionalFormatting>
  <conditionalFormatting sqref="A11:A12">
    <cfRule type="cellIs" priority="5534" operator="between" dxfId="655">
      <formula>NOW()-1</formula>
      <formula>NOW()+1</formula>
    </cfRule>
    <cfRule type="cellIs" priority="5523" operator="between" dxfId="655">
      <formula>NOW()-1</formula>
      <formula>NOW()+1</formula>
    </cfRule>
  </conditionalFormatting>
  <conditionalFormatting sqref="K11:K12">
    <cfRule type="expression" priority="5533" dxfId="1">
      <formula>IF($K11="Invoiced",1,0)</formula>
    </cfRule>
  </conditionalFormatting>
  <conditionalFormatting sqref="U11:U12">
    <cfRule type="expression" priority="5527" dxfId="688">
      <formula>$U11=0</formula>
    </cfRule>
  </conditionalFormatting>
  <conditionalFormatting sqref="X11:X12">
    <cfRule type="expression" priority="5526" dxfId="688">
      <formula>$X11=0</formula>
    </cfRule>
  </conditionalFormatting>
  <conditionalFormatting sqref="Y11:Y12">
    <cfRule type="expression" priority="5525" dxfId="688">
      <formula>$Y11=0</formula>
    </cfRule>
  </conditionalFormatting>
  <conditionalFormatting sqref="A11:J12 L11:AB12">
    <cfRule type="expression" priority="5524" dxfId="1">
      <formula>IF($K11="Invoiced",1,0)</formula>
    </cfRule>
  </conditionalFormatting>
  <conditionalFormatting sqref="A13:A15">
    <cfRule type="cellIs" priority="5522" operator="between" dxfId="655">
      <formula>NOW()-1</formula>
      <formula>NOW()+1</formula>
    </cfRule>
    <cfRule type="cellIs" priority="5516" operator="between" dxfId="655">
      <formula>NOW()-1</formula>
      <formula>NOW()+1</formula>
    </cfRule>
  </conditionalFormatting>
  <conditionalFormatting sqref="K13:K15">
    <cfRule type="expression" priority="5521" dxfId="1">
      <formula>IF($K13="Invoiced",1,0)</formula>
    </cfRule>
  </conditionalFormatting>
  <conditionalFormatting sqref="U13:U15">
    <cfRule type="expression" priority="5520" dxfId="688">
      <formula>$U13=0</formula>
    </cfRule>
  </conditionalFormatting>
  <conditionalFormatting sqref="X13:X15">
    <cfRule type="expression" priority="5519" dxfId="688">
      <formula>$X13=0</formula>
    </cfRule>
  </conditionalFormatting>
  <conditionalFormatting sqref="Y13:Y15">
    <cfRule type="expression" priority="5518" dxfId="688">
      <formula>$Y13=0</formula>
    </cfRule>
  </conditionalFormatting>
  <conditionalFormatting sqref="A13:J15 L13:AB15">
    <cfRule type="expression" priority="5517" dxfId="1">
      <formula>IF($K13="Invoiced",1,0)</formula>
    </cfRule>
  </conditionalFormatting>
  <conditionalFormatting sqref="A16:A21">
    <cfRule type="cellIs" priority="5515" operator="between" dxfId="655">
      <formula>NOW()-1</formula>
      <formula>NOW()+1</formula>
    </cfRule>
  </conditionalFormatting>
  <conditionalFormatting sqref="K16:K21">
    <cfRule type="expression" priority="5514" dxfId="1">
      <formula>IF($K16="Invoiced",1,0)</formula>
    </cfRule>
  </conditionalFormatting>
  <conditionalFormatting sqref="U16:U19">
    <cfRule type="expression" priority="5513" dxfId="688">
      <formula>$U16=0</formula>
    </cfRule>
  </conditionalFormatting>
  <conditionalFormatting sqref="X16:X19">
    <cfRule type="expression" priority="5512" dxfId="688">
      <formula>$X16=0</formula>
    </cfRule>
  </conditionalFormatting>
  <conditionalFormatting sqref="Y16:Y19">
    <cfRule type="expression" priority="5511" dxfId="688">
      <formula>$Y16=0</formula>
    </cfRule>
  </conditionalFormatting>
  <conditionalFormatting sqref="A16:J19 L16:AB19">
    <cfRule type="expression" priority="5510" dxfId="1">
      <formula>IF($K16="Invoiced",1,0)</formula>
    </cfRule>
  </conditionalFormatting>
  <conditionalFormatting sqref="A16:A19">
    <cfRule type="cellIs" priority="5509" operator="between" dxfId="655">
      <formula>NOW()-1</formula>
      <formula>NOW()+1</formula>
    </cfRule>
  </conditionalFormatting>
  <conditionalFormatting sqref="U20:U21">
    <cfRule type="expression" priority="5508" dxfId="688">
      <formula>$U20=0</formula>
    </cfRule>
  </conditionalFormatting>
  <conditionalFormatting sqref="X20:X21">
    <cfRule type="expression" priority="5507" dxfId="688">
      <formula>$X20=0</formula>
    </cfRule>
  </conditionalFormatting>
  <conditionalFormatting sqref="Y20:Y21">
    <cfRule type="expression" priority="5506" dxfId="688">
      <formula>$Y20=0</formula>
    </cfRule>
  </conditionalFormatting>
  <conditionalFormatting sqref="A20:J21 L20:AB21">
    <cfRule type="expression" priority="5505" dxfId="1">
      <formula>IF($K20="Invoiced",1,0)</formula>
    </cfRule>
  </conditionalFormatting>
  <conditionalFormatting sqref="A20:A21">
    <cfRule type="cellIs" priority="5504" operator="between" dxfId="655">
      <formula>NOW()-1</formula>
      <formula>NOW()+1</formula>
    </cfRule>
  </conditionalFormatting>
  <conditionalFormatting sqref="A22">
    <cfRule type="cellIs" priority="5503" operator="between" dxfId="655">
      <formula>NOW()-1</formula>
      <formula>NOW()+1</formula>
    </cfRule>
    <cfRule type="cellIs" priority="5497" operator="between" dxfId="655">
      <formula>NOW()-1</formula>
      <formula>NOW()+1</formula>
    </cfRule>
  </conditionalFormatting>
  <conditionalFormatting sqref="K22">
    <cfRule type="expression" priority="5502" dxfId="1">
      <formula>IF($K22="Invoiced",1,0)</formula>
    </cfRule>
  </conditionalFormatting>
  <conditionalFormatting sqref="U22">
    <cfRule type="expression" priority="5501" dxfId="688">
      <formula>$U22=0</formula>
    </cfRule>
  </conditionalFormatting>
  <conditionalFormatting sqref="X22">
    <cfRule type="expression" priority="5500" dxfId="688">
      <formula>$X22=0</formula>
    </cfRule>
  </conditionalFormatting>
  <conditionalFormatting sqref="Y22">
    <cfRule type="expression" priority="5499" dxfId="688">
      <formula>$Y22=0</formula>
    </cfRule>
  </conditionalFormatting>
  <conditionalFormatting sqref="A22:J22 L22:AB22">
    <cfRule type="expression" priority="5498" dxfId="1">
      <formula>IF($K22="Invoiced",1,0)</formula>
    </cfRule>
  </conditionalFormatting>
  <conditionalFormatting sqref="A23">
    <cfRule type="cellIs" priority="5496" operator="between" dxfId="655">
      <formula>NOW()-1</formula>
      <formula>NOW()+1</formula>
    </cfRule>
    <cfRule type="cellIs" priority="5490" operator="between" dxfId="655">
      <formula>NOW()-1</formula>
      <formula>NOW()+1</formula>
    </cfRule>
  </conditionalFormatting>
  <conditionalFormatting sqref="K23">
    <cfRule type="expression" priority="5495" dxfId="1">
      <formula>IF($K23="Invoiced",1,0)</formula>
    </cfRule>
  </conditionalFormatting>
  <conditionalFormatting sqref="U23">
    <cfRule type="expression" priority="5494" dxfId="688">
      <formula>$U23=0</formula>
    </cfRule>
  </conditionalFormatting>
  <conditionalFormatting sqref="X23">
    <cfRule type="expression" priority="5493" dxfId="688">
      <formula>$X23=0</formula>
    </cfRule>
  </conditionalFormatting>
  <conditionalFormatting sqref="Y23">
    <cfRule type="expression" priority="5492" dxfId="688">
      <formula>$Y23=0</formula>
    </cfRule>
  </conditionalFormatting>
  <conditionalFormatting sqref="A23:J23 L23:AB23">
    <cfRule type="expression" priority="5491" dxfId="1">
      <formula>IF($K23="Invoiced",1,0)</formula>
    </cfRule>
  </conditionalFormatting>
  <conditionalFormatting sqref="A24">
    <cfRule type="cellIs" priority="5489" operator="between" dxfId="655">
      <formula>NOW()-1</formula>
      <formula>NOW()+1</formula>
    </cfRule>
    <cfRule type="cellIs" priority="5483" operator="between" dxfId="655">
      <formula>NOW()-1</formula>
      <formula>NOW()+1</formula>
    </cfRule>
  </conditionalFormatting>
  <conditionalFormatting sqref="K24">
    <cfRule type="expression" priority="5488" dxfId="1">
      <formula>IF($K24="Invoiced",1,0)</formula>
    </cfRule>
  </conditionalFormatting>
  <conditionalFormatting sqref="U24">
    <cfRule type="expression" priority="5487" dxfId="688">
      <formula>$U24=0</formula>
    </cfRule>
  </conditionalFormatting>
  <conditionalFormatting sqref="X24">
    <cfRule type="expression" priority="5486" dxfId="688">
      <formula>$X24=0</formula>
    </cfRule>
  </conditionalFormatting>
  <conditionalFormatting sqref="Y24">
    <cfRule type="expression" priority="5485" dxfId="688">
      <formula>$Y24=0</formula>
    </cfRule>
  </conditionalFormatting>
  <conditionalFormatting sqref="A24:J24 L24:AB24">
    <cfRule type="expression" priority="5484" dxfId="1">
      <formula>IF($K24="Invoiced",1,0)</formula>
    </cfRule>
  </conditionalFormatting>
  <conditionalFormatting sqref="A25">
    <cfRule type="cellIs" priority="5482" operator="between" dxfId="655">
      <formula>NOW()-1</formula>
      <formula>NOW()+1</formula>
    </cfRule>
    <cfRule type="cellIs" priority="5476" operator="between" dxfId="655">
      <formula>NOW()-1</formula>
      <formula>NOW()+1</formula>
    </cfRule>
  </conditionalFormatting>
  <conditionalFormatting sqref="K25">
    <cfRule type="expression" priority="5481" dxfId="1">
      <formula>IF($K25="Invoiced",1,0)</formula>
    </cfRule>
  </conditionalFormatting>
  <conditionalFormatting sqref="U25">
    <cfRule type="expression" priority="5480" dxfId="688">
      <formula>$U25=0</formula>
    </cfRule>
  </conditionalFormatting>
  <conditionalFormatting sqref="X25">
    <cfRule type="expression" priority="5479" dxfId="688">
      <formula>$X25=0</formula>
    </cfRule>
  </conditionalFormatting>
  <conditionalFormatting sqref="Y25">
    <cfRule type="expression" priority="5478" dxfId="688">
      <formula>$Y25=0</formula>
    </cfRule>
  </conditionalFormatting>
  <conditionalFormatting sqref="A25:J25 L25:AB25">
    <cfRule type="expression" priority="5477" dxfId="1">
      <formula>IF($K25="Invoiced",1,0)</formula>
    </cfRule>
  </conditionalFormatting>
  <conditionalFormatting sqref="A26:A31">
    <cfRule type="cellIs" priority="5475" operator="between" dxfId="655">
      <formula>NOW()-1</formula>
      <formula>NOW()+1</formula>
    </cfRule>
  </conditionalFormatting>
  <conditionalFormatting sqref="K26:K31">
    <cfRule type="expression" priority="5474" dxfId="1">
      <formula>IF($K26="Invoiced",1,0)</formula>
    </cfRule>
  </conditionalFormatting>
  <conditionalFormatting sqref="U26:U29">
    <cfRule type="expression" priority="5473" dxfId="688">
      <formula>$U26=0</formula>
    </cfRule>
  </conditionalFormatting>
  <conditionalFormatting sqref="X26:X29">
    <cfRule type="expression" priority="5472" dxfId="688">
      <formula>$X26=0</formula>
    </cfRule>
  </conditionalFormatting>
  <conditionalFormatting sqref="Y26:Y29">
    <cfRule type="expression" priority="5471" dxfId="688">
      <formula>$Y26=0</formula>
    </cfRule>
  </conditionalFormatting>
  <conditionalFormatting sqref="A26:J29 L26:AB29">
    <cfRule type="expression" priority="5470" dxfId="1">
      <formula>IF($K26="Invoiced",1,0)</formula>
    </cfRule>
  </conditionalFormatting>
  <conditionalFormatting sqref="A26:A29">
    <cfRule type="cellIs" priority="5469" operator="between" dxfId="655">
      <formula>NOW()-1</formula>
      <formula>NOW()+1</formula>
    </cfRule>
  </conditionalFormatting>
  <conditionalFormatting sqref="U30:U31">
    <cfRule type="expression" priority="5468" dxfId="688">
      <formula>$U30=0</formula>
    </cfRule>
  </conditionalFormatting>
  <conditionalFormatting sqref="X30:X31">
    <cfRule type="expression" priority="5467" dxfId="688">
      <formula>$X30=0</formula>
    </cfRule>
  </conditionalFormatting>
  <conditionalFormatting sqref="Y30:Y31">
    <cfRule type="expression" priority="5466" dxfId="688">
      <formula>$Y30=0</formula>
    </cfRule>
  </conditionalFormatting>
  <conditionalFormatting sqref="A30:J31 L30:AB31">
    <cfRule type="expression" priority="5465" dxfId="1">
      <formula>IF($K30="Invoiced",1,0)</formula>
    </cfRule>
  </conditionalFormatting>
  <conditionalFormatting sqref="A30:A31">
    <cfRule type="cellIs" priority="5464" operator="between" dxfId="655">
      <formula>NOW()-1</formula>
      <formula>NOW()+1</formula>
    </cfRule>
  </conditionalFormatting>
  <conditionalFormatting sqref="A32:A38">
    <cfRule type="cellIs" priority="5463" operator="between" dxfId="655">
      <formula>NOW()-1</formula>
      <formula>NOW()+1</formula>
    </cfRule>
  </conditionalFormatting>
  <conditionalFormatting sqref="K32:K38">
    <cfRule type="expression" priority="5462" dxfId="1">
      <formula>IF($K32="Invoiced",1,0)</formula>
    </cfRule>
  </conditionalFormatting>
  <conditionalFormatting sqref="U32:U35">
    <cfRule type="expression" priority="5461" dxfId="688">
      <formula>$U32=0</formula>
    </cfRule>
  </conditionalFormatting>
  <conditionalFormatting sqref="X32:X35">
    <cfRule type="expression" priority="5460" dxfId="688">
      <formula>$X32=0</formula>
    </cfRule>
  </conditionalFormatting>
  <conditionalFormatting sqref="Y32:Y35">
    <cfRule type="expression" priority="5459" dxfId="688">
      <formula>$Y32=0</formula>
    </cfRule>
  </conditionalFormatting>
  <conditionalFormatting sqref="A32:J35 L32:AB35">
    <cfRule type="expression" priority="5458" dxfId="1">
      <formula>IF($K32="Invoiced",1,0)</formula>
    </cfRule>
  </conditionalFormatting>
  <conditionalFormatting sqref="A32:A35">
    <cfRule type="cellIs" priority="5457" operator="between" dxfId="655">
      <formula>NOW()-1</formula>
      <formula>NOW()+1</formula>
    </cfRule>
  </conditionalFormatting>
  <conditionalFormatting sqref="U36:U38">
    <cfRule type="expression" priority="5456" dxfId="688">
      <formula>$U36=0</formula>
    </cfRule>
  </conditionalFormatting>
  <conditionalFormatting sqref="X36:X38">
    <cfRule type="expression" priority="5455" dxfId="688">
      <formula>$X36=0</formula>
    </cfRule>
  </conditionalFormatting>
  <conditionalFormatting sqref="Y36:Y38">
    <cfRule type="expression" priority="5454" dxfId="688">
      <formula>$Y36=0</formula>
    </cfRule>
  </conditionalFormatting>
  <conditionalFormatting sqref="A36:J38 L36:AB38">
    <cfRule type="expression" priority="5453" dxfId="1">
      <formula>IF($K36="Invoiced",1,0)</formula>
    </cfRule>
  </conditionalFormatting>
  <conditionalFormatting sqref="A36:A38">
    <cfRule type="cellIs" priority="5452" operator="between" dxfId="655">
      <formula>NOW()-1</formula>
      <formula>NOW()+1</formula>
    </cfRule>
  </conditionalFormatting>
  <conditionalFormatting sqref="A39:A44">
    <cfRule type="cellIs" priority="5451" operator="between" dxfId="655">
      <formula>NOW()-1</formula>
      <formula>NOW()+1</formula>
    </cfRule>
  </conditionalFormatting>
  <conditionalFormatting sqref="K39:K44">
    <cfRule type="expression" priority="5450" dxfId="1">
      <formula>IF($K39="Invoiced",1,0)</formula>
    </cfRule>
  </conditionalFormatting>
  <conditionalFormatting sqref="U39:U42">
    <cfRule type="expression" priority="5449" dxfId="688">
      <formula>$U39=0</formula>
    </cfRule>
  </conditionalFormatting>
  <conditionalFormatting sqref="X39:X42">
    <cfRule type="expression" priority="5448" dxfId="688">
      <formula>$X39=0</formula>
    </cfRule>
  </conditionalFormatting>
  <conditionalFormatting sqref="Y39:Y42">
    <cfRule type="expression" priority="5447" dxfId="688">
      <formula>$Y39=0</formula>
    </cfRule>
  </conditionalFormatting>
  <conditionalFormatting sqref="A39:J42 L39:AB42">
    <cfRule type="expression" priority="5446" dxfId="1">
      <formula>IF($K39="Invoiced",1,0)</formula>
    </cfRule>
  </conditionalFormatting>
  <conditionalFormatting sqref="A39:A42">
    <cfRule type="cellIs" priority="5445" operator="between" dxfId="655">
      <formula>NOW()-1</formula>
      <formula>NOW()+1</formula>
    </cfRule>
  </conditionalFormatting>
  <conditionalFormatting sqref="U43:U44">
    <cfRule type="expression" priority="5444" dxfId="688">
      <formula>$U43=0</formula>
    </cfRule>
  </conditionalFormatting>
  <conditionalFormatting sqref="X43:X44">
    <cfRule type="expression" priority="5443" dxfId="688">
      <formula>$X43=0</formula>
    </cfRule>
  </conditionalFormatting>
  <conditionalFormatting sqref="Y43:Y44">
    <cfRule type="expression" priority="5442" dxfId="688">
      <formula>$Y43=0</formula>
    </cfRule>
  </conditionalFormatting>
  <conditionalFormatting sqref="A43:J44 L43:AB44">
    <cfRule type="expression" priority="5441" dxfId="1">
      <formula>IF($K43="Invoiced",1,0)</formula>
    </cfRule>
  </conditionalFormatting>
  <conditionalFormatting sqref="A43:A44">
    <cfRule type="cellIs" priority="5440" operator="between" dxfId="655">
      <formula>NOW()-1</formula>
      <formula>NOW()+1</formula>
    </cfRule>
  </conditionalFormatting>
  <conditionalFormatting sqref="A45:A47">
    <cfRule type="cellIs" priority="5439" operator="between" dxfId="655">
      <formula>NOW()-1</formula>
      <formula>NOW()+1</formula>
    </cfRule>
    <cfRule type="cellIs" priority="5433" operator="between" dxfId="655">
      <formula>NOW()-1</formula>
      <formula>NOW()+1</formula>
    </cfRule>
  </conditionalFormatting>
  <conditionalFormatting sqref="K45:K47">
    <cfRule type="expression" priority="5438" dxfId="1">
      <formula>IF($K45="Invoiced",1,0)</formula>
    </cfRule>
  </conditionalFormatting>
  <conditionalFormatting sqref="U45:U47">
    <cfRule type="expression" priority="5437" dxfId="688">
      <formula>$U45=0</formula>
    </cfRule>
  </conditionalFormatting>
  <conditionalFormatting sqref="X45:X47">
    <cfRule type="expression" priority="5436" dxfId="688">
      <formula>$X45=0</formula>
    </cfRule>
  </conditionalFormatting>
  <conditionalFormatting sqref="Y45:Y47">
    <cfRule type="expression" priority="5435" dxfId="688">
      <formula>$Y45=0</formula>
    </cfRule>
  </conditionalFormatting>
  <conditionalFormatting sqref="A45:J47 L45:AB47">
    <cfRule type="expression" priority="5434" dxfId="1">
      <formula>IF($K45="Invoiced",1,0)</formula>
    </cfRule>
  </conditionalFormatting>
  <conditionalFormatting sqref="A48:A53">
    <cfRule type="cellIs" priority="5432" operator="between" dxfId="655">
      <formula>NOW()-1</formula>
      <formula>NOW()+1</formula>
    </cfRule>
  </conditionalFormatting>
  <conditionalFormatting sqref="K48:K53">
    <cfRule type="expression" priority="5431" dxfId="1">
      <formula>IF($K48="Invoiced",1,0)</formula>
    </cfRule>
  </conditionalFormatting>
  <conditionalFormatting sqref="U48:U51">
    <cfRule type="expression" priority="5430" dxfId="688">
      <formula>$U48=0</formula>
    </cfRule>
  </conditionalFormatting>
  <conditionalFormatting sqref="X48:X51">
    <cfRule type="expression" priority="5429" dxfId="688">
      <formula>$X48=0</formula>
    </cfRule>
  </conditionalFormatting>
  <conditionalFormatting sqref="Y48:Y51">
    <cfRule type="expression" priority="5428" dxfId="688">
      <formula>$Y48=0</formula>
    </cfRule>
  </conditionalFormatting>
  <conditionalFormatting sqref="A48:J51 L48:AB51">
    <cfRule type="expression" priority="5427" dxfId="1">
      <formula>IF($K48="Invoiced",1,0)</formula>
    </cfRule>
  </conditionalFormatting>
  <conditionalFormatting sqref="A48:A51">
    <cfRule type="cellIs" priority="5426" operator="between" dxfId="655">
      <formula>NOW()-1</formula>
      <formula>NOW()+1</formula>
    </cfRule>
  </conditionalFormatting>
  <conditionalFormatting sqref="U52:U53">
    <cfRule type="expression" priority="5425" dxfId="688">
      <formula>$U52=0</formula>
    </cfRule>
  </conditionalFormatting>
  <conditionalFormatting sqref="X52:X53">
    <cfRule type="expression" priority="5424" dxfId="688">
      <formula>$X52=0</formula>
    </cfRule>
  </conditionalFormatting>
  <conditionalFormatting sqref="Y52:Y53">
    <cfRule type="expression" priority="5423" dxfId="688">
      <formula>$Y52=0</formula>
    </cfRule>
  </conditionalFormatting>
  <conditionalFormatting sqref="A52:J53 L52:AB53">
    <cfRule type="expression" priority="5422" dxfId="1">
      <formula>IF($K52="Invoiced",1,0)</formula>
    </cfRule>
  </conditionalFormatting>
  <conditionalFormatting sqref="A52:A53">
    <cfRule type="cellIs" priority="5421" operator="between" dxfId="655">
      <formula>NOW()-1</formula>
      <formula>NOW()+1</formula>
    </cfRule>
  </conditionalFormatting>
  <conditionalFormatting sqref="A54">
    <cfRule type="cellIs" priority="5420" operator="between" dxfId="655">
      <formula>NOW()-1</formula>
      <formula>NOW()+1</formula>
    </cfRule>
    <cfRule type="cellIs" priority="5414" operator="between" dxfId="655">
      <formula>NOW()-1</formula>
      <formula>NOW()+1</formula>
    </cfRule>
  </conditionalFormatting>
  <conditionalFormatting sqref="K54">
    <cfRule type="expression" priority="5419" dxfId="1">
      <formula>IF($K54="Invoiced",1,0)</formula>
    </cfRule>
  </conditionalFormatting>
  <conditionalFormatting sqref="U54">
    <cfRule type="expression" priority="5418" dxfId="688">
      <formula>$U54=0</formula>
    </cfRule>
  </conditionalFormatting>
  <conditionalFormatting sqref="X54">
    <cfRule type="expression" priority="5417" dxfId="688">
      <formula>$X54=0</formula>
    </cfRule>
  </conditionalFormatting>
  <conditionalFormatting sqref="Y54">
    <cfRule type="expression" priority="5416" dxfId="688">
      <formula>$Y54=0</formula>
    </cfRule>
  </conditionalFormatting>
  <conditionalFormatting sqref="A54:J54 L54:AB54">
    <cfRule type="expression" priority="5415" dxfId="1">
      <formula>IF($K54="Invoiced",1,0)</formula>
    </cfRule>
  </conditionalFormatting>
  <conditionalFormatting sqref="A55">
    <cfRule type="cellIs" priority="5413" operator="between" dxfId="655">
      <formula>NOW()-1</formula>
      <formula>NOW()+1</formula>
    </cfRule>
    <cfRule type="cellIs" priority="5407" operator="between" dxfId="655">
      <formula>NOW()-1</formula>
      <formula>NOW()+1</formula>
    </cfRule>
  </conditionalFormatting>
  <conditionalFormatting sqref="K55">
    <cfRule type="expression" priority="5412" dxfId="1">
      <formula>IF($K55="Invoiced",1,0)</formula>
    </cfRule>
  </conditionalFormatting>
  <conditionalFormatting sqref="U55">
    <cfRule type="expression" priority="5411" dxfId="688">
      <formula>$U55=0</formula>
    </cfRule>
  </conditionalFormatting>
  <conditionalFormatting sqref="X55">
    <cfRule type="expression" priority="5410" dxfId="688">
      <formula>$X55=0</formula>
    </cfRule>
  </conditionalFormatting>
  <conditionalFormatting sqref="Y55">
    <cfRule type="expression" priority="5409" dxfId="688">
      <formula>$Y55=0</formula>
    </cfRule>
  </conditionalFormatting>
  <conditionalFormatting sqref="A55:J55 L55:AB55">
    <cfRule type="expression" priority="5408" dxfId="1">
      <formula>IF($K55="Invoiced",1,0)</formula>
    </cfRule>
  </conditionalFormatting>
  <conditionalFormatting sqref="A56:A61">
    <cfRule type="cellIs" priority="5406" operator="between" dxfId="655">
      <formula>NOW()-1</formula>
      <formula>NOW()+1</formula>
    </cfRule>
  </conditionalFormatting>
  <conditionalFormatting sqref="K56:K61">
    <cfRule type="expression" priority="5405" dxfId="1">
      <formula>IF($K56="Invoiced",1,0)</formula>
    </cfRule>
  </conditionalFormatting>
  <conditionalFormatting sqref="U56:U59">
    <cfRule type="expression" priority="5404" dxfId="688">
      <formula>$U56=0</formula>
    </cfRule>
  </conditionalFormatting>
  <conditionalFormatting sqref="X56:X59">
    <cfRule type="expression" priority="5403" dxfId="688">
      <formula>$X56=0</formula>
    </cfRule>
  </conditionalFormatting>
  <conditionalFormatting sqref="Y56:Y59">
    <cfRule type="expression" priority="5402" dxfId="688">
      <formula>$Y56=0</formula>
    </cfRule>
  </conditionalFormatting>
  <conditionalFormatting sqref="A56:J59 L56:AB59">
    <cfRule type="expression" priority="5401" dxfId="1">
      <formula>IF($K56="Invoiced",1,0)</formula>
    </cfRule>
  </conditionalFormatting>
  <conditionalFormatting sqref="A56:A59">
    <cfRule type="cellIs" priority="5400" operator="between" dxfId="655">
      <formula>NOW()-1</formula>
      <formula>NOW()+1</formula>
    </cfRule>
  </conditionalFormatting>
  <conditionalFormatting sqref="U60:U61">
    <cfRule type="expression" priority="5399" dxfId="688">
      <formula>$U60=0</formula>
    </cfRule>
  </conditionalFormatting>
  <conditionalFormatting sqref="X60:X61">
    <cfRule type="expression" priority="5398" dxfId="688">
      <formula>$X60=0</formula>
    </cfRule>
  </conditionalFormatting>
  <conditionalFormatting sqref="Y60:Y61">
    <cfRule type="expression" priority="5397" dxfId="688">
      <formula>$Y60=0</formula>
    </cfRule>
  </conditionalFormatting>
  <conditionalFormatting sqref="A60:J61 L60:AB61">
    <cfRule type="expression" priority="5396" dxfId="1">
      <formula>IF($K60="Invoiced",1,0)</formula>
    </cfRule>
  </conditionalFormatting>
  <conditionalFormatting sqref="A60:A61">
    <cfRule type="cellIs" priority="5395" operator="between" dxfId="655">
      <formula>NOW()-1</formula>
      <formula>NOW()+1</formula>
    </cfRule>
  </conditionalFormatting>
  <conditionalFormatting sqref="A62:A68">
    <cfRule type="cellIs" priority="5394" operator="between" dxfId="655">
      <formula>NOW()-1</formula>
      <formula>NOW()+1</formula>
    </cfRule>
  </conditionalFormatting>
  <conditionalFormatting sqref="K62:K68">
    <cfRule type="expression" priority="5393" dxfId="1">
      <formula>IF($K62="Invoiced",1,0)</formula>
    </cfRule>
  </conditionalFormatting>
  <conditionalFormatting sqref="U62:U65">
    <cfRule type="expression" priority="5392" dxfId="688">
      <formula>$U62=0</formula>
    </cfRule>
  </conditionalFormatting>
  <conditionalFormatting sqref="X62:X65">
    <cfRule type="expression" priority="5391" dxfId="688">
      <formula>$X62=0</formula>
    </cfRule>
  </conditionalFormatting>
  <conditionalFormatting sqref="Y62:Y65">
    <cfRule type="expression" priority="5390" dxfId="688">
      <formula>$Y62=0</formula>
    </cfRule>
  </conditionalFormatting>
  <conditionalFormatting sqref="A62:J65 L62:AB65">
    <cfRule type="expression" priority="5389" dxfId="1">
      <formula>IF($K62="Invoiced",1,0)</formula>
    </cfRule>
  </conditionalFormatting>
  <conditionalFormatting sqref="A62:A65">
    <cfRule type="cellIs" priority="5388" operator="between" dxfId="655">
      <formula>NOW()-1</formula>
      <formula>NOW()+1</formula>
    </cfRule>
  </conditionalFormatting>
  <conditionalFormatting sqref="U66:U68">
    <cfRule type="expression" priority="5387" dxfId="688">
      <formula>$U66=0</formula>
    </cfRule>
  </conditionalFormatting>
  <conditionalFormatting sqref="X66:X68">
    <cfRule type="expression" priority="5386" dxfId="688">
      <formula>$X66=0</formula>
    </cfRule>
  </conditionalFormatting>
  <conditionalFormatting sqref="Y66:Y68">
    <cfRule type="expression" priority="5385" dxfId="688">
      <formula>$Y66=0</formula>
    </cfRule>
  </conditionalFormatting>
  <conditionalFormatting sqref="A66:J68 L66:AB68">
    <cfRule type="expression" priority="5384" dxfId="1">
      <formula>IF($K66="Invoiced",1,0)</formula>
    </cfRule>
  </conditionalFormatting>
  <conditionalFormatting sqref="A66:A68">
    <cfRule type="cellIs" priority="5383" operator="between" dxfId="655">
      <formula>NOW()-1</formula>
      <formula>NOW()+1</formula>
    </cfRule>
  </conditionalFormatting>
  <conditionalFormatting sqref="A69:A74">
    <cfRule type="cellIs" priority="5382" operator="between" dxfId="655">
      <formula>NOW()-1</formula>
      <formula>NOW()+1</formula>
    </cfRule>
  </conditionalFormatting>
  <conditionalFormatting sqref="K69:K74">
    <cfRule type="expression" priority="5381" dxfId="1">
      <formula>IF($K69="Invoiced",1,0)</formula>
    </cfRule>
  </conditionalFormatting>
  <conditionalFormatting sqref="U69:U72">
    <cfRule type="expression" priority="5380" dxfId="688">
      <formula>$U69=0</formula>
    </cfRule>
  </conditionalFormatting>
  <conditionalFormatting sqref="X69:X72">
    <cfRule type="expression" priority="5379" dxfId="688">
      <formula>$X69=0</formula>
    </cfRule>
  </conditionalFormatting>
  <conditionalFormatting sqref="Y69:Y72">
    <cfRule type="expression" priority="5378" dxfId="688">
      <formula>$Y69=0</formula>
    </cfRule>
  </conditionalFormatting>
  <conditionalFormatting sqref="A69:J72 L69:AB72">
    <cfRule type="expression" priority="5377" dxfId="1">
      <formula>IF($K69="Invoiced",1,0)</formula>
    </cfRule>
  </conditionalFormatting>
  <conditionalFormatting sqref="A69:A72">
    <cfRule type="cellIs" priority="5376" operator="between" dxfId="655">
      <formula>NOW()-1</formula>
      <formula>NOW()+1</formula>
    </cfRule>
  </conditionalFormatting>
  <conditionalFormatting sqref="U73:U74">
    <cfRule type="expression" priority="5375" dxfId="688">
      <formula>$U73=0</formula>
    </cfRule>
  </conditionalFormatting>
  <conditionalFormatting sqref="X73:X74">
    <cfRule type="expression" priority="5374" dxfId="688">
      <formula>$X73=0</formula>
    </cfRule>
  </conditionalFormatting>
  <conditionalFormatting sqref="Y73:Y74">
    <cfRule type="expression" priority="5373" dxfId="688">
      <formula>$Y73=0</formula>
    </cfRule>
  </conditionalFormatting>
  <conditionalFormatting sqref="A73:J74 L73:AB74">
    <cfRule type="expression" priority="5372" dxfId="1">
      <formula>IF($K73="Invoiced",1,0)</formula>
    </cfRule>
  </conditionalFormatting>
  <conditionalFormatting sqref="A73:A74">
    <cfRule type="cellIs" priority="5371" operator="between" dxfId="655">
      <formula>NOW()-1</formula>
      <formula>NOW()+1</formula>
    </cfRule>
  </conditionalFormatting>
  <conditionalFormatting sqref="A75:A77">
    <cfRule type="cellIs" priority="5370" operator="between" dxfId="655">
      <formula>NOW()-1</formula>
      <formula>NOW()+1</formula>
    </cfRule>
    <cfRule type="cellIs" priority="5364" operator="between" dxfId="655">
      <formula>NOW()-1</formula>
      <formula>NOW()+1</formula>
    </cfRule>
  </conditionalFormatting>
  <conditionalFormatting sqref="K75:K77">
    <cfRule type="expression" priority="5369" dxfId="1">
      <formula>IF($K75="Invoiced",1,0)</formula>
    </cfRule>
  </conditionalFormatting>
  <conditionalFormatting sqref="U75:U77">
    <cfRule type="expression" priority="5368" dxfId="688">
      <formula>$U75=0</formula>
    </cfRule>
  </conditionalFormatting>
  <conditionalFormatting sqref="X75:X77">
    <cfRule type="expression" priority="5367" dxfId="688">
      <formula>$X75=0</formula>
    </cfRule>
  </conditionalFormatting>
  <conditionalFormatting sqref="Y75:Y77">
    <cfRule type="expression" priority="5366" dxfId="688">
      <formula>$Y75=0</formula>
    </cfRule>
  </conditionalFormatting>
  <conditionalFormatting sqref="A75:J77 L75:AB77">
    <cfRule type="expression" priority="5365" dxfId="1">
      <formula>IF($K75="Invoiced",1,0)</formula>
    </cfRule>
  </conditionalFormatting>
  <conditionalFormatting sqref="A78:A83">
    <cfRule type="cellIs" priority="5363" operator="between" dxfId="655">
      <formula>NOW()-1</formula>
      <formula>NOW()+1</formula>
    </cfRule>
  </conditionalFormatting>
  <conditionalFormatting sqref="K78:K83">
    <cfRule type="expression" priority="5362" dxfId="1">
      <formula>IF($K78="Invoiced",1,0)</formula>
    </cfRule>
  </conditionalFormatting>
  <conditionalFormatting sqref="U78:U81">
    <cfRule type="expression" priority="5361" dxfId="688">
      <formula>$U78=0</formula>
    </cfRule>
  </conditionalFormatting>
  <conditionalFormatting sqref="X78:X81">
    <cfRule type="expression" priority="5360" dxfId="688">
      <formula>$X78=0</formula>
    </cfRule>
  </conditionalFormatting>
  <conditionalFormatting sqref="Y78:Y81">
    <cfRule type="expression" priority="5359" dxfId="688">
      <formula>$Y78=0</formula>
    </cfRule>
  </conditionalFormatting>
  <conditionalFormatting sqref="A78:J81 L78:AB81">
    <cfRule type="expression" priority="5358" dxfId="1">
      <formula>IF($K78="Invoiced",1,0)</formula>
    </cfRule>
  </conditionalFormatting>
  <conditionalFormatting sqref="A78:A81">
    <cfRule type="cellIs" priority="5357" operator="between" dxfId="655">
      <formula>NOW()-1</formula>
      <formula>NOW()+1</formula>
    </cfRule>
  </conditionalFormatting>
  <conditionalFormatting sqref="U82:U83">
    <cfRule type="expression" priority="5356" dxfId="688">
      <formula>$U82=0</formula>
    </cfRule>
  </conditionalFormatting>
  <conditionalFormatting sqref="X82:X83">
    <cfRule type="expression" priority="5355" dxfId="688">
      <formula>$X82=0</formula>
    </cfRule>
  </conditionalFormatting>
  <conditionalFormatting sqref="Y82:Y83">
    <cfRule type="expression" priority="5354" dxfId="688">
      <formula>$Y82=0</formula>
    </cfRule>
  </conditionalFormatting>
  <conditionalFormatting sqref="A82:J83 L82:AB83">
    <cfRule type="expression" priority="5353" dxfId="1">
      <formula>IF($K82="Invoiced",1,0)</formula>
    </cfRule>
  </conditionalFormatting>
  <conditionalFormatting sqref="A82:A83">
    <cfRule type="cellIs" priority="5352" operator="between" dxfId="655">
      <formula>NOW()-1</formula>
      <formula>NOW()+1</formula>
    </cfRule>
  </conditionalFormatting>
  <conditionalFormatting sqref="A84">
    <cfRule type="cellIs" priority="5351" operator="between" dxfId="655">
      <formula>NOW()-1</formula>
      <formula>NOW()+1</formula>
    </cfRule>
    <cfRule type="cellIs" priority="5345" operator="between" dxfId="655">
      <formula>NOW()-1</formula>
      <formula>NOW()+1</formula>
    </cfRule>
  </conditionalFormatting>
  <conditionalFormatting sqref="K84">
    <cfRule type="expression" priority="5350" dxfId="1">
      <formula>IF($K84="Invoiced",1,0)</formula>
    </cfRule>
  </conditionalFormatting>
  <conditionalFormatting sqref="U84">
    <cfRule type="expression" priority="5349" dxfId="688">
      <formula>$U84=0</formula>
    </cfRule>
  </conditionalFormatting>
  <conditionalFormatting sqref="X84">
    <cfRule type="expression" priority="5348" dxfId="688">
      <formula>$X84=0</formula>
    </cfRule>
  </conditionalFormatting>
  <conditionalFormatting sqref="Y84">
    <cfRule type="expression" priority="5347" dxfId="688">
      <formula>$Y84=0</formula>
    </cfRule>
  </conditionalFormatting>
  <conditionalFormatting sqref="A84:J84 L84:AB84">
    <cfRule type="expression" priority="5346" dxfId="1">
      <formula>IF($K84="Invoiced",1,0)</formula>
    </cfRule>
  </conditionalFormatting>
  <conditionalFormatting sqref="A85">
    <cfRule type="cellIs" priority="5344" operator="between" dxfId="655">
      <formula>NOW()-1</formula>
      <formula>NOW()+1</formula>
    </cfRule>
    <cfRule type="cellIs" priority="5338" operator="between" dxfId="655">
      <formula>NOW()-1</formula>
      <formula>NOW()+1</formula>
    </cfRule>
  </conditionalFormatting>
  <conditionalFormatting sqref="K85">
    <cfRule type="expression" priority="5343" dxfId="1">
      <formula>IF($K85="Invoiced",1,0)</formula>
    </cfRule>
  </conditionalFormatting>
  <conditionalFormatting sqref="U85">
    <cfRule type="expression" priority="5342" dxfId="688">
      <formula>$U85=0</formula>
    </cfRule>
  </conditionalFormatting>
  <conditionalFormatting sqref="X85">
    <cfRule type="expression" priority="5341" dxfId="688">
      <formula>$X85=0</formula>
    </cfRule>
  </conditionalFormatting>
  <conditionalFormatting sqref="Y85">
    <cfRule type="expression" priority="5340" dxfId="688">
      <formula>$Y85=0</formula>
    </cfRule>
  </conditionalFormatting>
  <conditionalFormatting sqref="A85:J85 L85:AB85">
    <cfRule type="expression" priority="5339" dxfId="1">
      <formula>IF($K85="Invoiced",1,0)</formula>
    </cfRule>
  </conditionalFormatting>
  <conditionalFormatting sqref="A86">
    <cfRule type="cellIs" priority="5337" operator="between" dxfId="655">
      <formula>NOW()-1</formula>
      <formula>NOW()+1</formula>
    </cfRule>
    <cfRule type="cellIs" priority="5331" operator="between" dxfId="655">
      <formula>NOW()-1</formula>
      <formula>NOW()+1</formula>
    </cfRule>
  </conditionalFormatting>
  <conditionalFormatting sqref="K86">
    <cfRule type="expression" priority="5336" dxfId="1">
      <formula>IF($K86="Invoiced",1,0)</formula>
    </cfRule>
  </conditionalFormatting>
  <conditionalFormatting sqref="U86">
    <cfRule type="expression" priority="5335" dxfId="688">
      <formula>$U86=0</formula>
    </cfRule>
  </conditionalFormatting>
  <conditionalFormatting sqref="X86">
    <cfRule type="expression" priority="5334" dxfId="688">
      <formula>$X86=0</formula>
    </cfRule>
  </conditionalFormatting>
  <conditionalFormatting sqref="Y86">
    <cfRule type="expression" priority="5333" dxfId="688">
      <formula>$Y86=0</formula>
    </cfRule>
  </conditionalFormatting>
  <conditionalFormatting sqref="A86:J86 L86:AB86">
    <cfRule type="expression" priority="5332" dxfId="1">
      <formula>IF($K86="Invoiced",1,0)</formula>
    </cfRule>
  </conditionalFormatting>
  <conditionalFormatting sqref="A87">
    <cfRule type="cellIs" priority="5330" operator="between" dxfId="655">
      <formula>NOW()-1</formula>
      <formula>NOW()+1</formula>
    </cfRule>
    <cfRule type="cellIs" priority="5324" operator="between" dxfId="655">
      <formula>NOW()-1</formula>
      <formula>NOW()+1</formula>
    </cfRule>
  </conditionalFormatting>
  <conditionalFormatting sqref="K87">
    <cfRule type="expression" priority="5329" dxfId="1">
      <formula>IF($K87="Invoiced",1,0)</formula>
    </cfRule>
  </conditionalFormatting>
  <conditionalFormatting sqref="U87">
    <cfRule type="expression" priority="5328" dxfId="688">
      <formula>$U87=0</formula>
    </cfRule>
  </conditionalFormatting>
  <conditionalFormatting sqref="X87">
    <cfRule type="expression" priority="5327" dxfId="688">
      <formula>$X87=0</formula>
    </cfRule>
  </conditionalFormatting>
  <conditionalFormatting sqref="Y87">
    <cfRule type="expression" priority="5326" dxfId="688">
      <formula>$Y87=0</formula>
    </cfRule>
  </conditionalFormatting>
  <conditionalFormatting sqref="A87:J87 L87:AB87">
    <cfRule type="expression" priority="5325" dxfId="1">
      <formula>IF($K87="Invoiced",1,0)</formula>
    </cfRule>
  </conditionalFormatting>
  <conditionalFormatting sqref="A88:A93">
    <cfRule type="cellIs" priority="5323" operator="between" dxfId="655">
      <formula>NOW()-1</formula>
      <formula>NOW()+1</formula>
    </cfRule>
  </conditionalFormatting>
  <conditionalFormatting sqref="K88:K93">
    <cfRule type="expression" priority="5322" dxfId="1">
      <formula>IF($K88="Invoiced",1,0)</formula>
    </cfRule>
  </conditionalFormatting>
  <conditionalFormatting sqref="U88:U91">
    <cfRule type="expression" priority="5321" dxfId="688">
      <formula>$U88=0</formula>
    </cfRule>
  </conditionalFormatting>
  <conditionalFormatting sqref="X88:X91">
    <cfRule type="expression" priority="5320" dxfId="688">
      <formula>$X88=0</formula>
    </cfRule>
  </conditionalFormatting>
  <conditionalFormatting sqref="Y88:Y91">
    <cfRule type="expression" priority="5319" dxfId="688">
      <formula>$Y88=0</formula>
    </cfRule>
  </conditionalFormatting>
  <conditionalFormatting sqref="A88:J91 L88:AB91">
    <cfRule type="expression" priority="5318" dxfId="1">
      <formula>IF($K88="Invoiced",1,0)</formula>
    </cfRule>
  </conditionalFormatting>
  <conditionalFormatting sqref="A88:A91">
    <cfRule type="cellIs" priority="5317" operator="between" dxfId="655">
      <formula>NOW()-1</formula>
      <formula>NOW()+1</formula>
    </cfRule>
  </conditionalFormatting>
  <conditionalFormatting sqref="U92:U93">
    <cfRule type="expression" priority="5316" dxfId="688">
      <formula>$U92=0</formula>
    </cfRule>
  </conditionalFormatting>
  <conditionalFormatting sqref="X92:X93">
    <cfRule type="expression" priority="5315" dxfId="688">
      <formula>$X92=0</formula>
    </cfRule>
  </conditionalFormatting>
  <conditionalFormatting sqref="Y92:Y93">
    <cfRule type="expression" priority="5314" dxfId="688">
      <formula>$Y92=0</formula>
    </cfRule>
  </conditionalFormatting>
  <conditionalFormatting sqref="A92:J93 L92:AB93">
    <cfRule type="expression" priority="5313" dxfId="1">
      <formula>IF($K92="Invoiced",1,0)</formula>
    </cfRule>
  </conditionalFormatting>
  <conditionalFormatting sqref="A92:A93">
    <cfRule type="cellIs" priority="5312" operator="between" dxfId="655">
      <formula>NOW()-1</formula>
      <formula>NOW()+1</formula>
    </cfRule>
  </conditionalFormatting>
  <conditionalFormatting sqref="A94:A100">
    <cfRule type="cellIs" priority="5311" operator="between" dxfId="655">
      <formula>NOW()-1</formula>
      <formula>NOW()+1</formula>
    </cfRule>
  </conditionalFormatting>
  <conditionalFormatting sqref="K94:K100">
    <cfRule type="expression" priority="5310" dxfId="1">
      <formula>IF($K94="Invoiced",1,0)</formula>
    </cfRule>
  </conditionalFormatting>
  <conditionalFormatting sqref="U94:U97">
    <cfRule type="expression" priority="5309" dxfId="688">
      <formula>$U94=0</formula>
    </cfRule>
  </conditionalFormatting>
  <conditionalFormatting sqref="X94:X97">
    <cfRule type="expression" priority="5308" dxfId="688">
      <formula>$X94=0</formula>
    </cfRule>
  </conditionalFormatting>
  <conditionalFormatting sqref="Y94:Y97">
    <cfRule type="expression" priority="5307" dxfId="688">
      <formula>$Y94=0</formula>
    </cfRule>
  </conditionalFormatting>
  <conditionalFormatting sqref="A94:J97 L94:AB97">
    <cfRule type="expression" priority="5306" dxfId="1">
      <formula>IF($K94="Invoiced",1,0)</formula>
    </cfRule>
  </conditionalFormatting>
  <conditionalFormatting sqref="A94:A97">
    <cfRule type="cellIs" priority="5305" operator="between" dxfId="655">
      <formula>NOW()-1</formula>
      <formula>NOW()+1</formula>
    </cfRule>
  </conditionalFormatting>
  <conditionalFormatting sqref="U98:U100">
    <cfRule type="expression" priority="5304" dxfId="688">
      <formula>$U98=0</formula>
    </cfRule>
  </conditionalFormatting>
  <conditionalFormatting sqref="X98:X100">
    <cfRule type="expression" priority="5303" dxfId="688">
      <formula>$X98=0</formula>
    </cfRule>
  </conditionalFormatting>
  <conditionalFormatting sqref="Y98:Y100">
    <cfRule type="expression" priority="5302" dxfId="688">
      <formula>$Y98=0</formula>
    </cfRule>
  </conditionalFormatting>
  <conditionalFormatting sqref="A98:J100 L98:AB100">
    <cfRule type="expression" priority="5301" dxfId="1">
      <formula>IF($K98="Invoiced",1,0)</formula>
    </cfRule>
  </conditionalFormatting>
  <conditionalFormatting sqref="A98:A100">
    <cfRule type="cellIs" priority="5300" operator="between" dxfId="655">
      <formula>NOW()-1</formula>
      <formula>NOW()+1</formula>
    </cfRule>
  </conditionalFormatting>
  <conditionalFormatting sqref="A101:A106">
    <cfRule type="cellIs" priority="5299" operator="between" dxfId="655">
      <formula>NOW()-1</formula>
      <formula>NOW()+1</formula>
    </cfRule>
  </conditionalFormatting>
  <conditionalFormatting sqref="K101:K106">
    <cfRule type="expression" priority="5298" dxfId="1">
      <formula>IF($K101="Invoiced",1,0)</formula>
    </cfRule>
  </conditionalFormatting>
  <conditionalFormatting sqref="U101:U104">
    <cfRule type="expression" priority="5297" dxfId="688">
      <formula>$U101=0</formula>
    </cfRule>
  </conditionalFormatting>
  <conditionalFormatting sqref="X101:X104">
    <cfRule type="expression" priority="5296" dxfId="688">
      <formula>$X101=0</formula>
    </cfRule>
  </conditionalFormatting>
  <conditionalFormatting sqref="Y101:Y104">
    <cfRule type="expression" priority="5295" dxfId="688">
      <formula>$Y101=0</formula>
    </cfRule>
  </conditionalFormatting>
  <conditionalFormatting sqref="A101:J104 L101:AB104">
    <cfRule type="expression" priority="5294" dxfId="1">
      <formula>IF($K101="Invoiced",1,0)</formula>
    </cfRule>
  </conditionalFormatting>
  <conditionalFormatting sqref="A101:A104">
    <cfRule type="cellIs" priority="5293" operator="between" dxfId="655">
      <formula>NOW()-1</formula>
      <formula>NOW()+1</formula>
    </cfRule>
  </conditionalFormatting>
  <conditionalFormatting sqref="U105:U106">
    <cfRule type="expression" priority="5292" dxfId="688">
      <formula>$U105=0</formula>
    </cfRule>
  </conditionalFormatting>
  <conditionalFormatting sqref="X105:X106">
    <cfRule type="expression" priority="5291" dxfId="688">
      <formula>$X105=0</formula>
    </cfRule>
  </conditionalFormatting>
  <conditionalFormatting sqref="Y105:Y106">
    <cfRule type="expression" priority="5290" dxfId="688">
      <formula>$Y105=0</formula>
    </cfRule>
  </conditionalFormatting>
  <conditionalFormatting sqref="A105:J106 L105:AB106">
    <cfRule type="expression" priority="5289" dxfId="1">
      <formula>IF($K105="Invoiced",1,0)</formula>
    </cfRule>
  </conditionalFormatting>
  <conditionalFormatting sqref="A105:A106">
    <cfRule type="cellIs" priority="5288" operator="between" dxfId="655">
      <formula>NOW()-1</formula>
      <formula>NOW()+1</formula>
    </cfRule>
  </conditionalFormatting>
  <conditionalFormatting sqref="A107:A109">
    <cfRule type="cellIs" priority="5287" operator="between" dxfId="655">
      <formula>NOW()-1</formula>
      <formula>NOW()+1</formula>
    </cfRule>
    <cfRule type="cellIs" priority="5281" operator="between" dxfId="655">
      <formula>NOW()-1</formula>
      <formula>NOW()+1</formula>
    </cfRule>
  </conditionalFormatting>
  <conditionalFormatting sqref="K107:K109">
    <cfRule type="expression" priority="5286" dxfId="1">
      <formula>IF($K107="Invoiced",1,0)</formula>
    </cfRule>
  </conditionalFormatting>
  <conditionalFormatting sqref="U107:U109">
    <cfRule type="expression" priority="5285" dxfId="688">
      <formula>$U107=0</formula>
    </cfRule>
  </conditionalFormatting>
  <conditionalFormatting sqref="X107:X109">
    <cfRule type="expression" priority="5284" dxfId="688">
      <formula>$X107=0</formula>
    </cfRule>
  </conditionalFormatting>
  <conditionalFormatting sqref="Y107:Y109">
    <cfRule type="expression" priority="5283" dxfId="688">
      <formula>$Y107=0</formula>
    </cfRule>
  </conditionalFormatting>
  <conditionalFormatting sqref="A107:J109 L107:AB109">
    <cfRule type="expression" priority="5282" dxfId="1">
      <formula>IF($K107="Invoiced",1,0)</formula>
    </cfRule>
  </conditionalFormatting>
  <conditionalFormatting sqref="A110:A115">
    <cfRule type="cellIs" priority="5280" operator="between" dxfId="655">
      <formula>NOW()-1</formula>
      <formula>NOW()+1</formula>
    </cfRule>
  </conditionalFormatting>
  <conditionalFormatting sqref="K110:K115">
    <cfRule type="expression" priority="5279" dxfId="1">
      <formula>IF($K110="Invoiced",1,0)</formula>
    </cfRule>
  </conditionalFormatting>
  <conditionalFormatting sqref="U110:U113">
    <cfRule type="expression" priority="5278" dxfId="688">
      <formula>$U110=0</formula>
    </cfRule>
  </conditionalFormatting>
  <conditionalFormatting sqref="X110:X113">
    <cfRule type="expression" priority="5277" dxfId="688">
      <formula>$X110=0</formula>
    </cfRule>
  </conditionalFormatting>
  <conditionalFormatting sqref="Y110:Y113">
    <cfRule type="expression" priority="5276" dxfId="688">
      <formula>$Y110=0</formula>
    </cfRule>
  </conditionalFormatting>
  <conditionalFormatting sqref="A110:J113 L110:AB113">
    <cfRule type="expression" priority="5275" dxfId="1">
      <formula>IF($K110="Invoiced",1,0)</formula>
    </cfRule>
  </conditionalFormatting>
  <conditionalFormatting sqref="A110:A113">
    <cfRule type="cellIs" priority="5274" operator="between" dxfId="655">
      <formula>NOW()-1</formula>
      <formula>NOW()+1</formula>
    </cfRule>
  </conditionalFormatting>
  <conditionalFormatting sqref="U114:U115">
    <cfRule type="expression" priority="5273" dxfId="688">
      <formula>$U114=0</formula>
    </cfRule>
  </conditionalFormatting>
  <conditionalFormatting sqref="X114:X115">
    <cfRule type="expression" priority="5272" dxfId="688">
      <formula>$X114=0</formula>
    </cfRule>
  </conditionalFormatting>
  <conditionalFormatting sqref="Y114:Y115">
    <cfRule type="expression" priority="5271" dxfId="688">
      <formula>$Y114=0</formula>
    </cfRule>
  </conditionalFormatting>
  <conditionalFormatting sqref="A114:J115 L114:AB115">
    <cfRule type="expression" priority="5270" dxfId="1">
      <formula>IF($K114="Invoiced",1,0)</formula>
    </cfRule>
  </conditionalFormatting>
  <conditionalFormatting sqref="A114:A115">
    <cfRule type="cellIs" priority="5269" operator="between" dxfId="655">
      <formula>NOW()-1</formula>
      <formula>NOW()+1</formula>
    </cfRule>
  </conditionalFormatting>
  <conditionalFormatting sqref="A116">
    <cfRule type="cellIs" priority="5268" operator="between" dxfId="655">
      <formula>NOW()-1</formula>
      <formula>NOW()+1</formula>
    </cfRule>
    <cfRule type="cellIs" priority="5262" operator="between" dxfId="655">
      <formula>NOW()-1</formula>
      <formula>NOW()+1</formula>
    </cfRule>
  </conditionalFormatting>
  <conditionalFormatting sqref="K116">
    <cfRule type="expression" priority="5267" dxfId="1">
      <formula>IF($K116="Invoiced",1,0)</formula>
    </cfRule>
  </conditionalFormatting>
  <conditionalFormatting sqref="U116">
    <cfRule type="expression" priority="5266" dxfId="688">
      <formula>$U116=0</formula>
    </cfRule>
  </conditionalFormatting>
  <conditionalFormatting sqref="X116">
    <cfRule type="expression" priority="5265" dxfId="688">
      <formula>$X116=0</formula>
    </cfRule>
  </conditionalFormatting>
  <conditionalFormatting sqref="Y116">
    <cfRule type="expression" priority="5264" dxfId="688">
      <formula>$Y116=0</formula>
    </cfRule>
  </conditionalFormatting>
  <conditionalFormatting sqref="A116:J116 L116:AB116">
    <cfRule type="expression" priority="5263" dxfId="1">
      <formula>IF($K116="Invoiced",1,0)</formula>
    </cfRule>
  </conditionalFormatting>
  <conditionalFormatting sqref="A117">
    <cfRule type="cellIs" priority="5261" operator="between" dxfId="655">
      <formula>NOW()-1</formula>
      <formula>NOW()+1</formula>
    </cfRule>
    <cfRule type="cellIs" priority="5255" operator="between" dxfId="655">
      <formula>NOW()-1</formula>
      <formula>NOW()+1</formula>
    </cfRule>
  </conditionalFormatting>
  <conditionalFormatting sqref="K117">
    <cfRule type="expression" priority="5260" dxfId="1">
      <formula>IF($K117="Invoiced",1,0)</formula>
    </cfRule>
  </conditionalFormatting>
  <conditionalFormatting sqref="U117">
    <cfRule type="expression" priority="5259" dxfId="688">
      <formula>$U117=0</formula>
    </cfRule>
  </conditionalFormatting>
  <conditionalFormatting sqref="X117">
    <cfRule type="expression" priority="5258" dxfId="688">
      <formula>$X117=0</formula>
    </cfRule>
  </conditionalFormatting>
  <conditionalFormatting sqref="Y117">
    <cfRule type="expression" priority="5257" dxfId="688">
      <formula>$Y117=0</formula>
    </cfRule>
  </conditionalFormatting>
  <conditionalFormatting sqref="A117:J117 L117:AB117">
    <cfRule type="expression" priority="5256" dxfId="1">
      <formula>IF($K117="Invoiced",1,0)</formula>
    </cfRule>
  </conditionalFormatting>
  <conditionalFormatting sqref="A118:A123">
    <cfRule type="cellIs" priority="5254" operator="between" dxfId="655">
      <formula>NOW()-1</formula>
      <formula>NOW()+1</formula>
    </cfRule>
  </conditionalFormatting>
  <conditionalFormatting sqref="K118:K123">
    <cfRule type="expression" priority="5253" dxfId="1">
      <formula>IF($K118="Invoiced",1,0)</formula>
    </cfRule>
  </conditionalFormatting>
  <conditionalFormatting sqref="U118:U121">
    <cfRule type="expression" priority="5252" dxfId="688">
      <formula>$U118=0</formula>
    </cfRule>
  </conditionalFormatting>
  <conditionalFormatting sqref="X118:X121">
    <cfRule type="expression" priority="5251" dxfId="688">
      <formula>$X118=0</formula>
    </cfRule>
  </conditionalFormatting>
  <conditionalFormatting sqref="Y118:Y121">
    <cfRule type="expression" priority="5250" dxfId="688">
      <formula>$Y118=0</formula>
    </cfRule>
  </conditionalFormatting>
  <conditionalFormatting sqref="A118:J121 L118:AB121">
    <cfRule type="expression" priority="5249" dxfId="1">
      <formula>IF($K118="Invoiced",1,0)</formula>
    </cfRule>
  </conditionalFormatting>
  <conditionalFormatting sqref="A118:A121">
    <cfRule type="cellIs" priority="5248" operator="between" dxfId="655">
      <formula>NOW()-1</formula>
      <formula>NOW()+1</formula>
    </cfRule>
  </conditionalFormatting>
  <conditionalFormatting sqref="U122:U123">
    <cfRule type="expression" priority="5247" dxfId="688">
      <formula>$U122=0</formula>
    </cfRule>
  </conditionalFormatting>
  <conditionalFormatting sqref="X122:X123">
    <cfRule type="expression" priority="5246" dxfId="688">
      <formula>$X122=0</formula>
    </cfRule>
  </conditionalFormatting>
  <conditionalFormatting sqref="Y122:Y123">
    <cfRule type="expression" priority="5245" dxfId="688">
      <formula>$Y122=0</formula>
    </cfRule>
  </conditionalFormatting>
  <conditionalFormatting sqref="A122:J123 L122:AB123">
    <cfRule type="expression" priority="5244" dxfId="1">
      <formula>IF($K122="Invoiced",1,0)</formula>
    </cfRule>
  </conditionalFormatting>
  <conditionalFormatting sqref="A122:A123">
    <cfRule type="cellIs" priority="5243" operator="between" dxfId="655">
      <formula>NOW()-1</formula>
      <formula>NOW()+1</formula>
    </cfRule>
  </conditionalFormatting>
  <conditionalFormatting sqref="A124:A130">
    <cfRule type="cellIs" priority="5242" operator="between" dxfId="655">
      <formula>NOW()-1</formula>
      <formula>NOW()+1</formula>
    </cfRule>
  </conditionalFormatting>
  <conditionalFormatting sqref="K124:K130">
    <cfRule type="expression" priority="5241" dxfId="1">
      <formula>IF($K124="Invoiced",1,0)</formula>
    </cfRule>
  </conditionalFormatting>
  <conditionalFormatting sqref="U124:U127">
    <cfRule type="expression" priority="5240" dxfId="688">
      <formula>$U124=0</formula>
    </cfRule>
  </conditionalFormatting>
  <conditionalFormatting sqref="X124:X127">
    <cfRule type="expression" priority="5239" dxfId="688">
      <formula>$X124=0</formula>
    </cfRule>
  </conditionalFormatting>
  <conditionalFormatting sqref="Y124:Y127">
    <cfRule type="expression" priority="5238" dxfId="688">
      <formula>$Y124=0</formula>
    </cfRule>
  </conditionalFormatting>
  <conditionalFormatting sqref="A124:J127 L124:AB127">
    <cfRule type="expression" priority="5237" dxfId="1">
      <formula>IF($K124="Invoiced",1,0)</formula>
    </cfRule>
  </conditionalFormatting>
  <conditionalFormatting sqref="A124:A127">
    <cfRule type="cellIs" priority="5236" operator="between" dxfId="655">
      <formula>NOW()-1</formula>
      <formula>NOW()+1</formula>
    </cfRule>
  </conditionalFormatting>
  <conditionalFormatting sqref="U128:U130">
    <cfRule type="expression" priority="5235" dxfId="688">
      <formula>$U128=0</formula>
    </cfRule>
  </conditionalFormatting>
  <conditionalFormatting sqref="X128:X130">
    <cfRule type="expression" priority="5234" dxfId="688">
      <formula>$X128=0</formula>
    </cfRule>
  </conditionalFormatting>
  <conditionalFormatting sqref="Y128:Y130">
    <cfRule type="expression" priority="5233" dxfId="688">
      <formula>$Y128=0</formula>
    </cfRule>
  </conditionalFormatting>
  <conditionalFormatting sqref="A128:J130 L128:AB130">
    <cfRule type="expression" priority="5232" dxfId="1">
      <formula>IF($K128="Invoiced",1,0)</formula>
    </cfRule>
  </conditionalFormatting>
  <conditionalFormatting sqref="A128:A130">
    <cfRule type="cellIs" priority="5231" operator="between" dxfId="655">
      <formula>NOW()-1</formula>
      <formula>NOW()+1</formula>
    </cfRule>
  </conditionalFormatting>
  <conditionalFormatting sqref="A131:A136">
    <cfRule type="cellIs" priority="5230" operator="between" dxfId="655">
      <formula>NOW()-1</formula>
      <formula>NOW()+1</formula>
    </cfRule>
  </conditionalFormatting>
  <conditionalFormatting sqref="K131:K136">
    <cfRule type="expression" priority="5229" dxfId="1">
      <formula>IF($K131="Invoiced",1,0)</formula>
    </cfRule>
  </conditionalFormatting>
  <conditionalFormatting sqref="U131:U134">
    <cfRule type="expression" priority="5228" dxfId="688">
      <formula>$U131=0</formula>
    </cfRule>
  </conditionalFormatting>
  <conditionalFormatting sqref="X131:X134">
    <cfRule type="expression" priority="5227" dxfId="688">
      <formula>$X131=0</formula>
    </cfRule>
  </conditionalFormatting>
  <conditionalFormatting sqref="Y131:Y134">
    <cfRule type="expression" priority="5226" dxfId="688">
      <formula>$Y131=0</formula>
    </cfRule>
  </conditionalFormatting>
  <conditionalFormatting sqref="A131:J134 L131:AB134">
    <cfRule type="expression" priority="5225" dxfId="1">
      <formula>IF($K131="Invoiced",1,0)</formula>
    </cfRule>
  </conditionalFormatting>
  <conditionalFormatting sqref="A131:A134">
    <cfRule type="cellIs" priority="5224" operator="between" dxfId="655">
      <formula>NOW()-1</formula>
      <formula>NOW()+1</formula>
    </cfRule>
  </conditionalFormatting>
  <conditionalFormatting sqref="U135:U136">
    <cfRule type="expression" priority="5223" dxfId="688">
      <formula>$U135=0</formula>
    </cfRule>
  </conditionalFormatting>
  <conditionalFormatting sqref="X135:X136">
    <cfRule type="expression" priority="5222" dxfId="688">
      <formula>$X135=0</formula>
    </cfRule>
  </conditionalFormatting>
  <conditionalFormatting sqref="Y135:Y136">
    <cfRule type="expression" priority="5221" dxfId="688">
      <formula>$Y135=0</formula>
    </cfRule>
  </conditionalFormatting>
  <conditionalFormatting sqref="A135:J136 L135:AB136">
    <cfRule type="expression" priority="5220" dxfId="1">
      <formula>IF($K135="Invoiced",1,0)</formula>
    </cfRule>
  </conditionalFormatting>
  <conditionalFormatting sqref="A135:A136">
    <cfRule type="cellIs" priority="5219" operator="between" dxfId="655">
      <formula>NOW()-1</formula>
      <formula>NOW()+1</formula>
    </cfRule>
  </conditionalFormatting>
  <conditionalFormatting sqref="A137:A139">
    <cfRule type="cellIs" priority="5218" operator="between" dxfId="655">
      <formula>NOW()-1</formula>
      <formula>NOW()+1</formula>
    </cfRule>
    <cfRule type="cellIs" priority="5212" operator="between" dxfId="655">
      <formula>NOW()-1</formula>
      <formula>NOW()+1</formula>
    </cfRule>
  </conditionalFormatting>
  <conditionalFormatting sqref="K137:K139">
    <cfRule type="expression" priority="5217" dxfId="1">
      <formula>IF($K137="Invoiced",1,0)</formula>
    </cfRule>
  </conditionalFormatting>
  <conditionalFormatting sqref="U137:U139">
    <cfRule type="expression" priority="5216" dxfId="688">
      <formula>$U137=0</formula>
    </cfRule>
  </conditionalFormatting>
  <conditionalFormatting sqref="X137:X139">
    <cfRule type="expression" priority="5215" dxfId="688">
      <formula>$X137=0</formula>
    </cfRule>
  </conditionalFormatting>
  <conditionalFormatting sqref="Y137:Y139">
    <cfRule type="expression" priority="5214" dxfId="688">
      <formula>$Y137=0</formula>
    </cfRule>
  </conditionalFormatting>
  <conditionalFormatting sqref="A137:J139 L137:AB139">
    <cfRule type="expression" priority="5213" dxfId="1">
      <formula>IF($K137="Invoiced",1,0)</formula>
    </cfRule>
  </conditionalFormatting>
  <conditionalFormatting sqref="A140:A145">
    <cfRule type="cellIs" priority="5211" operator="between" dxfId="655">
      <formula>NOW()-1</formula>
      <formula>NOW()+1</formula>
    </cfRule>
  </conditionalFormatting>
  <conditionalFormatting sqref="K140:K145">
    <cfRule type="expression" priority="5210" dxfId="1">
      <formula>IF($K140="Invoiced",1,0)</formula>
    </cfRule>
  </conditionalFormatting>
  <conditionalFormatting sqref="U140:U143">
    <cfRule type="expression" priority="5209" dxfId="688">
      <formula>$U140=0</formula>
    </cfRule>
  </conditionalFormatting>
  <conditionalFormatting sqref="X140:X143">
    <cfRule type="expression" priority="5208" dxfId="688">
      <formula>$X140=0</formula>
    </cfRule>
  </conditionalFormatting>
  <conditionalFormatting sqref="Y140:Y143">
    <cfRule type="expression" priority="5207" dxfId="688">
      <formula>$Y140=0</formula>
    </cfRule>
  </conditionalFormatting>
  <conditionalFormatting sqref="A140:J143 L140:AB143">
    <cfRule type="expression" priority="5206" dxfId="1">
      <formula>IF($K140="Invoiced",1,0)</formula>
    </cfRule>
  </conditionalFormatting>
  <conditionalFormatting sqref="A140:A143">
    <cfRule type="cellIs" priority="5205" operator="between" dxfId="655">
      <formula>NOW()-1</formula>
      <formula>NOW()+1</formula>
    </cfRule>
  </conditionalFormatting>
  <conditionalFormatting sqref="U144:U145">
    <cfRule type="expression" priority="5204" dxfId="688">
      <formula>$U144=0</formula>
    </cfRule>
  </conditionalFormatting>
  <conditionalFormatting sqref="X144:X145">
    <cfRule type="expression" priority="5203" dxfId="688">
      <formula>$X144=0</formula>
    </cfRule>
  </conditionalFormatting>
  <conditionalFormatting sqref="Y144:Y145">
    <cfRule type="expression" priority="5202" dxfId="688">
      <formula>$Y144=0</formula>
    </cfRule>
  </conditionalFormatting>
  <conditionalFormatting sqref="A144:J145 L144:AB145">
    <cfRule type="expression" priority="5201" dxfId="1">
      <formula>IF($K144="Invoiced",1,0)</formula>
    </cfRule>
  </conditionalFormatting>
  <conditionalFormatting sqref="A144:A145">
    <cfRule type="cellIs" priority="5200" operator="between" dxfId="655">
      <formula>NOW()-1</formula>
      <formula>NOW()+1</formula>
    </cfRule>
  </conditionalFormatting>
  <conditionalFormatting sqref="A146">
    <cfRule type="cellIs" priority="5199" operator="between" dxfId="655">
      <formula>NOW()-1</formula>
      <formula>NOW()+1</formula>
    </cfRule>
    <cfRule type="cellIs" priority="5193" operator="between" dxfId="655">
      <formula>NOW()-1</formula>
      <formula>NOW()+1</formula>
    </cfRule>
  </conditionalFormatting>
  <conditionalFormatting sqref="K146">
    <cfRule type="expression" priority="5198" dxfId="1">
      <formula>IF($K146="Invoiced",1,0)</formula>
    </cfRule>
  </conditionalFormatting>
  <conditionalFormatting sqref="U146">
    <cfRule type="expression" priority="5197" dxfId="688">
      <formula>$U146=0</formula>
    </cfRule>
  </conditionalFormatting>
  <conditionalFormatting sqref="X146">
    <cfRule type="expression" priority="5196" dxfId="688">
      <formula>$X146=0</formula>
    </cfRule>
  </conditionalFormatting>
  <conditionalFormatting sqref="Y146">
    <cfRule type="expression" priority="5195" dxfId="688">
      <formula>$Y146=0</formula>
    </cfRule>
  </conditionalFormatting>
  <conditionalFormatting sqref="A146:J146 L146:AB146">
    <cfRule type="expression" priority="5194" dxfId="1">
      <formula>IF($K146="Invoiced",1,0)</formula>
    </cfRule>
  </conditionalFormatting>
  <conditionalFormatting sqref="A147">
    <cfRule type="cellIs" priority="5192" operator="between" dxfId="655">
      <formula>NOW()-1</formula>
      <formula>NOW()+1</formula>
    </cfRule>
    <cfRule type="cellIs" priority="5186" operator="between" dxfId="655">
      <formula>NOW()-1</formula>
      <formula>NOW()+1</formula>
    </cfRule>
  </conditionalFormatting>
  <conditionalFormatting sqref="K147">
    <cfRule type="expression" priority="5191" dxfId="1">
      <formula>IF($K147="Invoiced",1,0)</formula>
    </cfRule>
  </conditionalFormatting>
  <conditionalFormatting sqref="U147">
    <cfRule type="expression" priority="5190" dxfId="688">
      <formula>$U147=0</formula>
    </cfRule>
  </conditionalFormatting>
  <conditionalFormatting sqref="X147">
    <cfRule type="expression" priority="5189" dxfId="688">
      <formula>$X147=0</formula>
    </cfRule>
  </conditionalFormatting>
  <conditionalFormatting sqref="Y147">
    <cfRule type="expression" priority="5188" dxfId="688">
      <formula>$Y147=0</formula>
    </cfRule>
  </conditionalFormatting>
  <conditionalFormatting sqref="A147:J147 L147:AB147">
    <cfRule type="expression" priority="5187" dxfId="1">
      <formula>IF($K147="Invoiced",1,0)</formula>
    </cfRule>
  </conditionalFormatting>
  <conditionalFormatting sqref="A148">
    <cfRule type="cellIs" priority="5185" operator="between" dxfId="655">
      <formula>NOW()-1</formula>
      <formula>NOW()+1</formula>
    </cfRule>
    <cfRule type="cellIs" priority="5179" operator="between" dxfId="655">
      <formula>NOW()-1</formula>
      <formula>NOW()+1</formula>
    </cfRule>
  </conditionalFormatting>
  <conditionalFormatting sqref="K148">
    <cfRule type="expression" priority="5184" dxfId="1">
      <formula>IF($K148="Invoiced",1,0)</formula>
    </cfRule>
  </conditionalFormatting>
  <conditionalFormatting sqref="U148">
    <cfRule type="expression" priority="5183" dxfId="688">
      <formula>$U148=0</formula>
    </cfRule>
  </conditionalFormatting>
  <conditionalFormatting sqref="X148">
    <cfRule type="expression" priority="5182" dxfId="688">
      <formula>$X148=0</formula>
    </cfRule>
  </conditionalFormatting>
  <conditionalFormatting sqref="Y148">
    <cfRule type="expression" priority="5181" dxfId="688">
      <formula>$Y148=0</formula>
    </cfRule>
  </conditionalFormatting>
  <conditionalFormatting sqref="A148:J148 L148:AB148">
    <cfRule type="expression" priority="5180" dxfId="1">
      <formula>IF($K148="Invoiced",1,0)</formula>
    </cfRule>
  </conditionalFormatting>
  <conditionalFormatting sqref="A149">
    <cfRule type="cellIs" priority="5178" operator="between" dxfId="655">
      <formula>NOW()-1</formula>
      <formula>NOW()+1</formula>
    </cfRule>
    <cfRule type="cellIs" priority="5172" operator="between" dxfId="655">
      <formula>NOW()-1</formula>
      <formula>NOW()+1</formula>
    </cfRule>
  </conditionalFormatting>
  <conditionalFormatting sqref="K149">
    <cfRule type="expression" priority="5177" dxfId="1">
      <formula>IF($K149="Invoiced",1,0)</formula>
    </cfRule>
  </conditionalFormatting>
  <conditionalFormatting sqref="U149">
    <cfRule type="expression" priority="5176" dxfId="688">
      <formula>$U149=0</formula>
    </cfRule>
  </conditionalFormatting>
  <conditionalFormatting sqref="X149">
    <cfRule type="expression" priority="5175" dxfId="688">
      <formula>$X149=0</formula>
    </cfRule>
  </conditionalFormatting>
  <conditionalFormatting sqref="Y149">
    <cfRule type="expression" priority="5174" dxfId="688">
      <formula>$Y149=0</formula>
    </cfRule>
  </conditionalFormatting>
  <conditionalFormatting sqref="A149:J149 L149:AB149">
    <cfRule type="expression" priority="5173" dxfId="1">
      <formula>IF($K149="Invoiced",1,0)</formula>
    </cfRule>
  </conditionalFormatting>
  <conditionalFormatting sqref="A150:A155">
    <cfRule type="cellIs" priority="5171" operator="between" dxfId="655">
      <formula>NOW()-1</formula>
      <formula>NOW()+1</formula>
    </cfRule>
  </conditionalFormatting>
  <conditionalFormatting sqref="K150:K155">
    <cfRule type="expression" priority="5170" dxfId="1">
      <formula>IF($K150="Invoiced",1,0)</formula>
    </cfRule>
  </conditionalFormatting>
  <conditionalFormatting sqref="U150:U153">
    <cfRule type="expression" priority="5169" dxfId="688">
      <formula>$U150=0</formula>
    </cfRule>
  </conditionalFormatting>
  <conditionalFormatting sqref="X150:X153">
    <cfRule type="expression" priority="5168" dxfId="688">
      <formula>$X150=0</formula>
    </cfRule>
  </conditionalFormatting>
  <conditionalFormatting sqref="Y150:Y153">
    <cfRule type="expression" priority="5167" dxfId="688">
      <formula>$Y150=0</formula>
    </cfRule>
  </conditionalFormatting>
  <conditionalFormatting sqref="A150:J153 L150:AB153">
    <cfRule type="expression" priority="5166" dxfId="1">
      <formula>IF($K150="Invoiced",1,0)</formula>
    </cfRule>
  </conditionalFormatting>
  <conditionalFormatting sqref="A150:A153">
    <cfRule type="cellIs" priority="5165" operator="between" dxfId="655">
      <formula>NOW()-1</formula>
      <formula>NOW()+1</formula>
    </cfRule>
  </conditionalFormatting>
  <conditionalFormatting sqref="U154:U155">
    <cfRule type="expression" priority="5164" dxfId="688">
      <formula>$U154=0</formula>
    </cfRule>
  </conditionalFormatting>
  <conditionalFormatting sqref="X154:X155">
    <cfRule type="expression" priority="5163" dxfId="688">
      <formula>$X154=0</formula>
    </cfRule>
  </conditionalFormatting>
  <conditionalFormatting sqref="Y154:Y155">
    <cfRule type="expression" priority="5162" dxfId="688">
      <formula>$Y154=0</formula>
    </cfRule>
  </conditionalFormatting>
  <conditionalFormatting sqref="A154:J155 L154:AB155">
    <cfRule type="expression" priority="5161" dxfId="1">
      <formula>IF($K154="Invoiced",1,0)</formula>
    </cfRule>
  </conditionalFormatting>
  <conditionalFormatting sqref="A154:A155">
    <cfRule type="cellIs" priority="5160" operator="between" dxfId="655">
      <formula>NOW()-1</formula>
      <formula>NOW()+1</formula>
    </cfRule>
  </conditionalFormatting>
  <conditionalFormatting sqref="A156:A162">
    <cfRule type="cellIs" priority="5159" operator="between" dxfId="655">
      <formula>NOW()-1</formula>
      <formula>NOW()+1</formula>
    </cfRule>
  </conditionalFormatting>
  <conditionalFormatting sqref="K156:K162">
    <cfRule type="expression" priority="5158" dxfId="1">
      <formula>IF($K156="Invoiced",1,0)</formula>
    </cfRule>
  </conditionalFormatting>
  <conditionalFormatting sqref="U156:U159">
    <cfRule type="expression" priority="5157" dxfId="688">
      <formula>$U156=0</formula>
    </cfRule>
  </conditionalFormatting>
  <conditionalFormatting sqref="X156:X159">
    <cfRule type="expression" priority="5156" dxfId="688">
      <formula>$X156=0</formula>
    </cfRule>
  </conditionalFormatting>
  <conditionalFormatting sqref="Y156:Y159">
    <cfRule type="expression" priority="5155" dxfId="688">
      <formula>$Y156=0</formula>
    </cfRule>
  </conditionalFormatting>
  <conditionalFormatting sqref="A156:J159 L156:AB159">
    <cfRule type="expression" priority="5154" dxfId="1">
      <formula>IF($K156="Invoiced",1,0)</formula>
    </cfRule>
  </conditionalFormatting>
  <conditionalFormatting sqref="A156:A159">
    <cfRule type="cellIs" priority="5153" operator="between" dxfId="655">
      <formula>NOW()-1</formula>
      <formula>NOW()+1</formula>
    </cfRule>
  </conditionalFormatting>
  <conditionalFormatting sqref="U160:U162">
    <cfRule type="expression" priority="5152" dxfId="688">
      <formula>$U160=0</formula>
    </cfRule>
  </conditionalFormatting>
  <conditionalFormatting sqref="X160:X162">
    <cfRule type="expression" priority="5151" dxfId="688">
      <formula>$X160=0</formula>
    </cfRule>
  </conditionalFormatting>
  <conditionalFormatting sqref="Y160:Y162">
    <cfRule type="expression" priority="5150" dxfId="688">
      <formula>$Y160=0</formula>
    </cfRule>
  </conditionalFormatting>
  <conditionalFormatting sqref="A160:J162 L160:AB162">
    <cfRule type="expression" priority="5149" dxfId="1">
      <formula>IF($K160="Invoiced",1,0)</formula>
    </cfRule>
  </conditionalFormatting>
  <conditionalFormatting sqref="A160:A162">
    <cfRule type="cellIs" priority="5148" operator="between" dxfId="655">
      <formula>NOW()-1</formula>
      <formula>NOW()+1</formula>
    </cfRule>
  </conditionalFormatting>
  <conditionalFormatting sqref="A163:A168">
    <cfRule type="cellIs" priority="5147" operator="between" dxfId="655">
      <formula>NOW()-1</formula>
      <formula>NOW()+1</formula>
    </cfRule>
  </conditionalFormatting>
  <conditionalFormatting sqref="K163:K168">
    <cfRule type="expression" priority="5146" dxfId="1">
      <formula>IF($K163="Invoiced",1,0)</formula>
    </cfRule>
  </conditionalFormatting>
  <conditionalFormatting sqref="U163:U166">
    <cfRule type="expression" priority="5145" dxfId="688">
      <formula>$U163=0</formula>
    </cfRule>
  </conditionalFormatting>
  <conditionalFormatting sqref="X163:X166">
    <cfRule type="expression" priority="5144" dxfId="688">
      <formula>$X163=0</formula>
    </cfRule>
  </conditionalFormatting>
  <conditionalFormatting sqref="Y163:Y166">
    <cfRule type="expression" priority="5143" dxfId="688">
      <formula>$Y163=0</formula>
    </cfRule>
  </conditionalFormatting>
  <conditionalFormatting sqref="A163:J166 L163:AB166">
    <cfRule type="expression" priority="5142" dxfId="1">
      <formula>IF($K163="Invoiced",1,0)</formula>
    </cfRule>
  </conditionalFormatting>
  <conditionalFormatting sqref="A163:A166">
    <cfRule type="cellIs" priority="5141" operator="between" dxfId="655">
      <formula>NOW()-1</formula>
      <formula>NOW()+1</formula>
    </cfRule>
  </conditionalFormatting>
  <conditionalFormatting sqref="U167:U168">
    <cfRule type="expression" priority="5140" dxfId="688">
      <formula>$U167=0</formula>
    </cfRule>
  </conditionalFormatting>
  <conditionalFormatting sqref="X167:X168">
    <cfRule type="expression" priority="5139" dxfId="688">
      <formula>$X167=0</formula>
    </cfRule>
  </conditionalFormatting>
  <conditionalFormatting sqref="Y167:Y168">
    <cfRule type="expression" priority="5138" dxfId="688">
      <formula>$Y167=0</formula>
    </cfRule>
  </conditionalFormatting>
  <conditionalFormatting sqref="A167:J168 L167:AB168">
    <cfRule type="expression" priority="5137" dxfId="1">
      <formula>IF($K167="Invoiced",1,0)</formula>
    </cfRule>
  </conditionalFormatting>
  <conditionalFormatting sqref="A167:A168">
    <cfRule type="cellIs" priority="5136" operator="between" dxfId="655">
      <formula>NOW()-1</formula>
      <formula>NOW()+1</formula>
    </cfRule>
  </conditionalFormatting>
  <conditionalFormatting sqref="A169:A171">
    <cfRule type="cellIs" priority="5135" operator="between" dxfId="655">
      <formula>NOW()-1</formula>
      <formula>NOW()+1</formula>
    </cfRule>
    <cfRule type="cellIs" priority="5129" operator="between" dxfId="655">
      <formula>NOW()-1</formula>
      <formula>NOW()+1</formula>
    </cfRule>
  </conditionalFormatting>
  <conditionalFormatting sqref="K169:K171">
    <cfRule type="expression" priority="5134" dxfId="1">
      <formula>IF($K169="Invoiced",1,0)</formula>
    </cfRule>
  </conditionalFormatting>
  <conditionalFormatting sqref="U169:U171">
    <cfRule type="expression" priority="5133" dxfId="688">
      <formula>$U169=0</formula>
    </cfRule>
  </conditionalFormatting>
  <conditionalFormatting sqref="X169:X171">
    <cfRule type="expression" priority="5132" dxfId="688">
      <formula>$X169=0</formula>
    </cfRule>
  </conditionalFormatting>
  <conditionalFormatting sqref="Y169:Y171">
    <cfRule type="expression" priority="5131" dxfId="688">
      <formula>$Y169=0</formula>
    </cfRule>
  </conditionalFormatting>
  <conditionalFormatting sqref="A169:J171 L169:AB171">
    <cfRule type="expression" priority="5130" dxfId="1">
      <formula>IF($K169="Invoiced",1,0)</formula>
    </cfRule>
  </conditionalFormatting>
  <conditionalFormatting sqref="A172:A177">
    <cfRule type="cellIs" priority="5128" operator="between" dxfId="655">
      <formula>NOW()-1</formula>
      <formula>NOW()+1</formula>
    </cfRule>
  </conditionalFormatting>
  <conditionalFormatting sqref="K172:K177">
    <cfRule type="expression" priority="5127" dxfId="1">
      <formula>IF($K172="Invoiced",1,0)</formula>
    </cfRule>
  </conditionalFormatting>
  <conditionalFormatting sqref="U172:U175">
    <cfRule type="expression" priority="5126" dxfId="688">
      <formula>$U172=0</formula>
    </cfRule>
  </conditionalFormatting>
  <conditionalFormatting sqref="X172:X175">
    <cfRule type="expression" priority="5125" dxfId="688">
      <formula>$X172=0</formula>
    </cfRule>
  </conditionalFormatting>
  <conditionalFormatting sqref="Y172:Y175">
    <cfRule type="expression" priority="5124" dxfId="688">
      <formula>$Y172=0</formula>
    </cfRule>
  </conditionalFormatting>
  <conditionalFormatting sqref="A172:J175 L172:AB175">
    <cfRule type="expression" priority="5123" dxfId="1">
      <formula>IF($K172="Invoiced",1,0)</formula>
    </cfRule>
  </conditionalFormatting>
  <conditionalFormatting sqref="A172:A175">
    <cfRule type="cellIs" priority="5122" operator="between" dxfId="655">
      <formula>NOW()-1</formula>
      <formula>NOW()+1</formula>
    </cfRule>
  </conditionalFormatting>
  <conditionalFormatting sqref="U176:U177">
    <cfRule type="expression" priority="5121" dxfId="688">
      <formula>$U176=0</formula>
    </cfRule>
  </conditionalFormatting>
  <conditionalFormatting sqref="X176:X177">
    <cfRule type="expression" priority="5120" dxfId="688">
      <formula>$X176=0</formula>
    </cfRule>
  </conditionalFormatting>
  <conditionalFormatting sqref="Y176:Y177">
    <cfRule type="expression" priority="5119" dxfId="688">
      <formula>$Y176=0</formula>
    </cfRule>
  </conditionalFormatting>
  <conditionalFormatting sqref="A176:J177 L176:AB177">
    <cfRule type="expression" priority="5118" dxfId="1">
      <formula>IF($K176="Invoiced",1,0)</formula>
    </cfRule>
  </conditionalFormatting>
  <conditionalFormatting sqref="A176:A177">
    <cfRule type="cellIs" priority="5117" operator="between" dxfId="655">
      <formula>NOW()-1</formula>
      <formula>NOW()+1</formula>
    </cfRule>
  </conditionalFormatting>
  <conditionalFormatting sqref="A178">
    <cfRule type="cellIs" priority="5116" operator="between" dxfId="655">
      <formula>NOW()-1</formula>
      <formula>NOW()+1</formula>
    </cfRule>
    <cfRule type="cellIs" priority="5110" operator="between" dxfId="655">
      <formula>NOW()-1</formula>
      <formula>NOW()+1</formula>
    </cfRule>
  </conditionalFormatting>
  <conditionalFormatting sqref="K178">
    <cfRule type="expression" priority="5115" dxfId="1">
      <formula>IF($K178="Invoiced",1,0)</formula>
    </cfRule>
  </conditionalFormatting>
  <conditionalFormatting sqref="U178">
    <cfRule type="expression" priority="5114" dxfId="688">
      <formula>$U178=0</formula>
    </cfRule>
  </conditionalFormatting>
  <conditionalFormatting sqref="X178">
    <cfRule type="expression" priority="5113" dxfId="688">
      <formula>$X178=0</formula>
    </cfRule>
  </conditionalFormatting>
  <conditionalFormatting sqref="Y178">
    <cfRule type="expression" priority="5112" dxfId="688">
      <formula>$Y178=0</formula>
    </cfRule>
  </conditionalFormatting>
  <conditionalFormatting sqref="A178:J178 L178:AB178">
    <cfRule type="expression" priority="5111" dxfId="1">
      <formula>IF($K178="Invoiced",1,0)</formula>
    </cfRule>
  </conditionalFormatting>
  <conditionalFormatting sqref="A179">
    <cfRule type="cellIs" priority="5109" operator="between" dxfId="655">
      <formula>NOW()-1</formula>
      <formula>NOW()+1</formula>
    </cfRule>
    <cfRule type="cellIs" priority="5103" operator="between" dxfId="655">
      <formula>NOW()-1</formula>
      <formula>NOW()+1</formula>
    </cfRule>
  </conditionalFormatting>
  <conditionalFormatting sqref="K179">
    <cfRule type="expression" priority="5108" dxfId="1">
      <formula>IF($K179="Invoiced",1,0)</formula>
    </cfRule>
  </conditionalFormatting>
  <conditionalFormatting sqref="U179">
    <cfRule type="expression" priority="5107" dxfId="688">
      <formula>$U179=0</formula>
    </cfRule>
  </conditionalFormatting>
  <conditionalFormatting sqref="X179">
    <cfRule type="expression" priority="5106" dxfId="688">
      <formula>$X179=0</formula>
    </cfRule>
  </conditionalFormatting>
  <conditionalFormatting sqref="Y179">
    <cfRule type="expression" priority="5105" dxfId="688">
      <formula>$Y179=0</formula>
    </cfRule>
  </conditionalFormatting>
  <conditionalFormatting sqref="A179:J179 L179:AB179">
    <cfRule type="expression" priority="5104" dxfId="1">
      <formula>IF($K179="Invoiced",1,0)</formula>
    </cfRule>
  </conditionalFormatting>
  <conditionalFormatting sqref="A180:A185">
    <cfRule type="cellIs" priority="5102" operator="between" dxfId="655">
      <formula>NOW()-1</formula>
      <formula>NOW()+1</formula>
    </cfRule>
  </conditionalFormatting>
  <conditionalFormatting sqref="K180:K185">
    <cfRule type="expression" priority="5101" dxfId="1">
      <formula>IF($K180="Invoiced",1,0)</formula>
    </cfRule>
  </conditionalFormatting>
  <conditionalFormatting sqref="U180:U183">
    <cfRule type="expression" priority="5100" dxfId="688">
      <formula>$U180=0</formula>
    </cfRule>
  </conditionalFormatting>
  <conditionalFormatting sqref="X180:X183">
    <cfRule type="expression" priority="5099" dxfId="688">
      <formula>$X180=0</formula>
    </cfRule>
  </conditionalFormatting>
  <conditionalFormatting sqref="Y180:Y183">
    <cfRule type="expression" priority="5098" dxfId="688">
      <formula>$Y180=0</formula>
    </cfRule>
  </conditionalFormatting>
  <conditionalFormatting sqref="A180:J183 L180:AB183">
    <cfRule type="expression" priority="5097" dxfId="1">
      <formula>IF($K180="Invoiced",1,0)</formula>
    </cfRule>
  </conditionalFormatting>
  <conditionalFormatting sqref="A180:A183">
    <cfRule type="cellIs" priority="5096" operator="between" dxfId="655">
      <formula>NOW()-1</formula>
      <formula>NOW()+1</formula>
    </cfRule>
  </conditionalFormatting>
  <conditionalFormatting sqref="U184:U185">
    <cfRule type="expression" priority="5095" dxfId="688">
      <formula>$U184=0</formula>
    </cfRule>
  </conditionalFormatting>
  <conditionalFormatting sqref="X184:X185">
    <cfRule type="expression" priority="5094" dxfId="688">
      <formula>$X184=0</formula>
    </cfRule>
  </conditionalFormatting>
  <conditionalFormatting sqref="Y184:Y185">
    <cfRule type="expression" priority="5093" dxfId="688">
      <formula>$Y184=0</formula>
    </cfRule>
  </conditionalFormatting>
  <conditionalFormatting sqref="A184:J185 L184:AB185">
    <cfRule type="expression" priority="5092" dxfId="1">
      <formula>IF($K184="Invoiced",1,0)</formula>
    </cfRule>
  </conditionalFormatting>
  <conditionalFormatting sqref="A184:A185">
    <cfRule type="cellIs" priority="5091" operator="between" dxfId="655">
      <formula>NOW()-1</formula>
      <formula>NOW()+1</formula>
    </cfRule>
  </conditionalFormatting>
  <conditionalFormatting sqref="A186:A192">
    <cfRule type="cellIs" priority="5090" operator="between" dxfId="655">
      <formula>NOW()-1</formula>
      <formula>NOW()+1</formula>
    </cfRule>
  </conditionalFormatting>
  <conditionalFormatting sqref="K186:K192">
    <cfRule type="expression" priority="5089" dxfId="1">
      <formula>IF($K186="Invoiced",1,0)</formula>
    </cfRule>
  </conditionalFormatting>
  <conditionalFormatting sqref="U186:U189">
    <cfRule type="expression" priority="5088" dxfId="688">
      <formula>$U186=0</formula>
    </cfRule>
  </conditionalFormatting>
  <conditionalFormatting sqref="X186:X189">
    <cfRule type="expression" priority="5087" dxfId="688">
      <formula>$X186=0</formula>
    </cfRule>
  </conditionalFormatting>
  <conditionalFormatting sqref="Y186:Y189">
    <cfRule type="expression" priority="5086" dxfId="688">
      <formula>$Y186=0</formula>
    </cfRule>
  </conditionalFormatting>
  <conditionalFormatting sqref="A186:J189 L186:AB189">
    <cfRule type="expression" priority="5085" dxfId="1">
      <formula>IF($K186="Invoiced",1,0)</formula>
    </cfRule>
  </conditionalFormatting>
  <conditionalFormatting sqref="A186:A189">
    <cfRule type="cellIs" priority="5084" operator="between" dxfId="655">
      <formula>NOW()-1</formula>
      <formula>NOW()+1</formula>
    </cfRule>
  </conditionalFormatting>
  <conditionalFormatting sqref="U190:U192">
    <cfRule type="expression" priority="5083" dxfId="688">
      <formula>$U190=0</formula>
    </cfRule>
  </conditionalFormatting>
  <conditionalFormatting sqref="X190:X192">
    <cfRule type="expression" priority="5082" dxfId="688">
      <formula>$X190=0</formula>
    </cfRule>
  </conditionalFormatting>
  <conditionalFormatting sqref="Y190:Y192">
    <cfRule type="expression" priority="5081" dxfId="688">
      <formula>$Y190=0</formula>
    </cfRule>
  </conditionalFormatting>
  <conditionalFormatting sqref="A190:J192 L190:AB192">
    <cfRule type="expression" priority="5080" dxfId="1">
      <formula>IF($K190="Invoiced",1,0)</formula>
    </cfRule>
  </conditionalFormatting>
  <conditionalFormatting sqref="A190:A192">
    <cfRule type="cellIs" priority="5079" operator="between" dxfId="655">
      <formula>NOW()-1</formula>
      <formula>NOW()+1</formula>
    </cfRule>
  </conditionalFormatting>
  <conditionalFormatting sqref="A193:A198">
    <cfRule type="cellIs" priority="5078" operator="between" dxfId="655">
      <formula>NOW()-1</formula>
      <formula>NOW()+1</formula>
    </cfRule>
  </conditionalFormatting>
  <conditionalFormatting sqref="K193:K198">
    <cfRule type="expression" priority="5077" dxfId="1">
      <formula>IF($K193="Invoiced",1,0)</formula>
    </cfRule>
  </conditionalFormatting>
  <conditionalFormatting sqref="U193:U196">
    <cfRule type="expression" priority="5076" dxfId="688">
      <formula>$U193=0</formula>
    </cfRule>
  </conditionalFormatting>
  <conditionalFormatting sqref="X193:X196">
    <cfRule type="expression" priority="5075" dxfId="688">
      <formula>$X193=0</formula>
    </cfRule>
  </conditionalFormatting>
  <conditionalFormatting sqref="Y193:Y196">
    <cfRule type="expression" priority="5074" dxfId="688">
      <formula>$Y193=0</formula>
    </cfRule>
  </conditionalFormatting>
  <conditionalFormatting sqref="A193:J196 L193:AB196">
    <cfRule type="expression" priority="5073" dxfId="1">
      <formula>IF($K193="Invoiced",1,0)</formula>
    </cfRule>
  </conditionalFormatting>
  <conditionalFormatting sqref="A193:A196">
    <cfRule type="cellIs" priority="5072" operator="between" dxfId="655">
      <formula>NOW()-1</formula>
      <formula>NOW()+1</formula>
    </cfRule>
  </conditionalFormatting>
  <conditionalFormatting sqref="U197:U198">
    <cfRule type="expression" priority="5071" dxfId="688">
      <formula>$U197=0</formula>
    </cfRule>
  </conditionalFormatting>
  <conditionalFormatting sqref="X197:X198">
    <cfRule type="expression" priority="5070" dxfId="688">
      <formula>$X197=0</formula>
    </cfRule>
  </conditionalFormatting>
  <conditionalFormatting sqref="Y197:Y198">
    <cfRule type="expression" priority="5069" dxfId="688">
      <formula>$Y197=0</formula>
    </cfRule>
  </conditionalFormatting>
  <conditionalFormatting sqref="A197:J198 L197:AB198">
    <cfRule type="expression" priority="5068" dxfId="1">
      <formula>IF($K197="Invoiced",1,0)</formula>
    </cfRule>
  </conditionalFormatting>
  <conditionalFormatting sqref="A197:A198">
    <cfRule type="cellIs" priority="5067" operator="between" dxfId="655">
      <formula>NOW()-1</formula>
      <formula>NOW()+1</formula>
    </cfRule>
  </conditionalFormatting>
  <conditionalFormatting sqref="A199:A201">
    <cfRule type="cellIs" priority="5066" operator="between" dxfId="655">
      <formula>NOW()-1</formula>
      <formula>NOW()+1</formula>
    </cfRule>
    <cfRule type="cellIs" priority="5060" operator="between" dxfId="655">
      <formula>NOW()-1</formula>
      <formula>NOW()+1</formula>
    </cfRule>
  </conditionalFormatting>
  <conditionalFormatting sqref="K199:K201">
    <cfRule type="expression" priority="5065" dxfId="1">
      <formula>IF($K199="Invoiced",1,0)</formula>
    </cfRule>
  </conditionalFormatting>
  <conditionalFormatting sqref="U199:U201">
    <cfRule type="expression" priority="5064" dxfId="688">
      <formula>$U199=0</formula>
    </cfRule>
  </conditionalFormatting>
  <conditionalFormatting sqref="X199:X201">
    <cfRule type="expression" priority="5063" dxfId="688">
      <formula>$X199=0</formula>
    </cfRule>
  </conditionalFormatting>
  <conditionalFormatting sqref="Y199:Y201">
    <cfRule type="expression" priority="5062" dxfId="688">
      <formula>$Y199=0</formula>
    </cfRule>
  </conditionalFormatting>
  <conditionalFormatting sqref="A199:J201 L199:AB201">
    <cfRule type="expression" priority="5061" dxfId="1">
      <formula>IF($K199="Invoiced",1,0)</formula>
    </cfRule>
  </conditionalFormatting>
  <conditionalFormatting sqref="A202:A207">
    <cfRule type="cellIs" priority="5059" operator="between" dxfId="655">
      <formula>NOW()-1</formula>
      <formula>NOW()+1</formula>
    </cfRule>
  </conditionalFormatting>
  <conditionalFormatting sqref="K202:K207">
    <cfRule type="expression" priority="5058" dxfId="1">
      <formula>IF($K202="Invoiced",1,0)</formula>
    </cfRule>
  </conditionalFormatting>
  <conditionalFormatting sqref="U202:U205">
    <cfRule type="expression" priority="5057" dxfId="688">
      <formula>$U202=0</formula>
    </cfRule>
  </conditionalFormatting>
  <conditionalFormatting sqref="X202:X205">
    <cfRule type="expression" priority="5056" dxfId="688">
      <formula>$X202=0</formula>
    </cfRule>
  </conditionalFormatting>
  <conditionalFormatting sqref="Y202:Y205">
    <cfRule type="expression" priority="5055" dxfId="688">
      <formula>$Y202=0</formula>
    </cfRule>
  </conditionalFormatting>
  <conditionalFormatting sqref="A202:J205 L202:AB205">
    <cfRule type="expression" priority="5054" dxfId="1">
      <formula>IF($K202="Invoiced",1,0)</formula>
    </cfRule>
  </conditionalFormatting>
  <conditionalFormatting sqref="A202:A205">
    <cfRule type="cellIs" priority="5053" operator="between" dxfId="655">
      <formula>NOW()-1</formula>
      <formula>NOW()+1</formula>
    </cfRule>
  </conditionalFormatting>
  <conditionalFormatting sqref="U206:U207">
    <cfRule type="expression" priority="5052" dxfId="688">
      <formula>$U206=0</formula>
    </cfRule>
  </conditionalFormatting>
  <conditionalFormatting sqref="X206:X207">
    <cfRule type="expression" priority="5051" dxfId="688">
      <formula>$X206=0</formula>
    </cfRule>
  </conditionalFormatting>
  <conditionalFormatting sqref="Y206:Y207">
    <cfRule type="expression" priority="5050" dxfId="688">
      <formula>$Y206=0</formula>
    </cfRule>
  </conditionalFormatting>
  <conditionalFormatting sqref="A206:J207 L206:AB207">
    <cfRule type="expression" priority="5049" dxfId="1">
      <formula>IF($K206="Invoiced",1,0)</formula>
    </cfRule>
  </conditionalFormatting>
  <conditionalFormatting sqref="A206:A207">
    <cfRule type="cellIs" priority="5048" operator="between" dxfId="655">
      <formula>NOW()-1</formula>
      <formula>NOW()+1</formula>
    </cfRule>
  </conditionalFormatting>
  <conditionalFormatting sqref="A208">
    <cfRule type="cellIs" priority="5047" operator="between" dxfId="655">
      <formula>NOW()-1</formula>
      <formula>NOW()+1</formula>
    </cfRule>
    <cfRule type="cellIs" priority="5041" operator="between" dxfId="655">
      <formula>NOW()-1</formula>
      <formula>NOW()+1</formula>
    </cfRule>
  </conditionalFormatting>
  <conditionalFormatting sqref="K208">
    <cfRule type="expression" priority="5046" dxfId="1">
      <formula>IF($K208="Invoiced",1,0)</formula>
    </cfRule>
  </conditionalFormatting>
  <conditionalFormatting sqref="U208">
    <cfRule type="expression" priority="5045" dxfId="688">
      <formula>$U208=0</formula>
    </cfRule>
  </conditionalFormatting>
  <conditionalFormatting sqref="X208">
    <cfRule type="expression" priority="5044" dxfId="688">
      <formula>$X208=0</formula>
    </cfRule>
  </conditionalFormatting>
  <conditionalFormatting sqref="Y208">
    <cfRule type="expression" priority="5043" dxfId="688">
      <formula>$Y208=0</formula>
    </cfRule>
  </conditionalFormatting>
  <conditionalFormatting sqref="A208:J208 L208:AB208">
    <cfRule type="expression" priority="5042" dxfId="1">
      <formula>IF($K208="Invoiced",1,0)</formula>
    </cfRule>
  </conditionalFormatting>
  <conditionalFormatting sqref="A209">
    <cfRule type="cellIs" priority="5040" operator="between" dxfId="655">
      <formula>NOW()-1</formula>
      <formula>NOW()+1</formula>
    </cfRule>
    <cfRule type="cellIs" priority="5034" operator="between" dxfId="655">
      <formula>NOW()-1</formula>
      <formula>NOW()+1</formula>
    </cfRule>
  </conditionalFormatting>
  <conditionalFormatting sqref="K209">
    <cfRule type="expression" priority="5039" dxfId="1">
      <formula>IF($K209="Invoiced",1,0)</formula>
    </cfRule>
  </conditionalFormatting>
  <conditionalFormatting sqref="U209">
    <cfRule type="expression" priority="5038" dxfId="688">
      <formula>$U209=0</formula>
    </cfRule>
  </conditionalFormatting>
  <conditionalFormatting sqref="X209">
    <cfRule type="expression" priority="5037" dxfId="688">
      <formula>$X209=0</formula>
    </cfRule>
  </conditionalFormatting>
  <conditionalFormatting sqref="Y209">
    <cfRule type="expression" priority="5036" dxfId="688">
      <formula>$Y209=0</formula>
    </cfRule>
  </conditionalFormatting>
  <conditionalFormatting sqref="A209:J209 L209:AB209">
    <cfRule type="expression" priority="5035" dxfId="1">
      <formula>IF($K209="Invoiced",1,0)</formula>
    </cfRule>
  </conditionalFormatting>
  <conditionalFormatting sqref="A210">
    <cfRule type="cellIs" priority="5033" operator="between" dxfId="655">
      <formula>NOW()-1</formula>
      <formula>NOW()+1</formula>
    </cfRule>
    <cfRule type="cellIs" priority="5027" operator="between" dxfId="655">
      <formula>NOW()-1</formula>
      <formula>NOW()+1</formula>
    </cfRule>
  </conditionalFormatting>
  <conditionalFormatting sqref="K210">
    <cfRule type="expression" priority="5032" dxfId="1">
      <formula>IF($K210="Invoiced",1,0)</formula>
    </cfRule>
  </conditionalFormatting>
  <conditionalFormatting sqref="U210">
    <cfRule type="expression" priority="5031" dxfId="688">
      <formula>$U210=0</formula>
    </cfRule>
  </conditionalFormatting>
  <conditionalFormatting sqref="X210">
    <cfRule type="expression" priority="5030" dxfId="688">
      <formula>$X210=0</formula>
    </cfRule>
  </conditionalFormatting>
  <conditionalFormatting sqref="Y210">
    <cfRule type="expression" priority="5029" dxfId="688">
      <formula>$Y210=0</formula>
    </cfRule>
  </conditionalFormatting>
  <conditionalFormatting sqref="A210:J210 L210:AB210">
    <cfRule type="expression" priority="5028" dxfId="1">
      <formula>IF($K210="Invoiced",1,0)</formula>
    </cfRule>
  </conditionalFormatting>
  <conditionalFormatting sqref="A211">
    <cfRule type="cellIs" priority="5026" operator="between" dxfId="655">
      <formula>NOW()-1</formula>
      <formula>NOW()+1</formula>
    </cfRule>
    <cfRule type="cellIs" priority="5020" operator="between" dxfId="655">
      <formula>NOW()-1</formula>
      <formula>NOW()+1</formula>
    </cfRule>
  </conditionalFormatting>
  <conditionalFormatting sqref="K211">
    <cfRule type="expression" priority="5025" dxfId="1">
      <formula>IF($K211="Invoiced",1,0)</formula>
    </cfRule>
  </conditionalFormatting>
  <conditionalFormatting sqref="U211">
    <cfRule type="expression" priority="5024" dxfId="688">
      <formula>$U211=0</formula>
    </cfRule>
  </conditionalFormatting>
  <conditionalFormatting sqref="X211">
    <cfRule type="expression" priority="5023" dxfId="688">
      <formula>$X211=0</formula>
    </cfRule>
  </conditionalFormatting>
  <conditionalFormatting sqref="Y211">
    <cfRule type="expression" priority="5022" dxfId="688">
      <formula>$Y211=0</formula>
    </cfRule>
  </conditionalFormatting>
  <conditionalFormatting sqref="A211:J211 L211:AB211">
    <cfRule type="expression" priority="5021" dxfId="1">
      <formula>IF($K211="Invoiced",1,0)</formula>
    </cfRule>
  </conditionalFormatting>
  <conditionalFormatting sqref="A212:A217">
    <cfRule type="cellIs" priority="5019" operator="between" dxfId="655">
      <formula>NOW()-1</formula>
      <formula>NOW()+1</formula>
    </cfRule>
  </conditionalFormatting>
  <conditionalFormatting sqref="K212:K217">
    <cfRule type="expression" priority="5018" dxfId="1">
      <formula>IF($K212="Invoiced",1,0)</formula>
    </cfRule>
  </conditionalFormatting>
  <conditionalFormatting sqref="U212:U215">
    <cfRule type="expression" priority="5017" dxfId="688">
      <formula>$U212=0</formula>
    </cfRule>
  </conditionalFormatting>
  <conditionalFormatting sqref="X212:X215">
    <cfRule type="expression" priority="5016" dxfId="688">
      <formula>$X212=0</formula>
    </cfRule>
  </conditionalFormatting>
  <conditionalFormatting sqref="Y212:Y215">
    <cfRule type="expression" priority="5015" dxfId="688">
      <formula>$Y212=0</formula>
    </cfRule>
  </conditionalFormatting>
  <conditionalFormatting sqref="A212:J215 L212:AB215">
    <cfRule type="expression" priority="5014" dxfId="1">
      <formula>IF($K212="Invoiced",1,0)</formula>
    </cfRule>
  </conditionalFormatting>
  <conditionalFormatting sqref="A212:A215">
    <cfRule type="cellIs" priority="5013" operator="between" dxfId="655">
      <formula>NOW()-1</formula>
      <formula>NOW()+1</formula>
    </cfRule>
  </conditionalFormatting>
  <conditionalFormatting sqref="U216:U217">
    <cfRule type="expression" priority="5012" dxfId="688">
      <formula>$U216=0</formula>
    </cfRule>
  </conditionalFormatting>
  <conditionalFormatting sqref="X216:X217">
    <cfRule type="expression" priority="5011" dxfId="688">
      <formula>$X216=0</formula>
    </cfRule>
  </conditionalFormatting>
  <conditionalFormatting sqref="Y216:Y217">
    <cfRule type="expression" priority="5010" dxfId="688">
      <formula>$Y216=0</formula>
    </cfRule>
  </conditionalFormatting>
  <conditionalFormatting sqref="A216:J217 L216:AB217">
    <cfRule type="expression" priority="5009" dxfId="1">
      <formula>IF($K216="Invoiced",1,0)</formula>
    </cfRule>
  </conditionalFormatting>
  <conditionalFormatting sqref="A216:A217">
    <cfRule type="cellIs" priority="5008" operator="between" dxfId="655">
      <formula>NOW()-1</formula>
      <formula>NOW()+1</formula>
    </cfRule>
  </conditionalFormatting>
  <conditionalFormatting sqref="A218:A224">
    <cfRule type="cellIs" priority="5007" operator="between" dxfId="655">
      <formula>NOW()-1</formula>
      <formula>NOW()+1</formula>
    </cfRule>
  </conditionalFormatting>
  <conditionalFormatting sqref="K218:K224">
    <cfRule type="expression" priority="5006" dxfId="1">
      <formula>IF($K218="Invoiced",1,0)</formula>
    </cfRule>
  </conditionalFormatting>
  <conditionalFormatting sqref="U218:U221">
    <cfRule type="expression" priority="5005" dxfId="688">
      <formula>$U218=0</formula>
    </cfRule>
  </conditionalFormatting>
  <conditionalFormatting sqref="X218:X221">
    <cfRule type="expression" priority="5004" dxfId="688">
      <formula>$X218=0</formula>
    </cfRule>
  </conditionalFormatting>
  <conditionalFormatting sqref="Y218:Y221">
    <cfRule type="expression" priority="5003" dxfId="688">
      <formula>$Y218=0</formula>
    </cfRule>
  </conditionalFormatting>
  <conditionalFormatting sqref="A218:J221 L218:AB221">
    <cfRule type="expression" priority="5002" dxfId="1">
      <formula>IF($K218="Invoiced",1,0)</formula>
    </cfRule>
  </conditionalFormatting>
  <conditionalFormatting sqref="A218:A221">
    <cfRule type="cellIs" priority="5001" operator="between" dxfId="655">
      <formula>NOW()-1</formula>
      <formula>NOW()+1</formula>
    </cfRule>
  </conditionalFormatting>
  <conditionalFormatting sqref="U222:U224">
    <cfRule type="expression" priority="5000" dxfId="688">
      <formula>$U222=0</formula>
    </cfRule>
  </conditionalFormatting>
  <conditionalFormatting sqref="X222:X224">
    <cfRule type="expression" priority="4999" dxfId="688">
      <formula>$X222=0</formula>
    </cfRule>
  </conditionalFormatting>
  <conditionalFormatting sqref="Y222:Y224">
    <cfRule type="expression" priority="4998" dxfId="688">
      <formula>$Y222=0</formula>
    </cfRule>
  </conditionalFormatting>
  <conditionalFormatting sqref="A222:J224 L222:AB224">
    <cfRule type="expression" priority="4997" dxfId="1">
      <formula>IF($K222="Invoiced",1,0)</formula>
    </cfRule>
  </conditionalFormatting>
  <conditionalFormatting sqref="A222:A224">
    <cfRule type="cellIs" priority="4996" operator="between" dxfId="655">
      <formula>NOW()-1</formula>
      <formula>NOW()+1</formula>
    </cfRule>
  </conditionalFormatting>
  <conditionalFormatting sqref="A225:A230">
    <cfRule type="cellIs" priority="4995" operator="between" dxfId="655">
      <formula>NOW()-1</formula>
      <formula>NOW()+1</formula>
    </cfRule>
  </conditionalFormatting>
  <conditionalFormatting sqref="K225:K230">
    <cfRule type="expression" priority="4994" dxfId="1">
      <formula>IF($K225="Invoiced",1,0)</formula>
    </cfRule>
  </conditionalFormatting>
  <conditionalFormatting sqref="U225:U228">
    <cfRule type="expression" priority="4993" dxfId="688">
      <formula>$U225=0</formula>
    </cfRule>
  </conditionalFormatting>
  <conditionalFormatting sqref="X225:X228">
    <cfRule type="expression" priority="4992" dxfId="688">
      <formula>$X225=0</formula>
    </cfRule>
  </conditionalFormatting>
  <conditionalFormatting sqref="Y225:Y228">
    <cfRule type="expression" priority="4991" dxfId="688">
      <formula>$Y225=0</formula>
    </cfRule>
  </conditionalFormatting>
  <conditionalFormatting sqref="A225:J228 L225:AB228">
    <cfRule type="expression" priority="4990" dxfId="1">
      <formula>IF($K225="Invoiced",1,0)</formula>
    </cfRule>
  </conditionalFormatting>
  <conditionalFormatting sqref="A225:A228">
    <cfRule type="cellIs" priority="4989" operator="between" dxfId="655">
      <formula>NOW()-1</formula>
      <formula>NOW()+1</formula>
    </cfRule>
  </conditionalFormatting>
  <conditionalFormatting sqref="U229:U230">
    <cfRule type="expression" priority="4988" dxfId="688">
      <formula>$U229=0</formula>
    </cfRule>
  </conditionalFormatting>
  <conditionalFormatting sqref="X229:X230">
    <cfRule type="expression" priority="4987" dxfId="688">
      <formula>$X229=0</formula>
    </cfRule>
  </conditionalFormatting>
  <conditionalFormatting sqref="Y229:Y230">
    <cfRule type="expression" priority="4986" dxfId="688">
      <formula>$Y229=0</formula>
    </cfRule>
  </conditionalFormatting>
  <conditionalFormatting sqref="A229:J230 L229:AB230">
    <cfRule type="expression" priority="4985" dxfId="1">
      <formula>IF($K229="Invoiced",1,0)</formula>
    </cfRule>
  </conditionalFormatting>
  <conditionalFormatting sqref="A229:A230">
    <cfRule type="cellIs" priority="4984" operator="between" dxfId="655">
      <formula>NOW()-1</formula>
      <formula>NOW()+1</formula>
    </cfRule>
  </conditionalFormatting>
  <conditionalFormatting sqref="A231:A233">
    <cfRule type="cellIs" priority="4983" operator="between" dxfId="655">
      <formula>NOW()-1</formula>
      <formula>NOW()+1</formula>
    </cfRule>
    <cfRule type="cellIs" priority="4977" operator="between" dxfId="655">
      <formula>NOW()-1</formula>
      <formula>NOW()+1</formula>
    </cfRule>
  </conditionalFormatting>
  <conditionalFormatting sqref="K231:K233">
    <cfRule type="expression" priority="4982" dxfId="1">
      <formula>IF($K231="Invoiced",1,0)</formula>
    </cfRule>
  </conditionalFormatting>
  <conditionalFormatting sqref="U231:U233">
    <cfRule type="expression" priority="4981" dxfId="688">
      <formula>$U231=0</formula>
    </cfRule>
  </conditionalFormatting>
  <conditionalFormatting sqref="X231:X233">
    <cfRule type="expression" priority="4980" dxfId="688">
      <formula>$X231=0</formula>
    </cfRule>
  </conditionalFormatting>
  <conditionalFormatting sqref="Y231:Y233">
    <cfRule type="expression" priority="4979" dxfId="688">
      <formula>$Y231=0</formula>
    </cfRule>
  </conditionalFormatting>
  <conditionalFormatting sqref="A231:J233 L231:AB233">
    <cfRule type="expression" priority="4978" dxfId="1">
      <formula>IF($K231="Invoiced",1,0)</formula>
    </cfRule>
  </conditionalFormatting>
  <conditionalFormatting sqref="A234:A239">
    <cfRule type="cellIs" priority="4976" operator="between" dxfId="655">
      <formula>NOW()-1</formula>
      <formula>NOW()+1</formula>
    </cfRule>
  </conditionalFormatting>
  <conditionalFormatting sqref="K234:K239">
    <cfRule type="expression" priority="4975" dxfId="1">
      <formula>IF($K234="Invoiced",1,0)</formula>
    </cfRule>
  </conditionalFormatting>
  <conditionalFormatting sqref="U234:U237">
    <cfRule type="expression" priority="4974" dxfId="688">
      <formula>$U234=0</formula>
    </cfRule>
  </conditionalFormatting>
  <conditionalFormatting sqref="X234:X237">
    <cfRule type="expression" priority="4973" dxfId="688">
      <formula>$X234=0</formula>
    </cfRule>
  </conditionalFormatting>
  <conditionalFormatting sqref="Y234:Y237">
    <cfRule type="expression" priority="4972" dxfId="688">
      <formula>$Y234=0</formula>
    </cfRule>
  </conditionalFormatting>
  <conditionalFormatting sqref="A234:J237 L234:AB237">
    <cfRule type="expression" priority="4971" dxfId="1">
      <formula>IF($K234="Invoiced",1,0)</formula>
    </cfRule>
  </conditionalFormatting>
  <conditionalFormatting sqref="A234:A237">
    <cfRule type="cellIs" priority="4970" operator="between" dxfId="655">
      <formula>NOW()-1</formula>
      <formula>NOW()+1</formula>
    </cfRule>
  </conditionalFormatting>
  <conditionalFormatting sqref="U238:U239">
    <cfRule type="expression" priority="4969" dxfId="688">
      <formula>$U238=0</formula>
    </cfRule>
  </conditionalFormatting>
  <conditionalFormatting sqref="X238:X239">
    <cfRule type="expression" priority="4968" dxfId="688">
      <formula>$X238=0</formula>
    </cfRule>
  </conditionalFormatting>
  <conditionalFormatting sqref="Y238:Y239">
    <cfRule type="expression" priority="4967" dxfId="688">
      <formula>$Y238=0</formula>
    </cfRule>
  </conditionalFormatting>
  <conditionalFormatting sqref="A238:J239 L238:AB239">
    <cfRule type="expression" priority="4966" dxfId="1">
      <formula>IF($K238="Invoiced",1,0)</formula>
    </cfRule>
  </conditionalFormatting>
  <conditionalFormatting sqref="A238:A239">
    <cfRule type="cellIs" priority="4965" operator="between" dxfId="655">
      <formula>NOW()-1</formula>
      <formula>NOW()+1</formula>
    </cfRule>
  </conditionalFormatting>
  <conditionalFormatting sqref="A240">
    <cfRule type="cellIs" priority="4964" operator="between" dxfId="655">
      <formula>NOW()-1</formula>
      <formula>NOW()+1</formula>
    </cfRule>
    <cfRule type="cellIs" priority="4958" operator="between" dxfId="655">
      <formula>NOW()-1</formula>
      <formula>NOW()+1</formula>
    </cfRule>
  </conditionalFormatting>
  <conditionalFormatting sqref="K240">
    <cfRule type="expression" priority="4963" dxfId="1">
      <formula>IF($K240="Invoiced",1,0)</formula>
    </cfRule>
  </conditionalFormatting>
  <conditionalFormatting sqref="U240">
    <cfRule type="expression" priority="4962" dxfId="688">
      <formula>$U240=0</formula>
    </cfRule>
  </conditionalFormatting>
  <conditionalFormatting sqref="X240">
    <cfRule type="expression" priority="4961" dxfId="688">
      <formula>$X240=0</formula>
    </cfRule>
  </conditionalFormatting>
  <conditionalFormatting sqref="Y240">
    <cfRule type="expression" priority="4960" dxfId="688">
      <formula>$Y240=0</formula>
    </cfRule>
  </conditionalFormatting>
  <conditionalFormatting sqref="A240:J240 L240:AB240">
    <cfRule type="expression" priority="4959" dxfId="1">
      <formula>IF($K240="Invoiced",1,0)</formula>
    </cfRule>
  </conditionalFormatting>
  <conditionalFormatting sqref="A241">
    <cfRule type="cellIs" priority="4957" operator="between" dxfId="655">
      <formula>NOW()-1</formula>
      <formula>NOW()+1</formula>
    </cfRule>
    <cfRule type="cellIs" priority="4951" operator="between" dxfId="655">
      <formula>NOW()-1</formula>
      <formula>NOW()+1</formula>
    </cfRule>
  </conditionalFormatting>
  <conditionalFormatting sqref="K241">
    <cfRule type="expression" priority="4956" dxfId="1">
      <formula>IF($K241="Invoiced",1,0)</formula>
    </cfRule>
  </conditionalFormatting>
  <conditionalFormatting sqref="U241">
    <cfRule type="expression" priority="4955" dxfId="688">
      <formula>$U241=0</formula>
    </cfRule>
  </conditionalFormatting>
  <conditionalFormatting sqref="X241">
    <cfRule type="expression" priority="4954" dxfId="688">
      <formula>$X241=0</formula>
    </cfRule>
  </conditionalFormatting>
  <conditionalFormatting sqref="Y241">
    <cfRule type="expression" priority="4953" dxfId="688">
      <formula>$Y241=0</formula>
    </cfRule>
  </conditionalFormatting>
  <conditionalFormatting sqref="A241:J241 L241:AB241">
    <cfRule type="expression" priority="4952" dxfId="1">
      <formula>IF($K241="Invoiced",1,0)</formula>
    </cfRule>
  </conditionalFormatting>
  <conditionalFormatting sqref="A242:A247">
    <cfRule type="cellIs" priority="4950" operator="between" dxfId="655">
      <formula>NOW()-1</formula>
      <formula>NOW()+1</formula>
    </cfRule>
  </conditionalFormatting>
  <conditionalFormatting sqref="K242:K247">
    <cfRule type="expression" priority="4949" dxfId="1">
      <formula>IF($K242="Invoiced",1,0)</formula>
    </cfRule>
  </conditionalFormatting>
  <conditionalFormatting sqref="U242:U245">
    <cfRule type="expression" priority="4948" dxfId="688">
      <formula>$U242=0</formula>
    </cfRule>
  </conditionalFormatting>
  <conditionalFormatting sqref="X242:X245">
    <cfRule type="expression" priority="4947" dxfId="688">
      <formula>$X242=0</formula>
    </cfRule>
  </conditionalFormatting>
  <conditionalFormatting sqref="Y242:Y245">
    <cfRule type="expression" priority="4946" dxfId="688">
      <formula>$Y242=0</formula>
    </cfRule>
  </conditionalFormatting>
  <conditionalFormatting sqref="A242:J245 L242:AB245">
    <cfRule type="expression" priority="4945" dxfId="1">
      <formula>IF($K242="Invoiced",1,0)</formula>
    </cfRule>
  </conditionalFormatting>
  <conditionalFormatting sqref="A242:A245">
    <cfRule type="cellIs" priority="4944" operator="between" dxfId="655">
      <formula>NOW()-1</formula>
      <formula>NOW()+1</formula>
    </cfRule>
  </conditionalFormatting>
  <conditionalFormatting sqref="U246:U247">
    <cfRule type="expression" priority="4943" dxfId="688">
      <formula>$U246=0</formula>
    </cfRule>
  </conditionalFormatting>
  <conditionalFormatting sqref="X246:X247">
    <cfRule type="expression" priority="4942" dxfId="688">
      <formula>$X246=0</formula>
    </cfRule>
  </conditionalFormatting>
  <conditionalFormatting sqref="Y246:Y247">
    <cfRule type="expression" priority="4941" dxfId="688">
      <formula>$Y246=0</formula>
    </cfRule>
  </conditionalFormatting>
  <conditionalFormatting sqref="A246:J247 L246:AB247">
    <cfRule type="expression" priority="4940" dxfId="1">
      <formula>IF($K246="Invoiced",1,0)</formula>
    </cfRule>
  </conditionalFormatting>
  <conditionalFormatting sqref="A246:A247">
    <cfRule type="cellIs" priority="4939" operator="between" dxfId="655">
      <formula>NOW()-1</formula>
      <formula>NOW()+1</formula>
    </cfRule>
  </conditionalFormatting>
  <conditionalFormatting sqref="A248:A254">
    <cfRule type="cellIs" priority="4938" operator="between" dxfId="655">
      <formula>NOW()-1</formula>
      <formula>NOW()+1</formula>
    </cfRule>
  </conditionalFormatting>
  <conditionalFormatting sqref="K248:K254">
    <cfRule type="expression" priority="4937" dxfId="1">
      <formula>IF($K248="Invoiced",1,0)</formula>
    </cfRule>
  </conditionalFormatting>
  <conditionalFormatting sqref="U248:U251">
    <cfRule type="expression" priority="4936" dxfId="688">
      <formula>$U248=0</formula>
    </cfRule>
  </conditionalFormatting>
  <conditionalFormatting sqref="X248:X251">
    <cfRule type="expression" priority="4935" dxfId="688">
      <formula>$X248=0</formula>
    </cfRule>
  </conditionalFormatting>
  <conditionalFormatting sqref="Y248:Y251">
    <cfRule type="expression" priority="4934" dxfId="688">
      <formula>$Y248=0</formula>
    </cfRule>
  </conditionalFormatting>
  <conditionalFormatting sqref="A248:J251 L248:AB251">
    <cfRule type="expression" priority="4933" dxfId="1">
      <formula>IF($K248="Invoiced",1,0)</formula>
    </cfRule>
  </conditionalFormatting>
  <conditionalFormatting sqref="A248:A251">
    <cfRule type="cellIs" priority="4932" operator="between" dxfId="655">
      <formula>NOW()-1</formula>
      <formula>NOW()+1</formula>
    </cfRule>
  </conditionalFormatting>
  <conditionalFormatting sqref="U252:U254">
    <cfRule type="expression" priority="4931" dxfId="688">
      <formula>$U252=0</formula>
    </cfRule>
  </conditionalFormatting>
  <conditionalFormatting sqref="X252:X254">
    <cfRule type="expression" priority="4930" dxfId="688">
      <formula>$X252=0</formula>
    </cfRule>
  </conditionalFormatting>
  <conditionalFormatting sqref="Y252:Y254">
    <cfRule type="expression" priority="4929" dxfId="688">
      <formula>$Y252=0</formula>
    </cfRule>
  </conditionalFormatting>
  <conditionalFormatting sqref="A252:J254 L252:AB254">
    <cfRule type="expression" priority="4928" dxfId="1">
      <formula>IF($K252="Invoiced",1,0)</formula>
    </cfRule>
  </conditionalFormatting>
  <conditionalFormatting sqref="A252:A254">
    <cfRule type="cellIs" priority="4927" operator="between" dxfId="655">
      <formula>NOW()-1</formula>
      <formula>NOW()+1</formula>
    </cfRule>
  </conditionalFormatting>
  <conditionalFormatting sqref="A255:A260">
    <cfRule type="cellIs" priority="4926" operator="between" dxfId="655">
      <formula>NOW()-1</formula>
      <formula>NOW()+1</formula>
    </cfRule>
  </conditionalFormatting>
  <conditionalFormatting sqref="K255:K260">
    <cfRule type="expression" priority="4925" dxfId="1">
      <formula>IF($K255="Invoiced",1,0)</formula>
    </cfRule>
  </conditionalFormatting>
  <conditionalFormatting sqref="U255:U258">
    <cfRule type="expression" priority="4924" dxfId="688">
      <formula>$U255=0</formula>
    </cfRule>
  </conditionalFormatting>
  <conditionalFormatting sqref="X255:X258">
    <cfRule type="expression" priority="4923" dxfId="688">
      <formula>$X255=0</formula>
    </cfRule>
  </conditionalFormatting>
  <conditionalFormatting sqref="Y255:Y258">
    <cfRule type="expression" priority="4922" dxfId="688">
      <formula>$Y255=0</formula>
    </cfRule>
  </conditionalFormatting>
  <conditionalFormatting sqref="A255:J258 L255:AB258">
    <cfRule type="expression" priority="4921" dxfId="1">
      <formula>IF($K255="Invoiced",1,0)</formula>
    </cfRule>
  </conditionalFormatting>
  <conditionalFormatting sqref="A255:A258">
    <cfRule type="cellIs" priority="4920" operator="between" dxfId="655">
      <formula>NOW()-1</formula>
      <formula>NOW()+1</formula>
    </cfRule>
  </conditionalFormatting>
  <conditionalFormatting sqref="U259:U260">
    <cfRule type="expression" priority="4919" dxfId="688">
      <formula>$U259=0</formula>
    </cfRule>
  </conditionalFormatting>
  <conditionalFormatting sqref="X259:X260">
    <cfRule type="expression" priority="4918" dxfId="688">
      <formula>$X259=0</formula>
    </cfRule>
  </conditionalFormatting>
  <conditionalFormatting sqref="Y259:Y260">
    <cfRule type="expression" priority="4917" dxfId="688">
      <formula>$Y259=0</formula>
    </cfRule>
  </conditionalFormatting>
  <conditionalFormatting sqref="A259:J260 L259:AB260">
    <cfRule type="expression" priority="4916" dxfId="1">
      <formula>IF($K259="Invoiced",1,0)</formula>
    </cfRule>
  </conditionalFormatting>
  <conditionalFormatting sqref="A259:A260">
    <cfRule type="cellIs" priority="4915" operator="between" dxfId="655">
      <formula>NOW()-1</formula>
      <formula>NOW()+1</formula>
    </cfRule>
  </conditionalFormatting>
  <conditionalFormatting sqref="A261:A263">
    <cfRule type="cellIs" priority="4914" operator="between" dxfId="655">
      <formula>NOW()-1</formula>
      <formula>NOW()+1</formula>
    </cfRule>
    <cfRule type="cellIs" priority="4908" operator="between" dxfId="655">
      <formula>NOW()-1</formula>
      <formula>NOW()+1</formula>
    </cfRule>
  </conditionalFormatting>
  <conditionalFormatting sqref="K261:K263">
    <cfRule type="expression" priority="4913" dxfId="1">
      <formula>IF($K261="Invoiced",1,0)</formula>
    </cfRule>
  </conditionalFormatting>
  <conditionalFormatting sqref="U261:U263">
    <cfRule type="expression" priority="4912" dxfId="688">
      <formula>$U261=0</formula>
    </cfRule>
  </conditionalFormatting>
  <conditionalFormatting sqref="X261:X263">
    <cfRule type="expression" priority="4911" dxfId="688">
      <formula>$X261=0</formula>
    </cfRule>
  </conditionalFormatting>
  <conditionalFormatting sqref="Y261:Y263">
    <cfRule type="expression" priority="4910" dxfId="688">
      <formula>$Y261=0</formula>
    </cfRule>
  </conditionalFormatting>
  <conditionalFormatting sqref="A261:J263 L261:AB263">
    <cfRule type="expression" priority="4909" dxfId="1">
      <formula>IF($K261="Invoiced",1,0)</formula>
    </cfRule>
  </conditionalFormatting>
  <conditionalFormatting sqref="A264:A269">
    <cfRule type="cellIs" priority="4907" operator="between" dxfId="655">
      <formula>NOW()-1</formula>
      <formula>NOW()+1</formula>
    </cfRule>
  </conditionalFormatting>
  <conditionalFormatting sqref="K264:K269">
    <cfRule type="expression" priority="4906" dxfId="1">
      <formula>IF($K264="Invoiced",1,0)</formula>
    </cfRule>
  </conditionalFormatting>
  <conditionalFormatting sqref="U264:U267">
    <cfRule type="expression" priority="4905" dxfId="688">
      <formula>$U264=0</formula>
    </cfRule>
  </conditionalFormatting>
  <conditionalFormatting sqref="X264:X267">
    <cfRule type="expression" priority="4904" dxfId="688">
      <formula>$X264=0</formula>
    </cfRule>
  </conditionalFormatting>
  <conditionalFormatting sqref="Y264:Y267">
    <cfRule type="expression" priority="4903" dxfId="688">
      <formula>$Y264=0</formula>
    </cfRule>
  </conditionalFormatting>
  <conditionalFormatting sqref="A264:J267 L264:AB267">
    <cfRule type="expression" priority="4902" dxfId="1">
      <formula>IF($K264="Invoiced",1,0)</formula>
    </cfRule>
  </conditionalFormatting>
  <conditionalFormatting sqref="A264:A267">
    <cfRule type="cellIs" priority="4901" operator="between" dxfId="655">
      <formula>NOW()-1</formula>
      <formula>NOW()+1</formula>
    </cfRule>
  </conditionalFormatting>
  <conditionalFormatting sqref="U268:U269">
    <cfRule type="expression" priority="4900" dxfId="688">
      <formula>$U268=0</formula>
    </cfRule>
  </conditionalFormatting>
  <conditionalFormatting sqref="X268:X269">
    <cfRule type="expression" priority="4899" dxfId="688">
      <formula>$X268=0</formula>
    </cfRule>
  </conditionalFormatting>
  <conditionalFormatting sqref="Y268:Y269">
    <cfRule type="expression" priority="4898" dxfId="688">
      <formula>$Y268=0</formula>
    </cfRule>
  </conditionalFormatting>
  <conditionalFormatting sqref="A268:J269 L268:AB269">
    <cfRule type="expression" priority="4897" dxfId="1">
      <formula>IF($K268="Invoiced",1,0)</formula>
    </cfRule>
  </conditionalFormatting>
  <conditionalFormatting sqref="A268:A269">
    <cfRule type="cellIs" priority="4896" operator="between" dxfId="655">
      <formula>NOW()-1</formula>
      <formula>NOW()+1</formula>
    </cfRule>
  </conditionalFormatting>
  <conditionalFormatting sqref="A270">
    <cfRule type="cellIs" priority="4895" operator="between" dxfId="655">
      <formula>NOW()-1</formula>
      <formula>NOW()+1</formula>
    </cfRule>
    <cfRule type="cellIs" priority="4889" operator="between" dxfId="655">
      <formula>NOW()-1</formula>
      <formula>NOW()+1</formula>
    </cfRule>
  </conditionalFormatting>
  <conditionalFormatting sqref="K270">
    <cfRule type="expression" priority="4894" dxfId="1">
      <formula>IF($K270="Invoiced",1,0)</formula>
    </cfRule>
  </conditionalFormatting>
  <conditionalFormatting sqref="U270">
    <cfRule type="expression" priority="4893" dxfId="688">
      <formula>$U270=0</formula>
    </cfRule>
  </conditionalFormatting>
  <conditionalFormatting sqref="X270">
    <cfRule type="expression" priority="4892" dxfId="688">
      <formula>$X270=0</formula>
    </cfRule>
  </conditionalFormatting>
  <conditionalFormatting sqref="Y270">
    <cfRule type="expression" priority="4891" dxfId="688">
      <formula>$Y270=0</formula>
    </cfRule>
  </conditionalFormatting>
  <conditionalFormatting sqref="A270:J270 L270:AB270">
    <cfRule type="expression" priority="4890" dxfId="1">
      <formula>IF($K270="Invoiced",1,0)</formula>
    </cfRule>
  </conditionalFormatting>
  <conditionalFormatting sqref="A271">
    <cfRule type="cellIs" priority="4888" operator="between" dxfId="655">
      <formula>NOW()-1</formula>
      <formula>NOW()+1</formula>
    </cfRule>
    <cfRule type="cellIs" priority="4882" operator="between" dxfId="655">
      <formula>NOW()-1</formula>
      <formula>NOW()+1</formula>
    </cfRule>
  </conditionalFormatting>
  <conditionalFormatting sqref="K271">
    <cfRule type="expression" priority="4887" dxfId="1">
      <formula>IF($K271="Invoiced",1,0)</formula>
    </cfRule>
  </conditionalFormatting>
  <conditionalFormatting sqref="U271">
    <cfRule type="expression" priority="4886" dxfId="688">
      <formula>$U271=0</formula>
    </cfRule>
  </conditionalFormatting>
  <conditionalFormatting sqref="X271">
    <cfRule type="expression" priority="4885" dxfId="688">
      <formula>$X271=0</formula>
    </cfRule>
  </conditionalFormatting>
  <conditionalFormatting sqref="Y271">
    <cfRule type="expression" priority="4884" dxfId="688">
      <formula>$Y271=0</formula>
    </cfRule>
  </conditionalFormatting>
  <conditionalFormatting sqref="A271:J271 L271:AB271">
    <cfRule type="expression" priority="4883" dxfId="1">
      <formula>IF($K271="Invoiced",1,0)</formula>
    </cfRule>
  </conditionalFormatting>
  <conditionalFormatting sqref="A272">
    <cfRule type="cellIs" priority="4881" operator="between" dxfId="655">
      <formula>NOW()-1</formula>
      <formula>NOW()+1</formula>
    </cfRule>
    <cfRule type="cellIs" priority="4875" operator="between" dxfId="655">
      <formula>NOW()-1</formula>
      <formula>NOW()+1</formula>
    </cfRule>
  </conditionalFormatting>
  <conditionalFormatting sqref="K272">
    <cfRule type="expression" priority="4880" dxfId="1">
      <formula>IF($K272="Invoiced",1,0)</formula>
    </cfRule>
  </conditionalFormatting>
  <conditionalFormatting sqref="U272">
    <cfRule type="expression" priority="4879" dxfId="688">
      <formula>$U272=0</formula>
    </cfRule>
  </conditionalFormatting>
  <conditionalFormatting sqref="X272">
    <cfRule type="expression" priority="4878" dxfId="688">
      <formula>$X272=0</formula>
    </cfRule>
  </conditionalFormatting>
  <conditionalFormatting sqref="Y272">
    <cfRule type="expression" priority="4877" dxfId="688">
      <formula>$Y272=0</formula>
    </cfRule>
  </conditionalFormatting>
  <conditionalFormatting sqref="A272:J272 L272:AB272">
    <cfRule type="expression" priority="4876" dxfId="1">
      <formula>IF($K272="Invoiced",1,0)</formula>
    </cfRule>
  </conditionalFormatting>
  <conditionalFormatting sqref="A273">
    <cfRule type="cellIs" priority="4874" operator="between" dxfId="655">
      <formula>NOW()-1</formula>
      <formula>NOW()+1</formula>
    </cfRule>
    <cfRule type="cellIs" priority="4868" operator="between" dxfId="655">
      <formula>NOW()-1</formula>
      <formula>NOW()+1</formula>
    </cfRule>
  </conditionalFormatting>
  <conditionalFormatting sqref="K273">
    <cfRule type="expression" priority="4873" dxfId="1">
      <formula>IF($K273="Invoiced",1,0)</formula>
    </cfRule>
  </conditionalFormatting>
  <conditionalFormatting sqref="U273">
    <cfRule type="expression" priority="4872" dxfId="688">
      <formula>$U273=0</formula>
    </cfRule>
  </conditionalFormatting>
  <conditionalFormatting sqref="X273">
    <cfRule type="expression" priority="4871" dxfId="688">
      <formula>$X273=0</formula>
    </cfRule>
  </conditionalFormatting>
  <conditionalFormatting sqref="Y273">
    <cfRule type="expression" priority="4870" dxfId="688">
      <formula>$Y273=0</formula>
    </cfRule>
  </conditionalFormatting>
  <conditionalFormatting sqref="A273:J273 L273:AB273">
    <cfRule type="expression" priority="4869" dxfId="1">
      <formula>IF($K273="Invoiced",1,0)</formula>
    </cfRule>
  </conditionalFormatting>
  <conditionalFormatting sqref="A274:A279">
    <cfRule type="cellIs" priority="4867" operator="between" dxfId="655">
      <formula>NOW()-1</formula>
      <formula>NOW()+1</formula>
    </cfRule>
  </conditionalFormatting>
  <conditionalFormatting sqref="K274:K279">
    <cfRule type="expression" priority="4866" dxfId="1">
      <formula>IF($K274="Invoiced",1,0)</formula>
    </cfRule>
  </conditionalFormatting>
  <conditionalFormatting sqref="U274:U277">
    <cfRule type="expression" priority="4865" dxfId="688">
      <formula>$U274=0</formula>
    </cfRule>
  </conditionalFormatting>
  <conditionalFormatting sqref="X274:X277">
    <cfRule type="expression" priority="4864" dxfId="688">
      <formula>$X274=0</formula>
    </cfRule>
  </conditionalFormatting>
  <conditionalFormatting sqref="Y274:Y277">
    <cfRule type="expression" priority="4863" dxfId="688">
      <formula>$Y274=0</formula>
    </cfRule>
  </conditionalFormatting>
  <conditionalFormatting sqref="A274:J277 L274:AB277">
    <cfRule type="expression" priority="4862" dxfId="1">
      <formula>IF($K274="Invoiced",1,0)</formula>
    </cfRule>
  </conditionalFormatting>
  <conditionalFormatting sqref="A274:A277">
    <cfRule type="cellIs" priority="4861" operator="between" dxfId="655">
      <formula>NOW()-1</formula>
      <formula>NOW()+1</formula>
    </cfRule>
  </conditionalFormatting>
  <conditionalFormatting sqref="U278:U279">
    <cfRule type="expression" priority="4860" dxfId="688">
      <formula>$U278=0</formula>
    </cfRule>
  </conditionalFormatting>
  <conditionalFormatting sqref="X278:X279">
    <cfRule type="expression" priority="4859" dxfId="688">
      <formula>$X278=0</formula>
    </cfRule>
  </conditionalFormatting>
  <conditionalFormatting sqref="Y278:Y279">
    <cfRule type="expression" priority="4858" dxfId="688">
      <formula>$Y278=0</formula>
    </cfRule>
  </conditionalFormatting>
  <conditionalFormatting sqref="A278:J279 L278:AB279">
    <cfRule type="expression" priority="4857" dxfId="1">
      <formula>IF($K278="Invoiced",1,0)</formula>
    </cfRule>
  </conditionalFormatting>
  <conditionalFormatting sqref="A278:A279">
    <cfRule type="cellIs" priority="4856" operator="between" dxfId="655">
      <formula>NOW()-1</formula>
      <formula>NOW()+1</formula>
    </cfRule>
  </conditionalFormatting>
  <conditionalFormatting sqref="A280:A286">
    <cfRule type="cellIs" priority="4855" operator="between" dxfId="655">
      <formula>NOW()-1</formula>
      <formula>NOW()+1</formula>
    </cfRule>
  </conditionalFormatting>
  <conditionalFormatting sqref="K280:K286">
    <cfRule type="expression" priority="4854" dxfId="1">
      <formula>IF($K280="Invoiced",1,0)</formula>
    </cfRule>
  </conditionalFormatting>
  <conditionalFormatting sqref="U280:U283">
    <cfRule type="expression" priority="4853" dxfId="688">
      <formula>$U280=0</formula>
    </cfRule>
  </conditionalFormatting>
  <conditionalFormatting sqref="X280:X283">
    <cfRule type="expression" priority="4852" dxfId="688">
      <formula>$X280=0</formula>
    </cfRule>
  </conditionalFormatting>
  <conditionalFormatting sqref="Y280:Y283">
    <cfRule type="expression" priority="4851" dxfId="688">
      <formula>$Y280=0</formula>
    </cfRule>
  </conditionalFormatting>
  <conditionalFormatting sqref="A280:J283 L280:AB283">
    <cfRule type="expression" priority="4850" dxfId="1">
      <formula>IF($K280="Invoiced",1,0)</formula>
    </cfRule>
  </conditionalFormatting>
  <conditionalFormatting sqref="A280:A283">
    <cfRule type="cellIs" priority="4849" operator="between" dxfId="655">
      <formula>NOW()-1</formula>
      <formula>NOW()+1</formula>
    </cfRule>
  </conditionalFormatting>
  <conditionalFormatting sqref="U284:U286">
    <cfRule type="expression" priority="4848" dxfId="688">
      <formula>$U284=0</formula>
    </cfRule>
  </conditionalFormatting>
  <conditionalFormatting sqref="X284:X286">
    <cfRule type="expression" priority="4847" dxfId="688">
      <formula>$X284=0</formula>
    </cfRule>
  </conditionalFormatting>
  <conditionalFormatting sqref="Y284:Y286">
    <cfRule type="expression" priority="4846" dxfId="688">
      <formula>$Y284=0</formula>
    </cfRule>
  </conditionalFormatting>
  <conditionalFormatting sqref="A284:J286 L284:AB286">
    <cfRule type="expression" priority="4845" dxfId="1">
      <formula>IF($K284="Invoiced",1,0)</formula>
    </cfRule>
  </conditionalFormatting>
  <conditionalFormatting sqref="A284:A286">
    <cfRule type="cellIs" priority="4844" operator="between" dxfId="655">
      <formula>NOW()-1</formula>
      <formula>NOW()+1</formula>
    </cfRule>
  </conditionalFormatting>
  <conditionalFormatting sqref="A287:A292">
    <cfRule type="cellIs" priority="4843" operator="between" dxfId="655">
      <formula>NOW()-1</formula>
      <formula>NOW()+1</formula>
    </cfRule>
  </conditionalFormatting>
  <conditionalFormatting sqref="K287:K292">
    <cfRule type="expression" priority="4842" dxfId="1">
      <formula>IF($K287="Invoiced",1,0)</formula>
    </cfRule>
  </conditionalFormatting>
  <conditionalFormatting sqref="U287:U290">
    <cfRule type="expression" priority="4841" dxfId="688">
      <formula>$U287=0</formula>
    </cfRule>
  </conditionalFormatting>
  <conditionalFormatting sqref="X287:X290">
    <cfRule type="expression" priority="4840" dxfId="688">
      <formula>$X287=0</formula>
    </cfRule>
  </conditionalFormatting>
  <conditionalFormatting sqref="Y287:Y290">
    <cfRule type="expression" priority="4839" dxfId="688">
      <formula>$Y287=0</formula>
    </cfRule>
  </conditionalFormatting>
  <conditionalFormatting sqref="A287:J290 L287:AB290">
    <cfRule type="expression" priority="4838" dxfId="1">
      <formula>IF($K287="Invoiced",1,0)</formula>
    </cfRule>
  </conditionalFormatting>
  <conditionalFormatting sqref="A287:A290">
    <cfRule type="cellIs" priority="4837" operator="between" dxfId="655">
      <formula>NOW()-1</formula>
      <formula>NOW()+1</formula>
    </cfRule>
  </conditionalFormatting>
  <conditionalFormatting sqref="U291:U292">
    <cfRule type="expression" priority="4836" dxfId="688">
      <formula>$U291=0</formula>
    </cfRule>
  </conditionalFormatting>
  <conditionalFormatting sqref="X291:X292">
    <cfRule type="expression" priority="4835" dxfId="688">
      <formula>$X291=0</formula>
    </cfRule>
  </conditionalFormatting>
  <conditionalFormatting sqref="Y291:Y292">
    <cfRule type="expression" priority="4834" dxfId="688">
      <formula>$Y291=0</formula>
    </cfRule>
  </conditionalFormatting>
  <conditionalFormatting sqref="A291:J292 L291:AB292">
    <cfRule type="expression" priority="4833" dxfId="1">
      <formula>IF($K291="Invoiced",1,0)</formula>
    </cfRule>
  </conditionalFormatting>
  <conditionalFormatting sqref="A291:A292">
    <cfRule type="cellIs" priority="4832" operator="between" dxfId="655">
      <formula>NOW()-1</formula>
      <formula>NOW()+1</formula>
    </cfRule>
  </conditionalFormatting>
  <conditionalFormatting sqref="A293:A295">
    <cfRule type="cellIs" priority="4831" operator="between" dxfId="655">
      <formula>NOW()-1</formula>
      <formula>NOW()+1</formula>
    </cfRule>
    <cfRule type="cellIs" priority="4825" operator="between" dxfId="655">
      <formula>NOW()-1</formula>
      <formula>NOW()+1</formula>
    </cfRule>
  </conditionalFormatting>
  <conditionalFormatting sqref="K293:K295">
    <cfRule type="expression" priority="4830" dxfId="1">
      <formula>IF($K293="Invoiced",1,0)</formula>
    </cfRule>
  </conditionalFormatting>
  <conditionalFormatting sqref="U293:U295">
    <cfRule type="expression" priority="4829" dxfId="688">
      <formula>$U293=0</formula>
    </cfRule>
  </conditionalFormatting>
  <conditionalFormatting sqref="X293:X295">
    <cfRule type="expression" priority="4828" dxfId="688">
      <formula>$X293=0</formula>
    </cfRule>
  </conditionalFormatting>
  <conditionalFormatting sqref="Y293:Y295">
    <cfRule type="expression" priority="4827" dxfId="688">
      <formula>$Y293=0</formula>
    </cfRule>
  </conditionalFormatting>
  <conditionalFormatting sqref="A293:J295 L293:AB295">
    <cfRule type="expression" priority="4826" dxfId="1">
      <formula>IF($K293="Invoiced",1,0)</formula>
    </cfRule>
  </conditionalFormatting>
  <conditionalFormatting sqref="A296:A301">
    <cfRule type="cellIs" priority="4824" operator="between" dxfId="655">
      <formula>NOW()-1</formula>
      <formula>NOW()+1</formula>
    </cfRule>
  </conditionalFormatting>
  <conditionalFormatting sqref="K296:K301">
    <cfRule type="expression" priority="4823" dxfId="1">
      <formula>IF($K296="Invoiced",1,0)</formula>
    </cfRule>
  </conditionalFormatting>
  <conditionalFormatting sqref="U296:U299">
    <cfRule type="expression" priority="4822" dxfId="688">
      <formula>$U296=0</formula>
    </cfRule>
  </conditionalFormatting>
  <conditionalFormatting sqref="X296:X299">
    <cfRule type="expression" priority="4821" dxfId="688">
      <formula>$X296=0</formula>
    </cfRule>
  </conditionalFormatting>
  <conditionalFormatting sqref="Y296:Y299">
    <cfRule type="expression" priority="4820" dxfId="688">
      <formula>$Y296=0</formula>
    </cfRule>
  </conditionalFormatting>
  <conditionalFormatting sqref="A296:J299 L296:AB299">
    <cfRule type="expression" priority="4819" dxfId="1">
      <formula>IF($K296="Invoiced",1,0)</formula>
    </cfRule>
  </conditionalFormatting>
  <conditionalFormatting sqref="A296:A299">
    <cfRule type="cellIs" priority="4818" operator="between" dxfId="655">
      <formula>NOW()-1</formula>
      <formula>NOW()+1</formula>
    </cfRule>
  </conditionalFormatting>
  <conditionalFormatting sqref="U300:U301">
    <cfRule type="expression" priority="4817" dxfId="688">
      <formula>$U300=0</formula>
    </cfRule>
  </conditionalFormatting>
  <conditionalFormatting sqref="X300:X301">
    <cfRule type="expression" priority="4816" dxfId="688">
      <formula>$X300=0</formula>
    </cfRule>
  </conditionalFormatting>
  <conditionalFormatting sqref="Y300:Y301">
    <cfRule type="expression" priority="4815" dxfId="688">
      <formula>$Y300=0</formula>
    </cfRule>
  </conditionalFormatting>
  <conditionalFormatting sqref="A300:J301 L300:AB301">
    <cfRule type="expression" priority="4814" dxfId="1">
      <formula>IF($K300="Invoiced",1,0)</formula>
    </cfRule>
  </conditionalFormatting>
  <conditionalFormatting sqref="A300:A301">
    <cfRule type="cellIs" priority="4813" operator="between" dxfId="655">
      <formula>NOW()-1</formula>
      <formula>NOW()+1</formula>
    </cfRule>
  </conditionalFormatting>
  <conditionalFormatting sqref="A302">
    <cfRule type="cellIs" priority="4812" operator="between" dxfId="655">
      <formula>NOW()-1</formula>
      <formula>NOW()+1</formula>
    </cfRule>
    <cfRule type="cellIs" priority="4806" operator="between" dxfId="655">
      <formula>NOW()-1</formula>
      <formula>NOW()+1</formula>
    </cfRule>
  </conditionalFormatting>
  <conditionalFormatting sqref="K302">
    <cfRule type="expression" priority="4811" dxfId="1">
      <formula>IF($K302="Invoiced",1,0)</formula>
    </cfRule>
  </conditionalFormatting>
  <conditionalFormatting sqref="U302">
    <cfRule type="expression" priority="4810" dxfId="688">
      <formula>$U302=0</formula>
    </cfRule>
  </conditionalFormatting>
  <conditionalFormatting sqref="X302">
    <cfRule type="expression" priority="4809" dxfId="688">
      <formula>$X302=0</formula>
    </cfRule>
  </conditionalFormatting>
  <conditionalFormatting sqref="Y302">
    <cfRule type="expression" priority="4808" dxfId="688">
      <formula>$Y302=0</formula>
    </cfRule>
  </conditionalFormatting>
  <conditionalFormatting sqref="A302:J302 L302:AB302">
    <cfRule type="expression" priority="4807" dxfId="1">
      <formula>IF($K302="Invoiced",1,0)</formula>
    </cfRule>
  </conditionalFormatting>
  <conditionalFormatting sqref="A303">
    <cfRule type="cellIs" priority="4805" operator="between" dxfId="655">
      <formula>NOW()-1</formula>
      <formula>NOW()+1</formula>
    </cfRule>
    <cfRule type="cellIs" priority="4799" operator="between" dxfId="655">
      <formula>NOW()-1</formula>
      <formula>NOW()+1</formula>
    </cfRule>
  </conditionalFormatting>
  <conditionalFormatting sqref="K303">
    <cfRule type="expression" priority="4804" dxfId="1">
      <formula>IF($K303="Invoiced",1,0)</formula>
    </cfRule>
  </conditionalFormatting>
  <conditionalFormatting sqref="U303">
    <cfRule type="expression" priority="4803" dxfId="688">
      <formula>$U303=0</formula>
    </cfRule>
  </conditionalFormatting>
  <conditionalFormatting sqref="X303">
    <cfRule type="expression" priority="4802" dxfId="688">
      <formula>$X303=0</formula>
    </cfRule>
  </conditionalFormatting>
  <conditionalFormatting sqref="Y303">
    <cfRule type="expression" priority="4801" dxfId="688">
      <formula>$Y303=0</formula>
    </cfRule>
  </conditionalFormatting>
  <conditionalFormatting sqref="A303:J303 L303:AB303">
    <cfRule type="expression" priority="4800" dxfId="1">
      <formula>IF($K303="Invoiced",1,0)</formula>
    </cfRule>
  </conditionalFormatting>
  <conditionalFormatting sqref="A304:A309">
    <cfRule type="cellIs" priority="4798" operator="between" dxfId="655">
      <formula>NOW()-1</formula>
      <formula>NOW()+1</formula>
    </cfRule>
  </conditionalFormatting>
  <conditionalFormatting sqref="K304:K309">
    <cfRule type="expression" priority="4797" dxfId="1">
      <formula>IF($K304="Invoiced",1,0)</formula>
    </cfRule>
  </conditionalFormatting>
  <conditionalFormatting sqref="U304:U307">
    <cfRule type="expression" priority="4796" dxfId="688">
      <formula>$U304=0</formula>
    </cfRule>
  </conditionalFormatting>
  <conditionalFormatting sqref="X304:X307">
    <cfRule type="expression" priority="4795" dxfId="688">
      <formula>$X304=0</formula>
    </cfRule>
  </conditionalFormatting>
  <conditionalFormatting sqref="Y304:Y307">
    <cfRule type="expression" priority="4794" dxfId="688">
      <formula>$Y304=0</formula>
    </cfRule>
  </conditionalFormatting>
  <conditionalFormatting sqref="A304:J307 L304:AB307">
    <cfRule type="expression" priority="4793" dxfId="1">
      <formula>IF($K304="Invoiced",1,0)</formula>
    </cfRule>
  </conditionalFormatting>
  <conditionalFormatting sqref="A304:A307">
    <cfRule type="cellIs" priority="4792" operator="between" dxfId="655">
      <formula>NOW()-1</formula>
      <formula>NOW()+1</formula>
    </cfRule>
  </conditionalFormatting>
  <conditionalFormatting sqref="U308:U309">
    <cfRule type="expression" priority="4791" dxfId="688">
      <formula>$U308=0</formula>
    </cfRule>
  </conditionalFormatting>
  <conditionalFormatting sqref="X308:X309">
    <cfRule type="expression" priority="4790" dxfId="688">
      <formula>$X308=0</formula>
    </cfRule>
  </conditionalFormatting>
  <conditionalFormatting sqref="Y308:Y309">
    <cfRule type="expression" priority="4789" dxfId="688">
      <formula>$Y308=0</formula>
    </cfRule>
  </conditionalFormatting>
  <conditionalFormatting sqref="A308:J309 L308:AB309">
    <cfRule type="expression" priority="4788" dxfId="1">
      <formula>IF($K308="Invoiced",1,0)</formula>
    </cfRule>
  </conditionalFormatting>
  <conditionalFormatting sqref="A308:A309">
    <cfRule type="cellIs" priority="4787" operator="between" dxfId="655">
      <formula>NOW()-1</formula>
      <formula>NOW()+1</formula>
    </cfRule>
  </conditionalFormatting>
  <conditionalFormatting sqref="A310:A316">
    <cfRule type="cellIs" priority="4786" operator="between" dxfId="655">
      <formula>NOW()-1</formula>
      <formula>NOW()+1</formula>
    </cfRule>
  </conditionalFormatting>
  <conditionalFormatting sqref="K310:K316">
    <cfRule type="expression" priority="4785" dxfId="1">
      <formula>IF($K310="Invoiced",1,0)</formula>
    </cfRule>
  </conditionalFormatting>
  <conditionalFormatting sqref="U310:U313">
    <cfRule type="expression" priority="4784" dxfId="688">
      <formula>$U310=0</formula>
    </cfRule>
  </conditionalFormatting>
  <conditionalFormatting sqref="X310:X313">
    <cfRule type="expression" priority="4783" dxfId="688">
      <formula>$X310=0</formula>
    </cfRule>
  </conditionalFormatting>
  <conditionalFormatting sqref="Y310:Y313">
    <cfRule type="expression" priority="4782" dxfId="688">
      <formula>$Y310=0</formula>
    </cfRule>
  </conditionalFormatting>
  <conditionalFormatting sqref="A310:J313 L310:AB313">
    <cfRule type="expression" priority="4781" dxfId="1">
      <formula>IF($K310="Invoiced",1,0)</formula>
    </cfRule>
  </conditionalFormatting>
  <conditionalFormatting sqref="A310:A313">
    <cfRule type="cellIs" priority="4780" operator="between" dxfId="655">
      <formula>NOW()-1</formula>
      <formula>NOW()+1</formula>
    </cfRule>
  </conditionalFormatting>
  <conditionalFormatting sqref="U314:U316">
    <cfRule type="expression" priority="4779" dxfId="688">
      <formula>$U314=0</formula>
    </cfRule>
  </conditionalFormatting>
  <conditionalFormatting sqref="X314:X316">
    <cfRule type="expression" priority="4778" dxfId="688">
      <formula>$X314=0</formula>
    </cfRule>
  </conditionalFormatting>
  <conditionalFormatting sqref="Y314:Y316">
    <cfRule type="expression" priority="4777" dxfId="688">
      <formula>$Y314=0</formula>
    </cfRule>
  </conditionalFormatting>
  <conditionalFormatting sqref="A314:J316 L314:AB316">
    <cfRule type="expression" priority="4776" dxfId="1">
      <formula>IF($K314="Invoiced",1,0)</formula>
    </cfRule>
  </conditionalFormatting>
  <conditionalFormatting sqref="A314:A316">
    <cfRule type="cellIs" priority="4775" operator="between" dxfId="655">
      <formula>NOW()-1</formula>
      <formula>NOW()+1</formula>
    </cfRule>
  </conditionalFormatting>
  <conditionalFormatting sqref="A317:A322">
    <cfRule type="cellIs" priority="4774" operator="between" dxfId="655">
      <formula>NOW()-1</formula>
      <formula>NOW()+1</formula>
    </cfRule>
  </conditionalFormatting>
  <conditionalFormatting sqref="K317:K322">
    <cfRule type="expression" priority="4773" dxfId="1">
      <formula>IF($K317="Invoiced",1,0)</formula>
    </cfRule>
  </conditionalFormatting>
  <conditionalFormatting sqref="U317:U320">
    <cfRule type="expression" priority="4772" dxfId="688">
      <formula>$U317=0</formula>
    </cfRule>
  </conditionalFormatting>
  <conditionalFormatting sqref="X317:X320">
    <cfRule type="expression" priority="4771" dxfId="688">
      <formula>$X317=0</formula>
    </cfRule>
  </conditionalFormatting>
  <conditionalFormatting sqref="Y317:Y320">
    <cfRule type="expression" priority="4770" dxfId="688">
      <formula>$Y317=0</formula>
    </cfRule>
  </conditionalFormatting>
  <conditionalFormatting sqref="A317:J320 L317:AB320">
    <cfRule type="expression" priority="4769" dxfId="1">
      <formula>IF($K317="Invoiced",1,0)</formula>
    </cfRule>
  </conditionalFormatting>
  <conditionalFormatting sqref="A317:A320">
    <cfRule type="cellIs" priority="4768" operator="between" dxfId="655">
      <formula>NOW()-1</formula>
      <formula>NOW()+1</formula>
    </cfRule>
  </conditionalFormatting>
  <conditionalFormatting sqref="U321:U322">
    <cfRule type="expression" priority="4767" dxfId="688">
      <formula>$U321=0</formula>
    </cfRule>
  </conditionalFormatting>
  <conditionalFormatting sqref="X321:X322">
    <cfRule type="expression" priority="4766" dxfId="688">
      <formula>$X321=0</formula>
    </cfRule>
  </conditionalFormatting>
  <conditionalFormatting sqref="Y321:Y322">
    <cfRule type="expression" priority="4765" dxfId="688">
      <formula>$Y321=0</formula>
    </cfRule>
  </conditionalFormatting>
  <conditionalFormatting sqref="A321:J322 L321:AB322">
    <cfRule type="expression" priority="4764" dxfId="1">
      <formula>IF($K321="Invoiced",1,0)</formula>
    </cfRule>
  </conditionalFormatting>
  <conditionalFormatting sqref="A321:A322">
    <cfRule type="cellIs" priority="4763" operator="between" dxfId="655">
      <formula>NOW()-1</formula>
      <formula>NOW()+1</formula>
    </cfRule>
  </conditionalFormatting>
  <conditionalFormatting sqref="A323:A325">
    <cfRule type="cellIs" priority="4762" operator="between" dxfId="655">
      <formula>NOW()-1</formula>
      <formula>NOW()+1</formula>
    </cfRule>
    <cfRule type="cellIs" priority="4756" operator="between" dxfId="655">
      <formula>NOW()-1</formula>
      <formula>NOW()+1</formula>
    </cfRule>
  </conditionalFormatting>
  <conditionalFormatting sqref="K323:K325">
    <cfRule type="expression" priority="4761" dxfId="1">
      <formula>IF($K323="Invoiced",1,0)</formula>
    </cfRule>
  </conditionalFormatting>
  <conditionalFormatting sqref="U323:U325">
    <cfRule type="expression" priority="4760" dxfId="688">
      <formula>$U323=0</formula>
    </cfRule>
  </conditionalFormatting>
  <conditionalFormatting sqref="X323:X325">
    <cfRule type="expression" priority="4759" dxfId="688">
      <formula>$X323=0</formula>
    </cfRule>
  </conditionalFormatting>
  <conditionalFormatting sqref="Y323:Y325">
    <cfRule type="expression" priority="4758" dxfId="688">
      <formula>$Y323=0</formula>
    </cfRule>
  </conditionalFormatting>
  <conditionalFormatting sqref="A323:J325 L323:AB325">
    <cfRule type="expression" priority="4757" dxfId="1">
      <formula>IF($K323="Invoiced",1,0)</formula>
    </cfRule>
  </conditionalFormatting>
  <conditionalFormatting sqref="A326:A331">
    <cfRule type="cellIs" priority="4755" operator="between" dxfId="655">
      <formula>NOW()-1</formula>
      <formula>NOW()+1</formula>
    </cfRule>
  </conditionalFormatting>
  <conditionalFormatting sqref="K326:K331">
    <cfRule type="expression" priority="4754" dxfId="1">
      <formula>IF($K326="Invoiced",1,0)</formula>
    </cfRule>
  </conditionalFormatting>
  <conditionalFormatting sqref="U326:U329">
    <cfRule type="expression" priority="4753" dxfId="688">
      <formula>$U326=0</formula>
    </cfRule>
  </conditionalFormatting>
  <conditionalFormatting sqref="X326:X329">
    <cfRule type="expression" priority="4752" dxfId="688">
      <formula>$X326=0</formula>
    </cfRule>
  </conditionalFormatting>
  <conditionalFormatting sqref="Y326:Y329">
    <cfRule type="expression" priority="4751" dxfId="688">
      <formula>$Y326=0</formula>
    </cfRule>
  </conditionalFormatting>
  <conditionalFormatting sqref="A326:J329 L326:AB329">
    <cfRule type="expression" priority="4750" dxfId="1">
      <formula>IF($K326="Invoiced",1,0)</formula>
    </cfRule>
  </conditionalFormatting>
  <conditionalFormatting sqref="A326:A329">
    <cfRule type="cellIs" priority="4749" operator="between" dxfId="655">
      <formula>NOW()-1</formula>
      <formula>NOW()+1</formula>
    </cfRule>
  </conditionalFormatting>
  <conditionalFormatting sqref="U330:U331">
    <cfRule type="expression" priority="4748" dxfId="688">
      <formula>$U330=0</formula>
    </cfRule>
  </conditionalFormatting>
  <conditionalFormatting sqref="X330:X331">
    <cfRule type="expression" priority="4747" dxfId="688">
      <formula>$X330=0</formula>
    </cfRule>
  </conditionalFormatting>
  <conditionalFormatting sqref="Y330:Y331">
    <cfRule type="expression" priority="4746" dxfId="688">
      <formula>$Y330=0</formula>
    </cfRule>
  </conditionalFormatting>
  <conditionalFormatting sqref="A330:J331 L330:AB331">
    <cfRule type="expression" priority="4745" dxfId="1">
      <formula>IF($K330="Invoiced",1,0)</formula>
    </cfRule>
  </conditionalFormatting>
  <conditionalFormatting sqref="A330:A331">
    <cfRule type="cellIs" priority="4744" operator="between" dxfId="655">
      <formula>NOW()-1</formula>
      <formula>NOW()+1</formula>
    </cfRule>
  </conditionalFormatting>
  <conditionalFormatting sqref="A332">
    <cfRule type="cellIs" priority="4743" operator="between" dxfId="655">
      <formula>NOW()-1</formula>
      <formula>NOW()+1</formula>
    </cfRule>
    <cfRule type="cellIs" priority="4737" operator="between" dxfId="655">
      <formula>NOW()-1</formula>
      <formula>NOW()+1</formula>
    </cfRule>
  </conditionalFormatting>
  <conditionalFormatting sqref="K332">
    <cfRule type="expression" priority="4742" dxfId="1">
      <formula>IF($K332="Invoiced",1,0)</formula>
    </cfRule>
  </conditionalFormatting>
  <conditionalFormatting sqref="U332">
    <cfRule type="expression" priority="4741" dxfId="688">
      <formula>$U332=0</formula>
    </cfRule>
  </conditionalFormatting>
  <conditionalFormatting sqref="X332">
    <cfRule type="expression" priority="4740" dxfId="688">
      <formula>$X332=0</formula>
    </cfRule>
  </conditionalFormatting>
  <conditionalFormatting sqref="Y332">
    <cfRule type="expression" priority="4739" dxfId="688">
      <formula>$Y332=0</formula>
    </cfRule>
  </conditionalFormatting>
  <conditionalFormatting sqref="A332:J332 L332:AB332">
    <cfRule type="expression" priority="4738" dxfId="1">
      <formula>IF($K332="Invoiced",1,0)</formula>
    </cfRule>
  </conditionalFormatting>
  <conditionalFormatting sqref="A333">
    <cfRule type="cellIs" priority="4736" operator="between" dxfId="655">
      <formula>NOW()-1</formula>
      <formula>NOW()+1</formula>
    </cfRule>
    <cfRule type="cellIs" priority="4730" operator="between" dxfId="655">
      <formula>NOW()-1</formula>
      <formula>NOW()+1</formula>
    </cfRule>
  </conditionalFormatting>
  <conditionalFormatting sqref="K333">
    <cfRule type="expression" priority="4735" dxfId="1">
      <formula>IF($K333="Invoiced",1,0)</formula>
    </cfRule>
  </conditionalFormatting>
  <conditionalFormatting sqref="U333">
    <cfRule type="expression" priority="4734" dxfId="688">
      <formula>$U333=0</formula>
    </cfRule>
  </conditionalFormatting>
  <conditionalFormatting sqref="X333">
    <cfRule type="expression" priority="4733" dxfId="688">
      <formula>$X333=0</formula>
    </cfRule>
  </conditionalFormatting>
  <conditionalFormatting sqref="Y333">
    <cfRule type="expression" priority="4732" dxfId="688">
      <formula>$Y333=0</formula>
    </cfRule>
  </conditionalFormatting>
  <conditionalFormatting sqref="A333:J333 L333:AB333">
    <cfRule type="expression" priority="4731" dxfId="1">
      <formula>IF($K333="Invoiced",1,0)</formula>
    </cfRule>
  </conditionalFormatting>
  <conditionalFormatting sqref="A334">
    <cfRule type="cellIs" priority="4729" operator="between" dxfId="655">
      <formula>NOW()-1</formula>
      <formula>NOW()+1</formula>
    </cfRule>
    <cfRule type="cellIs" priority="4723" operator="between" dxfId="655">
      <formula>NOW()-1</formula>
      <formula>NOW()+1</formula>
    </cfRule>
  </conditionalFormatting>
  <conditionalFormatting sqref="K334">
    <cfRule type="expression" priority="4728" dxfId="1">
      <formula>IF($K334="Invoiced",1,0)</formula>
    </cfRule>
  </conditionalFormatting>
  <conditionalFormatting sqref="U334">
    <cfRule type="expression" priority="4727" dxfId="688">
      <formula>$U334=0</formula>
    </cfRule>
  </conditionalFormatting>
  <conditionalFormatting sqref="X334">
    <cfRule type="expression" priority="4726" dxfId="688">
      <formula>$X334=0</formula>
    </cfRule>
  </conditionalFormatting>
  <conditionalFormatting sqref="Y334">
    <cfRule type="expression" priority="4725" dxfId="688">
      <formula>$Y334=0</formula>
    </cfRule>
  </conditionalFormatting>
  <conditionalFormatting sqref="A334:J334 L334:AB334">
    <cfRule type="expression" priority="4724" dxfId="1">
      <formula>IF($K334="Invoiced",1,0)</formula>
    </cfRule>
  </conditionalFormatting>
  <conditionalFormatting sqref="A335">
    <cfRule type="cellIs" priority="4722" operator="between" dxfId="655">
      <formula>NOW()-1</formula>
      <formula>NOW()+1</formula>
    </cfRule>
    <cfRule type="cellIs" priority="4716" operator="between" dxfId="655">
      <formula>NOW()-1</formula>
      <formula>NOW()+1</formula>
    </cfRule>
  </conditionalFormatting>
  <conditionalFormatting sqref="K335">
    <cfRule type="expression" priority="4721" dxfId="1">
      <formula>IF($K335="Invoiced",1,0)</formula>
    </cfRule>
  </conditionalFormatting>
  <conditionalFormatting sqref="U335">
    <cfRule type="expression" priority="4720" dxfId="688">
      <formula>$U335=0</formula>
    </cfRule>
  </conditionalFormatting>
  <conditionalFormatting sqref="X335">
    <cfRule type="expression" priority="4719" dxfId="688">
      <formula>$X335=0</formula>
    </cfRule>
  </conditionalFormatting>
  <conditionalFormatting sqref="Y335">
    <cfRule type="expression" priority="4718" dxfId="688">
      <formula>$Y335=0</formula>
    </cfRule>
  </conditionalFormatting>
  <conditionalFormatting sqref="A335:J335 L335:AB335">
    <cfRule type="expression" priority="4717" dxfId="1">
      <formula>IF($K335="Invoiced",1,0)</formula>
    </cfRule>
  </conditionalFormatting>
  <conditionalFormatting sqref="A336:A341">
    <cfRule type="cellIs" priority="4715" operator="between" dxfId="655">
      <formula>NOW()-1</formula>
      <formula>NOW()+1</formula>
    </cfRule>
  </conditionalFormatting>
  <conditionalFormatting sqref="K336:K341">
    <cfRule type="expression" priority="4714" dxfId="1">
      <formula>IF($K336="Invoiced",1,0)</formula>
    </cfRule>
  </conditionalFormatting>
  <conditionalFormatting sqref="U336:U339">
    <cfRule type="expression" priority="4713" dxfId="688">
      <formula>$U336=0</formula>
    </cfRule>
  </conditionalFormatting>
  <conditionalFormatting sqref="X336:X339">
    <cfRule type="expression" priority="4712" dxfId="688">
      <formula>$X336=0</formula>
    </cfRule>
  </conditionalFormatting>
  <conditionalFormatting sqref="Y336:Y339">
    <cfRule type="expression" priority="4711" dxfId="688">
      <formula>$Y336=0</formula>
    </cfRule>
  </conditionalFormatting>
  <conditionalFormatting sqref="A336:J339 L336:AB339">
    <cfRule type="expression" priority="4710" dxfId="1">
      <formula>IF($K336="Invoiced",1,0)</formula>
    </cfRule>
  </conditionalFormatting>
  <conditionalFormatting sqref="A336:A339">
    <cfRule type="cellIs" priority="4709" operator="between" dxfId="655">
      <formula>NOW()-1</formula>
      <formula>NOW()+1</formula>
    </cfRule>
  </conditionalFormatting>
  <conditionalFormatting sqref="U340:U341">
    <cfRule type="expression" priority="4708" dxfId="688">
      <formula>$U340=0</formula>
    </cfRule>
  </conditionalFormatting>
  <conditionalFormatting sqref="X340:X341">
    <cfRule type="expression" priority="4707" dxfId="688">
      <formula>$X340=0</formula>
    </cfRule>
  </conditionalFormatting>
  <conditionalFormatting sqref="Y340:Y341">
    <cfRule type="expression" priority="4706" dxfId="688">
      <formula>$Y340=0</formula>
    </cfRule>
  </conditionalFormatting>
  <conditionalFormatting sqref="A340:J341 L340:AB341">
    <cfRule type="expression" priority="4705" dxfId="1">
      <formula>IF($K340="Invoiced",1,0)</formula>
    </cfRule>
  </conditionalFormatting>
  <conditionalFormatting sqref="A340:A341">
    <cfRule type="cellIs" priority="4704" operator="between" dxfId="655">
      <formula>NOW()-1</formula>
      <formula>NOW()+1</formula>
    </cfRule>
  </conditionalFormatting>
  <conditionalFormatting sqref="A342:A348">
    <cfRule type="cellIs" priority="4703" operator="between" dxfId="655">
      <formula>NOW()-1</formula>
      <formula>NOW()+1</formula>
    </cfRule>
  </conditionalFormatting>
  <conditionalFormatting sqref="K342:K348">
    <cfRule type="expression" priority="4702" dxfId="1">
      <formula>IF($K342="Invoiced",1,0)</formula>
    </cfRule>
  </conditionalFormatting>
  <conditionalFormatting sqref="U342:U345">
    <cfRule type="expression" priority="4701" dxfId="688">
      <formula>$U342=0</formula>
    </cfRule>
  </conditionalFormatting>
  <conditionalFormatting sqref="X342:X345">
    <cfRule type="expression" priority="4700" dxfId="688">
      <formula>$X342=0</formula>
    </cfRule>
  </conditionalFormatting>
  <conditionalFormatting sqref="Y342:Y345">
    <cfRule type="expression" priority="4699" dxfId="688">
      <formula>$Y342=0</formula>
    </cfRule>
  </conditionalFormatting>
  <conditionalFormatting sqref="A342:J345 L342:AB345">
    <cfRule type="expression" priority="4698" dxfId="1">
      <formula>IF($K342="Invoiced",1,0)</formula>
    </cfRule>
  </conditionalFormatting>
  <conditionalFormatting sqref="A342:A345">
    <cfRule type="cellIs" priority="4697" operator="between" dxfId="655">
      <formula>NOW()-1</formula>
      <formula>NOW()+1</formula>
    </cfRule>
  </conditionalFormatting>
  <conditionalFormatting sqref="U346:U348">
    <cfRule type="expression" priority="4696" dxfId="688">
      <formula>$U346=0</formula>
    </cfRule>
  </conditionalFormatting>
  <conditionalFormatting sqref="X346:X348">
    <cfRule type="expression" priority="4695" dxfId="688">
      <formula>$X346=0</formula>
    </cfRule>
  </conditionalFormatting>
  <conditionalFormatting sqref="Y346:Y348">
    <cfRule type="expression" priority="4694" dxfId="688">
      <formula>$Y346=0</formula>
    </cfRule>
  </conditionalFormatting>
  <conditionalFormatting sqref="A346:J348 L346:AB348">
    <cfRule type="expression" priority="4693" dxfId="1">
      <formula>IF($K346="Invoiced",1,0)</formula>
    </cfRule>
  </conditionalFormatting>
  <conditionalFormatting sqref="A346:A348">
    <cfRule type="cellIs" priority="4692" operator="between" dxfId="655">
      <formula>NOW()-1</formula>
      <formula>NOW()+1</formula>
    </cfRule>
  </conditionalFormatting>
  <conditionalFormatting sqref="A349:A354">
    <cfRule type="cellIs" priority="4691" operator="between" dxfId="655">
      <formula>NOW()-1</formula>
      <formula>NOW()+1</formula>
    </cfRule>
  </conditionalFormatting>
  <conditionalFormatting sqref="K349:K354">
    <cfRule type="expression" priority="4690" dxfId="1">
      <formula>IF($K349="Invoiced",1,0)</formula>
    </cfRule>
  </conditionalFormatting>
  <conditionalFormatting sqref="U349:U352">
    <cfRule type="expression" priority="4689" dxfId="688">
      <formula>$U349=0</formula>
    </cfRule>
  </conditionalFormatting>
  <conditionalFormatting sqref="X349:X352">
    <cfRule type="expression" priority="4688" dxfId="688">
      <formula>$X349=0</formula>
    </cfRule>
  </conditionalFormatting>
  <conditionalFormatting sqref="Y349:Y352">
    <cfRule type="expression" priority="4687" dxfId="688">
      <formula>$Y349=0</formula>
    </cfRule>
  </conditionalFormatting>
  <conditionalFormatting sqref="A349:J352 L349:AB352">
    <cfRule type="expression" priority="4686" dxfId="1">
      <formula>IF($K349="Invoiced",1,0)</formula>
    </cfRule>
  </conditionalFormatting>
  <conditionalFormatting sqref="A349:A352">
    <cfRule type="cellIs" priority="4685" operator="between" dxfId="655">
      <formula>NOW()-1</formula>
      <formula>NOW()+1</formula>
    </cfRule>
  </conditionalFormatting>
  <conditionalFormatting sqref="U353:U354">
    <cfRule type="expression" priority="4684" dxfId="688">
      <formula>$U353=0</formula>
    </cfRule>
  </conditionalFormatting>
  <conditionalFormatting sqref="X353:X354">
    <cfRule type="expression" priority="4683" dxfId="688">
      <formula>$X353=0</formula>
    </cfRule>
  </conditionalFormatting>
  <conditionalFormatting sqref="Y353:Y354">
    <cfRule type="expression" priority="4682" dxfId="688">
      <formula>$Y353=0</formula>
    </cfRule>
  </conditionalFormatting>
  <conditionalFormatting sqref="A353:J354 L353:AB354">
    <cfRule type="expression" priority="4681" dxfId="1">
      <formula>IF($K353="Invoiced",1,0)</formula>
    </cfRule>
  </conditionalFormatting>
  <conditionalFormatting sqref="A353:A354">
    <cfRule type="cellIs" priority="4680" operator="between" dxfId="655">
      <formula>NOW()-1</formula>
      <formula>NOW()+1</formula>
    </cfRule>
  </conditionalFormatting>
  <conditionalFormatting sqref="A355:A357">
    <cfRule type="cellIs" priority="4679" operator="between" dxfId="655">
      <formula>NOW()-1</formula>
      <formula>NOW()+1</formula>
    </cfRule>
    <cfRule type="cellIs" priority="4673" operator="between" dxfId="655">
      <formula>NOW()-1</formula>
      <formula>NOW()+1</formula>
    </cfRule>
  </conditionalFormatting>
  <conditionalFormatting sqref="K355:K357">
    <cfRule type="expression" priority="4678" dxfId="1">
      <formula>IF($K355="Invoiced",1,0)</formula>
    </cfRule>
  </conditionalFormatting>
  <conditionalFormatting sqref="U355:U357">
    <cfRule type="expression" priority="4677" dxfId="688">
      <formula>$U355=0</formula>
    </cfRule>
  </conditionalFormatting>
  <conditionalFormatting sqref="X355:X357">
    <cfRule type="expression" priority="4676" dxfId="688">
      <formula>$X355=0</formula>
    </cfRule>
  </conditionalFormatting>
  <conditionalFormatting sqref="Y355:Y357">
    <cfRule type="expression" priority="4675" dxfId="688">
      <formula>$Y355=0</formula>
    </cfRule>
  </conditionalFormatting>
  <conditionalFormatting sqref="A355:J357 L355:AB357">
    <cfRule type="expression" priority="4674" dxfId="1">
      <formula>IF($K355="Invoiced",1,0)</formula>
    </cfRule>
  </conditionalFormatting>
  <conditionalFormatting sqref="A358:A363">
    <cfRule type="cellIs" priority="4672" operator="between" dxfId="655">
      <formula>NOW()-1</formula>
      <formula>NOW()+1</formula>
    </cfRule>
  </conditionalFormatting>
  <conditionalFormatting sqref="K358:K363">
    <cfRule type="expression" priority="4671" dxfId="1">
      <formula>IF($K358="Invoiced",1,0)</formula>
    </cfRule>
  </conditionalFormatting>
  <conditionalFormatting sqref="U358:U361">
    <cfRule type="expression" priority="4670" dxfId="688">
      <formula>$U358=0</formula>
    </cfRule>
  </conditionalFormatting>
  <conditionalFormatting sqref="X358:X361">
    <cfRule type="expression" priority="4669" dxfId="688">
      <formula>$X358=0</formula>
    </cfRule>
  </conditionalFormatting>
  <conditionalFormatting sqref="Y358:Y361">
    <cfRule type="expression" priority="4668" dxfId="688">
      <formula>$Y358=0</formula>
    </cfRule>
  </conditionalFormatting>
  <conditionalFormatting sqref="A358:J361 L358:AB361">
    <cfRule type="expression" priority="4667" dxfId="1">
      <formula>IF($K358="Invoiced",1,0)</formula>
    </cfRule>
  </conditionalFormatting>
  <conditionalFormatting sqref="A358:A361">
    <cfRule type="cellIs" priority="4666" operator="between" dxfId="655">
      <formula>NOW()-1</formula>
      <formula>NOW()+1</formula>
    </cfRule>
  </conditionalFormatting>
  <conditionalFormatting sqref="U362:U363">
    <cfRule type="expression" priority="4665" dxfId="688">
      <formula>$U362=0</formula>
    </cfRule>
  </conditionalFormatting>
  <conditionalFormatting sqref="X362:X363">
    <cfRule type="expression" priority="4664" dxfId="688">
      <formula>$X362=0</formula>
    </cfRule>
  </conditionalFormatting>
  <conditionalFormatting sqref="Y362:Y363">
    <cfRule type="expression" priority="4663" dxfId="688">
      <formula>$Y362=0</formula>
    </cfRule>
  </conditionalFormatting>
  <conditionalFormatting sqref="A362:J363 L362:AB363">
    <cfRule type="expression" priority="4662" dxfId="1">
      <formula>IF($K362="Invoiced",1,0)</formula>
    </cfRule>
  </conditionalFormatting>
  <conditionalFormatting sqref="A362:A363">
    <cfRule type="cellIs" priority="4661" operator="between" dxfId="655">
      <formula>NOW()-1</formula>
      <formula>NOW()+1</formula>
    </cfRule>
  </conditionalFormatting>
  <conditionalFormatting sqref="A364">
    <cfRule type="cellIs" priority="4660" operator="between" dxfId="655">
      <formula>NOW()-1</formula>
      <formula>NOW()+1</formula>
    </cfRule>
    <cfRule type="cellIs" priority="4654" operator="between" dxfId="655">
      <formula>NOW()-1</formula>
      <formula>NOW()+1</formula>
    </cfRule>
  </conditionalFormatting>
  <conditionalFormatting sqref="K364">
    <cfRule type="expression" priority="4659" dxfId="1">
      <formula>IF($K364="Invoiced",1,0)</formula>
    </cfRule>
  </conditionalFormatting>
  <conditionalFormatting sqref="U364">
    <cfRule type="expression" priority="4658" dxfId="688">
      <formula>$U364=0</formula>
    </cfRule>
  </conditionalFormatting>
  <conditionalFormatting sqref="X364">
    <cfRule type="expression" priority="4657" dxfId="688">
      <formula>$X364=0</formula>
    </cfRule>
  </conditionalFormatting>
  <conditionalFormatting sqref="Y364">
    <cfRule type="expression" priority="4656" dxfId="688">
      <formula>$Y364=0</formula>
    </cfRule>
  </conditionalFormatting>
  <conditionalFormatting sqref="A364:J364 L364:AB364">
    <cfRule type="expression" priority="4655" dxfId="1">
      <formula>IF($K364="Invoiced",1,0)</formula>
    </cfRule>
  </conditionalFormatting>
  <conditionalFormatting sqref="A365">
    <cfRule type="cellIs" priority="4653" operator="between" dxfId="655">
      <formula>NOW()-1</formula>
      <formula>NOW()+1</formula>
    </cfRule>
    <cfRule type="cellIs" priority="4647" operator="between" dxfId="655">
      <formula>NOW()-1</formula>
      <formula>NOW()+1</formula>
    </cfRule>
  </conditionalFormatting>
  <conditionalFormatting sqref="K365">
    <cfRule type="expression" priority="4652" dxfId="1">
      <formula>IF($K365="Invoiced",1,0)</formula>
    </cfRule>
  </conditionalFormatting>
  <conditionalFormatting sqref="U365">
    <cfRule type="expression" priority="4651" dxfId="688">
      <formula>$U365=0</formula>
    </cfRule>
  </conditionalFormatting>
  <conditionalFormatting sqref="X365">
    <cfRule type="expression" priority="4650" dxfId="688">
      <formula>$X365=0</formula>
    </cfRule>
  </conditionalFormatting>
  <conditionalFormatting sqref="Y365">
    <cfRule type="expression" priority="4649" dxfId="688">
      <formula>$Y365=0</formula>
    </cfRule>
  </conditionalFormatting>
  <conditionalFormatting sqref="A365:J365 L365:AB365">
    <cfRule type="expression" priority="4648" dxfId="1">
      <formula>IF($K365="Invoiced",1,0)</formula>
    </cfRule>
  </conditionalFormatting>
  <conditionalFormatting sqref="A366:A371">
    <cfRule type="cellIs" priority="4646" operator="between" dxfId="655">
      <formula>NOW()-1</formula>
      <formula>NOW()+1</formula>
    </cfRule>
  </conditionalFormatting>
  <conditionalFormatting sqref="K366:K371">
    <cfRule type="expression" priority="4645" dxfId="1">
      <formula>IF($K366="Invoiced",1,0)</formula>
    </cfRule>
  </conditionalFormatting>
  <conditionalFormatting sqref="U366:U369">
    <cfRule type="expression" priority="4644" dxfId="688">
      <formula>$U366=0</formula>
    </cfRule>
  </conditionalFormatting>
  <conditionalFormatting sqref="X366:X369">
    <cfRule type="expression" priority="4643" dxfId="688">
      <formula>$X366=0</formula>
    </cfRule>
  </conditionalFormatting>
  <conditionalFormatting sqref="Y366:Y369">
    <cfRule type="expression" priority="4642" dxfId="688">
      <formula>$Y366=0</formula>
    </cfRule>
  </conditionalFormatting>
  <conditionalFormatting sqref="A366:J369 L366:AB369">
    <cfRule type="expression" priority="4641" dxfId="1">
      <formula>IF($K366="Invoiced",1,0)</formula>
    </cfRule>
  </conditionalFormatting>
  <conditionalFormatting sqref="A366:A369">
    <cfRule type="cellIs" priority="4640" operator="between" dxfId="655">
      <formula>NOW()-1</formula>
      <formula>NOW()+1</formula>
    </cfRule>
  </conditionalFormatting>
  <conditionalFormatting sqref="U370:U371">
    <cfRule type="expression" priority="4639" dxfId="688">
      <formula>$U370=0</formula>
    </cfRule>
  </conditionalFormatting>
  <conditionalFormatting sqref="X370:X371">
    <cfRule type="expression" priority="4638" dxfId="688">
      <formula>$X370=0</formula>
    </cfRule>
  </conditionalFormatting>
  <conditionalFormatting sqref="Y370:Y371">
    <cfRule type="expression" priority="4637" dxfId="688">
      <formula>$Y370=0</formula>
    </cfRule>
  </conditionalFormatting>
  <conditionalFormatting sqref="A370:J371 L370:AB371">
    <cfRule type="expression" priority="4636" dxfId="1">
      <formula>IF($K370="Invoiced",1,0)</formula>
    </cfRule>
  </conditionalFormatting>
  <conditionalFormatting sqref="A370:A371">
    <cfRule type="cellIs" priority="4635" operator="between" dxfId="655">
      <formula>NOW()-1</formula>
      <formula>NOW()+1</formula>
    </cfRule>
  </conditionalFormatting>
  <conditionalFormatting sqref="A372:A378">
    <cfRule type="cellIs" priority="4634" operator="between" dxfId="655">
      <formula>NOW()-1</formula>
      <formula>NOW()+1</formula>
    </cfRule>
  </conditionalFormatting>
  <conditionalFormatting sqref="K372:K378">
    <cfRule type="expression" priority="4633" dxfId="1">
      <formula>IF($K372="Invoiced",1,0)</formula>
    </cfRule>
  </conditionalFormatting>
  <conditionalFormatting sqref="U372:U375">
    <cfRule type="expression" priority="4632" dxfId="688">
      <formula>$U372=0</formula>
    </cfRule>
  </conditionalFormatting>
  <conditionalFormatting sqref="X372:X375">
    <cfRule type="expression" priority="4631" dxfId="688">
      <formula>$X372=0</formula>
    </cfRule>
  </conditionalFormatting>
  <conditionalFormatting sqref="Y372:Y375">
    <cfRule type="expression" priority="4630" dxfId="688">
      <formula>$Y372=0</formula>
    </cfRule>
  </conditionalFormatting>
  <conditionalFormatting sqref="A372:J375 L372:AB375">
    <cfRule type="expression" priority="4629" dxfId="1">
      <formula>IF($K372="Invoiced",1,0)</formula>
    </cfRule>
  </conditionalFormatting>
  <conditionalFormatting sqref="A372:A375">
    <cfRule type="cellIs" priority="4628" operator="between" dxfId="655">
      <formula>NOW()-1</formula>
      <formula>NOW()+1</formula>
    </cfRule>
  </conditionalFormatting>
  <conditionalFormatting sqref="U376:U378">
    <cfRule type="expression" priority="4627" dxfId="688">
      <formula>$U376=0</formula>
    </cfRule>
  </conditionalFormatting>
  <conditionalFormatting sqref="X376:X378">
    <cfRule type="expression" priority="4626" dxfId="688">
      <formula>$X376=0</formula>
    </cfRule>
  </conditionalFormatting>
  <conditionalFormatting sqref="Y376:Y378">
    <cfRule type="expression" priority="4625" dxfId="688">
      <formula>$Y376=0</formula>
    </cfRule>
  </conditionalFormatting>
  <conditionalFormatting sqref="A376:J378 L376:AB378">
    <cfRule type="expression" priority="4624" dxfId="1">
      <formula>IF($K376="Invoiced",1,0)</formula>
    </cfRule>
  </conditionalFormatting>
  <conditionalFormatting sqref="A376:A378">
    <cfRule type="cellIs" priority="4623" operator="between" dxfId="655">
      <formula>NOW()-1</formula>
      <formula>NOW()+1</formula>
    </cfRule>
  </conditionalFormatting>
  <conditionalFormatting sqref="A379:A384">
    <cfRule type="cellIs" priority="4622" operator="between" dxfId="655">
      <formula>NOW()-1</formula>
      <formula>NOW()+1</formula>
    </cfRule>
  </conditionalFormatting>
  <conditionalFormatting sqref="K379:K384">
    <cfRule type="expression" priority="4621" dxfId="1">
      <formula>IF($K379="Invoiced",1,0)</formula>
    </cfRule>
  </conditionalFormatting>
  <conditionalFormatting sqref="U379:U382">
    <cfRule type="expression" priority="4620" dxfId="688">
      <formula>$U379=0</formula>
    </cfRule>
  </conditionalFormatting>
  <conditionalFormatting sqref="X379:X382">
    <cfRule type="expression" priority="4619" dxfId="688">
      <formula>$X379=0</formula>
    </cfRule>
  </conditionalFormatting>
  <conditionalFormatting sqref="Y379:Y382">
    <cfRule type="expression" priority="4618" dxfId="688">
      <formula>$Y379=0</formula>
    </cfRule>
  </conditionalFormatting>
  <conditionalFormatting sqref="A379:J382 L379:AB382">
    <cfRule type="expression" priority="4617" dxfId="1">
      <formula>IF($K379="Invoiced",1,0)</formula>
    </cfRule>
  </conditionalFormatting>
  <conditionalFormatting sqref="A379:A382">
    <cfRule type="cellIs" priority="4616" operator="between" dxfId="655">
      <formula>NOW()-1</formula>
      <formula>NOW()+1</formula>
    </cfRule>
  </conditionalFormatting>
  <conditionalFormatting sqref="U383:U384">
    <cfRule type="expression" priority="4615" dxfId="688">
      <formula>$U383=0</formula>
    </cfRule>
  </conditionalFormatting>
  <conditionalFormatting sqref="X383:X384">
    <cfRule type="expression" priority="4614" dxfId="688">
      <formula>$X383=0</formula>
    </cfRule>
  </conditionalFormatting>
  <conditionalFormatting sqref="Y383:Y384">
    <cfRule type="expression" priority="4613" dxfId="688">
      <formula>$Y383=0</formula>
    </cfRule>
  </conditionalFormatting>
  <conditionalFormatting sqref="A383:J384 L383:AB384">
    <cfRule type="expression" priority="4612" dxfId="1">
      <formula>IF($K383="Invoiced",1,0)</formula>
    </cfRule>
  </conditionalFormatting>
  <conditionalFormatting sqref="A383:A384">
    <cfRule type="cellIs" priority="4611" operator="between" dxfId="655">
      <formula>NOW()-1</formula>
      <formula>NOW()+1</formula>
    </cfRule>
  </conditionalFormatting>
  <conditionalFormatting sqref="A385:A387">
    <cfRule type="cellIs" priority="4610" operator="between" dxfId="655">
      <formula>NOW()-1</formula>
      <formula>NOW()+1</formula>
    </cfRule>
    <cfRule type="cellIs" priority="4604" operator="between" dxfId="655">
      <formula>NOW()-1</formula>
      <formula>NOW()+1</formula>
    </cfRule>
  </conditionalFormatting>
  <conditionalFormatting sqref="K385:K387">
    <cfRule type="expression" priority="4609" dxfId="1">
      <formula>IF($K385="Invoiced",1,0)</formula>
    </cfRule>
  </conditionalFormatting>
  <conditionalFormatting sqref="U385:U387">
    <cfRule type="expression" priority="4608" dxfId="688">
      <formula>$U385=0</formula>
    </cfRule>
  </conditionalFormatting>
  <conditionalFormatting sqref="X385:X387">
    <cfRule type="expression" priority="4607" dxfId="688">
      <formula>$X385=0</formula>
    </cfRule>
  </conditionalFormatting>
  <conditionalFormatting sqref="Y385:Y387">
    <cfRule type="expression" priority="4606" dxfId="688">
      <formula>$Y385=0</formula>
    </cfRule>
  </conditionalFormatting>
  <conditionalFormatting sqref="A385:J387 L385:AB387">
    <cfRule type="expression" priority="4605" dxfId="1">
      <formula>IF($K385="Invoiced",1,0)</formula>
    </cfRule>
  </conditionalFormatting>
  <conditionalFormatting sqref="A388:A393">
    <cfRule type="cellIs" priority="4603" operator="between" dxfId="655">
      <formula>NOW()-1</formula>
      <formula>NOW()+1</formula>
    </cfRule>
  </conditionalFormatting>
  <conditionalFormatting sqref="K388:K393">
    <cfRule type="expression" priority="4602" dxfId="1">
      <formula>IF($K388="Invoiced",1,0)</formula>
    </cfRule>
  </conditionalFormatting>
  <conditionalFormatting sqref="U388:U391">
    <cfRule type="expression" priority="4601" dxfId="688">
      <formula>$U388=0</formula>
    </cfRule>
  </conditionalFormatting>
  <conditionalFormatting sqref="X388:X391">
    <cfRule type="expression" priority="4600" dxfId="688">
      <formula>$X388=0</formula>
    </cfRule>
  </conditionalFormatting>
  <conditionalFormatting sqref="Y388:Y391">
    <cfRule type="expression" priority="4599" dxfId="688">
      <formula>$Y388=0</formula>
    </cfRule>
  </conditionalFormatting>
  <conditionalFormatting sqref="A388:J391 L388:AB391">
    <cfRule type="expression" priority="4598" dxfId="1">
      <formula>IF($K388="Invoiced",1,0)</formula>
    </cfRule>
  </conditionalFormatting>
  <conditionalFormatting sqref="A388:A391">
    <cfRule type="cellIs" priority="4597" operator="between" dxfId="655">
      <formula>NOW()-1</formula>
      <formula>NOW()+1</formula>
    </cfRule>
  </conditionalFormatting>
  <conditionalFormatting sqref="U392:U393">
    <cfRule type="expression" priority="4596" dxfId="688">
      <formula>$U392=0</formula>
    </cfRule>
  </conditionalFormatting>
  <conditionalFormatting sqref="X392:X393">
    <cfRule type="expression" priority="4595" dxfId="688">
      <formula>$X392=0</formula>
    </cfRule>
  </conditionalFormatting>
  <conditionalFormatting sqref="Y392:Y393">
    <cfRule type="expression" priority="4594" dxfId="688">
      <formula>$Y392=0</formula>
    </cfRule>
  </conditionalFormatting>
  <conditionalFormatting sqref="A392:J393 L392:AB393">
    <cfRule type="expression" priority="4593" dxfId="1">
      <formula>IF($K392="Invoiced",1,0)</formula>
    </cfRule>
  </conditionalFormatting>
  <conditionalFormatting sqref="A392:A393">
    <cfRule type="cellIs" priority="4592" operator="between" dxfId="655">
      <formula>NOW()-1</formula>
      <formula>NOW()+1</formula>
    </cfRule>
  </conditionalFormatting>
  <conditionalFormatting sqref="A394">
    <cfRule type="cellIs" priority="4591" operator="between" dxfId="655">
      <formula>NOW()-1</formula>
      <formula>NOW()+1</formula>
    </cfRule>
    <cfRule type="cellIs" priority="4585" operator="between" dxfId="655">
      <formula>NOW()-1</formula>
      <formula>NOW()+1</formula>
    </cfRule>
  </conditionalFormatting>
  <conditionalFormatting sqref="K394">
    <cfRule type="expression" priority="4590" dxfId="1">
      <formula>IF($K394="Invoiced",1,0)</formula>
    </cfRule>
  </conditionalFormatting>
  <conditionalFormatting sqref="U394">
    <cfRule type="expression" priority="4589" dxfId="688">
      <formula>$U394=0</formula>
    </cfRule>
  </conditionalFormatting>
  <conditionalFormatting sqref="X394">
    <cfRule type="expression" priority="4588" dxfId="688">
      <formula>$X394=0</formula>
    </cfRule>
  </conditionalFormatting>
  <conditionalFormatting sqref="Y394">
    <cfRule type="expression" priority="4587" dxfId="688">
      <formula>$Y394=0</formula>
    </cfRule>
  </conditionalFormatting>
  <conditionalFormatting sqref="A394:J394 L394:AB394">
    <cfRule type="expression" priority="4586" dxfId="1">
      <formula>IF($K394="Invoiced",1,0)</formula>
    </cfRule>
  </conditionalFormatting>
  <conditionalFormatting sqref="A395">
    <cfRule type="cellIs" priority="4584" operator="between" dxfId="655">
      <formula>NOW()-1</formula>
      <formula>NOW()+1</formula>
    </cfRule>
    <cfRule type="cellIs" priority="4578" operator="between" dxfId="655">
      <formula>NOW()-1</formula>
      <formula>NOW()+1</formula>
    </cfRule>
  </conditionalFormatting>
  <conditionalFormatting sqref="K395">
    <cfRule type="expression" priority="4583" dxfId="1">
      <formula>IF($K395="Invoiced",1,0)</formula>
    </cfRule>
  </conditionalFormatting>
  <conditionalFormatting sqref="U395">
    <cfRule type="expression" priority="4582" dxfId="688">
      <formula>$U395=0</formula>
    </cfRule>
  </conditionalFormatting>
  <conditionalFormatting sqref="X395">
    <cfRule type="expression" priority="4581" dxfId="688">
      <formula>$X395=0</formula>
    </cfRule>
  </conditionalFormatting>
  <conditionalFormatting sqref="Y395">
    <cfRule type="expression" priority="4580" dxfId="688">
      <formula>$Y395=0</formula>
    </cfRule>
  </conditionalFormatting>
  <conditionalFormatting sqref="A395:J395 L395:AB395">
    <cfRule type="expression" priority="4579" dxfId="1">
      <formula>IF($K395="Invoiced",1,0)</formula>
    </cfRule>
  </conditionalFormatting>
  <conditionalFormatting sqref="A396">
    <cfRule type="cellIs" priority="4577" operator="between" dxfId="655">
      <formula>NOW()-1</formula>
      <formula>NOW()+1</formula>
    </cfRule>
    <cfRule type="cellIs" priority="4571" operator="between" dxfId="655">
      <formula>NOW()-1</formula>
      <formula>NOW()+1</formula>
    </cfRule>
  </conditionalFormatting>
  <conditionalFormatting sqref="K396">
    <cfRule type="expression" priority="4576" dxfId="1">
      <formula>IF($K396="Invoiced",1,0)</formula>
    </cfRule>
  </conditionalFormatting>
  <conditionalFormatting sqref="U396">
    <cfRule type="expression" priority="4575" dxfId="688">
      <formula>$U396=0</formula>
    </cfRule>
  </conditionalFormatting>
  <conditionalFormatting sqref="X396">
    <cfRule type="expression" priority="4574" dxfId="688">
      <formula>$X396=0</formula>
    </cfRule>
  </conditionalFormatting>
  <conditionalFormatting sqref="Y396">
    <cfRule type="expression" priority="4573" dxfId="688">
      <formula>$Y396=0</formula>
    </cfRule>
  </conditionalFormatting>
  <conditionalFormatting sqref="A396:J396 L396:AB396">
    <cfRule type="expression" priority="4572" dxfId="1">
      <formula>IF($K396="Invoiced",1,0)</formula>
    </cfRule>
  </conditionalFormatting>
  <conditionalFormatting sqref="A397">
    <cfRule type="cellIs" priority="4570" operator="between" dxfId="655">
      <formula>NOW()-1</formula>
      <formula>NOW()+1</formula>
    </cfRule>
    <cfRule type="cellIs" priority="4564" operator="between" dxfId="655">
      <formula>NOW()-1</formula>
      <formula>NOW()+1</formula>
    </cfRule>
  </conditionalFormatting>
  <conditionalFormatting sqref="K397">
    <cfRule type="expression" priority="4569" dxfId="1">
      <formula>IF($K397="Invoiced",1,0)</formula>
    </cfRule>
  </conditionalFormatting>
  <conditionalFormatting sqref="U397">
    <cfRule type="expression" priority="4568" dxfId="688">
      <formula>$U397=0</formula>
    </cfRule>
  </conditionalFormatting>
  <conditionalFormatting sqref="X397">
    <cfRule type="expression" priority="4567" dxfId="688">
      <formula>$X397=0</formula>
    </cfRule>
  </conditionalFormatting>
  <conditionalFormatting sqref="Y397">
    <cfRule type="expression" priority="4566" dxfId="688">
      <formula>$Y397=0</formula>
    </cfRule>
  </conditionalFormatting>
  <conditionalFormatting sqref="A397:J397 L397:AB397">
    <cfRule type="expression" priority="4565" dxfId="1">
      <formula>IF($K397="Invoiced",1,0)</formula>
    </cfRule>
  </conditionalFormatting>
  <conditionalFormatting sqref="A398:A403">
    <cfRule type="cellIs" priority="4563" operator="between" dxfId="655">
      <formula>NOW()-1</formula>
      <formula>NOW()+1</formula>
    </cfRule>
  </conditionalFormatting>
  <conditionalFormatting sqref="K398:K403">
    <cfRule type="expression" priority="4562" dxfId="1">
      <formula>IF($K398="Invoiced",1,0)</formula>
    </cfRule>
  </conditionalFormatting>
  <conditionalFormatting sqref="U398:U401">
    <cfRule type="expression" priority="4561" dxfId="688">
      <formula>$U398=0</formula>
    </cfRule>
  </conditionalFormatting>
  <conditionalFormatting sqref="X398:X401">
    <cfRule type="expression" priority="4560" dxfId="688">
      <formula>$X398=0</formula>
    </cfRule>
  </conditionalFormatting>
  <conditionalFormatting sqref="Y398:Y401">
    <cfRule type="expression" priority="4559" dxfId="688">
      <formula>$Y398=0</formula>
    </cfRule>
  </conditionalFormatting>
  <conditionalFormatting sqref="A398:J401 L398:AB401">
    <cfRule type="expression" priority="4558" dxfId="1">
      <formula>IF($K398="Invoiced",1,0)</formula>
    </cfRule>
  </conditionalFormatting>
  <conditionalFormatting sqref="A398:A401">
    <cfRule type="cellIs" priority="4557" operator="between" dxfId="655">
      <formula>NOW()-1</formula>
      <formula>NOW()+1</formula>
    </cfRule>
  </conditionalFormatting>
  <conditionalFormatting sqref="U402:U403">
    <cfRule type="expression" priority="4556" dxfId="688">
      <formula>$U402=0</formula>
    </cfRule>
  </conditionalFormatting>
  <conditionalFormatting sqref="X402:X403">
    <cfRule type="expression" priority="4555" dxfId="688">
      <formula>$X402=0</formula>
    </cfRule>
  </conditionalFormatting>
  <conditionalFormatting sqref="Y402:Y403">
    <cfRule type="expression" priority="4554" dxfId="688">
      <formula>$Y402=0</formula>
    </cfRule>
  </conditionalFormatting>
  <conditionalFormatting sqref="A402:J403 L402:AB403">
    <cfRule type="expression" priority="4553" dxfId="1">
      <formula>IF($K402="Invoiced",1,0)</formula>
    </cfRule>
  </conditionalFormatting>
  <conditionalFormatting sqref="A402:A403">
    <cfRule type="cellIs" priority="4552" operator="between" dxfId="655">
      <formula>NOW()-1</formula>
      <formula>NOW()+1</formula>
    </cfRule>
  </conditionalFormatting>
  <conditionalFormatting sqref="A404:A410">
    <cfRule type="cellIs" priority="4551" operator="between" dxfId="655">
      <formula>NOW()-1</formula>
      <formula>NOW()+1</formula>
    </cfRule>
  </conditionalFormatting>
  <conditionalFormatting sqref="K404:K410">
    <cfRule type="expression" priority="4550" dxfId="1">
      <formula>IF($K404="Invoiced",1,0)</formula>
    </cfRule>
  </conditionalFormatting>
  <conditionalFormatting sqref="U404:U407">
    <cfRule type="expression" priority="4549" dxfId="688">
      <formula>$U404=0</formula>
    </cfRule>
  </conditionalFormatting>
  <conditionalFormatting sqref="X404:X407">
    <cfRule type="expression" priority="4548" dxfId="688">
      <formula>$X404=0</formula>
    </cfRule>
  </conditionalFormatting>
  <conditionalFormatting sqref="Y404:Y407">
    <cfRule type="expression" priority="4547" dxfId="688">
      <formula>$Y404=0</formula>
    </cfRule>
  </conditionalFormatting>
  <conditionalFormatting sqref="A404:J407 L404:AB407">
    <cfRule type="expression" priority="4546" dxfId="1">
      <formula>IF($K404="Invoiced",1,0)</formula>
    </cfRule>
  </conditionalFormatting>
  <conditionalFormatting sqref="A404:A407">
    <cfRule type="cellIs" priority="4545" operator="between" dxfId="655">
      <formula>NOW()-1</formula>
      <formula>NOW()+1</formula>
    </cfRule>
  </conditionalFormatting>
  <conditionalFormatting sqref="U408:U410">
    <cfRule type="expression" priority="4544" dxfId="688">
      <formula>$U408=0</formula>
    </cfRule>
  </conditionalFormatting>
  <conditionalFormatting sqref="X408:X410">
    <cfRule type="expression" priority="4543" dxfId="688">
      <formula>$X408=0</formula>
    </cfRule>
  </conditionalFormatting>
  <conditionalFormatting sqref="Y408:Y410">
    <cfRule type="expression" priority="4542" dxfId="688">
      <formula>$Y408=0</formula>
    </cfRule>
  </conditionalFormatting>
  <conditionalFormatting sqref="A408:J410 L408:AB410">
    <cfRule type="expression" priority="4541" dxfId="1">
      <formula>IF($K408="Invoiced",1,0)</formula>
    </cfRule>
  </conditionalFormatting>
  <conditionalFormatting sqref="A408:A410">
    <cfRule type="cellIs" priority="4540" operator="between" dxfId="655">
      <formula>NOW()-1</formula>
      <formula>NOW()+1</formula>
    </cfRule>
  </conditionalFormatting>
  <conditionalFormatting sqref="A411:A416">
    <cfRule type="cellIs" priority="4539" operator="between" dxfId="655">
      <formula>NOW()-1</formula>
      <formula>NOW()+1</formula>
    </cfRule>
  </conditionalFormatting>
  <conditionalFormatting sqref="K411:K416">
    <cfRule type="expression" priority="4538" dxfId="1">
      <formula>IF($K411="Invoiced",1,0)</formula>
    </cfRule>
  </conditionalFormatting>
  <conditionalFormatting sqref="U411:U414">
    <cfRule type="expression" priority="4537" dxfId="688">
      <formula>$U411=0</formula>
    </cfRule>
  </conditionalFormatting>
  <conditionalFormatting sqref="X411:X414">
    <cfRule type="expression" priority="4536" dxfId="688">
      <formula>$X411=0</formula>
    </cfRule>
  </conditionalFormatting>
  <conditionalFormatting sqref="Y411:Y414">
    <cfRule type="expression" priority="4535" dxfId="688">
      <formula>$Y411=0</formula>
    </cfRule>
  </conditionalFormatting>
  <conditionalFormatting sqref="A411:J414 L411:AB414">
    <cfRule type="expression" priority="4534" dxfId="1">
      <formula>IF($K411="Invoiced",1,0)</formula>
    </cfRule>
  </conditionalFormatting>
  <conditionalFormatting sqref="A411:A414">
    <cfRule type="cellIs" priority="4533" operator="between" dxfId="655">
      <formula>NOW()-1</formula>
      <formula>NOW()+1</formula>
    </cfRule>
  </conditionalFormatting>
  <conditionalFormatting sqref="U415:U416">
    <cfRule type="expression" priority="4532" dxfId="688">
      <formula>$U415=0</formula>
    </cfRule>
  </conditionalFormatting>
  <conditionalFormatting sqref="X415:X416">
    <cfRule type="expression" priority="4531" dxfId="688">
      <formula>$X415=0</formula>
    </cfRule>
  </conditionalFormatting>
  <conditionalFormatting sqref="Y415:Y416">
    <cfRule type="expression" priority="4530" dxfId="688">
      <formula>$Y415=0</formula>
    </cfRule>
  </conditionalFormatting>
  <conditionalFormatting sqref="A415:J416 L415:AB416">
    <cfRule type="expression" priority="4529" dxfId="1">
      <formula>IF($K415="Invoiced",1,0)</formula>
    </cfRule>
  </conditionalFormatting>
  <conditionalFormatting sqref="A415:A416">
    <cfRule type="cellIs" priority="4528" operator="between" dxfId="655">
      <formula>NOW()-1</formula>
      <formula>NOW()+1</formula>
    </cfRule>
  </conditionalFormatting>
  <conditionalFormatting sqref="A417:A419">
    <cfRule type="cellIs" priority="4527" operator="between" dxfId="655">
      <formula>NOW()-1</formula>
      <formula>NOW()+1</formula>
    </cfRule>
    <cfRule type="cellIs" priority="4521" operator="between" dxfId="655">
      <formula>NOW()-1</formula>
      <formula>NOW()+1</formula>
    </cfRule>
  </conditionalFormatting>
  <conditionalFormatting sqref="K417:K419">
    <cfRule type="expression" priority="4526" dxfId="1">
      <formula>IF($K417="Invoiced",1,0)</formula>
    </cfRule>
  </conditionalFormatting>
  <conditionalFormatting sqref="U417:U419">
    <cfRule type="expression" priority="4525" dxfId="688">
      <formula>$U417=0</formula>
    </cfRule>
  </conditionalFormatting>
  <conditionalFormatting sqref="X417:X419">
    <cfRule type="expression" priority="4524" dxfId="688">
      <formula>$X417=0</formula>
    </cfRule>
  </conditionalFormatting>
  <conditionalFormatting sqref="Y417:Y419">
    <cfRule type="expression" priority="4523" dxfId="688">
      <formula>$Y417=0</formula>
    </cfRule>
  </conditionalFormatting>
  <conditionalFormatting sqref="A417:J419 L417:AB419">
    <cfRule type="expression" priority="4522" dxfId="1">
      <formula>IF($K417="Invoiced",1,0)</formula>
    </cfRule>
  </conditionalFormatting>
  <conditionalFormatting sqref="A420:A425">
    <cfRule type="cellIs" priority="4520" operator="between" dxfId="655">
      <formula>NOW()-1</formula>
      <formula>NOW()+1</formula>
    </cfRule>
  </conditionalFormatting>
  <conditionalFormatting sqref="K420:K425">
    <cfRule type="expression" priority="4519" dxfId="1">
      <formula>IF($K420="Invoiced",1,0)</formula>
    </cfRule>
  </conditionalFormatting>
  <conditionalFormatting sqref="U420:U423">
    <cfRule type="expression" priority="4518" dxfId="688">
      <formula>$U420=0</formula>
    </cfRule>
  </conditionalFormatting>
  <conditionalFormatting sqref="X420:X423">
    <cfRule type="expression" priority="4517" dxfId="688">
      <formula>$X420=0</formula>
    </cfRule>
  </conditionalFormatting>
  <conditionalFormatting sqref="Y420:Y423">
    <cfRule type="expression" priority="4516" dxfId="688">
      <formula>$Y420=0</formula>
    </cfRule>
  </conditionalFormatting>
  <conditionalFormatting sqref="A420:J423 L420:AB423">
    <cfRule type="expression" priority="4515" dxfId="1">
      <formula>IF($K420="Invoiced",1,0)</formula>
    </cfRule>
  </conditionalFormatting>
  <conditionalFormatting sqref="A420:A423">
    <cfRule type="cellIs" priority="4514" operator="between" dxfId="655">
      <formula>NOW()-1</formula>
      <formula>NOW()+1</formula>
    </cfRule>
  </conditionalFormatting>
  <conditionalFormatting sqref="U424:U425">
    <cfRule type="expression" priority="4513" dxfId="688">
      <formula>$U424=0</formula>
    </cfRule>
  </conditionalFormatting>
  <conditionalFormatting sqref="X424:X425">
    <cfRule type="expression" priority="4512" dxfId="688">
      <formula>$X424=0</formula>
    </cfRule>
  </conditionalFormatting>
  <conditionalFormatting sqref="Y424:Y425">
    <cfRule type="expression" priority="4511" dxfId="688">
      <formula>$Y424=0</formula>
    </cfRule>
  </conditionalFormatting>
  <conditionalFormatting sqref="A424:J425 L424:AB425">
    <cfRule type="expression" priority="4510" dxfId="1">
      <formula>IF($K424="Invoiced",1,0)</formula>
    </cfRule>
  </conditionalFormatting>
  <conditionalFormatting sqref="A424:A425">
    <cfRule type="cellIs" priority="4509" operator="between" dxfId="655">
      <formula>NOW()-1</formula>
      <formula>NOW()+1</formula>
    </cfRule>
  </conditionalFormatting>
  <conditionalFormatting sqref="A426">
    <cfRule type="cellIs" priority="4508" operator="between" dxfId="655">
      <formula>NOW()-1</formula>
      <formula>NOW()+1</formula>
    </cfRule>
    <cfRule type="cellIs" priority="4502" operator="between" dxfId="655">
      <formula>NOW()-1</formula>
      <formula>NOW()+1</formula>
    </cfRule>
  </conditionalFormatting>
  <conditionalFormatting sqref="K426">
    <cfRule type="expression" priority="4507" dxfId="1">
      <formula>IF($K426="Invoiced",1,0)</formula>
    </cfRule>
  </conditionalFormatting>
  <conditionalFormatting sqref="U426">
    <cfRule type="expression" priority="4506" dxfId="688">
      <formula>$U426=0</formula>
    </cfRule>
  </conditionalFormatting>
  <conditionalFormatting sqref="X426">
    <cfRule type="expression" priority="4505" dxfId="688">
      <formula>$X426=0</formula>
    </cfRule>
  </conditionalFormatting>
  <conditionalFormatting sqref="Y426">
    <cfRule type="expression" priority="4504" dxfId="688">
      <formula>$Y426=0</formula>
    </cfRule>
  </conditionalFormatting>
  <conditionalFormatting sqref="A426:J426 L426:AB426">
    <cfRule type="expression" priority="4503" dxfId="1">
      <formula>IF($K426="Invoiced",1,0)</formula>
    </cfRule>
  </conditionalFormatting>
  <conditionalFormatting sqref="A427">
    <cfRule type="cellIs" priority="4501" operator="between" dxfId="655">
      <formula>NOW()-1</formula>
      <formula>NOW()+1</formula>
    </cfRule>
    <cfRule type="cellIs" priority="4495" operator="between" dxfId="655">
      <formula>NOW()-1</formula>
      <formula>NOW()+1</formula>
    </cfRule>
  </conditionalFormatting>
  <conditionalFormatting sqref="K427">
    <cfRule type="expression" priority="4500" dxfId="1">
      <formula>IF($K427="Invoiced",1,0)</formula>
    </cfRule>
  </conditionalFormatting>
  <conditionalFormatting sqref="U427">
    <cfRule type="expression" priority="4499" dxfId="688">
      <formula>$U427=0</formula>
    </cfRule>
  </conditionalFormatting>
  <conditionalFormatting sqref="X427">
    <cfRule type="expression" priority="4498" dxfId="688">
      <formula>$X427=0</formula>
    </cfRule>
  </conditionalFormatting>
  <conditionalFormatting sqref="Y427">
    <cfRule type="expression" priority="4497" dxfId="688">
      <formula>$Y427=0</formula>
    </cfRule>
  </conditionalFormatting>
  <conditionalFormatting sqref="A427:J427 L427:AB427">
    <cfRule type="expression" priority="4496" dxfId="1">
      <formula>IF($K427="Invoiced",1,0)</formula>
    </cfRule>
  </conditionalFormatting>
  <conditionalFormatting sqref="A428:A433">
    <cfRule type="cellIs" priority="4494" operator="between" dxfId="655">
      <formula>NOW()-1</formula>
      <formula>NOW()+1</formula>
    </cfRule>
  </conditionalFormatting>
  <conditionalFormatting sqref="K428:K433">
    <cfRule type="expression" priority="4493" dxfId="1">
      <formula>IF($K428="Invoiced",1,0)</formula>
    </cfRule>
  </conditionalFormatting>
  <conditionalFormatting sqref="U428:U431">
    <cfRule type="expression" priority="4492" dxfId="688">
      <formula>$U428=0</formula>
    </cfRule>
  </conditionalFormatting>
  <conditionalFormatting sqref="X428:X431">
    <cfRule type="expression" priority="4491" dxfId="688">
      <formula>$X428=0</formula>
    </cfRule>
  </conditionalFormatting>
  <conditionalFormatting sqref="Y428:Y431">
    <cfRule type="expression" priority="4490" dxfId="688">
      <formula>$Y428=0</formula>
    </cfRule>
  </conditionalFormatting>
  <conditionalFormatting sqref="A428:J431 L428:AB431">
    <cfRule type="expression" priority="4489" dxfId="1">
      <formula>IF($K428="Invoiced",1,0)</formula>
    </cfRule>
  </conditionalFormatting>
  <conditionalFormatting sqref="A428:A431">
    <cfRule type="cellIs" priority="4488" operator="between" dxfId="655">
      <formula>NOW()-1</formula>
      <formula>NOW()+1</formula>
    </cfRule>
  </conditionalFormatting>
  <conditionalFormatting sqref="U432:U433">
    <cfRule type="expression" priority="4487" dxfId="688">
      <formula>$U432=0</formula>
    </cfRule>
  </conditionalFormatting>
  <conditionalFormatting sqref="X432:X433">
    <cfRule type="expression" priority="4486" dxfId="688">
      <formula>$X432=0</formula>
    </cfRule>
  </conditionalFormatting>
  <conditionalFormatting sqref="Y432:Y433">
    <cfRule type="expression" priority="4485" dxfId="688">
      <formula>$Y432=0</formula>
    </cfRule>
  </conditionalFormatting>
  <conditionalFormatting sqref="A432:J433 L432:AB433">
    <cfRule type="expression" priority="4484" dxfId="1">
      <formula>IF($K432="Invoiced",1,0)</formula>
    </cfRule>
  </conditionalFormatting>
  <conditionalFormatting sqref="A432:A433">
    <cfRule type="cellIs" priority="4483" operator="between" dxfId="655">
      <formula>NOW()-1</formula>
      <formula>NOW()+1</formula>
    </cfRule>
  </conditionalFormatting>
  <conditionalFormatting sqref="A434:A440">
    <cfRule type="cellIs" priority="4482" operator="between" dxfId="655">
      <formula>NOW()-1</formula>
      <formula>NOW()+1</formula>
    </cfRule>
  </conditionalFormatting>
  <conditionalFormatting sqref="K434:K440">
    <cfRule type="expression" priority="4481" dxfId="1">
      <formula>IF($K434="Invoiced",1,0)</formula>
    </cfRule>
  </conditionalFormatting>
  <conditionalFormatting sqref="U434:U437">
    <cfRule type="expression" priority="4480" dxfId="688">
      <formula>$U434=0</formula>
    </cfRule>
  </conditionalFormatting>
  <conditionalFormatting sqref="X434:X437">
    <cfRule type="expression" priority="4479" dxfId="688">
      <formula>$X434=0</formula>
    </cfRule>
  </conditionalFormatting>
  <conditionalFormatting sqref="Y434:Y437">
    <cfRule type="expression" priority="4478" dxfId="688">
      <formula>$Y434=0</formula>
    </cfRule>
  </conditionalFormatting>
  <conditionalFormatting sqref="A434:J437 L434:AB437">
    <cfRule type="expression" priority="4477" dxfId="1">
      <formula>IF($K434="Invoiced",1,0)</formula>
    </cfRule>
  </conditionalFormatting>
  <conditionalFormatting sqref="A434:A437">
    <cfRule type="cellIs" priority="4476" operator="between" dxfId="655">
      <formula>NOW()-1</formula>
      <formula>NOW()+1</formula>
    </cfRule>
  </conditionalFormatting>
  <conditionalFormatting sqref="U438:U440">
    <cfRule type="expression" priority="4475" dxfId="688">
      <formula>$U438=0</formula>
    </cfRule>
  </conditionalFormatting>
  <conditionalFormatting sqref="X438:X440">
    <cfRule type="expression" priority="4474" dxfId="688">
      <formula>$X438=0</formula>
    </cfRule>
  </conditionalFormatting>
  <conditionalFormatting sqref="Y438:Y440">
    <cfRule type="expression" priority="4473" dxfId="688">
      <formula>$Y438=0</formula>
    </cfRule>
  </conditionalFormatting>
  <conditionalFormatting sqref="A438:J440 L438:AB440">
    <cfRule type="expression" priority="4472" dxfId="1">
      <formula>IF($K438="Invoiced",1,0)</formula>
    </cfRule>
  </conditionalFormatting>
  <conditionalFormatting sqref="A438:A440">
    <cfRule type="cellIs" priority="4471" operator="between" dxfId="655">
      <formula>NOW()-1</formula>
      <formula>NOW()+1</formula>
    </cfRule>
  </conditionalFormatting>
  <conditionalFormatting sqref="A441:A446">
    <cfRule type="cellIs" priority="4470" operator="between" dxfId="655">
      <formula>NOW()-1</formula>
      <formula>NOW()+1</formula>
    </cfRule>
  </conditionalFormatting>
  <conditionalFormatting sqref="K441:K446">
    <cfRule type="expression" priority="4469" dxfId="1">
      <formula>IF($K441="Invoiced",1,0)</formula>
    </cfRule>
  </conditionalFormatting>
  <conditionalFormatting sqref="U441:U444">
    <cfRule type="expression" priority="4468" dxfId="688">
      <formula>$U441=0</formula>
    </cfRule>
  </conditionalFormatting>
  <conditionalFormatting sqref="X441:X444">
    <cfRule type="expression" priority="4467" dxfId="688">
      <formula>$X441=0</formula>
    </cfRule>
  </conditionalFormatting>
  <conditionalFormatting sqref="Y441:Y444">
    <cfRule type="expression" priority="4466" dxfId="688">
      <formula>$Y441=0</formula>
    </cfRule>
  </conditionalFormatting>
  <conditionalFormatting sqref="A441:J444 L441:AB444">
    <cfRule type="expression" priority="4465" dxfId="1">
      <formula>IF($K441="Invoiced",1,0)</formula>
    </cfRule>
  </conditionalFormatting>
  <conditionalFormatting sqref="A441:A444">
    <cfRule type="cellIs" priority="4464" operator="between" dxfId="655">
      <formula>NOW()-1</formula>
      <formula>NOW()+1</formula>
    </cfRule>
  </conditionalFormatting>
  <conditionalFormatting sqref="U445:U446">
    <cfRule type="expression" priority="4463" dxfId="688">
      <formula>$U445=0</formula>
    </cfRule>
  </conditionalFormatting>
  <conditionalFormatting sqref="X445:X446">
    <cfRule type="expression" priority="4462" dxfId="688">
      <formula>$X445=0</formula>
    </cfRule>
  </conditionalFormatting>
  <conditionalFormatting sqref="Y445:Y446">
    <cfRule type="expression" priority="4461" dxfId="688">
      <formula>$Y445=0</formula>
    </cfRule>
  </conditionalFormatting>
  <conditionalFormatting sqref="A445:J446 L445:AB446">
    <cfRule type="expression" priority="4460" dxfId="1">
      <formula>IF($K445="Invoiced",1,0)</formula>
    </cfRule>
  </conditionalFormatting>
  <conditionalFormatting sqref="A445:A446">
    <cfRule type="cellIs" priority="4459" operator="between" dxfId="655">
      <formula>NOW()-1</formula>
      <formula>NOW()+1</formula>
    </cfRule>
  </conditionalFormatting>
  <conditionalFormatting sqref="A447:A449">
    <cfRule type="cellIs" priority="4458" operator="between" dxfId="655">
      <formula>NOW()-1</formula>
      <formula>NOW()+1</formula>
    </cfRule>
    <cfRule type="cellIs" priority="4452" operator="between" dxfId="655">
      <formula>NOW()-1</formula>
      <formula>NOW()+1</formula>
    </cfRule>
  </conditionalFormatting>
  <conditionalFormatting sqref="K447:K449">
    <cfRule type="expression" priority="4457" dxfId="1">
      <formula>IF($K447="Invoiced",1,0)</formula>
    </cfRule>
  </conditionalFormatting>
  <conditionalFormatting sqref="U447:U449">
    <cfRule type="expression" priority="4456" dxfId="688">
      <formula>$U447=0</formula>
    </cfRule>
  </conditionalFormatting>
  <conditionalFormatting sqref="X447:X449">
    <cfRule type="expression" priority="4455" dxfId="688">
      <formula>$X447=0</formula>
    </cfRule>
  </conditionalFormatting>
  <conditionalFormatting sqref="Y447:Y449">
    <cfRule type="expression" priority="4454" dxfId="688">
      <formula>$Y447=0</formula>
    </cfRule>
  </conditionalFormatting>
  <conditionalFormatting sqref="A447:J449 L447:AB449">
    <cfRule type="expression" priority="4453" dxfId="1">
      <formula>IF($K447="Invoiced",1,0)</formula>
    </cfRule>
  </conditionalFormatting>
  <conditionalFormatting sqref="A450:A455">
    <cfRule type="cellIs" priority="4451" operator="between" dxfId="655">
      <formula>NOW()-1</formula>
      <formula>NOW()+1</formula>
    </cfRule>
  </conditionalFormatting>
  <conditionalFormatting sqref="K450:K455">
    <cfRule type="expression" priority="4450" dxfId="1">
      <formula>IF($K450="Invoiced",1,0)</formula>
    </cfRule>
  </conditionalFormatting>
  <conditionalFormatting sqref="U450:U453">
    <cfRule type="expression" priority="4449" dxfId="688">
      <formula>$U450=0</formula>
    </cfRule>
  </conditionalFormatting>
  <conditionalFormatting sqref="X450:X453">
    <cfRule type="expression" priority="4448" dxfId="688">
      <formula>$X450=0</formula>
    </cfRule>
  </conditionalFormatting>
  <conditionalFormatting sqref="Y450:Y453">
    <cfRule type="expression" priority="4447" dxfId="688">
      <formula>$Y450=0</formula>
    </cfRule>
  </conditionalFormatting>
  <conditionalFormatting sqref="A450:J453 L450:AB453">
    <cfRule type="expression" priority="4446" dxfId="1">
      <formula>IF($K450="Invoiced",1,0)</formula>
    </cfRule>
  </conditionalFormatting>
  <conditionalFormatting sqref="A450:A453">
    <cfRule type="cellIs" priority="4445" operator="between" dxfId="655">
      <formula>NOW()-1</formula>
      <formula>NOW()+1</formula>
    </cfRule>
  </conditionalFormatting>
  <conditionalFormatting sqref="U454:U455">
    <cfRule type="expression" priority="4444" dxfId="688">
      <formula>$U454=0</formula>
    </cfRule>
  </conditionalFormatting>
  <conditionalFormatting sqref="X454:X455">
    <cfRule type="expression" priority="4443" dxfId="688">
      <formula>$X454=0</formula>
    </cfRule>
  </conditionalFormatting>
  <conditionalFormatting sqref="Y454:Y455">
    <cfRule type="expression" priority="4442" dxfId="688">
      <formula>$Y454=0</formula>
    </cfRule>
  </conditionalFormatting>
  <conditionalFormatting sqref="A454:J455 L454:AB455">
    <cfRule type="expression" priority="4441" dxfId="1">
      <formula>IF($K454="Invoiced",1,0)</formula>
    </cfRule>
  </conditionalFormatting>
  <conditionalFormatting sqref="A454:A455">
    <cfRule type="cellIs" priority="4440" operator="between" dxfId="655">
      <formula>NOW()-1</formula>
      <formula>NOW()+1</formula>
    </cfRule>
  </conditionalFormatting>
  <conditionalFormatting sqref="A456">
    <cfRule type="cellIs" priority="4439" operator="between" dxfId="655">
      <formula>NOW()-1</formula>
      <formula>NOW()+1</formula>
    </cfRule>
    <cfRule type="cellIs" priority="4433" operator="between" dxfId="655">
      <formula>NOW()-1</formula>
      <formula>NOW()+1</formula>
    </cfRule>
  </conditionalFormatting>
  <conditionalFormatting sqref="K456">
    <cfRule type="expression" priority="4438" dxfId="1">
      <formula>IF($K456="Invoiced",1,0)</formula>
    </cfRule>
  </conditionalFormatting>
  <conditionalFormatting sqref="U456">
    <cfRule type="expression" priority="4437" dxfId="688">
      <formula>$U456=0</formula>
    </cfRule>
  </conditionalFormatting>
  <conditionalFormatting sqref="X456">
    <cfRule type="expression" priority="4436" dxfId="688">
      <formula>$X456=0</formula>
    </cfRule>
  </conditionalFormatting>
  <conditionalFormatting sqref="Y456">
    <cfRule type="expression" priority="4435" dxfId="688">
      <formula>$Y456=0</formula>
    </cfRule>
  </conditionalFormatting>
  <conditionalFormatting sqref="A456:J456 L456:AB456">
    <cfRule type="expression" priority="4434" dxfId="1">
      <formula>IF($K456="Invoiced",1,0)</formula>
    </cfRule>
  </conditionalFormatting>
  <conditionalFormatting sqref="A457">
    <cfRule type="cellIs" priority="4432" operator="between" dxfId="655">
      <formula>NOW()-1</formula>
      <formula>NOW()+1</formula>
    </cfRule>
    <cfRule type="cellIs" priority="4426" operator="between" dxfId="655">
      <formula>NOW()-1</formula>
      <formula>NOW()+1</formula>
    </cfRule>
  </conditionalFormatting>
  <conditionalFormatting sqref="K457">
    <cfRule type="expression" priority="4431" dxfId="1">
      <formula>IF($K457="Invoiced",1,0)</formula>
    </cfRule>
  </conditionalFormatting>
  <conditionalFormatting sqref="U457">
    <cfRule type="expression" priority="4430" dxfId="688">
      <formula>$U457=0</formula>
    </cfRule>
  </conditionalFormatting>
  <conditionalFormatting sqref="X457">
    <cfRule type="expression" priority="4429" dxfId="688">
      <formula>$X457=0</formula>
    </cfRule>
  </conditionalFormatting>
  <conditionalFormatting sqref="Y457">
    <cfRule type="expression" priority="4428" dxfId="688">
      <formula>$Y457=0</formula>
    </cfRule>
  </conditionalFormatting>
  <conditionalFormatting sqref="A457:J457 L457:AB457">
    <cfRule type="expression" priority="4427" dxfId="1">
      <formula>IF($K457="Invoiced",1,0)</formula>
    </cfRule>
  </conditionalFormatting>
  <conditionalFormatting sqref="A458">
    <cfRule type="cellIs" priority="4425" operator="between" dxfId="655">
      <formula>NOW()-1</formula>
      <formula>NOW()+1</formula>
    </cfRule>
    <cfRule type="cellIs" priority="4419" operator="between" dxfId="655">
      <formula>NOW()-1</formula>
      <formula>NOW()+1</formula>
    </cfRule>
  </conditionalFormatting>
  <conditionalFormatting sqref="K458">
    <cfRule type="expression" priority="4424" dxfId="1">
      <formula>IF($K458="Invoiced",1,0)</formula>
    </cfRule>
  </conditionalFormatting>
  <conditionalFormatting sqref="U458">
    <cfRule type="expression" priority="4423" dxfId="688">
      <formula>$U458=0</formula>
    </cfRule>
  </conditionalFormatting>
  <conditionalFormatting sqref="X458">
    <cfRule type="expression" priority="4422" dxfId="688">
      <formula>$X458=0</formula>
    </cfRule>
  </conditionalFormatting>
  <conditionalFormatting sqref="Y458">
    <cfRule type="expression" priority="4421" dxfId="688">
      <formula>$Y458=0</formula>
    </cfRule>
  </conditionalFormatting>
  <conditionalFormatting sqref="A458:J458 L458:AB458">
    <cfRule type="expression" priority="4420" dxfId="1">
      <formula>IF($K458="Invoiced",1,0)</formula>
    </cfRule>
  </conditionalFormatting>
  <conditionalFormatting sqref="A459">
    <cfRule type="cellIs" priority="4418" operator="between" dxfId="655">
      <formula>NOW()-1</formula>
      <formula>NOW()+1</formula>
    </cfRule>
    <cfRule type="cellIs" priority="4412" operator="between" dxfId="655">
      <formula>NOW()-1</formula>
      <formula>NOW()+1</formula>
    </cfRule>
  </conditionalFormatting>
  <conditionalFormatting sqref="K459">
    <cfRule type="expression" priority="4417" dxfId="1">
      <formula>IF($K459="Invoiced",1,0)</formula>
    </cfRule>
  </conditionalFormatting>
  <conditionalFormatting sqref="U459">
    <cfRule type="expression" priority="4416" dxfId="688">
      <formula>$U459=0</formula>
    </cfRule>
  </conditionalFormatting>
  <conditionalFormatting sqref="X459">
    <cfRule type="expression" priority="4415" dxfId="688">
      <formula>$X459=0</formula>
    </cfRule>
  </conditionalFormatting>
  <conditionalFormatting sqref="Y459">
    <cfRule type="expression" priority="4414" dxfId="688">
      <formula>$Y459=0</formula>
    </cfRule>
  </conditionalFormatting>
  <conditionalFormatting sqref="A459:J459 L459:AB459">
    <cfRule type="expression" priority="4413" dxfId="1">
      <formula>IF($K459="Invoiced",1,0)</formula>
    </cfRule>
  </conditionalFormatting>
  <conditionalFormatting sqref="A460:A465">
    <cfRule type="cellIs" priority="4411" operator="between" dxfId="655">
      <formula>NOW()-1</formula>
      <formula>NOW()+1</formula>
    </cfRule>
  </conditionalFormatting>
  <conditionalFormatting sqref="K460:K465">
    <cfRule type="expression" priority="4410" dxfId="1">
      <formula>IF($K460="Invoiced",1,0)</formula>
    </cfRule>
  </conditionalFormatting>
  <conditionalFormatting sqref="U460:U463">
    <cfRule type="expression" priority="4409" dxfId="688">
      <formula>$U460=0</formula>
    </cfRule>
  </conditionalFormatting>
  <conditionalFormatting sqref="X460:X463">
    <cfRule type="expression" priority="4408" dxfId="688">
      <formula>$X460=0</formula>
    </cfRule>
  </conditionalFormatting>
  <conditionalFormatting sqref="Y460:Y463">
    <cfRule type="expression" priority="4407" dxfId="688">
      <formula>$Y460=0</formula>
    </cfRule>
  </conditionalFormatting>
  <conditionalFormatting sqref="A460:J463 L460:AB463">
    <cfRule type="expression" priority="4406" dxfId="1">
      <formula>IF($K460="Invoiced",1,0)</formula>
    </cfRule>
  </conditionalFormatting>
  <conditionalFormatting sqref="A460:A463">
    <cfRule type="cellIs" priority="4405" operator="between" dxfId="655">
      <formula>NOW()-1</formula>
      <formula>NOW()+1</formula>
    </cfRule>
  </conditionalFormatting>
  <conditionalFormatting sqref="U464:U465">
    <cfRule type="expression" priority="4404" dxfId="688">
      <formula>$U464=0</formula>
    </cfRule>
  </conditionalFormatting>
  <conditionalFormatting sqref="X464:X465">
    <cfRule type="expression" priority="4403" dxfId="688">
      <formula>$X464=0</formula>
    </cfRule>
  </conditionalFormatting>
  <conditionalFormatting sqref="Y464:Y465">
    <cfRule type="expression" priority="4402" dxfId="688">
      <formula>$Y464=0</formula>
    </cfRule>
  </conditionalFormatting>
  <conditionalFormatting sqref="A464:J465 L464:AB465">
    <cfRule type="expression" priority="4401" dxfId="1">
      <formula>IF($K464="Invoiced",1,0)</formula>
    </cfRule>
  </conditionalFormatting>
  <conditionalFormatting sqref="A464:A465">
    <cfRule type="cellIs" priority="4400" operator="between" dxfId="655">
      <formula>NOW()-1</formula>
      <formula>NOW()+1</formula>
    </cfRule>
  </conditionalFormatting>
  <conditionalFormatting sqref="A466:A472">
    <cfRule type="cellIs" priority="4399" operator="between" dxfId="655">
      <formula>NOW()-1</formula>
      <formula>NOW()+1</formula>
    </cfRule>
  </conditionalFormatting>
  <conditionalFormatting sqref="K466:K472">
    <cfRule type="expression" priority="4398" dxfId="1">
      <formula>IF($K466="Invoiced",1,0)</formula>
    </cfRule>
  </conditionalFormatting>
  <conditionalFormatting sqref="U466:U469">
    <cfRule type="expression" priority="4397" dxfId="688">
      <formula>$U466=0</formula>
    </cfRule>
  </conditionalFormatting>
  <conditionalFormatting sqref="X466:X469">
    <cfRule type="expression" priority="4396" dxfId="688">
      <formula>$X466=0</formula>
    </cfRule>
  </conditionalFormatting>
  <conditionalFormatting sqref="Y466:Y469">
    <cfRule type="expression" priority="4395" dxfId="688">
      <formula>$Y466=0</formula>
    </cfRule>
  </conditionalFormatting>
  <conditionalFormatting sqref="A466:J469 L466:AB469">
    <cfRule type="expression" priority="4394" dxfId="1">
      <formula>IF($K466="Invoiced",1,0)</formula>
    </cfRule>
  </conditionalFormatting>
  <conditionalFormatting sqref="A466:A469">
    <cfRule type="cellIs" priority="4393" operator="between" dxfId="655">
      <formula>NOW()-1</formula>
      <formula>NOW()+1</formula>
    </cfRule>
  </conditionalFormatting>
  <conditionalFormatting sqref="U470:U472">
    <cfRule type="expression" priority="4392" dxfId="688">
      <formula>$U470=0</formula>
    </cfRule>
  </conditionalFormatting>
  <conditionalFormatting sqref="X470:X472">
    <cfRule type="expression" priority="4391" dxfId="688">
      <formula>$X470=0</formula>
    </cfRule>
  </conditionalFormatting>
  <conditionalFormatting sqref="Y470:Y472">
    <cfRule type="expression" priority="4390" dxfId="688">
      <formula>$Y470=0</formula>
    </cfRule>
  </conditionalFormatting>
  <conditionalFormatting sqref="A470:J472 L470:AB472">
    <cfRule type="expression" priority="4389" dxfId="1">
      <formula>IF($K470="Invoiced",1,0)</formula>
    </cfRule>
  </conditionalFormatting>
  <conditionalFormatting sqref="A470:A472">
    <cfRule type="cellIs" priority="4388" operator="between" dxfId="655">
      <formula>NOW()-1</formula>
      <formula>NOW()+1</formula>
    </cfRule>
  </conditionalFormatting>
  <conditionalFormatting sqref="A473:A478">
    <cfRule type="cellIs" priority="4387" operator="between" dxfId="655">
      <formula>NOW()-1</formula>
      <formula>NOW()+1</formula>
    </cfRule>
  </conditionalFormatting>
  <conditionalFormatting sqref="K473:K478">
    <cfRule type="expression" priority="4386" dxfId="1">
      <formula>IF($K473="Invoiced",1,0)</formula>
    </cfRule>
  </conditionalFormatting>
  <conditionalFormatting sqref="U473:U476">
    <cfRule type="expression" priority="4385" dxfId="688">
      <formula>$U473=0</formula>
    </cfRule>
  </conditionalFormatting>
  <conditionalFormatting sqref="X473:X476">
    <cfRule type="expression" priority="4384" dxfId="688">
      <formula>$X473=0</formula>
    </cfRule>
  </conditionalFormatting>
  <conditionalFormatting sqref="Y473:Y476">
    <cfRule type="expression" priority="4383" dxfId="688">
      <formula>$Y473=0</formula>
    </cfRule>
  </conditionalFormatting>
  <conditionalFormatting sqref="A473:J476 L473:AB476">
    <cfRule type="expression" priority="4382" dxfId="1">
      <formula>IF($K473="Invoiced",1,0)</formula>
    </cfRule>
  </conditionalFormatting>
  <conditionalFormatting sqref="A473:A476">
    <cfRule type="cellIs" priority="4381" operator="between" dxfId="655">
      <formula>NOW()-1</formula>
      <formula>NOW()+1</formula>
    </cfRule>
  </conditionalFormatting>
  <conditionalFormatting sqref="U477:U478">
    <cfRule type="expression" priority="4380" dxfId="688">
      <formula>$U477=0</formula>
    </cfRule>
  </conditionalFormatting>
  <conditionalFormatting sqref="X477:X478">
    <cfRule type="expression" priority="4379" dxfId="688">
      <formula>$X477=0</formula>
    </cfRule>
  </conditionalFormatting>
  <conditionalFormatting sqref="Y477:Y478">
    <cfRule type="expression" priority="4378" dxfId="688">
      <formula>$Y477=0</formula>
    </cfRule>
  </conditionalFormatting>
  <conditionalFormatting sqref="A477:J478 L477:AB478">
    <cfRule type="expression" priority="4377" dxfId="1">
      <formula>IF($K477="Invoiced",1,0)</formula>
    </cfRule>
  </conditionalFormatting>
  <conditionalFormatting sqref="A477:A478">
    <cfRule type="cellIs" priority="4376" operator="between" dxfId="655">
      <formula>NOW()-1</formula>
      <formula>NOW()+1</formula>
    </cfRule>
  </conditionalFormatting>
  <conditionalFormatting sqref="A479:A481">
    <cfRule type="cellIs" priority="4375" operator="between" dxfId="655">
      <formula>NOW()-1</formula>
      <formula>NOW()+1</formula>
    </cfRule>
    <cfRule type="cellIs" priority="4369" operator="between" dxfId="655">
      <formula>NOW()-1</formula>
      <formula>NOW()+1</formula>
    </cfRule>
  </conditionalFormatting>
  <conditionalFormatting sqref="K479:K481">
    <cfRule type="expression" priority="4374" dxfId="1">
      <formula>IF($K479="Invoiced",1,0)</formula>
    </cfRule>
  </conditionalFormatting>
  <conditionalFormatting sqref="U479:U481">
    <cfRule type="expression" priority="4373" dxfId="688">
      <formula>$U479=0</formula>
    </cfRule>
  </conditionalFormatting>
  <conditionalFormatting sqref="X479:X481">
    <cfRule type="expression" priority="4372" dxfId="688">
      <formula>$X479=0</formula>
    </cfRule>
  </conditionalFormatting>
  <conditionalFormatting sqref="Y479:Y481">
    <cfRule type="expression" priority="4371" dxfId="688">
      <formula>$Y479=0</formula>
    </cfRule>
  </conditionalFormatting>
  <conditionalFormatting sqref="A479:J481 L479:AB481">
    <cfRule type="expression" priority="4370" dxfId="1">
      <formula>IF($K479="Invoiced",1,0)</formula>
    </cfRule>
  </conditionalFormatting>
  <conditionalFormatting sqref="A482:A487">
    <cfRule type="cellIs" priority="4368" operator="between" dxfId="655">
      <formula>NOW()-1</formula>
      <formula>NOW()+1</formula>
    </cfRule>
  </conditionalFormatting>
  <conditionalFormatting sqref="K482:K487">
    <cfRule type="expression" priority="4367" dxfId="1">
      <formula>IF($K482="Invoiced",1,0)</formula>
    </cfRule>
  </conditionalFormatting>
  <conditionalFormatting sqref="U482:U485">
    <cfRule type="expression" priority="4366" dxfId="688">
      <formula>$U482=0</formula>
    </cfRule>
  </conditionalFormatting>
  <conditionalFormatting sqref="X482:X485">
    <cfRule type="expression" priority="4365" dxfId="688">
      <formula>$X482=0</formula>
    </cfRule>
  </conditionalFormatting>
  <conditionalFormatting sqref="Y482:Y485">
    <cfRule type="expression" priority="4364" dxfId="688">
      <formula>$Y482=0</formula>
    </cfRule>
  </conditionalFormatting>
  <conditionalFormatting sqref="A482:J485 L482:AB485">
    <cfRule type="expression" priority="4363" dxfId="1">
      <formula>IF($K482="Invoiced",1,0)</formula>
    </cfRule>
  </conditionalFormatting>
  <conditionalFormatting sqref="A482:A485">
    <cfRule type="cellIs" priority="4362" operator="between" dxfId="655">
      <formula>NOW()-1</formula>
      <formula>NOW()+1</formula>
    </cfRule>
  </conditionalFormatting>
  <conditionalFormatting sqref="U486:U487">
    <cfRule type="expression" priority="4361" dxfId="688">
      <formula>$U486=0</formula>
    </cfRule>
  </conditionalFormatting>
  <conditionalFormatting sqref="X486:X487">
    <cfRule type="expression" priority="4360" dxfId="688">
      <formula>$X486=0</formula>
    </cfRule>
  </conditionalFormatting>
  <conditionalFormatting sqref="Y486:Y487">
    <cfRule type="expression" priority="4359" dxfId="688">
      <formula>$Y486=0</formula>
    </cfRule>
  </conditionalFormatting>
  <conditionalFormatting sqref="A486:J487 L486:AB487">
    <cfRule type="expression" priority="4358" dxfId="1">
      <formula>IF($K486="Invoiced",1,0)</formula>
    </cfRule>
  </conditionalFormatting>
  <conditionalFormatting sqref="A486:A487">
    <cfRule type="cellIs" priority="4357" operator="between" dxfId="655">
      <formula>NOW()-1</formula>
      <formula>NOW()+1</formula>
    </cfRule>
  </conditionalFormatting>
  <conditionalFormatting sqref="A488">
    <cfRule type="cellIs" priority="4356" operator="between" dxfId="655">
      <formula>NOW()-1</formula>
      <formula>NOW()+1</formula>
    </cfRule>
    <cfRule type="cellIs" priority="4350" operator="between" dxfId="655">
      <formula>NOW()-1</formula>
      <formula>NOW()+1</formula>
    </cfRule>
  </conditionalFormatting>
  <conditionalFormatting sqref="K488">
    <cfRule type="expression" priority="4355" dxfId="1">
      <formula>IF($K488="Invoiced",1,0)</formula>
    </cfRule>
  </conditionalFormatting>
  <conditionalFormatting sqref="U488">
    <cfRule type="expression" priority="4354" dxfId="688">
      <formula>$U488=0</formula>
    </cfRule>
  </conditionalFormatting>
  <conditionalFormatting sqref="X488">
    <cfRule type="expression" priority="4353" dxfId="688">
      <formula>$X488=0</formula>
    </cfRule>
  </conditionalFormatting>
  <conditionalFormatting sqref="Y488">
    <cfRule type="expression" priority="4352" dxfId="688">
      <formula>$Y488=0</formula>
    </cfRule>
  </conditionalFormatting>
  <conditionalFormatting sqref="A488:J488 L488:AB488">
    <cfRule type="expression" priority="4351" dxfId="1">
      <formula>IF($K488="Invoiced",1,0)</formula>
    </cfRule>
  </conditionalFormatting>
  <conditionalFormatting sqref="A489">
    <cfRule type="cellIs" priority="4349" operator="between" dxfId="655">
      <formula>NOW()-1</formula>
      <formula>NOW()+1</formula>
    </cfRule>
    <cfRule type="cellIs" priority="4343" operator="between" dxfId="655">
      <formula>NOW()-1</formula>
      <formula>NOW()+1</formula>
    </cfRule>
  </conditionalFormatting>
  <conditionalFormatting sqref="K489">
    <cfRule type="expression" priority="4348" dxfId="1">
      <formula>IF($K489="Invoiced",1,0)</formula>
    </cfRule>
  </conditionalFormatting>
  <conditionalFormatting sqref="U489">
    <cfRule type="expression" priority="4347" dxfId="688">
      <formula>$U489=0</formula>
    </cfRule>
  </conditionalFormatting>
  <conditionalFormatting sqref="X489">
    <cfRule type="expression" priority="4346" dxfId="688">
      <formula>$X489=0</formula>
    </cfRule>
  </conditionalFormatting>
  <conditionalFormatting sqref="Y489">
    <cfRule type="expression" priority="4345" dxfId="688">
      <formula>$Y489=0</formula>
    </cfRule>
  </conditionalFormatting>
  <conditionalFormatting sqref="A489:J489 L489:AB489">
    <cfRule type="expression" priority="4344" dxfId="1">
      <formula>IF($K489="Invoiced",1,0)</formula>
    </cfRule>
  </conditionalFormatting>
  <conditionalFormatting sqref="A490:A495">
    <cfRule type="cellIs" priority="4342" operator="between" dxfId="655">
      <formula>NOW()-1</formula>
      <formula>NOW()+1</formula>
    </cfRule>
  </conditionalFormatting>
  <conditionalFormatting sqref="K490:K495">
    <cfRule type="expression" priority="4341" dxfId="1">
      <formula>IF($K490="Invoiced",1,0)</formula>
    </cfRule>
  </conditionalFormatting>
  <conditionalFormatting sqref="U490:U493">
    <cfRule type="expression" priority="4340" dxfId="688">
      <formula>$U490=0</formula>
    </cfRule>
  </conditionalFormatting>
  <conditionalFormatting sqref="X490:X493">
    <cfRule type="expression" priority="4339" dxfId="688">
      <formula>$X490=0</formula>
    </cfRule>
  </conditionalFormatting>
  <conditionalFormatting sqref="Y490:Y493">
    <cfRule type="expression" priority="4338" dxfId="688">
      <formula>$Y490=0</formula>
    </cfRule>
  </conditionalFormatting>
  <conditionalFormatting sqref="A490:J493 L490:AB493">
    <cfRule type="expression" priority="4337" dxfId="1">
      <formula>IF($K490="Invoiced",1,0)</formula>
    </cfRule>
  </conditionalFormatting>
  <conditionalFormatting sqref="A490:A493">
    <cfRule type="cellIs" priority="4336" operator="between" dxfId="655">
      <formula>NOW()-1</formula>
      <formula>NOW()+1</formula>
    </cfRule>
  </conditionalFormatting>
  <conditionalFormatting sqref="U494:U495">
    <cfRule type="expression" priority="4335" dxfId="688">
      <formula>$U494=0</formula>
    </cfRule>
  </conditionalFormatting>
  <conditionalFormatting sqref="X494:X495">
    <cfRule type="expression" priority="4334" dxfId="688">
      <formula>$X494=0</formula>
    </cfRule>
  </conditionalFormatting>
  <conditionalFormatting sqref="Y494:Y495">
    <cfRule type="expression" priority="4333" dxfId="688">
      <formula>$Y494=0</formula>
    </cfRule>
  </conditionalFormatting>
  <conditionalFormatting sqref="A494:J495 L494:AB495">
    <cfRule type="expression" priority="4332" dxfId="1">
      <formula>IF($K494="Invoiced",1,0)</formula>
    </cfRule>
  </conditionalFormatting>
  <conditionalFormatting sqref="A494:A495">
    <cfRule type="cellIs" priority="4331" operator="between" dxfId="655">
      <formula>NOW()-1</formula>
      <formula>NOW()+1</formula>
    </cfRule>
  </conditionalFormatting>
  <conditionalFormatting sqref="A496:A502">
    <cfRule type="cellIs" priority="4330" operator="between" dxfId="655">
      <formula>NOW()-1</formula>
      <formula>NOW()+1</formula>
    </cfRule>
  </conditionalFormatting>
  <conditionalFormatting sqref="K496:K502">
    <cfRule type="expression" priority="4329" dxfId="1">
      <formula>IF($K496="Invoiced",1,0)</formula>
    </cfRule>
  </conditionalFormatting>
  <conditionalFormatting sqref="U496:U499">
    <cfRule type="expression" priority="4328" dxfId="688">
      <formula>$U496=0</formula>
    </cfRule>
  </conditionalFormatting>
  <conditionalFormatting sqref="X496:X499">
    <cfRule type="expression" priority="4327" dxfId="688">
      <formula>$X496=0</formula>
    </cfRule>
  </conditionalFormatting>
  <conditionalFormatting sqref="Y496:Y499">
    <cfRule type="expression" priority="4326" dxfId="688">
      <formula>$Y496=0</formula>
    </cfRule>
  </conditionalFormatting>
  <conditionalFormatting sqref="A496:J499 L496:AB499">
    <cfRule type="expression" priority="4325" dxfId="1">
      <formula>IF($K496="Invoiced",1,0)</formula>
    </cfRule>
  </conditionalFormatting>
  <conditionalFormatting sqref="A496:A499">
    <cfRule type="cellIs" priority="4324" operator="between" dxfId="655">
      <formula>NOW()-1</formula>
      <formula>NOW()+1</formula>
    </cfRule>
  </conditionalFormatting>
  <conditionalFormatting sqref="U500:U502">
    <cfRule type="expression" priority="4323" dxfId="688">
      <formula>$U500=0</formula>
    </cfRule>
  </conditionalFormatting>
  <conditionalFormatting sqref="X500:X502">
    <cfRule type="expression" priority="4322" dxfId="688">
      <formula>$X500=0</formula>
    </cfRule>
  </conditionalFormatting>
  <conditionalFormatting sqref="Y500:Y502">
    <cfRule type="expression" priority="4321" dxfId="688">
      <formula>$Y500=0</formula>
    </cfRule>
  </conditionalFormatting>
  <conditionalFormatting sqref="A500:J502 L500:AB502">
    <cfRule type="expression" priority="4320" dxfId="1">
      <formula>IF($K500="Invoiced",1,0)</formula>
    </cfRule>
  </conditionalFormatting>
  <conditionalFormatting sqref="A500:A502">
    <cfRule type="cellIs" priority="4319" operator="between" dxfId="655">
      <formula>NOW()-1</formula>
      <formula>NOW()+1</formula>
    </cfRule>
  </conditionalFormatting>
  <conditionalFormatting sqref="A503:A508">
    <cfRule type="cellIs" priority="4318" operator="between" dxfId="655">
      <formula>NOW()-1</formula>
      <formula>NOW()+1</formula>
    </cfRule>
  </conditionalFormatting>
  <conditionalFormatting sqref="K503:K508">
    <cfRule type="expression" priority="4317" dxfId="1">
      <formula>IF($K503="Invoiced",1,0)</formula>
    </cfRule>
  </conditionalFormatting>
  <conditionalFormatting sqref="U503:U506">
    <cfRule type="expression" priority="4316" dxfId="688">
      <formula>$U503=0</formula>
    </cfRule>
  </conditionalFormatting>
  <conditionalFormatting sqref="X503:X506">
    <cfRule type="expression" priority="4315" dxfId="688">
      <formula>$X503=0</formula>
    </cfRule>
  </conditionalFormatting>
  <conditionalFormatting sqref="Y503:Y506">
    <cfRule type="expression" priority="4314" dxfId="688">
      <formula>$Y503=0</formula>
    </cfRule>
  </conditionalFormatting>
  <conditionalFormatting sqref="A503:J506 L503:AB506">
    <cfRule type="expression" priority="4313" dxfId="1">
      <formula>IF($K503="Invoiced",1,0)</formula>
    </cfRule>
  </conditionalFormatting>
  <conditionalFormatting sqref="A503:A506">
    <cfRule type="cellIs" priority="4312" operator="between" dxfId="655">
      <formula>NOW()-1</formula>
      <formula>NOW()+1</formula>
    </cfRule>
  </conditionalFormatting>
  <conditionalFormatting sqref="U507:U508">
    <cfRule type="expression" priority="4311" dxfId="688">
      <formula>$U507=0</formula>
    </cfRule>
  </conditionalFormatting>
  <conditionalFormatting sqref="X507:X508">
    <cfRule type="expression" priority="4310" dxfId="688">
      <formula>$X507=0</formula>
    </cfRule>
  </conditionalFormatting>
  <conditionalFormatting sqref="Y507:Y508">
    <cfRule type="expression" priority="4309" dxfId="688">
      <formula>$Y507=0</formula>
    </cfRule>
  </conditionalFormatting>
  <conditionalFormatting sqref="A507:J508 L507:AB508">
    <cfRule type="expression" priority="4308" dxfId="1">
      <formula>IF($K507="Invoiced",1,0)</formula>
    </cfRule>
  </conditionalFormatting>
  <conditionalFormatting sqref="A507:A508">
    <cfRule type="cellIs" priority="4307" operator="between" dxfId="655">
      <formula>NOW()-1</formula>
      <formula>NOW()+1</formula>
    </cfRule>
  </conditionalFormatting>
  <conditionalFormatting sqref="A509:A511">
    <cfRule type="cellIs" priority="4306" operator="between" dxfId="655">
      <formula>NOW()-1</formula>
      <formula>NOW()+1</formula>
    </cfRule>
    <cfRule type="cellIs" priority="4300" operator="between" dxfId="655">
      <formula>NOW()-1</formula>
      <formula>NOW()+1</formula>
    </cfRule>
  </conditionalFormatting>
  <conditionalFormatting sqref="K509:K511">
    <cfRule type="expression" priority="4305" dxfId="1">
      <formula>IF($K509="Invoiced",1,0)</formula>
    </cfRule>
  </conditionalFormatting>
  <conditionalFormatting sqref="U509:U511">
    <cfRule type="expression" priority="4304" dxfId="688">
      <formula>$U509=0</formula>
    </cfRule>
  </conditionalFormatting>
  <conditionalFormatting sqref="X509:X511">
    <cfRule type="expression" priority="4303" dxfId="688">
      <formula>$X509=0</formula>
    </cfRule>
  </conditionalFormatting>
  <conditionalFormatting sqref="Y509:Y511">
    <cfRule type="expression" priority="4302" dxfId="688">
      <formula>$Y509=0</formula>
    </cfRule>
  </conditionalFormatting>
  <conditionalFormatting sqref="A509:J511 L509:AB511">
    <cfRule type="expression" priority="4301" dxfId="1">
      <formula>IF($K509="Invoiced",1,0)</formula>
    </cfRule>
  </conditionalFormatting>
  <conditionalFormatting sqref="A512:A517">
    <cfRule type="cellIs" priority="4299" operator="between" dxfId="655">
      <formula>NOW()-1</formula>
      <formula>NOW()+1</formula>
    </cfRule>
  </conditionalFormatting>
  <conditionalFormatting sqref="K512:K517">
    <cfRule type="expression" priority="4298" dxfId="1">
      <formula>IF($K512="Invoiced",1,0)</formula>
    </cfRule>
  </conditionalFormatting>
  <conditionalFormatting sqref="U512:U515">
    <cfRule type="expression" priority="4297" dxfId="688">
      <formula>$U512=0</formula>
    </cfRule>
  </conditionalFormatting>
  <conditionalFormatting sqref="X512:X515">
    <cfRule type="expression" priority="4296" dxfId="688">
      <formula>$X512=0</formula>
    </cfRule>
  </conditionalFormatting>
  <conditionalFormatting sqref="Y512:Y515">
    <cfRule type="expression" priority="4295" dxfId="688">
      <formula>$Y512=0</formula>
    </cfRule>
  </conditionalFormatting>
  <conditionalFormatting sqref="A512:J515 L512:AB515">
    <cfRule type="expression" priority="4294" dxfId="1">
      <formula>IF($K512="Invoiced",1,0)</formula>
    </cfRule>
  </conditionalFormatting>
  <conditionalFormatting sqref="A512:A515">
    <cfRule type="cellIs" priority="4293" operator="between" dxfId="655">
      <formula>NOW()-1</formula>
      <formula>NOW()+1</formula>
    </cfRule>
  </conditionalFormatting>
  <conditionalFormatting sqref="U516:U517">
    <cfRule type="expression" priority="4292" dxfId="688">
      <formula>$U516=0</formula>
    </cfRule>
  </conditionalFormatting>
  <conditionalFormatting sqref="X516:X517">
    <cfRule type="expression" priority="4291" dxfId="688">
      <formula>$X516=0</formula>
    </cfRule>
  </conditionalFormatting>
  <conditionalFormatting sqref="Y516:Y517">
    <cfRule type="expression" priority="4290" dxfId="688">
      <formula>$Y516=0</formula>
    </cfRule>
  </conditionalFormatting>
  <conditionalFormatting sqref="A516:J517 L516:AB517">
    <cfRule type="expression" priority="4289" dxfId="1">
      <formula>IF($K516="Invoiced",1,0)</formula>
    </cfRule>
  </conditionalFormatting>
  <conditionalFormatting sqref="A516:A517">
    <cfRule type="cellIs" priority="4288" operator="between" dxfId="655">
      <formula>NOW()-1</formula>
      <formula>NOW()+1</formula>
    </cfRule>
  </conditionalFormatting>
  <conditionalFormatting sqref="A518">
    <cfRule type="cellIs" priority="4287" operator="between" dxfId="655">
      <formula>NOW()-1</formula>
      <formula>NOW()+1</formula>
    </cfRule>
    <cfRule type="cellIs" priority="4281" operator="between" dxfId="655">
      <formula>NOW()-1</formula>
      <formula>NOW()+1</formula>
    </cfRule>
  </conditionalFormatting>
  <conditionalFormatting sqref="K518">
    <cfRule type="expression" priority="4286" dxfId="1">
      <formula>IF($K518="Invoiced",1,0)</formula>
    </cfRule>
  </conditionalFormatting>
  <conditionalFormatting sqref="U518">
    <cfRule type="expression" priority="4285" dxfId="688">
      <formula>$U518=0</formula>
    </cfRule>
  </conditionalFormatting>
  <conditionalFormatting sqref="X518">
    <cfRule type="expression" priority="4284" dxfId="688">
      <formula>$X518=0</formula>
    </cfRule>
  </conditionalFormatting>
  <conditionalFormatting sqref="Y518">
    <cfRule type="expression" priority="4283" dxfId="688">
      <formula>$Y518=0</formula>
    </cfRule>
  </conditionalFormatting>
  <conditionalFormatting sqref="A518:J518 L518:AB518">
    <cfRule type="expression" priority="4282" dxfId="1">
      <formula>IF($K518="Invoiced",1,0)</formula>
    </cfRule>
  </conditionalFormatting>
  <conditionalFormatting sqref="A519">
    <cfRule type="cellIs" priority="4280" operator="between" dxfId="655">
      <formula>NOW()-1</formula>
      <formula>NOW()+1</formula>
    </cfRule>
    <cfRule type="cellIs" priority="4274" operator="between" dxfId="655">
      <formula>NOW()-1</formula>
      <formula>NOW()+1</formula>
    </cfRule>
  </conditionalFormatting>
  <conditionalFormatting sqref="K519">
    <cfRule type="expression" priority="4279" dxfId="1">
      <formula>IF($K519="Invoiced",1,0)</formula>
    </cfRule>
  </conditionalFormatting>
  <conditionalFormatting sqref="U519">
    <cfRule type="expression" priority="4278" dxfId="688">
      <formula>$U519=0</formula>
    </cfRule>
  </conditionalFormatting>
  <conditionalFormatting sqref="X519">
    <cfRule type="expression" priority="4277" dxfId="688">
      <formula>$X519=0</formula>
    </cfRule>
  </conditionalFormatting>
  <conditionalFormatting sqref="Y519">
    <cfRule type="expression" priority="4276" dxfId="688">
      <formula>$Y519=0</formula>
    </cfRule>
  </conditionalFormatting>
  <conditionalFormatting sqref="A519:J519 L519:AB519">
    <cfRule type="expression" priority="4275" dxfId="1">
      <formula>IF($K519="Invoiced",1,0)</formula>
    </cfRule>
  </conditionalFormatting>
  <conditionalFormatting sqref="A520">
    <cfRule type="cellIs" priority="4273" operator="between" dxfId="655">
      <formula>NOW()-1</formula>
      <formula>NOW()+1</formula>
    </cfRule>
    <cfRule type="cellIs" priority="4267" operator="between" dxfId="655">
      <formula>NOW()-1</formula>
      <formula>NOW()+1</formula>
    </cfRule>
  </conditionalFormatting>
  <conditionalFormatting sqref="K520">
    <cfRule type="expression" priority="4272" dxfId="1">
      <formula>IF($K520="Invoiced",1,0)</formula>
    </cfRule>
  </conditionalFormatting>
  <conditionalFormatting sqref="U520">
    <cfRule type="expression" priority="4271" dxfId="688">
      <formula>$U520=0</formula>
    </cfRule>
  </conditionalFormatting>
  <conditionalFormatting sqref="X520">
    <cfRule type="expression" priority="4270" dxfId="688">
      <formula>$X520=0</formula>
    </cfRule>
  </conditionalFormatting>
  <conditionalFormatting sqref="Y520">
    <cfRule type="expression" priority="4269" dxfId="688">
      <formula>$Y520=0</formula>
    </cfRule>
  </conditionalFormatting>
  <conditionalFormatting sqref="A520:J520 L520:AB520">
    <cfRule type="expression" priority="4268" dxfId="1">
      <formula>IF($K520="Invoiced",1,0)</formula>
    </cfRule>
  </conditionalFormatting>
  <conditionalFormatting sqref="A521">
    <cfRule type="cellIs" priority="4266" operator="between" dxfId="655">
      <formula>NOW()-1</formula>
      <formula>NOW()+1</formula>
    </cfRule>
    <cfRule type="cellIs" priority="4260" operator="between" dxfId="655">
      <formula>NOW()-1</formula>
      <formula>NOW()+1</formula>
    </cfRule>
  </conditionalFormatting>
  <conditionalFormatting sqref="K521">
    <cfRule type="expression" priority="4265" dxfId="1">
      <formula>IF($K521="Invoiced",1,0)</formula>
    </cfRule>
  </conditionalFormatting>
  <conditionalFormatting sqref="U521">
    <cfRule type="expression" priority="4264" dxfId="688">
      <formula>$U521=0</formula>
    </cfRule>
  </conditionalFormatting>
  <conditionalFormatting sqref="X521">
    <cfRule type="expression" priority="4263" dxfId="688">
      <formula>$X521=0</formula>
    </cfRule>
  </conditionalFormatting>
  <conditionalFormatting sqref="Y521">
    <cfRule type="expression" priority="4262" dxfId="688">
      <formula>$Y521=0</formula>
    </cfRule>
  </conditionalFormatting>
  <conditionalFormatting sqref="A521:J521 L521:AB521">
    <cfRule type="expression" priority="4261" dxfId="1">
      <formula>IF($K521="Invoiced",1,0)</formula>
    </cfRule>
  </conditionalFormatting>
  <conditionalFormatting sqref="A522:A527">
    <cfRule type="cellIs" priority="4259" operator="between" dxfId="655">
      <formula>NOW()-1</formula>
      <formula>NOW()+1</formula>
    </cfRule>
  </conditionalFormatting>
  <conditionalFormatting sqref="K522:K527">
    <cfRule type="expression" priority="4258" dxfId="1">
      <formula>IF($K522="Invoiced",1,0)</formula>
    </cfRule>
  </conditionalFormatting>
  <conditionalFormatting sqref="U522:U525">
    <cfRule type="expression" priority="4257" dxfId="688">
      <formula>$U522=0</formula>
    </cfRule>
  </conditionalFormatting>
  <conditionalFormatting sqref="X522:X525">
    <cfRule type="expression" priority="4256" dxfId="688">
      <formula>$X522=0</formula>
    </cfRule>
  </conditionalFormatting>
  <conditionalFormatting sqref="Y522:Y525">
    <cfRule type="expression" priority="4255" dxfId="688">
      <formula>$Y522=0</formula>
    </cfRule>
  </conditionalFormatting>
  <conditionalFormatting sqref="A522:J525 L522:AB525">
    <cfRule type="expression" priority="4254" dxfId="1">
      <formula>IF($K522="Invoiced",1,0)</formula>
    </cfRule>
  </conditionalFormatting>
  <conditionalFormatting sqref="A522:A525">
    <cfRule type="cellIs" priority="4253" operator="between" dxfId="655">
      <formula>NOW()-1</formula>
      <formula>NOW()+1</formula>
    </cfRule>
  </conditionalFormatting>
  <conditionalFormatting sqref="U526:U527">
    <cfRule type="expression" priority="4252" dxfId="688">
      <formula>$U526=0</formula>
    </cfRule>
  </conditionalFormatting>
  <conditionalFormatting sqref="X526:X527">
    <cfRule type="expression" priority="4251" dxfId="688">
      <formula>$X526=0</formula>
    </cfRule>
  </conditionalFormatting>
  <conditionalFormatting sqref="Y526:Y527">
    <cfRule type="expression" priority="4250" dxfId="688">
      <formula>$Y526=0</formula>
    </cfRule>
  </conditionalFormatting>
  <conditionalFormatting sqref="A526:J527 L526:AB527">
    <cfRule type="expression" priority="4249" dxfId="1">
      <formula>IF($K526="Invoiced",1,0)</formula>
    </cfRule>
  </conditionalFormatting>
  <conditionalFormatting sqref="A526:A527">
    <cfRule type="cellIs" priority="4248" operator="between" dxfId="655">
      <formula>NOW()-1</formula>
      <formula>NOW()+1</formula>
    </cfRule>
  </conditionalFormatting>
  <conditionalFormatting sqref="A528:A534">
    <cfRule type="cellIs" priority="4247" operator="between" dxfId="655">
      <formula>NOW()-1</formula>
      <formula>NOW()+1</formula>
    </cfRule>
  </conditionalFormatting>
  <conditionalFormatting sqref="K528:K534">
    <cfRule type="expression" priority="4246" dxfId="1">
      <formula>IF($K528="Invoiced",1,0)</formula>
    </cfRule>
  </conditionalFormatting>
  <conditionalFormatting sqref="U528:U531">
    <cfRule type="expression" priority="4245" dxfId="688">
      <formula>$U528=0</formula>
    </cfRule>
  </conditionalFormatting>
  <conditionalFormatting sqref="X528:X531">
    <cfRule type="expression" priority="4244" dxfId="688">
      <formula>$X528=0</formula>
    </cfRule>
  </conditionalFormatting>
  <conditionalFormatting sqref="Y528:Y531">
    <cfRule type="expression" priority="4243" dxfId="688">
      <formula>$Y528=0</formula>
    </cfRule>
  </conditionalFormatting>
  <conditionalFormatting sqref="A528:J531 L528:AB531">
    <cfRule type="expression" priority="4242" dxfId="1">
      <formula>IF($K528="Invoiced",1,0)</formula>
    </cfRule>
  </conditionalFormatting>
  <conditionalFormatting sqref="A528:A531">
    <cfRule type="cellIs" priority="4241" operator="between" dxfId="655">
      <formula>NOW()-1</formula>
      <formula>NOW()+1</formula>
    </cfRule>
  </conditionalFormatting>
  <conditionalFormatting sqref="U532:U534">
    <cfRule type="expression" priority="4240" dxfId="688">
      <formula>$U532=0</formula>
    </cfRule>
  </conditionalFormatting>
  <conditionalFormatting sqref="X532:X534">
    <cfRule type="expression" priority="4239" dxfId="688">
      <formula>$X532=0</formula>
    </cfRule>
  </conditionalFormatting>
  <conditionalFormatting sqref="Y532:Y534">
    <cfRule type="expression" priority="4238" dxfId="688">
      <formula>$Y532=0</formula>
    </cfRule>
  </conditionalFormatting>
  <conditionalFormatting sqref="A532:J534 L532:AB534">
    <cfRule type="expression" priority="4237" dxfId="1">
      <formula>IF($K532="Invoiced",1,0)</formula>
    </cfRule>
  </conditionalFormatting>
  <conditionalFormatting sqref="A532:A534">
    <cfRule type="cellIs" priority="4236" operator="between" dxfId="655">
      <formula>NOW()-1</formula>
      <formula>NOW()+1</formula>
    </cfRule>
  </conditionalFormatting>
  <conditionalFormatting sqref="A535:A540">
    <cfRule type="cellIs" priority="4235" operator="between" dxfId="655">
      <formula>NOW()-1</formula>
      <formula>NOW()+1</formula>
    </cfRule>
  </conditionalFormatting>
  <conditionalFormatting sqref="K535:K540">
    <cfRule type="expression" priority="4234" dxfId="1">
      <formula>IF($K535="Invoiced",1,0)</formula>
    </cfRule>
  </conditionalFormatting>
  <conditionalFormatting sqref="U535:U538">
    <cfRule type="expression" priority="4233" dxfId="688">
      <formula>$U535=0</formula>
    </cfRule>
  </conditionalFormatting>
  <conditionalFormatting sqref="X535:X538">
    <cfRule type="expression" priority="4232" dxfId="688">
      <formula>$X535=0</formula>
    </cfRule>
  </conditionalFormatting>
  <conditionalFormatting sqref="Y535:Y538">
    <cfRule type="expression" priority="4231" dxfId="688">
      <formula>$Y535=0</formula>
    </cfRule>
  </conditionalFormatting>
  <conditionalFormatting sqref="A535:J538 L535:AB538">
    <cfRule type="expression" priority="4230" dxfId="1">
      <formula>IF($K535="Invoiced",1,0)</formula>
    </cfRule>
  </conditionalFormatting>
  <conditionalFormatting sqref="A535:A538">
    <cfRule type="cellIs" priority="4229" operator="between" dxfId="655">
      <formula>NOW()-1</formula>
      <formula>NOW()+1</formula>
    </cfRule>
  </conditionalFormatting>
  <conditionalFormatting sqref="U539:U540">
    <cfRule type="expression" priority="4228" dxfId="688">
      <formula>$U539=0</formula>
    </cfRule>
  </conditionalFormatting>
  <conditionalFormatting sqref="X539:X540">
    <cfRule type="expression" priority="4227" dxfId="688">
      <formula>$X539=0</formula>
    </cfRule>
  </conditionalFormatting>
  <conditionalFormatting sqref="Y539:Y540">
    <cfRule type="expression" priority="4226" dxfId="688">
      <formula>$Y539=0</formula>
    </cfRule>
  </conditionalFormatting>
  <conditionalFormatting sqref="A539:J540 L539:AB540">
    <cfRule type="expression" priority="4225" dxfId="1">
      <formula>IF($K539="Invoiced",1,0)</formula>
    </cfRule>
  </conditionalFormatting>
  <conditionalFormatting sqref="A539:A540">
    <cfRule type="cellIs" priority="4224" operator="between" dxfId="655">
      <formula>NOW()-1</formula>
      <formula>NOW()+1</formula>
    </cfRule>
  </conditionalFormatting>
  <conditionalFormatting sqref="A541:A543">
    <cfRule type="cellIs" priority="4223" operator="between" dxfId="655">
      <formula>NOW()-1</formula>
      <formula>NOW()+1</formula>
    </cfRule>
    <cfRule type="cellIs" priority="4217" operator="between" dxfId="655">
      <formula>NOW()-1</formula>
      <formula>NOW()+1</formula>
    </cfRule>
  </conditionalFormatting>
  <conditionalFormatting sqref="K541:K543">
    <cfRule type="expression" priority="4222" dxfId="1">
      <formula>IF($K541="Invoiced",1,0)</formula>
    </cfRule>
  </conditionalFormatting>
  <conditionalFormatting sqref="U541:U543">
    <cfRule type="expression" priority="4221" dxfId="688">
      <formula>$U541=0</formula>
    </cfRule>
  </conditionalFormatting>
  <conditionalFormatting sqref="X541:X543">
    <cfRule type="expression" priority="4220" dxfId="688">
      <formula>$X541=0</formula>
    </cfRule>
  </conditionalFormatting>
  <conditionalFormatting sqref="Y541:Y543">
    <cfRule type="expression" priority="4219" dxfId="688">
      <formula>$Y541=0</formula>
    </cfRule>
  </conditionalFormatting>
  <conditionalFormatting sqref="A541:J543 L541:AB543">
    <cfRule type="expression" priority="4218" dxfId="1">
      <formula>IF($K541="Invoiced",1,0)</formula>
    </cfRule>
  </conditionalFormatting>
  <conditionalFormatting sqref="A544:A549">
    <cfRule type="cellIs" priority="4216" operator="between" dxfId="655">
      <formula>NOW()-1</formula>
      <formula>NOW()+1</formula>
    </cfRule>
  </conditionalFormatting>
  <conditionalFormatting sqref="K544:K549">
    <cfRule type="expression" priority="4215" dxfId="1">
      <formula>IF($K544="Invoiced",1,0)</formula>
    </cfRule>
  </conditionalFormatting>
  <conditionalFormatting sqref="U544:U547">
    <cfRule type="expression" priority="4214" dxfId="688">
      <formula>$U544=0</formula>
    </cfRule>
  </conditionalFormatting>
  <conditionalFormatting sqref="X544:X547">
    <cfRule type="expression" priority="4213" dxfId="688">
      <formula>$X544=0</formula>
    </cfRule>
  </conditionalFormatting>
  <conditionalFormatting sqref="Y544:Y547">
    <cfRule type="expression" priority="4212" dxfId="688">
      <formula>$Y544=0</formula>
    </cfRule>
  </conditionalFormatting>
  <conditionalFormatting sqref="A544:J547 L544:AB547">
    <cfRule type="expression" priority="4211" dxfId="1">
      <formula>IF($K544="Invoiced",1,0)</formula>
    </cfRule>
  </conditionalFormatting>
  <conditionalFormatting sqref="A544:A547">
    <cfRule type="cellIs" priority="4210" operator="between" dxfId="655">
      <formula>NOW()-1</formula>
      <formula>NOW()+1</formula>
    </cfRule>
  </conditionalFormatting>
  <conditionalFormatting sqref="U548:U549">
    <cfRule type="expression" priority="4209" dxfId="688">
      <formula>$U548=0</formula>
    </cfRule>
  </conditionalFormatting>
  <conditionalFormatting sqref="X548:X549">
    <cfRule type="expression" priority="4208" dxfId="688">
      <formula>$X548=0</formula>
    </cfRule>
  </conditionalFormatting>
  <conditionalFormatting sqref="Y548:Y549">
    <cfRule type="expression" priority="4207" dxfId="688">
      <formula>$Y548=0</formula>
    </cfRule>
  </conditionalFormatting>
  <conditionalFormatting sqref="A548:J549 L548:AB549">
    <cfRule type="expression" priority="4206" dxfId="1">
      <formula>IF($K548="Invoiced",1,0)</formula>
    </cfRule>
  </conditionalFormatting>
  <conditionalFormatting sqref="A548:A549">
    <cfRule type="cellIs" priority="4205" operator="between" dxfId="655">
      <formula>NOW()-1</formula>
      <formula>NOW()+1</formula>
    </cfRule>
  </conditionalFormatting>
  <conditionalFormatting sqref="A550">
    <cfRule type="cellIs" priority="4204" operator="between" dxfId="655">
      <formula>NOW()-1</formula>
      <formula>NOW()+1</formula>
    </cfRule>
    <cfRule type="cellIs" priority="4198" operator="between" dxfId="655">
      <formula>NOW()-1</formula>
      <formula>NOW()+1</formula>
    </cfRule>
  </conditionalFormatting>
  <conditionalFormatting sqref="K550">
    <cfRule type="expression" priority="4203" dxfId="1">
      <formula>IF($K550="Invoiced",1,0)</formula>
    </cfRule>
  </conditionalFormatting>
  <conditionalFormatting sqref="U550">
    <cfRule type="expression" priority="4202" dxfId="688">
      <formula>$U550=0</formula>
    </cfRule>
  </conditionalFormatting>
  <conditionalFormatting sqref="X550">
    <cfRule type="expression" priority="4201" dxfId="688">
      <formula>$X550=0</formula>
    </cfRule>
  </conditionalFormatting>
  <conditionalFormatting sqref="Y550">
    <cfRule type="expression" priority="4200" dxfId="688">
      <formula>$Y550=0</formula>
    </cfRule>
  </conditionalFormatting>
  <conditionalFormatting sqref="A550:J550 L550:AB550">
    <cfRule type="expression" priority="4199" dxfId="1">
      <formula>IF($K550="Invoiced",1,0)</formula>
    </cfRule>
  </conditionalFormatting>
  <conditionalFormatting sqref="A551">
    <cfRule type="cellIs" priority="4197" operator="between" dxfId="655">
      <formula>NOW()-1</formula>
      <formula>NOW()+1</formula>
    </cfRule>
    <cfRule type="cellIs" priority="4191" operator="between" dxfId="655">
      <formula>NOW()-1</formula>
      <formula>NOW()+1</formula>
    </cfRule>
  </conditionalFormatting>
  <conditionalFormatting sqref="K551">
    <cfRule type="expression" priority="4196" dxfId="1">
      <formula>IF($K551="Invoiced",1,0)</formula>
    </cfRule>
  </conditionalFormatting>
  <conditionalFormatting sqref="U551">
    <cfRule type="expression" priority="4195" dxfId="688">
      <formula>$U551=0</formula>
    </cfRule>
  </conditionalFormatting>
  <conditionalFormatting sqref="X551">
    <cfRule type="expression" priority="4194" dxfId="688">
      <formula>$X551=0</formula>
    </cfRule>
  </conditionalFormatting>
  <conditionalFormatting sqref="Y551">
    <cfRule type="expression" priority="4193" dxfId="688">
      <formula>$Y551=0</formula>
    </cfRule>
  </conditionalFormatting>
  <conditionalFormatting sqref="A551:J551 L551:AB551">
    <cfRule type="expression" priority="4192" dxfId="1">
      <formula>IF($K551="Invoiced",1,0)</formula>
    </cfRule>
  </conditionalFormatting>
  <conditionalFormatting sqref="A552:A557">
    <cfRule type="cellIs" priority="4190" operator="between" dxfId="655">
      <formula>NOW()-1</formula>
      <formula>NOW()+1</formula>
    </cfRule>
  </conditionalFormatting>
  <conditionalFormatting sqref="K552:K557">
    <cfRule type="expression" priority="4189" dxfId="1">
      <formula>IF($K552="Invoiced",1,0)</formula>
    </cfRule>
  </conditionalFormatting>
  <conditionalFormatting sqref="U552:U555">
    <cfRule type="expression" priority="4188" dxfId="688">
      <formula>$U552=0</formula>
    </cfRule>
  </conditionalFormatting>
  <conditionalFormatting sqref="X552:X555">
    <cfRule type="expression" priority="4187" dxfId="688">
      <formula>$X552=0</formula>
    </cfRule>
  </conditionalFormatting>
  <conditionalFormatting sqref="Y552:Y555">
    <cfRule type="expression" priority="4186" dxfId="688">
      <formula>$Y552=0</formula>
    </cfRule>
  </conditionalFormatting>
  <conditionalFormatting sqref="A552:J555 L552:AB555">
    <cfRule type="expression" priority="4185" dxfId="1">
      <formula>IF($K552="Invoiced",1,0)</formula>
    </cfRule>
  </conditionalFormatting>
  <conditionalFormatting sqref="A552:A555">
    <cfRule type="cellIs" priority="4184" operator="between" dxfId="655">
      <formula>NOW()-1</formula>
      <formula>NOW()+1</formula>
    </cfRule>
  </conditionalFormatting>
  <conditionalFormatting sqref="U556:U557">
    <cfRule type="expression" priority="4183" dxfId="688">
      <formula>$U556=0</formula>
    </cfRule>
  </conditionalFormatting>
  <conditionalFormatting sqref="X556:X557">
    <cfRule type="expression" priority="4182" dxfId="688">
      <formula>$X556=0</formula>
    </cfRule>
  </conditionalFormatting>
  <conditionalFormatting sqref="Y556:Y557">
    <cfRule type="expression" priority="4181" dxfId="688">
      <formula>$Y556=0</formula>
    </cfRule>
  </conditionalFormatting>
  <conditionalFormatting sqref="A556:J557 L556:AB557">
    <cfRule type="expression" priority="4180" dxfId="1">
      <formula>IF($K556="Invoiced",1,0)</formula>
    </cfRule>
  </conditionalFormatting>
  <conditionalFormatting sqref="A556:A557">
    <cfRule type="cellIs" priority="4179" operator="between" dxfId="655">
      <formula>NOW()-1</formula>
      <formula>NOW()+1</formula>
    </cfRule>
  </conditionalFormatting>
  <conditionalFormatting sqref="A558:A564">
    <cfRule type="cellIs" priority="4178" operator="between" dxfId="655">
      <formula>NOW()-1</formula>
      <formula>NOW()+1</formula>
    </cfRule>
  </conditionalFormatting>
  <conditionalFormatting sqref="K558:K564">
    <cfRule type="expression" priority="4177" dxfId="1">
      <formula>IF($K558="Invoiced",1,0)</formula>
    </cfRule>
  </conditionalFormatting>
  <conditionalFormatting sqref="U558:U561">
    <cfRule type="expression" priority="4176" dxfId="688">
      <formula>$U558=0</formula>
    </cfRule>
  </conditionalFormatting>
  <conditionalFormatting sqref="X558:X561">
    <cfRule type="expression" priority="4175" dxfId="688">
      <formula>$X558=0</formula>
    </cfRule>
  </conditionalFormatting>
  <conditionalFormatting sqref="Y558:Y561">
    <cfRule type="expression" priority="4174" dxfId="688">
      <formula>$Y558=0</formula>
    </cfRule>
  </conditionalFormatting>
  <conditionalFormatting sqref="A558:J561 L558:AB561">
    <cfRule type="expression" priority="4173" dxfId="1">
      <formula>IF($K558="Invoiced",1,0)</formula>
    </cfRule>
  </conditionalFormatting>
  <conditionalFormatting sqref="A558:A561">
    <cfRule type="cellIs" priority="4172" operator="between" dxfId="655">
      <formula>NOW()-1</formula>
      <formula>NOW()+1</formula>
    </cfRule>
  </conditionalFormatting>
  <conditionalFormatting sqref="U562:U564">
    <cfRule type="expression" priority="4171" dxfId="688">
      <formula>$U562=0</formula>
    </cfRule>
  </conditionalFormatting>
  <conditionalFormatting sqref="X562:X564">
    <cfRule type="expression" priority="4170" dxfId="688">
      <formula>$X562=0</formula>
    </cfRule>
  </conditionalFormatting>
  <conditionalFormatting sqref="Y562:Y564">
    <cfRule type="expression" priority="4169" dxfId="688">
      <formula>$Y562=0</formula>
    </cfRule>
  </conditionalFormatting>
  <conditionalFormatting sqref="A562:J564 L562:AB564">
    <cfRule type="expression" priority="4168" dxfId="1">
      <formula>IF($K562="Invoiced",1,0)</formula>
    </cfRule>
  </conditionalFormatting>
  <conditionalFormatting sqref="A562:A564">
    <cfRule type="cellIs" priority="4167" operator="between" dxfId="655">
      <formula>NOW()-1</formula>
      <formula>NOW()+1</formula>
    </cfRule>
  </conditionalFormatting>
  <conditionalFormatting sqref="A565:A570">
    <cfRule type="cellIs" priority="4166" operator="between" dxfId="655">
      <formula>NOW()-1</formula>
      <formula>NOW()+1</formula>
    </cfRule>
  </conditionalFormatting>
  <conditionalFormatting sqref="K565:K570">
    <cfRule type="expression" priority="4165" dxfId="1">
      <formula>IF($K565="Invoiced",1,0)</formula>
    </cfRule>
  </conditionalFormatting>
  <conditionalFormatting sqref="U565:U568">
    <cfRule type="expression" priority="4164" dxfId="688">
      <formula>$U565=0</formula>
    </cfRule>
  </conditionalFormatting>
  <conditionalFormatting sqref="X565:X568">
    <cfRule type="expression" priority="4163" dxfId="688">
      <formula>$X565=0</formula>
    </cfRule>
  </conditionalFormatting>
  <conditionalFormatting sqref="Y565:Y568">
    <cfRule type="expression" priority="4162" dxfId="688">
      <formula>$Y565=0</formula>
    </cfRule>
  </conditionalFormatting>
  <conditionalFormatting sqref="A565:J568 L565:AB568">
    <cfRule type="expression" priority="4161" dxfId="1">
      <formula>IF($K565="Invoiced",1,0)</formula>
    </cfRule>
  </conditionalFormatting>
  <conditionalFormatting sqref="A565:A568">
    <cfRule type="cellIs" priority="4160" operator="between" dxfId="655">
      <formula>NOW()-1</formula>
      <formula>NOW()+1</formula>
    </cfRule>
  </conditionalFormatting>
  <conditionalFormatting sqref="U569:U570">
    <cfRule type="expression" priority="4159" dxfId="688">
      <formula>$U569=0</formula>
    </cfRule>
  </conditionalFormatting>
  <conditionalFormatting sqref="X569:X570">
    <cfRule type="expression" priority="4158" dxfId="688">
      <formula>$X569=0</formula>
    </cfRule>
  </conditionalFormatting>
  <conditionalFormatting sqref="Y569:Y570">
    <cfRule type="expression" priority="4157" dxfId="688">
      <formula>$Y569=0</formula>
    </cfRule>
  </conditionalFormatting>
  <conditionalFormatting sqref="A569:J570 L569:AB570">
    <cfRule type="expression" priority="4156" dxfId="1">
      <formula>IF($K569="Invoiced",1,0)</formula>
    </cfRule>
  </conditionalFormatting>
  <conditionalFormatting sqref="A569:A570">
    <cfRule type="cellIs" priority="4155" operator="between" dxfId="655">
      <formula>NOW()-1</formula>
      <formula>NOW()+1</formula>
    </cfRule>
  </conditionalFormatting>
  <conditionalFormatting sqref="A571:A573">
    <cfRule type="cellIs" priority="4154" operator="between" dxfId="655">
      <formula>NOW()-1</formula>
      <formula>NOW()+1</formula>
    </cfRule>
    <cfRule type="cellIs" priority="4148" operator="between" dxfId="655">
      <formula>NOW()-1</formula>
      <formula>NOW()+1</formula>
    </cfRule>
  </conditionalFormatting>
  <conditionalFormatting sqref="K571:K573">
    <cfRule type="expression" priority="4153" dxfId="1">
      <formula>IF($K571="Invoiced",1,0)</formula>
    </cfRule>
  </conditionalFormatting>
  <conditionalFormatting sqref="U571:U573">
    <cfRule type="expression" priority="4152" dxfId="688">
      <formula>$U571=0</formula>
    </cfRule>
  </conditionalFormatting>
  <conditionalFormatting sqref="X571:X573">
    <cfRule type="expression" priority="4151" dxfId="688">
      <formula>$X571=0</formula>
    </cfRule>
  </conditionalFormatting>
  <conditionalFormatting sqref="Y571:Y573">
    <cfRule type="expression" priority="4150" dxfId="688">
      <formula>$Y571=0</formula>
    </cfRule>
  </conditionalFormatting>
  <conditionalFormatting sqref="A571:J573 L571:AB573">
    <cfRule type="expression" priority="4149" dxfId="1">
      <formula>IF($K571="Invoiced",1,0)</formula>
    </cfRule>
  </conditionalFormatting>
  <conditionalFormatting sqref="A574:A579">
    <cfRule type="cellIs" priority="4147" operator="between" dxfId="655">
      <formula>NOW()-1</formula>
      <formula>NOW()+1</formula>
    </cfRule>
  </conditionalFormatting>
  <conditionalFormatting sqref="K574:K579">
    <cfRule type="expression" priority="4146" dxfId="1">
      <formula>IF($K574="Invoiced",1,0)</formula>
    </cfRule>
  </conditionalFormatting>
  <conditionalFormatting sqref="U574:U577">
    <cfRule type="expression" priority="4145" dxfId="688">
      <formula>$U574=0</formula>
    </cfRule>
  </conditionalFormatting>
  <conditionalFormatting sqref="X574:X577">
    <cfRule type="expression" priority="4144" dxfId="688">
      <formula>$X574=0</formula>
    </cfRule>
  </conditionalFormatting>
  <conditionalFormatting sqref="Y574:Y577">
    <cfRule type="expression" priority="4143" dxfId="688">
      <formula>$Y574=0</formula>
    </cfRule>
  </conditionalFormatting>
  <conditionalFormatting sqref="A574:J577 L574:AB577">
    <cfRule type="expression" priority="4142" dxfId="1">
      <formula>IF($K574="Invoiced",1,0)</formula>
    </cfRule>
  </conditionalFormatting>
  <conditionalFormatting sqref="A574:A577">
    <cfRule type="cellIs" priority="4141" operator="between" dxfId="655">
      <formula>NOW()-1</formula>
      <formula>NOW()+1</formula>
    </cfRule>
  </conditionalFormatting>
  <conditionalFormatting sqref="U578:U579">
    <cfRule type="expression" priority="4140" dxfId="688">
      <formula>$U578=0</formula>
    </cfRule>
  </conditionalFormatting>
  <conditionalFormatting sqref="X578:X579">
    <cfRule type="expression" priority="4139" dxfId="688">
      <formula>$X578=0</formula>
    </cfRule>
  </conditionalFormatting>
  <conditionalFormatting sqref="Y578:Y579">
    <cfRule type="expression" priority="4138" dxfId="688">
      <formula>$Y578=0</formula>
    </cfRule>
  </conditionalFormatting>
  <conditionalFormatting sqref="A578:J579 L578:AB579">
    <cfRule type="expression" priority="4137" dxfId="1">
      <formula>IF($K578="Invoiced",1,0)</formula>
    </cfRule>
  </conditionalFormatting>
  <conditionalFormatting sqref="A578:A579">
    <cfRule type="cellIs" priority="4136" operator="between" dxfId="655">
      <formula>NOW()-1</formula>
      <formula>NOW()+1</formula>
    </cfRule>
  </conditionalFormatting>
  <conditionalFormatting sqref="A580">
    <cfRule type="cellIs" priority="4135" operator="between" dxfId="655">
      <formula>NOW()-1</formula>
      <formula>NOW()+1</formula>
    </cfRule>
    <cfRule type="cellIs" priority="4129" operator="between" dxfId="655">
      <formula>NOW()-1</formula>
      <formula>NOW()+1</formula>
    </cfRule>
  </conditionalFormatting>
  <conditionalFormatting sqref="K580">
    <cfRule type="expression" priority="4134" dxfId="1">
      <formula>IF($K580="Invoiced",1,0)</formula>
    </cfRule>
  </conditionalFormatting>
  <conditionalFormatting sqref="U580">
    <cfRule type="expression" priority="4133" dxfId="688">
      <formula>$U580=0</formula>
    </cfRule>
  </conditionalFormatting>
  <conditionalFormatting sqref="X580">
    <cfRule type="expression" priority="4132" dxfId="688">
      <formula>$X580=0</formula>
    </cfRule>
  </conditionalFormatting>
  <conditionalFormatting sqref="Y580">
    <cfRule type="expression" priority="4131" dxfId="688">
      <formula>$Y580=0</formula>
    </cfRule>
  </conditionalFormatting>
  <conditionalFormatting sqref="A580:J580 L580:AB580">
    <cfRule type="expression" priority="4130" dxfId="1">
      <formula>IF($K580="Invoiced",1,0)</formula>
    </cfRule>
  </conditionalFormatting>
  <conditionalFormatting sqref="A581">
    <cfRule type="cellIs" priority="4128" operator="between" dxfId="655">
      <formula>NOW()-1</formula>
      <formula>NOW()+1</formula>
    </cfRule>
    <cfRule type="cellIs" priority="4122" operator="between" dxfId="655">
      <formula>NOW()-1</formula>
      <formula>NOW()+1</formula>
    </cfRule>
  </conditionalFormatting>
  <conditionalFormatting sqref="K581">
    <cfRule type="expression" priority="4127" dxfId="1">
      <formula>IF($K581="Invoiced",1,0)</formula>
    </cfRule>
  </conditionalFormatting>
  <conditionalFormatting sqref="U581">
    <cfRule type="expression" priority="4126" dxfId="688">
      <formula>$U581=0</formula>
    </cfRule>
  </conditionalFormatting>
  <conditionalFormatting sqref="X581">
    <cfRule type="expression" priority="4125" dxfId="688">
      <formula>$X581=0</formula>
    </cfRule>
  </conditionalFormatting>
  <conditionalFormatting sqref="Y581">
    <cfRule type="expression" priority="4124" dxfId="688">
      <formula>$Y581=0</formula>
    </cfRule>
  </conditionalFormatting>
  <conditionalFormatting sqref="A581:J581 L581:AB581">
    <cfRule type="expression" priority="4123" dxfId="1">
      <formula>IF($K581="Invoiced",1,0)</formula>
    </cfRule>
  </conditionalFormatting>
  <conditionalFormatting sqref="A582">
    <cfRule type="cellIs" priority="4121" operator="between" dxfId="655">
      <formula>NOW()-1</formula>
      <formula>NOW()+1</formula>
    </cfRule>
    <cfRule type="cellIs" priority="4115" operator="between" dxfId="655">
      <formula>NOW()-1</formula>
      <formula>NOW()+1</formula>
    </cfRule>
  </conditionalFormatting>
  <conditionalFormatting sqref="K582">
    <cfRule type="expression" priority="4120" dxfId="1">
      <formula>IF($K582="Invoiced",1,0)</formula>
    </cfRule>
  </conditionalFormatting>
  <conditionalFormatting sqref="U582">
    <cfRule type="expression" priority="4119" dxfId="688">
      <formula>$U582=0</formula>
    </cfRule>
  </conditionalFormatting>
  <conditionalFormatting sqref="X582">
    <cfRule type="expression" priority="4118" dxfId="688">
      <formula>$X582=0</formula>
    </cfRule>
  </conditionalFormatting>
  <conditionalFormatting sqref="Y582">
    <cfRule type="expression" priority="4117" dxfId="688">
      <formula>$Y582=0</formula>
    </cfRule>
  </conditionalFormatting>
  <conditionalFormatting sqref="A582:J582 L582:AB582">
    <cfRule type="expression" priority="4116" dxfId="1">
      <formula>IF($K582="Invoiced",1,0)</formula>
    </cfRule>
  </conditionalFormatting>
  <conditionalFormatting sqref="A583">
    <cfRule type="cellIs" priority="4114" operator="between" dxfId="655">
      <formula>NOW()-1</formula>
      <formula>NOW()+1</formula>
    </cfRule>
    <cfRule type="cellIs" priority="4108" operator="between" dxfId="655">
      <formula>NOW()-1</formula>
      <formula>NOW()+1</formula>
    </cfRule>
  </conditionalFormatting>
  <conditionalFormatting sqref="K583">
    <cfRule type="expression" priority="4113" dxfId="1">
      <formula>IF($K583="Invoiced",1,0)</formula>
    </cfRule>
  </conditionalFormatting>
  <conditionalFormatting sqref="U583">
    <cfRule type="expression" priority="4112" dxfId="688">
      <formula>$U583=0</formula>
    </cfRule>
  </conditionalFormatting>
  <conditionalFormatting sqref="X583">
    <cfRule type="expression" priority="4111" dxfId="688">
      <formula>$X583=0</formula>
    </cfRule>
  </conditionalFormatting>
  <conditionalFormatting sqref="Y583">
    <cfRule type="expression" priority="4110" dxfId="688">
      <formula>$Y583=0</formula>
    </cfRule>
  </conditionalFormatting>
  <conditionalFormatting sqref="A583:J583 L583:AB583">
    <cfRule type="expression" priority="4109" dxfId="1">
      <formula>IF($K583="Invoiced",1,0)</formula>
    </cfRule>
  </conditionalFormatting>
  <conditionalFormatting sqref="A584:A589">
    <cfRule type="cellIs" priority="4107" operator="between" dxfId="655">
      <formula>NOW()-1</formula>
      <formula>NOW()+1</formula>
    </cfRule>
  </conditionalFormatting>
  <conditionalFormatting sqref="K584:K589">
    <cfRule type="expression" priority="4106" dxfId="1">
      <formula>IF($K584="Invoiced",1,0)</formula>
    </cfRule>
  </conditionalFormatting>
  <conditionalFormatting sqref="U584:U587">
    <cfRule type="expression" priority="4105" dxfId="688">
      <formula>$U584=0</formula>
    </cfRule>
  </conditionalFormatting>
  <conditionalFormatting sqref="X584:X587">
    <cfRule type="expression" priority="4104" dxfId="688">
      <formula>$X584=0</formula>
    </cfRule>
  </conditionalFormatting>
  <conditionalFormatting sqref="Y584:Y587">
    <cfRule type="expression" priority="4103" dxfId="688">
      <formula>$Y584=0</formula>
    </cfRule>
  </conditionalFormatting>
  <conditionalFormatting sqref="A584:J587 L584:AB587">
    <cfRule type="expression" priority="4102" dxfId="1">
      <formula>IF($K584="Invoiced",1,0)</formula>
    </cfRule>
  </conditionalFormatting>
  <conditionalFormatting sqref="A584:A587">
    <cfRule type="cellIs" priority="4101" operator="between" dxfId="655">
      <formula>NOW()-1</formula>
      <formula>NOW()+1</formula>
    </cfRule>
  </conditionalFormatting>
  <conditionalFormatting sqref="U588:U589">
    <cfRule type="expression" priority="4100" dxfId="688">
      <formula>$U588=0</formula>
    </cfRule>
  </conditionalFormatting>
  <conditionalFormatting sqref="X588:X589">
    <cfRule type="expression" priority="4099" dxfId="688">
      <formula>$X588=0</formula>
    </cfRule>
  </conditionalFormatting>
  <conditionalFormatting sqref="Y588:Y589">
    <cfRule type="expression" priority="4098" dxfId="688">
      <formula>$Y588=0</formula>
    </cfRule>
  </conditionalFormatting>
  <conditionalFormatting sqref="A588:J589 L588:AB589">
    <cfRule type="expression" priority="4097" dxfId="1">
      <formula>IF($K588="Invoiced",1,0)</formula>
    </cfRule>
  </conditionalFormatting>
  <conditionalFormatting sqref="A588:A589">
    <cfRule type="cellIs" priority="4096" operator="between" dxfId="655">
      <formula>NOW()-1</formula>
      <formula>NOW()+1</formula>
    </cfRule>
  </conditionalFormatting>
  <conditionalFormatting sqref="A590:A596">
    <cfRule type="cellIs" priority="4095" operator="between" dxfId="655">
      <formula>NOW()-1</formula>
      <formula>NOW()+1</formula>
    </cfRule>
  </conditionalFormatting>
  <conditionalFormatting sqref="K590:K596">
    <cfRule type="expression" priority="4094" dxfId="1">
      <formula>IF($K590="Invoiced",1,0)</formula>
    </cfRule>
  </conditionalFormatting>
  <conditionalFormatting sqref="U590:U593">
    <cfRule type="expression" priority="4093" dxfId="688">
      <formula>$U590=0</formula>
    </cfRule>
  </conditionalFormatting>
  <conditionalFormatting sqref="X590:X593">
    <cfRule type="expression" priority="4092" dxfId="688">
      <formula>$X590=0</formula>
    </cfRule>
  </conditionalFormatting>
  <conditionalFormatting sqref="Y590:Y593">
    <cfRule type="expression" priority="4091" dxfId="688">
      <formula>$Y590=0</formula>
    </cfRule>
  </conditionalFormatting>
  <conditionalFormatting sqref="A590:J593 L590:AB593">
    <cfRule type="expression" priority="4090" dxfId="1">
      <formula>IF($K590="Invoiced",1,0)</formula>
    </cfRule>
  </conditionalFormatting>
  <conditionalFormatting sqref="A590:A593">
    <cfRule type="cellIs" priority="4089" operator="between" dxfId="655">
      <formula>NOW()-1</formula>
      <formula>NOW()+1</formula>
    </cfRule>
  </conditionalFormatting>
  <conditionalFormatting sqref="U594:U596">
    <cfRule type="expression" priority="4088" dxfId="688">
      <formula>$U594=0</formula>
    </cfRule>
  </conditionalFormatting>
  <conditionalFormatting sqref="X594:X596">
    <cfRule type="expression" priority="4087" dxfId="688">
      <formula>$X594=0</formula>
    </cfRule>
  </conditionalFormatting>
  <conditionalFormatting sqref="Y594:Y596">
    <cfRule type="expression" priority="4086" dxfId="688">
      <formula>$Y594=0</formula>
    </cfRule>
  </conditionalFormatting>
  <conditionalFormatting sqref="A594:J596 L594:AB596">
    <cfRule type="expression" priority="4085" dxfId="1">
      <formula>IF($K594="Invoiced",1,0)</formula>
    </cfRule>
  </conditionalFormatting>
  <conditionalFormatting sqref="A594:A596">
    <cfRule type="cellIs" priority="4084" operator="between" dxfId="655">
      <formula>NOW()-1</formula>
      <formula>NOW()+1</formula>
    </cfRule>
  </conditionalFormatting>
  <conditionalFormatting sqref="A597:A602">
    <cfRule type="cellIs" priority="4083" operator="between" dxfId="655">
      <formula>NOW()-1</formula>
      <formula>NOW()+1</formula>
    </cfRule>
  </conditionalFormatting>
  <conditionalFormatting sqref="K597:K602">
    <cfRule type="expression" priority="4082" dxfId="1">
      <formula>IF($K597="Invoiced",1,0)</formula>
    </cfRule>
  </conditionalFormatting>
  <conditionalFormatting sqref="U597:U600">
    <cfRule type="expression" priority="4081" dxfId="688">
      <formula>$U597=0</formula>
    </cfRule>
  </conditionalFormatting>
  <conditionalFormatting sqref="X597:X600">
    <cfRule type="expression" priority="4080" dxfId="688">
      <formula>$X597=0</formula>
    </cfRule>
  </conditionalFormatting>
  <conditionalFormatting sqref="Y597:Y600">
    <cfRule type="expression" priority="4079" dxfId="688">
      <formula>$Y597=0</formula>
    </cfRule>
  </conditionalFormatting>
  <conditionalFormatting sqref="A597:J600 L597:AB600">
    <cfRule type="expression" priority="4078" dxfId="1">
      <formula>IF($K597="Invoiced",1,0)</formula>
    </cfRule>
  </conditionalFormatting>
  <conditionalFormatting sqref="A597:A600">
    <cfRule type="cellIs" priority="4077" operator="between" dxfId="655">
      <formula>NOW()-1</formula>
      <formula>NOW()+1</formula>
    </cfRule>
  </conditionalFormatting>
  <conditionalFormatting sqref="U601:U602">
    <cfRule type="expression" priority="4076" dxfId="688">
      <formula>$U601=0</formula>
    </cfRule>
  </conditionalFormatting>
  <conditionalFormatting sqref="X601:X602">
    <cfRule type="expression" priority="4075" dxfId="688">
      <formula>$X601=0</formula>
    </cfRule>
  </conditionalFormatting>
  <conditionalFormatting sqref="Y601:Y602">
    <cfRule type="expression" priority="4074" dxfId="688">
      <formula>$Y601=0</formula>
    </cfRule>
  </conditionalFormatting>
  <conditionalFormatting sqref="A601:J602 L601:AB602">
    <cfRule type="expression" priority="4073" dxfId="1">
      <formula>IF($K601="Invoiced",1,0)</formula>
    </cfRule>
  </conditionalFormatting>
  <conditionalFormatting sqref="A601:A602">
    <cfRule type="cellIs" priority="4072" operator="between" dxfId="655">
      <formula>NOW()-1</formula>
      <formula>NOW()+1</formula>
    </cfRule>
  </conditionalFormatting>
  <conditionalFormatting sqref="A603:A605">
    <cfRule type="cellIs" priority="4071" operator="between" dxfId="655">
      <formula>NOW()-1</formula>
      <formula>NOW()+1</formula>
    </cfRule>
    <cfRule type="cellIs" priority="4065" operator="between" dxfId="655">
      <formula>NOW()-1</formula>
      <formula>NOW()+1</formula>
    </cfRule>
  </conditionalFormatting>
  <conditionalFormatting sqref="K603:K605">
    <cfRule type="expression" priority="4070" dxfId="1">
      <formula>IF($K603="Invoiced",1,0)</formula>
    </cfRule>
  </conditionalFormatting>
  <conditionalFormatting sqref="U603:U605">
    <cfRule type="expression" priority="4069" dxfId="688">
      <formula>$U603=0</formula>
    </cfRule>
  </conditionalFormatting>
  <conditionalFormatting sqref="X603:X605">
    <cfRule type="expression" priority="4068" dxfId="688">
      <formula>$X603=0</formula>
    </cfRule>
  </conditionalFormatting>
  <conditionalFormatting sqref="Y603:Y605">
    <cfRule type="expression" priority="4067" dxfId="688">
      <formula>$Y603=0</formula>
    </cfRule>
  </conditionalFormatting>
  <conditionalFormatting sqref="A603:J605 L603:AB605">
    <cfRule type="expression" priority="4066" dxfId="1">
      <formula>IF($K603="Invoiced",1,0)</formula>
    </cfRule>
  </conditionalFormatting>
  <conditionalFormatting sqref="A606:A611">
    <cfRule type="cellIs" priority="4064" operator="between" dxfId="655">
      <formula>NOW()-1</formula>
      <formula>NOW()+1</formula>
    </cfRule>
  </conditionalFormatting>
  <conditionalFormatting sqref="K606:K611">
    <cfRule type="expression" priority="4063" dxfId="1">
      <formula>IF($K606="Invoiced",1,0)</formula>
    </cfRule>
  </conditionalFormatting>
  <conditionalFormatting sqref="U606:U609">
    <cfRule type="expression" priority="4062" dxfId="688">
      <formula>$U606=0</formula>
    </cfRule>
  </conditionalFormatting>
  <conditionalFormatting sqref="X606:X609">
    <cfRule type="expression" priority="4061" dxfId="688">
      <formula>$X606=0</formula>
    </cfRule>
  </conditionalFormatting>
  <conditionalFormatting sqref="Y606:Y609">
    <cfRule type="expression" priority="4060" dxfId="688">
      <formula>$Y606=0</formula>
    </cfRule>
  </conditionalFormatting>
  <conditionalFormatting sqref="A606:J609 L606:AB609">
    <cfRule type="expression" priority="4059" dxfId="1">
      <formula>IF($K606="Invoiced",1,0)</formula>
    </cfRule>
  </conditionalFormatting>
  <conditionalFormatting sqref="A606:A609">
    <cfRule type="cellIs" priority="4058" operator="between" dxfId="655">
      <formula>NOW()-1</formula>
      <formula>NOW()+1</formula>
    </cfRule>
  </conditionalFormatting>
  <conditionalFormatting sqref="U610:U611">
    <cfRule type="expression" priority="4057" dxfId="688">
      <formula>$U610=0</formula>
    </cfRule>
  </conditionalFormatting>
  <conditionalFormatting sqref="X610:X611">
    <cfRule type="expression" priority="4056" dxfId="688">
      <formula>$X610=0</formula>
    </cfRule>
  </conditionalFormatting>
  <conditionalFormatting sqref="Y610:Y611">
    <cfRule type="expression" priority="4055" dxfId="688">
      <formula>$Y610=0</formula>
    </cfRule>
  </conditionalFormatting>
  <conditionalFormatting sqref="A610:J611 L610:AB611">
    <cfRule type="expression" priority="4054" dxfId="1">
      <formula>IF($K610="Invoiced",1,0)</formula>
    </cfRule>
  </conditionalFormatting>
  <conditionalFormatting sqref="A610:A611">
    <cfRule type="cellIs" priority="4053" operator="between" dxfId="655">
      <formula>NOW()-1</formula>
      <formula>NOW()+1</formula>
    </cfRule>
  </conditionalFormatting>
  <conditionalFormatting sqref="A612">
    <cfRule type="cellIs" priority="4052" operator="between" dxfId="655">
      <formula>NOW()-1</formula>
      <formula>NOW()+1</formula>
    </cfRule>
    <cfRule type="cellIs" priority="4046" operator="between" dxfId="655">
      <formula>NOW()-1</formula>
      <formula>NOW()+1</formula>
    </cfRule>
  </conditionalFormatting>
  <conditionalFormatting sqref="K612">
    <cfRule type="expression" priority="4051" dxfId="1">
      <formula>IF($K612="Invoiced",1,0)</formula>
    </cfRule>
  </conditionalFormatting>
  <conditionalFormatting sqref="U612">
    <cfRule type="expression" priority="4050" dxfId="688">
      <formula>$U612=0</formula>
    </cfRule>
  </conditionalFormatting>
  <conditionalFormatting sqref="X612">
    <cfRule type="expression" priority="4049" dxfId="688">
      <formula>$X612=0</formula>
    </cfRule>
  </conditionalFormatting>
  <conditionalFormatting sqref="Y612">
    <cfRule type="expression" priority="4048" dxfId="688">
      <formula>$Y612=0</formula>
    </cfRule>
  </conditionalFormatting>
  <conditionalFormatting sqref="A612:J612 L612:AB612">
    <cfRule type="expression" priority="4047" dxfId="1">
      <formula>IF($K612="Invoiced",1,0)</formula>
    </cfRule>
  </conditionalFormatting>
  <conditionalFormatting sqref="A613">
    <cfRule type="cellIs" priority="4045" operator="between" dxfId="655">
      <formula>NOW()-1</formula>
      <formula>NOW()+1</formula>
    </cfRule>
    <cfRule type="cellIs" priority="4039" operator="between" dxfId="655">
      <formula>NOW()-1</formula>
      <formula>NOW()+1</formula>
    </cfRule>
  </conditionalFormatting>
  <conditionalFormatting sqref="K613">
    <cfRule type="expression" priority="4044" dxfId="1">
      <formula>IF($K613="Invoiced",1,0)</formula>
    </cfRule>
  </conditionalFormatting>
  <conditionalFormatting sqref="U613">
    <cfRule type="expression" priority="4043" dxfId="688">
      <formula>$U613=0</formula>
    </cfRule>
  </conditionalFormatting>
  <conditionalFormatting sqref="X613">
    <cfRule type="expression" priority="4042" dxfId="688">
      <formula>$X613=0</formula>
    </cfRule>
  </conditionalFormatting>
  <conditionalFormatting sqref="Y613">
    <cfRule type="expression" priority="4041" dxfId="688">
      <formula>$Y613=0</formula>
    </cfRule>
  </conditionalFormatting>
  <conditionalFormatting sqref="A613:J613 L613:AB613">
    <cfRule type="expression" priority="4040" dxfId="1">
      <formula>IF($K613="Invoiced",1,0)</formula>
    </cfRule>
  </conditionalFormatting>
  <conditionalFormatting sqref="A614:A619">
    <cfRule type="cellIs" priority="4038" operator="between" dxfId="655">
      <formula>NOW()-1</formula>
      <formula>NOW()+1</formula>
    </cfRule>
  </conditionalFormatting>
  <conditionalFormatting sqref="K614:K619">
    <cfRule type="expression" priority="4037" dxfId="1">
      <formula>IF($K614="Invoiced",1,0)</formula>
    </cfRule>
  </conditionalFormatting>
  <conditionalFormatting sqref="U614:U617">
    <cfRule type="expression" priority="4036" dxfId="688">
      <formula>$U614=0</formula>
    </cfRule>
  </conditionalFormatting>
  <conditionalFormatting sqref="X614:X617">
    <cfRule type="expression" priority="4035" dxfId="688">
      <formula>$X614=0</formula>
    </cfRule>
  </conditionalFormatting>
  <conditionalFormatting sqref="Y614:Y617">
    <cfRule type="expression" priority="4034" dxfId="688">
      <formula>$Y614=0</formula>
    </cfRule>
  </conditionalFormatting>
  <conditionalFormatting sqref="A614:J617 L614:AB617">
    <cfRule type="expression" priority="4033" dxfId="1">
      <formula>IF($K614="Invoiced",1,0)</formula>
    </cfRule>
  </conditionalFormatting>
  <conditionalFormatting sqref="A614:A617">
    <cfRule type="cellIs" priority="4032" operator="between" dxfId="655">
      <formula>NOW()-1</formula>
      <formula>NOW()+1</formula>
    </cfRule>
  </conditionalFormatting>
  <conditionalFormatting sqref="U618:U619">
    <cfRule type="expression" priority="4031" dxfId="688">
      <formula>$U618=0</formula>
    </cfRule>
  </conditionalFormatting>
  <conditionalFormatting sqref="X618:X619">
    <cfRule type="expression" priority="4030" dxfId="688">
      <formula>$X618=0</formula>
    </cfRule>
  </conditionalFormatting>
  <conditionalFormatting sqref="Y618:Y619">
    <cfRule type="expression" priority="4029" dxfId="688">
      <formula>$Y618=0</formula>
    </cfRule>
  </conditionalFormatting>
  <conditionalFormatting sqref="A618:J619 L618:AB619">
    <cfRule type="expression" priority="4028" dxfId="1">
      <formula>IF($K618="Invoiced",1,0)</formula>
    </cfRule>
  </conditionalFormatting>
  <conditionalFormatting sqref="A618:A619">
    <cfRule type="cellIs" priority="4027" operator="between" dxfId="655">
      <formula>NOW()-1</formula>
      <formula>NOW()+1</formula>
    </cfRule>
  </conditionalFormatting>
  <conditionalFormatting sqref="A620:A626">
    <cfRule type="cellIs" priority="4026" operator="between" dxfId="655">
      <formula>NOW()-1</formula>
      <formula>NOW()+1</formula>
    </cfRule>
  </conditionalFormatting>
  <conditionalFormatting sqref="K620:K626">
    <cfRule type="expression" priority="4025" dxfId="1">
      <formula>IF($K620="Invoiced",1,0)</formula>
    </cfRule>
  </conditionalFormatting>
  <conditionalFormatting sqref="U620:U623">
    <cfRule type="expression" priority="4024" dxfId="688">
      <formula>$U620=0</formula>
    </cfRule>
  </conditionalFormatting>
  <conditionalFormatting sqref="X620:X623">
    <cfRule type="expression" priority="4023" dxfId="688">
      <formula>$X620=0</formula>
    </cfRule>
  </conditionalFormatting>
  <conditionalFormatting sqref="Y620:Y623">
    <cfRule type="expression" priority="4022" dxfId="688">
      <formula>$Y620=0</formula>
    </cfRule>
  </conditionalFormatting>
  <conditionalFormatting sqref="A620:J623 L620:AB623">
    <cfRule type="expression" priority="4021" dxfId="1">
      <formula>IF($K620="Invoiced",1,0)</formula>
    </cfRule>
  </conditionalFormatting>
  <conditionalFormatting sqref="A620:A623">
    <cfRule type="cellIs" priority="4020" operator="between" dxfId="655">
      <formula>NOW()-1</formula>
      <formula>NOW()+1</formula>
    </cfRule>
  </conditionalFormatting>
  <conditionalFormatting sqref="U624:U626">
    <cfRule type="expression" priority="4019" dxfId="688">
      <formula>$U624=0</formula>
    </cfRule>
  </conditionalFormatting>
  <conditionalFormatting sqref="X624:X626">
    <cfRule type="expression" priority="4018" dxfId="688">
      <formula>$X624=0</formula>
    </cfRule>
  </conditionalFormatting>
  <conditionalFormatting sqref="Y624:Y626">
    <cfRule type="expression" priority="4017" dxfId="688">
      <formula>$Y624=0</formula>
    </cfRule>
  </conditionalFormatting>
  <conditionalFormatting sqref="A624:J626 L624:AB626">
    <cfRule type="expression" priority="4016" dxfId="1">
      <formula>IF($K624="Invoiced",1,0)</formula>
    </cfRule>
  </conditionalFormatting>
  <conditionalFormatting sqref="A624:A626">
    <cfRule type="cellIs" priority="4015" operator="between" dxfId="655">
      <formula>NOW()-1</formula>
      <formula>NOW()+1</formula>
    </cfRule>
  </conditionalFormatting>
  <conditionalFormatting sqref="A627:A632">
    <cfRule type="cellIs" priority="4014" operator="between" dxfId="655">
      <formula>NOW()-1</formula>
      <formula>NOW()+1</formula>
    </cfRule>
  </conditionalFormatting>
  <conditionalFormatting sqref="K627:K632">
    <cfRule type="expression" priority="4013" dxfId="1">
      <formula>IF($K627="Invoiced",1,0)</formula>
    </cfRule>
  </conditionalFormatting>
  <conditionalFormatting sqref="U627:U630">
    <cfRule type="expression" priority="4012" dxfId="688">
      <formula>$U627=0</formula>
    </cfRule>
  </conditionalFormatting>
  <conditionalFormatting sqref="X627:X630">
    <cfRule type="expression" priority="4011" dxfId="688">
      <formula>$X627=0</formula>
    </cfRule>
  </conditionalFormatting>
  <conditionalFormatting sqref="Y627:Y630">
    <cfRule type="expression" priority="4010" dxfId="688">
      <formula>$Y627=0</formula>
    </cfRule>
  </conditionalFormatting>
  <conditionalFormatting sqref="A627:J630 L627:AB630">
    <cfRule type="expression" priority="4009" dxfId="1">
      <formula>IF($K627="Invoiced",1,0)</formula>
    </cfRule>
  </conditionalFormatting>
  <conditionalFormatting sqref="A627:A630">
    <cfRule type="cellIs" priority="4008" operator="between" dxfId="655">
      <formula>NOW()-1</formula>
      <formula>NOW()+1</formula>
    </cfRule>
  </conditionalFormatting>
  <conditionalFormatting sqref="U631:U632">
    <cfRule type="expression" priority="4007" dxfId="688">
      <formula>$U631=0</formula>
    </cfRule>
  </conditionalFormatting>
  <conditionalFormatting sqref="X631:X632">
    <cfRule type="expression" priority="4006" dxfId="688">
      <formula>$X631=0</formula>
    </cfRule>
  </conditionalFormatting>
  <conditionalFormatting sqref="Y631:Y632">
    <cfRule type="expression" priority="4005" dxfId="688">
      <formula>$Y631=0</formula>
    </cfRule>
  </conditionalFormatting>
  <conditionalFormatting sqref="A631:J632 L631:AB632">
    <cfRule type="expression" priority="4004" dxfId="1">
      <formula>IF($K631="Invoiced",1,0)</formula>
    </cfRule>
  </conditionalFormatting>
  <conditionalFormatting sqref="A631:A632">
    <cfRule type="cellIs" priority="4003" operator="between" dxfId="655">
      <formula>NOW()-1</formula>
      <formula>NOW()+1</formula>
    </cfRule>
  </conditionalFormatting>
  <conditionalFormatting sqref="A633:A635">
    <cfRule type="cellIs" priority="4002" operator="between" dxfId="655">
      <formula>NOW()-1</formula>
      <formula>NOW()+1</formula>
    </cfRule>
    <cfRule type="cellIs" priority="3996" operator="between" dxfId="655">
      <formula>NOW()-1</formula>
      <formula>NOW()+1</formula>
    </cfRule>
  </conditionalFormatting>
  <conditionalFormatting sqref="K633:K635">
    <cfRule type="expression" priority="4001" dxfId="1">
      <formula>IF($K633="Invoiced",1,0)</formula>
    </cfRule>
  </conditionalFormatting>
  <conditionalFormatting sqref="U633:U635">
    <cfRule type="expression" priority="4000" dxfId="688">
      <formula>$U633=0</formula>
    </cfRule>
  </conditionalFormatting>
  <conditionalFormatting sqref="X633:X635">
    <cfRule type="expression" priority="3999" dxfId="688">
      <formula>$X633=0</formula>
    </cfRule>
  </conditionalFormatting>
  <conditionalFormatting sqref="Y633:Y635">
    <cfRule type="expression" priority="3998" dxfId="688">
      <formula>$Y633=0</formula>
    </cfRule>
  </conditionalFormatting>
  <conditionalFormatting sqref="A633:J635 L633:AB635">
    <cfRule type="expression" priority="3997" dxfId="1">
      <formula>IF($K633="Invoiced",1,0)</formula>
    </cfRule>
  </conditionalFormatting>
  <conditionalFormatting sqref="A636:A641">
    <cfRule type="cellIs" priority="3995" operator="between" dxfId="655">
      <formula>NOW()-1</formula>
      <formula>NOW()+1</formula>
    </cfRule>
  </conditionalFormatting>
  <conditionalFormatting sqref="K636:K641">
    <cfRule type="expression" priority="3994" dxfId="1">
      <formula>IF($K636="Invoiced",1,0)</formula>
    </cfRule>
  </conditionalFormatting>
  <conditionalFormatting sqref="U636:U639">
    <cfRule type="expression" priority="3993" dxfId="688">
      <formula>$U636=0</formula>
    </cfRule>
  </conditionalFormatting>
  <conditionalFormatting sqref="X636:X639">
    <cfRule type="expression" priority="3992" dxfId="688">
      <formula>$X636=0</formula>
    </cfRule>
  </conditionalFormatting>
  <conditionalFormatting sqref="Y636:Y639">
    <cfRule type="expression" priority="3991" dxfId="688">
      <formula>$Y636=0</formula>
    </cfRule>
  </conditionalFormatting>
  <conditionalFormatting sqref="A636:J639 L636:AB639">
    <cfRule type="expression" priority="3990" dxfId="1">
      <formula>IF($K636="Invoiced",1,0)</formula>
    </cfRule>
  </conditionalFormatting>
  <conditionalFormatting sqref="A636:A639">
    <cfRule type="cellIs" priority="3989" operator="between" dxfId="655">
      <formula>NOW()-1</formula>
      <formula>NOW()+1</formula>
    </cfRule>
  </conditionalFormatting>
  <conditionalFormatting sqref="U640:U641">
    <cfRule type="expression" priority="3988" dxfId="688">
      <formula>$U640=0</formula>
    </cfRule>
  </conditionalFormatting>
  <conditionalFormatting sqref="X640:X641">
    <cfRule type="expression" priority="3987" dxfId="688">
      <formula>$X640=0</formula>
    </cfRule>
  </conditionalFormatting>
  <conditionalFormatting sqref="Y640:Y641">
    <cfRule type="expression" priority="3986" dxfId="688">
      <formula>$Y640=0</formula>
    </cfRule>
  </conditionalFormatting>
  <conditionalFormatting sqref="A640:J641 L640:AB641">
    <cfRule type="expression" priority="3985" dxfId="1">
      <formula>IF($K640="Invoiced",1,0)</formula>
    </cfRule>
  </conditionalFormatting>
  <conditionalFormatting sqref="A640:A641">
    <cfRule type="cellIs" priority="3984" operator="between" dxfId="655">
      <formula>NOW()-1</formula>
      <formula>NOW()+1</formula>
    </cfRule>
  </conditionalFormatting>
  <conditionalFormatting sqref="A642">
    <cfRule type="cellIs" priority="3983" operator="between" dxfId="655">
      <formula>NOW()-1</formula>
      <formula>NOW()+1</formula>
    </cfRule>
    <cfRule type="cellIs" priority="3977" operator="between" dxfId="655">
      <formula>NOW()-1</formula>
      <formula>NOW()+1</formula>
    </cfRule>
  </conditionalFormatting>
  <conditionalFormatting sqref="K642">
    <cfRule type="expression" priority="3982" dxfId="1">
      <formula>IF($K642="Invoiced",1,0)</formula>
    </cfRule>
  </conditionalFormatting>
  <conditionalFormatting sqref="U642">
    <cfRule type="expression" priority="3981" dxfId="688">
      <formula>$U642=0</formula>
    </cfRule>
  </conditionalFormatting>
  <conditionalFormatting sqref="X642">
    <cfRule type="expression" priority="3980" dxfId="688">
      <formula>$X642=0</formula>
    </cfRule>
  </conditionalFormatting>
  <conditionalFormatting sqref="Y642">
    <cfRule type="expression" priority="3979" dxfId="688">
      <formula>$Y642=0</formula>
    </cfRule>
  </conditionalFormatting>
  <conditionalFormatting sqref="A642:J642 L642:AB642">
    <cfRule type="expression" priority="3978" dxfId="1">
      <formula>IF($K642="Invoiced",1,0)</formula>
    </cfRule>
  </conditionalFormatting>
  <conditionalFormatting sqref="A643">
    <cfRule type="cellIs" priority="3976" operator="between" dxfId="655">
      <formula>NOW()-1</formula>
      <formula>NOW()+1</formula>
    </cfRule>
    <cfRule type="cellIs" priority="3970" operator="between" dxfId="655">
      <formula>NOW()-1</formula>
      <formula>NOW()+1</formula>
    </cfRule>
  </conditionalFormatting>
  <conditionalFormatting sqref="K643">
    <cfRule type="expression" priority="3975" dxfId="1">
      <formula>IF($K643="Invoiced",1,0)</formula>
    </cfRule>
  </conditionalFormatting>
  <conditionalFormatting sqref="U643">
    <cfRule type="expression" priority="3974" dxfId="688">
      <formula>$U643=0</formula>
    </cfRule>
  </conditionalFormatting>
  <conditionalFormatting sqref="X643">
    <cfRule type="expression" priority="3973" dxfId="688">
      <formula>$X643=0</formula>
    </cfRule>
  </conditionalFormatting>
  <conditionalFormatting sqref="Y643">
    <cfRule type="expression" priority="3972" dxfId="688">
      <formula>$Y643=0</formula>
    </cfRule>
  </conditionalFormatting>
  <conditionalFormatting sqref="A643:J643 L643:AB643">
    <cfRule type="expression" priority="3971" dxfId="1">
      <formula>IF($K643="Invoiced",1,0)</formula>
    </cfRule>
  </conditionalFormatting>
  <conditionalFormatting sqref="A644">
    <cfRule type="cellIs" priority="3969" operator="between" dxfId="655">
      <formula>NOW()-1</formula>
      <formula>NOW()+1</formula>
    </cfRule>
    <cfRule type="cellIs" priority="3963" operator="between" dxfId="655">
      <formula>NOW()-1</formula>
      <formula>NOW()+1</formula>
    </cfRule>
  </conditionalFormatting>
  <conditionalFormatting sqref="K644">
    <cfRule type="expression" priority="3968" dxfId="1">
      <formula>IF($K644="Invoiced",1,0)</formula>
    </cfRule>
  </conditionalFormatting>
  <conditionalFormatting sqref="U644">
    <cfRule type="expression" priority="3967" dxfId="688">
      <formula>$U644=0</formula>
    </cfRule>
  </conditionalFormatting>
  <conditionalFormatting sqref="X644">
    <cfRule type="expression" priority="3966" dxfId="688">
      <formula>$X644=0</formula>
    </cfRule>
  </conditionalFormatting>
  <conditionalFormatting sqref="Y644">
    <cfRule type="expression" priority="3965" dxfId="688">
      <formula>$Y644=0</formula>
    </cfRule>
  </conditionalFormatting>
  <conditionalFormatting sqref="A644:J644 L644:AB644">
    <cfRule type="expression" priority="3964" dxfId="1">
      <formula>IF($K644="Invoiced",1,0)</formula>
    </cfRule>
  </conditionalFormatting>
  <conditionalFormatting sqref="A645">
    <cfRule type="cellIs" priority="3962" operator="between" dxfId="655">
      <formula>NOW()-1</formula>
      <formula>NOW()+1</formula>
    </cfRule>
    <cfRule type="cellIs" priority="3956" operator="between" dxfId="655">
      <formula>NOW()-1</formula>
      <formula>NOW()+1</formula>
    </cfRule>
  </conditionalFormatting>
  <conditionalFormatting sqref="K645">
    <cfRule type="expression" priority="3961" dxfId="1">
      <formula>IF($K645="Invoiced",1,0)</formula>
    </cfRule>
  </conditionalFormatting>
  <conditionalFormatting sqref="U645">
    <cfRule type="expression" priority="3960" dxfId="688">
      <formula>$U645=0</formula>
    </cfRule>
  </conditionalFormatting>
  <conditionalFormatting sqref="X645">
    <cfRule type="expression" priority="3959" dxfId="688">
      <formula>$X645=0</formula>
    </cfRule>
  </conditionalFormatting>
  <conditionalFormatting sqref="Y645">
    <cfRule type="expression" priority="3958" dxfId="688">
      <formula>$Y645=0</formula>
    </cfRule>
  </conditionalFormatting>
  <conditionalFormatting sqref="A645:J645 L645:AB645">
    <cfRule type="expression" priority="3957" dxfId="1">
      <formula>IF($K645="Invoiced",1,0)</formula>
    </cfRule>
  </conditionalFormatting>
  <conditionalFormatting sqref="A646:A651">
    <cfRule type="cellIs" priority="3955" operator="between" dxfId="655">
      <formula>NOW()-1</formula>
      <formula>NOW()+1</formula>
    </cfRule>
  </conditionalFormatting>
  <conditionalFormatting sqref="K646:K651">
    <cfRule type="expression" priority="3954" dxfId="1">
      <formula>IF($K646="Invoiced",1,0)</formula>
    </cfRule>
  </conditionalFormatting>
  <conditionalFormatting sqref="U646:U649">
    <cfRule type="expression" priority="3953" dxfId="688">
      <formula>$U646=0</formula>
    </cfRule>
  </conditionalFormatting>
  <conditionalFormatting sqref="X646:X649">
    <cfRule type="expression" priority="3952" dxfId="688">
      <formula>$X646=0</formula>
    </cfRule>
  </conditionalFormatting>
  <conditionalFormatting sqref="Y646:Y649">
    <cfRule type="expression" priority="3951" dxfId="688">
      <formula>$Y646=0</formula>
    </cfRule>
  </conditionalFormatting>
  <conditionalFormatting sqref="A646:J649 L646:AB649">
    <cfRule type="expression" priority="3950" dxfId="1">
      <formula>IF($K646="Invoiced",1,0)</formula>
    </cfRule>
  </conditionalFormatting>
  <conditionalFormatting sqref="A646:A649">
    <cfRule type="cellIs" priority="3949" operator="between" dxfId="655">
      <formula>NOW()-1</formula>
      <formula>NOW()+1</formula>
    </cfRule>
  </conditionalFormatting>
  <conditionalFormatting sqref="U650:U651">
    <cfRule type="expression" priority="3948" dxfId="688">
      <formula>$U650=0</formula>
    </cfRule>
  </conditionalFormatting>
  <conditionalFormatting sqref="X650:X651">
    <cfRule type="expression" priority="3947" dxfId="688">
      <formula>$X650=0</formula>
    </cfRule>
  </conditionalFormatting>
  <conditionalFormatting sqref="Y650:Y651">
    <cfRule type="expression" priority="3946" dxfId="688">
      <formula>$Y650=0</formula>
    </cfRule>
  </conditionalFormatting>
  <conditionalFormatting sqref="A650:J651 L650:AB651">
    <cfRule type="expression" priority="3945" dxfId="1">
      <formula>IF($K650="Invoiced",1,0)</formula>
    </cfRule>
  </conditionalFormatting>
  <conditionalFormatting sqref="A650:A651">
    <cfRule type="cellIs" priority="3944" operator="between" dxfId="655">
      <formula>NOW()-1</formula>
      <formula>NOW()+1</formula>
    </cfRule>
  </conditionalFormatting>
  <conditionalFormatting sqref="A652:A658">
    <cfRule type="cellIs" priority="3943" operator="between" dxfId="655">
      <formula>NOW()-1</formula>
      <formula>NOW()+1</formula>
    </cfRule>
  </conditionalFormatting>
  <conditionalFormatting sqref="K652:K658">
    <cfRule type="expression" priority="3942" dxfId="1">
      <formula>IF($K652="Invoiced",1,0)</formula>
    </cfRule>
  </conditionalFormatting>
  <conditionalFormatting sqref="U652:U655">
    <cfRule type="expression" priority="3941" dxfId="688">
      <formula>$U652=0</formula>
    </cfRule>
  </conditionalFormatting>
  <conditionalFormatting sqref="X652:X655">
    <cfRule type="expression" priority="3940" dxfId="688">
      <formula>$X652=0</formula>
    </cfRule>
  </conditionalFormatting>
  <conditionalFormatting sqref="Y652:Y655">
    <cfRule type="expression" priority="3939" dxfId="688">
      <formula>$Y652=0</formula>
    </cfRule>
  </conditionalFormatting>
  <conditionalFormatting sqref="A652:J655 L652:AB655">
    <cfRule type="expression" priority="3938" dxfId="1">
      <formula>IF($K652="Invoiced",1,0)</formula>
    </cfRule>
  </conditionalFormatting>
  <conditionalFormatting sqref="A652:A655">
    <cfRule type="cellIs" priority="3937" operator="between" dxfId="655">
      <formula>NOW()-1</formula>
      <formula>NOW()+1</formula>
    </cfRule>
  </conditionalFormatting>
  <conditionalFormatting sqref="U656:U658">
    <cfRule type="expression" priority="3936" dxfId="688">
      <formula>$U656=0</formula>
    </cfRule>
  </conditionalFormatting>
  <conditionalFormatting sqref="X656:X658">
    <cfRule type="expression" priority="3935" dxfId="688">
      <formula>$X656=0</formula>
    </cfRule>
  </conditionalFormatting>
  <conditionalFormatting sqref="Y656:Y658">
    <cfRule type="expression" priority="3934" dxfId="688">
      <formula>$Y656=0</formula>
    </cfRule>
  </conditionalFormatting>
  <conditionalFormatting sqref="A656:J658 L656:AB658">
    <cfRule type="expression" priority="3933" dxfId="1">
      <formula>IF($K656="Invoiced",1,0)</formula>
    </cfRule>
  </conditionalFormatting>
  <conditionalFormatting sqref="A656:A658">
    <cfRule type="cellIs" priority="3932" operator="between" dxfId="655">
      <formula>NOW()-1</formula>
      <formula>NOW()+1</formula>
    </cfRule>
  </conditionalFormatting>
  <conditionalFormatting sqref="A659:A664">
    <cfRule type="cellIs" priority="3931" operator="between" dxfId="655">
      <formula>NOW()-1</formula>
      <formula>NOW()+1</formula>
    </cfRule>
  </conditionalFormatting>
  <conditionalFormatting sqref="K659:K664">
    <cfRule type="expression" priority="3930" dxfId="1">
      <formula>IF($K659="Invoiced",1,0)</formula>
    </cfRule>
  </conditionalFormatting>
  <conditionalFormatting sqref="U659:U662">
    <cfRule type="expression" priority="3929" dxfId="688">
      <formula>$U659=0</formula>
    </cfRule>
  </conditionalFormatting>
  <conditionalFormatting sqref="X659:X662">
    <cfRule type="expression" priority="3928" dxfId="688">
      <formula>$X659=0</formula>
    </cfRule>
  </conditionalFormatting>
  <conditionalFormatting sqref="Y659:Y662">
    <cfRule type="expression" priority="3927" dxfId="688">
      <formula>$Y659=0</formula>
    </cfRule>
  </conditionalFormatting>
  <conditionalFormatting sqref="A659:J662 L659:AB662">
    <cfRule type="expression" priority="3926" dxfId="1">
      <formula>IF($K659="Invoiced",1,0)</formula>
    </cfRule>
  </conditionalFormatting>
  <conditionalFormatting sqref="A659:A662">
    <cfRule type="cellIs" priority="3925" operator="between" dxfId="655">
      <formula>NOW()-1</formula>
      <formula>NOW()+1</formula>
    </cfRule>
  </conditionalFormatting>
  <conditionalFormatting sqref="U663:U664">
    <cfRule type="expression" priority="3924" dxfId="688">
      <formula>$U663=0</formula>
    </cfRule>
  </conditionalFormatting>
  <conditionalFormatting sqref="X663:X664">
    <cfRule type="expression" priority="3923" dxfId="688">
      <formula>$X663=0</formula>
    </cfRule>
  </conditionalFormatting>
  <conditionalFormatting sqref="Y663:Y664">
    <cfRule type="expression" priority="3922" dxfId="688">
      <formula>$Y663=0</formula>
    </cfRule>
  </conditionalFormatting>
  <conditionalFormatting sqref="A663:J664 L663:AB664">
    <cfRule type="expression" priority="3921" dxfId="1">
      <formula>IF($K663="Invoiced",1,0)</formula>
    </cfRule>
  </conditionalFormatting>
  <conditionalFormatting sqref="A663:A664">
    <cfRule type="cellIs" priority="3920" operator="between" dxfId="655">
      <formula>NOW()-1</formula>
      <formula>NOW()+1</formula>
    </cfRule>
  </conditionalFormatting>
  <conditionalFormatting sqref="A665:A667">
    <cfRule type="cellIs" priority="3919" operator="between" dxfId="655">
      <formula>NOW()-1</formula>
      <formula>NOW()+1</formula>
    </cfRule>
    <cfRule type="cellIs" priority="3913" operator="between" dxfId="655">
      <formula>NOW()-1</formula>
      <formula>NOW()+1</formula>
    </cfRule>
  </conditionalFormatting>
  <conditionalFormatting sqref="K665:K667">
    <cfRule type="expression" priority="3918" dxfId="1">
      <formula>IF($K665="Invoiced",1,0)</formula>
    </cfRule>
  </conditionalFormatting>
  <conditionalFormatting sqref="U665:U667">
    <cfRule type="expression" priority="3917" dxfId="688">
      <formula>$U665=0</formula>
    </cfRule>
  </conditionalFormatting>
  <conditionalFormatting sqref="X665:X667">
    <cfRule type="expression" priority="3916" dxfId="688">
      <formula>$X665=0</formula>
    </cfRule>
  </conditionalFormatting>
  <conditionalFormatting sqref="Y665:Y667">
    <cfRule type="expression" priority="3915" dxfId="688">
      <formula>$Y665=0</formula>
    </cfRule>
  </conditionalFormatting>
  <conditionalFormatting sqref="A665:J667 L665:AB667">
    <cfRule type="expression" priority="3914" dxfId="1">
      <formula>IF($K665="Invoiced",1,0)</formula>
    </cfRule>
  </conditionalFormatting>
  <conditionalFormatting sqref="A668:A673">
    <cfRule type="cellIs" priority="3912" operator="between" dxfId="655">
      <formula>NOW()-1</formula>
      <formula>NOW()+1</formula>
    </cfRule>
  </conditionalFormatting>
  <conditionalFormatting sqref="K668:K673">
    <cfRule type="expression" priority="3911" dxfId="1">
      <formula>IF($K668="Invoiced",1,0)</formula>
    </cfRule>
  </conditionalFormatting>
  <conditionalFormatting sqref="U668:U671">
    <cfRule type="expression" priority="3910" dxfId="688">
      <formula>$U668=0</formula>
    </cfRule>
  </conditionalFormatting>
  <conditionalFormatting sqref="X668:X671">
    <cfRule type="expression" priority="3909" dxfId="688">
      <formula>$X668=0</formula>
    </cfRule>
  </conditionalFormatting>
  <conditionalFormatting sqref="Y668:Y671">
    <cfRule type="expression" priority="3908" dxfId="688">
      <formula>$Y668=0</formula>
    </cfRule>
  </conditionalFormatting>
  <conditionalFormatting sqref="A668:J671 L668:AB671">
    <cfRule type="expression" priority="3907" dxfId="1">
      <formula>IF($K668="Invoiced",1,0)</formula>
    </cfRule>
  </conditionalFormatting>
  <conditionalFormatting sqref="A668:A671">
    <cfRule type="cellIs" priority="3906" operator="between" dxfId="655">
      <formula>NOW()-1</formula>
      <formula>NOW()+1</formula>
    </cfRule>
  </conditionalFormatting>
  <conditionalFormatting sqref="U672:U673">
    <cfRule type="expression" priority="3905" dxfId="688">
      <formula>$U672=0</formula>
    </cfRule>
  </conditionalFormatting>
  <conditionalFormatting sqref="X672:X673">
    <cfRule type="expression" priority="3904" dxfId="688">
      <formula>$X672=0</formula>
    </cfRule>
  </conditionalFormatting>
  <conditionalFormatting sqref="Y672:Y673">
    <cfRule type="expression" priority="3903" dxfId="688">
      <formula>$Y672=0</formula>
    </cfRule>
  </conditionalFormatting>
  <conditionalFormatting sqref="A672:J673 L672:AB673">
    <cfRule type="expression" priority="3902" dxfId="1">
      <formula>IF($K672="Invoiced",1,0)</formula>
    </cfRule>
  </conditionalFormatting>
  <conditionalFormatting sqref="A672:A673">
    <cfRule type="cellIs" priority="3901" operator="between" dxfId="655">
      <formula>NOW()-1</formula>
      <formula>NOW()+1</formula>
    </cfRule>
  </conditionalFormatting>
  <conditionalFormatting sqref="A674">
    <cfRule type="cellIs" priority="3900" operator="between" dxfId="655">
      <formula>NOW()-1</formula>
      <formula>NOW()+1</formula>
    </cfRule>
    <cfRule type="cellIs" priority="3894" operator="between" dxfId="655">
      <formula>NOW()-1</formula>
      <formula>NOW()+1</formula>
    </cfRule>
  </conditionalFormatting>
  <conditionalFormatting sqref="K674">
    <cfRule type="expression" priority="3899" dxfId="1">
      <formula>IF($K674="Invoiced",1,0)</formula>
    </cfRule>
  </conditionalFormatting>
  <conditionalFormatting sqref="U674">
    <cfRule type="expression" priority="3898" dxfId="688">
      <formula>$U674=0</formula>
    </cfRule>
  </conditionalFormatting>
  <conditionalFormatting sqref="X674">
    <cfRule type="expression" priority="3897" dxfId="688">
      <formula>$X674=0</formula>
    </cfRule>
  </conditionalFormatting>
  <conditionalFormatting sqref="Y674">
    <cfRule type="expression" priority="3896" dxfId="688">
      <formula>$Y674=0</formula>
    </cfRule>
  </conditionalFormatting>
  <conditionalFormatting sqref="A674:J674 L674:AB674">
    <cfRule type="expression" priority="3895" dxfId="1">
      <formula>IF($K674="Invoiced",1,0)</formula>
    </cfRule>
  </conditionalFormatting>
  <conditionalFormatting sqref="A675">
    <cfRule type="cellIs" priority="3893" operator="between" dxfId="655">
      <formula>NOW()-1</formula>
      <formula>NOW()+1</formula>
    </cfRule>
    <cfRule type="cellIs" priority="3887" operator="between" dxfId="655">
      <formula>NOW()-1</formula>
      <formula>NOW()+1</formula>
    </cfRule>
  </conditionalFormatting>
  <conditionalFormatting sqref="K675">
    <cfRule type="expression" priority="3892" dxfId="1">
      <formula>IF($K675="Invoiced",1,0)</formula>
    </cfRule>
  </conditionalFormatting>
  <conditionalFormatting sqref="U675">
    <cfRule type="expression" priority="3891" dxfId="688">
      <formula>$U675=0</formula>
    </cfRule>
  </conditionalFormatting>
  <conditionalFormatting sqref="X675">
    <cfRule type="expression" priority="3890" dxfId="688">
      <formula>$X675=0</formula>
    </cfRule>
  </conditionalFormatting>
  <conditionalFormatting sqref="Y675">
    <cfRule type="expression" priority="3889" dxfId="688">
      <formula>$Y675=0</formula>
    </cfRule>
  </conditionalFormatting>
  <conditionalFormatting sqref="A675:J675 L675:AB675">
    <cfRule type="expression" priority="3888" dxfId="1">
      <formula>IF($K675="Invoiced",1,0)</formula>
    </cfRule>
  </conditionalFormatting>
  <conditionalFormatting sqref="A676:A681">
    <cfRule type="cellIs" priority="3886" operator="between" dxfId="655">
      <formula>NOW()-1</formula>
      <formula>NOW()+1</formula>
    </cfRule>
  </conditionalFormatting>
  <conditionalFormatting sqref="K676:K681">
    <cfRule type="expression" priority="3885" dxfId="1">
      <formula>IF($K676="Invoiced",1,0)</formula>
    </cfRule>
  </conditionalFormatting>
  <conditionalFormatting sqref="U676:U679">
    <cfRule type="expression" priority="3884" dxfId="688">
      <formula>$U676=0</formula>
    </cfRule>
  </conditionalFormatting>
  <conditionalFormatting sqref="X676:X679">
    <cfRule type="expression" priority="3883" dxfId="688">
      <formula>$X676=0</formula>
    </cfRule>
  </conditionalFormatting>
  <conditionalFormatting sqref="Y676:Y679">
    <cfRule type="expression" priority="3882" dxfId="688">
      <formula>$Y676=0</formula>
    </cfRule>
  </conditionalFormatting>
  <conditionalFormatting sqref="A676:J679 L676:AB679">
    <cfRule type="expression" priority="3881" dxfId="1">
      <formula>IF($K676="Invoiced",1,0)</formula>
    </cfRule>
  </conditionalFormatting>
  <conditionalFormatting sqref="A676:A679">
    <cfRule type="cellIs" priority="3880" operator="between" dxfId="655">
      <formula>NOW()-1</formula>
      <formula>NOW()+1</formula>
    </cfRule>
  </conditionalFormatting>
  <conditionalFormatting sqref="U680:U681">
    <cfRule type="expression" priority="3879" dxfId="688">
      <formula>$U680=0</formula>
    </cfRule>
  </conditionalFormatting>
  <conditionalFormatting sqref="X680:X681">
    <cfRule type="expression" priority="3878" dxfId="688">
      <formula>$X680=0</formula>
    </cfRule>
  </conditionalFormatting>
  <conditionalFormatting sqref="Y680:Y681">
    <cfRule type="expression" priority="3877" dxfId="688">
      <formula>$Y680=0</formula>
    </cfRule>
  </conditionalFormatting>
  <conditionalFormatting sqref="A680:J681 L680:AB681">
    <cfRule type="expression" priority="3876" dxfId="1">
      <formula>IF($K680="Invoiced",1,0)</formula>
    </cfRule>
  </conditionalFormatting>
  <conditionalFormatting sqref="A680:A681">
    <cfRule type="cellIs" priority="3875" operator="between" dxfId="655">
      <formula>NOW()-1</formula>
      <formula>NOW()+1</formula>
    </cfRule>
  </conditionalFormatting>
  <conditionalFormatting sqref="A682:A688">
    <cfRule type="cellIs" priority="3874" operator="between" dxfId="655">
      <formula>NOW()-1</formula>
      <formula>NOW()+1</formula>
    </cfRule>
  </conditionalFormatting>
  <conditionalFormatting sqref="K682:K688">
    <cfRule type="expression" priority="3873" dxfId="1">
      <formula>IF($K682="Invoiced",1,0)</formula>
    </cfRule>
  </conditionalFormatting>
  <conditionalFormatting sqref="U682:U685">
    <cfRule type="expression" priority="3872" dxfId="688">
      <formula>$U682=0</formula>
    </cfRule>
  </conditionalFormatting>
  <conditionalFormatting sqref="X682:X685">
    <cfRule type="expression" priority="3871" dxfId="688">
      <formula>$X682=0</formula>
    </cfRule>
  </conditionalFormatting>
  <conditionalFormatting sqref="Y682:Y685">
    <cfRule type="expression" priority="3870" dxfId="688">
      <formula>$Y682=0</formula>
    </cfRule>
  </conditionalFormatting>
  <conditionalFormatting sqref="A682:J685 L682:AB685">
    <cfRule type="expression" priority="3869" dxfId="1">
      <formula>IF($K682="Invoiced",1,0)</formula>
    </cfRule>
  </conditionalFormatting>
  <conditionalFormatting sqref="A682:A685">
    <cfRule type="cellIs" priority="3868" operator="between" dxfId="655">
      <formula>NOW()-1</formula>
      <formula>NOW()+1</formula>
    </cfRule>
  </conditionalFormatting>
  <conditionalFormatting sqref="U686:U688">
    <cfRule type="expression" priority="3867" dxfId="688">
      <formula>$U686=0</formula>
    </cfRule>
  </conditionalFormatting>
  <conditionalFormatting sqref="X686:X688">
    <cfRule type="expression" priority="3866" dxfId="688">
      <formula>$X686=0</formula>
    </cfRule>
  </conditionalFormatting>
  <conditionalFormatting sqref="Y686:Y688">
    <cfRule type="expression" priority="3865" dxfId="688">
      <formula>$Y686=0</formula>
    </cfRule>
  </conditionalFormatting>
  <conditionalFormatting sqref="A686:J688 L686:AB688">
    <cfRule type="expression" priority="3864" dxfId="1">
      <formula>IF($K686="Invoiced",1,0)</formula>
    </cfRule>
  </conditionalFormatting>
  <conditionalFormatting sqref="A686:A688">
    <cfRule type="cellIs" priority="3863" operator="between" dxfId="655">
      <formula>NOW()-1</formula>
      <formula>NOW()+1</formula>
    </cfRule>
  </conditionalFormatting>
  <conditionalFormatting sqref="A689:A694">
    <cfRule type="cellIs" priority="3862" operator="between" dxfId="655">
      <formula>NOW()-1</formula>
      <formula>NOW()+1</formula>
    </cfRule>
  </conditionalFormatting>
  <conditionalFormatting sqref="K689:K694">
    <cfRule type="expression" priority="3861" dxfId="1">
      <formula>IF($K689="Invoiced",1,0)</formula>
    </cfRule>
  </conditionalFormatting>
  <conditionalFormatting sqref="U689:U692">
    <cfRule type="expression" priority="3860" dxfId="688">
      <formula>$U689=0</formula>
    </cfRule>
  </conditionalFormatting>
  <conditionalFormatting sqref="X689:X692">
    <cfRule type="expression" priority="3859" dxfId="688">
      <formula>$X689=0</formula>
    </cfRule>
  </conditionalFormatting>
  <conditionalFormatting sqref="Y689:Y692">
    <cfRule type="expression" priority="3858" dxfId="688">
      <formula>$Y689=0</formula>
    </cfRule>
  </conditionalFormatting>
  <conditionalFormatting sqref="A689:J692 L689:AB692">
    <cfRule type="expression" priority="3857" dxfId="1">
      <formula>IF($K689="Invoiced",1,0)</formula>
    </cfRule>
  </conditionalFormatting>
  <conditionalFormatting sqref="A689:A692">
    <cfRule type="cellIs" priority="3856" operator="between" dxfId="655">
      <formula>NOW()-1</formula>
      <formula>NOW()+1</formula>
    </cfRule>
  </conditionalFormatting>
  <conditionalFormatting sqref="U693:U694">
    <cfRule type="expression" priority="3855" dxfId="688">
      <formula>$U693=0</formula>
    </cfRule>
  </conditionalFormatting>
  <conditionalFormatting sqref="X693:X694">
    <cfRule type="expression" priority="3854" dxfId="688">
      <formula>$X693=0</formula>
    </cfRule>
  </conditionalFormatting>
  <conditionalFormatting sqref="Y693:Y694">
    <cfRule type="expression" priority="3853" dxfId="688">
      <formula>$Y693=0</formula>
    </cfRule>
  </conditionalFormatting>
  <conditionalFormatting sqref="A693:J694 L693:AB694">
    <cfRule type="expression" priority="3852" dxfId="1">
      <formula>IF($K693="Invoiced",1,0)</formula>
    </cfRule>
  </conditionalFormatting>
  <conditionalFormatting sqref="A693:A694">
    <cfRule type="cellIs" priority="3851" operator="between" dxfId="655">
      <formula>NOW()-1</formula>
      <formula>NOW()+1</formula>
    </cfRule>
  </conditionalFormatting>
  <conditionalFormatting sqref="A695:A697">
    <cfRule type="cellIs" priority="3850" operator="between" dxfId="655">
      <formula>NOW()-1</formula>
      <formula>NOW()+1</formula>
    </cfRule>
    <cfRule type="cellIs" priority="3844" operator="between" dxfId="655">
      <formula>NOW()-1</formula>
      <formula>NOW()+1</formula>
    </cfRule>
  </conditionalFormatting>
  <conditionalFormatting sqref="K695:K697">
    <cfRule type="expression" priority="3849" dxfId="1">
      <formula>IF($K695="Invoiced",1,0)</formula>
    </cfRule>
  </conditionalFormatting>
  <conditionalFormatting sqref="U695:U697">
    <cfRule type="expression" priority="3848" dxfId="688">
      <formula>$U695=0</formula>
    </cfRule>
  </conditionalFormatting>
  <conditionalFormatting sqref="X695:X697">
    <cfRule type="expression" priority="3847" dxfId="688">
      <formula>$X695=0</formula>
    </cfRule>
  </conditionalFormatting>
  <conditionalFormatting sqref="Y695:Y697">
    <cfRule type="expression" priority="3846" dxfId="688">
      <formula>$Y695=0</formula>
    </cfRule>
  </conditionalFormatting>
  <conditionalFormatting sqref="A695:J697 L695:AB697">
    <cfRule type="expression" priority="3845" dxfId="1">
      <formula>IF($K695="Invoiced",1,0)</formula>
    </cfRule>
  </conditionalFormatting>
  <conditionalFormatting sqref="A698:A703">
    <cfRule type="cellIs" priority="3843" operator="between" dxfId="655">
      <formula>NOW()-1</formula>
      <formula>NOW()+1</formula>
    </cfRule>
  </conditionalFormatting>
  <conditionalFormatting sqref="K698:K703">
    <cfRule type="expression" priority="3842" dxfId="1">
      <formula>IF($K698="Invoiced",1,0)</formula>
    </cfRule>
  </conditionalFormatting>
  <conditionalFormatting sqref="U698:U701">
    <cfRule type="expression" priority="3841" dxfId="688">
      <formula>$U698=0</formula>
    </cfRule>
  </conditionalFormatting>
  <conditionalFormatting sqref="X698:X701">
    <cfRule type="expression" priority="3840" dxfId="688">
      <formula>$X698=0</formula>
    </cfRule>
  </conditionalFormatting>
  <conditionalFormatting sqref="Y698:Y701">
    <cfRule type="expression" priority="3839" dxfId="688">
      <formula>$Y698=0</formula>
    </cfRule>
  </conditionalFormatting>
  <conditionalFormatting sqref="A698:J701 L698:AB701">
    <cfRule type="expression" priority="3838" dxfId="1">
      <formula>IF($K698="Invoiced",1,0)</formula>
    </cfRule>
  </conditionalFormatting>
  <conditionalFormatting sqref="A698:A701">
    <cfRule type="cellIs" priority="3837" operator="between" dxfId="655">
      <formula>NOW()-1</formula>
      <formula>NOW()+1</formula>
    </cfRule>
  </conditionalFormatting>
  <conditionalFormatting sqref="U702:U703">
    <cfRule type="expression" priority="3836" dxfId="688">
      <formula>$U702=0</formula>
    </cfRule>
  </conditionalFormatting>
  <conditionalFormatting sqref="X702:X703">
    <cfRule type="expression" priority="3835" dxfId="688">
      <formula>$X702=0</formula>
    </cfRule>
  </conditionalFormatting>
  <conditionalFormatting sqref="Y702:Y703">
    <cfRule type="expression" priority="3834" dxfId="688">
      <formula>$Y702=0</formula>
    </cfRule>
  </conditionalFormatting>
  <conditionalFormatting sqref="A702:J703 L702:AB703">
    <cfRule type="expression" priority="3833" dxfId="1">
      <formula>IF($K702="Invoiced",1,0)</formula>
    </cfRule>
  </conditionalFormatting>
  <conditionalFormatting sqref="A702:A703">
    <cfRule type="cellIs" priority="3832" operator="between" dxfId="655">
      <formula>NOW()-1</formula>
      <formula>NOW()+1</formula>
    </cfRule>
  </conditionalFormatting>
  <conditionalFormatting sqref="A704">
    <cfRule type="cellIs" priority="3831" operator="between" dxfId="655">
      <formula>NOW()-1</formula>
      <formula>NOW()+1</formula>
    </cfRule>
    <cfRule type="cellIs" priority="3825" operator="between" dxfId="655">
      <formula>NOW()-1</formula>
      <formula>NOW()+1</formula>
    </cfRule>
  </conditionalFormatting>
  <conditionalFormatting sqref="K704">
    <cfRule type="expression" priority="3830" dxfId="1">
      <formula>IF($K704="Invoiced",1,0)</formula>
    </cfRule>
  </conditionalFormatting>
  <conditionalFormatting sqref="U704">
    <cfRule type="expression" priority="3829" dxfId="688">
      <formula>$U704=0</formula>
    </cfRule>
  </conditionalFormatting>
  <conditionalFormatting sqref="X704">
    <cfRule type="expression" priority="3828" dxfId="688">
      <formula>$X704=0</formula>
    </cfRule>
  </conditionalFormatting>
  <conditionalFormatting sqref="Y704">
    <cfRule type="expression" priority="3827" dxfId="688">
      <formula>$Y704=0</formula>
    </cfRule>
  </conditionalFormatting>
  <conditionalFormatting sqref="A704:J704 L704:AB704">
    <cfRule type="expression" priority="3826" dxfId="1">
      <formula>IF($K704="Invoiced",1,0)</formula>
    </cfRule>
  </conditionalFormatting>
  <conditionalFormatting sqref="A705">
    <cfRule type="cellIs" priority="3824" operator="between" dxfId="655">
      <formula>NOW()-1</formula>
      <formula>NOW()+1</formula>
    </cfRule>
    <cfRule type="cellIs" priority="3818" operator="between" dxfId="655">
      <formula>NOW()-1</formula>
      <formula>NOW()+1</formula>
    </cfRule>
  </conditionalFormatting>
  <conditionalFormatting sqref="K705">
    <cfRule type="expression" priority="3823" dxfId="1">
      <formula>IF($K705="Invoiced",1,0)</formula>
    </cfRule>
  </conditionalFormatting>
  <conditionalFormatting sqref="U705">
    <cfRule type="expression" priority="3822" dxfId="688">
      <formula>$U705=0</formula>
    </cfRule>
  </conditionalFormatting>
  <conditionalFormatting sqref="X705">
    <cfRule type="expression" priority="3821" dxfId="688">
      <formula>$X705=0</formula>
    </cfRule>
  </conditionalFormatting>
  <conditionalFormatting sqref="Y705">
    <cfRule type="expression" priority="3820" dxfId="688">
      <formula>$Y705=0</formula>
    </cfRule>
  </conditionalFormatting>
  <conditionalFormatting sqref="A705:J705 L705:AB705">
    <cfRule type="expression" priority="3819" dxfId="1">
      <formula>IF($K705="Invoiced",1,0)</formula>
    </cfRule>
  </conditionalFormatting>
  <conditionalFormatting sqref="A706">
    <cfRule type="cellIs" priority="3817" operator="between" dxfId="655">
      <formula>NOW()-1</formula>
      <formula>NOW()+1</formula>
    </cfRule>
    <cfRule type="cellIs" priority="3811" operator="between" dxfId="655">
      <formula>NOW()-1</formula>
      <formula>NOW()+1</formula>
    </cfRule>
  </conditionalFormatting>
  <conditionalFormatting sqref="K706">
    <cfRule type="expression" priority="3816" dxfId="1">
      <formula>IF($K706="Invoiced",1,0)</formula>
    </cfRule>
  </conditionalFormatting>
  <conditionalFormatting sqref="U706">
    <cfRule type="expression" priority="3815" dxfId="688">
      <formula>$U706=0</formula>
    </cfRule>
  </conditionalFormatting>
  <conditionalFormatting sqref="X706">
    <cfRule type="expression" priority="3814" dxfId="688">
      <formula>$X706=0</formula>
    </cfRule>
  </conditionalFormatting>
  <conditionalFormatting sqref="Y706">
    <cfRule type="expression" priority="3813" dxfId="688">
      <formula>$Y706=0</formula>
    </cfRule>
  </conditionalFormatting>
  <conditionalFormatting sqref="A706:J706 L706:AB706">
    <cfRule type="expression" priority="3812" dxfId="1">
      <formula>IF($K706="Invoiced",1,0)</formula>
    </cfRule>
  </conditionalFormatting>
  <conditionalFormatting sqref="A707">
    <cfRule type="cellIs" priority="3810" operator="between" dxfId="655">
      <formula>NOW()-1</formula>
      <formula>NOW()+1</formula>
    </cfRule>
    <cfRule type="cellIs" priority="3804" operator="between" dxfId="655">
      <formula>NOW()-1</formula>
      <formula>NOW()+1</formula>
    </cfRule>
  </conditionalFormatting>
  <conditionalFormatting sqref="K707">
    <cfRule type="expression" priority="3809" dxfId="1">
      <formula>IF($K707="Invoiced",1,0)</formula>
    </cfRule>
  </conditionalFormatting>
  <conditionalFormatting sqref="U707">
    <cfRule type="expression" priority="3808" dxfId="688">
      <formula>$U707=0</formula>
    </cfRule>
  </conditionalFormatting>
  <conditionalFormatting sqref="X707">
    <cfRule type="expression" priority="3807" dxfId="688">
      <formula>$X707=0</formula>
    </cfRule>
  </conditionalFormatting>
  <conditionalFormatting sqref="Y707">
    <cfRule type="expression" priority="3806" dxfId="688">
      <formula>$Y707=0</formula>
    </cfRule>
  </conditionalFormatting>
  <conditionalFormatting sqref="A707:J707 L707:AB707">
    <cfRule type="expression" priority="3805" dxfId="1">
      <formula>IF($K707="Invoiced",1,0)</formula>
    </cfRule>
  </conditionalFormatting>
  <conditionalFormatting sqref="A708:A713">
    <cfRule type="cellIs" priority="3803" operator="between" dxfId="655">
      <formula>NOW()-1</formula>
      <formula>NOW()+1</formula>
    </cfRule>
  </conditionalFormatting>
  <conditionalFormatting sqref="K708:K713">
    <cfRule type="expression" priority="3802" dxfId="1">
      <formula>IF($K708="Invoiced",1,0)</formula>
    </cfRule>
  </conditionalFormatting>
  <conditionalFormatting sqref="U708:U711">
    <cfRule type="expression" priority="3801" dxfId="688">
      <formula>$U708=0</formula>
    </cfRule>
  </conditionalFormatting>
  <conditionalFormatting sqref="X708:X711">
    <cfRule type="expression" priority="3800" dxfId="688">
      <formula>$X708=0</formula>
    </cfRule>
  </conditionalFormatting>
  <conditionalFormatting sqref="Y708:Y711">
    <cfRule type="expression" priority="3799" dxfId="688">
      <formula>$Y708=0</formula>
    </cfRule>
  </conditionalFormatting>
  <conditionalFormatting sqref="A708:J711 L708:AB711">
    <cfRule type="expression" priority="3798" dxfId="1">
      <formula>IF($K708="Invoiced",1,0)</formula>
    </cfRule>
  </conditionalFormatting>
  <conditionalFormatting sqref="A708:A711">
    <cfRule type="cellIs" priority="3797" operator="between" dxfId="655">
      <formula>NOW()-1</formula>
      <formula>NOW()+1</formula>
    </cfRule>
  </conditionalFormatting>
  <conditionalFormatting sqref="U712:U713">
    <cfRule type="expression" priority="3796" dxfId="688">
      <formula>$U712=0</formula>
    </cfRule>
  </conditionalFormatting>
  <conditionalFormatting sqref="X712:X713">
    <cfRule type="expression" priority="3795" dxfId="688">
      <formula>$X712=0</formula>
    </cfRule>
  </conditionalFormatting>
  <conditionalFormatting sqref="Y712:Y713">
    <cfRule type="expression" priority="3794" dxfId="688">
      <formula>$Y712=0</formula>
    </cfRule>
  </conditionalFormatting>
  <conditionalFormatting sqref="A712:J713 L712:AB713">
    <cfRule type="expression" priority="3793" dxfId="1">
      <formula>IF($K712="Invoiced",1,0)</formula>
    </cfRule>
  </conditionalFormatting>
  <conditionalFormatting sqref="A712:A713">
    <cfRule type="cellIs" priority="3792" operator="between" dxfId="655">
      <formula>NOW()-1</formula>
      <formula>NOW()+1</formula>
    </cfRule>
  </conditionalFormatting>
  <conditionalFormatting sqref="A714:A720">
    <cfRule type="cellIs" priority="3791" operator="between" dxfId="655">
      <formula>NOW()-1</formula>
      <formula>NOW()+1</formula>
    </cfRule>
  </conditionalFormatting>
  <conditionalFormatting sqref="K714:K720">
    <cfRule type="expression" priority="3790" dxfId="1">
      <formula>IF($K714="Invoiced",1,0)</formula>
    </cfRule>
  </conditionalFormatting>
  <conditionalFormatting sqref="U714:U717">
    <cfRule type="expression" priority="3789" dxfId="688">
      <formula>$U714=0</formula>
    </cfRule>
  </conditionalFormatting>
  <conditionalFormatting sqref="X714:X717">
    <cfRule type="expression" priority="3788" dxfId="688">
      <formula>$X714=0</formula>
    </cfRule>
  </conditionalFormatting>
  <conditionalFormatting sqref="Y714:Y717">
    <cfRule type="expression" priority="3787" dxfId="688">
      <formula>$Y714=0</formula>
    </cfRule>
  </conditionalFormatting>
  <conditionalFormatting sqref="A714:J717 L714:AB717">
    <cfRule type="expression" priority="3786" dxfId="1">
      <formula>IF($K714="Invoiced",1,0)</formula>
    </cfRule>
  </conditionalFormatting>
  <conditionalFormatting sqref="A714:A717">
    <cfRule type="cellIs" priority="3785" operator="between" dxfId="655">
      <formula>NOW()-1</formula>
      <formula>NOW()+1</formula>
    </cfRule>
  </conditionalFormatting>
  <conditionalFormatting sqref="U718:U720">
    <cfRule type="expression" priority="3784" dxfId="688">
      <formula>$U718=0</formula>
    </cfRule>
  </conditionalFormatting>
  <conditionalFormatting sqref="X718:X720">
    <cfRule type="expression" priority="3783" dxfId="688">
      <formula>$X718=0</formula>
    </cfRule>
  </conditionalFormatting>
  <conditionalFormatting sqref="Y718:Y720">
    <cfRule type="expression" priority="3782" dxfId="688">
      <formula>$Y718=0</formula>
    </cfRule>
  </conditionalFormatting>
  <conditionalFormatting sqref="A718:J720 L718:AB720">
    <cfRule type="expression" priority="3781" dxfId="1">
      <formula>IF($K718="Invoiced",1,0)</formula>
    </cfRule>
  </conditionalFormatting>
  <conditionalFormatting sqref="A718:A720">
    <cfRule type="cellIs" priority="3780" operator="between" dxfId="655">
      <formula>NOW()-1</formula>
      <formula>NOW()+1</formula>
    </cfRule>
  </conditionalFormatting>
  <conditionalFormatting sqref="A721:A726">
    <cfRule type="cellIs" priority="3779" operator="between" dxfId="655">
      <formula>NOW()-1</formula>
      <formula>NOW()+1</formula>
    </cfRule>
  </conditionalFormatting>
  <conditionalFormatting sqref="K721:K726">
    <cfRule type="expression" priority="3778" dxfId="1">
      <formula>IF($K721="Invoiced",1,0)</formula>
    </cfRule>
  </conditionalFormatting>
  <conditionalFormatting sqref="U721:U724">
    <cfRule type="expression" priority="3777" dxfId="688">
      <formula>$U721=0</formula>
    </cfRule>
  </conditionalFormatting>
  <conditionalFormatting sqref="X721:X724">
    <cfRule type="expression" priority="3776" dxfId="688">
      <formula>$X721=0</formula>
    </cfRule>
  </conditionalFormatting>
  <conditionalFormatting sqref="Y721:Y724">
    <cfRule type="expression" priority="3775" dxfId="688">
      <formula>$Y721=0</formula>
    </cfRule>
  </conditionalFormatting>
  <conditionalFormatting sqref="A721:J724 L721:AB724">
    <cfRule type="expression" priority="3774" dxfId="1">
      <formula>IF($K721="Invoiced",1,0)</formula>
    </cfRule>
  </conditionalFormatting>
  <conditionalFormatting sqref="A721:A724">
    <cfRule type="cellIs" priority="3773" operator="between" dxfId="655">
      <formula>NOW()-1</formula>
      <formula>NOW()+1</formula>
    </cfRule>
  </conditionalFormatting>
  <conditionalFormatting sqref="U725:U726">
    <cfRule type="expression" priority="3772" dxfId="688">
      <formula>$U725=0</formula>
    </cfRule>
  </conditionalFormatting>
  <conditionalFormatting sqref="X725:X726">
    <cfRule type="expression" priority="3771" dxfId="688">
      <formula>$X725=0</formula>
    </cfRule>
  </conditionalFormatting>
  <conditionalFormatting sqref="Y725:Y726">
    <cfRule type="expression" priority="3770" dxfId="688">
      <formula>$Y725=0</formula>
    </cfRule>
  </conditionalFormatting>
  <conditionalFormatting sqref="A725:J726 L725:AB726">
    <cfRule type="expression" priority="3769" dxfId="1">
      <formula>IF($K725="Invoiced",1,0)</formula>
    </cfRule>
  </conditionalFormatting>
  <conditionalFormatting sqref="A725:A726">
    <cfRule type="cellIs" priority="3768" operator="between" dxfId="655">
      <formula>NOW()-1</formula>
      <formula>NOW()+1</formula>
    </cfRule>
  </conditionalFormatting>
  <conditionalFormatting sqref="A727:A729">
    <cfRule type="cellIs" priority="3767" operator="between" dxfId="655">
      <formula>NOW()-1</formula>
      <formula>NOW()+1</formula>
    </cfRule>
    <cfRule type="cellIs" priority="3761" operator="between" dxfId="655">
      <formula>NOW()-1</formula>
      <formula>NOW()+1</formula>
    </cfRule>
  </conditionalFormatting>
  <conditionalFormatting sqref="K727:K729">
    <cfRule type="expression" priority="3766" dxfId="1">
      <formula>IF($K727="Invoiced",1,0)</formula>
    </cfRule>
  </conditionalFormatting>
  <conditionalFormatting sqref="U727:U729">
    <cfRule type="expression" priority="3765" dxfId="688">
      <formula>$U727=0</formula>
    </cfRule>
  </conditionalFormatting>
  <conditionalFormatting sqref="X727:X729">
    <cfRule type="expression" priority="3764" dxfId="688">
      <formula>$X727=0</formula>
    </cfRule>
  </conditionalFormatting>
  <conditionalFormatting sqref="Y727:Y729">
    <cfRule type="expression" priority="3763" dxfId="688">
      <formula>$Y727=0</formula>
    </cfRule>
  </conditionalFormatting>
  <conditionalFormatting sqref="A727:J729 L727:AB729">
    <cfRule type="expression" priority="3762" dxfId="1">
      <formula>IF($K727="Invoiced",1,0)</formula>
    </cfRule>
  </conditionalFormatting>
  <conditionalFormatting sqref="A730:A735">
    <cfRule type="cellIs" priority="3760" operator="between" dxfId="655">
      <formula>NOW()-1</formula>
      <formula>NOW()+1</formula>
    </cfRule>
  </conditionalFormatting>
  <conditionalFormatting sqref="K730:K735">
    <cfRule type="expression" priority="3759" dxfId="1">
      <formula>IF($K730="Invoiced",1,0)</formula>
    </cfRule>
  </conditionalFormatting>
  <conditionalFormatting sqref="U730:U733">
    <cfRule type="expression" priority="3758" dxfId="688">
      <formula>$U730=0</formula>
    </cfRule>
  </conditionalFormatting>
  <conditionalFormatting sqref="X730:X733">
    <cfRule type="expression" priority="3757" dxfId="688">
      <formula>$X730=0</formula>
    </cfRule>
  </conditionalFormatting>
  <conditionalFormatting sqref="Y730:Y733">
    <cfRule type="expression" priority="3756" dxfId="688">
      <formula>$Y730=0</formula>
    </cfRule>
  </conditionalFormatting>
  <conditionalFormatting sqref="A730:J733 L730:AB733">
    <cfRule type="expression" priority="3755" dxfId="1">
      <formula>IF($K730="Invoiced",1,0)</formula>
    </cfRule>
  </conditionalFormatting>
  <conditionalFormatting sqref="A730:A733">
    <cfRule type="cellIs" priority="3754" operator="between" dxfId="655">
      <formula>NOW()-1</formula>
      <formula>NOW()+1</formula>
    </cfRule>
  </conditionalFormatting>
  <conditionalFormatting sqref="U734:U735">
    <cfRule type="expression" priority="3753" dxfId="688">
      <formula>$U734=0</formula>
    </cfRule>
  </conditionalFormatting>
  <conditionalFormatting sqref="X734:X735">
    <cfRule type="expression" priority="3752" dxfId="688">
      <formula>$X734=0</formula>
    </cfRule>
  </conditionalFormatting>
  <conditionalFormatting sqref="Y734:Y735">
    <cfRule type="expression" priority="3751" dxfId="688">
      <formula>$Y734=0</formula>
    </cfRule>
  </conditionalFormatting>
  <conditionalFormatting sqref="A734:J735 L734:AB735">
    <cfRule type="expression" priority="3750" dxfId="1">
      <formula>IF($K734="Invoiced",1,0)</formula>
    </cfRule>
  </conditionalFormatting>
  <conditionalFormatting sqref="A734:A735">
    <cfRule type="cellIs" priority="3749" operator="between" dxfId="655">
      <formula>NOW()-1</formula>
      <formula>NOW()+1</formula>
    </cfRule>
  </conditionalFormatting>
  <conditionalFormatting sqref="A736">
    <cfRule type="cellIs" priority="3748" operator="between" dxfId="655">
      <formula>NOW()-1</formula>
      <formula>NOW()+1</formula>
    </cfRule>
    <cfRule type="cellIs" priority="3742" operator="between" dxfId="655">
      <formula>NOW()-1</formula>
      <formula>NOW()+1</formula>
    </cfRule>
  </conditionalFormatting>
  <conditionalFormatting sqref="K736">
    <cfRule type="expression" priority="3747" dxfId="1">
      <formula>IF($K736="Invoiced",1,0)</formula>
    </cfRule>
  </conditionalFormatting>
  <conditionalFormatting sqref="U736">
    <cfRule type="expression" priority="3746" dxfId="688">
      <formula>$U736=0</formula>
    </cfRule>
  </conditionalFormatting>
  <conditionalFormatting sqref="X736">
    <cfRule type="expression" priority="3745" dxfId="688">
      <formula>$X736=0</formula>
    </cfRule>
  </conditionalFormatting>
  <conditionalFormatting sqref="Y736">
    <cfRule type="expression" priority="3744" dxfId="688">
      <formula>$Y736=0</formula>
    </cfRule>
  </conditionalFormatting>
  <conditionalFormatting sqref="A736:J736 L736:AB736">
    <cfRule type="expression" priority="3743" dxfId="1">
      <formula>IF($K736="Invoiced",1,0)</formula>
    </cfRule>
  </conditionalFormatting>
  <conditionalFormatting sqref="A737">
    <cfRule type="cellIs" priority="3741" operator="between" dxfId="655">
      <formula>NOW()-1</formula>
      <formula>NOW()+1</formula>
    </cfRule>
    <cfRule type="cellIs" priority="3735" operator="between" dxfId="655">
      <formula>NOW()-1</formula>
      <formula>NOW()+1</formula>
    </cfRule>
  </conditionalFormatting>
  <conditionalFormatting sqref="K737">
    <cfRule type="expression" priority="3740" dxfId="1">
      <formula>IF($K737="Invoiced",1,0)</formula>
    </cfRule>
  </conditionalFormatting>
  <conditionalFormatting sqref="U737">
    <cfRule type="expression" priority="3739" dxfId="688">
      <formula>$U737=0</formula>
    </cfRule>
  </conditionalFormatting>
  <conditionalFormatting sqref="X737">
    <cfRule type="expression" priority="3738" dxfId="688">
      <formula>$X737=0</formula>
    </cfRule>
  </conditionalFormatting>
  <conditionalFormatting sqref="Y737">
    <cfRule type="expression" priority="3737" dxfId="688">
      <formula>$Y737=0</formula>
    </cfRule>
  </conditionalFormatting>
  <conditionalFormatting sqref="A737:J737 L737:AB737">
    <cfRule type="expression" priority="3736" dxfId="1">
      <formula>IF($K737="Invoiced",1,0)</formula>
    </cfRule>
  </conditionalFormatting>
  <conditionalFormatting sqref="A738:A743">
    <cfRule type="cellIs" priority="3734" operator="between" dxfId="655">
      <formula>NOW()-1</formula>
      <formula>NOW()+1</formula>
    </cfRule>
  </conditionalFormatting>
  <conditionalFormatting sqref="K738:K743">
    <cfRule type="expression" priority="3733" dxfId="1">
      <formula>IF($K738="Invoiced",1,0)</formula>
    </cfRule>
  </conditionalFormatting>
  <conditionalFormatting sqref="U738:U741">
    <cfRule type="expression" priority="3732" dxfId="688">
      <formula>$U738=0</formula>
    </cfRule>
  </conditionalFormatting>
  <conditionalFormatting sqref="X738:X741">
    <cfRule type="expression" priority="3731" dxfId="688">
      <formula>$X738=0</formula>
    </cfRule>
  </conditionalFormatting>
  <conditionalFormatting sqref="Y738:Y741">
    <cfRule type="expression" priority="3730" dxfId="688">
      <formula>$Y738=0</formula>
    </cfRule>
  </conditionalFormatting>
  <conditionalFormatting sqref="A738:J741 L738:AB741">
    <cfRule type="expression" priority="3729" dxfId="1">
      <formula>IF($K738="Invoiced",1,0)</formula>
    </cfRule>
  </conditionalFormatting>
  <conditionalFormatting sqref="A738:A741">
    <cfRule type="cellIs" priority="3728" operator="between" dxfId="655">
      <formula>NOW()-1</formula>
      <formula>NOW()+1</formula>
    </cfRule>
  </conditionalFormatting>
  <conditionalFormatting sqref="U742:U743">
    <cfRule type="expression" priority="3727" dxfId="688">
      <formula>$U742=0</formula>
    </cfRule>
  </conditionalFormatting>
  <conditionalFormatting sqref="X742:X743">
    <cfRule type="expression" priority="3726" dxfId="688">
      <formula>$X742=0</formula>
    </cfRule>
  </conditionalFormatting>
  <conditionalFormatting sqref="Y742:Y743">
    <cfRule type="expression" priority="3725" dxfId="688">
      <formula>$Y742=0</formula>
    </cfRule>
  </conditionalFormatting>
  <conditionalFormatting sqref="A742:J743 L742:AB743">
    <cfRule type="expression" priority="3724" dxfId="1">
      <formula>IF($K742="Invoiced",1,0)</formula>
    </cfRule>
  </conditionalFormatting>
  <conditionalFormatting sqref="A742:A743">
    <cfRule type="cellIs" priority="3723" operator="between" dxfId="655">
      <formula>NOW()-1</formula>
      <formula>NOW()+1</formula>
    </cfRule>
  </conditionalFormatting>
  <conditionalFormatting sqref="A744:A750">
    <cfRule type="cellIs" priority="3722" operator="between" dxfId="655">
      <formula>NOW()-1</formula>
      <formula>NOW()+1</formula>
    </cfRule>
  </conditionalFormatting>
  <conditionalFormatting sqref="K744:K750">
    <cfRule type="expression" priority="3721" dxfId="1">
      <formula>IF($K744="Invoiced",1,0)</formula>
    </cfRule>
  </conditionalFormatting>
  <conditionalFormatting sqref="U744:U747">
    <cfRule type="expression" priority="3720" dxfId="688">
      <formula>$U744=0</formula>
    </cfRule>
  </conditionalFormatting>
  <conditionalFormatting sqref="X744:X747">
    <cfRule type="expression" priority="3719" dxfId="688">
      <formula>$X744=0</formula>
    </cfRule>
  </conditionalFormatting>
  <conditionalFormatting sqref="Y744:Y747">
    <cfRule type="expression" priority="3718" dxfId="688">
      <formula>$Y744=0</formula>
    </cfRule>
  </conditionalFormatting>
  <conditionalFormatting sqref="A744:J747 L744:AB747">
    <cfRule type="expression" priority="3717" dxfId="1">
      <formula>IF($K744="Invoiced",1,0)</formula>
    </cfRule>
  </conditionalFormatting>
  <conditionalFormatting sqref="A744:A747">
    <cfRule type="cellIs" priority="3716" operator="between" dxfId="655">
      <formula>NOW()-1</formula>
      <formula>NOW()+1</formula>
    </cfRule>
  </conditionalFormatting>
  <conditionalFormatting sqref="U748:U750">
    <cfRule type="expression" priority="3715" dxfId="688">
      <formula>$U748=0</formula>
    </cfRule>
  </conditionalFormatting>
  <conditionalFormatting sqref="X748:X750">
    <cfRule type="expression" priority="3714" dxfId="688">
      <formula>$X748=0</formula>
    </cfRule>
  </conditionalFormatting>
  <conditionalFormatting sqref="Y748:Y750">
    <cfRule type="expression" priority="3713" dxfId="688">
      <formula>$Y748=0</formula>
    </cfRule>
  </conditionalFormatting>
  <conditionalFormatting sqref="A748:J750 L748:AB750">
    <cfRule type="expression" priority="3712" dxfId="1">
      <formula>IF($K748="Invoiced",1,0)</formula>
    </cfRule>
  </conditionalFormatting>
  <conditionalFormatting sqref="A748:A750">
    <cfRule type="cellIs" priority="3711" operator="between" dxfId="655">
      <formula>NOW()-1</formula>
      <formula>NOW()+1</formula>
    </cfRule>
  </conditionalFormatting>
  <conditionalFormatting sqref="A751:A756">
    <cfRule type="cellIs" priority="3710" operator="between" dxfId="655">
      <formula>NOW()-1</formula>
      <formula>NOW()+1</formula>
    </cfRule>
  </conditionalFormatting>
  <conditionalFormatting sqref="K751:K756">
    <cfRule type="expression" priority="3709" dxfId="1">
      <formula>IF($K751="Invoiced",1,0)</formula>
    </cfRule>
  </conditionalFormatting>
  <conditionalFormatting sqref="U751:U754">
    <cfRule type="expression" priority="3708" dxfId="688">
      <formula>$U751=0</formula>
    </cfRule>
  </conditionalFormatting>
  <conditionalFormatting sqref="X751:X754">
    <cfRule type="expression" priority="3707" dxfId="688">
      <formula>$X751=0</formula>
    </cfRule>
  </conditionalFormatting>
  <conditionalFormatting sqref="Y751:Y754">
    <cfRule type="expression" priority="3706" dxfId="688">
      <formula>$Y751=0</formula>
    </cfRule>
  </conditionalFormatting>
  <conditionalFormatting sqref="A751:J754 L751:AB754">
    <cfRule type="expression" priority="3705" dxfId="1">
      <formula>IF($K751="Invoiced",1,0)</formula>
    </cfRule>
  </conditionalFormatting>
  <conditionalFormatting sqref="A751:A754">
    <cfRule type="cellIs" priority="3704" operator="between" dxfId="655">
      <formula>NOW()-1</formula>
      <formula>NOW()+1</formula>
    </cfRule>
  </conditionalFormatting>
  <conditionalFormatting sqref="U755:U756">
    <cfRule type="expression" priority="3703" dxfId="688">
      <formula>$U755=0</formula>
    </cfRule>
  </conditionalFormatting>
  <conditionalFormatting sqref="X755:X756">
    <cfRule type="expression" priority="3702" dxfId="688">
      <formula>$X755=0</formula>
    </cfRule>
  </conditionalFormatting>
  <conditionalFormatting sqref="Y755:Y756">
    <cfRule type="expression" priority="3701" dxfId="688">
      <formula>$Y755=0</formula>
    </cfRule>
  </conditionalFormatting>
  <conditionalFormatting sqref="A755:J756 L755:AB756">
    <cfRule type="expression" priority="3700" dxfId="1">
      <formula>IF($K755="Invoiced",1,0)</formula>
    </cfRule>
  </conditionalFormatting>
  <conditionalFormatting sqref="A755:A756">
    <cfRule type="cellIs" priority="3699" operator="between" dxfId="655">
      <formula>NOW()-1</formula>
      <formula>NOW()+1</formula>
    </cfRule>
  </conditionalFormatting>
  <conditionalFormatting sqref="A757:A759">
    <cfRule type="cellIs" priority="3698" operator="between" dxfId="655">
      <formula>NOW()-1</formula>
      <formula>NOW()+1</formula>
    </cfRule>
    <cfRule type="cellIs" priority="3692" operator="between" dxfId="655">
      <formula>NOW()-1</formula>
      <formula>NOW()+1</formula>
    </cfRule>
  </conditionalFormatting>
  <conditionalFormatting sqref="K757:K759">
    <cfRule type="expression" priority="3697" dxfId="1">
      <formula>IF($K757="Invoiced",1,0)</formula>
    </cfRule>
  </conditionalFormatting>
  <conditionalFormatting sqref="U757:U759">
    <cfRule type="expression" priority="3696" dxfId="688">
      <formula>$U757=0</formula>
    </cfRule>
  </conditionalFormatting>
  <conditionalFormatting sqref="X757:X759">
    <cfRule type="expression" priority="3695" dxfId="688">
      <formula>$X757=0</formula>
    </cfRule>
  </conditionalFormatting>
  <conditionalFormatting sqref="Y757:Y759">
    <cfRule type="expression" priority="3694" dxfId="688">
      <formula>$Y757=0</formula>
    </cfRule>
  </conditionalFormatting>
  <conditionalFormatting sqref="A757:J759 L757:AB759">
    <cfRule type="expression" priority="3693" dxfId="1">
      <formula>IF($K757="Invoiced",1,0)</formula>
    </cfRule>
  </conditionalFormatting>
  <conditionalFormatting sqref="A760:A765">
    <cfRule type="cellIs" priority="3691" operator="between" dxfId="655">
      <formula>NOW()-1</formula>
      <formula>NOW()+1</formula>
    </cfRule>
  </conditionalFormatting>
  <conditionalFormatting sqref="K760:K765">
    <cfRule type="expression" priority="3690" dxfId="1">
      <formula>IF($K760="Invoiced",1,0)</formula>
    </cfRule>
  </conditionalFormatting>
  <conditionalFormatting sqref="U760:U763">
    <cfRule type="expression" priority="3689" dxfId="688">
      <formula>$U760=0</formula>
    </cfRule>
  </conditionalFormatting>
  <conditionalFormatting sqref="X760:X763">
    <cfRule type="expression" priority="3688" dxfId="688">
      <formula>$X760=0</formula>
    </cfRule>
  </conditionalFormatting>
  <conditionalFormatting sqref="Y760:Y763">
    <cfRule type="expression" priority="3687" dxfId="688">
      <formula>$Y760=0</formula>
    </cfRule>
  </conditionalFormatting>
  <conditionalFormatting sqref="A760:J763 L760:AB763">
    <cfRule type="expression" priority="3686" dxfId="1">
      <formula>IF($K760="Invoiced",1,0)</formula>
    </cfRule>
  </conditionalFormatting>
  <conditionalFormatting sqref="A760:A763">
    <cfRule type="cellIs" priority="3685" operator="between" dxfId="655">
      <formula>NOW()-1</formula>
      <formula>NOW()+1</formula>
    </cfRule>
  </conditionalFormatting>
  <conditionalFormatting sqref="U764:U765">
    <cfRule type="expression" priority="3684" dxfId="688">
      <formula>$U764=0</formula>
    </cfRule>
  </conditionalFormatting>
  <conditionalFormatting sqref="X764:X765">
    <cfRule type="expression" priority="3683" dxfId="688">
      <formula>$X764=0</formula>
    </cfRule>
  </conditionalFormatting>
  <conditionalFormatting sqref="Y764:Y765">
    <cfRule type="expression" priority="3682" dxfId="688">
      <formula>$Y764=0</formula>
    </cfRule>
  </conditionalFormatting>
  <conditionalFormatting sqref="A764:J765 L764:AB765">
    <cfRule type="expression" priority="3681" dxfId="1">
      <formula>IF($K764="Invoiced",1,0)</formula>
    </cfRule>
  </conditionalFormatting>
  <conditionalFormatting sqref="A764:A765">
    <cfRule type="cellIs" priority="3680" operator="between" dxfId="655">
      <formula>NOW()-1</formula>
      <formula>NOW()+1</formula>
    </cfRule>
  </conditionalFormatting>
  <conditionalFormatting sqref="A766">
    <cfRule type="cellIs" priority="3679" operator="between" dxfId="655">
      <formula>NOW()-1</formula>
      <formula>NOW()+1</formula>
    </cfRule>
    <cfRule type="cellIs" priority="3673" operator="between" dxfId="655">
      <formula>NOW()-1</formula>
      <formula>NOW()+1</formula>
    </cfRule>
  </conditionalFormatting>
  <conditionalFormatting sqref="K766">
    <cfRule type="expression" priority="3678" dxfId="1">
      <formula>IF($K766="Invoiced",1,0)</formula>
    </cfRule>
  </conditionalFormatting>
  <conditionalFormatting sqref="U766">
    <cfRule type="expression" priority="3677" dxfId="688">
      <formula>$U766=0</formula>
    </cfRule>
  </conditionalFormatting>
  <conditionalFormatting sqref="X766">
    <cfRule type="expression" priority="3676" dxfId="688">
      <formula>$X766=0</formula>
    </cfRule>
  </conditionalFormatting>
  <conditionalFormatting sqref="Y766">
    <cfRule type="expression" priority="3675" dxfId="688">
      <formula>$Y766=0</formula>
    </cfRule>
  </conditionalFormatting>
  <conditionalFormatting sqref="A766:J766 L766:AB766">
    <cfRule type="expression" priority="3674" dxfId="1">
      <formula>IF($K766="Invoiced",1,0)</formula>
    </cfRule>
  </conditionalFormatting>
  <conditionalFormatting sqref="A767">
    <cfRule type="cellIs" priority="3672" operator="between" dxfId="655">
      <formula>NOW()-1</formula>
      <formula>NOW()+1</formula>
    </cfRule>
    <cfRule type="cellIs" priority="3666" operator="between" dxfId="655">
      <formula>NOW()-1</formula>
      <formula>NOW()+1</formula>
    </cfRule>
  </conditionalFormatting>
  <conditionalFormatting sqref="K767">
    <cfRule type="expression" priority="3671" dxfId="1">
      <formula>IF($K767="Invoiced",1,0)</formula>
    </cfRule>
  </conditionalFormatting>
  <conditionalFormatting sqref="U767">
    <cfRule type="expression" priority="3670" dxfId="688">
      <formula>$U767=0</formula>
    </cfRule>
  </conditionalFormatting>
  <conditionalFormatting sqref="X767">
    <cfRule type="expression" priority="3669" dxfId="688">
      <formula>$X767=0</formula>
    </cfRule>
  </conditionalFormatting>
  <conditionalFormatting sqref="Y767">
    <cfRule type="expression" priority="3668" dxfId="688">
      <formula>$Y767=0</formula>
    </cfRule>
  </conditionalFormatting>
  <conditionalFormatting sqref="A767:J767 L767:AB767">
    <cfRule type="expression" priority="3667" dxfId="1">
      <formula>IF($K767="Invoiced",1,0)</formula>
    </cfRule>
  </conditionalFormatting>
  <conditionalFormatting sqref="A768">
    <cfRule type="cellIs" priority="3665" operator="between" dxfId="655">
      <formula>NOW()-1</formula>
      <formula>NOW()+1</formula>
    </cfRule>
    <cfRule type="cellIs" priority="3659" operator="between" dxfId="655">
      <formula>NOW()-1</formula>
      <formula>NOW()+1</formula>
    </cfRule>
  </conditionalFormatting>
  <conditionalFormatting sqref="K768">
    <cfRule type="expression" priority="3664" dxfId="1">
      <formula>IF($K768="Invoiced",1,0)</formula>
    </cfRule>
  </conditionalFormatting>
  <conditionalFormatting sqref="U768">
    <cfRule type="expression" priority="3663" dxfId="688">
      <formula>$U768=0</formula>
    </cfRule>
  </conditionalFormatting>
  <conditionalFormatting sqref="X768">
    <cfRule type="expression" priority="3662" dxfId="688">
      <formula>$X768=0</formula>
    </cfRule>
  </conditionalFormatting>
  <conditionalFormatting sqref="Y768">
    <cfRule type="expression" priority="3661" dxfId="688">
      <formula>$Y768=0</formula>
    </cfRule>
  </conditionalFormatting>
  <conditionalFormatting sqref="A768:J768 L768:AB768">
    <cfRule type="expression" priority="3660" dxfId="1">
      <formula>IF($K768="Invoiced",1,0)</formula>
    </cfRule>
  </conditionalFormatting>
  <conditionalFormatting sqref="A769">
    <cfRule type="cellIs" priority="3658" operator="between" dxfId="655">
      <formula>NOW()-1</formula>
      <formula>NOW()+1</formula>
    </cfRule>
    <cfRule type="cellIs" priority="3652" operator="between" dxfId="655">
      <formula>NOW()-1</formula>
      <formula>NOW()+1</formula>
    </cfRule>
  </conditionalFormatting>
  <conditionalFormatting sqref="K769">
    <cfRule type="expression" priority="3657" dxfId="1">
      <formula>IF($K769="Invoiced",1,0)</formula>
    </cfRule>
  </conditionalFormatting>
  <conditionalFormatting sqref="U769">
    <cfRule type="expression" priority="3656" dxfId="688">
      <formula>$U769=0</formula>
    </cfRule>
  </conditionalFormatting>
  <conditionalFormatting sqref="X769">
    <cfRule type="expression" priority="3655" dxfId="688">
      <formula>$X769=0</formula>
    </cfRule>
  </conditionalFormatting>
  <conditionalFormatting sqref="Y769">
    <cfRule type="expression" priority="3654" dxfId="688">
      <formula>$Y769=0</formula>
    </cfRule>
  </conditionalFormatting>
  <conditionalFormatting sqref="A769:J769 L769:AB769">
    <cfRule type="expression" priority="3653" dxfId="1">
      <formula>IF($K769="Invoiced",1,0)</formula>
    </cfRule>
  </conditionalFormatting>
  <conditionalFormatting sqref="A770:A775">
    <cfRule type="cellIs" priority="3651" operator="between" dxfId="655">
      <formula>NOW()-1</formula>
      <formula>NOW()+1</formula>
    </cfRule>
  </conditionalFormatting>
  <conditionalFormatting sqref="K770:K775">
    <cfRule type="expression" priority="3650" dxfId="1">
      <formula>IF($K770="Invoiced",1,0)</formula>
    </cfRule>
  </conditionalFormatting>
  <conditionalFormatting sqref="U770:U773">
    <cfRule type="expression" priority="3649" dxfId="688">
      <formula>$U770=0</formula>
    </cfRule>
  </conditionalFormatting>
  <conditionalFormatting sqref="X770:X773">
    <cfRule type="expression" priority="3648" dxfId="688">
      <formula>$X770=0</formula>
    </cfRule>
  </conditionalFormatting>
  <conditionalFormatting sqref="Y770:Y773">
    <cfRule type="expression" priority="3647" dxfId="688">
      <formula>$Y770=0</formula>
    </cfRule>
  </conditionalFormatting>
  <conditionalFormatting sqref="A770:J773 L770:AB773">
    <cfRule type="expression" priority="3646" dxfId="1">
      <formula>IF($K770="Invoiced",1,0)</formula>
    </cfRule>
  </conditionalFormatting>
  <conditionalFormatting sqref="A770:A773">
    <cfRule type="cellIs" priority="3645" operator="between" dxfId="655">
      <formula>NOW()-1</formula>
      <formula>NOW()+1</formula>
    </cfRule>
  </conditionalFormatting>
  <conditionalFormatting sqref="U774:U775">
    <cfRule type="expression" priority="3644" dxfId="688">
      <formula>$U774=0</formula>
    </cfRule>
  </conditionalFormatting>
  <conditionalFormatting sqref="X774:X775">
    <cfRule type="expression" priority="3643" dxfId="688">
      <formula>$X774=0</formula>
    </cfRule>
  </conditionalFormatting>
  <conditionalFormatting sqref="Y774:Y775">
    <cfRule type="expression" priority="3642" dxfId="688">
      <formula>$Y774=0</formula>
    </cfRule>
  </conditionalFormatting>
  <conditionalFormatting sqref="A774:J775 L774:AB775">
    <cfRule type="expression" priority="3641" dxfId="1">
      <formula>IF($K774="Invoiced",1,0)</formula>
    </cfRule>
  </conditionalFormatting>
  <conditionalFormatting sqref="A774:A775">
    <cfRule type="cellIs" priority="3640" operator="between" dxfId="655">
      <formula>NOW()-1</formula>
      <formula>NOW()+1</formula>
    </cfRule>
  </conditionalFormatting>
  <conditionalFormatting sqref="A776:A782">
    <cfRule type="cellIs" priority="3639" operator="between" dxfId="655">
      <formula>NOW()-1</formula>
      <formula>NOW()+1</formula>
    </cfRule>
  </conditionalFormatting>
  <conditionalFormatting sqref="K776:K782">
    <cfRule type="expression" priority="3638" dxfId="1">
      <formula>IF($K776="Invoiced",1,0)</formula>
    </cfRule>
  </conditionalFormatting>
  <conditionalFormatting sqref="U776:U779">
    <cfRule type="expression" priority="3637" dxfId="688">
      <formula>$U776=0</formula>
    </cfRule>
  </conditionalFormatting>
  <conditionalFormatting sqref="X776:X779">
    <cfRule type="expression" priority="3636" dxfId="688">
      <formula>$X776=0</formula>
    </cfRule>
  </conditionalFormatting>
  <conditionalFormatting sqref="Y776:Y779">
    <cfRule type="expression" priority="3635" dxfId="688">
      <formula>$Y776=0</formula>
    </cfRule>
  </conditionalFormatting>
  <conditionalFormatting sqref="A776:J779 L776:AB779">
    <cfRule type="expression" priority="3634" dxfId="1">
      <formula>IF($K776="Invoiced",1,0)</formula>
    </cfRule>
  </conditionalFormatting>
  <conditionalFormatting sqref="A776:A779">
    <cfRule type="cellIs" priority="3633" operator="between" dxfId="655">
      <formula>NOW()-1</formula>
      <formula>NOW()+1</formula>
    </cfRule>
  </conditionalFormatting>
  <conditionalFormatting sqref="U780:U782">
    <cfRule type="expression" priority="3632" dxfId="688">
      <formula>$U780=0</formula>
    </cfRule>
  </conditionalFormatting>
  <conditionalFormatting sqref="X780:X782">
    <cfRule type="expression" priority="3631" dxfId="688">
      <formula>$X780=0</formula>
    </cfRule>
  </conditionalFormatting>
  <conditionalFormatting sqref="Y780:Y782">
    <cfRule type="expression" priority="3630" dxfId="688">
      <formula>$Y780=0</formula>
    </cfRule>
  </conditionalFormatting>
  <conditionalFormatting sqref="A780:J782 L780:AB782">
    <cfRule type="expression" priority="3629" dxfId="1">
      <formula>IF($K780="Invoiced",1,0)</formula>
    </cfRule>
  </conditionalFormatting>
  <conditionalFormatting sqref="A780:A782">
    <cfRule type="cellIs" priority="3628" operator="between" dxfId="655">
      <formula>NOW()-1</formula>
      <formula>NOW()+1</formula>
    </cfRule>
  </conditionalFormatting>
  <conditionalFormatting sqref="A783:A788">
    <cfRule type="cellIs" priority="3627" operator="between" dxfId="655">
      <formula>NOW()-1</formula>
      <formula>NOW()+1</formula>
    </cfRule>
  </conditionalFormatting>
  <conditionalFormatting sqref="K783:K788">
    <cfRule type="expression" priority="3626" dxfId="1">
      <formula>IF($K783="Invoiced",1,0)</formula>
    </cfRule>
  </conditionalFormatting>
  <conditionalFormatting sqref="U783:U786">
    <cfRule type="expression" priority="3625" dxfId="688">
      <formula>$U783=0</formula>
    </cfRule>
  </conditionalFormatting>
  <conditionalFormatting sqref="X783:X786">
    <cfRule type="expression" priority="3624" dxfId="688">
      <formula>$X783=0</formula>
    </cfRule>
  </conditionalFormatting>
  <conditionalFormatting sqref="Y783:Y786">
    <cfRule type="expression" priority="3623" dxfId="688">
      <formula>$Y783=0</formula>
    </cfRule>
  </conditionalFormatting>
  <conditionalFormatting sqref="A783:J786 L783:AB786">
    <cfRule type="expression" priority="3622" dxfId="1">
      <formula>IF($K783="Invoiced",1,0)</formula>
    </cfRule>
  </conditionalFormatting>
  <conditionalFormatting sqref="A783:A786">
    <cfRule type="cellIs" priority="3621" operator="between" dxfId="655">
      <formula>NOW()-1</formula>
      <formula>NOW()+1</formula>
    </cfRule>
  </conditionalFormatting>
  <conditionalFormatting sqref="U787:U788">
    <cfRule type="expression" priority="3620" dxfId="688">
      <formula>$U787=0</formula>
    </cfRule>
  </conditionalFormatting>
  <conditionalFormatting sqref="X787:X788">
    <cfRule type="expression" priority="3619" dxfId="688">
      <formula>$X787=0</formula>
    </cfRule>
  </conditionalFormatting>
  <conditionalFormatting sqref="Y787:Y788">
    <cfRule type="expression" priority="3618" dxfId="688">
      <formula>$Y787=0</formula>
    </cfRule>
  </conditionalFormatting>
  <conditionalFormatting sqref="A787:J788 L787:AB788">
    <cfRule type="expression" priority="3617" dxfId="1">
      <formula>IF($K787="Invoiced",1,0)</formula>
    </cfRule>
  </conditionalFormatting>
  <conditionalFormatting sqref="A787:A788">
    <cfRule type="cellIs" priority="3616" operator="between" dxfId="655">
      <formula>NOW()-1</formula>
      <formula>NOW()+1</formula>
    </cfRule>
  </conditionalFormatting>
  <conditionalFormatting sqref="A789:A791">
    <cfRule type="cellIs" priority="3615" operator="between" dxfId="655">
      <formula>NOW()-1</formula>
      <formula>NOW()+1</formula>
    </cfRule>
    <cfRule type="cellIs" priority="3609" operator="between" dxfId="655">
      <formula>NOW()-1</formula>
      <formula>NOW()+1</formula>
    </cfRule>
  </conditionalFormatting>
  <conditionalFormatting sqref="K789:K791">
    <cfRule type="expression" priority="3614" dxfId="1">
      <formula>IF($K789="Invoiced",1,0)</formula>
    </cfRule>
  </conditionalFormatting>
  <conditionalFormatting sqref="U789:U791">
    <cfRule type="expression" priority="3613" dxfId="688">
      <formula>$U789=0</formula>
    </cfRule>
  </conditionalFormatting>
  <conditionalFormatting sqref="X789:X791">
    <cfRule type="expression" priority="3612" dxfId="688">
      <formula>$X789=0</formula>
    </cfRule>
  </conditionalFormatting>
  <conditionalFormatting sqref="Y789:Y791">
    <cfRule type="expression" priority="3611" dxfId="688">
      <formula>$Y789=0</formula>
    </cfRule>
  </conditionalFormatting>
  <conditionalFormatting sqref="A789:J791 L789:AB791">
    <cfRule type="expression" priority="3610" dxfId="1">
      <formula>IF($K789="Invoiced",1,0)</formula>
    </cfRule>
  </conditionalFormatting>
  <conditionalFormatting sqref="A792:A797">
    <cfRule type="cellIs" priority="3608" operator="between" dxfId="655">
      <formula>NOW()-1</formula>
      <formula>NOW()+1</formula>
    </cfRule>
  </conditionalFormatting>
  <conditionalFormatting sqref="K792:K797">
    <cfRule type="expression" priority="3607" dxfId="1">
      <formula>IF($K792="Invoiced",1,0)</formula>
    </cfRule>
  </conditionalFormatting>
  <conditionalFormatting sqref="U792:U795">
    <cfRule type="expression" priority="3606" dxfId="688">
      <formula>$U792=0</formula>
    </cfRule>
  </conditionalFormatting>
  <conditionalFormatting sqref="X792:X795">
    <cfRule type="expression" priority="3605" dxfId="688">
      <formula>$X792=0</formula>
    </cfRule>
  </conditionalFormatting>
  <conditionalFormatting sqref="Y792:Y795">
    <cfRule type="expression" priority="3604" dxfId="688">
      <formula>$Y792=0</formula>
    </cfRule>
  </conditionalFormatting>
  <conditionalFormatting sqref="A792:J795 L792:AB795">
    <cfRule type="expression" priority="3603" dxfId="1">
      <formula>IF($K792="Invoiced",1,0)</formula>
    </cfRule>
  </conditionalFormatting>
  <conditionalFormatting sqref="A792:A795">
    <cfRule type="cellIs" priority="3602" operator="between" dxfId="655">
      <formula>NOW()-1</formula>
      <formula>NOW()+1</formula>
    </cfRule>
  </conditionalFormatting>
  <conditionalFormatting sqref="U796:U797">
    <cfRule type="expression" priority="3601" dxfId="688">
      <formula>$U796=0</formula>
    </cfRule>
  </conditionalFormatting>
  <conditionalFormatting sqref="X796:X797">
    <cfRule type="expression" priority="3600" dxfId="688">
      <formula>$X796=0</formula>
    </cfRule>
  </conditionalFormatting>
  <conditionalFormatting sqref="Y796:Y797">
    <cfRule type="expression" priority="3599" dxfId="688">
      <formula>$Y796=0</formula>
    </cfRule>
  </conditionalFormatting>
  <conditionalFormatting sqref="A796:J797 L796:AB797">
    <cfRule type="expression" priority="3598" dxfId="1">
      <formula>IF($K796="Invoiced",1,0)</formula>
    </cfRule>
  </conditionalFormatting>
  <conditionalFormatting sqref="A796:A797">
    <cfRule type="cellIs" priority="3597" operator="between" dxfId="655">
      <formula>NOW()-1</formula>
      <formula>NOW()+1</formula>
    </cfRule>
  </conditionalFormatting>
  <conditionalFormatting sqref="A798">
    <cfRule type="cellIs" priority="3596" operator="between" dxfId="655">
      <formula>NOW()-1</formula>
      <formula>NOW()+1</formula>
    </cfRule>
    <cfRule type="cellIs" priority="3590" operator="between" dxfId="655">
      <formula>NOW()-1</formula>
      <formula>NOW()+1</formula>
    </cfRule>
  </conditionalFormatting>
  <conditionalFormatting sqref="K798">
    <cfRule type="expression" priority="3595" dxfId="1">
      <formula>IF($K798="Invoiced",1,0)</formula>
    </cfRule>
  </conditionalFormatting>
  <conditionalFormatting sqref="U798">
    <cfRule type="expression" priority="3594" dxfId="688">
      <formula>$U798=0</formula>
    </cfRule>
  </conditionalFormatting>
  <conditionalFormatting sqref="X798">
    <cfRule type="expression" priority="3593" dxfId="688">
      <formula>$X798=0</formula>
    </cfRule>
  </conditionalFormatting>
  <conditionalFormatting sqref="Y798">
    <cfRule type="expression" priority="3592" dxfId="688">
      <formula>$Y798=0</formula>
    </cfRule>
  </conditionalFormatting>
  <conditionalFormatting sqref="A798:J798 L798:AB798">
    <cfRule type="expression" priority="3591" dxfId="1">
      <formula>IF($K798="Invoiced",1,0)</formula>
    </cfRule>
  </conditionalFormatting>
  <conditionalFormatting sqref="A799">
    <cfRule type="cellIs" priority="3589" operator="between" dxfId="655">
      <formula>NOW()-1</formula>
      <formula>NOW()+1</formula>
    </cfRule>
    <cfRule type="cellIs" priority="3583" operator="between" dxfId="655">
      <formula>NOW()-1</formula>
      <formula>NOW()+1</formula>
    </cfRule>
  </conditionalFormatting>
  <conditionalFormatting sqref="K799">
    <cfRule type="expression" priority="3588" dxfId="1">
      <formula>IF($K799="Invoiced",1,0)</formula>
    </cfRule>
  </conditionalFormatting>
  <conditionalFormatting sqref="U799">
    <cfRule type="expression" priority="3587" dxfId="688">
      <formula>$U799=0</formula>
    </cfRule>
  </conditionalFormatting>
  <conditionalFormatting sqref="X799">
    <cfRule type="expression" priority="3586" dxfId="688">
      <formula>$X799=0</formula>
    </cfRule>
  </conditionalFormatting>
  <conditionalFormatting sqref="Y799">
    <cfRule type="expression" priority="3585" dxfId="688">
      <formula>$Y799=0</formula>
    </cfRule>
  </conditionalFormatting>
  <conditionalFormatting sqref="A799:J799 L799:AB799">
    <cfRule type="expression" priority="3584" dxfId="1">
      <formula>IF($K799="Invoiced",1,0)</formula>
    </cfRule>
  </conditionalFormatting>
  <conditionalFormatting sqref="A800:A805">
    <cfRule type="cellIs" priority="3582" operator="between" dxfId="655">
      <formula>NOW()-1</formula>
      <formula>NOW()+1</formula>
    </cfRule>
  </conditionalFormatting>
  <conditionalFormatting sqref="K800:K805">
    <cfRule type="expression" priority="3581" dxfId="1">
      <formula>IF($K800="Invoiced",1,0)</formula>
    </cfRule>
  </conditionalFormatting>
  <conditionalFormatting sqref="U800:U803">
    <cfRule type="expression" priority="3580" dxfId="688">
      <formula>$U800=0</formula>
    </cfRule>
  </conditionalFormatting>
  <conditionalFormatting sqref="X800:X803">
    <cfRule type="expression" priority="3579" dxfId="688">
      <formula>$X800=0</formula>
    </cfRule>
  </conditionalFormatting>
  <conditionalFormatting sqref="Y800:Y803">
    <cfRule type="expression" priority="3578" dxfId="688">
      <formula>$Y800=0</formula>
    </cfRule>
  </conditionalFormatting>
  <conditionalFormatting sqref="A800:J803 L800:AB803">
    <cfRule type="expression" priority="3577" dxfId="1">
      <formula>IF($K800="Invoiced",1,0)</formula>
    </cfRule>
  </conditionalFormatting>
  <conditionalFormatting sqref="A800:A803">
    <cfRule type="cellIs" priority="3576" operator="between" dxfId="655">
      <formula>NOW()-1</formula>
      <formula>NOW()+1</formula>
    </cfRule>
  </conditionalFormatting>
  <conditionalFormatting sqref="U804:U805">
    <cfRule type="expression" priority="3575" dxfId="688">
      <formula>$U804=0</formula>
    </cfRule>
  </conditionalFormatting>
  <conditionalFormatting sqref="X804:X805">
    <cfRule type="expression" priority="3574" dxfId="688">
      <formula>$X804=0</formula>
    </cfRule>
  </conditionalFormatting>
  <conditionalFormatting sqref="Y804:Y805">
    <cfRule type="expression" priority="3573" dxfId="688">
      <formula>$Y804=0</formula>
    </cfRule>
  </conditionalFormatting>
  <conditionalFormatting sqref="A804:J805 L804:AB805">
    <cfRule type="expression" priority="3572" dxfId="1">
      <formula>IF($K804="Invoiced",1,0)</formula>
    </cfRule>
  </conditionalFormatting>
  <conditionalFormatting sqref="A804:A805">
    <cfRule type="cellIs" priority="3571" operator="between" dxfId="655">
      <formula>NOW()-1</formula>
      <formula>NOW()+1</formula>
    </cfRule>
  </conditionalFormatting>
  <conditionalFormatting sqref="A806:A812">
    <cfRule type="cellIs" priority="3570" operator="between" dxfId="655">
      <formula>NOW()-1</formula>
      <formula>NOW()+1</formula>
    </cfRule>
  </conditionalFormatting>
  <conditionalFormatting sqref="K806:K812">
    <cfRule type="expression" priority="3569" dxfId="1">
      <formula>IF($K806="Invoiced",1,0)</formula>
    </cfRule>
  </conditionalFormatting>
  <conditionalFormatting sqref="U806:U809">
    <cfRule type="expression" priority="3568" dxfId="688">
      <formula>$U806=0</formula>
    </cfRule>
  </conditionalFormatting>
  <conditionalFormatting sqref="X806:X809">
    <cfRule type="expression" priority="3567" dxfId="688">
      <formula>$X806=0</formula>
    </cfRule>
  </conditionalFormatting>
  <conditionalFormatting sqref="Y806:Y809">
    <cfRule type="expression" priority="3566" dxfId="688">
      <formula>$Y806=0</formula>
    </cfRule>
  </conditionalFormatting>
  <conditionalFormatting sqref="A806:J809 L806:AB809">
    <cfRule type="expression" priority="3565" dxfId="1">
      <formula>IF($K806="Invoiced",1,0)</formula>
    </cfRule>
  </conditionalFormatting>
  <conditionalFormatting sqref="A806:A809">
    <cfRule type="cellIs" priority="3564" operator="between" dxfId="655">
      <formula>NOW()-1</formula>
      <formula>NOW()+1</formula>
    </cfRule>
  </conditionalFormatting>
  <conditionalFormatting sqref="U810:U812">
    <cfRule type="expression" priority="3563" dxfId="688">
      <formula>$U810=0</formula>
    </cfRule>
  </conditionalFormatting>
  <conditionalFormatting sqref="X810:X812">
    <cfRule type="expression" priority="3562" dxfId="688">
      <formula>$X810=0</formula>
    </cfRule>
  </conditionalFormatting>
  <conditionalFormatting sqref="Y810:Y812">
    <cfRule type="expression" priority="3561" dxfId="688">
      <formula>$Y810=0</formula>
    </cfRule>
  </conditionalFormatting>
  <conditionalFormatting sqref="A810:J812 L810:AB812">
    <cfRule type="expression" priority="3560" dxfId="1">
      <formula>IF($K810="Invoiced",1,0)</formula>
    </cfRule>
  </conditionalFormatting>
  <conditionalFormatting sqref="A810:A812">
    <cfRule type="cellIs" priority="3559" operator="between" dxfId="655">
      <formula>NOW()-1</formula>
      <formula>NOW()+1</formula>
    </cfRule>
  </conditionalFormatting>
  <conditionalFormatting sqref="A813:A818">
    <cfRule type="cellIs" priority="3558" operator="between" dxfId="655">
      <formula>NOW()-1</formula>
      <formula>NOW()+1</formula>
    </cfRule>
  </conditionalFormatting>
  <conditionalFormatting sqref="K813:K818">
    <cfRule type="expression" priority="3557" dxfId="1">
      <formula>IF($K813="Invoiced",1,0)</formula>
    </cfRule>
  </conditionalFormatting>
  <conditionalFormatting sqref="U813:U816">
    <cfRule type="expression" priority="3556" dxfId="688">
      <formula>$U813=0</formula>
    </cfRule>
  </conditionalFormatting>
  <conditionalFormatting sqref="X813:X816">
    <cfRule type="expression" priority="3555" dxfId="688">
      <formula>$X813=0</formula>
    </cfRule>
  </conditionalFormatting>
  <conditionalFormatting sqref="Y813:Y816">
    <cfRule type="expression" priority="3554" dxfId="688">
      <formula>$Y813=0</formula>
    </cfRule>
  </conditionalFormatting>
  <conditionalFormatting sqref="A813:J816 L813:AB816">
    <cfRule type="expression" priority="3553" dxfId="1">
      <formula>IF($K813="Invoiced",1,0)</formula>
    </cfRule>
  </conditionalFormatting>
  <conditionalFormatting sqref="A813:A816">
    <cfRule type="cellIs" priority="3552" operator="between" dxfId="655">
      <formula>NOW()-1</formula>
      <formula>NOW()+1</formula>
    </cfRule>
  </conditionalFormatting>
  <conditionalFormatting sqref="U817:U818">
    <cfRule type="expression" priority="3551" dxfId="688">
      <formula>$U817=0</formula>
    </cfRule>
  </conditionalFormatting>
  <conditionalFormatting sqref="X817:X818">
    <cfRule type="expression" priority="3550" dxfId="688">
      <formula>$X817=0</formula>
    </cfRule>
  </conditionalFormatting>
  <conditionalFormatting sqref="Y817:Y818">
    <cfRule type="expression" priority="3549" dxfId="688">
      <formula>$Y817=0</formula>
    </cfRule>
  </conditionalFormatting>
  <conditionalFormatting sqref="A817:J818 L817:AB818">
    <cfRule type="expression" priority="3548" dxfId="1">
      <formula>IF($K817="Invoiced",1,0)</formula>
    </cfRule>
  </conditionalFormatting>
  <conditionalFormatting sqref="A817:A818">
    <cfRule type="cellIs" priority="3547" operator="between" dxfId="655">
      <formula>NOW()-1</formula>
      <formula>NOW()+1</formula>
    </cfRule>
  </conditionalFormatting>
  <conditionalFormatting sqref="A819:A821">
    <cfRule type="cellIs" priority="3546" operator="between" dxfId="655">
      <formula>NOW()-1</formula>
      <formula>NOW()+1</formula>
    </cfRule>
    <cfRule type="cellIs" priority="3540" operator="between" dxfId="655">
      <formula>NOW()-1</formula>
      <formula>NOW()+1</formula>
    </cfRule>
  </conditionalFormatting>
  <conditionalFormatting sqref="K819:K821">
    <cfRule type="expression" priority="3545" dxfId="1">
      <formula>IF($K819="Invoiced",1,0)</formula>
    </cfRule>
  </conditionalFormatting>
  <conditionalFormatting sqref="U819:U821">
    <cfRule type="expression" priority="3544" dxfId="688">
      <formula>$U819=0</formula>
    </cfRule>
  </conditionalFormatting>
  <conditionalFormatting sqref="X819:X821">
    <cfRule type="expression" priority="3543" dxfId="688">
      <formula>$X819=0</formula>
    </cfRule>
  </conditionalFormatting>
  <conditionalFormatting sqref="Y819:Y821">
    <cfRule type="expression" priority="3542" dxfId="688">
      <formula>$Y819=0</formula>
    </cfRule>
  </conditionalFormatting>
  <conditionalFormatting sqref="A819:J821 L819:AB821">
    <cfRule type="expression" priority="3541" dxfId="1">
      <formula>IF($K819="Invoiced",1,0)</formula>
    </cfRule>
  </conditionalFormatting>
  <conditionalFormatting sqref="A822:A827">
    <cfRule type="cellIs" priority="3539" operator="between" dxfId="655">
      <formula>NOW()-1</formula>
      <formula>NOW()+1</formula>
    </cfRule>
  </conditionalFormatting>
  <conditionalFormatting sqref="K822:K827">
    <cfRule type="expression" priority="3538" dxfId="1">
      <formula>IF($K822="Invoiced",1,0)</formula>
    </cfRule>
  </conditionalFormatting>
  <conditionalFormatting sqref="U822:U825">
    <cfRule type="expression" priority="3537" dxfId="688">
      <formula>$U822=0</formula>
    </cfRule>
  </conditionalFormatting>
  <conditionalFormatting sqref="X822:X825">
    <cfRule type="expression" priority="3536" dxfId="688">
      <formula>$X822=0</formula>
    </cfRule>
  </conditionalFormatting>
  <conditionalFormatting sqref="Y822:Y825">
    <cfRule type="expression" priority="3535" dxfId="688">
      <formula>$Y822=0</formula>
    </cfRule>
  </conditionalFormatting>
  <conditionalFormatting sqref="A822:J825 L822:AB825">
    <cfRule type="expression" priority="3534" dxfId="1">
      <formula>IF($K822="Invoiced",1,0)</formula>
    </cfRule>
  </conditionalFormatting>
  <conditionalFormatting sqref="A822:A825">
    <cfRule type="cellIs" priority="3533" operator="between" dxfId="655">
      <formula>NOW()-1</formula>
      <formula>NOW()+1</formula>
    </cfRule>
  </conditionalFormatting>
  <conditionalFormatting sqref="U826:U827">
    <cfRule type="expression" priority="3532" dxfId="688">
      <formula>$U826=0</formula>
    </cfRule>
  </conditionalFormatting>
  <conditionalFormatting sqref="X826:X827">
    <cfRule type="expression" priority="3531" dxfId="688">
      <formula>$X826=0</formula>
    </cfRule>
  </conditionalFormatting>
  <conditionalFormatting sqref="Y826:Y827">
    <cfRule type="expression" priority="3530" dxfId="688">
      <formula>$Y826=0</formula>
    </cfRule>
  </conditionalFormatting>
  <conditionalFormatting sqref="A826:J827 L826:AB827">
    <cfRule type="expression" priority="3529" dxfId="1">
      <formula>IF($K826="Invoiced",1,0)</formula>
    </cfRule>
  </conditionalFormatting>
  <conditionalFormatting sqref="A826:A827">
    <cfRule type="cellIs" priority="3528" operator="between" dxfId="655">
      <formula>NOW()-1</formula>
      <formula>NOW()+1</formula>
    </cfRule>
  </conditionalFormatting>
  <conditionalFormatting sqref="A828">
    <cfRule type="cellIs" priority="3527" operator="between" dxfId="655">
      <formula>NOW()-1</formula>
      <formula>NOW()+1</formula>
    </cfRule>
    <cfRule type="cellIs" priority="3521" operator="between" dxfId="655">
      <formula>NOW()-1</formula>
      <formula>NOW()+1</formula>
    </cfRule>
  </conditionalFormatting>
  <conditionalFormatting sqref="K828">
    <cfRule type="expression" priority="3526" dxfId="1">
      <formula>IF($K828="Invoiced",1,0)</formula>
    </cfRule>
  </conditionalFormatting>
  <conditionalFormatting sqref="U828">
    <cfRule type="expression" priority="3525" dxfId="688">
      <formula>$U828=0</formula>
    </cfRule>
  </conditionalFormatting>
  <conditionalFormatting sqref="X828">
    <cfRule type="expression" priority="3524" dxfId="688">
      <formula>$X828=0</formula>
    </cfRule>
  </conditionalFormatting>
  <conditionalFormatting sqref="Y828">
    <cfRule type="expression" priority="3523" dxfId="688">
      <formula>$Y828=0</formula>
    </cfRule>
  </conditionalFormatting>
  <conditionalFormatting sqref="A828:J828 L828:AB828">
    <cfRule type="expression" priority="3522" dxfId="1">
      <formula>IF($K828="Invoiced",1,0)</formula>
    </cfRule>
  </conditionalFormatting>
  <conditionalFormatting sqref="A829">
    <cfRule type="cellIs" priority="3520" operator="between" dxfId="655">
      <formula>NOW()-1</formula>
      <formula>NOW()+1</formula>
    </cfRule>
    <cfRule type="cellIs" priority="3514" operator="between" dxfId="655">
      <formula>NOW()-1</formula>
      <formula>NOW()+1</formula>
    </cfRule>
  </conditionalFormatting>
  <conditionalFormatting sqref="K829">
    <cfRule type="expression" priority="3519" dxfId="1">
      <formula>IF($K829="Invoiced",1,0)</formula>
    </cfRule>
  </conditionalFormatting>
  <conditionalFormatting sqref="U829">
    <cfRule type="expression" priority="3518" dxfId="688">
      <formula>$U829=0</formula>
    </cfRule>
  </conditionalFormatting>
  <conditionalFormatting sqref="X829">
    <cfRule type="expression" priority="3517" dxfId="688">
      <formula>$X829=0</formula>
    </cfRule>
  </conditionalFormatting>
  <conditionalFormatting sqref="Y829">
    <cfRule type="expression" priority="3516" dxfId="688">
      <formula>$Y829=0</formula>
    </cfRule>
  </conditionalFormatting>
  <conditionalFormatting sqref="A829:J829 L829:AB829">
    <cfRule type="expression" priority="3515" dxfId="1">
      <formula>IF($K829="Invoiced",1,0)</formula>
    </cfRule>
  </conditionalFormatting>
  <conditionalFormatting sqref="A830">
    <cfRule type="cellIs" priority="3513" operator="between" dxfId="655">
      <formula>NOW()-1</formula>
      <formula>NOW()+1</formula>
    </cfRule>
    <cfRule type="cellIs" priority="3507" operator="between" dxfId="655">
      <formula>NOW()-1</formula>
      <formula>NOW()+1</formula>
    </cfRule>
  </conditionalFormatting>
  <conditionalFormatting sqref="K830">
    <cfRule type="expression" priority="3512" dxfId="1">
      <formula>IF($K830="Invoiced",1,0)</formula>
    </cfRule>
  </conditionalFormatting>
  <conditionalFormatting sqref="U830">
    <cfRule type="expression" priority="3511" dxfId="688">
      <formula>$U830=0</formula>
    </cfRule>
  </conditionalFormatting>
  <conditionalFormatting sqref="X830">
    <cfRule type="expression" priority="3510" dxfId="688">
      <formula>$X830=0</formula>
    </cfRule>
  </conditionalFormatting>
  <conditionalFormatting sqref="Y830">
    <cfRule type="expression" priority="3509" dxfId="688">
      <formula>$Y830=0</formula>
    </cfRule>
  </conditionalFormatting>
  <conditionalFormatting sqref="A830:J830 L830:AB830">
    <cfRule type="expression" priority="3508" dxfId="1">
      <formula>IF($K830="Invoiced",1,0)</formula>
    </cfRule>
  </conditionalFormatting>
  <conditionalFormatting sqref="A831">
    <cfRule type="cellIs" priority="3506" operator="between" dxfId="655">
      <formula>NOW()-1</formula>
      <formula>NOW()+1</formula>
    </cfRule>
    <cfRule type="cellIs" priority="3500" operator="between" dxfId="655">
      <formula>NOW()-1</formula>
      <formula>NOW()+1</formula>
    </cfRule>
  </conditionalFormatting>
  <conditionalFormatting sqref="K831">
    <cfRule type="expression" priority="3505" dxfId="1">
      <formula>IF($K831="Invoiced",1,0)</formula>
    </cfRule>
  </conditionalFormatting>
  <conditionalFormatting sqref="U831">
    <cfRule type="expression" priority="3504" dxfId="688">
      <formula>$U831=0</formula>
    </cfRule>
  </conditionalFormatting>
  <conditionalFormatting sqref="X831">
    <cfRule type="expression" priority="3503" dxfId="688">
      <formula>$X831=0</formula>
    </cfRule>
  </conditionalFormatting>
  <conditionalFormatting sqref="Y831">
    <cfRule type="expression" priority="3502" dxfId="688">
      <formula>$Y831=0</formula>
    </cfRule>
  </conditionalFormatting>
  <conditionalFormatting sqref="A831:J831 L831:AB831">
    <cfRule type="expression" priority="3501" dxfId="1">
      <formula>IF($K831="Invoiced",1,0)</formula>
    </cfRule>
  </conditionalFormatting>
  <conditionalFormatting sqref="A832:A837">
    <cfRule type="cellIs" priority="3499" operator="between" dxfId="655">
      <formula>NOW()-1</formula>
      <formula>NOW()+1</formula>
    </cfRule>
  </conditionalFormatting>
  <conditionalFormatting sqref="K832:K837">
    <cfRule type="expression" priority="3498" dxfId="1">
      <formula>IF($K832="Invoiced",1,0)</formula>
    </cfRule>
  </conditionalFormatting>
  <conditionalFormatting sqref="U832:U835">
    <cfRule type="expression" priority="3497" dxfId="688">
      <formula>$U832=0</formula>
    </cfRule>
  </conditionalFormatting>
  <conditionalFormatting sqref="X832:X835">
    <cfRule type="expression" priority="3496" dxfId="688">
      <formula>$X832=0</formula>
    </cfRule>
  </conditionalFormatting>
  <conditionalFormatting sqref="Y832:Y835">
    <cfRule type="expression" priority="3495" dxfId="688">
      <formula>$Y832=0</formula>
    </cfRule>
  </conditionalFormatting>
  <conditionalFormatting sqref="A832:J835 L832:AB835">
    <cfRule type="expression" priority="3494" dxfId="1">
      <formula>IF($K832="Invoiced",1,0)</formula>
    </cfRule>
  </conditionalFormatting>
  <conditionalFormatting sqref="A832:A835">
    <cfRule type="cellIs" priority="3493" operator="between" dxfId="655">
      <formula>NOW()-1</formula>
      <formula>NOW()+1</formula>
    </cfRule>
  </conditionalFormatting>
  <conditionalFormatting sqref="U836:U837">
    <cfRule type="expression" priority="3492" dxfId="688">
      <formula>$U836=0</formula>
    </cfRule>
  </conditionalFormatting>
  <conditionalFormatting sqref="X836:X837">
    <cfRule type="expression" priority="3491" dxfId="688">
      <formula>$X836=0</formula>
    </cfRule>
  </conditionalFormatting>
  <conditionalFormatting sqref="Y836:Y837">
    <cfRule type="expression" priority="3490" dxfId="688">
      <formula>$Y836=0</formula>
    </cfRule>
  </conditionalFormatting>
  <conditionalFormatting sqref="A836:J837 L836:AB837">
    <cfRule type="expression" priority="3489" dxfId="1">
      <formula>IF($K836="Invoiced",1,0)</formula>
    </cfRule>
  </conditionalFormatting>
  <conditionalFormatting sqref="A836:A837">
    <cfRule type="cellIs" priority="3488" operator="between" dxfId="655">
      <formula>NOW()-1</formula>
      <formula>NOW()+1</formula>
    </cfRule>
  </conditionalFormatting>
  <conditionalFormatting sqref="A838:A844">
    <cfRule type="cellIs" priority="3487" operator="between" dxfId="655">
      <formula>NOW()-1</formula>
      <formula>NOW()+1</formula>
    </cfRule>
  </conditionalFormatting>
  <conditionalFormatting sqref="K838:K844">
    <cfRule type="expression" priority="3486" dxfId="1">
      <formula>IF($K838="Invoiced",1,0)</formula>
    </cfRule>
  </conditionalFormatting>
  <conditionalFormatting sqref="U838:U841">
    <cfRule type="expression" priority="3485" dxfId="688">
      <formula>$U838=0</formula>
    </cfRule>
  </conditionalFormatting>
  <conditionalFormatting sqref="X838:X841">
    <cfRule type="expression" priority="3484" dxfId="688">
      <formula>$X838=0</formula>
    </cfRule>
  </conditionalFormatting>
  <conditionalFormatting sqref="Y838:Y841">
    <cfRule type="expression" priority="3483" dxfId="688">
      <formula>$Y838=0</formula>
    </cfRule>
  </conditionalFormatting>
  <conditionalFormatting sqref="A838:J841 L838:AB841">
    <cfRule type="expression" priority="3482" dxfId="1">
      <formula>IF($K838="Invoiced",1,0)</formula>
    </cfRule>
  </conditionalFormatting>
  <conditionalFormatting sqref="A838:A841">
    <cfRule type="cellIs" priority="3481" operator="between" dxfId="655">
      <formula>NOW()-1</formula>
      <formula>NOW()+1</formula>
    </cfRule>
  </conditionalFormatting>
  <conditionalFormatting sqref="U842:U844">
    <cfRule type="expression" priority="3480" dxfId="688">
      <formula>$U842=0</formula>
    </cfRule>
  </conditionalFormatting>
  <conditionalFormatting sqref="X842:X844">
    <cfRule type="expression" priority="3479" dxfId="688">
      <formula>$X842=0</formula>
    </cfRule>
  </conditionalFormatting>
  <conditionalFormatting sqref="Y842:Y844">
    <cfRule type="expression" priority="3478" dxfId="688">
      <formula>$Y842=0</formula>
    </cfRule>
  </conditionalFormatting>
  <conditionalFormatting sqref="A842:J844 L842:AB844">
    <cfRule type="expression" priority="3477" dxfId="1">
      <formula>IF($K842="Invoiced",1,0)</formula>
    </cfRule>
  </conditionalFormatting>
  <conditionalFormatting sqref="A842:A844">
    <cfRule type="cellIs" priority="3476" operator="between" dxfId="655">
      <formula>NOW()-1</formula>
      <formula>NOW()+1</formula>
    </cfRule>
  </conditionalFormatting>
  <conditionalFormatting sqref="A845:A850">
    <cfRule type="cellIs" priority="3475" operator="between" dxfId="655">
      <formula>NOW()-1</formula>
      <formula>NOW()+1</formula>
    </cfRule>
  </conditionalFormatting>
  <conditionalFormatting sqref="K845:K850">
    <cfRule type="expression" priority="3474" dxfId="1">
      <formula>IF($K845="Invoiced",1,0)</formula>
    </cfRule>
  </conditionalFormatting>
  <conditionalFormatting sqref="U845:U848">
    <cfRule type="expression" priority="3473" dxfId="688">
      <formula>$U845=0</formula>
    </cfRule>
  </conditionalFormatting>
  <conditionalFormatting sqref="X845:X848">
    <cfRule type="expression" priority="3472" dxfId="688">
      <formula>$X845=0</formula>
    </cfRule>
  </conditionalFormatting>
  <conditionalFormatting sqref="Y845:Y848">
    <cfRule type="expression" priority="3471" dxfId="688">
      <formula>$Y845=0</formula>
    </cfRule>
  </conditionalFormatting>
  <conditionalFormatting sqref="A845:J848 L845:AB848">
    <cfRule type="expression" priority="3470" dxfId="1">
      <formula>IF($K845="Invoiced",1,0)</formula>
    </cfRule>
  </conditionalFormatting>
  <conditionalFormatting sqref="A845:A848">
    <cfRule type="cellIs" priority="3469" operator="between" dxfId="655">
      <formula>NOW()-1</formula>
      <formula>NOW()+1</formula>
    </cfRule>
  </conditionalFormatting>
  <conditionalFormatting sqref="U849:U850">
    <cfRule type="expression" priority="3468" dxfId="688">
      <formula>$U849=0</formula>
    </cfRule>
  </conditionalFormatting>
  <conditionalFormatting sqref="X849:X850">
    <cfRule type="expression" priority="3467" dxfId="688">
      <formula>$X849=0</formula>
    </cfRule>
  </conditionalFormatting>
  <conditionalFormatting sqref="Y849:Y850">
    <cfRule type="expression" priority="3466" dxfId="688">
      <formula>$Y849=0</formula>
    </cfRule>
  </conditionalFormatting>
  <conditionalFormatting sqref="A849:J850 L849:AB850">
    <cfRule type="expression" priority="3465" dxfId="1">
      <formula>IF($K849="Invoiced",1,0)</formula>
    </cfRule>
  </conditionalFormatting>
  <conditionalFormatting sqref="A849:A850">
    <cfRule type="cellIs" priority="3464" operator="between" dxfId="655">
      <formula>NOW()-1</formula>
      <formula>NOW()+1</formula>
    </cfRule>
  </conditionalFormatting>
  <conditionalFormatting sqref="A851:A853">
    <cfRule type="cellIs" priority="3463" operator="between" dxfId="655">
      <formula>NOW()-1</formula>
      <formula>NOW()+1</formula>
    </cfRule>
    <cfRule type="cellIs" priority="3457" operator="between" dxfId="655">
      <formula>NOW()-1</formula>
      <formula>NOW()+1</formula>
    </cfRule>
  </conditionalFormatting>
  <conditionalFormatting sqref="K851:K853">
    <cfRule type="expression" priority="3462" dxfId="1">
      <formula>IF($K851="Invoiced",1,0)</formula>
    </cfRule>
  </conditionalFormatting>
  <conditionalFormatting sqref="U851:U853">
    <cfRule type="expression" priority="3461" dxfId="688">
      <formula>$U851=0</formula>
    </cfRule>
  </conditionalFormatting>
  <conditionalFormatting sqref="X851:X853">
    <cfRule type="expression" priority="3460" dxfId="688">
      <formula>$X851=0</formula>
    </cfRule>
  </conditionalFormatting>
  <conditionalFormatting sqref="Y851:Y853">
    <cfRule type="expression" priority="3459" dxfId="688">
      <formula>$Y851=0</formula>
    </cfRule>
  </conditionalFormatting>
  <conditionalFormatting sqref="A851:J853 L851:AB853">
    <cfRule type="expression" priority="3458" dxfId="1">
      <formula>IF($K851="Invoiced",1,0)</formula>
    </cfRule>
  </conditionalFormatting>
  <conditionalFormatting sqref="A854:A859">
    <cfRule type="cellIs" priority="3456" operator="between" dxfId="655">
      <formula>NOW()-1</formula>
      <formula>NOW()+1</formula>
    </cfRule>
  </conditionalFormatting>
  <conditionalFormatting sqref="K854:K859">
    <cfRule type="expression" priority="3455" dxfId="1">
      <formula>IF($K854="Invoiced",1,0)</formula>
    </cfRule>
  </conditionalFormatting>
  <conditionalFormatting sqref="U854:U857">
    <cfRule type="expression" priority="3454" dxfId="688">
      <formula>$U854=0</formula>
    </cfRule>
  </conditionalFormatting>
  <conditionalFormatting sqref="X854:X857">
    <cfRule type="expression" priority="3453" dxfId="688">
      <formula>$X854=0</formula>
    </cfRule>
  </conditionalFormatting>
  <conditionalFormatting sqref="Y854:Y857">
    <cfRule type="expression" priority="3452" dxfId="688">
      <formula>$Y854=0</formula>
    </cfRule>
  </conditionalFormatting>
  <conditionalFormatting sqref="A854:J857 L854:AB857">
    <cfRule type="expression" priority="3451" dxfId="1">
      <formula>IF($K854="Invoiced",1,0)</formula>
    </cfRule>
  </conditionalFormatting>
  <conditionalFormatting sqref="A854:A857">
    <cfRule type="cellIs" priority="3450" operator="between" dxfId="655">
      <formula>NOW()-1</formula>
      <formula>NOW()+1</formula>
    </cfRule>
  </conditionalFormatting>
  <conditionalFormatting sqref="U858:U859">
    <cfRule type="expression" priority="3449" dxfId="688">
      <formula>$U858=0</formula>
    </cfRule>
  </conditionalFormatting>
  <conditionalFormatting sqref="X858:X859">
    <cfRule type="expression" priority="3448" dxfId="688">
      <formula>$X858=0</formula>
    </cfRule>
  </conditionalFormatting>
  <conditionalFormatting sqref="Y858:Y859">
    <cfRule type="expression" priority="3447" dxfId="688">
      <formula>$Y858=0</formula>
    </cfRule>
  </conditionalFormatting>
  <conditionalFormatting sqref="A858:J859 L858:AB859">
    <cfRule type="expression" priority="3446" dxfId="1">
      <formula>IF($K858="Invoiced",1,0)</formula>
    </cfRule>
  </conditionalFormatting>
  <conditionalFormatting sqref="A858:A859">
    <cfRule type="cellIs" priority="3445" operator="between" dxfId="655">
      <formula>NOW()-1</formula>
      <formula>NOW()+1</formula>
    </cfRule>
  </conditionalFormatting>
  <conditionalFormatting sqref="A860">
    <cfRule type="cellIs" priority="3444" operator="between" dxfId="655">
      <formula>NOW()-1</formula>
      <formula>NOW()+1</formula>
    </cfRule>
    <cfRule type="cellIs" priority="3438" operator="between" dxfId="655">
      <formula>NOW()-1</formula>
      <formula>NOW()+1</formula>
    </cfRule>
  </conditionalFormatting>
  <conditionalFormatting sqref="K860">
    <cfRule type="expression" priority="3443" dxfId="1">
      <formula>IF($K860="Invoiced",1,0)</formula>
    </cfRule>
  </conditionalFormatting>
  <conditionalFormatting sqref="U860">
    <cfRule type="expression" priority="3442" dxfId="688">
      <formula>$U860=0</formula>
    </cfRule>
  </conditionalFormatting>
  <conditionalFormatting sqref="X860">
    <cfRule type="expression" priority="3441" dxfId="688">
      <formula>$X860=0</formula>
    </cfRule>
  </conditionalFormatting>
  <conditionalFormatting sqref="Y860">
    <cfRule type="expression" priority="3440" dxfId="688">
      <formula>$Y860=0</formula>
    </cfRule>
  </conditionalFormatting>
  <conditionalFormatting sqref="A860:J860 L860:AB860">
    <cfRule type="expression" priority="3439" dxfId="1">
      <formula>IF($K860="Invoiced",1,0)</formula>
    </cfRule>
  </conditionalFormatting>
  <conditionalFormatting sqref="A861">
    <cfRule type="cellIs" priority="3437" operator="between" dxfId="655">
      <formula>NOW()-1</formula>
      <formula>NOW()+1</formula>
    </cfRule>
    <cfRule type="cellIs" priority="3431" operator="between" dxfId="655">
      <formula>NOW()-1</formula>
      <formula>NOW()+1</formula>
    </cfRule>
  </conditionalFormatting>
  <conditionalFormatting sqref="K861">
    <cfRule type="expression" priority="3436" dxfId="1">
      <formula>IF($K861="Invoiced",1,0)</formula>
    </cfRule>
  </conditionalFormatting>
  <conditionalFormatting sqref="U861">
    <cfRule type="expression" priority="3435" dxfId="688">
      <formula>$U861=0</formula>
    </cfRule>
  </conditionalFormatting>
  <conditionalFormatting sqref="X861">
    <cfRule type="expression" priority="3434" dxfId="688">
      <formula>$X861=0</formula>
    </cfRule>
  </conditionalFormatting>
  <conditionalFormatting sqref="Y861">
    <cfRule type="expression" priority="3433" dxfId="688">
      <formula>$Y861=0</formula>
    </cfRule>
  </conditionalFormatting>
  <conditionalFormatting sqref="A861:J861 L861:AB861">
    <cfRule type="expression" priority="3432" dxfId="1">
      <formula>IF($K861="Invoiced",1,0)</formula>
    </cfRule>
  </conditionalFormatting>
  <conditionalFormatting sqref="A862:A867">
    <cfRule type="cellIs" priority="3430" operator="between" dxfId="655">
      <formula>NOW()-1</formula>
      <formula>NOW()+1</formula>
    </cfRule>
  </conditionalFormatting>
  <conditionalFormatting sqref="K862:K867">
    <cfRule type="expression" priority="3429" dxfId="1">
      <formula>IF($K862="Invoiced",1,0)</formula>
    </cfRule>
  </conditionalFormatting>
  <conditionalFormatting sqref="U862:U865">
    <cfRule type="expression" priority="3428" dxfId="688">
      <formula>$U862=0</formula>
    </cfRule>
  </conditionalFormatting>
  <conditionalFormatting sqref="X862:X865">
    <cfRule type="expression" priority="3427" dxfId="688">
      <formula>$X862=0</formula>
    </cfRule>
  </conditionalFormatting>
  <conditionalFormatting sqref="Y862:Y865">
    <cfRule type="expression" priority="3426" dxfId="688">
      <formula>$Y862=0</formula>
    </cfRule>
  </conditionalFormatting>
  <conditionalFormatting sqref="A862:J865 L862:AB865">
    <cfRule type="expression" priority="3425" dxfId="1">
      <formula>IF($K862="Invoiced",1,0)</formula>
    </cfRule>
  </conditionalFormatting>
  <conditionalFormatting sqref="A862:A865">
    <cfRule type="cellIs" priority="3424" operator="between" dxfId="655">
      <formula>NOW()-1</formula>
      <formula>NOW()+1</formula>
    </cfRule>
  </conditionalFormatting>
  <conditionalFormatting sqref="U866:U867">
    <cfRule type="expression" priority="3423" dxfId="688">
      <formula>$U866=0</formula>
    </cfRule>
  </conditionalFormatting>
  <conditionalFormatting sqref="X866:X867">
    <cfRule type="expression" priority="3422" dxfId="688">
      <formula>$X866=0</formula>
    </cfRule>
  </conditionalFormatting>
  <conditionalFormatting sqref="Y866:Y867">
    <cfRule type="expression" priority="3421" dxfId="688">
      <formula>$Y866=0</formula>
    </cfRule>
  </conditionalFormatting>
  <conditionalFormatting sqref="A866:J867 L866:AB867">
    <cfRule type="expression" priority="3420" dxfId="1">
      <formula>IF($K866="Invoiced",1,0)</formula>
    </cfRule>
  </conditionalFormatting>
  <conditionalFormatting sqref="A866:A867">
    <cfRule type="cellIs" priority="3419" operator="between" dxfId="655">
      <formula>NOW()-1</formula>
      <formula>NOW()+1</formula>
    </cfRule>
  </conditionalFormatting>
  <conditionalFormatting sqref="A868:A874">
    <cfRule type="cellIs" priority="3418" operator="between" dxfId="655">
      <formula>NOW()-1</formula>
      <formula>NOW()+1</formula>
    </cfRule>
  </conditionalFormatting>
  <conditionalFormatting sqref="K868:K874">
    <cfRule type="expression" priority="3417" dxfId="1">
      <formula>IF($K868="Invoiced",1,0)</formula>
    </cfRule>
  </conditionalFormatting>
  <conditionalFormatting sqref="U868:U871">
    <cfRule type="expression" priority="3416" dxfId="688">
      <formula>$U868=0</formula>
    </cfRule>
  </conditionalFormatting>
  <conditionalFormatting sqref="X868:X871">
    <cfRule type="expression" priority="3415" dxfId="688">
      <formula>$X868=0</formula>
    </cfRule>
  </conditionalFormatting>
  <conditionalFormatting sqref="Y868:Y871">
    <cfRule type="expression" priority="3414" dxfId="688">
      <formula>$Y868=0</formula>
    </cfRule>
  </conditionalFormatting>
  <conditionalFormatting sqref="A868:J871 L868:AB871">
    <cfRule type="expression" priority="3413" dxfId="1">
      <formula>IF($K868="Invoiced",1,0)</formula>
    </cfRule>
  </conditionalFormatting>
  <conditionalFormatting sqref="A868:A871">
    <cfRule type="cellIs" priority="3412" operator="between" dxfId="655">
      <formula>NOW()-1</formula>
      <formula>NOW()+1</formula>
    </cfRule>
  </conditionalFormatting>
  <conditionalFormatting sqref="U872:U874">
    <cfRule type="expression" priority="3411" dxfId="688">
      <formula>$U872=0</formula>
    </cfRule>
  </conditionalFormatting>
  <conditionalFormatting sqref="X872:X874">
    <cfRule type="expression" priority="3410" dxfId="688">
      <formula>$X872=0</formula>
    </cfRule>
  </conditionalFormatting>
  <conditionalFormatting sqref="Y872:Y874">
    <cfRule type="expression" priority="3409" dxfId="688">
      <formula>$Y872=0</formula>
    </cfRule>
  </conditionalFormatting>
  <conditionalFormatting sqref="A872:J874 L872:AB874">
    <cfRule type="expression" priority="3408" dxfId="1">
      <formula>IF($K872="Invoiced",1,0)</formula>
    </cfRule>
  </conditionalFormatting>
  <conditionalFormatting sqref="A872:A874">
    <cfRule type="cellIs" priority="3407" operator="between" dxfId="655">
      <formula>NOW()-1</formula>
      <formula>NOW()+1</formula>
    </cfRule>
  </conditionalFormatting>
  <conditionalFormatting sqref="A875:A880">
    <cfRule type="cellIs" priority="3406" operator="between" dxfId="655">
      <formula>NOW()-1</formula>
      <formula>NOW()+1</formula>
    </cfRule>
  </conditionalFormatting>
  <conditionalFormatting sqref="K875:K880">
    <cfRule type="expression" priority="3405" dxfId="1">
      <formula>IF($K875="Invoiced",1,0)</formula>
    </cfRule>
  </conditionalFormatting>
  <conditionalFormatting sqref="U875:U878">
    <cfRule type="expression" priority="3404" dxfId="688">
      <formula>$U875=0</formula>
    </cfRule>
  </conditionalFormatting>
  <conditionalFormatting sqref="X875:X878">
    <cfRule type="expression" priority="3403" dxfId="688">
      <formula>$X875=0</formula>
    </cfRule>
  </conditionalFormatting>
  <conditionalFormatting sqref="Y875:Y878">
    <cfRule type="expression" priority="3402" dxfId="688">
      <formula>$Y875=0</formula>
    </cfRule>
  </conditionalFormatting>
  <conditionalFormatting sqref="A875:J878 L875:AB878">
    <cfRule type="expression" priority="3401" dxfId="1">
      <formula>IF($K875="Invoiced",1,0)</formula>
    </cfRule>
  </conditionalFormatting>
  <conditionalFormatting sqref="A875:A878">
    <cfRule type="cellIs" priority="3400" operator="between" dxfId="655">
      <formula>NOW()-1</formula>
      <formula>NOW()+1</formula>
    </cfRule>
  </conditionalFormatting>
  <conditionalFormatting sqref="U879:U880">
    <cfRule type="expression" priority="3399" dxfId="688">
      <formula>$U879=0</formula>
    </cfRule>
  </conditionalFormatting>
  <conditionalFormatting sqref="X879:X880">
    <cfRule type="expression" priority="3398" dxfId="688">
      <formula>$X879=0</formula>
    </cfRule>
  </conditionalFormatting>
  <conditionalFormatting sqref="Y879:Y880">
    <cfRule type="expression" priority="3397" dxfId="688">
      <formula>$Y879=0</formula>
    </cfRule>
  </conditionalFormatting>
  <conditionalFormatting sqref="A879:J880 L879:AB880">
    <cfRule type="expression" priority="3396" dxfId="1">
      <formula>IF($K879="Invoiced",1,0)</formula>
    </cfRule>
  </conditionalFormatting>
  <conditionalFormatting sqref="A879:A880">
    <cfRule type="cellIs" priority="3395" operator="between" dxfId="655">
      <formula>NOW()-1</formula>
      <formula>NOW()+1</formula>
    </cfRule>
  </conditionalFormatting>
  <conditionalFormatting sqref="A881:A883">
    <cfRule type="cellIs" priority="3394" operator="between" dxfId="655">
      <formula>NOW()-1</formula>
      <formula>NOW()+1</formula>
    </cfRule>
    <cfRule type="cellIs" priority="3388" operator="between" dxfId="655">
      <formula>NOW()-1</formula>
      <formula>NOW()+1</formula>
    </cfRule>
  </conditionalFormatting>
  <conditionalFormatting sqref="K881:K883">
    <cfRule type="expression" priority="3393" dxfId="1">
      <formula>IF($K881="Invoiced",1,0)</formula>
    </cfRule>
  </conditionalFormatting>
  <conditionalFormatting sqref="U881:U883">
    <cfRule type="expression" priority="3392" dxfId="688">
      <formula>$U881=0</formula>
    </cfRule>
  </conditionalFormatting>
  <conditionalFormatting sqref="X881:X883">
    <cfRule type="expression" priority="3391" dxfId="688">
      <formula>$X881=0</formula>
    </cfRule>
  </conditionalFormatting>
  <conditionalFormatting sqref="Y881:Y883">
    <cfRule type="expression" priority="3390" dxfId="688">
      <formula>$Y881=0</formula>
    </cfRule>
  </conditionalFormatting>
  <conditionalFormatting sqref="A881:J883 L881:AB883">
    <cfRule type="expression" priority="3389" dxfId="1">
      <formula>IF($K881="Invoiced",1,0)</formula>
    </cfRule>
  </conditionalFormatting>
  <conditionalFormatting sqref="A884:A889">
    <cfRule type="cellIs" priority="3387" operator="between" dxfId="655">
      <formula>NOW()-1</formula>
      <formula>NOW()+1</formula>
    </cfRule>
  </conditionalFormatting>
  <conditionalFormatting sqref="K884:K889">
    <cfRule type="expression" priority="3386" dxfId="1">
      <formula>IF($K884="Invoiced",1,0)</formula>
    </cfRule>
  </conditionalFormatting>
  <conditionalFormatting sqref="U884:U887">
    <cfRule type="expression" priority="3385" dxfId="688">
      <formula>$U884=0</formula>
    </cfRule>
  </conditionalFormatting>
  <conditionalFormatting sqref="X884:X887">
    <cfRule type="expression" priority="3384" dxfId="688">
      <formula>$X884=0</formula>
    </cfRule>
  </conditionalFormatting>
  <conditionalFormatting sqref="Y884:Y887">
    <cfRule type="expression" priority="3383" dxfId="688">
      <formula>$Y884=0</formula>
    </cfRule>
  </conditionalFormatting>
  <conditionalFormatting sqref="A884:J887 L884:AB887">
    <cfRule type="expression" priority="3382" dxfId="1">
      <formula>IF($K884="Invoiced",1,0)</formula>
    </cfRule>
  </conditionalFormatting>
  <conditionalFormatting sqref="A884:A887">
    <cfRule type="cellIs" priority="3381" operator="between" dxfId="655">
      <formula>NOW()-1</formula>
      <formula>NOW()+1</formula>
    </cfRule>
  </conditionalFormatting>
  <conditionalFormatting sqref="U888:U889">
    <cfRule type="expression" priority="3380" dxfId="688">
      <formula>$U888=0</formula>
    </cfRule>
  </conditionalFormatting>
  <conditionalFormatting sqref="X888:X889">
    <cfRule type="expression" priority="3379" dxfId="688">
      <formula>$X888=0</formula>
    </cfRule>
  </conditionalFormatting>
  <conditionalFormatting sqref="Y888:Y889">
    <cfRule type="expression" priority="3378" dxfId="688">
      <formula>$Y888=0</formula>
    </cfRule>
  </conditionalFormatting>
  <conditionalFormatting sqref="A888:J889 L888:AB889">
    <cfRule type="expression" priority="3377" dxfId="1">
      <formula>IF($K888="Invoiced",1,0)</formula>
    </cfRule>
  </conditionalFormatting>
  <conditionalFormatting sqref="A888:A889">
    <cfRule type="cellIs" priority="3376" operator="between" dxfId="655">
      <formula>NOW()-1</formula>
      <formula>NOW()+1</formula>
    </cfRule>
  </conditionalFormatting>
  <conditionalFormatting sqref="A890">
    <cfRule type="cellIs" priority="3375" operator="between" dxfId="655">
      <formula>NOW()-1</formula>
      <formula>NOW()+1</formula>
    </cfRule>
    <cfRule type="cellIs" priority="3369" operator="between" dxfId="655">
      <formula>NOW()-1</formula>
      <formula>NOW()+1</formula>
    </cfRule>
  </conditionalFormatting>
  <conditionalFormatting sqref="K890">
    <cfRule type="expression" priority="3374" dxfId="1">
      <formula>IF($K890="Invoiced",1,0)</formula>
    </cfRule>
  </conditionalFormatting>
  <conditionalFormatting sqref="U890">
    <cfRule type="expression" priority="3373" dxfId="688">
      <formula>$U890=0</formula>
    </cfRule>
  </conditionalFormatting>
  <conditionalFormatting sqref="X890">
    <cfRule type="expression" priority="3372" dxfId="688">
      <formula>$X890=0</formula>
    </cfRule>
  </conditionalFormatting>
  <conditionalFormatting sqref="Y890">
    <cfRule type="expression" priority="3371" dxfId="688">
      <formula>$Y890=0</formula>
    </cfRule>
  </conditionalFormatting>
  <conditionalFormatting sqref="A890:J890 L890:AB890">
    <cfRule type="expression" priority="3370" dxfId="1">
      <formula>IF($K890="Invoiced",1,0)</formula>
    </cfRule>
  </conditionalFormatting>
  <conditionalFormatting sqref="A891">
    <cfRule type="cellIs" priority="3368" operator="between" dxfId="655">
      <formula>NOW()-1</formula>
      <formula>NOW()+1</formula>
    </cfRule>
    <cfRule type="cellIs" priority="3362" operator="between" dxfId="655">
      <formula>NOW()-1</formula>
      <formula>NOW()+1</formula>
    </cfRule>
  </conditionalFormatting>
  <conditionalFormatting sqref="K891">
    <cfRule type="expression" priority="3367" dxfId="1">
      <formula>IF($K891="Invoiced",1,0)</formula>
    </cfRule>
  </conditionalFormatting>
  <conditionalFormatting sqref="U891">
    <cfRule type="expression" priority="3366" dxfId="688">
      <formula>$U891=0</formula>
    </cfRule>
  </conditionalFormatting>
  <conditionalFormatting sqref="X891">
    <cfRule type="expression" priority="3365" dxfId="688">
      <formula>$X891=0</formula>
    </cfRule>
  </conditionalFormatting>
  <conditionalFormatting sqref="Y891">
    <cfRule type="expression" priority="3364" dxfId="688">
      <formula>$Y891=0</formula>
    </cfRule>
  </conditionalFormatting>
  <conditionalFormatting sqref="A891:J891 L891:AB891">
    <cfRule type="expression" priority="3363" dxfId="1">
      <formula>IF($K891="Invoiced",1,0)</formula>
    </cfRule>
  </conditionalFormatting>
  <conditionalFormatting sqref="A892">
    <cfRule type="cellIs" priority="3361" operator="between" dxfId="655">
      <formula>NOW()-1</formula>
      <formula>NOW()+1</formula>
    </cfRule>
    <cfRule type="cellIs" priority="3355" operator="between" dxfId="655">
      <formula>NOW()-1</formula>
      <formula>NOW()+1</formula>
    </cfRule>
  </conditionalFormatting>
  <conditionalFormatting sqref="K892">
    <cfRule type="expression" priority="3360" dxfId="1">
      <formula>IF($K892="Invoiced",1,0)</formula>
    </cfRule>
  </conditionalFormatting>
  <conditionalFormatting sqref="U892">
    <cfRule type="expression" priority="3359" dxfId="688">
      <formula>$U892=0</formula>
    </cfRule>
  </conditionalFormatting>
  <conditionalFormatting sqref="X892">
    <cfRule type="expression" priority="3358" dxfId="688">
      <formula>$X892=0</formula>
    </cfRule>
  </conditionalFormatting>
  <conditionalFormatting sqref="Y892">
    <cfRule type="expression" priority="3357" dxfId="688">
      <formula>$Y892=0</formula>
    </cfRule>
  </conditionalFormatting>
  <conditionalFormatting sqref="A892:J892 L892:AB892">
    <cfRule type="expression" priority="3356" dxfId="1">
      <formula>IF($K892="Invoiced",1,0)</formula>
    </cfRule>
  </conditionalFormatting>
  <conditionalFormatting sqref="A893">
    <cfRule type="cellIs" priority="3354" operator="between" dxfId="655">
      <formula>NOW()-1</formula>
      <formula>NOW()+1</formula>
    </cfRule>
    <cfRule type="cellIs" priority="3348" operator="between" dxfId="655">
      <formula>NOW()-1</formula>
      <formula>NOW()+1</formula>
    </cfRule>
  </conditionalFormatting>
  <conditionalFormatting sqref="K893">
    <cfRule type="expression" priority="3353" dxfId="1">
      <formula>IF($K893="Invoiced",1,0)</formula>
    </cfRule>
  </conditionalFormatting>
  <conditionalFormatting sqref="U893">
    <cfRule type="expression" priority="3352" dxfId="688">
      <formula>$U893=0</formula>
    </cfRule>
  </conditionalFormatting>
  <conditionalFormatting sqref="X893">
    <cfRule type="expression" priority="3351" dxfId="688">
      <formula>$X893=0</formula>
    </cfRule>
  </conditionalFormatting>
  <conditionalFormatting sqref="Y893">
    <cfRule type="expression" priority="3350" dxfId="688">
      <formula>$Y893=0</formula>
    </cfRule>
  </conditionalFormatting>
  <conditionalFormatting sqref="A893:J893 L893:AB893">
    <cfRule type="expression" priority="3349" dxfId="1">
      <formula>IF($K893="Invoiced",1,0)</formula>
    </cfRule>
  </conditionalFormatting>
  <conditionalFormatting sqref="A894:A899">
    <cfRule type="cellIs" priority="3347" operator="between" dxfId="655">
      <formula>NOW()-1</formula>
      <formula>NOW()+1</formula>
    </cfRule>
  </conditionalFormatting>
  <conditionalFormatting sqref="K894:K899">
    <cfRule type="expression" priority="3346" dxfId="1">
      <formula>IF($K894="Invoiced",1,0)</formula>
    </cfRule>
  </conditionalFormatting>
  <conditionalFormatting sqref="U894:U897">
    <cfRule type="expression" priority="3345" dxfId="688">
      <formula>$U894=0</formula>
    </cfRule>
  </conditionalFormatting>
  <conditionalFormatting sqref="X894:X897">
    <cfRule type="expression" priority="3344" dxfId="688">
      <formula>$X894=0</formula>
    </cfRule>
  </conditionalFormatting>
  <conditionalFormatting sqref="Y894:Y897">
    <cfRule type="expression" priority="3343" dxfId="688">
      <formula>$Y894=0</formula>
    </cfRule>
  </conditionalFormatting>
  <conditionalFormatting sqref="A894:J897 L894:AB897">
    <cfRule type="expression" priority="3342" dxfId="1">
      <formula>IF($K894="Invoiced",1,0)</formula>
    </cfRule>
  </conditionalFormatting>
  <conditionalFormatting sqref="A894:A897">
    <cfRule type="cellIs" priority="3341" operator="between" dxfId="655">
      <formula>NOW()-1</formula>
      <formula>NOW()+1</formula>
    </cfRule>
  </conditionalFormatting>
  <conditionalFormatting sqref="U898:U899">
    <cfRule type="expression" priority="3340" dxfId="688">
      <formula>$U898=0</formula>
    </cfRule>
  </conditionalFormatting>
  <conditionalFormatting sqref="X898:X899">
    <cfRule type="expression" priority="3339" dxfId="688">
      <formula>$X898=0</formula>
    </cfRule>
  </conditionalFormatting>
  <conditionalFormatting sqref="Y898:Y899">
    <cfRule type="expression" priority="3338" dxfId="688">
      <formula>$Y898=0</formula>
    </cfRule>
  </conditionalFormatting>
  <conditionalFormatting sqref="A898:J899 L898:AB899">
    <cfRule type="expression" priority="3337" dxfId="1">
      <formula>IF($K898="Invoiced",1,0)</formula>
    </cfRule>
  </conditionalFormatting>
  <conditionalFormatting sqref="A898:A899">
    <cfRule type="cellIs" priority="3336" operator="between" dxfId="655">
      <formula>NOW()-1</formula>
      <formula>NOW()+1</formula>
    </cfRule>
  </conditionalFormatting>
  <conditionalFormatting sqref="A900:A906">
    <cfRule type="cellIs" priority="3335" operator="between" dxfId="655">
      <formula>NOW()-1</formula>
      <formula>NOW()+1</formula>
    </cfRule>
  </conditionalFormatting>
  <conditionalFormatting sqref="K900:K906">
    <cfRule type="expression" priority="3334" dxfId="1">
      <formula>IF($K900="Invoiced",1,0)</formula>
    </cfRule>
  </conditionalFormatting>
  <conditionalFormatting sqref="U900:U903">
    <cfRule type="expression" priority="3333" dxfId="688">
      <formula>$U900=0</formula>
    </cfRule>
  </conditionalFormatting>
  <conditionalFormatting sqref="X900:X903">
    <cfRule type="expression" priority="3332" dxfId="688">
      <formula>$X900=0</formula>
    </cfRule>
  </conditionalFormatting>
  <conditionalFormatting sqref="Y900:Y903">
    <cfRule type="expression" priority="3331" dxfId="688">
      <formula>$Y900=0</formula>
    </cfRule>
  </conditionalFormatting>
  <conditionalFormatting sqref="A900:J903 L900:AB903">
    <cfRule type="expression" priority="3330" dxfId="1">
      <formula>IF($K900="Invoiced",1,0)</formula>
    </cfRule>
  </conditionalFormatting>
  <conditionalFormatting sqref="A900:A903">
    <cfRule type="cellIs" priority="3329" operator="between" dxfId="655">
      <formula>NOW()-1</formula>
      <formula>NOW()+1</formula>
    </cfRule>
  </conditionalFormatting>
  <conditionalFormatting sqref="U904:U906">
    <cfRule type="expression" priority="3328" dxfId="688">
      <formula>$U904=0</formula>
    </cfRule>
  </conditionalFormatting>
  <conditionalFormatting sqref="X904:X906">
    <cfRule type="expression" priority="3327" dxfId="688">
      <formula>$X904=0</formula>
    </cfRule>
  </conditionalFormatting>
  <conditionalFormatting sqref="Y904:Y906">
    <cfRule type="expression" priority="3326" dxfId="688">
      <formula>$Y904=0</formula>
    </cfRule>
  </conditionalFormatting>
  <conditionalFormatting sqref="A904:J906 L904:AB906">
    <cfRule type="expression" priority="3325" dxfId="1">
      <formula>IF($K904="Invoiced",1,0)</formula>
    </cfRule>
  </conditionalFormatting>
  <conditionalFormatting sqref="A904:A906">
    <cfRule type="cellIs" priority="3324" operator="between" dxfId="655">
      <formula>NOW()-1</formula>
      <formula>NOW()+1</formula>
    </cfRule>
  </conditionalFormatting>
  <conditionalFormatting sqref="A907:A912">
    <cfRule type="cellIs" priority="3323" operator="between" dxfId="655">
      <formula>NOW()-1</formula>
      <formula>NOW()+1</formula>
    </cfRule>
  </conditionalFormatting>
  <conditionalFormatting sqref="K907:K912">
    <cfRule type="expression" priority="3322" dxfId="1">
      <formula>IF($K907="Invoiced",1,0)</formula>
    </cfRule>
  </conditionalFormatting>
  <conditionalFormatting sqref="U907:U910">
    <cfRule type="expression" priority="3321" dxfId="688">
      <formula>$U907=0</formula>
    </cfRule>
  </conditionalFormatting>
  <conditionalFormatting sqref="X907:X910">
    <cfRule type="expression" priority="3320" dxfId="688">
      <formula>$X907=0</formula>
    </cfRule>
  </conditionalFormatting>
  <conditionalFormatting sqref="Y907:Y910">
    <cfRule type="expression" priority="3319" dxfId="688">
      <formula>$Y907=0</formula>
    </cfRule>
  </conditionalFormatting>
  <conditionalFormatting sqref="A907:J910 L907:AB910">
    <cfRule type="expression" priority="3318" dxfId="1">
      <formula>IF($K907="Invoiced",1,0)</formula>
    </cfRule>
  </conditionalFormatting>
  <conditionalFormatting sqref="A907:A910">
    <cfRule type="cellIs" priority="3317" operator="between" dxfId="655">
      <formula>NOW()-1</formula>
      <formula>NOW()+1</formula>
    </cfRule>
  </conditionalFormatting>
  <conditionalFormatting sqref="U911:U912">
    <cfRule type="expression" priority="3316" dxfId="688">
      <formula>$U911=0</formula>
    </cfRule>
  </conditionalFormatting>
  <conditionalFormatting sqref="X911:X912">
    <cfRule type="expression" priority="3315" dxfId="688">
      <formula>$X911=0</formula>
    </cfRule>
  </conditionalFormatting>
  <conditionalFormatting sqref="Y911:Y912">
    <cfRule type="expression" priority="3314" dxfId="688">
      <formula>$Y911=0</formula>
    </cfRule>
  </conditionalFormatting>
  <conditionalFormatting sqref="A911:J912 L911:AB912">
    <cfRule type="expression" priority="3313" dxfId="1">
      <formula>IF($K911="Invoiced",1,0)</formula>
    </cfRule>
  </conditionalFormatting>
  <conditionalFormatting sqref="A911:A912">
    <cfRule type="cellIs" priority="3312" operator="between" dxfId="655">
      <formula>NOW()-1</formula>
      <formula>NOW()+1</formula>
    </cfRule>
  </conditionalFormatting>
  <conditionalFormatting sqref="A913:A915">
    <cfRule type="cellIs" priority="3311" operator="between" dxfId="655">
      <formula>NOW()-1</formula>
      <formula>NOW()+1</formula>
    </cfRule>
    <cfRule type="cellIs" priority="3305" operator="between" dxfId="655">
      <formula>NOW()-1</formula>
      <formula>NOW()+1</formula>
    </cfRule>
  </conditionalFormatting>
  <conditionalFormatting sqref="K913:K915">
    <cfRule type="expression" priority="3310" dxfId="1">
      <formula>IF($K913="Invoiced",1,0)</formula>
    </cfRule>
  </conditionalFormatting>
  <conditionalFormatting sqref="U913:U915">
    <cfRule type="expression" priority="3309" dxfId="688">
      <formula>$U913=0</formula>
    </cfRule>
  </conditionalFormatting>
  <conditionalFormatting sqref="X913:X915">
    <cfRule type="expression" priority="3308" dxfId="688">
      <formula>$X913=0</formula>
    </cfRule>
  </conditionalFormatting>
  <conditionalFormatting sqref="Y913:Y915">
    <cfRule type="expression" priority="3307" dxfId="688">
      <formula>$Y913=0</formula>
    </cfRule>
  </conditionalFormatting>
  <conditionalFormatting sqref="A913:J915 L913:AB915">
    <cfRule type="expression" priority="3306" dxfId="1">
      <formula>IF($K913="Invoiced",1,0)</formula>
    </cfRule>
  </conditionalFormatting>
  <conditionalFormatting sqref="A916:A921">
    <cfRule type="cellIs" priority="3304" operator="between" dxfId="655">
      <formula>NOW()-1</formula>
      <formula>NOW()+1</formula>
    </cfRule>
  </conditionalFormatting>
  <conditionalFormatting sqref="K916:K921">
    <cfRule type="expression" priority="3303" dxfId="1">
      <formula>IF($K916="Invoiced",1,0)</formula>
    </cfRule>
  </conditionalFormatting>
  <conditionalFormatting sqref="U916:U919">
    <cfRule type="expression" priority="3302" dxfId="688">
      <formula>$U916=0</formula>
    </cfRule>
  </conditionalFormatting>
  <conditionalFormatting sqref="X916:X919">
    <cfRule type="expression" priority="3301" dxfId="688">
      <formula>$X916=0</formula>
    </cfRule>
  </conditionalFormatting>
  <conditionalFormatting sqref="Y916:Y919">
    <cfRule type="expression" priority="3300" dxfId="688">
      <formula>$Y916=0</formula>
    </cfRule>
  </conditionalFormatting>
  <conditionalFormatting sqref="A916:J919 L916:AB919">
    <cfRule type="expression" priority="3299" dxfId="1">
      <formula>IF($K916="Invoiced",1,0)</formula>
    </cfRule>
  </conditionalFormatting>
  <conditionalFormatting sqref="A916:A919">
    <cfRule type="cellIs" priority="3298" operator="between" dxfId="655">
      <formula>NOW()-1</formula>
      <formula>NOW()+1</formula>
    </cfRule>
  </conditionalFormatting>
  <conditionalFormatting sqref="U920:U921">
    <cfRule type="expression" priority="3297" dxfId="688">
      <formula>$U920=0</formula>
    </cfRule>
  </conditionalFormatting>
  <conditionalFormatting sqref="X920:X921">
    <cfRule type="expression" priority="3296" dxfId="688">
      <formula>$X920=0</formula>
    </cfRule>
  </conditionalFormatting>
  <conditionalFormatting sqref="Y920:Y921">
    <cfRule type="expression" priority="3295" dxfId="688">
      <formula>$Y920=0</formula>
    </cfRule>
  </conditionalFormatting>
  <conditionalFormatting sqref="A920:J921 L920:AB921">
    <cfRule type="expression" priority="3294" dxfId="1">
      <formula>IF($K920="Invoiced",1,0)</formula>
    </cfRule>
  </conditionalFormatting>
  <conditionalFormatting sqref="A920:A921">
    <cfRule type="cellIs" priority="3293" operator="between" dxfId="655">
      <formula>NOW()-1</formula>
      <formula>NOW()+1</formula>
    </cfRule>
  </conditionalFormatting>
  <conditionalFormatting sqref="A922">
    <cfRule type="cellIs" priority="3292" operator="between" dxfId="655">
      <formula>NOW()-1</formula>
      <formula>NOW()+1</formula>
    </cfRule>
    <cfRule type="cellIs" priority="3286" operator="between" dxfId="655">
      <formula>NOW()-1</formula>
      <formula>NOW()+1</formula>
    </cfRule>
  </conditionalFormatting>
  <conditionalFormatting sqref="K922">
    <cfRule type="expression" priority="3291" dxfId="1">
      <formula>IF($K922="Invoiced",1,0)</formula>
    </cfRule>
  </conditionalFormatting>
  <conditionalFormatting sqref="U922">
    <cfRule type="expression" priority="3290" dxfId="688">
      <formula>$U922=0</formula>
    </cfRule>
  </conditionalFormatting>
  <conditionalFormatting sqref="X922">
    <cfRule type="expression" priority="3289" dxfId="688">
      <formula>$X922=0</formula>
    </cfRule>
  </conditionalFormatting>
  <conditionalFormatting sqref="Y922">
    <cfRule type="expression" priority="3288" dxfId="688">
      <formula>$Y922=0</formula>
    </cfRule>
  </conditionalFormatting>
  <conditionalFormatting sqref="A922:J922 L922:AB922">
    <cfRule type="expression" priority="3287" dxfId="1">
      <formula>IF($K922="Invoiced",1,0)</formula>
    </cfRule>
  </conditionalFormatting>
  <conditionalFormatting sqref="A923">
    <cfRule type="cellIs" priority="3285" operator="between" dxfId="655">
      <formula>NOW()-1</formula>
      <formula>NOW()+1</formula>
    </cfRule>
    <cfRule type="cellIs" priority="3279" operator="between" dxfId="655">
      <formula>NOW()-1</formula>
      <formula>NOW()+1</formula>
    </cfRule>
  </conditionalFormatting>
  <conditionalFormatting sqref="K923">
    <cfRule type="expression" priority="3284" dxfId="1">
      <formula>IF($K923="Invoiced",1,0)</formula>
    </cfRule>
  </conditionalFormatting>
  <conditionalFormatting sqref="U923">
    <cfRule type="expression" priority="3283" dxfId="688">
      <formula>$U923=0</formula>
    </cfRule>
  </conditionalFormatting>
  <conditionalFormatting sqref="X923">
    <cfRule type="expression" priority="3282" dxfId="688">
      <formula>$X923=0</formula>
    </cfRule>
  </conditionalFormatting>
  <conditionalFormatting sqref="Y923">
    <cfRule type="expression" priority="3281" dxfId="688">
      <formula>$Y923=0</formula>
    </cfRule>
  </conditionalFormatting>
  <conditionalFormatting sqref="A923:J923 L923:AB923">
    <cfRule type="expression" priority="3280" dxfId="1">
      <formula>IF($K923="Invoiced",1,0)</formula>
    </cfRule>
  </conditionalFormatting>
  <conditionalFormatting sqref="A924:A929">
    <cfRule type="cellIs" priority="3278" operator="between" dxfId="655">
      <formula>NOW()-1</formula>
      <formula>NOW()+1</formula>
    </cfRule>
  </conditionalFormatting>
  <conditionalFormatting sqref="K924:K929">
    <cfRule type="expression" priority="3277" dxfId="1">
      <formula>IF($K924="Invoiced",1,0)</formula>
    </cfRule>
  </conditionalFormatting>
  <conditionalFormatting sqref="U924:U927">
    <cfRule type="expression" priority="3276" dxfId="688">
      <formula>$U924=0</formula>
    </cfRule>
  </conditionalFormatting>
  <conditionalFormatting sqref="X924:X927">
    <cfRule type="expression" priority="3275" dxfId="688">
      <formula>$X924=0</formula>
    </cfRule>
  </conditionalFormatting>
  <conditionalFormatting sqref="Y924:Y927">
    <cfRule type="expression" priority="3274" dxfId="688">
      <formula>$Y924=0</formula>
    </cfRule>
  </conditionalFormatting>
  <conditionalFormatting sqref="A924:J927 L924:AB927">
    <cfRule type="expression" priority="3273" dxfId="1">
      <formula>IF($K924="Invoiced",1,0)</formula>
    </cfRule>
  </conditionalFormatting>
  <conditionalFormatting sqref="A924:A927">
    <cfRule type="cellIs" priority="3272" operator="between" dxfId="655">
      <formula>NOW()-1</formula>
      <formula>NOW()+1</formula>
    </cfRule>
  </conditionalFormatting>
  <conditionalFormatting sqref="U928:U929">
    <cfRule type="expression" priority="3271" dxfId="688">
      <formula>$U928=0</formula>
    </cfRule>
  </conditionalFormatting>
  <conditionalFormatting sqref="X928:X929">
    <cfRule type="expression" priority="3270" dxfId="688">
      <formula>$X928=0</formula>
    </cfRule>
  </conditionalFormatting>
  <conditionalFormatting sqref="Y928:Y929">
    <cfRule type="expression" priority="3269" dxfId="688">
      <formula>$Y928=0</formula>
    </cfRule>
  </conditionalFormatting>
  <conditionalFormatting sqref="A928:J929 L928:AB929">
    <cfRule type="expression" priority="3268" dxfId="1">
      <formula>IF($K928="Invoiced",1,0)</formula>
    </cfRule>
  </conditionalFormatting>
  <conditionalFormatting sqref="A928:A929">
    <cfRule type="cellIs" priority="3267" operator="between" dxfId="655">
      <formula>NOW()-1</formula>
      <formula>NOW()+1</formula>
    </cfRule>
  </conditionalFormatting>
  <conditionalFormatting sqref="A930:A936">
    <cfRule type="cellIs" priority="3266" operator="between" dxfId="655">
      <formula>NOW()-1</formula>
      <formula>NOW()+1</formula>
    </cfRule>
  </conditionalFormatting>
  <conditionalFormatting sqref="K930:K936">
    <cfRule type="expression" priority="3265" dxfId="1">
      <formula>IF($K930="Invoiced",1,0)</formula>
    </cfRule>
  </conditionalFormatting>
  <conditionalFormatting sqref="U930:U933">
    <cfRule type="expression" priority="3264" dxfId="688">
      <formula>$U930=0</formula>
    </cfRule>
  </conditionalFormatting>
  <conditionalFormatting sqref="X930:X933">
    <cfRule type="expression" priority="3263" dxfId="688">
      <formula>$X930=0</formula>
    </cfRule>
  </conditionalFormatting>
  <conditionalFormatting sqref="Y930:Y933">
    <cfRule type="expression" priority="3262" dxfId="688">
      <formula>$Y930=0</formula>
    </cfRule>
  </conditionalFormatting>
  <conditionalFormatting sqref="A930:J933 L930:AB933">
    <cfRule type="expression" priority="3261" dxfId="1">
      <formula>IF($K930="Invoiced",1,0)</formula>
    </cfRule>
  </conditionalFormatting>
  <conditionalFormatting sqref="A930:A933">
    <cfRule type="cellIs" priority="3260" operator="between" dxfId="655">
      <formula>NOW()-1</formula>
      <formula>NOW()+1</formula>
    </cfRule>
  </conditionalFormatting>
  <conditionalFormatting sqref="U934:U936">
    <cfRule type="expression" priority="3259" dxfId="688">
      <formula>$U934=0</formula>
    </cfRule>
  </conditionalFormatting>
  <conditionalFormatting sqref="X934:X936">
    <cfRule type="expression" priority="3258" dxfId="688">
      <formula>$X934=0</formula>
    </cfRule>
  </conditionalFormatting>
  <conditionalFormatting sqref="Y934:Y936">
    <cfRule type="expression" priority="3257" dxfId="688">
      <formula>$Y934=0</formula>
    </cfRule>
  </conditionalFormatting>
  <conditionalFormatting sqref="A934:J936 L934:AB936">
    <cfRule type="expression" priority="3256" dxfId="1">
      <formula>IF($K934="Invoiced",1,0)</formula>
    </cfRule>
  </conditionalFormatting>
  <conditionalFormatting sqref="A934:A936">
    <cfRule type="cellIs" priority="3255" operator="between" dxfId="655">
      <formula>NOW()-1</formula>
      <formula>NOW()+1</formula>
    </cfRule>
  </conditionalFormatting>
  <conditionalFormatting sqref="A937:A942">
    <cfRule type="cellIs" priority="3254" operator="between" dxfId="655">
      <formula>NOW()-1</formula>
      <formula>NOW()+1</formula>
    </cfRule>
  </conditionalFormatting>
  <conditionalFormatting sqref="K937:K942">
    <cfRule type="expression" priority="3253" dxfId="1">
      <formula>IF($K937="Invoiced",1,0)</formula>
    </cfRule>
  </conditionalFormatting>
  <conditionalFormatting sqref="U937:U940">
    <cfRule type="expression" priority="3252" dxfId="688">
      <formula>$U937=0</formula>
    </cfRule>
  </conditionalFormatting>
  <conditionalFormatting sqref="X937:X940">
    <cfRule type="expression" priority="3251" dxfId="688">
      <formula>$X937=0</formula>
    </cfRule>
  </conditionalFormatting>
  <conditionalFormatting sqref="Y937:Y940">
    <cfRule type="expression" priority="3250" dxfId="688">
      <formula>$Y937=0</formula>
    </cfRule>
  </conditionalFormatting>
  <conditionalFormatting sqref="A937:J940 L937:AB940">
    <cfRule type="expression" priority="3249" dxfId="1">
      <formula>IF($K937="Invoiced",1,0)</formula>
    </cfRule>
  </conditionalFormatting>
  <conditionalFormatting sqref="A937:A940">
    <cfRule type="cellIs" priority="3248" operator="between" dxfId="655">
      <formula>NOW()-1</formula>
      <formula>NOW()+1</formula>
    </cfRule>
  </conditionalFormatting>
  <conditionalFormatting sqref="U941:U942">
    <cfRule type="expression" priority="3247" dxfId="688">
      <formula>$U941=0</formula>
    </cfRule>
  </conditionalFormatting>
  <conditionalFormatting sqref="X941:X942">
    <cfRule type="expression" priority="3246" dxfId="688">
      <formula>$X941=0</formula>
    </cfRule>
  </conditionalFormatting>
  <conditionalFormatting sqref="Y941:Y942">
    <cfRule type="expression" priority="3245" dxfId="688">
      <formula>$Y941=0</formula>
    </cfRule>
  </conditionalFormatting>
  <conditionalFormatting sqref="A941:J942 L941:AB942">
    <cfRule type="expression" priority="3244" dxfId="1">
      <formula>IF($K941="Invoiced",1,0)</formula>
    </cfRule>
  </conditionalFormatting>
  <conditionalFormatting sqref="A941:A942">
    <cfRule type="cellIs" priority="3243" operator="between" dxfId="655">
      <formula>NOW()-1</formula>
      <formula>NOW()+1</formula>
    </cfRule>
  </conditionalFormatting>
  <conditionalFormatting sqref="A943:A945">
    <cfRule type="cellIs" priority="3242" operator="between" dxfId="655">
      <formula>NOW()-1</formula>
      <formula>NOW()+1</formula>
    </cfRule>
    <cfRule type="cellIs" priority="3236" operator="between" dxfId="655">
      <formula>NOW()-1</formula>
      <formula>NOW()+1</formula>
    </cfRule>
  </conditionalFormatting>
  <conditionalFormatting sqref="K943:K945">
    <cfRule type="expression" priority="3241" dxfId="1">
      <formula>IF($K943="Invoiced",1,0)</formula>
    </cfRule>
  </conditionalFormatting>
  <conditionalFormatting sqref="U943:U945">
    <cfRule type="expression" priority="3240" dxfId="688">
      <formula>$U943=0</formula>
    </cfRule>
  </conditionalFormatting>
  <conditionalFormatting sqref="X943:X945">
    <cfRule type="expression" priority="3239" dxfId="688">
      <formula>$X943=0</formula>
    </cfRule>
  </conditionalFormatting>
  <conditionalFormatting sqref="Y943:Y945">
    <cfRule type="expression" priority="3238" dxfId="688">
      <formula>$Y943=0</formula>
    </cfRule>
  </conditionalFormatting>
  <conditionalFormatting sqref="A943:J945 L943:AB945">
    <cfRule type="expression" priority="3237" dxfId="1">
      <formula>IF($K943="Invoiced",1,0)</formula>
    </cfRule>
  </conditionalFormatting>
  <conditionalFormatting sqref="A946:A951">
    <cfRule type="cellIs" priority="3235" operator="between" dxfId="655">
      <formula>NOW()-1</formula>
      <formula>NOW()+1</formula>
    </cfRule>
  </conditionalFormatting>
  <conditionalFormatting sqref="K946:K951">
    <cfRule type="expression" priority="3234" dxfId="1">
      <formula>IF($K946="Invoiced",1,0)</formula>
    </cfRule>
  </conditionalFormatting>
  <conditionalFormatting sqref="U946:U949">
    <cfRule type="expression" priority="3233" dxfId="688">
      <formula>$U946=0</formula>
    </cfRule>
  </conditionalFormatting>
  <conditionalFormatting sqref="X946:X949">
    <cfRule type="expression" priority="3232" dxfId="688">
      <formula>$X946=0</formula>
    </cfRule>
  </conditionalFormatting>
  <conditionalFormatting sqref="Y946:Y949">
    <cfRule type="expression" priority="3231" dxfId="688">
      <formula>$Y946=0</formula>
    </cfRule>
  </conditionalFormatting>
  <conditionalFormatting sqref="A946:J949 L946:AB949">
    <cfRule type="expression" priority="3230" dxfId="1">
      <formula>IF($K946="Invoiced",1,0)</formula>
    </cfRule>
  </conditionalFormatting>
  <conditionalFormatting sqref="A946:A949">
    <cfRule type="cellIs" priority="3229" operator="between" dxfId="655">
      <formula>NOW()-1</formula>
      <formula>NOW()+1</formula>
    </cfRule>
  </conditionalFormatting>
  <conditionalFormatting sqref="U950:U951">
    <cfRule type="expression" priority="3228" dxfId="688">
      <formula>$U950=0</formula>
    </cfRule>
  </conditionalFormatting>
  <conditionalFormatting sqref="X950:X951">
    <cfRule type="expression" priority="3227" dxfId="688">
      <formula>$X950=0</formula>
    </cfRule>
  </conditionalFormatting>
  <conditionalFormatting sqref="Y950:Y951">
    <cfRule type="expression" priority="3226" dxfId="688">
      <formula>$Y950=0</formula>
    </cfRule>
  </conditionalFormatting>
  <conditionalFormatting sqref="A950:J951 L950:AB951">
    <cfRule type="expression" priority="3225" dxfId="1">
      <formula>IF($K950="Invoiced",1,0)</formula>
    </cfRule>
  </conditionalFormatting>
  <conditionalFormatting sqref="A950:A951">
    <cfRule type="cellIs" priority="3224" operator="between" dxfId="655">
      <formula>NOW()-1</formula>
      <formula>NOW()+1</formula>
    </cfRule>
  </conditionalFormatting>
  <conditionalFormatting sqref="A952">
    <cfRule type="cellIs" priority="3223" operator="between" dxfId="655">
      <formula>NOW()-1</formula>
      <formula>NOW()+1</formula>
    </cfRule>
    <cfRule type="cellIs" priority="3217" operator="between" dxfId="655">
      <formula>NOW()-1</formula>
      <formula>NOW()+1</formula>
    </cfRule>
  </conditionalFormatting>
  <conditionalFormatting sqref="K952">
    <cfRule type="expression" priority="3222" dxfId="1">
      <formula>IF($K952="Invoiced",1,0)</formula>
    </cfRule>
  </conditionalFormatting>
  <conditionalFormatting sqref="U952">
    <cfRule type="expression" priority="3221" dxfId="688">
      <formula>$U952=0</formula>
    </cfRule>
  </conditionalFormatting>
  <conditionalFormatting sqref="X952">
    <cfRule type="expression" priority="3220" dxfId="688">
      <formula>$X952=0</formula>
    </cfRule>
  </conditionalFormatting>
  <conditionalFormatting sqref="Y952">
    <cfRule type="expression" priority="3219" dxfId="688">
      <formula>$Y952=0</formula>
    </cfRule>
  </conditionalFormatting>
  <conditionalFormatting sqref="A952:J952 L952:AB952">
    <cfRule type="expression" priority="3218" dxfId="1">
      <formula>IF($K952="Invoiced",1,0)</formula>
    </cfRule>
  </conditionalFormatting>
  <conditionalFormatting sqref="A953">
    <cfRule type="cellIs" priority="3216" operator="between" dxfId="655">
      <formula>NOW()-1</formula>
      <formula>NOW()+1</formula>
    </cfRule>
    <cfRule type="cellIs" priority="3210" operator="between" dxfId="655">
      <formula>NOW()-1</formula>
      <formula>NOW()+1</formula>
    </cfRule>
  </conditionalFormatting>
  <conditionalFormatting sqref="K953">
    <cfRule type="expression" priority="3215" dxfId="1">
      <formula>IF($K953="Invoiced",1,0)</formula>
    </cfRule>
  </conditionalFormatting>
  <conditionalFormatting sqref="U953">
    <cfRule type="expression" priority="3214" dxfId="688">
      <formula>$U953=0</formula>
    </cfRule>
  </conditionalFormatting>
  <conditionalFormatting sqref="X953">
    <cfRule type="expression" priority="3213" dxfId="688">
      <formula>$X953=0</formula>
    </cfRule>
  </conditionalFormatting>
  <conditionalFormatting sqref="Y953">
    <cfRule type="expression" priority="3212" dxfId="688">
      <formula>$Y953=0</formula>
    </cfRule>
  </conditionalFormatting>
  <conditionalFormatting sqref="A953:J953 L953:AB953">
    <cfRule type="expression" priority="3211" dxfId="1">
      <formula>IF($K953="Invoiced",1,0)</formula>
    </cfRule>
  </conditionalFormatting>
  <conditionalFormatting sqref="A954">
    <cfRule type="cellIs" priority="3209" operator="between" dxfId="655">
      <formula>NOW()-1</formula>
      <formula>NOW()+1</formula>
    </cfRule>
    <cfRule type="cellIs" priority="3203" operator="between" dxfId="655">
      <formula>NOW()-1</formula>
      <formula>NOW()+1</formula>
    </cfRule>
  </conditionalFormatting>
  <conditionalFormatting sqref="K954">
    <cfRule type="expression" priority="3208" dxfId="1">
      <formula>IF($K954="Invoiced",1,0)</formula>
    </cfRule>
  </conditionalFormatting>
  <conditionalFormatting sqref="U954">
    <cfRule type="expression" priority="3207" dxfId="688">
      <formula>$U954=0</formula>
    </cfRule>
  </conditionalFormatting>
  <conditionalFormatting sqref="X954">
    <cfRule type="expression" priority="3206" dxfId="688">
      <formula>$X954=0</formula>
    </cfRule>
  </conditionalFormatting>
  <conditionalFormatting sqref="Y954">
    <cfRule type="expression" priority="3205" dxfId="688">
      <formula>$Y954=0</formula>
    </cfRule>
  </conditionalFormatting>
  <conditionalFormatting sqref="A954:J954 L954:AB954">
    <cfRule type="expression" priority="3204" dxfId="1">
      <formula>IF($K954="Invoiced",1,0)</formula>
    </cfRule>
  </conditionalFormatting>
  <conditionalFormatting sqref="A955">
    <cfRule type="cellIs" priority="3202" operator="between" dxfId="655">
      <formula>NOW()-1</formula>
      <formula>NOW()+1</formula>
    </cfRule>
    <cfRule type="cellIs" priority="3196" operator="between" dxfId="655">
      <formula>NOW()-1</formula>
      <formula>NOW()+1</formula>
    </cfRule>
  </conditionalFormatting>
  <conditionalFormatting sqref="K955">
    <cfRule type="expression" priority="3201" dxfId="1">
      <formula>IF($K955="Invoiced",1,0)</formula>
    </cfRule>
  </conditionalFormatting>
  <conditionalFormatting sqref="U955">
    <cfRule type="expression" priority="3200" dxfId="688">
      <formula>$U955=0</formula>
    </cfRule>
  </conditionalFormatting>
  <conditionalFormatting sqref="X955">
    <cfRule type="expression" priority="3199" dxfId="688">
      <formula>$X955=0</formula>
    </cfRule>
  </conditionalFormatting>
  <conditionalFormatting sqref="Y955">
    <cfRule type="expression" priority="3198" dxfId="688">
      <formula>$Y955=0</formula>
    </cfRule>
  </conditionalFormatting>
  <conditionalFormatting sqref="A955:J955 L955:AB955">
    <cfRule type="expression" priority="3197" dxfId="1">
      <formula>IF($K955="Invoiced",1,0)</formula>
    </cfRule>
  </conditionalFormatting>
  <conditionalFormatting sqref="A956:A961">
    <cfRule type="cellIs" priority="3195" operator="between" dxfId="655">
      <formula>NOW()-1</formula>
      <formula>NOW()+1</formula>
    </cfRule>
  </conditionalFormatting>
  <conditionalFormatting sqref="K956:K961">
    <cfRule type="expression" priority="3194" dxfId="1">
      <formula>IF($K956="Invoiced",1,0)</formula>
    </cfRule>
  </conditionalFormatting>
  <conditionalFormatting sqref="U956:U959">
    <cfRule type="expression" priority="3193" dxfId="688">
      <formula>$U956=0</formula>
    </cfRule>
  </conditionalFormatting>
  <conditionalFormatting sqref="X956:X959">
    <cfRule type="expression" priority="3192" dxfId="688">
      <formula>$X956=0</formula>
    </cfRule>
  </conditionalFormatting>
  <conditionalFormatting sqref="Y956:Y959">
    <cfRule type="expression" priority="3191" dxfId="688">
      <formula>$Y956=0</formula>
    </cfRule>
  </conditionalFormatting>
  <conditionalFormatting sqref="A956:J959 L956:AB959">
    <cfRule type="expression" priority="3190" dxfId="1">
      <formula>IF($K956="Invoiced",1,0)</formula>
    </cfRule>
  </conditionalFormatting>
  <conditionalFormatting sqref="A956:A959">
    <cfRule type="cellIs" priority="3189" operator="between" dxfId="655">
      <formula>NOW()-1</formula>
      <formula>NOW()+1</formula>
    </cfRule>
  </conditionalFormatting>
  <conditionalFormatting sqref="U960:U961">
    <cfRule type="expression" priority="3188" dxfId="688">
      <formula>$U960=0</formula>
    </cfRule>
  </conditionalFormatting>
  <conditionalFormatting sqref="X960:X961">
    <cfRule type="expression" priority="3187" dxfId="688">
      <formula>$X960=0</formula>
    </cfRule>
  </conditionalFormatting>
  <conditionalFormatting sqref="Y960:Y961">
    <cfRule type="expression" priority="3186" dxfId="688">
      <formula>$Y960=0</formula>
    </cfRule>
  </conditionalFormatting>
  <conditionalFormatting sqref="A960:J961 L960:AB961">
    <cfRule type="expression" priority="3185" dxfId="1">
      <formula>IF($K960="Invoiced",1,0)</formula>
    </cfRule>
  </conditionalFormatting>
  <conditionalFormatting sqref="A960:A961">
    <cfRule type="cellIs" priority="3184" operator="between" dxfId="655">
      <formula>NOW()-1</formula>
      <formula>NOW()+1</formula>
    </cfRule>
  </conditionalFormatting>
  <conditionalFormatting sqref="A962:A968">
    <cfRule type="cellIs" priority="3183" operator="between" dxfId="655">
      <formula>NOW()-1</formula>
      <formula>NOW()+1</formula>
    </cfRule>
  </conditionalFormatting>
  <conditionalFormatting sqref="K962:K968">
    <cfRule type="expression" priority="3182" dxfId="1">
      <formula>IF($K962="Invoiced",1,0)</formula>
    </cfRule>
  </conditionalFormatting>
  <conditionalFormatting sqref="U962:U965">
    <cfRule type="expression" priority="3181" dxfId="688">
      <formula>$U962=0</formula>
    </cfRule>
  </conditionalFormatting>
  <conditionalFormatting sqref="X962:X965">
    <cfRule type="expression" priority="3180" dxfId="688">
      <formula>$X962=0</formula>
    </cfRule>
  </conditionalFormatting>
  <conditionalFormatting sqref="Y962:Y965">
    <cfRule type="expression" priority="3179" dxfId="688">
      <formula>$Y962=0</formula>
    </cfRule>
  </conditionalFormatting>
  <conditionalFormatting sqref="A962:J965 L962:AB965">
    <cfRule type="expression" priority="3178" dxfId="1">
      <formula>IF($K962="Invoiced",1,0)</formula>
    </cfRule>
  </conditionalFormatting>
  <conditionalFormatting sqref="A962:A965">
    <cfRule type="cellIs" priority="3177" operator="between" dxfId="655">
      <formula>NOW()-1</formula>
      <formula>NOW()+1</formula>
    </cfRule>
  </conditionalFormatting>
  <conditionalFormatting sqref="U966:U968">
    <cfRule type="expression" priority="3176" dxfId="688">
      <formula>$U966=0</formula>
    </cfRule>
  </conditionalFormatting>
  <conditionalFormatting sqref="X966:X968">
    <cfRule type="expression" priority="3175" dxfId="688">
      <formula>$X966=0</formula>
    </cfRule>
  </conditionalFormatting>
  <conditionalFormatting sqref="Y966:Y968">
    <cfRule type="expression" priority="3174" dxfId="688">
      <formula>$Y966=0</formula>
    </cfRule>
  </conditionalFormatting>
  <conditionalFormatting sqref="A966:J968 L966:AB968">
    <cfRule type="expression" priority="3173" dxfId="1">
      <formula>IF($K966="Invoiced",1,0)</formula>
    </cfRule>
  </conditionalFormatting>
  <conditionalFormatting sqref="A966:A968">
    <cfRule type="cellIs" priority="3172" operator="between" dxfId="655">
      <formula>NOW()-1</formula>
      <formula>NOW()+1</formula>
    </cfRule>
  </conditionalFormatting>
  <conditionalFormatting sqref="A969:A974">
    <cfRule type="cellIs" priority="3171" operator="between" dxfId="655">
      <formula>NOW()-1</formula>
      <formula>NOW()+1</formula>
    </cfRule>
  </conditionalFormatting>
  <conditionalFormatting sqref="K969:K974">
    <cfRule type="expression" priority="3170" dxfId="1">
      <formula>IF($K969="Invoiced",1,0)</formula>
    </cfRule>
  </conditionalFormatting>
  <conditionalFormatting sqref="U969:U972">
    <cfRule type="expression" priority="3169" dxfId="688">
      <formula>$U969=0</formula>
    </cfRule>
  </conditionalFormatting>
  <conditionalFormatting sqref="X969:X972">
    <cfRule type="expression" priority="3168" dxfId="688">
      <formula>$X969=0</formula>
    </cfRule>
  </conditionalFormatting>
  <conditionalFormatting sqref="Y969:Y972">
    <cfRule type="expression" priority="3167" dxfId="688">
      <formula>$Y969=0</formula>
    </cfRule>
  </conditionalFormatting>
  <conditionalFormatting sqref="A969:J972 L969:AB972">
    <cfRule type="expression" priority="3166" dxfId="1">
      <formula>IF($K969="Invoiced",1,0)</formula>
    </cfRule>
  </conditionalFormatting>
  <conditionalFormatting sqref="A969:A972">
    <cfRule type="cellIs" priority="3165" operator="between" dxfId="655">
      <formula>NOW()-1</formula>
      <formula>NOW()+1</formula>
    </cfRule>
  </conditionalFormatting>
  <conditionalFormatting sqref="U973:U974">
    <cfRule type="expression" priority="3164" dxfId="688">
      <formula>$U973=0</formula>
    </cfRule>
  </conditionalFormatting>
  <conditionalFormatting sqref="X973:X974">
    <cfRule type="expression" priority="3163" dxfId="688">
      <formula>$X973=0</formula>
    </cfRule>
  </conditionalFormatting>
  <conditionalFormatting sqref="Y973:Y974">
    <cfRule type="expression" priority="3162" dxfId="688">
      <formula>$Y973=0</formula>
    </cfRule>
  </conditionalFormatting>
  <conditionalFormatting sqref="A973:J974 L973:AB974">
    <cfRule type="expression" priority="3161" dxfId="1">
      <formula>IF($K973="Invoiced",1,0)</formula>
    </cfRule>
  </conditionalFormatting>
  <conditionalFormatting sqref="A973:A974">
    <cfRule type="cellIs" priority="3160" operator="between" dxfId="655">
      <formula>NOW()-1</formula>
      <formula>NOW()+1</formula>
    </cfRule>
  </conditionalFormatting>
  <conditionalFormatting sqref="A975:A977">
    <cfRule type="cellIs" priority="3159" operator="between" dxfId="655">
      <formula>NOW()-1</formula>
      <formula>NOW()+1</formula>
    </cfRule>
    <cfRule type="cellIs" priority="3153" operator="between" dxfId="655">
      <formula>NOW()-1</formula>
      <formula>NOW()+1</formula>
    </cfRule>
  </conditionalFormatting>
  <conditionalFormatting sqref="K975:K977">
    <cfRule type="expression" priority="3158" dxfId="1">
      <formula>IF($K975="Invoiced",1,0)</formula>
    </cfRule>
  </conditionalFormatting>
  <conditionalFormatting sqref="U975:U977">
    <cfRule type="expression" priority="3157" dxfId="688">
      <formula>$U975=0</formula>
    </cfRule>
  </conditionalFormatting>
  <conditionalFormatting sqref="X975:X977">
    <cfRule type="expression" priority="3156" dxfId="688">
      <formula>$X975=0</formula>
    </cfRule>
  </conditionalFormatting>
  <conditionalFormatting sqref="Y975:Y977">
    <cfRule type="expression" priority="3155" dxfId="688">
      <formula>$Y975=0</formula>
    </cfRule>
  </conditionalFormatting>
  <conditionalFormatting sqref="A975:J977 L975:AB977">
    <cfRule type="expression" priority="3154" dxfId="1">
      <formula>IF($K975="Invoiced",1,0)</formula>
    </cfRule>
  </conditionalFormatting>
  <conditionalFormatting sqref="A978:A983">
    <cfRule type="cellIs" priority="3152" operator="between" dxfId="655">
      <formula>NOW()-1</formula>
      <formula>NOW()+1</formula>
    </cfRule>
  </conditionalFormatting>
  <conditionalFormatting sqref="K978:K983">
    <cfRule type="expression" priority="3151" dxfId="1">
      <formula>IF($K978="Invoiced",1,0)</formula>
    </cfRule>
  </conditionalFormatting>
  <conditionalFormatting sqref="U978:U981">
    <cfRule type="expression" priority="3150" dxfId="688">
      <formula>$U978=0</formula>
    </cfRule>
  </conditionalFormatting>
  <conditionalFormatting sqref="X978:X981">
    <cfRule type="expression" priority="3149" dxfId="688">
      <formula>$X978=0</formula>
    </cfRule>
  </conditionalFormatting>
  <conditionalFormatting sqref="Y978:Y981">
    <cfRule type="expression" priority="3148" dxfId="688">
      <formula>$Y978=0</formula>
    </cfRule>
  </conditionalFormatting>
  <conditionalFormatting sqref="A978:J981 L978:AB981">
    <cfRule type="expression" priority="3147" dxfId="1">
      <formula>IF($K978="Invoiced",1,0)</formula>
    </cfRule>
  </conditionalFormatting>
  <conditionalFormatting sqref="A978:A981">
    <cfRule type="cellIs" priority="3146" operator="between" dxfId="655">
      <formula>NOW()-1</formula>
      <formula>NOW()+1</formula>
    </cfRule>
  </conditionalFormatting>
  <conditionalFormatting sqref="U982:U983">
    <cfRule type="expression" priority="3145" dxfId="688">
      <formula>$U982=0</formula>
    </cfRule>
  </conditionalFormatting>
  <conditionalFormatting sqref="X982:X983">
    <cfRule type="expression" priority="3144" dxfId="688">
      <formula>$X982=0</formula>
    </cfRule>
  </conditionalFormatting>
  <conditionalFormatting sqref="Y982:Y983">
    <cfRule type="expression" priority="3143" dxfId="688">
      <formula>$Y982=0</formula>
    </cfRule>
  </conditionalFormatting>
  <conditionalFormatting sqref="A982:J983 L982:AB983">
    <cfRule type="expression" priority="3142" dxfId="1">
      <formula>IF($K982="Invoiced",1,0)</formula>
    </cfRule>
  </conditionalFormatting>
  <conditionalFormatting sqref="A982:A983">
    <cfRule type="cellIs" priority="3141" operator="between" dxfId="655">
      <formula>NOW()-1</formula>
      <formula>NOW()+1</formula>
    </cfRule>
  </conditionalFormatting>
  <conditionalFormatting sqref="A984">
    <cfRule type="cellIs" priority="3140" operator="between" dxfId="655">
      <formula>NOW()-1</formula>
      <formula>NOW()+1</formula>
    </cfRule>
    <cfRule type="cellIs" priority="3134" operator="between" dxfId="655">
      <formula>NOW()-1</formula>
      <formula>NOW()+1</formula>
    </cfRule>
  </conditionalFormatting>
  <conditionalFormatting sqref="K984">
    <cfRule type="expression" priority="3139" dxfId="1">
      <formula>IF($K984="Invoiced",1,0)</formula>
    </cfRule>
  </conditionalFormatting>
  <conditionalFormatting sqref="U984">
    <cfRule type="expression" priority="3138" dxfId="688">
      <formula>$U984=0</formula>
    </cfRule>
  </conditionalFormatting>
  <conditionalFormatting sqref="X984">
    <cfRule type="expression" priority="3137" dxfId="688">
      <formula>$X984=0</formula>
    </cfRule>
  </conditionalFormatting>
  <conditionalFormatting sqref="Y984">
    <cfRule type="expression" priority="3136" dxfId="688">
      <formula>$Y984=0</formula>
    </cfRule>
  </conditionalFormatting>
  <conditionalFormatting sqref="A984:J984 L984:AB984">
    <cfRule type="expression" priority="3135" dxfId="1">
      <formula>IF($K984="Invoiced",1,0)</formula>
    </cfRule>
  </conditionalFormatting>
  <conditionalFormatting sqref="A985">
    <cfRule type="cellIs" priority="3133" operator="between" dxfId="655">
      <formula>NOW()-1</formula>
      <formula>NOW()+1</formula>
    </cfRule>
    <cfRule type="cellIs" priority="3127" operator="between" dxfId="655">
      <formula>NOW()-1</formula>
      <formula>NOW()+1</formula>
    </cfRule>
  </conditionalFormatting>
  <conditionalFormatting sqref="K985">
    <cfRule type="expression" priority="3132" dxfId="1">
      <formula>IF($K985="Invoiced",1,0)</formula>
    </cfRule>
  </conditionalFormatting>
  <conditionalFormatting sqref="U985">
    <cfRule type="expression" priority="3131" dxfId="688">
      <formula>$U985=0</formula>
    </cfRule>
  </conditionalFormatting>
  <conditionalFormatting sqref="X985">
    <cfRule type="expression" priority="3130" dxfId="688">
      <formula>$X985=0</formula>
    </cfRule>
  </conditionalFormatting>
  <conditionalFormatting sqref="Y985">
    <cfRule type="expression" priority="3129" dxfId="688">
      <formula>$Y985=0</formula>
    </cfRule>
  </conditionalFormatting>
  <conditionalFormatting sqref="A985:J985 L985:AB985">
    <cfRule type="expression" priority="3128" dxfId="1">
      <formula>IF($K985="Invoiced",1,0)</formula>
    </cfRule>
  </conditionalFormatting>
  <conditionalFormatting sqref="A986:A991">
    <cfRule type="cellIs" priority="3126" operator="between" dxfId="655">
      <formula>NOW()-1</formula>
      <formula>NOW()+1</formula>
    </cfRule>
  </conditionalFormatting>
  <conditionalFormatting sqref="K986:K991">
    <cfRule type="expression" priority="3125" dxfId="1">
      <formula>IF($K986="Invoiced",1,0)</formula>
    </cfRule>
  </conditionalFormatting>
  <conditionalFormatting sqref="U986:U989">
    <cfRule type="expression" priority="3124" dxfId="688">
      <formula>$U986=0</formula>
    </cfRule>
  </conditionalFormatting>
  <conditionalFormatting sqref="X986:X989">
    <cfRule type="expression" priority="3123" dxfId="688">
      <formula>$X986=0</formula>
    </cfRule>
  </conditionalFormatting>
  <conditionalFormatting sqref="Y986:Y989">
    <cfRule type="expression" priority="3122" dxfId="688">
      <formula>$Y986=0</formula>
    </cfRule>
  </conditionalFormatting>
  <conditionalFormatting sqref="A986:J989 L986:AB989">
    <cfRule type="expression" priority="3121" dxfId="1">
      <formula>IF($K986="Invoiced",1,0)</formula>
    </cfRule>
  </conditionalFormatting>
  <conditionalFormatting sqref="A986:A989">
    <cfRule type="cellIs" priority="3120" operator="between" dxfId="655">
      <formula>NOW()-1</formula>
      <formula>NOW()+1</formula>
    </cfRule>
  </conditionalFormatting>
  <conditionalFormatting sqref="U990:U991">
    <cfRule type="expression" priority="3119" dxfId="688">
      <formula>$U990=0</formula>
    </cfRule>
  </conditionalFormatting>
  <conditionalFormatting sqref="X990:X991">
    <cfRule type="expression" priority="3118" dxfId="688">
      <formula>$X990=0</formula>
    </cfRule>
  </conditionalFormatting>
  <conditionalFormatting sqref="Y990:Y991">
    <cfRule type="expression" priority="3117" dxfId="688">
      <formula>$Y990=0</formula>
    </cfRule>
  </conditionalFormatting>
  <conditionalFormatting sqref="A990:J991 L990:AB991">
    <cfRule type="expression" priority="3116" dxfId="1">
      <formula>IF($K990="Invoiced",1,0)</formula>
    </cfRule>
  </conditionalFormatting>
  <conditionalFormatting sqref="A990:A991">
    <cfRule type="cellIs" priority="3115" operator="between" dxfId="655">
      <formula>NOW()-1</formula>
      <formula>NOW()+1</formula>
    </cfRule>
  </conditionalFormatting>
  <conditionalFormatting sqref="A992:A998">
    <cfRule type="cellIs" priority="3114" operator="between" dxfId="655">
      <formula>NOW()-1</formula>
      <formula>NOW()+1</formula>
    </cfRule>
  </conditionalFormatting>
  <conditionalFormatting sqref="K992:K998">
    <cfRule type="expression" priority="3113" dxfId="1">
      <formula>IF($K992="Invoiced",1,0)</formula>
    </cfRule>
  </conditionalFormatting>
  <conditionalFormatting sqref="U992:U995">
    <cfRule type="expression" priority="3112" dxfId="688">
      <formula>$U992=0</formula>
    </cfRule>
  </conditionalFormatting>
  <conditionalFormatting sqref="X992:X995">
    <cfRule type="expression" priority="3111" dxfId="688">
      <formula>$X992=0</formula>
    </cfRule>
  </conditionalFormatting>
  <conditionalFormatting sqref="Y992:Y995">
    <cfRule type="expression" priority="3110" dxfId="688">
      <formula>$Y992=0</formula>
    </cfRule>
  </conditionalFormatting>
  <conditionalFormatting sqref="A992:J995 L992:AB995">
    <cfRule type="expression" priority="3109" dxfId="1">
      <formula>IF($K992="Invoiced",1,0)</formula>
    </cfRule>
  </conditionalFormatting>
  <conditionalFormatting sqref="A992:A995">
    <cfRule type="cellIs" priority="3108" operator="between" dxfId="655">
      <formula>NOW()-1</formula>
      <formula>NOW()+1</formula>
    </cfRule>
  </conditionalFormatting>
  <conditionalFormatting sqref="U996:U998">
    <cfRule type="expression" priority="3107" dxfId="688">
      <formula>$U996=0</formula>
    </cfRule>
  </conditionalFormatting>
  <conditionalFormatting sqref="X996:X998">
    <cfRule type="expression" priority="3106" dxfId="688">
      <formula>$X996=0</formula>
    </cfRule>
  </conditionalFormatting>
  <conditionalFormatting sqref="Y996:Y998">
    <cfRule type="expression" priority="3105" dxfId="688">
      <formula>$Y996=0</formula>
    </cfRule>
  </conditionalFormatting>
  <conditionalFormatting sqref="A996:J998 L996:AB998">
    <cfRule type="expression" priority="3104" dxfId="1">
      <formula>IF($K996="Invoiced",1,0)</formula>
    </cfRule>
  </conditionalFormatting>
  <conditionalFormatting sqref="A996:A998">
    <cfRule type="cellIs" priority="3103" operator="between" dxfId="655">
      <formula>NOW()-1</formula>
      <formula>NOW()+1</formula>
    </cfRule>
  </conditionalFormatting>
  <conditionalFormatting sqref="A999:A1004">
    <cfRule type="cellIs" priority="3102" operator="between" dxfId="655">
      <formula>NOW()-1</formula>
      <formula>NOW()+1</formula>
    </cfRule>
  </conditionalFormatting>
  <conditionalFormatting sqref="K999:K1004">
    <cfRule type="expression" priority="3101" dxfId="1">
      <formula>IF($K999="Invoiced",1,0)</formula>
    </cfRule>
  </conditionalFormatting>
  <conditionalFormatting sqref="U999:U1002">
    <cfRule type="expression" priority="3100" dxfId="688">
      <formula>$U999=0</formula>
    </cfRule>
  </conditionalFormatting>
  <conditionalFormatting sqref="X999:X1002">
    <cfRule type="expression" priority="3099" dxfId="688">
      <formula>$X999=0</formula>
    </cfRule>
  </conditionalFormatting>
  <conditionalFormatting sqref="Y999:Y1002">
    <cfRule type="expression" priority="3098" dxfId="688">
      <formula>$Y999=0</formula>
    </cfRule>
  </conditionalFormatting>
  <conditionalFormatting sqref="A999:J1002 L999:AB1002">
    <cfRule type="expression" priority="3097" dxfId="1">
      <formula>IF($K999="Invoiced",1,0)</formula>
    </cfRule>
  </conditionalFormatting>
  <conditionalFormatting sqref="A999:A1002">
    <cfRule type="cellIs" priority="3096" operator="between" dxfId="655">
      <formula>NOW()-1</formula>
      <formula>NOW()+1</formula>
    </cfRule>
  </conditionalFormatting>
  <conditionalFormatting sqref="U1003:U1004">
    <cfRule type="expression" priority="3095" dxfId="688">
      <formula>$U1003=0</formula>
    </cfRule>
  </conditionalFormatting>
  <conditionalFormatting sqref="X1003:X1004">
    <cfRule type="expression" priority="3094" dxfId="688">
      <formula>$X1003=0</formula>
    </cfRule>
  </conditionalFormatting>
  <conditionalFormatting sqref="Y1003:Y1004">
    <cfRule type="expression" priority="3093" dxfId="688">
      <formula>$Y1003=0</formula>
    </cfRule>
  </conditionalFormatting>
  <conditionalFormatting sqref="A1003:J1004 L1003:AB1004">
    <cfRule type="expression" priority="3092" dxfId="1">
      <formula>IF($K1003="Invoiced",1,0)</formula>
    </cfRule>
  </conditionalFormatting>
  <conditionalFormatting sqref="A1003:A1004">
    <cfRule type="cellIs" priority="3091" operator="between" dxfId="655">
      <formula>NOW()-1</formula>
      <formula>NOW()+1</formula>
    </cfRule>
  </conditionalFormatting>
  <conditionalFormatting sqref="A1005:A1007">
    <cfRule type="cellIs" priority="3090" operator="between" dxfId="655">
      <formula>NOW()-1</formula>
      <formula>NOW()+1</formula>
    </cfRule>
    <cfRule type="cellIs" priority="3084" operator="between" dxfId="655">
      <formula>NOW()-1</formula>
      <formula>NOW()+1</formula>
    </cfRule>
  </conditionalFormatting>
  <conditionalFormatting sqref="K1005:K1007">
    <cfRule type="expression" priority="3089" dxfId="1">
      <formula>IF($K1005="Invoiced",1,0)</formula>
    </cfRule>
  </conditionalFormatting>
  <conditionalFormatting sqref="U1005:U1007">
    <cfRule type="expression" priority="3088" dxfId="688">
      <formula>$U1005=0</formula>
    </cfRule>
  </conditionalFormatting>
  <conditionalFormatting sqref="X1005:X1007">
    <cfRule type="expression" priority="3087" dxfId="688">
      <formula>$X1005=0</formula>
    </cfRule>
  </conditionalFormatting>
  <conditionalFormatting sqref="Y1005:Y1007">
    <cfRule type="expression" priority="3086" dxfId="688">
      <formula>$Y1005=0</formula>
    </cfRule>
  </conditionalFormatting>
  <conditionalFormatting sqref="A1005:J1007 L1005:AB1007">
    <cfRule type="expression" priority="3085" dxfId="1">
      <formula>IF($K1005="Invoiced",1,0)</formula>
    </cfRule>
  </conditionalFormatting>
  <conditionalFormatting sqref="A1008:A1013">
    <cfRule type="cellIs" priority="3083" operator="between" dxfId="655">
      <formula>NOW()-1</formula>
      <formula>NOW()+1</formula>
    </cfRule>
  </conditionalFormatting>
  <conditionalFormatting sqref="K1008:K1013">
    <cfRule type="expression" priority="3082" dxfId="1">
      <formula>IF($K1008="Invoiced",1,0)</formula>
    </cfRule>
  </conditionalFormatting>
  <conditionalFormatting sqref="U1008:U1011">
    <cfRule type="expression" priority="3081" dxfId="688">
      <formula>$U1008=0</formula>
    </cfRule>
  </conditionalFormatting>
  <conditionalFormatting sqref="X1008:X1011">
    <cfRule type="expression" priority="3080" dxfId="688">
      <formula>$X1008=0</formula>
    </cfRule>
  </conditionalFormatting>
  <conditionalFormatting sqref="Y1008:Y1011">
    <cfRule type="expression" priority="3079" dxfId="688">
      <formula>$Y1008=0</formula>
    </cfRule>
  </conditionalFormatting>
  <conditionalFormatting sqref="A1008:J1011 L1008:AB1011">
    <cfRule type="expression" priority="3078" dxfId="1">
      <formula>IF($K1008="Invoiced",1,0)</formula>
    </cfRule>
  </conditionalFormatting>
  <conditionalFormatting sqref="A1008:A1011">
    <cfRule type="cellIs" priority="3077" operator="between" dxfId="655">
      <formula>NOW()-1</formula>
      <formula>NOW()+1</formula>
    </cfRule>
  </conditionalFormatting>
  <conditionalFormatting sqref="U1012:U1013">
    <cfRule type="expression" priority="3076" dxfId="688">
      <formula>$U1012=0</formula>
    </cfRule>
  </conditionalFormatting>
  <conditionalFormatting sqref="X1012:X1013">
    <cfRule type="expression" priority="3075" dxfId="688">
      <formula>$X1012=0</formula>
    </cfRule>
  </conditionalFormatting>
  <conditionalFormatting sqref="Y1012:Y1013">
    <cfRule type="expression" priority="3074" dxfId="688">
      <formula>$Y1012=0</formula>
    </cfRule>
  </conditionalFormatting>
  <conditionalFormatting sqref="A1012:J1013 L1012:AB1013">
    <cfRule type="expression" priority="3073" dxfId="1">
      <formula>IF($K1012="Invoiced",1,0)</formula>
    </cfRule>
  </conditionalFormatting>
  <conditionalFormatting sqref="A1012:A1013">
    <cfRule type="cellIs" priority="3072" operator="between" dxfId="655">
      <formula>NOW()-1</formula>
      <formula>NOW()+1</formula>
    </cfRule>
  </conditionalFormatting>
  <conditionalFormatting sqref="A1014">
    <cfRule type="cellIs" priority="3071" operator="between" dxfId="655">
      <formula>NOW()-1</formula>
      <formula>NOW()+1</formula>
    </cfRule>
    <cfRule type="cellIs" priority="3065" operator="between" dxfId="655">
      <formula>NOW()-1</formula>
      <formula>NOW()+1</formula>
    </cfRule>
  </conditionalFormatting>
  <conditionalFormatting sqref="K1014">
    <cfRule type="expression" priority="3070" dxfId="1">
      <formula>IF($K1014="Invoiced",1,0)</formula>
    </cfRule>
  </conditionalFormatting>
  <conditionalFormatting sqref="U1014">
    <cfRule type="expression" priority="3069" dxfId="688">
      <formula>$U1014=0</formula>
    </cfRule>
  </conditionalFormatting>
  <conditionalFormatting sqref="X1014">
    <cfRule type="expression" priority="3068" dxfId="688">
      <formula>$X1014=0</formula>
    </cfRule>
  </conditionalFormatting>
  <conditionalFormatting sqref="Y1014">
    <cfRule type="expression" priority="3067" dxfId="688">
      <formula>$Y1014=0</formula>
    </cfRule>
  </conditionalFormatting>
  <conditionalFormatting sqref="A1014:J1014 L1014:AB1014">
    <cfRule type="expression" priority="3066" dxfId="1">
      <formula>IF($K1014="Invoiced",1,0)</formula>
    </cfRule>
  </conditionalFormatting>
  <conditionalFormatting sqref="A1015">
    <cfRule type="cellIs" priority="3064" operator="between" dxfId="655">
      <formula>NOW()-1</formula>
      <formula>NOW()+1</formula>
    </cfRule>
    <cfRule type="cellIs" priority="3058" operator="between" dxfId="655">
      <formula>NOW()-1</formula>
      <formula>NOW()+1</formula>
    </cfRule>
  </conditionalFormatting>
  <conditionalFormatting sqref="K1015">
    <cfRule type="expression" priority="3063" dxfId="1">
      <formula>IF($K1015="Invoiced",1,0)</formula>
    </cfRule>
  </conditionalFormatting>
  <conditionalFormatting sqref="U1015">
    <cfRule type="expression" priority="3062" dxfId="688">
      <formula>$U1015=0</formula>
    </cfRule>
  </conditionalFormatting>
  <conditionalFormatting sqref="X1015">
    <cfRule type="expression" priority="3061" dxfId="688">
      <formula>$X1015=0</formula>
    </cfRule>
  </conditionalFormatting>
  <conditionalFormatting sqref="Y1015">
    <cfRule type="expression" priority="3060" dxfId="688">
      <formula>$Y1015=0</formula>
    </cfRule>
  </conditionalFormatting>
  <conditionalFormatting sqref="A1015:J1015 L1015:AB1015">
    <cfRule type="expression" priority="3059" dxfId="1">
      <formula>IF($K1015="Invoiced",1,0)</formula>
    </cfRule>
  </conditionalFormatting>
  <conditionalFormatting sqref="A1016">
    <cfRule type="cellIs" priority="3057" operator="between" dxfId="655">
      <formula>NOW()-1</formula>
      <formula>NOW()+1</formula>
    </cfRule>
    <cfRule type="cellIs" priority="3051" operator="between" dxfId="655">
      <formula>NOW()-1</formula>
      <formula>NOW()+1</formula>
    </cfRule>
  </conditionalFormatting>
  <conditionalFormatting sqref="K1016">
    <cfRule type="expression" priority="3056" dxfId="1">
      <formula>IF($K1016="Invoiced",1,0)</formula>
    </cfRule>
  </conditionalFormatting>
  <conditionalFormatting sqref="U1016">
    <cfRule type="expression" priority="3055" dxfId="688">
      <formula>$U1016=0</formula>
    </cfRule>
  </conditionalFormatting>
  <conditionalFormatting sqref="X1016">
    <cfRule type="expression" priority="3054" dxfId="688">
      <formula>$X1016=0</formula>
    </cfRule>
  </conditionalFormatting>
  <conditionalFormatting sqref="Y1016">
    <cfRule type="expression" priority="3053" dxfId="688">
      <formula>$Y1016=0</formula>
    </cfRule>
  </conditionalFormatting>
  <conditionalFormatting sqref="A1016:J1016 L1016:AB1016">
    <cfRule type="expression" priority="3052" dxfId="1">
      <formula>IF($K1016="Invoiced",1,0)</formula>
    </cfRule>
  </conditionalFormatting>
  <conditionalFormatting sqref="A1017">
    <cfRule type="cellIs" priority="3050" operator="between" dxfId="655">
      <formula>NOW()-1</formula>
      <formula>NOW()+1</formula>
    </cfRule>
    <cfRule type="cellIs" priority="3044" operator="between" dxfId="655">
      <formula>NOW()-1</formula>
      <formula>NOW()+1</formula>
    </cfRule>
  </conditionalFormatting>
  <conditionalFormatting sqref="K1017">
    <cfRule type="expression" priority="3049" dxfId="1">
      <formula>IF($K1017="Invoiced",1,0)</formula>
    </cfRule>
  </conditionalFormatting>
  <conditionalFormatting sqref="U1017">
    <cfRule type="expression" priority="3048" dxfId="688">
      <formula>$U1017=0</formula>
    </cfRule>
  </conditionalFormatting>
  <conditionalFormatting sqref="X1017">
    <cfRule type="expression" priority="3047" dxfId="688">
      <formula>$X1017=0</formula>
    </cfRule>
  </conditionalFormatting>
  <conditionalFormatting sqref="Y1017">
    <cfRule type="expression" priority="3046" dxfId="688">
      <formula>$Y1017=0</formula>
    </cfRule>
  </conditionalFormatting>
  <conditionalFormatting sqref="A1017:J1017 L1017:AB1017">
    <cfRule type="expression" priority="3045" dxfId="1">
      <formula>IF($K1017="Invoiced",1,0)</formula>
    </cfRule>
  </conditionalFormatting>
  <conditionalFormatting sqref="A1018:A1023">
    <cfRule type="cellIs" priority="3043" operator="between" dxfId="655">
      <formula>NOW()-1</formula>
      <formula>NOW()+1</formula>
    </cfRule>
  </conditionalFormatting>
  <conditionalFormatting sqref="K1018:K1023">
    <cfRule type="expression" priority="3042" dxfId="1">
      <formula>IF($K1018="Invoiced",1,0)</formula>
    </cfRule>
  </conditionalFormatting>
  <conditionalFormatting sqref="U1018:U1021">
    <cfRule type="expression" priority="3041" dxfId="688">
      <formula>$U1018=0</formula>
    </cfRule>
  </conditionalFormatting>
  <conditionalFormatting sqref="X1018:X1021">
    <cfRule type="expression" priority="3040" dxfId="688">
      <formula>$X1018=0</formula>
    </cfRule>
  </conditionalFormatting>
  <conditionalFormatting sqref="Y1018:Y1021">
    <cfRule type="expression" priority="3039" dxfId="688">
      <formula>$Y1018=0</formula>
    </cfRule>
  </conditionalFormatting>
  <conditionalFormatting sqref="A1018:J1021 L1018:AB1021">
    <cfRule type="expression" priority="3038" dxfId="1">
      <formula>IF($K1018="Invoiced",1,0)</formula>
    </cfRule>
  </conditionalFormatting>
  <conditionalFormatting sqref="A1018:A1021">
    <cfRule type="cellIs" priority="3037" operator="between" dxfId="655">
      <formula>NOW()-1</formula>
      <formula>NOW()+1</formula>
    </cfRule>
  </conditionalFormatting>
  <conditionalFormatting sqref="U1022:U1023">
    <cfRule type="expression" priority="3036" dxfId="688">
      <formula>$U1022=0</formula>
    </cfRule>
  </conditionalFormatting>
  <conditionalFormatting sqref="X1022:X1023">
    <cfRule type="expression" priority="3035" dxfId="688">
      <formula>$X1022=0</formula>
    </cfRule>
  </conditionalFormatting>
  <conditionalFormatting sqref="Y1022:Y1023">
    <cfRule type="expression" priority="3034" dxfId="688">
      <formula>$Y1022=0</formula>
    </cfRule>
  </conditionalFormatting>
  <conditionalFormatting sqref="A1022:J1023 L1022:AB1023">
    <cfRule type="expression" priority="3033" dxfId="1">
      <formula>IF($K1022="Invoiced",1,0)</formula>
    </cfRule>
  </conditionalFormatting>
  <conditionalFormatting sqref="A1022:A1023">
    <cfRule type="cellIs" priority="3032" operator="between" dxfId="655">
      <formula>NOW()-1</formula>
      <formula>NOW()+1</formula>
    </cfRule>
  </conditionalFormatting>
  <conditionalFormatting sqref="A1024:A1030">
    <cfRule type="cellIs" priority="3031" operator="between" dxfId="655">
      <formula>NOW()-1</formula>
      <formula>NOW()+1</formula>
    </cfRule>
  </conditionalFormatting>
  <conditionalFormatting sqref="K1024:K1030">
    <cfRule type="expression" priority="3030" dxfId="1">
      <formula>IF($K1024="Invoiced",1,0)</formula>
    </cfRule>
  </conditionalFormatting>
  <conditionalFormatting sqref="U1024:U1027">
    <cfRule type="expression" priority="3029" dxfId="688">
      <formula>$U1024=0</formula>
    </cfRule>
  </conditionalFormatting>
  <conditionalFormatting sqref="X1024:X1027">
    <cfRule type="expression" priority="3028" dxfId="688">
      <formula>$X1024=0</formula>
    </cfRule>
  </conditionalFormatting>
  <conditionalFormatting sqref="Y1024:Y1027">
    <cfRule type="expression" priority="3027" dxfId="688">
      <formula>$Y1024=0</formula>
    </cfRule>
  </conditionalFormatting>
  <conditionalFormatting sqref="A1024:J1027 L1024:AB1027">
    <cfRule type="expression" priority="3026" dxfId="1">
      <formula>IF($K1024="Invoiced",1,0)</formula>
    </cfRule>
  </conditionalFormatting>
  <conditionalFormatting sqref="A1024:A1027">
    <cfRule type="cellIs" priority="3025" operator="between" dxfId="655">
      <formula>NOW()-1</formula>
      <formula>NOW()+1</formula>
    </cfRule>
  </conditionalFormatting>
  <conditionalFormatting sqref="U1028:U1030">
    <cfRule type="expression" priority="3024" dxfId="688">
      <formula>$U1028=0</formula>
    </cfRule>
  </conditionalFormatting>
  <conditionalFormatting sqref="X1028:X1030">
    <cfRule type="expression" priority="3023" dxfId="688">
      <formula>$X1028=0</formula>
    </cfRule>
  </conditionalFormatting>
  <conditionalFormatting sqref="Y1028:Y1030">
    <cfRule type="expression" priority="3022" dxfId="688">
      <formula>$Y1028=0</formula>
    </cfRule>
  </conditionalFormatting>
  <conditionalFormatting sqref="A1028:J1030 L1028:AB1030">
    <cfRule type="expression" priority="3021" dxfId="1">
      <formula>IF($K1028="Invoiced",1,0)</formula>
    </cfRule>
  </conditionalFormatting>
  <conditionalFormatting sqref="A1028:A1030">
    <cfRule type="cellIs" priority="3020" operator="between" dxfId="655">
      <formula>NOW()-1</formula>
      <formula>NOW()+1</formula>
    </cfRule>
  </conditionalFormatting>
  <conditionalFormatting sqref="A1031:A1036">
    <cfRule type="cellIs" priority="3019" operator="between" dxfId="655">
      <formula>NOW()-1</formula>
      <formula>NOW()+1</formula>
    </cfRule>
  </conditionalFormatting>
  <conditionalFormatting sqref="K1031:K1036">
    <cfRule type="expression" priority="3018" dxfId="1">
      <formula>IF($K1031="Invoiced",1,0)</formula>
    </cfRule>
  </conditionalFormatting>
  <conditionalFormatting sqref="U1031:U1034">
    <cfRule type="expression" priority="3017" dxfId="688">
      <formula>$U1031=0</formula>
    </cfRule>
  </conditionalFormatting>
  <conditionalFormatting sqref="X1031:X1034">
    <cfRule type="expression" priority="3016" dxfId="688">
      <formula>$X1031=0</formula>
    </cfRule>
  </conditionalFormatting>
  <conditionalFormatting sqref="Y1031:Y1034">
    <cfRule type="expression" priority="3015" dxfId="688">
      <formula>$Y1031=0</formula>
    </cfRule>
  </conditionalFormatting>
  <conditionalFormatting sqref="A1031:J1034 L1031:AB1034">
    <cfRule type="expression" priority="3014" dxfId="1">
      <formula>IF($K1031="Invoiced",1,0)</formula>
    </cfRule>
  </conditionalFormatting>
  <conditionalFormatting sqref="A1031:A1034">
    <cfRule type="cellIs" priority="3013" operator="between" dxfId="655">
      <formula>NOW()-1</formula>
      <formula>NOW()+1</formula>
    </cfRule>
  </conditionalFormatting>
  <conditionalFormatting sqref="U1035:U1036">
    <cfRule type="expression" priority="3012" dxfId="688">
      <formula>$U1035=0</formula>
    </cfRule>
  </conditionalFormatting>
  <conditionalFormatting sqref="X1035:X1036">
    <cfRule type="expression" priority="3011" dxfId="688">
      <formula>$X1035=0</formula>
    </cfRule>
  </conditionalFormatting>
  <conditionalFormatting sqref="Y1035:Y1036">
    <cfRule type="expression" priority="3010" dxfId="688">
      <formula>$Y1035=0</formula>
    </cfRule>
  </conditionalFormatting>
  <conditionalFormatting sqref="A1035:J1036 L1035:AB1036">
    <cfRule type="expression" priority="3009" dxfId="1">
      <formula>IF($K1035="Invoiced",1,0)</formula>
    </cfRule>
  </conditionalFormatting>
  <conditionalFormatting sqref="A1035:A1036">
    <cfRule type="cellIs" priority="3008" operator="between" dxfId="655">
      <formula>NOW()-1</formula>
      <formula>NOW()+1</formula>
    </cfRule>
  </conditionalFormatting>
  <conditionalFormatting sqref="A1037:A1039">
    <cfRule type="cellIs" priority="3007" operator="between" dxfId="655">
      <formula>NOW()-1</formula>
      <formula>NOW()+1</formula>
    </cfRule>
    <cfRule type="cellIs" priority="3001" operator="between" dxfId="655">
      <formula>NOW()-1</formula>
      <formula>NOW()+1</formula>
    </cfRule>
  </conditionalFormatting>
  <conditionalFormatting sqref="K1037:K1039">
    <cfRule type="expression" priority="3006" dxfId="1">
      <formula>IF($K1037="Invoiced",1,0)</formula>
    </cfRule>
  </conditionalFormatting>
  <conditionalFormatting sqref="U1037:U1039">
    <cfRule type="expression" priority="3005" dxfId="688">
      <formula>$U1037=0</formula>
    </cfRule>
  </conditionalFormatting>
  <conditionalFormatting sqref="X1037:X1039">
    <cfRule type="expression" priority="3004" dxfId="688">
      <formula>$X1037=0</formula>
    </cfRule>
  </conditionalFormatting>
  <conditionalFormatting sqref="Y1037:Y1039">
    <cfRule type="expression" priority="3003" dxfId="688">
      <formula>$Y1037=0</formula>
    </cfRule>
  </conditionalFormatting>
  <conditionalFormatting sqref="A1037:J1039 L1037:AB1039">
    <cfRule type="expression" priority="3002" dxfId="1">
      <formula>IF($K1037="Invoiced",1,0)</formula>
    </cfRule>
  </conditionalFormatting>
  <conditionalFormatting sqref="A1040:A1045">
    <cfRule type="cellIs" priority="3000" operator="between" dxfId="655">
      <formula>NOW()-1</formula>
      <formula>NOW()+1</formula>
    </cfRule>
  </conditionalFormatting>
  <conditionalFormatting sqref="K1040:K1045">
    <cfRule type="expression" priority="2999" dxfId="1">
      <formula>IF($K1040="Invoiced",1,0)</formula>
    </cfRule>
  </conditionalFormatting>
  <conditionalFormatting sqref="U1040:U1043">
    <cfRule type="expression" priority="2998" dxfId="688">
      <formula>$U1040=0</formula>
    </cfRule>
  </conditionalFormatting>
  <conditionalFormatting sqref="X1040:X1043">
    <cfRule type="expression" priority="2997" dxfId="688">
      <formula>$X1040=0</formula>
    </cfRule>
  </conditionalFormatting>
  <conditionalFormatting sqref="Y1040:Y1043">
    <cfRule type="expression" priority="2996" dxfId="688">
      <formula>$Y1040=0</formula>
    </cfRule>
  </conditionalFormatting>
  <conditionalFormatting sqref="A1040:J1043 L1040:AB1043">
    <cfRule type="expression" priority="2995" dxfId="1">
      <formula>IF($K1040="Invoiced",1,0)</formula>
    </cfRule>
  </conditionalFormatting>
  <conditionalFormatting sqref="A1040:A1043">
    <cfRule type="cellIs" priority="2994" operator="between" dxfId="655">
      <formula>NOW()-1</formula>
      <formula>NOW()+1</formula>
    </cfRule>
  </conditionalFormatting>
  <conditionalFormatting sqref="U1044:U1045">
    <cfRule type="expression" priority="2993" dxfId="688">
      <formula>$U1044=0</formula>
    </cfRule>
  </conditionalFormatting>
  <conditionalFormatting sqref="X1044:X1045">
    <cfRule type="expression" priority="2992" dxfId="688">
      <formula>$X1044=0</formula>
    </cfRule>
  </conditionalFormatting>
  <conditionalFormatting sqref="Y1044:Y1045">
    <cfRule type="expression" priority="2991" dxfId="688">
      <formula>$Y1044=0</formula>
    </cfRule>
  </conditionalFormatting>
  <conditionalFormatting sqref="A1044:J1045 L1044:AB1045">
    <cfRule type="expression" priority="2990" dxfId="1">
      <formula>IF($K1044="Invoiced",1,0)</formula>
    </cfRule>
  </conditionalFormatting>
  <conditionalFormatting sqref="A1044:A1045">
    <cfRule type="cellIs" priority="2989" operator="between" dxfId="655">
      <formula>NOW()-1</formula>
      <formula>NOW()+1</formula>
    </cfRule>
  </conditionalFormatting>
  <conditionalFormatting sqref="A1046">
    <cfRule type="cellIs" priority="2988" operator="between" dxfId="655">
      <formula>NOW()-1</formula>
      <formula>NOW()+1</formula>
    </cfRule>
    <cfRule type="cellIs" priority="2982" operator="between" dxfId="655">
      <formula>NOW()-1</formula>
      <formula>NOW()+1</formula>
    </cfRule>
  </conditionalFormatting>
  <conditionalFormatting sqref="K1046">
    <cfRule type="expression" priority="2987" dxfId="1">
      <formula>IF($K1046="Invoiced",1,0)</formula>
    </cfRule>
  </conditionalFormatting>
  <conditionalFormatting sqref="U1046">
    <cfRule type="expression" priority="2986" dxfId="688">
      <formula>$U1046=0</formula>
    </cfRule>
  </conditionalFormatting>
  <conditionalFormatting sqref="X1046">
    <cfRule type="expression" priority="2985" dxfId="688">
      <formula>$X1046=0</formula>
    </cfRule>
  </conditionalFormatting>
  <conditionalFormatting sqref="Y1046">
    <cfRule type="expression" priority="2984" dxfId="688">
      <formula>$Y1046=0</formula>
    </cfRule>
  </conditionalFormatting>
  <conditionalFormatting sqref="A1046:J1046 L1046:AB1046">
    <cfRule type="expression" priority="2983" dxfId="1">
      <formula>IF($K1046="Invoiced",1,0)</formula>
    </cfRule>
  </conditionalFormatting>
  <conditionalFormatting sqref="A1047">
    <cfRule type="cellIs" priority="2981" operator="between" dxfId="655">
      <formula>NOW()-1</formula>
      <formula>NOW()+1</formula>
    </cfRule>
    <cfRule type="cellIs" priority="2975" operator="between" dxfId="655">
      <formula>NOW()-1</formula>
      <formula>NOW()+1</formula>
    </cfRule>
  </conditionalFormatting>
  <conditionalFormatting sqref="K1047">
    <cfRule type="expression" priority="2980" dxfId="1">
      <formula>IF($K1047="Invoiced",1,0)</formula>
    </cfRule>
  </conditionalFormatting>
  <conditionalFormatting sqref="U1047">
    <cfRule type="expression" priority="2979" dxfId="688">
      <formula>$U1047=0</formula>
    </cfRule>
  </conditionalFormatting>
  <conditionalFormatting sqref="X1047">
    <cfRule type="expression" priority="2978" dxfId="688">
      <formula>$X1047=0</formula>
    </cfRule>
  </conditionalFormatting>
  <conditionalFormatting sqref="Y1047">
    <cfRule type="expression" priority="2977" dxfId="688">
      <formula>$Y1047=0</formula>
    </cfRule>
  </conditionalFormatting>
  <conditionalFormatting sqref="A1047:J1047 L1047:AB1047">
    <cfRule type="expression" priority="2976" dxfId="1">
      <formula>IF($K1047="Invoiced",1,0)</formula>
    </cfRule>
  </conditionalFormatting>
  <conditionalFormatting sqref="A1048:A1053">
    <cfRule type="cellIs" priority="2974" operator="between" dxfId="655">
      <formula>NOW()-1</formula>
      <formula>NOW()+1</formula>
    </cfRule>
  </conditionalFormatting>
  <conditionalFormatting sqref="K1048:K1053">
    <cfRule type="expression" priority="2973" dxfId="1">
      <formula>IF($K1048="Invoiced",1,0)</formula>
    </cfRule>
  </conditionalFormatting>
  <conditionalFormatting sqref="U1048:U1051">
    <cfRule type="expression" priority="2972" dxfId="688">
      <formula>$U1048=0</formula>
    </cfRule>
  </conditionalFormatting>
  <conditionalFormatting sqref="X1048:X1051">
    <cfRule type="expression" priority="2971" dxfId="688">
      <formula>$X1048=0</formula>
    </cfRule>
  </conditionalFormatting>
  <conditionalFormatting sqref="Y1048:Y1051">
    <cfRule type="expression" priority="2970" dxfId="688">
      <formula>$Y1048=0</formula>
    </cfRule>
  </conditionalFormatting>
  <conditionalFormatting sqref="A1048:J1051 L1048:AB1051">
    <cfRule type="expression" priority="2969" dxfId="1">
      <formula>IF($K1048="Invoiced",1,0)</formula>
    </cfRule>
  </conditionalFormatting>
  <conditionalFormatting sqref="A1048:A1051">
    <cfRule type="cellIs" priority="2968" operator="between" dxfId="655">
      <formula>NOW()-1</formula>
      <formula>NOW()+1</formula>
    </cfRule>
  </conditionalFormatting>
  <conditionalFormatting sqref="U1052:U1053">
    <cfRule type="expression" priority="2967" dxfId="688">
      <formula>$U1052=0</formula>
    </cfRule>
  </conditionalFormatting>
  <conditionalFormatting sqref="X1052:X1053">
    <cfRule type="expression" priority="2966" dxfId="688">
      <formula>$X1052=0</formula>
    </cfRule>
  </conditionalFormatting>
  <conditionalFormatting sqref="Y1052:Y1053">
    <cfRule type="expression" priority="2965" dxfId="688">
      <formula>$Y1052=0</formula>
    </cfRule>
  </conditionalFormatting>
  <conditionalFormatting sqref="A1052:J1053 L1052:AB1053">
    <cfRule type="expression" priority="2964" dxfId="1">
      <formula>IF($K1052="Invoiced",1,0)</formula>
    </cfRule>
  </conditionalFormatting>
  <conditionalFormatting sqref="A1052:A1053">
    <cfRule type="cellIs" priority="2963" operator="between" dxfId="655">
      <formula>NOW()-1</formula>
      <formula>NOW()+1</formula>
    </cfRule>
  </conditionalFormatting>
  <conditionalFormatting sqref="A1054:A1060">
    <cfRule type="cellIs" priority="2962" operator="between" dxfId="655">
      <formula>NOW()-1</formula>
      <formula>NOW()+1</formula>
    </cfRule>
  </conditionalFormatting>
  <conditionalFormatting sqref="K1054:K1060">
    <cfRule type="expression" priority="2961" dxfId="1">
      <formula>IF($K1054="Invoiced",1,0)</formula>
    </cfRule>
  </conditionalFormatting>
  <conditionalFormatting sqref="U1054:U1057">
    <cfRule type="expression" priority="2960" dxfId="688">
      <formula>$U1054=0</formula>
    </cfRule>
  </conditionalFormatting>
  <conditionalFormatting sqref="X1054:X1057">
    <cfRule type="expression" priority="2959" dxfId="688">
      <formula>$X1054=0</formula>
    </cfRule>
  </conditionalFormatting>
  <conditionalFormatting sqref="Y1054:Y1057">
    <cfRule type="expression" priority="2958" dxfId="688">
      <formula>$Y1054=0</formula>
    </cfRule>
  </conditionalFormatting>
  <conditionalFormatting sqref="A1054:J1057 L1054:AB1057">
    <cfRule type="expression" priority="2957" dxfId="1">
      <formula>IF($K1054="Invoiced",1,0)</formula>
    </cfRule>
  </conditionalFormatting>
  <conditionalFormatting sqref="A1054:A1057">
    <cfRule type="cellIs" priority="2956" operator="between" dxfId="655">
      <formula>NOW()-1</formula>
      <formula>NOW()+1</formula>
    </cfRule>
  </conditionalFormatting>
  <conditionalFormatting sqref="U1058:U1060">
    <cfRule type="expression" priority="2955" dxfId="688">
      <formula>$U1058=0</formula>
    </cfRule>
  </conditionalFormatting>
  <conditionalFormatting sqref="X1058:X1060">
    <cfRule type="expression" priority="2954" dxfId="688">
      <formula>$X1058=0</formula>
    </cfRule>
  </conditionalFormatting>
  <conditionalFormatting sqref="Y1058:Y1060">
    <cfRule type="expression" priority="2953" dxfId="688">
      <formula>$Y1058=0</formula>
    </cfRule>
  </conditionalFormatting>
  <conditionalFormatting sqref="A1058:J1060 L1058:AB1060">
    <cfRule type="expression" priority="2952" dxfId="1">
      <formula>IF($K1058="Invoiced",1,0)</formula>
    </cfRule>
  </conditionalFormatting>
  <conditionalFormatting sqref="A1058:A1060">
    <cfRule type="cellIs" priority="2951" operator="between" dxfId="655">
      <formula>NOW()-1</formula>
      <formula>NOW()+1</formula>
    </cfRule>
  </conditionalFormatting>
  <conditionalFormatting sqref="A1061:A1066">
    <cfRule type="cellIs" priority="2950" operator="between" dxfId="655">
      <formula>NOW()-1</formula>
      <formula>NOW()+1</formula>
    </cfRule>
  </conditionalFormatting>
  <conditionalFormatting sqref="K1061:K1066">
    <cfRule type="expression" priority="2949" dxfId="1">
      <formula>IF($K1061="Invoiced",1,0)</formula>
    </cfRule>
  </conditionalFormatting>
  <conditionalFormatting sqref="U1061:U1064">
    <cfRule type="expression" priority="2948" dxfId="688">
      <formula>$U1061=0</formula>
    </cfRule>
  </conditionalFormatting>
  <conditionalFormatting sqref="X1061:X1064">
    <cfRule type="expression" priority="2947" dxfId="688">
      <formula>$X1061=0</formula>
    </cfRule>
  </conditionalFormatting>
  <conditionalFormatting sqref="Y1061:Y1064">
    <cfRule type="expression" priority="2946" dxfId="688">
      <formula>$Y1061=0</formula>
    </cfRule>
  </conditionalFormatting>
  <conditionalFormatting sqref="A1061:J1064 L1061:AB1064">
    <cfRule type="expression" priority="2945" dxfId="1">
      <formula>IF($K1061="Invoiced",1,0)</formula>
    </cfRule>
  </conditionalFormatting>
  <conditionalFormatting sqref="A1061:A1064">
    <cfRule type="cellIs" priority="2944" operator="between" dxfId="655">
      <formula>NOW()-1</formula>
      <formula>NOW()+1</formula>
    </cfRule>
  </conditionalFormatting>
  <conditionalFormatting sqref="U1065:U1066">
    <cfRule type="expression" priority="2943" dxfId="688">
      <formula>$U1065=0</formula>
    </cfRule>
  </conditionalFormatting>
  <conditionalFormatting sqref="X1065:X1066">
    <cfRule type="expression" priority="2942" dxfId="688">
      <formula>$X1065=0</formula>
    </cfRule>
  </conditionalFormatting>
  <conditionalFormatting sqref="Y1065:Y1066">
    <cfRule type="expression" priority="2941" dxfId="688">
      <formula>$Y1065=0</formula>
    </cfRule>
  </conditionalFormatting>
  <conditionalFormatting sqref="A1065:J1066 L1065:AB1066">
    <cfRule type="expression" priority="2940" dxfId="1">
      <formula>IF($K1065="Invoiced",1,0)</formula>
    </cfRule>
  </conditionalFormatting>
  <conditionalFormatting sqref="A1065:A1066">
    <cfRule type="cellIs" priority="2939" operator="between" dxfId="655">
      <formula>NOW()-1</formula>
      <formula>NOW()+1</formula>
    </cfRule>
  </conditionalFormatting>
  <conditionalFormatting sqref="A1067:A1069">
    <cfRule type="cellIs" priority="2938" operator="between" dxfId="655">
      <formula>NOW()-1</formula>
      <formula>NOW()+1</formula>
    </cfRule>
    <cfRule type="cellIs" priority="2932" operator="between" dxfId="655">
      <formula>NOW()-1</formula>
      <formula>NOW()+1</formula>
    </cfRule>
  </conditionalFormatting>
  <conditionalFormatting sqref="K1067:K1069">
    <cfRule type="expression" priority="2937" dxfId="1">
      <formula>IF($K1067="Invoiced",1,0)</formula>
    </cfRule>
  </conditionalFormatting>
  <conditionalFormatting sqref="U1067:U1069">
    <cfRule type="expression" priority="2936" dxfId="688">
      <formula>$U1067=0</formula>
    </cfRule>
  </conditionalFormatting>
  <conditionalFormatting sqref="X1067:X1069">
    <cfRule type="expression" priority="2935" dxfId="688">
      <formula>$X1067=0</formula>
    </cfRule>
  </conditionalFormatting>
  <conditionalFormatting sqref="Y1067:Y1069">
    <cfRule type="expression" priority="2934" dxfId="688">
      <formula>$Y1067=0</formula>
    </cfRule>
  </conditionalFormatting>
  <conditionalFormatting sqref="A1067:J1069 L1067:AB1069">
    <cfRule type="expression" priority="2933" dxfId="1">
      <formula>IF($K1067="Invoiced",1,0)</formula>
    </cfRule>
  </conditionalFormatting>
  <conditionalFormatting sqref="A1070:A1075">
    <cfRule type="cellIs" priority="2931" operator="between" dxfId="655">
      <formula>NOW()-1</formula>
      <formula>NOW()+1</formula>
    </cfRule>
  </conditionalFormatting>
  <conditionalFormatting sqref="K1070:K1075">
    <cfRule type="expression" priority="2930" dxfId="1">
      <formula>IF($K1070="Invoiced",1,0)</formula>
    </cfRule>
  </conditionalFormatting>
  <conditionalFormatting sqref="U1070:U1073">
    <cfRule type="expression" priority="2929" dxfId="688">
      <formula>$U1070=0</formula>
    </cfRule>
  </conditionalFormatting>
  <conditionalFormatting sqref="X1070:X1073">
    <cfRule type="expression" priority="2928" dxfId="688">
      <formula>$X1070=0</formula>
    </cfRule>
  </conditionalFormatting>
  <conditionalFormatting sqref="Y1070:Y1073">
    <cfRule type="expression" priority="2927" dxfId="688">
      <formula>$Y1070=0</formula>
    </cfRule>
  </conditionalFormatting>
  <conditionalFormatting sqref="A1070:J1073 L1070:AB1073">
    <cfRule type="expression" priority="2926" dxfId="1">
      <formula>IF($K1070="Invoiced",1,0)</formula>
    </cfRule>
  </conditionalFormatting>
  <conditionalFormatting sqref="A1070:A1073">
    <cfRule type="cellIs" priority="2925" operator="between" dxfId="655">
      <formula>NOW()-1</formula>
      <formula>NOW()+1</formula>
    </cfRule>
  </conditionalFormatting>
  <conditionalFormatting sqref="U1074:U1075">
    <cfRule type="expression" priority="2924" dxfId="688">
      <formula>$U1074=0</formula>
    </cfRule>
  </conditionalFormatting>
  <conditionalFormatting sqref="X1074:X1075">
    <cfRule type="expression" priority="2923" dxfId="688">
      <formula>$X1074=0</formula>
    </cfRule>
  </conditionalFormatting>
  <conditionalFormatting sqref="Y1074:Y1075">
    <cfRule type="expression" priority="2922" dxfId="688">
      <formula>$Y1074=0</formula>
    </cfRule>
  </conditionalFormatting>
  <conditionalFormatting sqref="A1074:J1075 L1074:AB1075">
    <cfRule type="expression" priority="2921" dxfId="1">
      <formula>IF($K1074="Invoiced",1,0)</formula>
    </cfRule>
  </conditionalFormatting>
  <conditionalFormatting sqref="A1074:A1075">
    <cfRule type="cellIs" priority="2920" operator="between" dxfId="655">
      <formula>NOW()-1</formula>
      <formula>NOW()+1</formula>
    </cfRule>
  </conditionalFormatting>
  <conditionalFormatting sqref="A1076">
    <cfRule type="cellIs" priority="2919" operator="between" dxfId="655">
      <formula>NOW()-1</formula>
      <formula>NOW()+1</formula>
    </cfRule>
    <cfRule type="cellIs" priority="2913" operator="between" dxfId="655">
      <formula>NOW()-1</formula>
      <formula>NOW()+1</formula>
    </cfRule>
  </conditionalFormatting>
  <conditionalFormatting sqref="K1076">
    <cfRule type="expression" priority="2918" dxfId="1">
      <formula>IF($K1076="Invoiced",1,0)</formula>
    </cfRule>
  </conditionalFormatting>
  <conditionalFormatting sqref="U1076">
    <cfRule type="expression" priority="2917" dxfId="688">
      <formula>$U1076=0</formula>
    </cfRule>
  </conditionalFormatting>
  <conditionalFormatting sqref="X1076">
    <cfRule type="expression" priority="2916" dxfId="688">
      <formula>$X1076=0</formula>
    </cfRule>
  </conditionalFormatting>
  <conditionalFormatting sqref="Y1076">
    <cfRule type="expression" priority="2915" dxfId="688">
      <formula>$Y1076=0</formula>
    </cfRule>
  </conditionalFormatting>
  <conditionalFormatting sqref="A1076:J1076 L1076:AB1076">
    <cfRule type="expression" priority="2914" dxfId="1">
      <formula>IF($K1076="Invoiced",1,0)</formula>
    </cfRule>
  </conditionalFormatting>
  <conditionalFormatting sqref="A1077">
    <cfRule type="cellIs" priority="2912" operator="between" dxfId="655">
      <formula>NOW()-1</formula>
      <formula>NOW()+1</formula>
    </cfRule>
    <cfRule type="cellIs" priority="2906" operator="between" dxfId="655">
      <formula>NOW()-1</formula>
      <formula>NOW()+1</formula>
    </cfRule>
  </conditionalFormatting>
  <conditionalFormatting sqref="K1077">
    <cfRule type="expression" priority="2911" dxfId="1">
      <formula>IF($K1077="Invoiced",1,0)</formula>
    </cfRule>
  </conditionalFormatting>
  <conditionalFormatting sqref="U1077">
    <cfRule type="expression" priority="2910" dxfId="688">
      <formula>$U1077=0</formula>
    </cfRule>
  </conditionalFormatting>
  <conditionalFormatting sqref="X1077">
    <cfRule type="expression" priority="2909" dxfId="688">
      <formula>$X1077=0</formula>
    </cfRule>
  </conditionalFormatting>
  <conditionalFormatting sqref="Y1077">
    <cfRule type="expression" priority="2908" dxfId="688">
      <formula>$Y1077=0</formula>
    </cfRule>
  </conditionalFormatting>
  <conditionalFormatting sqref="A1077:J1077 L1077:AB1077">
    <cfRule type="expression" priority="2907" dxfId="1">
      <formula>IF($K1077="Invoiced",1,0)</formula>
    </cfRule>
  </conditionalFormatting>
  <conditionalFormatting sqref="A1078">
    <cfRule type="cellIs" priority="2905" operator="between" dxfId="655">
      <formula>NOW()-1</formula>
      <formula>NOW()+1</formula>
    </cfRule>
    <cfRule type="cellIs" priority="2899" operator="between" dxfId="655">
      <formula>NOW()-1</formula>
      <formula>NOW()+1</formula>
    </cfRule>
  </conditionalFormatting>
  <conditionalFormatting sqref="K1078">
    <cfRule type="expression" priority="2904" dxfId="1">
      <formula>IF($K1078="Invoiced",1,0)</formula>
    </cfRule>
  </conditionalFormatting>
  <conditionalFormatting sqref="U1078">
    <cfRule type="expression" priority="2903" dxfId="688">
      <formula>$U1078=0</formula>
    </cfRule>
  </conditionalFormatting>
  <conditionalFormatting sqref="X1078">
    <cfRule type="expression" priority="2902" dxfId="688">
      <formula>$X1078=0</formula>
    </cfRule>
  </conditionalFormatting>
  <conditionalFormatting sqref="Y1078">
    <cfRule type="expression" priority="2901" dxfId="688">
      <formula>$Y1078=0</formula>
    </cfRule>
  </conditionalFormatting>
  <conditionalFormatting sqref="A1078:J1078 L1078:AB1078">
    <cfRule type="expression" priority="2900" dxfId="1">
      <formula>IF($K1078="Invoiced",1,0)</formula>
    </cfRule>
  </conditionalFormatting>
  <conditionalFormatting sqref="A1079">
    <cfRule type="cellIs" priority="2898" operator="between" dxfId="655">
      <formula>NOW()-1</formula>
      <formula>NOW()+1</formula>
    </cfRule>
    <cfRule type="cellIs" priority="2892" operator="between" dxfId="655">
      <formula>NOW()-1</formula>
      <formula>NOW()+1</formula>
    </cfRule>
  </conditionalFormatting>
  <conditionalFormatting sqref="K1079">
    <cfRule type="expression" priority="2897" dxfId="1">
      <formula>IF($K1079="Invoiced",1,0)</formula>
    </cfRule>
  </conditionalFormatting>
  <conditionalFormatting sqref="U1079">
    <cfRule type="expression" priority="2896" dxfId="688">
      <formula>$U1079=0</formula>
    </cfRule>
  </conditionalFormatting>
  <conditionalFormatting sqref="X1079">
    <cfRule type="expression" priority="2895" dxfId="688">
      <formula>$X1079=0</formula>
    </cfRule>
  </conditionalFormatting>
  <conditionalFormatting sqref="Y1079">
    <cfRule type="expression" priority="2894" dxfId="688">
      <formula>$Y1079=0</formula>
    </cfRule>
  </conditionalFormatting>
  <conditionalFormatting sqref="A1079:J1079 L1079:AB1079">
    <cfRule type="expression" priority="2893" dxfId="1">
      <formula>IF($K1079="Invoiced",1,0)</formula>
    </cfRule>
  </conditionalFormatting>
  <conditionalFormatting sqref="A1080:A1085">
    <cfRule type="cellIs" priority="2891" operator="between" dxfId="655">
      <formula>NOW()-1</formula>
      <formula>NOW()+1</formula>
    </cfRule>
  </conditionalFormatting>
  <conditionalFormatting sqref="K1080:K1085">
    <cfRule type="expression" priority="2890" dxfId="1">
      <formula>IF($K1080="Invoiced",1,0)</formula>
    </cfRule>
  </conditionalFormatting>
  <conditionalFormatting sqref="U1080:U1083">
    <cfRule type="expression" priority="2889" dxfId="688">
      <formula>$U1080=0</formula>
    </cfRule>
  </conditionalFormatting>
  <conditionalFormatting sqref="X1080:X1083">
    <cfRule type="expression" priority="2888" dxfId="688">
      <formula>$X1080=0</formula>
    </cfRule>
  </conditionalFormatting>
  <conditionalFormatting sqref="Y1080:Y1083">
    <cfRule type="expression" priority="2887" dxfId="688">
      <formula>$Y1080=0</formula>
    </cfRule>
  </conditionalFormatting>
  <conditionalFormatting sqref="A1080:J1083 L1080:AB1083">
    <cfRule type="expression" priority="2886" dxfId="1">
      <formula>IF($K1080="Invoiced",1,0)</formula>
    </cfRule>
  </conditionalFormatting>
  <conditionalFormatting sqref="A1080:A1083">
    <cfRule type="cellIs" priority="2885" operator="between" dxfId="655">
      <formula>NOW()-1</formula>
      <formula>NOW()+1</formula>
    </cfRule>
  </conditionalFormatting>
  <conditionalFormatting sqref="U1084:U1085">
    <cfRule type="expression" priority="2884" dxfId="688">
      <formula>$U1084=0</formula>
    </cfRule>
  </conditionalFormatting>
  <conditionalFormatting sqref="X1084:X1085">
    <cfRule type="expression" priority="2883" dxfId="688">
      <formula>$X1084=0</formula>
    </cfRule>
  </conditionalFormatting>
  <conditionalFormatting sqref="Y1084:Y1085">
    <cfRule type="expression" priority="2882" dxfId="688">
      <formula>$Y1084=0</formula>
    </cfRule>
  </conditionalFormatting>
  <conditionalFormatting sqref="A1084:J1085 L1084:AB1085">
    <cfRule type="expression" priority="2881" dxfId="1">
      <formula>IF($K1084="Invoiced",1,0)</formula>
    </cfRule>
  </conditionalFormatting>
  <conditionalFormatting sqref="A1084:A1085">
    <cfRule type="cellIs" priority="2880" operator="between" dxfId="655">
      <formula>NOW()-1</formula>
      <formula>NOW()+1</formula>
    </cfRule>
  </conditionalFormatting>
  <conditionalFormatting sqref="A1086:A1092">
    <cfRule type="cellIs" priority="2879" operator="between" dxfId="655">
      <formula>NOW()-1</formula>
      <formula>NOW()+1</formula>
    </cfRule>
  </conditionalFormatting>
  <conditionalFormatting sqref="K1086:K1092">
    <cfRule type="expression" priority="2878" dxfId="1">
      <formula>IF($K1086="Invoiced",1,0)</formula>
    </cfRule>
  </conditionalFormatting>
  <conditionalFormatting sqref="U1086:U1089">
    <cfRule type="expression" priority="2877" dxfId="688">
      <formula>$U1086=0</formula>
    </cfRule>
  </conditionalFormatting>
  <conditionalFormatting sqref="X1086:X1089">
    <cfRule type="expression" priority="2876" dxfId="688">
      <formula>$X1086=0</formula>
    </cfRule>
  </conditionalFormatting>
  <conditionalFormatting sqref="Y1086:Y1089">
    <cfRule type="expression" priority="2875" dxfId="688">
      <formula>$Y1086=0</formula>
    </cfRule>
  </conditionalFormatting>
  <conditionalFormatting sqref="A1086:J1089 L1086:AB1089">
    <cfRule type="expression" priority="2874" dxfId="1">
      <formula>IF($K1086="Invoiced",1,0)</formula>
    </cfRule>
  </conditionalFormatting>
  <conditionalFormatting sqref="A1086:A1089">
    <cfRule type="cellIs" priority="2873" operator="between" dxfId="655">
      <formula>NOW()-1</formula>
      <formula>NOW()+1</formula>
    </cfRule>
  </conditionalFormatting>
  <conditionalFormatting sqref="U1090:U1092">
    <cfRule type="expression" priority="2872" dxfId="688">
      <formula>$U1090=0</formula>
    </cfRule>
  </conditionalFormatting>
  <conditionalFormatting sqref="X1090:X1092">
    <cfRule type="expression" priority="2871" dxfId="688">
      <formula>$X1090=0</formula>
    </cfRule>
  </conditionalFormatting>
  <conditionalFormatting sqref="Y1090:Y1092">
    <cfRule type="expression" priority="2870" dxfId="688">
      <formula>$Y1090=0</formula>
    </cfRule>
  </conditionalFormatting>
  <conditionalFormatting sqref="A1090:J1092 L1090:AB1092">
    <cfRule type="expression" priority="2869" dxfId="1">
      <formula>IF($K1090="Invoiced",1,0)</formula>
    </cfRule>
  </conditionalFormatting>
  <conditionalFormatting sqref="A1090:A1092">
    <cfRule type="cellIs" priority="2868" operator="between" dxfId="655">
      <formula>NOW()-1</formula>
      <formula>NOW()+1</formula>
    </cfRule>
  </conditionalFormatting>
  <conditionalFormatting sqref="A1093:A1098">
    <cfRule type="cellIs" priority="2867" operator="between" dxfId="655">
      <formula>NOW()-1</formula>
      <formula>NOW()+1</formula>
    </cfRule>
  </conditionalFormatting>
  <conditionalFormatting sqref="K1093:K1098">
    <cfRule type="expression" priority="2866" dxfId="1">
      <formula>IF($K1093="Invoiced",1,0)</formula>
    </cfRule>
  </conditionalFormatting>
  <conditionalFormatting sqref="U1093:U1096">
    <cfRule type="expression" priority="2865" dxfId="688">
      <formula>$U1093=0</formula>
    </cfRule>
  </conditionalFormatting>
  <conditionalFormatting sqref="X1093:X1096">
    <cfRule type="expression" priority="2864" dxfId="688">
      <formula>$X1093=0</formula>
    </cfRule>
  </conditionalFormatting>
  <conditionalFormatting sqref="Y1093:Y1096">
    <cfRule type="expression" priority="2863" dxfId="688">
      <formula>$Y1093=0</formula>
    </cfRule>
  </conditionalFormatting>
  <conditionalFormatting sqref="A1093:J1096 L1093:AB1096">
    <cfRule type="expression" priority="2862" dxfId="1">
      <formula>IF($K1093="Invoiced",1,0)</formula>
    </cfRule>
  </conditionalFormatting>
  <conditionalFormatting sqref="A1093:A1096">
    <cfRule type="cellIs" priority="2861" operator="between" dxfId="655">
      <formula>NOW()-1</formula>
      <formula>NOW()+1</formula>
    </cfRule>
  </conditionalFormatting>
  <conditionalFormatting sqref="U1097:U1098">
    <cfRule type="expression" priority="2860" dxfId="688">
      <formula>$U1097=0</formula>
    </cfRule>
  </conditionalFormatting>
  <conditionalFormatting sqref="X1097:X1098">
    <cfRule type="expression" priority="2859" dxfId="688">
      <formula>$X1097=0</formula>
    </cfRule>
  </conditionalFormatting>
  <conditionalFormatting sqref="Y1097:Y1098">
    <cfRule type="expression" priority="2858" dxfId="688">
      <formula>$Y1097=0</formula>
    </cfRule>
  </conditionalFormatting>
  <conditionalFormatting sqref="A1097:J1098 L1097:AB1098">
    <cfRule type="expression" priority="2857" dxfId="1">
      <formula>IF($K1097="Invoiced",1,0)</formula>
    </cfRule>
  </conditionalFormatting>
  <conditionalFormatting sqref="A1097:A1098">
    <cfRule type="cellIs" priority="2856" operator="between" dxfId="655">
      <formula>NOW()-1</formula>
      <formula>NOW()+1</formula>
    </cfRule>
  </conditionalFormatting>
  <conditionalFormatting sqref="A1099:A1101">
    <cfRule type="cellIs" priority="2855" operator="between" dxfId="655">
      <formula>NOW()-1</formula>
      <formula>NOW()+1</formula>
    </cfRule>
    <cfRule type="cellIs" priority="2849" operator="between" dxfId="655">
      <formula>NOW()-1</formula>
      <formula>NOW()+1</formula>
    </cfRule>
  </conditionalFormatting>
  <conditionalFormatting sqref="K1099:K1101">
    <cfRule type="expression" priority="2854" dxfId="1">
      <formula>IF($K1099="Invoiced",1,0)</formula>
    </cfRule>
  </conditionalFormatting>
  <conditionalFormatting sqref="U1099:U1101">
    <cfRule type="expression" priority="2853" dxfId="688">
      <formula>$U1099=0</formula>
    </cfRule>
  </conditionalFormatting>
  <conditionalFormatting sqref="X1099:X1101">
    <cfRule type="expression" priority="2852" dxfId="688">
      <formula>$X1099=0</formula>
    </cfRule>
  </conditionalFormatting>
  <conditionalFormatting sqref="Y1099:Y1101">
    <cfRule type="expression" priority="2851" dxfId="688">
      <formula>$Y1099=0</formula>
    </cfRule>
  </conditionalFormatting>
  <conditionalFormatting sqref="A1099:J1101 L1099:AB1101">
    <cfRule type="expression" priority="2850" dxfId="1">
      <formula>IF($K1099="Invoiced",1,0)</formula>
    </cfRule>
  </conditionalFormatting>
  <conditionalFormatting sqref="A1102:A1107">
    <cfRule type="cellIs" priority="2848" operator="between" dxfId="655">
      <formula>NOW()-1</formula>
      <formula>NOW()+1</formula>
    </cfRule>
  </conditionalFormatting>
  <conditionalFormatting sqref="K1102:K1107">
    <cfRule type="expression" priority="2847" dxfId="1">
      <formula>IF($K1102="Invoiced",1,0)</formula>
    </cfRule>
  </conditionalFormatting>
  <conditionalFormatting sqref="U1102:U1105">
    <cfRule type="expression" priority="2846" dxfId="688">
      <formula>$U1102=0</formula>
    </cfRule>
  </conditionalFormatting>
  <conditionalFormatting sqref="X1102:X1105">
    <cfRule type="expression" priority="2845" dxfId="688">
      <formula>$X1102=0</formula>
    </cfRule>
  </conditionalFormatting>
  <conditionalFormatting sqref="Y1102:Y1105">
    <cfRule type="expression" priority="2844" dxfId="688">
      <formula>$Y1102=0</formula>
    </cfRule>
  </conditionalFormatting>
  <conditionalFormatting sqref="A1102:J1105 L1102:AB1105">
    <cfRule type="expression" priority="2843" dxfId="1">
      <formula>IF($K1102="Invoiced",1,0)</formula>
    </cfRule>
  </conditionalFormatting>
  <conditionalFormatting sqref="A1102:A1105">
    <cfRule type="cellIs" priority="2842" operator="between" dxfId="655">
      <formula>NOW()-1</formula>
      <formula>NOW()+1</formula>
    </cfRule>
  </conditionalFormatting>
  <conditionalFormatting sqref="U1106:U1107">
    <cfRule type="expression" priority="2841" dxfId="688">
      <formula>$U1106=0</formula>
    </cfRule>
  </conditionalFormatting>
  <conditionalFormatting sqref="X1106:X1107">
    <cfRule type="expression" priority="2840" dxfId="688">
      <formula>$X1106=0</formula>
    </cfRule>
  </conditionalFormatting>
  <conditionalFormatting sqref="Y1106:Y1107">
    <cfRule type="expression" priority="2839" dxfId="688">
      <formula>$Y1106=0</formula>
    </cfRule>
  </conditionalFormatting>
  <conditionalFormatting sqref="A1106:J1107 L1106:AB1107">
    <cfRule type="expression" priority="2838" dxfId="1">
      <formula>IF($K1106="Invoiced",1,0)</formula>
    </cfRule>
  </conditionalFormatting>
  <conditionalFormatting sqref="A1106:A1107">
    <cfRule type="cellIs" priority="2837" operator="between" dxfId="655">
      <formula>NOW()-1</formula>
      <formula>NOW()+1</formula>
    </cfRule>
  </conditionalFormatting>
  <conditionalFormatting sqref="A1108">
    <cfRule type="cellIs" priority="2836" operator="between" dxfId="655">
      <formula>NOW()-1</formula>
      <formula>NOW()+1</formula>
    </cfRule>
    <cfRule type="cellIs" priority="2830" operator="between" dxfId="655">
      <formula>NOW()-1</formula>
      <formula>NOW()+1</formula>
    </cfRule>
  </conditionalFormatting>
  <conditionalFormatting sqref="K1108">
    <cfRule type="expression" priority="2835" dxfId="1">
      <formula>IF($K1108="Invoiced",1,0)</formula>
    </cfRule>
  </conditionalFormatting>
  <conditionalFormatting sqref="U1108">
    <cfRule type="expression" priority="2834" dxfId="688">
      <formula>$U1108=0</formula>
    </cfRule>
  </conditionalFormatting>
  <conditionalFormatting sqref="X1108">
    <cfRule type="expression" priority="2833" dxfId="688">
      <formula>$X1108=0</formula>
    </cfRule>
  </conditionalFormatting>
  <conditionalFormatting sqref="Y1108">
    <cfRule type="expression" priority="2832" dxfId="688">
      <formula>$Y1108=0</formula>
    </cfRule>
  </conditionalFormatting>
  <conditionalFormatting sqref="A1108:J1108 L1108:AB1108">
    <cfRule type="expression" priority="2831" dxfId="1">
      <formula>IF($K1108="Invoiced",1,0)</formula>
    </cfRule>
  </conditionalFormatting>
  <conditionalFormatting sqref="A1109">
    <cfRule type="cellIs" priority="2829" operator="between" dxfId="655">
      <formula>NOW()-1</formula>
      <formula>NOW()+1</formula>
    </cfRule>
    <cfRule type="cellIs" priority="2823" operator="between" dxfId="655">
      <formula>NOW()-1</formula>
      <formula>NOW()+1</formula>
    </cfRule>
  </conditionalFormatting>
  <conditionalFormatting sqref="K1109">
    <cfRule type="expression" priority="2828" dxfId="1">
      <formula>IF($K1109="Invoiced",1,0)</formula>
    </cfRule>
  </conditionalFormatting>
  <conditionalFormatting sqref="U1109">
    <cfRule type="expression" priority="2827" dxfId="688">
      <formula>$U1109=0</formula>
    </cfRule>
  </conditionalFormatting>
  <conditionalFormatting sqref="X1109">
    <cfRule type="expression" priority="2826" dxfId="688">
      <formula>$X1109=0</formula>
    </cfRule>
  </conditionalFormatting>
  <conditionalFormatting sqref="Y1109">
    <cfRule type="expression" priority="2825" dxfId="688">
      <formula>$Y1109=0</formula>
    </cfRule>
  </conditionalFormatting>
  <conditionalFormatting sqref="A1109:J1109 L1109:AB1109">
    <cfRule type="expression" priority="2824" dxfId="1">
      <formula>IF($K1109="Invoiced",1,0)</formula>
    </cfRule>
  </conditionalFormatting>
  <conditionalFormatting sqref="A1110:A1115">
    <cfRule type="cellIs" priority="2822" operator="between" dxfId="655">
      <formula>NOW()-1</formula>
      <formula>NOW()+1</formula>
    </cfRule>
  </conditionalFormatting>
  <conditionalFormatting sqref="K1110:K1115">
    <cfRule type="expression" priority="2821" dxfId="1">
      <formula>IF($K1110="Invoiced",1,0)</formula>
    </cfRule>
  </conditionalFormatting>
  <conditionalFormatting sqref="U1110:U1113">
    <cfRule type="expression" priority="2820" dxfId="688">
      <formula>$U1110=0</formula>
    </cfRule>
  </conditionalFormatting>
  <conditionalFormatting sqref="X1110:X1113">
    <cfRule type="expression" priority="2819" dxfId="688">
      <formula>$X1110=0</formula>
    </cfRule>
  </conditionalFormatting>
  <conditionalFormatting sqref="Y1110:Y1113">
    <cfRule type="expression" priority="2818" dxfId="688">
      <formula>$Y1110=0</formula>
    </cfRule>
  </conditionalFormatting>
  <conditionalFormatting sqref="A1110:J1113 L1110:AB1113">
    <cfRule type="expression" priority="2817" dxfId="1">
      <formula>IF($K1110="Invoiced",1,0)</formula>
    </cfRule>
  </conditionalFormatting>
  <conditionalFormatting sqref="A1110:A1113">
    <cfRule type="cellIs" priority="2816" operator="between" dxfId="655">
      <formula>NOW()-1</formula>
      <formula>NOW()+1</formula>
    </cfRule>
  </conditionalFormatting>
  <conditionalFormatting sqref="U1114:U1115">
    <cfRule type="expression" priority="2815" dxfId="688">
      <formula>$U1114=0</formula>
    </cfRule>
  </conditionalFormatting>
  <conditionalFormatting sqref="X1114:X1115">
    <cfRule type="expression" priority="2814" dxfId="688">
      <formula>$X1114=0</formula>
    </cfRule>
  </conditionalFormatting>
  <conditionalFormatting sqref="Y1114:Y1115">
    <cfRule type="expression" priority="2813" dxfId="688">
      <formula>$Y1114=0</formula>
    </cfRule>
  </conditionalFormatting>
  <conditionalFormatting sqref="A1114:J1115 L1114:AB1115">
    <cfRule type="expression" priority="2812" dxfId="1">
      <formula>IF($K1114="Invoiced",1,0)</formula>
    </cfRule>
  </conditionalFormatting>
  <conditionalFormatting sqref="A1114:A1115">
    <cfRule type="cellIs" priority="2811" operator="between" dxfId="655">
      <formula>NOW()-1</formula>
      <formula>NOW()+1</formula>
    </cfRule>
  </conditionalFormatting>
  <conditionalFormatting sqref="A1116:A1122">
    <cfRule type="cellIs" priority="2810" operator="between" dxfId="655">
      <formula>NOW()-1</formula>
      <formula>NOW()+1</formula>
    </cfRule>
  </conditionalFormatting>
  <conditionalFormatting sqref="K1116:K1122">
    <cfRule type="expression" priority="2809" dxfId="1">
      <formula>IF($K1116="Invoiced",1,0)</formula>
    </cfRule>
  </conditionalFormatting>
  <conditionalFormatting sqref="U1116:U1119">
    <cfRule type="expression" priority="2808" dxfId="688">
      <formula>$U1116=0</formula>
    </cfRule>
  </conditionalFormatting>
  <conditionalFormatting sqref="X1116:X1119">
    <cfRule type="expression" priority="2807" dxfId="688">
      <formula>$X1116=0</formula>
    </cfRule>
  </conditionalFormatting>
  <conditionalFormatting sqref="Y1116:Y1119">
    <cfRule type="expression" priority="2806" dxfId="688">
      <formula>$Y1116=0</formula>
    </cfRule>
  </conditionalFormatting>
  <conditionalFormatting sqref="A1116:J1119 L1116:AB1119">
    <cfRule type="expression" priority="2805" dxfId="1">
      <formula>IF($K1116="Invoiced",1,0)</formula>
    </cfRule>
  </conditionalFormatting>
  <conditionalFormatting sqref="A1116:A1119">
    <cfRule type="cellIs" priority="2804" operator="between" dxfId="655">
      <formula>NOW()-1</formula>
      <formula>NOW()+1</formula>
    </cfRule>
  </conditionalFormatting>
  <conditionalFormatting sqref="U1120:U1122">
    <cfRule type="expression" priority="2803" dxfId="688">
      <formula>$U1120=0</formula>
    </cfRule>
  </conditionalFormatting>
  <conditionalFormatting sqref="X1120:X1122">
    <cfRule type="expression" priority="2802" dxfId="688">
      <formula>$X1120=0</formula>
    </cfRule>
  </conditionalFormatting>
  <conditionalFormatting sqref="Y1120:Y1122">
    <cfRule type="expression" priority="2801" dxfId="688">
      <formula>$Y1120=0</formula>
    </cfRule>
  </conditionalFormatting>
  <conditionalFormatting sqref="A1120:J1122 L1120:AB1122">
    <cfRule type="expression" priority="2800" dxfId="1">
      <formula>IF($K1120="Invoiced",1,0)</formula>
    </cfRule>
  </conditionalFormatting>
  <conditionalFormatting sqref="A1120:A1122">
    <cfRule type="cellIs" priority="2799" operator="between" dxfId="655">
      <formula>NOW()-1</formula>
      <formula>NOW()+1</formula>
    </cfRule>
  </conditionalFormatting>
  <conditionalFormatting sqref="A1123:A1128">
    <cfRule type="cellIs" priority="2798" operator="between" dxfId="655">
      <formula>NOW()-1</formula>
      <formula>NOW()+1</formula>
    </cfRule>
  </conditionalFormatting>
  <conditionalFormatting sqref="K1123:K1128">
    <cfRule type="expression" priority="2797" dxfId="1">
      <formula>IF($K1123="Invoiced",1,0)</formula>
    </cfRule>
  </conditionalFormatting>
  <conditionalFormatting sqref="U1123:U1126">
    <cfRule type="expression" priority="2796" dxfId="688">
      <formula>$U1123=0</formula>
    </cfRule>
  </conditionalFormatting>
  <conditionalFormatting sqref="X1123:X1126">
    <cfRule type="expression" priority="2795" dxfId="688">
      <formula>$X1123=0</formula>
    </cfRule>
  </conditionalFormatting>
  <conditionalFormatting sqref="Y1123:Y1126">
    <cfRule type="expression" priority="2794" dxfId="688">
      <formula>$Y1123=0</formula>
    </cfRule>
  </conditionalFormatting>
  <conditionalFormatting sqref="A1123:J1126 L1123:AB1126">
    <cfRule type="expression" priority="2793" dxfId="1">
      <formula>IF($K1123="Invoiced",1,0)</formula>
    </cfRule>
  </conditionalFormatting>
  <conditionalFormatting sqref="A1123:A1126">
    <cfRule type="cellIs" priority="2792" operator="between" dxfId="655">
      <formula>NOW()-1</formula>
      <formula>NOW()+1</formula>
    </cfRule>
  </conditionalFormatting>
  <conditionalFormatting sqref="U1127:U1128">
    <cfRule type="expression" priority="2791" dxfId="688">
      <formula>$U1127=0</formula>
    </cfRule>
  </conditionalFormatting>
  <conditionalFormatting sqref="X1127:X1128">
    <cfRule type="expression" priority="2790" dxfId="688">
      <formula>$X1127=0</formula>
    </cfRule>
  </conditionalFormatting>
  <conditionalFormatting sqref="Y1127:Y1128">
    <cfRule type="expression" priority="2789" dxfId="688">
      <formula>$Y1127=0</formula>
    </cfRule>
  </conditionalFormatting>
  <conditionalFormatting sqref="A1127:J1128 L1127:AB1128">
    <cfRule type="expression" priority="2788" dxfId="1">
      <formula>IF($K1127="Invoiced",1,0)</formula>
    </cfRule>
  </conditionalFormatting>
  <conditionalFormatting sqref="A1127:A1128">
    <cfRule type="cellIs" priority="2787" operator="between" dxfId="655">
      <formula>NOW()-1</formula>
      <formula>NOW()+1</formula>
    </cfRule>
  </conditionalFormatting>
  <conditionalFormatting sqref="A1129:A1131">
    <cfRule type="cellIs" priority="2786" operator="between" dxfId="655">
      <formula>NOW()-1</formula>
      <formula>NOW()+1</formula>
    </cfRule>
    <cfRule type="cellIs" priority="2780" operator="between" dxfId="655">
      <formula>NOW()-1</formula>
      <formula>NOW()+1</formula>
    </cfRule>
  </conditionalFormatting>
  <conditionalFormatting sqref="K1129:K1131">
    <cfRule type="expression" priority="2785" dxfId="1">
      <formula>IF($K1129="Invoiced",1,0)</formula>
    </cfRule>
  </conditionalFormatting>
  <conditionalFormatting sqref="U1129:U1131">
    <cfRule type="expression" priority="2784" dxfId="688">
      <formula>$U1129=0</formula>
    </cfRule>
  </conditionalFormatting>
  <conditionalFormatting sqref="X1129:X1131">
    <cfRule type="expression" priority="2783" dxfId="688">
      <formula>$X1129=0</formula>
    </cfRule>
  </conditionalFormatting>
  <conditionalFormatting sqref="Y1129:Y1131">
    <cfRule type="expression" priority="2782" dxfId="688">
      <formula>$Y1129=0</formula>
    </cfRule>
  </conditionalFormatting>
  <conditionalFormatting sqref="A1129:J1131 L1129:AB1131">
    <cfRule type="expression" priority="2781" dxfId="1">
      <formula>IF($K1129="Invoiced",1,0)</formula>
    </cfRule>
  </conditionalFormatting>
  <conditionalFormatting sqref="A1132:A1137">
    <cfRule type="cellIs" priority="2779" operator="between" dxfId="655">
      <formula>NOW()-1</formula>
      <formula>NOW()+1</formula>
    </cfRule>
  </conditionalFormatting>
  <conditionalFormatting sqref="K1132:K1137">
    <cfRule type="expression" priority="2778" dxfId="1">
      <formula>IF($K1132="Invoiced",1,0)</formula>
    </cfRule>
  </conditionalFormatting>
  <conditionalFormatting sqref="U1132:U1135">
    <cfRule type="expression" priority="2777" dxfId="688">
      <formula>$U1132=0</formula>
    </cfRule>
  </conditionalFormatting>
  <conditionalFormatting sqref="X1132:X1135">
    <cfRule type="expression" priority="2776" dxfId="688">
      <formula>$X1132=0</formula>
    </cfRule>
  </conditionalFormatting>
  <conditionalFormatting sqref="Y1132:Y1135">
    <cfRule type="expression" priority="2775" dxfId="688">
      <formula>$Y1132=0</formula>
    </cfRule>
  </conditionalFormatting>
  <conditionalFormatting sqref="A1132:J1135 L1132:AB1135">
    <cfRule type="expression" priority="2774" dxfId="1">
      <formula>IF($K1132="Invoiced",1,0)</formula>
    </cfRule>
  </conditionalFormatting>
  <conditionalFormatting sqref="A1132:A1135">
    <cfRule type="cellIs" priority="2773" operator="between" dxfId="655">
      <formula>NOW()-1</formula>
      <formula>NOW()+1</formula>
    </cfRule>
  </conditionalFormatting>
  <conditionalFormatting sqref="U1136:U1137">
    <cfRule type="expression" priority="2772" dxfId="688">
      <formula>$U1136=0</formula>
    </cfRule>
  </conditionalFormatting>
  <conditionalFormatting sqref="X1136:X1137">
    <cfRule type="expression" priority="2771" dxfId="688">
      <formula>$X1136=0</formula>
    </cfRule>
  </conditionalFormatting>
  <conditionalFormatting sqref="Y1136:Y1137">
    <cfRule type="expression" priority="2770" dxfId="688">
      <formula>$Y1136=0</formula>
    </cfRule>
  </conditionalFormatting>
  <conditionalFormatting sqref="A1136:J1137 L1136:AB1137">
    <cfRule type="expression" priority="2769" dxfId="1">
      <formula>IF($K1136="Invoiced",1,0)</formula>
    </cfRule>
  </conditionalFormatting>
  <conditionalFormatting sqref="A1136:A1137">
    <cfRule type="cellIs" priority="2768" operator="between" dxfId="655">
      <formula>NOW()-1</formula>
      <formula>NOW()+1</formula>
    </cfRule>
  </conditionalFormatting>
  <conditionalFormatting sqref="A1138">
    <cfRule type="cellIs" priority="2767" operator="between" dxfId="655">
      <formula>NOW()-1</formula>
      <formula>NOW()+1</formula>
    </cfRule>
    <cfRule type="cellIs" priority="2761" operator="between" dxfId="655">
      <formula>NOW()-1</formula>
      <formula>NOW()+1</formula>
    </cfRule>
  </conditionalFormatting>
  <conditionalFormatting sqref="K1138">
    <cfRule type="expression" priority="2766" dxfId="1">
      <formula>IF($K1138="Invoiced",1,0)</formula>
    </cfRule>
  </conditionalFormatting>
  <conditionalFormatting sqref="U1138">
    <cfRule type="expression" priority="2765" dxfId="688">
      <formula>$U1138=0</formula>
    </cfRule>
  </conditionalFormatting>
  <conditionalFormatting sqref="X1138">
    <cfRule type="expression" priority="2764" dxfId="688">
      <formula>$X1138=0</formula>
    </cfRule>
  </conditionalFormatting>
  <conditionalFormatting sqref="Y1138">
    <cfRule type="expression" priority="2763" dxfId="688">
      <formula>$Y1138=0</formula>
    </cfRule>
  </conditionalFormatting>
  <conditionalFormatting sqref="A1138:J1138 L1138:AB1138">
    <cfRule type="expression" priority="2762" dxfId="1">
      <formula>IF($K1138="Invoiced",1,0)</formula>
    </cfRule>
  </conditionalFormatting>
  <conditionalFormatting sqref="A1139">
    <cfRule type="cellIs" priority="2760" operator="between" dxfId="655">
      <formula>NOW()-1</formula>
      <formula>NOW()+1</formula>
    </cfRule>
    <cfRule type="cellIs" priority="2754" operator="between" dxfId="655">
      <formula>NOW()-1</formula>
      <formula>NOW()+1</formula>
    </cfRule>
  </conditionalFormatting>
  <conditionalFormatting sqref="K1139">
    <cfRule type="expression" priority="2759" dxfId="1">
      <formula>IF($K1139="Invoiced",1,0)</formula>
    </cfRule>
  </conditionalFormatting>
  <conditionalFormatting sqref="U1139">
    <cfRule type="expression" priority="2758" dxfId="688">
      <formula>$U1139=0</formula>
    </cfRule>
  </conditionalFormatting>
  <conditionalFormatting sqref="X1139">
    <cfRule type="expression" priority="2757" dxfId="688">
      <formula>$X1139=0</formula>
    </cfRule>
  </conditionalFormatting>
  <conditionalFormatting sqref="Y1139">
    <cfRule type="expression" priority="2756" dxfId="688">
      <formula>$Y1139=0</formula>
    </cfRule>
  </conditionalFormatting>
  <conditionalFormatting sqref="A1139:J1139 L1139:AB1139">
    <cfRule type="expression" priority="2755" dxfId="1">
      <formula>IF($K1139="Invoiced",1,0)</formula>
    </cfRule>
  </conditionalFormatting>
  <conditionalFormatting sqref="A1140">
    <cfRule type="cellIs" priority="2753" operator="between" dxfId="655">
      <formula>NOW()-1</formula>
      <formula>NOW()+1</formula>
    </cfRule>
    <cfRule type="cellIs" priority="2747" operator="between" dxfId="655">
      <formula>NOW()-1</formula>
      <formula>NOW()+1</formula>
    </cfRule>
  </conditionalFormatting>
  <conditionalFormatting sqref="K1140">
    <cfRule type="expression" priority="2752" dxfId="1">
      <formula>IF($K1140="Invoiced",1,0)</formula>
    </cfRule>
  </conditionalFormatting>
  <conditionalFormatting sqref="U1140">
    <cfRule type="expression" priority="2751" dxfId="688">
      <formula>$U1140=0</formula>
    </cfRule>
  </conditionalFormatting>
  <conditionalFormatting sqref="X1140">
    <cfRule type="expression" priority="2750" dxfId="688">
      <formula>$X1140=0</formula>
    </cfRule>
  </conditionalFormatting>
  <conditionalFormatting sqref="Y1140">
    <cfRule type="expression" priority="2749" dxfId="688">
      <formula>$Y1140=0</formula>
    </cfRule>
  </conditionalFormatting>
  <conditionalFormatting sqref="A1140:J1140 L1140:AB1140">
    <cfRule type="expression" priority="2748" dxfId="1">
      <formula>IF($K1140="Invoiced",1,0)</formula>
    </cfRule>
  </conditionalFormatting>
  <conditionalFormatting sqref="A1141">
    <cfRule type="cellIs" priority="2746" operator="between" dxfId="655">
      <formula>NOW()-1</formula>
      <formula>NOW()+1</formula>
    </cfRule>
    <cfRule type="cellIs" priority="2740" operator="between" dxfId="655">
      <formula>NOW()-1</formula>
      <formula>NOW()+1</formula>
    </cfRule>
  </conditionalFormatting>
  <conditionalFormatting sqref="K1141">
    <cfRule type="expression" priority="2745" dxfId="1">
      <formula>IF($K1141="Invoiced",1,0)</formula>
    </cfRule>
  </conditionalFormatting>
  <conditionalFormatting sqref="U1141">
    <cfRule type="expression" priority="2744" dxfId="688">
      <formula>$U1141=0</formula>
    </cfRule>
  </conditionalFormatting>
  <conditionalFormatting sqref="X1141">
    <cfRule type="expression" priority="2743" dxfId="688">
      <formula>$X1141=0</formula>
    </cfRule>
  </conditionalFormatting>
  <conditionalFormatting sqref="Y1141">
    <cfRule type="expression" priority="2742" dxfId="688">
      <formula>$Y1141=0</formula>
    </cfRule>
  </conditionalFormatting>
  <conditionalFormatting sqref="A1141:J1141 L1141:AB1141">
    <cfRule type="expression" priority="2741" dxfId="1">
      <formula>IF($K1141="Invoiced",1,0)</formula>
    </cfRule>
  </conditionalFormatting>
  <conditionalFormatting sqref="A1142:A1147">
    <cfRule type="cellIs" priority="2739" operator="between" dxfId="655">
      <formula>NOW()-1</formula>
      <formula>NOW()+1</formula>
    </cfRule>
  </conditionalFormatting>
  <conditionalFormatting sqref="K1142:K1147">
    <cfRule type="expression" priority="2738" dxfId="1">
      <formula>IF($K1142="Invoiced",1,0)</formula>
    </cfRule>
  </conditionalFormatting>
  <conditionalFormatting sqref="U1142:U1145">
    <cfRule type="expression" priority="2737" dxfId="688">
      <formula>$U1142=0</formula>
    </cfRule>
  </conditionalFormatting>
  <conditionalFormatting sqref="X1142:X1145">
    <cfRule type="expression" priority="2736" dxfId="688">
      <formula>$X1142=0</formula>
    </cfRule>
  </conditionalFormatting>
  <conditionalFormatting sqref="Y1142:Y1145">
    <cfRule type="expression" priority="2735" dxfId="688">
      <formula>$Y1142=0</formula>
    </cfRule>
  </conditionalFormatting>
  <conditionalFormatting sqref="A1142:J1145 L1142:AB1145">
    <cfRule type="expression" priority="2734" dxfId="1">
      <formula>IF($K1142="Invoiced",1,0)</formula>
    </cfRule>
  </conditionalFormatting>
  <conditionalFormatting sqref="A1142:A1145">
    <cfRule type="cellIs" priority="2733" operator="between" dxfId="655">
      <formula>NOW()-1</formula>
      <formula>NOW()+1</formula>
    </cfRule>
  </conditionalFormatting>
  <conditionalFormatting sqref="U1146:U1147">
    <cfRule type="expression" priority="2732" dxfId="688">
      <formula>$U1146=0</formula>
    </cfRule>
  </conditionalFormatting>
  <conditionalFormatting sqref="X1146:X1147">
    <cfRule type="expression" priority="2731" dxfId="688">
      <formula>$X1146=0</formula>
    </cfRule>
  </conditionalFormatting>
  <conditionalFormatting sqref="Y1146:Y1147">
    <cfRule type="expression" priority="2730" dxfId="688">
      <formula>$Y1146=0</formula>
    </cfRule>
  </conditionalFormatting>
  <conditionalFormatting sqref="A1146:J1147 L1146:AB1147">
    <cfRule type="expression" priority="2729" dxfId="1">
      <formula>IF($K1146="Invoiced",1,0)</formula>
    </cfRule>
  </conditionalFormatting>
  <conditionalFormatting sqref="A1146:A1147">
    <cfRule type="cellIs" priority="2728" operator="between" dxfId="655">
      <formula>NOW()-1</formula>
      <formula>NOW()+1</formula>
    </cfRule>
  </conditionalFormatting>
  <conditionalFormatting sqref="A1148:A1154">
    <cfRule type="cellIs" priority="2727" operator="between" dxfId="655">
      <formula>NOW()-1</formula>
      <formula>NOW()+1</formula>
    </cfRule>
  </conditionalFormatting>
  <conditionalFormatting sqref="K1148:K1154">
    <cfRule type="expression" priority="2726" dxfId="1">
      <formula>IF($K1148="Invoiced",1,0)</formula>
    </cfRule>
  </conditionalFormatting>
  <conditionalFormatting sqref="U1148:U1151">
    <cfRule type="expression" priority="2725" dxfId="688">
      <formula>$U1148=0</formula>
    </cfRule>
  </conditionalFormatting>
  <conditionalFormatting sqref="X1148:X1151">
    <cfRule type="expression" priority="2724" dxfId="688">
      <formula>$X1148=0</formula>
    </cfRule>
  </conditionalFormatting>
  <conditionalFormatting sqref="Y1148:Y1151">
    <cfRule type="expression" priority="2723" dxfId="688">
      <formula>$Y1148=0</formula>
    </cfRule>
  </conditionalFormatting>
  <conditionalFormatting sqref="A1148:J1151 L1148:AB1151">
    <cfRule type="expression" priority="2722" dxfId="1">
      <formula>IF($K1148="Invoiced",1,0)</formula>
    </cfRule>
  </conditionalFormatting>
  <conditionalFormatting sqref="A1148:A1151">
    <cfRule type="cellIs" priority="2721" operator="between" dxfId="655">
      <formula>NOW()-1</formula>
      <formula>NOW()+1</formula>
    </cfRule>
  </conditionalFormatting>
  <conditionalFormatting sqref="U1152:U1154">
    <cfRule type="expression" priority="2720" dxfId="688">
      <formula>$U1152=0</formula>
    </cfRule>
  </conditionalFormatting>
  <conditionalFormatting sqref="X1152:X1154">
    <cfRule type="expression" priority="2719" dxfId="688">
      <formula>$X1152=0</formula>
    </cfRule>
  </conditionalFormatting>
  <conditionalFormatting sqref="Y1152:Y1154">
    <cfRule type="expression" priority="2718" dxfId="688">
      <formula>$Y1152=0</formula>
    </cfRule>
  </conditionalFormatting>
  <conditionalFormatting sqref="A1152:J1154 L1152:AB1154">
    <cfRule type="expression" priority="2717" dxfId="1">
      <formula>IF($K1152="Invoiced",1,0)</formula>
    </cfRule>
  </conditionalFormatting>
  <conditionalFormatting sqref="A1152:A1154">
    <cfRule type="cellIs" priority="2716" operator="between" dxfId="655">
      <formula>NOW()-1</formula>
      <formula>NOW()+1</formula>
    </cfRule>
  </conditionalFormatting>
  <conditionalFormatting sqref="A1155:A1160">
    <cfRule type="cellIs" priority="2715" operator="between" dxfId="655">
      <formula>NOW()-1</formula>
      <formula>NOW()+1</formula>
    </cfRule>
  </conditionalFormatting>
  <conditionalFormatting sqref="K1155:K1160">
    <cfRule type="expression" priority="2714" dxfId="1">
      <formula>IF($K1155="Invoiced",1,0)</formula>
    </cfRule>
  </conditionalFormatting>
  <conditionalFormatting sqref="U1155:U1158">
    <cfRule type="expression" priority="2713" dxfId="688">
      <formula>$U1155=0</formula>
    </cfRule>
  </conditionalFormatting>
  <conditionalFormatting sqref="X1155:X1158">
    <cfRule type="expression" priority="2712" dxfId="688">
      <formula>$X1155=0</formula>
    </cfRule>
  </conditionalFormatting>
  <conditionalFormatting sqref="Y1155:Y1158">
    <cfRule type="expression" priority="2711" dxfId="688">
      <formula>$Y1155=0</formula>
    </cfRule>
  </conditionalFormatting>
  <conditionalFormatting sqref="A1155:J1158 L1155:AB1158">
    <cfRule type="expression" priority="2710" dxfId="1">
      <formula>IF($K1155="Invoiced",1,0)</formula>
    </cfRule>
  </conditionalFormatting>
  <conditionalFormatting sqref="A1155:A1158">
    <cfRule type="cellIs" priority="2709" operator="between" dxfId="655">
      <formula>NOW()-1</formula>
      <formula>NOW()+1</formula>
    </cfRule>
  </conditionalFormatting>
  <conditionalFormatting sqref="U1159:U1160">
    <cfRule type="expression" priority="2708" dxfId="688">
      <formula>$U1159=0</formula>
    </cfRule>
  </conditionalFormatting>
  <conditionalFormatting sqref="X1159:X1160">
    <cfRule type="expression" priority="2707" dxfId="688">
      <formula>$X1159=0</formula>
    </cfRule>
  </conditionalFormatting>
  <conditionalFormatting sqref="Y1159:Y1160">
    <cfRule type="expression" priority="2706" dxfId="688">
      <formula>$Y1159=0</formula>
    </cfRule>
  </conditionalFormatting>
  <conditionalFormatting sqref="A1159:J1160 L1159:AB1160">
    <cfRule type="expression" priority="2705" dxfId="1">
      <formula>IF($K1159="Invoiced",1,0)</formula>
    </cfRule>
  </conditionalFormatting>
  <conditionalFormatting sqref="A1159:A1160">
    <cfRule type="cellIs" priority="2704" operator="between" dxfId="655">
      <formula>NOW()-1</formula>
      <formula>NOW()+1</formula>
    </cfRule>
  </conditionalFormatting>
  <conditionalFormatting sqref="A1161:A1163">
    <cfRule type="cellIs" priority="2703" operator="between" dxfId="655">
      <formula>NOW()-1</formula>
      <formula>NOW()+1</formula>
    </cfRule>
    <cfRule type="cellIs" priority="2697" operator="between" dxfId="655">
      <formula>NOW()-1</formula>
      <formula>NOW()+1</formula>
    </cfRule>
  </conditionalFormatting>
  <conditionalFormatting sqref="K1161:K1163">
    <cfRule type="expression" priority="2702" dxfId="1">
      <formula>IF($K1161="Invoiced",1,0)</formula>
    </cfRule>
  </conditionalFormatting>
  <conditionalFormatting sqref="U1161:U1163">
    <cfRule type="expression" priority="2701" dxfId="688">
      <formula>$U1161=0</formula>
    </cfRule>
  </conditionalFormatting>
  <conditionalFormatting sqref="X1161:X1163">
    <cfRule type="expression" priority="2700" dxfId="688">
      <formula>$X1161=0</formula>
    </cfRule>
  </conditionalFormatting>
  <conditionalFormatting sqref="Y1161:Y1163">
    <cfRule type="expression" priority="2699" dxfId="688">
      <formula>$Y1161=0</formula>
    </cfRule>
  </conditionalFormatting>
  <conditionalFormatting sqref="A1161:J1163 L1161:AB1163">
    <cfRule type="expression" priority="2698" dxfId="1">
      <formula>IF($K1161="Invoiced",1,0)</formula>
    </cfRule>
  </conditionalFormatting>
  <conditionalFormatting sqref="A1164:A1169">
    <cfRule type="cellIs" priority="2696" operator="between" dxfId="655">
      <formula>NOW()-1</formula>
      <formula>NOW()+1</formula>
    </cfRule>
  </conditionalFormatting>
  <conditionalFormatting sqref="K1164:K1169">
    <cfRule type="expression" priority="2695" dxfId="1">
      <formula>IF($K1164="Invoiced",1,0)</formula>
    </cfRule>
  </conditionalFormatting>
  <conditionalFormatting sqref="U1164:U1167">
    <cfRule type="expression" priority="2694" dxfId="688">
      <formula>$U1164=0</formula>
    </cfRule>
  </conditionalFormatting>
  <conditionalFormatting sqref="X1164:X1167">
    <cfRule type="expression" priority="2693" dxfId="688">
      <formula>$X1164=0</formula>
    </cfRule>
  </conditionalFormatting>
  <conditionalFormatting sqref="Y1164:Y1167">
    <cfRule type="expression" priority="2692" dxfId="688">
      <formula>$Y1164=0</formula>
    </cfRule>
  </conditionalFormatting>
  <conditionalFormatting sqref="A1164:J1167 L1164:AB1167">
    <cfRule type="expression" priority="2691" dxfId="1">
      <formula>IF($K1164="Invoiced",1,0)</formula>
    </cfRule>
  </conditionalFormatting>
  <conditionalFormatting sqref="A1164:A1167">
    <cfRule type="cellIs" priority="2690" operator="between" dxfId="655">
      <formula>NOW()-1</formula>
      <formula>NOW()+1</formula>
    </cfRule>
  </conditionalFormatting>
  <conditionalFormatting sqref="U1168:U1169">
    <cfRule type="expression" priority="2689" dxfId="688">
      <formula>$U1168=0</formula>
    </cfRule>
  </conditionalFormatting>
  <conditionalFormatting sqref="X1168:X1169">
    <cfRule type="expression" priority="2688" dxfId="688">
      <formula>$X1168=0</formula>
    </cfRule>
  </conditionalFormatting>
  <conditionalFormatting sqref="Y1168:Y1169">
    <cfRule type="expression" priority="2687" dxfId="688">
      <formula>$Y1168=0</formula>
    </cfRule>
  </conditionalFormatting>
  <conditionalFormatting sqref="A1168:J1169 L1168:AB1169">
    <cfRule type="expression" priority="2686" dxfId="1">
      <formula>IF($K1168="Invoiced",1,0)</formula>
    </cfRule>
  </conditionalFormatting>
  <conditionalFormatting sqref="A1168:A1169">
    <cfRule type="cellIs" priority="2685" operator="between" dxfId="655">
      <formula>NOW()-1</formula>
      <formula>NOW()+1</formula>
    </cfRule>
  </conditionalFormatting>
  <conditionalFormatting sqref="A1170">
    <cfRule type="cellIs" priority="2684" operator="between" dxfId="655">
      <formula>NOW()-1</formula>
      <formula>NOW()+1</formula>
    </cfRule>
    <cfRule type="cellIs" priority="2678" operator="between" dxfId="655">
      <formula>NOW()-1</formula>
      <formula>NOW()+1</formula>
    </cfRule>
  </conditionalFormatting>
  <conditionalFormatting sqref="K1170">
    <cfRule type="expression" priority="2683" dxfId="1">
      <formula>IF($K1170="Invoiced",1,0)</formula>
    </cfRule>
  </conditionalFormatting>
  <conditionalFormatting sqref="U1170">
    <cfRule type="expression" priority="2682" dxfId="688">
      <formula>$U1170=0</formula>
    </cfRule>
  </conditionalFormatting>
  <conditionalFormatting sqref="X1170">
    <cfRule type="expression" priority="2681" dxfId="688">
      <formula>$X1170=0</formula>
    </cfRule>
  </conditionalFormatting>
  <conditionalFormatting sqref="Y1170">
    <cfRule type="expression" priority="2680" dxfId="688">
      <formula>$Y1170=0</formula>
    </cfRule>
  </conditionalFormatting>
  <conditionalFormatting sqref="A1170:J1170 L1170:AB1170">
    <cfRule type="expression" priority="2679" dxfId="1">
      <formula>IF($K1170="Invoiced",1,0)</formula>
    </cfRule>
  </conditionalFormatting>
  <conditionalFormatting sqref="A1171">
    <cfRule type="cellIs" priority="2677" operator="between" dxfId="655">
      <formula>NOW()-1</formula>
      <formula>NOW()+1</formula>
    </cfRule>
    <cfRule type="cellIs" priority="2671" operator="between" dxfId="655">
      <formula>NOW()-1</formula>
      <formula>NOW()+1</formula>
    </cfRule>
  </conditionalFormatting>
  <conditionalFormatting sqref="K1171">
    <cfRule type="expression" priority="2676" dxfId="1">
      <formula>IF($K1171="Invoiced",1,0)</formula>
    </cfRule>
  </conditionalFormatting>
  <conditionalFormatting sqref="U1171">
    <cfRule type="expression" priority="2675" dxfId="688">
      <formula>$U1171=0</formula>
    </cfRule>
  </conditionalFormatting>
  <conditionalFormatting sqref="X1171">
    <cfRule type="expression" priority="2674" dxfId="688">
      <formula>$X1171=0</formula>
    </cfRule>
  </conditionalFormatting>
  <conditionalFormatting sqref="Y1171">
    <cfRule type="expression" priority="2673" dxfId="688">
      <formula>$Y1171=0</formula>
    </cfRule>
  </conditionalFormatting>
  <conditionalFormatting sqref="A1171:J1171 L1171:AB1171">
    <cfRule type="expression" priority="2672" dxfId="1">
      <formula>IF($K1171="Invoiced",1,0)</formula>
    </cfRule>
  </conditionalFormatting>
  <conditionalFormatting sqref="A1172:A1177">
    <cfRule type="cellIs" priority="2670" operator="between" dxfId="655">
      <formula>NOW()-1</formula>
      <formula>NOW()+1</formula>
    </cfRule>
  </conditionalFormatting>
  <conditionalFormatting sqref="K1172:K1177">
    <cfRule type="expression" priority="2669" dxfId="1">
      <formula>IF($K1172="Invoiced",1,0)</formula>
    </cfRule>
  </conditionalFormatting>
  <conditionalFormatting sqref="U1172:U1175">
    <cfRule type="expression" priority="2668" dxfId="688">
      <formula>$U1172=0</formula>
    </cfRule>
  </conditionalFormatting>
  <conditionalFormatting sqref="X1172:X1175">
    <cfRule type="expression" priority="2667" dxfId="688">
      <formula>$X1172=0</formula>
    </cfRule>
  </conditionalFormatting>
  <conditionalFormatting sqref="Y1172:Y1175">
    <cfRule type="expression" priority="2666" dxfId="688">
      <formula>$Y1172=0</formula>
    </cfRule>
  </conditionalFormatting>
  <conditionalFormatting sqref="A1172:J1175 L1172:AB1175">
    <cfRule type="expression" priority="2665" dxfId="1">
      <formula>IF($K1172="Invoiced",1,0)</formula>
    </cfRule>
  </conditionalFormatting>
  <conditionalFormatting sqref="A1172:A1175">
    <cfRule type="cellIs" priority="2664" operator="between" dxfId="655">
      <formula>NOW()-1</formula>
      <formula>NOW()+1</formula>
    </cfRule>
  </conditionalFormatting>
  <conditionalFormatting sqref="U1176:U1177">
    <cfRule type="expression" priority="2663" dxfId="688">
      <formula>$U1176=0</formula>
    </cfRule>
  </conditionalFormatting>
  <conditionalFormatting sqref="X1176:X1177">
    <cfRule type="expression" priority="2662" dxfId="688">
      <formula>$X1176=0</formula>
    </cfRule>
  </conditionalFormatting>
  <conditionalFormatting sqref="Y1176:Y1177">
    <cfRule type="expression" priority="2661" dxfId="688">
      <formula>$Y1176=0</formula>
    </cfRule>
  </conditionalFormatting>
  <conditionalFormatting sqref="A1176:J1177 L1176:AB1177">
    <cfRule type="expression" priority="2660" dxfId="1">
      <formula>IF($K1176="Invoiced",1,0)</formula>
    </cfRule>
  </conditionalFormatting>
  <conditionalFormatting sqref="A1176:A1177">
    <cfRule type="cellIs" priority="2659" operator="between" dxfId="655">
      <formula>NOW()-1</formula>
      <formula>NOW()+1</formula>
    </cfRule>
  </conditionalFormatting>
  <conditionalFormatting sqref="A1178:A1184">
    <cfRule type="cellIs" priority="2658" operator="between" dxfId="655">
      <formula>NOW()-1</formula>
      <formula>NOW()+1</formula>
    </cfRule>
  </conditionalFormatting>
  <conditionalFormatting sqref="K1178:K1184">
    <cfRule type="expression" priority="2657" dxfId="1">
      <formula>IF($K1178="Invoiced",1,0)</formula>
    </cfRule>
  </conditionalFormatting>
  <conditionalFormatting sqref="U1178:U1181">
    <cfRule type="expression" priority="2656" dxfId="688">
      <formula>$U1178=0</formula>
    </cfRule>
  </conditionalFormatting>
  <conditionalFormatting sqref="X1178:X1181">
    <cfRule type="expression" priority="2655" dxfId="688">
      <formula>$X1178=0</formula>
    </cfRule>
  </conditionalFormatting>
  <conditionalFormatting sqref="Y1178:Y1181">
    <cfRule type="expression" priority="2654" dxfId="688">
      <formula>$Y1178=0</formula>
    </cfRule>
  </conditionalFormatting>
  <conditionalFormatting sqref="A1178:J1181 L1178:AB1181">
    <cfRule type="expression" priority="2653" dxfId="1">
      <formula>IF($K1178="Invoiced",1,0)</formula>
    </cfRule>
  </conditionalFormatting>
  <conditionalFormatting sqref="A1178:A1181">
    <cfRule type="cellIs" priority="2652" operator="between" dxfId="655">
      <formula>NOW()-1</formula>
      <formula>NOW()+1</formula>
    </cfRule>
  </conditionalFormatting>
  <conditionalFormatting sqref="U1182:U1184">
    <cfRule type="expression" priority="2651" dxfId="688">
      <formula>$U1182=0</formula>
    </cfRule>
  </conditionalFormatting>
  <conditionalFormatting sqref="X1182:X1184">
    <cfRule type="expression" priority="2650" dxfId="688">
      <formula>$X1182=0</formula>
    </cfRule>
  </conditionalFormatting>
  <conditionalFormatting sqref="Y1182:Y1184">
    <cfRule type="expression" priority="2649" dxfId="688">
      <formula>$Y1182=0</formula>
    </cfRule>
  </conditionalFormatting>
  <conditionalFormatting sqref="A1182:J1184 L1182:AB1184">
    <cfRule type="expression" priority="2648" dxfId="1">
      <formula>IF($K1182="Invoiced",1,0)</formula>
    </cfRule>
  </conditionalFormatting>
  <conditionalFormatting sqref="A1182:A1184">
    <cfRule type="cellIs" priority="2647" operator="between" dxfId="655">
      <formula>NOW()-1</formula>
      <formula>NOW()+1</formula>
    </cfRule>
  </conditionalFormatting>
  <conditionalFormatting sqref="A1185:A1190">
    <cfRule type="cellIs" priority="2646" operator="between" dxfId="655">
      <formula>NOW()-1</formula>
      <formula>NOW()+1</formula>
    </cfRule>
  </conditionalFormatting>
  <conditionalFormatting sqref="K1185:K1190">
    <cfRule type="expression" priority="2645" dxfId="1">
      <formula>IF($K1185="Invoiced",1,0)</formula>
    </cfRule>
  </conditionalFormatting>
  <conditionalFormatting sqref="U1185:U1188">
    <cfRule type="expression" priority="2644" dxfId="688">
      <formula>$U1185=0</formula>
    </cfRule>
  </conditionalFormatting>
  <conditionalFormatting sqref="X1185:X1188">
    <cfRule type="expression" priority="2643" dxfId="688">
      <formula>$X1185=0</formula>
    </cfRule>
  </conditionalFormatting>
  <conditionalFormatting sqref="Y1185:Y1188">
    <cfRule type="expression" priority="2642" dxfId="688">
      <formula>$Y1185=0</formula>
    </cfRule>
  </conditionalFormatting>
  <conditionalFormatting sqref="A1185:J1188 L1185:AB1188">
    <cfRule type="expression" priority="2641" dxfId="1">
      <formula>IF($K1185="Invoiced",1,0)</formula>
    </cfRule>
  </conditionalFormatting>
  <conditionalFormatting sqref="A1185:A1188">
    <cfRule type="cellIs" priority="2640" operator="between" dxfId="655">
      <formula>NOW()-1</formula>
      <formula>NOW()+1</formula>
    </cfRule>
  </conditionalFormatting>
  <conditionalFormatting sqref="U1189:U1190">
    <cfRule type="expression" priority="2639" dxfId="688">
      <formula>$U1189=0</formula>
    </cfRule>
  </conditionalFormatting>
  <conditionalFormatting sqref="X1189:X1190">
    <cfRule type="expression" priority="2638" dxfId="688">
      <formula>$X1189=0</formula>
    </cfRule>
  </conditionalFormatting>
  <conditionalFormatting sqref="Y1189:Y1190">
    <cfRule type="expression" priority="2637" dxfId="688">
      <formula>$Y1189=0</formula>
    </cfRule>
  </conditionalFormatting>
  <conditionalFormatting sqref="A1189:J1190 L1189:AB1190">
    <cfRule type="expression" priority="2636" dxfId="1">
      <formula>IF($K1189="Invoiced",1,0)</formula>
    </cfRule>
  </conditionalFormatting>
  <conditionalFormatting sqref="A1189:A1190">
    <cfRule type="cellIs" priority="2635" operator="between" dxfId="655">
      <formula>NOW()-1</formula>
      <formula>NOW()+1</formula>
    </cfRule>
  </conditionalFormatting>
  <conditionalFormatting sqref="A1191:A1193">
    <cfRule type="cellIs" priority="2634" operator="between" dxfId="655">
      <formula>NOW()-1</formula>
      <formula>NOW()+1</formula>
    </cfRule>
    <cfRule type="cellIs" priority="2628" operator="between" dxfId="655">
      <formula>NOW()-1</formula>
      <formula>NOW()+1</formula>
    </cfRule>
  </conditionalFormatting>
  <conditionalFormatting sqref="K1191:K1193">
    <cfRule type="expression" priority="2633" dxfId="1">
      <formula>IF($K1191="Invoiced",1,0)</formula>
    </cfRule>
  </conditionalFormatting>
  <conditionalFormatting sqref="U1191:U1193">
    <cfRule type="expression" priority="2632" dxfId="688">
      <formula>$U1191=0</formula>
    </cfRule>
  </conditionalFormatting>
  <conditionalFormatting sqref="X1191:X1193">
    <cfRule type="expression" priority="2631" dxfId="688">
      <formula>$X1191=0</formula>
    </cfRule>
  </conditionalFormatting>
  <conditionalFormatting sqref="Y1191:Y1193">
    <cfRule type="expression" priority="2630" dxfId="688">
      <formula>$Y1191=0</formula>
    </cfRule>
  </conditionalFormatting>
  <conditionalFormatting sqref="A1191:J1193 L1191:AB1193">
    <cfRule type="expression" priority="2629" dxfId="1">
      <formula>IF($K1191="Invoiced",1,0)</formula>
    </cfRule>
  </conditionalFormatting>
  <conditionalFormatting sqref="A1194:A1199">
    <cfRule type="cellIs" priority="2627" operator="between" dxfId="655">
      <formula>NOW()-1</formula>
      <formula>NOW()+1</formula>
    </cfRule>
  </conditionalFormatting>
  <conditionalFormatting sqref="K1194:K1199">
    <cfRule type="expression" priority="2626" dxfId="1">
      <formula>IF($K1194="Invoiced",1,0)</formula>
    </cfRule>
  </conditionalFormatting>
  <conditionalFormatting sqref="U1194:U1197">
    <cfRule type="expression" priority="2625" dxfId="688">
      <formula>$U1194=0</formula>
    </cfRule>
  </conditionalFormatting>
  <conditionalFormatting sqref="X1194:X1197">
    <cfRule type="expression" priority="2624" dxfId="688">
      <formula>$X1194=0</formula>
    </cfRule>
  </conditionalFormatting>
  <conditionalFormatting sqref="Y1194:Y1197">
    <cfRule type="expression" priority="2623" dxfId="688">
      <formula>$Y1194=0</formula>
    </cfRule>
  </conditionalFormatting>
  <conditionalFormatting sqref="A1194:J1197 L1194:AB1197">
    <cfRule type="expression" priority="2622" dxfId="1">
      <formula>IF($K1194="Invoiced",1,0)</formula>
    </cfRule>
  </conditionalFormatting>
  <conditionalFormatting sqref="A1194:A1197">
    <cfRule type="cellIs" priority="2621" operator="between" dxfId="655">
      <formula>NOW()-1</formula>
      <formula>NOW()+1</formula>
    </cfRule>
  </conditionalFormatting>
  <conditionalFormatting sqref="U1198:U1199">
    <cfRule type="expression" priority="2620" dxfId="688">
      <formula>$U1198=0</formula>
    </cfRule>
  </conditionalFormatting>
  <conditionalFormatting sqref="X1198:X1199">
    <cfRule type="expression" priority="2619" dxfId="688">
      <formula>$X1198=0</formula>
    </cfRule>
  </conditionalFormatting>
  <conditionalFormatting sqref="Y1198:Y1199">
    <cfRule type="expression" priority="2618" dxfId="688">
      <formula>$Y1198=0</formula>
    </cfRule>
  </conditionalFormatting>
  <conditionalFormatting sqref="A1198:J1199 L1198:AB1199">
    <cfRule type="expression" priority="2617" dxfId="1">
      <formula>IF($K1198="Invoiced",1,0)</formula>
    </cfRule>
  </conditionalFormatting>
  <conditionalFormatting sqref="A1198:A1199">
    <cfRule type="cellIs" priority="2616" operator="between" dxfId="655">
      <formula>NOW()-1</formula>
      <formula>NOW()+1</formula>
    </cfRule>
  </conditionalFormatting>
  <conditionalFormatting sqref="A1200">
    <cfRule type="cellIs" priority="2615" operator="between" dxfId="655">
      <formula>NOW()-1</formula>
      <formula>NOW()+1</formula>
    </cfRule>
    <cfRule type="cellIs" priority="2609" operator="between" dxfId="655">
      <formula>NOW()-1</formula>
      <formula>NOW()+1</formula>
    </cfRule>
  </conditionalFormatting>
  <conditionalFormatting sqref="K1200">
    <cfRule type="expression" priority="2614" dxfId="1">
      <formula>IF($K1200="Invoiced",1,0)</formula>
    </cfRule>
  </conditionalFormatting>
  <conditionalFormatting sqref="U1200">
    <cfRule type="expression" priority="2613" dxfId="688">
      <formula>$U1200=0</formula>
    </cfRule>
  </conditionalFormatting>
  <conditionalFormatting sqref="X1200">
    <cfRule type="expression" priority="2612" dxfId="688">
      <formula>$X1200=0</formula>
    </cfRule>
  </conditionalFormatting>
  <conditionalFormatting sqref="Y1200">
    <cfRule type="expression" priority="2611" dxfId="688">
      <formula>$Y1200=0</formula>
    </cfRule>
  </conditionalFormatting>
  <conditionalFormatting sqref="A1200:J1200 L1200:AB1200">
    <cfRule type="expression" priority="2610" dxfId="1">
      <formula>IF($K1200="Invoiced",1,0)</formula>
    </cfRule>
  </conditionalFormatting>
  <conditionalFormatting sqref="A1201">
    <cfRule type="cellIs" priority="2608" operator="between" dxfId="655">
      <formula>NOW()-1</formula>
      <formula>NOW()+1</formula>
    </cfRule>
    <cfRule type="cellIs" priority="2602" operator="between" dxfId="655">
      <formula>NOW()-1</formula>
      <formula>NOW()+1</formula>
    </cfRule>
  </conditionalFormatting>
  <conditionalFormatting sqref="K1201">
    <cfRule type="expression" priority="2607" dxfId="1">
      <formula>IF($K1201="Invoiced",1,0)</formula>
    </cfRule>
  </conditionalFormatting>
  <conditionalFormatting sqref="U1201">
    <cfRule type="expression" priority="2606" dxfId="688">
      <formula>$U1201=0</formula>
    </cfRule>
  </conditionalFormatting>
  <conditionalFormatting sqref="X1201">
    <cfRule type="expression" priority="2605" dxfId="688">
      <formula>$X1201=0</formula>
    </cfRule>
  </conditionalFormatting>
  <conditionalFormatting sqref="Y1201">
    <cfRule type="expression" priority="2604" dxfId="688">
      <formula>$Y1201=0</formula>
    </cfRule>
  </conditionalFormatting>
  <conditionalFormatting sqref="A1201:J1201 L1201:AB1201">
    <cfRule type="expression" priority="2603" dxfId="1">
      <formula>IF($K1201="Invoiced",1,0)</formula>
    </cfRule>
  </conditionalFormatting>
  <conditionalFormatting sqref="A1202">
    <cfRule type="cellIs" priority="2601" operator="between" dxfId="655">
      <formula>NOW()-1</formula>
      <formula>NOW()+1</formula>
    </cfRule>
    <cfRule type="cellIs" priority="2595" operator="between" dxfId="655">
      <formula>NOW()-1</formula>
      <formula>NOW()+1</formula>
    </cfRule>
  </conditionalFormatting>
  <conditionalFormatting sqref="K1202">
    <cfRule type="expression" priority="2600" dxfId="1">
      <formula>IF($K1202="Invoiced",1,0)</formula>
    </cfRule>
  </conditionalFormatting>
  <conditionalFormatting sqref="U1202">
    <cfRule type="expression" priority="2599" dxfId="688">
      <formula>$U1202=0</formula>
    </cfRule>
  </conditionalFormatting>
  <conditionalFormatting sqref="X1202">
    <cfRule type="expression" priority="2598" dxfId="688">
      <formula>$X1202=0</formula>
    </cfRule>
  </conditionalFormatting>
  <conditionalFormatting sqref="Y1202">
    <cfRule type="expression" priority="2597" dxfId="688">
      <formula>$Y1202=0</formula>
    </cfRule>
  </conditionalFormatting>
  <conditionalFormatting sqref="A1202:J1202 L1202:AB1202">
    <cfRule type="expression" priority="2596" dxfId="1">
      <formula>IF($K1202="Invoiced",1,0)</formula>
    </cfRule>
  </conditionalFormatting>
  <conditionalFormatting sqref="A1203">
    <cfRule type="cellIs" priority="2594" operator="between" dxfId="655">
      <formula>NOW()-1</formula>
      <formula>NOW()+1</formula>
    </cfRule>
    <cfRule type="cellIs" priority="2588" operator="between" dxfId="655">
      <formula>NOW()-1</formula>
      <formula>NOW()+1</formula>
    </cfRule>
  </conditionalFormatting>
  <conditionalFormatting sqref="K1203">
    <cfRule type="expression" priority="2593" dxfId="1">
      <formula>IF($K1203="Invoiced",1,0)</formula>
    </cfRule>
  </conditionalFormatting>
  <conditionalFormatting sqref="U1203">
    <cfRule type="expression" priority="2592" dxfId="688">
      <formula>$U1203=0</formula>
    </cfRule>
  </conditionalFormatting>
  <conditionalFormatting sqref="X1203">
    <cfRule type="expression" priority="2591" dxfId="688">
      <formula>$X1203=0</formula>
    </cfRule>
  </conditionalFormatting>
  <conditionalFormatting sqref="Y1203">
    <cfRule type="expression" priority="2590" dxfId="688">
      <formula>$Y1203=0</formula>
    </cfRule>
  </conditionalFormatting>
  <conditionalFormatting sqref="A1203:J1203 L1203:AB1203">
    <cfRule type="expression" priority="2589" dxfId="1">
      <formula>IF($K1203="Invoiced",1,0)</formula>
    </cfRule>
  </conditionalFormatting>
  <conditionalFormatting sqref="A1204:A1209">
    <cfRule type="cellIs" priority="2587" operator="between" dxfId="655">
      <formula>NOW()-1</formula>
      <formula>NOW()+1</formula>
    </cfRule>
  </conditionalFormatting>
  <conditionalFormatting sqref="K1204:K1209">
    <cfRule type="expression" priority="2586" dxfId="1">
      <formula>IF($K1204="Invoiced",1,0)</formula>
    </cfRule>
  </conditionalFormatting>
  <conditionalFormatting sqref="U1204:U1207">
    <cfRule type="expression" priority="2585" dxfId="688">
      <formula>$U1204=0</formula>
    </cfRule>
  </conditionalFormatting>
  <conditionalFormatting sqref="X1204:X1207">
    <cfRule type="expression" priority="2584" dxfId="688">
      <formula>$X1204=0</formula>
    </cfRule>
  </conditionalFormatting>
  <conditionalFormatting sqref="Y1204:Y1207">
    <cfRule type="expression" priority="2583" dxfId="688">
      <formula>$Y1204=0</formula>
    </cfRule>
  </conditionalFormatting>
  <conditionalFormatting sqref="A1204:J1207 L1204:AB1207">
    <cfRule type="expression" priority="2582" dxfId="1">
      <formula>IF($K1204="Invoiced",1,0)</formula>
    </cfRule>
  </conditionalFormatting>
  <conditionalFormatting sqref="A1204:A1207">
    <cfRule type="cellIs" priority="2581" operator="between" dxfId="655">
      <formula>NOW()-1</formula>
      <formula>NOW()+1</formula>
    </cfRule>
  </conditionalFormatting>
  <conditionalFormatting sqref="U1208:U1209">
    <cfRule type="expression" priority="2580" dxfId="688">
      <formula>$U1208=0</formula>
    </cfRule>
  </conditionalFormatting>
  <conditionalFormatting sqref="X1208:X1209">
    <cfRule type="expression" priority="2579" dxfId="688">
      <formula>$X1208=0</formula>
    </cfRule>
  </conditionalFormatting>
  <conditionalFormatting sqref="Y1208:Y1209">
    <cfRule type="expression" priority="2578" dxfId="688">
      <formula>$Y1208=0</formula>
    </cfRule>
  </conditionalFormatting>
  <conditionalFormatting sqref="A1208:J1209 L1208:AB1209">
    <cfRule type="expression" priority="2577" dxfId="1">
      <formula>IF($K1208="Invoiced",1,0)</formula>
    </cfRule>
  </conditionalFormatting>
  <conditionalFormatting sqref="A1208:A1209">
    <cfRule type="cellIs" priority="2576" operator="between" dxfId="655">
      <formula>NOW()-1</formula>
      <formula>NOW()+1</formula>
    </cfRule>
  </conditionalFormatting>
  <conditionalFormatting sqref="A1210:A1216">
    <cfRule type="cellIs" priority="2575" operator="between" dxfId="655">
      <formula>NOW()-1</formula>
      <formula>NOW()+1</formula>
    </cfRule>
  </conditionalFormatting>
  <conditionalFormatting sqref="K1210:K1216">
    <cfRule type="expression" priority="2574" dxfId="1">
      <formula>IF($K1210="Invoiced",1,0)</formula>
    </cfRule>
  </conditionalFormatting>
  <conditionalFormatting sqref="U1210:U1213">
    <cfRule type="expression" priority="2573" dxfId="688">
      <formula>$U1210=0</formula>
    </cfRule>
  </conditionalFormatting>
  <conditionalFormatting sqref="X1210:X1213">
    <cfRule type="expression" priority="2572" dxfId="688">
      <formula>$X1210=0</formula>
    </cfRule>
  </conditionalFormatting>
  <conditionalFormatting sqref="Y1210:Y1213">
    <cfRule type="expression" priority="2571" dxfId="688">
      <formula>$Y1210=0</formula>
    </cfRule>
  </conditionalFormatting>
  <conditionalFormatting sqref="A1210:J1213 L1210:AB1213">
    <cfRule type="expression" priority="2570" dxfId="1">
      <formula>IF($K1210="Invoiced",1,0)</formula>
    </cfRule>
  </conditionalFormatting>
  <conditionalFormatting sqref="A1210:A1213">
    <cfRule type="cellIs" priority="2569" operator="between" dxfId="655">
      <formula>NOW()-1</formula>
      <formula>NOW()+1</formula>
    </cfRule>
  </conditionalFormatting>
  <conditionalFormatting sqref="U1214:U1216">
    <cfRule type="expression" priority="2568" dxfId="688">
      <formula>$U1214=0</formula>
    </cfRule>
  </conditionalFormatting>
  <conditionalFormatting sqref="X1214:X1216">
    <cfRule type="expression" priority="2567" dxfId="688">
      <formula>$X1214=0</formula>
    </cfRule>
  </conditionalFormatting>
  <conditionalFormatting sqref="Y1214:Y1216">
    <cfRule type="expression" priority="2566" dxfId="688">
      <formula>$Y1214=0</formula>
    </cfRule>
  </conditionalFormatting>
  <conditionalFormatting sqref="A1214:J1216 L1214:AB1216">
    <cfRule type="expression" priority="2565" dxfId="1">
      <formula>IF($K1214="Invoiced",1,0)</formula>
    </cfRule>
  </conditionalFormatting>
  <conditionalFormatting sqref="A1214:A1216">
    <cfRule type="cellIs" priority="2564" operator="between" dxfId="655">
      <formula>NOW()-1</formula>
      <formula>NOW()+1</formula>
    </cfRule>
  </conditionalFormatting>
  <conditionalFormatting sqref="A1217:A1222">
    <cfRule type="cellIs" priority="2563" operator="between" dxfId="655">
      <formula>NOW()-1</formula>
      <formula>NOW()+1</formula>
    </cfRule>
  </conditionalFormatting>
  <conditionalFormatting sqref="K1217:K1222">
    <cfRule type="expression" priority="2562" dxfId="1">
      <formula>IF($K1217="Invoiced",1,0)</formula>
    </cfRule>
  </conditionalFormatting>
  <conditionalFormatting sqref="U1217:U1220">
    <cfRule type="expression" priority="2561" dxfId="688">
      <formula>$U1217=0</formula>
    </cfRule>
  </conditionalFormatting>
  <conditionalFormatting sqref="X1217:X1220">
    <cfRule type="expression" priority="2560" dxfId="688">
      <formula>$X1217=0</formula>
    </cfRule>
  </conditionalFormatting>
  <conditionalFormatting sqref="Y1217:Y1220">
    <cfRule type="expression" priority="2559" dxfId="688">
      <formula>$Y1217=0</formula>
    </cfRule>
  </conditionalFormatting>
  <conditionalFormatting sqref="A1217:J1220 L1217:AB1220">
    <cfRule type="expression" priority="2558" dxfId="1">
      <formula>IF($K1217="Invoiced",1,0)</formula>
    </cfRule>
  </conditionalFormatting>
  <conditionalFormatting sqref="A1217:A1220">
    <cfRule type="cellIs" priority="2557" operator="between" dxfId="655">
      <formula>NOW()-1</formula>
      <formula>NOW()+1</formula>
    </cfRule>
  </conditionalFormatting>
  <conditionalFormatting sqref="U1221:U1222">
    <cfRule type="expression" priority="2556" dxfId="688">
      <formula>$U1221=0</formula>
    </cfRule>
  </conditionalFormatting>
  <conditionalFormatting sqref="X1221:X1222">
    <cfRule type="expression" priority="2555" dxfId="688">
      <formula>$X1221=0</formula>
    </cfRule>
  </conditionalFormatting>
  <conditionalFormatting sqref="Y1221:Y1222">
    <cfRule type="expression" priority="2554" dxfId="688">
      <formula>$Y1221=0</formula>
    </cfRule>
  </conditionalFormatting>
  <conditionalFormatting sqref="A1221:J1222 L1221:AB1222">
    <cfRule type="expression" priority="2553" dxfId="1">
      <formula>IF($K1221="Invoiced",1,0)</formula>
    </cfRule>
  </conditionalFormatting>
  <conditionalFormatting sqref="A1221:A1222">
    <cfRule type="cellIs" priority="2552" operator="between" dxfId="655">
      <formula>NOW()-1</formula>
      <formula>NOW()+1</formula>
    </cfRule>
  </conditionalFormatting>
  <conditionalFormatting sqref="A1223:A1225">
    <cfRule type="cellIs" priority="2551" operator="between" dxfId="655">
      <formula>NOW()-1</formula>
      <formula>NOW()+1</formula>
    </cfRule>
    <cfRule type="cellIs" priority="2545" operator="between" dxfId="655">
      <formula>NOW()-1</formula>
      <formula>NOW()+1</formula>
    </cfRule>
  </conditionalFormatting>
  <conditionalFormatting sqref="K1223:K1225">
    <cfRule type="expression" priority="2550" dxfId="1">
      <formula>IF($K1223="Invoiced",1,0)</formula>
    </cfRule>
  </conditionalFormatting>
  <conditionalFormatting sqref="U1223:U1225">
    <cfRule type="expression" priority="2549" dxfId="688">
      <formula>$U1223=0</formula>
    </cfRule>
  </conditionalFormatting>
  <conditionalFormatting sqref="X1223:X1225">
    <cfRule type="expression" priority="2548" dxfId="688">
      <formula>$X1223=0</formula>
    </cfRule>
  </conditionalFormatting>
  <conditionalFormatting sqref="Y1223:Y1225">
    <cfRule type="expression" priority="2547" dxfId="688">
      <formula>$Y1223=0</formula>
    </cfRule>
  </conditionalFormatting>
  <conditionalFormatting sqref="A1223:J1225 L1223:AB1225">
    <cfRule type="expression" priority="2546" dxfId="1">
      <formula>IF($K1223="Invoiced",1,0)</formula>
    </cfRule>
  </conditionalFormatting>
  <conditionalFormatting sqref="A1226:A1231">
    <cfRule type="cellIs" priority="2544" operator="between" dxfId="655">
      <formula>NOW()-1</formula>
      <formula>NOW()+1</formula>
    </cfRule>
  </conditionalFormatting>
  <conditionalFormatting sqref="K1226:K1231">
    <cfRule type="expression" priority="2543" dxfId="1">
      <formula>IF($K1226="Invoiced",1,0)</formula>
    </cfRule>
  </conditionalFormatting>
  <conditionalFormatting sqref="U1226:U1229">
    <cfRule type="expression" priority="2542" dxfId="688">
      <formula>$U1226=0</formula>
    </cfRule>
  </conditionalFormatting>
  <conditionalFormatting sqref="X1226:X1229">
    <cfRule type="expression" priority="2541" dxfId="688">
      <formula>$X1226=0</formula>
    </cfRule>
  </conditionalFormatting>
  <conditionalFormatting sqref="Y1226:Y1229">
    <cfRule type="expression" priority="2540" dxfId="688">
      <formula>$Y1226=0</formula>
    </cfRule>
  </conditionalFormatting>
  <conditionalFormatting sqref="A1226:J1229 L1226:AB1229">
    <cfRule type="expression" priority="2539" dxfId="1">
      <formula>IF($K1226="Invoiced",1,0)</formula>
    </cfRule>
  </conditionalFormatting>
  <conditionalFormatting sqref="A1226:A1229">
    <cfRule type="cellIs" priority="2538" operator="between" dxfId="655">
      <formula>NOW()-1</formula>
      <formula>NOW()+1</formula>
    </cfRule>
  </conditionalFormatting>
  <conditionalFormatting sqref="U1230:U1231">
    <cfRule type="expression" priority="2537" dxfId="688">
      <formula>$U1230=0</formula>
    </cfRule>
  </conditionalFormatting>
  <conditionalFormatting sqref="X1230:X1231">
    <cfRule type="expression" priority="2536" dxfId="688">
      <formula>$X1230=0</formula>
    </cfRule>
  </conditionalFormatting>
  <conditionalFormatting sqref="Y1230:Y1231">
    <cfRule type="expression" priority="2535" dxfId="688">
      <formula>$Y1230=0</formula>
    </cfRule>
  </conditionalFormatting>
  <conditionalFormatting sqref="A1230:J1231 L1230:AB1231">
    <cfRule type="expression" priority="2534" dxfId="1">
      <formula>IF($K1230="Invoiced",1,0)</formula>
    </cfRule>
  </conditionalFormatting>
  <conditionalFormatting sqref="A1230:A1231">
    <cfRule type="cellIs" priority="2533" operator="between" dxfId="655">
      <formula>NOW()-1</formula>
      <formula>NOW()+1</formula>
    </cfRule>
  </conditionalFormatting>
  <conditionalFormatting sqref="A1232">
    <cfRule type="cellIs" priority="2532" operator="between" dxfId="655">
      <formula>NOW()-1</formula>
      <formula>NOW()+1</formula>
    </cfRule>
    <cfRule type="cellIs" priority="2526" operator="between" dxfId="655">
      <formula>NOW()-1</formula>
      <formula>NOW()+1</formula>
    </cfRule>
  </conditionalFormatting>
  <conditionalFormatting sqref="K1232">
    <cfRule type="expression" priority="2531" dxfId="1">
      <formula>IF($K1232="Invoiced",1,0)</formula>
    </cfRule>
  </conditionalFormatting>
  <conditionalFormatting sqref="U1232">
    <cfRule type="expression" priority="2530" dxfId="688">
      <formula>$U1232=0</formula>
    </cfRule>
  </conditionalFormatting>
  <conditionalFormatting sqref="X1232">
    <cfRule type="expression" priority="2529" dxfId="688">
      <formula>$X1232=0</formula>
    </cfRule>
  </conditionalFormatting>
  <conditionalFormatting sqref="Y1232">
    <cfRule type="expression" priority="2528" dxfId="688">
      <formula>$Y1232=0</formula>
    </cfRule>
  </conditionalFormatting>
  <conditionalFormatting sqref="A1232:J1232 L1232:AB1232">
    <cfRule type="expression" priority="2527" dxfId="1">
      <formula>IF($K1232="Invoiced",1,0)</formula>
    </cfRule>
  </conditionalFormatting>
  <conditionalFormatting sqref="A1233">
    <cfRule type="cellIs" priority="2525" operator="between" dxfId="655">
      <formula>NOW()-1</formula>
      <formula>NOW()+1</formula>
    </cfRule>
    <cfRule type="cellIs" priority="2519" operator="between" dxfId="655">
      <formula>NOW()-1</formula>
      <formula>NOW()+1</formula>
    </cfRule>
  </conditionalFormatting>
  <conditionalFormatting sqref="K1233">
    <cfRule type="expression" priority="2524" dxfId="1">
      <formula>IF($K1233="Invoiced",1,0)</formula>
    </cfRule>
  </conditionalFormatting>
  <conditionalFormatting sqref="U1233">
    <cfRule type="expression" priority="2523" dxfId="688">
      <formula>$U1233=0</formula>
    </cfRule>
  </conditionalFormatting>
  <conditionalFormatting sqref="X1233">
    <cfRule type="expression" priority="2522" dxfId="688">
      <formula>$X1233=0</formula>
    </cfRule>
  </conditionalFormatting>
  <conditionalFormatting sqref="Y1233">
    <cfRule type="expression" priority="2521" dxfId="688">
      <formula>$Y1233=0</formula>
    </cfRule>
  </conditionalFormatting>
  <conditionalFormatting sqref="A1233:J1233 L1233:AB1233">
    <cfRule type="expression" priority="2520" dxfId="1">
      <formula>IF($K1233="Invoiced",1,0)</formula>
    </cfRule>
  </conditionalFormatting>
  <conditionalFormatting sqref="A1234:A1239">
    <cfRule type="cellIs" priority="2518" operator="between" dxfId="655">
      <formula>NOW()-1</formula>
      <formula>NOW()+1</formula>
    </cfRule>
  </conditionalFormatting>
  <conditionalFormatting sqref="K1234:K1239">
    <cfRule type="expression" priority="2517" dxfId="1">
      <formula>IF($K1234="Invoiced",1,0)</formula>
    </cfRule>
  </conditionalFormatting>
  <conditionalFormatting sqref="U1234:U1237">
    <cfRule type="expression" priority="2516" dxfId="688">
      <formula>$U1234=0</formula>
    </cfRule>
  </conditionalFormatting>
  <conditionalFormatting sqref="X1234:X1237">
    <cfRule type="expression" priority="2515" dxfId="688">
      <formula>$X1234=0</formula>
    </cfRule>
  </conditionalFormatting>
  <conditionalFormatting sqref="Y1234:Y1237">
    <cfRule type="expression" priority="2514" dxfId="688">
      <formula>$Y1234=0</formula>
    </cfRule>
  </conditionalFormatting>
  <conditionalFormatting sqref="A1234:J1237 L1234:AB1237">
    <cfRule type="expression" priority="2513" dxfId="1">
      <formula>IF($K1234="Invoiced",1,0)</formula>
    </cfRule>
  </conditionalFormatting>
  <conditionalFormatting sqref="A1234:A1237">
    <cfRule type="cellIs" priority="2512" operator="between" dxfId="655">
      <formula>NOW()-1</formula>
      <formula>NOW()+1</formula>
    </cfRule>
  </conditionalFormatting>
  <conditionalFormatting sqref="U1238:U1239">
    <cfRule type="expression" priority="2511" dxfId="688">
      <formula>$U1238=0</formula>
    </cfRule>
  </conditionalFormatting>
  <conditionalFormatting sqref="X1238:X1239">
    <cfRule type="expression" priority="2510" dxfId="688">
      <formula>$X1238=0</formula>
    </cfRule>
  </conditionalFormatting>
  <conditionalFormatting sqref="Y1238:Y1239">
    <cfRule type="expression" priority="2509" dxfId="688">
      <formula>$Y1238=0</formula>
    </cfRule>
  </conditionalFormatting>
  <conditionalFormatting sqref="A1238:J1239 L1238:AB1239">
    <cfRule type="expression" priority="2508" dxfId="1">
      <formula>IF($K1238="Invoiced",1,0)</formula>
    </cfRule>
  </conditionalFormatting>
  <conditionalFormatting sqref="A1238:A1239">
    <cfRule type="cellIs" priority="2507" operator="between" dxfId="655">
      <formula>NOW()-1</formula>
      <formula>NOW()+1</formula>
    </cfRule>
  </conditionalFormatting>
  <conditionalFormatting sqref="A1240:A1246">
    <cfRule type="cellIs" priority="2506" operator="between" dxfId="655">
      <formula>NOW()-1</formula>
      <formula>NOW()+1</formula>
    </cfRule>
  </conditionalFormatting>
  <conditionalFormatting sqref="K1240:K1246">
    <cfRule type="expression" priority="2505" dxfId="1">
      <formula>IF($K1240="Invoiced",1,0)</formula>
    </cfRule>
  </conditionalFormatting>
  <conditionalFormatting sqref="U1240:U1243">
    <cfRule type="expression" priority="2504" dxfId="688">
      <formula>$U1240=0</formula>
    </cfRule>
  </conditionalFormatting>
  <conditionalFormatting sqref="X1240:X1243">
    <cfRule type="expression" priority="2503" dxfId="688">
      <formula>$X1240=0</formula>
    </cfRule>
  </conditionalFormatting>
  <conditionalFormatting sqref="Y1240:Y1243">
    <cfRule type="expression" priority="2502" dxfId="688">
      <formula>$Y1240=0</formula>
    </cfRule>
  </conditionalFormatting>
  <conditionalFormatting sqref="A1240:J1243 L1240:AB1243">
    <cfRule type="expression" priority="2501" dxfId="1">
      <formula>IF($K1240="Invoiced",1,0)</formula>
    </cfRule>
  </conditionalFormatting>
  <conditionalFormatting sqref="A1240:A1243">
    <cfRule type="cellIs" priority="2500" operator="between" dxfId="655">
      <formula>NOW()-1</formula>
      <formula>NOW()+1</formula>
    </cfRule>
  </conditionalFormatting>
  <conditionalFormatting sqref="U1244:U1246">
    <cfRule type="expression" priority="2499" dxfId="688">
      <formula>$U1244=0</formula>
    </cfRule>
  </conditionalFormatting>
  <conditionalFormatting sqref="X1244:X1246">
    <cfRule type="expression" priority="2498" dxfId="688">
      <formula>$X1244=0</formula>
    </cfRule>
  </conditionalFormatting>
  <conditionalFormatting sqref="Y1244:Y1246">
    <cfRule type="expression" priority="2497" dxfId="688">
      <formula>$Y1244=0</formula>
    </cfRule>
  </conditionalFormatting>
  <conditionalFormatting sqref="A1244:J1246 L1244:AB1246">
    <cfRule type="expression" priority="2496" dxfId="1">
      <formula>IF($K1244="Invoiced",1,0)</formula>
    </cfRule>
  </conditionalFormatting>
  <conditionalFormatting sqref="A1244:A1246">
    <cfRule type="cellIs" priority="2495" operator="between" dxfId="655">
      <formula>NOW()-1</formula>
      <formula>NOW()+1</formula>
    </cfRule>
  </conditionalFormatting>
  <conditionalFormatting sqref="A1247:A1252">
    <cfRule type="cellIs" priority="2494" operator="between" dxfId="655">
      <formula>NOW()-1</formula>
      <formula>NOW()+1</formula>
    </cfRule>
  </conditionalFormatting>
  <conditionalFormatting sqref="K1247:K1252">
    <cfRule type="expression" priority="2493" dxfId="1">
      <formula>IF($K1247="Invoiced",1,0)</formula>
    </cfRule>
  </conditionalFormatting>
  <conditionalFormatting sqref="U1247:U1250">
    <cfRule type="expression" priority="2492" dxfId="688">
      <formula>$U1247=0</formula>
    </cfRule>
  </conditionalFormatting>
  <conditionalFormatting sqref="X1247:X1250">
    <cfRule type="expression" priority="2491" dxfId="688">
      <formula>$X1247=0</formula>
    </cfRule>
  </conditionalFormatting>
  <conditionalFormatting sqref="Y1247:Y1250">
    <cfRule type="expression" priority="2490" dxfId="688">
      <formula>$Y1247=0</formula>
    </cfRule>
  </conditionalFormatting>
  <conditionalFormatting sqref="A1247:J1250 L1247:AB1250">
    <cfRule type="expression" priority="2489" dxfId="1">
      <formula>IF($K1247="Invoiced",1,0)</formula>
    </cfRule>
  </conditionalFormatting>
  <conditionalFormatting sqref="A1247:A1250">
    <cfRule type="cellIs" priority="2488" operator="between" dxfId="655">
      <formula>NOW()-1</formula>
      <formula>NOW()+1</formula>
    </cfRule>
  </conditionalFormatting>
  <conditionalFormatting sqref="U1251:U1252">
    <cfRule type="expression" priority="2487" dxfId="688">
      <formula>$U1251=0</formula>
    </cfRule>
  </conditionalFormatting>
  <conditionalFormatting sqref="X1251:X1252">
    <cfRule type="expression" priority="2486" dxfId="688">
      <formula>$X1251=0</formula>
    </cfRule>
  </conditionalFormatting>
  <conditionalFormatting sqref="Y1251:Y1252">
    <cfRule type="expression" priority="2485" dxfId="688">
      <formula>$Y1251=0</formula>
    </cfRule>
  </conditionalFormatting>
  <conditionalFormatting sqref="A1251:J1252 L1251:AB1252">
    <cfRule type="expression" priority="2484" dxfId="1">
      <formula>IF($K1251="Invoiced",1,0)</formula>
    </cfRule>
  </conditionalFormatting>
  <conditionalFormatting sqref="A1251:A1252">
    <cfRule type="cellIs" priority="2483" operator="between" dxfId="655">
      <formula>NOW()-1</formula>
      <formula>NOW()+1</formula>
    </cfRule>
  </conditionalFormatting>
  <conditionalFormatting sqref="A1253:A1255">
    <cfRule type="cellIs" priority="2482" operator="between" dxfId="655">
      <formula>NOW()-1</formula>
      <formula>NOW()+1</formula>
    </cfRule>
    <cfRule type="cellIs" priority="2476" operator="between" dxfId="655">
      <formula>NOW()-1</formula>
      <formula>NOW()+1</formula>
    </cfRule>
  </conditionalFormatting>
  <conditionalFormatting sqref="K1253:K1255">
    <cfRule type="expression" priority="2481" dxfId="1">
      <formula>IF($K1253="Invoiced",1,0)</formula>
    </cfRule>
  </conditionalFormatting>
  <conditionalFormatting sqref="U1253:U1255">
    <cfRule type="expression" priority="2480" dxfId="688">
      <formula>$U1253=0</formula>
    </cfRule>
  </conditionalFormatting>
  <conditionalFormatting sqref="X1253:X1255">
    <cfRule type="expression" priority="2479" dxfId="688">
      <formula>$X1253=0</formula>
    </cfRule>
  </conditionalFormatting>
  <conditionalFormatting sqref="Y1253:Y1255">
    <cfRule type="expression" priority="2478" dxfId="688">
      <formula>$Y1253=0</formula>
    </cfRule>
  </conditionalFormatting>
  <conditionalFormatting sqref="A1253:J1255 L1253:AB1255">
    <cfRule type="expression" priority="2477" dxfId="1">
      <formula>IF($K1253="Invoiced",1,0)</formula>
    </cfRule>
  </conditionalFormatting>
  <conditionalFormatting sqref="A1256:A1261">
    <cfRule type="cellIs" priority="2475" operator="between" dxfId="655">
      <formula>NOW()-1</formula>
      <formula>NOW()+1</formula>
    </cfRule>
  </conditionalFormatting>
  <conditionalFormatting sqref="K1256:K1261">
    <cfRule type="expression" priority="2474" dxfId="1">
      <formula>IF($K1256="Invoiced",1,0)</formula>
    </cfRule>
  </conditionalFormatting>
  <conditionalFormatting sqref="U1256:U1259">
    <cfRule type="expression" priority="2473" dxfId="688">
      <formula>$U1256=0</formula>
    </cfRule>
  </conditionalFormatting>
  <conditionalFormatting sqref="X1256:X1259">
    <cfRule type="expression" priority="2472" dxfId="688">
      <formula>$X1256=0</formula>
    </cfRule>
  </conditionalFormatting>
  <conditionalFormatting sqref="Y1256:Y1259">
    <cfRule type="expression" priority="2471" dxfId="688">
      <formula>$Y1256=0</formula>
    </cfRule>
  </conditionalFormatting>
  <conditionalFormatting sqref="A1256:J1259 L1256:AB1259">
    <cfRule type="expression" priority="2470" dxfId="1">
      <formula>IF($K1256="Invoiced",1,0)</formula>
    </cfRule>
  </conditionalFormatting>
  <conditionalFormatting sqref="A1256:A1259">
    <cfRule type="cellIs" priority="2469" operator="between" dxfId="655">
      <formula>NOW()-1</formula>
      <formula>NOW()+1</formula>
    </cfRule>
  </conditionalFormatting>
  <conditionalFormatting sqref="U1260:U1261">
    <cfRule type="expression" priority="2468" dxfId="688">
      <formula>$U1260=0</formula>
    </cfRule>
  </conditionalFormatting>
  <conditionalFormatting sqref="X1260:X1261">
    <cfRule type="expression" priority="2467" dxfId="688">
      <formula>$X1260=0</formula>
    </cfRule>
  </conditionalFormatting>
  <conditionalFormatting sqref="Y1260:Y1261">
    <cfRule type="expression" priority="2466" dxfId="688">
      <formula>$Y1260=0</formula>
    </cfRule>
  </conditionalFormatting>
  <conditionalFormatting sqref="A1260:J1261 L1260:AB1261">
    <cfRule type="expression" priority="2465" dxfId="1">
      <formula>IF($K1260="Invoiced",1,0)</formula>
    </cfRule>
  </conditionalFormatting>
  <conditionalFormatting sqref="A1260:A1261">
    <cfRule type="cellIs" priority="2464" operator="between" dxfId="655">
      <formula>NOW()-1</formula>
      <formula>NOW()+1</formula>
    </cfRule>
  </conditionalFormatting>
  <conditionalFormatting sqref="A1262">
    <cfRule type="cellIs" priority="2463" operator="between" dxfId="655">
      <formula>NOW()-1</formula>
      <formula>NOW()+1</formula>
    </cfRule>
    <cfRule type="cellIs" priority="2457" operator="between" dxfId="655">
      <formula>NOW()-1</formula>
      <formula>NOW()+1</formula>
    </cfRule>
  </conditionalFormatting>
  <conditionalFormatting sqref="K1262">
    <cfRule type="expression" priority="2462" dxfId="1">
      <formula>IF($K1262="Invoiced",1,0)</formula>
    </cfRule>
  </conditionalFormatting>
  <conditionalFormatting sqref="U1262">
    <cfRule type="expression" priority="2461" dxfId="688">
      <formula>$U1262=0</formula>
    </cfRule>
  </conditionalFormatting>
  <conditionalFormatting sqref="X1262">
    <cfRule type="expression" priority="2460" dxfId="688">
      <formula>$X1262=0</formula>
    </cfRule>
  </conditionalFormatting>
  <conditionalFormatting sqref="Y1262">
    <cfRule type="expression" priority="2459" dxfId="688">
      <formula>$Y1262=0</formula>
    </cfRule>
  </conditionalFormatting>
  <conditionalFormatting sqref="A1262:J1262 L1262:AB1262">
    <cfRule type="expression" priority="2458" dxfId="1">
      <formula>IF($K1262="Invoiced",1,0)</formula>
    </cfRule>
  </conditionalFormatting>
  <conditionalFormatting sqref="A1263">
    <cfRule type="cellIs" priority="2456" operator="between" dxfId="655">
      <formula>NOW()-1</formula>
      <formula>NOW()+1</formula>
    </cfRule>
    <cfRule type="cellIs" priority="2450" operator="between" dxfId="655">
      <formula>NOW()-1</formula>
      <formula>NOW()+1</formula>
    </cfRule>
  </conditionalFormatting>
  <conditionalFormatting sqref="K1263">
    <cfRule type="expression" priority="2455" dxfId="1">
      <formula>IF($K1263="Invoiced",1,0)</formula>
    </cfRule>
  </conditionalFormatting>
  <conditionalFormatting sqref="U1263">
    <cfRule type="expression" priority="2454" dxfId="688">
      <formula>$U1263=0</formula>
    </cfRule>
  </conditionalFormatting>
  <conditionalFormatting sqref="X1263">
    <cfRule type="expression" priority="2453" dxfId="688">
      <formula>$X1263=0</formula>
    </cfRule>
  </conditionalFormatting>
  <conditionalFormatting sqref="Y1263">
    <cfRule type="expression" priority="2452" dxfId="688">
      <formula>$Y1263=0</formula>
    </cfRule>
  </conditionalFormatting>
  <conditionalFormatting sqref="A1263:J1263 L1263:AB1263">
    <cfRule type="expression" priority="2451" dxfId="1">
      <formula>IF($K1263="Invoiced",1,0)</formula>
    </cfRule>
  </conditionalFormatting>
  <conditionalFormatting sqref="A1264">
    <cfRule type="cellIs" priority="2449" operator="between" dxfId="655">
      <formula>NOW()-1</formula>
      <formula>NOW()+1</formula>
    </cfRule>
    <cfRule type="cellIs" priority="2443" operator="between" dxfId="655">
      <formula>NOW()-1</formula>
      <formula>NOW()+1</formula>
    </cfRule>
  </conditionalFormatting>
  <conditionalFormatting sqref="K1264">
    <cfRule type="expression" priority="2448" dxfId="1">
      <formula>IF($K1264="Invoiced",1,0)</formula>
    </cfRule>
  </conditionalFormatting>
  <conditionalFormatting sqref="U1264">
    <cfRule type="expression" priority="2447" dxfId="688">
      <formula>$U1264=0</formula>
    </cfRule>
  </conditionalFormatting>
  <conditionalFormatting sqref="X1264">
    <cfRule type="expression" priority="2446" dxfId="688">
      <formula>$X1264=0</formula>
    </cfRule>
  </conditionalFormatting>
  <conditionalFormatting sqref="Y1264">
    <cfRule type="expression" priority="2445" dxfId="688">
      <formula>$Y1264=0</formula>
    </cfRule>
  </conditionalFormatting>
  <conditionalFormatting sqref="A1264:J1264 L1264:AB1264">
    <cfRule type="expression" priority="2444" dxfId="1">
      <formula>IF($K1264="Invoiced",1,0)</formula>
    </cfRule>
  </conditionalFormatting>
  <conditionalFormatting sqref="A1265">
    <cfRule type="cellIs" priority="2442" operator="between" dxfId="655">
      <formula>NOW()-1</formula>
      <formula>NOW()+1</formula>
    </cfRule>
    <cfRule type="cellIs" priority="2436" operator="between" dxfId="655">
      <formula>NOW()-1</formula>
      <formula>NOW()+1</formula>
    </cfRule>
  </conditionalFormatting>
  <conditionalFormatting sqref="K1265">
    <cfRule type="expression" priority="2441" dxfId="1">
      <formula>IF($K1265="Invoiced",1,0)</formula>
    </cfRule>
  </conditionalFormatting>
  <conditionalFormatting sqref="U1265">
    <cfRule type="expression" priority="2440" dxfId="688">
      <formula>$U1265=0</formula>
    </cfRule>
  </conditionalFormatting>
  <conditionalFormatting sqref="X1265">
    <cfRule type="expression" priority="2439" dxfId="688">
      <formula>$X1265=0</formula>
    </cfRule>
  </conditionalFormatting>
  <conditionalFormatting sqref="Y1265">
    <cfRule type="expression" priority="2438" dxfId="688">
      <formula>$Y1265=0</formula>
    </cfRule>
  </conditionalFormatting>
  <conditionalFormatting sqref="A1265:J1265 L1265:AB1265">
    <cfRule type="expression" priority="2437" dxfId="1">
      <formula>IF($K1265="Invoiced",1,0)</formula>
    </cfRule>
  </conditionalFormatting>
  <conditionalFormatting sqref="A1266:A1271">
    <cfRule type="cellIs" priority="2435" operator="between" dxfId="655">
      <formula>NOW()-1</formula>
      <formula>NOW()+1</formula>
    </cfRule>
  </conditionalFormatting>
  <conditionalFormatting sqref="K1266:K1271">
    <cfRule type="expression" priority="2434" dxfId="1">
      <formula>IF($K1266="Invoiced",1,0)</formula>
    </cfRule>
  </conditionalFormatting>
  <conditionalFormatting sqref="U1266:U1269">
    <cfRule type="expression" priority="2433" dxfId="688">
      <formula>$U1266=0</formula>
    </cfRule>
  </conditionalFormatting>
  <conditionalFormatting sqref="X1266:X1269">
    <cfRule type="expression" priority="2432" dxfId="688">
      <formula>$X1266=0</formula>
    </cfRule>
  </conditionalFormatting>
  <conditionalFormatting sqref="Y1266:Y1269">
    <cfRule type="expression" priority="2431" dxfId="688">
      <formula>$Y1266=0</formula>
    </cfRule>
  </conditionalFormatting>
  <conditionalFormatting sqref="A1266:J1269 L1266:AB1269">
    <cfRule type="expression" priority="2430" dxfId="1">
      <formula>IF($K1266="Invoiced",1,0)</formula>
    </cfRule>
  </conditionalFormatting>
  <conditionalFormatting sqref="A1266:A1269">
    <cfRule type="cellIs" priority="2429" operator="between" dxfId="655">
      <formula>NOW()-1</formula>
      <formula>NOW()+1</formula>
    </cfRule>
  </conditionalFormatting>
  <conditionalFormatting sqref="U1270:U1271">
    <cfRule type="expression" priority="2428" dxfId="688">
      <formula>$U1270=0</formula>
    </cfRule>
  </conditionalFormatting>
  <conditionalFormatting sqref="X1270:X1271">
    <cfRule type="expression" priority="2427" dxfId="688">
      <formula>$X1270=0</formula>
    </cfRule>
  </conditionalFormatting>
  <conditionalFormatting sqref="Y1270:Y1271">
    <cfRule type="expression" priority="2426" dxfId="688">
      <formula>$Y1270=0</formula>
    </cfRule>
  </conditionalFormatting>
  <conditionalFormatting sqref="A1270:J1271 L1270:AB1271">
    <cfRule type="expression" priority="2425" dxfId="1">
      <formula>IF($K1270="Invoiced",1,0)</formula>
    </cfRule>
  </conditionalFormatting>
  <conditionalFormatting sqref="A1270:A1271">
    <cfRule type="cellIs" priority="2424" operator="between" dxfId="655">
      <formula>NOW()-1</formula>
      <formula>NOW()+1</formula>
    </cfRule>
  </conditionalFormatting>
  <conditionalFormatting sqref="A1272:A1278">
    <cfRule type="cellIs" priority="2423" operator="between" dxfId="655">
      <formula>NOW()-1</formula>
      <formula>NOW()+1</formula>
    </cfRule>
  </conditionalFormatting>
  <conditionalFormatting sqref="K1272:K1278">
    <cfRule type="expression" priority="2422" dxfId="1">
      <formula>IF($K1272="Invoiced",1,0)</formula>
    </cfRule>
  </conditionalFormatting>
  <conditionalFormatting sqref="U1272:U1275">
    <cfRule type="expression" priority="2421" dxfId="688">
      <formula>$U1272=0</formula>
    </cfRule>
  </conditionalFormatting>
  <conditionalFormatting sqref="X1272:X1275">
    <cfRule type="expression" priority="2420" dxfId="688">
      <formula>$X1272=0</formula>
    </cfRule>
  </conditionalFormatting>
  <conditionalFormatting sqref="Y1272:Y1275">
    <cfRule type="expression" priority="2419" dxfId="688">
      <formula>$Y1272=0</formula>
    </cfRule>
  </conditionalFormatting>
  <conditionalFormatting sqref="A1272:J1275 L1272:AB1275">
    <cfRule type="expression" priority="2418" dxfId="1">
      <formula>IF($K1272="Invoiced",1,0)</formula>
    </cfRule>
  </conditionalFormatting>
  <conditionalFormatting sqref="A1272:A1275">
    <cfRule type="cellIs" priority="2417" operator="between" dxfId="655">
      <formula>NOW()-1</formula>
      <formula>NOW()+1</formula>
    </cfRule>
  </conditionalFormatting>
  <conditionalFormatting sqref="U1276:U1278">
    <cfRule type="expression" priority="2416" dxfId="688">
      <formula>$U1276=0</formula>
    </cfRule>
  </conditionalFormatting>
  <conditionalFormatting sqref="X1276:X1278">
    <cfRule type="expression" priority="2415" dxfId="688">
      <formula>$X1276=0</formula>
    </cfRule>
  </conditionalFormatting>
  <conditionalFormatting sqref="Y1276:Y1278">
    <cfRule type="expression" priority="2414" dxfId="688">
      <formula>$Y1276=0</formula>
    </cfRule>
  </conditionalFormatting>
  <conditionalFormatting sqref="A1276:J1278 L1276:AB1278">
    <cfRule type="expression" priority="2413" dxfId="1">
      <formula>IF($K1276="Invoiced",1,0)</formula>
    </cfRule>
  </conditionalFormatting>
  <conditionalFormatting sqref="A1276:A1278">
    <cfRule type="cellIs" priority="2412" operator="between" dxfId="655">
      <formula>NOW()-1</formula>
      <formula>NOW()+1</formula>
    </cfRule>
  </conditionalFormatting>
  <conditionalFormatting sqref="A1279:A1284">
    <cfRule type="cellIs" priority="2411" operator="between" dxfId="655">
      <formula>NOW()-1</formula>
      <formula>NOW()+1</formula>
    </cfRule>
  </conditionalFormatting>
  <conditionalFormatting sqref="K1279:K1284">
    <cfRule type="expression" priority="2410" dxfId="1">
      <formula>IF($K1279="Invoiced",1,0)</formula>
    </cfRule>
  </conditionalFormatting>
  <conditionalFormatting sqref="U1279:U1282">
    <cfRule type="expression" priority="2409" dxfId="688">
      <formula>$U1279=0</formula>
    </cfRule>
  </conditionalFormatting>
  <conditionalFormatting sqref="X1279:X1282">
    <cfRule type="expression" priority="2408" dxfId="688">
      <formula>$X1279=0</formula>
    </cfRule>
  </conditionalFormatting>
  <conditionalFormatting sqref="Y1279:Y1282">
    <cfRule type="expression" priority="2407" dxfId="688">
      <formula>$Y1279=0</formula>
    </cfRule>
  </conditionalFormatting>
  <conditionalFormatting sqref="A1279:J1282 L1279:AB1282">
    <cfRule type="expression" priority="2406" dxfId="1">
      <formula>IF($K1279="Invoiced",1,0)</formula>
    </cfRule>
  </conditionalFormatting>
  <conditionalFormatting sqref="A1279:A1282">
    <cfRule type="cellIs" priority="2405" operator="between" dxfId="655">
      <formula>NOW()-1</formula>
      <formula>NOW()+1</formula>
    </cfRule>
  </conditionalFormatting>
  <conditionalFormatting sqref="U1283:U1284">
    <cfRule type="expression" priority="2404" dxfId="688">
      <formula>$U1283=0</formula>
    </cfRule>
  </conditionalFormatting>
  <conditionalFormatting sqref="X1283:X1284">
    <cfRule type="expression" priority="2403" dxfId="688">
      <formula>$X1283=0</formula>
    </cfRule>
  </conditionalFormatting>
  <conditionalFormatting sqref="Y1283:Y1284">
    <cfRule type="expression" priority="2402" dxfId="688">
      <formula>$Y1283=0</formula>
    </cfRule>
  </conditionalFormatting>
  <conditionalFormatting sqref="A1283:J1284 L1283:AB1284">
    <cfRule type="expression" priority="2401" dxfId="1">
      <formula>IF($K1283="Invoiced",1,0)</formula>
    </cfRule>
  </conditionalFormatting>
  <conditionalFormatting sqref="A1283:A1284">
    <cfRule type="cellIs" priority="2400" operator="between" dxfId="655">
      <formula>NOW()-1</formula>
      <formula>NOW()+1</formula>
    </cfRule>
  </conditionalFormatting>
  <conditionalFormatting sqref="A1285:A1287">
    <cfRule type="cellIs" priority="2399" operator="between" dxfId="655">
      <formula>NOW()-1</formula>
      <formula>NOW()+1</formula>
    </cfRule>
    <cfRule type="cellIs" priority="2393" operator="between" dxfId="655">
      <formula>NOW()-1</formula>
      <formula>NOW()+1</formula>
    </cfRule>
  </conditionalFormatting>
  <conditionalFormatting sqref="K1285:K1287">
    <cfRule type="expression" priority="2398" dxfId="1">
      <formula>IF($K1285="Invoiced",1,0)</formula>
    </cfRule>
  </conditionalFormatting>
  <conditionalFormatting sqref="U1285:U1287">
    <cfRule type="expression" priority="2397" dxfId="688">
      <formula>$U1285=0</formula>
    </cfRule>
  </conditionalFormatting>
  <conditionalFormatting sqref="X1285:X1287">
    <cfRule type="expression" priority="2396" dxfId="688">
      <formula>$X1285=0</formula>
    </cfRule>
  </conditionalFormatting>
  <conditionalFormatting sqref="Y1285:Y1287">
    <cfRule type="expression" priority="2395" dxfId="688">
      <formula>$Y1285=0</formula>
    </cfRule>
  </conditionalFormatting>
  <conditionalFormatting sqref="A1285:J1287 L1285:AB1287">
    <cfRule type="expression" priority="2394" dxfId="1">
      <formula>IF($K1285="Invoiced",1,0)</formula>
    </cfRule>
  </conditionalFormatting>
  <conditionalFormatting sqref="A1288:A1293">
    <cfRule type="cellIs" priority="2392" operator="between" dxfId="655">
      <formula>NOW()-1</formula>
      <formula>NOW()+1</formula>
    </cfRule>
  </conditionalFormatting>
  <conditionalFormatting sqref="K1288:K1293">
    <cfRule type="expression" priority="2391" dxfId="1">
      <formula>IF($K1288="Invoiced",1,0)</formula>
    </cfRule>
  </conditionalFormatting>
  <conditionalFormatting sqref="U1288:U1291">
    <cfRule type="expression" priority="2390" dxfId="688">
      <formula>$U1288=0</formula>
    </cfRule>
  </conditionalFormatting>
  <conditionalFormatting sqref="X1288:X1291">
    <cfRule type="expression" priority="2389" dxfId="688">
      <formula>$X1288=0</formula>
    </cfRule>
  </conditionalFormatting>
  <conditionalFormatting sqref="Y1288:Y1291">
    <cfRule type="expression" priority="2388" dxfId="688">
      <formula>$Y1288=0</formula>
    </cfRule>
  </conditionalFormatting>
  <conditionalFormatting sqref="A1288:J1291 L1288:AB1291">
    <cfRule type="expression" priority="2387" dxfId="1">
      <formula>IF($K1288="Invoiced",1,0)</formula>
    </cfRule>
  </conditionalFormatting>
  <conditionalFormatting sqref="A1288:A1291">
    <cfRule type="cellIs" priority="2386" operator="between" dxfId="655">
      <formula>NOW()-1</formula>
      <formula>NOW()+1</formula>
    </cfRule>
  </conditionalFormatting>
  <conditionalFormatting sqref="U1292:U1293">
    <cfRule type="expression" priority="2385" dxfId="688">
      <formula>$U1292=0</formula>
    </cfRule>
  </conditionalFormatting>
  <conditionalFormatting sqref="X1292:X1293">
    <cfRule type="expression" priority="2384" dxfId="688">
      <formula>$X1292=0</formula>
    </cfRule>
  </conditionalFormatting>
  <conditionalFormatting sqref="Y1292:Y1293">
    <cfRule type="expression" priority="2383" dxfId="688">
      <formula>$Y1292=0</formula>
    </cfRule>
  </conditionalFormatting>
  <conditionalFormatting sqref="A1292:J1293 L1292:AB1293">
    <cfRule type="expression" priority="2382" dxfId="1">
      <formula>IF($K1292="Invoiced",1,0)</formula>
    </cfRule>
  </conditionalFormatting>
  <conditionalFormatting sqref="A1292:A1293">
    <cfRule type="cellIs" priority="2381" operator="between" dxfId="655">
      <formula>NOW()-1</formula>
      <formula>NOW()+1</formula>
    </cfRule>
  </conditionalFormatting>
  <conditionalFormatting sqref="A1294">
    <cfRule type="cellIs" priority="2380" operator="between" dxfId="655">
      <formula>NOW()-1</formula>
      <formula>NOW()+1</formula>
    </cfRule>
    <cfRule type="cellIs" priority="2374" operator="between" dxfId="655">
      <formula>NOW()-1</formula>
      <formula>NOW()+1</formula>
    </cfRule>
  </conditionalFormatting>
  <conditionalFormatting sqref="K1294">
    <cfRule type="expression" priority="2379" dxfId="1">
      <formula>IF($K1294="Invoiced",1,0)</formula>
    </cfRule>
  </conditionalFormatting>
  <conditionalFormatting sqref="U1294">
    <cfRule type="expression" priority="2378" dxfId="688">
      <formula>$U1294=0</formula>
    </cfRule>
  </conditionalFormatting>
  <conditionalFormatting sqref="X1294">
    <cfRule type="expression" priority="2377" dxfId="688">
      <formula>$X1294=0</formula>
    </cfRule>
  </conditionalFormatting>
  <conditionalFormatting sqref="Y1294">
    <cfRule type="expression" priority="2376" dxfId="688">
      <formula>$Y1294=0</formula>
    </cfRule>
  </conditionalFormatting>
  <conditionalFormatting sqref="A1294:J1294 L1294:AB1294">
    <cfRule type="expression" priority="2375" dxfId="1">
      <formula>IF($K1294="Invoiced",1,0)</formula>
    </cfRule>
  </conditionalFormatting>
  <conditionalFormatting sqref="A1295">
    <cfRule type="cellIs" priority="2373" operator="between" dxfId="655">
      <formula>NOW()-1</formula>
      <formula>NOW()+1</formula>
    </cfRule>
    <cfRule type="cellIs" priority="2367" operator="between" dxfId="655">
      <formula>NOW()-1</formula>
      <formula>NOW()+1</formula>
    </cfRule>
  </conditionalFormatting>
  <conditionalFormatting sqref="K1295">
    <cfRule type="expression" priority="2372" dxfId="1">
      <formula>IF($K1295="Invoiced",1,0)</formula>
    </cfRule>
  </conditionalFormatting>
  <conditionalFormatting sqref="U1295">
    <cfRule type="expression" priority="2371" dxfId="688">
      <formula>$U1295=0</formula>
    </cfRule>
  </conditionalFormatting>
  <conditionalFormatting sqref="X1295">
    <cfRule type="expression" priority="2370" dxfId="688">
      <formula>$X1295=0</formula>
    </cfRule>
  </conditionalFormatting>
  <conditionalFormatting sqref="Y1295">
    <cfRule type="expression" priority="2369" dxfId="688">
      <formula>$Y1295=0</formula>
    </cfRule>
  </conditionalFormatting>
  <conditionalFormatting sqref="A1295:J1295 L1295:AB1295">
    <cfRule type="expression" priority="2368" dxfId="1">
      <formula>IF($K1295="Invoiced",1,0)</formula>
    </cfRule>
  </conditionalFormatting>
  <conditionalFormatting sqref="A1296:A1301">
    <cfRule type="cellIs" priority="2366" operator="between" dxfId="655">
      <formula>NOW()-1</formula>
      <formula>NOW()+1</formula>
    </cfRule>
  </conditionalFormatting>
  <conditionalFormatting sqref="K1296:K1301">
    <cfRule type="expression" priority="2365" dxfId="1">
      <formula>IF($K1296="Invoiced",1,0)</formula>
    </cfRule>
  </conditionalFormatting>
  <conditionalFormatting sqref="U1296:U1299">
    <cfRule type="expression" priority="2364" dxfId="688">
      <formula>$U1296=0</formula>
    </cfRule>
  </conditionalFormatting>
  <conditionalFormatting sqref="X1296:X1299">
    <cfRule type="expression" priority="2363" dxfId="688">
      <formula>$X1296=0</formula>
    </cfRule>
  </conditionalFormatting>
  <conditionalFormatting sqref="Y1296:Y1299">
    <cfRule type="expression" priority="2362" dxfId="688">
      <formula>$Y1296=0</formula>
    </cfRule>
  </conditionalFormatting>
  <conditionalFormatting sqref="A1296:J1299 L1296:AB1299">
    <cfRule type="expression" priority="2361" dxfId="1">
      <formula>IF($K1296="Invoiced",1,0)</formula>
    </cfRule>
  </conditionalFormatting>
  <conditionalFormatting sqref="A1296:A1299">
    <cfRule type="cellIs" priority="2360" operator="between" dxfId="655">
      <formula>NOW()-1</formula>
      <formula>NOW()+1</formula>
    </cfRule>
  </conditionalFormatting>
  <conditionalFormatting sqref="U1300:U1301">
    <cfRule type="expression" priority="2359" dxfId="688">
      <formula>$U1300=0</formula>
    </cfRule>
  </conditionalFormatting>
  <conditionalFormatting sqref="X1300:X1301">
    <cfRule type="expression" priority="2358" dxfId="688">
      <formula>$X1300=0</formula>
    </cfRule>
  </conditionalFormatting>
  <conditionalFormatting sqref="Y1300:Y1301">
    <cfRule type="expression" priority="2357" dxfId="688">
      <formula>$Y1300=0</formula>
    </cfRule>
  </conditionalFormatting>
  <conditionalFormatting sqref="A1300:J1301 L1300:AB1301">
    <cfRule type="expression" priority="2356" dxfId="1">
      <formula>IF($K1300="Invoiced",1,0)</formula>
    </cfRule>
  </conditionalFormatting>
  <conditionalFormatting sqref="A1300:A1301">
    <cfRule type="cellIs" priority="2355" operator="between" dxfId="655">
      <formula>NOW()-1</formula>
      <formula>NOW()+1</formula>
    </cfRule>
  </conditionalFormatting>
  <conditionalFormatting sqref="A1302:A1308">
    <cfRule type="cellIs" priority="2354" operator="between" dxfId="655">
      <formula>NOW()-1</formula>
      <formula>NOW()+1</formula>
    </cfRule>
  </conditionalFormatting>
  <conditionalFormatting sqref="K1302:K1308">
    <cfRule type="expression" priority="2353" dxfId="1">
      <formula>IF($K1302="Invoiced",1,0)</formula>
    </cfRule>
  </conditionalFormatting>
  <conditionalFormatting sqref="U1302:U1305">
    <cfRule type="expression" priority="2352" dxfId="688">
      <formula>$U1302=0</formula>
    </cfRule>
  </conditionalFormatting>
  <conditionalFormatting sqref="X1302:X1305">
    <cfRule type="expression" priority="2351" dxfId="688">
      <formula>$X1302=0</formula>
    </cfRule>
  </conditionalFormatting>
  <conditionalFormatting sqref="Y1302:Y1305">
    <cfRule type="expression" priority="2350" dxfId="688">
      <formula>$Y1302=0</formula>
    </cfRule>
  </conditionalFormatting>
  <conditionalFormatting sqref="A1302:J1305 L1302:AB1305">
    <cfRule type="expression" priority="2349" dxfId="1">
      <formula>IF($K1302="Invoiced",1,0)</formula>
    </cfRule>
  </conditionalFormatting>
  <conditionalFormatting sqref="A1302:A1305">
    <cfRule type="cellIs" priority="2348" operator="between" dxfId="655">
      <formula>NOW()-1</formula>
      <formula>NOW()+1</formula>
    </cfRule>
  </conditionalFormatting>
  <conditionalFormatting sqref="U1306:U1308">
    <cfRule type="expression" priority="2347" dxfId="688">
      <formula>$U1306=0</formula>
    </cfRule>
  </conditionalFormatting>
  <conditionalFormatting sqref="X1306:X1308">
    <cfRule type="expression" priority="2346" dxfId="688">
      <formula>$X1306=0</formula>
    </cfRule>
  </conditionalFormatting>
  <conditionalFormatting sqref="Y1306:Y1308">
    <cfRule type="expression" priority="2345" dxfId="688">
      <formula>$Y1306=0</formula>
    </cfRule>
  </conditionalFormatting>
  <conditionalFormatting sqref="A1306:J1308 L1306:AB1308">
    <cfRule type="expression" priority="2344" dxfId="1">
      <formula>IF($K1306="Invoiced",1,0)</formula>
    </cfRule>
  </conditionalFormatting>
  <conditionalFormatting sqref="A1306:A1308">
    <cfRule type="cellIs" priority="2343" operator="between" dxfId="655">
      <formula>NOW()-1</formula>
      <formula>NOW()+1</formula>
    </cfRule>
  </conditionalFormatting>
  <conditionalFormatting sqref="A1309:A1314">
    <cfRule type="cellIs" priority="2342" operator="between" dxfId="655">
      <formula>NOW()-1</formula>
      <formula>NOW()+1</formula>
    </cfRule>
  </conditionalFormatting>
  <conditionalFormatting sqref="K1309:K1314">
    <cfRule type="expression" priority="2341" dxfId="1">
      <formula>IF($K1309="Invoiced",1,0)</formula>
    </cfRule>
  </conditionalFormatting>
  <conditionalFormatting sqref="U1309:U1312">
    <cfRule type="expression" priority="2340" dxfId="688">
      <formula>$U1309=0</formula>
    </cfRule>
  </conditionalFormatting>
  <conditionalFormatting sqref="X1309:X1312">
    <cfRule type="expression" priority="2339" dxfId="688">
      <formula>$X1309=0</formula>
    </cfRule>
  </conditionalFormatting>
  <conditionalFormatting sqref="Y1309:Y1312">
    <cfRule type="expression" priority="2338" dxfId="688">
      <formula>$Y1309=0</formula>
    </cfRule>
  </conditionalFormatting>
  <conditionalFormatting sqref="A1309:J1312 L1309:AB1312">
    <cfRule type="expression" priority="2337" dxfId="1">
      <formula>IF($K1309="Invoiced",1,0)</formula>
    </cfRule>
  </conditionalFormatting>
  <conditionalFormatting sqref="A1309:A1312">
    <cfRule type="cellIs" priority="2336" operator="between" dxfId="655">
      <formula>NOW()-1</formula>
      <formula>NOW()+1</formula>
    </cfRule>
  </conditionalFormatting>
  <conditionalFormatting sqref="U1313:U1314">
    <cfRule type="expression" priority="2335" dxfId="688">
      <formula>$U1313=0</formula>
    </cfRule>
  </conditionalFormatting>
  <conditionalFormatting sqref="X1313:X1314">
    <cfRule type="expression" priority="2334" dxfId="688">
      <formula>$X1313=0</formula>
    </cfRule>
  </conditionalFormatting>
  <conditionalFormatting sqref="Y1313:Y1314">
    <cfRule type="expression" priority="2333" dxfId="688">
      <formula>$Y1313=0</formula>
    </cfRule>
  </conditionalFormatting>
  <conditionalFormatting sqref="A1313:J1314 L1313:AB1314">
    <cfRule type="expression" priority="2332" dxfId="1">
      <formula>IF($K1313="Invoiced",1,0)</formula>
    </cfRule>
  </conditionalFormatting>
  <conditionalFormatting sqref="A1313:A1314">
    <cfRule type="cellIs" priority="2331" operator="between" dxfId="655">
      <formula>NOW()-1</formula>
      <formula>NOW()+1</formula>
    </cfRule>
  </conditionalFormatting>
  <conditionalFormatting sqref="A1315:A1317">
    <cfRule type="cellIs" priority="2330" operator="between" dxfId="655">
      <formula>NOW()-1</formula>
      <formula>NOW()+1</formula>
    </cfRule>
    <cfRule type="cellIs" priority="2324" operator="between" dxfId="655">
      <formula>NOW()-1</formula>
      <formula>NOW()+1</formula>
    </cfRule>
  </conditionalFormatting>
  <conditionalFormatting sqref="K1315:K1317">
    <cfRule type="expression" priority="2329" dxfId="1">
      <formula>IF($K1315="Invoiced",1,0)</formula>
    </cfRule>
  </conditionalFormatting>
  <conditionalFormatting sqref="U1315:U1317">
    <cfRule type="expression" priority="2328" dxfId="688">
      <formula>$U1315=0</formula>
    </cfRule>
  </conditionalFormatting>
  <conditionalFormatting sqref="X1315:X1317">
    <cfRule type="expression" priority="2327" dxfId="688">
      <formula>$X1315=0</formula>
    </cfRule>
  </conditionalFormatting>
  <conditionalFormatting sqref="Y1315:Y1317">
    <cfRule type="expression" priority="2326" dxfId="688">
      <formula>$Y1315=0</formula>
    </cfRule>
  </conditionalFormatting>
  <conditionalFormatting sqref="A1315:J1317 L1315:AB1317">
    <cfRule type="expression" priority="2325" dxfId="1">
      <formula>IF($K1315="Invoiced",1,0)</formula>
    </cfRule>
  </conditionalFormatting>
  <conditionalFormatting sqref="A1318:A1323">
    <cfRule type="cellIs" priority="2323" operator="between" dxfId="655">
      <formula>NOW()-1</formula>
      <formula>NOW()+1</formula>
    </cfRule>
  </conditionalFormatting>
  <conditionalFormatting sqref="K1318:K1323">
    <cfRule type="expression" priority="2322" dxfId="1">
      <formula>IF($K1318="Invoiced",1,0)</formula>
    </cfRule>
  </conditionalFormatting>
  <conditionalFormatting sqref="U1318:U1321">
    <cfRule type="expression" priority="2321" dxfId="688">
      <formula>$U1318=0</formula>
    </cfRule>
  </conditionalFormatting>
  <conditionalFormatting sqref="X1318:X1321">
    <cfRule type="expression" priority="2320" dxfId="688">
      <formula>$X1318=0</formula>
    </cfRule>
  </conditionalFormatting>
  <conditionalFormatting sqref="Y1318:Y1321">
    <cfRule type="expression" priority="2319" dxfId="688">
      <formula>$Y1318=0</formula>
    </cfRule>
  </conditionalFormatting>
  <conditionalFormatting sqref="A1318:J1321 L1318:AB1321">
    <cfRule type="expression" priority="2318" dxfId="1">
      <formula>IF($K1318="Invoiced",1,0)</formula>
    </cfRule>
  </conditionalFormatting>
  <conditionalFormatting sqref="A1318:A1321">
    <cfRule type="cellIs" priority="2317" operator="between" dxfId="655">
      <formula>NOW()-1</formula>
      <formula>NOW()+1</formula>
    </cfRule>
  </conditionalFormatting>
  <conditionalFormatting sqref="U1322:U1323">
    <cfRule type="expression" priority="2316" dxfId="688">
      <formula>$U1322=0</formula>
    </cfRule>
  </conditionalFormatting>
  <conditionalFormatting sqref="X1322:X1323">
    <cfRule type="expression" priority="2315" dxfId="688">
      <formula>$X1322=0</formula>
    </cfRule>
  </conditionalFormatting>
  <conditionalFormatting sqref="Y1322:Y1323">
    <cfRule type="expression" priority="2314" dxfId="688">
      <formula>$Y1322=0</formula>
    </cfRule>
  </conditionalFormatting>
  <conditionalFormatting sqref="A1322:J1323 L1322:AB1323">
    <cfRule type="expression" priority="2313" dxfId="1">
      <formula>IF($K1322="Invoiced",1,0)</formula>
    </cfRule>
  </conditionalFormatting>
  <conditionalFormatting sqref="A1322:A1323">
    <cfRule type="cellIs" priority="2312" operator="between" dxfId="655">
      <formula>NOW()-1</formula>
      <formula>NOW()+1</formula>
    </cfRule>
  </conditionalFormatting>
  <conditionalFormatting sqref="A1324">
    <cfRule type="cellIs" priority="2311" operator="between" dxfId="655">
      <formula>NOW()-1</formula>
      <formula>NOW()+1</formula>
    </cfRule>
    <cfRule type="cellIs" priority="2305" operator="between" dxfId="655">
      <formula>NOW()-1</formula>
      <formula>NOW()+1</formula>
    </cfRule>
  </conditionalFormatting>
  <conditionalFormatting sqref="K1324">
    <cfRule type="expression" priority="2310" dxfId="1">
      <formula>IF($K1324="Invoiced",1,0)</formula>
    </cfRule>
  </conditionalFormatting>
  <conditionalFormatting sqref="U1324">
    <cfRule type="expression" priority="2309" dxfId="688">
      <formula>$U1324=0</formula>
    </cfRule>
  </conditionalFormatting>
  <conditionalFormatting sqref="X1324">
    <cfRule type="expression" priority="2308" dxfId="688">
      <formula>$X1324=0</formula>
    </cfRule>
  </conditionalFormatting>
  <conditionalFormatting sqref="Y1324">
    <cfRule type="expression" priority="2307" dxfId="688">
      <formula>$Y1324=0</formula>
    </cfRule>
  </conditionalFormatting>
  <conditionalFormatting sqref="A1324:J1324 L1324:AB1324">
    <cfRule type="expression" priority="2306" dxfId="1">
      <formula>IF($K1324="Invoiced",1,0)</formula>
    </cfRule>
  </conditionalFormatting>
  <conditionalFormatting sqref="A1325">
    <cfRule type="cellIs" priority="2304" operator="between" dxfId="655">
      <formula>NOW()-1</formula>
      <formula>NOW()+1</formula>
    </cfRule>
    <cfRule type="cellIs" priority="2298" operator="between" dxfId="655">
      <formula>NOW()-1</formula>
      <formula>NOW()+1</formula>
    </cfRule>
  </conditionalFormatting>
  <conditionalFormatting sqref="K1325">
    <cfRule type="expression" priority="2303" dxfId="1">
      <formula>IF($K1325="Invoiced",1,0)</formula>
    </cfRule>
  </conditionalFormatting>
  <conditionalFormatting sqref="U1325">
    <cfRule type="expression" priority="2302" dxfId="688">
      <formula>$U1325=0</formula>
    </cfRule>
  </conditionalFormatting>
  <conditionalFormatting sqref="X1325">
    <cfRule type="expression" priority="2301" dxfId="688">
      <formula>$X1325=0</formula>
    </cfRule>
  </conditionalFormatting>
  <conditionalFormatting sqref="Y1325">
    <cfRule type="expression" priority="2300" dxfId="688">
      <formula>$Y1325=0</formula>
    </cfRule>
  </conditionalFormatting>
  <conditionalFormatting sqref="A1325:J1325 L1325:AB1325">
    <cfRule type="expression" priority="2299" dxfId="1">
      <formula>IF($K1325="Invoiced",1,0)</formula>
    </cfRule>
  </conditionalFormatting>
  <conditionalFormatting sqref="A1326">
    <cfRule type="cellIs" priority="2297" operator="between" dxfId="655">
      <formula>NOW()-1</formula>
      <formula>NOW()+1</formula>
    </cfRule>
    <cfRule type="cellIs" priority="2291" operator="between" dxfId="655">
      <formula>NOW()-1</formula>
      <formula>NOW()+1</formula>
    </cfRule>
  </conditionalFormatting>
  <conditionalFormatting sqref="K1326">
    <cfRule type="expression" priority="2296" dxfId="1">
      <formula>IF($K1326="Invoiced",1,0)</formula>
    </cfRule>
  </conditionalFormatting>
  <conditionalFormatting sqref="U1326">
    <cfRule type="expression" priority="2295" dxfId="688">
      <formula>$U1326=0</formula>
    </cfRule>
  </conditionalFormatting>
  <conditionalFormatting sqref="X1326">
    <cfRule type="expression" priority="2294" dxfId="688">
      <formula>$X1326=0</formula>
    </cfRule>
  </conditionalFormatting>
  <conditionalFormatting sqref="Y1326">
    <cfRule type="expression" priority="2293" dxfId="688">
      <formula>$Y1326=0</formula>
    </cfRule>
  </conditionalFormatting>
  <conditionalFormatting sqref="A1326:J1326 L1326:AB1326">
    <cfRule type="expression" priority="2292" dxfId="1">
      <formula>IF($K1326="Invoiced",1,0)</formula>
    </cfRule>
  </conditionalFormatting>
  <conditionalFormatting sqref="A1327">
    <cfRule type="cellIs" priority="2290" operator="between" dxfId="655">
      <formula>NOW()-1</formula>
      <formula>NOW()+1</formula>
    </cfRule>
    <cfRule type="cellIs" priority="2284" operator="between" dxfId="655">
      <formula>NOW()-1</formula>
      <formula>NOW()+1</formula>
    </cfRule>
  </conditionalFormatting>
  <conditionalFormatting sqref="K1327">
    <cfRule type="expression" priority="2289" dxfId="1">
      <formula>IF($K1327="Invoiced",1,0)</formula>
    </cfRule>
  </conditionalFormatting>
  <conditionalFormatting sqref="U1327">
    <cfRule type="expression" priority="2288" dxfId="688">
      <formula>$U1327=0</formula>
    </cfRule>
  </conditionalFormatting>
  <conditionalFormatting sqref="X1327">
    <cfRule type="expression" priority="2287" dxfId="688">
      <formula>$X1327=0</formula>
    </cfRule>
  </conditionalFormatting>
  <conditionalFormatting sqref="Y1327">
    <cfRule type="expression" priority="2286" dxfId="688">
      <formula>$Y1327=0</formula>
    </cfRule>
  </conditionalFormatting>
  <conditionalFormatting sqref="A1327:J1327 L1327:AB1327">
    <cfRule type="expression" priority="2285" dxfId="1">
      <formula>IF($K1327="Invoiced",1,0)</formula>
    </cfRule>
  </conditionalFormatting>
  <conditionalFormatting sqref="A1328:A1333">
    <cfRule type="cellIs" priority="2283" operator="between" dxfId="655">
      <formula>NOW()-1</formula>
      <formula>NOW()+1</formula>
    </cfRule>
  </conditionalFormatting>
  <conditionalFormatting sqref="K1328:K1333">
    <cfRule type="expression" priority="2282" dxfId="1">
      <formula>IF($K1328="Invoiced",1,0)</formula>
    </cfRule>
  </conditionalFormatting>
  <conditionalFormatting sqref="U1328:U1331">
    <cfRule type="expression" priority="2281" dxfId="688">
      <formula>$U1328=0</formula>
    </cfRule>
  </conditionalFormatting>
  <conditionalFormatting sqref="X1328:X1331">
    <cfRule type="expression" priority="2280" dxfId="688">
      <formula>$X1328=0</formula>
    </cfRule>
  </conditionalFormatting>
  <conditionalFormatting sqref="Y1328:Y1331">
    <cfRule type="expression" priority="2279" dxfId="688">
      <formula>$Y1328=0</formula>
    </cfRule>
  </conditionalFormatting>
  <conditionalFormatting sqref="A1328:J1331 L1328:AB1331">
    <cfRule type="expression" priority="2278" dxfId="1">
      <formula>IF($K1328="Invoiced",1,0)</formula>
    </cfRule>
  </conditionalFormatting>
  <conditionalFormatting sqref="A1328:A1331">
    <cfRule type="cellIs" priority="2277" operator="between" dxfId="655">
      <formula>NOW()-1</formula>
      <formula>NOW()+1</formula>
    </cfRule>
  </conditionalFormatting>
  <conditionalFormatting sqref="U1332:U1333">
    <cfRule type="expression" priority="2276" dxfId="688">
      <formula>$U1332=0</formula>
    </cfRule>
  </conditionalFormatting>
  <conditionalFormatting sqref="X1332:X1333">
    <cfRule type="expression" priority="2275" dxfId="688">
      <formula>$X1332=0</formula>
    </cfRule>
  </conditionalFormatting>
  <conditionalFormatting sqref="Y1332:Y1333">
    <cfRule type="expression" priority="2274" dxfId="688">
      <formula>$Y1332=0</formula>
    </cfRule>
  </conditionalFormatting>
  <conditionalFormatting sqref="A1332:J1333 L1332:AB1333">
    <cfRule type="expression" priority="2273" dxfId="1">
      <formula>IF($K1332="Invoiced",1,0)</formula>
    </cfRule>
  </conditionalFormatting>
  <conditionalFormatting sqref="A1332:A1333">
    <cfRule type="cellIs" priority="2272" operator="between" dxfId="655">
      <formula>NOW()-1</formula>
      <formula>NOW()+1</formula>
    </cfRule>
  </conditionalFormatting>
  <conditionalFormatting sqref="A1334:A1340">
    <cfRule type="cellIs" priority="2271" operator="between" dxfId="655">
      <formula>NOW()-1</formula>
      <formula>NOW()+1</formula>
    </cfRule>
  </conditionalFormatting>
  <conditionalFormatting sqref="K1334:K1340">
    <cfRule type="expression" priority="2270" dxfId="1">
      <formula>IF($K1334="Invoiced",1,0)</formula>
    </cfRule>
  </conditionalFormatting>
  <conditionalFormatting sqref="U1334:U1337">
    <cfRule type="expression" priority="2269" dxfId="688">
      <formula>$U1334=0</formula>
    </cfRule>
  </conditionalFormatting>
  <conditionalFormatting sqref="X1334:X1337">
    <cfRule type="expression" priority="2268" dxfId="688">
      <formula>$X1334=0</formula>
    </cfRule>
  </conditionalFormatting>
  <conditionalFormatting sqref="Y1334:Y1337">
    <cfRule type="expression" priority="2267" dxfId="688">
      <formula>$Y1334=0</formula>
    </cfRule>
  </conditionalFormatting>
  <conditionalFormatting sqref="A1334:J1337 L1334:AB1337">
    <cfRule type="expression" priority="2266" dxfId="1">
      <formula>IF($K1334="Invoiced",1,0)</formula>
    </cfRule>
  </conditionalFormatting>
  <conditionalFormatting sqref="A1334:A1337">
    <cfRule type="cellIs" priority="2265" operator="between" dxfId="655">
      <formula>NOW()-1</formula>
      <formula>NOW()+1</formula>
    </cfRule>
  </conditionalFormatting>
  <conditionalFormatting sqref="U1338:U1340">
    <cfRule type="expression" priority="2264" dxfId="688">
      <formula>$U1338=0</formula>
    </cfRule>
  </conditionalFormatting>
  <conditionalFormatting sqref="X1338:X1340">
    <cfRule type="expression" priority="2263" dxfId="688">
      <formula>$X1338=0</formula>
    </cfRule>
  </conditionalFormatting>
  <conditionalFormatting sqref="Y1338:Y1340">
    <cfRule type="expression" priority="2262" dxfId="688">
      <formula>$Y1338=0</formula>
    </cfRule>
  </conditionalFormatting>
  <conditionalFormatting sqref="A1338:J1340 L1338:AB1340">
    <cfRule type="expression" priority="2261" dxfId="1">
      <formula>IF($K1338="Invoiced",1,0)</formula>
    </cfRule>
  </conditionalFormatting>
  <conditionalFormatting sqref="A1338:A1340">
    <cfRule type="cellIs" priority="2260" operator="between" dxfId="655">
      <formula>NOW()-1</formula>
      <formula>NOW()+1</formula>
    </cfRule>
  </conditionalFormatting>
  <conditionalFormatting sqref="A1341:A1346">
    <cfRule type="cellIs" priority="2259" operator="between" dxfId="655">
      <formula>NOW()-1</formula>
      <formula>NOW()+1</formula>
    </cfRule>
  </conditionalFormatting>
  <conditionalFormatting sqref="K1341:K1346">
    <cfRule type="expression" priority="2258" dxfId="1">
      <formula>IF($K1341="Invoiced",1,0)</formula>
    </cfRule>
  </conditionalFormatting>
  <conditionalFormatting sqref="U1341:U1344">
    <cfRule type="expression" priority="2257" dxfId="688">
      <formula>$U1341=0</formula>
    </cfRule>
  </conditionalFormatting>
  <conditionalFormatting sqref="X1341:X1344">
    <cfRule type="expression" priority="2256" dxfId="688">
      <formula>$X1341=0</formula>
    </cfRule>
  </conditionalFormatting>
  <conditionalFormatting sqref="Y1341:Y1344">
    <cfRule type="expression" priority="2255" dxfId="688">
      <formula>$Y1341=0</formula>
    </cfRule>
  </conditionalFormatting>
  <conditionalFormatting sqref="A1341:J1344 L1341:AB1344">
    <cfRule type="expression" priority="2254" dxfId="1">
      <formula>IF($K1341="Invoiced",1,0)</formula>
    </cfRule>
  </conditionalFormatting>
  <conditionalFormatting sqref="A1341:A1344">
    <cfRule type="cellIs" priority="2253" operator="between" dxfId="655">
      <formula>NOW()-1</formula>
      <formula>NOW()+1</formula>
    </cfRule>
  </conditionalFormatting>
  <conditionalFormatting sqref="U1345:U1346">
    <cfRule type="expression" priority="2252" dxfId="688">
      <formula>$U1345=0</formula>
    </cfRule>
  </conditionalFormatting>
  <conditionalFormatting sqref="X1345:X1346">
    <cfRule type="expression" priority="2251" dxfId="688">
      <formula>$X1345=0</formula>
    </cfRule>
  </conditionalFormatting>
  <conditionalFormatting sqref="Y1345:Y1346">
    <cfRule type="expression" priority="2250" dxfId="688">
      <formula>$Y1345=0</formula>
    </cfRule>
  </conditionalFormatting>
  <conditionalFormatting sqref="A1345:J1346 L1345:AB1346">
    <cfRule type="expression" priority="2249" dxfId="1">
      <formula>IF($K1345="Invoiced",1,0)</formula>
    </cfRule>
  </conditionalFormatting>
  <conditionalFormatting sqref="A1345:A1346">
    <cfRule type="cellIs" priority="2248" operator="between" dxfId="655">
      <formula>NOW()-1</formula>
      <formula>NOW()+1</formula>
    </cfRule>
  </conditionalFormatting>
  <conditionalFormatting sqref="A1347:A1349">
    <cfRule type="cellIs" priority="2247" operator="between" dxfId="655">
      <formula>NOW()-1</formula>
      <formula>NOW()+1</formula>
    </cfRule>
    <cfRule type="cellIs" priority="2241" operator="between" dxfId="655">
      <formula>NOW()-1</formula>
      <formula>NOW()+1</formula>
    </cfRule>
  </conditionalFormatting>
  <conditionalFormatting sqref="K1347:K1349">
    <cfRule type="expression" priority="2246" dxfId="1">
      <formula>IF($K1347="Invoiced",1,0)</formula>
    </cfRule>
  </conditionalFormatting>
  <conditionalFormatting sqref="U1347:U1349">
    <cfRule type="expression" priority="2245" dxfId="688">
      <formula>$U1347=0</formula>
    </cfRule>
  </conditionalFormatting>
  <conditionalFormatting sqref="X1347:X1349">
    <cfRule type="expression" priority="2244" dxfId="688">
      <formula>$X1347=0</formula>
    </cfRule>
  </conditionalFormatting>
  <conditionalFormatting sqref="Y1347:Y1349">
    <cfRule type="expression" priority="2243" dxfId="688">
      <formula>$Y1347=0</formula>
    </cfRule>
  </conditionalFormatting>
  <conditionalFormatting sqref="A1347:J1349 L1347:AB1349">
    <cfRule type="expression" priority="2242" dxfId="1">
      <formula>IF($K1347="Invoiced",1,0)</formula>
    </cfRule>
  </conditionalFormatting>
  <conditionalFormatting sqref="A1350:A1355">
    <cfRule type="cellIs" priority="2240" operator="between" dxfId="655">
      <formula>NOW()-1</formula>
      <formula>NOW()+1</formula>
    </cfRule>
  </conditionalFormatting>
  <conditionalFormatting sqref="K1350:K1355">
    <cfRule type="expression" priority="2239" dxfId="1">
      <formula>IF($K1350="Invoiced",1,0)</formula>
    </cfRule>
  </conditionalFormatting>
  <conditionalFormatting sqref="U1350:U1353">
    <cfRule type="expression" priority="2238" dxfId="688">
      <formula>$U1350=0</formula>
    </cfRule>
  </conditionalFormatting>
  <conditionalFormatting sqref="X1350:X1353">
    <cfRule type="expression" priority="2237" dxfId="688">
      <formula>$X1350=0</formula>
    </cfRule>
  </conditionalFormatting>
  <conditionalFormatting sqref="Y1350:Y1353">
    <cfRule type="expression" priority="2236" dxfId="688">
      <formula>$Y1350=0</formula>
    </cfRule>
  </conditionalFormatting>
  <conditionalFormatting sqref="A1350:J1353 L1350:AB1353">
    <cfRule type="expression" priority="2235" dxfId="1">
      <formula>IF($K1350="Invoiced",1,0)</formula>
    </cfRule>
  </conditionalFormatting>
  <conditionalFormatting sqref="A1350:A1353">
    <cfRule type="cellIs" priority="2234" operator="between" dxfId="655">
      <formula>NOW()-1</formula>
      <formula>NOW()+1</formula>
    </cfRule>
  </conditionalFormatting>
  <conditionalFormatting sqref="U1354:U1355">
    <cfRule type="expression" priority="2233" dxfId="688">
      <formula>$U1354=0</formula>
    </cfRule>
  </conditionalFormatting>
  <conditionalFormatting sqref="X1354:X1355">
    <cfRule type="expression" priority="2232" dxfId="688">
      <formula>$X1354=0</formula>
    </cfRule>
  </conditionalFormatting>
  <conditionalFormatting sqref="Y1354:Y1355">
    <cfRule type="expression" priority="2231" dxfId="688">
      <formula>$Y1354=0</formula>
    </cfRule>
  </conditionalFormatting>
  <conditionalFormatting sqref="A1354:J1355 L1354:AB1355">
    <cfRule type="expression" priority="2230" dxfId="1">
      <formula>IF($K1354="Invoiced",1,0)</formula>
    </cfRule>
  </conditionalFormatting>
  <conditionalFormatting sqref="A1354:A1355">
    <cfRule type="cellIs" priority="2229" operator="between" dxfId="655">
      <formula>NOW()-1</formula>
      <formula>NOW()+1</formula>
    </cfRule>
  </conditionalFormatting>
  <conditionalFormatting sqref="A1356">
    <cfRule type="cellIs" priority="2228" operator="between" dxfId="655">
      <formula>NOW()-1</formula>
      <formula>NOW()+1</formula>
    </cfRule>
    <cfRule type="cellIs" priority="2222" operator="between" dxfId="655">
      <formula>NOW()-1</formula>
      <formula>NOW()+1</formula>
    </cfRule>
  </conditionalFormatting>
  <conditionalFormatting sqref="K1356">
    <cfRule type="expression" priority="2227" dxfId="1">
      <formula>IF($K1356="Invoiced",1,0)</formula>
    </cfRule>
  </conditionalFormatting>
  <conditionalFormatting sqref="U1356">
    <cfRule type="expression" priority="2226" dxfId="688">
      <formula>$U1356=0</formula>
    </cfRule>
  </conditionalFormatting>
  <conditionalFormatting sqref="X1356">
    <cfRule type="expression" priority="2225" dxfId="688">
      <formula>$X1356=0</formula>
    </cfRule>
  </conditionalFormatting>
  <conditionalFormatting sqref="Y1356">
    <cfRule type="expression" priority="2224" dxfId="688">
      <formula>$Y1356=0</formula>
    </cfRule>
  </conditionalFormatting>
  <conditionalFormatting sqref="A1356:J1356 L1356:AB1356">
    <cfRule type="expression" priority="2223" dxfId="1">
      <formula>IF($K1356="Invoiced",1,0)</formula>
    </cfRule>
  </conditionalFormatting>
  <conditionalFormatting sqref="A1357">
    <cfRule type="cellIs" priority="2221" operator="between" dxfId="655">
      <formula>NOW()-1</formula>
      <formula>NOW()+1</formula>
    </cfRule>
    <cfRule type="cellIs" priority="2215" operator="between" dxfId="655">
      <formula>NOW()-1</formula>
      <formula>NOW()+1</formula>
    </cfRule>
  </conditionalFormatting>
  <conditionalFormatting sqref="K1357">
    <cfRule type="expression" priority="2220" dxfId="1">
      <formula>IF($K1357="Invoiced",1,0)</formula>
    </cfRule>
  </conditionalFormatting>
  <conditionalFormatting sqref="U1357">
    <cfRule type="expression" priority="2219" dxfId="688">
      <formula>$U1357=0</formula>
    </cfRule>
  </conditionalFormatting>
  <conditionalFormatting sqref="X1357">
    <cfRule type="expression" priority="2218" dxfId="688">
      <formula>$X1357=0</formula>
    </cfRule>
  </conditionalFormatting>
  <conditionalFormatting sqref="Y1357">
    <cfRule type="expression" priority="2217" dxfId="688">
      <formula>$Y1357=0</formula>
    </cfRule>
  </conditionalFormatting>
  <conditionalFormatting sqref="A1357:J1357 L1357:AB1357">
    <cfRule type="expression" priority="2216" dxfId="1">
      <formula>IF($K1357="Invoiced",1,0)</formula>
    </cfRule>
  </conditionalFormatting>
  <conditionalFormatting sqref="A1358:A1363">
    <cfRule type="cellIs" priority="2214" operator="between" dxfId="655">
      <formula>NOW()-1</formula>
      <formula>NOW()+1</formula>
    </cfRule>
  </conditionalFormatting>
  <conditionalFormatting sqref="K1358:K1363">
    <cfRule type="expression" priority="2213" dxfId="1">
      <formula>IF($K1358="Invoiced",1,0)</formula>
    </cfRule>
  </conditionalFormatting>
  <conditionalFormatting sqref="U1358:U1361">
    <cfRule type="expression" priority="2212" dxfId="688">
      <formula>$U1358=0</formula>
    </cfRule>
  </conditionalFormatting>
  <conditionalFormatting sqref="X1358:X1361">
    <cfRule type="expression" priority="2211" dxfId="688">
      <formula>$X1358=0</formula>
    </cfRule>
  </conditionalFormatting>
  <conditionalFormatting sqref="Y1358:Y1361">
    <cfRule type="expression" priority="2210" dxfId="688">
      <formula>$Y1358=0</formula>
    </cfRule>
  </conditionalFormatting>
  <conditionalFormatting sqref="A1358:J1361 L1358:AB1361">
    <cfRule type="expression" priority="2209" dxfId="1">
      <formula>IF($K1358="Invoiced",1,0)</formula>
    </cfRule>
  </conditionalFormatting>
  <conditionalFormatting sqref="A1358:A1361">
    <cfRule type="cellIs" priority="2208" operator="between" dxfId="655">
      <formula>NOW()-1</formula>
      <formula>NOW()+1</formula>
    </cfRule>
  </conditionalFormatting>
  <conditionalFormatting sqref="U1362:U1363">
    <cfRule type="expression" priority="2207" dxfId="688">
      <formula>$U1362=0</formula>
    </cfRule>
  </conditionalFormatting>
  <conditionalFormatting sqref="X1362:X1363">
    <cfRule type="expression" priority="2206" dxfId="688">
      <formula>$X1362=0</formula>
    </cfRule>
  </conditionalFormatting>
  <conditionalFormatting sqref="Y1362:Y1363">
    <cfRule type="expression" priority="2205" dxfId="688">
      <formula>$Y1362=0</formula>
    </cfRule>
  </conditionalFormatting>
  <conditionalFormatting sqref="A1362:J1363 L1362:AB1363">
    <cfRule type="expression" priority="2204" dxfId="1">
      <formula>IF($K1362="Invoiced",1,0)</formula>
    </cfRule>
  </conditionalFormatting>
  <conditionalFormatting sqref="A1362:A1363">
    <cfRule type="cellIs" priority="2203" operator="between" dxfId="655">
      <formula>NOW()-1</formula>
      <formula>NOW()+1</formula>
    </cfRule>
  </conditionalFormatting>
  <conditionalFormatting sqref="A1364:A1370">
    <cfRule type="cellIs" priority="2202" operator="between" dxfId="655">
      <formula>NOW()-1</formula>
      <formula>NOW()+1</formula>
    </cfRule>
  </conditionalFormatting>
  <conditionalFormatting sqref="K1364:K1370">
    <cfRule type="expression" priority="2201" dxfId="1">
      <formula>IF($K1364="Invoiced",1,0)</formula>
    </cfRule>
  </conditionalFormatting>
  <conditionalFormatting sqref="U1364:U1367">
    <cfRule type="expression" priority="2200" dxfId="688">
      <formula>$U1364=0</formula>
    </cfRule>
  </conditionalFormatting>
  <conditionalFormatting sqref="X1364:X1367">
    <cfRule type="expression" priority="2199" dxfId="688">
      <formula>$X1364=0</formula>
    </cfRule>
  </conditionalFormatting>
  <conditionalFormatting sqref="Y1364:Y1367">
    <cfRule type="expression" priority="2198" dxfId="688">
      <formula>$Y1364=0</formula>
    </cfRule>
  </conditionalFormatting>
  <conditionalFormatting sqref="A1364:J1367 L1364:AB1367">
    <cfRule type="expression" priority="2197" dxfId="1">
      <formula>IF($K1364="Invoiced",1,0)</formula>
    </cfRule>
  </conditionalFormatting>
  <conditionalFormatting sqref="A1364:A1367">
    <cfRule type="cellIs" priority="2196" operator="between" dxfId="655">
      <formula>NOW()-1</formula>
      <formula>NOW()+1</formula>
    </cfRule>
  </conditionalFormatting>
  <conditionalFormatting sqref="U1368:U1370">
    <cfRule type="expression" priority="2195" dxfId="688">
      <formula>$U1368=0</formula>
    </cfRule>
  </conditionalFormatting>
  <conditionalFormatting sqref="X1368:X1370">
    <cfRule type="expression" priority="2194" dxfId="688">
      <formula>$X1368=0</formula>
    </cfRule>
  </conditionalFormatting>
  <conditionalFormatting sqref="Y1368:Y1370">
    <cfRule type="expression" priority="2193" dxfId="688">
      <formula>$Y1368=0</formula>
    </cfRule>
  </conditionalFormatting>
  <conditionalFormatting sqref="A1368:J1370 L1368:AB1370">
    <cfRule type="expression" priority="2192" dxfId="1">
      <formula>IF($K1368="Invoiced",1,0)</formula>
    </cfRule>
  </conditionalFormatting>
  <conditionalFormatting sqref="A1368:A1370">
    <cfRule type="cellIs" priority="2191" operator="between" dxfId="655">
      <formula>NOW()-1</formula>
      <formula>NOW()+1</formula>
    </cfRule>
  </conditionalFormatting>
  <conditionalFormatting sqref="A1371:A1376">
    <cfRule type="cellIs" priority="2190" operator="between" dxfId="655">
      <formula>NOW()-1</formula>
      <formula>NOW()+1</formula>
    </cfRule>
  </conditionalFormatting>
  <conditionalFormatting sqref="K1371:K1376">
    <cfRule type="expression" priority="2189" dxfId="1">
      <formula>IF($K1371="Invoiced",1,0)</formula>
    </cfRule>
  </conditionalFormatting>
  <conditionalFormatting sqref="U1371:U1374">
    <cfRule type="expression" priority="2188" dxfId="688">
      <formula>$U1371=0</formula>
    </cfRule>
  </conditionalFormatting>
  <conditionalFormatting sqref="X1371:X1374">
    <cfRule type="expression" priority="2187" dxfId="688">
      <formula>$X1371=0</formula>
    </cfRule>
  </conditionalFormatting>
  <conditionalFormatting sqref="Y1371:Y1374">
    <cfRule type="expression" priority="2186" dxfId="688">
      <formula>$Y1371=0</formula>
    </cfRule>
  </conditionalFormatting>
  <conditionalFormatting sqref="A1371:J1374 L1371:AB1374">
    <cfRule type="expression" priority="2185" dxfId="1">
      <formula>IF($K1371="Invoiced",1,0)</formula>
    </cfRule>
  </conditionalFormatting>
  <conditionalFormatting sqref="A1371:A1374">
    <cfRule type="cellIs" priority="2184" operator="between" dxfId="655">
      <formula>NOW()-1</formula>
      <formula>NOW()+1</formula>
    </cfRule>
  </conditionalFormatting>
  <conditionalFormatting sqref="U1375:U1376">
    <cfRule type="expression" priority="2183" dxfId="688">
      <formula>$U1375=0</formula>
    </cfRule>
  </conditionalFormatting>
  <conditionalFormatting sqref="X1375:X1376">
    <cfRule type="expression" priority="2182" dxfId="688">
      <formula>$X1375=0</formula>
    </cfRule>
  </conditionalFormatting>
  <conditionalFormatting sqref="Y1375:Y1376">
    <cfRule type="expression" priority="2181" dxfId="688">
      <formula>$Y1375=0</formula>
    </cfRule>
  </conditionalFormatting>
  <conditionalFormatting sqref="A1375:J1376 L1375:AB1376">
    <cfRule type="expression" priority="2180" dxfId="1">
      <formula>IF($K1375="Invoiced",1,0)</formula>
    </cfRule>
  </conditionalFormatting>
  <conditionalFormatting sqref="A1375:A1376">
    <cfRule type="cellIs" priority="2179" operator="between" dxfId="655">
      <formula>NOW()-1</formula>
      <formula>NOW()+1</formula>
    </cfRule>
  </conditionalFormatting>
  <conditionalFormatting sqref="A1377:A1379">
    <cfRule type="cellIs" priority="2178" operator="between" dxfId="655">
      <formula>NOW()-1</formula>
      <formula>NOW()+1</formula>
    </cfRule>
    <cfRule type="cellIs" priority="2172" operator="between" dxfId="655">
      <formula>NOW()-1</formula>
      <formula>NOW()+1</formula>
    </cfRule>
  </conditionalFormatting>
  <conditionalFormatting sqref="K1377:K1379">
    <cfRule type="expression" priority="2177" dxfId="1">
      <formula>IF($K1377="Invoiced",1,0)</formula>
    </cfRule>
  </conditionalFormatting>
  <conditionalFormatting sqref="U1377:U1379">
    <cfRule type="expression" priority="2176" dxfId="688">
      <formula>$U1377=0</formula>
    </cfRule>
  </conditionalFormatting>
  <conditionalFormatting sqref="X1377:X1379">
    <cfRule type="expression" priority="2175" dxfId="688">
      <formula>$X1377=0</formula>
    </cfRule>
  </conditionalFormatting>
  <conditionalFormatting sqref="Y1377:Y1379">
    <cfRule type="expression" priority="2174" dxfId="688">
      <formula>$Y1377=0</formula>
    </cfRule>
  </conditionalFormatting>
  <conditionalFormatting sqref="A1377:J1379 L1377:AB1379">
    <cfRule type="expression" priority="2173" dxfId="1">
      <formula>IF($K1377="Invoiced",1,0)</formula>
    </cfRule>
  </conditionalFormatting>
  <conditionalFormatting sqref="A1380:A1385">
    <cfRule type="cellIs" priority="2171" operator="between" dxfId="655">
      <formula>NOW()-1</formula>
      <formula>NOW()+1</formula>
    </cfRule>
  </conditionalFormatting>
  <conditionalFormatting sqref="K1380:K1385">
    <cfRule type="expression" priority="2170" dxfId="1">
      <formula>IF($K1380="Invoiced",1,0)</formula>
    </cfRule>
  </conditionalFormatting>
  <conditionalFormatting sqref="U1380:U1383">
    <cfRule type="expression" priority="2169" dxfId="688">
      <formula>$U1380=0</formula>
    </cfRule>
  </conditionalFormatting>
  <conditionalFormatting sqref="X1380:X1383">
    <cfRule type="expression" priority="2168" dxfId="688">
      <formula>$X1380=0</formula>
    </cfRule>
  </conditionalFormatting>
  <conditionalFormatting sqref="Y1380:Y1383">
    <cfRule type="expression" priority="2167" dxfId="688">
      <formula>$Y1380=0</formula>
    </cfRule>
  </conditionalFormatting>
  <conditionalFormatting sqref="A1380:J1383 L1380:AB1383">
    <cfRule type="expression" priority="2166" dxfId="1">
      <formula>IF($K1380="Invoiced",1,0)</formula>
    </cfRule>
  </conditionalFormatting>
  <conditionalFormatting sqref="A1380:A1383">
    <cfRule type="cellIs" priority="2165" operator="between" dxfId="655">
      <formula>NOW()-1</formula>
      <formula>NOW()+1</formula>
    </cfRule>
  </conditionalFormatting>
  <conditionalFormatting sqref="U1384:U1385">
    <cfRule type="expression" priority="2164" dxfId="688">
      <formula>$U1384=0</formula>
    </cfRule>
  </conditionalFormatting>
  <conditionalFormatting sqref="X1384:X1385">
    <cfRule type="expression" priority="2163" dxfId="688">
      <formula>$X1384=0</formula>
    </cfRule>
  </conditionalFormatting>
  <conditionalFormatting sqref="Y1384:Y1385">
    <cfRule type="expression" priority="2162" dxfId="688">
      <formula>$Y1384=0</formula>
    </cfRule>
  </conditionalFormatting>
  <conditionalFormatting sqref="A1384:J1385 L1384:AB1385">
    <cfRule type="expression" priority="2161" dxfId="1">
      <formula>IF($K1384="Invoiced",1,0)</formula>
    </cfRule>
  </conditionalFormatting>
  <conditionalFormatting sqref="A1384:A1385">
    <cfRule type="cellIs" priority="2160" operator="between" dxfId="655">
      <formula>NOW()-1</formula>
      <formula>NOW()+1</formula>
    </cfRule>
  </conditionalFormatting>
  <conditionalFormatting sqref="A1386">
    <cfRule type="cellIs" priority="2159" operator="between" dxfId="655">
      <formula>NOW()-1</formula>
      <formula>NOW()+1</formula>
    </cfRule>
    <cfRule type="cellIs" priority="2153" operator="between" dxfId="655">
      <formula>NOW()-1</formula>
      <formula>NOW()+1</formula>
    </cfRule>
  </conditionalFormatting>
  <conditionalFormatting sqref="K1386">
    <cfRule type="expression" priority="2158" dxfId="1">
      <formula>IF($K1386="Invoiced",1,0)</formula>
    </cfRule>
  </conditionalFormatting>
  <conditionalFormatting sqref="U1386">
    <cfRule type="expression" priority="2157" dxfId="688">
      <formula>$U1386=0</formula>
    </cfRule>
  </conditionalFormatting>
  <conditionalFormatting sqref="X1386">
    <cfRule type="expression" priority="2156" dxfId="688">
      <formula>$X1386=0</formula>
    </cfRule>
  </conditionalFormatting>
  <conditionalFormatting sqref="Y1386">
    <cfRule type="expression" priority="2155" dxfId="688">
      <formula>$Y1386=0</formula>
    </cfRule>
  </conditionalFormatting>
  <conditionalFormatting sqref="A1386:J1386 L1386:AB1386">
    <cfRule type="expression" priority="2154" dxfId="1">
      <formula>IF($K1386="Invoiced",1,0)</formula>
    </cfRule>
  </conditionalFormatting>
  <conditionalFormatting sqref="A1387">
    <cfRule type="cellIs" priority="2152" operator="between" dxfId="655">
      <formula>NOW()-1</formula>
      <formula>NOW()+1</formula>
    </cfRule>
    <cfRule type="cellIs" priority="2146" operator="between" dxfId="655">
      <formula>NOW()-1</formula>
      <formula>NOW()+1</formula>
    </cfRule>
  </conditionalFormatting>
  <conditionalFormatting sqref="K1387">
    <cfRule type="expression" priority="2151" dxfId="1">
      <formula>IF($K1387="Invoiced",1,0)</formula>
    </cfRule>
  </conditionalFormatting>
  <conditionalFormatting sqref="U1387">
    <cfRule type="expression" priority="2150" dxfId="688">
      <formula>$U1387=0</formula>
    </cfRule>
  </conditionalFormatting>
  <conditionalFormatting sqref="X1387">
    <cfRule type="expression" priority="2149" dxfId="688">
      <formula>$X1387=0</formula>
    </cfRule>
  </conditionalFormatting>
  <conditionalFormatting sqref="Y1387">
    <cfRule type="expression" priority="2148" dxfId="688">
      <formula>$Y1387=0</formula>
    </cfRule>
  </conditionalFormatting>
  <conditionalFormatting sqref="A1387:J1387 L1387:AB1387">
    <cfRule type="expression" priority="2147" dxfId="1">
      <formula>IF($K1387="Invoiced",1,0)</formula>
    </cfRule>
  </conditionalFormatting>
  <conditionalFormatting sqref="A1388">
    <cfRule type="cellIs" priority="2145" operator="between" dxfId="655">
      <formula>NOW()-1</formula>
      <formula>NOW()+1</formula>
    </cfRule>
    <cfRule type="cellIs" priority="2139" operator="between" dxfId="655">
      <formula>NOW()-1</formula>
      <formula>NOW()+1</formula>
    </cfRule>
  </conditionalFormatting>
  <conditionalFormatting sqref="K1388">
    <cfRule type="expression" priority="2144" dxfId="1">
      <formula>IF($K1388="Invoiced",1,0)</formula>
    </cfRule>
  </conditionalFormatting>
  <conditionalFormatting sqref="U1388">
    <cfRule type="expression" priority="2143" dxfId="688">
      <formula>$U1388=0</formula>
    </cfRule>
  </conditionalFormatting>
  <conditionalFormatting sqref="X1388">
    <cfRule type="expression" priority="2142" dxfId="688">
      <formula>$X1388=0</formula>
    </cfRule>
  </conditionalFormatting>
  <conditionalFormatting sqref="Y1388">
    <cfRule type="expression" priority="2141" dxfId="688">
      <formula>$Y1388=0</formula>
    </cfRule>
  </conditionalFormatting>
  <conditionalFormatting sqref="A1388:J1388 L1388:AB1388">
    <cfRule type="expression" priority="2140" dxfId="1">
      <formula>IF($K1388="Invoiced",1,0)</formula>
    </cfRule>
  </conditionalFormatting>
  <conditionalFormatting sqref="A1389">
    <cfRule type="cellIs" priority="2138" operator="between" dxfId="655">
      <formula>NOW()-1</formula>
      <formula>NOW()+1</formula>
    </cfRule>
    <cfRule type="cellIs" priority="2132" operator="between" dxfId="655">
      <formula>NOW()-1</formula>
      <formula>NOW()+1</formula>
    </cfRule>
  </conditionalFormatting>
  <conditionalFormatting sqref="K1389">
    <cfRule type="expression" priority="2137" dxfId="1">
      <formula>IF($K1389="Invoiced",1,0)</formula>
    </cfRule>
  </conditionalFormatting>
  <conditionalFormatting sqref="U1389">
    <cfRule type="expression" priority="2136" dxfId="688">
      <formula>$U1389=0</formula>
    </cfRule>
  </conditionalFormatting>
  <conditionalFormatting sqref="X1389">
    <cfRule type="expression" priority="2135" dxfId="688">
      <formula>$X1389=0</formula>
    </cfRule>
  </conditionalFormatting>
  <conditionalFormatting sqref="Y1389">
    <cfRule type="expression" priority="2134" dxfId="688">
      <formula>$Y1389=0</formula>
    </cfRule>
  </conditionalFormatting>
  <conditionalFormatting sqref="A1389:J1389 L1389:AB1389">
    <cfRule type="expression" priority="2133" dxfId="1">
      <formula>IF($K1389="Invoiced",1,0)</formula>
    </cfRule>
  </conditionalFormatting>
  <conditionalFormatting sqref="A1390:A1395">
    <cfRule type="cellIs" priority="2131" operator="between" dxfId="655">
      <formula>NOW()-1</formula>
      <formula>NOW()+1</formula>
    </cfRule>
  </conditionalFormatting>
  <conditionalFormatting sqref="K1390:K1395">
    <cfRule type="expression" priority="2130" dxfId="1">
      <formula>IF($K1390="Invoiced",1,0)</formula>
    </cfRule>
  </conditionalFormatting>
  <conditionalFormatting sqref="U1390:U1393">
    <cfRule type="expression" priority="2129" dxfId="688">
      <formula>$U1390=0</formula>
    </cfRule>
  </conditionalFormatting>
  <conditionalFormatting sqref="X1390:X1393">
    <cfRule type="expression" priority="2128" dxfId="688">
      <formula>$X1390=0</formula>
    </cfRule>
  </conditionalFormatting>
  <conditionalFormatting sqref="Y1390:Y1393">
    <cfRule type="expression" priority="2127" dxfId="688">
      <formula>$Y1390=0</formula>
    </cfRule>
  </conditionalFormatting>
  <conditionalFormatting sqref="A1390:J1393 L1390:AB1393">
    <cfRule type="expression" priority="2126" dxfId="1">
      <formula>IF($K1390="Invoiced",1,0)</formula>
    </cfRule>
  </conditionalFormatting>
  <conditionalFormatting sqref="A1390:A1393">
    <cfRule type="cellIs" priority="2125" operator="between" dxfId="655">
      <formula>NOW()-1</formula>
      <formula>NOW()+1</formula>
    </cfRule>
  </conditionalFormatting>
  <conditionalFormatting sqref="U1394:U1395">
    <cfRule type="expression" priority="2124" dxfId="688">
      <formula>$U1394=0</formula>
    </cfRule>
  </conditionalFormatting>
  <conditionalFormatting sqref="X1394:X1395">
    <cfRule type="expression" priority="2123" dxfId="688">
      <formula>$X1394=0</formula>
    </cfRule>
  </conditionalFormatting>
  <conditionalFormatting sqref="Y1394:Y1395">
    <cfRule type="expression" priority="2122" dxfId="688">
      <formula>$Y1394=0</formula>
    </cfRule>
  </conditionalFormatting>
  <conditionalFormatting sqref="A1394:J1395 L1394:AB1395">
    <cfRule type="expression" priority="2121" dxfId="1">
      <formula>IF($K1394="Invoiced",1,0)</formula>
    </cfRule>
  </conditionalFormatting>
  <conditionalFormatting sqref="A1394:A1395">
    <cfRule type="cellIs" priority="2120" operator="between" dxfId="655">
      <formula>NOW()-1</formula>
      <formula>NOW()+1</formula>
    </cfRule>
  </conditionalFormatting>
  <conditionalFormatting sqref="A1396:A1402">
    <cfRule type="cellIs" priority="2119" operator="between" dxfId="655">
      <formula>NOW()-1</formula>
      <formula>NOW()+1</formula>
    </cfRule>
  </conditionalFormatting>
  <conditionalFormatting sqref="K1396:K1402">
    <cfRule type="expression" priority="2118" dxfId="1">
      <formula>IF($K1396="Invoiced",1,0)</formula>
    </cfRule>
  </conditionalFormatting>
  <conditionalFormatting sqref="U1396:U1399">
    <cfRule type="expression" priority="2117" dxfId="688">
      <formula>$U1396=0</formula>
    </cfRule>
  </conditionalFormatting>
  <conditionalFormatting sqref="X1396:X1399">
    <cfRule type="expression" priority="2116" dxfId="688">
      <formula>$X1396=0</formula>
    </cfRule>
  </conditionalFormatting>
  <conditionalFormatting sqref="Y1396:Y1399">
    <cfRule type="expression" priority="2115" dxfId="688">
      <formula>$Y1396=0</formula>
    </cfRule>
  </conditionalFormatting>
  <conditionalFormatting sqref="A1396:J1399 L1396:AB1399">
    <cfRule type="expression" priority="2114" dxfId="1">
      <formula>IF($K1396="Invoiced",1,0)</formula>
    </cfRule>
  </conditionalFormatting>
  <conditionalFormatting sqref="A1396:A1399">
    <cfRule type="cellIs" priority="2113" operator="between" dxfId="655">
      <formula>NOW()-1</formula>
      <formula>NOW()+1</formula>
    </cfRule>
  </conditionalFormatting>
  <conditionalFormatting sqref="U1400:U1402">
    <cfRule type="expression" priority="2112" dxfId="688">
      <formula>$U1400=0</formula>
    </cfRule>
  </conditionalFormatting>
  <conditionalFormatting sqref="X1400:X1402">
    <cfRule type="expression" priority="2111" dxfId="688">
      <formula>$X1400=0</formula>
    </cfRule>
  </conditionalFormatting>
  <conditionalFormatting sqref="Y1400:Y1402">
    <cfRule type="expression" priority="2110" dxfId="688">
      <formula>$Y1400=0</formula>
    </cfRule>
  </conditionalFormatting>
  <conditionalFormatting sqref="A1400:J1402 L1400:AB1402">
    <cfRule type="expression" priority="2109" dxfId="1">
      <formula>IF($K1400="Invoiced",1,0)</formula>
    </cfRule>
  </conditionalFormatting>
  <conditionalFormatting sqref="A1400:A1402">
    <cfRule type="cellIs" priority="2108" operator="between" dxfId="655">
      <formula>NOW()-1</formula>
      <formula>NOW()+1</formula>
    </cfRule>
  </conditionalFormatting>
  <conditionalFormatting sqref="A1403:A1408">
    <cfRule type="cellIs" priority="2107" operator="between" dxfId="655">
      <formula>NOW()-1</formula>
      <formula>NOW()+1</formula>
    </cfRule>
  </conditionalFormatting>
  <conditionalFormatting sqref="K1403:K1408">
    <cfRule type="expression" priority="2106" dxfId="1">
      <formula>IF($K1403="Invoiced",1,0)</formula>
    </cfRule>
  </conditionalFormatting>
  <conditionalFormatting sqref="U1403:U1406">
    <cfRule type="expression" priority="2105" dxfId="688">
      <formula>$U1403=0</formula>
    </cfRule>
  </conditionalFormatting>
  <conditionalFormatting sqref="X1403:X1406">
    <cfRule type="expression" priority="2104" dxfId="688">
      <formula>$X1403=0</formula>
    </cfRule>
  </conditionalFormatting>
  <conditionalFormatting sqref="Y1403:Y1406">
    <cfRule type="expression" priority="2103" dxfId="688">
      <formula>$Y1403=0</formula>
    </cfRule>
  </conditionalFormatting>
  <conditionalFormatting sqref="A1403:J1406 L1403:AB1406">
    <cfRule type="expression" priority="2102" dxfId="1">
      <formula>IF($K1403="Invoiced",1,0)</formula>
    </cfRule>
  </conditionalFormatting>
  <conditionalFormatting sqref="A1403:A1406">
    <cfRule type="cellIs" priority="2101" operator="between" dxfId="655">
      <formula>NOW()-1</formula>
      <formula>NOW()+1</formula>
    </cfRule>
  </conditionalFormatting>
  <conditionalFormatting sqref="U1407:U1408">
    <cfRule type="expression" priority="2100" dxfId="688">
      <formula>$U1407=0</formula>
    </cfRule>
  </conditionalFormatting>
  <conditionalFormatting sqref="X1407:X1408">
    <cfRule type="expression" priority="2099" dxfId="688">
      <formula>$X1407=0</formula>
    </cfRule>
  </conditionalFormatting>
  <conditionalFormatting sqref="Y1407:Y1408">
    <cfRule type="expression" priority="2098" dxfId="688">
      <formula>$Y1407=0</formula>
    </cfRule>
  </conditionalFormatting>
  <conditionalFormatting sqref="A1407:J1408 L1407:AB1408">
    <cfRule type="expression" priority="2097" dxfId="1">
      <formula>IF($K1407="Invoiced",1,0)</formula>
    </cfRule>
  </conditionalFormatting>
  <conditionalFormatting sqref="A1407:A1408">
    <cfRule type="cellIs" priority="2096" operator="between" dxfId="655">
      <formula>NOW()-1</formula>
      <formula>NOW()+1</formula>
    </cfRule>
  </conditionalFormatting>
  <conditionalFormatting sqref="A1409:A1411">
    <cfRule type="cellIs" priority="2095" operator="between" dxfId="655">
      <formula>NOW()-1</formula>
      <formula>NOW()+1</formula>
    </cfRule>
    <cfRule type="cellIs" priority="2089" operator="between" dxfId="655">
      <formula>NOW()-1</formula>
      <formula>NOW()+1</formula>
    </cfRule>
  </conditionalFormatting>
  <conditionalFormatting sqref="K1409:K1411">
    <cfRule type="expression" priority="2094" dxfId="1">
      <formula>IF($K1409="Invoiced",1,0)</formula>
    </cfRule>
  </conditionalFormatting>
  <conditionalFormatting sqref="U1409:U1411">
    <cfRule type="expression" priority="2093" dxfId="688">
      <formula>$U1409=0</formula>
    </cfRule>
  </conditionalFormatting>
  <conditionalFormatting sqref="X1409:X1411">
    <cfRule type="expression" priority="2092" dxfId="688">
      <formula>$X1409=0</formula>
    </cfRule>
  </conditionalFormatting>
  <conditionalFormatting sqref="Y1409:Y1411">
    <cfRule type="expression" priority="2091" dxfId="688">
      <formula>$Y1409=0</formula>
    </cfRule>
  </conditionalFormatting>
  <conditionalFormatting sqref="A1409:J1411 L1409:AB1411">
    <cfRule type="expression" priority="2090" dxfId="1">
      <formula>IF($K1409="Invoiced",1,0)</formula>
    </cfRule>
  </conditionalFormatting>
  <conditionalFormatting sqref="A1412:A1417">
    <cfRule type="cellIs" priority="2088" operator="between" dxfId="655">
      <formula>NOW()-1</formula>
      <formula>NOW()+1</formula>
    </cfRule>
  </conditionalFormatting>
  <conditionalFormatting sqref="K1412:K1417">
    <cfRule type="expression" priority="2087" dxfId="1">
      <formula>IF($K1412="Invoiced",1,0)</formula>
    </cfRule>
  </conditionalFormatting>
  <conditionalFormatting sqref="U1412:U1415">
    <cfRule type="expression" priority="2086" dxfId="688">
      <formula>$U1412=0</formula>
    </cfRule>
  </conditionalFormatting>
  <conditionalFormatting sqref="X1412:X1415">
    <cfRule type="expression" priority="2085" dxfId="688">
      <formula>$X1412=0</formula>
    </cfRule>
  </conditionalFormatting>
  <conditionalFormatting sqref="Y1412:Y1415">
    <cfRule type="expression" priority="2084" dxfId="688">
      <formula>$Y1412=0</formula>
    </cfRule>
  </conditionalFormatting>
  <conditionalFormatting sqref="A1412:J1415 L1412:AB1415">
    <cfRule type="expression" priority="2083" dxfId="1">
      <formula>IF($K1412="Invoiced",1,0)</formula>
    </cfRule>
  </conditionalFormatting>
  <conditionalFormatting sqref="A1412:A1415">
    <cfRule type="cellIs" priority="2082" operator="between" dxfId="655">
      <formula>NOW()-1</formula>
      <formula>NOW()+1</formula>
    </cfRule>
  </conditionalFormatting>
  <conditionalFormatting sqref="U1416:U1417">
    <cfRule type="expression" priority="2081" dxfId="688">
      <formula>$U1416=0</formula>
    </cfRule>
  </conditionalFormatting>
  <conditionalFormatting sqref="X1416:X1417">
    <cfRule type="expression" priority="2080" dxfId="688">
      <formula>$X1416=0</formula>
    </cfRule>
  </conditionalFormatting>
  <conditionalFormatting sqref="Y1416:Y1417">
    <cfRule type="expression" priority="2079" dxfId="688">
      <formula>$Y1416=0</formula>
    </cfRule>
  </conditionalFormatting>
  <conditionalFormatting sqref="A1416:J1417 L1416:AB1417">
    <cfRule type="expression" priority="2078" dxfId="1">
      <formula>IF($K1416="Invoiced",1,0)</formula>
    </cfRule>
  </conditionalFormatting>
  <conditionalFormatting sqref="A1416:A1417">
    <cfRule type="cellIs" priority="2077" operator="between" dxfId="655">
      <formula>NOW()-1</formula>
      <formula>NOW()+1</formula>
    </cfRule>
  </conditionalFormatting>
  <conditionalFormatting sqref="A1418">
    <cfRule type="cellIs" priority="2076" operator="between" dxfId="655">
      <formula>NOW()-1</formula>
      <formula>NOW()+1</formula>
    </cfRule>
    <cfRule type="cellIs" priority="2070" operator="between" dxfId="655">
      <formula>NOW()-1</formula>
      <formula>NOW()+1</formula>
    </cfRule>
  </conditionalFormatting>
  <conditionalFormatting sqref="K1418">
    <cfRule type="expression" priority="2075" dxfId="1">
      <formula>IF($K1418="Invoiced",1,0)</formula>
    </cfRule>
  </conditionalFormatting>
  <conditionalFormatting sqref="U1418">
    <cfRule type="expression" priority="2074" dxfId="688">
      <formula>$U1418=0</formula>
    </cfRule>
  </conditionalFormatting>
  <conditionalFormatting sqref="X1418">
    <cfRule type="expression" priority="2073" dxfId="688">
      <formula>$X1418=0</formula>
    </cfRule>
  </conditionalFormatting>
  <conditionalFormatting sqref="Y1418">
    <cfRule type="expression" priority="2072" dxfId="688">
      <formula>$Y1418=0</formula>
    </cfRule>
  </conditionalFormatting>
  <conditionalFormatting sqref="A1418:J1418 L1418:AB1418">
    <cfRule type="expression" priority="2071" dxfId="1">
      <formula>IF($K1418="Invoiced",1,0)</formula>
    </cfRule>
  </conditionalFormatting>
  <conditionalFormatting sqref="A1419">
    <cfRule type="cellIs" priority="2069" operator="between" dxfId="655">
      <formula>NOW()-1</formula>
      <formula>NOW()+1</formula>
    </cfRule>
    <cfRule type="cellIs" priority="2063" operator="between" dxfId="655">
      <formula>NOW()-1</formula>
      <formula>NOW()+1</formula>
    </cfRule>
  </conditionalFormatting>
  <conditionalFormatting sqref="K1419">
    <cfRule type="expression" priority="2068" dxfId="1">
      <formula>IF($K1419="Invoiced",1,0)</formula>
    </cfRule>
  </conditionalFormatting>
  <conditionalFormatting sqref="U1419">
    <cfRule type="expression" priority="2067" dxfId="688">
      <formula>$U1419=0</formula>
    </cfRule>
  </conditionalFormatting>
  <conditionalFormatting sqref="X1419">
    <cfRule type="expression" priority="2066" dxfId="688">
      <formula>$X1419=0</formula>
    </cfRule>
  </conditionalFormatting>
  <conditionalFormatting sqref="Y1419">
    <cfRule type="expression" priority="2065" dxfId="688">
      <formula>$Y1419=0</formula>
    </cfRule>
  </conditionalFormatting>
  <conditionalFormatting sqref="A1419:J1419 L1419:AB1419">
    <cfRule type="expression" priority="2064" dxfId="1">
      <formula>IF($K1419="Invoiced",1,0)</formula>
    </cfRule>
  </conditionalFormatting>
  <conditionalFormatting sqref="A1420:A1425">
    <cfRule type="cellIs" priority="2062" operator="between" dxfId="655">
      <formula>NOW()-1</formula>
      <formula>NOW()+1</formula>
    </cfRule>
  </conditionalFormatting>
  <conditionalFormatting sqref="K1420:K1425">
    <cfRule type="expression" priority="2061" dxfId="1">
      <formula>IF($K1420="Invoiced",1,0)</formula>
    </cfRule>
  </conditionalFormatting>
  <conditionalFormatting sqref="U1420:U1423">
    <cfRule type="expression" priority="2060" dxfId="688">
      <formula>$U1420=0</formula>
    </cfRule>
  </conditionalFormatting>
  <conditionalFormatting sqref="X1420:X1423">
    <cfRule type="expression" priority="2059" dxfId="688">
      <formula>$X1420=0</formula>
    </cfRule>
  </conditionalFormatting>
  <conditionalFormatting sqref="Y1420:Y1423">
    <cfRule type="expression" priority="2058" dxfId="688">
      <formula>$Y1420=0</formula>
    </cfRule>
  </conditionalFormatting>
  <conditionalFormatting sqref="A1420:J1423 L1420:AB1423">
    <cfRule type="expression" priority="2057" dxfId="1">
      <formula>IF($K1420="Invoiced",1,0)</formula>
    </cfRule>
  </conditionalFormatting>
  <conditionalFormatting sqref="A1420:A1423">
    <cfRule type="cellIs" priority="2056" operator="between" dxfId="655">
      <formula>NOW()-1</formula>
      <formula>NOW()+1</formula>
    </cfRule>
  </conditionalFormatting>
  <conditionalFormatting sqref="U1424:U1425">
    <cfRule type="expression" priority="2055" dxfId="688">
      <formula>$U1424=0</formula>
    </cfRule>
  </conditionalFormatting>
  <conditionalFormatting sqref="X1424:X1425">
    <cfRule type="expression" priority="2054" dxfId="688">
      <formula>$X1424=0</formula>
    </cfRule>
  </conditionalFormatting>
  <conditionalFormatting sqref="Y1424:Y1425">
    <cfRule type="expression" priority="2053" dxfId="688">
      <formula>$Y1424=0</formula>
    </cfRule>
  </conditionalFormatting>
  <conditionalFormatting sqref="A1424:J1425 L1424:AB1425">
    <cfRule type="expression" priority="2052" dxfId="1">
      <formula>IF($K1424="Invoiced",1,0)</formula>
    </cfRule>
  </conditionalFormatting>
  <conditionalFormatting sqref="A1424:A1425">
    <cfRule type="cellIs" priority="2051" operator="between" dxfId="655">
      <formula>NOW()-1</formula>
      <formula>NOW()+1</formula>
    </cfRule>
  </conditionalFormatting>
  <conditionalFormatting sqref="A1426:A1432">
    <cfRule type="cellIs" priority="2050" operator="between" dxfId="655">
      <formula>NOW()-1</formula>
      <formula>NOW()+1</formula>
    </cfRule>
  </conditionalFormatting>
  <conditionalFormatting sqref="K1426:K1432">
    <cfRule type="expression" priority="2049" dxfId="1">
      <formula>IF($K1426="Invoiced",1,0)</formula>
    </cfRule>
  </conditionalFormatting>
  <conditionalFormatting sqref="U1426:U1429">
    <cfRule type="expression" priority="2048" dxfId="688">
      <formula>$U1426=0</formula>
    </cfRule>
  </conditionalFormatting>
  <conditionalFormatting sqref="X1426:X1429">
    <cfRule type="expression" priority="2047" dxfId="688">
      <formula>$X1426=0</formula>
    </cfRule>
  </conditionalFormatting>
  <conditionalFormatting sqref="Y1426:Y1429">
    <cfRule type="expression" priority="2046" dxfId="688">
      <formula>$Y1426=0</formula>
    </cfRule>
  </conditionalFormatting>
  <conditionalFormatting sqref="A1426:J1429 L1426:AB1429">
    <cfRule type="expression" priority="2045" dxfId="1">
      <formula>IF($K1426="Invoiced",1,0)</formula>
    </cfRule>
  </conditionalFormatting>
  <conditionalFormatting sqref="A1426:A1429">
    <cfRule type="cellIs" priority="2044" operator="between" dxfId="655">
      <formula>NOW()-1</formula>
      <formula>NOW()+1</formula>
    </cfRule>
  </conditionalFormatting>
  <conditionalFormatting sqref="U1430:U1432">
    <cfRule type="expression" priority="2043" dxfId="688">
      <formula>$U1430=0</formula>
    </cfRule>
  </conditionalFormatting>
  <conditionalFormatting sqref="X1430:X1432">
    <cfRule type="expression" priority="2042" dxfId="688">
      <formula>$X1430=0</formula>
    </cfRule>
  </conditionalFormatting>
  <conditionalFormatting sqref="Y1430:Y1432">
    <cfRule type="expression" priority="2041" dxfId="688">
      <formula>$Y1430=0</formula>
    </cfRule>
  </conditionalFormatting>
  <conditionalFormatting sqref="A1430:J1432 L1430:AB1432">
    <cfRule type="expression" priority="2040" dxfId="1">
      <formula>IF($K1430="Invoiced",1,0)</formula>
    </cfRule>
  </conditionalFormatting>
  <conditionalFormatting sqref="A1430:A1432">
    <cfRule type="cellIs" priority="2039" operator="between" dxfId="655">
      <formula>NOW()-1</formula>
      <formula>NOW()+1</formula>
    </cfRule>
  </conditionalFormatting>
  <conditionalFormatting sqref="A1433:A1438">
    <cfRule type="cellIs" priority="2038" operator="between" dxfId="655">
      <formula>NOW()-1</formula>
      <formula>NOW()+1</formula>
    </cfRule>
  </conditionalFormatting>
  <conditionalFormatting sqref="K1433:K1438">
    <cfRule type="expression" priority="2037" dxfId="1">
      <formula>IF($K1433="Invoiced",1,0)</formula>
    </cfRule>
  </conditionalFormatting>
  <conditionalFormatting sqref="U1433:U1436">
    <cfRule type="expression" priority="2036" dxfId="688">
      <formula>$U1433=0</formula>
    </cfRule>
  </conditionalFormatting>
  <conditionalFormatting sqref="X1433:X1436">
    <cfRule type="expression" priority="2035" dxfId="688">
      <formula>$X1433=0</formula>
    </cfRule>
  </conditionalFormatting>
  <conditionalFormatting sqref="Y1433:Y1436">
    <cfRule type="expression" priority="2034" dxfId="688">
      <formula>$Y1433=0</formula>
    </cfRule>
  </conditionalFormatting>
  <conditionalFormatting sqref="A1433:J1436 L1433:AB1436">
    <cfRule type="expression" priority="2033" dxfId="1">
      <formula>IF($K1433="Invoiced",1,0)</formula>
    </cfRule>
  </conditionalFormatting>
  <conditionalFormatting sqref="A1433:A1436">
    <cfRule type="cellIs" priority="2032" operator="between" dxfId="655">
      <formula>NOW()-1</formula>
      <formula>NOW()+1</formula>
    </cfRule>
  </conditionalFormatting>
  <conditionalFormatting sqref="U1437:U1438">
    <cfRule type="expression" priority="2031" dxfId="688">
      <formula>$U1437=0</formula>
    </cfRule>
  </conditionalFormatting>
  <conditionalFormatting sqref="X1437:X1438">
    <cfRule type="expression" priority="2030" dxfId="688">
      <formula>$X1437=0</formula>
    </cfRule>
  </conditionalFormatting>
  <conditionalFormatting sqref="Y1437:Y1438">
    <cfRule type="expression" priority="2029" dxfId="688">
      <formula>$Y1437=0</formula>
    </cfRule>
  </conditionalFormatting>
  <conditionalFormatting sqref="A1437:J1438 L1437:AB1438">
    <cfRule type="expression" priority="2028" dxfId="1">
      <formula>IF($K1437="Invoiced",1,0)</formula>
    </cfRule>
  </conditionalFormatting>
  <conditionalFormatting sqref="A1437:A1438">
    <cfRule type="cellIs" priority="2027" operator="between" dxfId="655">
      <formula>NOW()-1</formula>
      <formula>NOW()+1</formula>
    </cfRule>
  </conditionalFormatting>
  <conditionalFormatting sqref="A1439:A1441">
    <cfRule type="cellIs" priority="2026" operator="between" dxfId="655">
      <formula>NOW()-1</formula>
      <formula>NOW()+1</formula>
    </cfRule>
    <cfRule type="cellIs" priority="2020" operator="between" dxfId="655">
      <formula>NOW()-1</formula>
      <formula>NOW()+1</formula>
    </cfRule>
  </conditionalFormatting>
  <conditionalFormatting sqref="K1439:K1441">
    <cfRule type="expression" priority="2025" dxfId="1">
      <formula>IF($K1439="Invoiced",1,0)</formula>
    </cfRule>
  </conditionalFormatting>
  <conditionalFormatting sqref="U1439:U1441">
    <cfRule type="expression" priority="2024" dxfId="688">
      <formula>$U1439=0</formula>
    </cfRule>
  </conditionalFormatting>
  <conditionalFormatting sqref="X1439:X1441">
    <cfRule type="expression" priority="2023" dxfId="688">
      <formula>$X1439=0</formula>
    </cfRule>
  </conditionalFormatting>
  <conditionalFormatting sqref="Y1439:Y1441">
    <cfRule type="expression" priority="2022" dxfId="688">
      <formula>$Y1439=0</formula>
    </cfRule>
  </conditionalFormatting>
  <conditionalFormatting sqref="A1439:J1441 L1439:AB1441">
    <cfRule type="expression" priority="2021" dxfId="1">
      <formula>IF($K1439="Invoiced",1,0)</formula>
    </cfRule>
  </conditionalFormatting>
  <conditionalFormatting sqref="A1442:A1447">
    <cfRule type="cellIs" priority="2019" operator="between" dxfId="655">
      <formula>NOW()-1</formula>
      <formula>NOW()+1</formula>
    </cfRule>
  </conditionalFormatting>
  <conditionalFormatting sqref="K1442:K1447">
    <cfRule type="expression" priority="2018" dxfId="1">
      <formula>IF($K1442="Invoiced",1,0)</formula>
    </cfRule>
  </conditionalFormatting>
  <conditionalFormatting sqref="U1442:U1445">
    <cfRule type="expression" priority="2017" dxfId="688">
      <formula>$U1442=0</formula>
    </cfRule>
  </conditionalFormatting>
  <conditionalFormatting sqref="X1442:X1445">
    <cfRule type="expression" priority="2016" dxfId="688">
      <formula>$X1442=0</formula>
    </cfRule>
  </conditionalFormatting>
  <conditionalFormatting sqref="Y1442:Y1445">
    <cfRule type="expression" priority="2015" dxfId="688">
      <formula>$Y1442=0</formula>
    </cfRule>
  </conditionalFormatting>
  <conditionalFormatting sqref="A1442:J1445 L1442:AB1445">
    <cfRule type="expression" priority="2014" dxfId="1">
      <formula>IF($K1442="Invoiced",1,0)</formula>
    </cfRule>
  </conditionalFormatting>
  <conditionalFormatting sqref="A1442:A1445">
    <cfRule type="cellIs" priority="2013" operator="between" dxfId="655">
      <formula>NOW()-1</formula>
      <formula>NOW()+1</formula>
    </cfRule>
  </conditionalFormatting>
  <conditionalFormatting sqref="U1446:U1447">
    <cfRule type="expression" priority="2012" dxfId="688">
      <formula>$U1446=0</formula>
    </cfRule>
  </conditionalFormatting>
  <conditionalFormatting sqref="X1446:X1447">
    <cfRule type="expression" priority="2011" dxfId="688">
      <formula>$X1446=0</formula>
    </cfRule>
  </conditionalFormatting>
  <conditionalFormatting sqref="Y1446:Y1447">
    <cfRule type="expression" priority="2010" dxfId="688">
      <formula>$Y1446=0</formula>
    </cfRule>
  </conditionalFormatting>
  <conditionalFormatting sqref="A1446:J1447 L1446:AB1447">
    <cfRule type="expression" priority="2009" dxfId="1">
      <formula>IF($K1446="Invoiced",1,0)</formula>
    </cfRule>
  </conditionalFormatting>
  <conditionalFormatting sqref="A1446:A1447">
    <cfRule type="cellIs" priority="2008" operator="between" dxfId="655">
      <formula>NOW()-1</formula>
      <formula>NOW()+1</formula>
    </cfRule>
  </conditionalFormatting>
  <conditionalFormatting sqref="A1448">
    <cfRule type="cellIs" priority="2007" operator="between" dxfId="655">
      <formula>NOW()-1</formula>
      <formula>NOW()+1</formula>
    </cfRule>
    <cfRule type="cellIs" priority="2001" operator="between" dxfId="655">
      <formula>NOW()-1</formula>
      <formula>NOW()+1</formula>
    </cfRule>
  </conditionalFormatting>
  <conditionalFormatting sqref="K1448">
    <cfRule type="expression" priority="2006" dxfId="1">
      <formula>IF($K1448="Invoiced",1,0)</formula>
    </cfRule>
  </conditionalFormatting>
  <conditionalFormatting sqref="U1448">
    <cfRule type="expression" priority="2005" dxfId="688">
      <formula>$U1448=0</formula>
    </cfRule>
  </conditionalFormatting>
  <conditionalFormatting sqref="X1448">
    <cfRule type="expression" priority="2004" dxfId="688">
      <formula>$X1448=0</formula>
    </cfRule>
  </conditionalFormatting>
  <conditionalFormatting sqref="Y1448">
    <cfRule type="expression" priority="2003" dxfId="688">
      <formula>$Y1448=0</formula>
    </cfRule>
  </conditionalFormatting>
  <conditionalFormatting sqref="A1448:J1448 L1448:AB1448">
    <cfRule type="expression" priority="2002" dxfId="1">
      <formula>IF($K1448="Invoiced",1,0)</formula>
    </cfRule>
  </conditionalFormatting>
  <conditionalFormatting sqref="A1449">
    <cfRule type="cellIs" priority="2000" operator="between" dxfId="655">
      <formula>NOW()-1</formula>
      <formula>NOW()+1</formula>
    </cfRule>
    <cfRule type="cellIs" priority="1994" operator="between" dxfId="655">
      <formula>NOW()-1</formula>
      <formula>NOW()+1</formula>
    </cfRule>
  </conditionalFormatting>
  <conditionalFormatting sqref="K1449">
    <cfRule type="expression" priority="1999" dxfId="1">
      <formula>IF($K1449="Invoiced",1,0)</formula>
    </cfRule>
  </conditionalFormatting>
  <conditionalFormatting sqref="U1449">
    <cfRule type="expression" priority="1998" dxfId="688">
      <formula>$U1449=0</formula>
    </cfRule>
  </conditionalFormatting>
  <conditionalFormatting sqref="X1449">
    <cfRule type="expression" priority="1997" dxfId="688">
      <formula>$X1449=0</formula>
    </cfRule>
  </conditionalFormatting>
  <conditionalFormatting sqref="Y1449">
    <cfRule type="expression" priority="1996" dxfId="688">
      <formula>$Y1449=0</formula>
    </cfRule>
  </conditionalFormatting>
  <conditionalFormatting sqref="A1449:J1449 L1449:AB1449">
    <cfRule type="expression" priority="1995" dxfId="1">
      <formula>IF($K1449="Invoiced",1,0)</formula>
    </cfRule>
  </conditionalFormatting>
  <conditionalFormatting sqref="A1450">
    <cfRule type="cellIs" priority="1993" operator="between" dxfId="655">
      <formula>NOW()-1</formula>
      <formula>NOW()+1</formula>
    </cfRule>
    <cfRule type="cellIs" priority="1987" operator="between" dxfId="655">
      <formula>NOW()-1</formula>
      <formula>NOW()+1</formula>
    </cfRule>
  </conditionalFormatting>
  <conditionalFormatting sqref="K1450">
    <cfRule type="expression" priority="1992" dxfId="1">
      <formula>IF($K1450="Invoiced",1,0)</formula>
    </cfRule>
  </conditionalFormatting>
  <conditionalFormatting sqref="U1450">
    <cfRule type="expression" priority="1991" dxfId="688">
      <formula>$U1450=0</formula>
    </cfRule>
  </conditionalFormatting>
  <conditionalFormatting sqref="X1450">
    <cfRule type="expression" priority="1990" dxfId="688">
      <formula>$X1450=0</formula>
    </cfRule>
  </conditionalFormatting>
  <conditionalFormatting sqref="Y1450">
    <cfRule type="expression" priority="1989" dxfId="688">
      <formula>$Y1450=0</formula>
    </cfRule>
  </conditionalFormatting>
  <conditionalFormatting sqref="A1450:J1450 L1450:AB1450">
    <cfRule type="expression" priority="1988" dxfId="1">
      <formula>IF($K1450="Invoiced",1,0)</formula>
    </cfRule>
  </conditionalFormatting>
  <conditionalFormatting sqref="A1451">
    <cfRule type="cellIs" priority="1986" operator="between" dxfId="655">
      <formula>NOW()-1</formula>
      <formula>NOW()+1</formula>
    </cfRule>
    <cfRule type="cellIs" priority="1980" operator="between" dxfId="655">
      <formula>NOW()-1</formula>
      <formula>NOW()+1</formula>
    </cfRule>
  </conditionalFormatting>
  <conditionalFormatting sqref="K1451">
    <cfRule type="expression" priority="1985" dxfId="1">
      <formula>IF($K1451="Invoiced",1,0)</formula>
    </cfRule>
  </conditionalFormatting>
  <conditionalFormatting sqref="U1451">
    <cfRule type="expression" priority="1984" dxfId="688">
      <formula>$U1451=0</formula>
    </cfRule>
  </conditionalFormatting>
  <conditionalFormatting sqref="X1451">
    <cfRule type="expression" priority="1983" dxfId="688">
      <formula>$X1451=0</formula>
    </cfRule>
  </conditionalFormatting>
  <conditionalFormatting sqref="Y1451">
    <cfRule type="expression" priority="1982" dxfId="688">
      <formula>$Y1451=0</formula>
    </cfRule>
  </conditionalFormatting>
  <conditionalFormatting sqref="A1451:J1451 L1451:AB1451">
    <cfRule type="expression" priority="1981" dxfId="1">
      <formula>IF($K1451="Invoiced",1,0)</formula>
    </cfRule>
  </conditionalFormatting>
  <conditionalFormatting sqref="A1452:A1457">
    <cfRule type="cellIs" priority="1979" operator="between" dxfId="655">
      <formula>NOW()-1</formula>
      <formula>NOW()+1</formula>
    </cfRule>
  </conditionalFormatting>
  <conditionalFormatting sqref="K1452:K1457">
    <cfRule type="expression" priority="1978" dxfId="1">
      <formula>IF($K1452="Invoiced",1,0)</formula>
    </cfRule>
  </conditionalFormatting>
  <conditionalFormatting sqref="U1452:U1455">
    <cfRule type="expression" priority="1977" dxfId="688">
      <formula>$U1452=0</formula>
    </cfRule>
  </conditionalFormatting>
  <conditionalFormatting sqref="X1452:X1455">
    <cfRule type="expression" priority="1976" dxfId="688">
      <formula>$X1452=0</formula>
    </cfRule>
  </conditionalFormatting>
  <conditionalFormatting sqref="Y1452:Y1455">
    <cfRule type="expression" priority="1975" dxfId="688">
      <formula>$Y1452=0</formula>
    </cfRule>
  </conditionalFormatting>
  <conditionalFormatting sqref="A1452:J1455 L1452:AB1455">
    <cfRule type="expression" priority="1974" dxfId="1">
      <formula>IF($K1452="Invoiced",1,0)</formula>
    </cfRule>
  </conditionalFormatting>
  <conditionalFormatting sqref="A1452:A1455">
    <cfRule type="cellIs" priority="1973" operator="between" dxfId="655">
      <formula>NOW()-1</formula>
      <formula>NOW()+1</formula>
    </cfRule>
  </conditionalFormatting>
  <conditionalFormatting sqref="U1456:U1457">
    <cfRule type="expression" priority="1972" dxfId="688">
      <formula>$U1456=0</formula>
    </cfRule>
  </conditionalFormatting>
  <conditionalFormatting sqref="X1456:X1457">
    <cfRule type="expression" priority="1971" dxfId="688">
      <formula>$X1456=0</formula>
    </cfRule>
  </conditionalFormatting>
  <conditionalFormatting sqref="Y1456:Y1457">
    <cfRule type="expression" priority="1970" dxfId="688">
      <formula>$Y1456=0</formula>
    </cfRule>
  </conditionalFormatting>
  <conditionalFormatting sqref="A1456:J1457 L1456:AB1457">
    <cfRule type="expression" priority="1969" dxfId="1">
      <formula>IF($K1456="Invoiced",1,0)</formula>
    </cfRule>
  </conditionalFormatting>
  <conditionalFormatting sqref="A1456:A1457">
    <cfRule type="cellIs" priority="1968" operator="between" dxfId="655">
      <formula>NOW()-1</formula>
      <formula>NOW()+1</formula>
    </cfRule>
  </conditionalFormatting>
  <conditionalFormatting sqref="A1458:A1464">
    <cfRule type="cellIs" priority="1967" operator="between" dxfId="655">
      <formula>NOW()-1</formula>
      <formula>NOW()+1</formula>
    </cfRule>
  </conditionalFormatting>
  <conditionalFormatting sqref="K1458:K1464">
    <cfRule type="expression" priority="1966" dxfId="1">
      <formula>IF($K1458="Invoiced",1,0)</formula>
    </cfRule>
  </conditionalFormatting>
  <conditionalFormatting sqref="U1458:U1461">
    <cfRule type="expression" priority="1965" dxfId="688">
      <formula>$U1458=0</formula>
    </cfRule>
  </conditionalFormatting>
  <conditionalFormatting sqref="X1458:X1461">
    <cfRule type="expression" priority="1964" dxfId="688">
      <formula>$X1458=0</formula>
    </cfRule>
  </conditionalFormatting>
  <conditionalFormatting sqref="Y1458:Y1461">
    <cfRule type="expression" priority="1963" dxfId="688">
      <formula>$Y1458=0</formula>
    </cfRule>
  </conditionalFormatting>
  <conditionalFormatting sqref="A1458:J1461 L1458:AB1461">
    <cfRule type="expression" priority="1962" dxfId="1">
      <formula>IF($K1458="Invoiced",1,0)</formula>
    </cfRule>
  </conditionalFormatting>
  <conditionalFormatting sqref="A1458:A1461">
    <cfRule type="cellIs" priority="1961" operator="between" dxfId="655">
      <formula>NOW()-1</formula>
      <formula>NOW()+1</formula>
    </cfRule>
  </conditionalFormatting>
  <conditionalFormatting sqref="U1462:U1464">
    <cfRule type="expression" priority="1960" dxfId="688">
      <formula>$U1462=0</formula>
    </cfRule>
  </conditionalFormatting>
  <conditionalFormatting sqref="X1462:X1464">
    <cfRule type="expression" priority="1959" dxfId="688">
      <formula>$X1462=0</formula>
    </cfRule>
  </conditionalFormatting>
  <conditionalFormatting sqref="Y1462:Y1464">
    <cfRule type="expression" priority="1958" dxfId="688">
      <formula>$Y1462=0</formula>
    </cfRule>
  </conditionalFormatting>
  <conditionalFormatting sqref="A1462:J1464 L1462:AB1464">
    <cfRule type="expression" priority="1957" dxfId="1">
      <formula>IF($K1462="Invoiced",1,0)</formula>
    </cfRule>
  </conditionalFormatting>
  <conditionalFormatting sqref="A1462:A1464">
    <cfRule type="cellIs" priority="1956" operator="between" dxfId="655">
      <formula>NOW()-1</formula>
      <formula>NOW()+1</formula>
    </cfRule>
  </conditionalFormatting>
  <conditionalFormatting sqref="A1465:A1470">
    <cfRule type="cellIs" priority="1955" operator="between" dxfId="655">
      <formula>NOW()-1</formula>
      <formula>NOW()+1</formula>
    </cfRule>
  </conditionalFormatting>
  <conditionalFormatting sqref="K1465:K1470">
    <cfRule type="expression" priority="1954" dxfId="1">
      <formula>IF($K1465="Invoiced",1,0)</formula>
    </cfRule>
  </conditionalFormatting>
  <conditionalFormatting sqref="U1465:U1468">
    <cfRule type="expression" priority="1953" dxfId="688">
      <formula>$U1465=0</formula>
    </cfRule>
  </conditionalFormatting>
  <conditionalFormatting sqref="X1465:X1468">
    <cfRule type="expression" priority="1952" dxfId="688">
      <formula>$X1465=0</formula>
    </cfRule>
  </conditionalFormatting>
  <conditionalFormatting sqref="Y1465:Y1468">
    <cfRule type="expression" priority="1951" dxfId="688">
      <formula>$Y1465=0</formula>
    </cfRule>
  </conditionalFormatting>
  <conditionalFormatting sqref="A1465:J1468 L1465:AB1468">
    <cfRule type="expression" priority="1950" dxfId="1">
      <formula>IF($K1465="Invoiced",1,0)</formula>
    </cfRule>
  </conditionalFormatting>
  <conditionalFormatting sqref="A1465:A1468">
    <cfRule type="cellIs" priority="1949" operator="between" dxfId="655">
      <formula>NOW()-1</formula>
      <formula>NOW()+1</formula>
    </cfRule>
  </conditionalFormatting>
  <conditionalFormatting sqref="U1469:U1470">
    <cfRule type="expression" priority="1948" dxfId="688">
      <formula>$U1469=0</formula>
    </cfRule>
  </conditionalFormatting>
  <conditionalFormatting sqref="X1469:X1470">
    <cfRule type="expression" priority="1947" dxfId="688">
      <formula>$X1469=0</formula>
    </cfRule>
  </conditionalFormatting>
  <conditionalFormatting sqref="Y1469:Y1470">
    <cfRule type="expression" priority="1946" dxfId="688">
      <formula>$Y1469=0</formula>
    </cfRule>
  </conditionalFormatting>
  <conditionalFormatting sqref="A1469:J1470 L1469:AB1470">
    <cfRule type="expression" priority="1945" dxfId="1">
      <formula>IF($K1469="Invoiced",1,0)</formula>
    </cfRule>
  </conditionalFormatting>
  <conditionalFormatting sqref="A1469:A1470">
    <cfRule type="cellIs" priority="1944" operator="between" dxfId="655">
      <formula>NOW()-1</formula>
      <formula>NOW()+1</formula>
    </cfRule>
  </conditionalFormatting>
  <conditionalFormatting sqref="A1471:A1473">
    <cfRule type="cellIs" priority="1943" operator="between" dxfId="655">
      <formula>NOW()-1</formula>
      <formula>NOW()+1</formula>
    </cfRule>
    <cfRule type="cellIs" priority="1937" operator="between" dxfId="655">
      <formula>NOW()-1</formula>
      <formula>NOW()+1</formula>
    </cfRule>
  </conditionalFormatting>
  <conditionalFormatting sqref="K1471:K1473">
    <cfRule type="expression" priority="1942" dxfId="1">
      <formula>IF($K1471="Invoiced",1,0)</formula>
    </cfRule>
  </conditionalFormatting>
  <conditionalFormatting sqref="U1471:U1473">
    <cfRule type="expression" priority="1941" dxfId="688">
      <formula>$U1471=0</formula>
    </cfRule>
  </conditionalFormatting>
  <conditionalFormatting sqref="X1471:X1473">
    <cfRule type="expression" priority="1940" dxfId="688">
      <formula>$X1471=0</formula>
    </cfRule>
  </conditionalFormatting>
  <conditionalFormatting sqref="Y1471:Y1473">
    <cfRule type="expression" priority="1939" dxfId="688">
      <formula>$Y1471=0</formula>
    </cfRule>
  </conditionalFormatting>
  <conditionalFormatting sqref="A1471:J1473 L1471:AB1473">
    <cfRule type="expression" priority="1938" dxfId="1">
      <formula>IF($K1471="Invoiced",1,0)</formula>
    </cfRule>
  </conditionalFormatting>
  <conditionalFormatting sqref="A1474:A1479">
    <cfRule type="cellIs" priority="1936" operator="between" dxfId="655">
      <formula>NOW()-1</formula>
      <formula>NOW()+1</formula>
    </cfRule>
  </conditionalFormatting>
  <conditionalFormatting sqref="K1474:K1479">
    <cfRule type="expression" priority="1935" dxfId="1">
      <formula>IF($K1474="Invoiced",1,0)</formula>
    </cfRule>
  </conditionalFormatting>
  <conditionalFormatting sqref="U1474:U1477">
    <cfRule type="expression" priority="1934" dxfId="688">
      <formula>$U1474=0</formula>
    </cfRule>
  </conditionalFormatting>
  <conditionalFormatting sqref="X1474:X1477">
    <cfRule type="expression" priority="1933" dxfId="688">
      <formula>$X1474=0</formula>
    </cfRule>
  </conditionalFormatting>
  <conditionalFormatting sqref="Y1474:Y1477">
    <cfRule type="expression" priority="1932" dxfId="688">
      <formula>$Y1474=0</formula>
    </cfRule>
  </conditionalFormatting>
  <conditionalFormatting sqref="A1474:J1477 L1474:AB1477">
    <cfRule type="expression" priority="1931" dxfId="1">
      <formula>IF($K1474="Invoiced",1,0)</formula>
    </cfRule>
  </conditionalFormatting>
  <conditionalFormatting sqref="A1474:A1477">
    <cfRule type="cellIs" priority="1930" operator="between" dxfId="655">
      <formula>NOW()-1</formula>
      <formula>NOW()+1</formula>
    </cfRule>
  </conditionalFormatting>
  <conditionalFormatting sqref="U1478:U1479">
    <cfRule type="expression" priority="1929" dxfId="688">
      <formula>$U1478=0</formula>
    </cfRule>
  </conditionalFormatting>
  <conditionalFormatting sqref="X1478:X1479">
    <cfRule type="expression" priority="1928" dxfId="688">
      <formula>$X1478=0</formula>
    </cfRule>
  </conditionalFormatting>
  <conditionalFormatting sqref="Y1478:Y1479">
    <cfRule type="expression" priority="1927" dxfId="688">
      <formula>$Y1478=0</formula>
    </cfRule>
  </conditionalFormatting>
  <conditionalFormatting sqref="A1478:J1479 L1478:AB1479">
    <cfRule type="expression" priority="1926" dxfId="1">
      <formula>IF($K1478="Invoiced",1,0)</formula>
    </cfRule>
  </conditionalFormatting>
  <conditionalFormatting sqref="A1478:A1479">
    <cfRule type="cellIs" priority="1925" operator="between" dxfId="655">
      <formula>NOW()-1</formula>
      <formula>NOW()+1</formula>
    </cfRule>
  </conditionalFormatting>
  <conditionalFormatting sqref="A1480">
    <cfRule type="cellIs" priority="1924" operator="between" dxfId="655">
      <formula>NOW()-1</formula>
      <formula>NOW()+1</formula>
    </cfRule>
    <cfRule type="cellIs" priority="1918" operator="between" dxfId="655">
      <formula>NOW()-1</formula>
      <formula>NOW()+1</formula>
    </cfRule>
  </conditionalFormatting>
  <conditionalFormatting sqref="K1480">
    <cfRule type="expression" priority="1923" dxfId="1">
      <formula>IF($K1480="Invoiced",1,0)</formula>
    </cfRule>
  </conditionalFormatting>
  <conditionalFormatting sqref="U1480">
    <cfRule type="expression" priority="1922" dxfId="688">
      <formula>$U1480=0</formula>
    </cfRule>
  </conditionalFormatting>
  <conditionalFormatting sqref="X1480">
    <cfRule type="expression" priority="1921" dxfId="688">
      <formula>$X1480=0</formula>
    </cfRule>
  </conditionalFormatting>
  <conditionalFormatting sqref="Y1480">
    <cfRule type="expression" priority="1920" dxfId="688">
      <formula>$Y1480=0</formula>
    </cfRule>
  </conditionalFormatting>
  <conditionalFormatting sqref="A1480:J1480 L1480:AB1480">
    <cfRule type="expression" priority="1919" dxfId="1">
      <formula>IF($K1480="Invoiced",1,0)</formula>
    </cfRule>
  </conditionalFormatting>
  <conditionalFormatting sqref="A1481">
    <cfRule type="cellIs" priority="1917" operator="between" dxfId="655">
      <formula>NOW()-1</formula>
      <formula>NOW()+1</formula>
    </cfRule>
    <cfRule type="cellIs" priority="1911" operator="between" dxfId="655">
      <formula>NOW()-1</formula>
      <formula>NOW()+1</formula>
    </cfRule>
  </conditionalFormatting>
  <conditionalFormatting sqref="K1481">
    <cfRule type="expression" priority="1916" dxfId="1">
      <formula>IF($K1481="Invoiced",1,0)</formula>
    </cfRule>
  </conditionalFormatting>
  <conditionalFormatting sqref="U1481">
    <cfRule type="expression" priority="1915" dxfId="688">
      <formula>$U1481=0</formula>
    </cfRule>
  </conditionalFormatting>
  <conditionalFormatting sqref="X1481">
    <cfRule type="expression" priority="1914" dxfId="688">
      <formula>$X1481=0</formula>
    </cfRule>
  </conditionalFormatting>
  <conditionalFormatting sqref="Y1481">
    <cfRule type="expression" priority="1913" dxfId="688">
      <formula>$Y1481=0</formula>
    </cfRule>
  </conditionalFormatting>
  <conditionalFormatting sqref="A1481:J1481 L1481:AB1481">
    <cfRule type="expression" priority="1912" dxfId="1">
      <formula>IF($K1481="Invoiced",1,0)</formula>
    </cfRule>
  </conditionalFormatting>
  <conditionalFormatting sqref="A1482:A1487">
    <cfRule type="cellIs" priority="1910" operator="between" dxfId="655">
      <formula>NOW()-1</formula>
      <formula>NOW()+1</formula>
    </cfRule>
  </conditionalFormatting>
  <conditionalFormatting sqref="K1482:K1487">
    <cfRule type="expression" priority="1909" dxfId="1">
      <formula>IF($K1482="Invoiced",1,0)</formula>
    </cfRule>
  </conditionalFormatting>
  <conditionalFormatting sqref="U1482:U1485">
    <cfRule type="expression" priority="1908" dxfId="688">
      <formula>$U1482=0</formula>
    </cfRule>
  </conditionalFormatting>
  <conditionalFormatting sqref="X1482:X1485">
    <cfRule type="expression" priority="1907" dxfId="688">
      <formula>$X1482=0</formula>
    </cfRule>
  </conditionalFormatting>
  <conditionalFormatting sqref="Y1482:Y1485">
    <cfRule type="expression" priority="1906" dxfId="688">
      <formula>$Y1482=0</formula>
    </cfRule>
  </conditionalFormatting>
  <conditionalFormatting sqref="A1482:J1485 L1482:AB1485">
    <cfRule type="expression" priority="1905" dxfId="1">
      <formula>IF($K1482="Invoiced",1,0)</formula>
    </cfRule>
  </conditionalFormatting>
  <conditionalFormatting sqref="A1482:A1485">
    <cfRule type="cellIs" priority="1904" operator="between" dxfId="655">
      <formula>NOW()-1</formula>
      <formula>NOW()+1</formula>
    </cfRule>
  </conditionalFormatting>
  <conditionalFormatting sqref="U1486:U1487">
    <cfRule type="expression" priority="1903" dxfId="688">
      <formula>$U1486=0</formula>
    </cfRule>
  </conditionalFormatting>
  <conditionalFormatting sqref="X1486:X1487">
    <cfRule type="expression" priority="1902" dxfId="688">
      <formula>$X1486=0</formula>
    </cfRule>
  </conditionalFormatting>
  <conditionalFormatting sqref="Y1486:Y1487">
    <cfRule type="expression" priority="1901" dxfId="688">
      <formula>$Y1486=0</formula>
    </cfRule>
  </conditionalFormatting>
  <conditionalFormatting sqref="A1486:J1487 L1486:AB1487">
    <cfRule type="expression" priority="1900" dxfId="1">
      <formula>IF($K1486="Invoiced",1,0)</formula>
    </cfRule>
  </conditionalFormatting>
  <conditionalFormatting sqref="A1486:A1487">
    <cfRule type="cellIs" priority="1899" operator="between" dxfId="655">
      <formula>NOW()-1</formula>
      <formula>NOW()+1</formula>
    </cfRule>
  </conditionalFormatting>
  <conditionalFormatting sqref="A1488:A1494">
    <cfRule type="cellIs" priority="1898" operator="between" dxfId="655">
      <formula>NOW()-1</formula>
      <formula>NOW()+1</formula>
    </cfRule>
  </conditionalFormatting>
  <conditionalFormatting sqref="K1488:K1494">
    <cfRule type="expression" priority="1897" dxfId="1">
      <formula>IF($K1488="Invoiced",1,0)</formula>
    </cfRule>
  </conditionalFormatting>
  <conditionalFormatting sqref="U1488:U1491">
    <cfRule type="expression" priority="1896" dxfId="688">
      <formula>$U1488=0</formula>
    </cfRule>
  </conditionalFormatting>
  <conditionalFormatting sqref="X1488:X1491">
    <cfRule type="expression" priority="1895" dxfId="688">
      <formula>$X1488=0</formula>
    </cfRule>
  </conditionalFormatting>
  <conditionalFormatting sqref="Y1488:Y1491">
    <cfRule type="expression" priority="1894" dxfId="688">
      <formula>$Y1488=0</formula>
    </cfRule>
  </conditionalFormatting>
  <conditionalFormatting sqref="A1488:J1491 L1488:AB1491">
    <cfRule type="expression" priority="1893" dxfId="1">
      <formula>IF($K1488="Invoiced",1,0)</formula>
    </cfRule>
  </conditionalFormatting>
  <conditionalFormatting sqref="A1488:A1491">
    <cfRule type="cellIs" priority="1892" operator="between" dxfId="655">
      <formula>NOW()-1</formula>
      <formula>NOW()+1</formula>
    </cfRule>
  </conditionalFormatting>
  <conditionalFormatting sqref="U1492:U1494">
    <cfRule type="expression" priority="1891" dxfId="688">
      <formula>$U1492=0</formula>
    </cfRule>
  </conditionalFormatting>
  <conditionalFormatting sqref="X1492:X1494">
    <cfRule type="expression" priority="1890" dxfId="688">
      <formula>$X1492=0</formula>
    </cfRule>
  </conditionalFormatting>
  <conditionalFormatting sqref="Y1492:Y1494">
    <cfRule type="expression" priority="1889" dxfId="688">
      <formula>$Y1492=0</formula>
    </cfRule>
  </conditionalFormatting>
  <conditionalFormatting sqref="A1492:J1494 L1492:AB1494">
    <cfRule type="expression" priority="1888" dxfId="1">
      <formula>IF($K1492="Invoiced",1,0)</formula>
    </cfRule>
  </conditionalFormatting>
  <conditionalFormatting sqref="A1492:A1494">
    <cfRule type="cellIs" priority="1887" operator="between" dxfId="655">
      <formula>NOW()-1</formula>
      <formula>NOW()+1</formula>
    </cfRule>
  </conditionalFormatting>
  <conditionalFormatting sqref="A1495:A1500">
    <cfRule type="cellIs" priority="1886" operator="between" dxfId="655">
      <formula>NOW()-1</formula>
      <formula>NOW()+1</formula>
    </cfRule>
  </conditionalFormatting>
  <conditionalFormatting sqref="K1495:K1500">
    <cfRule type="expression" priority="1885" dxfId="1">
      <formula>IF($K1495="Invoiced",1,0)</formula>
    </cfRule>
  </conditionalFormatting>
  <conditionalFormatting sqref="U1495:U1498">
    <cfRule type="expression" priority="1884" dxfId="688">
      <formula>$U1495=0</formula>
    </cfRule>
  </conditionalFormatting>
  <conditionalFormatting sqref="X1495:X1498">
    <cfRule type="expression" priority="1883" dxfId="688">
      <formula>$X1495=0</formula>
    </cfRule>
  </conditionalFormatting>
  <conditionalFormatting sqref="Y1495:Y1498">
    <cfRule type="expression" priority="1882" dxfId="688">
      <formula>$Y1495=0</formula>
    </cfRule>
  </conditionalFormatting>
  <conditionalFormatting sqref="A1495:J1498 L1495:AB1498">
    <cfRule type="expression" priority="1881" dxfId="1">
      <formula>IF($K1495="Invoiced",1,0)</formula>
    </cfRule>
  </conditionalFormatting>
  <conditionalFormatting sqref="A1495:A1498">
    <cfRule type="cellIs" priority="1880" operator="between" dxfId="655">
      <formula>NOW()-1</formula>
      <formula>NOW()+1</formula>
    </cfRule>
  </conditionalFormatting>
  <conditionalFormatting sqref="U1499:U1500">
    <cfRule type="expression" priority="1879" dxfId="688">
      <formula>$U1499=0</formula>
    </cfRule>
  </conditionalFormatting>
  <conditionalFormatting sqref="X1499:X1500">
    <cfRule type="expression" priority="1878" dxfId="688">
      <formula>$X1499=0</formula>
    </cfRule>
  </conditionalFormatting>
  <conditionalFormatting sqref="Y1499:Y1500">
    <cfRule type="expression" priority="1877" dxfId="688">
      <formula>$Y1499=0</formula>
    </cfRule>
  </conditionalFormatting>
  <conditionalFormatting sqref="A1499:J1500 L1499:AB1500">
    <cfRule type="expression" priority="1876" dxfId="1">
      <formula>IF($K1499="Invoiced",1,0)</formula>
    </cfRule>
  </conditionalFormatting>
  <conditionalFormatting sqref="A1499:A1500">
    <cfRule type="cellIs" priority="1875" operator="between" dxfId="655">
      <formula>NOW()-1</formula>
      <formula>NOW()+1</formula>
    </cfRule>
  </conditionalFormatting>
  <conditionalFormatting sqref="A1501:A1503">
    <cfRule type="cellIs" priority="1874" operator="between" dxfId="655">
      <formula>NOW()-1</formula>
      <formula>NOW()+1</formula>
    </cfRule>
    <cfRule type="cellIs" priority="1868" operator="between" dxfId="655">
      <formula>NOW()-1</formula>
      <formula>NOW()+1</formula>
    </cfRule>
  </conditionalFormatting>
  <conditionalFormatting sqref="K1501:K1503">
    <cfRule type="expression" priority="1873" dxfId="1">
      <formula>IF($K1501="Invoiced",1,0)</formula>
    </cfRule>
  </conditionalFormatting>
  <conditionalFormatting sqref="U1501:U1503">
    <cfRule type="expression" priority="1872" dxfId="688">
      <formula>$U1501=0</formula>
    </cfRule>
  </conditionalFormatting>
  <conditionalFormatting sqref="X1501:X1503">
    <cfRule type="expression" priority="1871" dxfId="688">
      <formula>$X1501=0</formula>
    </cfRule>
  </conditionalFormatting>
  <conditionalFormatting sqref="Y1501:Y1503">
    <cfRule type="expression" priority="1870" dxfId="688">
      <formula>$Y1501=0</formula>
    </cfRule>
  </conditionalFormatting>
  <conditionalFormatting sqref="A1501:J1503 L1501:AB1503">
    <cfRule type="expression" priority="1869" dxfId="1">
      <formula>IF($K1501="Invoiced",1,0)</formula>
    </cfRule>
  </conditionalFormatting>
  <conditionalFormatting sqref="A1504:A1509">
    <cfRule type="cellIs" priority="1867" operator="between" dxfId="655">
      <formula>NOW()-1</formula>
      <formula>NOW()+1</formula>
    </cfRule>
  </conditionalFormatting>
  <conditionalFormatting sqref="K1504:K1509">
    <cfRule type="expression" priority="1866" dxfId="1">
      <formula>IF($K1504="Invoiced",1,0)</formula>
    </cfRule>
  </conditionalFormatting>
  <conditionalFormatting sqref="U1504:U1507">
    <cfRule type="expression" priority="1865" dxfId="688">
      <formula>$U1504=0</formula>
    </cfRule>
  </conditionalFormatting>
  <conditionalFormatting sqref="X1504:X1507">
    <cfRule type="expression" priority="1864" dxfId="688">
      <formula>$X1504=0</formula>
    </cfRule>
  </conditionalFormatting>
  <conditionalFormatting sqref="Y1504:Y1507">
    <cfRule type="expression" priority="1863" dxfId="688">
      <formula>$Y1504=0</formula>
    </cfRule>
  </conditionalFormatting>
  <conditionalFormatting sqref="A1504:J1507 L1504:AB1507">
    <cfRule type="expression" priority="1862" dxfId="1">
      <formula>IF($K1504="Invoiced",1,0)</formula>
    </cfRule>
  </conditionalFormatting>
  <conditionalFormatting sqref="A1504:A1507">
    <cfRule type="cellIs" priority="1861" operator="between" dxfId="655">
      <formula>NOW()-1</formula>
      <formula>NOW()+1</formula>
    </cfRule>
  </conditionalFormatting>
  <conditionalFormatting sqref="U1508:U1509">
    <cfRule type="expression" priority="1860" dxfId="688">
      <formula>$U1508=0</formula>
    </cfRule>
  </conditionalFormatting>
  <conditionalFormatting sqref="X1508:X1509">
    <cfRule type="expression" priority="1859" dxfId="688">
      <formula>$X1508=0</formula>
    </cfRule>
  </conditionalFormatting>
  <conditionalFormatting sqref="Y1508:Y1509">
    <cfRule type="expression" priority="1858" dxfId="688">
      <formula>$Y1508=0</formula>
    </cfRule>
  </conditionalFormatting>
  <conditionalFormatting sqref="A1508:J1509 L1508:AB1509">
    <cfRule type="expression" priority="1857" dxfId="1">
      <formula>IF($K1508="Invoiced",1,0)</formula>
    </cfRule>
  </conditionalFormatting>
  <conditionalFormatting sqref="A1508:A1509">
    <cfRule type="cellIs" priority="1856" operator="between" dxfId="655">
      <formula>NOW()-1</formula>
      <formula>NOW()+1</formula>
    </cfRule>
  </conditionalFormatting>
  <conditionalFormatting sqref="A1510">
    <cfRule type="cellIs" priority="1855" operator="between" dxfId="655">
      <formula>NOW()-1</formula>
      <formula>NOW()+1</formula>
    </cfRule>
    <cfRule type="cellIs" priority="1849" operator="between" dxfId="655">
      <formula>NOW()-1</formula>
      <formula>NOW()+1</formula>
    </cfRule>
  </conditionalFormatting>
  <conditionalFormatting sqref="K1510">
    <cfRule type="expression" priority="1854" dxfId="1">
      <formula>IF($K1510="Invoiced",1,0)</formula>
    </cfRule>
  </conditionalFormatting>
  <conditionalFormatting sqref="U1510">
    <cfRule type="expression" priority="1853" dxfId="688">
      <formula>$U1510=0</formula>
    </cfRule>
  </conditionalFormatting>
  <conditionalFormatting sqref="X1510">
    <cfRule type="expression" priority="1852" dxfId="688">
      <formula>$X1510=0</formula>
    </cfRule>
  </conditionalFormatting>
  <conditionalFormatting sqref="Y1510">
    <cfRule type="expression" priority="1851" dxfId="688">
      <formula>$Y1510=0</formula>
    </cfRule>
  </conditionalFormatting>
  <conditionalFormatting sqref="A1510:J1510 L1510:AB1510">
    <cfRule type="expression" priority="1850" dxfId="1">
      <formula>IF($K1510="Invoiced",1,0)</formula>
    </cfRule>
  </conditionalFormatting>
  <conditionalFormatting sqref="A1511">
    <cfRule type="cellIs" priority="1848" operator="between" dxfId="655">
      <formula>NOW()-1</formula>
      <formula>NOW()+1</formula>
    </cfRule>
    <cfRule type="cellIs" priority="1842" operator="between" dxfId="655">
      <formula>NOW()-1</formula>
      <formula>NOW()+1</formula>
    </cfRule>
  </conditionalFormatting>
  <conditionalFormatting sqref="K1511">
    <cfRule type="expression" priority="1847" dxfId="1">
      <formula>IF($K1511="Invoiced",1,0)</formula>
    </cfRule>
  </conditionalFormatting>
  <conditionalFormatting sqref="U1511">
    <cfRule type="expression" priority="1846" dxfId="688">
      <formula>$U1511=0</formula>
    </cfRule>
  </conditionalFormatting>
  <conditionalFormatting sqref="X1511">
    <cfRule type="expression" priority="1845" dxfId="688">
      <formula>$X1511=0</formula>
    </cfRule>
  </conditionalFormatting>
  <conditionalFormatting sqref="Y1511">
    <cfRule type="expression" priority="1844" dxfId="688">
      <formula>$Y1511=0</formula>
    </cfRule>
  </conditionalFormatting>
  <conditionalFormatting sqref="A1511:J1511 L1511:AB1511">
    <cfRule type="expression" priority="1843" dxfId="1">
      <formula>IF($K1511="Invoiced",1,0)</formula>
    </cfRule>
  </conditionalFormatting>
  <conditionalFormatting sqref="A1512">
    <cfRule type="cellIs" priority="1841" operator="between" dxfId="655">
      <formula>NOW()-1</formula>
      <formula>NOW()+1</formula>
    </cfRule>
    <cfRule type="cellIs" priority="1835" operator="between" dxfId="655">
      <formula>NOW()-1</formula>
      <formula>NOW()+1</formula>
    </cfRule>
  </conditionalFormatting>
  <conditionalFormatting sqref="K1512">
    <cfRule type="expression" priority="1840" dxfId="1">
      <formula>IF($K1512="Invoiced",1,0)</formula>
    </cfRule>
  </conditionalFormatting>
  <conditionalFormatting sqref="U1512">
    <cfRule type="expression" priority="1839" dxfId="688">
      <formula>$U1512=0</formula>
    </cfRule>
  </conditionalFormatting>
  <conditionalFormatting sqref="X1512">
    <cfRule type="expression" priority="1838" dxfId="688">
      <formula>$X1512=0</formula>
    </cfRule>
  </conditionalFormatting>
  <conditionalFormatting sqref="Y1512">
    <cfRule type="expression" priority="1837" dxfId="688">
      <formula>$Y1512=0</formula>
    </cfRule>
  </conditionalFormatting>
  <conditionalFormatting sqref="A1512:J1512 L1512:AB1512">
    <cfRule type="expression" priority="1836" dxfId="1">
      <formula>IF($K1512="Invoiced",1,0)</formula>
    </cfRule>
  </conditionalFormatting>
  <conditionalFormatting sqref="A1513">
    <cfRule type="cellIs" priority="1834" operator="between" dxfId="655">
      <formula>NOW()-1</formula>
      <formula>NOW()+1</formula>
    </cfRule>
    <cfRule type="cellIs" priority="1828" operator="between" dxfId="655">
      <formula>NOW()-1</formula>
      <formula>NOW()+1</formula>
    </cfRule>
  </conditionalFormatting>
  <conditionalFormatting sqref="K1513">
    <cfRule type="expression" priority="1833" dxfId="1">
      <formula>IF($K1513="Invoiced",1,0)</formula>
    </cfRule>
  </conditionalFormatting>
  <conditionalFormatting sqref="U1513">
    <cfRule type="expression" priority="1832" dxfId="688">
      <formula>$U1513=0</formula>
    </cfRule>
  </conditionalFormatting>
  <conditionalFormatting sqref="X1513">
    <cfRule type="expression" priority="1831" dxfId="688">
      <formula>$X1513=0</formula>
    </cfRule>
  </conditionalFormatting>
  <conditionalFormatting sqref="Y1513">
    <cfRule type="expression" priority="1830" dxfId="688">
      <formula>$Y1513=0</formula>
    </cfRule>
  </conditionalFormatting>
  <conditionalFormatting sqref="A1513:J1513 L1513:AB1513">
    <cfRule type="expression" priority="1829" dxfId="1">
      <formula>IF($K1513="Invoiced",1,0)</formula>
    </cfRule>
  </conditionalFormatting>
  <conditionalFormatting sqref="A1514:A1519">
    <cfRule type="cellIs" priority="1827" operator="between" dxfId="655">
      <formula>NOW()-1</formula>
      <formula>NOW()+1</formula>
    </cfRule>
  </conditionalFormatting>
  <conditionalFormatting sqref="K1514:K1519">
    <cfRule type="expression" priority="1826" dxfId="1">
      <formula>IF($K1514="Invoiced",1,0)</formula>
    </cfRule>
  </conditionalFormatting>
  <conditionalFormatting sqref="U1514:U1517">
    <cfRule type="expression" priority="1825" dxfId="688">
      <formula>$U1514=0</formula>
    </cfRule>
  </conditionalFormatting>
  <conditionalFormatting sqref="X1514:X1517">
    <cfRule type="expression" priority="1824" dxfId="688">
      <formula>$X1514=0</formula>
    </cfRule>
  </conditionalFormatting>
  <conditionalFormatting sqref="Y1514:Y1517">
    <cfRule type="expression" priority="1823" dxfId="688">
      <formula>$Y1514=0</formula>
    </cfRule>
  </conditionalFormatting>
  <conditionalFormatting sqref="A1514:J1517 L1514:AB1517">
    <cfRule type="expression" priority="1822" dxfId="1">
      <formula>IF($K1514="Invoiced",1,0)</formula>
    </cfRule>
  </conditionalFormatting>
  <conditionalFormatting sqref="A1514:A1517">
    <cfRule type="cellIs" priority="1821" operator="between" dxfId="655">
      <formula>NOW()-1</formula>
      <formula>NOW()+1</formula>
    </cfRule>
  </conditionalFormatting>
  <conditionalFormatting sqref="U1518:U1519">
    <cfRule type="expression" priority="1820" dxfId="688">
      <formula>$U1518=0</formula>
    </cfRule>
  </conditionalFormatting>
  <conditionalFormatting sqref="X1518:X1519">
    <cfRule type="expression" priority="1819" dxfId="688">
      <formula>$X1518=0</formula>
    </cfRule>
  </conditionalFormatting>
  <conditionalFormatting sqref="Y1518:Y1519">
    <cfRule type="expression" priority="1818" dxfId="688">
      <formula>$Y1518=0</formula>
    </cfRule>
  </conditionalFormatting>
  <conditionalFormatting sqref="A1518:J1519 L1518:AB1519">
    <cfRule type="expression" priority="1817" dxfId="1">
      <formula>IF($K1518="Invoiced",1,0)</formula>
    </cfRule>
  </conditionalFormatting>
  <conditionalFormatting sqref="A1518:A1519">
    <cfRule type="cellIs" priority="1816" operator="between" dxfId="655">
      <formula>NOW()-1</formula>
      <formula>NOW()+1</formula>
    </cfRule>
  </conditionalFormatting>
  <conditionalFormatting sqref="A1520:A1526">
    <cfRule type="cellIs" priority="1815" operator="between" dxfId="655">
      <formula>NOW()-1</formula>
      <formula>NOW()+1</formula>
    </cfRule>
  </conditionalFormatting>
  <conditionalFormatting sqref="K1520:K1526">
    <cfRule type="expression" priority="1814" dxfId="1">
      <formula>IF($K1520="Invoiced",1,0)</formula>
    </cfRule>
  </conditionalFormatting>
  <conditionalFormatting sqref="U1520:U1523">
    <cfRule type="expression" priority="1813" dxfId="688">
      <formula>$U1520=0</formula>
    </cfRule>
  </conditionalFormatting>
  <conditionalFormatting sqref="X1520:X1523">
    <cfRule type="expression" priority="1812" dxfId="688">
      <formula>$X1520=0</formula>
    </cfRule>
  </conditionalFormatting>
  <conditionalFormatting sqref="Y1520:Y1523">
    <cfRule type="expression" priority="1811" dxfId="688">
      <formula>$Y1520=0</formula>
    </cfRule>
  </conditionalFormatting>
  <conditionalFormatting sqref="A1520:J1523 L1520:AB1523">
    <cfRule type="expression" priority="1810" dxfId="1">
      <formula>IF($K1520="Invoiced",1,0)</formula>
    </cfRule>
  </conditionalFormatting>
  <conditionalFormatting sqref="A1520:A1523">
    <cfRule type="cellIs" priority="1809" operator="between" dxfId="655">
      <formula>NOW()-1</formula>
      <formula>NOW()+1</formula>
    </cfRule>
  </conditionalFormatting>
  <conditionalFormatting sqref="U1524:U1526">
    <cfRule type="expression" priority="1808" dxfId="688">
      <formula>$U1524=0</formula>
    </cfRule>
  </conditionalFormatting>
  <conditionalFormatting sqref="X1524:X1526">
    <cfRule type="expression" priority="1807" dxfId="688">
      <formula>$X1524=0</formula>
    </cfRule>
  </conditionalFormatting>
  <conditionalFormatting sqref="Y1524:Y1526">
    <cfRule type="expression" priority="1806" dxfId="688">
      <formula>$Y1524=0</formula>
    </cfRule>
  </conditionalFormatting>
  <conditionalFormatting sqref="A1524:J1526 L1524:AB1526">
    <cfRule type="expression" priority="1805" dxfId="1">
      <formula>IF($K1524="Invoiced",1,0)</formula>
    </cfRule>
  </conditionalFormatting>
  <conditionalFormatting sqref="A1524:A1526">
    <cfRule type="cellIs" priority="1804" operator="between" dxfId="655">
      <formula>NOW()-1</formula>
      <formula>NOW()+1</formula>
    </cfRule>
  </conditionalFormatting>
  <conditionalFormatting sqref="A1527:A1532">
    <cfRule type="cellIs" priority="1803" operator="between" dxfId="655">
      <formula>NOW()-1</formula>
      <formula>NOW()+1</formula>
    </cfRule>
  </conditionalFormatting>
  <conditionalFormatting sqref="K1527:K1532">
    <cfRule type="expression" priority="1802" dxfId="1">
      <formula>IF($K1527="Invoiced",1,0)</formula>
    </cfRule>
  </conditionalFormatting>
  <conditionalFormatting sqref="U1527:U1530">
    <cfRule type="expression" priority="1801" dxfId="688">
      <formula>$U1527=0</formula>
    </cfRule>
  </conditionalFormatting>
  <conditionalFormatting sqref="X1527:X1530">
    <cfRule type="expression" priority="1800" dxfId="688">
      <formula>$X1527=0</formula>
    </cfRule>
  </conditionalFormatting>
  <conditionalFormatting sqref="Y1527:Y1530">
    <cfRule type="expression" priority="1799" dxfId="688">
      <formula>$Y1527=0</formula>
    </cfRule>
  </conditionalFormatting>
  <conditionalFormatting sqref="A1527:J1530 L1527:AB1530">
    <cfRule type="expression" priority="1798" dxfId="1">
      <formula>IF($K1527="Invoiced",1,0)</formula>
    </cfRule>
  </conditionalFormatting>
  <conditionalFormatting sqref="A1527:A1530">
    <cfRule type="cellIs" priority="1797" operator="between" dxfId="655">
      <formula>NOW()-1</formula>
      <formula>NOW()+1</formula>
    </cfRule>
  </conditionalFormatting>
  <conditionalFormatting sqref="U1531:U1532">
    <cfRule type="expression" priority="1796" dxfId="688">
      <formula>$U1531=0</formula>
    </cfRule>
  </conditionalFormatting>
  <conditionalFormatting sqref="X1531:X1532">
    <cfRule type="expression" priority="1795" dxfId="688">
      <formula>$X1531=0</formula>
    </cfRule>
  </conditionalFormatting>
  <conditionalFormatting sqref="Y1531:Y1532">
    <cfRule type="expression" priority="1794" dxfId="688">
      <formula>$Y1531=0</formula>
    </cfRule>
  </conditionalFormatting>
  <conditionalFormatting sqref="A1531:J1532 L1531:AB1532">
    <cfRule type="expression" priority="1793" dxfId="1">
      <formula>IF($K1531="Invoiced",1,0)</formula>
    </cfRule>
  </conditionalFormatting>
  <conditionalFormatting sqref="A1531:A1532">
    <cfRule type="cellIs" priority="1792" operator="between" dxfId="655">
      <formula>NOW()-1</formula>
      <formula>NOW()+1</formula>
    </cfRule>
  </conditionalFormatting>
  <conditionalFormatting sqref="A1533:A1535">
    <cfRule type="cellIs" priority="1791" operator="between" dxfId="655">
      <formula>NOW()-1</formula>
      <formula>NOW()+1</formula>
    </cfRule>
    <cfRule type="cellIs" priority="1785" operator="between" dxfId="655">
      <formula>NOW()-1</formula>
      <formula>NOW()+1</formula>
    </cfRule>
  </conditionalFormatting>
  <conditionalFormatting sqref="K1533:K1535">
    <cfRule type="expression" priority="1790" dxfId="1">
      <formula>IF($K1533="Invoiced",1,0)</formula>
    </cfRule>
  </conditionalFormatting>
  <conditionalFormatting sqref="U1533:U1535">
    <cfRule type="expression" priority="1789" dxfId="688">
      <formula>$U1533=0</formula>
    </cfRule>
  </conditionalFormatting>
  <conditionalFormatting sqref="X1533:X1535">
    <cfRule type="expression" priority="1788" dxfId="688">
      <formula>$X1533=0</formula>
    </cfRule>
  </conditionalFormatting>
  <conditionalFormatting sqref="Y1533:Y1535">
    <cfRule type="expression" priority="1787" dxfId="688">
      <formula>$Y1533=0</formula>
    </cfRule>
  </conditionalFormatting>
  <conditionalFormatting sqref="A1533:J1535 L1533:AB1535">
    <cfRule type="expression" priority="1786" dxfId="1">
      <formula>IF($K1533="Invoiced",1,0)</formula>
    </cfRule>
  </conditionalFormatting>
  <conditionalFormatting sqref="A1536:A1541">
    <cfRule type="cellIs" priority="1784" operator="between" dxfId="655">
      <formula>NOW()-1</formula>
      <formula>NOW()+1</formula>
    </cfRule>
  </conditionalFormatting>
  <conditionalFormatting sqref="K1536:K1541">
    <cfRule type="expression" priority="1783" dxfId="1">
      <formula>IF($K1536="Invoiced",1,0)</formula>
    </cfRule>
  </conditionalFormatting>
  <conditionalFormatting sqref="U1536:U1539">
    <cfRule type="expression" priority="1782" dxfId="688">
      <formula>$U1536=0</formula>
    </cfRule>
  </conditionalFormatting>
  <conditionalFormatting sqref="X1536:X1539">
    <cfRule type="expression" priority="1781" dxfId="688">
      <formula>$X1536=0</formula>
    </cfRule>
  </conditionalFormatting>
  <conditionalFormatting sqref="Y1536:Y1539">
    <cfRule type="expression" priority="1780" dxfId="688">
      <formula>$Y1536=0</formula>
    </cfRule>
  </conditionalFormatting>
  <conditionalFormatting sqref="A1536:J1539 L1536:AB1539">
    <cfRule type="expression" priority="1779" dxfId="1">
      <formula>IF($K1536="Invoiced",1,0)</formula>
    </cfRule>
  </conditionalFormatting>
  <conditionalFormatting sqref="A1536:A1539">
    <cfRule type="cellIs" priority="1778" operator="between" dxfId="655">
      <formula>NOW()-1</formula>
      <formula>NOW()+1</formula>
    </cfRule>
  </conditionalFormatting>
  <conditionalFormatting sqref="U1540:U1541">
    <cfRule type="expression" priority="1777" dxfId="688">
      <formula>$U1540=0</formula>
    </cfRule>
  </conditionalFormatting>
  <conditionalFormatting sqref="X1540:X1541">
    <cfRule type="expression" priority="1776" dxfId="688">
      <formula>$X1540=0</formula>
    </cfRule>
  </conditionalFormatting>
  <conditionalFormatting sqref="Y1540:Y1541">
    <cfRule type="expression" priority="1775" dxfId="688">
      <formula>$Y1540=0</formula>
    </cfRule>
  </conditionalFormatting>
  <conditionalFormatting sqref="A1540:J1541 L1540:AB1541">
    <cfRule type="expression" priority="1774" dxfId="1">
      <formula>IF($K1540="Invoiced",1,0)</formula>
    </cfRule>
  </conditionalFormatting>
  <conditionalFormatting sqref="A1540:A1541">
    <cfRule type="cellIs" priority="1773" operator="between" dxfId="655">
      <formula>NOW()-1</formula>
      <formula>NOW()+1</formula>
    </cfRule>
  </conditionalFormatting>
  <conditionalFormatting sqref="A1542">
    <cfRule type="cellIs" priority="1772" operator="between" dxfId="655">
      <formula>NOW()-1</formula>
      <formula>NOW()+1</formula>
    </cfRule>
    <cfRule type="cellIs" priority="1766" operator="between" dxfId="655">
      <formula>NOW()-1</formula>
      <formula>NOW()+1</formula>
    </cfRule>
  </conditionalFormatting>
  <conditionalFormatting sqref="K1542">
    <cfRule type="expression" priority="1771" dxfId="1">
      <formula>IF($K1542="Invoiced",1,0)</formula>
    </cfRule>
  </conditionalFormatting>
  <conditionalFormatting sqref="U1542">
    <cfRule type="expression" priority="1770" dxfId="688">
      <formula>$U1542=0</formula>
    </cfRule>
  </conditionalFormatting>
  <conditionalFormatting sqref="X1542">
    <cfRule type="expression" priority="1769" dxfId="688">
      <formula>$X1542=0</formula>
    </cfRule>
  </conditionalFormatting>
  <conditionalFormatting sqref="Y1542">
    <cfRule type="expression" priority="1768" dxfId="688">
      <formula>$Y1542=0</formula>
    </cfRule>
  </conditionalFormatting>
  <conditionalFormatting sqref="A1542:J1542 L1542:AB1542">
    <cfRule type="expression" priority="1767" dxfId="1">
      <formula>IF($K1542="Invoiced",1,0)</formula>
    </cfRule>
  </conditionalFormatting>
  <conditionalFormatting sqref="A1543">
    <cfRule type="cellIs" priority="1765" operator="between" dxfId="655">
      <formula>NOW()-1</formula>
      <formula>NOW()+1</formula>
    </cfRule>
    <cfRule type="cellIs" priority="1759" operator="between" dxfId="655">
      <formula>NOW()-1</formula>
      <formula>NOW()+1</formula>
    </cfRule>
  </conditionalFormatting>
  <conditionalFormatting sqref="K1543">
    <cfRule type="expression" priority="1764" dxfId="1">
      <formula>IF($K1543="Invoiced",1,0)</formula>
    </cfRule>
  </conditionalFormatting>
  <conditionalFormatting sqref="U1543">
    <cfRule type="expression" priority="1763" dxfId="688">
      <formula>$U1543=0</formula>
    </cfRule>
  </conditionalFormatting>
  <conditionalFormatting sqref="X1543">
    <cfRule type="expression" priority="1762" dxfId="688">
      <formula>$X1543=0</formula>
    </cfRule>
  </conditionalFormatting>
  <conditionalFormatting sqref="Y1543">
    <cfRule type="expression" priority="1761" dxfId="688">
      <formula>$Y1543=0</formula>
    </cfRule>
  </conditionalFormatting>
  <conditionalFormatting sqref="A1543:J1543 L1543:AB1543">
    <cfRule type="expression" priority="1760" dxfId="1">
      <formula>IF($K1543="Invoiced",1,0)</formula>
    </cfRule>
  </conditionalFormatting>
  <conditionalFormatting sqref="A1544:A1549">
    <cfRule type="cellIs" priority="1758" operator="between" dxfId="655">
      <formula>NOW()-1</formula>
      <formula>NOW()+1</formula>
    </cfRule>
  </conditionalFormatting>
  <conditionalFormatting sqref="K1544:K1549">
    <cfRule type="expression" priority="1757" dxfId="1">
      <formula>IF($K1544="Invoiced",1,0)</formula>
    </cfRule>
  </conditionalFormatting>
  <conditionalFormatting sqref="U1544:U1547">
    <cfRule type="expression" priority="1756" dxfId="688">
      <formula>$U1544=0</formula>
    </cfRule>
  </conditionalFormatting>
  <conditionalFormatting sqref="X1544:X1547">
    <cfRule type="expression" priority="1755" dxfId="688">
      <formula>$X1544=0</formula>
    </cfRule>
  </conditionalFormatting>
  <conditionalFormatting sqref="Y1544:Y1547">
    <cfRule type="expression" priority="1754" dxfId="688">
      <formula>$Y1544=0</formula>
    </cfRule>
  </conditionalFormatting>
  <conditionalFormatting sqref="A1544:J1547 L1544:AB1547">
    <cfRule type="expression" priority="1753" dxfId="1">
      <formula>IF($K1544="Invoiced",1,0)</formula>
    </cfRule>
  </conditionalFormatting>
  <conditionalFormatting sqref="A1544:A1547">
    <cfRule type="cellIs" priority="1752" operator="between" dxfId="655">
      <formula>NOW()-1</formula>
      <formula>NOW()+1</formula>
    </cfRule>
  </conditionalFormatting>
  <conditionalFormatting sqref="U1548:U1549">
    <cfRule type="expression" priority="1751" dxfId="688">
      <formula>$U1548=0</formula>
    </cfRule>
  </conditionalFormatting>
  <conditionalFormatting sqref="X1548:X1549">
    <cfRule type="expression" priority="1750" dxfId="688">
      <formula>$X1548=0</formula>
    </cfRule>
  </conditionalFormatting>
  <conditionalFormatting sqref="Y1548:Y1549">
    <cfRule type="expression" priority="1749" dxfId="688">
      <formula>$Y1548=0</formula>
    </cfRule>
  </conditionalFormatting>
  <conditionalFormatting sqref="A1548:J1549 L1548:AB1549">
    <cfRule type="expression" priority="1748" dxfId="1">
      <formula>IF($K1548="Invoiced",1,0)</formula>
    </cfRule>
  </conditionalFormatting>
  <conditionalFormatting sqref="A1548:A1549">
    <cfRule type="cellIs" priority="1747" operator="between" dxfId="655">
      <formula>NOW()-1</formula>
      <formula>NOW()+1</formula>
    </cfRule>
  </conditionalFormatting>
  <conditionalFormatting sqref="A1550:A1556">
    <cfRule type="cellIs" priority="1746" operator="between" dxfId="655">
      <formula>NOW()-1</formula>
      <formula>NOW()+1</formula>
    </cfRule>
  </conditionalFormatting>
  <conditionalFormatting sqref="K1550:K1556">
    <cfRule type="expression" priority="1745" dxfId="1">
      <formula>IF($K1550="Invoiced",1,0)</formula>
    </cfRule>
  </conditionalFormatting>
  <conditionalFormatting sqref="U1550:U1553">
    <cfRule type="expression" priority="1744" dxfId="688">
      <formula>$U1550=0</formula>
    </cfRule>
  </conditionalFormatting>
  <conditionalFormatting sqref="X1550:X1553">
    <cfRule type="expression" priority="1743" dxfId="688">
      <formula>$X1550=0</formula>
    </cfRule>
  </conditionalFormatting>
  <conditionalFormatting sqref="Y1550:Y1553">
    <cfRule type="expression" priority="1742" dxfId="688">
      <formula>$Y1550=0</formula>
    </cfRule>
  </conditionalFormatting>
  <conditionalFormatting sqref="A1550:J1553 L1550:AB1553">
    <cfRule type="expression" priority="1741" dxfId="1">
      <formula>IF($K1550="Invoiced",1,0)</formula>
    </cfRule>
  </conditionalFormatting>
  <conditionalFormatting sqref="A1550:A1553">
    <cfRule type="cellIs" priority="1740" operator="between" dxfId="655">
      <formula>NOW()-1</formula>
      <formula>NOW()+1</formula>
    </cfRule>
  </conditionalFormatting>
  <conditionalFormatting sqref="U1554:U1556">
    <cfRule type="expression" priority="1739" dxfId="688">
      <formula>$U1554=0</formula>
    </cfRule>
  </conditionalFormatting>
  <conditionalFormatting sqref="X1554:X1556">
    <cfRule type="expression" priority="1738" dxfId="688">
      <formula>$X1554=0</formula>
    </cfRule>
  </conditionalFormatting>
  <conditionalFormatting sqref="Y1554:Y1556">
    <cfRule type="expression" priority="1737" dxfId="688">
      <formula>$Y1554=0</formula>
    </cfRule>
  </conditionalFormatting>
  <conditionalFormatting sqref="A1554:J1556 L1554:AB1556">
    <cfRule type="expression" priority="1736" dxfId="1">
      <formula>IF($K1554="Invoiced",1,0)</formula>
    </cfRule>
  </conditionalFormatting>
  <conditionalFormatting sqref="A1554:A1556">
    <cfRule type="cellIs" priority="1735" operator="between" dxfId="655">
      <formula>NOW()-1</formula>
      <formula>NOW()+1</formula>
    </cfRule>
  </conditionalFormatting>
  <conditionalFormatting sqref="A1557:A1562">
    <cfRule type="cellIs" priority="1734" operator="between" dxfId="655">
      <formula>NOW()-1</formula>
      <formula>NOW()+1</formula>
    </cfRule>
  </conditionalFormatting>
  <conditionalFormatting sqref="K1557:K1562">
    <cfRule type="expression" priority="1733" dxfId="1">
      <formula>IF($K1557="Invoiced",1,0)</formula>
    </cfRule>
  </conditionalFormatting>
  <conditionalFormatting sqref="U1557:U1560">
    <cfRule type="expression" priority="1732" dxfId="688">
      <formula>$U1557=0</formula>
    </cfRule>
  </conditionalFormatting>
  <conditionalFormatting sqref="X1557:X1560">
    <cfRule type="expression" priority="1731" dxfId="688">
      <formula>$X1557=0</formula>
    </cfRule>
  </conditionalFormatting>
  <conditionalFormatting sqref="Y1557:Y1560">
    <cfRule type="expression" priority="1730" dxfId="688">
      <formula>$Y1557=0</formula>
    </cfRule>
  </conditionalFormatting>
  <conditionalFormatting sqref="A1557:J1560 L1557:AB1560">
    <cfRule type="expression" priority="1729" dxfId="1">
      <formula>IF($K1557="Invoiced",1,0)</formula>
    </cfRule>
  </conditionalFormatting>
  <conditionalFormatting sqref="A1557:A1560">
    <cfRule type="cellIs" priority="1728" operator="between" dxfId="655">
      <formula>NOW()-1</formula>
      <formula>NOW()+1</formula>
    </cfRule>
  </conditionalFormatting>
  <conditionalFormatting sqref="U1561:U1562">
    <cfRule type="expression" priority="1727" dxfId="688">
      <formula>$U1561=0</formula>
    </cfRule>
  </conditionalFormatting>
  <conditionalFormatting sqref="X1561:X1562">
    <cfRule type="expression" priority="1726" dxfId="688">
      <formula>$X1561=0</formula>
    </cfRule>
  </conditionalFormatting>
  <conditionalFormatting sqref="Y1561:Y1562">
    <cfRule type="expression" priority="1725" dxfId="688">
      <formula>$Y1561=0</formula>
    </cfRule>
  </conditionalFormatting>
  <conditionalFormatting sqref="A1561:J1562 L1561:AB1562">
    <cfRule type="expression" priority="1724" dxfId="1">
      <formula>IF($K1561="Invoiced",1,0)</formula>
    </cfRule>
  </conditionalFormatting>
  <conditionalFormatting sqref="A1561:A1562">
    <cfRule type="cellIs" priority="1723" operator="between" dxfId="655">
      <formula>NOW()-1</formula>
      <formula>NOW()+1</formula>
    </cfRule>
  </conditionalFormatting>
  <conditionalFormatting sqref="A1563:A1565">
    <cfRule type="cellIs" priority="1722" operator="between" dxfId="655">
      <formula>NOW()-1</formula>
      <formula>NOW()+1</formula>
    </cfRule>
    <cfRule type="cellIs" priority="1716" operator="between" dxfId="655">
      <formula>NOW()-1</formula>
      <formula>NOW()+1</formula>
    </cfRule>
  </conditionalFormatting>
  <conditionalFormatting sqref="K1563:K1565">
    <cfRule type="expression" priority="1721" dxfId="1">
      <formula>IF($K1563="Invoiced",1,0)</formula>
    </cfRule>
  </conditionalFormatting>
  <conditionalFormatting sqref="U1563:U1565">
    <cfRule type="expression" priority="1720" dxfId="688">
      <formula>$U1563=0</formula>
    </cfRule>
  </conditionalFormatting>
  <conditionalFormatting sqref="X1563:X1565">
    <cfRule type="expression" priority="1719" dxfId="688">
      <formula>$X1563=0</formula>
    </cfRule>
  </conditionalFormatting>
  <conditionalFormatting sqref="Y1563:Y1565">
    <cfRule type="expression" priority="1718" dxfId="688">
      <formula>$Y1563=0</formula>
    </cfRule>
  </conditionalFormatting>
  <conditionalFormatting sqref="A1563:J1565 L1563:AB1565">
    <cfRule type="expression" priority="1717" dxfId="1">
      <formula>IF($K1563="Invoiced",1,0)</formula>
    </cfRule>
  </conditionalFormatting>
  <conditionalFormatting sqref="A1566:A1571">
    <cfRule type="cellIs" priority="1715" operator="between" dxfId="655">
      <formula>NOW()-1</formula>
      <formula>NOW()+1</formula>
    </cfRule>
  </conditionalFormatting>
  <conditionalFormatting sqref="K1566:K1571">
    <cfRule type="expression" priority="1714" dxfId="1">
      <formula>IF($K1566="Invoiced",1,0)</formula>
    </cfRule>
  </conditionalFormatting>
  <conditionalFormatting sqref="U1566:U1569">
    <cfRule type="expression" priority="1713" dxfId="688">
      <formula>$U1566=0</formula>
    </cfRule>
  </conditionalFormatting>
  <conditionalFormatting sqref="X1566:X1569">
    <cfRule type="expression" priority="1712" dxfId="688">
      <formula>$X1566=0</formula>
    </cfRule>
  </conditionalFormatting>
  <conditionalFormatting sqref="Y1566:Y1569">
    <cfRule type="expression" priority="1711" dxfId="688">
      <formula>$Y1566=0</formula>
    </cfRule>
  </conditionalFormatting>
  <conditionalFormatting sqref="A1566:J1569 L1566:AB1569">
    <cfRule type="expression" priority="1710" dxfId="1">
      <formula>IF($K1566="Invoiced",1,0)</formula>
    </cfRule>
  </conditionalFormatting>
  <conditionalFormatting sqref="A1566:A1569">
    <cfRule type="cellIs" priority="1709" operator="between" dxfId="655">
      <formula>NOW()-1</formula>
      <formula>NOW()+1</formula>
    </cfRule>
  </conditionalFormatting>
  <conditionalFormatting sqref="U1570:U1571">
    <cfRule type="expression" priority="1708" dxfId="688">
      <formula>$U1570=0</formula>
    </cfRule>
  </conditionalFormatting>
  <conditionalFormatting sqref="X1570:X1571">
    <cfRule type="expression" priority="1707" dxfId="688">
      <formula>$X1570=0</formula>
    </cfRule>
  </conditionalFormatting>
  <conditionalFormatting sqref="Y1570:Y1571">
    <cfRule type="expression" priority="1706" dxfId="688">
      <formula>$Y1570=0</formula>
    </cfRule>
  </conditionalFormatting>
  <conditionalFormatting sqref="A1570:J1571 L1570:AB1571">
    <cfRule type="expression" priority="1705" dxfId="1">
      <formula>IF($K1570="Invoiced",1,0)</formula>
    </cfRule>
  </conditionalFormatting>
  <conditionalFormatting sqref="A1570:A1571">
    <cfRule type="cellIs" priority="1704" operator="between" dxfId="655">
      <formula>NOW()-1</formula>
      <formula>NOW()+1</formula>
    </cfRule>
  </conditionalFormatting>
  <conditionalFormatting sqref="A1572">
    <cfRule type="cellIs" priority="1703" operator="between" dxfId="655">
      <formula>NOW()-1</formula>
      <formula>NOW()+1</formula>
    </cfRule>
    <cfRule type="cellIs" priority="1697" operator="between" dxfId="655">
      <formula>NOW()-1</formula>
      <formula>NOW()+1</formula>
    </cfRule>
  </conditionalFormatting>
  <conditionalFormatting sqref="K1572">
    <cfRule type="expression" priority="1702" dxfId="1">
      <formula>IF($K1572="Invoiced",1,0)</formula>
    </cfRule>
  </conditionalFormatting>
  <conditionalFormatting sqref="U1572">
    <cfRule type="expression" priority="1701" dxfId="688">
      <formula>$U1572=0</formula>
    </cfRule>
  </conditionalFormatting>
  <conditionalFormatting sqref="X1572">
    <cfRule type="expression" priority="1700" dxfId="688">
      <formula>$X1572=0</formula>
    </cfRule>
  </conditionalFormatting>
  <conditionalFormatting sqref="Y1572">
    <cfRule type="expression" priority="1699" dxfId="688">
      <formula>$Y1572=0</formula>
    </cfRule>
  </conditionalFormatting>
  <conditionalFormatting sqref="A1572:J1572 L1572:AB1572">
    <cfRule type="expression" priority="1698" dxfId="1">
      <formula>IF($K1572="Invoiced",1,0)</formula>
    </cfRule>
  </conditionalFormatting>
  <conditionalFormatting sqref="A1573">
    <cfRule type="cellIs" priority="1696" operator="between" dxfId="655">
      <formula>NOW()-1</formula>
      <formula>NOW()+1</formula>
    </cfRule>
    <cfRule type="cellIs" priority="1690" operator="between" dxfId="655">
      <formula>NOW()-1</formula>
      <formula>NOW()+1</formula>
    </cfRule>
  </conditionalFormatting>
  <conditionalFormatting sqref="K1573">
    <cfRule type="expression" priority="1695" dxfId="1">
      <formula>IF($K1573="Invoiced",1,0)</formula>
    </cfRule>
  </conditionalFormatting>
  <conditionalFormatting sqref="U1573">
    <cfRule type="expression" priority="1694" dxfId="688">
      <formula>$U1573=0</formula>
    </cfRule>
  </conditionalFormatting>
  <conditionalFormatting sqref="X1573">
    <cfRule type="expression" priority="1693" dxfId="688">
      <formula>$X1573=0</formula>
    </cfRule>
  </conditionalFormatting>
  <conditionalFormatting sqref="Y1573">
    <cfRule type="expression" priority="1692" dxfId="688">
      <formula>$Y1573=0</formula>
    </cfRule>
  </conditionalFormatting>
  <conditionalFormatting sqref="A1573:J1573 L1573:AB1573">
    <cfRule type="expression" priority="1691" dxfId="1">
      <formula>IF($K1573="Invoiced",1,0)</formula>
    </cfRule>
  </conditionalFormatting>
  <conditionalFormatting sqref="A1574">
    <cfRule type="cellIs" priority="1689" operator="between" dxfId="655">
      <formula>NOW()-1</formula>
      <formula>NOW()+1</formula>
    </cfRule>
    <cfRule type="cellIs" priority="1683" operator="between" dxfId="655">
      <formula>NOW()-1</formula>
      <formula>NOW()+1</formula>
    </cfRule>
  </conditionalFormatting>
  <conditionalFormatting sqref="K1574">
    <cfRule type="expression" priority="1688" dxfId="1">
      <formula>IF($K1574="Invoiced",1,0)</formula>
    </cfRule>
  </conditionalFormatting>
  <conditionalFormatting sqref="U1574">
    <cfRule type="expression" priority="1687" dxfId="688">
      <formula>$U1574=0</formula>
    </cfRule>
  </conditionalFormatting>
  <conditionalFormatting sqref="X1574">
    <cfRule type="expression" priority="1686" dxfId="688">
      <formula>$X1574=0</formula>
    </cfRule>
  </conditionalFormatting>
  <conditionalFormatting sqref="Y1574">
    <cfRule type="expression" priority="1685" dxfId="688">
      <formula>$Y1574=0</formula>
    </cfRule>
  </conditionalFormatting>
  <conditionalFormatting sqref="A1574:J1574 L1574:AB1574">
    <cfRule type="expression" priority="1684" dxfId="1">
      <formula>IF($K1574="Invoiced",1,0)</formula>
    </cfRule>
  </conditionalFormatting>
  <conditionalFormatting sqref="A1575">
    <cfRule type="cellIs" priority="1682" operator="between" dxfId="655">
      <formula>NOW()-1</formula>
      <formula>NOW()+1</formula>
    </cfRule>
    <cfRule type="cellIs" priority="1676" operator="between" dxfId="655">
      <formula>NOW()-1</formula>
      <formula>NOW()+1</formula>
    </cfRule>
  </conditionalFormatting>
  <conditionalFormatting sqref="K1575">
    <cfRule type="expression" priority="1681" dxfId="1">
      <formula>IF($K1575="Invoiced",1,0)</formula>
    </cfRule>
  </conditionalFormatting>
  <conditionalFormatting sqref="U1575">
    <cfRule type="expression" priority="1680" dxfId="688">
      <formula>$U1575=0</formula>
    </cfRule>
  </conditionalFormatting>
  <conditionalFormatting sqref="X1575">
    <cfRule type="expression" priority="1679" dxfId="688">
      <formula>$X1575=0</formula>
    </cfRule>
  </conditionalFormatting>
  <conditionalFormatting sqref="Y1575">
    <cfRule type="expression" priority="1678" dxfId="688">
      <formula>$Y1575=0</formula>
    </cfRule>
  </conditionalFormatting>
  <conditionalFormatting sqref="A1575:J1575 L1575:AB1575">
    <cfRule type="expression" priority="1677" dxfId="1">
      <formula>IF($K1575="Invoiced",1,0)</formula>
    </cfRule>
  </conditionalFormatting>
  <conditionalFormatting sqref="A1576:A1581">
    <cfRule type="cellIs" priority="1675" operator="between" dxfId="655">
      <formula>NOW()-1</formula>
      <formula>NOW()+1</formula>
    </cfRule>
  </conditionalFormatting>
  <conditionalFormatting sqref="K1576:K1581">
    <cfRule type="expression" priority="1674" dxfId="1">
      <formula>IF($K1576="Invoiced",1,0)</formula>
    </cfRule>
  </conditionalFormatting>
  <conditionalFormatting sqref="U1576:U1579">
    <cfRule type="expression" priority="1673" dxfId="688">
      <formula>$U1576=0</formula>
    </cfRule>
  </conditionalFormatting>
  <conditionalFormatting sqref="X1576:X1579">
    <cfRule type="expression" priority="1672" dxfId="688">
      <formula>$X1576=0</formula>
    </cfRule>
  </conditionalFormatting>
  <conditionalFormatting sqref="Y1576:Y1579">
    <cfRule type="expression" priority="1671" dxfId="688">
      <formula>$Y1576=0</formula>
    </cfRule>
  </conditionalFormatting>
  <conditionalFormatting sqref="A1576:J1579 L1576:AB1579">
    <cfRule type="expression" priority="1670" dxfId="1">
      <formula>IF($K1576="Invoiced",1,0)</formula>
    </cfRule>
  </conditionalFormatting>
  <conditionalFormatting sqref="A1576:A1579">
    <cfRule type="cellIs" priority="1669" operator="between" dxfId="655">
      <formula>NOW()-1</formula>
      <formula>NOW()+1</formula>
    </cfRule>
  </conditionalFormatting>
  <conditionalFormatting sqref="U1580:U1581">
    <cfRule type="expression" priority="1668" dxfId="688">
      <formula>$U1580=0</formula>
    </cfRule>
  </conditionalFormatting>
  <conditionalFormatting sqref="X1580:X1581">
    <cfRule type="expression" priority="1667" dxfId="688">
      <formula>$X1580=0</formula>
    </cfRule>
  </conditionalFormatting>
  <conditionalFormatting sqref="Y1580:Y1581">
    <cfRule type="expression" priority="1666" dxfId="688">
      <formula>$Y1580=0</formula>
    </cfRule>
  </conditionalFormatting>
  <conditionalFormatting sqref="A1580:J1581 L1580:AB1581">
    <cfRule type="expression" priority="1665" dxfId="1">
      <formula>IF($K1580="Invoiced",1,0)</formula>
    </cfRule>
  </conditionalFormatting>
  <conditionalFormatting sqref="A1580:A1581">
    <cfRule type="cellIs" priority="1664" operator="between" dxfId="655">
      <formula>NOW()-1</formula>
      <formula>NOW()+1</formula>
    </cfRule>
  </conditionalFormatting>
  <conditionalFormatting sqref="A1582:A1588">
    <cfRule type="cellIs" priority="1663" operator="between" dxfId="655">
      <formula>NOW()-1</formula>
      <formula>NOW()+1</formula>
    </cfRule>
  </conditionalFormatting>
  <conditionalFormatting sqref="K1582:K1588">
    <cfRule type="expression" priority="1662" dxfId="1">
      <formula>IF($K1582="Invoiced",1,0)</formula>
    </cfRule>
  </conditionalFormatting>
  <conditionalFormatting sqref="U1582:U1585">
    <cfRule type="expression" priority="1661" dxfId="688">
      <formula>$U1582=0</formula>
    </cfRule>
  </conditionalFormatting>
  <conditionalFormatting sqref="X1582:X1585">
    <cfRule type="expression" priority="1660" dxfId="688">
      <formula>$X1582=0</formula>
    </cfRule>
  </conditionalFormatting>
  <conditionalFormatting sqref="Y1582:Y1585">
    <cfRule type="expression" priority="1659" dxfId="688">
      <formula>$Y1582=0</formula>
    </cfRule>
  </conditionalFormatting>
  <conditionalFormatting sqref="A1582:J1585 L1582:AB1585">
    <cfRule type="expression" priority="1658" dxfId="1">
      <formula>IF($K1582="Invoiced",1,0)</formula>
    </cfRule>
  </conditionalFormatting>
  <conditionalFormatting sqref="A1582:A1585">
    <cfRule type="cellIs" priority="1657" operator="between" dxfId="655">
      <formula>NOW()-1</formula>
      <formula>NOW()+1</formula>
    </cfRule>
  </conditionalFormatting>
  <conditionalFormatting sqref="U1586:U1588">
    <cfRule type="expression" priority="1656" dxfId="688">
      <formula>$U1586=0</formula>
    </cfRule>
  </conditionalFormatting>
  <conditionalFormatting sqref="X1586:X1588">
    <cfRule type="expression" priority="1655" dxfId="688">
      <formula>$X1586=0</formula>
    </cfRule>
  </conditionalFormatting>
  <conditionalFormatting sqref="Y1586:Y1588">
    <cfRule type="expression" priority="1654" dxfId="688">
      <formula>$Y1586=0</formula>
    </cfRule>
  </conditionalFormatting>
  <conditionalFormatting sqref="A1586:J1588 L1586:AB1588">
    <cfRule type="expression" priority="1653" dxfId="1">
      <formula>IF($K1586="Invoiced",1,0)</formula>
    </cfRule>
  </conditionalFormatting>
  <conditionalFormatting sqref="A1586:A1588">
    <cfRule type="cellIs" priority="1652" operator="between" dxfId="655">
      <formula>NOW()-1</formula>
      <formula>NOW()+1</formula>
    </cfRule>
  </conditionalFormatting>
  <conditionalFormatting sqref="A1589:A1594">
    <cfRule type="cellIs" priority="1651" operator="between" dxfId="655">
      <formula>NOW()-1</formula>
      <formula>NOW()+1</formula>
    </cfRule>
  </conditionalFormatting>
  <conditionalFormatting sqref="K1589:K1594">
    <cfRule type="expression" priority="1650" dxfId="1">
      <formula>IF($K1589="Invoiced",1,0)</formula>
    </cfRule>
  </conditionalFormatting>
  <conditionalFormatting sqref="U1589:U1592">
    <cfRule type="expression" priority="1649" dxfId="688">
      <formula>$U1589=0</formula>
    </cfRule>
  </conditionalFormatting>
  <conditionalFormatting sqref="X1589:X1592">
    <cfRule type="expression" priority="1648" dxfId="688">
      <formula>$X1589=0</formula>
    </cfRule>
  </conditionalFormatting>
  <conditionalFormatting sqref="Y1589:Y1592">
    <cfRule type="expression" priority="1647" dxfId="688">
      <formula>$Y1589=0</formula>
    </cfRule>
  </conditionalFormatting>
  <conditionalFormatting sqref="A1589:J1592 L1589:AB1592">
    <cfRule type="expression" priority="1646" dxfId="1">
      <formula>IF($K1589="Invoiced",1,0)</formula>
    </cfRule>
  </conditionalFormatting>
  <conditionalFormatting sqref="A1589:A1592">
    <cfRule type="cellIs" priority="1645" operator="between" dxfId="655">
      <formula>NOW()-1</formula>
      <formula>NOW()+1</formula>
    </cfRule>
  </conditionalFormatting>
  <conditionalFormatting sqref="U1593:U1594">
    <cfRule type="expression" priority="1644" dxfId="688">
      <formula>$U1593=0</formula>
    </cfRule>
  </conditionalFormatting>
  <conditionalFormatting sqref="X1593:X1594">
    <cfRule type="expression" priority="1643" dxfId="688">
      <formula>$X1593=0</formula>
    </cfRule>
  </conditionalFormatting>
  <conditionalFormatting sqref="Y1593:Y1594">
    <cfRule type="expression" priority="1642" dxfId="688">
      <formula>$Y1593=0</formula>
    </cfRule>
  </conditionalFormatting>
  <conditionalFormatting sqref="A1593:J1594 L1593:AB1594">
    <cfRule type="expression" priority="1641" dxfId="1">
      <formula>IF($K1593="Invoiced",1,0)</formula>
    </cfRule>
  </conditionalFormatting>
  <conditionalFormatting sqref="A1593:A1594">
    <cfRule type="cellIs" priority="1640" operator="between" dxfId="655">
      <formula>NOW()-1</formula>
      <formula>NOW()+1</formula>
    </cfRule>
  </conditionalFormatting>
  <conditionalFormatting sqref="A1595:A1597">
    <cfRule type="cellIs" priority="1639" operator="between" dxfId="655">
      <formula>NOW()-1</formula>
      <formula>NOW()+1</formula>
    </cfRule>
    <cfRule type="cellIs" priority="1633" operator="between" dxfId="655">
      <formula>NOW()-1</formula>
      <formula>NOW()+1</formula>
    </cfRule>
  </conditionalFormatting>
  <conditionalFormatting sqref="K1595:K1597">
    <cfRule type="expression" priority="1638" dxfId="1">
      <formula>IF($K1595="Invoiced",1,0)</formula>
    </cfRule>
  </conditionalFormatting>
  <conditionalFormatting sqref="U1595:U1597">
    <cfRule type="expression" priority="1637" dxfId="688">
      <formula>$U1595=0</formula>
    </cfRule>
  </conditionalFormatting>
  <conditionalFormatting sqref="X1595:X1597">
    <cfRule type="expression" priority="1636" dxfId="688">
      <formula>$X1595=0</formula>
    </cfRule>
  </conditionalFormatting>
  <conditionalFormatting sqref="Y1595:Y1597">
    <cfRule type="expression" priority="1635" dxfId="688">
      <formula>$Y1595=0</formula>
    </cfRule>
  </conditionalFormatting>
  <conditionalFormatting sqref="A1595:J1597 L1595:AB1597">
    <cfRule type="expression" priority="1634" dxfId="1">
      <formula>IF($K1595="Invoiced",1,0)</formula>
    </cfRule>
  </conditionalFormatting>
  <conditionalFormatting sqref="A1598:A1603">
    <cfRule type="cellIs" priority="1632" operator="between" dxfId="655">
      <formula>NOW()-1</formula>
      <formula>NOW()+1</formula>
    </cfRule>
  </conditionalFormatting>
  <conditionalFormatting sqref="K1598:K1603">
    <cfRule type="expression" priority="1631" dxfId="1">
      <formula>IF($K1598="Invoiced",1,0)</formula>
    </cfRule>
  </conditionalFormatting>
  <conditionalFormatting sqref="U1598:U1601">
    <cfRule type="expression" priority="1630" dxfId="688">
      <formula>$U1598=0</formula>
    </cfRule>
  </conditionalFormatting>
  <conditionalFormatting sqref="X1598:X1601">
    <cfRule type="expression" priority="1629" dxfId="688">
      <formula>$X1598=0</formula>
    </cfRule>
  </conditionalFormatting>
  <conditionalFormatting sqref="Y1598:Y1601">
    <cfRule type="expression" priority="1628" dxfId="688">
      <formula>$Y1598=0</formula>
    </cfRule>
  </conditionalFormatting>
  <conditionalFormatting sqref="A1598:J1601 L1598:AB1601">
    <cfRule type="expression" priority="1627" dxfId="1">
      <formula>IF($K1598="Invoiced",1,0)</formula>
    </cfRule>
  </conditionalFormatting>
  <conditionalFormatting sqref="A1598:A1601">
    <cfRule type="cellIs" priority="1626" operator="between" dxfId="655">
      <formula>NOW()-1</formula>
      <formula>NOW()+1</formula>
    </cfRule>
  </conditionalFormatting>
  <conditionalFormatting sqref="U1602:U1603">
    <cfRule type="expression" priority="1625" dxfId="688">
      <formula>$U1602=0</formula>
    </cfRule>
  </conditionalFormatting>
  <conditionalFormatting sqref="X1602:X1603">
    <cfRule type="expression" priority="1624" dxfId="688">
      <formula>$X1602=0</formula>
    </cfRule>
  </conditionalFormatting>
  <conditionalFormatting sqref="Y1602:Y1603">
    <cfRule type="expression" priority="1623" dxfId="688">
      <formula>$Y1602=0</formula>
    </cfRule>
  </conditionalFormatting>
  <conditionalFormatting sqref="A1602:J1603 L1602:AB1603">
    <cfRule type="expression" priority="1622" dxfId="1">
      <formula>IF($K1602="Invoiced",1,0)</formula>
    </cfRule>
  </conditionalFormatting>
  <conditionalFormatting sqref="A1602:A1603">
    <cfRule type="cellIs" priority="1621" operator="between" dxfId="655">
      <formula>NOW()-1</formula>
      <formula>NOW()+1</formula>
    </cfRule>
  </conditionalFormatting>
  <conditionalFormatting sqref="A1604">
    <cfRule type="cellIs" priority="1620" operator="between" dxfId="655">
      <formula>NOW()-1</formula>
      <formula>NOW()+1</formula>
    </cfRule>
    <cfRule type="cellIs" priority="1614" operator="between" dxfId="655">
      <formula>NOW()-1</formula>
      <formula>NOW()+1</formula>
    </cfRule>
  </conditionalFormatting>
  <conditionalFormatting sqref="K1604">
    <cfRule type="expression" priority="1619" dxfId="1">
      <formula>IF($K1604="Invoiced",1,0)</formula>
    </cfRule>
  </conditionalFormatting>
  <conditionalFormatting sqref="U1604">
    <cfRule type="expression" priority="1618" dxfId="688">
      <formula>$U1604=0</formula>
    </cfRule>
  </conditionalFormatting>
  <conditionalFormatting sqref="X1604">
    <cfRule type="expression" priority="1617" dxfId="688">
      <formula>$X1604=0</formula>
    </cfRule>
  </conditionalFormatting>
  <conditionalFormatting sqref="Y1604">
    <cfRule type="expression" priority="1616" dxfId="688">
      <formula>$Y1604=0</formula>
    </cfRule>
  </conditionalFormatting>
  <conditionalFormatting sqref="A1604:J1604 L1604:AB1604">
    <cfRule type="expression" priority="1615" dxfId="1">
      <formula>IF($K1604="Invoiced",1,0)</formula>
    </cfRule>
  </conditionalFormatting>
  <conditionalFormatting sqref="A1605">
    <cfRule type="cellIs" priority="1613" operator="between" dxfId="655">
      <formula>NOW()-1</formula>
      <formula>NOW()+1</formula>
    </cfRule>
    <cfRule type="cellIs" priority="1607" operator="between" dxfId="655">
      <formula>NOW()-1</formula>
      <formula>NOW()+1</formula>
    </cfRule>
  </conditionalFormatting>
  <conditionalFormatting sqref="K1605">
    <cfRule type="expression" priority="1612" dxfId="1">
      <formula>IF($K1605="Invoiced",1,0)</formula>
    </cfRule>
  </conditionalFormatting>
  <conditionalFormatting sqref="U1605">
    <cfRule type="expression" priority="1611" dxfId="688">
      <formula>$U1605=0</formula>
    </cfRule>
  </conditionalFormatting>
  <conditionalFormatting sqref="X1605">
    <cfRule type="expression" priority="1610" dxfId="688">
      <formula>$X1605=0</formula>
    </cfRule>
  </conditionalFormatting>
  <conditionalFormatting sqref="Y1605">
    <cfRule type="expression" priority="1609" dxfId="688">
      <formula>$Y1605=0</formula>
    </cfRule>
  </conditionalFormatting>
  <conditionalFormatting sqref="A1605:J1605 L1605:AB1605">
    <cfRule type="expression" priority="1608" dxfId="1">
      <formula>IF($K1605="Invoiced",1,0)</formula>
    </cfRule>
  </conditionalFormatting>
  <conditionalFormatting sqref="A1606:A1611">
    <cfRule type="cellIs" priority="1606" operator="between" dxfId="655">
      <formula>NOW()-1</formula>
      <formula>NOW()+1</formula>
    </cfRule>
  </conditionalFormatting>
  <conditionalFormatting sqref="K1606:K1611">
    <cfRule type="expression" priority="1605" dxfId="1">
      <formula>IF($K1606="Invoiced",1,0)</formula>
    </cfRule>
  </conditionalFormatting>
  <conditionalFormatting sqref="U1606:U1609">
    <cfRule type="expression" priority="1604" dxfId="688">
      <formula>$U1606=0</formula>
    </cfRule>
  </conditionalFormatting>
  <conditionalFormatting sqref="X1606:X1609">
    <cfRule type="expression" priority="1603" dxfId="688">
      <formula>$X1606=0</formula>
    </cfRule>
  </conditionalFormatting>
  <conditionalFormatting sqref="Y1606:Y1609">
    <cfRule type="expression" priority="1602" dxfId="688">
      <formula>$Y1606=0</formula>
    </cfRule>
  </conditionalFormatting>
  <conditionalFormatting sqref="A1606:J1609 L1606:AB1609">
    <cfRule type="expression" priority="1601" dxfId="1">
      <formula>IF($K1606="Invoiced",1,0)</formula>
    </cfRule>
  </conditionalFormatting>
  <conditionalFormatting sqref="A1606:A1609">
    <cfRule type="cellIs" priority="1600" operator="between" dxfId="655">
      <formula>NOW()-1</formula>
      <formula>NOW()+1</formula>
    </cfRule>
  </conditionalFormatting>
  <conditionalFormatting sqref="U1610:U1611">
    <cfRule type="expression" priority="1599" dxfId="688">
      <formula>$U1610=0</formula>
    </cfRule>
  </conditionalFormatting>
  <conditionalFormatting sqref="X1610:X1611">
    <cfRule type="expression" priority="1598" dxfId="688">
      <formula>$X1610=0</formula>
    </cfRule>
  </conditionalFormatting>
  <conditionalFormatting sqref="Y1610:Y1611">
    <cfRule type="expression" priority="1597" dxfId="688">
      <formula>$Y1610=0</formula>
    </cfRule>
  </conditionalFormatting>
  <conditionalFormatting sqref="A1610:J1611 L1610:AB1611">
    <cfRule type="expression" priority="1596" dxfId="1">
      <formula>IF($K1610="Invoiced",1,0)</formula>
    </cfRule>
  </conditionalFormatting>
  <conditionalFormatting sqref="A1610:A1611">
    <cfRule type="cellIs" priority="1595" operator="between" dxfId="655">
      <formula>NOW()-1</formula>
      <formula>NOW()+1</formula>
    </cfRule>
  </conditionalFormatting>
  <conditionalFormatting sqref="A1612:A1618">
    <cfRule type="cellIs" priority="1594" operator="between" dxfId="655">
      <formula>NOW()-1</formula>
      <formula>NOW()+1</formula>
    </cfRule>
  </conditionalFormatting>
  <conditionalFormatting sqref="K1612:K1618">
    <cfRule type="expression" priority="1593" dxfId="1">
      <formula>IF($K1612="Invoiced",1,0)</formula>
    </cfRule>
  </conditionalFormatting>
  <conditionalFormatting sqref="U1612:U1615">
    <cfRule type="expression" priority="1592" dxfId="688">
      <formula>$U1612=0</formula>
    </cfRule>
  </conditionalFormatting>
  <conditionalFormatting sqref="X1612:X1615">
    <cfRule type="expression" priority="1591" dxfId="688">
      <formula>$X1612=0</formula>
    </cfRule>
  </conditionalFormatting>
  <conditionalFormatting sqref="Y1612:Y1615">
    <cfRule type="expression" priority="1590" dxfId="688">
      <formula>$Y1612=0</formula>
    </cfRule>
  </conditionalFormatting>
  <conditionalFormatting sqref="A1612:J1615 L1612:AB1615">
    <cfRule type="expression" priority="1589" dxfId="1">
      <formula>IF($K1612="Invoiced",1,0)</formula>
    </cfRule>
  </conditionalFormatting>
  <conditionalFormatting sqref="A1612:A1615">
    <cfRule type="cellIs" priority="1588" operator="between" dxfId="655">
      <formula>NOW()-1</formula>
      <formula>NOW()+1</formula>
    </cfRule>
  </conditionalFormatting>
  <conditionalFormatting sqref="U1616:U1618">
    <cfRule type="expression" priority="1587" dxfId="688">
      <formula>$U1616=0</formula>
    </cfRule>
  </conditionalFormatting>
  <conditionalFormatting sqref="X1616:X1618">
    <cfRule type="expression" priority="1586" dxfId="688">
      <formula>$X1616=0</formula>
    </cfRule>
  </conditionalFormatting>
  <conditionalFormatting sqref="Y1616:Y1618">
    <cfRule type="expression" priority="1585" dxfId="688">
      <formula>$Y1616=0</formula>
    </cfRule>
  </conditionalFormatting>
  <conditionalFormatting sqref="A1616:J1618 L1616:AB1618">
    <cfRule type="expression" priority="1584" dxfId="1">
      <formula>IF($K1616="Invoiced",1,0)</formula>
    </cfRule>
  </conditionalFormatting>
  <conditionalFormatting sqref="A1616:A1618">
    <cfRule type="cellIs" priority="1583" operator="between" dxfId="655">
      <formula>NOW()-1</formula>
      <formula>NOW()+1</formula>
    </cfRule>
  </conditionalFormatting>
  <conditionalFormatting sqref="A1619:A1624">
    <cfRule type="cellIs" priority="1582" operator="between" dxfId="655">
      <formula>NOW()-1</formula>
      <formula>NOW()+1</formula>
    </cfRule>
  </conditionalFormatting>
  <conditionalFormatting sqref="K1619:K1624">
    <cfRule type="expression" priority="1581" dxfId="1">
      <formula>IF($K1619="Invoiced",1,0)</formula>
    </cfRule>
  </conditionalFormatting>
  <conditionalFormatting sqref="U1619:U1622">
    <cfRule type="expression" priority="1580" dxfId="688">
      <formula>$U1619=0</formula>
    </cfRule>
  </conditionalFormatting>
  <conditionalFormatting sqref="X1619:X1622">
    <cfRule type="expression" priority="1579" dxfId="688">
      <formula>$X1619=0</formula>
    </cfRule>
  </conditionalFormatting>
  <conditionalFormatting sqref="Y1619:Y1622">
    <cfRule type="expression" priority="1578" dxfId="688">
      <formula>$Y1619=0</formula>
    </cfRule>
  </conditionalFormatting>
  <conditionalFormatting sqref="A1619:J1622 L1619:AB1622">
    <cfRule type="expression" priority="1577" dxfId="1">
      <formula>IF($K1619="Invoiced",1,0)</formula>
    </cfRule>
  </conditionalFormatting>
  <conditionalFormatting sqref="A1619:A1622">
    <cfRule type="cellIs" priority="1576" operator="between" dxfId="655">
      <formula>NOW()-1</formula>
      <formula>NOW()+1</formula>
    </cfRule>
  </conditionalFormatting>
  <conditionalFormatting sqref="U1623:U1624">
    <cfRule type="expression" priority="1575" dxfId="688">
      <formula>$U1623=0</formula>
    </cfRule>
  </conditionalFormatting>
  <conditionalFormatting sqref="X1623:X1624">
    <cfRule type="expression" priority="1574" dxfId="688">
      <formula>$X1623=0</formula>
    </cfRule>
  </conditionalFormatting>
  <conditionalFormatting sqref="Y1623:Y1624">
    <cfRule type="expression" priority="1573" dxfId="688">
      <formula>$Y1623=0</formula>
    </cfRule>
  </conditionalFormatting>
  <conditionalFormatting sqref="A1623:J1624 L1623:AB1624">
    <cfRule type="expression" priority="1572" dxfId="1">
      <formula>IF($K1623="Invoiced",1,0)</formula>
    </cfRule>
  </conditionalFormatting>
  <conditionalFormatting sqref="A1623:A1624">
    <cfRule type="cellIs" priority="1571" operator="between" dxfId="655">
      <formula>NOW()-1</formula>
      <formula>NOW()+1</formula>
    </cfRule>
  </conditionalFormatting>
  <conditionalFormatting sqref="A1625:A1627">
    <cfRule type="cellIs" priority="1570" operator="between" dxfId="655">
      <formula>NOW()-1</formula>
      <formula>NOW()+1</formula>
    </cfRule>
    <cfRule type="cellIs" priority="1564" operator="between" dxfId="655">
      <formula>NOW()-1</formula>
      <formula>NOW()+1</formula>
    </cfRule>
  </conditionalFormatting>
  <conditionalFormatting sqref="K1625:K1627">
    <cfRule type="expression" priority="1569" dxfId="1">
      <formula>IF($K1625="Invoiced",1,0)</formula>
    </cfRule>
  </conditionalFormatting>
  <conditionalFormatting sqref="U1625:U1627">
    <cfRule type="expression" priority="1568" dxfId="688">
      <formula>$U1625=0</formula>
    </cfRule>
  </conditionalFormatting>
  <conditionalFormatting sqref="X1625:X1627">
    <cfRule type="expression" priority="1567" dxfId="688">
      <formula>$X1625=0</formula>
    </cfRule>
  </conditionalFormatting>
  <conditionalFormatting sqref="Y1625:Y1627">
    <cfRule type="expression" priority="1566" dxfId="688">
      <formula>$Y1625=0</formula>
    </cfRule>
  </conditionalFormatting>
  <conditionalFormatting sqref="A1625:J1627 L1625:AB1627">
    <cfRule type="expression" priority="1565" dxfId="1">
      <formula>IF($K1625="Invoiced",1,0)</formula>
    </cfRule>
  </conditionalFormatting>
  <conditionalFormatting sqref="A1628:A1633">
    <cfRule type="cellIs" priority="1563" operator="between" dxfId="655">
      <formula>NOW()-1</formula>
      <formula>NOW()+1</formula>
    </cfRule>
  </conditionalFormatting>
  <conditionalFormatting sqref="K1628:K1633">
    <cfRule type="expression" priority="1562" dxfId="1">
      <formula>IF($K1628="Invoiced",1,0)</formula>
    </cfRule>
  </conditionalFormatting>
  <conditionalFormatting sqref="U1628:U1631">
    <cfRule type="expression" priority="1561" dxfId="688">
      <formula>$U1628=0</formula>
    </cfRule>
  </conditionalFormatting>
  <conditionalFormatting sqref="X1628:X1631">
    <cfRule type="expression" priority="1560" dxfId="688">
      <formula>$X1628=0</formula>
    </cfRule>
  </conditionalFormatting>
  <conditionalFormatting sqref="Y1628:Y1631">
    <cfRule type="expression" priority="1559" dxfId="688">
      <formula>$Y1628=0</formula>
    </cfRule>
  </conditionalFormatting>
  <conditionalFormatting sqref="A1628:J1631 L1628:AB1631">
    <cfRule type="expression" priority="1558" dxfId="1">
      <formula>IF($K1628="Invoiced",1,0)</formula>
    </cfRule>
  </conditionalFormatting>
  <conditionalFormatting sqref="A1628:A1631">
    <cfRule type="cellIs" priority="1557" operator="between" dxfId="655">
      <formula>NOW()-1</formula>
      <formula>NOW()+1</formula>
    </cfRule>
  </conditionalFormatting>
  <conditionalFormatting sqref="U1632:U1633">
    <cfRule type="expression" priority="1556" dxfId="688">
      <formula>$U1632=0</formula>
    </cfRule>
  </conditionalFormatting>
  <conditionalFormatting sqref="X1632:X1633">
    <cfRule type="expression" priority="1555" dxfId="688">
      <formula>$X1632=0</formula>
    </cfRule>
  </conditionalFormatting>
  <conditionalFormatting sqref="Y1632:Y1633">
    <cfRule type="expression" priority="1554" dxfId="688">
      <formula>$Y1632=0</formula>
    </cfRule>
  </conditionalFormatting>
  <conditionalFormatting sqref="A1632:J1633 L1632:AB1633">
    <cfRule type="expression" priority="1553" dxfId="1">
      <formula>IF($K1632="Invoiced",1,0)</formula>
    </cfRule>
  </conditionalFormatting>
  <conditionalFormatting sqref="A1632:A1633">
    <cfRule type="cellIs" priority="1552" operator="between" dxfId="655">
      <formula>NOW()-1</formula>
      <formula>NOW()+1</formula>
    </cfRule>
  </conditionalFormatting>
  <conditionalFormatting sqref="A1634">
    <cfRule type="cellIs" priority="1551" operator="between" dxfId="655">
      <formula>NOW()-1</formula>
      <formula>NOW()+1</formula>
    </cfRule>
    <cfRule type="cellIs" priority="1545" operator="between" dxfId="655">
      <formula>NOW()-1</formula>
      <formula>NOW()+1</formula>
    </cfRule>
  </conditionalFormatting>
  <conditionalFormatting sqref="K1634">
    <cfRule type="expression" priority="1550" dxfId="1">
      <formula>IF($K1634="Invoiced",1,0)</formula>
    </cfRule>
  </conditionalFormatting>
  <conditionalFormatting sqref="U1634">
    <cfRule type="expression" priority="1549" dxfId="688">
      <formula>$U1634=0</formula>
    </cfRule>
  </conditionalFormatting>
  <conditionalFormatting sqref="X1634">
    <cfRule type="expression" priority="1548" dxfId="688">
      <formula>$X1634=0</formula>
    </cfRule>
  </conditionalFormatting>
  <conditionalFormatting sqref="Y1634">
    <cfRule type="expression" priority="1547" dxfId="688">
      <formula>$Y1634=0</formula>
    </cfRule>
  </conditionalFormatting>
  <conditionalFormatting sqref="A1634:J1634 L1634:AB1634">
    <cfRule type="expression" priority="1546" dxfId="1">
      <formula>IF($K1634="Invoiced",1,0)</formula>
    </cfRule>
  </conditionalFormatting>
  <conditionalFormatting sqref="A1635">
    <cfRule type="cellIs" priority="1544" operator="between" dxfId="655">
      <formula>NOW()-1</formula>
      <formula>NOW()+1</formula>
    </cfRule>
    <cfRule type="cellIs" priority="1538" operator="between" dxfId="655">
      <formula>NOW()-1</formula>
      <formula>NOW()+1</formula>
    </cfRule>
  </conditionalFormatting>
  <conditionalFormatting sqref="K1635">
    <cfRule type="expression" priority="1543" dxfId="1">
      <formula>IF($K1635="Invoiced",1,0)</formula>
    </cfRule>
  </conditionalFormatting>
  <conditionalFormatting sqref="U1635">
    <cfRule type="expression" priority="1542" dxfId="688">
      <formula>$U1635=0</formula>
    </cfRule>
  </conditionalFormatting>
  <conditionalFormatting sqref="X1635">
    <cfRule type="expression" priority="1541" dxfId="688">
      <formula>$X1635=0</formula>
    </cfRule>
  </conditionalFormatting>
  <conditionalFormatting sqref="Y1635">
    <cfRule type="expression" priority="1540" dxfId="688">
      <formula>$Y1635=0</formula>
    </cfRule>
  </conditionalFormatting>
  <conditionalFormatting sqref="A1635:J1635 L1635:AB1635">
    <cfRule type="expression" priority="1539" dxfId="1">
      <formula>IF($K1635="Invoiced",1,0)</formula>
    </cfRule>
  </conditionalFormatting>
  <conditionalFormatting sqref="A1636">
    <cfRule type="cellIs" priority="1537" operator="between" dxfId="655">
      <formula>NOW()-1</formula>
      <formula>NOW()+1</formula>
    </cfRule>
    <cfRule type="cellIs" priority="1531" operator="between" dxfId="655">
      <formula>NOW()-1</formula>
      <formula>NOW()+1</formula>
    </cfRule>
  </conditionalFormatting>
  <conditionalFormatting sqref="K1636">
    <cfRule type="expression" priority="1536" dxfId="1">
      <formula>IF($K1636="Invoiced",1,0)</formula>
    </cfRule>
  </conditionalFormatting>
  <conditionalFormatting sqref="U1636">
    <cfRule type="expression" priority="1535" dxfId="688">
      <formula>$U1636=0</formula>
    </cfRule>
  </conditionalFormatting>
  <conditionalFormatting sqref="X1636">
    <cfRule type="expression" priority="1534" dxfId="688">
      <formula>$X1636=0</formula>
    </cfRule>
  </conditionalFormatting>
  <conditionalFormatting sqref="Y1636">
    <cfRule type="expression" priority="1533" dxfId="688">
      <formula>$Y1636=0</formula>
    </cfRule>
  </conditionalFormatting>
  <conditionalFormatting sqref="A1636:J1636 L1636:AB1636">
    <cfRule type="expression" priority="1532" dxfId="1">
      <formula>IF($K1636="Invoiced",1,0)</formula>
    </cfRule>
  </conditionalFormatting>
  <conditionalFormatting sqref="A1637">
    <cfRule type="cellIs" priority="1530" operator="between" dxfId="655">
      <formula>NOW()-1</formula>
      <formula>NOW()+1</formula>
    </cfRule>
    <cfRule type="cellIs" priority="1524" operator="between" dxfId="655">
      <formula>NOW()-1</formula>
      <formula>NOW()+1</formula>
    </cfRule>
  </conditionalFormatting>
  <conditionalFormatting sqref="K1637">
    <cfRule type="expression" priority="1529" dxfId="1">
      <formula>IF($K1637="Invoiced",1,0)</formula>
    </cfRule>
  </conditionalFormatting>
  <conditionalFormatting sqref="U1637">
    <cfRule type="expression" priority="1528" dxfId="688">
      <formula>$U1637=0</formula>
    </cfRule>
  </conditionalFormatting>
  <conditionalFormatting sqref="X1637">
    <cfRule type="expression" priority="1527" dxfId="688">
      <formula>$X1637=0</formula>
    </cfRule>
  </conditionalFormatting>
  <conditionalFormatting sqref="Y1637">
    <cfRule type="expression" priority="1526" dxfId="688">
      <formula>$Y1637=0</formula>
    </cfRule>
  </conditionalFormatting>
  <conditionalFormatting sqref="A1637:J1637 L1637:AB1637">
    <cfRule type="expression" priority="1525" dxfId="1">
      <formula>IF($K1637="Invoiced",1,0)</formula>
    </cfRule>
  </conditionalFormatting>
  <conditionalFormatting sqref="A1638:A1643">
    <cfRule type="cellIs" priority="1523" operator="between" dxfId="655">
      <formula>NOW()-1</formula>
      <formula>NOW()+1</formula>
    </cfRule>
  </conditionalFormatting>
  <conditionalFormatting sqref="K1638:K1643">
    <cfRule type="expression" priority="1522" dxfId="1">
      <formula>IF($K1638="Invoiced",1,0)</formula>
    </cfRule>
  </conditionalFormatting>
  <conditionalFormatting sqref="U1638:U1641">
    <cfRule type="expression" priority="1521" dxfId="688">
      <formula>$U1638=0</formula>
    </cfRule>
  </conditionalFormatting>
  <conditionalFormatting sqref="X1638:X1641">
    <cfRule type="expression" priority="1520" dxfId="688">
      <formula>$X1638=0</formula>
    </cfRule>
  </conditionalFormatting>
  <conditionalFormatting sqref="Y1638:Y1641">
    <cfRule type="expression" priority="1519" dxfId="688">
      <formula>$Y1638=0</formula>
    </cfRule>
  </conditionalFormatting>
  <conditionalFormatting sqref="A1638:J1641 L1638:AB1641">
    <cfRule type="expression" priority="1518" dxfId="1">
      <formula>IF($K1638="Invoiced",1,0)</formula>
    </cfRule>
  </conditionalFormatting>
  <conditionalFormatting sqref="A1638:A1641">
    <cfRule type="cellIs" priority="1517" operator="between" dxfId="655">
      <formula>NOW()-1</formula>
      <formula>NOW()+1</formula>
    </cfRule>
  </conditionalFormatting>
  <conditionalFormatting sqref="U1642:U1643">
    <cfRule type="expression" priority="1516" dxfId="688">
      <formula>$U1642=0</formula>
    </cfRule>
  </conditionalFormatting>
  <conditionalFormatting sqref="X1642:X1643">
    <cfRule type="expression" priority="1515" dxfId="688">
      <formula>$X1642=0</formula>
    </cfRule>
  </conditionalFormatting>
  <conditionalFormatting sqref="Y1642:Y1643">
    <cfRule type="expression" priority="1514" dxfId="688">
      <formula>$Y1642=0</formula>
    </cfRule>
  </conditionalFormatting>
  <conditionalFormatting sqref="A1642:J1643 L1642:AB1643">
    <cfRule type="expression" priority="1513" dxfId="1">
      <formula>IF($K1642="Invoiced",1,0)</formula>
    </cfRule>
  </conditionalFormatting>
  <conditionalFormatting sqref="A1642:A1643">
    <cfRule type="cellIs" priority="1512" operator="between" dxfId="655">
      <formula>NOW()-1</formula>
      <formula>NOW()+1</formula>
    </cfRule>
  </conditionalFormatting>
  <conditionalFormatting sqref="A1644:A1650">
    <cfRule type="cellIs" priority="1511" operator="between" dxfId="655">
      <formula>NOW()-1</formula>
      <formula>NOW()+1</formula>
    </cfRule>
  </conditionalFormatting>
  <conditionalFormatting sqref="K1644:K1650">
    <cfRule type="expression" priority="1510" dxfId="1">
      <formula>IF($K1644="Invoiced",1,0)</formula>
    </cfRule>
  </conditionalFormatting>
  <conditionalFormatting sqref="U1644:U1647">
    <cfRule type="expression" priority="1509" dxfId="688">
      <formula>$U1644=0</formula>
    </cfRule>
  </conditionalFormatting>
  <conditionalFormatting sqref="X1644:X1647">
    <cfRule type="expression" priority="1508" dxfId="688">
      <formula>$X1644=0</formula>
    </cfRule>
  </conditionalFormatting>
  <conditionalFormatting sqref="Y1644:Y1647">
    <cfRule type="expression" priority="1507" dxfId="688">
      <formula>$Y1644=0</formula>
    </cfRule>
  </conditionalFormatting>
  <conditionalFormatting sqref="A1644:J1647 L1644:AB1647">
    <cfRule type="expression" priority="1506" dxfId="1">
      <formula>IF($K1644="Invoiced",1,0)</formula>
    </cfRule>
  </conditionalFormatting>
  <conditionalFormatting sqref="A1644:A1647">
    <cfRule type="cellIs" priority="1505" operator="between" dxfId="655">
      <formula>NOW()-1</formula>
      <formula>NOW()+1</formula>
    </cfRule>
  </conditionalFormatting>
  <conditionalFormatting sqref="U1648:U1650">
    <cfRule type="expression" priority="1504" dxfId="688">
      <formula>$U1648=0</formula>
    </cfRule>
  </conditionalFormatting>
  <conditionalFormatting sqref="X1648:X1650">
    <cfRule type="expression" priority="1503" dxfId="688">
      <formula>$X1648=0</formula>
    </cfRule>
  </conditionalFormatting>
  <conditionalFormatting sqref="Y1648:Y1650">
    <cfRule type="expression" priority="1502" dxfId="688">
      <formula>$Y1648=0</formula>
    </cfRule>
  </conditionalFormatting>
  <conditionalFormatting sqref="A1648:J1650 L1648:AB1650">
    <cfRule type="expression" priority="1501" dxfId="1">
      <formula>IF($K1648="Invoiced",1,0)</formula>
    </cfRule>
  </conditionalFormatting>
  <conditionalFormatting sqref="A1648:A1650">
    <cfRule type="cellIs" priority="1500" operator="between" dxfId="655">
      <formula>NOW()-1</formula>
      <formula>NOW()+1</formula>
    </cfRule>
  </conditionalFormatting>
  <conditionalFormatting sqref="A1651:A1656">
    <cfRule type="cellIs" priority="1499" operator="between" dxfId="655">
      <formula>NOW()-1</formula>
      <formula>NOW()+1</formula>
    </cfRule>
  </conditionalFormatting>
  <conditionalFormatting sqref="K1651:K1656">
    <cfRule type="expression" priority="1498" dxfId="1">
      <formula>IF($K1651="Invoiced",1,0)</formula>
    </cfRule>
  </conditionalFormatting>
  <conditionalFormatting sqref="U1651:U1654">
    <cfRule type="expression" priority="1497" dxfId="688">
      <formula>$U1651=0</formula>
    </cfRule>
  </conditionalFormatting>
  <conditionalFormatting sqref="X1651:X1654">
    <cfRule type="expression" priority="1496" dxfId="688">
      <formula>$X1651=0</formula>
    </cfRule>
  </conditionalFormatting>
  <conditionalFormatting sqref="Y1651:Y1654">
    <cfRule type="expression" priority="1495" dxfId="688">
      <formula>$Y1651=0</formula>
    </cfRule>
  </conditionalFormatting>
  <conditionalFormatting sqref="A1651:J1654 L1651:AB1654">
    <cfRule type="expression" priority="1494" dxfId="1">
      <formula>IF($K1651="Invoiced",1,0)</formula>
    </cfRule>
  </conditionalFormatting>
  <conditionalFormatting sqref="A1651:A1654">
    <cfRule type="cellIs" priority="1493" operator="between" dxfId="655">
      <formula>NOW()-1</formula>
      <formula>NOW()+1</formula>
    </cfRule>
  </conditionalFormatting>
  <conditionalFormatting sqref="U1655:U1656">
    <cfRule type="expression" priority="1492" dxfId="688">
      <formula>$U1655=0</formula>
    </cfRule>
  </conditionalFormatting>
  <conditionalFormatting sqref="X1655:X1656">
    <cfRule type="expression" priority="1491" dxfId="688">
      <formula>$X1655=0</formula>
    </cfRule>
  </conditionalFormatting>
  <conditionalFormatting sqref="Y1655:Y1656">
    <cfRule type="expression" priority="1490" dxfId="688">
      <formula>$Y1655=0</formula>
    </cfRule>
  </conditionalFormatting>
  <conditionalFormatting sqref="A1655:J1656 L1655:AB1656">
    <cfRule type="expression" priority="1489" dxfId="1">
      <formula>IF($K1655="Invoiced",1,0)</formula>
    </cfRule>
  </conditionalFormatting>
  <conditionalFormatting sqref="A1655:A1656">
    <cfRule type="cellIs" priority="1488" operator="between" dxfId="655">
      <formula>NOW()-1</formula>
      <formula>NOW()+1</formula>
    </cfRule>
  </conditionalFormatting>
  <conditionalFormatting sqref="A1657:A1659">
    <cfRule type="cellIs" priority="1487" operator="between" dxfId="655">
      <formula>NOW()-1</formula>
      <formula>NOW()+1</formula>
    </cfRule>
    <cfRule type="cellIs" priority="1481" operator="between" dxfId="655">
      <formula>NOW()-1</formula>
      <formula>NOW()+1</formula>
    </cfRule>
  </conditionalFormatting>
  <conditionalFormatting sqref="K1657:K1659">
    <cfRule type="expression" priority="1486" dxfId="1">
      <formula>IF($K1657="Invoiced",1,0)</formula>
    </cfRule>
  </conditionalFormatting>
  <conditionalFormatting sqref="U1657:U1659">
    <cfRule type="expression" priority="1485" dxfId="688">
      <formula>$U1657=0</formula>
    </cfRule>
  </conditionalFormatting>
  <conditionalFormatting sqref="X1657:X1659">
    <cfRule type="expression" priority="1484" dxfId="688">
      <formula>$X1657=0</formula>
    </cfRule>
  </conditionalFormatting>
  <conditionalFormatting sqref="Y1657:Y1659">
    <cfRule type="expression" priority="1483" dxfId="688">
      <formula>$Y1657=0</formula>
    </cfRule>
  </conditionalFormatting>
  <conditionalFormatting sqref="A1657:J1659 L1657:AB1659">
    <cfRule type="expression" priority="1482" dxfId="1">
      <formula>IF($K1657="Invoiced",1,0)</formula>
    </cfRule>
  </conditionalFormatting>
  <conditionalFormatting sqref="A1660:A1665">
    <cfRule type="cellIs" priority="1480" operator="between" dxfId="655">
      <formula>NOW()-1</formula>
      <formula>NOW()+1</formula>
    </cfRule>
  </conditionalFormatting>
  <conditionalFormatting sqref="K1660:K1665">
    <cfRule type="expression" priority="1479" dxfId="1">
      <formula>IF($K1660="Invoiced",1,0)</formula>
    </cfRule>
  </conditionalFormatting>
  <conditionalFormatting sqref="U1660:U1663">
    <cfRule type="expression" priority="1478" dxfId="688">
      <formula>$U1660=0</formula>
    </cfRule>
  </conditionalFormatting>
  <conditionalFormatting sqref="X1660:X1663">
    <cfRule type="expression" priority="1477" dxfId="688">
      <formula>$X1660=0</formula>
    </cfRule>
  </conditionalFormatting>
  <conditionalFormatting sqref="Y1660:Y1663">
    <cfRule type="expression" priority="1476" dxfId="688">
      <formula>$Y1660=0</formula>
    </cfRule>
  </conditionalFormatting>
  <conditionalFormatting sqref="A1660:J1663 L1660:AB1663">
    <cfRule type="expression" priority="1475" dxfId="1">
      <formula>IF($K1660="Invoiced",1,0)</formula>
    </cfRule>
  </conditionalFormatting>
  <conditionalFormatting sqref="A1660:A1663">
    <cfRule type="cellIs" priority="1474" operator="between" dxfId="655">
      <formula>NOW()-1</formula>
      <formula>NOW()+1</formula>
    </cfRule>
  </conditionalFormatting>
  <conditionalFormatting sqref="U1664:U1665">
    <cfRule type="expression" priority="1473" dxfId="688">
      <formula>$U1664=0</formula>
    </cfRule>
  </conditionalFormatting>
  <conditionalFormatting sqref="X1664:X1665">
    <cfRule type="expression" priority="1472" dxfId="688">
      <formula>$X1664=0</formula>
    </cfRule>
  </conditionalFormatting>
  <conditionalFormatting sqref="Y1664:Y1665">
    <cfRule type="expression" priority="1471" dxfId="688">
      <formula>$Y1664=0</formula>
    </cfRule>
  </conditionalFormatting>
  <conditionalFormatting sqref="A1664:J1665 L1664:AB1665">
    <cfRule type="expression" priority="1470" dxfId="1">
      <formula>IF($K1664="Invoiced",1,0)</formula>
    </cfRule>
  </conditionalFormatting>
  <conditionalFormatting sqref="A1664:A1665">
    <cfRule type="cellIs" priority="1469" operator="between" dxfId="655">
      <formula>NOW()-1</formula>
      <formula>NOW()+1</formula>
    </cfRule>
  </conditionalFormatting>
  <conditionalFormatting sqref="A1666">
    <cfRule type="cellIs" priority="1468" operator="between" dxfId="655">
      <formula>NOW()-1</formula>
      <formula>NOW()+1</formula>
    </cfRule>
    <cfRule type="cellIs" priority="1462" operator="between" dxfId="655">
      <formula>NOW()-1</formula>
      <formula>NOW()+1</formula>
    </cfRule>
  </conditionalFormatting>
  <conditionalFormatting sqref="K1666">
    <cfRule type="expression" priority="1467" dxfId="1">
      <formula>IF($K1666="Invoiced",1,0)</formula>
    </cfRule>
  </conditionalFormatting>
  <conditionalFormatting sqref="U1666">
    <cfRule type="expression" priority="1466" dxfId="688">
      <formula>$U1666=0</formula>
    </cfRule>
  </conditionalFormatting>
  <conditionalFormatting sqref="X1666">
    <cfRule type="expression" priority="1465" dxfId="688">
      <formula>$X1666=0</formula>
    </cfRule>
  </conditionalFormatting>
  <conditionalFormatting sqref="Y1666">
    <cfRule type="expression" priority="1464" dxfId="688">
      <formula>$Y1666=0</formula>
    </cfRule>
  </conditionalFormatting>
  <conditionalFormatting sqref="A1666:J1666 L1666:AB1666">
    <cfRule type="expression" priority="1463" dxfId="1">
      <formula>IF($K1666="Invoiced",1,0)</formula>
    </cfRule>
  </conditionalFormatting>
  <conditionalFormatting sqref="A1667">
    <cfRule type="cellIs" priority="1461" operator="between" dxfId="655">
      <formula>NOW()-1</formula>
      <formula>NOW()+1</formula>
    </cfRule>
    <cfRule type="cellIs" priority="1455" operator="between" dxfId="655">
      <formula>NOW()-1</formula>
      <formula>NOW()+1</formula>
    </cfRule>
  </conditionalFormatting>
  <conditionalFormatting sqref="K1667">
    <cfRule type="expression" priority="1460" dxfId="1">
      <formula>IF($K1667="Invoiced",1,0)</formula>
    </cfRule>
  </conditionalFormatting>
  <conditionalFormatting sqref="U1667">
    <cfRule type="expression" priority="1459" dxfId="688">
      <formula>$U1667=0</formula>
    </cfRule>
  </conditionalFormatting>
  <conditionalFormatting sqref="X1667">
    <cfRule type="expression" priority="1458" dxfId="688">
      <formula>$X1667=0</formula>
    </cfRule>
  </conditionalFormatting>
  <conditionalFormatting sqref="Y1667">
    <cfRule type="expression" priority="1457" dxfId="688">
      <formula>$Y1667=0</formula>
    </cfRule>
  </conditionalFormatting>
  <conditionalFormatting sqref="A1667:J1667 L1667:AB1667">
    <cfRule type="expression" priority="1456" dxfId="1">
      <formula>IF($K1667="Invoiced",1,0)</formula>
    </cfRule>
  </conditionalFormatting>
  <conditionalFormatting sqref="A1668:A1673">
    <cfRule type="cellIs" priority="1454" operator="between" dxfId="655">
      <formula>NOW()-1</formula>
      <formula>NOW()+1</formula>
    </cfRule>
  </conditionalFormatting>
  <conditionalFormatting sqref="K1668:K1673">
    <cfRule type="expression" priority="1453" dxfId="1">
      <formula>IF($K1668="Invoiced",1,0)</formula>
    </cfRule>
  </conditionalFormatting>
  <conditionalFormatting sqref="U1668:U1671">
    <cfRule type="expression" priority="1452" dxfId="688">
      <formula>$U1668=0</formula>
    </cfRule>
  </conditionalFormatting>
  <conditionalFormatting sqref="X1668:X1671">
    <cfRule type="expression" priority="1451" dxfId="688">
      <formula>$X1668=0</formula>
    </cfRule>
  </conditionalFormatting>
  <conditionalFormatting sqref="Y1668:Y1671">
    <cfRule type="expression" priority="1450" dxfId="688">
      <formula>$Y1668=0</formula>
    </cfRule>
  </conditionalFormatting>
  <conditionalFormatting sqref="A1668:J1671 L1668:AB1671">
    <cfRule type="expression" priority="1449" dxfId="1">
      <formula>IF($K1668="Invoiced",1,0)</formula>
    </cfRule>
  </conditionalFormatting>
  <conditionalFormatting sqref="A1668:A1671">
    <cfRule type="cellIs" priority="1448" operator="between" dxfId="655">
      <formula>NOW()-1</formula>
      <formula>NOW()+1</formula>
    </cfRule>
  </conditionalFormatting>
  <conditionalFormatting sqref="U1672:U1673">
    <cfRule type="expression" priority="1447" dxfId="688">
      <formula>$U1672=0</formula>
    </cfRule>
  </conditionalFormatting>
  <conditionalFormatting sqref="X1672:X1673">
    <cfRule type="expression" priority="1446" dxfId="688">
      <formula>$X1672=0</formula>
    </cfRule>
  </conditionalFormatting>
  <conditionalFormatting sqref="Y1672:Y1673">
    <cfRule type="expression" priority="1445" dxfId="688">
      <formula>$Y1672=0</formula>
    </cfRule>
  </conditionalFormatting>
  <conditionalFormatting sqref="A1672:J1673 L1672:AB1673">
    <cfRule type="expression" priority="1444" dxfId="1">
      <formula>IF($K1672="Invoiced",1,0)</formula>
    </cfRule>
  </conditionalFormatting>
  <conditionalFormatting sqref="A1672:A1673">
    <cfRule type="cellIs" priority="1443" operator="between" dxfId="655">
      <formula>NOW()-1</formula>
      <formula>NOW()+1</formula>
    </cfRule>
  </conditionalFormatting>
  <conditionalFormatting sqref="A1674:A1680">
    <cfRule type="cellIs" priority="1442" operator="between" dxfId="655">
      <formula>NOW()-1</formula>
      <formula>NOW()+1</formula>
    </cfRule>
  </conditionalFormatting>
  <conditionalFormatting sqref="K1674:K1680">
    <cfRule type="expression" priority="1441" dxfId="1">
      <formula>IF($K1674="Invoiced",1,0)</formula>
    </cfRule>
  </conditionalFormatting>
  <conditionalFormatting sqref="U1674:U1677">
    <cfRule type="expression" priority="1440" dxfId="688">
      <formula>$U1674=0</formula>
    </cfRule>
  </conditionalFormatting>
  <conditionalFormatting sqref="X1674:X1677">
    <cfRule type="expression" priority="1439" dxfId="688">
      <formula>$X1674=0</formula>
    </cfRule>
  </conditionalFormatting>
  <conditionalFormatting sqref="Y1674:Y1677">
    <cfRule type="expression" priority="1438" dxfId="688">
      <formula>$Y1674=0</formula>
    </cfRule>
  </conditionalFormatting>
  <conditionalFormatting sqref="A1674:J1677 L1674:AB1677">
    <cfRule type="expression" priority="1437" dxfId="1">
      <formula>IF($K1674="Invoiced",1,0)</formula>
    </cfRule>
  </conditionalFormatting>
  <conditionalFormatting sqref="A1674:A1677">
    <cfRule type="cellIs" priority="1436" operator="between" dxfId="655">
      <formula>NOW()-1</formula>
      <formula>NOW()+1</formula>
    </cfRule>
  </conditionalFormatting>
  <conditionalFormatting sqref="U1678:U1680">
    <cfRule type="expression" priority="1435" dxfId="688">
      <formula>$U1678=0</formula>
    </cfRule>
  </conditionalFormatting>
  <conditionalFormatting sqref="X1678:X1680">
    <cfRule type="expression" priority="1434" dxfId="688">
      <formula>$X1678=0</formula>
    </cfRule>
  </conditionalFormatting>
  <conditionalFormatting sqref="Y1678:Y1680">
    <cfRule type="expression" priority="1433" dxfId="688">
      <formula>$Y1678=0</formula>
    </cfRule>
  </conditionalFormatting>
  <conditionalFormatting sqref="A1678:J1680 L1678:AB1680">
    <cfRule type="expression" priority="1432" dxfId="1">
      <formula>IF($K1678="Invoiced",1,0)</formula>
    </cfRule>
  </conditionalFormatting>
  <conditionalFormatting sqref="A1678:A1680">
    <cfRule type="cellIs" priority="1431" operator="between" dxfId="655">
      <formula>NOW()-1</formula>
      <formula>NOW()+1</formula>
    </cfRule>
  </conditionalFormatting>
  <conditionalFormatting sqref="A1681:A1686">
    <cfRule type="cellIs" priority="1430" operator="between" dxfId="655">
      <formula>NOW()-1</formula>
      <formula>NOW()+1</formula>
    </cfRule>
  </conditionalFormatting>
  <conditionalFormatting sqref="K1681:K1686">
    <cfRule type="expression" priority="1429" dxfId="1">
      <formula>IF($K1681="Invoiced",1,0)</formula>
    </cfRule>
  </conditionalFormatting>
  <conditionalFormatting sqref="U1681:U1684">
    <cfRule type="expression" priority="1428" dxfId="688">
      <formula>$U1681=0</formula>
    </cfRule>
  </conditionalFormatting>
  <conditionalFormatting sqref="X1681:X1684">
    <cfRule type="expression" priority="1427" dxfId="688">
      <formula>$X1681=0</formula>
    </cfRule>
  </conditionalFormatting>
  <conditionalFormatting sqref="Y1681:Y1684">
    <cfRule type="expression" priority="1426" dxfId="688">
      <formula>$Y1681=0</formula>
    </cfRule>
  </conditionalFormatting>
  <conditionalFormatting sqref="A1681:J1684 L1681:AB1684">
    <cfRule type="expression" priority="1425" dxfId="1">
      <formula>IF($K1681="Invoiced",1,0)</formula>
    </cfRule>
  </conditionalFormatting>
  <conditionalFormatting sqref="A1681:A1684">
    <cfRule type="cellIs" priority="1424" operator="between" dxfId="655">
      <formula>NOW()-1</formula>
      <formula>NOW()+1</formula>
    </cfRule>
  </conditionalFormatting>
  <conditionalFormatting sqref="U1685:U1686">
    <cfRule type="expression" priority="1423" dxfId="688">
      <formula>$U1685=0</formula>
    </cfRule>
  </conditionalFormatting>
  <conditionalFormatting sqref="X1685:X1686">
    <cfRule type="expression" priority="1422" dxfId="688">
      <formula>$X1685=0</formula>
    </cfRule>
  </conditionalFormatting>
  <conditionalFormatting sqref="Y1685:Y1686">
    <cfRule type="expression" priority="1421" dxfId="688">
      <formula>$Y1685=0</formula>
    </cfRule>
  </conditionalFormatting>
  <conditionalFormatting sqref="A1685:J1686 L1685:AB1686">
    <cfRule type="expression" priority="1420" dxfId="1">
      <formula>IF($K1685="Invoiced",1,0)</formula>
    </cfRule>
  </conditionalFormatting>
  <conditionalFormatting sqref="A1685:A1686">
    <cfRule type="cellIs" priority="1419" operator="between" dxfId="655">
      <formula>NOW()-1</formula>
      <formula>NOW()+1</formula>
    </cfRule>
  </conditionalFormatting>
  <conditionalFormatting sqref="A1687:A1689">
    <cfRule type="cellIs" priority="1418" operator="between" dxfId="655">
      <formula>NOW()-1</formula>
      <formula>NOW()+1</formula>
    </cfRule>
    <cfRule type="cellIs" priority="1412" operator="between" dxfId="655">
      <formula>NOW()-1</formula>
      <formula>NOW()+1</formula>
    </cfRule>
  </conditionalFormatting>
  <conditionalFormatting sqref="K1687:K1689">
    <cfRule type="expression" priority="1417" dxfId="1">
      <formula>IF($K1687="Invoiced",1,0)</formula>
    </cfRule>
  </conditionalFormatting>
  <conditionalFormatting sqref="U1687:U1689">
    <cfRule type="expression" priority="1416" dxfId="688">
      <formula>$U1687=0</formula>
    </cfRule>
  </conditionalFormatting>
  <conditionalFormatting sqref="X1687:X1689">
    <cfRule type="expression" priority="1415" dxfId="688">
      <formula>$X1687=0</formula>
    </cfRule>
  </conditionalFormatting>
  <conditionalFormatting sqref="Y1687:Y1689">
    <cfRule type="expression" priority="1414" dxfId="688">
      <formula>$Y1687=0</formula>
    </cfRule>
  </conditionalFormatting>
  <conditionalFormatting sqref="A1687:J1689 L1687:AB1689">
    <cfRule type="expression" priority="1413" dxfId="1">
      <formula>IF($K1687="Invoiced",1,0)</formula>
    </cfRule>
  </conditionalFormatting>
  <conditionalFormatting sqref="A1690:A1695">
    <cfRule type="cellIs" priority="1411" operator="between" dxfId="655">
      <formula>NOW()-1</formula>
      <formula>NOW()+1</formula>
    </cfRule>
  </conditionalFormatting>
  <conditionalFormatting sqref="K1690:K1695">
    <cfRule type="expression" priority="1410" dxfId="1">
      <formula>IF($K1690="Invoiced",1,0)</formula>
    </cfRule>
  </conditionalFormatting>
  <conditionalFormatting sqref="U1690:U1693">
    <cfRule type="expression" priority="1409" dxfId="688">
      <formula>$U1690=0</formula>
    </cfRule>
  </conditionalFormatting>
  <conditionalFormatting sqref="X1690:X1693">
    <cfRule type="expression" priority="1408" dxfId="688">
      <formula>$X1690=0</formula>
    </cfRule>
  </conditionalFormatting>
  <conditionalFormatting sqref="Y1690:Y1693">
    <cfRule type="expression" priority="1407" dxfId="688">
      <formula>$Y1690=0</formula>
    </cfRule>
  </conditionalFormatting>
  <conditionalFormatting sqref="A1690:J1693 L1690:AB1693">
    <cfRule type="expression" priority="1406" dxfId="1">
      <formula>IF($K1690="Invoiced",1,0)</formula>
    </cfRule>
  </conditionalFormatting>
  <conditionalFormatting sqref="A1690:A1693">
    <cfRule type="cellIs" priority="1405" operator="between" dxfId="655">
      <formula>NOW()-1</formula>
      <formula>NOW()+1</formula>
    </cfRule>
  </conditionalFormatting>
  <conditionalFormatting sqref="U1694:U1695">
    <cfRule type="expression" priority="1404" dxfId="688">
      <formula>$U1694=0</formula>
    </cfRule>
  </conditionalFormatting>
  <conditionalFormatting sqref="X1694:X1695">
    <cfRule type="expression" priority="1403" dxfId="688">
      <formula>$X1694=0</formula>
    </cfRule>
  </conditionalFormatting>
  <conditionalFormatting sqref="Y1694:Y1695">
    <cfRule type="expression" priority="1402" dxfId="688">
      <formula>$Y1694=0</formula>
    </cfRule>
  </conditionalFormatting>
  <conditionalFormatting sqref="A1694:J1695 L1694:AB1695">
    <cfRule type="expression" priority="1401" dxfId="1">
      <formula>IF($K1694="Invoiced",1,0)</formula>
    </cfRule>
  </conditionalFormatting>
  <conditionalFormatting sqref="A1694:A1695">
    <cfRule type="cellIs" priority="1400" operator="between" dxfId="655">
      <formula>NOW()-1</formula>
      <formula>NOW()+1</formula>
    </cfRule>
  </conditionalFormatting>
  <conditionalFormatting sqref="A1696">
    <cfRule type="cellIs" priority="1399" operator="between" dxfId="655">
      <formula>NOW()-1</formula>
      <formula>NOW()+1</formula>
    </cfRule>
    <cfRule type="cellIs" priority="1393" operator="between" dxfId="655">
      <formula>NOW()-1</formula>
      <formula>NOW()+1</formula>
    </cfRule>
  </conditionalFormatting>
  <conditionalFormatting sqref="K1696">
    <cfRule type="expression" priority="1398" dxfId="1">
      <formula>IF($K1696="Invoiced",1,0)</formula>
    </cfRule>
  </conditionalFormatting>
  <conditionalFormatting sqref="U1696">
    <cfRule type="expression" priority="1397" dxfId="688">
      <formula>$U1696=0</formula>
    </cfRule>
  </conditionalFormatting>
  <conditionalFormatting sqref="X1696">
    <cfRule type="expression" priority="1396" dxfId="688">
      <formula>$X1696=0</formula>
    </cfRule>
  </conditionalFormatting>
  <conditionalFormatting sqref="Y1696">
    <cfRule type="expression" priority="1395" dxfId="688">
      <formula>$Y1696=0</formula>
    </cfRule>
  </conditionalFormatting>
  <conditionalFormatting sqref="A1696:J1696 L1696:AB1696">
    <cfRule type="expression" priority="1394" dxfId="1">
      <formula>IF($K1696="Invoiced",1,0)</formula>
    </cfRule>
  </conditionalFormatting>
  <conditionalFormatting sqref="A1697">
    <cfRule type="cellIs" priority="1392" operator="between" dxfId="655">
      <formula>NOW()-1</formula>
      <formula>NOW()+1</formula>
    </cfRule>
    <cfRule type="cellIs" priority="1386" operator="between" dxfId="655">
      <formula>NOW()-1</formula>
      <formula>NOW()+1</formula>
    </cfRule>
  </conditionalFormatting>
  <conditionalFormatting sqref="K1697">
    <cfRule type="expression" priority="1391" dxfId="1">
      <formula>IF($K1697="Invoiced",1,0)</formula>
    </cfRule>
  </conditionalFormatting>
  <conditionalFormatting sqref="U1697">
    <cfRule type="expression" priority="1390" dxfId="688">
      <formula>$U1697=0</formula>
    </cfRule>
  </conditionalFormatting>
  <conditionalFormatting sqref="X1697">
    <cfRule type="expression" priority="1389" dxfId="688">
      <formula>$X1697=0</formula>
    </cfRule>
  </conditionalFormatting>
  <conditionalFormatting sqref="Y1697">
    <cfRule type="expression" priority="1388" dxfId="688">
      <formula>$Y1697=0</formula>
    </cfRule>
  </conditionalFormatting>
  <conditionalFormatting sqref="A1697:J1697 L1697:AB1697">
    <cfRule type="expression" priority="1387" dxfId="1">
      <formula>IF($K1697="Invoiced",1,0)</formula>
    </cfRule>
  </conditionalFormatting>
  <conditionalFormatting sqref="A1698">
    <cfRule type="cellIs" priority="1385" operator="between" dxfId="655">
      <formula>NOW()-1</formula>
      <formula>NOW()+1</formula>
    </cfRule>
    <cfRule type="cellIs" priority="1379" operator="between" dxfId="655">
      <formula>NOW()-1</formula>
      <formula>NOW()+1</formula>
    </cfRule>
  </conditionalFormatting>
  <conditionalFormatting sqref="K1698">
    <cfRule type="expression" priority="1384" dxfId="1">
      <formula>IF($K1698="Invoiced",1,0)</formula>
    </cfRule>
  </conditionalFormatting>
  <conditionalFormatting sqref="U1698">
    <cfRule type="expression" priority="1383" dxfId="688">
      <formula>$U1698=0</formula>
    </cfRule>
  </conditionalFormatting>
  <conditionalFormatting sqref="X1698">
    <cfRule type="expression" priority="1382" dxfId="688">
      <formula>$X1698=0</formula>
    </cfRule>
  </conditionalFormatting>
  <conditionalFormatting sqref="Y1698">
    <cfRule type="expression" priority="1381" dxfId="688">
      <formula>$Y1698=0</formula>
    </cfRule>
  </conditionalFormatting>
  <conditionalFormatting sqref="A1698:J1698 L1698:AB1698">
    <cfRule type="expression" priority="1380" dxfId="1">
      <formula>IF($K1698="Invoiced",1,0)</formula>
    </cfRule>
  </conditionalFormatting>
  <conditionalFormatting sqref="A1699">
    <cfRule type="cellIs" priority="1378" operator="between" dxfId="655">
      <formula>NOW()-1</formula>
      <formula>NOW()+1</formula>
    </cfRule>
    <cfRule type="cellIs" priority="1372" operator="between" dxfId="655">
      <formula>NOW()-1</formula>
      <formula>NOW()+1</formula>
    </cfRule>
  </conditionalFormatting>
  <conditionalFormatting sqref="K1699">
    <cfRule type="expression" priority="1377" dxfId="1">
      <formula>IF($K1699="Invoiced",1,0)</formula>
    </cfRule>
  </conditionalFormatting>
  <conditionalFormatting sqref="U1699">
    <cfRule type="expression" priority="1376" dxfId="688">
      <formula>$U1699=0</formula>
    </cfRule>
  </conditionalFormatting>
  <conditionalFormatting sqref="X1699">
    <cfRule type="expression" priority="1375" dxfId="688">
      <formula>$X1699=0</formula>
    </cfRule>
  </conditionalFormatting>
  <conditionalFormatting sqref="Y1699">
    <cfRule type="expression" priority="1374" dxfId="688">
      <formula>$Y1699=0</formula>
    </cfRule>
  </conditionalFormatting>
  <conditionalFormatting sqref="A1699:J1699 L1699:AB1699">
    <cfRule type="expression" priority="1373" dxfId="1">
      <formula>IF($K1699="Invoiced",1,0)</formula>
    </cfRule>
  </conditionalFormatting>
  <conditionalFormatting sqref="A1700:A1705">
    <cfRule type="cellIs" priority="1371" operator="between" dxfId="655">
      <formula>NOW()-1</formula>
      <formula>NOW()+1</formula>
    </cfRule>
  </conditionalFormatting>
  <conditionalFormatting sqref="K1700:K1705">
    <cfRule type="expression" priority="1370" dxfId="1">
      <formula>IF($K1700="Invoiced",1,0)</formula>
    </cfRule>
  </conditionalFormatting>
  <conditionalFormatting sqref="U1700:U1703">
    <cfRule type="expression" priority="1369" dxfId="688">
      <formula>$U1700=0</formula>
    </cfRule>
  </conditionalFormatting>
  <conditionalFormatting sqref="X1700:X1703">
    <cfRule type="expression" priority="1368" dxfId="688">
      <formula>$X1700=0</formula>
    </cfRule>
  </conditionalFormatting>
  <conditionalFormatting sqref="Y1700:Y1703">
    <cfRule type="expression" priority="1367" dxfId="688">
      <formula>$Y1700=0</formula>
    </cfRule>
  </conditionalFormatting>
  <conditionalFormatting sqref="A1700:J1703 L1700:AB1703">
    <cfRule type="expression" priority="1366" dxfId="1">
      <formula>IF($K1700="Invoiced",1,0)</formula>
    </cfRule>
  </conditionalFormatting>
  <conditionalFormatting sqref="A1700:A1703">
    <cfRule type="cellIs" priority="1365" operator="between" dxfId="655">
      <formula>NOW()-1</formula>
      <formula>NOW()+1</formula>
    </cfRule>
  </conditionalFormatting>
  <conditionalFormatting sqref="U1704:U1705">
    <cfRule type="expression" priority="1364" dxfId="688">
      <formula>$U1704=0</formula>
    </cfRule>
  </conditionalFormatting>
  <conditionalFormatting sqref="X1704:X1705">
    <cfRule type="expression" priority="1363" dxfId="688">
      <formula>$X1704=0</formula>
    </cfRule>
  </conditionalFormatting>
  <conditionalFormatting sqref="Y1704:Y1705">
    <cfRule type="expression" priority="1362" dxfId="688">
      <formula>$Y1704=0</formula>
    </cfRule>
  </conditionalFormatting>
  <conditionalFormatting sqref="A1704:J1705 L1704:AB1705">
    <cfRule type="expression" priority="1361" dxfId="1">
      <formula>IF($K1704="Invoiced",1,0)</formula>
    </cfRule>
  </conditionalFormatting>
  <conditionalFormatting sqref="A1704:A1705">
    <cfRule type="cellIs" priority="1360" operator="between" dxfId="655">
      <formula>NOW()-1</formula>
      <formula>NOW()+1</formula>
    </cfRule>
  </conditionalFormatting>
  <conditionalFormatting sqref="A1706:A1712">
    <cfRule type="cellIs" priority="1359" operator="between" dxfId="655">
      <formula>NOW()-1</formula>
      <formula>NOW()+1</formula>
    </cfRule>
  </conditionalFormatting>
  <conditionalFormatting sqref="K1706:K1712">
    <cfRule type="expression" priority="1358" dxfId="1">
      <formula>IF($K1706="Invoiced",1,0)</formula>
    </cfRule>
  </conditionalFormatting>
  <conditionalFormatting sqref="U1706:U1709">
    <cfRule type="expression" priority="1357" dxfId="688">
      <formula>$U1706=0</formula>
    </cfRule>
  </conditionalFormatting>
  <conditionalFormatting sqref="X1706:X1709">
    <cfRule type="expression" priority="1356" dxfId="688">
      <formula>$X1706=0</formula>
    </cfRule>
  </conditionalFormatting>
  <conditionalFormatting sqref="Y1706:Y1709">
    <cfRule type="expression" priority="1355" dxfId="688">
      <formula>$Y1706=0</formula>
    </cfRule>
  </conditionalFormatting>
  <conditionalFormatting sqref="A1706:J1709 L1706:AB1709">
    <cfRule type="expression" priority="1354" dxfId="1">
      <formula>IF($K1706="Invoiced",1,0)</formula>
    </cfRule>
  </conditionalFormatting>
  <conditionalFormatting sqref="A1706:A1709">
    <cfRule type="cellIs" priority="1353" operator="between" dxfId="655">
      <formula>NOW()-1</formula>
      <formula>NOW()+1</formula>
    </cfRule>
  </conditionalFormatting>
  <conditionalFormatting sqref="U1710:U1712">
    <cfRule type="expression" priority="1352" dxfId="688">
      <formula>$U1710=0</formula>
    </cfRule>
  </conditionalFormatting>
  <conditionalFormatting sqref="X1710:X1712">
    <cfRule type="expression" priority="1351" dxfId="688">
      <formula>$X1710=0</formula>
    </cfRule>
  </conditionalFormatting>
  <conditionalFormatting sqref="Y1710:Y1712">
    <cfRule type="expression" priority="1350" dxfId="688">
      <formula>$Y1710=0</formula>
    </cfRule>
  </conditionalFormatting>
  <conditionalFormatting sqref="A1710:J1712 L1710:AB1712">
    <cfRule type="expression" priority="1349" dxfId="1">
      <formula>IF($K1710="Invoiced",1,0)</formula>
    </cfRule>
  </conditionalFormatting>
  <conditionalFormatting sqref="A1710:A1712">
    <cfRule type="cellIs" priority="1348" operator="between" dxfId="655">
      <formula>NOW()-1</formula>
      <formula>NOW()+1</formula>
    </cfRule>
  </conditionalFormatting>
  <conditionalFormatting sqref="A1713:A1718">
    <cfRule type="cellIs" priority="1347" operator="between" dxfId="655">
      <formula>NOW()-1</formula>
      <formula>NOW()+1</formula>
    </cfRule>
  </conditionalFormatting>
  <conditionalFormatting sqref="K1713:K1718">
    <cfRule type="expression" priority="1346" dxfId="1">
      <formula>IF($K1713="Invoiced",1,0)</formula>
    </cfRule>
  </conditionalFormatting>
  <conditionalFormatting sqref="U1713:U1716">
    <cfRule type="expression" priority="1345" dxfId="688">
      <formula>$U1713=0</formula>
    </cfRule>
  </conditionalFormatting>
  <conditionalFormatting sqref="X1713:X1716">
    <cfRule type="expression" priority="1344" dxfId="688">
      <formula>$X1713=0</formula>
    </cfRule>
  </conditionalFormatting>
  <conditionalFormatting sqref="Y1713:Y1716">
    <cfRule type="expression" priority="1343" dxfId="688">
      <formula>$Y1713=0</formula>
    </cfRule>
  </conditionalFormatting>
  <conditionalFormatting sqref="A1713:J1716 L1713:AB1716">
    <cfRule type="expression" priority="1342" dxfId="1">
      <formula>IF($K1713="Invoiced",1,0)</formula>
    </cfRule>
  </conditionalFormatting>
  <conditionalFormatting sqref="A1713:A1716">
    <cfRule type="cellIs" priority="1341" operator="between" dxfId="655">
      <formula>NOW()-1</formula>
      <formula>NOW()+1</formula>
    </cfRule>
  </conditionalFormatting>
  <conditionalFormatting sqref="U1717:U1718">
    <cfRule type="expression" priority="1340" dxfId="688">
      <formula>$U1717=0</formula>
    </cfRule>
  </conditionalFormatting>
  <conditionalFormatting sqref="X1717:X1718">
    <cfRule type="expression" priority="1339" dxfId="688">
      <formula>$X1717=0</formula>
    </cfRule>
  </conditionalFormatting>
  <conditionalFormatting sqref="Y1717:Y1718">
    <cfRule type="expression" priority="1338" dxfId="688">
      <formula>$Y1717=0</formula>
    </cfRule>
  </conditionalFormatting>
  <conditionalFormatting sqref="A1717:J1718 L1717:AB1718">
    <cfRule type="expression" priority="1337" dxfId="1">
      <formula>IF($K1717="Invoiced",1,0)</formula>
    </cfRule>
  </conditionalFormatting>
  <conditionalFormatting sqref="A1717:A1718">
    <cfRule type="cellIs" priority="1336" operator="between" dxfId="655">
      <formula>NOW()-1</formula>
      <formula>NOW()+1</formula>
    </cfRule>
  </conditionalFormatting>
  <conditionalFormatting sqref="A1719:A1721">
    <cfRule type="cellIs" priority="1335" operator="between" dxfId="655">
      <formula>NOW()-1</formula>
      <formula>NOW()+1</formula>
    </cfRule>
    <cfRule type="cellIs" priority="1329" operator="between" dxfId="655">
      <formula>NOW()-1</formula>
      <formula>NOW()+1</formula>
    </cfRule>
  </conditionalFormatting>
  <conditionalFormatting sqref="K1719:K1721">
    <cfRule type="expression" priority="1334" dxfId="1">
      <formula>IF($K1719="Invoiced",1,0)</formula>
    </cfRule>
  </conditionalFormatting>
  <conditionalFormatting sqref="U1719:U1721">
    <cfRule type="expression" priority="1333" dxfId="688">
      <formula>$U1719=0</formula>
    </cfRule>
  </conditionalFormatting>
  <conditionalFormatting sqref="X1719:X1721">
    <cfRule type="expression" priority="1332" dxfId="688">
      <formula>$X1719=0</formula>
    </cfRule>
  </conditionalFormatting>
  <conditionalFormatting sqref="Y1719:Y1721">
    <cfRule type="expression" priority="1331" dxfId="688">
      <formula>$Y1719=0</formula>
    </cfRule>
  </conditionalFormatting>
  <conditionalFormatting sqref="A1719:J1721 L1719:AB1721">
    <cfRule type="expression" priority="1330" dxfId="1">
      <formula>IF($K1719="Invoiced",1,0)</formula>
    </cfRule>
  </conditionalFormatting>
  <conditionalFormatting sqref="A1722:A1727">
    <cfRule type="cellIs" priority="1328" operator="between" dxfId="655">
      <formula>NOW()-1</formula>
      <formula>NOW()+1</formula>
    </cfRule>
  </conditionalFormatting>
  <conditionalFormatting sqref="K1722:K1727">
    <cfRule type="expression" priority="1327" dxfId="1">
      <formula>IF($K1722="Invoiced",1,0)</formula>
    </cfRule>
  </conditionalFormatting>
  <conditionalFormatting sqref="U1722:U1725">
    <cfRule type="expression" priority="1326" dxfId="688">
      <formula>$U1722=0</formula>
    </cfRule>
  </conditionalFormatting>
  <conditionalFormatting sqref="X1722:X1725">
    <cfRule type="expression" priority="1325" dxfId="688">
      <formula>$X1722=0</formula>
    </cfRule>
  </conditionalFormatting>
  <conditionalFormatting sqref="Y1722:Y1725">
    <cfRule type="expression" priority="1324" dxfId="688">
      <formula>$Y1722=0</formula>
    </cfRule>
  </conditionalFormatting>
  <conditionalFormatting sqref="A1722:J1725 L1722:AB1725">
    <cfRule type="expression" priority="1323" dxfId="1">
      <formula>IF($K1722="Invoiced",1,0)</formula>
    </cfRule>
  </conditionalFormatting>
  <conditionalFormatting sqref="A1722:A1725">
    <cfRule type="cellIs" priority="1322" operator="between" dxfId="655">
      <formula>NOW()-1</formula>
      <formula>NOW()+1</formula>
    </cfRule>
  </conditionalFormatting>
  <conditionalFormatting sqref="U1726:U1727">
    <cfRule type="expression" priority="1321" dxfId="688">
      <formula>$U1726=0</formula>
    </cfRule>
  </conditionalFormatting>
  <conditionalFormatting sqref="X1726:X1727">
    <cfRule type="expression" priority="1320" dxfId="688">
      <formula>$X1726=0</formula>
    </cfRule>
  </conditionalFormatting>
  <conditionalFormatting sqref="Y1726:Y1727">
    <cfRule type="expression" priority="1319" dxfId="688">
      <formula>$Y1726=0</formula>
    </cfRule>
  </conditionalFormatting>
  <conditionalFormatting sqref="A1726:J1727 L1726:AB1727">
    <cfRule type="expression" priority="1318" dxfId="1">
      <formula>IF($K1726="Invoiced",1,0)</formula>
    </cfRule>
  </conditionalFormatting>
  <conditionalFormatting sqref="A1726:A1727">
    <cfRule type="cellIs" priority="1317" operator="between" dxfId="655">
      <formula>NOW()-1</formula>
      <formula>NOW()+1</formula>
    </cfRule>
  </conditionalFormatting>
  <conditionalFormatting sqref="A1728">
    <cfRule type="cellIs" priority="1316" operator="between" dxfId="655">
      <formula>NOW()-1</formula>
      <formula>NOW()+1</formula>
    </cfRule>
    <cfRule type="cellIs" priority="1310" operator="between" dxfId="655">
      <formula>NOW()-1</formula>
      <formula>NOW()+1</formula>
    </cfRule>
  </conditionalFormatting>
  <conditionalFormatting sqref="K1728">
    <cfRule type="expression" priority="1315" dxfId="1">
      <formula>IF($K1728="Invoiced",1,0)</formula>
    </cfRule>
  </conditionalFormatting>
  <conditionalFormatting sqref="U1728">
    <cfRule type="expression" priority="1314" dxfId="688">
      <formula>$U1728=0</formula>
    </cfRule>
  </conditionalFormatting>
  <conditionalFormatting sqref="X1728">
    <cfRule type="expression" priority="1313" dxfId="688">
      <formula>$X1728=0</formula>
    </cfRule>
  </conditionalFormatting>
  <conditionalFormatting sqref="Y1728">
    <cfRule type="expression" priority="1312" dxfId="688">
      <formula>$Y1728=0</formula>
    </cfRule>
  </conditionalFormatting>
  <conditionalFormatting sqref="A1728:J1728 L1728:AB1728">
    <cfRule type="expression" priority="1311" dxfId="1">
      <formula>IF($K1728="Invoiced",1,0)</formula>
    </cfRule>
  </conditionalFormatting>
  <conditionalFormatting sqref="A1729">
    <cfRule type="cellIs" priority="1309" operator="between" dxfId="655">
      <formula>NOW()-1</formula>
      <formula>NOW()+1</formula>
    </cfRule>
    <cfRule type="cellIs" priority="1303" operator="between" dxfId="655">
      <formula>NOW()-1</formula>
      <formula>NOW()+1</formula>
    </cfRule>
  </conditionalFormatting>
  <conditionalFormatting sqref="K1729">
    <cfRule type="expression" priority="1308" dxfId="1">
      <formula>IF($K1729="Invoiced",1,0)</formula>
    </cfRule>
  </conditionalFormatting>
  <conditionalFormatting sqref="U1729">
    <cfRule type="expression" priority="1307" dxfId="688">
      <formula>$U1729=0</formula>
    </cfRule>
  </conditionalFormatting>
  <conditionalFormatting sqref="X1729">
    <cfRule type="expression" priority="1306" dxfId="688">
      <formula>$X1729=0</formula>
    </cfRule>
  </conditionalFormatting>
  <conditionalFormatting sqref="Y1729">
    <cfRule type="expression" priority="1305" dxfId="688">
      <formula>$Y1729=0</formula>
    </cfRule>
  </conditionalFormatting>
  <conditionalFormatting sqref="A1729:J1729 L1729:AB1729">
    <cfRule type="expression" priority="1304" dxfId="1">
      <formula>IF($K1729="Invoiced",1,0)</formula>
    </cfRule>
  </conditionalFormatting>
  <conditionalFormatting sqref="A1730:A1735">
    <cfRule type="cellIs" priority="1302" operator="between" dxfId="655">
      <formula>NOW()-1</formula>
      <formula>NOW()+1</formula>
    </cfRule>
  </conditionalFormatting>
  <conditionalFormatting sqref="K1730:K1735">
    <cfRule type="expression" priority="1301" dxfId="1">
      <formula>IF($K1730="Invoiced",1,0)</formula>
    </cfRule>
  </conditionalFormatting>
  <conditionalFormatting sqref="U1730:U1733">
    <cfRule type="expression" priority="1300" dxfId="688">
      <formula>$U1730=0</formula>
    </cfRule>
  </conditionalFormatting>
  <conditionalFormatting sqref="X1730:X1733">
    <cfRule type="expression" priority="1299" dxfId="688">
      <formula>$X1730=0</formula>
    </cfRule>
  </conditionalFormatting>
  <conditionalFormatting sqref="Y1730:Y1733">
    <cfRule type="expression" priority="1298" dxfId="688">
      <formula>$Y1730=0</formula>
    </cfRule>
  </conditionalFormatting>
  <conditionalFormatting sqref="A1730:J1733 L1730:AB1733">
    <cfRule type="expression" priority="1297" dxfId="1">
      <formula>IF($K1730="Invoiced",1,0)</formula>
    </cfRule>
  </conditionalFormatting>
  <conditionalFormatting sqref="A1730:A1733">
    <cfRule type="cellIs" priority="1296" operator="between" dxfId="655">
      <formula>NOW()-1</formula>
      <formula>NOW()+1</formula>
    </cfRule>
  </conditionalFormatting>
  <conditionalFormatting sqref="U1734:U1735">
    <cfRule type="expression" priority="1295" dxfId="688">
      <formula>$U1734=0</formula>
    </cfRule>
  </conditionalFormatting>
  <conditionalFormatting sqref="X1734:X1735">
    <cfRule type="expression" priority="1294" dxfId="688">
      <formula>$X1734=0</formula>
    </cfRule>
  </conditionalFormatting>
  <conditionalFormatting sqref="Y1734:Y1735">
    <cfRule type="expression" priority="1293" dxfId="688">
      <formula>$Y1734=0</formula>
    </cfRule>
  </conditionalFormatting>
  <conditionalFormatting sqref="A1734:J1735 L1734:AB1735">
    <cfRule type="expression" priority="1292" dxfId="1">
      <formula>IF($K1734="Invoiced",1,0)</formula>
    </cfRule>
  </conditionalFormatting>
  <conditionalFormatting sqref="A1734:A1735">
    <cfRule type="cellIs" priority="1291" operator="between" dxfId="655">
      <formula>NOW()-1</formula>
      <formula>NOW()+1</formula>
    </cfRule>
  </conditionalFormatting>
  <conditionalFormatting sqref="A1736:A1742">
    <cfRule type="cellIs" priority="1290" operator="between" dxfId="655">
      <formula>NOW()-1</formula>
      <formula>NOW()+1</formula>
    </cfRule>
  </conditionalFormatting>
  <conditionalFormatting sqref="K1736:K1742">
    <cfRule type="expression" priority="1289" dxfId="1">
      <formula>IF($K1736="Invoiced",1,0)</formula>
    </cfRule>
  </conditionalFormatting>
  <conditionalFormatting sqref="U1736:U1739">
    <cfRule type="expression" priority="1288" dxfId="688">
      <formula>$U1736=0</formula>
    </cfRule>
  </conditionalFormatting>
  <conditionalFormatting sqref="X1736:X1739">
    <cfRule type="expression" priority="1287" dxfId="688">
      <formula>$X1736=0</formula>
    </cfRule>
  </conditionalFormatting>
  <conditionalFormatting sqref="Y1736:Y1739">
    <cfRule type="expression" priority="1286" dxfId="688">
      <formula>$Y1736=0</formula>
    </cfRule>
  </conditionalFormatting>
  <conditionalFormatting sqref="A1736:J1739 L1736:AB1739">
    <cfRule type="expression" priority="1285" dxfId="1">
      <formula>IF($K1736="Invoiced",1,0)</formula>
    </cfRule>
  </conditionalFormatting>
  <conditionalFormatting sqref="A1736:A1739">
    <cfRule type="cellIs" priority="1284" operator="between" dxfId="655">
      <formula>NOW()-1</formula>
      <formula>NOW()+1</formula>
    </cfRule>
  </conditionalFormatting>
  <conditionalFormatting sqref="U1740:U1742">
    <cfRule type="expression" priority="1283" dxfId="688">
      <formula>$U1740=0</formula>
    </cfRule>
  </conditionalFormatting>
  <conditionalFormatting sqref="X1740:X1742">
    <cfRule type="expression" priority="1282" dxfId="688">
      <formula>$X1740=0</formula>
    </cfRule>
  </conditionalFormatting>
  <conditionalFormatting sqref="Y1740:Y1742">
    <cfRule type="expression" priority="1281" dxfId="688">
      <formula>$Y1740=0</formula>
    </cfRule>
  </conditionalFormatting>
  <conditionalFormatting sqref="A1740:J1742 L1740:AB1742">
    <cfRule type="expression" priority="1280" dxfId="1">
      <formula>IF($K1740="Invoiced",1,0)</formula>
    </cfRule>
  </conditionalFormatting>
  <conditionalFormatting sqref="A1740:A1742">
    <cfRule type="cellIs" priority="1279" operator="between" dxfId="655">
      <formula>NOW()-1</formula>
      <formula>NOW()+1</formula>
    </cfRule>
  </conditionalFormatting>
  <conditionalFormatting sqref="A1743:A1748">
    <cfRule type="cellIs" priority="1278" operator="between" dxfId="655">
      <formula>NOW()-1</formula>
      <formula>NOW()+1</formula>
    </cfRule>
  </conditionalFormatting>
  <conditionalFormatting sqref="K1743:K1748">
    <cfRule type="expression" priority="1277" dxfId="1">
      <formula>IF($K1743="Invoiced",1,0)</formula>
    </cfRule>
  </conditionalFormatting>
  <conditionalFormatting sqref="U1743:U1746">
    <cfRule type="expression" priority="1276" dxfId="688">
      <formula>$U1743=0</formula>
    </cfRule>
  </conditionalFormatting>
  <conditionalFormatting sqref="X1743:X1746">
    <cfRule type="expression" priority="1275" dxfId="688">
      <formula>$X1743=0</formula>
    </cfRule>
  </conditionalFormatting>
  <conditionalFormatting sqref="Y1743:Y1746">
    <cfRule type="expression" priority="1274" dxfId="688">
      <formula>$Y1743=0</formula>
    </cfRule>
  </conditionalFormatting>
  <conditionalFormatting sqref="A1743:J1746 L1743:AB1746">
    <cfRule type="expression" priority="1273" dxfId="1">
      <formula>IF($K1743="Invoiced",1,0)</formula>
    </cfRule>
  </conditionalFormatting>
  <conditionalFormatting sqref="A1743:A1746">
    <cfRule type="cellIs" priority="1272" operator="between" dxfId="655">
      <formula>NOW()-1</formula>
      <formula>NOW()+1</formula>
    </cfRule>
  </conditionalFormatting>
  <conditionalFormatting sqref="U1747:U1748">
    <cfRule type="expression" priority="1271" dxfId="688">
      <formula>$U1747=0</formula>
    </cfRule>
  </conditionalFormatting>
  <conditionalFormatting sqref="X1747:X1748">
    <cfRule type="expression" priority="1270" dxfId="688">
      <formula>$X1747=0</formula>
    </cfRule>
  </conditionalFormatting>
  <conditionalFormatting sqref="Y1747:Y1748">
    <cfRule type="expression" priority="1269" dxfId="688">
      <formula>$Y1747=0</formula>
    </cfRule>
  </conditionalFormatting>
  <conditionalFormatting sqref="A1747:J1748 L1747:AB1748">
    <cfRule type="expression" priority="1268" dxfId="1">
      <formula>IF($K1747="Invoiced",1,0)</formula>
    </cfRule>
  </conditionalFormatting>
  <conditionalFormatting sqref="A1747:A1748">
    <cfRule type="cellIs" priority="1267" operator="between" dxfId="655">
      <formula>NOW()-1</formula>
      <formula>NOW()+1</formula>
    </cfRule>
  </conditionalFormatting>
  <conditionalFormatting sqref="A1749:A1751">
    <cfRule type="cellIs" priority="1266" operator="between" dxfId="655">
      <formula>NOW()-1</formula>
      <formula>NOW()+1</formula>
    </cfRule>
    <cfRule type="cellIs" priority="1260" operator="between" dxfId="655">
      <formula>NOW()-1</formula>
      <formula>NOW()+1</formula>
    </cfRule>
  </conditionalFormatting>
  <conditionalFormatting sqref="K1749:K1751">
    <cfRule type="expression" priority="1265" dxfId="1">
      <formula>IF($K1749="Invoiced",1,0)</formula>
    </cfRule>
  </conditionalFormatting>
  <conditionalFormatting sqref="U1749:U1751">
    <cfRule type="expression" priority="1264" dxfId="688">
      <formula>$U1749=0</formula>
    </cfRule>
  </conditionalFormatting>
  <conditionalFormatting sqref="X1749:X1751">
    <cfRule type="expression" priority="1263" dxfId="688">
      <formula>$X1749=0</formula>
    </cfRule>
  </conditionalFormatting>
  <conditionalFormatting sqref="Y1749:Y1751">
    <cfRule type="expression" priority="1262" dxfId="688">
      <formula>$Y1749=0</formula>
    </cfRule>
  </conditionalFormatting>
  <conditionalFormatting sqref="A1749:J1751 L1749:AB1751">
    <cfRule type="expression" priority="1261" dxfId="1">
      <formula>IF($K1749="Invoiced",1,0)</formula>
    </cfRule>
  </conditionalFormatting>
  <conditionalFormatting sqref="A1752:A1757">
    <cfRule type="cellIs" priority="1259" operator="between" dxfId="655">
      <formula>NOW()-1</formula>
      <formula>NOW()+1</formula>
    </cfRule>
  </conditionalFormatting>
  <conditionalFormatting sqref="K1752:K1757">
    <cfRule type="expression" priority="1258" dxfId="1">
      <formula>IF($K1752="Invoiced",1,0)</formula>
    </cfRule>
  </conditionalFormatting>
  <conditionalFormatting sqref="U1752:U1755">
    <cfRule type="expression" priority="1257" dxfId="688">
      <formula>$U1752=0</formula>
    </cfRule>
  </conditionalFormatting>
  <conditionalFormatting sqref="X1752:X1755">
    <cfRule type="expression" priority="1256" dxfId="688">
      <formula>$X1752=0</formula>
    </cfRule>
  </conditionalFormatting>
  <conditionalFormatting sqref="Y1752:Y1755">
    <cfRule type="expression" priority="1255" dxfId="688">
      <formula>$Y1752=0</formula>
    </cfRule>
  </conditionalFormatting>
  <conditionalFormatting sqref="A1752:J1755 L1752:AB1755">
    <cfRule type="expression" priority="1254" dxfId="1">
      <formula>IF($K1752="Invoiced",1,0)</formula>
    </cfRule>
  </conditionalFormatting>
  <conditionalFormatting sqref="A1752:A1755">
    <cfRule type="cellIs" priority="1253" operator="between" dxfId="655">
      <formula>NOW()-1</formula>
      <formula>NOW()+1</formula>
    </cfRule>
  </conditionalFormatting>
  <conditionalFormatting sqref="U1756:U1757">
    <cfRule type="expression" priority="1252" dxfId="688">
      <formula>$U1756=0</formula>
    </cfRule>
  </conditionalFormatting>
  <conditionalFormatting sqref="X1756:X1757">
    <cfRule type="expression" priority="1251" dxfId="688">
      <formula>$X1756=0</formula>
    </cfRule>
  </conditionalFormatting>
  <conditionalFormatting sqref="Y1756:Y1757">
    <cfRule type="expression" priority="1250" dxfId="688">
      <formula>$Y1756=0</formula>
    </cfRule>
  </conditionalFormatting>
  <conditionalFormatting sqref="A1756:J1757 L1756:AB1757">
    <cfRule type="expression" priority="1249" dxfId="1">
      <formula>IF($K1756="Invoiced",1,0)</formula>
    </cfRule>
  </conditionalFormatting>
  <conditionalFormatting sqref="A1756:A1757">
    <cfRule type="cellIs" priority="1248" operator="between" dxfId="655">
      <formula>NOW()-1</formula>
      <formula>NOW()+1</formula>
    </cfRule>
  </conditionalFormatting>
  <conditionalFormatting sqref="A1758">
    <cfRule type="cellIs" priority="1247" operator="between" dxfId="655">
      <formula>NOW()-1</formula>
      <formula>NOW()+1</formula>
    </cfRule>
    <cfRule type="cellIs" priority="1241" operator="between" dxfId="655">
      <formula>NOW()-1</formula>
      <formula>NOW()+1</formula>
    </cfRule>
  </conditionalFormatting>
  <conditionalFormatting sqref="K1758">
    <cfRule type="expression" priority="1246" dxfId="1">
      <formula>IF($K1758="Invoiced",1,0)</formula>
    </cfRule>
  </conditionalFormatting>
  <conditionalFormatting sqref="U1758">
    <cfRule type="expression" priority="1245" dxfId="688">
      <formula>$U1758=0</formula>
    </cfRule>
  </conditionalFormatting>
  <conditionalFormatting sqref="X1758">
    <cfRule type="expression" priority="1244" dxfId="688">
      <formula>$X1758=0</formula>
    </cfRule>
  </conditionalFormatting>
  <conditionalFormatting sqref="Y1758">
    <cfRule type="expression" priority="1243" dxfId="688">
      <formula>$Y1758=0</formula>
    </cfRule>
  </conditionalFormatting>
  <conditionalFormatting sqref="A1758:J1758 L1758:AB1758">
    <cfRule type="expression" priority="1242" dxfId="1">
      <formula>IF($K1758="Invoiced",1,0)</formula>
    </cfRule>
  </conditionalFormatting>
  <conditionalFormatting sqref="A1759">
    <cfRule type="cellIs" priority="1240" operator="between" dxfId="655">
      <formula>NOW()-1</formula>
      <formula>NOW()+1</formula>
    </cfRule>
    <cfRule type="cellIs" priority="1234" operator="between" dxfId="655">
      <formula>NOW()-1</formula>
      <formula>NOW()+1</formula>
    </cfRule>
  </conditionalFormatting>
  <conditionalFormatting sqref="K1759">
    <cfRule type="expression" priority="1239" dxfId="1">
      <formula>IF($K1759="Invoiced",1,0)</formula>
    </cfRule>
  </conditionalFormatting>
  <conditionalFormatting sqref="U1759">
    <cfRule type="expression" priority="1238" dxfId="688">
      <formula>$U1759=0</formula>
    </cfRule>
  </conditionalFormatting>
  <conditionalFormatting sqref="X1759">
    <cfRule type="expression" priority="1237" dxfId="688">
      <formula>$X1759=0</formula>
    </cfRule>
  </conditionalFormatting>
  <conditionalFormatting sqref="Y1759">
    <cfRule type="expression" priority="1236" dxfId="688">
      <formula>$Y1759=0</formula>
    </cfRule>
  </conditionalFormatting>
  <conditionalFormatting sqref="A1759:J1759 L1759:AB1759">
    <cfRule type="expression" priority="1235" dxfId="1">
      <formula>IF($K1759="Invoiced",1,0)</formula>
    </cfRule>
  </conditionalFormatting>
  <conditionalFormatting sqref="A1760">
    <cfRule type="cellIs" priority="1233" operator="between" dxfId="655">
      <formula>NOW()-1</formula>
      <formula>NOW()+1</formula>
    </cfRule>
    <cfRule type="cellIs" priority="1227" operator="between" dxfId="655">
      <formula>NOW()-1</formula>
      <formula>NOW()+1</formula>
    </cfRule>
  </conditionalFormatting>
  <conditionalFormatting sqref="K1760">
    <cfRule type="expression" priority="1232" dxfId="1">
      <formula>IF($K1760="Invoiced",1,0)</formula>
    </cfRule>
  </conditionalFormatting>
  <conditionalFormatting sqref="U1760">
    <cfRule type="expression" priority="1231" dxfId="688">
      <formula>$U1760=0</formula>
    </cfRule>
  </conditionalFormatting>
  <conditionalFormatting sqref="X1760">
    <cfRule type="expression" priority="1230" dxfId="688">
      <formula>$X1760=0</formula>
    </cfRule>
  </conditionalFormatting>
  <conditionalFormatting sqref="Y1760">
    <cfRule type="expression" priority="1229" dxfId="688">
      <formula>$Y1760=0</formula>
    </cfRule>
  </conditionalFormatting>
  <conditionalFormatting sqref="A1760:J1760 L1760:AB1760">
    <cfRule type="expression" priority="1228" dxfId="1">
      <formula>IF($K1760="Invoiced",1,0)</formula>
    </cfRule>
  </conditionalFormatting>
  <conditionalFormatting sqref="A1761">
    <cfRule type="cellIs" priority="1226" operator="between" dxfId="655">
      <formula>NOW()-1</formula>
      <formula>NOW()+1</formula>
    </cfRule>
    <cfRule type="cellIs" priority="1220" operator="between" dxfId="655">
      <formula>NOW()-1</formula>
      <formula>NOW()+1</formula>
    </cfRule>
  </conditionalFormatting>
  <conditionalFormatting sqref="K1761">
    <cfRule type="expression" priority="1225" dxfId="1">
      <formula>IF($K1761="Invoiced",1,0)</formula>
    </cfRule>
  </conditionalFormatting>
  <conditionalFormatting sqref="U1761">
    <cfRule type="expression" priority="1224" dxfId="688">
      <formula>$U1761=0</formula>
    </cfRule>
  </conditionalFormatting>
  <conditionalFormatting sqref="X1761">
    <cfRule type="expression" priority="1223" dxfId="688">
      <formula>$X1761=0</formula>
    </cfRule>
  </conditionalFormatting>
  <conditionalFormatting sqref="Y1761">
    <cfRule type="expression" priority="1222" dxfId="688">
      <formula>$Y1761=0</formula>
    </cfRule>
  </conditionalFormatting>
  <conditionalFormatting sqref="A1761:J1761 L1761:AB1761">
    <cfRule type="expression" priority="1221" dxfId="1">
      <formula>IF($K1761="Invoiced",1,0)</formula>
    </cfRule>
  </conditionalFormatting>
  <conditionalFormatting sqref="A1762:A1767">
    <cfRule type="cellIs" priority="1219" operator="between" dxfId="655">
      <formula>NOW()-1</formula>
      <formula>NOW()+1</formula>
    </cfRule>
  </conditionalFormatting>
  <conditionalFormatting sqref="K1762:K1767">
    <cfRule type="expression" priority="1218" dxfId="1">
      <formula>IF($K1762="Invoiced",1,0)</formula>
    </cfRule>
  </conditionalFormatting>
  <conditionalFormatting sqref="U1762:U1765">
    <cfRule type="expression" priority="1217" dxfId="688">
      <formula>$U1762=0</formula>
    </cfRule>
  </conditionalFormatting>
  <conditionalFormatting sqref="X1762:X1765">
    <cfRule type="expression" priority="1216" dxfId="688">
      <formula>$X1762=0</formula>
    </cfRule>
  </conditionalFormatting>
  <conditionalFormatting sqref="Y1762:Y1765">
    <cfRule type="expression" priority="1215" dxfId="688">
      <formula>$Y1762=0</formula>
    </cfRule>
  </conditionalFormatting>
  <conditionalFormatting sqref="A1762:J1765 L1762:AB1765">
    <cfRule type="expression" priority="1214" dxfId="1">
      <formula>IF($K1762="Invoiced",1,0)</formula>
    </cfRule>
  </conditionalFormatting>
  <conditionalFormatting sqref="A1762:A1765">
    <cfRule type="cellIs" priority="1213" operator="between" dxfId="655">
      <formula>NOW()-1</formula>
      <formula>NOW()+1</formula>
    </cfRule>
  </conditionalFormatting>
  <conditionalFormatting sqref="U1766:U1767">
    <cfRule type="expression" priority="1212" dxfId="688">
      <formula>$U1766=0</formula>
    </cfRule>
  </conditionalFormatting>
  <conditionalFormatting sqref="X1766:X1767">
    <cfRule type="expression" priority="1211" dxfId="688">
      <formula>$X1766=0</formula>
    </cfRule>
  </conditionalFormatting>
  <conditionalFormatting sqref="Y1766:Y1767">
    <cfRule type="expression" priority="1210" dxfId="688">
      <formula>$Y1766=0</formula>
    </cfRule>
  </conditionalFormatting>
  <conditionalFormatting sqref="A1766:J1767 L1766:AB1767">
    <cfRule type="expression" priority="1209" dxfId="1">
      <formula>IF($K1766="Invoiced",1,0)</formula>
    </cfRule>
  </conditionalFormatting>
  <conditionalFormatting sqref="A1766:A1767">
    <cfRule type="cellIs" priority="1208" operator="between" dxfId="655">
      <formula>NOW()-1</formula>
      <formula>NOW()+1</formula>
    </cfRule>
  </conditionalFormatting>
  <conditionalFormatting sqref="A1768:A1774">
    <cfRule type="cellIs" priority="1207" operator="between" dxfId="655">
      <formula>NOW()-1</formula>
      <formula>NOW()+1</formula>
    </cfRule>
  </conditionalFormatting>
  <conditionalFormatting sqref="K1768:K1774">
    <cfRule type="expression" priority="1206" dxfId="1">
      <formula>IF($K1768="Invoiced",1,0)</formula>
    </cfRule>
  </conditionalFormatting>
  <conditionalFormatting sqref="U1768:U1771">
    <cfRule type="expression" priority="1205" dxfId="688">
      <formula>$U1768=0</formula>
    </cfRule>
  </conditionalFormatting>
  <conditionalFormatting sqref="X1768:X1771">
    <cfRule type="expression" priority="1204" dxfId="688">
      <formula>$X1768=0</formula>
    </cfRule>
  </conditionalFormatting>
  <conditionalFormatting sqref="Y1768:Y1771">
    <cfRule type="expression" priority="1203" dxfId="688">
      <formula>$Y1768=0</formula>
    </cfRule>
  </conditionalFormatting>
  <conditionalFormatting sqref="A1768:J1771 L1768:AB1771">
    <cfRule type="expression" priority="1202" dxfId="1">
      <formula>IF($K1768="Invoiced",1,0)</formula>
    </cfRule>
  </conditionalFormatting>
  <conditionalFormatting sqref="A1768:A1771">
    <cfRule type="cellIs" priority="1201" operator="between" dxfId="655">
      <formula>NOW()-1</formula>
      <formula>NOW()+1</formula>
    </cfRule>
  </conditionalFormatting>
  <conditionalFormatting sqref="U1772:U1774">
    <cfRule type="expression" priority="1200" dxfId="688">
      <formula>$U1772=0</formula>
    </cfRule>
  </conditionalFormatting>
  <conditionalFormatting sqref="X1772:X1774">
    <cfRule type="expression" priority="1199" dxfId="688">
      <formula>$X1772=0</formula>
    </cfRule>
  </conditionalFormatting>
  <conditionalFormatting sqref="Y1772:Y1774">
    <cfRule type="expression" priority="1198" dxfId="688">
      <formula>$Y1772=0</formula>
    </cfRule>
  </conditionalFormatting>
  <conditionalFormatting sqref="A1772:J1774 L1772:AB1774">
    <cfRule type="expression" priority="1197" dxfId="1">
      <formula>IF($K1772="Invoiced",1,0)</formula>
    </cfRule>
  </conditionalFormatting>
  <conditionalFormatting sqref="A1772:A1774">
    <cfRule type="cellIs" priority="1196" operator="between" dxfId="655">
      <formula>NOW()-1</formula>
      <formula>NOW()+1</formula>
    </cfRule>
  </conditionalFormatting>
  <conditionalFormatting sqref="A1775:A1780">
    <cfRule type="cellIs" priority="1195" operator="between" dxfId="655">
      <formula>NOW()-1</formula>
      <formula>NOW()+1</formula>
    </cfRule>
  </conditionalFormatting>
  <conditionalFormatting sqref="K1775:K1780">
    <cfRule type="expression" priority="1194" dxfId="1">
      <formula>IF($K1775="Invoiced",1,0)</formula>
    </cfRule>
  </conditionalFormatting>
  <conditionalFormatting sqref="U1775:U1778">
    <cfRule type="expression" priority="1193" dxfId="688">
      <formula>$U1775=0</formula>
    </cfRule>
  </conditionalFormatting>
  <conditionalFormatting sqref="X1775:X1778">
    <cfRule type="expression" priority="1192" dxfId="688">
      <formula>$X1775=0</formula>
    </cfRule>
  </conditionalFormatting>
  <conditionalFormatting sqref="Y1775:Y1778">
    <cfRule type="expression" priority="1191" dxfId="688">
      <formula>$Y1775=0</formula>
    </cfRule>
  </conditionalFormatting>
  <conditionalFormatting sqref="A1775:J1778 L1775:AB1778">
    <cfRule type="expression" priority="1190" dxfId="1">
      <formula>IF($K1775="Invoiced",1,0)</formula>
    </cfRule>
  </conditionalFormatting>
  <conditionalFormatting sqref="A1775:A1778">
    <cfRule type="cellIs" priority="1189" operator="between" dxfId="655">
      <formula>NOW()-1</formula>
      <formula>NOW()+1</formula>
    </cfRule>
  </conditionalFormatting>
  <conditionalFormatting sqref="U1779:U1780">
    <cfRule type="expression" priority="1188" dxfId="688">
      <formula>$U1779=0</formula>
    </cfRule>
  </conditionalFormatting>
  <conditionalFormatting sqref="X1779:X1780">
    <cfRule type="expression" priority="1187" dxfId="688">
      <formula>$X1779=0</formula>
    </cfRule>
  </conditionalFormatting>
  <conditionalFormatting sqref="Y1779:Y1780">
    <cfRule type="expression" priority="1186" dxfId="688">
      <formula>$Y1779=0</formula>
    </cfRule>
  </conditionalFormatting>
  <conditionalFormatting sqref="A1779:J1780 L1779:AB1780">
    <cfRule type="expression" priority="1185" dxfId="1">
      <formula>IF($K1779="Invoiced",1,0)</formula>
    </cfRule>
  </conditionalFormatting>
  <conditionalFormatting sqref="A1779:A1780">
    <cfRule type="cellIs" priority="1184" operator="between" dxfId="655">
      <formula>NOW()-1</formula>
      <formula>NOW()+1</formula>
    </cfRule>
  </conditionalFormatting>
  <conditionalFormatting sqref="A1781:A1783">
    <cfRule type="cellIs" priority="1183" operator="between" dxfId="655">
      <formula>NOW()-1</formula>
      <formula>NOW()+1</formula>
    </cfRule>
    <cfRule type="cellIs" priority="1177" operator="between" dxfId="655">
      <formula>NOW()-1</formula>
      <formula>NOW()+1</formula>
    </cfRule>
  </conditionalFormatting>
  <conditionalFormatting sqref="K1781:K1783">
    <cfRule type="expression" priority="1182" dxfId="1">
      <formula>IF($K1781="Invoiced",1,0)</formula>
    </cfRule>
  </conditionalFormatting>
  <conditionalFormatting sqref="U1781:U1783">
    <cfRule type="expression" priority="1181" dxfId="688">
      <formula>$U1781=0</formula>
    </cfRule>
  </conditionalFormatting>
  <conditionalFormatting sqref="X1781:X1783">
    <cfRule type="expression" priority="1180" dxfId="688">
      <formula>$X1781=0</formula>
    </cfRule>
  </conditionalFormatting>
  <conditionalFormatting sqref="Y1781:Y1783">
    <cfRule type="expression" priority="1179" dxfId="688">
      <formula>$Y1781=0</formula>
    </cfRule>
  </conditionalFormatting>
  <conditionalFormatting sqref="A1781:J1783 L1781:AB1783">
    <cfRule type="expression" priority="1178" dxfId="1">
      <formula>IF($K1781="Invoiced",1,0)</formula>
    </cfRule>
  </conditionalFormatting>
  <conditionalFormatting sqref="A1784:A1789">
    <cfRule type="cellIs" priority="1176" operator="between" dxfId="655">
      <formula>NOW()-1</formula>
      <formula>NOW()+1</formula>
    </cfRule>
  </conditionalFormatting>
  <conditionalFormatting sqref="K1784:K1789">
    <cfRule type="expression" priority="1175" dxfId="1">
      <formula>IF($K1784="Invoiced",1,0)</formula>
    </cfRule>
  </conditionalFormatting>
  <conditionalFormatting sqref="U1784:U1787">
    <cfRule type="expression" priority="1174" dxfId="688">
      <formula>$U1784=0</formula>
    </cfRule>
  </conditionalFormatting>
  <conditionalFormatting sqref="X1784:X1787">
    <cfRule type="expression" priority="1173" dxfId="688">
      <formula>$X1784=0</formula>
    </cfRule>
  </conditionalFormatting>
  <conditionalFormatting sqref="Y1784:Y1787">
    <cfRule type="expression" priority="1172" dxfId="688">
      <formula>$Y1784=0</formula>
    </cfRule>
  </conditionalFormatting>
  <conditionalFormatting sqref="A1784:J1787 L1784:AB1787">
    <cfRule type="expression" priority="1171" dxfId="1">
      <formula>IF($K1784="Invoiced",1,0)</formula>
    </cfRule>
  </conditionalFormatting>
  <conditionalFormatting sqref="A1784:A1787">
    <cfRule type="cellIs" priority="1170" operator="between" dxfId="655">
      <formula>NOW()-1</formula>
      <formula>NOW()+1</formula>
    </cfRule>
  </conditionalFormatting>
  <conditionalFormatting sqref="U1788:U1789">
    <cfRule type="expression" priority="1169" dxfId="688">
      <formula>$U1788=0</formula>
    </cfRule>
  </conditionalFormatting>
  <conditionalFormatting sqref="X1788:X1789">
    <cfRule type="expression" priority="1168" dxfId="688">
      <formula>$X1788=0</formula>
    </cfRule>
  </conditionalFormatting>
  <conditionalFormatting sqref="Y1788:Y1789">
    <cfRule type="expression" priority="1167" dxfId="688">
      <formula>$Y1788=0</formula>
    </cfRule>
  </conditionalFormatting>
  <conditionalFormatting sqref="A1788:J1789 L1788:AB1789">
    <cfRule type="expression" priority="1166" dxfId="1">
      <formula>IF($K1788="Invoiced",1,0)</formula>
    </cfRule>
  </conditionalFormatting>
  <conditionalFormatting sqref="A1788:A1789">
    <cfRule type="cellIs" priority="1165" operator="between" dxfId="655">
      <formula>NOW()-1</formula>
      <formula>NOW()+1</formula>
    </cfRule>
  </conditionalFormatting>
  <conditionalFormatting sqref="A1790">
    <cfRule type="cellIs" priority="1164" operator="between" dxfId="655">
      <formula>NOW()-1</formula>
      <formula>NOW()+1</formula>
    </cfRule>
    <cfRule type="cellIs" priority="1158" operator="between" dxfId="655">
      <formula>NOW()-1</formula>
      <formula>NOW()+1</formula>
    </cfRule>
  </conditionalFormatting>
  <conditionalFormatting sqref="K1790">
    <cfRule type="expression" priority="1163" dxfId="1">
      <formula>IF($K1790="Invoiced",1,0)</formula>
    </cfRule>
  </conditionalFormatting>
  <conditionalFormatting sqref="U1790">
    <cfRule type="expression" priority="1162" dxfId="688">
      <formula>$U1790=0</formula>
    </cfRule>
  </conditionalFormatting>
  <conditionalFormatting sqref="X1790">
    <cfRule type="expression" priority="1161" dxfId="688">
      <formula>$X1790=0</formula>
    </cfRule>
  </conditionalFormatting>
  <conditionalFormatting sqref="Y1790">
    <cfRule type="expression" priority="1160" dxfId="688">
      <formula>$Y1790=0</formula>
    </cfRule>
  </conditionalFormatting>
  <conditionalFormatting sqref="A1790:J1790 L1790:AB1790">
    <cfRule type="expression" priority="1159" dxfId="1">
      <formula>IF($K1790="Invoiced",1,0)</formula>
    </cfRule>
  </conditionalFormatting>
  <conditionalFormatting sqref="A1791">
    <cfRule type="cellIs" priority="1157" operator="between" dxfId="655">
      <formula>NOW()-1</formula>
      <formula>NOW()+1</formula>
    </cfRule>
    <cfRule type="cellIs" priority="1151" operator="between" dxfId="655">
      <formula>NOW()-1</formula>
      <formula>NOW()+1</formula>
    </cfRule>
  </conditionalFormatting>
  <conditionalFormatting sqref="K1791">
    <cfRule type="expression" priority="1156" dxfId="1">
      <formula>IF($K1791="Invoiced",1,0)</formula>
    </cfRule>
  </conditionalFormatting>
  <conditionalFormatting sqref="U1791">
    <cfRule type="expression" priority="1155" dxfId="688">
      <formula>$U1791=0</formula>
    </cfRule>
  </conditionalFormatting>
  <conditionalFormatting sqref="X1791">
    <cfRule type="expression" priority="1154" dxfId="688">
      <formula>$X1791=0</formula>
    </cfRule>
  </conditionalFormatting>
  <conditionalFormatting sqref="Y1791">
    <cfRule type="expression" priority="1153" dxfId="688">
      <formula>$Y1791=0</formula>
    </cfRule>
  </conditionalFormatting>
  <conditionalFormatting sqref="A1791:J1791 L1791:AB1791">
    <cfRule type="expression" priority="1152" dxfId="1">
      <formula>IF($K1791="Invoiced",1,0)</formula>
    </cfRule>
  </conditionalFormatting>
  <conditionalFormatting sqref="A1792:A1797">
    <cfRule type="cellIs" priority="1150" operator="between" dxfId="655">
      <formula>NOW()-1</formula>
      <formula>NOW()+1</formula>
    </cfRule>
  </conditionalFormatting>
  <conditionalFormatting sqref="K1792:K1797">
    <cfRule type="expression" priority="1149" dxfId="1">
      <formula>IF($K1792="Invoiced",1,0)</formula>
    </cfRule>
  </conditionalFormatting>
  <conditionalFormatting sqref="U1792:U1795">
    <cfRule type="expression" priority="1148" dxfId="688">
      <formula>$U1792=0</formula>
    </cfRule>
  </conditionalFormatting>
  <conditionalFormatting sqref="X1792:X1795">
    <cfRule type="expression" priority="1147" dxfId="688">
      <formula>$X1792=0</formula>
    </cfRule>
  </conditionalFormatting>
  <conditionalFormatting sqref="Y1792:Y1795">
    <cfRule type="expression" priority="1146" dxfId="688">
      <formula>$Y1792=0</formula>
    </cfRule>
  </conditionalFormatting>
  <conditionalFormatting sqref="A1792:J1795 L1792:AB1795">
    <cfRule type="expression" priority="1145" dxfId="1">
      <formula>IF($K1792="Invoiced",1,0)</formula>
    </cfRule>
  </conditionalFormatting>
  <conditionalFormatting sqref="A1792:A1795">
    <cfRule type="cellIs" priority="1144" operator="between" dxfId="655">
      <formula>NOW()-1</formula>
      <formula>NOW()+1</formula>
    </cfRule>
  </conditionalFormatting>
  <conditionalFormatting sqref="U1796:U1797">
    <cfRule type="expression" priority="1143" dxfId="688">
      <formula>$U1796=0</formula>
    </cfRule>
  </conditionalFormatting>
  <conditionalFormatting sqref="X1796:X1797">
    <cfRule type="expression" priority="1142" dxfId="688">
      <formula>$X1796=0</formula>
    </cfRule>
  </conditionalFormatting>
  <conditionalFormatting sqref="Y1796:Y1797">
    <cfRule type="expression" priority="1141" dxfId="688">
      <formula>$Y1796=0</formula>
    </cfRule>
  </conditionalFormatting>
  <conditionalFormatting sqref="A1796:J1797 L1796:AB1797">
    <cfRule type="expression" priority="1140" dxfId="1">
      <formula>IF($K1796="Invoiced",1,0)</formula>
    </cfRule>
  </conditionalFormatting>
  <conditionalFormatting sqref="A1796:A1797">
    <cfRule type="cellIs" priority="1139" operator="between" dxfId="655">
      <formula>NOW()-1</formula>
      <formula>NOW()+1</formula>
    </cfRule>
  </conditionalFormatting>
  <conditionalFormatting sqref="A1798:A1804">
    <cfRule type="cellIs" priority="1138" operator="between" dxfId="655">
      <formula>NOW()-1</formula>
      <formula>NOW()+1</formula>
    </cfRule>
  </conditionalFormatting>
  <conditionalFormatting sqref="K1798:K1804">
    <cfRule type="expression" priority="1137" dxfId="1">
      <formula>IF($K1798="Invoiced",1,0)</formula>
    </cfRule>
  </conditionalFormatting>
  <conditionalFormatting sqref="U1798:U1801">
    <cfRule type="expression" priority="1136" dxfId="688">
      <formula>$U1798=0</formula>
    </cfRule>
  </conditionalFormatting>
  <conditionalFormatting sqref="X1798:X1801">
    <cfRule type="expression" priority="1135" dxfId="688">
      <formula>$X1798=0</formula>
    </cfRule>
  </conditionalFormatting>
  <conditionalFormatting sqref="Y1798:Y1801">
    <cfRule type="expression" priority="1134" dxfId="688">
      <formula>$Y1798=0</formula>
    </cfRule>
  </conditionalFormatting>
  <conditionalFormatting sqref="A1798:J1801 L1798:AB1801">
    <cfRule type="expression" priority="1133" dxfId="1">
      <formula>IF($K1798="Invoiced",1,0)</formula>
    </cfRule>
  </conditionalFormatting>
  <conditionalFormatting sqref="A1798:A1801">
    <cfRule type="cellIs" priority="1132" operator="between" dxfId="655">
      <formula>NOW()-1</formula>
      <formula>NOW()+1</formula>
    </cfRule>
  </conditionalFormatting>
  <conditionalFormatting sqref="U1802:U1804">
    <cfRule type="expression" priority="1131" dxfId="688">
      <formula>$U1802=0</formula>
    </cfRule>
  </conditionalFormatting>
  <conditionalFormatting sqref="X1802:X1804">
    <cfRule type="expression" priority="1130" dxfId="688">
      <formula>$X1802=0</formula>
    </cfRule>
  </conditionalFormatting>
  <conditionalFormatting sqref="Y1802:Y1804">
    <cfRule type="expression" priority="1129" dxfId="688">
      <formula>$Y1802=0</formula>
    </cfRule>
  </conditionalFormatting>
  <conditionalFormatting sqref="A1802:J1804 L1802:AB1804">
    <cfRule type="expression" priority="1128" dxfId="1">
      <formula>IF($K1802="Invoiced",1,0)</formula>
    </cfRule>
  </conditionalFormatting>
  <conditionalFormatting sqref="A1802:A1804">
    <cfRule type="cellIs" priority="1127" operator="between" dxfId="655">
      <formula>NOW()-1</formula>
      <formula>NOW()+1</formula>
    </cfRule>
  </conditionalFormatting>
  <conditionalFormatting sqref="A1805:A1810">
    <cfRule type="cellIs" priority="1126" operator="between" dxfId="655">
      <formula>NOW()-1</formula>
      <formula>NOW()+1</formula>
    </cfRule>
  </conditionalFormatting>
  <conditionalFormatting sqref="K1805:K1810">
    <cfRule type="expression" priority="1125" dxfId="1">
      <formula>IF($K1805="Invoiced",1,0)</formula>
    </cfRule>
  </conditionalFormatting>
  <conditionalFormatting sqref="U1805:U1808">
    <cfRule type="expression" priority="1124" dxfId="688">
      <formula>$U1805=0</formula>
    </cfRule>
  </conditionalFormatting>
  <conditionalFormatting sqref="X1805:X1808">
    <cfRule type="expression" priority="1123" dxfId="688">
      <formula>$X1805=0</formula>
    </cfRule>
  </conditionalFormatting>
  <conditionalFormatting sqref="Y1805:Y1808">
    <cfRule type="expression" priority="1122" dxfId="688">
      <formula>$Y1805=0</formula>
    </cfRule>
  </conditionalFormatting>
  <conditionalFormatting sqref="A1805:J1808 L1805:AB1808">
    <cfRule type="expression" priority="1121" dxfId="1">
      <formula>IF($K1805="Invoiced",1,0)</formula>
    </cfRule>
  </conditionalFormatting>
  <conditionalFormatting sqref="A1805:A1808">
    <cfRule type="cellIs" priority="1120" operator="between" dxfId="655">
      <formula>NOW()-1</formula>
      <formula>NOW()+1</formula>
    </cfRule>
  </conditionalFormatting>
  <conditionalFormatting sqref="U1809:U1810">
    <cfRule type="expression" priority="1119" dxfId="688">
      <formula>$U1809=0</formula>
    </cfRule>
  </conditionalFormatting>
  <conditionalFormatting sqref="X1809:X1810">
    <cfRule type="expression" priority="1118" dxfId="688">
      <formula>$X1809=0</formula>
    </cfRule>
  </conditionalFormatting>
  <conditionalFormatting sqref="Y1809:Y1810">
    <cfRule type="expression" priority="1117" dxfId="688">
      <formula>$Y1809=0</formula>
    </cfRule>
  </conditionalFormatting>
  <conditionalFormatting sqref="A1809:J1810 L1809:AB1810">
    <cfRule type="expression" priority="1116" dxfId="1">
      <formula>IF($K1809="Invoiced",1,0)</formula>
    </cfRule>
  </conditionalFormatting>
  <conditionalFormatting sqref="A1809:A1810">
    <cfRule type="cellIs" priority="1115" operator="between" dxfId="655">
      <formula>NOW()-1</formula>
      <formula>NOW()+1</formula>
    </cfRule>
  </conditionalFormatting>
  <conditionalFormatting sqref="A1811:A1813">
    <cfRule type="cellIs" priority="1114" operator="between" dxfId="655">
      <formula>NOW()-1</formula>
      <formula>NOW()+1</formula>
    </cfRule>
    <cfRule type="cellIs" priority="1108" operator="between" dxfId="655">
      <formula>NOW()-1</formula>
      <formula>NOW()+1</formula>
    </cfRule>
  </conditionalFormatting>
  <conditionalFormatting sqref="K1811:K1813">
    <cfRule type="expression" priority="1113" dxfId="1">
      <formula>IF($K1811="Invoiced",1,0)</formula>
    </cfRule>
  </conditionalFormatting>
  <conditionalFormatting sqref="U1811:U1813">
    <cfRule type="expression" priority="1112" dxfId="688">
      <formula>$U1811=0</formula>
    </cfRule>
  </conditionalFormatting>
  <conditionalFormatting sqref="X1811:X1813">
    <cfRule type="expression" priority="1111" dxfId="688">
      <formula>$X1811=0</formula>
    </cfRule>
  </conditionalFormatting>
  <conditionalFormatting sqref="Y1811:Y1813">
    <cfRule type="expression" priority="1110" dxfId="688">
      <formula>$Y1811=0</formula>
    </cfRule>
  </conditionalFormatting>
  <conditionalFormatting sqref="A1811:J1813 L1811:AB1813">
    <cfRule type="expression" priority="1109" dxfId="1">
      <formula>IF($K1811="Invoiced",1,0)</formula>
    </cfRule>
  </conditionalFormatting>
  <conditionalFormatting sqref="A1814:A1819">
    <cfRule type="cellIs" priority="1107" operator="between" dxfId="655">
      <formula>NOW()-1</formula>
      <formula>NOW()+1</formula>
    </cfRule>
  </conditionalFormatting>
  <conditionalFormatting sqref="K1814:K1819">
    <cfRule type="expression" priority="1106" dxfId="1">
      <formula>IF($K1814="Invoiced",1,0)</formula>
    </cfRule>
  </conditionalFormatting>
  <conditionalFormatting sqref="U1814:U1817">
    <cfRule type="expression" priority="1105" dxfId="688">
      <formula>$U1814=0</formula>
    </cfRule>
  </conditionalFormatting>
  <conditionalFormatting sqref="X1814:X1817">
    <cfRule type="expression" priority="1104" dxfId="688">
      <formula>$X1814=0</formula>
    </cfRule>
  </conditionalFormatting>
  <conditionalFormatting sqref="Y1814:Y1817">
    <cfRule type="expression" priority="1103" dxfId="688">
      <formula>$Y1814=0</formula>
    </cfRule>
  </conditionalFormatting>
  <conditionalFormatting sqref="A1814:J1817 L1814:AB1817">
    <cfRule type="expression" priority="1102" dxfId="1">
      <formula>IF($K1814="Invoiced",1,0)</formula>
    </cfRule>
  </conditionalFormatting>
  <conditionalFormatting sqref="A1814:A1817">
    <cfRule type="cellIs" priority="1101" operator="between" dxfId="655">
      <formula>NOW()-1</formula>
      <formula>NOW()+1</formula>
    </cfRule>
  </conditionalFormatting>
  <conditionalFormatting sqref="U1818:U1819">
    <cfRule type="expression" priority="1100" dxfId="688">
      <formula>$U1818=0</formula>
    </cfRule>
  </conditionalFormatting>
  <conditionalFormatting sqref="X1818:X1819">
    <cfRule type="expression" priority="1099" dxfId="688">
      <formula>$X1818=0</formula>
    </cfRule>
  </conditionalFormatting>
  <conditionalFormatting sqref="Y1818:Y1819">
    <cfRule type="expression" priority="1098" dxfId="688">
      <formula>$Y1818=0</formula>
    </cfRule>
  </conditionalFormatting>
  <conditionalFormatting sqref="A1818:J1819 L1818:AB1819">
    <cfRule type="expression" priority="1097" dxfId="1">
      <formula>IF($K1818="Invoiced",1,0)</formula>
    </cfRule>
  </conditionalFormatting>
  <conditionalFormatting sqref="A1818:A1819">
    <cfRule type="cellIs" priority="1096" operator="between" dxfId="655">
      <formula>NOW()-1</formula>
      <formula>NOW()+1</formula>
    </cfRule>
  </conditionalFormatting>
  <conditionalFormatting sqref="A1820">
    <cfRule type="cellIs" priority="1095" operator="between" dxfId="655">
      <formula>NOW()-1</formula>
      <formula>NOW()+1</formula>
    </cfRule>
    <cfRule type="cellIs" priority="1089" operator="between" dxfId="655">
      <formula>NOW()-1</formula>
      <formula>NOW()+1</formula>
    </cfRule>
  </conditionalFormatting>
  <conditionalFormatting sqref="K1820">
    <cfRule type="expression" priority="1094" dxfId="1">
      <formula>IF($K1820="Invoiced",1,0)</formula>
    </cfRule>
  </conditionalFormatting>
  <conditionalFormatting sqref="U1820">
    <cfRule type="expression" priority="1093" dxfId="688">
      <formula>$U1820=0</formula>
    </cfRule>
  </conditionalFormatting>
  <conditionalFormatting sqref="X1820">
    <cfRule type="expression" priority="1092" dxfId="688">
      <formula>$X1820=0</formula>
    </cfRule>
  </conditionalFormatting>
  <conditionalFormatting sqref="Y1820">
    <cfRule type="expression" priority="1091" dxfId="688">
      <formula>$Y1820=0</formula>
    </cfRule>
  </conditionalFormatting>
  <conditionalFormatting sqref="A1820:J1820 L1820:AB1820">
    <cfRule type="expression" priority="1090" dxfId="1">
      <formula>IF($K1820="Invoiced",1,0)</formula>
    </cfRule>
  </conditionalFormatting>
  <conditionalFormatting sqref="A1821">
    <cfRule type="cellIs" priority="1088" operator="between" dxfId="655">
      <formula>NOW()-1</formula>
      <formula>NOW()+1</formula>
    </cfRule>
    <cfRule type="cellIs" priority="1082" operator="between" dxfId="655">
      <formula>NOW()-1</formula>
      <formula>NOW()+1</formula>
    </cfRule>
  </conditionalFormatting>
  <conditionalFormatting sqref="K1821">
    <cfRule type="expression" priority="1087" dxfId="1">
      <formula>IF($K1821="Invoiced",1,0)</formula>
    </cfRule>
  </conditionalFormatting>
  <conditionalFormatting sqref="U1821">
    <cfRule type="expression" priority="1086" dxfId="688">
      <formula>$U1821=0</formula>
    </cfRule>
  </conditionalFormatting>
  <conditionalFormatting sqref="X1821">
    <cfRule type="expression" priority="1085" dxfId="688">
      <formula>$X1821=0</formula>
    </cfRule>
  </conditionalFormatting>
  <conditionalFormatting sqref="Y1821">
    <cfRule type="expression" priority="1084" dxfId="688">
      <formula>$Y1821=0</formula>
    </cfRule>
  </conditionalFormatting>
  <conditionalFormatting sqref="A1821:J1821 L1821:AB1821">
    <cfRule type="expression" priority="1083" dxfId="1">
      <formula>IF($K1821="Invoiced",1,0)</formula>
    </cfRule>
  </conditionalFormatting>
  <conditionalFormatting sqref="A1822">
    <cfRule type="cellIs" priority="1081" operator="between" dxfId="655">
      <formula>NOW()-1</formula>
      <formula>NOW()+1</formula>
    </cfRule>
    <cfRule type="cellIs" priority="1075" operator="between" dxfId="655">
      <formula>NOW()-1</formula>
      <formula>NOW()+1</formula>
    </cfRule>
  </conditionalFormatting>
  <conditionalFormatting sqref="K1822">
    <cfRule type="expression" priority="1080" dxfId="1">
      <formula>IF($K1822="Invoiced",1,0)</formula>
    </cfRule>
  </conditionalFormatting>
  <conditionalFormatting sqref="U1822">
    <cfRule type="expression" priority="1079" dxfId="688">
      <formula>$U1822=0</formula>
    </cfRule>
  </conditionalFormatting>
  <conditionalFormatting sqref="X1822">
    <cfRule type="expression" priority="1078" dxfId="688">
      <formula>$X1822=0</formula>
    </cfRule>
  </conditionalFormatting>
  <conditionalFormatting sqref="Y1822">
    <cfRule type="expression" priority="1077" dxfId="688">
      <formula>$Y1822=0</formula>
    </cfRule>
  </conditionalFormatting>
  <conditionalFormatting sqref="A1822:J1822 L1822:AB1822">
    <cfRule type="expression" priority="1076" dxfId="1">
      <formula>IF($K1822="Invoiced",1,0)</formula>
    </cfRule>
  </conditionalFormatting>
  <conditionalFormatting sqref="A1823">
    <cfRule type="cellIs" priority="1074" operator="between" dxfId="655">
      <formula>NOW()-1</formula>
      <formula>NOW()+1</formula>
    </cfRule>
    <cfRule type="cellIs" priority="1068" operator="between" dxfId="655">
      <formula>NOW()-1</formula>
      <formula>NOW()+1</formula>
    </cfRule>
  </conditionalFormatting>
  <conditionalFormatting sqref="K1823">
    <cfRule type="expression" priority="1073" dxfId="1">
      <formula>IF($K1823="Invoiced",1,0)</formula>
    </cfRule>
  </conditionalFormatting>
  <conditionalFormatting sqref="U1823">
    <cfRule type="expression" priority="1072" dxfId="688">
      <formula>$U1823=0</formula>
    </cfRule>
  </conditionalFormatting>
  <conditionalFormatting sqref="X1823">
    <cfRule type="expression" priority="1071" dxfId="688">
      <formula>$X1823=0</formula>
    </cfRule>
  </conditionalFormatting>
  <conditionalFormatting sqref="Y1823">
    <cfRule type="expression" priority="1070" dxfId="688">
      <formula>$Y1823=0</formula>
    </cfRule>
  </conditionalFormatting>
  <conditionalFormatting sqref="A1823:J1823 L1823:AB1823">
    <cfRule type="expression" priority="1069" dxfId="1">
      <formula>IF($K1823="Invoiced",1,0)</formula>
    </cfRule>
  </conditionalFormatting>
  <conditionalFormatting sqref="A1824:A1829">
    <cfRule type="cellIs" priority="1067" operator="between" dxfId="655">
      <formula>NOW()-1</formula>
      <formula>NOW()+1</formula>
    </cfRule>
  </conditionalFormatting>
  <conditionalFormatting sqref="K1824:K1829">
    <cfRule type="expression" priority="1066" dxfId="1">
      <formula>IF($K1824="Invoiced",1,0)</formula>
    </cfRule>
  </conditionalFormatting>
  <conditionalFormatting sqref="U1824:U1827">
    <cfRule type="expression" priority="1065" dxfId="688">
      <formula>$U1824=0</formula>
    </cfRule>
  </conditionalFormatting>
  <conditionalFormatting sqref="X1824:X1827">
    <cfRule type="expression" priority="1064" dxfId="688">
      <formula>$X1824=0</formula>
    </cfRule>
  </conditionalFormatting>
  <conditionalFormatting sqref="Y1824:Y1827">
    <cfRule type="expression" priority="1063" dxfId="688">
      <formula>$Y1824=0</formula>
    </cfRule>
  </conditionalFormatting>
  <conditionalFormatting sqref="A1824:J1827 L1824:AB1827">
    <cfRule type="expression" priority="1062" dxfId="1">
      <formula>IF($K1824="Invoiced",1,0)</formula>
    </cfRule>
  </conditionalFormatting>
  <conditionalFormatting sqref="A1824:A1827">
    <cfRule type="cellIs" priority="1061" operator="between" dxfId="655">
      <formula>NOW()-1</formula>
      <formula>NOW()+1</formula>
    </cfRule>
  </conditionalFormatting>
  <conditionalFormatting sqref="U1828:U1829">
    <cfRule type="expression" priority="1060" dxfId="688">
      <formula>$U1828=0</formula>
    </cfRule>
  </conditionalFormatting>
  <conditionalFormatting sqref="X1828:X1829">
    <cfRule type="expression" priority="1059" dxfId="688">
      <formula>$X1828=0</formula>
    </cfRule>
  </conditionalFormatting>
  <conditionalFormatting sqref="Y1828:Y1829">
    <cfRule type="expression" priority="1058" dxfId="688">
      <formula>$Y1828=0</formula>
    </cfRule>
  </conditionalFormatting>
  <conditionalFormatting sqref="A1828:J1829 L1828:AB1829">
    <cfRule type="expression" priority="1057" dxfId="1">
      <formula>IF($K1828="Invoiced",1,0)</formula>
    </cfRule>
  </conditionalFormatting>
  <conditionalFormatting sqref="A1828:A1829">
    <cfRule type="cellIs" priority="1056" operator="between" dxfId="655">
      <formula>NOW()-1</formula>
      <formula>NOW()+1</formula>
    </cfRule>
  </conditionalFormatting>
  <conditionalFormatting sqref="A1830:A1836">
    <cfRule type="cellIs" priority="1055" operator="between" dxfId="655">
      <formula>NOW()-1</formula>
      <formula>NOW()+1</formula>
    </cfRule>
  </conditionalFormatting>
  <conditionalFormatting sqref="K1830:K1836">
    <cfRule type="expression" priority="1054" dxfId="1">
      <formula>IF($K1830="Invoiced",1,0)</formula>
    </cfRule>
  </conditionalFormatting>
  <conditionalFormatting sqref="U1830:U1833">
    <cfRule type="expression" priority="1053" dxfId="688">
      <formula>$U1830=0</formula>
    </cfRule>
  </conditionalFormatting>
  <conditionalFormatting sqref="X1830:X1833">
    <cfRule type="expression" priority="1052" dxfId="688">
      <formula>$X1830=0</formula>
    </cfRule>
  </conditionalFormatting>
  <conditionalFormatting sqref="Y1830:Y1833">
    <cfRule type="expression" priority="1051" dxfId="688">
      <formula>$Y1830=0</formula>
    </cfRule>
  </conditionalFormatting>
  <conditionalFormatting sqref="A1830:J1833 L1830:AB1833">
    <cfRule type="expression" priority="1050" dxfId="1">
      <formula>IF($K1830="Invoiced",1,0)</formula>
    </cfRule>
  </conditionalFormatting>
  <conditionalFormatting sqref="A1830:A1833">
    <cfRule type="cellIs" priority="1049" operator="between" dxfId="655">
      <formula>NOW()-1</formula>
      <formula>NOW()+1</formula>
    </cfRule>
  </conditionalFormatting>
  <conditionalFormatting sqref="U1834:U1836">
    <cfRule type="expression" priority="1048" dxfId="688">
      <formula>$U1834=0</formula>
    </cfRule>
  </conditionalFormatting>
  <conditionalFormatting sqref="X1834:X1836">
    <cfRule type="expression" priority="1047" dxfId="688">
      <formula>$X1834=0</formula>
    </cfRule>
  </conditionalFormatting>
  <conditionalFormatting sqref="Y1834:Y1836">
    <cfRule type="expression" priority="1046" dxfId="688">
      <formula>$Y1834=0</formula>
    </cfRule>
  </conditionalFormatting>
  <conditionalFormatting sqref="A1834:J1836 L1834:AB1836">
    <cfRule type="expression" priority="1045" dxfId="1">
      <formula>IF($K1834="Invoiced",1,0)</formula>
    </cfRule>
  </conditionalFormatting>
  <conditionalFormatting sqref="A1834:A1836">
    <cfRule type="cellIs" priority="1044" operator="between" dxfId="655">
      <formula>NOW()-1</formula>
      <formula>NOW()+1</formula>
    </cfRule>
  </conditionalFormatting>
  <conditionalFormatting sqref="A1837:A1842">
    <cfRule type="cellIs" priority="1043" operator="between" dxfId="655">
      <formula>NOW()-1</formula>
      <formula>NOW()+1</formula>
    </cfRule>
  </conditionalFormatting>
  <conditionalFormatting sqref="K1837:K1842">
    <cfRule type="expression" priority="1042" dxfId="1">
      <formula>IF($K1837="Invoiced",1,0)</formula>
    </cfRule>
  </conditionalFormatting>
  <conditionalFormatting sqref="U1837:U1840">
    <cfRule type="expression" priority="1041" dxfId="688">
      <formula>$U1837=0</formula>
    </cfRule>
  </conditionalFormatting>
  <conditionalFormatting sqref="X1837:X1840">
    <cfRule type="expression" priority="1040" dxfId="688">
      <formula>$X1837=0</formula>
    </cfRule>
  </conditionalFormatting>
  <conditionalFormatting sqref="Y1837:Y1840">
    <cfRule type="expression" priority="1039" dxfId="688">
      <formula>$Y1837=0</formula>
    </cfRule>
  </conditionalFormatting>
  <conditionalFormatting sqref="A1837:J1840 L1837:AB1840">
    <cfRule type="expression" priority="1038" dxfId="1">
      <formula>IF($K1837="Invoiced",1,0)</formula>
    </cfRule>
  </conditionalFormatting>
  <conditionalFormatting sqref="A1837:A1840">
    <cfRule type="cellIs" priority="1037" operator="between" dxfId="655">
      <formula>NOW()-1</formula>
      <formula>NOW()+1</formula>
    </cfRule>
  </conditionalFormatting>
  <conditionalFormatting sqref="U1841:U1842">
    <cfRule type="expression" priority="1036" dxfId="688">
      <formula>$U1841=0</formula>
    </cfRule>
  </conditionalFormatting>
  <conditionalFormatting sqref="X1841:X1842">
    <cfRule type="expression" priority="1035" dxfId="688">
      <formula>$X1841=0</formula>
    </cfRule>
  </conditionalFormatting>
  <conditionalFormatting sqref="Y1841:Y1842">
    <cfRule type="expression" priority="1034" dxfId="688">
      <formula>$Y1841=0</formula>
    </cfRule>
  </conditionalFormatting>
  <conditionalFormatting sqref="A1841:J1842 L1841:AB1842">
    <cfRule type="expression" priority="1033" dxfId="1">
      <formula>IF($K1841="Invoiced",1,0)</formula>
    </cfRule>
  </conditionalFormatting>
  <conditionalFormatting sqref="A1841:A1842">
    <cfRule type="cellIs" priority="1032" operator="between" dxfId="655">
      <formula>NOW()-1</formula>
      <formula>NOW()+1</formula>
    </cfRule>
  </conditionalFormatting>
  <conditionalFormatting sqref="A1843:A1845">
    <cfRule type="cellIs" priority="1031" operator="between" dxfId="655">
      <formula>NOW()-1</formula>
      <formula>NOW()+1</formula>
    </cfRule>
    <cfRule type="cellIs" priority="1025" operator="between" dxfId="655">
      <formula>NOW()-1</formula>
      <formula>NOW()+1</formula>
    </cfRule>
  </conditionalFormatting>
  <conditionalFormatting sqref="K1843:K1845">
    <cfRule type="expression" priority="1030" dxfId="1">
      <formula>IF($K1843="Invoiced",1,0)</formula>
    </cfRule>
  </conditionalFormatting>
  <conditionalFormatting sqref="U1843:U1845">
    <cfRule type="expression" priority="1029" dxfId="688">
      <formula>$U1843=0</formula>
    </cfRule>
  </conditionalFormatting>
  <conditionalFormatting sqref="X1843:X1845">
    <cfRule type="expression" priority="1028" dxfId="688">
      <formula>$X1843=0</formula>
    </cfRule>
  </conditionalFormatting>
  <conditionalFormatting sqref="Y1843:Y1845">
    <cfRule type="expression" priority="1027" dxfId="688">
      <formula>$Y1843=0</formula>
    </cfRule>
  </conditionalFormatting>
  <conditionalFormatting sqref="A1843:J1845 L1843:AB1845">
    <cfRule type="expression" priority="1026" dxfId="1">
      <formula>IF($K1843="Invoiced",1,0)</formula>
    </cfRule>
  </conditionalFormatting>
  <conditionalFormatting sqref="A1846:A1851">
    <cfRule type="cellIs" priority="1024" operator="between" dxfId="655">
      <formula>NOW()-1</formula>
      <formula>NOW()+1</formula>
    </cfRule>
  </conditionalFormatting>
  <conditionalFormatting sqref="K1846:K1851">
    <cfRule type="expression" priority="1023" dxfId="1">
      <formula>IF($K1846="Invoiced",1,0)</formula>
    </cfRule>
  </conditionalFormatting>
  <conditionalFormatting sqref="U1846:U1849">
    <cfRule type="expression" priority="1022" dxfId="688">
      <formula>$U1846=0</formula>
    </cfRule>
  </conditionalFormatting>
  <conditionalFormatting sqref="X1846:X1849">
    <cfRule type="expression" priority="1021" dxfId="688">
      <formula>$X1846=0</formula>
    </cfRule>
  </conditionalFormatting>
  <conditionalFormatting sqref="Y1846:Y1849">
    <cfRule type="expression" priority="1020" dxfId="688">
      <formula>$Y1846=0</formula>
    </cfRule>
  </conditionalFormatting>
  <conditionalFormatting sqref="A1846:J1849 L1846:AB1849">
    <cfRule type="expression" priority="1019" dxfId="1">
      <formula>IF($K1846="Invoiced",1,0)</formula>
    </cfRule>
  </conditionalFormatting>
  <conditionalFormatting sqref="A1846:A1849">
    <cfRule type="cellIs" priority="1018" operator="between" dxfId="655">
      <formula>NOW()-1</formula>
      <formula>NOW()+1</formula>
    </cfRule>
  </conditionalFormatting>
  <conditionalFormatting sqref="U1850:U1851">
    <cfRule type="expression" priority="1017" dxfId="688">
      <formula>$U1850=0</formula>
    </cfRule>
  </conditionalFormatting>
  <conditionalFormatting sqref="X1850:X1851">
    <cfRule type="expression" priority="1016" dxfId="688">
      <formula>$X1850=0</formula>
    </cfRule>
  </conditionalFormatting>
  <conditionalFormatting sqref="Y1850:Y1851">
    <cfRule type="expression" priority="1015" dxfId="688">
      <formula>$Y1850=0</formula>
    </cfRule>
  </conditionalFormatting>
  <conditionalFormatting sqref="A1850:J1851 L1850:AB1851">
    <cfRule type="expression" priority="1014" dxfId="1">
      <formula>IF($K1850="Invoiced",1,0)</formula>
    </cfRule>
  </conditionalFormatting>
  <conditionalFormatting sqref="A1850:A1851">
    <cfRule type="cellIs" priority="1013" operator="between" dxfId="655">
      <formula>NOW()-1</formula>
      <formula>NOW()+1</formula>
    </cfRule>
  </conditionalFormatting>
  <conditionalFormatting sqref="A1852">
    <cfRule type="cellIs" priority="1012" operator="between" dxfId="655">
      <formula>NOW()-1</formula>
      <formula>NOW()+1</formula>
    </cfRule>
    <cfRule type="cellIs" priority="1006" operator="between" dxfId="655">
      <formula>NOW()-1</formula>
      <formula>NOW()+1</formula>
    </cfRule>
  </conditionalFormatting>
  <conditionalFormatting sqref="K1852">
    <cfRule type="expression" priority="1011" dxfId="1">
      <formula>IF($K1852="Invoiced",1,0)</formula>
    </cfRule>
  </conditionalFormatting>
  <conditionalFormatting sqref="U1852">
    <cfRule type="expression" priority="1010" dxfId="688">
      <formula>$U1852=0</formula>
    </cfRule>
  </conditionalFormatting>
  <conditionalFormatting sqref="X1852">
    <cfRule type="expression" priority="1009" dxfId="688">
      <formula>$X1852=0</formula>
    </cfRule>
  </conditionalFormatting>
  <conditionalFormatting sqref="Y1852">
    <cfRule type="expression" priority="1008" dxfId="688">
      <formula>$Y1852=0</formula>
    </cfRule>
  </conditionalFormatting>
  <conditionalFormatting sqref="A1852:J1852 L1852:AB1852">
    <cfRule type="expression" priority="1007" dxfId="1">
      <formula>IF($K1852="Invoiced",1,0)</formula>
    </cfRule>
  </conditionalFormatting>
  <conditionalFormatting sqref="A1853">
    <cfRule type="cellIs" priority="1005" operator="between" dxfId="655">
      <formula>NOW()-1</formula>
      <formula>NOW()+1</formula>
    </cfRule>
    <cfRule type="cellIs" priority="999" operator="between" dxfId="655">
      <formula>NOW()-1</formula>
      <formula>NOW()+1</formula>
    </cfRule>
  </conditionalFormatting>
  <conditionalFormatting sqref="K1853">
    <cfRule type="expression" priority="1004" dxfId="1">
      <formula>IF($K1853="Invoiced",1,0)</formula>
    </cfRule>
  </conditionalFormatting>
  <conditionalFormatting sqref="U1853">
    <cfRule type="expression" priority="1003" dxfId="688">
      <formula>$U1853=0</formula>
    </cfRule>
  </conditionalFormatting>
  <conditionalFormatting sqref="X1853">
    <cfRule type="expression" priority="1002" dxfId="688">
      <formula>$X1853=0</formula>
    </cfRule>
  </conditionalFormatting>
  <conditionalFormatting sqref="Y1853">
    <cfRule type="expression" priority="1001" dxfId="688">
      <formula>$Y1853=0</formula>
    </cfRule>
  </conditionalFormatting>
  <conditionalFormatting sqref="A1853:J1853 L1853:AB1853">
    <cfRule type="expression" priority="1000" dxfId="1">
      <formula>IF($K1853="Invoiced",1,0)</formula>
    </cfRule>
  </conditionalFormatting>
  <conditionalFormatting sqref="A1854:A1859">
    <cfRule type="cellIs" priority="998" operator="between" dxfId="655">
      <formula>NOW()-1</formula>
      <formula>NOW()+1</formula>
    </cfRule>
  </conditionalFormatting>
  <conditionalFormatting sqref="K1854:K1859">
    <cfRule type="expression" priority="997" dxfId="1">
      <formula>IF($K1854="Invoiced",1,0)</formula>
    </cfRule>
  </conditionalFormatting>
  <conditionalFormatting sqref="U1854:U1857">
    <cfRule type="expression" priority="996" dxfId="688">
      <formula>$U1854=0</formula>
    </cfRule>
  </conditionalFormatting>
  <conditionalFormatting sqref="X1854:X1857">
    <cfRule type="expression" priority="995" dxfId="688">
      <formula>$X1854=0</formula>
    </cfRule>
  </conditionalFormatting>
  <conditionalFormatting sqref="Y1854:Y1857">
    <cfRule type="expression" priority="994" dxfId="688">
      <formula>$Y1854=0</formula>
    </cfRule>
  </conditionalFormatting>
  <conditionalFormatting sqref="A1854:J1857 L1854:AB1857">
    <cfRule type="expression" priority="993" dxfId="1">
      <formula>IF($K1854="Invoiced",1,0)</formula>
    </cfRule>
  </conditionalFormatting>
  <conditionalFormatting sqref="A1854:A1857">
    <cfRule type="cellIs" priority="992" operator="between" dxfId="655">
      <formula>NOW()-1</formula>
      <formula>NOW()+1</formula>
    </cfRule>
  </conditionalFormatting>
  <conditionalFormatting sqref="U1858:U1859">
    <cfRule type="expression" priority="991" dxfId="688">
      <formula>$U1858=0</formula>
    </cfRule>
  </conditionalFormatting>
  <conditionalFormatting sqref="X1858:X1859">
    <cfRule type="expression" priority="990" dxfId="688">
      <formula>$X1858=0</formula>
    </cfRule>
  </conditionalFormatting>
  <conditionalFormatting sqref="Y1858:Y1859">
    <cfRule type="expression" priority="989" dxfId="688">
      <formula>$Y1858=0</formula>
    </cfRule>
  </conditionalFormatting>
  <conditionalFormatting sqref="A1858:J1859 L1858:AB1859">
    <cfRule type="expression" priority="988" dxfId="1">
      <formula>IF($K1858="Invoiced",1,0)</formula>
    </cfRule>
  </conditionalFormatting>
  <conditionalFormatting sqref="A1858:A1859">
    <cfRule type="cellIs" priority="987" operator="between" dxfId="655">
      <formula>NOW()-1</formula>
      <formula>NOW()+1</formula>
    </cfRule>
  </conditionalFormatting>
  <conditionalFormatting sqref="A1860:A1866">
    <cfRule type="cellIs" priority="986" operator="between" dxfId="655">
      <formula>NOW()-1</formula>
      <formula>NOW()+1</formula>
    </cfRule>
  </conditionalFormatting>
  <conditionalFormatting sqref="K1860:K1866">
    <cfRule type="expression" priority="985" dxfId="1">
      <formula>IF($K1860="Invoiced",1,0)</formula>
    </cfRule>
  </conditionalFormatting>
  <conditionalFormatting sqref="U1860:U1863">
    <cfRule type="expression" priority="984" dxfId="688">
      <formula>$U1860=0</formula>
    </cfRule>
  </conditionalFormatting>
  <conditionalFormatting sqref="X1860:X1863">
    <cfRule type="expression" priority="983" dxfId="688">
      <formula>$X1860=0</formula>
    </cfRule>
  </conditionalFormatting>
  <conditionalFormatting sqref="Y1860:Y1863">
    <cfRule type="expression" priority="982" dxfId="688">
      <formula>$Y1860=0</formula>
    </cfRule>
  </conditionalFormatting>
  <conditionalFormatting sqref="A1860:J1863 L1860:AB1863">
    <cfRule type="expression" priority="981" dxfId="1">
      <formula>IF($K1860="Invoiced",1,0)</formula>
    </cfRule>
  </conditionalFormatting>
  <conditionalFormatting sqref="A1860:A1863">
    <cfRule type="cellIs" priority="980" operator="between" dxfId="655">
      <formula>NOW()-1</formula>
      <formula>NOW()+1</formula>
    </cfRule>
  </conditionalFormatting>
  <conditionalFormatting sqref="U1864:U1866">
    <cfRule type="expression" priority="979" dxfId="688">
      <formula>$U1864=0</formula>
    </cfRule>
  </conditionalFormatting>
  <conditionalFormatting sqref="X1864:X1866">
    <cfRule type="expression" priority="978" dxfId="688">
      <formula>$X1864=0</formula>
    </cfRule>
  </conditionalFormatting>
  <conditionalFormatting sqref="Y1864:Y1866">
    <cfRule type="expression" priority="977" dxfId="688">
      <formula>$Y1864=0</formula>
    </cfRule>
  </conditionalFormatting>
  <conditionalFormatting sqref="A1864:J1866 L1864:AB1866">
    <cfRule type="expression" priority="976" dxfId="1">
      <formula>IF($K1864="Invoiced",1,0)</formula>
    </cfRule>
  </conditionalFormatting>
  <conditionalFormatting sqref="A1864:A1866">
    <cfRule type="cellIs" priority="975" operator="between" dxfId="655">
      <formula>NOW()-1</formula>
      <formula>NOW()+1</formula>
    </cfRule>
  </conditionalFormatting>
  <conditionalFormatting sqref="A1867:A1872">
    <cfRule type="cellIs" priority="974" operator="between" dxfId="655">
      <formula>NOW()-1</formula>
      <formula>NOW()+1</formula>
    </cfRule>
  </conditionalFormatting>
  <conditionalFormatting sqref="K1867:K1872">
    <cfRule type="expression" priority="973" dxfId="1">
      <formula>IF($K1867="Invoiced",1,0)</formula>
    </cfRule>
  </conditionalFormatting>
  <conditionalFormatting sqref="U1867:U1870">
    <cfRule type="expression" priority="972" dxfId="688">
      <formula>$U1867=0</formula>
    </cfRule>
  </conditionalFormatting>
  <conditionalFormatting sqref="X1867:X1870">
    <cfRule type="expression" priority="971" dxfId="688">
      <formula>$X1867=0</formula>
    </cfRule>
  </conditionalFormatting>
  <conditionalFormatting sqref="Y1867:Y1870">
    <cfRule type="expression" priority="970" dxfId="688">
      <formula>$Y1867=0</formula>
    </cfRule>
  </conditionalFormatting>
  <conditionalFormatting sqref="A1867:J1870 L1867:AB1870">
    <cfRule type="expression" priority="969" dxfId="1">
      <formula>IF($K1867="Invoiced",1,0)</formula>
    </cfRule>
  </conditionalFormatting>
  <conditionalFormatting sqref="A1867:A1870">
    <cfRule type="cellIs" priority="968" operator="between" dxfId="655">
      <formula>NOW()-1</formula>
      <formula>NOW()+1</formula>
    </cfRule>
  </conditionalFormatting>
  <conditionalFormatting sqref="U1871:U1872">
    <cfRule type="expression" priority="967" dxfId="688">
      <formula>$U1871=0</formula>
    </cfRule>
  </conditionalFormatting>
  <conditionalFormatting sqref="X1871:X1872">
    <cfRule type="expression" priority="966" dxfId="688">
      <formula>$X1871=0</formula>
    </cfRule>
  </conditionalFormatting>
  <conditionalFormatting sqref="Y1871:Y1872">
    <cfRule type="expression" priority="965" dxfId="688">
      <formula>$Y1871=0</formula>
    </cfRule>
  </conditionalFormatting>
  <conditionalFormatting sqref="A1871:J1872 L1871:AB1872">
    <cfRule type="expression" priority="964" dxfId="1">
      <formula>IF($K1871="Invoiced",1,0)</formula>
    </cfRule>
  </conditionalFormatting>
  <conditionalFormatting sqref="A1871:A1872">
    <cfRule type="cellIs" priority="963" operator="between" dxfId="655">
      <formula>NOW()-1</formula>
      <formula>NOW()+1</formula>
    </cfRule>
  </conditionalFormatting>
  <conditionalFormatting sqref="A1873:A1875">
    <cfRule type="cellIs" priority="962" operator="between" dxfId="655">
      <formula>NOW()-1</formula>
      <formula>NOW()+1</formula>
    </cfRule>
    <cfRule type="cellIs" priority="956" operator="between" dxfId="655">
      <formula>NOW()-1</formula>
      <formula>NOW()+1</formula>
    </cfRule>
  </conditionalFormatting>
  <conditionalFormatting sqref="K1873:K1875">
    <cfRule type="expression" priority="961" dxfId="1">
      <formula>IF($K1873="Invoiced",1,0)</formula>
    </cfRule>
  </conditionalFormatting>
  <conditionalFormatting sqref="U1873:U1875">
    <cfRule type="expression" priority="960" dxfId="688">
      <formula>$U1873=0</formula>
    </cfRule>
  </conditionalFormatting>
  <conditionalFormatting sqref="X1873:X1875">
    <cfRule type="expression" priority="959" dxfId="688">
      <formula>$X1873=0</formula>
    </cfRule>
  </conditionalFormatting>
  <conditionalFormatting sqref="Y1873:Y1875">
    <cfRule type="expression" priority="958" dxfId="688">
      <formula>$Y1873=0</formula>
    </cfRule>
  </conditionalFormatting>
  <conditionalFormatting sqref="A1873:J1875 L1873:AB1875">
    <cfRule type="expression" priority="957" dxfId="1">
      <formula>IF($K1873="Invoiced",1,0)</formula>
    </cfRule>
  </conditionalFormatting>
  <conditionalFormatting sqref="A1876:A1881">
    <cfRule type="cellIs" priority="955" operator="between" dxfId="655">
      <formula>NOW()-1</formula>
      <formula>NOW()+1</formula>
    </cfRule>
  </conditionalFormatting>
  <conditionalFormatting sqref="K1876:K1881">
    <cfRule type="expression" priority="954" dxfId="1">
      <formula>IF($K1876="Invoiced",1,0)</formula>
    </cfRule>
  </conditionalFormatting>
  <conditionalFormatting sqref="U1876:U1879">
    <cfRule type="expression" priority="953" dxfId="688">
      <formula>$U1876=0</formula>
    </cfRule>
  </conditionalFormatting>
  <conditionalFormatting sqref="X1876:X1879">
    <cfRule type="expression" priority="952" dxfId="688">
      <formula>$X1876=0</formula>
    </cfRule>
  </conditionalFormatting>
  <conditionalFormatting sqref="Y1876:Y1879">
    <cfRule type="expression" priority="951" dxfId="688">
      <formula>$Y1876=0</formula>
    </cfRule>
  </conditionalFormatting>
  <conditionalFormatting sqref="A1876:J1879 L1876:AB1879">
    <cfRule type="expression" priority="950" dxfId="1">
      <formula>IF($K1876="Invoiced",1,0)</formula>
    </cfRule>
  </conditionalFormatting>
  <conditionalFormatting sqref="A1876:A1879">
    <cfRule type="cellIs" priority="949" operator="between" dxfId="655">
      <formula>NOW()-1</formula>
      <formula>NOW()+1</formula>
    </cfRule>
  </conditionalFormatting>
  <conditionalFormatting sqref="U1880:U1881">
    <cfRule type="expression" priority="948" dxfId="688">
      <formula>$U1880=0</formula>
    </cfRule>
  </conditionalFormatting>
  <conditionalFormatting sqref="X1880:X1881">
    <cfRule type="expression" priority="947" dxfId="688">
      <formula>$X1880=0</formula>
    </cfRule>
  </conditionalFormatting>
  <conditionalFormatting sqref="Y1880:Y1881">
    <cfRule type="expression" priority="946" dxfId="688">
      <formula>$Y1880=0</formula>
    </cfRule>
  </conditionalFormatting>
  <conditionalFormatting sqref="A1880:J1881 L1880:AB1881">
    <cfRule type="expression" priority="945" dxfId="1">
      <formula>IF($K1880="Invoiced",1,0)</formula>
    </cfRule>
  </conditionalFormatting>
  <conditionalFormatting sqref="A1880:A1881">
    <cfRule type="cellIs" priority="944" operator="between" dxfId="655">
      <formula>NOW()-1</formula>
      <formula>NOW()+1</formula>
    </cfRule>
  </conditionalFormatting>
  <conditionalFormatting sqref="A1882">
    <cfRule type="cellIs" priority="943" operator="between" dxfId="655">
      <formula>NOW()-1</formula>
      <formula>NOW()+1</formula>
    </cfRule>
    <cfRule type="cellIs" priority="937" operator="between" dxfId="655">
      <formula>NOW()-1</formula>
      <formula>NOW()+1</formula>
    </cfRule>
  </conditionalFormatting>
  <conditionalFormatting sqref="K1882">
    <cfRule type="expression" priority="942" dxfId="1">
      <formula>IF($K1882="Invoiced",1,0)</formula>
    </cfRule>
  </conditionalFormatting>
  <conditionalFormatting sqref="U1882">
    <cfRule type="expression" priority="941" dxfId="688">
      <formula>$U1882=0</formula>
    </cfRule>
  </conditionalFormatting>
  <conditionalFormatting sqref="X1882">
    <cfRule type="expression" priority="940" dxfId="688">
      <formula>$X1882=0</formula>
    </cfRule>
  </conditionalFormatting>
  <conditionalFormatting sqref="Y1882">
    <cfRule type="expression" priority="939" dxfId="688">
      <formula>$Y1882=0</formula>
    </cfRule>
  </conditionalFormatting>
  <conditionalFormatting sqref="A1882:J1882 L1882:AB1882">
    <cfRule type="expression" priority="938" dxfId="1">
      <formula>IF($K1882="Invoiced",1,0)</formula>
    </cfRule>
  </conditionalFormatting>
  <conditionalFormatting sqref="A1883">
    <cfRule type="cellIs" priority="936" operator="between" dxfId="655">
      <formula>NOW()-1</formula>
      <formula>NOW()+1</formula>
    </cfRule>
    <cfRule type="cellIs" priority="930" operator="between" dxfId="655">
      <formula>NOW()-1</formula>
      <formula>NOW()+1</formula>
    </cfRule>
  </conditionalFormatting>
  <conditionalFormatting sqref="K1883">
    <cfRule type="expression" priority="935" dxfId="1">
      <formula>IF($K1883="Invoiced",1,0)</formula>
    </cfRule>
  </conditionalFormatting>
  <conditionalFormatting sqref="U1883">
    <cfRule type="expression" priority="934" dxfId="688">
      <formula>$U1883=0</formula>
    </cfRule>
  </conditionalFormatting>
  <conditionalFormatting sqref="X1883">
    <cfRule type="expression" priority="933" dxfId="688">
      <formula>$X1883=0</formula>
    </cfRule>
  </conditionalFormatting>
  <conditionalFormatting sqref="Y1883">
    <cfRule type="expression" priority="932" dxfId="688">
      <formula>$Y1883=0</formula>
    </cfRule>
  </conditionalFormatting>
  <conditionalFormatting sqref="A1883:J1883 L1883:AB1883">
    <cfRule type="expression" priority="931" dxfId="1">
      <formula>IF($K1883="Invoiced",1,0)</formula>
    </cfRule>
  </conditionalFormatting>
  <conditionalFormatting sqref="A1884">
    <cfRule type="cellIs" priority="929" operator="between" dxfId="655">
      <formula>NOW()-1</formula>
      <formula>NOW()+1</formula>
    </cfRule>
    <cfRule type="cellIs" priority="923" operator="between" dxfId="655">
      <formula>NOW()-1</formula>
      <formula>NOW()+1</formula>
    </cfRule>
  </conditionalFormatting>
  <conditionalFormatting sqref="K1884">
    <cfRule type="expression" priority="928" dxfId="1">
      <formula>IF($K1884="Invoiced",1,0)</formula>
    </cfRule>
  </conditionalFormatting>
  <conditionalFormatting sqref="U1884">
    <cfRule type="expression" priority="927" dxfId="688">
      <formula>$U1884=0</formula>
    </cfRule>
  </conditionalFormatting>
  <conditionalFormatting sqref="X1884">
    <cfRule type="expression" priority="926" dxfId="688">
      <formula>$X1884=0</formula>
    </cfRule>
  </conditionalFormatting>
  <conditionalFormatting sqref="Y1884">
    <cfRule type="expression" priority="925" dxfId="688">
      <formula>$Y1884=0</formula>
    </cfRule>
  </conditionalFormatting>
  <conditionalFormatting sqref="A1884:J1884 L1884:AB1884">
    <cfRule type="expression" priority="924" dxfId="1">
      <formula>IF($K1884="Invoiced",1,0)</formula>
    </cfRule>
  </conditionalFormatting>
  <conditionalFormatting sqref="A1885">
    <cfRule type="cellIs" priority="922" operator="between" dxfId="655">
      <formula>NOW()-1</formula>
      <formula>NOW()+1</formula>
    </cfRule>
    <cfRule type="cellIs" priority="916" operator="between" dxfId="655">
      <formula>NOW()-1</formula>
      <formula>NOW()+1</formula>
    </cfRule>
  </conditionalFormatting>
  <conditionalFormatting sqref="K1885">
    <cfRule type="expression" priority="921" dxfId="1">
      <formula>IF($K1885="Invoiced",1,0)</formula>
    </cfRule>
  </conditionalFormatting>
  <conditionalFormatting sqref="U1885">
    <cfRule type="expression" priority="920" dxfId="688">
      <formula>$U1885=0</formula>
    </cfRule>
  </conditionalFormatting>
  <conditionalFormatting sqref="X1885">
    <cfRule type="expression" priority="919" dxfId="688">
      <formula>$X1885=0</formula>
    </cfRule>
  </conditionalFormatting>
  <conditionalFormatting sqref="Y1885">
    <cfRule type="expression" priority="918" dxfId="688">
      <formula>$Y1885=0</formula>
    </cfRule>
  </conditionalFormatting>
  <conditionalFormatting sqref="A1885:J1885 L1885:AB1885">
    <cfRule type="expression" priority="917" dxfId="1">
      <formula>IF($K1885="Invoiced",1,0)</formula>
    </cfRule>
  </conditionalFormatting>
  <conditionalFormatting sqref="A1886:A1891">
    <cfRule type="cellIs" priority="915" operator="between" dxfId="655">
      <formula>NOW()-1</formula>
      <formula>NOW()+1</formula>
    </cfRule>
  </conditionalFormatting>
  <conditionalFormatting sqref="K1886:K1891">
    <cfRule type="expression" priority="914" dxfId="1">
      <formula>IF($K1886="Invoiced",1,0)</formula>
    </cfRule>
  </conditionalFormatting>
  <conditionalFormatting sqref="U1886:U1889">
    <cfRule type="expression" priority="913" dxfId="688">
      <formula>$U1886=0</formula>
    </cfRule>
  </conditionalFormatting>
  <conditionalFormatting sqref="X1886:X1889">
    <cfRule type="expression" priority="912" dxfId="688">
      <formula>$X1886=0</formula>
    </cfRule>
  </conditionalFormatting>
  <conditionalFormatting sqref="Y1886:Y1889">
    <cfRule type="expression" priority="911" dxfId="688">
      <formula>$Y1886=0</formula>
    </cfRule>
  </conditionalFormatting>
  <conditionalFormatting sqref="A1886:J1889 L1886:AB1889">
    <cfRule type="expression" priority="910" dxfId="1">
      <formula>IF($K1886="Invoiced",1,0)</formula>
    </cfRule>
  </conditionalFormatting>
  <conditionalFormatting sqref="A1886:A1889">
    <cfRule type="cellIs" priority="909" operator="between" dxfId="655">
      <formula>NOW()-1</formula>
      <formula>NOW()+1</formula>
    </cfRule>
  </conditionalFormatting>
  <conditionalFormatting sqref="U1890:U1891">
    <cfRule type="expression" priority="908" dxfId="688">
      <formula>$U1890=0</formula>
    </cfRule>
  </conditionalFormatting>
  <conditionalFormatting sqref="X1890:X1891">
    <cfRule type="expression" priority="907" dxfId="688">
      <formula>$X1890=0</formula>
    </cfRule>
  </conditionalFormatting>
  <conditionalFormatting sqref="Y1890:Y1891">
    <cfRule type="expression" priority="906" dxfId="688">
      <formula>$Y1890=0</formula>
    </cfRule>
  </conditionalFormatting>
  <conditionalFormatting sqref="A1890:J1891 L1890:AB1891">
    <cfRule type="expression" priority="905" dxfId="1">
      <formula>IF($K1890="Invoiced",1,0)</formula>
    </cfRule>
  </conditionalFormatting>
  <conditionalFormatting sqref="A1890:A1891">
    <cfRule type="cellIs" priority="904" operator="between" dxfId="655">
      <formula>NOW()-1</formula>
      <formula>NOW()+1</formula>
    </cfRule>
  </conditionalFormatting>
  <conditionalFormatting sqref="A1892:A1898">
    <cfRule type="cellIs" priority="903" operator="between" dxfId="655">
      <formula>NOW()-1</formula>
      <formula>NOW()+1</formula>
    </cfRule>
  </conditionalFormatting>
  <conditionalFormatting sqref="K1892:K1898">
    <cfRule type="expression" priority="902" dxfId="1">
      <formula>IF($K1892="Invoiced",1,0)</formula>
    </cfRule>
  </conditionalFormatting>
  <conditionalFormatting sqref="U1892:U1895">
    <cfRule type="expression" priority="901" dxfId="688">
      <formula>$U1892=0</formula>
    </cfRule>
  </conditionalFormatting>
  <conditionalFormatting sqref="X1892:X1895">
    <cfRule type="expression" priority="900" dxfId="688">
      <formula>$X1892=0</formula>
    </cfRule>
  </conditionalFormatting>
  <conditionalFormatting sqref="Y1892:Y1895">
    <cfRule type="expression" priority="899" dxfId="688">
      <formula>$Y1892=0</formula>
    </cfRule>
  </conditionalFormatting>
  <conditionalFormatting sqref="A1892:J1895 L1892:AB1895">
    <cfRule type="expression" priority="898" dxfId="1">
      <formula>IF($K1892="Invoiced",1,0)</formula>
    </cfRule>
  </conditionalFormatting>
  <conditionalFormatting sqref="A1892:A1895">
    <cfRule type="cellIs" priority="897" operator="between" dxfId="655">
      <formula>NOW()-1</formula>
      <formula>NOW()+1</formula>
    </cfRule>
  </conditionalFormatting>
  <conditionalFormatting sqref="U1896:U1898">
    <cfRule type="expression" priority="896" dxfId="688">
      <formula>$U1896=0</formula>
    </cfRule>
  </conditionalFormatting>
  <conditionalFormatting sqref="X1896:X1898">
    <cfRule type="expression" priority="895" dxfId="688">
      <formula>$X1896=0</formula>
    </cfRule>
  </conditionalFormatting>
  <conditionalFormatting sqref="Y1896:Y1898">
    <cfRule type="expression" priority="894" dxfId="688">
      <formula>$Y1896=0</formula>
    </cfRule>
  </conditionalFormatting>
  <conditionalFormatting sqref="A1896:J1898 L1896:AB1898">
    <cfRule type="expression" priority="893" dxfId="1">
      <formula>IF($K1896="Invoiced",1,0)</formula>
    </cfRule>
  </conditionalFormatting>
  <conditionalFormatting sqref="A1896:A1898">
    <cfRule type="cellIs" priority="892" operator="between" dxfId="655">
      <formula>NOW()-1</formula>
      <formula>NOW()+1</formula>
    </cfRule>
  </conditionalFormatting>
  <conditionalFormatting sqref="A1899:A1904">
    <cfRule type="cellIs" priority="891" operator="between" dxfId="655">
      <formula>NOW()-1</formula>
      <formula>NOW()+1</formula>
    </cfRule>
  </conditionalFormatting>
  <conditionalFormatting sqref="K1899:K1904">
    <cfRule type="expression" priority="890" dxfId="1">
      <formula>IF($K1899="Invoiced",1,0)</formula>
    </cfRule>
  </conditionalFormatting>
  <conditionalFormatting sqref="U1899:U1902">
    <cfRule type="expression" priority="889" dxfId="688">
      <formula>$U1899=0</formula>
    </cfRule>
  </conditionalFormatting>
  <conditionalFormatting sqref="X1899:X1902">
    <cfRule type="expression" priority="888" dxfId="688">
      <formula>$X1899=0</formula>
    </cfRule>
  </conditionalFormatting>
  <conditionalFormatting sqref="Y1899:Y1902">
    <cfRule type="expression" priority="887" dxfId="688">
      <formula>$Y1899=0</formula>
    </cfRule>
  </conditionalFormatting>
  <conditionalFormatting sqref="A1899:J1902 L1899:AB1902">
    <cfRule type="expression" priority="886" dxfId="1">
      <formula>IF($K1899="Invoiced",1,0)</formula>
    </cfRule>
  </conditionalFormatting>
  <conditionalFormatting sqref="A1899:A1902">
    <cfRule type="cellIs" priority="885" operator="between" dxfId="655">
      <formula>NOW()-1</formula>
      <formula>NOW()+1</formula>
    </cfRule>
  </conditionalFormatting>
  <conditionalFormatting sqref="U1903:U1904">
    <cfRule type="expression" priority="884" dxfId="688">
      <formula>$U1903=0</formula>
    </cfRule>
  </conditionalFormatting>
  <conditionalFormatting sqref="X1903:X1904">
    <cfRule type="expression" priority="883" dxfId="688">
      <formula>$X1903=0</formula>
    </cfRule>
  </conditionalFormatting>
  <conditionalFormatting sqref="Y1903:Y1904">
    <cfRule type="expression" priority="882" dxfId="688">
      <formula>$Y1903=0</formula>
    </cfRule>
  </conditionalFormatting>
  <conditionalFormatting sqref="A1903:J1904 L1903:AB1904">
    <cfRule type="expression" priority="881" dxfId="1">
      <formula>IF($K1903="Invoiced",1,0)</formula>
    </cfRule>
  </conditionalFormatting>
  <conditionalFormatting sqref="A1903:A1904">
    <cfRule type="cellIs" priority="880" operator="between" dxfId="655">
      <formula>NOW()-1</formula>
      <formula>NOW()+1</formula>
    </cfRule>
  </conditionalFormatting>
  <conditionalFormatting sqref="A1905:A1907">
    <cfRule type="cellIs" priority="879" operator="between" dxfId="655">
      <formula>NOW()-1</formula>
      <formula>NOW()+1</formula>
    </cfRule>
    <cfRule type="cellIs" priority="873" operator="between" dxfId="655">
      <formula>NOW()-1</formula>
      <formula>NOW()+1</formula>
    </cfRule>
  </conditionalFormatting>
  <conditionalFormatting sqref="K1905:K1907">
    <cfRule type="expression" priority="878" dxfId="1">
      <formula>IF($K1905="Invoiced",1,0)</formula>
    </cfRule>
  </conditionalFormatting>
  <conditionalFormatting sqref="U1905:U1907">
    <cfRule type="expression" priority="877" dxfId="688">
      <formula>$U1905=0</formula>
    </cfRule>
  </conditionalFormatting>
  <conditionalFormatting sqref="X1905:X1907">
    <cfRule type="expression" priority="876" dxfId="688">
      <formula>$X1905=0</formula>
    </cfRule>
  </conditionalFormatting>
  <conditionalFormatting sqref="Y1905:Y1907">
    <cfRule type="expression" priority="875" dxfId="688">
      <formula>$Y1905=0</formula>
    </cfRule>
  </conditionalFormatting>
  <conditionalFormatting sqref="A1905:J1907 L1905:AB1907">
    <cfRule type="expression" priority="874" dxfId="1">
      <formula>IF($K1905="Invoiced",1,0)</formula>
    </cfRule>
  </conditionalFormatting>
  <conditionalFormatting sqref="A1908:A1913">
    <cfRule type="cellIs" priority="872" operator="between" dxfId="655">
      <formula>NOW()-1</formula>
      <formula>NOW()+1</formula>
    </cfRule>
  </conditionalFormatting>
  <conditionalFormatting sqref="K1908:K1913">
    <cfRule type="expression" priority="871" dxfId="1">
      <formula>IF($K1908="Invoiced",1,0)</formula>
    </cfRule>
  </conditionalFormatting>
  <conditionalFormatting sqref="U1908:U1911">
    <cfRule type="expression" priority="870" dxfId="688">
      <formula>$U1908=0</formula>
    </cfRule>
  </conditionalFormatting>
  <conditionalFormatting sqref="X1908:X1911">
    <cfRule type="expression" priority="869" dxfId="688">
      <formula>$X1908=0</formula>
    </cfRule>
  </conditionalFormatting>
  <conditionalFormatting sqref="Y1908:Y1911">
    <cfRule type="expression" priority="868" dxfId="688">
      <formula>$Y1908=0</formula>
    </cfRule>
  </conditionalFormatting>
  <conditionalFormatting sqref="A1908:J1911 L1908:AB1911">
    <cfRule type="expression" priority="867" dxfId="1">
      <formula>IF($K1908="Invoiced",1,0)</formula>
    </cfRule>
  </conditionalFormatting>
  <conditionalFormatting sqref="A1908:A1911">
    <cfRule type="cellIs" priority="866" operator="between" dxfId="655">
      <formula>NOW()-1</formula>
      <formula>NOW()+1</formula>
    </cfRule>
  </conditionalFormatting>
  <conditionalFormatting sqref="U1912:U1913">
    <cfRule type="expression" priority="865" dxfId="688">
      <formula>$U1912=0</formula>
    </cfRule>
  </conditionalFormatting>
  <conditionalFormatting sqref="X1912:X1913">
    <cfRule type="expression" priority="864" dxfId="688">
      <formula>$X1912=0</formula>
    </cfRule>
  </conditionalFormatting>
  <conditionalFormatting sqref="Y1912:Y1913">
    <cfRule type="expression" priority="863" dxfId="688">
      <formula>$Y1912=0</formula>
    </cfRule>
  </conditionalFormatting>
  <conditionalFormatting sqref="A1912:J1913 L1912:AB1913">
    <cfRule type="expression" priority="862" dxfId="1">
      <formula>IF($K1912="Invoiced",1,0)</formula>
    </cfRule>
  </conditionalFormatting>
  <conditionalFormatting sqref="A1912:A1913">
    <cfRule type="cellIs" priority="861" operator="between" dxfId="655">
      <formula>NOW()-1</formula>
      <formula>NOW()+1</formula>
    </cfRule>
  </conditionalFormatting>
  <conditionalFormatting sqref="A1914">
    <cfRule type="cellIs" priority="860" operator="between" dxfId="655">
      <formula>NOW()-1</formula>
      <formula>NOW()+1</formula>
    </cfRule>
    <cfRule type="cellIs" priority="854" operator="between" dxfId="655">
      <formula>NOW()-1</formula>
      <formula>NOW()+1</formula>
    </cfRule>
  </conditionalFormatting>
  <conditionalFormatting sqref="K1914">
    <cfRule type="expression" priority="859" dxfId="1">
      <formula>IF($K1914="Invoiced",1,0)</formula>
    </cfRule>
  </conditionalFormatting>
  <conditionalFormatting sqref="U1914">
    <cfRule type="expression" priority="858" dxfId="688">
      <formula>$U1914=0</formula>
    </cfRule>
  </conditionalFormatting>
  <conditionalFormatting sqref="X1914">
    <cfRule type="expression" priority="857" dxfId="688">
      <formula>$X1914=0</formula>
    </cfRule>
  </conditionalFormatting>
  <conditionalFormatting sqref="Y1914">
    <cfRule type="expression" priority="856" dxfId="688">
      <formula>$Y1914=0</formula>
    </cfRule>
  </conditionalFormatting>
  <conditionalFormatting sqref="A1914:J1914 L1914:AB1914">
    <cfRule type="expression" priority="855" dxfId="1">
      <formula>IF($K1914="Invoiced",1,0)</formula>
    </cfRule>
  </conditionalFormatting>
  <conditionalFormatting sqref="A1915">
    <cfRule type="cellIs" priority="853" operator="between" dxfId="655">
      <formula>NOW()-1</formula>
      <formula>NOW()+1</formula>
    </cfRule>
    <cfRule type="cellIs" priority="847" operator="between" dxfId="655">
      <formula>NOW()-1</formula>
      <formula>NOW()+1</formula>
    </cfRule>
  </conditionalFormatting>
  <conditionalFormatting sqref="K1915">
    <cfRule type="expression" priority="852" dxfId="1">
      <formula>IF($K1915="Invoiced",1,0)</formula>
    </cfRule>
  </conditionalFormatting>
  <conditionalFormatting sqref="U1915">
    <cfRule type="expression" priority="851" dxfId="688">
      <formula>$U1915=0</formula>
    </cfRule>
  </conditionalFormatting>
  <conditionalFormatting sqref="X1915">
    <cfRule type="expression" priority="850" dxfId="688">
      <formula>$X1915=0</formula>
    </cfRule>
  </conditionalFormatting>
  <conditionalFormatting sqref="Y1915">
    <cfRule type="expression" priority="849" dxfId="688">
      <formula>$Y1915=0</formula>
    </cfRule>
  </conditionalFormatting>
  <conditionalFormatting sqref="A1915:J1915 L1915:AB1915">
    <cfRule type="expression" priority="848" dxfId="1">
      <formula>IF($K1915="Invoiced",1,0)</formula>
    </cfRule>
  </conditionalFormatting>
  <conditionalFormatting sqref="A1916:A1921">
    <cfRule type="cellIs" priority="846" operator="between" dxfId="655">
      <formula>NOW()-1</formula>
      <formula>NOW()+1</formula>
    </cfRule>
  </conditionalFormatting>
  <conditionalFormatting sqref="K1916:K1921">
    <cfRule type="expression" priority="845" dxfId="1">
      <formula>IF($K1916="Invoiced",1,0)</formula>
    </cfRule>
  </conditionalFormatting>
  <conditionalFormatting sqref="U1916:U1919">
    <cfRule type="expression" priority="844" dxfId="688">
      <formula>$U1916=0</formula>
    </cfRule>
  </conditionalFormatting>
  <conditionalFormatting sqref="X1916:X1919">
    <cfRule type="expression" priority="843" dxfId="688">
      <formula>$X1916=0</formula>
    </cfRule>
  </conditionalFormatting>
  <conditionalFormatting sqref="Y1916:Y1919">
    <cfRule type="expression" priority="842" dxfId="688">
      <formula>$Y1916=0</formula>
    </cfRule>
  </conditionalFormatting>
  <conditionalFormatting sqref="A1916:J1919 L1916:AB1919">
    <cfRule type="expression" priority="841" dxfId="1">
      <formula>IF($K1916="Invoiced",1,0)</formula>
    </cfRule>
  </conditionalFormatting>
  <conditionalFormatting sqref="A1916:A1919">
    <cfRule type="cellIs" priority="840" operator="between" dxfId="655">
      <formula>NOW()-1</formula>
      <formula>NOW()+1</formula>
    </cfRule>
  </conditionalFormatting>
  <conditionalFormatting sqref="U1920:U1921">
    <cfRule type="expression" priority="839" dxfId="688">
      <formula>$U1920=0</formula>
    </cfRule>
  </conditionalFormatting>
  <conditionalFormatting sqref="X1920:X1921">
    <cfRule type="expression" priority="838" dxfId="688">
      <formula>$X1920=0</formula>
    </cfRule>
  </conditionalFormatting>
  <conditionalFormatting sqref="Y1920:Y1921">
    <cfRule type="expression" priority="837" dxfId="688">
      <formula>$Y1920=0</formula>
    </cfRule>
  </conditionalFormatting>
  <conditionalFormatting sqref="A1920:J1921 L1920:AB1921">
    <cfRule type="expression" priority="836" dxfId="1">
      <formula>IF($K1920="Invoiced",1,0)</formula>
    </cfRule>
  </conditionalFormatting>
  <conditionalFormatting sqref="A1920:A1921">
    <cfRule type="cellIs" priority="835" operator="between" dxfId="655">
      <formula>NOW()-1</formula>
      <formula>NOW()+1</formula>
    </cfRule>
  </conditionalFormatting>
  <conditionalFormatting sqref="A1922:A1928">
    <cfRule type="cellIs" priority="834" operator="between" dxfId="655">
      <formula>NOW()-1</formula>
      <formula>NOW()+1</formula>
    </cfRule>
  </conditionalFormatting>
  <conditionalFormatting sqref="K1922:K1928">
    <cfRule type="expression" priority="833" dxfId="1">
      <formula>IF($K1922="Invoiced",1,0)</formula>
    </cfRule>
  </conditionalFormatting>
  <conditionalFormatting sqref="U1922:U1925">
    <cfRule type="expression" priority="832" dxfId="688">
      <formula>$U1922=0</formula>
    </cfRule>
  </conditionalFormatting>
  <conditionalFormatting sqref="X1922:X1925">
    <cfRule type="expression" priority="831" dxfId="688">
      <formula>$X1922=0</formula>
    </cfRule>
  </conditionalFormatting>
  <conditionalFormatting sqref="Y1922:Y1925">
    <cfRule type="expression" priority="830" dxfId="688">
      <formula>$Y1922=0</formula>
    </cfRule>
  </conditionalFormatting>
  <conditionalFormatting sqref="A1922:J1925 L1922:AB1925">
    <cfRule type="expression" priority="829" dxfId="1">
      <formula>IF($K1922="Invoiced",1,0)</formula>
    </cfRule>
  </conditionalFormatting>
  <conditionalFormatting sqref="A1922:A1925">
    <cfRule type="cellIs" priority="828" operator="between" dxfId="655">
      <formula>NOW()-1</formula>
      <formula>NOW()+1</formula>
    </cfRule>
  </conditionalFormatting>
  <conditionalFormatting sqref="U1926:U1928">
    <cfRule type="expression" priority="827" dxfId="688">
      <formula>$U1926=0</formula>
    </cfRule>
  </conditionalFormatting>
  <conditionalFormatting sqref="X1926:X1928">
    <cfRule type="expression" priority="826" dxfId="688">
      <formula>$X1926=0</formula>
    </cfRule>
  </conditionalFormatting>
  <conditionalFormatting sqref="Y1926:Y1928">
    <cfRule type="expression" priority="825" dxfId="688">
      <formula>$Y1926=0</formula>
    </cfRule>
  </conditionalFormatting>
  <conditionalFormatting sqref="A1926:J1928 L1926:AB1928">
    <cfRule type="expression" priority="824" dxfId="1">
      <formula>IF($K1926="Invoiced",1,0)</formula>
    </cfRule>
  </conditionalFormatting>
  <conditionalFormatting sqref="A1926:A1928">
    <cfRule type="cellIs" priority="823" operator="between" dxfId="655">
      <formula>NOW()-1</formula>
      <formula>NOW()+1</formula>
    </cfRule>
  </conditionalFormatting>
  <conditionalFormatting sqref="A1929:A1934">
    <cfRule type="cellIs" priority="822" operator="between" dxfId="655">
      <formula>NOW()-1</formula>
      <formula>NOW()+1</formula>
    </cfRule>
  </conditionalFormatting>
  <conditionalFormatting sqref="K1929:K1934">
    <cfRule type="expression" priority="821" dxfId="1">
      <formula>IF($K1929="Invoiced",1,0)</formula>
    </cfRule>
  </conditionalFormatting>
  <conditionalFormatting sqref="U1929:U1932">
    <cfRule type="expression" priority="820" dxfId="688">
      <formula>$U1929=0</formula>
    </cfRule>
  </conditionalFormatting>
  <conditionalFormatting sqref="X1929:X1932">
    <cfRule type="expression" priority="819" dxfId="688">
      <formula>$X1929=0</formula>
    </cfRule>
  </conditionalFormatting>
  <conditionalFormatting sqref="Y1929:Y1932">
    <cfRule type="expression" priority="818" dxfId="688">
      <formula>$Y1929=0</formula>
    </cfRule>
  </conditionalFormatting>
  <conditionalFormatting sqref="A1929:J1932 L1929:AB1932">
    <cfRule type="expression" priority="817" dxfId="1">
      <formula>IF($K1929="Invoiced",1,0)</formula>
    </cfRule>
  </conditionalFormatting>
  <conditionalFormatting sqref="A1929:A1932">
    <cfRule type="cellIs" priority="816" operator="between" dxfId="655">
      <formula>NOW()-1</formula>
      <formula>NOW()+1</formula>
    </cfRule>
  </conditionalFormatting>
  <conditionalFormatting sqref="U1933:U1934">
    <cfRule type="expression" priority="815" dxfId="688">
      <formula>$U1933=0</formula>
    </cfRule>
  </conditionalFormatting>
  <conditionalFormatting sqref="X1933:X1934">
    <cfRule type="expression" priority="814" dxfId="688">
      <formula>$X1933=0</formula>
    </cfRule>
  </conditionalFormatting>
  <conditionalFormatting sqref="Y1933:Y1934">
    <cfRule type="expression" priority="813" dxfId="688">
      <formula>$Y1933=0</formula>
    </cfRule>
  </conditionalFormatting>
  <conditionalFormatting sqref="A1933:J1934 L1933:AB1934">
    <cfRule type="expression" priority="812" dxfId="1">
      <formula>IF($K1933="Invoiced",1,0)</formula>
    </cfRule>
  </conditionalFormatting>
  <conditionalFormatting sqref="A1933:A1934">
    <cfRule type="cellIs" priority="811" operator="between" dxfId="655">
      <formula>NOW()-1</formula>
      <formula>NOW()+1</formula>
    </cfRule>
  </conditionalFormatting>
  <conditionalFormatting sqref="A1935:A1937">
    <cfRule type="cellIs" priority="810" operator="between" dxfId="655">
      <formula>NOW()-1</formula>
      <formula>NOW()+1</formula>
    </cfRule>
    <cfRule type="cellIs" priority="804" operator="between" dxfId="655">
      <formula>NOW()-1</formula>
      <formula>NOW()+1</formula>
    </cfRule>
  </conditionalFormatting>
  <conditionalFormatting sqref="K1935:K1937">
    <cfRule type="expression" priority="809" dxfId="1">
      <formula>IF($K1935="Invoiced",1,0)</formula>
    </cfRule>
  </conditionalFormatting>
  <conditionalFormatting sqref="U1935:U1937">
    <cfRule type="expression" priority="808" dxfId="688">
      <formula>$U1935=0</formula>
    </cfRule>
  </conditionalFormatting>
  <conditionalFormatting sqref="X1935:X1937">
    <cfRule type="expression" priority="807" dxfId="688">
      <formula>$X1935=0</formula>
    </cfRule>
  </conditionalFormatting>
  <conditionalFormatting sqref="Y1935:Y1937">
    <cfRule type="expression" priority="806" dxfId="688">
      <formula>$Y1935=0</formula>
    </cfRule>
  </conditionalFormatting>
  <conditionalFormatting sqref="A1935:J1937 L1935:AB1937">
    <cfRule type="expression" priority="805" dxfId="1">
      <formula>IF($K1935="Invoiced",1,0)</formula>
    </cfRule>
  </conditionalFormatting>
  <conditionalFormatting sqref="A1938:A1943">
    <cfRule type="cellIs" priority="803" operator="between" dxfId="655">
      <formula>NOW()-1</formula>
      <formula>NOW()+1</formula>
    </cfRule>
  </conditionalFormatting>
  <conditionalFormatting sqref="K1938:K1943">
    <cfRule type="expression" priority="802" dxfId="1">
      <formula>IF($K1938="Invoiced",1,0)</formula>
    </cfRule>
  </conditionalFormatting>
  <conditionalFormatting sqref="U1938:U1941">
    <cfRule type="expression" priority="801" dxfId="688">
      <formula>$U1938=0</formula>
    </cfRule>
  </conditionalFormatting>
  <conditionalFormatting sqref="X1938:X1941">
    <cfRule type="expression" priority="800" dxfId="688">
      <formula>$X1938=0</formula>
    </cfRule>
  </conditionalFormatting>
  <conditionalFormatting sqref="Y1938:Y1941">
    <cfRule type="expression" priority="799" dxfId="688">
      <formula>$Y1938=0</formula>
    </cfRule>
  </conditionalFormatting>
  <conditionalFormatting sqref="A1938:J1941 L1938:AB1941">
    <cfRule type="expression" priority="798" dxfId="1">
      <formula>IF($K1938="Invoiced",1,0)</formula>
    </cfRule>
  </conditionalFormatting>
  <conditionalFormatting sqref="A1938:A1941">
    <cfRule type="cellIs" priority="797" operator="between" dxfId="655">
      <formula>NOW()-1</formula>
      <formula>NOW()+1</formula>
    </cfRule>
  </conditionalFormatting>
  <conditionalFormatting sqref="U1942:U1943">
    <cfRule type="expression" priority="796" dxfId="688">
      <formula>$U1942=0</formula>
    </cfRule>
  </conditionalFormatting>
  <conditionalFormatting sqref="X1942:X1943">
    <cfRule type="expression" priority="795" dxfId="688">
      <formula>$X1942=0</formula>
    </cfRule>
  </conditionalFormatting>
  <conditionalFormatting sqref="Y1942:Y1943">
    <cfRule type="expression" priority="794" dxfId="688">
      <formula>$Y1942=0</formula>
    </cfRule>
  </conditionalFormatting>
  <conditionalFormatting sqref="A1942:J1943 L1942:AB1943">
    <cfRule type="expression" priority="793" dxfId="1">
      <formula>IF($K1942="Invoiced",1,0)</formula>
    </cfRule>
  </conditionalFormatting>
  <conditionalFormatting sqref="A1942:A1943">
    <cfRule type="cellIs" priority="792" operator="between" dxfId="655">
      <formula>NOW()-1</formula>
      <formula>NOW()+1</formula>
    </cfRule>
  </conditionalFormatting>
  <conditionalFormatting sqref="A1944">
    <cfRule type="cellIs" priority="791" operator="between" dxfId="655">
      <formula>NOW()-1</formula>
      <formula>NOW()+1</formula>
    </cfRule>
    <cfRule type="cellIs" priority="785" operator="between" dxfId="655">
      <formula>NOW()-1</formula>
      <formula>NOW()+1</formula>
    </cfRule>
  </conditionalFormatting>
  <conditionalFormatting sqref="K1944">
    <cfRule type="expression" priority="790" dxfId="1">
      <formula>IF($K1944="Invoiced",1,0)</formula>
    </cfRule>
  </conditionalFormatting>
  <conditionalFormatting sqref="U1944">
    <cfRule type="expression" priority="789" dxfId="688">
      <formula>$U1944=0</formula>
    </cfRule>
  </conditionalFormatting>
  <conditionalFormatting sqref="X1944">
    <cfRule type="expression" priority="788" dxfId="688">
      <formula>$X1944=0</formula>
    </cfRule>
  </conditionalFormatting>
  <conditionalFormatting sqref="Y1944">
    <cfRule type="expression" priority="787" dxfId="688">
      <formula>$Y1944=0</formula>
    </cfRule>
  </conditionalFormatting>
  <conditionalFormatting sqref="A1944:J1944 L1944:AB1944">
    <cfRule type="expression" priority="786" dxfId="1">
      <formula>IF($K1944="Invoiced",1,0)</formula>
    </cfRule>
  </conditionalFormatting>
  <conditionalFormatting sqref="A1945">
    <cfRule type="cellIs" priority="784" operator="between" dxfId="655">
      <formula>NOW()-1</formula>
      <formula>NOW()+1</formula>
    </cfRule>
    <cfRule type="cellIs" priority="778" operator="between" dxfId="655">
      <formula>NOW()-1</formula>
      <formula>NOW()+1</formula>
    </cfRule>
  </conditionalFormatting>
  <conditionalFormatting sqref="K1945">
    <cfRule type="expression" priority="783" dxfId="1">
      <formula>IF($K1945="Invoiced",1,0)</formula>
    </cfRule>
  </conditionalFormatting>
  <conditionalFormatting sqref="U1945">
    <cfRule type="expression" priority="782" dxfId="688">
      <formula>$U1945=0</formula>
    </cfRule>
  </conditionalFormatting>
  <conditionalFormatting sqref="X1945">
    <cfRule type="expression" priority="781" dxfId="688">
      <formula>$X1945=0</formula>
    </cfRule>
  </conditionalFormatting>
  <conditionalFormatting sqref="Y1945">
    <cfRule type="expression" priority="780" dxfId="688">
      <formula>$Y1945=0</formula>
    </cfRule>
  </conditionalFormatting>
  <conditionalFormatting sqref="A1945:J1945 L1945:AB1945">
    <cfRule type="expression" priority="779" dxfId="1">
      <formula>IF($K1945="Invoiced",1,0)</formula>
    </cfRule>
  </conditionalFormatting>
  <conditionalFormatting sqref="A1946">
    <cfRule type="cellIs" priority="777" operator="between" dxfId="655">
      <formula>NOW()-1</formula>
      <formula>NOW()+1</formula>
    </cfRule>
    <cfRule type="cellIs" priority="771" operator="between" dxfId="655">
      <formula>NOW()-1</formula>
      <formula>NOW()+1</formula>
    </cfRule>
  </conditionalFormatting>
  <conditionalFormatting sqref="K1946">
    <cfRule type="expression" priority="776" dxfId="1">
      <formula>IF($K1946="Invoiced",1,0)</formula>
    </cfRule>
  </conditionalFormatting>
  <conditionalFormatting sqref="U1946">
    <cfRule type="expression" priority="775" dxfId="688">
      <formula>$U1946=0</formula>
    </cfRule>
  </conditionalFormatting>
  <conditionalFormatting sqref="X1946">
    <cfRule type="expression" priority="774" dxfId="688">
      <formula>$X1946=0</formula>
    </cfRule>
  </conditionalFormatting>
  <conditionalFormatting sqref="Y1946">
    <cfRule type="expression" priority="773" dxfId="688">
      <formula>$Y1946=0</formula>
    </cfRule>
  </conditionalFormatting>
  <conditionalFormatting sqref="A1946:J1946 L1946:AB1946">
    <cfRule type="expression" priority="772" dxfId="1">
      <formula>IF($K1946="Invoiced",1,0)</formula>
    </cfRule>
  </conditionalFormatting>
  <conditionalFormatting sqref="A1947">
    <cfRule type="cellIs" priority="770" operator="between" dxfId="655">
      <formula>NOW()-1</formula>
      <formula>NOW()+1</formula>
    </cfRule>
    <cfRule type="cellIs" priority="764" operator="between" dxfId="655">
      <formula>NOW()-1</formula>
      <formula>NOW()+1</formula>
    </cfRule>
  </conditionalFormatting>
  <conditionalFormatting sqref="K1947">
    <cfRule type="expression" priority="769" dxfId="1">
      <formula>IF($K1947="Invoiced",1,0)</formula>
    </cfRule>
  </conditionalFormatting>
  <conditionalFormatting sqref="U1947">
    <cfRule type="expression" priority="768" dxfId="688">
      <formula>$U1947=0</formula>
    </cfRule>
  </conditionalFormatting>
  <conditionalFormatting sqref="X1947">
    <cfRule type="expression" priority="767" dxfId="688">
      <formula>$X1947=0</formula>
    </cfRule>
  </conditionalFormatting>
  <conditionalFormatting sqref="Y1947">
    <cfRule type="expression" priority="766" dxfId="688">
      <formula>$Y1947=0</formula>
    </cfRule>
  </conditionalFormatting>
  <conditionalFormatting sqref="A1947:J1947 L1947:AB1947">
    <cfRule type="expression" priority="765" dxfId="1">
      <formula>IF($K1947="Invoiced",1,0)</formula>
    </cfRule>
  </conditionalFormatting>
  <conditionalFormatting sqref="A1948:A1953">
    <cfRule type="cellIs" priority="763" operator="between" dxfId="655">
      <formula>NOW()-1</formula>
      <formula>NOW()+1</formula>
    </cfRule>
  </conditionalFormatting>
  <conditionalFormatting sqref="K1948:K1953">
    <cfRule type="expression" priority="762" dxfId="1">
      <formula>IF($K1948="Invoiced",1,0)</formula>
    </cfRule>
  </conditionalFormatting>
  <conditionalFormatting sqref="U1948:U1951">
    <cfRule type="expression" priority="761" dxfId="688">
      <formula>$U1948=0</formula>
    </cfRule>
  </conditionalFormatting>
  <conditionalFormatting sqref="X1948:X1951">
    <cfRule type="expression" priority="760" dxfId="688">
      <formula>$X1948=0</formula>
    </cfRule>
  </conditionalFormatting>
  <conditionalFormatting sqref="Y1948:Y1951">
    <cfRule type="expression" priority="759" dxfId="688">
      <formula>$Y1948=0</formula>
    </cfRule>
  </conditionalFormatting>
  <conditionalFormatting sqref="A1948:J1951 L1948:AB1951">
    <cfRule type="expression" priority="758" dxfId="1">
      <formula>IF($K1948="Invoiced",1,0)</formula>
    </cfRule>
  </conditionalFormatting>
  <conditionalFormatting sqref="A1948:A1951">
    <cfRule type="cellIs" priority="757" operator="between" dxfId="655">
      <formula>NOW()-1</formula>
      <formula>NOW()+1</formula>
    </cfRule>
  </conditionalFormatting>
  <conditionalFormatting sqref="U1952:U1953">
    <cfRule type="expression" priority="756" dxfId="688">
      <formula>$U1952=0</formula>
    </cfRule>
  </conditionalFormatting>
  <conditionalFormatting sqref="X1952:X1953">
    <cfRule type="expression" priority="755" dxfId="688">
      <formula>$X1952=0</formula>
    </cfRule>
  </conditionalFormatting>
  <conditionalFormatting sqref="Y1952:Y1953">
    <cfRule type="expression" priority="754" dxfId="688">
      <formula>$Y1952=0</formula>
    </cfRule>
  </conditionalFormatting>
  <conditionalFormatting sqref="A1952:J1953 L1952:AB1953">
    <cfRule type="expression" priority="753" dxfId="1">
      <formula>IF($K1952="Invoiced",1,0)</formula>
    </cfRule>
  </conditionalFormatting>
  <conditionalFormatting sqref="A1952:A1953">
    <cfRule type="cellIs" priority="752" operator="between" dxfId="655">
      <formula>NOW()-1</formula>
      <formula>NOW()+1</formula>
    </cfRule>
  </conditionalFormatting>
  <conditionalFormatting sqref="A1954:A1960">
    <cfRule type="cellIs" priority="751" operator="between" dxfId="655">
      <formula>NOW()-1</formula>
      <formula>NOW()+1</formula>
    </cfRule>
  </conditionalFormatting>
  <conditionalFormatting sqref="K1954:K1960">
    <cfRule type="expression" priority="750" dxfId="1">
      <formula>IF($K1954="Invoiced",1,0)</formula>
    </cfRule>
  </conditionalFormatting>
  <conditionalFormatting sqref="U1954:U1957">
    <cfRule type="expression" priority="749" dxfId="688">
      <formula>$U1954=0</formula>
    </cfRule>
  </conditionalFormatting>
  <conditionalFormatting sqref="X1954:X1957">
    <cfRule type="expression" priority="748" dxfId="688">
      <formula>$X1954=0</formula>
    </cfRule>
  </conditionalFormatting>
  <conditionalFormatting sqref="Y1954:Y1957">
    <cfRule type="expression" priority="747" dxfId="688">
      <formula>$Y1954=0</formula>
    </cfRule>
  </conditionalFormatting>
  <conditionalFormatting sqref="A1954:J1957 L1954:AB1957">
    <cfRule type="expression" priority="746" dxfId="1">
      <formula>IF($K1954="Invoiced",1,0)</formula>
    </cfRule>
  </conditionalFormatting>
  <conditionalFormatting sqref="A1954:A1957">
    <cfRule type="cellIs" priority="745" operator="between" dxfId="655">
      <formula>NOW()-1</formula>
      <formula>NOW()+1</formula>
    </cfRule>
  </conditionalFormatting>
  <conditionalFormatting sqref="U1958:U1960">
    <cfRule type="expression" priority="744" dxfId="688">
      <formula>$U1958=0</formula>
    </cfRule>
  </conditionalFormatting>
  <conditionalFormatting sqref="X1958:X1960">
    <cfRule type="expression" priority="743" dxfId="688">
      <formula>$X1958=0</formula>
    </cfRule>
  </conditionalFormatting>
  <conditionalFormatting sqref="Y1958:Y1960">
    <cfRule type="expression" priority="742" dxfId="688">
      <formula>$Y1958=0</formula>
    </cfRule>
  </conditionalFormatting>
  <conditionalFormatting sqref="A1958:J1960 L1958:AB1960">
    <cfRule type="expression" priority="741" dxfId="1">
      <formula>IF($K1958="Invoiced",1,0)</formula>
    </cfRule>
  </conditionalFormatting>
  <conditionalFormatting sqref="A1958:A1960">
    <cfRule type="cellIs" priority="740" operator="between" dxfId="655">
      <formula>NOW()-1</formula>
      <formula>NOW()+1</formula>
    </cfRule>
  </conditionalFormatting>
  <conditionalFormatting sqref="A1961:A1966">
    <cfRule type="cellIs" priority="739" operator="between" dxfId="655">
      <formula>NOW()-1</formula>
      <formula>NOW()+1</formula>
    </cfRule>
  </conditionalFormatting>
  <conditionalFormatting sqref="K1961:K1966">
    <cfRule type="expression" priority="738" dxfId="1">
      <formula>IF($K1961="Invoiced",1,0)</formula>
    </cfRule>
  </conditionalFormatting>
  <conditionalFormatting sqref="U1961:U1964">
    <cfRule type="expression" priority="737" dxfId="688">
      <formula>$U1961=0</formula>
    </cfRule>
  </conditionalFormatting>
  <conditionalFormatting sqref="X1961:X1964">
    <cfRule type="expression" priority="736" dxfId="688">
      <formula>$X1961=0</formula>
    </cfRule>
  </conditionalFormatting>
  <conditionalFormatting sqref="Y1961:Y1964">
    <cfRule type="expression" priority="735" dxfId="688">
      <formula>$Y1961=0</formula>
    </cfRule>
  </conditionalFormatting>
  <conditionalFormatting sqref="A1961:J1964 L1961:AB1964">
    <cfRule type="expression" priority="734" dxfId="1">
      <formula>IF($K1961="Invoiced",1,0)</formula>
    </cfRule>
  </conditionalFormatting>
  <conditionalFormatting sqref="A1961:A1964">
    <cfRule type="cellIs" priority="733" operator="between" dxfId="655">
      <formula>NOW()-1</formula>
      <formula>NOW()+1</formula>
    </cfRule>
  </conditionalFormatting>
  <conditionalFormatting sqref="U1965:U1966">
    <cfRule type="expression" priority="732" dxfId="688">
      <formula>$U1965=0</formula>
    </cfRule>
  </conditionalFormatting>
  <conditionalFormatting sqref="X1965:X1966">
    <cfRule type="expression" priority="731" dxfId="688">
      <formula>$X1965=0</formula>
    </cfRule>
  </conditionalFormatting>
  <conditionalFormatting sqref="Y1965:Y1966">
    <cfRule type="expression" priority="730" dxfId="688">
      <formula>$Y1965=0</formula>
    </cfRule>
  </conditionalFormatting>
  <conditionalFormatting sqref="A1965:J1966 L1965:AB1966">
    <cfRule type="expression" priority="729" dxfId="1">
      <formula>IF($K1965="Invoiced",1,0)</formula>
    </cfRule>
  </conditionalFormatting>
  <conditionalFormatting sqref="A1965:A1966">
    <cfRule type="cellIs" priority="728" operator="between" dxfId="655">
      <formula>NOW()-1</formula>
      <formula>NOW()+1</formula>
    </cfRule>
  </conditionalFormatting>
  <conditionalFormatting sqref="A1967:A1969">
    <cfRule type="cellIs" priority="727" operator="between" dxfId="655">
      <formula>NOW()-1</formula>
      <formula>NOW()+1</formula>
    </cfRule>
    <cfRule type="cellIs" priority="721" operator="between" dxfId="655">
      <formula>NOW()-1</formula>
      <formula>NOW()+1</formula>
    </cfRule>
  </conditionalFormatting>
  <conditionalFormatting sqref="K1967:K1969">
    <cfRule type="expression" priority="726" dxfId="1">
      <formula>IF($K1967="Invoiced",1,0)</formula>
    </cfRule>
  </conditionalFormatting>
  <conditionalFormatting sqref="U1967:U1969">
    <cfRule type="expression" priority="725" dxfId="688">
      <formula>$U1967=0</formula>
    </cfRule>
  </conditionalFormatting>
  <conditionalFormatting sqref="X1967:X1969">
    <cfRule type="expression" priority="724" dxfId="688">
      <formula>$X1967=0</formula>
    </cfRule>
  </conditionalFormatting>
  <conditionalFormatting sqref="Y1967:Y1969">
    <cfRule type="expression" priority="723" dxfId="688">
      <formula>$Y1967=0</formula>
    </cfRule>
  </conditionalFormatting>
  <conditionalFormatting sqref="A1967:J1969 L1967:AB1969">
    <cfRule type="expression" priority="722" dxfId="1">
      <formula>IF($K1967="Invoiced",1,0)</formula>
    </cfRule>
  </conditionalFormatting>
  <conditionalFormatting sqref="A1970:A1975">
    <cfRule type="cellIs" priority="720" operator="between" dxfId="655">
      <formula>NOW()-1</formula>
      <formula>NOW()+1</formula>
    </cfRule>
  </conditionalFormatting>
  <conditionalFormatting sqref="K1970:K1975">
    <cfRule type="expression" priority="719" dxfId="1">
      <formula>IF($K1970="Invoiced",1,0)</formula>
    </cfRule>
  </conditionalFormatting>
  <conditionalFormatting sqref="U1970:U1973">
    <cfRule type="expression" priority="718" dxfId="688">
      <formula>$U1970=0</formula>
    </cfRule>
  </conditionalFormatting>
  <conditionalFormatting sqref="X1970:X1973">
    <cfRule type="expression" priority="717" dxfId="688">
      <formula>$X1970=0</formula>
    </cfRule>
  </conditionalFormatting>
  <conditionalFormatting sqref="Y1970:Y1973">
    <cfRule type="expression" priority="716" dxfId="688">
      <formula>$Y1970=0</formula>
    </cfRule>
  </conditionalFormatting>
  <conditionalFormatting sqref="A1970:J1973 L1970:AB1973">
    <cfRule type="expression" priority="715" dxfId="1">
      <formula>IF($K1970="Invoiced",1,0)</formula>
    </cfRule>
  </conditionalFormatting>
  <conditionalFormatting sqref="A1970:A1973">
    <cfRule type="cellIs" priority="714" operator="between" dxfId="655">
      <formula>NOW()-1</formula>
      <formula>NOW()+1</formula>
    </cfRule>
  </conditionalFormatting>
  <conditionalFormatting sqref="U1974:U1975">
    <cfRule type="expression" priority="713" dxfId="688">
      <formula>$U1974=0</formula>
    </cfRule>
  </conditionalFormatting>
  <conditionalFormatting sqref="X1974:X1975">
    <cfRule type="expression" priority="712" dxfId="688">
      <formula>$X1974=0</formula>
    </cfRule>
  </conditionalFormatting>
  <conditionalFormatting sqref="Y1974:Y1975">
    <cfRule type="expression" priority="711" dxfId="688">
      <formula>$Y1974=0</formula>
    </cfRule>
  </conditionalFormatting>
  <conditionalFormatting sqref="A1974:J1975 L1974:AB1975">
    <cfRule type="expression" priority="710" dxfId="1">
      <formula>IF($K1974="Invoiced",1,0)</formula>
    </cfRule>
  </conditionalFormatting>
  <conditionalFormatting sqref="A1974:A1975">
    <cfRule type="cellIs" priority="709" operator="between" dxfId="655">
      <formula>NOW()-1</formula>
      <formula>NOW()+1</formula>
    </cfRule>
  </conditionalFormatting>
  <conditionalFormatting sqref="A1976">
    <cfRule type="cellIs" priority="708" operator="between" dxfId="655">
      <formula>NOW()-1</formula>
      <formula>NOW()+1</formula>
    </cfRule>
    <cfRule type="cellIs" priority="702" operator="between" dxfId="655">
      <formula>NOW()-1</formula>
      <formula>NOW()+1</formula>
    </cfRule>
  </conditionalFormatting>
  <conditionalFormatting sqref="K1976">
    <cfRule type="expression" priority="707" dxfId="1">
      <formula>IF($K1976="Invoiced",1,0)</formula>
    </cfRule>
  </conditionalFormatting>
  <conditionalFormatting sqref="U1976">
    <cfRule type="expression" priority="706" dxfId="688">
      <formula>$U1976=0</formula>
    </cfRule>
  </conditionalFormatting>
  <conditionalFormatting sqref="X1976">
    <cfRule type="expression" priority="705" dxfId="688">
      <formula>$X1976=0</formula>
    </cfRule>
  </conditionalFormatting>
  <conditionalFormatting sqref="Y1976">
    <cfRule type="expression" priority="704" dxfId="688">
      <formula>$Y1976=0</formula>
    </cfRule>
  </conditionalFormatting>
  <conditionalFormatting sqref="A1976:J1976 L1976:AB1976">
    <cfRule type="expression" priority="703" dxfId="1">
      <formula>IF($K1976="Invoiced",1,0)</formula>
    </cfRule>
  </conditionalFormatting>
  <conditionalFormatting sqref="A1977">
    <cfRule type="cellIs" priority="701" operator="between" dxfId="655">
      <formula>NOW()-1</formula>
      <formula>NOW()+1</formula>
    </cfRule>
    <cfRule type="cellIs" priority="695" operator="between" dxfId="655">
      <formula>NOW()-1</formula>
      <formula>NOW()+1</formula>
    </cfRule>
  </conditionalFormatting>
  <conditionalFormatting sqref="K1977">
    <cfRule type="expression" priority="700" dxfId="1">
      <formula>IF($K1977="Invoiced",1,0)</formula>
    </cfRule>
  </conditionalFormatting>
  <conditionalFormatting sqref="U1977">
    <cfRule type="expression" priority="699" dxfId="688">
      <formula>$U1977=0</formula>
    </cfRule>
  </conditionalFormatting>
  <conditionalFormatting sqref="X1977">
    <cfRule type="expression" priority="698" dxfId="688">
      <formula>$X1977=0</formula>
    </cfRule>
  </conditionalFormatting>
  <conditionalFormatting sqref="Y1977">
    <cfRule type="expression" priority="697" dxfId="688">
      <formula>$Y1977=0</formula>
    </cfRule>
  </conditionalFormatting>
  <conditionalFormatting sqref="A1977:J1977 L1977:AB1977">
    <cfRule type="expression" priority="696" dxfId="1">
      <formula>IF($K1977="Invoiced",1,0)</formula>
    </cfRule>
  </conditionalFormatting>
  <conditionalFormatting sqref="A1978:A1983">
    <cfRule type="cellIs" priority="694" operator="between" dxfId="655">
      <formula>NOW()-1</formula>
      <formula>NOW()+1</formula>
    </cfRule>
  </conditionalFormatting>
  <conditionalFormatting sqref="K1978:K1983">
    <cfRule type="expression" priority="693" dxfId="1">
      <formula>IF($K1978="Invoiced",1,0)</formula>
    </cfRule>
  </conditionalFormatting>
  <conditionalFormatting sqref="U1978:U1981">
    <cfRule type="expression" priority="692" dxfId="688">
      <formula>$U1978=0</formula>
    </cfRule>
  </conditionalFormatting>
  <conditionalFormatting sqref="X1978:X1981">
    <cfRule type="expression" priority="691" dxfId="688">
      <formula>$X1978=0</formula>
    </cfRule>
  </conditionalFormatting>
  <conditionalFormatting sqref="Y1978:Y1981">
    <cfRule type="expression" priority="690" dxfId="688">
      <formula>$Y1978=0</formula>
    </cfRule>
  </conditionalFormatting>
  <conditionalFormatting sqref="A1978:J1981 L1978:AB1981">
    <cfRule type="expression" priority="689" dxfId="1">
      <formula>IF($K1978="Invoiced",1,0)</formula>
    </cfRule>
  </conditionalFormatting>
  <conditionalFormatting sqref="A1978:A1981">
    <cfRule type="cellIs" priority="688" operator="between" dxfId="655">
      <formula>NOW()-1</formula>
      <formula>NOW()+1</formula>
    </cfRule>
  </conditionalFormatting>
  <conditionalFormatting sqref="U1982:U1983">
    <cfRule type="expression" priority="687" dxfId="688">
      <formula>$U1982=0</formula>
    </cfRule>
  </conditionalFormatting>
  <conditionalFormatting sqref="X1982:X1983">
    <cfRule type="expression" priority="686" dxfId="688">
      <formula>$X1982=0</formula>
    </cfRule>
  </conditionalFormatting>
  <conditionalFormatting sqref="Y1982:Y1983">
    <cfRule type="expression" priority="685" dxfId="688">
      <formula>$Y1982=0</formula>
    </cfRule>
  </conditionalFormatting>
  <conditionalFormatting sqref="A1982:J1983 L1982:AB1983">
    <cfRule type="expression" priority="684" dxfId="1">
      <formula>IF($K1982="Invoiced",1,0)</formula>
    </cfRule>
  </conditionalFormatting>
  <conditionalFormatting sqref="A1982:A1983">
    <cfRule type="cellIs" priority="683" operator="between" dxfId="655">
      <formula>NOW()-1</formula>
      <formula>NOW()+1</formula>
    </cfRule>
  </conditionalFormatting>
  <conditionalFormatting sqref="A1984:A1990">
    <cfRule type="cellIs" priority="682" operator="between" dxfId="655">
      <formula>NOW()-1</formula>
      <formula>NOW()+1</formula>
    </cfRule>
  </conditionalFormatting>
  <conditionalFormatting sqref="K1984:K1990">
    <cfRule type="expression" priority="681" dxfId="1">
      <formula>IF($K1984="Invoiced",1,0)</formula>
    </cfRule>
  </conditionalFormatting>
  <conditionalFormatting sqref="U1984:U1987">
    <cfRule type="expression" priority="680" dxfId="688">
      <formula>$U1984=0</formula>
    </cfRule>
  </conditionalFormatting>
  <conditionalFormatting sqref="X1984:X1987">
    <cfRule type="expression" priority="679" dxfId="688">
      <formula>$X1984=0</formula>
    </cfRule>
  </conditionalFormatting>
  <conditionalFormatting sqref="Y1984:Y1987">
    <cfRule type="expression" priority="678" dxfId="688">
      <formula>$Y1984=0</formula>
    </cfRule>
  </conditionalFormatting>
  <conditionalFormatting sqref="A1984:J1987 L1984:AB1987">
    <cfRule type="expression" priority="677" dxfId="1">
      <formula>IF($K1984="Invoiced",1,0)</formula>
    </cfRule>
  </conditionalFormatting>
  <conditionalFormatting sqref="A1984:A1987">
    <cfRule type="cellIs" priority="676" operator="between" dxfId="655">
      <formula>NOW()-1</formula>
      <formula>NOW()+1</formula>
    </cfRule>
  </conditionalFormatting>
  <conditionalFormatting sqref="U1988:U1990">
    <cfRule type="expression" priority="675" dxfId="688">
      <formula>$U1988=0</formula>
    </cfRule>
  </conditionalFormatting>
  <conditionalFormatting sqref="X1988:X1990">
    <cfRule type="expression" priority="674" dxfId="688">
      <formula>$X1988=0</formula>
    </cfRule>
  </conditionalFormatting>
  <conditionalFormatting sqref="Y1988:Y1990">
    <cfRule type="expression" priority="673" dxfId="688">
      <formula>$Y1988=0</formula>
    </cfRule>
  </conditionalFormatting>
  <conditionalFormatting sqref="A1988:J1990 L1988:AB1990">
    <cfRule type="expression" priority="672" dxfId="1">
      <formula>IF($K1988="Invoiced",1,0)</formula>
    </cfRule>
  </conditionalFormatting>
  <conditionalFormatting sqref="A1988:A1990">
    <cfRule type="cellIs" priority="671" operator="between" dxfId="655">
      <formula>NOW()-1</formula>
      <formula>NOW()+1</formula>
    </cfRule>
  </conditionalFormatting>
  <conditionalFormatting sqref="A1991:A1996">
    <cfRule type="cellIs" priority="670" operator="between" dxfId="655">
      <formula>NOW()-1</formula>
      <formula>NOW()+1</formula>
    </cfRule>
  </conditionalFormatting>
  <conditionalFormatting sqref="K1991:K1996">
    <cfRule type="expression" priority="669" dxfId="1">
      <formula>IF($K1991="Invoiced",1,0)</formula>
    </cfRule>
  </conditionalFormatting>
  <conditionalFormatting sqref="U1991:U1994">
    <cfRule type="expression" priority="668" dxfId="688">
      <formula>$U1991=0</formula>
    </cfRule>
  </conditionalFormatting>
  <conditionalFormatting sqref="X1991:X1994">
    <cfRule type="expression" priority="667" dxfId="688">
      <formula>$X1991=0</formula>
    </cfRule>
  </conditionalFormatting>
  <conditionalFormatting sqref="Y1991:Y1994">
    <cfRule type="expression" priority="666" dxfId="688">
      <formula>$Y1991=0</formula>
    </cfRule>
  </conditionalFormatting>
  <conditionalFormatting sqref="A1991:J1994 L1991:AB1994">
    <cfRule type="expression" priority="665" dxfId="1">
      <formula>IF($K1991="Invoiced",1,0)</formula>
    </cfRule>
  </conditionalFormatting>
  <conditionalFormatting sqref="A1991:A1994">
    <cfRule type="cellIs" priority="664" operator="between" dxfId="655">
      <formula>NOW()-1</formula>
      <formula>NOW()+1</formula>
    </cfRule>
  </conditionalFormatting>
  <conditionalFormatting sqref="U1995:U1996">
    <cfRule type="expression" priority="663" dxfId="688">
      <formula>$U1995=0</formula>
    </cfRule>
  </conditionalFormatting>
  <conditionalFormatting sqref="X1995:X1996">
    <cfRule type="expression" priority="662" dxfId="688">
      <formula>$X1995=0</formula>
    </cfRule>
  </conditionalFormatting>
  <conditionalFormatting sqref="Y1995:Y1996">
    <cfRule type="expression" priority="661" dxfId="688">
      <formula>$Y1995=0</formula>
    </cfRule>
  </conditionalFormatting>
  <conditionalFormatting sqref="A1995:J1996 L1995:AB1996">
    <cfRule type="expression" priority="660" dxfId="1">
      <formula>IF($K1995="Invoiced",1,0)</formula>
    </cfRule>
  </conditionalFormatting>
  <conditionalFormatting sqref="A1995:A1996">
    <cfRule type="cellIs" priority="659" operator="between" dxfId="655">
      <formula>NOW()-1</formula>
      <formula>NOW()+1</formula>
    </cfRule>
  </conditionalFormatting>
  <conditionalFormatting sqref="A1997:A1999">
    <cfRule type="cellIs" priority="658" operator="between" dxfId="655">
      <formula>NOW()-1</formula>
      <formula>NOW()+1</formula>
    </cfRule>
    <cfRule type="cellIs" priority="652" operator="between" dxfId="655">
      <formula>NOW()-1</formula>
      <formula>NOW()+1</formula>
    </cfRule>
  </conditionalFormatting>
  <conditionalFormatting sqref="K1997:K1999">
    <cfRule type="expression" priority="657" dxfId="1">
      <formula>IF($K1997="Invoiced",1,0)</formula>
    </cfRule>
  </conditionalFormatting>
  <conditionalFormatting sqref="U1997:U1999">
    <cfRule type="expression" priority="656" dxfId="688">
      <formula>$U1997=0</formula>
    </cfRule>
  </conditionalFormatting>
  <conditionalFormatting sqref="X1997:X1999">
    <cfRule type="expression" priority="655" dxfId="688">
      <formula>$X1997=0</formula>
    </cfRule>
  </conditionalFormatting>
  <conditionalFormatting sqref="Y1997:Y1999">
    <cfRule type="expression" priority="654" dxfId="688">
      <formula>$Y1997=0</formula>
    </cfRule>
  </conditionalFormatting>
  <conditionalFormatting sqref="A1997:J1999 L1997:AB1999">
    <cfRule type="expression" priority="653" dxfId="1">
      <formula>IF($K1997="Invoiced",1,0)</formula>
    </cfRule>
  </conditionalFormatting>
  <conditionalFormatting sqref="A2000:A2005">
    <cfRule type="cellIs" priority="651" operator="between" dxfId="655">
      <formula>NOW()-1</formula>
      <formula>NOW()+1</formula>
    </cfRule>
  </conditionalFormatting>
  <conditionalFormatting sqref="K2000:K2005">
    <cfRule type="expression" priority="650" dxfId="1">
      <formula>IF($K2000="Invoiced",1,0)</formula>
    </cfRule>
  </conditionalFormatting>
  <conditionalFormatting sqref="U2000:U2003">
    <cfRule type="expression" priority="649" dxfId="688">
      <formula>$U2000=0</formula>
    </cfRule>
  </conditionalFormatting>
  <conditionalFormatting sqref="X2000:X2003">
    <cfRule type="expression" priority="648" dxfId="688">
      <formula>$X2000=0</formula>
    </cfRule>
  </conditionalFormatting>
  <conditionalFormatting sqref="Y2000:Y2003">
    <cfRule type="expression" priority="647" dxfId="688">
      <formula>$Y2000=0</formula>
    </cfRule>
  </conditionalFormatting>
  <conditionalFormatting sqref="A2000:J2003 L2000:AB2003">
    <cfRule type="expression" priority="646" dxfId="1">
      <formula>IF($K2000="Invoiced",1,0)</formula>
    </cfRule>
  </conditionalFormatting>
  <conditionalFormatting sqref="A2000:A2003">
    <cfRule type="cellIs" priority="645" operator="between" dxfId="655">
      <formula>NOW()-1</formula>
      <formula>NOW()+1</formula>
    </cfRule>
  </conditionalFormatting>
  <conditionalFormatting sqref="U2004:U2005">
    <cfRule type="expression" priority="644" dxfId="688">
      <formula>$U2004=0</formula>
    </cfRule>
  </conditionalFormatting>
  <conditionalFormatting sqref="X2004:X2005">
    <cfRule type="expression" priority="643" dxfId="688">
      <formula>$X2004=0</formula>
    </cfRule>
  </conditionalFormatting>
  <conditionalFormatting sqref="Y2004:Y2005">
    <cfRule type="expression" priority="642" dxfId="688">
      <formula>$Y2004=0</formula>
    </cfRule>
  </conditionalFormatting>
  <conditionalFormatting sqref="A2004:J2005 L2004:AB2005">
    <cfRule type="expression" priority="641" dxfId="1">
      <formula>IF($K2004="Invoiced",1,0)</formula>
    </cfRule>
  </conditionalFormatting>
  <conditionalFormatting sqref="A2004:A2005">
    <cfRule type="cellIs" priority="640" operator="between" dxfId="655">
      <formula>NOW()-1</formula>
      <formula>NOW()+1</formula>
    </cfRule>
  </conditionalFormatting>
  <conditionalFormatting sqref="A2006">
    <cfRule type="cellIs" priority="639" operator="between" dxfId="655">
      <formula>NOW()-1</formula>
      <formula>NOW()+1</formula>
    </cfRule>
    <cfRule type="cellIs" priority="633" operator="between" dxfId="655">
      <formula>NOW()-1</formula>
      <formula>NOW()+1</formula>
    </cfRule>
  </conditionalFormatting>
  <conditionalFormatting sqref="K2006">
    <cfRule type="expression" priority="638" dxfId="1">
      <formula>IF($K2006="Invoiced",1,0)</formula>
    </cfRule>
  </conditionalFormatting>
  <conditionalFormatting sqref="U2006">
    <cfRule type="expression" priority="637" dxfId="688">
      <formula>$U2006=0</formula>
    </cfRule>
  </conditionalFormatting>
  <conditionalFormatting sqref="X2006">
    <cfRule type="expression" priority="636" dxfId="688">
      <formula>$X2006=0</formula>
    </cfRule>
  </conditionalFormatting>
  <conditionalFormatting sqref="Y2006">
    <cfRule type="expression" priority="635" dxfId="688">
      <formula>$Y2006=0</formula>
    </cfRule>
  </conditionalFormatting>
  <conditionalFormatting sqref="A2006:J2006 L2006:AB2006">
    <cfRule type="expression" priority="634" dxfId="1">
      <formula>IF($K2006="Invoiced",1,0)</formula>
    </cfRule>
  </conditionalFormatting>
  <conditionalFormatting sqref="A2007">
    <cfRule type="cellIs" priority="632" operator="between" dxfId="655">
      <formula>NOW()-1</formula>
      <formula>NOW()+1</formula>
    </cfRule>
    <cfRule type="cellIs" priority="626" operator="between" dxfId="655">
      <formula>NOW()-1</formula>
      <formula>NOW()+1</formula>
    </cfRule>
  </conditionalFormatting>
  <conditionalFormatting sqref="K2007">
    <cfRule type="expression" priority="631" dxfId="1">
      <formula>IF($K2007="Invoiced",1,0)</formula>
    </cfRule>
  </conditionalFormatting>
  <conditionalFormatting sqref="U2007">
    <cfRule type="expression" priority="630" dxfId="688">
      <formula>$U2007=0</formula>
    </cfRule>
  </conditionalFormatting>
  <conditionalFormatting sqref="X2007">
    <cfRule type="expression" priority="629" dxfId="688">
      <formula>$X2007=0</formula>
    </cfRule>
  </conditionalFormatting>
  <conditionalFormatting sqref="Y2007">
    <cfRule type="expression" priority="628" dxfId="688">
      <formula>$Y2007=0</formula>
    </cfRule>
  </conditionalFormatting>
  <conditionalFormatting sqref="A2007:J2007 L2007:AB2007">
    <cfRule type="expression" priority="627" dxfId="1">
      <formula>IF($K2007="Invoiced",1,0)</formula>
    </cfRule>
  </conditionalFormatting>
  <conditionalFormatting sqref="A2008">
    <cfRule type="cellIs" priority="625" operator="between" dxfId="655">
      <formula>NOW()-1</formula>
      <formula>NOW()+1</formula>
    </cfRule>
    <cfRule type="cellIs" priority="619" operator="between" dxfId="655">
      <formula>NOW()-1</formula>
      <formula>NOW()+1</formula>
    </cfRule>
  </conditionalFormatting>
  <conditionalFormatting sqref="K2008">
    <cfRule type="expression" priority="624" dxfId="1">
      <formula>IF($K2008="Invoiced",1,0)</formula>
    </cfRule>
  </conditionalFormatting>
  <conditionalFormatting sqref="U2008">
    <cfRule type="expression" priority="623" dxfId="688">
      <formula>$U2008=0</formula>
    </cfRule>
  </conditionalFormatting>
  <conditionalFormatting sqref="X2008">
    <cfRule type="expression" priority="622" dxfId="688">
      <formula>$X2008=0</formula>
    </cfRule>
  </conditionalFormatting>
  <conditionalFormatting sqref="Y2008">
    <cfRule type="expression" priority="621" dxfId="688">
      <formula>$Y2008=0</formula>
    </cfRule>
  </conditionalFormatting>
  <conditionalFormatting sqref="A2008:J2008 L2008:AB2008">
    <cfRule type="expression" priority="620" dxfId="1">
      <formula>IF($K2008="Invoiced",1,0)</formula>
    </cfRule>
  </conditionalFormatting>
  <conditionalFormatting sqref="A2009">
    <cfRule type="cellIs" priority="618" operator="between" dxfId="655">
      <formula>NOW()-1</formula>
      <formula>NOW()+1</formula>
    </cfRule>
    <cfRule type="cellIs" priority="612" operator="between" dxfId="655">
      <formula>NOW()-1</formula>
      <formula>NOW()+1</formula>
    </cfRule>
  </conditionalFormatting>
  <conditionalFormatting sqref="K2009">
    <cfRule type="expression" priority="617" dxfId="1">
      <formula>IF($K2009="Invoiced",1,0)</formula>
    </cfRule>
  </conditionalFormatting>
  <conditionalFormatting sqref="U2009">
    <cfRule type="expression" priority="616" dxfId="688">
      <formula>$U2009=0</formula>
    </cfRule>
  </conditionalFormatting>
  <conditionalFormatting sqref="X2009">
    <cfRule type="expression" priority="615" dxfId="688">
      <formula>$X2009=0</formula>
    </cfRule>
  </conditionalFormatting>
  <conditionalFormatting sqref="Y2009">
    <cfRule type="expression" priority="614" dxfId="688">
      <formula>$Y2009=0</formula>
    </cfRule>
  </conditionalFormatting>
  <conditionalFormatting sqref="A2009:J2009 L2009:AB2009">
    <cfRule type="expression" priority="613" dxfId="1">
      <formula>IF($K2009="Invoiced",1,0)</formula>
    </cfRule>
  </conditionalFormatting>
  <conditionalFormatting sqref="A2010:A2015">
    <cfRule type="cellIs" priority="611" operator="between" dxfId="655">
      <formula>NOW()-1</formula>
      <formula>NOW()+1</formula>
    </cfRule>
  </conditionalFormatting>
  <conditionalFormatting sqref="K2010:K2015">
    <cfRule type="expression" priority="610" dxfId="1">
      <formula>IF($K2010="Invoiced",1,0)</formula>
    </cfRule>
  </conditionalFormatting>
  <conditionalFormatting sqref="U2010:U2013">
    <cfRule type="expression" priority="609" dxfId="688">
      <formula>$U2010=0</formula>
    </cfRule>
  </conditionalFormatting>
  <conditionalFormatting sqref="X2010:X2013">
    <cfRule type="expression" priority="608" dxfId="688">
      <formula>$X2010=0</formula>
    </cfRule>
  </conditionalFormatting>
  <conditionalFormatting sqref="Y2010:Y2013">
    <cfRule type="expression" priority="607" dxfId="688">
      <formula>$Y2010=0</formula>
    </cfRule>
  </conditionalFormatting>
  <conditionalFormatting sqref="A2010:J2013 L2010:AB2013">
    <cfRule type="expression" priority="606" dxfId="1">
      <formula>IF($K2010="Invoiced",1,0)</formula>
    </cfRule>
  </conditionalFormatting>
  <conditionalFormatting sqref="A2010:A2013">
    <cfRule type="cellIs" priority="605" operator="between" dxfId="655">
      <formula>NOW()-1</formula>
      <formula>NOW()+1</formula>
    </cfRule>
  </conditionalFormatting>
  <conditionalFormatting sqref="U2014:U2015">
    <cfRule type="expression" priority="604" dxfId="688">
      <formula>$U2014=0</formula>
    </cfRule>
  </conditionalFormatting>
  <conditionalFormatting sqref="X2014:X2015">
    <cfRule type="expression" priority="603" dxfId="688">
      <formula>$X2014=0</formula>
    </cfRule>
  </conditionalFormatting>
  <conditionalFormatting sqref="Y2014:Y2015">
    <cfRule type="expression" priority="602" dxfId="688">
      <formula>$Y2014=0</formula>
    </cfRule>
  </conditionalFormatting>
  <conditionalFormatting sqref="A2014:J2015 L2014:AB2015">
    <cfRule type="expression" priority="601" dxfId="1">
      <formula>IF($K2014="Invoiced",1,0)</formula>
    </cfRule>
  </conditionalFormatting>
  <conditionalFormatting sqref="A2014:A2015">
    <cfRule type="cellIs" priority="600" operator="between" dxfId="655">
      <formula>NOW()-1</formula>
      <formula>NOW()+1</formula>
    </cfRule>
  </conditionalFormatting>
  <conditionalFormatting sqref="A2016:A2022">
    <cfRule type="cellIs" priority="599" operator="between" dxfId="655">
      <formula>NOW()-1</formula>
      <formula>NOW()+1</formula>
    </cfRule>
  </conditionalFormatting>
  <conditionalFormatting sqref="K2016:K2022">
    <cfRule type="expression" priority="598" dxfId="1">
      <formula>IF($K2016="Invoiced",1,0)</formula>
    </cfRule>
  </conditionalFormatting>
  <conditionalFormatting sqref="U2016:U2019">
    <cfRule type="expression" priority="597" dxfId="688">
      <formula>$U2016=0</formula>
    </cfRule>
  </conditionalFormatting>
  <conditionalFormatting sqref="X2016:X2019">
    <cfRule type="expression" priority="596" dxfId="688">
      <formula>$X2016=0</formula>
    </cfRule>
  </conditionalFormatting>
  <conditionalFormatting sqref="Y2016:Y2019">
    <cfRule type="expression" priority="595" dxfId="688">
      <formula>$Y2016=0</formula>
    </cfRule>
  </conditionalFormatting>
  <conditionalFormatting sqref="A2016:J2019 L2016:AB2019">
    <cfRule type="expression" priority="594" dxfId="1">
      <formula>IF($K2016="Invoiced",1,0)</formula>
    </cfRule>
  </conditionalFormatting>
  <conditionalFormatting sqref="A2016:A2019">
    <cfRule type="cellIs" priority="593" operator="between" dxfId="655">
      <formula>NOW()-1</formula>
      <formula>NOW()+1</formula>
    </cfRule>
  </conditionalFormatting>
  <conditionalFormatting sqref="U2020:U2022">
    <cfRule type="expression" priority="592" dxfId="688">
      <formula>$U2020=0</formula>
    </cfRule>
  </conditionalFormatting>
  <conditionalFormatting sqref="X2020:X2022">
    <cfRule type="expression" priority="591" dxfId="688">
      <formula>$X2020=0</formula>
    </cfRule>
  </conditionalFormatting>
  <conditionalFormatting sqref="Y2020:Y2022">
    <cfRule type="expression" priority="590" dxfId="688">
      <formula>$Y2020=0</formula>
    </cfRule>
  </conditionalFormatting>
  <conditionalFormatting sqref="A2020:J2022 L2020:AB2022">
    <cfRule type="expression" priority="589" dxfId="1">
      <formula>IF($K2020="Invoiced",1,0)</formula>
    </cfRule>
  </conditionalFormatting>
  <conditionalFormatting sqref="A2020:A2022">
    <cfRule type="cellIs" priority="588" operator="between" dxfId="655">
      <formula>NOW()-1</formula>
      <formula>NOW()+1</formula>
    </cfRule>
  </conditionalFormatting>
  <conditionalFormatting sqref="A2023:A2028">
    <cfRule type="cellIs" priority="587" operator="between" dxfId="655">
      <formula>NOW()-1</formula>
      <formula>NOW()+1</formula>
    </cfRule>
  </conditionalFormatting>
  <conditionalFormatting sqref="K2023:K2028">
    <cfRule type="expression" priority="586" dxfId="1">
      <formula>IF($K2023="Invoiced",1,0)</formula>
    </cfRule>
  </conditionalFormatting>
  <conditionalFormatting sqref="U2023:U2026">
    <cfRule type="expression" priority="585" dxfId="688">
      <formula>$U2023=0</formula>
    </cfRule>
  </conditionalFormatting>
  <conditionalFormatting sqref="X2023:X2026">
    <cfRule type="expression" priority="584" dxfId="688">
      <formula>$X2023=0</formula>
    </cfRule>
  </conditionalFormatting>
  <conditionalFormatting sqref="Y2023:Y2026">
    <cfRule type="expression" priority="583" dxfId="688">
      <formula>$Y2023=0</formula>
    </cfRule>
  </conditionalFormatting>
  <conditionalFormatting sqref="A2023:J2026 L2023:AB2026">
    <cfRule type="expression" priority="582" dxfId="1">
      <formula>IF($K2023="Invoiced",1,0)</formula>
    </cfRule>
  </conditionalFormatting>
  <conditionalFormatting sqref="A2023:A2026">
    <cfRule type="cellIs" priority="581" operator="between" dxfId="655">
      <formula>NOW()-1</formula>
      <formula>NOW()+1</formula>
    </cfRule>
  </conditionalFormatting>
  <conditionalFormatting sqref="U2027:U2028">
    <cfRule type="expression" priority="580" dxfId="688">
      <formula>$U2027=0</formula>
    </cfRule>
  </conditionalFormatting>
  <conditionalFormatting sqref="X2027:X2028">
    <cfRule type="expression" priority="579" dxfId="688">
      <formula>$X2027=0</formula>
    </cfRule>
  </conditionalFormatting>
  <conditionalFormatting sqref="Y2027:Y2028">
    <cfRule type="expression" priority="578" dxfId="688">
      <formula>$Y2027=0</formula>
    </cfRule>
  </conditionalFormatting>
  <conditionalFormatting sqref="A2027:J2028 L2027:AB2028">
    <cfRule type="expression" priority="577" dxfId="1">
      <formula>IF($K2027="Invoiced",1,0)</formula>
    </cfRule>
  </conditionalFormatting>
  <conditionalFormatting sqref="A2027:A2028">
    <cfRule type="cellIs" priority="576" operator="between" dxfId="655">
      <formula>NOW()-1</formula>
      <formula>NOW()+1</formula>
    </cfRule>
  </conditionalFormatting>
  <conditionalFormatting sqref="A2029:A2031">
    <cfRule type="cellIs" priority="575" operator="between" dxfId="655">
      <formula>NOW()-1</formula>
      <formula>NOW()+1</formula>
    </cfRule>
    <cfRule type="cellIs" priority="569" operator="between" dxfId="655">
      <formula>NOW()-1</formula>
      <formula>NOW()+1</formula>
    </cfRule>
  </conditionalFormatting>
  <conditionalFormatting sqref="K2029:K2031">
    <cfRule type="expression" priority="574" dxfId="1">
      <formula>IF($K2029="Invoiced",1,0)</formula>
    </cfRule>
  </conditionalFormatting>
  <conditionalFormatting sqref="U2029:U2031">
    <cfRule type="expression" priority="573" dxfId="688">
      <formula>$U2029=0</formula>
    </cfRule>
  </conditionalFormatting>
  <conditionalFormatting sqref="X2029:X2031">
    <cfRule type="expression" priority="572" dxfId="688">
      <formula>$X2029=0</formula>
    </cfRule>
  </conditionalFormatting>
  <conditionalFormatting sqref="Y2029:Y2031">
    <cfRule type="expression" priority="571" dxfId="688">
      <formula>$Y2029=0</formula>
    </cfRule>
  </conditionalFormatting>
  <conditionalFormatting sqref="A2029:J2031 L2029:AB2031">
    <cfRule type="expression" priority="570" dxfId="1">
      <formula>IF($K2029="Invoiced",1,0)</formula>
    </cfRule>
  </conditionalFormatting>
  <conditionalFormatting sqref="A2032:A2037">
    <cfRule type="cellIs" priority="568" operator="between" dxfId="655">
      <formula>NOW()-1</formula>
      <formula>NOW()+1</formula>
    </cfRule>
  </conditionalFormatting>
  <conditionalFormatting sqref="K2032:K2037">
    <cfRule type="expression" priority="567" dxfId="1">
      <formula>IF($K2032="Invoiced",1,0)</formula>
    </cfRule>
  </conditionalFormatting>
  <conditionalFormatting sqref="U2032:U2035">
    <cfRule type="expression" priority="566" dxfId="688">
      <formula>$U2032=0</formula>
    </cfRule>
  </conditionalFormatting>
  <conditionalFormatting sqref="X2032:X2035">
    <cfRule type="expression" priority="565" dxfId="688">
      <formula>$X2032=0</formula>
    </cfRule>
  </conditionalFormatting>
  <conditionalFormatting sqref="Y2032:Y2035">
    <cfRule type="expression" priority="564" dxfId="688">
      <formula>$Y2032=0</formula>
    </cfRule>
  </conditionalFormatting>
  <conditionalFormatting sqref="A2032:J2035 L2032:AB2035">
    <cfRule type="expression" priority="563" dxfId="1">
      <formula>IF($K2032="Invoiced",1,0)</formula>
    </cfRule>
  </conditionalFormatting>
  <conditionalFormatting sqref="A2032:A2035">
    <cfRule type="cellIs" priority="562" operator="between" dxfId="655">
      <formula>NOW()-1</formula>
      <formula>NOW()+1</formula>
    </cfRule>
  </conditionalFormatting>
  <conditionalFormatting sqref="U2036:U2037">
    <cfRule type="expression" priority="561" dxfId="688">
      <formula>$U2036=0</formula>
    </cfRule>
  </conditionalFormatting>
  <conditionalFormatting sqref="X2036:X2037">
    <cfRule type="expression" priority="560" dxfId="688">
      <formula>$X2036=0</formula>
    </cfRule>
  </conditionalFormatting>
  <conditionalFormatting sqref="Y2036:Y2037">
    <cfRule type="expression" priority="559" dxfId="688">
      <formula>$Y2036=0</formula>
    </cfRule>
  </conditionalFormatting>
  <conditionalFormatting sqref="A2036:J2037 L2036:AB2037">
    <cfRule type="expression" priority="558" dxfId="1">
      <formula>IF($K2036="Invoiced",1,0)</formula>
    </cfRule>
  </conditionalFormatting>
  <conditionalFormatting sqref="A2036:A2037">
    <cfRule type="cellIs" priority="557" operator="between" dxfId="655">
      <formula>NOW()-1</formula>
      <formula>NOW()+1</formula>
    </cfRule>
  </conditionalFormatting>
  <conditionalFormatting sqref="A2038">
    <cfRule type="cellIs" priority="556" operator="between" dxfId="655">
      <formula>NOW()-1</formula>
      <formula>NOW()+1</formula>
    </cfRule>
    <cfRule type="cellIs" priority="550" operator="between" dxfId="655">
      <formula>NOW()-1</formula>
      <formula>NOW()+1</formula>
    </cfRule>
  </conditionalFormatting>
  <conditionalFormatting sqref="K2038">
    <cfRule type="expression" priority="555" dxfId="1">
      <formula>IF($K2038="Invoiced",1,0)</formula>
    </cfRule>
  </conditionalFormatting>
  <conditionalFormatting sqref="U2038">
    <cfRule type="expression" priority="554" dxfId="688">
      <formula>$U2038=0</formula>
    </cfRule>
  </conditionalFormatting>
  <conditionalFormatting sqref="X2038">
    <cfRule type="expression" priority="553" dxfId="688">
      <formula>$X2038=0</formula>
    </cfRule>
  </conditionalFormatting>
  <conditionalFormatting sqref="Y2038">
    <cfRule type="expression" priority="552" dxfId="688">
      <formula>$Y2038=0</formula>
    </cfRule>
  </conditionalFormatting>
  <conditionalFormatting sqref="A2038:J2038 L2038:AB2038">
    <cfRule type="expression" priority="551" dxfId="1">
      <formula>IF($K2038="Invoiced",1,0)</formula>
    </cfRule>
  </conditionalFormatting>
  <conditionalFormatting sqref="A2039">
    <cfRule type="cellIs" priority="549" operator="between" dxfId="655">
      <formula>NOW()-1</formula>
      <formula>NOW()+1</formula>
    </cfRule>
    <cfRule type="cellIs" priority="543" operator="between" dxfId="655">
      <formula>NOW()-1</formula>
      <formula>NOW()+1</formula>
    </cfRule>
  </conditionalFormatting>
  <conditionalFormatting sqref="K2039">
    <cfRule type="expression" priority="548" dxfId="1">
      <formula>IF($K2039="Invoiced",1,0)</formula>
    </cfRule>
  </conditionalFormatting>
  <conditionalFormatting sqref="U2039">
    <cfRule type="expression" priority="547" dxfId="688">
      <formula>$U2039=0</formula>
    </cfRule>
  </conditionalFormatting>
  <conditionalFormatting sqref="X2039">
    <cfRule type="expression" priority="546" dxfId="688">
      <formula>$X2039=0</formula>
    </cfRule>
  </conditionalFormatting>
  <conditionalFormatting sqref="Y2039">
    <cfRule type="expression" priority="545" dxfId="688">
      <formula>$Y2039=0</formula>
    </cfRule>
  </conditionalFormatting>
  <conditionalFormatting sqref="A2039:J2039 L2039:AB2039">
    <cfRule type="expression" priority="544" dxfId="1">
      <formula>IF($K2039="Invoiced",1,0)</formula>
    </cfRule>
  </conditionalFormatting>
  <conditionalFormatting sqref="A2040:A2045">
    <cfRule type="cellIs" priority="542" operator="between" dxfId="655">
      <formula>NOW()-1</formula>
      <formula>NOW()+1</formula>
    </cfRule>
  </conditionalFormatting>
  <conditionalFormatting sqref="K2040:K2045">
    <cfRule type="expression" priority="541" dxfId="1">
      <formula>IF($K2040="Invoiced",1,0)</formula>
    </cfRule>
  </conditionalFormatting>
  <conditionalFormatting sqref="U2040:U2043">
    <cfRule type="expression" priority="540" dxfId="688">
      <formula>$U2040=0</formula>
    </cfRule>
  </conditionalFormatting>
  <conditionalFormatting sqref="X2040:X2043">
    <cfRule type="expression" priority="539" dxfId="688">
      <formula>$X2040=0</formula>
    </cfRule>
  </conditionalFormatting>
  <conditionalFormatting sqref="Y2040:Y2043">
    <cfRule type="expression" priority="538" dxfId="688">
      <formula>$Y2040=0</formula>
    </cfRule>
  </conditionalFormatting>
  <conditionalFormatting sqref="A2040:J2043 L2040:AB2043">
    <cfRule type="expression" priority="537" dxfId="1">
      <formula>IF($K2040="Invoiced",1,0)</formula>
    </cfRule>
  </conditionalFormatting>
  <conditionalFormatting sqref="A2040:A2043">
    <cfRule type="cellIs" priority="536" operator="between" dxfId="655">
      <formula>NOW()-1</formula>
      <formula>NOW()+1</formula>
    </cfRule>
  </conditionalFormatting>
  <conditionalFormatting sqref="U2044:U2045">
    <cfRule type="expression" priority="535" dxfId="688">
      <formula>$U2044=0</formula>
    </cfRule>
  </conditionalFormatting>
  <conditionalFormatting sqref="X2044:X2045">
    <cfRule type="expression" priority="534" dxfId="688">
      <formula>$X2044=0</formula>
    </cfRule>
  </conditionalFormatting>
  <conditionalFormatting sqref="Y2044:Y2045">
    <cfRule type="expression" priority="533" dxfId="688">
      <formula>$Y2044=0</formula>
    </cfRule>
  </conditionalFormatting>
  <conditionalFormatting sqref="A2044:J2045 L2044:AB2045">
    <cfRule type="expression" priority="532" dxfId="1">
      <formula>IF($K2044="Invoiced",1,0)</formula>
    </cfRule>
  </conditionalFormatting>
  <conditionalFormatting sqref="A2044:A2045">
    <cfRule type="cellIs" priority="531" operator="between" dxfId="655">
      <formula>NOW()-1</formula>
      <formula>NOW()+1</formula>
    </cfRule>
  </conditionalFormatting>
  <conditionalFormatting sqref="A2046:A2052">
    <cfRule type="cellIs" priority="530" operator="between" dxfId="655">
      <formula>NOW()-1</formula>
      <formula>NOW()+1</formula>
    </cfRule>
  </conditionalFormatting>
  <conditionalFormatting sqref="K2046:K2052">
    <cfRule type="expression" priority="529" dxfId="1">
      <formula>IF($K2046="Invoiced",1,0)</formula>
    </cfRule>
  </conditionalFormatting>
  <conditionalFormatting sqref="U2046:U2049">
    <cfRule type="expression" priority="528" dxfId="688">
      <formula>$U2046=0</formula>
    </cfRule>
  </conditionalFormatting>
  <conditionalFormatting sqref="X2046:X2049">
    <cfRule type="expression" priority="527" dxfId="688">
      <formula>$X2046=0</formula>
    </cfRule>
  </conditionalFormatting>
  <conditionalFormatting sqref="Y2046:Y2049">
    <cfRule type="expression" priority="526" dxfId="688">
      <formula>$Y2046=0</formula>
    </cfRule>
  </conditionalFormatting>
  <conditionalFormatting sqref="A2046:J2049 L2046:AB2049">
    <cfRule type="expression" priority="525" dxfId="1">
      <formula>IF($K2046="Invoiced",1,0)</formula>
    </cfRule>
  </conditionalFormatting>
  <conditionalFormatting sqref="A2046:A2049">
    <cfRule type="cellIs" priority="524" operator="between" dxfId="655">
      <formula>NOW()-1</formula>
      <formula>NOW()+1</formula>
    </cfRule>
  </conditionalFormatting>
  <conditionalFormatting sqref="U2050:U2052">
    <cfRule type="expression" priority="523" dxfId="688">
      <formula>$U2050=0</formula>
    </cfRule>
  </conditionalFormatting>
  <conditionalFormatting sqref="X2050:X2052">
    <cfRule type="expression" priority="522" dxfId="688">
      <formula>$X2050=0</formula>
    </cfRule>
  </conditionalFormatting>
  <conditionalFormatting sqref="Y2050:Y2052">
    <cfRule type="expression" priority="521" dxfId="688">
      <formula>$Y2050=0</formula>
    </cfRule>
  </conditionalFormatting>
  <conditionalFormatting sqref="A2050:J2052 L2050:AB2052">
    <cfRule type="expression" priority="520" dxfId="1">
      <formula>IF($K2050="Invoiced",1,0)</formula>
    </cfRule>
  </conditionalFormatting>
  <conditionalFormatting sqref="A2050:A2052">
    <cfRule type="cellIs" priority="519" operator="between" dxfId="655">
      <formula>NOW()-1</formula>
      <formula>NOW()+1</formula>
    </cfRule>
  </conditionalFormatting>
  <conditionalFormatting sqref="A2053:A2058">
    <cfRule type="cellIs" priority="518" operator="between" dxfId="655">
      <formula>NOW()-1</formula>
      <formula>NOW()+1</formula>
    </cfRule>
  </conditionalFormatting>
  <conditionalFormatting sqref="K2053:K2058">
    <cfRule type="expression" priority="517" dxfId="1">
      <formula>IF($K2053="Invoiced",1,0)</formula>
    </cfRule>
  </conditionalFormatting>
  <conditionalFormatting sqref="U2053:U2056">
    <cfRule type="expression" priority="516" dxfId="688">
      <formula>$U2053=0</formula>
    </cfRule>
  </conditionalFormatting>
  <conditionalFormatting sqref="X2053:X2056">
    <cfRule type="expression" priority="515" dxfId="688">
      <formula>$X2053=0</formula>
    </cfRule>
  </conditionalFormatting>
  <conditionalFormatting sqref="Y2053:Y2056">
    <cfRule type="expression" priority="514" dxfId="688">
      <formula>$Y2053=0</formula>
    </cfRule>
  </conditionalFormatting>
  <conditionalFormatting sqref="A2053:J2056 L2053:AB2056">
    <cfRule type="expression" priority="513" dxfId="1">
      <formula>IF($K2053="Invoiced",1,0)</formula>
    </cfRule>
  </conditionalFormatting>
  <conditionalFormatting sqref="A2053:A2056">
    <cfRule type="cellIs" priority="512" operator="between" dxfId="655">
      <formula>NOW()-1</formula>
      <formula>NOW()+1</formula>
    </cfRule>
  </conditionalFormatting>
  <conditionalFormatting sqref="U2057:U2058">
    <cfRule type="expression" priority="511" dxfId="688">
      <formula>$U2057=0</formula>
    </cfRule>
  </conditionalFormatting>
  <conditionalFormatting sqref="X2057:X2058">
    <cfRule type="expression" priority="510" dxfId="688">
      <formula>$X2057=0</formula>
    </cfRule>
  </conditionalFormatting>
  <conditionalFormatting sqref="Y2057:Y2058">
    <cfRule type="expression" priority="509" dxfId="688">
      <formula>$Y2057=0</formula>
    </cfRule>
  </conditionalFormatting>
  <conditionalFormatting sqref="A2057:J2058 L2057:AB2058">
    <cfRule type="expression" priority="508" dxfId="1">
      <formula>IF($K2057="Invoiced",1,0)</formula>
    </cfRule>
  </conditionalFormatting>
  <conditionalFormatting sqref="A2057:A2058">
    <cfRule type="cellIs" priority="507" operator="between" dxfId="655">
      <formula>NOW()-1</formula>
      <formula>NOW()+1</formula>
    </cfRule>
  </conditionalFormatting>
  <conditionalFormatting sqref="A2059:A2061">
    <cfRule type="cellIs" priority="506" operator="between" dxfId="655">
      <formula>NOW()-1</formula>
      <formula>NOW()+1</formula>
    </cfRule>
    <cfRule type="cellIs" priority="500" operator="between" dxfId="655">
      <formula>NOW()-1</formula>
      <formula>NOW()+1</formula>
    </cfRule>
  </conditionalFormatting>
  <conditionalFormatting sqref="K2059:K2061">
    <cfRule type="expression" priority="505" dxfId="1">
      <formula>IF($K2059="Invoiced",1,0)</formula>
    </cfRule>
  </conditionalFormatting>
  <conditionalFormatting sqref="U2059:U2061">
    <cfRule type="expression" priority="504" dxfId="688">
      <formula>$U2059=0</formula>
    </cfRule>
  </conditionalFormatting>
  <conditionalFormatting sqref="X2059:X2061">
    <cfRule type="expression" priority="503" dxfId="688">
      <formula>$X2059=0</formula>
    </cfRule>
  </conditionalFormatting>
  <conditionalFormatting sqref="Y2059:Y2061">
    <cfRule type="expression" priority="502" dxfId="688">
      <formula>$Y2059=0</formula>
    </cfRule>
  </conditionalFormatting>
  <conditionalFormatting sqref="A2059:J2061 L2059:AB2061">
    <cfRule type="expression" priority="501" dxfId="1">
      <formula>IF($K2059="Invoiced",1,0)</formula>
    </cfRule>
  </conditionalFormatting>
  <conditionalFormatting sqref="A2062:A2067">
    <cfRule type="cellIs" priority="499" operator="between" dxfId="655">
      <formula>NOW()-1</formula>
      <formula>NOW()+1</formula>
    </cfRule>
  </conditionalFormatting>
  <conditionalFormatting sqref="K2062:K2067">
    <cfRule type="expression" priority="498" dxfId="1">
      <formula>IF($K2062="Invoiced",1,0)</formula>
    </cfRule>
  </conditionalFormatting>
  <conditionalFormatting sqref="U2062:U2065">
    <cfRule type="expression" priority="497" dxfId="688">
      <formula>$U2062=0</formula>
    </cfRule>
  </conditionalFormatting>
  <conditionalFormatting sqref="X2062:X2065">
    <cfRule type="expression" priority="496" dxfId="688">
      <formula>$X2062=0</formula>
    </cfRule>
  </conditionalFormatting>
  <conditionalFormatting sqref="Y2062:Y2065">
    <cfRule type="expression" priority="495" dxfId="688">
      <formula>$Y2062=0</formula>
    </cfRule>
  </conditionalFormatting>
  <conditionalFormatting sqref="A2062:J2065 L2062:AB2065">
    <cfRule type="expression" priority="494" dxfId="1">
      <formula>IF($K2062="Invoiced",1,0)</formula>
    </cfRule>
  </conditionalFormatting>
  <conditionalFormatting sqref="A2062:A2065">
    <cfRule type="cellIs" priority="493" operator="between" dxfId="655">
      <formula>NOW()-1</formula>
      <formula>NOW()+1</formula>
    </cfRule>
  </conditionalFormatting>
  <conditionalFormatting sqref="U2066:U2067">
    <cfRule type="expression" priority="492" dxfId="688">
      <formula>$U2066=0</formula>
    </cfRule>
  </conditionalFormatting>
  <conditionalFormatting sqref="X2066:X2067">
    <cfRule type="expression" priority="491" dxfId="688">
      <formula>$X2066=0</formula>
    </cfRule>
  </conditionalFormatting>
  <conditionalFormatting sqref="Y2066:Y2067">
    <cfRule type="expression" priority="490" dxfId="688">
      <formula>$Y2066=0</formula>
    </cfRule>
  </conditionalFormatting>
  <conditionalFormatting sqref="A2066:J2067 L2066:AB2067">
    <cfRule type="expression" priority="489" dxfId="1">
      <formula>IF($K2066="Invoiced",1,0)</formula>
    </cfRule>
  </conditionalFormatting>
  <conditionalFormatting sqref="A2066:A2067">
    <cfRule type="cellIs" priority="488" operator="between" dxfId="655">
      <formula>NOW()-1</formula>
      <formula>NOW()+1</formula>
    </cfRule>
  </conditionalFormatting>
  <conditionalFormatting sqref="A2068">
    <cfRule type="cellIs" priority="487" operator="between" dxfId="655">
      <formula>NOW()-1</formula>
      <formula>NOW()+1</formula>
    </cfRule>
    <cfRule type="cellIs" priority="481" operator="between" dxfId="655">
      <formula>NOW()-1</formula>
      <formula>NOW()+1</formula>
    </cfRule>
  </conditionalFormatting>
  <conditionalFormatting sqref="K2068">
    <cfRule type="expression" priority="486" dxfId="1">
      <formula>IF($K2068="Invoiced",1,0)</formula>
    </cfRule>
  </conditionalFormatting>
  <conditionalFormatting sqref="U2068">
    <cfRule type="expression" priority="485" dxfId="688">
      <formula>$U2068=0</formula>
    </cfRule>
  </conditionalFormatting>
  <conditionalFormatting sqref="X2068">
    <cfRule type="expression" priority="484" dxfId="688">
      <formula>$X2068=0</formula>
    </cfRule>
  </conditionalFormatting>
  <conditionalFormatting sqref="Y2068">
    <cfRule type="expression" priority="483" dxfId="688">
      <formula>$Y2068=0</formula>
    </cfRule>
  </conditionalFormatting>
  <conditionalFormatting sqref="A2068:J2068 L2068:AB2068">
    <cfRule type="expression" priority="482" dxfId="1">
      <formula>IF($K2068="Invoiced",1,0)</formula>
    </cfRule>
  </conditionalFormatting>
  <conditionalFormatting sqref="A2069">
    <cfRule type="cellIs" priority="480" operator="between" dxfId="655">
      <formula>NOW()-1</formula>
      <formula>NOW()+1</formula>
    </cfRule>
    <cfRule type="cellIs" priority="474" operator="between" dxfId="655">
      <formula>NOW()-1</formula>
      <formula>NOW()+1</formula>
    </cfRule>
  </conditionalFormatting>
  <conditionalFormatting sqref="K2069">
    <cfRule type="expression" priority="479" dxfId="1">
      <formula>IF($K2069="Invoiced",1,0)</formula>
    </cfRule>
  </conditionalFormatting>
  <conditionalFormatting sqref="U2069">
    <cfRule type="expression" priority="478" dxfId="688">
      <formula>$U2069=0</formula>
    </cfRule>
  </conditionalFormatting>
  <conditionalFormatting sqref="X2069">
    <cfRule type="expression" priority="477" dxfId="688">
      <formula>$X2069=0</formula>
    </cfRule>
  </conditionalFormatting>
  <conditionalFormatting sqref="Y2069">
    <cfRule type="expression" priority="476" dxfId="688">
      <formula>$Y2069=0</formula>
    </cfRule>
  </conditionalFormatting>
  <conditionalFormatting sqref="A2069:J2069 L2069:AB2069">
    <cfRule type="expression" priority="475" dxfId="1">
      <formula>IF($K2069="Invoiced",1,0)</formula>
    </cfRule>
  </conditionalFormatting>
  <conditionalFormatting sqref="A2070">
    <cfRule type="cellIs" priority="473" operator="between" dxfId="655">
      <formula>NOW()-1</formula>
      <formula>NOW()+1</formula>
    </cfRule>
    <cfRule type="cellIs" priority="467" operator="between" dxfId="655">
      <formula>NOW()-1</formula>
      <formula>NOW()+1</formula>
    </cfRule>
  </conditionalFormatting>
  <conditionalFormatting sqref="K2070">
    <cfRule type="expression" priority="472" dxfId="1">
      <formula>IF($K2070="Invoiced",1,0)</formula>
    </cfRule>
  </conditionalFormatting>
  <conditionalFormatting sqref="U2070">
    <cfRule type="expression" priority="471" dxfId="688">
      <formula>$U2070=0</formula>
    </cfRule>
  </conditionalFormatting>
  <conditionalFormatting sqref="X2070">
    <cfRule type="expression" priority="470" dxfId="688">
      <formula>$X2070=0</formula>
    </cfRule>
  </conditionalFormatting>
  <conditionalFormatting sqref="Y2070">
    <cfRule type="expression" priority="469" dxfId="688">
      <formula>$Y2070=0</formula>
    </cfRule>
  </conditionalFormatting>
  <conditionalFormatting sqref="A2070:J2070 L2070:AB2070">
    <cfRule type="expression" priority="468" dxfId="1">
      <formula>IF($K2070="Invoiced",1,0)</formula>
    </cfRule>
  </conditionalFormatting>
  <conditionalFormatting sqref="A2071">
    <cfRule type="cellIs" priority="466" operator="between" dxfId="655">
      <formula>NOW()-1</formula>
      <formula>NOW()+1</formula>
    </cfRule>
    <cfRule type="cellIs" priority="460" operator="between" dxfId="655">
      <formula>NOW()-1</formula>
      <formula>NOW()+1</formula>
    </cfRule>
  </conditionalFormatting>
  <conditionalFormatting sqref="K2071">
    <cfRule type="expression" priority="465" dxfId="1">
      <formula>IF($K2071="Invoiced",1,0)</formula>
    </cfRule>
  </conditionalFormatting>
  <conditionalFormatting sqref="U2071">
    <cfRule type="expression" priority="464" dxfId="688">
      <formula>$U2071=0</formula>
    </cfRule>
  </conditionalFormatting>
  <conditionalFormatting sqref="X2071">
    <cfRule type="expression" priority="463" dxfId="688">
      <formula>$X2071=0</formula>
    </cfRule>
  </conditionalFormatting>
  <conditionalFormatting sqref="Y2071">
    <cfRule type="expression" priority="462" dxfId="688">
      <formula>$Y2071=0</formula>
    </cfRule>
  </conditionalFormatting>
  <conditionalFormatting sqref="A2071:J2071 L2071:AB2071">
    <cfRule type="expression" priority="461" dxfId="1">
      <formula>IF($K2071="Invoiced",1,0)</formula>
    </cfRule>
  </conditionalFormatting>
  <conditionalFormatting sqref="A2072:A2077">
    <cfRule type="cellIs" priority="459" operator="between" dxfId="655">
      <formula>NOW()-1</formula>
      <formula>NOW()+1</formula>
    </cfRule>
  </conditionalFormatting>
  <conditionalFormatting sqref="K2072:K2077">
    <cfRule type="expression" priority="458" dxfId="1">
      <formula>IF($K2072="Invoiced",1,0)</formula>
    </cfRule>
  </conditionalFormatting>
  <conditionalFormatting sqref="U2072:U2075">
    <cfRule type="expression" priority="457" dxfId="688">
      <formula>$U2072=0</formula>
    </cfRule>
  </conditionalFormatting>
  <conditionalFormatting sqref="X2072:X2075">
    <cfRule type="expression" priority="456" dxfId="688">
      <formula>$X2072=0</formula>
    </cfRule>
  </conditionalFormatting>
  <conditionalFormatting sqref="Y2072:Y2075">
    <cfRule type="expression" priority="455" dxfId="688">
      <formula>$Y2072=0</formula>
    </cfRule>
  </conditionalFormatting>
  <conditionalFormatting sqref="A2072:J2075 L2072:AB2075">
    <cfRule type="expression" priority="454" dxfId="1">
      <formula>IF($K2072="Invoiced",1,0)</formula>
    </cfRule>
  </conditionalFormatting>
  <conditionalFormatting sqref="A2072:A2075">
    <cfRule type="cellIs" priority="453" operator="between" dxfId="655">
      <formula>NOW()-1</formula>
      <formula>NOW()+1</formula>
    </cfRule>
  </conditionalFormatting>
  <conditionalFormatting sqref="U2076:U2077">
    <cfRule type="expression" priority="452" dxfId="688">
      <formula>$U2076=0</formula>
    </cfRule>
  </conditionalFormatting>
  <conditionalFormatting sqref="X2076:X2077">
    <cfRule type="expression" priority="451" dxfId="688">
      <formula>$X2076=0</formula>
    </cfRule>
  </conditionalFormatting>
  <conditionalFormatting sqref="Y2076:Y2077">
    <cfRule type="expression" priority="450" dxfId="688">
      <formula>$Y2076=0</formula>
    </cfRule>
  </conditionalFormatting>
  <conditionalFormatting sqref="A2076:J2077 L2076:AB2077">
    <cfRule type="expression" priority="449" dxfId="1">
      <formula>IF($K2076="Invoiced",1,0)</formula>
    </cfRule>
  </conditionalFormatting>
  <conditionalFormatting sqref="A2076:A2077">
    <cfRule type="cellIs" priority="448" operator="between" dxfId="655">
      <formula>NOW()-1</formula>
      <formula>NOW()+1</formula>
    </cfRule>
  </conditionalFormatting>
  <conditionalFormatting sqref="A2078:A2084">
    <cfRule type="cellIs" priority="447" operator="between" dxfId="655">
      <formula>NOW()-1</formula>
      <formula>NOW()+1</formula>
    </cfRule>
  </conditionalFormatting>
  <conditionalFormatting sqref="K2078:K2084">
    <cfRule type="expression" priority="446" dxfId="1">
      <formula>IF($K2078="Invoiced",1,0)</formula>
    </cfRule>
  </conditionalFormatting>
  <conditionalFormatting sqref="U2078:U2081">
    <cfRule type="expression" priority="445" dxfId="688">
      <formula>$U2078=0</formula>
    </cfRule>
  </conditionalFormatting>
  <conditionalFormatting sqref="X2078:X2081">
    <cfRule type="expression" priority="444" dxfId="688">
      <formula>$X2078=0</formula>
    </cfRule>
  </conditionalFormatting>
  <conditionalFormatting sqref="Y2078:Y2081">
    <cfRule type="expression" priority="443" dxfId="688">
      <formula>$Y2078=0</formula>
    </cfRule>
  </conditionalFormatting>
  <conditionalFormatting sqref="A2078:J2081 L2078:AB2081">
    <cfRule type="expression" priority="442" dxfId="1">
      <formula>IF($K2078="Invoiced",1,0)</formula>
    </cfRule>
  </conditionalFormatting>
  <conditionalFormatting sqref="A2078:A2081">
    <cfRule type="cellIs" priority="441" operator="between" dxfId="655">
      <formula>NOW()-1</formula>
      <formula>NOW()+1</formula>
    </cfRule>
  </conditionalFormatting>
  <conditionalFormatting sqref="U2082:U2084">
    <cfRule type="expression" priority="440" dxfId="688">
      <formula>$U2082=0</formula>
    </cfRule>
  </conditionalFormatting>
  <conditionalFormatting sqref="X2082:X2084">
    <cfRule type="expression" priority="439" dxfId="688">
      <formula>$X2082=0</formula>
    </cfRule>
  </conditionalFormatting>
  <conditionalFormatting sqref="Y2082:Y2084">
    <cfRule type="expression" priority="438" dxfId="688">
      <formula>$Y2082=0</formula>
    </cfRule>
  </conditionalFormatting>
  <conditionalFormatting sqref="A2082:J2084 L2082:AB2084">
    <cfRule type="expression" priority="437" dxfId="1">
      <formula>IF($K2082="Invoiced",1,0)</formula>
    </cfRule>
  </conditionalFormatting>
  <conditionalFormatting sqref="A2082:A2084">
    <cfRule type="cellIs" priority="436" operator="between" dxfId="655">
      <formula>NOW()-1</formula>
      <formula>NOW()+1</formula>
    </cfRule>
  </conditionalFormatting>
  <conditionalFormatting sqref="A2085:A2090">
    <cfRule type="cellIs" priority="435" operator="between" dxfId="655">
      <formula>NOW()-1</formula>
      <formula>NOW()+1</formula>
    </cfRule>
  </conditionalFormatting>
  <conditionalFormatting sqref="K2085:K2090">
    <cfRule type="expression" priority="434" dxfId="1">
      <formula>IF($K2085="Invoiced",1,0)</formula>
    </cfRule>
  </conditionalFormatting>
  <conditionalFormatting sqref="U2085:U2088">
    <cfRule type="expression" priority="433" dxfId="688">
      <formula>$U2085=0</formula>
    </cfRule>
  </conditionalFormatting>
  <conditionalFormatting sqref="X2085:X2088">
    <cfRule type="expression" priority="432" dxfId="688">
      <formula>$X2085=0</formula>
    </cfRule>
  </conditionalFormatting>
  <conditionalFormatting sqref="Y2085:Y2088">
    <cfRule type="expression" priority="431" dxfId="688">
      <formula>$Y2085=0</formula>
    </cfRule>
  </conditionalFormatting>
  <conditionalFormatting sqref="A2085:J2088 L2085:AB2088">
    <cfRule type="expression" priority="430" dxfId="1">
      <formula>IF($K2085="Invoiced",1,0)</formula>
    </cfRule>
  </conditionalFormatting>
  <conditionalFormatting sqref="A2085:A2088">
    <cfRule type="cellIs" priority="429" operator="between" dxfId="655">
      <formula>NOW()-1</formula>
      <formula>NOW()+1</formula>
    </cfRule>
  </conditionalFormatting>
  <conditionalFormatting sqref="U2089:U2090">
    <cfRule type="expression" priority="428" dxfId="688">
      <formula>$U2089=0</formula>
    </cfRule>
  </conditionalFormatting>
  <conditionalFormatting sqref="X2089:X2090">
    <cfRule type="expression" priority="427" dxfId="688">
      <formula>$X2089=0</formula>
    </cfRule>
  </conditionalFormatting>
  <conditionalFormatting sqref="Y2089:Y2090">
    <cfRule type="expression" priority="426" dxfId="688">
      <formula>$Y2089=0</formula>
    </cfRule>
  </conditionalFormatting>
  <conditionalFormatting sqref="A2089:J2090 L2089:AB2090">
    <cfRule type="expression" priority="425" dxfId="1">
      <formula>IF($K2089="Invoiced",1,0)</formula>
    </cfRule>
  </conditionalFormatting>
  <conditionalFormatting sqref="A2089:A2090">
    <cfRule type="cellIs" priority="424" operator="between" dxfId="655">
      <formula>NOW()-1</formula>
      <formula>NOW()+1</formula>
    </cfRule>
  </conditionalFormatting>
  <conditionalFormatting sqref="A2091:A2093">
    <cfRule type="cellIs" priority="423" operator="between" dxfId="655">
      <formula>NOW()-1</formula>
      <formula>NOW()+1</formula>
    </cfRule>
    <cfRule type="cellIs" priority="417" operator="between" dxfId="655">
      <formula>NOW()-1</formula>
      <formula>NOW()+1</formula>
    </cfRule>
  </conditionalFormatting>
  <conditionalFormatting sqref="K2091:K2093">
    <cfRule type="expression" priority="422" dxfId="1">
      <formula>IF($K2091="Invoiced",1,0)</formula>
    </cfRule>
  </conditionalFormatting>
  <conditionalFormatting sqref="U2091:U2093">
    <cfRule type="expression" priority="421" dxfId="688">
      <formula>$U2091=0</formula>
    </cfRule>
  </conditionalFormatting>
  <conditionalFormatting sqref="X2091:X2093">
    <cfRule type="expression" priority="420" dxfId="688">
      <formula>$X2091=0</formula>
    </cfRule>
  </conditionalFormatting>
  <conditionalFormatting sqref="Y2091:Y2093">
    <cfRule type="expression" priority="419" dxfId="688">
      <formula>$Y2091=0</formula>
    </cfRule>
  </conditionalFormatting>
  <conditionalFormatting sqref="A2091:J2093 L2091:AB2093">
    <cfRule type="expression" priority="418" dxfId="1">
      <formula>IF($K2091="Invoiced",1,0)</formula>
    </cfRule>
  </conditionalFormatting>
  <conditionalFormatting sqref="A2094:A2099">
    <cfRule type="cellIs" priority="416" operator="between" dxfId="655">
      <formula>NOW()-1</formula>
      <formula>NOW()+1</formula>
    </cfRule>
  </conditionalFormatting>
  <conditionalFormatting sqref="K2094:K2099">
    <cfRule type="expression" priority="415" dxfId="1">
      <formula>IF($K2094="Invoiced",1,0)</formula>
    </cfRule>
  </conditionalFormatting>
  <conditionalFormatting sqref="U2094:U2097">
    <cfRule type="expression" priority="414" dxfId="688">
      <formula>$U2094=0</formula>
    </cfRule>
  </conditionalFormatting>
  <conditionalFormatting sqref="X2094:X2097">
    <cfRule type="expression" priority="413" dxfId="688">
      <formula>$X2094=0</formula>
    </cfRule>
  </conditionalFormatting>
  <conditionalFormatting sqref="Y2094:Y2097">
    <cfRule type="expression" priority="412" dxfId="688">
      <formula>$Y2094=0</formula>
    </cfRule>
  </conditionalFormatting>
  <conditionalFormatting sqref="A2094:J2097 L2094:AB2097">
    <cfRule type="expression" priority="411" dxfId="1">
      <formula>IF($K2094="Invoiced",1,0)</formula>
    </cfRule>
  </conditionalFormatting>
  <conditionalFormatting sqref="A2094:A2097">
    <cfRule type="cellIs" priority="410" operator="between" dxfId="655">
      <formula>NOW()-1</formula>
      <formula>NOW()+1</formula>
    </cfRule>
  </conditionalFormatting>
  <conditionalFormatting sqref="U2098:U2099">
    <cfRule type="expression" priority="409" dxfId="688">
      <formula>$U2098=0</formula>
    </cfRule>
  </conditionalFormatting>
  <conditionalFormatting sqref="X2098:X2099">
    <cfRule type="expression" priority="408" dxfId="688">
      <formula>$X2098=0</formula>
    </cfRule>
  </conditionalFormatting>
  <conditionalFormatting sqref="Y2098:Y2099">
    <cfRule type="expression" priority="407" dxfId="688">
      <formula>$Y2098=0</formula>
    </cfRule>
  </conditionalFormatting>
  <conditionalFormatting sqref="A2098:J2099 L2098:AB2099">
    <cfRule type="expression" priority="406" dxfId="1">
      <formula>IF($K2098="Invoiced",1,0)</formula>
    </cfRule>
  </conditionalFormatting>
  <conditionalFormatting sqref="A2098:A2099">
    <cfRule type="cellIs" priority="405" operator="between" dxfId="655">
      <formula>NOW()-1</formula>
      <formula>NOW()+1</formula>
    </cfRule>
  </conditionalFormatting>
  <conditionalFormatting sqref="A2100">
    <cfRule type="cellIs" priority="404" operator="between" dxfId="655">
      <formula>NOW()-1</formula>
      <formula>NOW()+1</formula>
    </cfRule>
    <cfRule type="cellIs" priority="398" operator="between" dxfId="655">
      <formula>NOW()-1</formula>
      <formula>NOW()+1</formula>
    </cfRule>
  </conditionalFormatting>
  <conditionalFormatting sqref="K2100">
    <cfRule type="expression" priority="403" dxfId="1">
      <formula>IF($K2100="Invoiced",1,0)</formula>
    </cfRule>
  </conditionalFormatting>
  <conditionalFormatting sqref="U2100">
    <cfRule type="expression" priority="402" dxfId="688">
      <formula>$U2100=0</formula>
    </cfRule>
  </conditionalFormatting>
  <conditionalFormatting sqref="X2100">
    <cfRule type="expression" priority="401" dxfId="688">
      <formula>$X2100=0</formula>
    </cfRule>
  </conditionalFormatting>
  <conditionalFormatting sqref="Y2100">
    <cfRule type="expression" priority="400" dxfId="688">
      <formula>$Y2100=0</formula>
    </cfRule>
  </conditionalFormatting>
  <conditionalFormatting sqref="A2100:J2100 L2100:AB2100">
    <cfRule type="expression" priority="399" dxfId="1">
      <formula>IF($K2100="Invoiced",1,0)</formula>
    </cfRule>
  </conditionalFormatting>
  <conditionalFormatting sqref="A2101">
    <cfRule type="cellIs" priority="397" operator="between" dxfId="655">
      <formula>NOW()-1</formula>
      <formula>NOW()+1</formula>
    </cfRule>
    <cfRule type="cellIs" priority="391" operator="between" dxfId="655">
      <formula>NOW()-1</formula>
      <formula>NOW()+1</formula>
    </cfRule>
  </conditionalFormatting>
  <conditionalFormatting sqref="K2101">
    <cfRule type="expression" priority="396" dxfId="1">
      <formula>IF($K2101="Invoiced",1,0)</formula>
    </cfRule>
  </conditionalFormatting>
  <conditionalFormatting sqref="U2101">
    <cfRule type="expression" priority="395" dxfId="688">
      <formula>$U2101=0</formula>
    </cfRule>
  </conditionalFormatting>
  <conditionalFormatting sqref="X2101">
    <cfRule type="expression" priority="394" dxfId="688">
      <formula>$X2101=0</formula>
    </cfRule>
  </conditionalFormatting>
  <conditionalFormatting sqref="Y2101">
    <cfRule type="expression" priority="393" dxfId="688">
      <formula>$Y2101=0</formula>
    </cfRule>
  </conditionalFormatting>
  <conditionalFormatting sqref="A2101:J2101 L2101:AB2101">
    <cfRule type="expression" priority="392" dxfId="1">
      <formula>IF($K2101="Invoiced",1,0)</formula>
    </cfRule>
  </conditionalFormatting>
  <conditionalFormatting sqref="A2102:A2107">
    <cfRule type="cellIs" priority="390" operator="between" dxfId="655">
      <formula>NOW()-1</formula>
      <formula>NOW()+1</formula>
    </cfRule>
  </conditionalFormatting>
  <conditionalFormatting sqref="K2102:K2107">
    <cfRule type="expression" priority="389" dxfId="1">
      <formula>IF($K2102="Invoiced",1,0)</formula>
    </cfRule>
  </conditionalFormatting>
  <conditionalFormatting sqref="U2102:U2105">
    <cfRule type="expression" priority="388" dxfId="688">
      <formula>$U2102=0</formula>
    </cfRule>
  </conditionalFormatting>
  <conditionalFormatting sqref="X2102:X2105">
    <cfRule type="expression" priority="387" dxfId="688">
      <formula>$X2102=0</formula>
    </cfRule>
  </conditionalFormatting>
  <conditionalFormatting sqref="Y2102:Y2105">
    <cfRule type="expression" priority="386" dxfId="688">
      <formula>$Y2102=0</formula>
    </cfRule>
  </conditionalFormatting>
  <conditionalFormatting sqref="A2102:J2105 L2102:AB2105">
    <cfRule type="expression" priority="385" dxfId="1">
      <formula>IF($K2102="Invoiced",1,0)</formula>
    </cfRule>
  </conditionalFormatting>
  <conditionalFormatting sqref="A2102:A2105">
    <cfRule type="cellIs" priority="384" operator="between" dxfId="655">
      <formula>NOW()-1</formula>
      <formula>NOW()+1</formula>
    </cfRule>
  </conditionalFormatting>
  <conditionalFormatting sqref="U2106:U2107">
    <cfRule type="expression" priority="383" dxfId="688">
      <formula>$U2106=0</formula>
    </cfRule>
  </conditionalFormatting>
  <conditionalFormatting sqref="X2106:X2107">
    <cfRule type="expression" priority="382" dxfId="688">
      <formula>$X2106=0</formula>
    </cfRule>
  </conditionalFormatting>
  <conditionalFormatting sqref="Y2106:Y2107">
    <cfRule type="expression" priority="381" dxfId="688">
      <formula>$Y2106=0</formula>
    </cfRule>
  </conditionalFormatting>
  <conditionalFormatting sqref="A2106:J2107 L2106:AB2107">
    <cfRule type="expression" priority="380" dxfId="1">
      <formula>IF($K2106="Invoiced",1,0)</formula>
    </cfRule>
  </conditionalFormatting>
  <conditionalFormatting sqref="A2106:A2107">
    <cfRule type="cellIs" priority="379" operator="between" dxfId="655">
      <formula>NOW()-1</formula>
      <formula>NOW()+1</formula>
    </cfRule>
  </conditionalFormatting>
  <conditionalFormatting sqref="A2108:A2114">
    <cfRule type="cellIs" priority="378" operator="between" dxfId="655">
      <formula>NOW()-1</formula>
      <formula>NOW()+1</formula>
    </cfRule>
  </conditionalFormatting>
  <conditionalFormatting sqref="K2108:K2114">
    <cfRule type="expression" priority="377" dxfId="1">
      <formula>IF($K2108="Invoiced",1,0)</formula>
    </cfRule>
  </conditionalFormatting>
  <conditionalFormatting sqref="U2108:U2111">
    <cfRule type="expression" priority="376" dxfId="688">
      <formula>$U2108=0</formula>
    </cfRule>
  </conditionalFormatting>
  <conditionalFormatting sqref="X2108:X2111">
    <cfRule type="expression" priority="375" dxfId="688">
      <formula>$X2108=0</formula>
    </cfRule>
  </conditionalFormatting>
  <conditionalFormatting sqref="Y2108:Y2111">
    <cfRule type="expression" priority="374" dxfId="688">
      <formula>$Y2108=0</formula>
    </cfRule>
  </conditionalFormatting>
  <conditionalFormatting sqref="A2108:J2111 L2108:AB2111">
    <cfRule type="expression" priority="373" dxfId="1">
      <formula>IF($K2108="Invoiced",1,0)</formula>
    </cfRule>
  </conditionalFormatting>
  <conditionalFormatting sqref="A2108:A2111">
    <cfRule type="cellIs" priority="372" operator="between" dxfId="655">
      <formula>NOW()-1</formula>
      <formula>NOW()+1</formula>
    </cfRule>
  </conditionalFormatting>
  <conditionalFormatting sqref="U2112:U2114">
    <cfRule type="expression" priority="371" dxfId="688">
      <formula>$U2112=0</formula>
    </cfRule>
  </conditionalFormatting>
  <conditionalFormatting sqref="X2112:X2114">
    <cfRule type="expression" priority="370" dxfId="688">
      <formula>$X2112=0</formula>
    </cfRule>
  </conditionalFormatting>
  <conditionalFormatting sqref="Y2112:Y2114">
    <cfRule type="expression" priority="369" dxfId="688">
      <formula>$Y2112=0</formula>
    </cfRule>
  </conditionalFormatting>
  <conditionalFormatting sqref="A2112:J2114 L2112:AB2114">
    <cfRule type="expression" priority="368" dxfId="1">
      <formula>IF($K2112="Invoiced",1,0)</formula>
    </cfRule>
  </conditionalFormatting>
  <conditionalFormatting sqref="A2112:A2114">
    <cfRule type="cellIs" priority="367" operator="between" dxfId="655">
      <formula>NOW()-1</formula>
      <formula>NOW()+1</formula>
    </cfRule>
  </conditionalFormatting>
  <conditionalFormatting sqref="A2115:A2120">
    <cfRule type="cellIs" priority="366" operator="between" dxfId="655">
      <formula>NOW()-1</formula>
      <formula>NOW()+1</formula>
    </cfRule>
  </conditionalFormatting>
  <conditionalFormatting sqref="K2115:K2120">
    <cfRule type="expression" priority="365" dxfId="1">
      <formula>IF($K2115="Invoiced",1,0)</formula>
    </cfRule>
  </conditionalFormatting>
  <conditionalFormatting sqref="U2115:U2118">
    <cfRule type="expression" priority="364" dxfId="688">
      <formula>$U2115=0</formula>
    </cfRule>
  </conditionalFormatting>
  <conditionalFormatting sqref="X2115:X2118">
    <cfRule type="expression" priority="363" dxfId="688">
      <formula>$X2115=0</formula>
    </cfRule>
  </conditionalFormatting>
  <conditionalFormatting sqref="Y2115:Y2118">
    <cfRule type="expression" priority="362" dxfId="688">
      <formula>$Y2115=0</formula>
    </cfRule>
  </conditionalFormatting>
  <conditionalFormatting sqref="A2115:J2118 L2115:AB2118">
    <cfRule type="expression" priority="361" dxfId="1">
      <formula>IF($K2115="Invoiced",1,0)</formula>
    </cfRule>
  </conditionalFormatting>
  <conditionalFormatting sqref="A2115:A2118">
    <cfRule type="cellIs" priority="360" operator="between" dxfId="655">
      <formula>NOW()-1</formula>
      <formula>NOW()+1</formula>
    </cfRule>
  </conditionalFormatting>
  <conditionalFormatting sqref="U2119:U2120">
    <cfRule type="expression" priority="359" dxfId="688">
      <formula>$U2119=0</formula>
    </cfRule>
  </conditionalFormatting>
  <conditionalFormatting sqref="X2119:X2120">
    <cfRule type="expression" priority="358" dxfId="688">
      <formula>$X2119=0</formula>
    </cfRule>
  </conditionalFormatting>
  <conditionalFormatting sqref="Y2119:Y2120">
    <cfRule type="expression" priority="357" dxfId="688">
      <formula>$Y2119=0</formula>
    </cfRule>
  </conditionalFormatting>
  <conditionalFormatting sqref="A2119:J2120 L2119:AB2120">
    <cfRule type="expression" priority="356" dxfId="1">
      <formula>IF($K2119="Invoiced",1,0)</formula>
    </cfRule>
  </conditionalFormatting>
  <conditionalFormatting sqref="A2119:A2120">
    <cfRule type="cellIs" priority="355" operator="between" dxfId="655">
      <formula>NOW()-1</formula>
      <formula>NOW()+1</formula>
    </cfRule>
  </conditionalFormatting>
  <conditionalFormatting sqref="A2121:A2123">
    <cfRule type="cellIs" priority="354" operator="between" dxfId="655">
      <formula>NOW()-1</formula>
      <formula>NOW()+1</formula>
    </cfRule>
    <cfRule type="cellIs" priority="348" operator="between" dxfId="655">
      <formula>NOW()-1</formula>
      <formula>NOW()+1</formula>
    </cfRule>
  </conditionalFormatting>
  <conditionalFormatting sqref="K2121:K2123">
    <cfRule type="expression" priority="353" dxfId="1">
      <formula>IF($K2121="Invoiced",1,0)</formula>
    </cfRule>
  </conditionalFormatting>
  <conditionalFormatting sqref="U2121:U2123">
    <cfRule type="expression" priority="352" dxfId="688">
      <formula>$U2121=0</formula>
    </cfRule>
  </conditionalFormatting>
  <conditionalFormatting sqref="X2121:X2123">
    <cfRule type="expression" priority="351" dxfId="688">
      <formula>$X2121=0</formula>
    </cfRule>
  </conditionalFormatting>
  <conditionalFormatting sqref="Y2121:Y2123">
    <cfRule type="expression" priority="350" dxfId="688">
      <formula>$Y2121=0</formula>
    </cfRule>
  </conditionalFormatting>
  <conditionalFormatting sqref="A2121:J2123 L2121:AB2123">
    <cfRule type="expression" priority="349" dxfId="1">
      <formula>IF($K2121="Invoiced",1,0)</formula>
    </cfRule>
  </conditionalFormatting>
  <conditionalFormatting sqref="A2124:A2129">
    <cfRule type="cellIs" priority="347" operator="between" dxfId="655">
      <formula>NOW()-1</formula>
      <formula>NOW()+1</formula>
    </cfRule>
  </conditionalFormatting>
  <conditionalFormatting sqref="K2124:K2129">
    <cfRule type="expression" priority="346" dxfId="1">
      <formula>IF($K2124="Invoiced",1,0)</formula>
    </cfRule>
  </conditionalFormatting>
  <conditionalFormatting sqref="U2124:U2127">
    <cfRule type="expression" priority="345" dxfId="688">
      <formula>$U2124=0</formula>
    </cfRule>
  </conditionalFormatting>
  <conditionalFormatting sqref="X2124:X2127">
    <cfRule type="expression" priority="344" dxfId="688">
      <formula>$X2124=0</formula>
    </cfRule>
  </conditionalFormatting>
  <conditionalFormatting sqref="Y2124:Y2127">
    <cfRule type="expression" priority="343" dxfId="688">
      <formula>$Y2124=0</formula>
    </cfRule>
  </conditionalFormatting>
  <conditionalFormatting sqref="A2124:J2127 L2124:AB2127">
    <cfRule type="expression" priority="342" dxfId="1">
      <formula>IF($K2124="Invoiced",1,0)</formula>
    </cfRule>
  </conditionalFormatting>
  <conditionalFormatting sqref="A2124:A2127">
    <cfRule type="cellIs" priority="341" operator="between" dxfId="655">
      <formula>NOW()-1</formula>
      <formula>NOW()+1</formula>
    </cfRule>
  </conditionalFormatting>
  <conditionalFormatting sqref="U2128:U2129">
    <cfRule type="expression" priority="340" dxfId="688">
      <formula>$U2128=0</formula>
    </cfRule>
  </conditionalFormatting>
  <conditionalFormatting sqref="X2128:X2129">
    <cfRule type="expression" priority="339" dxfId="688">
      <formula>$X2128=0</formula>
    </cfRule>
  </conditionalFormatting>
  <conditionalFormatting sqref="Y2128:Y2129">
    <cfRule type="expression" priority="338" dxfId="688">
      <formula>$Y2128=0</formula>
    </cfRule>
  </conditionalFormatting>
  <conditionalFormatting sqref="A2128:J2129 L2128:AB2129">
    <cfRule type="expression" priority="337" dxfId="1">
      <formula>IF($K2128="Invoiced",1,0)</formula>
    </cfRule>
  </conditionalFormatting>
  <conditionalFormatting sqref="A2128:A2129">
    <cfRule type="cellIs" priority="336" operator="between" dxfId="655">
      <formula>NOW()-1</formula>
      <formula>NOW()+1</formula>
    </cfRule>
  </conditionalFormatting>
  <conditionalFormatting sqref="A2130">
    <cfRule type="cellIs" priority="335" operator="between" dxfId="655">
      <formula>NOW()-1</formula>
      <formula>NOW()+1</formula>
    </cfRule>
    <cfRule type="cellIs" priority="329" operator="between" dxfId="655">
      <formula>NOW()-1</formula>
      <formula>NOW()+1</formula>
    </cfRule>
  </conditionalFormatting>
  <conditionalFormatting sqref="K2130">
    <cfRule type="expression" priority="334" dxfId="1">
      <formula>IF($K2130="Invoiced",1,0)</formula>
    </cfRule>
  </conditionalFormatting>
  <conditionalFormatting sqref="U2130">
    <cfRule type="expression" priority="333" dxfId="688">
      <formula>$U2130=0</formula>
    </cfRule>
  </conditionalFormatting>
  <conditionalFormatting sqref="X2130">
    <cfRule type="expression" priority="332" dxfId="688">
      <formula>$X2130=0</formula>
    </cfRule>
  </conditionalFormatting>
  <conditionalFormatting sqref="Y2130">
    <cfRule type="expression" priority="331" dxfId="688">
      <formula>$Y2130=0</formula>
    </cfRule>
  </conditionalFormatting>
  <conditionalFormatting sqref="A2130:J2130 L2130:AB2130">
    <cfRule type="expression" priority="330" dxfId="1">
      <formula>IF($K2130="Invoiced",1,0)</formula>
    </cfRule>
  </conditionalFormatting>
  <conditionalFormatting sqref="A2131">
    <cfRule type="cellIs" priority="328" operator="between" dxfId="655">
      <formula>NOW()-1</formula>
      <formula>NOW()+1</formula>
    </cfRule>
    <cfRule type="cellIs" priority="322" operator="between" dxfId="655">
      <formula>NOW()-1</formula>
      <formula>NOW()+1</formula>
    </cfRule>
  </conditionalFormatting>
  <conditionalFormatting sqref="K2131">
    <cfRule type="expression" priority="327" dxfId="1">
      <formula>IF($K2131="Invoiced",1,0)</formula>
    </cfRule>
  </conditionalFormatting>
  <conditionalFormatting sqref="U2131">
    <cfRule type="expression" priority="326" dxfId="688">
      <formula>$U2131=0</formula>
    </cfRule>
  </conditionalFormatting>
  <conditionalFormatting sqref="X2131">
    <cfRule type="expression" priority="325" dxfId="688">
      <formula>$X2131=0</formula>
    </cfRule>
  </conditionalFormatting>
  <conditionalFormatting sqref="Y2131">
    <cfRule type="expression" priority="324" dxfId="688">
      <formula>$Y2131=0</formula>
    </cfRule>
  </conditionalFormatting>
  <conditionalFormatting sqref="A2131:J2131 L2131:AB2131">
    <cfRule type="expression" priority="323" dxfId="1">
      <formula>IF($K2131="Invoiced",1,0)</formula>
    </cfRule>
  </conditionalFormatting>
  <conditionalFormatting sqref="A2132">
    <cfRule type="cellIs" priority="321" operator="between" dxfId="655">
      <formula>NOW()-1</formula>
      <formula>NOW()+1</formula>
    </cfRule>
    <cfRule type="cellIs" priority="315" operator="between" dxfId="655">
      <formula>NOW()-1</formula>
      <formula>NOW()+1</formula>
    </cfRule>
  </conditionalFormatting>
  <conditionalFormatting sqref="K2132">
    <cfRule type="expression" priority="320" dxfId="1">
      <formula>IF($K2132="Invoiced",1,0)</formula>
    </cfRule>
  </conditionalFormatting>
  <conditionalFormatting sqref="U2132">
    <cfRule type="expression" priority="319" dxfId="688">
      <formula>$U2132=0</formula>
    </cfRule>
  </conditionalFormatting>
  <conditionalFormatting sqref="X2132">
    <cfRule type="expression" priority="318" dxfId="688">
      <formula>$X2132=0</formula>
    </cfRule>
  </conditionalFormatting>
  <conditionalFormatting sqref="Y2132">
    <cfRule type="expression" priority="317" dxfId="688">
      <formula>$Y2132=0</formula>
    </cfRule>
  </conditionalFormatting>
  <conditionalFormatting sqref="A2132:J2132 L2132:AB2132">
    <cfRule type="expression" priority="316" dxfId="1">
      <formula>IF($K2132="Invoiced",1,0)</formula>
    </cfRule>
  </conditionalFormatting>
  <conditionalFormatting sqref="A2133">
    <cfRule type="cellIs" priority="314" operator="between" dxfId="655">
      <formula>NOW()-1</formula>
      <formula>NOW()+1</formula>
    </cfRule>
    <cfRule type="cellIs" priority="308" operator="between" dxfId="655">
      <formula>NOW()-1</formula>
      <formula>NOW()+1</formula>
    </cfRule>
  </conditionalFormatting>
  <conditionalFormatting sqref="K2133">
    <cfRule type="expression" priority="313" dxfId="1">
      <formula>IF($K2133="Invoiced",1,0)</formula>
    </cfRule>
  </conditionalFormatting>
  <conditionalFormatting sqref="U2133">
    <cfRule type="expression" priority="312" dxfId="688">
      <formula>$U2133=0</formula>
    </cfRule>
  </conditionalFormatting>
  <conditionalFormatting sqref="X2133">
    <cfRule type="expression" priority="311" dxfId="688">
      <formula>$X2133=0</formula>
    </cfRule>
  </conditionalFormatting>
  <conditionalFormatting sqref="Y2133">
    <cfRule type="expression" priority="310" dxfId="688">
      <formula>$Y2133=0</formula>
    </cfRule>
  </conditionalFormatting>
  <conditionalFormatting sqref="A2133:J2133 L2133:AB2133">
    <cfRule type="expression" priority="309" dxfId="1">
      <formula>IF($K2133="Invoiced",1,0)</formula>
    </cfRule>
  </conditionalFormatting>
  <conditionalFormatting sqref="A2134:A2139">
    <cfRule type="cellIs" priority="307" operator="between" dxfId="655">
      <formula>NOW()-1</formula>
      <formula>NOW()+1</formula>
    </cfRule>
  </conditionalFormatting>
  <conditionalFormatting sqref="K2134:K2139">
    <cfRule type="expression" priority="306" dxfId="1">
      <formula>IF($K2134="Invoiced",1,0)</formula>
    </cfRule>
  </conditionalFormatting>
  <conditionalFormatting sqref="U2134:U2137">
    <cfRule type="expression" priority="305" dxfId="688">
      <formula>$U2134=0</formula>
    </cfRule>
  </conditionalFormatting>
  <conditionalFormatting sqref="X2134:X2137">
    <cfRule type="expression" priority="304" dxfId="688">
      <formula>$X2134=0</formula>
    </cfRule>
  </conditionalFormatting>
  <conditionalFormatting sqref="Y2134:Y2137">
    <cfRule type="expression" priority="303" dxfId="688">
      <formula>$Y2134=0</formula>
    </cfRule>
  </conditionalFormatting>
  <conditionalFormatting sqref="A2134:J2137 L2134:AB2137">
    <cfRule type="expression" priority="302" dxfId="1">
      <formula>IF($K2134="Invoiced",1,0)</formula>
    </cfRule>
  </conditionalFormatting>
  <conditionalFormatting sqref="A2134:A2137">
    <cfRule type="cellIs" priority="301" operator="between" dxfId="655">
      <formula>NOW()-1</formula>
      <formula>NOW()+1</formula>
    </cfRule>
  </conditionalFormatting>
  <conditionalFormatting sqref="U2138:U2139">
    <cfRule type="expression" priority="300" dxfId="688">
      <formula>$U2138=0</formula>
    </cfRule>
  </conditionalFormatting>
  <conditionalFormatting sqref="X2138:X2139">
    <cfRule type="expression" priority="299" dxfId="688">
      <formula>$X2138=0</formula>
    </cfRule>
  </conditionalFormatting>
  <conditionalFormatting sqref="Y2138:Y2139">
    <cfRule type="expression" priority="298" dxfId="688">
      <formula>$Y2138=0</formula>
    </cfRule>
  </conditionalFormatting>
  <conditionalFormatting sqref="A2138:J2139 L2138:AB2139">
    <cfRule type="expression" priority="297" dxfId="1">
      <formula>IF($K2138="Invoiced",1,0)</formula>
    </cfRule>
  </conditionalFormatting>
  <conditionalFormatting sqref="A2138:A2139">
    <cfRule type="cellIs" priority="296" operator="between" dxfId="655">
      <formula>NOW()-1</formula>
      <formula>NOW()+1</formula>
    </cfRule>
  </conditionalFormatting>
  <conditionalFormatting sqref="A2140:A2146">
    <cfRule type="cellIs" priority="295" operator="between" dxfId="655">
      <formula>NOW()-1</formula>
      <formula>NOW()+1</formula>
    </cfRule>
  </conditionalFormatting>
  <conditionalFormatting sqref="K2140:K2146">
    <cfRule type="expression" priority="294" dxfId="1">
      <formula>IF($K2140="Invoiced",1,0)</formula>
    </cfRule>
  </conditionalFormatting>
  <conditionalFormatting sqref="U2140:U2143">
    <cfRule type="expression" priority="293" dxfId="688">
      <formula>$U2140=0</formula>
    </cfRule>
  </conditionalFormatting>
  <conditionalFormatting sqref="X2140:X2143">
    <cfRule type="expression" priority="292" dxfId="688">
      <formula>$X2140=0</formula>
    </cfRule>
  </conditionalFormatting>
  <conditionalFormatting sqref="Y2140:Y2143">
    <cfRule type="expression" priority="291" dxfId="688">
      <formula>$Y2140=0</formula>
    </cfRule>
  </conditionalFormatting>
  <conditionalFormatting sqref="A2140:J2143 L2140:AB2143">
    <cfRule type="expression" priority="290" dxfId="1">
      <formula>IF($K2140="Invoiced",1,0)</formula>
    </cfRule>
  </conditionalFormatting>
  <conditionalFormatting sqref="A2140:A2143">
    <cfRule type="cellIs" priority="289" operator="between" dxfId="655">
      <formula>NOW()-1</formula>
      <formula>NOW()+1</formula>
    </cfRule>
  </conditionalFormatting>
  <conditionalFormatting sqref="U2144:U2146">
    <cfRule type="expression" priority="288" dxfId="688">
      <formula>$U2144=0</formula>
    </cfRule>
  </conditionalFormatting>
  <conditionalFormatting sqref="X2144:X2146">
    <cfRule type="expression" priority="287" dxfId="688">
      <formula>$X2144=0</formula>
    </cfRule>
  </conditionalFormatting>
  <conditionalFormatting sqref="Y2144:Y2146">
    <cfRule type="expression" priority="286" dxfId="688">
      <formula>$Y2144=0</formula>
    </cfRule>
  </conditionalFormatting>
  <conditionalFormatting sqref="A2144:J2146 L2144:AB2146">
    <cfRule type="expression" priority="285" dxfId="1">
      <formula>IF($K2144="Invoiced",1,0)</formula>
    </cfRule>
  </conditionalFormatting>
  <conditionalFormatting sqref="A2144:A2146">
    <cfRule type="cellIs" priority="284" operator="between" dxfId="655">
      <formula>NOW()-1</formula>
      <formula>NOW()+1</formula>
    </cfRule>
  </conditionalFormatting>
  <conditionalFormatting sqref="A2147:A2152">
    <cfRule type="cellIs" priority="283" operator="between" dxfId="655">
      <formula>NOW()-1</formula>
      <formula>NOW()+1</formula>
    </cfRule>
  </conditionalFormatting>
  <conditionalFormatting sqref="K2147:K2152">
    <cfRule type="expression" priority="282" dxfId="1">
      <formula>IF($K2147="Invoiced",1,0)</formula>
    </cfRule>
  </conditionalFormatting>
  <conditionalFormatting sqref="U2147:U2150">
    <cfRule type="expression" priority="281" dxfId="688">
      <formula>$U2147=0</formula>
    </cfRule>
  </conditionalFormatting>
  <conditionalFormatting sqref="X2147:X2150">
    <cfRule type="expression" priority="280" dxfId="688">
      <formula>$X2147=0</formula>
    </cfRule>
  </conditionalFormatting>
  <conditionalFormatting sqref="Y2147:Y2150">
    <cfRule type="expression" priority="279" dxfId="688">
      <formula>$Y2147=0</formula>
    </cfRule>
  </conditionalFormatting>
  <conditionalFormatting sqref="A2147:J2150 L2147:AB2150">
    <cfRule type="expression" priority="278" dxfId="1">
      <formula>IF($K2147="Invoiced",1,0)</formula>
    </cfRule>
  </conditionalFormatting>
  <conditionalFormatting sqref="A2147:A2150">
    <cfRule type="cellIs" priority="277" operator="between" dxfId="655">
      <formula>NOW()-1</formula>
      <formula>NOW()+1</formula>
    </cfRule>
  </conditionalFormatting>
  <conditionalFormatting sqref="U2151:U2152">
    <cfRule type="expression" priority="276" dxfId="688">
      <formula>$U2151=0</formula>
    </cfRule>
  </conditionalFormatting>
  <conditionalFormatting sqref="X2151:X2152">
    <cfRule type="expression" priority="275" dxfId="688">
      <formula>$X2151=0</formula>
    </cfRule>
  </conditionalFormatting>
  <conditionalFormatting sqref="Y2151:Y2152">
    <cfRule type="expression" priority="274" dxfId="688">
      <formula>$Y2151=0</formula>
    </cfRule>
  </conditionalFormatting>
  <conditionalFormatting sqref="A2151:J2152 L2151:AB2152">
    <cfRule type="expression" priority="273" dxfId="1">
      <formula>IF($K2151="Invoiced",1,0)</formula>
    </cfRule>
  </conditionalFormatting>
  <conditionalFormatting sqref="A2151:A2152">
    <cfRule type="cellIs" priority="272" operator="between" dxfId="655">
      <formula>NOW()-1</formula>
      <formula>NOW()+1</formula>
    </cfRule>
  </conditionalFormatting>
  <conditionalFormatting sqref="A2153:A2155">
    <cfRule type="cellIs" priority="271" operator="between" dxfId="655">
      <formula>NOW()-1</formula>
      <formula>NOW()+1</formula>
    </cfRule>
    <cfRule type="cellIs" priority="265" operator="between" dxfId="655">
      <formula>NOW()-1</formula>
      <formula>NOW()+1</formula>
    </cfRule>
  </conditionalFormatting>
  <conditionalFormatting sqref="K2153:K2155">
    <cfRule type="expression" priority="270" dxfId="1">
      <formula>IF($K2153="Invoiced",1,0)</formula>
    </cfRule>
  </conditionalFormatting>
  <conditionalFormatting sqref="U2153:U2155">
    <cfRule type="expression" priority="269" dxfId="688">
      <formula>$U2153=0</formula>
    </cfRule>
  </conditionalFormatting>
  <conditionalFormatting sqref="X2153:X2155">
    <cfRule type="expression" priority="268" dxfId="688">
      <formula>$X2153=0</formula>
    </cfRule>
  </conditionalFormatting>
  <conditionalFormatting sqref="Y2153:Y2155">
    <cfRule type="expression" priority="267" dxfId="688">
      <formula>$Y2153=0</formula>
    </cfRule>
  </conditionalFormatting>
  <conditionalFormatting sqref="A2153:J2155 L2153:AB2155">
    <cfRule type="expression" priority="266" dxfId="1">
      <formula>IF($K2153="Invoiced",1,0)</formula>
    </cfRule>
  </conditionalFormatting>
  <conditionalFormatting sqref="A2156:A2161">
    <cfRule type="cellIs" priority="264" operator="between" dxfId="655">
      <formula>NOW()-1</formula>
      <formula>NOW()+1</formula>
    </cfRule>
  </conditionalFormatting>
  <conditionalFormatting sqref="K2156:K2161">
    <cfRule type="expression" priority="263" dxfId="1">
      <formula>IF($K2156="Invoiced",1,0)</formula>
    </cfRule>
  </conditionalFormatting>
  <conditionalFormatting sqref="U2156:U2159">
    <cfRule type="expression" priority="262" dxfId="688">
      <formula>$U2156=0</formula>
    </cfRule>
  </conditionalFormatting>
  <conditionalFormatting sqref="X2156:X2159">
    <cfRule type="expression" priority="261" dxfId="688">
      <formula>$X2156=0</formula>
    </cfRule>
  </conditionalFormatting>
  <conditionalFormatting sqref="Y2156:Y2159">
    <cfRule type="expression" priority="260" dxfId="688">
      <formula>$Y2156=0</formula>
    </cfRule>
  </conditionalFormatting>
  <conditionalFormatting sqref="A2156:J2159 L2156:AB2159">
    <cfRule type="expression" priority="259" dxfId="1">
      <formula>IF($K2156="Invoiced",1,0)</formula>
    </cfRule>
  </conditionalFormatting>
  <conditionalFormatting sqref="A2156:A2159">
    <cfRule type="cellIs" priority="258" operator="between" dxfId="655">
      <formula>NOW()-1</formula>
      <formula>NOW()+1</formula>
    </cfRule>
  </conditionalFormatting>
  <conditionalFormatting sqref="U2160:U2161">
    <cfRule type="expression" priority="257" dxfId="688">
      <formula>$U2160=0</formula>
    </cfRule>
  </conditionalFormatting>
  <conditionalFormatting sqref="X2160:X2161">
    <cfRule type="expression" priority="256" dxfId="688">
      <formula>$X2160=0</formula>
    </cfRule>
  </conditionalFormatting>
  <conditionalFormatting sqref="Y2160:Y2161">
    <cfRule type="expression" priority="255" dxfId="688">
      <formula>$Y2160=0</formula>
    </cfRule>
  </conditionalFormatting>
  <conditionalFormatting sqref="A2160:J2161 L2160:AB2161">
    <cfRule type="expression" priority="254" dxfId="1">
      <formula>IF($K2160="Invoiced",1,0)</formula>
    </cfRule>
  </conditionalFormatting>
  <conditionalFormatting sqref="A2160:A2161">
    <cfRule type="cellIs" priority="253" operator="between" dxfId="655">
      <formula>NOW()-1</formula>
      <formula>NOW()+1</formula>
    </cfRule>
  </conditionalFormatting>
  <conditionalFormatting sqref="A2162">
    <cfRule type="cellIs" priority="252" operator="between" dxfId="655">
      <formula>NOW()-1</formula>
      <formula>NOW()+1</formula>
    </cfRule>
    <cfRule type="cellIs" priority="246" operator="between" dxfId="655">
      <formula>NOW()-1</formula>
      <formula>NOW()+1</formula>
    </cfRule>
  </conditionalFormatting>
  <conditionalFormatting sqref="K2162">
    <cfRule type="expression" priority="251" dxfId="1">
      <formula>IF($K2162="Invoiced",1,0)</formula>
    </cfRule>
  </conditionalFormatting>
  <conditionalFormatting sqref="U2162">
    <cfRule type="expression" priority="250" dxfId="688">
      <formula>$U2162=0</formula>
    </cfRule>
  </conditionalFormatting>
  <conditionalFormatting sqref="X2162">
    <cfRule type="expression" priority="249" dxfId="688">
      <formula>$X2162=0</formula>
    </cfRule>
  </conditionalFormatting>
  <conditionalFormatting sqref="Y2162">
    <cfRule type="expression" priority="248" dxfId="688">
      <formula>$Y2162=0</formula>
    </cfRule>
  </conditionalFormatting>
  <conditionalFormatting sqref="A2162:J2162 L2162:AB2162">
    <cfRule type="expression" priority="247" dxfId="1">
      <formula>IF($K2162="Invoiced",1,0)</formula>
    </cfRule>
  </conditionalFormatting>
  <conditionalFormatting sqref="A2163">
    <cfRule type="cellIs" priority="245" operator="between" dxfId="655">
      <formula>NOW()-1</formula>
      <formula>NOW()+1</formula>
    </cfRule>
    <cfRule type="cellIs" priority="239" operator="between" dxfId="655">
      <formula>NOW()-1</formula>
      <formula>NOW()+1</formula>
    </cfRule>
  </conditionalFormatting>
  <conditionalFormatting sqref="K2163">
    <cfRule type="expression" priority="244" dxfId="1">
      <formula>IF($K2163="Invoiced",1,0)</formula>
    </cfRule>
  </conditionalFormatting>
  <conditionalFormatting sqref="U2163">
    <cfRule type="expression" priority="243" dxfId="688">
      <formula>$U2163=0</formula>
    </cfRule>
  </conditionalFormatting>
  <conditionalFormatting sqref="X2163">
    <cfRule type="expression" priority="242" dxfId="688">
      <formula>$X2163=0</formula>
    </cfRule>
  </conditionalFormatting>
  <conditionalFormatting sqref="Y2163">
    <cfRule type="expression" priority="241" dxfId="688">
      <formula>$Y2163=0</formula>
    </cfRule>
  </conditionalFormatting>
  <conditionalFormatting sqref="A2163:J2163 L2163:AB2163">
    <cfRule type="expression" priority="240" dxfId="1">
      <formula>IF($K2163="Invoiced",1,0)</formula>
    </cfRule>
  </conditionalFormatting>
  <conditionalFormatting sqref="A2164:A2169">
    <cfRule type="cellIs" priority="238" operator="between" dxfId="655">
      <formula>NOW()-1</formula>
      <formula>NOW()+1</formula>
    </cfRule>
  </conditionalFormatting>
  <conditionalFormatting sqref="K2164:K2169">
    <cfRule type="expression" priority="237" dxfId="1">
      <formula>IF($K2164="Invoiced",1,0)</formula>
    </cfRule>
  </conditionalFormatting>
  <conditionalFormatting sqref="U2164:U2167">
    <cfRule type="expression" priority="236" dxfId="688">
      <formula>$U2164=0</formula>
    </cfRule>
  </conditionalFormatting>
  <conditionalFormatting sqref="X2164:X2167">
    <cfRule type="expression" priority="235" dxfId="688">
      <formula>$X2164=0</formula>
    </cfRule>
  </conditionalFormatting>
  <conditionalFormatting sqref="Y2164:Y2167">
    <cfRule type="expression" priority="234" dxfId="688">
      <formula>$Y2164=0</formula>
    </cfRule>
  </conditionalFormatting>
  <conditionalFormatting sqref="A2164:J2167 L2164:AB2167">
    <cfRule type="expression" priority="233" dxfId="1">
      <formula>IF($K2164="Invoiced",1,0)</formula>
    </cfRule>
  </conditionalFormatting>
  <conditionalFormatting sqref="A2164:A2167">
    <cfRule type="cellIs" priority="232" operator="between" dxfId="655">
      <formula>NOW()-1</formula>
      <formula>NOW()+1</formula>
    </cfRule>
  </conditionalFormatting>
  <conditionalFormatting sqref="U2168:U2169">
    <cfRule type="expression" priority="231" dxfId="688">
      <formula>$U2168=0</formula>
    </cfRule>
  </conditionalFormatting>
  <conditionalFormatting sqref="X2168:X2169">
    <cfRule type="expression" priority="230" dxfId="688">
      <formula>$X2168=0</formula>
    </cfRule>
  </conditionalFormatting>
  <conditionalFormatting sqref="Y2168:Y2169">
    <cfRule type="expression" priority="229" dxfId="688">
      <formula>$Y2168=0</formula>
    </cfRule>
  </conditionalFormatting>
  <conditionalFormatting sqref="A2168:J2169 L2168:AB2169">
    <cfRule type="expression" priority="228" dxfId="1">
      <formula>IF($K2168="Invoiced",1,0)</formula>
    </cfRule>
  </conditionalFormatting>
  <conditionalFormatting sqref="A2168:A2169">
    <cfRule type="cellIs" priority="227" operator="between" dxfId="655">
      <formula>NOW()-1</formula>
      <formula>NOW()+1</formula>
    </cfRule>
  </conditionalFormatting>
  <conditionalFormatting sqref="A2170:A2176">
    <cfRule type="cellIs" priority="226" operator="between" dxfId="655">
      <formula>NOW()-1</formula>
      <formula>NOW()+1</formula>
    </cfRule>
  </conditionalFormatting>
  <conditionalFormatting sqref="K2170:K2176">
    <cfRule type="expression" priority="225" dxfId="1">
      <formula>IF($K2170="Invoiced",1,0)</formula>
    </cfRule>
  </conditionalFormatting>
  <conditionalFormatting sqref="U2170:U2173">
    <cfRule type="expression" priority="224" dxfId="688">
      <formula>$U2170=0</formula>
    </cfRule>
  </conditionalFormatting>
  <conditionalFormatting sqref="X2170:X2173">
    <cfRule type="expression" priority="223" dxfId="688">
      <formula>$X2170=0</formula>
    </cfRule>
  </conditionalFormatting>
  <conditionalFormatting sqref="Y2170:Y2173">
    <cfRule type="expression" priority="222" dxfId="688">
      <formula>$Y2170=0</formula>
    </cfRule>
  </conditionalFormatting>
  <conditionalFormatting sqref="A2170:J2173 L2170:AB2173">
    <cfRule type="expression" priority="221" dxfId="1">
      <formula>IF($K2170="Invoiced",1,0)</formula>
    </cfRule>
  </conditionalFormatting>
  <conditionalFormatting sqref="A2170:A2173">
    <cfRule type="cellIs" priority="220" operator="between" dxfId="655">
      <formula>NOW()-1</formula>
      <formula>NOW()+1</formula>
    </cfRule>
  </conditionalFormatting>
  <conditionalFormatting sqref="U2174:U2176">
    <cfRule type="expression" priority="219" dxfId="688">
      <formula>$U2174=0</formula>
    </cfRule>
  </conditionalFormatting>
  <conditionalFormatting sqref="X2174:X2176">
    <cfRule type="expression" priority="218" dxfId="688">
      <formula>$X2174=0</formula>
    </cfRule>
  </conditionalFormatting>
  <conditionalFormatting sqref="Y2174:Y2176">
    <cfRule type="expression" priority="217" dxfId="688">
      <formula>$Y2174=0</formula>
    </cfRule>
  </conditionalFormatting>
  <conditionalFormatting sqref="A2174:J2176 L2174:AB2176">
    <cfRule type="expression" priority="216" dxfId="1">
      <formula>IF($K2174="Invoiced",1,0)</formula>
    </cfRule>
  </conditionalFormatting>
  <conditionalFormatting sqref="A2174:A2176">
    <cfRule type="cellIs" priority="215" operator="between" dxfId="655">
      <formula>NOW()-1</formula>
      <formula>NOW()+1</formula>
    </cfRule>
  </conditionalFormatting>
  <conditionalFormatting sqref="A2177:A2182">
    <cfRule type="cellIs" priority="214" operator="between" dxfId="655">
      <formula>NOW()-1</formula>
      <formula>NOW()+1</formula>
    </cfRule>
  </conditionalFormatting>
  <conditionalFormatting sqref="K2177:K2182">
    <cfRule type="expression" priority="213" dxfId="1">
      <formula>IF($K2177="Invoiced",1,0)</formula>
    </cfRule>
  </conditionalFormatting>
  <conditionalFormatting sqref="U2177:U2180">
    <cfRule type="expression" priority="212" dxfId="688">
      <formula>$U2177=0</formula>
    </cfRule>
  </conditionalFormatting>
  <conditionalFormatting sqref="X2177:X2180">
    <cfRule type="expression" priority="211" dxfId="688">
      <formula>$X2177=0</formula>
    </cfRule>
  </conditionalFormatting>
  <conditionalFormatting sqref="Y2177:Y2180">
    <cfRule type="expression" priority="210" dxfId="688">
      <formula>$Y2177=0</formula>
    </cfRule>
  </conditionalFormatting>
  <conditionalFormatting sqref="A2177:J2180 L2177:AB2180">
    <cfRule type="expression" priority="209" dxfId="1">
      <formula>IF($K2177="Invoiced",1,0)</formula>
    </cfRule>
  </conditionalFormatting>
  <conditionalFormatting sqref="A2177:A2180">
    <cfRule type="cellIs" priority="208" operator="between" dxfId="655">
      <formula>NOW()-1</formula>
      <formula>NOW()+1</formula>
    </cfRule>
  </conditionalFormatting>
  <conditionalFormatting sqref="U2181:U2182">
    <cfRule type="expression" priority="207" dxfId="688">
      <formula>$U2181=0</formula>
    </cfRule>
  </conditionalFormatting>
  <conditionalFormatting sqref="X2181:X2182">
    <cfRule type="expression" priority="206" dxfId="688">
      <formula>$X2181=0</formula>
    </cfRule>
  </conditionalFormatting>
  <conditionalFormatting sqref="Y2181:Y2182">
    <cfRule type="expression" priority="205" dxfId="688">
      <formula>$Y2181=0</formula>
    </cfRule>
  </conditionalFormatting>
  <conditionalFormatting sqref="A2181:J2182 L2181:AB2182">
    <cfRule type="expression" priority="204" dxfId="1">
      <formula>IF($K2181="Invoiced",1,0)</formula>
    </cfRule>
  </conditionalFormatting>
  <conditionalFormatting sqref="A2181:A2182">
    <cfRule type="cellIs" priority="203" operator="between" dxfId="655">
      <formula>NOW()-1</formula>
      <formula>NOW()+1</formula>
    </cfRule>
  </conditionalFormatting>
  <conditionalFormatting sqref="A2183:A2185">
    <cfRule type="cellIs" priority="202" operator="between" dxfId="655">
      <formula>NOW()-1</formula>
      <formula>NOW()+1</formula>
    </cfRule>
    <cfRule type="cellIs" priority="196" operator="between" dxfId="655">
      <formula>NOW()-1</formula>
      <formula>NOW()+1</formula>
    </cfRule>
  </conditionalFormatting>
  <conditionalFormatting sqref="K2183:K2185">
    <cfRule type="expression" priority="201" dxfId="1">
      <formula>IF($K2183="Invoiced",1,0)</formula>
    </cfRule>
  </conditionalFormatting>
  <conditionalFormatting sqref="U2183:U2185">
    <cfRule type="expression" priority="200" dxfId="688">
      <formula>$U2183=0</formula>
    </cfRule>
  </conditionalFormatting>
  <conditionalFormatting sqref="X2183:X2185">
    <cfRule type="expression" priority="199" dxfId="688">
      <formula>$X2183=0</formula>
    </cfRule>
  </conditionalFormatting>
  <conditionalFormatting sqref="Y2183:Y2185">
    <cfRule type="expression" priority="198" dxfId="688">
      <formula>$Y2183=0</formula>
    </cfRule>
  </conditionalFormatting>
  <conditionalFormatting sqref="A2183:J2185 L2183:AB2185">
    <cfRule type="expression" priority="197" dxfId="1">
      <formula>IF($K2183="Invoiced",1,0)</formula>
    </cfRule>
  </conditionalFormatting>
  <conditionalFormatting sqref="A2186:A2191">
    <cfRule type="cellIs" priority="195" operator="between" dxfId="655">
      <formula>NOW()-1</formula>
      <formula>NOW()+1</formula>
    </cfRule>
  </conditionalFormatting>
  <conditionalFormatting sqref="K2186:K2191">
    <cfRule type="expression" priority="194" dxfId="1">
      <formula>IF($K2186="Invoiced",1,0)</formula>
    </cfRule>
  </conditionalFormatting>
  <conditionalFormatting sqref="U2186:U2189">
    <cfRule type="expression" priority="193" dxfId="688">
      <formula>$U2186=0</formula>
    </cfRule>
  </conditionalFormatting>
  <conditionalFormatting sqref="X2186:X2189">
    <cfRule type="expression" priority="192" dxfId="688">
      <formula>$X2186=0</formula>
    </cfRule>
  </conditionalFormatting>
  <conditionalFormatting sqref="Y2186:Y2189">
    <cfRule type="expression" priority="191" dxfId="688">
      <formula>$Y2186=0</formula>
    </cfRule>
  </conditionalFormatting>
  <conditionalFormatting sqref="A2186:J2189 L2186:AB2189">
    <cfRule type="expression" priority="190" dxfId="1">
      <formula>IF($K2186="Invoiced",1,0)</formula>
    </cfRule>
  </conditionalFormatting>
  <conditionalFormatting sqref="A2186:A2189">
    <cfRule type="cellIs" priority="189" operator="between" dxfId="655">
      <formula>NOW()-1</formula>
      <formula>NOW()+1</formula>
    </cfRule>
  </conditionalFormatting>
  <conditionalFormatting sqref="U2190:U2191">
    <cfRule type="expression" priority="188" dxfId="688">
      <formula>$U2190=0</formula>
    </cfRule>
  </conditionalFormatting>
  <conditionalFormatting sqref="X2190:X2191">
    <cfRule type="expression" priority="187" dxfId="688">
      <formula>$X2190=0</formula>
    </cfRule>
  </conditionalFormatting>
  <conditionalFormatting sqref="Y2190:Y2191">
    <cfRule type="expression" priority="186" dxfId="688">
      <formula>$Y2190=0</formula>
    </cfRule>
  </conditionalFormatting>
  <conditionalFormatting sqref="A2190:J2191 L2190:AB2191">
    <cfRule type="expression" priority="185" dxfId="1">
      <formula>IF($K2190="Invoiced",1,0)</formula>
    </cfRule>
  </conditionalFormatting>
  <conditionalFormatting sqref="A2190:A2191">
    <cfRule type="cellIs" priority="184" operator="between" dxfId="655">
      <formula>NOW()-1</formula>
      <formula>NOW()+1</formula>
    </cfRule>
  </conditionalFormatting>
  <conditionalFormatting sqref="A2192">
    <cfRule type="cellIs" priority="183" operator="between" dxfId="655">
      <formula>NOW()-1</formula>
      <formula>NOW()+1</formula>
    </cfRule>
    <cfRule type="cellIs" priority="177" operator="between" dxfId="655">
      <formula>NOW()-1</formula>
      <formula>NOW()+1</formula>
    </cfRule>
  </conditionalFormatting>
  <conditionalFormatting sqref="K2192">
    <cfRule type="expression" priority="182" dxfId="1">
      <formula>IF($K2192="Invoiced",1,0)</formula>
    </cfRule>
  </conditionalFormatting>
  <conditionalFormatting sqref="U2192">
    <cfRule type="expression" priority="181" dxfId="688">
      <formula>$U2192=0</formula>
    </cfRule>
  </conditionalFormatting>
  <conditionalFormatting sqref="X2192">
    <cfRule type="expression" priority="180" dxfId="688">
      <formula>$X2192=0</formula>
    </cfRule>
  </conditionalFormatting>
  <conditionalFormatting sqref="Y2192">
    <cfRule type="expression" priority="179" dxfId="688">
      <formula>$Y2192=0</formula>
    </cfRule>
  </conditionalFormatting>
  <conditionalFormatting sqref="A2192:J2192 L2192:AB2192">
    <cfRule type="expression" priority="178" dxfId="1">
      <formula>IF($K2192="Invoiced",1,0)</formula>
    </cfRule>
  </conditionalFormatting>
  <conditionalFormatting sqref="A2193">
    <cfRule type="cellIs" priority="176" operator="between" dxfId="655">
      <formula>NOW()-1</formula>
      <formula>NOW()+1</formula>
    </cfRule>
    <cfRule type="cellIs" priority="170" operator="between" dxfId="655">
      <formula>NOW()-1</formula>
      <formula>NOW()+1</formula>
    </cfRule>
  </conditionalFormatting>
  <conditionalFormatting sqref="K2193">
    <cfRule type="expression" priority="175" dxfId="1">
      <formula>IF($K2193="Invoiced",1,0)</formula>
    </cfRule>
  </conditionalFormatting>
  <conditionalFormatting sqref="U2193">
    <cfRule type="expression" priority="174" dxfId="688">
      <formula>$U2193=0</formula>
    </cfRule>
  </conditionalFormatting>
  <conditionalFormatting sqref="X2193">
    <cfRule type="expression" priority="173" dxfId="688">
      <formula>$X2193=0</formula>
    </cfRule>
  </conditionalFormatting>
  <conditionalFormatting sqref="Y2193">
    <cfRule type="expression" priority="172" dxfId="688">
      <formula>$Y2193=0</formula>
    </cfRule>
  </conditionalFormatting>
  <conditionalFormatting sqref="A2193:J2193 L2193:AB2193">
    <cfRule type="expression" priority="171" dxfId="1">
      <formula>IF($K2193="Invoiced",1,0)</formula>
    </cfRule>
  </conditionalFormatting>
  <conditionalFormatting sqref="A2194">
    <cfRule type="cellIs" priority="169" operator="between" dxfId="655">
      <formula>NOW()-1</formula>
      <formula>NOW()+1</formula>
    </cfRule>
    <cfRule type="cellIs" priority="163" operator="between" dxfId="655">
      <formula>NOW()-1</formula>
      <formula>NOW()+1</formula>
    </cfRule>
  </conditionalFormatting>
  <conditionalFormatting sqref="K2194">
    <cfRule type="expression" priority="168" dxfId="1">
      <formula>IF($K2194="Invoiced",1,0)</formula>
    </cfRule>
  </conditionalFormatting>
  <conditionalFormatting sqref="U2194">
    <cfRule type="expression" priority="167" dxfId="688">
      <formula>$U2194=0</formula>
    </cfRule>
  </conditionalFormatting>
  <conditionalFormatting sqref="X2194">
    <cfRule type="expression" priority="166" dxfId="688">
      <formula>$X2194=0</formula>
    </cfRule>
  </conditionalFormatting>
  <conditionalFormatting sqref="Y2194">
    <cfRule type="expression" priority="165" dxfId="688">
      <formula>$Y2194=0</formula>
    </cfRule>
  </conditionalFormatting>
  <conditionalFormatting sqref="A2194:J2194 L2194:AB2194">
    <cfRule type="expression" priority="164" dxfId="1">
      <formula>IF($K2194="Invoiced",1,0)</formula>
    </cfRule>
  </conditionalFormatting>
  <conditionalFormatting sqref="A2195">
    <cfRule type="cellIs" priority="162" operator="between" dxfId="655">
      <formula>NOW()-1</formula>
      <formula>NOW()+1</formula>
    </cfRule>
    <cfRule type="cellIs" priority="156" operator="between" dxfId="655">
      <formula>NOW()-1</formula>
      <formula>NOW()+1</formula>
    </cfRule>
  </conditionalFormatting>
  <conditionalFormatting sqref="K2195">
    <cfRule type="expression" priority="161" dxfId="1">
      <formula>IF($K2195="Invoiced",1,0)</formula>
    </cfRule>
  </conditionalFormatting>
  <conditionalFormatting sqref="U2195">
    <cfRule type="expression" priority="160" dxfId="688">
      <formula>$U2195=0</formula>
    </cfRule>
  </conditionalFormatting>
  <conditionalFormatting sqref="X2195">
    <cfRule type="expression" priority="159" dxfId="688">
      <formula>$X2195=0</formula>
    </cfRule>
  </conditionalFormatting>
  <conditionalFormatting sqref="Y2195">
    <cfRule type="expression" priority="158" dxfId="688">
      <formula>$Y2195=0</formula>
    </cfRule>
  </conditionalFormatting>
  <conditionalFormatting sqref="A2195:J2195 L2195:AB2195">
    <cfRule type="expression" priority="157" dxfId="1">
      <formula>IF($K2195="Invoiced",1,0)</formula>
    </cfRule>
  </conditionalFormatting>
  <conditionalFormatting sqref="A2196:A2201">
    <cfRule type="cellIs" priority="155" operator="between" dxfId="655">
      <formula>NOW()-1</formula>
      <formula>NOW()+1</formula>
    </cfRule>
  </conditionalFormatting>
  <conditionalFormatting sqref="K2196:K2201">
    <cfRule type="expression" priority="154" dxfId="1">
      <formula>IF($K2196="Invoiced",1,0)</formula>
    </cfRule>
  </conditionalFormatting>
  <conditionalFormatting sqref="U2196:U2199">
    <cfRule type="expression" priority="153" dxfId="688">
      <formula>$U2196=0</formula>
    </cfRule>
  </conditionalFormatting>
  <conditionalFormatting sqref="X2196:X2199">
    <cfRule type="expression" priority="152" dxfId="688">
      <formula>$X2196=0</formula>
    </cfRule>
  </conditionalFormatting>
  <conditionalFormatting sqref="Y2196:Y2199">
    <cfRule type="expression" priority="151" dxfId="688">
      <formula>$Y2196=0</formula>
    </cfRule>
  </conditionalFormatting>
  <conditionalFormatting sqref="A2196:J2199 L2196:AB2199">
    <cfRule type="expression" priority="150" dxfId="1">
      <formula>IF($K2196="Invoiced",1,0)</formula>
    </cfRule>
  </conditionalFormatting>
  <conditionalFormatting sqref="A2196:A2199">
    <cfRule type="cellIs" priority="149" operator="between" dxfId="655">
      <formula>NOW()-1</formula>
      <formula>NOW()+1</formula>
    </cfRule>
  </conditionalFormatting>
  <conditionalFormatting sqref="U2200:U2201">
    <cfRule type="expression" priority="148" dxfId="688">
      <formula>$U2200=0</formula>
    </cfRule>
  </conditionalFormatting>
  <conditionalFormatting sqref="X2200:X2201">
    <cfRule type="expression" priority="147" dxfId="688">
      <formula>$X2200=0</formula>
    </cfRule>
  </conditionalFormatting>
  <conditionalFormatting sqref="Y2200:Y2201">
    <cfRule type="expression" priority="146" dxfId="688">
      <formula>$Y2200=0</formula>
    </cfRule>
  </conditionalFormatting>
  <conditionalFormatting sqref="A2200:J2201 L2200:AB2201">
    <cfRule type="expression" priority="145" dxfId="1">
      <formula>IF($K2200="Invoiced",1,0)</formula>
    </cfRule>
  </conditionalFormatting>
  <conditionalFormatting sqref="A2200:A2201">
    <cfRule type="cellIs" priority="144" operator="between" dxfId="655">
      <formula>NOW()-1</formula>
      <formula>NOW()+1</formula>
    </cfRule>
  </conditionalFormatting>
  <conditionalFormatting sqref="A2202:A2208">
    <cfRule type="cellIs" priority="143" operator="between" dxfId="655">
      <formula>NOW()-1</formula>
      <formula>NOW()+1</formula>
    </cfRule>
  </conditionalFormatting>
  <conditionalFormatting sqref="K2202:K2208">
    <cfRule type="expression" priority="142" dxfId="1">
      <formula>IF($K2202="Invoiced",1,0)</formula>
    </cfRule>
  </conditionalFormatting>
  <conditionalFormatting sqref="U2202:U2205">
    <cfRule type="expression" priority="141" dxfId="688">
      <formula>$U2202=0</formula>
    </cfRule>
  </conditionalFormatting>
  <conditionalFormatting sqref="X2202:X2205">
    <cfRule type="expression" priority="140" dxfId="688">
      <formula>$X2202=0</formula>
    </cfRule>
  </conditionalFormatting>
  <conditionalFormatting sqref="Y2202:Y2205">
    <cfRule type="expression" priority="139" dxfId="688">
      <formula>$Y2202=0</formula>
    </cfRule>
  </conditionalFormatting>
  <conditionalFormatting sqref="A2202:J2205 L2202:AB2205">
    <cfRule type="expression" priority="138" dxfId="1">
      <formula>IF($K2202="Invoiced",1,0)</formula>
    </cfRule>
  </conditionalFormatting>
  <conditionalFormatting sqref="A2202:A2205">
    <cfRule type="cellIs" priority="137" operator="between" dxfId="655">
      <formula>NOW()-1</formula>
      <formula>NOW()+1</formula>
    </cfRule>
  </conditionalFormatting>
  <conditionalFormatting sqref="U2206:U2208">
    <cfRule type="expression" priority="136" dxfId="688">
      <formula>$U2206=0</formula>
    </cfRule>
  </conditionalFormatting>
  <conditionalFormatting sqref="X2206:X2208">
    <cfRule type="expression" priority="135" dxfId="688">
      <formula>$X2206=0</formula>
    </cfRule>
  </conditionalFormatting>
  <conditionalFormatting sqref="Y2206:Y2208">
    <cfRule type="expression" priority="134" dxfId="688">
      <formula>$Y2206=0</formula>
    </cfRule>
  </conditionalFormatting>
  <conditionalFormatting sqref="A2206:J2208 L2206:AB2208">
    <cfRule type="expression" priority="133" dxfId="1">
      <formula>IF($K2206="Invoiced",1,0)</formula>
    </cfRule>
  </conditionalFormatting>
  <conditionalFormatting sqref="A2206:A2208">
    <cfRule type="cellIs" priority="132" operator="between" dxfId="655">
      <formula>NOW()-1</formula>
      <formula>NOW()+1</formula>
    </cfRule>
  </conditionalFormatting>
  <conditionalFormatting sqref="A2209:A2214">
    <cfRule type="cellIs" priority="131" operator="between" dxfId="655">
      <formula>NOW()-1</formula>
      <formula>NOW()+1</formula>
    </cfRule>
  </conditionalFormatting>
  <conditionalFormatting sqref="K2209:K2214">
    <cfRule type="expression" priority="130" dxfId="1">
      <formula>IF($K2209="Invoiced",1,0)</formula>
    </cfRule>
  </conditionalFormatting>
  <conditionalFormatting sqref="U2209:U2212">
    <cfRule type="expression" priority="129" dxfId="688">
      <formula>$U2209=0</formula>
    </cfRule>
  </conditionalFormatting>
  <conditionalFormatting sqref="X2209:X2212">
    <cfRule type="expression" priority="128" dxfId="688">
      <formula>$X2209=0</formula>
    </cfRule>
  </conditionalFormatting>
  <conditionalFormatting sqref="Y2209:Y2212">
    <cfRule type="expression" priority="127" dxfId="688">
      <formula>$Y2209=0</formula>
    </cfRule>
  </conditionalFormatting>
  <conditionalFormatting sqref="A2209:J2212 L2209:AB2212">
    <cfRule type="expression" priority="126" dxfId="1">
      <formula>IF($K2209="Invoiced",1,0)</formula>
    </cfRule>
  </conditionalFormatting>
  <conditionalFormatting sqref="A2209:A2212">
    <cfRule type="cellIs" priority="125" operator="between" dxfId="655">
      <formula>NOW()-1</formula>
      <formula>NOW()+1</formula>
    </cfRule>
  </conditionalFormatting>
  <conditionalFormatting sqref="U2213:U2214">
    <cfRule type="expression" priority="124" dxfId="688">
      <formula>$U2213=0</formula>
    </cfRule>
  </conditionalFormatting>
  <conditionalFormatting sqref="X2213:X2214">
    <cfRule type="expression" priority="123" dxfId="688">
      <formula>$X2213=0</formula>
    </cfRule>
  </conditionalFormatting>
  <conditionalFormatting sqref="Y2213:Y2214">
    <cfRule type="expression" priority="122" dxfId="688">
      <formula>$Y2213=0</formula>
    </cfRule>
  </conditionalFormatting>
  <conditionalFormatting sqref="A2213:J2214 L2213:AB2214">
    <cfRule type="expression" priority="121" dxfId="1">
      <formula>IF($K2213="Invoiced",1,0)</formula>
    </cfRule>
  </conditionalFormatting>
  <conditionalFormatting sqref="A2213:A2214">
    <cfRule type="cellIs" priority="120" operator="between" dxfId="655">
      <formula>NOW()-1</formula>
      <formula>NOW()+1</formula>
    </cfRule>
  </conditionalFormatting>
  <conditionalFormatting sqref="A2215:A2217">
    <cfRule type="cellIs" priority="119" operator="between" dxfId="655">
      <formula>NOW()-1</formula>
      <formula>NOW()+1</formula>
    </cfRule>
    <cfRule type="cellIs" priority="113" operator="between" dxfId="655">
      <formula>NOW()-1</formula>
      <formula>NOW()+1</formula>
    </cfRule>
  </conditionalFormatting>
  <conditionalFormatting sqref="K2215:K2217">
    <cfRule type="expression" priority="118" dxfId="1">
      <formula>IF($K2215="Invoiced",1,0)</formula>
    </cfRule>
  </conditionalFormatting>
  <conditionalFormatting sqref="U2215:U2217">
    <cfRule type="expression" priority="117" dxfId="688">
      <formula>$U2215=0</formula>
    </cfRule>
  </conditionalFormatting>
  <conditionalFormatting sqref="X2215:X2217">
    <cfRule type="expression" priority="116" dxfId="688">
      <formula>$X2215=0</formula>
    </cfRule>
  </conditionalFormatting>
  <conditionalFormatting sqref="Y2215:Y2217">
    <cfRule type="expression" priority="115" dxfId="688">
      <formula>$Y2215=0</formula>
    </cfRule>
  </conditionalFormatting>
  <conditionalFormatting sqref="A2215:J2217 L2215:AB2217">
    <cfRule type="expression" priority="114" dxfId="1">
      <formula>IF($K2215="Invoiced",1,0)</formula>
    </cfRule>
  </conditionalFormatting>
  <conditionalFormatting sqref="A2218:A2223">
    <cfRule type="cellIs" priority="112" operator="between" dxfId="655">
      <formula>NOW()-1</formula>
      <formula>NOW()+1</formula>
    </cfRule>
  </conditionalFormatting>
  <conditionalFormatting sqref="K2218:K2223">
    <cfRule type="expression" priority="111" dxfId="1">
      <formula>IF($K2218="Invoiced",1,0)</formula>
    </cfRule>
  </conditionalFormatting>
  <conditionalFormatting sqref="U2218:U2221">
    <cfRule type="expression" priority="110" dxfId="688">
      <formula>$U2218=0</formula>
    </cfRule>
  </conditionalFormatting>
  <conditionalFormatting sqref="X2218:X2221">
    <cfRule type="expression" priority="109" dxfId="688">
      <formula>$X2218=0</formula>
    </cfRule>
  </conditionalFormatting>
  <conditionalFormatting sqref="Y2218:Y2221">
    <cfRule type="expression" priority="108" dxfId="688">
      <formula>$Y2218=0</formula>
    </cfRule>
  </conditionalFormatting>
  <conditionalFormatting sqref="A2218:J2221 L2218:AB2221">
    <cfRule type="expression" priority="107" dxfId="1">
      <formula>IF($K2218="Invoiced",1,0)</formula>
    </cfRule>
  </conditionalFormatting>
  <conditionalFormatting sqref="A2218:A2221">
    <cfRule type="cellIs" priority="106" operator="between" dxfId="655">
      <formula>NOW()-1</formula>
      <formula>NOW()+1</formula>
    </cfRule>
  </conditionalFormatting>
  <conditionalFormatting sqref="U2222:U2223">
    <cfRule type="expression" priority="105" dxfId="688">
      <formula>$U2222=0</formula>
    </cfRule>
  </conditionalFormatting>
  <conditionalFormatting sqref="X2222:X2223">
    <cfRule type="expression" priority="104" dxfId="688">
      <formula>$X2222=0</formula>
    </cfRule>
  </conditionalFormatting>
  <conditionalFormatting sqref="Y2222:Y2223">
    <cfRule type="expression" priority="103" dxfId="688">
      <formula>$Y2222=0</formula>
    </cfRule>
  </conditionalFormatting>
  <conditionalFormatting sqref="A2222:J2223 L2222:AB2223">
    <cfRule type="expression" priority="102" dxfId="1">
      <formula>IF($K2222="Invoiced",1,0)</formula>
    </cfRule>
  </conditionalFormatting>
  <conditionalFormatting sqref="A2222:A2223">
    <cfRule type="cellIs" priority="101" operator="between" dxfId="655">
      <formula>NOW()-1</formula>
      <formula>NOW()+1</formula>
    </cfRule>
  </conditionalFormatting>
  <conditionalFormatting sqref="A2224">
    <cfRule type="cellIs" priority="100" operator="between" dxfId="655">
      <formula>NOW()-1</formula>
      <formula>NOW()+1</formula>
    </cfRule>
    <cfRule type="cellIs" priority="94" operator="between" dxfId="655">
      <formula>NOW()-1</formula>
      <formula>NOW()+1</formula>
    </cfRule>
  </conditionalFormatting>
  <conditionalFormatting sqref="K2224">
    <cfRule type="expression" priority="99" dxfId="1">
      <formula>IF($K2224="Invoiced",1,0)</formula>
    </cfRule>
  </conditionalFormatting>
  <conditionalFormatting sqref="U2224">
    <cfRule type="expression" priority="98" dxfId="688">
      <formula>$U2224=0</formula>
    </cfRule>
  </conditionalFormatting>
  <conditionalFormatting sqref="X2224">
    <cfRule type="expression" priority="97" dxfId="688">
      <formula>$X2224=0</formula>
    </cfRule>
  </conditionalFormatting>
  <conditionalFormatting sqref="Y2224">
    <cfRule type="expression" priority="96" dxfId="688">
      <formula>$Y2224=0</formula>
    </cfRule>
  </conditionalFormatting>
  <conditionalFormatting sqref="A2224:J2224 L2224:AB2224">
    <cfRule type="expression" priority="95" dxfId="1">
      <formula>IF($K2224="Invoiced",1,0)</formula>
    </cfRule>
  </conditionalFormatting>
  <conditionalFormatting sqref="A2225">
    <cfRule type="cellIs" priority="93" operator="between" dxfId="655">
      <formula>NOW()-1</formula>
      <formula>NOW()+1</formula>
    </cfRule>
    <cfRule type="cellIs" priority="87" operator="between" dxfId="655">
      <formula>NOW()-1</formula>
      <formula>NOW()+1</formula>
    </cfRule>
  </conditionalFormatting>
  <conditionalFormatting sqref="K2225">
    <cfRule type="expression" priority="92" dxfId="1">
      <formula>IF($K2225="Invoiced",1,0)</formula>
    </cfRule>
  </conditionalFormatting>
  <conditionalFormatting sqref="U2225">
    <cfRule type="expression" priority="91" dxfId="688">
      <formula>$U2225=0</formula>
    </cfRule>
  </conditionalFormatting>
  <conditionalFormatting sqref="X2225">
    <cfRule type="expression" priority="90" dxfId="688">
      <formula>$X2225=0</formula>
    </cfRule>
  </conditionalFormatting>
  <conditionalFormatting sqref="Y2225">
    <cfRule type="expression" priority="89" dxfId="688">
      <formula>$Y2225=0</formula>
    </cfRule>
  </conditionalFormatting>
  <conditionalFormatting sqref="A2225:J2225 L2225:AB2225">
    <cfRule type="expression" priority="88" dxfId="1">
      <formula>IF($K2225="Invoiced",1,0)</formula>
    </cfRule>
  </conditionalFormatting>
  <conditionalFormatting sqref="A2226:A2231">
    <cfRule type="cellIs" priority="86" operator="between" dxfId="655">
      <formula>NOW()-1</formula>
      <formula>NOW()+1</formula>
    </cfRule>
  </conditionalFormatting>
  <conditionalFormatting sqref="K2226:K2231">
    <cfRule type="expression" priority="85" dxfId="1">
      <formula>IF($K2226="Invoiced",1,0)</formula>
    </cfRule>
  </conditionalFormatting>
  <conditionalFormatting sqref="U2226:U2229">
    <cfRule type="expression" priority="84" dxfId="688">
      <formula>$U2226=0</formula>
    </cfRule>
  </conditionalFormatting>
  <conditionalFormatting sqref="X2226:X2229">
    <cfRule type="expression" priority="83" dxfId="688">
      <formula>$X2226=0</formula>
    </cfRule>
  </conditionalFormatting>
  <conditionalFormatting sqref="Y2226:Y2229">
    <cfRule type="expression" priority="82" dxfId="688">
      <formula>$Y2226=0</formula>
    </cfRule>
  </conditionalFormatting>
  <conditionalFormatting sqref="A2226:J2229 L2226:AB2229">
    <cfRule type="expression" priority="81" dxfId="1">
      <formula>IF($K2226="Invoiced",1,0)</formula>
    </cfRule>
  </conditionalFormatting>
  <conditionalFormatting sqref="A2226:A2229">
    <cfRule type="cellIs" priority="80" operator="between" dxfId="655">
      <formula>NOW()-1</formula>
      <formula>NOW()+1</formula>
    </cfRule>
  </conditionalFormatting>
  <conditionalFormatting sqref="U2230:U2231">
    <cfRule type="expression" priority="79" dxfId="688">
      <formula>$U2230=0</formula>
    </cfRule>
  </conditionalFormatting>
  <conditionalFormatting sqref="X2230:X2231">
    <cfRule type="expression" priority="78" dxfId="688">
      <formula>$X2230=0</formula>
    </cfRule>
  </conditionalFormatting>
  <conditionalFormatting sqref="Y2230:Y2231">
    <cfRule type="expression" priority="77" dxfId="688">
      <formula>$Y2230=0</formula>
    </cfRule>
  </conditionalFormatting>
  <conditionalFormatting sqref="A2230:J2231 L2230:AB2231">
    <cfRule type="expression" priority="76" dxfId="1">
      <formula>IF($K2230="Invoiced",1,0)</formula>
    </cfRule>
  </conditionalFormatting>
  <conditionalFormatting sqref="A2230:A2231">
    <cfRule type="cellIs" priority="75" operator="between" dxfId="655">
      <formula>NOW()-1</formula>
      <formula>NOW()+1</formula>
    </cfRule>
  </conditionalFormatting>
  <conditionalFormatting sqref="A2232:A2238">
    <cfRule type="cellIs" priority="74" operator="between" dxfId="655">
      <formula>NOW()-1</formula>
      <formula>NOW()+1</formula>
    </cfRule>
  </conditionalFormatting>
  <conditionalFormatting sqref="K2232:K2238">
    <cfRule type="expression" priority="73" dxfId="1">
      <formula>IF($K2232="Invoiced",1,0)</formula>
    </cfRule>
  </conditionalFormatting>
  <conditionalFormatting sqref="U2232:U2235">
    <cfRule type="expression" priority="72" dxfId="688">
      <formula>$U2232=0</formula>
    </cfRule>
  </conditionalFormatting>
  <conditionalFormatting sqref="X2232:X2235">
    <cfRule type="expression" priority="71" dxfId="688">
      <formula>$X2232=0</formula>
    </cfRule>
  </conditionalFormatting>
  <conditionalFormatting sqref="Y2232:Y2235">
    <cfRule type="expression" priority="70" dxfId="688">
      <formula>$Y2232=0</formula>
    </cfRule>
  </conditionalFormatting>
  <conditionalFormatting sqref="A2232:J2235 L2232:AB2235">
    <cfRule type="expression" priority="69" dxfId="1">
      <formula>IF($K2232="Invoiced",1,0)</formula>
    </cfRule>
  </conditionalFormatting>
  <conditionalFormatting sqref="A2232:A2235">
    <cfRule type="cellIs" priority="68" operator="between" dxfId="655">
      <formula>NOW()-1</formula>
      <formula>NOW()+1</formula>
    </cfRule>
  </conditionalFormatting>
  <conditionalFormatting sqref="U2236:U2238">
    <cfRule type="expression" priority="67" dxfId="688">
      <formula>$U2236=0</formula>
    </cfRule>
  </conditionalFormatting>
  <conditionalFormatting sqref="X2236:X2238">
    <cfRule type="expression" priority="66" dxfId="688">
      <formula>$X2236=0</formula>
    </cfRule>
  </conditionalFormatting>
  <conditionalFormatting sqref="Y2236:Y2238">
    <cfRule type="expression" priority="65" dxfId="688">
      <formula>$Y2236=0</formula>
    </cfRule>
  </conditionalFormatting>
  <conditionalFormatting sqref="A2236:J2238 L2236:AB2238">
    <cfRule type="expression" priority="64" dxfId="1">
      <formula>IF($K2236="Invoiced",1,0)</formula>
    </cfRule>
  </conditionalFormatting>
  <conditionalFormatting sqref="A2236:A2238">
    <cfRule type="cellIs" priority="63" operator="between" dxfId="655">
      <formula>NOW()-1</formula>
      <formula>NOW()+1</formula>
    </cfRule>
  </conditionalFormatting>
  <conditionalFormatting sqref="A2239:A2244">
    <cfRule type="cellIs" priority="62" operator="between" dxfId="655">
      <formula>NOW()-1</formula>
      <formula>NOW()+1</formula>
    </cfRule>
  </conditionalFormatting>
  <conditionalFormatting sqref="K2239:K2244">
    <cfRule type="expression" priority="61" dxfId="1">
      <formula>IF($K2239="Invoiced",1,0)</formula>
    </cfRule>
  </conditionalFormatting>
  <conditionalFormatting sqref="U2239:U2242">
    <cfRule type="expression" priority="60" dxfId="688">
      <formula>$U2239=0</formula>
    </cfRule>
  </conditionalFormatting>
  <conditionalFormatting sqref="X2239:X2242">
    <cfRule type="expression" priority="59" dxfId="688">
      <formula>$X2239=0</formula>
    </cfRule>
  </conditionalFormatting>
  <conditionalFormatting sqref="Y2239:Y2242">
    <cfRule type="expression" priority="58" dxfId="688">
      <formula>$Y2239=0</formula>
    </cfRule>
  </conditionalFormatting>
  <conditionalFormatting sqref="A2239:J2242 L2239:AB2242">
    <cfRule type="expression" priority="57" dxfId="1">
      <formula>IF($K2239="Invoiced",1,0)</formula>
    </cfRule>
  </conditionalFormatting>
  <conditionalFormatting sqref="A2239:A2242">
    <cfRule type="cellIs" priority="56" operator="between" dxfId="655">
      <formula>NOW()-1</formula>
      <formula>NOW()+1</formula>
    </cfRule>
  </conditionalFormatting>
  <conditionalFormatting sqref="U2243:U2244">
    <cfRule type="expression" priority="55" dxfId="688">
      <formula>$U2243=0</formula>
    </cfRule>
  </conditionalFormatting>
  <conditionalFormatting sqref="X2243:X2244">
    <cfRule type="expression" priority="54" dxfId="688">
      <formula>$X2243=0</formula>
    </cfRule>
  </conditionalFormatting>
  <conditionalFormatting sqref="Y2243:Y2244">
    <cfRule type="expression" priority="53" dxfId="688">
      <formula>$Y2243=0</formula>
    </cfRule>
  </conditionalFormatting>
  <conditionalFormatting sqref="A2243:J2244 L2243:AB2244">
    <cfRule type="expression" priority="52" dxfId="1">
      <formula>IF($K2243="Invoiced",1,0)</formula>
    </cfRule>
  </conditionalFormatting>
  <conditionalFormatting sqref="A2243:A2244">
    <cfRule type="cellIs" priority="51" operator="between" dxfId="655">
      <formula>NOW()-1</formula>
      <formula>NOW()+1</formula>
    </cfRule>
  </conditionalFormatting>
  <conditionalFormatting sqref="A2245:A2247">
    <cfRule type="cellIs" priority="50" operator="between" dxfId="655">
      <formula>NOW()-1</formula>
      <formula>NOW()+1</formula>
    </cfRule>
    <cfRule type="cellIs" priority="44" operator="between" dxfId="655">
      <formula>NOW()-1</formula>
      <formula>NOW()+1</formula>
    </cfRule>
  </conditionalFormatting>
  <conditionalFormatting sqref="K2245:K2247">
    <cfRule type="expression" priority="49" dxfId="1">
      <formula>IF($K2245="Invoiced",1,0)</formula>
    </cfRule>
  </conditionalFormatting>
  <conditionalFormatting sqref="U2245:U2247">
    <cfRule type="expression" priority="48" dxfId="688">
      <formula>$U2245=0</formula>
    </cfRule>
  </conditionalFormatting>
  <conditionalFormatting sqref="X2245:X2247">
    <cfRule type="expression" priority="47" dxfId="688">
      <formula>$X2245=0</formula>
    </cfRule>
  </conditionalFormatting>
  <conditionalFormatting sqref="Y2245:Y2247">
    <cfRule type="expression" priority="46" dxfId="688">
      <formula>$Y2245=0</formula>
    </cfRule>
  </conditionalFormatting>
  <conditionalFormatting sqref="A2245:J2247 L2245:AB2247">
    <cfRule type="expression" priority="45" dxfId="1">
      <formula>IF($K2245="Invoiced",1,0)</formula>
    </cfRule>
  </conditionalFormatting>
  <conditionalFormatting sqref="A2248:A2253">
    <cfRule type="cellIs" priority="43" operator="between" dxfId="655">
      <formula>NOW()-1</formula>
      <formula>NOW()+1</formula>
    </cfRule>
  </conditionalFormatting>
  <conditionalFormatting sqref="K2248:K2253">
    <cfRule type="expression" priority="42" dxfId="1">
      <formula>IF($K2248="Invoiced",1,0)</formula>
    </cfRule>
  </conditionalFormatting>
  <conditionalFormatting sqref="U2248:U2251">
    <cfRule type="expression" priority="41" dxfId="688">
      <formula>$U2248=0</formula>
    </cfRule>
  </conditionalFormatting>
  <conditionalFormatting sqref="X2248:X2251">
    <cfRule type="expression" priority="40" dxfId="688">
      <formula>$X2248=0</formula>
    </cfRule>
  </conditionalFormatting>
  <conditionalFormatting sqref="Y2248:Y2251">
    <cfRule type="expression" priority="39" dxfId="688">
      <formula>$Y2248=0</formula>
    </cfRule>
  </conditionalFormatting>
  <conditionalFormatting sqref="A2248:J2251 L2248:AB2251">
    <cfRule type="expression" priority="38" dxfId="1">
      <formula>IF($K2248="Invoiced",1,0)</formula>
    </cfRule>
  </conditionalFormatting>
  <conditionalFormatting sqref="A2248:A2251">
    <cfRule type="cellIs" priority="37" operator="between" dxfId="655">
      <formula>NOW()-1</formula>
      <formula>NOW()+1</formula>
    </cfRule>
  </conditionalFormatting>
  <conditionalFormatting sqref="U2252:U2253">
    <cfRule type="expression" priority="36" dxfId="688">
      <formula>$U2252=0</formula>
    </cfRule>
  </conditionalFormatting>
  <conditionalFormatting sqref="X2252:X2253">
    <cfRule type="expression" priority="35" dxfId="688">
      <formula>$X2252=0</formula>
    </cfRule>
  </conditionalFormatting>
  <conditionalFormatting sqref="Y2252:Y2253">
    <cfRule type="expression" priority="34" dxfId="688">
      <formula>$Y2252=0</formula>
    </cfRule>
  </conditionalFormatting>
  <conditionalFormatting sqref="A2252:J2253 L2252:AB2253">
    <cfRule type="expression" priority="33" dxfId="1">
      <formula>IF($K2252="Invoiced",1,0)</formula>
    </cfRule>
  </conditionalFormatting>
  <conditionalFormatting sqref="A2252:A2253">
    <cfRule type="cellIs" priority="32" operator="between" dxfId="655">
      <formula>NOW()-1</formula>
      <formula>NOW()+1</formula>
    </cfRule>
  </conditionalFormatting>
  <conditionalFormatting sqref="A2254">
    <cfRule type="cellIs" priority="31" operator="between" dxfId="655">
      <formula>NOW()-1</formula>
      <formula>NOW()+1</formula>
    </cfRule>
    <cfRule type="cellIs" priority="25" operator="between" dxfId="655">
      <formula>NOW()-1</formula>
      <formula>NOW()+1</formula>
    </cfRule>
  </conditionalFormatting>
  <conditionalFormatting sqref="K2254">
    <cfRule type="expression" priority="30" dxfId="1">
      <formula>IF($K2254="Invoiced",1,0)</formula>
    </cfRule>
  </conditionalFormatting>
  <conditionalFormatting sqref="U2254">
    <cfRule type="expression" priority="29" dxfId="688">
      <formula>$U2254=0</formula>
    </cfRule>
  </conditionalFormatting>
  <conditionalFormatting sqref="X2254">
    <cfRule type="expression" priority="28" dxfId="688">
      <formula>$X2254=0</formula>
    </cfRule>
  </conditionalFormatting>
  <conditionalFormatting sqref="Y2254">
    <cfRule type="expression" priority="27" dxfId="688">
      <formula>$Y2254=0</formula>
    </cfRule>
  </conditionalFormatting>
  <conditionalFormatting sqref="A2254:J2254 L2254:AB2254">
    <cfRule type="expression" priority="26" dxfId="1">
      <formula>IF($K2254="Invoiced",1,0)</formula>
    </cfRule>
  </conditionalFormatting>
  <dataValidations count="3">
    <dataValidation sqref="AM2:AM1048576" showErrorMessage="1" showInputMessage="1" allowBlank="1" type="list">
      <formula1>RevisionStatusList</formula1>
    </dataValidation>
    <dataValidation sqref="AH1:AH1048576" showErrorMessage="1" showInputMessage="1" allowBlank="1" type="list">
      <formula1>TranslationStatusList</formula1>
    </dataValidation>
    <dataValidation sqref="K2:K1048576" showErrorMessage="1" showInputMessage="1" allowBlank="1" type="list">
      <formula1>"OnGoing, T,E,DTP,Done,Invoiced"</formula1>
    </dataValidation>
  </dataValidations>
  <pageMargins left="0.7" right="0.7" top="0.75" bottom="0.75" header="0.3" footer="0.3"/>
  <pageSetup orientation="portrait" paperSize="9" horizontalDpi="200" verticalDpi="200"/>
</worksheet>
</file>

<file path=xl/worksheets/sheet2.xml><?xml version="1.0" encoding="utf-8"?>
<worksheet xmlns:r="http://schemas.openxmlformats.org/officeDocument/2006/relationships" xmlns="http://schemas.openxmlformats.org/spreadsheetml/2006/main">
  <sheetPr codeName="Sheet6">
    <tabColor rgb="FFFF0000"/>
    <outlinePr summaryBelow="1" summaryRight="1"/>
    <pageSetUpPr autoPageBreaks="0"/>
  </sheetPr>
  <dimension ref="A1:CQ580"/>
  <sheetViews>
    <sheetView zoomScaleNormal="80" workbookViewId="0">
      <selection activeCell="L7" sqref="L7"/>
    </sheetView>
  </sheetViews>
  <sheetFormatPr baseColWidth="8" defaultColWidth="9" defaultRowHeight="14.25"/>
  <cols>
    <col width="9.125" customWidth="1" style="21" min="1" max="1"/>
    <col width="23.125" customWidth="1" style="21" min="2" max="2"/>
    <col outlineLevel="1" width="27.5" customWidth="1" style="21" min="3" max="3"/>
    <col width="9" customWidth="1" style="21" min="4" max="4"/>
    <col outlineLevel="1" width="18.125" customWidth="1" style="21" min="5" max="5"/>
    <col outlineLevel="1" width="20.5" customWidth="1" style="21" min="6" max="6"/>
    <col outlineLevel="1" width="18.125" customWidth="1" style="21" min="7" max="7"/>
    <col outlineLevel="1" width="15.5" customWidth="1" style="21" min="8" max="8"/>
    <col outlineLevel="2" width="11" customWidth="1" style="21" min="9" max="9"/>
    <col outlineLevel="1" width="6.5" customWidth="1" style="21" min="10" max="10"/>
    <col outlineLevel="1" width="9" customWidth="1" style="21" min="11" max="13"/>
    <col outlineLevel="2" width="9" customWidth="1" style="21" min="14" max="16"/>
    <col outlineLevel="2" width="7.875" customWidth="1" style="21" min="17" max="17"/>
    <col outlineLevel="2" width="9" customWidth="1" style="21" min="18" max="18"/>
    <col outlineLevel="2" width="7.5" customWidth="1" style="21" min="19" max="19"/>
    <col outlineLevel="2" width="19.125" customWidth="1" style="21" min="20" max="20"/>
    <col outlineLevel="1" width="31" customWidth="1" style="21" min="21" max="21"/>
    <col outlineLevel="1" width="10.5" customWidth="1" style="21" min="22" max="22"/>
    <col width="14" customWidth="1" style="21" min="23" max="23"/>
    <col outlineLevel="1" width="7.125" customWidth="1" style="21" min="24" max="24"/>
    <col outlineLevel="1" width="20.125" customWidth="1" style="21" min="25" max="25"/>
    <col outlineLevel="1" width="25.875" customWidth="1" style="21" min="26" max="26"/>
    <col outlineLevel="1" width="35.875" customWidth="1" style="21" min="27" max="27"/>
    <col outlineLevel="1" width="20.875" customWidth="1" style="21" min="28" max="28"/>
    <col outlineLevel="1" width="18.5" customWidth="1" style="395" min="29" max="29"/>
    <col outlineLevel="1" width="17.125" customWidth="1" style="21" min="30" max="30"/>
    <col width="10" customWidth="1" style="21" min="31" max="31"/>
    <col width="19.5" customWidth="1" style="21" min="32" max="32"/>
    <col width="21.5" customWidth="1" style="21" min="33" max="33"/>
    <col width="9" customWidth="1" style="21" min="34" max="16384"/>
  </cols>
  <sheetData>
    <row r="1" ht="15" customHeight="1" s="474">
      <c r="A1" s="468" t="inlineStr">
        <is>
          <t>Priority</t>
        </is>
      </c>
      <c r="B1" s="468" t="inlineStr">
        <is>
          <t>NAME</t>
        </is>
      </c>
      <c r="C1" s="468" t="inlineStr">
        <is>
          <t>Name in GT</t>
        </is>
      </c>
      <c r="D1" s="468" t="inlineStr">
        <is>
          <t>Local</t>
        </is>
      </c>
      <c r="E1" s="468" t="inlineStr">
        <is>
          <t>WS Role</t>
        </is>
      </c>
      <c r="F1" s="468" t="inlineStr">
        <is>
          <t>WS Qualified Resources</t>
        </is>
      </c>
      <c r="G1" s="468" t="inlineStr">
        <is>
          <t>WS Account</t>
        </is>
      </c>
      <c r="H1" s="468" t="inlineStr">
        <is>
          <t>WS Password: Tesla123(Initial)</t>
        </is>
      </c>
      <c r="I1" s="468" t="inlineStr">
        <is>
          <t>T(USD)</t>
        </is>
      </c>
      <c r="J1" s="468" t="inlineStr">
        <is>
          <t>E(USD)</t>
        </is>
      </c>
      <c r="K1" s="468" t="inlineStr">
        <is>
          <t>TEP(USD)</t>
        </is>
      </c>
      <c r="L1" s="468" t="inlineStr">
        <is>
          <t>Min(USD)</t>
        </is>
      </c>
      <c r="M1" s="468" t="inlineStr">
        <is>
          <t>Hour(USD)</t>
        </is>
      </c>
      <c r="N1" s="468" t="inlineStr">
        <is>
          <t>T</t>
        </is>
      </c>
      <c r="O1" s="468" t="inlineStr">
        <is>
          <t>E</t>
        </is>
      </c>
      <c r="P1" s="468" t="inlineStr">
        <is>
          <t>TEP</t>
        </is>
      </c>
      <c r="Q1" s="468" t="inlineStr">
        <is>
          <t>Min</t>
        </is>
      </c>
      <c r="R1" s="468" t="inlineStr">
        <is>
          <t>Hour</t>
        </is>
      </c>
      <c r="S1" s="468" t="inlineStr">
        <is>
          <t>Unit</t>
        </is>
      </c>
      <c r="T1" s="468" t="inlineStr">
        <is>
          <t>Smartling</t>
        </is>
      </c>
      <c r="U1" s="468" t="inlineStr">
        <is>
          <t>World server</t>
        </is>
      </c>
      <c r="V1" s="468" t="inlineStr">
        <is>
          <t>Type</t>
        </is>
      </c>
      <c r="W1" s="468" t="inlineStr">
        <is>
          <t>Location</t>
        </is>
      </c>
      <c r="X1" s="568" t="inlineStr">
        <is>
          <t>Current Time</t>
        </is>
      </c>
      <c r="Y1" s="622" t="n"/>
      <c r="Z1" s="468" t="inlineStr">
        <is>
          <t>Email Adress</t>
        </is>
      </c>
      <c r="AA1" s="468" t="inlineStr">
        <is>
          <t>Pactera Email</t>
        </is>
      </c>
      <c r="AB1" s="468" t="inlineStr">
        <is>
          <t>Pact Email Password</t>
        </is>
      </c>
      <c r="AC1" s="469" t="inlineStr">
        <is>
          <t>Tel.</t>
        </is>
      </c>
      <c r="AD1" s="468" t="inlineStr">
        <is>
          <t>GT Login Number</t>
        </is>
      </c>
      <c r="AE1" s="468" t="inlineStr">
        <is>
          <t>Skype</t>
        </is>
      </c>
      <c r="AF1" s="470" t="inlineStr">
        <is>
          <t>Global Query account</t>
        </is>
      </c>
      <c r="AG1" s="471" t="inlineStr">
        <is>
          <t>Loc Identifier</t>
        </is>
      </c>
    </row>
    <row r="2">
      <c r="A2" s="330" t="n"/>
      <c r="B2" s="232" t="inlineStr">
        <is>
          <t>X-Chinese</t>
        </is>
      </c>
      <c r="C2" s="34" t="n"/>
      <c r="D2" s="34" t="inlineStr">
        <is>
          <t>CN</t>
        </is>
      </c>
      <c r="E2" s="34" t="n"/>
      <c r="F2" s="34" t="n"/>
      <c r="G2" s="34" t="n"/>
      <c r="H2" s="34" t="n"/>
      <c r="I2" s="43" t="n"/>
      <c r="J2" s="43" t="n"/>
      <c r="K2" s="43" t="n"/>
      <c r="L2" s="43" t="n"/>
      <c r="M2" s="43" t="n"/>
      <c r="N2" s="43" t="n"/>
      <c r="O2" s="43" t="n"/>
      <c r="P2" s="43" t="n"/>
      <c r="Q2" s="43" t="n"/>
      <c r="R2" s="43" t="n"/>
      <c r="S2" s="34" t="n"/>
      <c r="T2" s="34" t="n"/>
      <c r="U2" s="34" t="n"/>
      <c r="V2" s="34" t="n"/>
      <c r="W2" s="34" t="n"/>
      <c r="X2" s="43" t="n"/>
      <c r="Y2" s="44" t="n"/>
      <c r="Z2" s="34" t="n"/>
      <c r="AA2" s="347" t="n"/>
      <c r="AB2" s="347" t="n"/>
      <c r="AC2" s="575" t="n"/>
      <c r="AD2" s="43" t="n"/>
      <c r="AE2" s="43" t="n"/>
      <c r="AF2" s="448" t="e">
        <v>#N/A</v>
      </c>
      <c r="AG2" s="449" t="n"/>
    </row>
    <row r="3">
      <c r="A3" s="330" t="n">
        <v>1</v>
      </c>
      <c r="B3" s="45" t="inlineStr">
        <is>
          <t>赵润杰</t>
        </is>
      </c>
      <c r="C3" s="232" t="inlineStr">
        <is>
          <t>Internal Resource</t>
        </is>
      </c>
      <c r="D3" s="34" t="inlineStr">
        <is>
          <t>CN</t>
        </is>
      </c>
      <c r="E3" s="34" t="inlineStr">
        <is>
          <t>Reviewer(LL)</t>
        </is>
      </c>
      <c r="F3" s="34" t="n"/>
      <c r="G3" s="34" t="inlineStr">
        <is>
          <t>runjie.zhao</t>
        </is>
      </c>
      <c r="H3" s="34" t="inlineStr">
        <is>
          <t>Tesla123</t>
        </is>
      </c>
      <c r="I3" s="43" t="n"/>
      <c r="J3" s="43" t="n"/>
      <c r="K3" s="43" t="n"/>
      <c r="L3" s="43" t="n"/>
      <c r="M3" s="43" t="n"/>
      <c r="N3" s="43" t="n"/>
      <c r="O3" s="43" t="n"/>
      <c r="P3" s="43" t="n"/>
      <c r="Q3" s="43" t="n"/>
      <c r="R3" s="43" t="n"/>
      <c r="S3" s="34" t="n"/>
      <c r="T3" s="34" t="inlineStr">
        <is>
          <t>Reviewer</t>
        </is>
      </c>
      <c r="U3" s="34" t="inlineStr">
        <is>
          <t>internal resource, core reviewer for both firmware and OM projects</t>
        </is>
      </c>
      <c r="V3" s="34" t="inlineStr">
        <is>
          <t>Internal</t>
        </is>
      </c>
      <c r="W3" s="34" t="n"/>
      <c r="X3" s="43" t="inlineStr">
        <is>
          <t>GMT+8</t>
        </is>
      </c>
      <c r="Y3" s="44">
        <f>NOW()</f>
        <v/>
      </c>
      <c r="Z3" s="347" t="inlineStr">
        <is>
          <t>runjie.zhao@pacteraedge.com</t>
        </is>
      </c>
      <c r="AA3" s="347" t="inlineStr">
        <is>
          <t>runjie.zhao@pacteraedge.com</t>
        </is>
      </c>
      <c r="AB3" s="34" t="n"/>
      <c r="AC3" s="575" t="n"/>
      <c r="AD3" s="43" t="n"/>
      <c r="AE3" s="43" t="n"/>
      <c r="AF3" s="448" t="n">
        <v>0</v>
      </c>
      <c r="AG3" s="448" t="inlineStr">
        <is>
          <t>Pactera_ZH-CN_Z.RU</t>
        </is>
      </c>
    </row>
    <row r="4">
      <c r="A4" s="330" t="n">
        <v>1</v>
      </c>
      <c r="B4" s="34" t="inlineStr">
        <is>
          <t>Guo Zhanying</t>
        </is>
      </c>
      <c r="C4" s="34" t="inlineStr">
        <is>
          <t>huachengruijia_北京华诚瑞嘉科技有限公司（郭占英）</t>
        </is>
      </c>
      <c r="D4" s="34" t="inlineStr">
        <is>
          <t>CN</t>
        </is>
      </c>
      <c r="E4" s="34" t="inlineStr">
        <is>
          <t>Reviewer</t>
        </is>
      </c>
      <c r="F4" s="34" t="inlineStr">
        <is>
          <t>Guo Zhanying</t>
        </is>
      </c>
      <c r="G4" s="34" t="inlineStr">
        <is>
          <t>v_zhanying.guo</t>
        </is>
      </c>
      <c r="H4" s="72" t="inlineStr">
        <is>
          <t>Mar2017</t>
        </is>
      </c>
      <c r="I4" s="43">
        <f>N4/$I$462</f>
        <v/>
      </c>
      <c r="J4" s="43">
        <f>O4/$I$462</f>
        <v/>
      </c>
      <c r="K4" s="43" t="n"/>
      <c r="L4" s="43" t="n"/>
      <c r="M4" s="43">
        <f>R4/$I$462</f>
        <v/>
      </c>
      <c r="N4" s="43" t="n">
        <v>0.18</v>
      </c>
      <c r="O4" s="43" t="n">
        <v>0.09</v>
      </c>
      <c r="P4" s="43" t="n"/>
      <c r="Q4" s="43" t="n"/>
      <c r="R4" s="43" t="n">
        <v>50</v>
      </c>
      <c r="S4" s="34" t="inlineStr">
        <is>
          <t>CNY</t>
        </is>
      </c>
      <c r="T4" s="34" t="inlineStr">
        <is>
          <t>P1</t>
        </is>
      </c>
      <c r="U4" s="34" t="inlineStr">
        <is>
          <t>quality is good,quick reply and good cooperation. DO NOT use Rebacca's WS account.</t>
        </is>
      </c>
      <c r="V4" s="34" t="inlineStr">
        <is>
          <t>Freelancer</t>
        </is>
      </c>
      <c r="W4" s="34" t="inlineStr">
        <is>
          <t xml:space="preserve">Beijing </t>
        </is>
      </c>
      <c r="X4" s="43" t="inlineStr">
        <is>
          <t>GMT+8</t>
        </is>
      </c>
      <c r="Y4" s="44">
        <f>NOW()</f>
        <v/>
      </c>
      <c r="Z4" s="347" t="inlineStr">
        <is>
          <t>guozhanying@126.com</t>
        </is>
      </c>
      <c r="AA4" s="34" t="inlineStr">
        <is>
          <t>v_guo.zhanying@pacteraedge.com</t>
        </is>
      </c>
      <c r="AB4" s="278" t="inlineStr">
        <is>
          <t>Gg23$ln1</t>
        </is>
      </c>
      <c r="AC4" s="575" t="n"/>
      <c r="AD4" s="43" t="n">
        <v>16756</v>
      </c>
      <c r="AE4" s="43" t="n"/>
      <c r="AF4" s="448" t="inlineStr">
        <is>
          <t>Pactera_ZH-CN_G.YI</t>
        </is>
      </c>
      <c r="AG4" s="449" t="inlineStr">
        <is>
          <t>Pactera_ZH-CN_Z.GU, Pactera_ZHCN_R.CH</t>
        </is>
      </c>
    </row>
    <row r="5" customFormat="1" s="123">
      <c r="A5" s="124" t="n">
        <v>2</v>
      </c>
      <c r="B5" s="34" t="inlineStr">
        <is>
          <t>Geray Lv</t>
        </is>
      </c>
      <c r="C5" s="34" t="inlineStr">
        <is>
          <t>Geray Lv</t>
        </is>
      </c>
      <c r="D5" s="34" t="inlineStr">
        <is>
          <t>CN</t>
        </is>
      </c>
      <c r="E5" s="34" t="inlineStr">
        <is>
          <t>Translator</t>
        </is>
      </c>
      <c r="F5" s="34" t="inlineStr">
        <is>
          <t>Geray Lv</t>
        </is>
      </c>
      <c r="G5" s="34" t="inlineStr">
        <is>
          <t>v_geray.lv</t>
        </is>
      </c>
      <c r="H5" s="382" t="inlineStr">
        <is>
          <t>Jan2019</t>
        </is>
      </c>
      <c r="I5" s="43">
        <f>N5/$I$462</f>
        <v/>
      </c>
      <c r="J5" s="43">
        <f>O5/$I$462</f>
        <v/>
      </c>
      <c r="K5" s="34" t="n"/>
      <c r="L5" s="34" t="n"/>
      <c r="M5" s="34" t="n"/>
      <c r="N5" s="34" t="n">
        <v>0.33</v>
      </c>
      <c r="O5" s="34" t="n">
        <v>0.13</v>
      </c>
      <c r="P5" s="34" t="n"/>
      <c r="Q5" s="34" t="n"/>
      <c r="R5" s="34" t="n"/>
      <c r="S5" s="34" t="inlineStr">
        <is>
          <t>CNY</t>
        </is>
      </c>
      <c r="T5" s="34" t="inlineStr">
        <is>
          <t>Cannot Smartling</t>
        </is>
      </c>
      <c r="U5" s="34" t="inlineStr">
        <is>
          <t>Translator for Tech pubs projects</t>
        </is>
      </c>
      <c r="V5" s="34" t="inlineStr">
        <is>
          <t>Freelancer</t>
        </is>
      </c>
      <c r="W5" s="34" t="n"/>
      <c r="X5" s="43" t="inlineStr">
        <is>
          <t>GMT+8</t>
        </is>
      </c>
      <c r="Y5" s="44">
        <f>NOW()</f>
        <v/>
      </c>
      <c r="Z5" s="347" t="inlineStr">
        <is>
          <t>geraylv@139.com</t>
        </is>
      </c>
      <c r="AA5" s="347" t="inlineStr">
        <is>
          <t>v_geray.lv@pactera.com</t>
        </is>
      </c>
      <c r="AB5" s="328" t="inlineStr">
        <is>
          <t>nv5uc#3#</t>
        </is>
      </c>
      <c r="AC5" s="574" t="n"/>
      <c r="AD5" s="34" t="n">
        <v>164962</v>
      </c>
      <c r="AE5" s="34" t="n"/>
      <c r="AF5" s="448" t="n">
        <v>0</v>
      </c>
      <c r="AG5" s="449" t="n"/>
      <c r="AH5" s="21" t="n"/>
      <c r="AI5" s="21" t="n"/>
      <c r="AJ5" s="21" t="n"/>
      <c r="AK5" s="21" t="n"/>
      <c r="AL5" s="21" t="n"/>
      <c r="AM5" s="21" t="n"/>
      <c r="AN5" s="21" t="n"/>
      <c r="AO5" s="21" t="n"/>
      <c r="AP5" s="21" t="n"/>
      <c r="AQ5" s="21" t="n"/>
      <c r="AR5" s="21" t="n"/>
      <c r="AS5" s="21" t="n"/>
      <c r="AT5" s="21" t="n"/>
      <c r="AU5" s="21" t="n"/>
      <c r="AV5" s="21" t="n"/>
      <c r="AW5" s="21" t="n"/>
      <c r="AX5" s="21" t="n"/>
      <c r="AY5" s="21" t="n"/>
      <c r="AZ5" s="21" t="n"/>
      <c r="BA5" s="21" t="n"/>
      <c r="BB5" s="21" t="n"/>
      <c r="BC5" s="21" t="n"/>
      <c r="BD5" s="21" t="n"/>
      <c r="BE5" s="21" t="n"/>
      <c r="BF5" s="21" t="n"/>
      <c r="BG5" s="21" t="n"/>
      <c r="BH5" s="21" t="n"/>
      <c r="BI5" s="21" t="n"/>
      <c r="BJ5" s="21" t="n"/>
      <c r="BK5" s="21" t="n"/>
      <c r="BL5" s="21" t="n"/>
      <c r="BM5" s="21" t="n"/>
      <c r="BN5" s="21" t="n"/>
      <c r="BO5" s="21" t="n"/>
      <c r="BP5" s="21" t="n"/>
      <c r="BQ5" s="21" t="n"/>
      <c r="BR5" s="21" t="n"/>
      <c r="BS5" s="21" t="n"/>
      <c r="BT5" s="21" t="n"/>
      <c r="BU5" s="21" t="n"/>
      <c r="BV5" s="21" t="n"/>
      <c r="BW5" s="21" t="n"/>
      <c r="BX5" s="21" t="n"/>
      <c r="BY5" s="21" t="n"/>
      <c r="BZ5" s="21" t="n"/>
      <c r="CA5" s="21" t="n"/>
      <c r="CB5" s="21" t="n"/>
      <c r="CC5" s="21" t="n"/>
      <c r="CD5" s="21" t="n"/>
      <c r="CE5" s="21" t="n"/>
      <c r="CF5" s="21" t="n"/>
      <c r="CG5" s="21" t="n"/>
      <c r="CH5" s="21" t="n"/>
      <c r="CI5" s="21" t="n"/>
      <c r="CJ5" s="21" t="n"/>
      <c r="CK5" s="21" t="n"/>
      <c r="CL5" s="21" t="n"/>
      <c r="CM5" s="21" t="n"/>
      <c r="CN5" s="21" t="n"/>
      <c r="CO5" s="21" t="n"/>
      <c r="CP5" s="21" t="n"/>
      <c r="CQ5" s="21" t="n"/>
    </row>
    <row r="6" customFormat="1" s="123">
      <c r="A6" s="330" t="n">
        <v>2</v>
      </c>
      <c r="B6" s="34" t="inlineStr">
        <is>
          <t>Li Yingsong</t>
        </is>
      </c>
      <c r="C6" s="34" t="inlineStr">
        <is>
          <t>1002 Yingsong Li_李英松</t>
        </is>
      </c>
      <c r="D6" s="43" t="inlineStr">
        <is>
          <t>CN</t>
        </is>
      </c>
      <c r="E6" s="43" t="inlineStr">
        <is>
          <t>Translator</t>
        </is>
      </c>
      <c r="F6" s="34" t="inlineStr">
        <is>
          <t>Weihua Song</t>
        </is>
      </c>
      <c r="G6" s="34" t="inlineStr">
        <is>
          <t>v_weihua.song</t>
        </is>
      </c>
      <c r="H6" s="72" t="inlineStr">
        <is>
          <t>Mar2017</t>
        </is>
      </c>
      <c r="I6" s="43">
        <f>N6/$I$462</f>
        <v/>
      </c>
      <c r="J6" s="43">
        <f>O6/$I$462</f>
        <v/>
      </c>
      <c r="K6" s="43" t="n"/>
      <c r="L6" s="43" t="n"/>
      <c r="M6" s="43" t="n"/>
      <c r="N6" s="43" t="n">
        <v>0.18</v>
      </c>
      <c r="O6" s="43" t="n">
        <v>0.075</v>
      </c>
      <c r="P6" s="43" t="n"/>
      <c r="Q6" s="43" t="n"/>
      <c r="R6" s="43" t="n">
        <v>50</v>
      </c>
      <c r="S6" s="34" t="inlineStr">
        <is>
          <t>CNY</t>
        </is>
      </c>
      <c r="T6" s="34" t="inlineStr">
        <is>
          <t>P1</t>
        </is>
      </c>
      <c r="U6" s="34" t="inlineStr">
        <is>
          <t>quality is great，was internal resource before. Somestimes will be limited since he has taken a full-time job</t>
        </is>
      </c>
      <c r="V6" s="34" t="inlineStr">
        <is>
          <t>Freelancer</t>
        </is>
      </c>
      <c r="W6" s="34" t="inlineStr">
        <is>
          <t xml:space="preserve">Beijing </t>
        </is>
      </c>
      <c r="X6" s="43" t="inlineStr">
        <is>
          <t>GMT+8</t>
        </is>
      </c>
      <c r="Y6" s="44">
        <f>NOW()</f>
        <v/>
      </c>
      <c r="Z6" s="347" t="inlineStr">
        <is>
          <t>kakah5@126.com</t>
        </is>
      </c>
      <c r="AA6" s="347" t="n"/>
      <c r="AB6" s="278" t="n"/>
      <c r="AC6" s="391" t="inlineStr">
        <is>
          <t>18686452386</t>
        </is>
      </c>
      <c r="AD6" s="72" t="n">
        <v>190801</v>
      </c>
      <c r="AE6" s="43" t="n"/>
      <c r="AF6" s="448" t="inlineStr">
        <is>
          <t>Pactera_ZH-CN_Y.LI</t>
        </is>
      </c>
      <c r="AG6" s="448" t="inlineStr">
        <is>
          <t>Pactera_ZH-CN_Y.LI</t>
        </is>
      </c>
      <c r="AH6" s="21" t="n"/>
      <c r="AI6" s="21" t="n"/>
      <c r="AJ6" s="21" t="n"/>
      <c r="AK6" s="21" t="n"/>
      <c r="AL6" s="21" t="n"/>
      <c r="AM6" s="21" t="n"/>
      <c r="AN6" s="21" t="n"/>
      <c r="AO6" s="21" t="n"/>
      <c r="AP6" s="21" t="n"/>
      <c r="AQ6" s="21" t="n"/>
      <c r="AR6" s="21" t="n"/>
      <c r="AS6" s="21" t="n"/>
      <c r="AT6" s="21" t="n"/>
      <c r="AU6" s="21" t="n"/>
      <c r="AV6" s="21" t="n"/>
      <c r="AW6" s="21" t="n"/>
      <c r="AX6" s="21" t="n"/>
      <c r="AY6" s="21" t="n"/>
      <c r="AZ6" s="21" t="n"/>
      <c r="BA6" s="21" t="n"/>
      <c r="BB6" s="21" t="n"/>
      <c r="BC6" s="21" t="n"/>
      <c r="BD6" s="21" t="n"/>
      <c r="BE6" s="21" t="n"/>
      <c r="BF6" s="21" t="n"/>
      <c r="BG6" s="21" t="n"/>
      <c r="BH6" s="21" t="n"/>
      <c r="BI6" s="21" t="n"/>
      <c r="BJ6" s="21" t="n"/>
      <c r="BK6" s="21" t="n"/>
      <c r="BL6" s="21" t="n"/>
      <c r="BM6" s="21" t="n"/>
      <c r="BN6" s="21" t="n"/>
      <c r="BO6" s="21" t="n"/>
      <c r="BP6" s="21" t="n"/>
      <c r="BQ6" s="21" t="n"/>
      <c r="BR6" s="21" t="n"/>
      <c r="BS6" s="21" t="n"/>
      <c r="BT6" s="21" t="n"/>
      <c r="BU6" s="21" t="n"/>
      <c r="BV6" s="21" t="n"/>
      <c r="BW6" s="21" t="n"/>
      <c r="BX6" s="21" t="n"/>
      <c r="BY6" s="21" t="n"/>
      <c r="BZ6" s="21" t="n"/>
      <c r="CA6" s="21" t="n"/>
      <c r="CB6" s="21" t="n"/>
      <c r="CC6" s="21" t="n"/>
      <c r="CD6" s="21" t="n"/>
      <c r="CE6" s="21" t="n"/>
      <c r="CF6" s="21" t="n"/>
      <c r="CG6" s="21" t="n"/>
      <c r="CH6" s="21" t="n"/>
      <c r="CI6" s="21" t="n"/>
      <c r="CJ6" s="21" t="n"/>
      <c r="CK6" s="21" t="n"/>
      <c r="CL6" s="21" t="n"/>
      <c r="CM6" s="21" t="n"/>
      <c r="CN6" s="21" t="n"/>
      <c r="CO6" s="21" t="n"/>
      <c r="CP6" s="21" t="n"/>
      <c r="CQ6" s="21" t="n"/>
    </row>
    <row r="7" customFormat="1" s="123">
      <c r="A7" s="330" t="n">
        <v>2</v>
      </c>
      <c r="B7" s="34" t="inlineStr">
        <is>
          <t>Wang Bijun</t>
        </is>
      </c>
      <c r="C7" s="34" t="inlineStr">
        <is>
          <t>1002 王碧军</t>
        </is>
      </c>
      <c r="D7" s="43" t="inlineStr">
        <is>
          <t>CN</t>
        </is>
      </c>
      <c r="E7" s="43" t="inlineStr">
        <is>
          <t>Translator</t>
        </is>
      </c>
      <c r="F7" s="34" t="inlineStr">
        <is>
          <t>Wang Bijun</t>
        </is>
      </c>
      <c r="G7" s="34" t="inlineStr">
        <is>
          <t>v_bijun.wang</t>
        </is>
      </c>
      <c r="H7" s="72" t="inlineStr">
        <is>
          <t>Tesla@David2017</t>
        </is>
      </c>
      <c r="I7" s="43" t="n">
        <v>0.04</v>
      </c>
      <c r="J7" s="43" t="n">
        <v>0.02</v>
      </c>
      <c r="K7" s="43" t="n"/>
      <c r="L7" s="43" t="n"/>
      <c r="M7" s="43" t="n"/>
      <c r="N7" s="43" t="n">
        <v>0.04</v>
      </c>
      <c r="O7" s="43" t="n">
        <v>0.02</v>
      </c>
      <c r="P7" s="43" t="n"/>
      <c r="Q7" s="43" t="n"/>
      <c r="R7" s="43" t="n"/>
      <c r="S7" s="34" t="inlineStr">
        <is>
          <t>USD</t>
        </is>
      </c>
      <c r="T7" s="34" t="inlineStr">
        <is>
          <t>Note that sometimes will take projects without official HO</t>
        </is>
      </c>
      <c r="U7" s="34" t="inlineStr">
        <is>
          <t>quality is ok, only accept large volume</t>
        </is>
      </c>
      <c r="V7" s="34" t="inlineStr">
        <is>
          <t>Freelancer</t>
        </is>
      </c>
      <c r="W7" s="34" t="inlineStr">
        <is>
          <t xml:space="preserve">Beijing </t>
        </is>
      </c>
      <c r="X7" s="43" t="inlineStr">
        <is>
          <t>GMT+8</t>
        </is>
      </c>
      <c r="Y7" s="44">
        <f>NOW()</f>
        <v/>
      </c>
      <c r="Z7" s="347" t="inlineStr">
        <is>
          <t>WBJ75135@163.com</t>
        </is>
      </c>
      <c r="AA7" s="347" t="inlineStr">
        <is>
          <t>v_bijun.wang@pactera.com</t>
        </is>
      </c>
      <c r="AB7" s="347" t="inlineStr">
        <is>
          <t>Dwe1x@%i</t>
        </is>
      </c>
      <c r="AC7" s="575" t="inlineStr">
        <is>
          <t>135 8579 6469</t>
        </is>
      </c>
      <c r="AD7" s="43" t="n">
        <v>103906</v>
      </c>
      <c r="AE7" s="43" t="n"/>
      <c r="AF7" s="448" t="n">
        <v>0</v>
      </c>
      <c r="AG7" s="449" t="n"/>
      <c r="AH7" s="21" t="n"/>
      <c r="AI7" s="21" t="n"/>
      <c r="AJ7" s="21" t="n"/>
      <c r="AK7" s="21" t="n"/>
      <c r="AL7" s="21" t="n"/>
      <c r="AM7" s="21" t="n"/>
      <c r="AN7" s="21" t="n"/>
      <c r="AO7" s="21" t="n"/>
      <c r="AP7" s="21" t="n"/>
      <c r="AQ7" s="21" t="n"/>
      <c r="AR7" s="21" t="n"/>
      <c r="AS7" s="21" t="n"/>
      <c r="AT7" s="21" t="n"/>
      <c r="AU7" s="21" t="n"/>
      <c r="AV7" s="21" t="n"/>
      <c r="AW7" s="21" t="n"/>
      <c r="AX7" s="21" t="n"/>
      <c r="AY7" s="21" t="n"/>
      <c r="AZ7" s="21" t="n"/>
      <c r="BA7" s="21" t="n"/>
      <c r="BB7" s="21" t="n"/>
      <c r="BC7" s="21" t="n"/>
      <c r="BD7" s="21" t="n"/>
      <c r="BE7" s="21" t="n"/>
      <c r="BF7" s="21" t="n"/>
      <c r="BG7" s="21" t="n"/>
      <c r="BH7" s="21" t="n"/>
      <c r="BI7" s="21" t="n"/>
      <c r="BJ7" s="21" t="n"/>
      <c r="BK7" s="21" t="n"/>
      <c r="BL7" s="21" t="n"/>
      <c r="BM7" s="21" t="n"/>
      <c r="BN7" s="21" t="n"/>
      <c r="BO7" s="21" t="n"/>
      <c r="BP7" s="21" t="n"/>
      <c r="BQ7" s="21" t="n"/>
      <c r="BR7" s="21" t="n"/>
      <c r="BS7" s="21" t="n"/>
      <c r="BT7" s="21" t="n"/>
      <c r="BU7" s="21" t="n"/>
      <c r="BV7" s="21" t="n"/>
      <c r="BW7" s="21" t="n"/>
      <c r="BX7" s="21" t="n"/>
      <c r="BY7" s="21" t="n"/>
      <c r="BZ7" s="21" t="n"/>
      <c r="CA7" s="21" t="n"/>
      <c r="CB7" s="21" t="n"/>
      <c r="CC7" s="21" t="n"/>
      <c r="CD7" s="21" t="n"/>
      <c r="CE7" s="21" t="n"/>
      <c r="CF7" s="21" t="n"/>
      <c r="CG7" s="21" t="n"/>
      <c r="CH7" s="21" t="n"/>
      <c r="CI7" s="21" t="n"/>
      <c r="CJ7" s="21" t="n"/>
      <c r="CK7" s="21" t="n"/>
      <c r="CL7" s="21" t="n"/>
      <c r="CM7" s="21" t="n"/>
      <c r="CN7" s="21" t="n"/>
      <c r="CO7" s="21" t="n"/>
      <c r="CP7" s="21" t="n"/>
      <c r="CQ7" s="21" t="n"/>
    </row>
    <row r="8">
      <c r="A8" s="330" t="n">
        <v>3</v>
      </c>
      <c r="B8" s="34" t="inlineStr">
        <is>
          <t>Yang Zhaolong</t>
        </is>
      </c>
      <c r="C8" s="34" t="inlineStr">
        <is>
          <t>杨兆龙_Zhaolong Yang</t>
        </is>
      </c>
      <c r="D8" s="43" t="inlineStr">
        <is>
          <t>CN</t>
        </is>
      </c>
      <c r="E8" s="43" t="inlineStr">
        <is>
          <t>Translator</t>
        </is>
      </c>
      <c r="F8" s="34" t="inlineStr">
        <is>
          <t>Zhaolong Yang</t>
        </is>
      </c>
      <c r="G8" s="34" t="inlineStr">
        <is>
          <t>v_zhaolong.yang</t>
        </is>
      </c>
      <c r="H8" s="34" t="inlineStr">
        <is>
          <t>Tesla123</t>
        </is>
      </c>
      <c r="I8" s="43">
        <f>N8/$I$462</f>
        <v/>
      </c>
      <c r="J8" s="43">
        <f>O8/$I$462</f>
        <v/>
      </c>
      <c r="K8" s="43" t="n"/>
      <c r="L8" s="43" t="n"/>
      <c r="M8" s="43" t="n"/>
      <c r="N8" s="43" t="n"/>
      <c r="O8" s="43" t="n"/>
      <c r="P8" s="43" t="n"/>
      <c r="Q8" s="43" t="n"/>
      <c r="R8" s="43" t="n"/>
      <c r="S8" s="34" t="inlineStr">
        <is>
          <t>CNY</t>
        </is>
      </c>
      <c r="T8" s="34" t="n"/>
      <c r="U8" s="34" t="inlineStr">
        <is>
          <t>backup for some Tech Pubs projects</t>
        </is>
      </c>
      <c r="V8" s="34" t="inlineStr">
        <is>
          <t>Freelancer</t>
        </is>
      </c>
      <c r="W8" s="34" t="inlineStr">
        <is>
          <t>Taiyuan</t>
        </is>
      </c>
      <c r="X8" s="43" t="inlineStr">
        <is>
          <t>GMT+8</t>
        </is>
      </c>
      <c r="Y8" s="44">
        <f>NOW()</f>
        <v/>
      </c>
      <c r="Z8" s="347" t="inlineStr">
        <is>
          <t>jasonyang01@qq.com</t>
        </is>
      </c>
      <c r="AA8" s="347" t="n"/>
      <c r="AB8" s="278" t="n"/>
      <c r="AC8" s="391" t="n">
        <v>13353518163</v>
      </c>
      <c r="AD8" s="72" t="n">
        <v>200807</v>
      </c>
      <c r="AE8" s="43" t="n"/>
      <c r="AF8" s="448" t="n"/>
      <c r="AG8" s="448" t="n"/>
    </row>
    <row r="9">
      <c r="A9" s="330" t="n">
        <v>3</v>
      </c>
      <c r="B9" s="45" t="inlineStr">
        <is>
          <t>杨小冬</t>
        </is>
      </c>
      <c r="C9" s="232" t="inlineStr">
        <is>
          <t>Internal Resource</t>
        </is>
      </c>
      <c r="D9" s="34" t="inlineStr">
        <is>
          <t>CN</t>
        </is>
      </c>
      <c r="E9" s="34" t="inlineStr">
        <is>
          <t>Reviewer(backup)</t>
        </is>
      </c>
      <c r="F9" s="34" t="n"/>
      <c r="G9" s="34" t="inlineStr">
        <is>
          <t>xiaodong.yang</t>
        </is>
      </c>
      <c r="H9" s="34" t="inlineStr">
        <is>
          <t>Tesla123</t>
        </is>
      </c>
      <c r="I9" s="43" t="n"/>
      <c r="J9" s="43" t="n"/>
      <c r="K9" s="43" t="n"/>
      <c r="L9" s="43" t="n"/>
      <c r="M9" s="43" t="n"/>
      <c r="N9" s="43" t="n"/>
      <c r="O9" s="43" t="n"/>
      <c r="P9" s="43" t="n"/>
      <c r="Q9" s="43" t="n"/>
      <c r="R9" s="43" t="n"/>
      <c r="S9" s="34" t="n"/>
      <c r="T9" s="34" t="n"/>
      <c r="U9" s="34" t="inlineStr">
        <is>
          <t>internal resource, backup for Runjie. Primarily should work on Tech Pubs(only OM, don't do SM), IT Apps, Tesla academy, InfoSec</t>
        </is>
      </c>
      <c r="V9" s="34" t="n"/>
      <c r="W9" s="34" t="n"/>
      <c r="X9" s="43" t="inlineStr">
        <is>
          <t>GMT+8</t>
        </is>
      </c>
      <c r="Y9" s="44">
        <f>NOW()</f>
        <v/>
      </c>
      <c r="Z9" s="347" t="inlineStr">
        <is>
          <t>xiaodong.yang@pacteraedge.com</t>
        </is>
      </c>
      <c r="AA9" s="347" t="inlineStr">
        <is>
          <t>xiaodong.yang@pacteraedge.com</t>
        </is>
      </c>
      <c r="AB9" s="34" t="n"/>
      <c r="AC9" s="575" t="n"/>
      <c r="AD9" s="43" t="n"/>
      <c r="AE9" s="43" t="n"/>
      <c r="AF9" s="448" t="n"/>
      <c r="AG9" s="448" t="n"/>
    </row>
    <row r="10">
      <c r="A10" s="330" t="n">
        <v>3</v>
      </c>
      <c r="B10" s="34" t="inlineStr">
        <is>
          <t>Zheng Lin</t>
        </is>
      </c>
      <c r="C10" s="34" t="inlineStr">
        <is>
          <t>1002 郑林</t>
        </is>
      </c>
      <c r="D10" s="43" t="inlineStr">
        <is>
          <t>CN</t>
        </is>
      </c>
      <c r="E10" s="43" t="inlineStr">
        <is>
          <t>Translator</t>
        </is>
      </c>
      <c r="F10" s="34" t="inlineStr">
        <is>
          <t>Zheng Lin</t>
        </is>
      </c>
      <c r="G10" s="34" t="inlineStr">
        <is>
          <t>v_lin.zheng</t>
        </is>
      </c>
      <c r="H10" s="72" t="inlineStr">
        <is>
          <t>Pactera@2017</t>
        </is>
      </c>
      <c r="I10" s="43">
        <f>0.18/$I$462</f>
        <v/>
      </c>
      <c r="J10" s="43">
        <f>0.1/$I$462</f>
        <v/>
      </c>
      <c r="K10" s="43">
        <f>R10/$I$462</f>
        <v/>
      </c>
      <c r="L10" s="43" t="n"/>
      <c r="M10" s="43">
        <f>R10/$I$462</f>
        <v/>
      </c>
      <c r="N10" s="43" t="n">
        <v>0.18</v>
      </c>
      <c r="O10" s="43" t="n">
        <v>0.1</v>
      </c>
      <c r="P10" s="43" t="n"/>
      <c r="Q10" s="43" t="n"/>
      <c r="R10" s="43" t="n">
        <v>50</v>
      </c>
      <c r="S10" s="43" t="inlineStr">
        <is>
          <t>CNY</t>
        </is>
      </c>
      <c r="T10" s="34" t="n"/>
      <c r="U10" s="34" t="inlineStr">
        <is>
          <t xml:space="preserve">DO NOT use her in Tech Pubs. Quality is great, be responsible for monitoring the translation quality. </t>
        </is>
      </c>
      <c r="V10" s="34" t="inlineStr">
        <is>
          <t>Freelancer</t>
        </is>
      </c>
      <c r="W10" s="34" t="inlineStr">
        <is>
          <t xml:space="preserve">Beijing </t>
        </is>
      </c>
      <c r="X10" s="43" t="inlineStr">
        <is>
          <t>GMT+8</t>
        </is>
      </c>
      <c r="Y10" s="44">
        <f>NOW()</f>
        <v/>
      </c>
      <c r="Z10" s="347" t="inlineStr">
        <is>
          <t>zhenglin73@vip.sina.com</t>
        </is>
      </c>
      <c r="AA10" s="34" t="inlineStr">
        <is>
          <t>v_zheng.lin@pacteraedge.com</t>
        </is>
      </c>
      <c r="AB10" s="278" t="inlineStr">
        <is>
          <t>Zg23$ln1</t>
        </is>
      </c>
      <c r="AC10" s="575" t="inlineStr">
        <is>
          <t>186 0033 7490</t>
        </is>
      </c>
      <c r="AD10" s="43" t="n">
        <v>103809</v>
      </c>
      <c r="AE10" s="43" t="n"/>
      <c r="AF10" s="448" t="inlineStr">
        <is>
          <t>Pactera_ZH-CN_L.ZH</t>
        </is>
      </c>
      <c r="AG10" s="448" t="inlineStr">
        <is>
          <t>Pactera_ZH-CN_L.ZH</t>
        </is>
      </c>
    </row>
    <row r="11">
      <c r="A11" s="330" t="n">
        <v>3</v>
      </c>
      <c r="B11" s="34" t="inlineStr">
        <is>
          <t>Jane Kong</t>
        </is>
      </c>
      <c r="C11" s="34" t="inlineStr">
        <is>
          <t>1002 合肥晨辉语言翻译有限公司_chenhui</t>
        </is>
      </c>
      <c r="D11" s="34" t="inlineStr">
        <is>
          <t>CN</t>
        </is>
      </c>
      <c r="E11" s="34" t="inlineStr">
        <is>
          <t>Translator</t>
        </is>
      </c>
      <c r="F11" s="34" t="inlineStr">
        <is>
          <t>Ally Deng</t>
        </is>
      </c>
      <c r="G11" s="34" t="inlineStr">
        <is>
          <t>v_ally.deng</t>
        </is>
      </c>
      <c r="H11" s="72" t="inlineStr">
        <is>
          <t>Mar2017</t>
        </is>
      </c>
      <c r="I11" s="43">
        <f>N11/$I$462</f>
        <v/>
      </c>
      <c r="J11" s="43">
        <f>O11/$I$462</f>
        <v/>
      </c>
      <c r="K11" s="43" t="n"/>
      <c r="L11" s="43" t="n"/>
      <c r="M11" s="43" t="n"/>
      <c r="N11" s="43" t="n">
        <v>0.15</v>
      </c>
      <c r="O11" s="43" t="n">
        <v>0.1</v>
      </c>
      <c r="P11" s="34" t="inlineStr">
        <is>
          <t>0.2/online; 0.4/software; 0.23/marketing, medical</t>
        </is>
      </c>
      <c r="Q11" s="43" t="n"/>
      <c r="R11" s="43" t="n">
        <v>80</v>
      </c>
      <c r="S11" s="34" t="inlineStr">
        <is>
          <t>CNY</t>
        </is>
      </c>
      <c r="T11" s="34" t="inlineStr">
        <is>
          <t>SM: Alley Deng for T</t>
        </is>
      </c>
      <c r="U11" s="34" t="inlineStr">
        <is>
          <t>quality is ok，quick reply</t>
        </is>
      </c>
      <c r="V11" s="34" t="inlineStr">
        <is>
          <t>Vendor</t>
        </is>
      </c>
      <c r="W11" s="34" t="inlineStr">
        <is>
          <t>Shanghai</t>
        </is>
      </c>
      <c r="X11" s="43" t="inlineStr">
        <is>
          <t>GMT+8</t>
        </is>
      </c>
      <c r="Y11" s="44">
        <f>NOW()</f>
        <v/>
      </c>
      <c r="Z11" s="34" t="inlineStr">
        <is>
          <t>deqian.kong@ctc-china.com</t>
        </is>
      </c>
      <c r="AA11" s="347" t="inlineStr">
        <is>
          <t>v_ally.deng@pactera.com/v_rebecca.chen@pactera.com</t>
        </is>
      </c>
      <c r="AB11" s="278" t="inlineStr">
        <is>
          <t>gs7b$4QT/uJk5yW$4</t>
        </is>
      </c>
      <c r="AC11" s="391" t="inlineStr">
        <is>
          <t>021 6553 3150/86+189 1964 4535</t>
        </is>
      </c>
      <c r="AD11" s="72" t="n">
        <v>128669</v>
      </c>
      <c r="AE11" s="43" t="n"/>
      <c r="AF11" s="448" t="n">
        <v>0</v>
      </c>
      <c r="AG11" s="449" t="n"/>
    </row>
    <row r="12">
      <c r="A12" s="124" t="n">
        <v>3</v>
      </c>
      <c r="B12" s="34" t="inlineStr">
        <is>
          <t>Chen Jun</t>
        </is>
      </c>
      <c r="C12" s="45" t="inlineStr">
        <is>
          <t>1002 陈君[G005583]</t>
        </is>
      </c>
      <c r="D12" s="34" t="inlineStr">
        <is>
          <t>CN</t>
        </is>
      </c>
      <c r="E12" s="34" t="inlineStr">
        <is>
          <t>Translator</t>
        </is>
      </c>
      <c r="F12" s="34" t="inlineStr">
        <is>
          <t>Chen Jun</t>
        </is>
      </c>
      <c r="G12" s="34" t="inlineStr">
        <is>
          <t>v_chen.jun</t>
        </is>
      </c>
      <c r="H12" s="381" t="inlineStr">
        <is>
          <t>Feb2019</t>
        </is>
      </c>
      <c r="I12" s="43">
        <f>N12/$I$462</f>
        <v/>
      </c>
      <c r="J12" s="43">
        <f>O12/$I$462</f>
        <v/>
      </c>
      <c r="K12" s="34" t="n"/>
      <c r="L12" s="34" t="n"/>
      <c r="M12" s="34" t="n"/>
      <c r="N12" s="34" t="n">
        <v>0.18</v>
      </c>
      <c r="O12" s="34" t="n">
        <v>0.1</v>
      </c>
      <c r="P12" s="34" t="n"/>
      <c r="Q12" s="34" t="n"/>
      <c r="R12" s="34" t="n"/>
      <c r="S12" s="34" t="inlineStr">
        <is>
          <t>CNY</t>
        </is>
      </c>
      <c r="T12" s="34" t="inlineStr">
        <is>
          <t>Cannot Smartling</t>
        </is>
      </c>
      <c r="U12" s="34" t="inlineStr">
        <is>
          <t>quality is average,could be a backup</t>
        </is>
      </c>
      <c r="V12" s="34" t="inlineStr">
        <is>
          <t>Freelancer</t>
        </is>
      </c>
      <c r="W12" s="34" t="n"/>
      <c r="X12" s="43" t="inlineStr">
        <is>
          <t>GMT+8</t>
        </is>
      </c>
      <c r="Y12" s="44">
        <f>NOW()</f>
        <v/>
      </c>
      <c r="Z12" s="347" t="inlineStr">
        <is>
          <t>greta.ch@outlook.com</t>
        </is>
      </c>
      <c r="AA12" s="347" t="inlineStr">
        <is>
          <t xml:space="preserve">v_jun.chen@pactera.com </t>
        </is>
      </c>
      <c r="AB12" s="328" t="inlineStr">
        <is>
          <t>uwN4XL#@</t>
        </is>
      </c>
      <c r="AC12" s="574" t="n"/>
      <c r="AD12" s="34" t="n">
        <v>158083</v>
      </c>
      <c r="AE12" s="34" t="n"/>
      <c r="AF12" s="448" t="n">
        <v>0</v>
      </c>
      <c r="AG12" s="449" t="n"/>
    </row>
    <row r="13" customFormat="1" s="123">
      <c r="A13" s="124" t="n"/>
      <c r="B13" s="34" t="inlineStr">
        <is>
          <t>Cindy Zhao</t>
        </is>
      </c>
      <c r="C13" s="45" t="n"/>
      <c r="D13" s="34" t="inlineStr">
        <is>
          <t>CN</t>
        </is>
      </c>
      <c r="E13" s="34" t="inlineStr">
        <is>
          <t>Translator</t>
        </is>
      </c>
      <c r="F13" s="34" t="inlineStr">
        <is>
          <t>Cindy Zhao</t>
        </is>
      </c>
      <c r="G13" s="34" t="inlineStr">
        <is>
          <t>v_cindy.zhao</t>
        </is>
      </c>
      <c r="H13" s="381" t="inlineStr">
        <is>
          <t>Tesla123</t>
        </is>
      </c>
      <c r="I13" s="34" t="n"/>
      <c r="J13" s="34" t="n"/>
      <c r="K13" s="34" t="n"/>
      <c r="L13" s="34" t="n"/>
      <c r="M13" s="34" t="n"/>
      <c r="N13" s="34" t="n"/>
      <c r="O13" s="34" t="n"/>
      <c r="P13" s="34" t="n"/>
      <c r="Q13" s="34" t="n"/>
      <c r="R13" s="34" t="n"/>
      <c r="S13" s="34" t="n"/>
      <c r="T13" s="124" t="n"/>
      <c r="U13" s="34" t="inlineStr">
        <is>
          <t>Passed legal test</t>
        </is>
      </c>
      <c r="V13" s="34" t="n"/>
      <c r="W13" s="34" t="n"/>
      <c r="X13" s="43" t="n"/>
      <c r="Y13" s="44" t="n"/>
      <c r="Z13" s="347" t="n"/>
      <c r="AA13" s="347" t="inlineStr">
        <is>
          <t>v_cindy.zhao@pacteraedge.com</t>
        </is>
      </c>
      <c r="AB13" s="232" t="n"/>
      <c r="AC13" s="574" t="n"/>
      <c r="AD13" s="34" t="n"/>
      <c r="AE13" s="34" t="n"/>
      <c r="AF13" s="448" t="e">
        <v>#N/A</v>
      </c>
      <c r="AG13" s="449" t="n"/>
      <c r="AH13" s="21" t="n"/>
      <c r="AI13" s="21" t="n"/>
      <c r="AJ13" s="21" t="n"/>
      <c r="AK13" s="21" t="n"/>
      <c r="AL13" s="21" t="n"/>
      <c r="AM13" s="21" t="n"/>
      <c r="AN13" s="21" t="n"/>
      <c r="AO13" s="21" t="n"/>
      <c r="AP13" s="21" t="n"/>
      <c r="AQ13" s="21" t="n"/>
      <c r="AR13" s="21" t="n"/>
      <c r="AS13" s="21" t="n"/>
      <c r="AT13" s="21" t="n"/>
      <c r="AU13" s="21" t="n"/>
      <c r="AV13" s="21" t="n"/>
      <c r="AW13" s="21" t="n"/>
      <c r="AX13" s="21" t="n"/>
      <c r="AY13" s="21" t="n"/>
      <c r="AZ13" s="21" t="n"/>
      <c r="BA13" s="21" t="n"/>
      <c r="BB13" s="21" t="n"/>
      <c r="BC13" s="21" t="n"/>
      <c r="BD13" s="21" t="n"/>
      <c r="BE13" s="21" t="n"/>
      <c r="BF13" s="21" t="n"/>
      <c r="BG13" s="21" t="n"/>
      <c r="BH13" s="21" t="n"/>
      <c r="BI13" s="21" t="n"/>
      <c r="BJ13" s="21" t="n"/>
      <c r="BK13" s="21" t="n"/>
      <c r="BL13" s="21" t="n"/>
      <c r="BM13" s="21" t="n"/>
      <c r="BN13" s="21" t="n"/>
      <c r="BO13" s="21" t="n"/>
      <c r="BP13" s="21" t="n"/>
      <c r="BQ13" s="21" t="n"/>
      <c r="BR13" s="21" t="n"/>
      <c r="BS13" s="21" t="n"/>
      <c r="BT13" s="21" t="n"/>
      <c r="BU13" s="21" t="n"/>
      <c r="BV13" s="21" t="n"/>
      <c r="BW13" s="21" t="n"/>
      <c r="BX13" s="21" t="n"/>
      <c r="BY13" s="21" t="n"/>
      <c r="BZ13" s="21" t="n"/>
      <c r="CA13" s="21" t="n"/>
      <c r="CB13" s="21" t="n"/>
      <c r="CC13" s="21" t="n"/>
      <c r="CD13" s="21" t="n"/>
      <c r="CE13" s="21" t="n"/>
      <c r="CF13" s="21" t="n"/>
      <c r="CG13" s="21" t="n"/>
      <c r="CH13" s="21" t="n"/>
      <c r="CI13" s="21" t="n"/>
      <c r="CJ13" s="21" t="n"/>
      <c r="CK13" s="21" t="n"/>
      <c r="CL13" s="21" t="n"/>
      <c r="CM13" s="21" t="n"/>
      <c r="CN13" s="21" t="n"/>
      <c r="CO13" s="21" t="n"/>
      <c r="CP13" s="21" t="n"/>
      <c r="CQ13" s="21" t="n"/>
    </row>
    <row r="14" customFormat="1" s="123">
      <c r="A14" s="124" t="n"/>
      <c r="B14" s="34" t="inlineStr">
        <is>
          <t>Xiaochen Zhu</t>
        </is>
      </c>
      <c r="C14" s="45" t="n"/>
      <c r="D14" s="34" t="inlineStr">
        <is>
          <t>CN</t>
        </is>
      </c>
      <c r="E14" s="34" t="inlineStr">
        <is>
          <t>Reviewer</t>
        </is>
      </c>
      <c r="F14" s="34" t="inlineStr">
        <is>
          <t>Xiaochen Zhu</t>
        </is>
      </c>
      <c r="G14" s="34" t="inlineStr">
        <is>
          <t>xiaochen.zhu</t>
        </is>
      </c>
      <c r="H14" s="381" t="inlineStr">
        <is>
          <t>Tesla123</t>
        </is>
      </c>
      <c r="I14" s="34" t="n"/>
      <c r="J14" s="34" t="n"/>
      <c r="K14" s="34" t="n"/>
      <c r="L14" s="34" t="n"/>
      <c r="M14" s="34" t="n"/>
      <c r="N14" s="34" t="n"/>
      <c r="O14" s="34">
        <f>SUM(G14:M14)</f>
        <v/>
      </c>
      <c r="P14" s="34" t="n"/>
      <c r="Q14" s="34" t="n"/>
      <c r="R14" s="34" t="n"/>
      <c r="S14" s="34" t="n"/>
      <c r="T14" s="124" t="n"/>
      <c r="U14" s="34" t="inlineStr">
        <is>
          <t>Passed legal test, internal employee</t>
        </is>
      </c>
      <c r="V14" s="34" t="n"/>
      <c r="W14" s="34" t="n"/>
      <c r="X14" s="43" t="n"/>
      <c r="Y14" s="44" t="n"/>
      <c r="Z14" s="347" t="n"/>
      <c r="AA14" s="347" t="inlineStr">
        <is>
          <t>xiaochen.zhu@pacteraedge.com</t>
        </is>
      </c>
      <c r="AB14" s="232" t="n"/>
      <c r="AC14" s="574" t="n"/>
      <c r="AD14" s="34" t="n"/>
      <c r="AE14" s="34" t="n"/>
      <c r="AF14" s="448" t="e">
        <v>#N/A</v>
      </c>
      <c r="AG14" s="449" t="n"/>
      <c r="AH14" s="21" t="n"/>
      <c r="AI14" s="21" t="n"/>
      <c r="AJ14" s="21" t="n"/>
      <c r="AK14" s="21" t="n"/>
      <c r="AL14" s="21" t="n"/>
      <c r="AM14" s="21" t="n"/>
      <c r="AN14" s="21" t="n"/>
      <c r="AO14" s="21" t="n"/>
      <c r="AP14" s="21" t="n"/>
      <c r="AQ14" s="21" t="n"/>
      <c r="AR14" s="21" t="n"/>
      <c r="AS14" s="21" t="n"/>
      <c r="AT14" s="21" t="n"/>
      <c r="AU14" s="21" t="n"/>
      <c r="AV14" s="21" t="n"/>
      <c r="AW14" s="21" t="n"/>
      <c r="AX14" s="21" t="n"/>
      <c r="AY14" s="21" t="n"/>
      <c r="AZ14" s="21" t="n"/>
      <c r="BA14" s="21" t="n"/>
      <c r="BB14" s="21" t="n"/>
      <c r="BC14" s="21" t="n"/>
      <c r="BD14" s="21" t="n"/>
      <c r="BE14" s="21" t="n"/>
      <c r="BF14" s="21" t="n"/>
      <c r="BG14" s="21" t="n"/>
      <c r="BH14" s="21" t="n"/>
      <c r="BI14" s="21" t="n"/>
      <c r="BJ14" s="21" t="n"/>
      <c r="BK14" s="21" t="n"/>
      <c r="BL14" s="21" t="n"/>
      <c r="BM14" s="21" t="n"/>
      <c r="BN14" s="21" t="n"/>
      <c r="BO14" s="21" t="n"/>
      <c r="BP14" s="21" t="n"/>
      <c r="BQ14" s="21" t="n"/>
      <c r="BR14" s="21" t="n"/>
      <c r="BS14" s="21" t="n"/>
      <c r="BT14" s="21" t="n"/>
      <c r="BU14" s="21" t="n"/>
      <c r="BV14" s="21" t="n"/>
      <c r="BW14" s="21" t="n"/>
      <c r="BX14" s="21" t="n"/>
      <c r="BY14" s="21" t="n"/>
      <c r="BZ14" s="21" t="n"/>
      <c r="CA14" s="21" t="n"/>
      <c r="CB14" s="21" t="n"/>
      <c r="CC14" s="21" t="n"/>
      <c r="CD14" s="21" t="n"/>
      <c r="CE14" s="21" t="n"/>
      <c r="CF14" s="21" t="n"/>
      <c r="CG14" s="21" t="n"/>
      <c r="CH14" s="21" t="n"/>
      <c r="CI14" s="21" t="n"/>
      <c r="CJ14" s="21" t="n"/>
      <c r="CK14" s="21" t="n"/>
      <c r="CL14" s="21" t="n"/>
      <c r="CM14" s="21" t="n"/>
      <c r="CN14" s="21" t="n"/>
      <c r="CO14" s="21" t="n"/>
      <c r="CP14" s="21" t="n"/>
      <c r="CQ14" s="21" t="n"/>
    </row>
    <row r="15">
      <c r="A15" s="330" t="n"/>
      <c r="B15" s="45" t="inlineStr">
        <is>
          <t>冯荔</t>
        </is>
      </c>
      <c r="C15" s="34" t="inlineStr">
        <is>
          <t>1002 冯荔_LiFeng</t>
        </is>
      </c>
      <c r="D15" s="34" t="inlineStr">
        <is>
          <t>CN</t>
        </is>
      </c>
      <c r="E15" s="34" t="inlineStr">
        <is>
          <t>Translator</t>
        </is>
      </c>
      <c r="F15" s="45" t="n"/>
      <c r="G15" s="34" t="n"/>
      <c r="H15" s="72" t="n"/>
      <c r="I15" s="43">
        <f>N15/$I$462</f>
        <v/>
      </c>
      <c r="J15" s="43">
        <f>O15/$I$462</f>
        <v/>
      </c>
      <c r="K15" s="43" t="n"/>
      <c r="L15" s="43" t="n"/>
      <c r="M15" s="43" t="n"/>
      <c r="N15" s="43" t="n">
        <v>0.18</v>
      </c>
      <c r="O15" s="43" t="n">
        <v>0.08</v>
      </c>
      <c r="P15" s="43" t="n"/>
      <c r="Q15" s="43" t="n"/>
      <c r="R15" s="43" t="n"/>
      <c r="S15" s="34" t="inlineStr">
        <is>
          <t>CNY</t>
        </is>
      </c>
      <c r="T15" s="43" t="n"/>
      <c r="U15" s="34" t="inlineStr">
        <is>
          <t>could be a backup</t>
        </is>
      </c>
      <c r="V15" s="34" t="inlineStr">
        <is>
          <t>Freelancer</t>
        </is>
      </c>
      <c r="W15" s="34" t="inlineStr">
        <is>
          <t xml:space="preserve">Shanghai </t>
        </is>
      </c>
      <c r="X15" s="43" t="inlineStr">
        <is>
          <t>GMT+8</t>
        </is>
      </c>
      <c r="Y15" s="44">
        <f>NOW()</f>
        <v/>
      </c>
      <c r="Z15" s="43" t="inlineStr">
        <is>
          <t>fenglifenglin@163.com</t>
        </is>
      </c>
      <c r="AA15" s="34" t="n"/>
      <c r="AB15" s="34" t="n"/>
      <c r="AC15" s="575" t="n"/>
      <c r="AD15" s="43" t="n">
        <v>180424</v>
      </c>
      <c r="AE15" s="43" t="n"/>
      <c r="AF15" s="448" t="n">
        <v>0</v>
      </c>
      <c r="AG15" s="449" t="n"/>
    </row>
    <row r="16" customFormat="1" s="77">
      <c r="A16" s="330" t="n"/>
      <c r="B16" s="34" t="inlineStr">
        <is>
          <t>慧灵译家_CN</t>
        </is>
      </c>
      <c r="C16" s="34" t="inlineStr">
        <is>
          <t>1002 深圳市慧灵译家有限公司_WE-Link Languages</t>
        </is>
      </c>
      <c r="D16" s="34" t="inlineStr">
        <is>
          <t>CN</t>
        </is>
      </c>
      <c r="E16" s="34" t="n"/>
      <c r="F16" s="34" t="n"/>
      <c r="G16" s="34" t="n"/>
      <c r="H16" s="34" t="n"/>
      <c r="I16" s="43">
        <f>N16/$I$462</f>
        <v/>
      </c>
      <c r="J16" s="43" t="n"/>
      <c r="K16" s="43" t="n"/>
      <c r="L16" s="43" t="n"/>
      <c r="M16" s="43" t="n"/>
      <c r="N16" s="43" t="n">
        <v>0.2</v>
      </c>
      <c r="O16" s="43" t="n"/>
      <c r="P16" s="43" t="n"/>
      <c r="Q16" s="43" t="n"/>
      <c r="R16" s="43" t="n"/>
      <c r="S16" s="34" t="inlineStr">
        <is>
          <t>CNY</t>
        </is>
      </c>
      <c r="T16" s="124" t="n"/>
      <c r="U16" s="34" t="inlineStr">
        <is>
          <t>mainly do HK projects</t>
        </is>
      </c>
      <c r="V16" s="34" t="inlineStr">
        <is>
          <t>Vendor</t>
        </is>
      </c>
      <c r="W16" s="34" t="inlineStr">
        <is>
          <t xml:space="preserve">Beijing </t>
        </is>
      </c>
      <c r="X16" s="43" t="inlineStr">
        <is>
          <t>GMT+8</t>
        </is>
      </c>
      <c r="Y16" s="44">
        <f>NOW()</f>
        <v/>
      </c>
      <c r="Z16" s="347" t="inlineStr">
        <is>
          <t>info@linkoword.com</t>
        </is>
      </c>
      <c r="AA16" s="347" t="n"/>
      <c r="AB16" s="347" t="n"/>
      <c r="AC16" s="575" t="n"/>
      <c r="AD16" s="43" t="n"/>
      <c r="AE16" s="43" t="n"/>
      <c r="AF16" s="448" t="n">
        <v>0</v>
      </c>
      <c r="AG16" s="449" t="n"/>
      <c r="AH16" s="21" t="n"/>
      <c r="AI16" s="21" t="n"/>
      <c r="AJ16" s="21" t="n"/>
      <c r="AK16" s="21" t="n"/>
      <c r="AL16" s="21" t="n"/>
      <c r="AM16" s="21" t="n"/>
      <c r="AN16" s="21" t="n"/>
      <c r="AO16" s="21" t="n"/>
      <c r="AP16" s="21" t="n"/>
      <c r="AQ16" s="21" t="n"/>
      <c r="AR16" s="21" t="n"/>
      <c r="AS16" s="21" t="n"/>
      <c r="AT16" s="21" t="n"/>
      <c r="AU16" s="21" t="n"/>
      <c r="AV16" s="21" t="n"/>
      <c r="AW16" s="21" t="n"/>
      <c r="AX16" s="21" t="n"/>
      <c r="AY16" s="21" t="n"/>
      <c r="AZ16" s="21" t="n"/>
      <c r="BA16" s="21" t="n"/>
      <c r="BB16" s="21" t="n"/>
      <c r="BC16" s="21" t="n"/>
      <c r="BD16" s="21" t="n"/>
      <c r="BE16" s="21" t="n"/>
      <c r="BF16" s="21" t="n"/>
      <c r="BG16" s="21" t="n"/>
      <c r="BH16" s="21" t="n"/>
      <c r="BI16" s="21" t="n"/>
      <c r="BJ16" s="21" t="n"/>
      <c r="BK16" s="21" t="n"/>
      <c r="BL16" s="21" t="n"/>
      <c r="BM16" s="21" t="n"/>
      <c r="BN16" s="21" t="n"/>
      <c r="BO16" s="21" t="n"/>
      <c r="BP16" s="21" t="n"/>
      <c r="BQ16" s="21" t="n"/>
      <c r="BR16" s="21" t="n"/>
      <c r="BS16" s="21" t="n"/>
      <c r="BT16" s="21" t="n"/>
      <c r="BU16" s="21" t="n"/>
      <c r="BV16" s="21" t="n"/>
      <c r="BW16" s="21" t="n"/>
      <c r="BX16" s="21" t="n"/>
      <c r="BY16" s="21" t="n"/>
      <c r="BZ16" s="21" t="n"/>
      <c r="CA16" s="21" t="n"/>
      <c r="CB16" s="21" t="n"/>
      <c r="CC16" s="21" t="n"/>
      <c r="CD16" s="21" t="n"/>
      <c r="CE16" s="21" t="n"/>
      <c r="CF16" s="21" t="n"/>
      <c r="CG16" s="21" t="n"/>
      <c r="CH16" s="21" t="n"/>
      <c r="CI16" s="21" t="n"/>
      <c r="CJ16" s="21" t="n"/>
      <c r="CK16" s="21" t="n"/>
      <c r="CL16" s="21" t="n"/>
      <c r="CM16" s="21" t="n"/>
      <c r="CN16" s="21" t="n"/>
      <c r="CO16" s="21" t="n"/>
      <c r="CP16" s="21" t="n"/>
      <c r="CQ16" s="21" t="n"/>
    </row>
    <row r="17">
      <c r="A17" s="357" t="n"/>
      <c r="B17" s="231" t="inlineStr">
        <is>
          <t>Lifang Bai</t>
        </is>
      </c>
      <c r="C17" s="231" t="inlineStr">
        <is>
          <t>Lifang Bai</t>
        </is>
      </c>
      <c r="D17" s="231" t="inlineStr">
        <is>
          <t>CN</t>
        </is>
      </c>
      <c r="E17" s="231" t="inlineStr">
        <is>
          <t>Translator</t>
        </is>
      </c>
      <c r="F17" s="231" t="inlineStr">
        <is>
          <t>Lifang Bai</t>
        </is>
      </c>
      <c r="G17" s="231" t="inlineStr">
        <is>
          <t>v_lifang.bai</t>
        </is>
      </c>
      <c r="H17" s="380" t="inlineStr">
        <is>
          <t>Disabled</t>
        </is>
      </c>
      <c r="I17" s="231" t="n">
        <v>0.05</v>
      </c>
      <c r="J17" s="231" t="n">
        <v>0.02</v>
      </c>
      <c r="K17" s="231" t="n"/>
      <c r="L17" s="231" t="n"/>
      <c r="M17" s="231" t="n"/>
      <c r="N17" s="231" t="n">
        <v>0.05</v>
      </c>
      <c r="O17" s="231" t="n">
        <v>0.02</v>
      </c>
      <c r="P17" s="231" t="n"/>
      <c r="Q17" s="231" t="n"/>
      <c r="R17" s="231" t="n"/>
      <c r="S17" s="231" t="inlineStr">
        <is>
          <t>USD</t>
        </is>
      </c>
      <c r="T17" s="231" t="n"/>
      <c r="U17" s="231" t="n"/>
      <c r="V17" s="231" t="inlineStr">
        <is>
          <t>Freelancer</t>
        </is>
      </c>
      <c r="W17" s="231" t="n"/>
      <c r="X17" s="352" t="inlineStr">
        <is>
          <t>GMT+8</t>
        </is>
      </c>
      <c r="Y17" s="353">
        <f>NOW()</f>
        <v/>
      </c>
      <c r="Z17" s="356" t="inlineStr">
        <is>
          <t>EN-CN-Translator@hotmail.com</t>
        </is>
      </c>
      <c r="AA17" s="356" t="inlineStr">
        <is>
          <t xml:space="preserve">v_lifang.bai@pactera.com  </t>
        </is>
      </c>
      <c r="AB17" s="351" t="inlineStr">
        <is>
          <t>Pfj7R#gY</t>
        </is>
      </c>
      <c r="AC17" s="392" t="n"/>
      <c r="AD17" s="231" t="n">
        <v>164959</v>
      </c>
      <c r="AE17" s="231" t="n"/>
      <c r="AF17" s="452" t="n">
        <v>0</v>
      </c>
      <c r="AG17" s="453" t="n"/>
    </row>
    <row r="18" customFormat="1" s="123">
      <c r="A18" s="379" t="n"/>
      <c r="B18" s="231" t="inlineStr">
        <is>
          <t>Tingyuan.chen</t>
        </is>
      </c>
      <c r="C18" s="231" t="inlineStr">
        <is>
          <t>Pactera</t>
        </is>
      </c>
      <c r="D18" s="231" t="inlineStr">
        <is>
          <t>CN</t>
        </is>
      </c>
      <c r="E18" s="231" t="inlineStr">
        <is>
          <t>Translator</t>
        </is>
      </c>
      <c r="F18" s="231" t="inlineStr">
        <is>
          <t>Chen Tingyuan</t>
        </is>
      </c>
      <c r="G18" s="231" t="inlineStr">
        <is>
          <t>tingyuan.chen</t>
        </is>
      </c>
      <c r="H18" s="380" t="inlineStr">
        <is>
          <t>Disabled</t>
        </is>
      </c>
      <c r="I18" s="352" t="n"/>
      <c r="J18" s="352" t="n"/>
      <c r="K18" s="352" t="n"/>
      <c r="L18" s="352" t="n"/>
      <c r="M18" s="352" t="n"/>
      <c r="N18" s="352" t="n"/>
      <c r="O18" s="352" t="n"/>
      <c r="P18" s="352" t="n"/>
      <c r="Q18" s="352" t="n"/>
      <c r="R18" s="352" t="n"/>
      <c r="S18" s="231" t="inlineStr">
        <is>
          <t>CNY</t>
        </is>
      </c>
      <c r="T18" s="231" t="n"/>
      <c r="U18" s="231" t="n"/>
      <c r="V18" s="231" t="inlineStr">
        <is>
          <t>Internal</t>
        </is>
      </c>
      <c r="W18" s="231" t="inlineStr">
        <is>
          <t xml:space="preserve">Beijing </t>
        </is>
      </c>
      <c r="X18" s="352" t="inlineStr">
        <is>
          <t>GMT+8</t>
        </is>
      </c>
      <c r="Y18" s="353">
        <f>NOW()</f>
        <v/>
      </c>
      <c r="Z18" s="356" t="inlineStr">
        <is>
          <t>tingyuan.chen@pactera.com</t>
        </is>
      </c>
      <c r="AA18" s="231" t="inlineStr">
        <is>
          <t>tingyuan.chen@pactera.com</t>
        </is>
      </c>
      <c r="AB18" s="355" t="inlineStr">
        <is>
          <t>Internal</t>
        </is>
      </c>
      <c r="AC18" s="390" t="n"/>
      <c r="AD18" s="352" t="n"/>
      <c r="AE18" s="352" t="n"/>
      <c r="AF18" s="452" t="n">
        <v>0</v>
      </c>
      <c r="AG18" s="453" t="n"/>
      <c r="AH18" s="21" t="n"/>
      <c r="AI18" s="21" t="n"/>
      <c r="AJ18" s="21" t="n"/>
      <c r="AK18" s="21" t="n"/>
      <c r="AL18" s="21" t="n"/>
      <c r="AM18" s="21" t="n"/>
      <c r="AN18" s="21" t="n"/>
      <c r="AO18" s="21" t="n"/>
      <c r="AP18" s="21" t="n"/>
      <c r="AQ18" s="21" t="n"/>
      <c r="AR18" s="21" t="n"/>
      <c r="AS18" s="21" t="n"/>
      <c r="AT18" s="21" t="n"/>
      <c r="AU18" s="21" t="n"/>
      <c r="AV18" s="21" t="n"/>
      <c r="AW18" s="21" t="n"/>
      <c r="AX18" s="21" t="n"/>
      <c r="AY18" s="21" t="n"/>
      <c r="AZ18" s="21" t="n"/>
      <c r="BA18" s="21" t="n"/>
      <c r="BB18" s="21" t="n"/>
      <c r="BC18" s="21" t="n"/>
      <c r="BD18" s="21" t="n"/>
      <c r="BE18" s="21" t="n"/>
      <c r="BF18" s="21" t="n"/>
      <c r="BG18" s="21" t="n"/>
      <c r="BH18" s="21" t="n"/>
      <c r="BI18" s="21" t="n"/>
      <c r="BJ18" s="21" t="n"/>
      <c r="BK18" s="21" t="n"/>
      <c r="BL18" s="21" t="n"/>
      <c r="BM18" s="21" t="n"/>
      <c r="BN18" s="21" t="n"/>
      <c r="BO18" s="21" t="n"/>
      <c r="BP18" s="21" t="n"/>
      <c r="BQ18" s="21" t="n"/>
      <c r="BR18" s="21" t="n"/>
      <c r="BS18" s="21" t="n"/>
      <c r="BT18" s="21" t="n"/>
      <c r="BU18" s="21" t="n"/>
      <c r="BV18" s="21" t="n"/>
      <c r="BW18" s="21" t="n"/>
      <c r="BX18" s="21" t="n"/>
      <c r="BY18" s="21" t="n"/>
      <c r="BZ18" s="21" t="n"/>
      <c r="CA18" s="21" t="n"/>
      <c r="CB18" s="21" t="n"/>
      <c r="CC18" s="21" t="n"/>
      <c r="CD18" s="21" t="n"/>
      <c r="CE18" s="21" t="n"/>
      <c r="CF18" s="21" t="n"/>
      <c r="CG18" s="21" t="n"/>
      <c r="CH18" s="21" t="n"/>
      <c r="CI18" s="21" t="n"/>
      <c r="CJ18" s="21" t="n"/>
      <c r="CK18" s="21" t="n"/>
      <c r="CL18" s="21" t="n"/>
      <c r="CM18" s="21" t="n"/>
      <c r="CN18" s="21" t="n"/>
      <c r="CO18" s="21" t="n"/>
      <c r="CP18" s="21" t="n"/>
      <c r="CQ18" s="21" t="n"/>
    </row>
    <row r="19" ht="14.25" customFormat="1" customHeight="1" s="123">
      <c r="A19" s="379" t="n"/>
      <c r="B19" s="231" t="inlineStr">
        <is>
          <t>Xiaoxia Zhen</t>
        </is>
      </c>
      <c r="C19" s="352" t="n"/>
      <c r="D19" s="231" t="inlineStr">
        <is>
          <t>CN</t>
        </is>
      </c>
      <c r="E19" s="231" t="inlineStr">
        <is>
          <t>Translator</t>
        </is>
      </c>
      <c r="F19" s="231" t="inlineStr">
        <is>
          <t>Xiaoxia Zhen</t>
        </is>
      </c>
      <c r="G19" s="231" t="inlineStr">
        <is>
          <t>v_xiaoxia.zhen</t>
        </is>
      </c>
      <c r="H19" s="380" t="inlineStr">
        <is>
          <t>Disabled</t>
        </is>
      </c>
      <c r="I19" s="352" t="n"/>
      <c r="J19" s="352" t="n"/>
      <c r="K19" s="352" t="n"/>
      <c r="L19" s="352" t="n"/>
      <c r="M19" s="352" t="n"/>
      <c r="N19" s="352" t="n"/>
      <c r="O19" s="352" t="n"/>
      <c r="P19" s="352" t="n"/>
      <c r="Q19" s="352" t="n"/>
      <c r="R19" s="352" t="n"/>
      <c r="S19" s="231" t="n"/>
      <c r="T19" s="352" t="n"/>
      <c r="U19" s="231" t="n"/>
      <c r="V19" s="231" t="inlineStr">
        <is>
          <t>Freelancer</t>
        </is>
      </c>
      <c r="W19" s="231" t="inlineStr">
        <is>
          <t xml:space="preserve">Beijing </t>
        </is>
      </c>
      <c r="X19" s="352" t="inlineStr">
        <is>
          <t>GMT+8</t>
        </is>
      </c>
      <c r="Y19" s="353">
        <f>NOW()</f>
        <v/>
      </c>
      <c r="Z19" s="356" t="inlineStr">
        <is>
          <t>95521607@qq.com</t>
        </is>
      </c>
      <c r="AA19" s="356" t="inlineStr">
        <is>
          <t>v_xiaoxia.zhen@pactera.com</t>
        </is>
      </c>
      <c r="AB19" s="354" t="inlineStr">
        <is>
          <t>Dz1Uk$DM</t>
        </is>
      </c>
      <c r="AC19" s="390" t="n"/>
      <c r="AD19" s="352" t="n"/>
      <c r="AE19" s="352" t="n"/>
      <c r="AF19" s="452" t="n">
        <v>0</v>
      </c>
      <c r="AG19" s="453" t="n"/>
      <c r="AH19" s="21" t="n"/>
      <c r="AI19" s="21" t="n"/>
      <c r="AJ19" s="21" t="n"/>
      <c r="AK19" s="21" t="n"/>
      <c r="AL19" s="21" t="n"/>
      <c r="AM19" s="21" t="n"/>
      <c r="AN19" s="21" t="n"/>
      <c r="AO19" s="21" t="n"/>
      <c r="AP19" s="21" t="n"/>
      <c r="AQ19" s="21" t="n"/>
      <c r="AR19" s="21" t="n"/>
      <c r="AS19" s="21" t="n"/>
      <c r="AT19" s="21" t="n"/>
      <c r="AU19" s="21" t="n"/>
      <c r="AV19" s="21" t="n"/>
      <c r="AW19" s="21" t="n"/>
      <c r="AX19" s="21" t="n"/>
      <c r="AY19" s="21" t="n"/>
      <c r="AZ19" s="21" t="n"/>
      <c r="BA19" s="21" t="n"/>
      <c r="BB19" s="21" t="n"/>
      <c r="BC19" s="21" t="n"/>
      <c r="BD19" s="21" t="n"/>
      <c r="BE19" s="21" t="n"/>
      <c r="BF19" s="21" t="n"/>
      <c r="BG19" s="21" t="n"/>
      <c r="BH19" s="21" t="n"/>
      <c r="BI19" s="21" t="n"/>
      <c r="BJ19" s="21" t="n"/>
      <c r="BK19" s="21" t="n"/>
      <c r="BL19" s="21" t="n"/>
      <c r="BM19" s="21" t="n"/>
      <c r="BN19" s="21" t="n"/>
      <c r="BO19" s="21" t="n"/>
      <c r="BP19" s="21" t="n"/>
      <c r="BQ19" s="21" t="n"/>
      <c r="BR19" s="21" t="n"/>
      <c r="BS19" s="21" t="n"/>
      <c r="BT19" s="21" t="n"/>
      <c r="BU19" s="21" t="n"/>
      <c r="BV19" s="21" t="n"/>
      <c r="BW19" s="21" t="n"/>
      <c r="BX19" s="21" t="n"/>
      <c r="BY19" s="21" t="n"/>
      <c r="BZ19" s="21" t="n"/>
      <c r="CA19" s="21" t="n"/>
      <c r="CB19" s="21" t="n"/>
      <c r="CC19" s="21" t="n"/>
      <c r="CD19" s="21" t="n"/>
      <c r="CE19" s="21" t="n"/>
      <c r="CF19" s="21" t="n"/>
      <c r="CG19" s="21" t="n"/>
      <c r="CH19" s="21" t="n"/>
      <c r="CI19" s="21" t="n"/>
      <c r="CJ19" s="21" t="n"/>
      <c r="CK19" s="21" t="n"/>
      <c r="CL19" s="21" t="n"/>
      <c r="CM19" s="21" t="n"/>
      <c r="CN19" s="21" t="n"/>
      <c r="CO19" s="21" t="n"/>
      <c r="CP19" s="21" t="n"/>
      <c r="CQ19" s="21" t="n"/>
    </row>
    <row r="20" customFormat="1" s="123">
      <c r="A20" s="357" t="n"/>
      <c r="B20" s="231" t="inlineStr">
        <is>
          <t>Xueling Zhen</t>
        </is>
      </c>
      <c r="C20" s="500" t="inlineStr">
        <is>
          <t>郑雪玲</t>
        </is>
      </c>
      <c r="D20" s="231" t="inlineStr">
        <is>
          <t>CN</t>
        </is>
      </c>
      <c r="E20" s="231" t="inlineStr">
        <is>
          <t>Translator(Only marketing)</t>
        </is>
      </c>
      <c r="F20" s="231" t="inlineStr">
        <is>
          <t>Xueling Zhen</t>
        </is>
      </c>
      <c r="G20" s="231" t="inlineStr">
        <is>
          <t>v_xueling.zhen</t>
        </is>
      </c>
      <c r="H20" s="380" t="inlineStr">
        <is>
          <t>Disabled</t>
        </is>
      </c>
      <c r="I20" s="231" t="n"/>
      <c r="J20" s="231" t="n"/>
      <c r="K20" s="231" t="n"/>
      <c r="L20" s="231" t="n"/>
      <c r="M20" s="231" t="n"/>
      <c r="N20" s="231" t="n"/>
      <c r="O20" s="231" t="n"/>
      <c r="P20" s="231" t="n"/>
      <c r="Q20" s="231" t="n"/>
      <c r="R20" s="231" t="n"/>
      <c r="S20" s="231" t="n"/>
      <c r="T20" s="231" t="n"/>
      <c r="U20" s="231" t="n"/>
      <c r="V20" s="231" t="inlineStr">
        <is>
          <t>Freelancer</t>
        </is>
      </c>
      <c r="W20" s="231" t="n"/>
      <c r="X20" s="352" t="inlineStr">
        <is>
          <t>GMT+8</t>
        </is>
      </c>
      <c r="Y20" s="353">
        <f>NOW()</f>
        <v/>
      </c>
      <c r="Z20" s="356" t="inlineStr">
        <is>
          <t>745540734@qq.com</t>
        </is>
      </c>
      <c r="AA20" s="356" t="inlineStr">
        <is>
          <t>v_xueling.zhen@pactera.com</t>
        </is>
      </c>
      <c r="AB20" s="355" t="inlineStr">
        <is>
          <t>GD7Xi#Z6</t>
        </is>
      </c>
      <c r="AC20" s="392" t="n"/>
      <c r="AD20" s="231" t="n"/>
      <c r="AE20" s="231" t="n"/>
      <c r="AF20" s="452" t="n">
        <v>0</v>
      </c>
      <c r="AG20" s="453" t="n"/>
      <c r="AH20" s="21" t="n"/>
      <c r="AI20" s="21" t="n"/>
      <c r="AJ20" s="21" t="n"/>
      <c r="AK20" s="21" t="n"/>
      <c r="AL20" s="21" t="n"/>
      <c r="AM20" s="21" t="n"/>
      <c r="AN20" s="21" t="n"/>
      <c r="AO20" s="21" t="n"/>
      <c r="AP20" s="21" t="n"/>
      <c r="AQ20" s="21" t="n"/>
      <c r="AR20" s="21" t="n"/>
      <c r="AS20" s="21" t="n"/>
      <c r="AT20" s="21" t="n"/>
      <c r="AU20" s="21" t="n"/>
      <c r="AV20" s="21" t="n"/>
      <c r="AW20" s="21" t="n"/>
      <c r="AX20" s="21" t="n"/>
      <c r="AY20" s="21" t="n"/>
      <c r="AZ20" s="21" t="n"/>
      <c r="BA20" s="21" t="n"/>
      <c r="BB20" s="21" t="n"/>
      <c r="BC20" s="21" t="n"/>
      <c r="BD20" s="21" t="n"/>
      <c r="BE20" s="21" t="n"/>
      <c r="BF20" s="21" t="n"/>
      <c r="BG20" s="21" t="n"/>
      <c r="BH20" s="21" t="n"/>
      <c r="BI20" s="21" t="n"/>
      <c r="BJ20" s="21" t="n"/>
      <c r="BK20" s="21" t="n"/>
      <c r="BL20" s="21" t="n"/>
      <c r="BM20" s="21" t="n"/>
      <c r="BN20" s="21" t="n"/>
      <c r="BO20" s="21" t="n"/>
      <c r="BP20" s="21" t="n"/>
      <c r="BQ20" s="21" t="n"/>
      <c r="BR20" s="21" t="n"/>
      <c r="BS20" s="21" t="n"/>
      <c r="BT20" s="21" t="n"/>
      <c r="BU20" s="21" t="n"/>
      <c r="BV20" s="21" t="n"/>
      <c r="BW20" s="21" t="n"/>
      <c r="BX20" s="21" t="n"/>
      <c r="BY20" s="21" t="n"/>
      <c r="BZ20" s="21" t="n"/>
      <c r="CA20" s="21" t="n"/>
      <c r="CB20" s="21" t="n"/>
      <c r="CC20" s="21" t="n"/>
      <c r="CD20" s="21" t="n"/>
      <c r="CE20" s="21" t="n"/>
      <c r="CF20" s="21" t="n"/>
      <c r="CG20" s="21" t="n"/>
      <c r="CH20" s="21" t="n"/>
      <c r="CI20" s="21" t="n"/>
      <c r="CJ20" s="21" t="n"/>
      <c r="CK20" s="21" t="n"/>
      <c r="CL20" s="21" t="n"/>
      <c r="CM20" s="21" t="n"/>
      <c r="CN20" s="21" t="n"/>
      <c r="CO20" s="21" t="n"/>
      <c r="CP20" s="21" t="n"/>
      <c r="CQ20" s="21" t="n"/>
    </row>
    <row r="21">
      <c r="A21" s="379" t="n"/>
      <c r="B21" s="231" t="inlineStr">
        <is>
          <t>Dong Qianting</t>
        </is>
      </c>
      <c r="C21" s="231" t="inlineStr">
        <is>
          <t>董倩婷_Qianting Dong</t>
        </is>
      </c>
      <c r="D21" s="352" t="inlineStr">
        <is>
          <t>CN</t>
        </is>
      </c>
      <c r="E21" s="352" t="inlineStr">
        <is>
          <t>Translator</t>
        </is>
      </c>
      <c r="F21" s="231" t="inlineStr">
        <is>
          <t>Qianting Dong</t>
        </is>
      </c>
      <c r="G21" s="231" t="inlineStr">
        <is>
          <t>v_qianting.dong</t>
        </is>
      </c>
      <c r="H21" s="380" t="inlineStr">
        <is>
          <t>Disabled</t>
        </is>
      </c>
      <c r="I21" s="352">
        <f>N21/$I$462</f>
        <v/>
      </c>
      <c r="J21" s="352">
        <f>O21/$I$462</f>
        <v/>
      </c>
      <c r="K21" s="352" t="n"/>
      <c r="L21" s="352" t="n"/>
      <c r="M21" s="352" t="n"/>
      <c r="N21" s="352" t="n">
        <v>0.18</v>
      </c>
      <c r="O21" s="352" t="n">
        <v>0.09</v>
      </c>
      <c r="P21" s="352" t="n"/>
      <c r="Q21" s="352" t="n"/>
      <c r="R21" s="352" t="n"/>
      <c r="S21" s="231" t="inlineStr">
        <is>
          <t>CNY</t>
        </is>
      </c>
      <c r="T21" s="231" t="n"/>
      <c r="U21" s="231" t="inlineStr">
        <is>
          <t>Quit</t>
        </is>
      </c>
      <c r="V21" s="231" t="inlineStr">
        <is>
          <t>Freelancer</t>
        </is>
      </c>
      <c r="W21" s="231" t="inlineStr">
        <is>
          <t xml:space="preserve">Beijing </t>
        </is>
      </c>
      <c r="X21" s="352" t="inlineStr">
        <is>
          <t>GMT+8</t>
        </is>
      </c>
      <c r="Y21" s="353">
        <f>NOW()</f>
        <v/>
      </c>
      <c r="Z21" s="356" t="inlineStr">
        <is>
          <t>645963157@qq.com</t>
        </is>
      </c>
      <c r="AA21" s="356" t="inlineStr">
        <is>
          <t>v_qianting.dong@pacteraedge.com</t>
        </is>
      </c>
      <c r="AB21" s="354" t="n"/>
      <c r="AC21" s="437" t="inlineStr">
        <is>
          <t>13656187150</t>
        </is>
      </c>
      <c r="AD21" s="380" t="inlineStr">
        <is>
          <t>G90006862</t>
        </is>
      </c>
      <c r="AE21" s="352" t="n"/>
      <c r="AF21" s="452" t="n"/>
      <c r="AG21" s="452" t="n"/>
    </row>
    <row r="22" customFormat="1" s="122">
      <c r="A22" s="379" t="n"/>
      <c r="B22" s="231" t="inlineStr">
        <is>
          <t>Zhang Jun</t>
        </is>
      </c>
      <c r="C22" s="500" t="inlineStr">
        <is>
          <t>1002张军Jun_Zhang</t>
        </is>
      </c>
      <c r="D22" s="231" t="inlineStr">
        <is>
          <t>CN</t>
        </is>
      </c>
      <c r="E22" s="352" t="inlineStr">
        <is>
          <t>Translator</t>
        </is>
      </c>
      <c r="F22" s="231" t="inlineStr">
        <is>
          <t>Zhang Jun</t>
        </is>
      </c>
      <c r="G22" s="231" t="inlineStr">
        <is>
          <t>v_jun.zhang</t>
        </is>
      </c>
      <c r="H22" s="380" t="inlineStr">
        <is>
          <t>Disabled</t>
        </is>
      </c>
      <c r="I22" s="352">
        <f>0.13/$I$462</f>
        <v/>
      </c>
      <c r="J22" s="352">
        <f>0.06/$I$462</f>
        <v/>
      </c>
      <c r="K22" s="352" t="n"/>
      <c r="L22" s="352" t="n"/>
      <c r="M22" s="352" t="n"/>
      <c r="N22" s="352" t="n">
        <v>0.13</v>
      </c>
      <c r="O22" s="352" t="n">
        <v>0.06</v>
      </c>
      <c r="P22" s="352" t="n"/>
      <c r="Q22" s="352" t="n"/>
      <c r="R22" s="352" t="n"/>
      <c r="S22" s="231" t="inlineStr">
        <is>
          <t>CNY</t>
        </is>
      </c>
      <c r="T22" s="231" t="n"/>
      <c r="U22" s="231" t="inlineStr">
        <is>
          <t>30% up for word count</t>
        </is>
      </c>
      <c r="V22" s="231" t="inlineStr">
        <is>
          <t>Freelancer</t>
        </is>
      </c>
      <c r="W22" s="231" t="inlineStr">
        <is>
          <t xml:space="preserve">Beijing </t>
        </is>
      </c>
      <c r="X22" s="352" t="inlineStr">
        <is>
          <t>GMT+8</t>
        </is>
      </c>
      <c r="Y22" s="353">
        <f>NOW()</f>
        <v/>
      </c>
      <c r="Z22" s="231" t="inlineStr">
        <is>
          <t>transing_baker@163.com</t>
        </is>
      </c>
      <c r="AA22" s="231" t="inlineStr">
        <is>
          <t>v_jun.zhang@pactera.com</t>
        </is>
      </c>
      <c r="AB22" s="354" t="inlineStr">
        <is>
          <t>ks5cD$vd</t>
        </is>
      </c>
      <c r="AC22" s="390" t="inlineStr">
        <is>
          <t>133 5817 8417</t>
        </is>
      </c>
      <c r="AD22" s="352" t="n">
        <v>124809</v>
      </c>
      <c r="AE22" s="352" t="n"/>
      <c r="AF22" s="450" t="n">
        <v>0</v>
      </c>
      <c r="AG22" s="451" t="n"/>
      <c r="AH22" s="77" t="n"/>
      <c r="AI22" s="77" t="n"/>
      <c r="AJ22" s="77" t="n"/>
      <c r="AK22" s="77" t="n"/>
      <c r="AL22" s="77" t="n"/>
      <c r="AM22" s="77" t="n"/>
      <c r="AN22" s="77" t="n"/>
      <c r="AO22" s="77" t="n"/>
      <c r="AP22" s="77" t="n"/>
      <c r="AQ22" s="77" t="n"/>
      <c r="AR22" s="77" t="n"/>
      <c r="AS22" s="77" t="n"/>
      <c r="AT22" s="77" t="n"/>
      <c r="AU22" s="77" t="n"/>
      <c r="AV22" s="77" t="n"/>
      <c r="AW22" s="77" t="n"/>
      <c r="AX22" s="77" t="n"/>
      <c r="AY22" s="77" t="n"/>
      <c r="AZ22" s="77" t="n"/>
      <c r="BA22" s="77" t="n"/>
      <c r="BB22" s="77" t="n"/>
      <c r="BC22" s="77" t="n"/>
      <c r="BD22" s="77" t="n"/>
      <c r="BE22" s="77" t="n"/>
      <c r="BF22" s="77" t="n"/>
      <c r="BG22" s="77" t="n"/>
      <c r="BH22" s="77" t="n"/>
      <c r="BI22" s="77" t="n"/>
      <c r="BJ22" s="77" t="n"/>
      <c r="BK22" s="77" t="n"/>
      <c r="BL22" s="77" t="n"/>
      <c r="BM22" s="77" t="n"/>
      <c r="BN22" s="77" t="n"/>
      <c r="BO22" s="77" t="n"/>
      <c r="BP22" s="77" t="n"/>
      <c r="BQ22" s="77" t="n"/>
      <c r="BR22" s="77" t="n"/>
      <c r="BS22" s="77" t="n"/>
      <c r="BT22" s="77" t="n"/>
      <c r="BU22" s="77" t="n"/>
      <c r="BV22" s="77" t="n"/>
      <c r="BW22" s="77" t="n"/>
      <c r="BX22" s="77" t="n"/>
      <c r="BY22" s="77" t="n"/>
      <c r="BZ22" s="77" t="n"/>
      <c r="CA22" s="77" t="n"/>
      <c r="CB22" s="77" t="n"/>
      <c r="CC22" s="77" t="n"/>
      <c r="CD22" s="77" t="n"/>
      <c r="CE22" s="77" t="n"/>
      <c r="CF22" s="77" t="n"/>
      <c r="CG22" s="77" t="n"/>
      <c r="CH22" s="77" t="n"/>
      <c r="CI22" s="77" t="n"/>
      <c r="CJ22" s="77" t="n"/>
      <c r="CK22" s="77" t="n"/>
      <c r="CL22" s="77" t="n"/>
      <c r="CM22" s="77" t="n"/>
      <c r="CN22" s="77" t="n"/>
      <c r="CO22" s="77" t="n"/>
      <c r="CP22" s="77" t="n"/>
      <c r="CQ22" s="77" t="n"/>
    </row>
    <row r="23" customFormat="1" s="77">
      <c r="A23" s="379" t="n"/>
      <c r="B23" s="231" t="inlineStr">
        <is>
          <t>Wang Qian</t>
        </is>
      </c>
      <c r="C23" s="500" t="inlineStr">
        <is>
          <t>王谦</t>
        </is>
      </c>
      <c r="D23" s="231" t="inlineStr">
        <is>
          <t>CN</t>
        </is>
      </c>
      <c r="E23" s="352" t="inlineStr">
        <is>
          <t>Translator</t>
        </is>
      </c>
      <c r="F23" s="231" t="inlineStr">
        <is>
          <t>Wang Qian</t>
        </is>
      </c>
      <c r="G23" s="231" t="inlineStr">
        <is>
          <t>v_wang.qian</t>
        </is>
      </c>
      <c r="H23" s="380" t="inlineStr">
        <is>
          <t>Disabled</t>
        </is>
      </c>
      <c r="I23" s="352">
        <f>N23/$I$462</f>
        <v/>
      </c>
      <c r="J23" s="352" t="n"/>
      <c r="K23" s="352" t="n"/>
      <c r="L23" s="352" t="n"/>
      <c r="M23" s="352" t="n"/>
      <c r="N23" s="352" t="n">
        <v>0.16</v>
      </c>
      <c r="O23" s="352" t="n">
        <v>70</v>
      </c>
      <c r="P23" s="352" t="n">
        <v>0.24</v>
      </c>
      <c r="Q23" s="352" t="n"/>
      <c r="R23" s="352" t="n">
        <v>70</v>
      </c>
      <c r="S23" s="231" t="inlineStr">
        <is>
          <t>CNY</t>
        </is>
      </c>
      <c r="T23" s="231" t="n"/>
      <c r="U23" s="231" t="inlineStr">
        <is>
          <t>Vendor, can only take translation job.</t>
        </is>
      </c>
      <c r="V23" s="231" t="inlineStr">
        <is>
          <t>Vendor</t>
        </is>
      </c>
      <c r="W23" s="231" t="inlineStr">
        <is>
          <t xml:space="preserve">Beijing </t>
        </is>
      </c>
      <c r="X23" s="352" t="inlineStr">
        <is>
          <t>GMT+8</t>
        </is>
      </c>
      <c r="Y23" s="353">
        <f>NOW()</f>
        <v/>
      </c>
      <c r="Z23" s="231" t="inlineStr">
        <is>
          <t>aimingwang0719@163.com</t>
        </is>
      </c>
      <c r="AA23" s="231" t="inlineStr">
        <is>
          <t>v_wang.qian@pactera.com</t>
        </is>
      </c>
      <c r="AB23" s="354" t="inlineStr">
        <is>
          <t>DK9WN%$4</t>
        </is>
      </c>
      <c r="AC23" s="390" t="n"/>
      <c r="AD23" s="352" t="n">
        <v>102594</v>
      </c>
      <c r="AE23" s="352" t="n"/>
      <c r="AF23" s="450" t="n">
        <v>0</v>
      </c>
      <c r="AG23" s="451" t="n"/>
    </row>
    <row r="24">
      <c r="A24" s="379" t="n"/>
      <c r="B24" s="231" t="inlineStr">
        <is>
          <t>Yang Yinan</t>
        </is>
      </c>
      <c r="C24" s="352" t="n"/>
      <c r="D24" s="231" t="inlineStr">
        <is>
          <t>CN</t>
        </is>
      </c>
      <c r="E24" s="231" t="inlineStr">
        <is>
          <t>Translator</t>
        </is>
      </c>
      <c r="F24" s="231" t="inlineStr">
        <is>
          <t>Yang Yinan</t>
        </is>
      </c>
      <c r="G24" s="231" t="inlineStr">
        <is>
          <t>yinan.yang</t>
        </is>
      </c>
      <c r="H24" s="231" t="inlineStr">
        <is>
          <t>Disabled</t>
        </is>
      </c>
      <c r="I24" s="352" t="n"/>
      <c r="J24" s="352" t="n"/>
      <c r="K24" s="352" t="n"/>
      <c r="L24" s="352" t="n"/>
      <c r="M24" s="352" t="n"/>
      <c r="N24" s="352" t="n"/>
      <c r="O24" s="352" t="n"/>
      <c r="P24" s="352" t="n"/>
      <c r="Q24" s="352" t="n"/>
      <c r="R24" s="352" t="n"/>
      <c r="S24" s="231" t="n"/>
      <c r="T24" s="231" t="n"/>
      <c r="U24" s="231" t="n"/>
      <c r="V24" s="231" t="inlineStr">
        <is>
          <t>Freelancer</t>
        </is>
      </c>
      <c r="W24" s="231" t="inlineStr">
        <is>
          <t xml:space="preserve">Beijing </t>
        </is>
      </c>
      <c r="X24" s="352" t="inlineStr">
        <is>
          <t>GMT+8</t>
        </is>
      </c>
      <c r="Y24" s="353">
        <f>NOW()</f>
        <v/>
      </c>
      <c r="Z24" s="231" t="inlineStr">
        <is>
          <t>yinan.yang@pactera.com</t>
        </is>
      </c>
      <c r="AA24" s="231" t="inlineStr">
        <is>
          <t>yinan.yang@pactera.com</t>
        </is>
      </c>
      <c r="AB24" s="355" t="inlineStr">
        <is>
          <t>TBD</t>
        </is>
      </c>
      <c r="AC24" s="390" t="n"/>
      <c r="AD24" s="352" t="n"/>
      <c r="AE24" s="352" t="n"/>
      <c r="AF24" s="450" t="n">
        <v>0</v>
      </c>
      <c r="AG24" s="451" t="n"/>
    </row>
    <row r="25">
      <c r="A25" s="379" t="n"/>
      <c r="B25" s="231" t="inlineStr">
        <is>
          <t>Yidong Dong</t>
        </is>
      </c>
      <c r="C25" s="352" t="n"/>
      <c r="D25" s="231" t="inlineStr">
        <is>
          <t>CN</t>
        </is>
      </c>
      <c r="E25" s="231" t="inlineStr">
        <is>
          <t>Translator</t>
        </is>
      </c>
      <c r="F25" s="231" t="inlineStr">
        <is>
          <t>Yidong Dong</t>
        </is>
      </c>
      <c r="G25" s="231" t="inlineStr">
        <is>
          <t>yidong.dong</t>
        </is>
      </c>
      <c r="H25" s="380" t="inlineStr">
        <is>
          <t>Disabled</t>
        </is>
      </c>
      <c r="I25" s="352" t="n"/>
      <c r="J25" s="352" t="n"/>
      <c r="K25" s="352" t="n"/>
      <c r="L25" s="352" t="n"/>
      <c r="M25" s="352" t="n"/>
      <c r="N25" s="352" t="n"/>
      <c r="O25" s="352" t="n"/>
      <c r="P25" s="352" t="n"/>
      <c r="Q25" s="352" t="n"/>
      <c r="R25" s="352" t="n"/>
      <c r="S25" s="231" t="n"/>
      <c r="T25" s="231" t="n"/>
      <c r="U25" s="231" t="n"/>
      <c r="V25" s="231" t="inlineStr">
        <is>
          <t>Freelancer</t>
        </is>
      </c>
      <c r="W25" s="231" t="inlineStr">
        <is>
          <t xml:space="preserve">Beijing </t>
        </is>
      </c>
      <c r="X25" s="352" t="inlineStr">
        <is>
          <t>GMT+8</t>
        </is>
      </c>
      <c r="Y25" s="353">
        <f>NOW()</f>
        <v/>
      </c>
      <c r="Z25" s="231" t="n"/>
      <c r="AA25" s="231" t="inlineStr">
        <is>
          <t>yidong.dong@pactera.com</t>
        </is>
      </c>
      <c r="AB25" s="355" t="inlineStr">
        <is>
          <t>inexistent</t>
        </is>
      </c>
      <c r="AC25" s="390" t="n"/>
      <c r="AD25" s="352" t="n"/>
      <c r="AE25" s="352" t="n"/>
      <c r="AF25" s="450" t="e">
        <v>#N/A</v>
      </c>
      <c r="AG25" s="451" t="n"/>
    </row>
    <row r="26">
      <c r="A26" s="379" t="n"/>
      <c r="B26" s="231" t="inlineStr">
        <is>
          <t>Xiadong Yang</t>
        </is>
      </c>
      <c r="C26" s="352" t="n"/>
      <c r="D26" s="231" t="inlineStr">
        <is>
          <t>CN</t>
        </is>
      </c>
      <c r="E26" s="231" t="inlineStr">
        <is>
          <t>Translator</t>
        </is>
      </c>
      <c r="F26" s="231" t="inlineStr">
        <is>
          <t>Xiadong Yang</t>
        </is>
      </c>
      <c r="G26" s="231" t="inlineStr">
        <is>
          <t>xiadong.yang</t>
        </is>
      </c>
      <c r="H26" s="380" t="inlineStr">
        <is>
          <t>Disabled</t>
        </is>
      </c>
      <c r="I26" s="352" t="n"/>
      <c r="J26" s="352" t="n"/>
      <c r="K26" s="352" t="n"/>
      <c r="L26" s="352" t="n"/>
      <c r="M26" s="352" t="n"/>
      <c r="N26" s="352" t="n"/>
      <c r="O26" s="352" t="n"/>
      <c r="P26" s="352" t="n"/>
      <c r="Q26" s="352" t="n"/>
      <c r="R26" s="352" t="n"/>
      <c r="S26" s="231" t="n"/>
      <c r="T26" s="231" t="n"/>
      <c r="U26" s="231" t="n"/>
      <c r="V26" s="231" t="inlineStr">
        <is>
          <t>Freelancer</t>
        </is>
      </c>
      <c r="W26" s="231" t="inlineStr">
        <is>
          <t xml:space="preserve">Beijing </t>
        </is>
      </c>
      <c r="X26" s="352" t="inlineStr">
        <is>
          <t>GMT+8</t>
        </is>
      </c>
      <c r="Y26" s="353">
        <f>NOW()</f>
        <v/>
      </c>
      <c r="Z26" s="231" t="n"/>
      <c r="AA26" s="231" t="inlineStr">
        <is>
          <t>xiadong.yang@pactera.com</t>
        </is>
      </c>
      <c r="AB26" s="355" t="inlineStr">
        <is>
          <t>inexistent</t>
        </is>
      </c>
      <c r="AC26" s="390" t="n"/>
      <c r="AD26" s="352" t="n"/>
      <c r="AE26" s="352" t="n"/>
      <c r="AF26" s="450" t="e">
        <v>#N/A</v>
      </c>
      <c r="AG26" s="451" t="n"/>
    </row>
    <row r="27">
      <c r="A27" s="379" t="n"/>
      <c r="B27" s="231" t="inlineStr">
        <is>
          <t>Zheng Cao</t>
        </is>
      </c>
      <c r="C27" s="352" t="inlineStr">
        <is>
          <t>曹政</t>
        </is>
      </c>
      <c r="D27" s="231" t="inlineStr">
        <is>
          <t>CN</t>
        </is>
      </c>
      <c r="E27" s="231" t="inlineStr">
        <is>
          <t>Translator(Only marketing)</t>
        </is>
      </c>
      <c r="F27" s="231" t="inlineStr">
        <is>
          <t>Zheng Cao</t>
        </is>
      </c>
      <c r="G27" s="231" t="inlineStr">
        <is>
          <t>v_zheng.cao</t>
        </is>
      </c>
      <c r="H27" s="380" t="inlineStr">
        <is>
          <t>Disabled</t>
        </is>
      </c>
      <c r="I27" s="352" t="n"/>
      <c r="J27" s="352" t="n"/>
      <c r="K27" s="352" t="n"/>
      <c r="L27" s="352" t="n"/>
      <c r="M27" s="352" t="n"/>
      <c r="N27" s="352" t="n"/>
      <c r="O27" s="352" t="n"/>
      <c r="P27" s="352" t="n"/>
      <c r="Q27" s="352" t="n"/>
      <c r="R27" s="352" t="n"/>
      <c r="S27" s="231" t="n"/>
      <c r="T27" s="231" t="n"/>
      <c r="U27" s="231" t="n"/>
      <c r="V27" s="231" t="n"/>
      <c r="W27" s="231" t="n"/>
      <c r="X27" s="352" t="n"/>
      <c r="Y27" s="353" t="n"/>
      <c r="Z27" s="231" t="inlineStr">
        <is>
          <t>pacetsao@outlook.com</t>
        </is>
      </c>
      <c r="AA27" s="231" t="inlineStr">
        <is>
          <t>v_zheng.cao@pactera.com</t>
        </is>
      </c>
      <c r="AB27" s="355" t="inlineStr">
        <is>
          <t>zI8r$73#</t>
        </is>
      </c>
      <c r="AC27" s="390" t="n"/>
      <c r="AD27" s="352" t="n"/>
      <c r="AE27" s="352" t="n"/>
      <c r="AF27" s="450" t="n">
        <v>0</v>
      </c>
      <c r="AG27" s="451" t="n"/>
    </row>
    <row r="28">
      <c r="A28" s="379" t="n"/>
      <c r="B28" s="231" t="inlineStr">
        <is>
          <t>Xin Zou</t>
        </is>
      </c>
      <c r="C28" s="352" t="inlineStr">
        <is>
          <t>邹鑫</t>
        </is>
      </c>
      <c r="D28" s="231" t="inlineStr">
        <is>
          <t>CN</t>
        </is>
      </c>
      <c r="E28" s="231" t="inlineStr">
        <is>
          <t>Translator(Only marketing)</t>
        </is>
      </c>
      <c r="F28" s="231" t="inlineStr">
        <is>
          <t>Xin Zou</t>
        </is>
      </c>
      <c r="G28" s="231" t="inlineStr">
        <is>
          <t>v_xin.zou</t>
        </is>
      </c>
      <c r="H28" s="380" t="inlineStr">
        <is>
          <t>Disabled</t>
        </is>
      </c>
      <c r="I28" s="352" t="n"/>
      <c r="J28" s="352" t="n"/>
      <c r="K28" s="352" t="n"/>
      <c r="L28" s="352" t="n"/>
      <c r="M28" s="352" t="n"/>
      <c r="N28" s="352" t="n"/>
      <c r="O28" s="352" t="n"/>
      <c r="P28" s="352" t="n"/>
      <c r="Q28" s="352" t="n"/>
      <c r="R28" s="352" t="n"/>
      <c r="S28" s="231" t="n"/>
      <c r="T28" s="231" t="n"/>
      <c r="U28" s="231" t="n"/>
      <c r="V28" s="231" t="n"/>
      <c r="W28" s="231" t="n"/>
      <c r="X28" s="352" t="n"/>
      <c r="Y28" s="353" t="n"/>
      <c r="Z28" s="231" t="inlineStr">
        <is>
          <t>958291013@qq.com</t>
        </is>
      </c>
      <c r="AA28" s="231" t="inlineStr">
        <is>
          <t>v_xin.zou@pactera.com</t>
        </is>
      </c>
      <c r="AB28" s="355" t="inlineStr">
        <is>
          <t>dv3d$%x#</t>
        </is>
      </c>
      <c r="AC28" s="390" t="n"/>
      <c r="AD28" s="352" t="n"/>
      <c r="AE28" s="352" t="n"/>
      <c r="AF28" s="450" t="n">
        <v>0</v>
      </c>
      <c r="AG28" s="451" t="n"/>
    </row>
    <row r="29">
      <c r="A29" s="357" t="n"/>
      <c r="B29" s="231" t="inlineStr">
        <is>
          <t>Linan Zhang</t>
        </is>
      </c>
      <c r="C29" s="500" t="n"/>
      <c r="D29" s="231" t="inlineStr">
        <is>
          <t>CN</t>
        </is>
      </c>
      <c r="E29" s="231" t="inlineStr">
        <is>
          <t>Translator</t>
        </is>
      </c>
      <c r="F29" s="231" t="n"/>
      <c r="G29" s="231" t="inlineStr">
        <is>
          <t>v_linan.zhang</t>
        </is>
      </c>
      <c r="H29" s="380" t="inlineStr">
        <is>
          <t>Disabled</t>
        </is>
      </c>
      <c r="I29" s="352">
        <f>N29/$I$462</f>
        <v/>
      </c>
      <c r="J29" s="352">
        <f>O29/$I$462</f>
        <v/>
      </c>
      <c r="K29" s="231" t="n"/>
      <c r="L29" s="231" t="n"/>
      <c r="M29" s="231" t="n"/>
      <c r="N29" s="231" t="n">
        <v>0.3</v>
      </c>
      <c r="O29" s="231" t="n">
        <v>0.13</v>
      </c>
      <c r="P29" s="231" t="n"/>
      <c r="Q29" s="231" t="n"/>
      <c r="R29" s="231" t="n"/>
      <c r="S29" s="231" t="inlineStr">
        <is>
          <t>CNY</t>
        </is>
      </c>
      <c r="T29" s="231" t="n"/>
      <c r="U29" s="231" t="n"/>
      <c r="V29" s="231" t="n"/>
      <c r="W29" s="231" t="n"/>
      <c r="X29" s="231" t="n"/>
      <c r="Y29" s="350" t="n"/>
      <c r="Z29" s="231" t="inlineStr">
        <is>
          <t>linanzhang@zoho.com</t>
        </is>
      </c>
      <c r="AA29" s="356" t="inlineStr">
        <is>
          <t xml:space="preserve"> v_linan.zhang@pactera.com</t>
        </is>
      </c>
      <c r="AB29" s="351" t="inlineStr">
        <is>
          <t>MQf4nW#M</t>
        </is>
      </c>
      <c r="AC29" s="392" t="n"/>
      <c r="AD29" s="231" t="n">
        <v>164961</v>
      </c>
      <c r="AE29" s="231" t="n"/>
      <c r="AF29" s="450" t="n">
        <v>0</v>
      </c>
      <c r="AG29" s="451" t="n"/>
    </row>
    <row r="30">
      <c r="A30" s="43" t="n"/>
      <c r="B30" s="232" t="inlineStr">
        <is>
          <t>X-Finnish</t>
        </is>
      </c>
      <c r="C30" s="34" t="n"/>
      <c r="D30" s="34" t="inlineStr">
        <is>
          <t>FI</t>
        </is>
      </c>
      <c r="E30" s="34" t="n"/>
      <c r="F30" s="34" t="n"/>
      <c r="G30" s="43" t="n"/>
      <c r="H30" s="43" t="n"/>
      <c r="I30" s="43" t="n"/>
      <c r="J30" s="43" t="n"/>
      <c r="K30" s="43" t="n"/>
      <c r="L30" s="43" t="n"/>
      <c r="M30" s="43" t="n"/>
      <c r="N30" s="34" t="n"/>
      <c r="O30" s="43" t="n"/>
      <c r="P30" s="34" t="n"/>
      <c r="Q30" s="34" t="n"/>
      <c r="R30" s="34" t="n"/>
      <c r="S30" s="34" t="n"/>
      <c r="T30" s="34" t="n"/>
      <c r="U30" s="34" t="n"/>
      <c r="V30" s="34" t="n"/>
      <c r="W30" s="34" t="n"/>
      <c r="X30" s="34" t="n"/>
      <c r="Y30" s="44" t="n"/>
      <c r="Z30" s="34" t="n"/>
      <c r="AA30" s="347" t="n"/>
      <c r="AB30" s="347" t="n"/>
      <c r="AC30" s="575" t="n"/>
      <c r="AD30" s="43" t="n"/>
      <c r="AE30" s="43" t="n"/>
      <c r="AF30" s="448" t="e">
        <v>#N/A</v>
      </c>
      <c r="AG30" s="449" t="n"/>
    </row>
    <row r="31" customFormat="1" s="77">
      <c r="A31" s="34" t="n">
        <v>1</v>
      </c>
      <c r="B31" s="34" t="inlineStr">
        <is>
          <t>Jarmo Katainen</t>
        </is>
      </c>
      <c r="C31" s="34" t="inlineStr">
        <is>
          <t>Jarmo Katainen</t>
        </is>
      </c>
      <c r="D31" s="34" t="inlineStr">
        <is>
          <t>FI</t>
        </is>
      </c>
      <c r="E31" s="34" t="inlineStr">
        <is>
          <t>Reviewer</t>
        </is>
      </c>
      <c r="F31" s="34" t="inlineStr">
        <is>
          <t>jarmo.katainen</t>
        </is>
      </c>
      <c r="G31" s="34" t="inlineStr">
        <is>
          <t>jarmo.katainen</t>
        </is>
      </c>
      <c r="H31" s="34" t="inlineStr">
        <is>
          <t>Tesla123!@#</t>
        </is>
      </c>
      <c r="I31" s="34">
        <f>N31/$I$461</f>
        <v/>
      </c>
      <c r="J31" s="34">
        <f>O31/$I$461</f>
        <v/>
      </c>
      <c r="K31" s="34" t="n"/>
      <c r="L31" s="34" t="n"/>
      <c r="M31" s="34" t="n"/>
      <c r="N31" s="34" t="n">
        <v>0.13</v>
      </c>
      <c r="O31" s="34" t="n">
        <v>0.04</v>
      </c>
      <c r="P31" s="232" t="n"/>
      <c r="Q31" s="34" t="n"/>
      <c r="R31" s="34" t="n">
        <v>35</v>
      </c>
      <c r="S31" s="34" t="inlineStr">
        <is>
          <t>EUR</t>
        </is>
      </c>
      <c r="T31" s="34" t="n"/>
      <c r="U31" s="34" t="inlineStr">
        <is>
          <t>Reviewer. Always responding but sometimes is busy and tends to reply later.</t>
        </is>
      </c>
      <c r="V31" s="34" t="inlineStr">
        <is>
          <t>Freelancer</t>
        </is>
      </c>
      <c r="W31" s="34" t="inlineStr">
        <is>
          <t>Finland</t>
        </is>
      </c>
      <c r="X31" s="34" t="inlineStr">
        <is>
          <t>GMT+2</t>
        </is>
      </c>
      <c r="Y31" s="109">
        <f>NOW()-6/24</f>
        <v/>
      </c>
      <c r="Z31" s="347" t="inlineStr">
        <is>
          <t>jarmo.katainen@pp.inet.fi</t>
        </is>
      </c>
      <c r="AA31" s="347" t="n"/>
      <c r="AB31" s="34" t="n"/>
      <c r="AC31" s="391" t="inlineStr">
        <is>
          <t>+358 400 620 313</t>
        </is>
      </c>
      <c r="AD31" s="34" t="n">
        <v>194361</v>
      </c>
      <c r="AE31" s="34" t="n"/>
      <c r="AF31" s="448" t="n">
        <v>0</v>
      </c>
      <c r="AG31" s="449" t="n"/>
    </row>
    <row r="32">
      <c r="A32" s="43" t="n">
        <v>1</v>
      </c>
      <c r="B32" s="34" t="inlineStr">
        <is>
          <t>Synergium</t>
        </is>
      </c>
      <c r="C32" s="34" t="inlineStr">
        <is>
          <t>Synergium</t>
        </is>
      </c>
      <c r="D32" s="34" t="inlineStr">
        <is>
          <t>FI</t>
        </is>
      </c>
      <c r="E32" s="43" t="inlineStr">
        <is>
          <t>Translator</t>
        </is>
      </c>
      <c r="F32" s="34" t="inlineStr">
        <is>
          <t>Teri N</t>
        </is>
      </c>
      <c r="G32" s="34" t="inlineStr">
        <is>
          <t>teri.n</t>
        </is>
      </c>
      <c r="H32" s="34" t="inlineStr">
        <is>
          <t>Tesla123!@#</t>
        </is>
      </c>
      <c r="I32" s="34">
        <f>N32/$I$461</f>
        <v/>
      </c>
      <c r="J32" s="34">
        <f>O32/$I$461</f>
        <v/>
      </c>
      <c r="K32" s="34" t="n"/>
      <c r="L32" s="34" t="n"/>
      <c r="M32" s="34" t="n"/>
      <c r="N32" s="34" t="n">
        <v>0.12</v>
      </c>
      <c r="O32" s="43" t="n"/>
      <c r="P32" s="43" t="n"/>
      <c r="Q32" s="34" t="n"/>
      <c r="R32" s="43" t="n"/>
      <c r="S32" s="34" t="inlineStr">
        <is>
          <t>EUR</t>
        </is>
      </c>
      <c r="T32" s="34" t="n"/>
      <c r="U32" s="34" t="n"/>
      <c r="V32" s="34" t="inlineStr">
        <is>
          <t>Freelancer</t>
        </is>
      </c>
      <c r="W32" s="34" t="inlineStr">
        <is>
          <t>Finland</t>
        </is>
      </c>
      <c r="X32" s="34" t="inlineStr">
        <is>
          <t>GMT+2</t>
        </is>
      </c>
      <c r="Y32" s="109">
        <f>NOW()-6/24</f>
        <v/>
      </c>
      <c r="Z32" s="347" t="inlineStr">
        <is>
          <t>diana.rutkauskiene@synergium.eu; neringa.povilaviciute@synergium.eu</t>
        </is>
      </c>
      <c r="AA32" s="427" t="inlineStr">
        <is>
          <t>Teri.N@pacteraedge.com</t>
        </is>
      </c>
      <c r="AB32" s="413" t="n"/>
      <c r="AC32" s="391" t="n"/>
      <c r="AD32" s="43" t="n">
        <v>15245</v>
      </c>
      <c r="AE32" s="34" t="n"/>
      <c r="AF32" s="448" t="n"/>
      <c r="AG32" s="449" t="n"/>
    </row>
    <row r="33">
      <c r="A33" s="43" t="n">
        <v>1</v>
      </c>
      <c r="B33" s="34" t="inlineStr">
        <is>
          <t>Paula Erkintalo</t>
        </is>
      </c>
      <c r="C33" s="34" t="inlineStr">
        <is>
          <t>ErkintaloPaula Kaarina TellWell Translations</t>
        </is>
      </c>
      <c r="D33" s="34" t="inlineStr">
        <is>
          <t>FI</t>
        </is>
      </c>
      <c r="E33" s="43" t="inlineStr">
        <is>
          <t>Translator</t>
        </is>
      </c>
      <c r="F33" s="34" t="inlineStr">
        <is>
          <t>Paula Erkintalo</t>
        </is>
      </c>
      <c r="G33" s="34" t="inlineStr">
        <is>
          <t>paula.erkintalo</t>
        </is>
      </c>
      <c r="H33" s="34" t="inlineStr">
        <is>
          <t>Tesla123!@#</t>
        </is>
      </c>
      <c r="I33" s="34">
        <f>N33/$I$461</f>
        <v/>
      </c>
      <c r="J33" s="34">
        <f>O33/$I$461</f>
        <v/>
      </c>
      <c r="K33" s="34" t="n"/>
      <c r="L33" s="34" t="n"/>
      <c r="M33" s="34" t="n"/>
      <c r="N33" s="34" t="n">
        <v>0.15</v>
      </c>
      <c r="O33" s="43" t="n">
        <v>0.0388</v>
      </c>
      <c r="P33" s="43" t="n"/>
      <c r="Q33" s="34" t="n"/>
      <c r="R33" s="43" t="n">
        <v>44</v>
      </c>
      <c r="S33" s="34" t="inlineStr">
        <is>
          <t>USD</t>
        </is>
      </c>
      <c r="T33" s="34" t="n"/>
      <c r="U33" s="34" t="n"/>
      <c r="V33" s="34" t="inlineStr">
        <is>
          <t>Freelancer</t>
        </is>
      </c>
      <c r="W33" s="34" t="inlineStr">
        <is>
          <t>Finland</t>
        </is>
      </c>
      <c r="X33" s="34" t="inlineStr">
        <is>
          <t>GMT+2</t>
        </is>
      </c>
      <c r="Y33" s="109">
        <f>NOW()-6/24</f>
        <v/>
      </c>
      <c r="Z33" s="347" t="inlineStr">
        <is>
          <t>paula.erkintalo@tellwell.fi</t>
        </is>
      </c>
      <c r="AA33" s="427" t="n"/>
      <c r="AB33" s="413" t="n"/>
      <c r="AC33" s="391" t="n"/>
      <c r="AD33" s="43" t="n">
        <v>116596</v>
      </c>
      <c r="AE33" s="34" t="n"/>
      <c r="AF33" s="448" t="n"/>
      <c r="AG33" s="449" t="n"/>
    </row>
    <row r="34">
      <c r="A34" s="43" t="n">
        <v>2</v>
      </c>
      <c r="B34" s="34" t="inlineStr">
        <is>
          <t>Ilkka Koivisto</t>
        </is>
      </c>
      <c r="C34" s="34" t="inlineStr">
        <is>
          <t>Ilkka Koivisto(Adapto Translations)</t>
        </is>
      </c>
      <c r="D34" s="34" t="inlineStr">
        <is>
          <t>FI</t>
        </is>
      </c>
      <c r="E34" s="34" t="inlineStr">
        <is>
          <t>Translator</t>
        </is>
      </c>
      <c r="F34" s="34" t="n"/>
      <c r="G34" s="34" t="inlineStr">
        <is>
          <t>v_ilkka.koivisto</t>
        </is>
      </c>
      <c r="H34" s="34" t="n"/>
      <c r="I34" s="34">
        <f>N34/$I$461</f>
        <v/>
      </c>
      <c r="J34" s="34">
        <f>O34/$I$461</f>
        <v/>
      </c>
      <c r="K34" s="34" t="n"/>
      <c r="L34" s="34" t="n"/>
      <c r="M34" s="34" t="n"/>
      <c r="N34" s="34" t="n">
        <v>0.11</v>
      </c>
      <c r="O34" s="34" t="n">
        <v>0.03</v>
      </c>
      <c r="P34" s="34" t="n"/>
      <c r="Q34" s="34" t="n"/>
      <c r="R34" s="34" t="n">
        <v>35</v>
      </c>
      <c r="S34" s="34" t="inlineStr">
        <is>
          <t>EUR</t>
        </is>
      </c>
      <c r="T34" s="43" t="n"/>
      <c r="U34" s="34" t="inlineStr">
        <is>
          <t>Did some backup tasks. This is an agency.</t>
        </is>
      </c>
      <c r="V34" s="34" t="inlineStr">
        <is>
          <t>Freelancer</t>
        </is>
      </c>
      <c r="W34" s="34" t="inlineStr">
        <is>
          <t>Finland</t>
        </is>
      </c>
      <c r="X34" s="34" t="inlineStr">
        <is>
          <t>GMT+2</t>
        </is>
      </c>
      <c r="Y34" s="109">
        <f>NOW()-6/24</f>
        <v/>
      </c>
      <c r="Z34" s="347" t="inlineStr">
        <is>
          <t>info@adapto.fi</t>
        </is>
      </c>
      <c r="AA34" s="347" t="inlineStr">
        <is>
          <t>v_ilkka.koivisto@pactera.com</t>
        </is>
      </c>
      <c r="AB34" s="34" t="n"/>
      <c r="AC34" s="574" t="inlineStr">
        <is>
          <t>358 3 734 6661 mobile 358 40 5300 525</t>
        </is>
      </c>
      <c r="AD34" s="43" t="n">
        <v>203042</v>
      </c>
      <c r="AE34" s="43" t="n"/>
      <c r="AF34" s="448" t="n">
        <v>0</v>
      </c>
      <c r="AG34" s="449" t="n"/>
    </row>
    <row r="35" customFormat="1" s="122">
      <c r="A35" s="43" t="n">
        <v>2</v>
      </c>
      <c r="B35" s="34" t="inlineStr">
        <is>
          <t>Kari Korkatti</t>
        </is>
      </c>
      <c r="C35" s="34" t="inlineStr">
        <is>
          <t>Kari Korkatti</t>
        </is>
      </c>
      <c r="D35" s="34" t="inlineStr">
        <is>
          <t>FI</t>
        </is>
      </c>
      <c r="E35" s="34" t="inlineStr">
        <is>
          <t>Translator</t>
        </is>
      </c>
      <c r="F35" s="34" t="inlineStr">
        <is>
          <t>Tapio Narhi</t>
        </is>
      </c>
      <c r="G35" s="34" t="inlineStr">
        <is>
          <t>v_tapio.narhi</t>
        </is>
      </c>
      <c r="H35" s="34" t="inlineStr">
        <is>
          <t>May2017</t>
        </is>
      </c>
      <c r="I35" s="43">
        <f>N35/$I$461</f>
        <v/>
      </c>
      <c r="J35" s="43">
        <f>O35/$I$461</f>
        <v/>
      </c>
      <c r="K35" s="43" t="n"/>
      <c r="L35" s="43">
        <f>Q35/$I$461</f>
        <v/>
      </c>
      <c r="M35" s="43" t="n"/>
      <c r="N35" s="34" t="n">
        <v>0.12</v>
      </c>
      <c r="O35" s="43" t="n">
        <v>0.03</v>
      </c>
      <c r="P35" s="34" t="inlineStr">
        <is>
          <t>FI-EN: 0.16</t>
        </is>
      </c>
      <c r="Q35" s="34" t="n">
        <v>35</v>
      </c>
      <c r="R35" s="34" t="n">
        <v>35</v>
      </c>
      <c r="S35" s="34" t="inlineStr">
        <is>
          <t>EUR</t>
        </is>
      </c>
      <c r="T35" s="43" t="n"/>
      <c r="U35" s="34" t="inlineStr">
        <is>
          <t>Not qualified translator, could be a backup, but very quick confirmation usually,  min fee: 35EUR.Fake resource.Respond quickly and usually could take some projects</t>
        </is>
      </c>
      <c r="V35" s="34" t="inlineStr">
        <is>
          <t>Freelancer</t>
        </is>
      </c>
      <c r="W35" s="34" t="inlineStr">
        <is>
          <t>Finland</t>
        </is>
      </c>
      <c r="X35" s="43" t="inlineStr">
        <is>
          <t>GMT+2</t>
        </is>
      </c>
      <c r="Y35" s="44">
        <f>NOW()-6/24</f>
        <v/>
      </c>
      <c r="Z35" s="34" t="inlineStr">
        <is>
          <t>korkatti@gmail.com</t>
        </is>
      </c>
      <c r="AA35" s="34" t="inlineStr">
        <is>
          <t>v_tapio.narhi@pactera.com</t>
        </is>
      </c>
      <c r="AB35" s="278" t="inlineStr">
        <is>
          <t>Cq0UX@07</t>
        </is>
      </c>
      <c r="AC35" s="574" t="inlineStr">
        <is>
          <t>358 50 518 6246</t>
        </is>
      </c>
      <c r="AD35" s="43" t="n">
        <v>109676</v>
      </c>
      <c r="AE35" s="43" t="n"/>
      <c r="AF35" s="448" t="n">
        <v>0</v>
      </c>
      <c r="AG35" s="449" t="n"/>
      <c r="AH35" s="21" t="n"/>
      <c r="AI35" s="21" t="n"/>
      <c r="AJ35" s="21" t="n"/>
      <c r="AK35" s="21" t="n"/>
      <c r="AL35" s="21" t="n"/>
      <c r="AM35" s="21" t="n"/>
      <c r="AN35" s="21" t="n"/>
      <c r="AO35" s="21" t="n"/>
      <c r="AP35" s="21" t="n"/>
      <c r="AQ35" s="21" t="n"/>
      <c r="AR35" s="21" t="n"/>
      <c r="AS35" s="21" t="n"/>
      <c r="AT35" s="21" t="n"/>
      <c r="AU35" s="21" t="n"/>
      <c r="AV35" s="21" t="n"/>
      <c r="AW35" s="21" t="n"/>
      <c r="AX35" s="21" t="n"/>
      <c r="AY35" s="21" t="n"/>
      <c r="AZ35" s="21" t="n"/>
      <c r="BA35" s="21" t="n"/>
      <c r="BB35" s="21" t="n"/>
      <c r="BC35" s="21" t="n"/>
      <c r="BD35" s="21" t="n"/>
      <c r="BE35" s="21" t="n"/>
      <c r="BF35" s="21" t="n"/>
      <c r="BG35" s="21" t="n"/>
      <c r="BH35" s="21" t="n"/>
      <c r="BI35" s="21" t="n"/>
      <c r="BJ35" s="21" t="n"/>
      <c r="BK35" s="21" t="n"/>
      <c r="BL35" s="21" t="n"/>
      <c r="BM35" s="21" t="n"/>
      <c r="BN35" s="21" t="n"/>
      <c r="BO35" s="21" t="n"/>
      <c r="BP35" s="21" t="n"/>
      <c r="BQ35" s="21" t="n"/>
      <c r="BR35" s="21" t="n"/>
      <c r="BS35" s="21" t="n"/>
      <c r="BT35" s="21" t="n"/>
      <c r="BU35" s="21" t="n"/>
      <c r="BV35" s="21" t="n"/>
      <c r="BW35" s="21" t="n"/>
      <c r="BX35" s="21" t="n"/>
      <c r="BY35" s="21" t="n"/>
      <c r="BZ35" s="21" t="n"/>
      <c r="CA35" s="21" t="n"/>
      <c r="CB35" s="21" t="n"/>
      <c r="CC35" s="21" t="n"/>
      <c r="CD35" s="21" t="n"/>
      <c r="CE35" s="21" t="n"/>
      <c r="CF35" s="21" t="n"/>
      <c r="CG35" s="21" t="n"/>
      <c r="CH35" s="21" t="n"/>
      <c r="CI35" s="21" t="n"/>
      <c r="CJ35" s="21" t="n"/>
      <c r="CK35" s="21" t="n"/>
      <c r="CL35" s="21" t="n"/>
      <c r="CM35" s="21" t="n"/>
      <c r="CN35" s="21" t="n"/>
      <c r="CO35" s="21" t="n"/>
      <c r="CP35" s="21" t="n"/>
      <c r="CQ35" s="21" t="n"/>
    </row>
    <row r="36" customFormat="1" s="122">
      <c r="A36" s="43" t="n"/>
      <c r="B36" s="34" t="inlineStr">
        <is>
          <t>Heli Salmenkangas</t>
        </is>
      </c>
      <c r="C36" s="34" t="inlineStr">
        <is>
          <t>Heli Salmenkangas</t>
        </is>
      </c>
      <c r="D36" s="43" t="inlineStr">
        <is>
          <t>FI</t>
        </is>
      </c>
      <c r="E36" s="43" t="inlineStr">
        <is>
          <t>Translator</t>
        </is>
      </c>
      <c r="F36" s="34" t="inlineStr">
        <is>
          <t>Heli Salmenkangas</t>
        </is>
      </c>
      <c r="G36" s="231" t="inlineStr">
        <is>
          <t>v_heli.salmenkangas</t>
        </is>
      </c>
      <c r="H36" s="34" t="inlineStr">
        <is>
          <t>Disabled</t>
        </is>
      </c>
      <c r="I36" s="43">
        <f>N36/$I$461</f>
        <v/>
      </c>
      <c r="J36" s="43" t="n"/>
      <c r="K36" s="43" t="n"/>
      <c r="L36" s="43">
        <f>Q36/$I$461</f>
        <v/>
      </c>
      <c r="M36" s="43" t="n"/>
      <c r="N36" s="34" t="n">
        <v>0.12</v>
      </c>
      <c r="O36" s="34" t="n">
        <v>30</v>
      </c>
      <c r="P36" s="43" t="n"/>
      <c r="Q36" s="34" t="n">
        <v>30</v>
      </c>
      <c r="R36" s="34" t="n">
        <v>30</v>
      </c>
      <c r="S36" s="43" t="inlineStr">
        <is>
          <t>EUR</t>
        </is>
      </c>
      <c r="T36" s="43" t="n"/>
      <c r="U36" s="34" t="inlineStr">
        <is>
          <t>Not worked with this resource since at least January 2021. Should we double check for his availability and committment for this job. Review by hour, min fee is 30EUR, not suitable for small job</t>
        </is>
      </c>
      <c r="V36" s="34" t="inlineStr">
        <is>
          <t>Freelancer</t>
        </is>
      </c>
      <c r="W36" s="34" t="inlineStr">
        <is>
          <t>Finland</t>
        </is>
      </c>
      <c r="X36" s="34" t="inlineStr">
        <is>
          <t>GMT-6</t>
        </is>
      </c>
      <c r="Y36" s="44">
        <f>NOW()-14/24</f>
        <v/>
      </c>
      <c r="Z36" s="347" t="inlineStr">
        <is>
          <t>heli@kaannospalvelusalmenkangas.fi</t>
        </is>
      </c>
      <c r="AA36" s="34" t="inlineStr">
        <is>
          <t xml:space="preserve">v_heli.salmenkangas@pactera.com </t>
        </is>
      </c>
      <c r="AB36" s="278" t="inlineStr">
        <is>
          <t>WBk4Tz$$</t>
        </is>
      </c>
      <c r="AC36" s="574" t="inlineStr">
        <is>
          <t>358 (0)40 726 1440</t>
        </is>
      </c>
      <c r="AD36" s="43" t="n">
        <v>202607</v>
      </c>
      <c r="AE36" s="43" t="n"/>
      <c r="AF36" s="448" t="n">
        <v>0</v>
      </c>
      <c r="AG36" s="449" t="n"/>
      <c r="AH36" s="21" t="n"/>
      <c r="AI36" s="21" t="n"/>
      <c r="AJ36" s="21" t="n"/>
      <c r="AK36" s="21" t="n"/>
      <c r="AL36" s="21" t="n"/>
      <c r="AM36" s="21" t="n"/>
      <c r="AN36" s="21" t="n"/>
      <c r="AO36" s="21" t="n"/>
      <c r="AP36" s="21" t="n"/>
      <c r="AQ36" s="21" t="n"/>
      <c r="AR36" s="21" t="n"/>
      <c r="AS36" s="21" t="n"/>
      <c r="AT36" s="21" t="n"/>
      <c r="AU36" s="21" t="n"/>
      <c r="AV36" s="21" t="n"/>
      <c r="AW36" s="21" t="n"/>
      <c r="AX36" s="21" t="n"/>
      <c r="AY36" s="21" t="n"/>
      <c r="AZ36" s="21" t="n"/>
      <c r="BA36" s="21" t="n"/>
      <c r="BB36" s="21" t="n"/>
      <c r="BC36" s="21" t="n"/>
      <c r="BD36" s="21" t="n"/>
      <c r="BE36" s="21" t="n"/>
      <c r="BF36" s="21" t="n"/>
      <c r="BG36" s="21" t="n"/>
      <c r="BH36" s="21" t="n"/>
      <c r="BI36" s="21" t="n"/>
      <c r="BJ36" s="21" t="n"/>
      <c r="BK36" s="21" t="n"/>
      <c r="BL36" s="21" t="n"/>
      <c r="BM36" s="21" t="n"/>
      <c r="BN36" s="21" t="n"/>
      <c r="BO36" s="21" t="n"/>
      <c r="BP36" s="21" t="n"/>
      <c r="BQ36" s="21" t="n"/>
      <c r="BR36" s="21" t="n"/>
      <c r="BS36" s="21" t="n"/>
      <c r="BT36" s="21" t="n"/>
      <c r="BU36" s="21" t="n"/>
      <c r="BV36" s="21" t="n"/>
      <c r="BW36" s="21" t="n"/>
      <c r="BX36" s="21" t="n"/>
      <c r="BY36" s="21" t="n"/>
      <c r="BZ36" s="21" t="n"/>
      <c r="CA36" s="21" t="n"/>
      <c r="CB36" s="21" t="n"/>
      <c r="CC36" s="21" t="n"/>
      <c r="CD36" s="21" t="n"/>
      <c r="CE36" s="21" t="n"/>
      <c r="CF36" s="21" t="n"/>
      <c r="CG36" s="21" t="n"/>
      <c r="CH36" s="21" t="n"/>
      <c r="CI36" s="21" t="n"/>
      <c r="CJ36" s="21" t="n"/>
      <c r="CK36" s="21" t="n"/>
      <c r="CL36" s="21" t="n"/>
      <c r="CM36" s="21" t="n"/>
      <c r="CN36" s="21" t="n"/>
      <c r="CO36" s="21" t="n"/>
      <c r="CP36" s="21" t="n"/>
      <c r="CQ36" s="21" t="n"/>
    </row>
    <row r="37">
      <c r="A37" s="43" t="n"/>
      <c r="B37" s="34" t="inlineStr">
        <is>
          <t>Laura Matveinen</t>
        </is>
      </c>
      <c r="C37" s="34" t="inlineStr">
        <is>
          <t>Laura Matveinen</t>
        </is>
      </c>
      <c r="D37" s="34" t="inlineStr">
        <is>
          <t>FI</t>
        </is>
      </c>
      <c r="E37" s="34" t="inlineStr">
        <is>
          <t>Translator</t>
        </is>
      </c>
      <c r="F37" s="34" t="n"/>
      <c r="G37" s="231" t="inlineStr">
        <is>
          <t>v_laura.matveinen</t>
        </is>
      </c>
      <c r="H37" s="380" t="inlineStr">
        <is>
          <t>Disabled</t>
        </is>
      </c>
      <c r="I37" s="43">
        <f>N37/$I$461</f>
        <v/>
      </c>
      <c r="J37" s="43">
        <f>O37/$I$461</f>
        <v/>
      </c>
      <c r="K37" s="43" t="n"/>
      <c r="L37" s="43">
        <f>Q37/$I$461</f>
        <v/>
      </c>
      <c r="M37" s="43" t="n"/>
      <c r="N37" s="43" t="n">
        <v>0.1</v>
      </c>
      <c r="O37" s="43" t="n">
        <v>0.03</v>
      </c>
      <c r="P37" s="34" t="n"/>
      <c r="Q37" s="34" t="n"/>
      <c r="R37" s="34" t="n">
        <v>35</v>
      </c>
      <c r="S37" s="34" t="inlineStr">
        <is>
          <t>EUR</t>
        </is>
      </c>
      <c r="T37" s="43" t="n"/>
      <c r="U37" s="34" t="inlineStr">
        <is>
          <t>Not worked with this resource since at least January 2021. Previous feedback that needs to be double checked: fake resource, respond quickly and clear about email instruction</t>
        </is>
      </c>
      <c r="V37" s="34" t="inlineStr">
        <is>
          <t>Freelancer</t>
        </is>
      </c>
      <c r="W37" s="34" t="inlineStr">
        <is>
          <t>Finland</t>
        </is>
      </c>
      <c r="X37" s="43" t="inlineStr">
        <is>
          <t>GMT+2</t>
        </is>
      </c>
      <c r="Y37" s="44">
        <f>NOW()-6/24</f>
        <v/>
      </c>
      <c r="Z37" s="34" t="inlineStr">
        <is>
          <t>laura@eksakti.fi</t>
        </is>
      </c>
      <c r="AA37" s="347" t="inlineStr">
        <is>
          <t>v_laura.matveinen@pactera.com</t>
        </is>
      </c>
      <c r="AB37" s="278" t="inlineStr">
        <is>
          <t>Cq0UX@07</t>
        </is>
      </c>
      <c r="AC37" s="574" t="inlineStr">
        <is>
          <t xml:space="preserve">358-40-7448102 </t>
        </is>
      </c>
      <c r="AD37" s="43" t="n">
        <v>147103</v>
      </c>
      <c r="AE37" s="43" t="n"/>
      <c r="AF37" s="448" t="n">
        <v>0</v>
      </c>
      <c r="AG37" s="449" t="n"/>
    </row>
    <row r="38" ht="14.1" customHeight="1" s="474">
      <c r="A38" s="43" t="n"/>
      <c r="B38" s="34" t="inlineStr">
        <is>
          <t>Heinikki Heikkila</t>
        </is>
      </c>
      <c r="C38" s="34" t="n"/>
      <c r="D38" s="34" t="inlineStr">
        <is>
          <t>FI</t>
        </is>
      </c>
      <c r="E38" s="34" t="inlineStr">
        <is>
          <t>Translator</t>
        </is>
      </c>
      <c r="F38" s="34" t="inlineStr">
        <is>
          <t>Heinikki Heikkila</t>
        </is>
      </c>
      <c r="G38" s="34" t="n"/>
      <c r="H38" s="43" t="n"/>
      <c r="I38" s="34">
        <f>N38/$I$461</f>
        <v/>
      </c>
      <c r="J38" s="34">
        <f>O38/$I$461</f>
        <v/>
      </c>
      <c r="K38" s="34" t="n"/>
      <c r="L38" s="34" t="n"/>
      <c r="M38" s="34" t="n"/>
      <c r="N38" s="43" t="n"/>
      <c r="O38" s="43" t="n"/>
      <c r="P38" s="34" t="n"/>
      <c r="Q38" s="34" t="n"/>
      <c r="R38" s="34" t="n"/>
      <c r="S38" s="34" t="n"/>
      <c r="T38" s="43" t="n"/>
      <c r="U38" s="34" t="inlineStr">
        <is>
          <t>Not worked with this resource since January 2021 at least. We should double check for his availability and committment for this job.</t>
        </is>
      </c>
      <c r="V38" s="34" t="inlineStr">
        <is>
          <t>Freelancer</t>
        </is>
      </c>
      <c r="W38" s="34" t="inlineStr">
        <is>
          <t>Finland</t>
        </is>
      </c>
      <c r="X38" s="43" t="inlineStr">
        <is>
          <t>GMT+2</t>
        </is>
      </c>
      <c r="Y38" s="44">
        <f>NOW()-6/24</f>
        <v/>
      </c>
      <c r="Z38" s="34" t="inlineStr">
        <is>
          <t>heinikki@heikieli.fi</t>
        </is>
      </c>
      <c r="AA38" s="34" t="inlineStr">
        <is>
          <t>v_heikkila.heinikki@pactera.com</t>
        </is>
      </c>
      <c r="AB38" s="34" t="inlineStr">
        <is>
          <t>kw1MQ$MJ</t>
        </is>
      </c>
      <c r="AC38" s="575" t="inlineStr">
        <is>
          <t>358 40 751 2752</t>
        </is>
      </c>
      <c r="AD38" s="43" t="n"/>
      <c r="AE38" s="43" t="n"/>
      <c r="AF38" s="448" t="n">
        <v>0</v>
      </c>
      <c r="AG38" s="449" t="n"/>
    </row>
    <row r="39">
      <c r="A39" s="43" t="n"/>
      <c r="B39" s="34" t="inlineStr">
        <is>
          <t>Andrea Svensson</t>
        </is>
      </c>
      <c r="C39" s="34" t="inlineStr">
        <is>
          <t>Nordika Language Solutions[G005788]</t>
        </is>
      </c>
      <c r="D39" s="34" t="inlineStr">
        <is>
          <t>FI</t>
        </is>
      </c>
      <c r="E39" s="34" t="inlineStr">
        <is>
          <t>Translator</t>
        </is>
      </c>
      <c r="F39" s="34" t="n"/>
      <c r="G39" s="34" t="n"/>
      <c r="H39" s="43" t="n"/>
      <c r="I39" s="34">
        <f>N39/$I$461</f>
        <v/>
      </c>
      <c r="J39" s="34">
        <f>O39/$I$461</f>
        <v/>
      </c>
      <c r="K39" s="34" t="n"/>
      <c r="L39" s="34" t="n"/>
      <c r="M39" s="34" t="n"/>
      <c r="N39" s="43" t="n">
        <v>0.12</v>
      </c>
      <c r="O39" s="43" t="n">
        <v>0.038</v>
      </c>
      <c r="P39" s="232" t="n"/>
      <c r="Q39" s="232" t="inlineStr">
        <is>
          <t>Min: 42.5 EUR/hour</t>
        </is>
      </c>
      <c r="R39" s="34" t="n">
        <v>42.5</v>
      </c>
      <c r="S39" s="34" t="inlineStr">
        <is>
          <t>EUR</t>
        </is>
      </c>
      <c r="T39" s="43" t="n"/>
      <c r="U39" s="34" t="inlineStr">
        <is>
          <t>Not worked with this resource since January 2021 at least. We should double check for his availability and committment for this job.</t>
        </is>
      </c>
      <c r="V39" s="34" t="inlineStr">
        <is>
          <t>Agency</t>
        </is>
      </c>
      <c r="W39" s="34" t="inlineStr">
        <is>
          <t>Sweden</t>
        </is>
      </c>
      <c r="X39" s="34" t="inlineStr">
        <is>
          <t>GMT+1</t>
        </is>
      </c>
      <c r="Y39" s="44">
        <f>NOW()-6/24</f>
        <v/>
      </c>
      <c r="Z39" s="34" t="inlineStr">
        <is>
          <t>andrea.svensson@nordikalocalization.se</t>
        </is>
      </c>
      <c r="AA39" s="34" t="n"/>
      <c r="AB39" s="34" t="n"/>
      <c r="AC39" s="574" t="inlineStr">
        <is>
          <t>46 (0) 701 48 53 87</t>
        </is>
      </c>
      <c r="AD39" s="43" t="n">
        <v>162759</v>
      </c>
      <c r="AE39" s="43" t="n"/>
      <c r="AF39" s="448" t="n">
        <v>0</v>
      </c>
      <c r="AG39" s="449" t="n"/>
    </row>
    <row r="40">
      <c r="A40" s="43" t="n"/>
      <c r="B40" s="34" t="inlineStr">
        <is>
          <t>Anne-Wil Zijlstra</t>
        </is>
      </c>
      <c r="C40" s="34" t="inlineStr">
        <is>
          <t>Jensen-Localization SL</t>
        </is>
      </c>
      <c r="D40" s="34" t="inlineStr">
        <is>
          <t>FI</t>
        </is>
      </c>
      <c r="E40" s="34" t="inlineStr">
        <is>
          <t>Translator</t>
        </is>
      </c>
      <c r="F40" s="34" t="n"/>
      <c r="G40" s="34" t="n"/>
      <c r="H40" s="43" t="n"/>
      <c r="I40" s="34">
        <f>N40/$I$461</f>
        <v/>
      </c>
      <c r="J40" s="34">
        <f>O40/$I$461</f>
        <v/>
      </c>
      <c r="K40" s="34" t="n"/>
      <c r="L40" s="34" t="n"/>
      <c r="M40" s="34" t="n"/>
      <c r="N40" s="43" t="n"/>
      <c r="O40" s="43" t="n"/>
      <c r="P40" s="232" t="n"/>
      <c r="Q40" s="232" t="inlineStr">
        <is>
          <t>Min: 42 EUR/hour</t>
        </is>
      </c>
      <c r="R40" s="34" t="n">
        <v>42</v>
      </c>
      <c r="S40" s="34" t="inlineStr">
        <is>
          <t>EUR</t>
        </is>
      </c>
      <c r="T40" s="43" t="n"/>
      <c r="U40" s="34" t="inlineStr">
        <is>
          <t>Not worked with this resource since January 2021 at least. We should double check for his availability and committment for this job.</t>
        </is>
      </c>
      <c r="V40" s="34" t="inlineStr">
        <is>
          <t>Agency</t>
        </is>
      </c>
      <c r="W40" s="34" t="inlineStr">
        <is>
          <t>Spain</t>
        </is>
      </c>
      <c r="X40" s="34" t="inlineStr">
        <is>
          <t>GMT+1</t>
        </is>
      </c>
      <c r="Y40" s="44">
        <f>NOW()-6/24</f>
        <v/>
      </c>
      <c r="Z40" s="34" t="inlineStr">
        <is>
          <t>jl_netherlands@jensen-localization.com;zijlstra-jepkema@jensen-localization.com</t>
        </is>
      </c>
      <c r="AA40" s="34" t="n"/>
      <c r="AB40" s="34" t="n"/>
      <c r="AC40" s="575" t="n"/>
      <c r="AD40" s="43" t="n">
        <v>74719</v>
      </c>
      <c r="AE40" s="43" t="n"/>
      <c r="AF40" s="448" t="n">
        <v>0</v>
      </c>
      <c r="AG40" s="449" t="n"/>
    </row>
    <row r="41" customFormat="1" s="77">
      <c r="A41" s="43" t="n"/>
      <c r="B41" s="34" t="inlineStr">
        <is>
          <t>Ari-Heikki Rotonen</t>
        </is>
      </c>
      <c r="C41" s="34" t="inlineStr">
        <is>
          <t>Ari-Heikki Rotonen</t>
        </is>
      </c>
      <c r="D41" s="34" t="inlineStr">
        <is>
          <t>FI</t>
        </is>
      </c>
      <c r="E41" s="34" t="inlineStr">
        <is>
          <t>Translator</t>
        </is>
      </c>
      <c r="F41" s="34" t="n"/>
      <c r="G41" s="231" t="inlineStr">
        <is>
          <t>v_ari-heikki.rotonen</t>
        </is>
      </c>
      <c r="H41" s="380" t="inlineStr">
        <is>
          <t>Disabled</t>
        </is>
      </c>
      <c r="I41" s="34" t="n"/>
      <c r="J41" s="34" t="n"/>
      <c r="K41" s="34" t="n"/>
      <c r="L41" s="34" t="n"/>
      <c r="M41" s="34" t="n"/>
      <c r="N41" s="43" t="n"/>
      <c r="O41" s="43" t="n"/>
      <c r="P41" s="232" t="n"/>
      <c r="Q41" s="34" t="n"/>
      <c r="R41" s="34" t="n"/>
      <c r="S41" s="34" t="n"/>
      <c r="T41" s="43" t="n"/>
      <c r="U41" s="34" t="inlineStr">
        <is>
          <t>Not worked with this resource since January 2021 at least. We should double check for his availability and committment for this job.</t>
        </is>
      </c>
      <c r="V41" s="34" t="n"/>
      <c r="W41" s="34" t="n"/>
      <c r="X41" s="34" t="n"/>
      <c r="Y41" s="44" t="n"/>
      <c r="Z41" s="34" t="n"/>
      <c r="AA41" s="347" t="inlineStr">
        <is>
          <t>v_ari-heikki.rotonen@pactera.com</t>
        </is>
      </c>
      <c r="AB41" s="34" t="n"/>
      <c r="AC41" s="575" t="n"/>
      <c r="AD41" s="43" t="n"/>
      <c r="AE41" s="43" t="n"/>
      <c r="AF41" s="448" t="e">
        <v>#N/A</v>
      </c>
      <c r="AG41" s="449" t="n"/>
    </row>
    <row r="42">
      <c r="A42" s="231" t="n"/>
      <c r="B42" s="539" t="inlineStr">
        <is>
          <t>Jussi Anttila</t>
        </is>
      </c>
      <c r="C42" s="539" t="inlineStr">
        <is>
          <t>Jussi Anttila(Quit)</t>
        </is>
      </c>
      <c r="D42" s="539" t="inlineStr">
        <is>
          <t>FI</t>
        </is>
      </c>
      <c r="E42" s="539" t="inlineStr">
        <is>
          <t>Translator</t>
        </is>
      </c>
      <c r="F42" s="539" t="inlineStr">
        <is>
          <t>jussi.anttila</t>
        </is>
      </c>
      <c r="G42" s="539" t="inlineStr">
        <is>
          <t>jussi.anttila</t>
        </is>
      </c>
      <c r="H42" s="539" t="inlineStr">
        <is>
          <t>Tesla123!@#</t>
        </is>
      </c>
      <c r="I42" s="539">
        <f>N42/$I$462</f>
        <v/>
      </c>
      <c r="J42" s="539">
        <f>O42/$I$462</f>
        <v/>
      </c>
      <c r="K42" s="539" t="n"/>
      <c r="L42" s="539" t="n"/>
      <c r="M42" s="539" t="n"/>
      <c r="N42" s="539" t="n">
        <v>0.13</v>
      </c>
      <c r="O42" s="539" t="n">
        <v>0.04</v>
      </c>
      <c r="P42" s="540" t="n"/>
      <c r="Q42" s="539" t="n"/>
      <c r="R42" s="539" t="n">
        <v>35</v>
      </c>
      <c r="S42" s="539" t="inlineStr">
        <is>
          <t>EUR</t>
        </is>
      </c>
      <c r="T42" s="539" t="n"/>
      <c r="U42" s="539" t="inlineStr">
        <is>
          <t>quit</t>
        </is>
      </c>
      <c r="V42" s="231" t="inlineStr">
        <is>
          <t>Freelancer</t>
        </is>
      </c>
      <c r="W42" s="231" t="inlineStr">
        <is>
          <t>Finland</t>
        </is>
      </c>
      <c r="X42" s="231" t="n"/>
      <c r="Y42" s="350" t="n"/>
      <c r="Z42" s="356" t="inlineStr">
        <is>
          <t>janttila@kolumbus.fi</t>
        </is>
      </c>
      <c r="AA42" s="356" t="n"/>
      <c r="AB42" s="231" t="n"/>
      <c r="AC42" s="437" t="inlineStr">
        <is>
          <t>+358 400 692 997</t>
        </is>
      </c>
      <c r="AD42" s="231" t="n">
        <v>194360</v>
      </c>
      <c r="AE42" s="231" t="n"/>
      <c r="AF42" s="452" t="n">
        <v>0</v>
      </c>
      <c r="AG42" s="453" t="n"/>
    </row>
    <row r="43">
      <c r="A43" s="352" t="n"/>
      <c r="B43" s="231" t="inlineStr">
        <is>
          <t xml:space="preserve">Jannen Ulvinen </t>
        </is>
      </c>
      <c r="C43" s="231" t="inlineStr">
        <is>
          <t>Janne Ulvinen</t>
        </is>
      </c>
      <c r="D43" s="352" t="inlineStr">
        <is>
          <t>FI</t>
        </is>
      </c>
      <c r="E43" s="352" t="inlineStr">
        <is>
          <t>Translator</t>
        </is>
      </c>
      <c r="F43" s="231" t="inlineStr">
        <is>
          <t xml:space="preserve">Jannen Ulvinen </t>
        </is>
      </c>
      <c r="G43" s="231" t="inlineStr">
        <is>
          <t>janne.ulvinen</t>
        </is>
      </c>
      <c r="H43" s="380" t="inlineStr">
        <is>
          <t>Disabled</t>
        </is>
      </c>
      <c r="I43" s="352">
        <f>N43/$I$461</f>
        <v/>
      </c>
      <c r="J43" s="352">
        <f>O43/$I$461</f>
        <v/>
      </c>
      <c r="K43" s="352" t="n"/>
      <c r="L43" s="352">
        <f>Q43/$I$461</f>
        <v/>
      </c>
      <c r="M43" s="352" t="n"/>
      <c r="N43" s="352" t="n">
        <v>0.11</v>
      </c>
      <c r="O43" s="352" t="n">
        <v>0.035</v>
      </c>
      <c r="P43" s="352" t="n"/>
      <c r="Q43" s="231" t="n">
        <v>11</v>
      </c>
      <c r="R43" s="231" t="n">
        <v>37.5</v>
      </c>
      <c r="S43" s="352" t="inlineStr">
        <is>
          <t>EUR</t>
        </is>
      </c>
      <c r="T43" s="352" t="n"/>
      <c r="U43" s="231" t="inlineStr">
        <is>
          <t>quit</t>
        </is>
      </c>
      <c r="V43" s="231" t="inlineStr">
        <is>
          <t>Freelancer</t>
        </is>
      </c>
      <c r="W43" s="231" t="inlineStr">
        <is>
          <t>Finland</t>
        </is>
      </c>
      <c r="X43" s="231" t="inlineStr">
        <is>
          <t xml:space="preserve">GMT+3 </t>
        </is>
      </c>
      <c r="Y43" s="353">
        <f>NOW()-5/24</f>
        <v/>
      </c>
      <c r="Z43" s="352" t="inlineStr">
        <is>
          <t>janne.ulvinen@iki.fi</t>
        </is>
      </c>
      <c r="AA43" s="231" t="inlineStr">
        <is>
          <t>v_janne.ulvinen@pactera.com</t>
        </is>
      </c>
      <c r="AB43" s="354" t="inlineStr">
        <is>
          <t>wm9M$1k2</t>
        </is>
      </c>
      <c r="AC43" s="390" t="n"/>
      <c r="AD43" s="352" t="n">
        <v>74984</v>
      </c>
      <c r="AE43" s="352" t="n"/>
      <c r="AF43" s="450" t="n">
        <v>0</v>
      </c>
      <c r="AG43" s="451" t="n"/>
      <c r="AH43" s="77" t="n"/>
      <c r="AI43" s="77" t="n"/>
      <c r="AJ43" s="77" t="n"/>
      <c r="AK43" s="77" t="n"/>
      <c r="AL43" s="77" t="n"/>
      <c r="AM43" s="77" t="n"/>
      <c r="AN43" s="77" t="n"/>
      <c r="AO43" s="77" t="n"/>
      <c r="AP43" s="77" t="n"/>
      <c r="AQ43" s="77" t="n"/>
      <c r="AR43" s="77" t="n"/>
      <c r="AS43" s="77" t="n"/>
      <c r="AT43" s="77" t="n"/>
      <c r="AU43" s="77" t="n"/>
      <c r="AV43" s="77" t="n"/>
      <c r="AW43" s="77" t="n"/>
      <c r="AX43" s="77" t="n"/>
      <c r="AY43" s="77" t="n"/>
      <c r="AZ43" s="77" t="n"/>
      <c r="BA43" s="77" t="n"/>
      <c r="BB43" s="77" t="n"/>
      <c r="BC43" s="77" t="n"/>
      <c r="BD43" s="77" t="n"/>
      <c r="BE43" s="77" t="n"/>
      <c r="BF43" s="77" t="n"/>
      <c r="BG43" s="77" t="n"/>
      <c r="BH43" s="77" t="n"/>
      <c r="BI43" s="77" t="n"/>
      <c r="BJ43" s="77" t="n"/>
      <c r="BK43" s="77" t="n"/>
      <c r="BL43" s="77" t="n"/>
      <c r="BM43" s="77" t="n"/>
      <c r="BN43" s="77" t="n"/>
      <c r="BO43" s="77" t="n"/>
      <c r="BP43" s="77" t="n"/>
      <c r="BQ43" s="77" t="n"/>
      <c r="BR43" s="77" t="n"/>
      <c r="BS43" s="77" t="n"/>
      <c r="BT43" s="77" t="n"/>
      <c r="BU43" s="77" t="n"/>
      <c r="BV43" s="77" t="n"/>
      <c r="BW43" s="77" t="n"/>
      <c r="BX43" s="77" t="n"/>
      <c r="BY43" s="77" t="n"/>
      <c r="BZ43" s="77" t="n"/>
      <c r="CA43" s="77" t="n"/>
      <c r="CB43" s="77" t="n"/>
      <c r="CC43" s="77" t="n"/>
      <c r="CD43" s="77" t="n"/>
      <c r="CE43" s="77" t="n"/>
      <c r="CF43" s="77" t="n"/>
      <c r="CG43" s="77" t="n"/>
      <c r="CH43" s="77" t="n"/>
      <c r="CI43" s="77" t="n"/>
      <c r="CJ43" s="77" t="n"/>
      <c r="CK43" s="77" t="n"/>
      <c r="CL43" s="77" t="n"/>
      <c r="CM43" s="77" t="n"/>
      <c r="CN43" s="77" t="n"/>
      <c r="CO43" s="77" t="n"/>
      <c r="CP43" s="77" t="n"/>
      <c r="CQ43" s="77" t="n"/>
    </row>
    <row r="44">
      <c r="A44" s="357" t="n"/>
      <c r="B44" s="231" t="inlineStr">
        <is>
          <t>Velimatti</t>
        </is>
      </c>
      <c r="C44" s="500" t="inlineStr">
        <is>
          <t>V-M Valimaa Oy</t>
        </is>
      </c>
      <c r="D44" s="231" t="inlineStr">
        <is>
          <t>FI</t>
        </is>
      </c>
      <c r="E44" s="231" t="inlineStr">
        <is>
          <t>Reviewer</t>
        </is>
      </c>
      <c r="F44" s="231" t="inlineStr">
        <is>
          <t>Velimatti</t>
        </is>
      </c>
      <c r="G44" s="231" t="inlineStr">
        <is>
          <t>v_velimatti.valimaa</t>
        </is>
      </c>
      <c r="H44" s="380" t="inlineStr">
        <is>
          <t>Disabled</t>
        </is>
      </c>
      <c r="I44" s="352">
        <f>N44/$I$461</f>
        <v/>
      </c>
      <c r="J44" s="352">
        <f>O44/$I$461</f>
        <v/>
      </c>
      <c r="K44" s="231" t="n"/>
      <c r="L44" s="231">
        <f>25/$I$461</f>
        <v/>
      </c>
      <c r="M44" s="231" t="n"/>
      <c r="N44" s="231" t="n">
        <v>0.11</v>
      </c>
      <c r="O44" s="231" t="n">
        <v>0.03</v>
      </c>
      <c r="P44" s="231" t="n"/>
      <c r="Q44" s="231" t="inlineStr">
        <is>
          <t>25/800words</t>
        </is>
      </c>
      <c r="R44" s="231" t="n">
        <v>35</v>
      </c>
      <c r="S44" s="231" t="inlineStr">
        <is>
          <t>EUR</t>
        </is>
      </c>
      <c r="T44" s="231" t="n"/>
      <c r="U44" s="231" t="inlineStr">
        <is>
          <t xml:space="preserve">Small job cannot be considered, as min fee is highg,Veli is an excellent reviewer, and has good experience in reviewing. </t>
        </is>
      </c>
      <c r="V44" s="231" t="inlineStr">
        <is>
          <t>Freelancer</t>
        </is>
      </c>
      <c r="W44" s="231" t="inlineStr">
        <is>
          <t>USA</t>
        </is>
      </c>
      <c r="X44" s="231" t="inlineStr">
        <is>
          <t>GMT- 8</t>
        </is>
      </c>
      <c r="Y44" s="350">
        <f>NOW()-15/24</f>
        <v/>
      </c>
      <c r="Z44" s="231" t="inlineStr">
        <is>
          <t>velivalimaa@gmail.com</t>
        </is>
      </c>
      <c r="AA44" s="356" t="inlineStr">
        <is>
          <t>v_velimatti.valimaa@pactera.com</t>
        </is>
      </c>
      <c r="AB44" s="351" t="inlineStr">
        <is>
          <t>QgC5JP$G</t>
        </is>
      </c>
      <c r="AC44" s="392" t="inlineStr">
        <is>
          <t>the US: +1-954-7017062;
in Finland: +358-5-5368413</t>
        </is>
      </c>
      <c r="AD44" s="231" t="n">
        <v>145389</v>
      </c>
      <c r="AE44" s="231" t="n"/>
      <c r="AF44" s="450" t="n">
        <v>0</v>
      </c>
      <c r="AG44" s="451" t="n"/>
      <c r="AH44" s="77" t="n"/>
      <c r="AI44" s="77" t="n"/>
      <c r="AJ44" s="77" t="n"/>
      <c r="AK44" s="77" t="n"/>
      <c r="AL44" s="77" t="n"/>
      <c r="AM44" s="77" t="n"/>
      <c r="AN44" s="77" t="n"/>
      <c r="AO44" s="77" t="n"/>
      <c r="AP44" s="77" t="n"/>
      <c r="AQ44" s="77" t="n"/>
      <c r="AR44" s="77" t="n"/>
      <c r="AS44" s="77" t="n"/>
      <c r="AT44" s="77" t="n"/>
      <c r="AU44" s="77" t="n"/>
      <c r="AV44" s="77" t="n"/>
      <c r="AW44" s="77" t="n"/>
      <c r="AX44" s="77" t="n"/>
      <c r="AY44" s="77" t="n"/>
      <c r="AZ44" s="77" t="n"/>
      <c r="BA44" s="77" t="n"/>
      <c r="BB44" s="77" t="n"/>
      <c r="BC44" s="77" t="n"/>
      <c r="BD44" s="77" t="n"/>
      <c r="BE44" s="77" t="n"/>
      <c r="BF44" s="77" t="n"/>
      <c r="BG44" s="77" t="n"/>
      <c r="BH44" s="77" t="n"/>
      <c r="BI44" s="77" t="n"/>
      <c r="BJ44" s="77" t="n"/>
      <c r="BK44" s="77" t="n"/>
      <c r="BL44" s="77" t="n"/>
      <c r="BM44" s="77" t="n"/>
      <c r="BN44" s="77" t="n"/>
      <c r="BO44" s="77" t="n"/>
      <c r="BP44" s="77" t="n"/>
      <c r="BQ44" s="77" t="n"/>
      <c r="BR44" s="77" t="n"/>
      <c r="BS44" s="77" t="n"/>
      <c r="BT44" s="77" t="n"/>
      <c r="BU44" s="77" t="n"/>
      <c r="BV44" s="77" t="n"/>
      <c r="BW44" s="77" t="n"/>
      <c r="BX44" s="77" t="n"/>
      <c r="BY44" s="77" t="n"/>
      <c r="BZ44" s="77" t="n"/>
      <c r="CA44" s="77" t="n"/>
      <c r="CB44" s="77" t="n"/>
      <c r="CC44" s="77" t="n"/>
      <c r="CD44" s="77" t="n"/>
      <c r="CE44" s="77" t="n"/>
      <c r="CF44" s="77" t="n"/>
      <c r="CG44" s="77" t="n"/>
      <c r="CH44" s="77" t="n"/>
      <c r="CI44" s="77" t="n"/>
      <c r="CJ44" s="77" t="n"/>
      <c r="CK44" s="77" t="n"/>
      <c r="CL44" s="77" t="n"/>
      <c r="CM44" s="77" t="n"/>
      <c r="CN44" s="77" t="n"/>
      <c r="CO44" s="77" t="n"/>
      <c r="CP44" s="77" t="n"/>
      <c r="CQ44" s="77" t="n"/>
    </row>
    <row r="45">
      <c r="A45" s="357" t="n"/>
      <c r="B45" s="231" t="inlineStr">
        <is>
          <t>Lari Kuhanen</t>
        </is>
      </c>
      <c r="C45" s="500" t="inlineStr">
        <is>
          <t>Lari Kuhanen</t>
        </is>
      </c>
      <c r="D45" s="231" t="inlineStr">
        <is>
          <t>FI</t>
        </is>
      </c>
      <c r="E45" s="231" t="inlineStr">
        <is>
          <t>Translator</t>
        </is>
      </c>
      <c r="F45" s="231" t="inlineStr">
        <is>
          <t>Lari Kuhanen</t>
        </is>
      </c>
      <c r="G45" s="231" t="inlineStr">
        <is>
          <t>v_lari.kuhanen</t>
        </is>
      </c>
      <c r="H45" s="380" t="inlineStr">
        <is>
          <t>Disabled</t>
        </is>
      </c>
      <c r="I45" s="352">
        <f>N45/$I$461</f>
        <v/>
      </c>
      <c r="J45" s="352">
        <f>O45/$I$461</f>
        <v/>
      </c>
      <c r="K45" s="231" t="n"/>
      <c r="L45" s="231">
        <f>Q45/$I$461</f>
        <v/>
      </c>
      <c r="M45" s="231" t="n"/>
      <c r="N45" s="231" t="n">
        <v>0.125</v>
      </c>
      <c r="O45" s="231" t="n">
        <v>0.04</v>
      </c>
      <c r="P45" s="231" t="inlineStr">
        <is>
          <t>IT app/marketing: T: 0.13;E: 0.042; Tech Pub: T:0.125;E:0.04; Tesla Academy: T:0.12;E:0.04</t>
        </is>
      </c>
      <c r="Q45" s="231" t="n">
        <v>10</v>
      </c>
      <c r="R45" s="231" t="n">
        <v>45</v>
      </c>
      <c r="S45" s="231" t="inlineStr">
        <is>
          <t>EUR</t>
        </is>
      </c>
      <c r="T45" s="231" t="n"/>
      <c r="U45" s="231" t="inlineStr">
        <is>
          <t>Lari is good in word choice, grammar, and no serious problem happened.</t>
        </is>
      </c>
      <c r="V45" s="231" t="inlineStr">
        <is>
          <t>Freelancer</t>
        </is>
      </c>
      <c r="W45" s="231" t="inlineStr">
        <is>
          <t>Finland</t>
        </is>
      </c>
      <c r="X45" s="231" t="inlineStr">
        <is>
          <t>GMT+2</t>
        </is>
      </c>
      <c r="Y45" s="350">
        <f>NOW()-6/24</f>
        <v/>
      </c>
      <c r="Z45" s="231" t="inlineStr">
        <is>
          <t>lari@kuhanen.net</t>
        </is>
      </c>
      <c r="AA45" s="356" t="inlineStr">
        <is>
          <t>v_lari.kuhanen@pactera.com</t>
        </is>
      </c>
      <c r="AB45" s="351" t="inlineStr">
        <is>
          <t>KDM2C%D2</t>
        </is>
      </c>
      <c r="AC45" s="392" t="inlineStr">
        <is>
          <t>49 173 152 1251</t>
        </is>
      </c>
      <c r="AD45" s="231" t="n">
        <v>146686</v>
      </c>
      <c r="AE45" s="231" t="n"/>
      <c r="AF45" s="450" t="n">
        <v>0</v>
      </c>
      <c r="AG45" s="451" t="n"/>
    </row>
    <row r="46">
      <c r="A46" s="357" t="n"/>
      <c r="B46" s="231" t="inlineStr">
        <is>
          <t>Mikko Hovi</t>
        </is>
      </c>
      <c r="C46" s="231" t="inlineStr">
        <is>
          <t>Innotech Future Oy (Quit, don't contact)</t>
        </is>
      </c>
      <c r="D46" s="352" t="inlineStr">
        <is>
          <t>FI</t>
        </is>
      </c>
      <c r="E46" s="352" t="inlineStr">
        <is>
          <t>Translator</t>
        </is>
      </c>
      <c r="F46" s="231" t="inlineStr">
        <is>
          <t>Mikko Hovi</t>
        </is>
      </c>
      <c r="G46" s="231" t="inlineStr">
        <is>
          <t>v_mikko.hovi</t>
        </is>
      </c>
      <c r="H46" s="380" t="inlineStr">
        <is>
          <t>Disabled</t>
        </is>
      </c>
      <c r="I46" s="352">
        <f>N46/$I$461</f>
        <v/>
      </c>
      <c r="J46" s="352">
        <f>O46/$I$461</f>
        <v/>
      </c>
      <c r="K46" s="352" t="n"/>
      <c r="L46" s="352" t="n"/>
      <c r="M46" s="352" t="n"/>
      <c r="N46" s="352" t="n">
        <v>0.09</v>
      </c>
      <c r="O46" s="352" t="n">
        <v>0.018</v>
      </c>
      <c r="P46" s="352" t="n"/>
      <c r="Q46" s="352" t="n"/>
      <c r="R46" s="352" t="n">
        <v>25</v>
      </c>
      <c r="S46" s="231" t="inlineStr">
        <is>
          <t>EUR</t>
        </is>
      </c>
      <c r="T46" s="231" t="n"/>
      <c r="U46" s="231" t="inlineStr">
        <is>
          <t>Mostly she is unavailable, but price is preferred, limited time in morning time</t>
        </is>
      </c>
      <c r="V46" s="231" t="inlineStr">
        <is>
          <t>Freelancer</t>
        </is>
      </c>
      <c r="W46" s="231" t="inlineStr">
        <is>
          <t>Finland</t>
        </is>
      </c>
      <c r="X46" s="352" t="inlineStr">
        <is>
          <t>GMT+2</t>
        </is>
      </c>
      <c r="Y46" s="353">
        <f>NOW()-6/24</f>
        <v/>
      </c>
      <c r="Z46" s="356" t="inlineStr">
        <is>
          <t>mikko.j.hovi@gmail.com</t>
        </is>
      </c>
      <c r="AA46" s="231" t="inlineStr">
        <is>
          <t xml:space="preserve">v_mikko.hovi@pactera.com  </t>
        </is>
      </c>
      <c r="AB46" s="354" t="inlineStr">
        <is>
          <t>vk9n$xkX</t>
        </is>
      </c>
      <c r="AC46" s="390" t="inlineStr">
        <is>
          <t>358 (0) 44 561 7831</t>
        </is>
      </c>
      <c r="AD46" s="352" t="n"/>
      <c r="AE46" s="352" t="n"/>
      <c r="AF46" s="450" t="n">
        <v>0</v>
      </c>
      <c r="AG46" s="451" t="n"/>
    </row>
    <row r="47" ht="14.25" customFormat="1" customHeight="1" s="77">
      <c r="A47" s="43" t="n"/>
      <c r="B47" s="232" t="inlineStr">
        <is>
          <t>X-HongKong</t>
        </is>
      </c>
      <c r="C47" s="34" t="n"/>
      <c r="D47" s="34" t="inlineStr">
        <is>
          <t>HK</t>
        </is>
      </c>
      <c r="E47" s="43" t="n"/>
      <c r="F47" s="34" t="n"/>
      <c r="G47" s="43" t="n"/>
      <c r="H47" s="43" t="n"/>
      <c r="I47" s="43" t="n"/>
      <c r="J47" s="43" t="n"/>
      <c r="K47" s="43" t="n"/>
      <c r="L47" s="43" t="n"/>
      <c r="M47" s="43" t="n"/>
      <c r="N47" s="43" t="n"/>
      <c r="O47" s="43" t="n"/>
      <c r="P47" s="43" t="n"/>
      <c r="Q47" s="43" t="n"/>
      <c r="R47" s="43" t="n"/>
      <c r="S47" s="43" t="n"/>
      <c r="T47" s="43" t="n"/>
      <c r="U47" s="43" t="n"/>
      <c r="V47" s="43" t="n"/>
      <c r="W47" s="43" t="n"/>
      <c r="X47" s="43" t="n"/>
      <c r="Y47" s="44" t="n"/>
      <c r="Z47" s="43" t="n"/>
      <c r="AA47" s="347" t="n"/>
      <c r="AB47" s="347" t="n"/>
      <c r="AC47" s="575" t="n"/>
      <c r="AD47" s="43" t="n"/>
      <c r="AE47" s="43" t="n"/>
      <c r="AF47" s="448" t="e">
        <v>#N/A</v>
      </c>
      <c r="AG47" s="449" t="n"/>
    </row>
    <row r="48" ht="14.1" customFormat="1" customHeight="1" s="77">
      <c r="A48" s="34" t="n">
        <v>1</v>
      </c>
      <c r="B48" s="278" t="inlineStr">
        <is>
          <t>Li Yat Tung</t>
        </is>
      </c>
      <c r="C48" s="46" t="inlineStr">
        <is>
          <t>Li Yat Tung (Sara)</t>
        </is>
      </c>
      <c r="D48" s="34" t="inlineStr">
        <is>
          <t>HK</t>
        </is>
      </c>
      <c r="E48" s="34" t="inlineStr">
        <is>
          <t>Translator</t>
        </is>
      </c>
      <c r="F48" s="34" t="inlineStr">
        <is>
          <t>Li Yat Tung</t>
        </is>
      </c>
      <c r="G48" s="34" t="inlineStr">
        <is>
          <t>v_li.yat-tung</t>
        </is>
      </c>
      <c r="H48" s="72" t="inlineStr">
        <is>
          <t>Tesla123</t>
        </is>
      </c>
      <c r="I48" s="34" t="n">
        <v>0.08500000000000001</v>
      </c>
      <c r="J48" s="34" t="n">
        <v>0.03</v>
      </c>
      <c r="K48" s="34" t="n"/>
      <c r="L48" s="34" t="n"/>
      <c r="M48" s="34" t="n"/>
      <c r="N48" s="34" t="n">
        <v>0.08500000000000001</v>
      </c>
      <c r="O48" s="34" t="n">
        <v>0.03</v>
      </c>
      <c r="P48" s="34" t="n"/>
      <c r="Q48" s="34" t="n"/>
      <c r="R48" s="34" t="n">
        <v>20</v>
      </c>
      <c r="S48" s="34" t="inlineStr">
        <is>
          <t>USD</t>
        </is>
      </c>
      <c r="T48" s="34" t="inlineStr">
        <is>
          <t>P1</t>
        </is>
      </c>
      <c r="U48" s="34" t="inlineStr">
        <is>
          <t>can take most T work, quality is good</t>
        </is>
      </c>
      <c r="V48" s="34" t="inlineStr">
        <is>
          <t>Freelancer</t>
        </is>
      </c>
      <c r="W48" s="34" t="inlineStr">
        <is>
          <t>Hong Kong</t>
        </is>
      </c>
      <c r="X48" s="34" t="inlineStr">
        <is>
          <t>GMT+8</t>
        </is>
      </c>
      <c r="Y48" s="109">
        <f>NOW()</f>
        <v/>
      </c>
      <c r="Z48" s="347" t="inlineStr">
        <is>
          <t>lytung22@gmail.com</t>
        </is>
      </c>
      <c r="AA48" s="347" t="inlineStr">
        <is>
          <t>v_li.yat-tung@pactera.com</t>
        </is>
      </c>
      <c r="AB48" s="347" t="inlineStr">
        <is>
          <t>EfY2H#2F</t>
        </is>
      </c>
      <c r="AC48" s="574" t="n"/>
      <c r="AD48" s="34" t="n">
        <v>170316</v>
      </c>
      <c r="AE48" s="34" t="n"/>
      <c r="AF48" s="448" t="inlineStr">
        <is>
          <t>Pactera_ZH-HK_L.YA</t>
        </is>
      </c>
      <c r="AG48" s="449" t="n"/>
    </row>
    <row r="49" ht="14.1" customFormat="1" customHeight="1" s="77">
      <c r="A49" s="34" t="n">
        <v>1</v>
      </c>
      <c r="B49" s="278" t="inlineStr">
        <is>
          <t>Fish Wang</t>
        </is>
      </c>
      <c r="C49" s="46" t="inlineStr">
        <is>
          <t>1002Zheng Wang_王铮</t>
        </is>
      </c>
      <c r="D49" s="34" t="inlineStr">
        <is>
          <t>HK</t>
        </is>
      </c>
      <c r="E49" s="34" t="inlineStr">
        <is>
          <t>Translator</t>
        </is>
      </c>
      <c r="F49" s="278" t="inlineStr">
        <is>
          <t>Fish Wang</t>
        </is>
      </c>
      <c r="G49" s="34" t="inlineStr">
        <is>
          <t>fish.wang</t>
        </is>
      </c>
      <c r="H49" s="72" t="inlineStr">
        <is>
          <t>Tesla123!@#</t>
        </is>
      </c>
      <c r="I49" s="34" t="n"/>
      <c r="J49" s="34" t="n"/>
      <c r="K49" s="34" t="n"/>
      <c r="L49" s="34" t="n"/>
      <c r="M49" s="34" t="n"/>
      <c r="N49" s="34" t="n">
        <v>0.42</v>
      </c>
      <c r="O49" s="34" t="n">
        <v>0.21</v>
      </c>
      <c r="P49" s="34" t="n"/>
      <c r="Q49" s="34" t="n"/>
      <c r="R49" s="34" t="n">
        <v>160</v>
      </c>
      <c r="S49" s="34" t="inlineStr">
        <is>
          <t>CNY</t>
        </is>
      </c>
      <c r="T49" s="34" t="n"/>
      <c r="U49" s="34" t="n"/>
      <c r="V49" s="34" t="inlineStr">
        <is>
          <t>Freelancer</t>
        </is>
      </c>
      <c r="W49" s="34" t="inlineStr">
        <is>
          <t>Hong Kong</t>
        </is>
      </c>
      <c r="X49" s="34" t="inlineStr">
        <is>
          <t>GMT+8</t>
        </is>
      </c>
      <c r="Y49" s="109">
        <f>NOW()</f>
        <v/>
      </c>
      <c r="Z49" s="347" t="inlineStr">
        <is>
          <t>piliyouyu@gmail.com; fish_w@marvelousl10n.com; 664579871@qq.com</t>
        </is>
      </c>
      <c r="AA49" s="347" t="n"/>
      <c r="AB49" s="347" t="n"/>
      <c r="AC49" s="574" t="n"/>
      <c r="AD49" s="34" t="n">
        <v>52107</v>
      </c>
      <c r="AE49" s="34" t="n"/>
      <c r="AF49" s="448" t="n"/>
      <c r="AG49" s="449" t="n"/>
    </row>
    <row r="50" ht="14.1" customFormat="1" customHeight="1" s="77">
      <c r="A50" s="34" t="n">
        <v>1</v>
      </c>
      <c r="B50" s="34" t="inlineStr">
        <is>
          <t>Thomas  Yan</t>
        </is>
      </c>
      <c r="C50" s="46" t="inlineStr">
        <is>
          <t>Hoi Wai Yan_Thomas</t>
        </is>
      </c>
      <c r="D50" s="34" t="inlineStr">
        <is>
          <t>HK</t>
        </is>
      </c>
      <c r="E50" s="34" t="inlineStr">
        <is>
          <t>Translator</t>
        </is>
      </c>
      <c r="F50" s="34" t="inlineStr">
        <is>
          <t>Hoiwai Yan</t>
        </is>
      </c>
      <c r="G50" s="326" t="inlineStr">
        <is>
          <t>hoiwai.yan</t>
        </is>
      </c>
      <c r="H50" s="72" t="inlineStr">
        <is>
          <t>Tesla123!@#</t>
        </is>
      </c>
      <c r="I50" s="34" t="n"/>
      <c r="J50" s="34" t="n"/>
      <c r="K50" s="34" t="n"/>
      <c r="L50" s="34" t="n"/>
      <c r="M50" s="34" t="n"/>
      <c r="N50" s="34" t="n">
        <v>0.06</v>
      </c>
      <c r="O50" s="34" t="n">
        <v>0.03</v>
      </c>
      <c r="P50" s="34" t="n"/>
      <c r="Q50" s="34" t="n"/>
      <c r="R50" s="34" t="n">
        <v>21.27</v>
      </c>
      <c r="S50" s="34" t="inlineStr">
        <is>
          <t>EUR</t>
        </is>
      </c>
      <c r="T50" s="34" t="inlineStr">
        <is>
          <t>NA</t>
        </is>
      </c>
      <c r="U50" s="34" t="inlineStr">
        <is>
          <t xml:space="preserve">Proactive and do revision. Based in Italy, but work from 1pm BJT very early. </t>
        </is>
      </c>
      <c r="V50" s="34" t="inlineStr">
        <is>
          <t>Freelancer</t>
        </is>
      </c>
      <c r="W50" s="34" t="inlineStr">
        <is>
          <t>Italy</t>
        </is>
      </c>
      <c r="X50" s="34" t="inlineStr">
        <is>
          <t>GMT+1</t>
        </is>
      </c>
      <c r="Y50" s="109">
        <f>NOW()</f>
        <v/>
      </c>
      <c r="Z50" s="347" t="inlineStr">
        <is>
          <t>thxmas@hotmail.com;thxmas@gmail.com</t>
        </is>
      </c>
      <c r="AA50" s="278" t="inlineStr">
        <is>
          <t>v_hoiwai.yan@pacteraedge.com</t>
        </is>
      </c>
      <c r="AB50" s="347" t="inlineStr">
        <is>
          <t>Hi34$yn1</t>
        </is>
      </c>
      <c r="AC50" s="574" t="n"/>
      <c r="AD50" s="34" t="n">
        <v>196663</v>
      </c>
      <c r="AE50" s="34" t="n"/>
      <c r="AF50" s="448" t="n"/>
      <c r="AG50" s="449" t="n"/>
    </row>
    <row r="51" ht="14.1" customFormat="1" customHeight="1" s="77">
      <c r="A51" s="34" t="n">
        <v>2</v>
      </c>
      <c r="B51" s="34" t="inlineStr">
        <is>
          <t>lp Pik Yu</t>
        </is>
      </c>
      <c r="C51" s="46" t="inlineStr">
        <is>
          <t>1016 LangLink Localization Solutions Co, Ltd.[G004873]</t>
        </is>
      </c>
      <c r="D51" s="34" t="inlineStr">
        <is>
          <t>HK</t>
        </is>
      </c>
      <c r="E51" s="34" t="inlineStr">
        <is>
          <t>Vendor</t>
        </is>
      </c>
      <c r="F51" s="34" t="inlineStr">
        <is>
          <t>lp Pik Yu</t>
        </is>
      </c>
      <c r="G51" s="326" t="inlineStr">
        <is>
          <t>lp.pik.yu</t>
        </is>
      </c>
      <c r="H51" s="72" t="inlineStr">
        <is>
          <t>Tesla123!@#</t>
        </is>
      </c>
      <c r="I51" s="34">
        <f>N51/$I$462</f>
        <v/>
      </c>
      <c r="J51" s="34">
        <f>O51/$I$462</f>
        <v/>
      </c>
      <c r="K51" s="34" t="n"/>
      <c r="L51" s="34" t="n"/>
      <c r="M51" s="34" t="n"/>
      <c r="N51" s="34" t="n">
        <v>0.08</v>
      </c>
      <c r="O51" s="34" t="n">
        <v>0.04</v>
      </c>
      <c r="P51" s="34" t="n">
        <v>0.09</v>
      </c>
      <c r="Q51" s="34" t="n"/>
      <c r="R51" s="34" t="n">
        <v>25</v>
      </c>
      <c r="S51" s="34" t="inlineStr">
        <is>
          <t>USD</t>
        </is>
      </c>
      <c r="T51" s="34" t="inlineStr">
        <is>
          <t>P2, TEP</t>
        </is>
      </c>
      <c r="U51" s="34" t="inlineStr">
        <is>
          <t>Proactive, TEP</t>
        </is>
      </c>
      <c r="V51" s="34" t="n"/>
      <c r="W51" s="34" t="n"/>
      <c r="X51" s="34" t="inlineStr">
        <is>
          <t>GMT+8</t>
        </is>
      </c>
      <c r="Y51" s="109" t="n"/>
      <c r="Z51" s="347" t="inlineStr">
        <is>
          <t>mayz@langlinking.com</t>
        </is>
      </c>
      <c r="AA51" s="347" t="n"/>
      <c r="AB51" s="347" t="n"/>
      <c r="AC51" s="574" t="n"/>
      <c r="AD51" s="34" t="n">
        <v>142403</v>
      </c>
      <c r="AE51" s="34" t="n"/>
      <c r="AF51" s="448" t="n">
        <v>0</v>
      </c>
      <c r="AG51" s="449" t="n"/>
    </row>
    <row r="52" ht="14.1" customFormat="1" customHeight="1" s="77">
      <c r="A52" s="34" t="n">
        <v>2</v>
      </c>
      <c r="B52" s="34" t="inlineStr">
        <is>
          <t>Orlando Ho</t>
        </is>
      </c>
      <c r="C52" s="46" t="inlineStr">
        <is>
          <t>1002 Ho Chun Lok</t>
        </is>
      </c>
      <c r="D52" s="34" t="inlineStr">
        <is>
          <t>HK</t>
        </is>
      </c>
      <c r="E52" s="34" t="inlineStr">
        <is>
          <t>Reviewer</t>
        </is>
      </c>
      <c r="F52" s="34" t="inlineStr">
        <is>
          <t>Dimi Ho</t>
        </is>
      </c>
      <c r="G52" s="326" t="inlineStr">
        <is>
          <t>v_dimi.ho</t>
        </is>
      </c>
      <c r="H52" s="72" t="inlineStr">
        <is>
          <t>Tesla123</t>
        </is>
      </c>
      <c r="I52" s="34" t="n">
        <v>0.075</v>
      </c>
      <c r="J52" s="34" t="n">
        <v>0.0375</v>
      </c>
      <c r="K52" s="34" t="n"/>
      <c r="L52" s="34" t="n"/>
      <c r="M52" s="34" t="n"/>
      <c r="N52" s="34" t="n">
        <v>0.075</v>
      </c>
      <c r="O52" s="34" t="n">
        <v>0.0375</v>
      </c>
      <c r="P52" s="34" t="n"/>
      <c r="Q52" s="34" t="n"/>
      <c r="R52" s="34" t="n"/>
      <c r="S52" s="34" t="inlineStr">
        <is>
          <t>USD</t>
        </is>
      </c>
      <c r="T52" s="34" t="inlineStr">
        <is>
          <t>Reviewer</t>
        </is>
      </c>
      <c r="U52" s="34" t="inlineStr">
        <is>
          <t>reviewer, collaborative, sometimes be careless</t>
        </is>
      </c>
      <c r="V52" s="34" t="inlineStr">
        <is>
          <t>Freelancer</t>
        </is>
      </c>
      <c r="W52" s="34" t="inlineStr">
        <is>
          <t>Hong Kong</t>
        </is>
      </c>
      <c r="X52" s="34" t="inlineStr">
        <is>
          <t>GMT+8</t>
        </is>
      </c>
      <c r="Y52" s="109">
        <f>NOW()</f>
        <v/>
      </c>
      <c r="Z52" s="347" t="inlineStr">
        <is>
          <t>aristocraticrealm@gmail.com</t>
        </is>
      </c>
      <c r="AA52" s="278" t="inlineStr">
        <is>
          <t>v_dimi.ho@pactera.com</t>
        </is>
      </c>
      <c r="AB52" s="347" t="inlineStr">
        <is>
          <t>MqM2q#cM</t>
        </is>
      </c>
      <c r="AC52" s="574" t="inlineStr">
        <is>
          <t>886 918 018 418   +852 9686 0676</t>
        </is>
      </c>
      <c r="AD52" s="34" t="n">
        <v>104494</v>
      </c>
      <c r="AE52" s="34" t="n"/>
      <c r="AF52" s="448" t="inlineStr">
        <is>
          <t>Pactera_ZH-HK_H.CH</t>
        </is>
      </c>
      <c r="AG52" s="449" t="n"/>
    </row>
    <row r="53" customFormat="1" s="122">
      <c r="A53" s="34" t="n">
        <v>3</v>
      </c>
      <c r="B53" s="34" t="inlineStr">
        <is>
          <t>Esther Lam</t>
        </is>
      </c>
      <c r="C53" s="46" t="n"/>
      <c r="D53" s="34" t="inlineStr">
        <is>
          <t>HK</t>
        </is>
      </c>
      <c r="E53" s="34" t="inlineStr">
        <is>
          <t>Reviewer</t>
        </is>
      </c>
      <c r="F53" s="34" t="inlineStr">
        <is>
          <t>Esther Lam</t>
        </is>
      </c>
      <c r="G53" s="326" t="inlineStr">
        <is>
          <t>v_esther.lam</t>
        </is>
      </c>
      <c r="H53" s="72" t="inlineStr">
        <is>
          <t>Mar2017</t>
        </is>
      </c>
      <c r="I53" s="34">
        <f>N53/$I$462</f>
        <v/>
      </c>
      <c r="J53" s="34">
        <f>O53/$I$462</f>
        <v/>
      </c>
      <c r="K53" s="34" t="n"/>
      <c r="L53" s="34" t="n"/>
      <c r="M53" s="34" t="n"/>
      <c r="N53" s="34" t="n">
        <v>0.2086</v>
      </c>
      <c r="O53" s="34">
        <f>N53/2</f>
        <v/>
      </c>
      <c r="P53" s="34" t="n"/>
      <c r="Q53" s="34" t="n"/>
      <c r="R53" s="34" t="inlineStr">
        <is>
          <t>52.147(hour/T)</t>
        </is>
      </c>
      <c r="S53" s="34" t="inlineStr">
        <is>
          <t>CNY</t>
        </is>
      </c>
      <c r="T53" s="34" t="n"/>
      <c r="U53" s="34" t="n"/>
      <c r="V53" s="34" t="inlineStr">
        <is>
          <t>Freelancer</t>
        </is>
      </c>
      <c r="W53" s="34" t="inlineStr">
        <is>
          <t>Wuxi</t>
        </is>
      </c>
      <c r="X53" s="34" t="inlineStr">
        <is>
          <t>GMT+8</t>
        </is>
      </c>
      <c r="Y53" s="109">
        <f>NOW()</f>
        <v/>
      </c>
      <c r="Z53" s="347" t="inlineStr">
        <is>
          <t>v_qianqian.li@pactera.com</t>
        </is>
      </c>
      <c r="AA53" s="347" t="inlineStr">
        <is>
          <t>v_esther.lam@pactera.com</t>
        </is>
      </c>
      <c r="AB53" s="232" t="inlineStr">
        <is>
          <t>Internal</t>
        </is>
      </c>
      <c r="AC53" s="574" t="n"/>
      <c r="AD53" s="34" t="n"/>
      <c r="AE53" s="34" t="n"/>
      <c r="AF53" s="448" t="n">
        <v>0</v>
      </c>
      <c r="AG53" s="449" t="n"/>
      <c r="AH53" s="77" t="n"/>
      <c r="AI53" s="77" t="n"/>
      <c r="AJ53" s="77" t="n"/>
      <c r="AK53" s="77" t="n"/>
      <c r="AL53" s="77" t="n"/>
      <c r="AM53" s="77" t="n"/>
      <c r="AN53" s="77" t="n"/>
      <c r="AO53" s="77" t="n"/>
      <c r="AP53" s="77" t="n"/>
      <c r="AQ53" s="77" t="n"/>
      <c r="AR53" s="77" t="n"/>
      <c r="AS53" s="77" t="n"/>
      <c r="AT53" s="77" t="n"/>
      <c r="AU53" s="77" t="n"/>
      <c r="AV53" s="77" t="n"/>
      <c r="AW53" s="77" t="n"/>
      <c r="AX53" s="77" t="n"/>
      <c r="AY53" s="77" t="n"/>
      <c r="AZ53" s="77" t="n"/>
      <c r="BA53" s="77" t="n"/>
      <c r="BB53" s="77" t="n"/>
      <c r="BC53" s="77" t="n"/>
      <c r="BD53" s="77" t="n"/>
      <c r="BE53" s="77" t="n"/>
      <c r="BF53" s="77" t="n"/>
      <c r="BG53" s="77" t="n"/>
      <c r="BH53" s="77" t="n"/>
      <c r="BI53" s="77" t="n"/>
      <c r="BJ53" s="77" t="n"/>
      <c r="BK53" s="77" t="n"/>
      <c r="BL53" s="77" t="n"/>
      <c r="BM53" s="77" t="n"/>
      <c r="BN53" s="77" t="n"/>
      <c r="BO53" s="77" t="n"/>
      <c r="BP53" s="77" t="n"/>
      <c r="BQ53" s="77" t="n"/>
      <c r="BR53" s="77" t="n"/>
      <c r="BS53" s="77" t="n"/>
      <c r="BT53" s="77" t="n"/>
      <c r="BU53" s="77" t="n"/>
      <c r="BV53" s="77" t="n"/>
      <c r="BW53" s="77" t="n"/>
      <c r="BX53" s="77" t="n"/>
      <c r="BY53" s="77" t="n"/>
      <c r="BZ53" s="77" t="n"/>
      <c r="CA53" s="77" t="n"/>
      <c r="CB53" s="77" t="n"/>
      <c r="CC53" s="77" t="n"/>
      <c r="CD53" s="77" t="n"/>
      <c r="CE53" s="77" t="n"/>
      <c r="CF53" s="77" t="n"/>
      <c r="CG53" s="77" t="n"/>
      <c r="CH53" s="77" t="n"/>
      <c r="CI53" s="77" t="n"/>
      <c r="CJ53" s="77" t="n"/>
      <c r="CK53" s="77" t="n"/>
      <c r="CL53" s="77" t="n"/>
      <c r="CM53" s="77" t="n"/>
      <c r="CN53" s="77" t="n"/>
      <c r="CO53" s="77" t="n"/>
      <c r="CP53" s="77" t="n"/>
      <c r="CQ53" s="77" t="n"/>
    </row>
    <row r="54" customFormat="1" s="122">
      <c r="A54" s="34" t="n">
        <v>3</v>
      </c>
      <c r="B54" s="278" t="inlineStr">
        <is>
          <t>Lau Tik Tan</t>
        </is>
      </c>
      <c r="C54" s="46" t="inlineStr">
        <is>
          <t>LAU Tik Tan</t>
        </is>
      </c>
      <c r="D54" s="34" t="inlineStr">
        <is>
          <t>HK</t>
        </is>
      </c>
      <c r="E54" s="34" t="inlineStr">
        <is>
          <t>Translator</t>
        </is>
      </c>
      <c r="F54" s="34" t="inlineStr">
        <is>
          <t>Lau Tik Tan</t>
        </is>
      </c>
      <c r="G54" s="34" t="inlineStr">
        <is>
          <t>v_lau.tik-tan</t>
        </is>
      </c>
      <c r="H54" s="72" t="inlineStr">
        <is>
          <t>Tesla123</t>
        </is>
      </c>
      <c r="I54" s="34" t="n">
        <v>0.08500000000000001</v>
      </c>
      <c r="J54" s="34" t="n">
        <v>0.05</v>
      </c>
      <c r="K54" s="34" t="n"/>
      <c r="L54" s="34" t="n"/>
      <c r="M54" s="34" t="n"/>
      <c r="N54" s="34" t="n">
        <v>0.08500000000000001</v>
      </c>
      <c r="O54" s="34" t="n">
        <v>0.05</v>
      </c>
      <c r="P54" s="34" t="n"/>
      <c r="Q54" s="34" t="n"/>
      <c r="R54" s="34" t="n">
        <v>25</v>
      </c>
      <c r="S54" s="34" t="inlineStr">
        <is>
          <t>USD</t>
        </is>
      </c>
      <c r="T54" s="34" t="n"/>
      <c r="U54" s="34" t="inlineStr">
        <is>
          <t>based in UK, can support if time suitable</t>
        </is>
      </c>
      <c r="V54" s="34" t="inlineStr">
        <is>
          <t>Freelancer</t>
        </is>
      </c>
      <c r="W54" s="34" t="inlineStr">
        <is>
          <t>UK</t>
        </is>
      </c>
      <c r="X54" s="34" t="inlineStr">
        <is>
          <t>GMT+0</t>
        </is>
      </c>
      <c r="Y54" s="109">
        <f>NOW()-8/24</f>
        <v/>
      </c>
      <c r="Z54" s="347" t="inlineStr">
        <is>
          <t>mlle.landyl@gmail.com</t>
        </is>
      </c>
      <c r="AA54" s="347" t="inlineStr">
        <is>
          <t>v_lau.tik-tan@pactera.com</t>
        </is>
      </c>
      <c r="AB54" s="347" t="inlineStr">
        <is>
          <t>nx1ra#4S</t>
        </is>
      </c>
      <c r="AC54" s="574" t="n"/>
      <c r="AD54" s="34" t="n">
        <v>170319</v>
      </c>
      <c r="AE54" s="34" t="n"/>
      <c r="AF54" s="448" t="inlineStr">
        <is>
          <t>Pactera_ZH-HK_L.TI</t>
        </is>
      </c>
      <c r="AG54" s="449" t="n"/>
      <c r="AH54" s="77" t="n"/>
      <c r="AI54" s="77" t="n"/>
      <c r="AJ54" s="77" t="n"/>
      <c r="AK54" s="77" t="n"/>
      <c r="AL54" s="77" t="n"/>
      <c r="AM54" s="77" t="n"/>
      <c r="AN54" s="77" t="n"/>
      <c r="AO54" s="77" t="n"/>
      <c r="AP54" s="77" t="n"/>
      <c r="AQ54" s="77" t="n"/>
      <c r="AR54" s="77" t="n"/>
      <c r="AS54" s="77" t="n"/>
      <c r="AT54" s="77" t="n"/>
      <c r="AU54" s="77" t="n"/>
      <c r="AV54" s="77" t="n"/>
      <c r="AW54" s="77" t="n"/>
      <c r="AX54" s="77" t="n"/>
      <c r="AY54" s="77" t="n"/>
      <c r="AZ54" s="77" t="n"/>
      <c r="BA54" s="77" t="n"/>
      <c r="BB54" s="77" t="n"/>
      <c r="BC54" s="77" t="n"/>
      <c r="BD54" s="77" t="n"/>
      <c r="BE54" s="77" t="n"/>
      <c r="BF54" s="77" t="n"/>
      <c r="BG54" s="77" t="n"/>
      <c r="BH54" s="77" t="n"/>
      <c r="BI54" s="77" t="n"/>
      <c r="BJ54" s="77" t="n"/>
      <c r="BK54" s="77" t="n"/>
      <c r="BL54" s="77" t="n"/>
      <c r="BM54" s="77" t="n"/>
      <c r="BN54" s="77" t="n"/>
      <c r="BO54" s="77" t="n"/>
      <c r="BP54" s="77" t="n"/>
      <c r="BQ54" s="77" t="n"/>
      <c r="BR54" s="77" t="n"/>
      <c r="BS54" s="77" t="n"/>
      <c r="BT54" s="77" t="n"/>
      <c r="BU54" s="77" t="n"/>
      <c r="BV54" s="77" t="n"/>
      <c r="BW54" s="77" t="n"/>
      <c r="BX54" s="77" t="n"/>
      <c r="BY54" s="77" t="n"/>
      <c r="BZ54" s="77" t="n"/>
      <c r="CA54" s="77" t="n"/>
      <c r="CB54" s="77" t="n"/>
      <c r="CC54" s="77" t="n"/>
      <c r="CD54" s="77" t="n"/>
      <c r="CE54" s="77" t="n"/>
      <c r="CF54" s="77" t="n"/>
      <c r="CG54" s="77" t="n"/>
      <c r="CH54" s="77" t="n"/>
      <c r="CI54" s="77" t="n"/>
      <c r="CJ54" s="77" t="n"/>
      <c r="CK54" s="77" t="n"/>
      <c r="CL54" s="77" t="n"/>
      <c r="CM54" s="77" t="n"/>
      <c r="CN54" s="77" t="n"/>
      <c r="CO54" s="77" t="n"/>
      <c r="CP54" s="77" t="n"/>
      <c r="CQ54" s="77" t="n"/>
    </row>
    <row r="55" ht="14.25" customFormat="1" customHeight="1" s="77">
      <c r="A55" s="34" t="n">
        <v>3</v>
      </c>
      <c r="B55" s="34" t="inlineStr">
        <is>
          <t>Siu, Hiu Ho Barnet</t>
        </is>
      </c>
      <c r="C55" s="46" t="inlineStr">
        <is>
          <t>1016 Siu, Hiu Ho Barnet_萧晓豪</t>
        </is>
      </c>
      <c r="D55" s="34" t="inlineStr">
        <is>
          <t>HK</t>
        </is>
      </c>
      <c r="E55" s="34" t="inlineStr">
        <is>
          <t>Translator</t>
        </is>
      </c>
      <c r="F55" s="34" t="inlineStr">
        <is>
          <t>Siu, Hiu Ho Barnet</t>
        </is>
      </c>
      <c r="G55" s="34" t="inlineStr">
        <is>
          <t>v_barnet.siu</t>
        </is>
      </c>
      <c r="H55" s="72" t="inlineStr">
        <is>
          <t>Mar2017</t>
        </is>
      </c>
      <c r="I55" s="34" t="n">
        <v>0.05</v>
      </c>
      <c r="J55" s="34" t="n">
        <v>0.02</v>
      </c>
      <c r="K55" s="34" t="n"/>
      <c r="L55" s="34" t="n"/>
      <c r="M55" s="34" t="n"/>
      <c r="N55" s="34" t="n">
        <v>0.05</v>
      </c>
      <c r="O55" s="34" t="n">
        <v>0.02</v>
      </c>
      <c r="P55" s="34" t="n"/>
      <c r="Q55" s="34" t="n"/>
      <c r="R55" s="34" t="n"/>
      <c r="S55" s="34" t="inlineStr">
        <is>
          <t>USD</t>
        </is>
      </c>
      <c r="T55" s="34" t="n"/>
      <c r="U55" s="34" t="inlineStr">
        <is>
          <t>Specialized in legal field, not in IT field.Not used frequently, not very cooperative</t>
        </is>
      </c>
      <c r="V55" s="34" t="inlineStr">
        <is>
          <t>Freelancer</t>
        </is>
      </c>
      <c r="W55" s="34" t="inlineStr">
        <is>
          <t>Hong Kong</t>
        </is>
      </c>
      <c r="X55" s="34" t="inlineStr">
        <is>
          <t>GMT+8</t>
        </is>
      </c>
      <c r="Y55" s="109">
        <f>NOW()</f>
        <v/>
      </c>
      <c r="Z55" s="347" t="inlineStr">
        <is>
          <t>barnetsiu@hotmail.com</t>
        </is>
      </c>
      <c r="AA55" s="34" t="inlineStr">
        <is>
          <t>v_barnet.siu@pactera.com</t>
        </is>
      </c>
      <c r="AB55" s="278" t="inlineStr">
        <is>
          <t>fZ1Cq$4P</t>
        </is>
      </c>
      <c r="AC55" s="574" t="inlineStr">
        <is>
          <t>0852 – 63748901</t>
        </is>
      </c>
      <c r="AD55" s="34" t="n">
        <v>165481</v>
      </c>
      <c r="AE55" s="34" t="n"/>
      <c r="AF55" s="448" t="n">
        <v>0</v>
      </c>
      <c r="AG55" s="449" t="n"/>
    </row>
    <row r="56" customFormat="1" s="77">
      <c r="A56" s="34" t="n"/>
      <c r="B56" s="34" t="inlineStr">
        <is>
          <t>赵玉婷</t>
        </is>
      </c>
      <c r="C56" s="46" t="inlineStr">
        <is>
          <t>Internal Resource</t>
        </is>
      </c>
      <c r="D56" s="34" t="inlineStr">
        <is>
          <t>HK</t>
        </is>
      </c>
      <c r="E56" s="34" t="n"/>
      <c r="F56" s="34" t="n"/>
      <c r="G56" s="34" t="n"/>
      <c r="H56" s="34" t="n"/>
      <c r="I56" s="34">
        <f>N56/$I$462</f>
        <v/>
      </c>
      <c r="J56" s="34">
        <f>O56/$I$462</f>
        <v/>
      </c>
      <c r="K56" s="34" t="n"/>
      <c r="L56" s="34" t="n"/>
      <c r="M56" s="34" t="n"/>
      <c r="N56" s="34" t="n">
        <v>0.20858</v>
      </c>
      <c r="O56" s="34">
        <f>N56/2</f>
        <v/>
      </c>
      <c r="P56" s="34" t="n"/>
      <c r="Q56" s="34" t="n"/>
      <c r="R56" s="34" t="inlineStr">
        <is>
          <t>52.145(hour/T)</t>
        </is>
      </c>
      <c r="S56" s="34" t="inlineStr">
        <is>
          <t>CNY</t>
        </is>
      </c>
      <c r="T56" s="34" t="n"/>
      <c r="U56" s="34" t="n"/>
      <c r="V56" s="34" t="inlineStr">
        <is>
          <t>Internal</t>
        </is>
      </c>
      <c r="W56" s="34" t="inlineStr">
        <is>
          <t>Wuxi</t>
        </is>
      </c>
      <c r="X56" s="34" t="inlineStr">
        <is>
          <t>GMT+8</t>
        </is>
      </c>
      <c r="Y56" s="109">
        <f>NOW()</f>
        <v/>
      </c>
      <c r="Z56" s="34" t="inlineStr">
        <is>
          <t>yuting.zhao@pactera.com</t>
        </is>
      </c>
      <c r="AA56" s="347" t="n"/>
      <c r="AB56" s="347" t="n"/>
      <c r="AC56" s="574" t="n"/>
      <c r="AD56" s="34" t="n"/>
      <c r="AE56" s="34" t="n"/>
      <c r="AF56" s="448" t="n">
        <v>0</v>
      </c>
      <c r="AG56" s="449" t="n"/>
    </row>
    <row r="57" customFormat="1" s="122">
      <c r="A57" s="34" t="n"/>
      <c r="B57" s="34" t="inlineStr">
        <is>
          <t>武月芳</t>
        </is>
      </c>
      <c r="C57" s="46" t="inlineStr">
        <is>
          <t>Internal Resource</t>
        </is>
      </c>
      <c r="D57" s="34" t="inlineStr">
        <is>
          <t>HK</t>
        </is>
      </c>
      <c r="E57" s="34" t="n"/>
      <c r="F57" s="34" t="n"/>
      <c r="G57" s="34" t="n"/>
      <c r="H57" s="34" t="n"/>
      <c r="I57" s="34">
        <f>N57/$I$462</f>
        <v/>
      </c>
      <c r="J57" s="34">
        <f>O57/$I$462</f>
        <v/>
      </c>
      <c r="K57" s="34" t="n"/>
      <c r="L57" s="34" t="n"/>
      <c r="M57" s="34" t="n"/>
      <c r="N57" s="34" t="n">
        <v>0.2879</v>
      </c>
      <c r="O57" s="34">
        <f>N57/2</f>
        <v/>
      </c>
      <c r="P57" s="34" t="n"/>
      <c r="Q57" s="34" t="n"/>
      <c r="R57" s="34" t="inlineStr">
        <is>
          <t>71.98(hour/T)</t>
        </is>
      </c>
      <c r="S57" s="34" t="inlineStr">
        <is>
          <t>CNY</t>
        </is>
      </c>
      <c r="T57" s="34" t="n"/>
      <c r="U57" s="34" t="n"/>
      <c r="V57" s="34" t="inlineStr">
        <is>
          <t>Internal</t>
        </is>
      </c>
      <c r="W57" s="34" t="inlineStr">
        <is>
          <t>Wuhan</t>
        </is>
      </c>
      <c r="X57" s="34" t="inlineStr">
        <is>
          <t>GMT+8</t>
        </is>
      </c>
      <c r="Y57" s="109">
        <f>NOW()</f>
        <v/>
      </c>
      <c r="Z57" s="34" t="inlineStr">
        <is>
          <t>wu_yuefang@pactera.com</t>
        </is>
      </c>
      <c r="AA57" s="347" t="n"/>
      <c r="AB57" s="347" t="n"/>
      <c r="AC57" s="574" t="n"/>
      <c r="AD57" s="34" t="n"/>
      <c r="AE57" s="34" t="n"/>
      <c r="AF57" s="448" t="n">
        <v>0</v>
      </c>
      <c r="AG57" s="449" t="n"/>
      <c r="AH57" s="77" t="n"/>
      <c r="AI57" s="77" t="n"/>
      <c r="AJ57" s="77" t="n"/>
      <c r="AK57" s="77" t="n"/>
      <c r="AL57" s="77" t="n"/>
      <c r="AM57" s="77" t="n"/>
      <c r="AN57" s="77" t="n"/>
      <c r="AO57" s="77" t="n"/>
      <c r="AP57" s="77" t="n"/>
      <c r="AQ57" s="77" t="n"/>
      <c r="AR57" s="77" t="n"/>
      <c r="AS57" s="77" t="n"/>
      <c r="AT57" s="77" t="n"/>
      <c r="AU57" s="77" t="n"/>
      <c r="AV57" s="77" t="n"/>
      <c r="AW57" s="77" t="n"/>
      <c r="AX57" s="77" t="n"/>
      <c r="AY57" s="77" t="n"/>
      <c r="AZ57" s="77" t="n"/>
      <c r="BA57" s="77" t="n"/>
      <c r="BB57" s="77" t="n"/>
      <c r="BC57" s="77" t="n"/>
      <c r="BD57" s="77" t="n"/>
      <c r="BE57" s="77" t="n"/>
      <c r="BF57" s="77" t="n"/>
      <c r="BG57" s="77" t="n"/>
      <c r="BH57" s="77" t="n"/>
      <c r="BI57" s="77" t="n"/>
      <c r="BJ57" s="77" t="n"/>
      <c r="BK57" s="77" t="n"/>
      <c r="BL57" s="77" t="n"/>
      <c r="BM57" s="77" t="n"/>
      <c r="BN57" s="77" t="n"/>
      <c r="BO57" s="77" t="n"/>
      <c r="BP57" s="77" t="n"/>
      <c r="BQ57" s="77" t="n"/>
      <c r="BR57" s="77" t="n"/>
      <c r="BS57" s="77" t="n"/>
      <c r="BT57" s="77" t="n"/>
      <c r="BU57" s="77" t="n"/>
      <c r="BV57" s="77" t="n"/>
      <c r="BW57" s="77" t="n"/>
      <c r="BX57" s="77" t="n"/>
      <c r="BY57" s="77" t="n"/>
      <c r="BZ57" s="77" t="n"/>
      <c r="CA57" s="77" t="n"/>
      <c r="CB57" s="77" t="n"/>
      <c r="CC57" s="77" t="n"/>
      <c r="CD57" s="77" t="n"/>
      <c r="CE57" s="77" t="n"/>
      <c r="CF57" s="77" t="n"/>
      <c r="CG57" s="77" t="n"/>
      <c r="CH57" s="77" t="n"/>
      <c r="CI57" s="77" t="n"/>
      <c r="CJ57" s="77" t="n"/>
      <c r="CK57" s="77" t="n"/>
      <c r="CL57" s="77" t="n"/>
      <c r="CM57" s="77" t="n"/>
      <c r="CN57" s="77" t="n"/>
      <c r="CO57" s="77" t="n"/>
      <c r="CP57" s="77" t="n"/>
      <c r="CQ57" s="77" t="n"/>
    </row>
    <row r="58" ht="14.1" customFormat="1" customHeight="1" s="77">
      <c r="A58" s="34" t="n"/>
      <c r="B58" s="34" t="inlineStr">
        <is>
          <t>Agibale Huang</t>
        </is>
      </c>
      <c r="C58" s="46" t="inlineStr">
        <is>
          <t>Xiaohua Huang_黄小花</t>
        </is>
      </c>
      <c r="D58" s="34" t="inlineStr">
        <is>
          <t>HK</t>
        </is>
      </c>
      <c r="E58" s="34" t="inlineStr">
        <is>
          <t>Translator</t>
        </is>
      </c>
      <c r="F58" s="34" t="n"/>
      <c r="G58" s="34" t="n"/>
      <c r="H58" s="72" t="n"/>
      <c r="I58" s="34">
        <f>N58/$I$462</f>
        <v/>
      </c>
      <c r="J58" s="34">
        <f>O58/$I$462</f>
        <v/>
      </c>
      <c r="K58" s="34" t="n"/>
      <c r="L58" s="34" t="n"/>
      <c r="M58" s="34" t="n"/>
      <c r="N58" s="34" t="n">
        <v>0.3</v>
      </c>
      <c r="O58" s="34" t="n">
        <v>0.15</v>
      </c>
      <c r="P58" s="34" t="n"/>
      <c r="Q58" s="34" t="n"/>
      <c r="R58" s="34" t="n">
        <v>100</v>
      </c>
      <c r="S58" s="34" t="inlineStr">
        <is>
          <t>CNY</t>
        </is>
      </c>
      <c r="T58" s="34" t="n"/>
      <c r="U58" s="34" t="inlineStr">
        <is>
          <t>Limited availability.Not native HKer. Based in Guang Dong, China. Quality is good with price is high. Can take both TW&amp;HK.</t>
        </is>
      </c>
      <c r="V58" s="34" t="inlineStr">
        <is>
          <t>Freelancer</t>
        </is>
      </c>
      <c r="W58" s="34" t="inlineStr">
        <is>
          <t>Guangdong</t>
        </is>
      </c>
      <c r="X58" s="34" t="inlineStr">
        <is>
          <t>GMT+8</t>
        </is>
      </c>
      <c r="Y58" s="109">
        <f>NOW()</f>
        <v/>
      </c>
      <c r="Z58" s="347" t="inlineStr">
        <is>
          <t>agibale.victor@yahoo.com</t>
        </is>
      </c>
      <c r="AA58" s="34" t="n"/>
      <c r="AB58" s="232" t="inlineStr">
        <is>
          <t>TBD</t>
        </is>
      </c>
      <c r="AC58" s="574" t="n">
        <v>13794497651</v>
      </c>
      <c r="AD58" s="34" t="n">
        <v>37346</v>
      </c>
      <c r="AE58" s="34" t="n"/>
      <c r="AF58" s="448" t="n">
        <v>0</v>
      </c>
      <c r="AG58" s="449" t="n"/>
    </row>
    <row r="59" customFormat="1" s="77">
      <c r="A59" s="231" t="n"/>
      <c r="B59" s="231" t="inlineStr">
        <is>
          <t>Li qianqian</t>
        </is>
      </c>
      <c r="C59" s="358" t="inlineStr">
        <is>
          <t>Internal Resource</t>
        </is>
      </c>
      <c r="D59" s="231" t="inlineStr">
        <is>
          <t>HK</t>
        </is>
      </c>
      <c r="E59" s="231" t="inlineStr">
        <is>
          <t>Reviewer</t>
        </is>
      </c>
      <c r="F59" s="231" t="inlineStr">
        <is>
          <t>Li qianqian</t>
        </is>
      </c>
      <c r="G59" s="507" t="inlineStr">
        <is>
          <t>qianqian.li</t>
        </is>
      </c>
      <c r="H59" s="380" t="inlineStr">
        <is>
          <t>Disabled</t>
        </is>
      </c>
      <c r="I59" s="231">
        <f>N59/$I$462</f>
        <v/>
      </c>
      <c r="J59" s="231">
        <f>O59/$I$462</f>
        <v/>
      </c>
      <c r="K59" s="231" t="n"/>
      <c r="L59" s="231" t="n"/>
      <c r="M59" s="231" t="n"/>
      <c r="N59" s="231" t="n">
        <v>0.2086</v>
      </c>
      <c r="O59" s="231">
        <f>N59/2</f>
        <v/>
      </c>
      <c r="P59" s="231" t="n"/>
      <c r="Q59" s="231" t="n"/>
      <c r="R59" s="231" t="inlineStr">
        <is>
          <t>52.147(hour/T)</t>
        </is>
      </c>
      <c r="S59" s="231" t="inlineStr">
        <is>
          <t>CNY</t>
        </is>
      </c>
      <c r="T59" s="231" t="n"/>
      <c r="U59" s="231" t="inlineStr">
        <is>
          <t>Not used</t>
        </is>
      </c>
      <c r="V59" s="231" t="inlineStr">
        <is>
          <t>Freelancer</t>
        </is>
      </c>
      <c r="W59" s="231" t="inlineStr">
        <is>
          <t>Wuxi</t>
        </is>
      </c>
      <c r="X59" s="231" t="inlineStr">
        <is>
          <t>GMT+8</t>
        </is>
      </c>
      <c r="Y59" s="350">
        <f>NOW()</f>
        <v/>
      </c>
      <c r="Z59" s="356" t="inlineStr">
        <is>
          <t>v_qianqian.li@pactera.com</t>
        </is>
      </c>
      <c r="AA59" s="356" t="inlineStr">
        <is>
          <t>v_esther.lam@pactera.com</t>
        </is>
      </c>
      <c r="AB59" s="355" t="inlineStr">
        <is>
          <t>Internal</t>
        </is>
      </c>
      <c r="AC59" s="392" t="n"/>
      <c r="AD59" s="231" t="n"/>
      <c r="AE59" s="231" t="n"/>
      <c r="AF59" s="452" t="n">
        <v>0</v>
      </c>
      <c r="AG59" s="453" t="n"/>
    </row>
    <row r="60" ht="14.25" customFormat="1" customHeight="1" s="122">
      <c r="A60" s="231" t="n"/>
      <c r="B60" s="231" t="inlineStr">
        <is>
          <t>Carrie Tong</t>
        </is>
      </c>
      <c r="C60" s="358" t="n"/>
      <c r="D60" s="231" t="inlineStr">
        <is>
          <t>HK</t>
        </is>
      </c>
      <c r="E60" s="231" t="inlineStr">
        <is>
          <t>Translator</t>
        </is>
      </c>
      <c r="F60" s="231" t="inlineStr">
        <is>
          <t>Carrie Tong</t>
        </is>
      </c>
      <c r="G60" s="231" t="inlineStr">
        <is>
          <t>v_carrie.tong</t>
        </is>
      </c>
      <c r="H60" s="380" t="inlineStr">
        <is>
          <t>Disabled</t>
        </is>
      </c>
      <c r="I60" s="231" t="n">
        <v>0.05</v>
      </c>
      <c r="J60" s="231" t="n">
        <v>0.025</v>
      </c>
      <c r="K60" s="231" t="n"/>
      <c r="L60" s="231" t="n"/>
      <c r="M60" s="231" t="n"/>
      <c r="N60" s="231" t="n">
        <v>0.05</v>
      </c>
      <c r="O60" s="231" t="n">
        <v>0.025</v>
      </c>
      <c r="P60" s="231" t="n"/>
      <c r="Q60" s="231" t="n"/>
      <c r="R60" s="231" t="n"/>
      <c r="S60" s="231" t="inlineStr">
        <is>
          <t>USD</t>
        </is>
      </c>
      <c r="T60" s="231" t="n"/>
      <c r="U60" s="231" t="inlineStr">
        <is>
          <t>recently no reply from her. Can be a back up, T speed is not fast</t>
        </is>
      </c>
      <c r="V60" s="231" t="inlineStr">
        <is>
          <t>Freelancer</t>
        </is>
      </c>
      <c r="W60" s="231" t="inlineStr">
        <is>
          <t>Hong Kong</t>
        </is>
      </c>
      <c r="X60" s="231" t="inlineStr">
        <is>
          <t>GMT+8</t>
        </is>
      </c>
      <c r="Y60" s="350">
        <f>NOW()</f>
        <v/>
      </c>
      <c r="Z60" s="356" t="inlineStr">
        <is>
          <t>carriekahei@gmail.com</t>
        </is>
      </c>
      <c r="AA60" s="356" t="inlineStr">
        <is>
          <t>v_carrie.tong@pactera.com</t>
        </is>
      </c>
      <c r="AB60" s="356" t="n"/>
      <c r="AC60" s="392" t="n"/>
      <c r="AD60" s="231" t="n">
        <v>121763</v>
      </c>
      <c r="AE60" s="231" t="n"/>
      <c r="AF60" s="452" t="n">
        <v>0</v>
      </c>
      <c r="AG60" s="453" t="n"/>
      <c r="AH60" s="77" t="n"/>
      <c r="AI60" s="77" t="n"/>
      <c r="AJ60" s="77" t="n"/>
      <c r="AK60" s="77" t="n"/>
      <c r="AL60" s="77" t="n"/>
      <c r="AM60" s="77" t="n"/>
      <c r="AN60" s="77" t="n"/>
      <c r="AO60" s="77" t="n"/>
      <c r="AP60" s="77" t="n"/>
      <c r="AQ60" s="77" t="n"/>
      <c r="AR60" s="77" t="n"/>
      <c r="AS60" s="77" t="n"/>
      <c r="AT60" s="77" t="n"/>
      <c r="AU60" s="77" t="n"/>
      <c r="AV60" s="77" t="n"/>
      <c r="AW60" s="77" t="n"/>
      <c r="AX60" s="77" t="n"/>
      <c r="AY60" s="77" t="n"/>
      <c r="AZ60" s="77" t="n"/>
      <c r="BA60" s="77" t="n"/>
      <c r="BB60" s="77" t="n"/>
      <c r="BC60" s="77" t="n"/>
      <c r="BD60" s="77" t="n"/>
      <c r="BE60" s="77" t="n"/>
      <c r="BF60" s="77" t="n"/>
      <c r="BG60" s="77" t="n"/>
      <c r="BH60" s="77" t="n"/>
      <c r="BI60" s="77" t="n"/>
      <c r="BJ60" s="77" t="n"/>
      <c r="BK60" s="77" t="n"/>
      <c r="BL60" s="77" t="n"/>
      <c r="BM60" s="77" t="n"/>
      <c r="BN60" s="77" t="n"/>
      <c r="BO60" s="77" t="n"/>
      <c r="BP60" s="77" t="n"/>
      <c r="BQ60" s="77" t="n"/>
      <c r="BR60" s="77" t="n"/>
      <c r="BS60" s="77" t="n"/>
      <c r="BT60" s="77" t="n"/>
      <c r="BU60" s="77" t="n"/>
      <c r="BV60" s="77" t="n"/>
      <c r="BW60" s="77" t="n"/>
      <c r="BX60" s="77" t="n"/>
      <c r="BY60" s="77" t="n"/>
      <c r="BZ60" s="77" t="n"/>
      <c r="CA60" s="77" t="n"/>
      <c r="CB60" s="77" t="n"/>
      <c r="CC60" s="77" t="n"/>
      <c r="CD60" s="77" t="n"/>
      <c r="CE60" s="77" t="n"/>
      <c r="CF60" s="77" t="n"/>
      <c r="CG60" s="77" t="n"/>
      <c r="CH60" s="77" t="n"/>
      <c r="CI60" s="77" t="n"/>
      <c r="CJ60" s="77" t="n"/>
      <c r="CK60" s="77" t="n"/>
      <c r="CL60" s="77" t="n"/>
      <c r="CM60" s="77" t="n"/>
      <c r="CN60" s="77" t="n"/>
      <c r="CO60" s="77" t="n"/>
      <c r="CP60" s="77" t="n"/>
      <c r="CQ60" s="77" t="n"/>
    </row>
    <row r="61" customFormat="1" s="77">
      <c r="A61" s="231" t="n"/>
      <c r="B61" s="231" t="inlineStr">
        <is>
          <t>Michael</t>
        </is>
      </c>
      <c r="C61" s="358" t="inlineStr">
        <is>
          <t>1002Chinese-version</t>
        </is>
      </c>
      <c r="D61" s="231" t="inlineStr">
        <is>
          <t>HK</t>
        </is>
      </c>
      <c r="E61" s="231" t="inlineStr">
        <is>
          <t>Translator</t>
        </is>
      </c>
      <c r="F61" s="231" t="inlineStr">
        <is>
          <t>Fung Puiyin</t>
        </is>
      </c>
      <c r="G61" s="231" t="inlineStr">
        <is>
          <t>v_fung.puiyin</t>
        </is>
      </c>
      <c r="H61" s="380" t="inlineStr">
        <is>
          <t>Disabled</t>
        </is>
      </c>
      <c r="I61" s="231" t="n">
        <v>0.07000000000000001</v>
      </c>
      <c r="J61" s="231" t="n">
        <v>0.03</v>
      </c>
      <c r="K61" s="231" t="n"/>
      <c r="L61" s="231" t="n"/>
      <c r="M61" s="231" t="n"/>
      <c r="N61" s="231" t="n">
        <v>0.07000000000000001</v>
      </c>
      <c r="O61" s="231" t="n">
        <v>0.03</v>
      </c>
      <c r="P61" s="231" t="n"/>
      <c r="Q61" s="231" t="n"/>
      <c r="R61" s="231" t="n"/>
      <c r="S61" s="231" t="inlineStr">
        <is>
          <t>USD</t>
        </is>
      </c>
      <c r="T61" s="231" t="n"/>
      <c r="U61" s="231" t="inlineStr">
        <is>
          <t>can be a back up, last time rejected our job due to short deadline</t>
        </is>
      </c>
      <c r="V61" s="231" t="inlineStr">
        <is>
          <t>Freelancer</t>
        </is>
      </c>
      <c r="W61" s="231" t="inlineStr">
        <is>
          <t>Hong Kong</t>
        </is>
      </c>
      <c r="X61" s="231" t="inlineStr">
        <is>
          <t>GMT+8</t>
        </is>
      </c>
      <c r="Y61" s="350">
        <f>NOW()</f>
        <v/>
      </c>
      <c r="Z61" s="356" t="inlineStr">
        <is>
          <t>michael.cheung@chinese-version.com</t>
        </is>
      </c>
      <c r="AA61" s="354" t="inlineStr">
        <is>
          <t>v_fung.puiyin@pactera.com</t>
        </is>
      </c>
      <c r="AB61" s="432" t="inlineStr">
        <is>
          <t>ax4W#K##</t>
        </is>
      </c>
      <c r="AC61" s="392" t="n"/>
      <c r="AD61" s="231" t="n">
        <v>51790</v>
      </c>
      <c r="AE61" s="231" t="n"/>
      <c r="AF61" s="450" t="n">
        <v>0</v>
      </c>
      <c r="AG61" s="451" t="n"/>
    </row>
    <row r="62" customFormat="1" s="77">
      <c r="A62" s="231" t="n"/>
      <c r="B62" s="354" t="inlineStr">
        <is>
          <t>Lenug Yue Fan</t>
        </is>
      </c>
      <c r="C62" s="358" t="inlineStr">
        <is>
          <t>Lenug Yue Fan</t>
        </is>
      </c>
      <c r="D62" s="231" t="inlineStr">
        <is>
          <t>HK</t>
        </is>
      </c>
      <c r="E62" s="231" t="inlineStr">
        <is>
          <t>Translator</t>
        </is>
      </c>
      <c r="F62" s="354" t="inlineStr">
        <is>
          <t>Lenug Yue Fan</t>
        </is>
      </c>
      <c r="G62" s="231" t="inlineStr">
        <is>
          <t>v_lenug.yuefan</t>
        </is>
      </c>
      <c r="H62" s="380" t="inlineStr">
        <is>
          <t>Disabled</t>
        </is>
      </c>
      <c r="I62" s="231" t="n">
        <v>0.018</v>
      </c>
      <c r="J62" s="231" t="n"/>
      <c r="K62" s="231" t="n"/>
      <c r="L62" s="231" t="n"/>
      <c r="M62" s="231" t="n"/>
      <c r="N62" s="231" t="n">
        <v>0.018</v>
      </c>
      <c r="O62" s="231" t="n"/>
      <c r="P62" s="231" t="n"/>
      <c r="Q62" s="231" t="n"/>
      <c r="R62" s="231" t="n"/>
      <c r="S62" s="231" t="inlineStr">
        <is>
          <t>USD</t>
        </is>
      </c>
      <c r="T62" s="231" t="n"/>
      <c r="U62" s="231" t="inlineStr">
        <is>
          <t>haven't taken job before, can contact to try</t>
        </is>
      </c>
      <c r="V62" s="231" t="inlineStr">
        <is>
          <t>Freelancer</t>
        </is>
      </c>
      <c r="W62" s="231" t="inlineStr">
        <is>
          <t>Hong Kong</t>
        </is>
      </c>
      <c r="X62" s="231" t="inlineStr">
        <is>
          <t>GMT+8</t>
        </is>
      </c>
      <c r="Y62" s="350">
        <f>NOW()</f>
        <v/>
      </c>
      <c r="Z62" s="356" t="inlineStr">
        <is>
          <t>lyuenfan@yahoo.com.hk</t>
        </is>
      </c>
      <c r="AA62" s="354" t="inlineStr">
        <is>
          <t>v_lenug.yuefan@pactera.com</t>
        </is>
      </c>
      <c r="AB62" s="356" t="inlineStr">
        <is>
          <t>MQf4nW#M</t>
        </is>
      </c>
      <c r="AC62" s="392" t="n"/>
      <c r="AD62" s="231" t="n"/>
      <c r="AE62" s="231" t="n"/>
      <c r="AF62" s="450" t="n">
        <v>0</v>
      </c>
      <c r="AG62" s="451" t="n"/>
    </row>
    <row r="63" customFormat="1" s="77">
      <c r="A63" s="231" t="n"/>
      <c r="B63" s="231" t="inlineStr">
        <is>
          <t>Lily Lau</t>
        </is>
      </c>
      <c r="C63" s="358" t="inlineStr">
        <is>
          <t>1016 劉莉明_Lily Lau</t>
        </is>
      </c>
      <c r="D63" s="231" t="inlineStr">
        <is>
          <t>HK</t>
        </is>
      </c>
      <c r="E63" s="231" t="inlineStr">
        <is>
          <t>Translator</t>
        </is>
      </c>
      <c r="F63" s="231" t="inlineStr">
        <is>
          <t>Lily Lau</t>
        </is>
      </c>
      <c r="G63" s="231" t="inlineStr">
        <is>
          <t>v_lily.lau</t>
        </is>
      </c>
      <c r="H63" s="380" t="inlineStr">
        <is>
          <t>Disabled</t>
        </is>
      </c>
      <c r="I63" s="231" t="n">
        <v>0.05</v>
      </c>
      <c r="J63" s="231" t="n">
        <v>0.025</v>
      </c>
      <c r="K63" s="231" t="n"/>
      <c r="L63" s="231" t="n"/>
      <c r="M63" s="231" t="n"/>
      <c r="N63" s="231" t="n">
        <v>0.05</v>
      </c>
      <c r="O63" s="231" t="n">
        <v>0.025</v>
      </c>
      <c r="P63" s="231" t="n"/>
      <c r="Q63" s="231" t="n"/>
      <c r="R63" s="231" t="n">
        <v>20</v>
      </c>
      <c r="S63" s="231" t="inlineStr">
        <is>
          <t>USD</t>
        </is>
      </c>
      <c r="T63" s="231" t="n"/>
      <c r="U63" s="231" t="inlineStr">
        <is>
          <t>Full job, so her availability is very limited, only take job during weekend</t>
        </is>
      </c>
      <c r="V63" s="231" t="inlineStr">
        <is>
          <t>Freelancer</t>
        </is>
      </c>
      <c r="W63" s="231" t="inlineStr">
        <is>
          <t>Hong Kong</t>
        </is>
      </c>
      <c r="X63" s="231" t="inlineStr">
        <is>
          <t>GMT+8</t>
        </is>
      </c>
      <c r="Y63" s="350">
        <f>NOW()</f>
        <v/>
      </c>
      <c r="Z63" s="231" t="inlineStr">
        <is>
          <t>lilylaulm@gmail.com</t>
        </is>
      </c>
      <c r="AA63" s="231" t="inlineStr">
        <is>
          <t>v_lily.lau@pactera.com</t>
        </is>
      </c>
      <c r="AB63" s="354" t="inlineStr">
        <is>
          <t>dI2fb@$2</t>
        </is>
      </c>
      <c r="AC63" s="392" t="inlineStr">
        <is>
          <t>(+852) 5160 1447</t>
        </is>
      </c>
      <c r="AD63" s="231" t="n">
        <v>119935</v>
      </c>
      <c r="AE63" s="231" t="n"/>
      <c r="AF63" s="450" t="n">
        <v>0</v>
      </c>
      <c r="AG63" s="451" t="n"/>
    </row>
    <row r="64" ht="14.25" customFormat="1" customHeight="1" s="77">
      <c r="A64" s="231" t="n"/>
      <c r="B64" s="231" t="inlineStr">
        <is>
          <t>David Lo</t>
        </is>
      </c>
      <c r="C64" s="358" t="inlineStr">
        <is>
          <t>1016 Lo Chi Ping, David</t>
        </is>
      </c>
      <c r="D64" s="231" t="inlineStr">
        <is>
          <t>HK</t>
        </is>
      </c>
      <c r="E64" s="231" t="inlineStr">
        <is>
          <t>Translator</t>
        </is>
      </c>
      <c r="F64" s="231" t="inlineStr">
        <is>
          <t>David Lo</t>
        </is>
      </c>
      <c r="G64" s="231" t="inlineStr">
        <is>
          <t>v_david.lo</t>
        </is>
      </c>
      <c r="H64" s="380" t="inlineStr">
        <is>
          <t>Disabled</t>
        </is>
      </c>
      <c r="I64" s="231" t="n">
        <v>0.05</v>
      </c>
      <c r="J64" s="231" t="n">
        <v>0.025</v>
      </c>
      <c r="K64" s="231" t="n"/>
      <c r="L64" s="231" t="n"/>
      <c r="M64" s="231" t="n"/>
      <c r="N64" s="231" t="n">
        <v>0.05</v>
      </c>
      <c r="O64" s="231" t="n">
        <v>0.025</v>
      </c>
      <c r="P64" s="231" t="n"/>
      <c r="Q64" s="231" t="n"/>
      <c r="R64" s="231" t="n">
        <v>18</v>
      </c>
      <c r="S64" s="231" t="inlineStr">
        <is>
          <t>USD</t>
        </is>
      </c>
      <c r="T64" s="231" t="n"/>
      <c r="U64" s="231" t="inlineStr">
        <is>
          <t>Availability is limited, but his quality is good and price is not high</t>
        </is>
      </c>
      <c r="V64" s="231" t="inlineStr">
        <is>
          <t>Freelancer</t>
        </is>
      </c>
      <c r="W64" s="231" t="inlineStr">
        <is>
          <t>Hong Kong</t>
        </is>
      </c>
      <c r="X64" s="231" t="inlineStr">
        <is>
          <t>GMT+8</t>
        </is>
      </c>
      <c r="Y64" s="350">
        <f>NOW()</f>
        <v/>
      </c>
      <c r="Z64" s="356" t="inlineStr">
        <is>
          <t>david@trlns.com</t>
        </is>
      </c>
      <c r="AA64" s="356" t="inlineStr">
        <is>
          <t>v_david.lo@pactera.com</t>
        </is>
      </c>
      <c r="AB64" s="354" t="inlineStr">
        <is>
          <t>xyj8k$kq</t>
        </is>
      </c>
      <c r="AC64" s="392" t="inlineStr">
        <is>
          <t>(+852) 3010 9851</t>
        </is>
      </c>
      <c r="AD64" s="231" t="n">
        <v>147954</v>
      </c>
      <c r="AE64" s="231" t="n"/>
      <c r="AF64" s="450" t="n">
        <v>0</v>
      </c>
      <c r="AG64" s="451" t="n"/>
    </row>
    <row r="65" customFormat="1" s="77">
      <c r="A65" s="357" t="n"/>
      <c r="B65" s="231" t="inlineStr">
        <is>
          <t>William Chao</t>
        </is>
      </c>
      <c r="C65" s="500" t="inlineStr">
        <is>
          <t>1016 William Chao 赵子杰</t>
        </is>
      </c>
      <c r="D65" s="231" t="inlineStr">
        <is>
          <t>HK</t>
        </is>
      </c>
      <c r="E65" s="231" t="inlineStr">
        <is>
          <t>Translator</t>
        </is>
      </c>
      <c r="F65" s="231" t="inlineStr">
        <is>
          <t>Orlando.ho</t>
        </is>
      </c>
      <c r="G65" s="231" t="inlineStr">
        <is>
          <t>v_orlando.ho</t>
        </is>
      </c>
      <c r="H65" s="380" t="inlineStr">
        <is>
          <t>Disabled</t>
        </is>
      </c>
      <c r="I65" s="231" t="n">
        <v>0.05</v>
      </c>
      <c r="J65" s="231" t="n">
        <v>0.025</v>
      </c>
      <c r="K65" s="231" t="n"/>
      <c r="L65" s="231" t="n"/>
      <c r="M65" s="231" t="n"/>
      <c r="N65" s="231" t="n">
        <v>0.05</v>
      </c>
      <c r="O65" s="231" t="n">
        <v>0.025</v>
      </c>
      <c r="P65" s="231" t="n"/>
      <c r="Q65" s="231" t="n"/>
      <c r="R65" s="231" t="n"/>
      <c r="S65" s="231" t="inlineStr">
        <is>
          <t>USD</t>
        </is>
      </c>
      <c r="T65" s="231" t="n"/>
      <c r="U65" s="231" t="n"/>
      <c r="V65" s="231" t="inlineStr">
        <is>
          <t>Freelancer</t>
        </is>
      </c>
      <c r="W65" s="231" t="inlineStr">
        <is>
          <t xml:space="preserve">Shenzhen </t>
        </is>
      </c>
      <c r="X65" s="231" t="inlineStr">
        <is>
          <t>GMT+8</t>
        </is>
      </c>
      <c r="Y65" s="350">
        <f>NOW()</f>
        <v/>
      </c>
      <c r="Z65" s="231" t="inlineStr">
        <is>
          <t>williamstchao0714@gmail.com</t>
        </is>
      </c>
      <c r="AA65" s="356" t="inlineStr">
        <is>
          <t>v_w.kwok@pactera.com、v_orlando.ho@pactera.com/w.kwork@hotmail.com</t>
        </is>
      </c>
      <c r="AB65" s="351" t="inlineStr">
        <is>
          <t>ytc1E$$2/zKW9jD$7/July2017</t>
        </is>
      </c>
      <c r="AC65" s="392" t="n">
        <v>14714346205</v>
      </c>
      <c r="AD65" s="231" t="n">
        <v>154801</v>
      </c>
      <c r="AE65" s="231" t="n"/>
      <c r="AF65" s="450" t="n">
        <v>0</v>
      </c>
      <c r="AG65" s="451" t="n"/>
    </row>
    <row r="66" customFormat="1" s="77">
      <c r="A66" s="357" t="n"/>
      <c r="B66" s="231" t="inlineStr">
        <is>
          <t>慧灵译家</t>
        </is>
      </c>
      <c r="C66" s="500" t="inlineStr">
        <is>
          <t>1002 深圳市慧灵译家有限公司_WE-Link Languages</t>
        </is>
      </c>
      <c r="D66" s="231" t="inlineStr">
        <is>
          <t>HK</t>
        </is>
      </c>
      <c r="E66" s="231" t="inlineStr">
        <is>
          <t>Translator</t>
        </is>
      </c>
      <c r="F66" s="231" t="inlineStr">
        <is>
          <t>Alan Chiu</t>
        </is>
      </c>
      <c r="G66" s="231" t="inlineStr">
        <is>
          <t>v_alan.chiu</t>
        </is>
      </c>
      <c r="H66" s="380" t="inlineStr">
        <is>
          <t>Disabled</t>
        </is>
      </c>
      <c r="I66" s="231">
        <f>N66/$I$462</f>
        <v/>
      </c>
      <c r="J66" s="231">
        <f>O66/$I$462</f>
        <v/>
      </c>
      <c r="K66" s="231" t="n"/>
      <c r="L66" s="231" t="n"/>
      <c r="M66" s="231" t="n"/>
      <c r="N66" s="231" t="n">
        <v>0.35</v>
      </c>
      <c r="O66" s="231" t="n">
        <v>0.19</v>
      </c>
      <c r="P66" s="231" t="n"/>
      <c r="Q66" s="231" t="n"/>
      <c r="R66" s="231" t="n"/>
      <c r="S66" s="231" t="inlineStr">
        <is>
          <t>CNY</t>
        </is>
      </c>
      <c r="T66" s="231" t="n"/>
      <c r="U66" s="231" t="n"/>
      <c r="V66" s="231" t="inlineStr">
        <is>
          <t>Vendor</t>
        </is>
      </c>
      <c r="W66" s="231" t="inlineStr">
        <is>
          <t>Beijing</t>
        </is>
      </c>
      <c r="X66" s="231" t="inlineStr">
        <is>
          <t>GMT+8</t>
        </is>
      </c>
      <c r="Y66" s="350">
        <f>NOW()</f>
        <v/>
      </c>
      <c r="Z66" s="231" t="inlineStr">
        <is>
          <t>info@linkoword.com</t>
        </is>
      </c>
      <c r="AA66" s="356" t="inlineStr">
        <is>
          <t>v_alan.chiu@pactera.com</t>
        </is>
      </c>
      <c r="AB66" s="351" t="inlineStr">
        <is>
          <t>eP5Q$KD7</t>
        </is>
      </c>
      <c r="AC66" s="392" t="inlineStr">
        <is>
          <t xml:space="preserve"> 135 9015 4208</t>
        </is>
      </c>
      <c r="AD66" s="231" t="n">
        <v>124748</v>
      </c>
      <c r="AE66" s="231" t="n"/>
      <c r="AF66" s="450" t="n">
        <v>0</v>
      </c>
      <c r="AG66" s="451" t="n"/>
    </row>
    <row r="67" customFormat="1" s="77">
      <c r="A67" s="357" t="n"/>
      <c r="B67" s="231" t="inlineStr">
        <is>
          <t>Lam, Mei Ling</t>
        </is>
      </c>
      <c r="C67" s="500" t="inlineStr">
        <is>
          <t>1016 Lam, Mei Ling Josephine_林美玲</t>
        </is>
      </c>
      <c r="D67" s="231" t="inlineStr">
        <is>
          <t>HK</t>
        </is>
      </c>
      <c r="E67" s="231" t="inlineStr">
        <is>
          <t>Translator</t>
        </is>
      </c>
      <c r="F67" s="231" t="inlineStr">
        <is>
          <t>Lam, Mei Ling</t>
        </is>
      </c>
      <c r="G67" s="231" t="inlineStr">
        <is>
          <t>v_josephine.lam</t>
        </is>
      </c>
      <c r="H67" s="380" t="inlineStr">
        <is>
          <t>Disabled</t>
        </is>
      </c>
      <c r="I67" s="231" t="n">
        <v>0.0645</v>
      </c>
      <c r="J67" s="231" t="n"/>
      <c r="K67" s="231" t="n"/>
      <c r="L67" s="231" t="n"/>
      <c r="M67" s="231" t="n"/>
      <c r="N67" s="231" t="n">
        <v>0.0645</v>
      </c>
      <c r="O67" s="231" t="n"/>
      <c r="P67" s="231" t="n"/>
      <c r="Q67" s="231" t="n"/>
      <c r="R67" s="231" t="n"/>
      <c r="S67" s="231" t="inlineStr">
        <is>
          <t>USD</t>
        </is>
      </c>
      <c r="T67" s="231" t="n"/>
      <c r="U67" s="231" t="n"/>
      <c r="V67" s="231" t="inlineStr">
        <is>
          <t>Freelancer</t>
        </is>
      </c>
      <c r="W67" s="231" t="inlineStr">
        <is>
          <t>Hong Kong</t>
        </is>
      </c>
      <c r="X67" s="231" t="inlineStr">
        <is>
          <t>GMT+8</t>
        </is>
      </c>
      <c r="Y67" s="350">
        <f>NOW()</f>
        <v/>
      </c>
      <c r="Z67" s="231" t="inlineStr">
        <is>
          <t>j.lam@live.hk</t>
        </is>
      </c>
      <c r="AA67" s="356" t="inlineStr">
        <is>
          <t>v_josephine.lam@pactera.com</t>
        </is>
      </c>
      <c r="AB67" s="351" t="inlineStr">
        <is>
          <t>jPI9S$B%</t>
        </is>
      </c>
      <c r="AC67" s="392" t="inlineStr">
        <is>
          <t>(+852) 9381 5581</t>
        </is>
      </c>
      <c r="AD67" s="231" t="n">
        <v>150154</v>
      </c>
      <c r="AE67" s="231" t="n"/>
      <c r="AF67" s="450" t="n">
        <v>0</v>
      </c>
      <c r="AG67" s="451" t="n"/>
    </row>
    <row r="68" customFormat="1" s="122">
      <c r="A68" s="357" t="n"/>
      <c r="B68" s="231" t="inlineStr">
        <is>
          <t>李聪Maisie</t>
        </is>
      </c>
      <c r="C68" s="500" t="inlineStr">
        <is>
          <t>李聪Maisie</t>
        </is>
      </c>
      <c r="D68" s="231" t="inlineStr">
        <is>
          <t>HK</t>
        </is>
      </c>
      <c r="E68" s="231" t="inlineStr">
        <is>
          <t>Translator</t>
        </is>
      </c>
      <c r="F68" s="231" t="n"/>
      <c r="G68" s="231" t="inlineStr">
        <is>
          <t>v_w.kwok(T)</t>
        </is>
      </c>
      <c r="H68" s="380" t="inlineStr">
        <is>
          <t>Disabled</t>
        </is>
      </c>
      <c r="I68" s="231">
        <f>N68/$I$462</f>
        <v/>
      </c>
      <c r="J68" s="231">
        <f>O68/$I$462</f>
        <v/>
      </c>
      <c r="K68" s="231" t="n"/>
      <c r="L68" s="231" t="n"/>
      <c r="M68" s="231" t="n"/>
      <c r="N68" s="231" t="n">
        <v>0.3</v>
      </c>
      <c r="O68" s="231" t="n">
        <v>0.15</v>
      </c>
      <c r="P68" s="231" t="n"/>
      <c r="Q68" s="231" t="n"/>
      <c r="R68" s="231" t="n"/>
      <c r="S68" s="231" t="inlineStr">
        <is>
          <t>CNY</t>
        </is>
      </c>
      <c r="T68" s="231" t="n"/>
      <c r="U68" s="231" t="n"/>
      <c r="V68" s="231" t="inlineStr">
        <is>
          <t>Freelancer</t>
        </is>
      </c>
      <c r="W68" s="231" t="n"/>
      <c r="X68" s="231" t="inlineStr">
        <is>
          <t>GMT+8</t>
        </is>
      </c>
      <c r="Y68" s="350">
        <f>NOW()</f>
        <v/>
      </c>
      <c r="Z68" s="231" t="inlineStr">
        <is>
          <t>常用QQ邮箱 270129339@qq.com / asura.li@163.com</t>
        </is>
      </c>
      <c r="AA68" s="356" t="n"/>
      <c r="AB68" s="351" t="n"/>
      <c r="AC68" s="392" t="n">
        <v>15013460332</v>
      </c>
      <c r="AD68" s="231" t="n">
        <v>141621</v>
      </c>
      <c r="AE68" s="231" t="n"/>
      <c r="AF68" s="450" t="n">
        <v>0</v>
      </c>
      <c r="AG68" s="451" t="n"/>
      <c r="AH68" s="77" t="n"/>
      <c r="AI68" s="77" t="n"/>
      <c r="AJ68" s="77" t="n"/>
      <c r="AK68" s="77" t="n"/>
      <c r="AL68" s="77" t="n"/>
      <c r="AM68" s="77" t="n"/>
      <c r="AN68" s="77" t="n"/>
      <c r="AO68" s="77" t="n"/>
      <c r="AP68" s="77" t="n"/>
      <c r="AQ68" s="77" t="n"/>
      <c r="AR68" s="77" t="n"/>
      <c r="AS68" s="77" t="n"/>
      <c r="AT68" s="77" t="n"/>
      <c r="AU68" s="77" t="n"/>
      <c r="AV68" s="77" t="n"/>
      <c r="AW68" s="77" t="n"/>
      <c r="AX68" s="77" t="n"/>
      <c r="AY68" s="77" t="n"/>
      <c r="AZ68" s="77" t="n"/>
      <c r="BA68" s="77" t="n"/>
      <c r="BB68" s="77" t="n"/>
      <c r="BC68" s="77" t="n"/>
      <c r="BD68" s="77" t="n"/>
      <c r="BE68" s="77" t="n"/>
      <c r="BF68" s="77" t="n"/>
      <c r="BG68" s="77" t="n"/>
      <c r="BH68" s="77" t="n"/>
      <c r="BI68" s="77" t="n"/>
      <c r="BJ68" s="77" t="n"/>
      <c r="BK68" s="77" t="n"/>
      <c r="BL68" s="77" t="n"/>
      <c r="BM68" s="77" t="n"/>
      <c r="BN68" s="77" t="n"/>
      <c r="BO68" s="77" t="n"/>
      <c r="BP68" s="77" t="n"/>
      <c r="BQ68" s="77" t="n"/>
      <c r="BR68" s="77" t="n"/>
      <c r="BS68" s="77" t="n"/>
      <c r="BT68" s="77" t="n"/>
      <c r="BU68" s="77" t="n"/>
      <c r="BV68" s="77" t="n"/>
      <c r="BW68" s="77" t="n"/>
      <c r="BX68" s="77" t="n"/>
      <c r="BY68" s="77" t="n"/>
      <c r="BZ68" s="77" t="n"/>
      <c r="CA68" s="77" t="n"/>
      <c r="CB68" s="77" t="n"/>
      <c r="CC68" s="77" t="n"/>
      <c r="CD68" s="77" t="n"/>
      <c r="CE68" s="77" t="n"/>
      <c r="CF68" s="77" t="n"/>
      <c r="CG68" s="77" t="n"/>
      <c r="CH68" s="77" t="n"/>
      <c r="CI68" s="77" t="n"/>
      <c r="CJ68" s="77" t="n"/>
      <c r="CK68" s="77" t="n"/>
      <c r="CL68" s="77" t="n"/>
      <c r="CM68" s="77" t="n"/>
      <c r="CN68" s="77" t="n"/>
      <c r="CO68" s="77" t="n"/>
      <c r="CP68" s="77" t="n"/>
      <c r="CQ68" s="77" t="n"/>
    </row>
    <row r="69">
      <c r="A69" s="357" t="n"/>
      <c r="B69" s="231" t="inlineStr">
        <is>
          <t>Wendy WU</t>
        </is>
      </c>
      <c r="C69" s="500" t="inlineStr">
        <is>
          <t>吴颖敏 (Wendy)</t>
        </is>
      </c>
      <c r="D69" s="231" t="inlineStr">
        <is>
          <t>HK</t>
        </is>
      </c>
      <c r="E69" s="231" t="inlineStr">
        <is>
          <t>Reviewer</t>
        </is>
      </c>
      <c r="F69" s="231" t="inlineStr">
        <is>
          <t>Wendy WU</t>
        </is>
      </c>
      <c r="G69" s="231" t="inlineStr">
        <is>
          <t>v_wendy.wu</t>
        </is>
      </c>
      <c r="H69" s="380" t="inlineStr">
        <is>
          <t>Disabled</t>
        </is>
      </c>
      <c r="I69" s="231" t="n">
        <v>0.08</v>
      </c>
      <c r="J69" s="231" t="n">
        <v>0.04</v>
      </c>
      <c r="K69" s="231" t="n"/>
      <c r="L69" s="231" t="n"/>
      <c r="M69" s="231" t="n"/>
      <c r="N69" s="231" t="n">
        <v>0.08</v>
      </c>
      <c r="O69" s="231" t="n">
        <v>0.04</v>
      </c>
      <c r="P69" s="231" t="n"/>
      <c r="Q69" s="231" t="n"/>
      <c r="R69" s="231" t="n"/>
      <c r="S69" s="231" t="inlineStr">
        <is>
          <t>USD</t>
        </is>
      </c>
      <c r="T69" s="231" t="n"/>
      <c r="U69" s="231" t="n"/>
      <c r="V69" s="231" t="inlineStr">
        <is>
          <t>Freelancer</t>
        </is>
      </c>
      <c r="W69" s="231" t="inlineStr">
        <is>
          <t>UK</t>
        </is>
      </c>
      <c r="X69" s="231" t="inlineStr">
        <is>
          <t>GMT+0</t>
        </is>
      </c>
      <c r="Y69" s="350">
        <f>NOW()-8/24</f>
        <v/>
      </c>
      <c r="Z69" s="231" t="inlineStr">
        <is>
          <t>Z097627@hotmail.com</t>
        </is>
      </c>
      <c r="AA69" s="356" t="inlineStr">
        <is>
          <t>v_wendy.wu@pactera.com</t>
        </is>
      </c>
      <c r="AB69" s="351" t="inlineStr">
        <is>
          <t>nv5uc#3#</t>
        </is>
      </c>
      <c r="AC69" s="392" t="n"/>
      <c r="AD69" s="231" t="n">
        <v>76035</v>
      </c>
      <c r="AE69" s="231" t="n"/>
      <c r="AF69" s="450" t="n">
        <v>0</v>
      </c>
      <c r="AG69" s="451" t="n"/>
    </row>
    <row r="70" customFormat="1" s="404">
      <c r="A70" s="43" t="n"/>
      <c r="B70" s="232" t="inlineStr">
        <is>
          <t>X-Japanese</t>
        </is>
      </c>
      <c r="C70" s="34" t="n"/>
      <c r="D70" s="34" t="inlineStr">
        <is>
          <t>JA</t>
        </is>
      </c>
      <c r="E70" s="34" t="n"/>
      <c r="F70" s="34" t="n"/>
      <c r="G70" s="34" t="n"/>
      <c r="H70" s="34" t="n"/>
      <c r="I70" s="34" t="n"/>
      <c r="J70" s="232" t="n"/>
      <c r="K70" s="34" t="n"/>
      <c r="L70" s="34" t="n"/>
      <c r="M70" s="34" t="n"/>
      <c r="N70" s="232" t="n"/>
      <c r="O70" s="34" t="n"/>
      <c r="P70" s="34" t="n"/>
      <c r="Q70" s="34" t="n"/>
      <c r="R70" s="34" t="n"/>
      <c r="S70" s="34" t="n"/>
      <c r="T70" s="34" t="n"/>
      <c r="U70" s="34" t="n"/>
      <c r="V70" s="34" t="n"/>
      <c r="W70" s="43" t="n"/>
      <c r="X70" s="43" t="n"/>
      <c r="Y70" s="44" t="n"/>
      <c r="Z70" s="34" t="n"/>
      <c r="AA70" s="347" t="n"/>
      <c r="AB70" s="347" t="n"/>
      <c r="AC70" s="575" t="n"/>
      <c r="AD70" s="43" t="n"/>
      <c r="AE70" s="43" t="n"/>
      <c r="AF70" s="448" t="e">
        <v>#N/A</v>
      </c>
      <c r="AG70" s="449" t="n"/>
      <c r="AH70" s="21" t="n"/>
      <c r="AI70" s="21" t="n"/>
      <c r="AJ70" s="21" t="n"/>
      <c r="AK70" s="21" t="n"/>
      <c r="AL70" s="21" t="n"/>
      <c r="AM70" s="21" t="n"/>
      <c r="AN70" s="21" t="n"/>
      <c r="AO70" s="21" t="n"/>
      <c r="AP70" s="21" t="n"/>
      <c r="AQ70" s="21" t="n"/>
      <c r="AR70" s="21" t="n"/>
      <c r="AS70" s="21" t="n"/>
      <c r="AT70" s="21" t="n"/>
      <c r="AU70" s="21" t="n"/>
      <c r="AV70" s="21" t="n"/>
      <c r="AW70" s="21" t="n"/>
      <c r="AX70" s="21" t="n"/>
      <c r="AY70" s="21" t="n"/>
      <c r="AZ70" s="21" t="n"/>
      <c r="BA70" s="21" t="n"/>
      <c r="BB70" s="21" t="n"/>
      <c r="BC70" s="21" t="n"/>
      <c r="BD70" s="21" t="n"/>
      <c r="BE70" s="21" t="n"/>
      <c r="BF70" s="21" t="n"/>
      <c r="BG70" s="21" t="n"/>
      <c r="BH70" s="21" t="n"/>
      <c r="BI70" s="21" t="n"/>
      <c r="BJ70" s="21" t="n"/>
      <c r="BK70" s="21" t="n"/>
      <c r="BL70" s="21" t="n"/>
      <c r="BM70" s="21" t="n"/>
      <c r="BN70" s="21" t="n"/>
      <c r="BO70" s="21" t="n"/>
      <c r="BP70" s="21" t="n"/>
      <c r="BQ70" s="21" t="n"/>
      <c r="BR70" s="21" t="n"/>
      <c r="BS70" s="21" t="n"/>
      <c r="BT70" s="21" t="n"/>
      <c r="BU70" s="21" t="n"/>
      <c r="BV70" s="21" t="n"/>
      <c r="BW70" s="21" t="n"/>
      <c r="BX70" s="21" t="n"/>
      <c r="BY70" s="21" t="n"/>
      <c r="BZ70" s="21" t="n"/>
      <c r="CA70" s="21" t="n"/>
      <c r="CB70" s="21" t="n"/>
      <c r="CC70" s="21" t="n"/>
      <c r="CD70" s="21" t="n"/>
      <c r="CE70" s="21" t="n"/>
      <c r="CF70" s="21" t="n"/>
      <c r="CG70" s="21" t="n"/>
      <c r="CH70" s="21" t="n"/>
      <c r="CI70" s="21" t="n"/>
      <c r="CJ70" s="21" t="n"/>
      <c r="CK70" s="21" t="n"/>
      <c r="CL70" s="21" t="n"/>
      <c r="CM70" s="21" t="n"/>
      <c r="CN70" s="21" t="n"/>
      <c r="CO70" s="21" t="n"/>
      <c r="CP70" s="21" t="n"/>
      <c r="CQ70" s="21" t="n"/>
    </row>
    <row r="71" customFormat="1" s="122">
      <c r="A71" s="43" t="n">
        <v>1</v>
      </c>
      <c r="B71" s="34" t="inlineStr">
        <is>
          <t>Hiromasa Funaki</t>
        </is>
      </c>
      <c r="C71" s="34" t="inlineStr">
        <is>
          <t>Hiromasa Funaki</t>
        </is>
      </c>
      <c r="D71" s="43" t="inlineStr">
        <is>
          <t>JA</t>
        </is>
      </c>
      <c r="E71" s="34" t="inlineStr">
        <is>
          <t>Translator</t>
        </is>
      </c>
      <c r="F71" s="34" t="inlineStr">
        <is>
          <t>Hiromasa Funaki</t>
        </is>
      </c>
      <c r="G71" s="347" t="inlineStr">
        <is>
          <t>v_hiromasa.funaki</t>
        </is>
      </c>
      <c r="H71" s="34" t="inlineStr">
        <is>
          <t>Tesla123</t>
        </is>
      </c>
      <c r="I71" s="34">
        <f>N71/$I$463</f>
        <v/>
      </c>
      <c r="J71" s="34">
        <f>O71/$I$463</f>
        <v/>
      </c>
      <c r="K71" s="43" t="n"/>
      <c r="L71" s="43" t="n"/>
      <c r="M71" s="43" t="n"/>
      <c r="N71" s="43" t="n">
        <v>10</v>
      </c>
      <c r="O71" s="43" t="n">
        <v>3.5</v>
      </c>
      <c r="P71" s="43" t="n"/>
      <c r="Q71" s="34" t="inlineStr">
        <is>
          <t>Review is by hour</t>
        </is>
      </c>
      <c r="R71" s="43" t="n">
        <v>3000</v>
      </c>
      <c r="S71" s="34" t="inlineStr">
        <is>
          <t>JPY</t>
        </is>
      </c>
      <c r="T71" s="43" t="inlineStr">
        <is>
          <t>P2</t>
        </is>
      </c>
      <c r="U71" s="34" t="inlineStr">
        <is>
          <t>Good quality and P1 for both firmware and OM</t>
        </is>
      </c>
      <c r="V71" s="34" t="inlineStr">
        <is>
          <t>Freelancer</t>
        </is>
      </c>
      <c r="W71" s="34" t="inlineStr">
        <is>
          <t>Japan</t>
        </is>
      </c>
      <c r="X71" s="34" t="inlineStr">
        <is>
          <t>GMT+9</t>
        </is>
      </c>
      <c r="Y71" s="44" t="n"/>
      <c r="Z71" s="347" t="inlineStr">
        <is>
          <t>hiro.fnk@gmail.com</t>
        </is>
      </c>
      <c r="AA71" s="347" t="inlineStr">
        <is>
          <t>v_hiromasa.funaki@pacteraedge.com</t>
        </is>
      </c>
      <c r="AB71" s="278" t="inlineStr">
        <is>
          <t>MpSA8wpf!</t>
        </is>
      </c>
      <c r="AC71" s="391" t="inlineStr">
        <is>
          <t>81-90-8259-2329</t>
        </is>
      </c>
      <c r="AD71" s="43" t="n">
        <v>117325</v>
      </c>
      <c r="AE71" s="43" t="n"/>
      <c r="AF71" s="448" t="n">
        <v>0</v>
      </c>
      <c r="AG71" s="449" t="inlineStr">
        <is>
          <t>Pactera_JA_H.FU</t>
        </is>
      </c>
      <c r="AH71" s="21" t="n"/>
      <c r="AI71" s="21" t="n"/>
      <c r="AJ71" s="21" t="n"/>
      <c r="AK71" s="21" t="n"/>
      <c r="AL71" s="21" t="n"/>
      <c r="AM71" s="21" t="n"/>
      <c r="AN71" s="21" t="n"/>
      <c r="AO71" s="21" t="n"/>
      <c r="AP71" s="21" t="n"/>
      <c r="AQ71" s="21" t="n"/>
      <c r="AR71" s="21" t="n"/>
      <c r="AS71" s="21" t="n"/>
      <c r="AT71" s="21" t="n"/>
      <c r="AU71" s="21" t="n"/>
      <c r="AV71" s="21" t="n"/>
      <c r="AW71" s="21" t="n"/>
      <c r="AX71" s="21" t="n"/>
      <c r="AY71" s="21" t="n"/>
      <c r="AZ71" s="21" t="n"/>
      <c r="BA71" s="21" t="n"/>
      <c r="BB71" s="21" t="n"/>
      <c r="BC71" s="21" t="n"/>
      <c r="BD71" s="21" t="n"/>
      <c r="BE71" s="21" t="n"/>
      <c r="BF71" s="21" t="n"/>
      <c r="BG71" s="21" t="n"/>
      <c r="BH71" s="21" t="n"/>
      <c r="BI71" s="21" t="n"/>
      <c r="BJ71" s="21" t="n"/>
      <c r="BK71" s="21" t="n"/>
      <c r="BL71" s="21" t="n"/>
      <c r="BM71" s="21" t="n"/>
      <c r="BN71" s="21" t="n"/>
      <c r="BO71" s="21" t="n"/>
      <c r="BP71" s="21" t="n"/>
      <c r="BQ71" s="21" t="n"/>
      <c r="BR71" s="21" t="n"/>
      <c r="BS71" s="21" t="n"/>
      <c r="BT71" s="21" t="n"/>
      <c r="BU71" s="21" t="n"/>
      <c r="BV71" s="21" t="n"/>
      <c r="BW71" s="21" t="n"/>
      <c r="BX71" s="21" t="n"/>
      <c r="BY71" s="21" t="n"/>
      <c r="BZ71" s="21" t="n"/>
      <c r="CA71" s="21" t="n"/>
      <c r="CB71" s="21" t="n"/>
      <c r="CC71" s="21" t="n"/>
      <c r="CD71" s="21" t="n"/>
      <c r="CE71" s="21" t="n"/>
      <c r="CF71" s="21" t="n"/>
      <c r="CG71" s="21" t="n"/>
      <c r="CH71" s="21" t="n"/>
      <c r="CI71" s="21" t="n"/>
      <c r="CJ71" s="21" t="n"/>
      <c r="CK71" s="21" t="n"/>
      <c r="CL71" s="21" t="n"/>
      <c r="CM71" s="21" t="n"/>
      <c r="CN71" s="21" t="n"/>
      <c r="CO71" s="21" t="n"/>
      <c r="CP71" s="21" t="n"/>
      <c r="CQ71" s="21" t="n"/>
    </row>
    <row r="72">
      <c r="A72" s="43" t="n">
        <v>1</v>
      </c>
      <c r="B72" s="34" t="inlineStr">
        <is>
          <t>yamada_tomoyuk</t>
        </is>
      </c>
      <c r="C72" s="232" t="inlineStr">
        <is>
          <t>Internal Resource</t>
        </is>
      </c>
      <c r="D72" s="34" t="inlineStr">
        <is>
          <t>JA</t>
        </is>
      </c>
      <c r="E72" s="34" t="inlineStr">
        <is>
          <t>Translator</t>
        </is>
      </c>
      <c r="F72" s="34" t="inlineStr">
        <is>
          <t>yamada_tomoyuk</t>
        </is>
      </c>
      <c r="G72" s="34" t="inlineStr">
        <is>
          <t>v_yamada.tomoyuki</t>
        </is>
      </c>
      <c r="H72" s="34" t="inlineStr">
        <is>
          <t>Tesla123</t>
        </is>
      </c>
      <c r="I72" s="34">
        <f>N72/$I$462</f>
        <v/>
      </c>
      <c r="J72" s="34">
        <f>O72/$I$462</f>
        <v/>
      </c>
      <c r="K72" s="34" t="n"/>
      <c r="L72" s="34" t="n"/>
      <c r="M72" s="34" t="n"/>
      <c r="N72" s="232" t="n">
        <v>0.2879</v>
      </c>
      <c r="O72" s="34">
        <f>N72/2</f>
        <v/>
      </c>
      <c r="P72" s="34" t="n"/>
      <c r="Q72" s="34" t="n"/>
      <c r="R72" s="34" t="inlineStr">
        <is>
          <t>71.98(hour/T)</t>
        </is>
      </c>
      <c r="S72" s="34" t="inlineStr">
        <is>
          <t>CNY</t>
        </is>
      </c>
      <c r="T72" s="34" t="inlineStr">
        <is>
          <t>Reviewer</t>
        </is>
      </c>
      <c r="U72" s="34" t="inlineStr">
        <is>
          <t>internal resource, reviewer for firmware and OM, need to book time. Quality is good</t>
        </is>
      </c>
      <c r="V72" s="34" t="inlineStr">
        <is>
          <t>Internal</t>
        </is>
      </c>
      <c r="W72" s="34" t="inlineStr">
        <is>
          <t>Beijing</t>
        </is>
      </c>
      <c r="X72" s="34" t="inlineStr">
        <is>
          <t>GMT+8</t>
        </is>
      </c>
      <c r="Y72" s="44">
        <f>NOW()</f>
        <v/>
      </c>
      <c r="Z72" s="347" t="inlineStr">
        <is>
          <t xml:space="preserve">yamada_tomoyuki@pacteraedge.com </t>
        </is>
      </c>
      <c r="AA72" s="347" t="inlineStr">
        <is>
          <t xml:space="preserve">v_yamada.tomoyuki@pactera.com  </t>
        </is>
      </c>
      <c r="AB72" s="34" t="n"/>
      <c r="AC72" s="575" t="n"/>
      <c r="AD72" s="43" t="n"/>
      <c r="AE72" s="43" t="n"/>
      <c r="AF72" s="448" t="e">
        <v>#N/A</v>
      </c>
      <c r="AG72" s="449" t="inlineStr">
        <is>
          <t>Pactera_JA_T.YA</t>
        </is>
      </c>
    </row>
    <row r="73">
      <c r="A73" s="43" t="n">
        <v>1</v>
      </c>
      <c r="B73" s="34" t="inlineStr">
        <is>
          <t>Yutaka Kato</t>
        </is>
      </c>
      <c r="C73" s="34" t="inlineStr">
        <is>
          <t>Corporate Entertainer Connections Ltd</t>
        </is>
      </c>
      <c r="D73" s="43" t="inlineStr">
        <is>
          <t>JA</t>
        </is>
      </c>
      <c r="E73" s="34" t="inlineStr">
        <is>
          <t>Translator</t>
        </is>
      </c>
      <c r="F73" s="34" t="inlineStr">
        <is>
          <t>Yutaka Kato</t>
        </is>
      </c>
      <c r="G73" s="34" t="inlineStr">
        <is>
          <t>v_yutaka.kato</t>
        </is>
      </c>
      <c r="H73" s="72" t="inlineStr">
        <is>
          <t>Mar2017</t>
        </is>
      </c>
      <c r="I73" s="43" t="n">
        <v>0.07000000000000001</v>
      </c>
      <c r="J73" s="34">
        <f>I73/2</f>
        <v/>
      </c>
      <c r="K73" s="43" t="n">
        <v>15</v>
      </c>
      <c r="L73" s="43" t="n"/>
      <c r="M73" s="43" t="n"/>
      <c r="N73" s="43" t="n">
        <v>0.07000000000000001</v>
      </c>
      <c r="O73" s="34">
        <f>N73/2</f>
        <v/>
      </c>
      <c r="P73" s="43" t="n"/>
      <c r="Q73" s="43" t="n"/>
      <c r="R73" s="43" t="n"/>
      <c r="S73" s="43" t="inlineStr">
        <is>
          <t>USD</t>
        </is>
      </c>
      <c r="T73" s="34" t="inlineStr">
        <is>
          <t>P1</t>
        </is>
      </c>
      <c r="U73" s="34" t="inlineStr">
        <is>
          <t>Good quality and good coordination, has been a Tesla translator for very long time</t>
        </is>
      </c>
      <c r="V73" s="34" t="inlineStr">
        <is>
          <t>Freelancer</t>
        </is>
      </c>
      <c r="W73" s="34" t="inlineStr">
        <is>
          <t>Japan</t>
        </is>
      </c>
      <c r="X73" s="43" t="inlineStr">
        <is>
          <t>GMT+9</t>
        </is>
      </c>
      <c r="Y73" s="44">
        <f>NOW()+1/24</f>
        <v/>
      </c>
      <c r="Z73" s="347" t="inlineStr">
        <is>
          <t>yutakakato001@gmail.com</t>
        </is>
      </c>
      <c r="AA73" s="446" t="inlineStr">
        <is>
          <t>v_yutaka.kato@pacteraedge.com</t>
        </is>
      </c>
      <c r="AB73" s="278" t="inlineStr">
        <is>
          <t>Yu$12kom</t>
        </is>
      </c>
      <c r="AC73" s="575" t="inlineStr">
        <is>
          <t>0064-21-765-289</t>
        </is>
      </c>
      <c r="AD73" s="43" t="n">
        <v>164641</v>
      </c>
      <c r="AE73" s="43" t="n"/>
      <c r="AF73" s="448" t="inlineStr">
        <is>
          <t>Pactera_JA_Y.KA</t>
        </is>
      </c>
      <c r="AG73" s="449" t="n"/>
      <c r="AH73" s="77" t="n"/>
      <c r="AI73" s="77" t="n"/>
      <c r="AJ73" s="77" t="n"/>
      <c r="AK73" s="77" t="n"/>
      <c r="AL73" s="77" t="n"/>
      <c r="AM73" s="77" t="n"/>
      <c r="AN73" s="77" t="n"/>
      <c r="AO73" s="77" t="n"/>
      <c r="AP73" s="77" t="n"/>
      <c r="AQ73" s="77" t="n"/>
      <c r="AR73" s="77" t="n"/>
      <c r="AS73" s="77" t="n"/>
      <c r="AT73" s="77" t="n"/>
      <c r="AU73" s="77" t="n"/>
      <c r="AV73" s="77" t="n"/>
      <c r="AW73" s="77" t="n"/>
      <c r="AX73" s="77" t="n"/>
      <c r="AY73" s="77" t="n"/>
      <c r="AZ73" s="77" t="n"/>
      <c r="BA73" s="77" t="n"/>
      <c r="BB73" s="77" t="n"/>
      <c r="BC73" s="77" t="n"/>
      <c r="BD73" s="77" t="n"/>
      <c r="BE73" s="77" t="n"/>
      <c r="BF73" s="77" t="n"/>
      <c r="BG73" s="77" t="n"/>
      <c r="BH73" s="77" t="n"/>
      <c r="BI73" s="77" t="n"/>
      <c r="BJ73" s="77" t="n"/>
      <c r="BK73" s="77" t="n"/>
      <c r="BL73" s="77" t="n"/>
      <c r="BM73" s="77" t="n"/>
      <c r="BN73" s="77" t="n"/>
      <c r="BO73" s="77" t="n"/>
      <c r="BP73" s="77" t="n"/>
      <c r="BQ73" s="77" t="n"/>
      <c r="BR73" s="77" t="n"/>
      <c r="BS73" s="77" t="n"/>
      <c r="BT73" s="77" t="n"/>
      <c r="BU73" s="77" t="n"/>
      <c r="BV73" s="77" t="n"/>
      <c r="BW73" s="77" t="n"/>
      <c r="BX73" s="77" t="n"/>
      <c r="BY73" s="77" t="n"/>
      <c r="BZ73" s="77" t="n"/>
      <c r="CA73" s="77" t="n"/>
      <c r="CB73" s="77" t="n"/>
      <c r="CC73" s="77" t="n"/>
      <c r="CD73" s="77" t="n"/>
      <c r="CE73" s="77" t="n"/>
      <c r="CF73" s="77" t="n"/>
      <c r="CG73" s="77" t="n"/>
      <c r="CH73" s="77" t="n"/>
      <c r="CI73" s="77" t="n"/>
      <c r="CJ73" s="77" t="n"/>
      <c r="CK73" s="77" t="n"/>
      <c r="CL73" s="77" t="n"/>
      <c r="CM73" s="77" t="n"/>
      <c r="CN73" s="77" t="n"/>
      <c r="CO73" s="77" t="n"/>
      <c r="CP73" s="77" t="n"/>
      <c r="CQ73" s="77" t="n"/>
    </row>
    <row r="74">
      <c r="A74" s="43" t="n">
        <v>2</v>
      </c>
      <c r="B74" s="34" t="inlineStr">
        <is>
          <t>Yuko Taniguchi</t>
        </is>
      </c>
      <c r="C74" s="46" t="inlineStr">
        <is>
          <t>1016 Yuko Taniguchi[G005749]</t>
        </is>
      </c>
      <c r="D74" s="34" t="inlineStr">
        <is>
          <t>JA</t>
        </is>
      </c>
      <c r="E74" s="34" t="inlineStr">
        <is>
          <t>Translator</t>
        </is>
      </c>
      <c r="F74" s="34" t="inlineStr">
        <is>
          <t>Yuko Taniguchi</t>
        </is>
      </c>
      <c r="G74" s="34" t="inlineStr">
        <is>
          <t>v_yuko.taniguchi</t>
        </is>
      </c>
      <c r="H74" s="34" t="inlineStr">
        <is>
          <t>Tesla123</t>
        </is>
      </c>
      <c r="I74" s="34" t="n"/>
      <c r="J74" s="232" t="n"/>
      <c r="K74" s="34">
        <f>I71:K71</f>
        <v/>
      </c>
      <c r="L74" s="34" t="n"/>
      <c r="M74" s="34" t="n"/>
      <c r="N74" s="232" t="n"/>
      <c r="O74" s="34" t="n"/>
      <c r="P74" s="34" t="n"/>
      <c r="Q74" s="34" t="inlineStr">
        <is>
          <t>Review is by hour</t>
        </is>
      </c>
      <c r="R74" s="34" t="n">
        <v>2500</v>
      </c>
      <c r="S74" s="34" t="inlineStr">
        <is>
          <t>JPY</t>
        </is>
      </c>
      <c r="T74" s="34" t="n"/>
      <c r="U74" s="34" t="inlineStr">
        <is>
          <t>Translator for Tech Pub,quality is great but always busy</t>
        </is>
      </c>
      <c r="V74" s="34" t="inlineStr">
        <is>
          <t>Freelancer</t>
        </is>
      </c>
      <c r="W74" s="34" t="inlineStr">
        <is>
          <t>Japan</t>
        </is>
      </c>
      <c r="X74" s="43" t="inlineStr">
        <is>
          <t>GMT+9</t>
        </is>
      </c>
      <c r="Y74" s="44">
        <f>NOW()+1/24</f>
        <v/>
      </c>
      <c r="Z74" s="347" t="inlineStr">
        <is>
          <t>ytaniguchi1@outlook.com</t>
        </is>
      </c>
      <c r="AA74" s="427" t="inlineStr">
        <is>
          <t>v_yuko.taniguchi@pacteraedge.com</t>
        </is>
      </c>
      <c r="AB74" s="34" t="inlineStr">
        <is>
          <t>Yg23$ln1</t>
        </is>
      </c>
      <c r="AC74" s="575" t="n"/>
      <c r="AD74" s="43" t="n">
        <v>161741</v>
      </c>
      <c r="AE74" s="43" t="n"/>
      <c r="AF74" s="448" t="inlineStr">
        <is>
          <t>Pactera_JA_Y.TAN</t>
        </is>
      </c>
      <c r="AG74" s="449" t="inlineStr">
        <is>
          <t>Pactera_JA_Y.TA</t>
        </is>
      </c>
    </row>
    <row r="75" ht="26.25" customHeight="1" s="474">
      <c r="A75" s="43" t="n">
        <v>2</v>
      </c>
      <c r="B75" s="34" t="inlineStr">
        <is>
          <t>Taminosuke Hata</t>
        </is>
      </c>
      <c r="C75" s="34" t="inlineStr">
        <is>
          <t>Taminosuke Hata</t>
        </is>
      </c>
      <c r="D75" s="43" t="inlineStr">
        <is>
          <t>JA</t>
        </is>
      </c>
      <c r="E75" s="34" t="inlineStr">
        <is>
          <t>Translator</t>
        </is>
      </c>
      <c r="F75" s="34" t="inlineStr">
        <is>
          <t>Tanimosuke Hata</t>
        </is>
      </c>
      <c r="G75" s="347" t="inlineStr">
        <is>
          <t>v_taminosuke.hata</t>
        </is>
      </c>
      <c r="H75" s="34" t="inlineStr">
        <is>
          <t>Tesla123</t>
        </is>
      </c>
      <c r="I75" s="34">
        <f>N75/$I$463</f>
        <v/>
      </c>
      <c r="J75" s="34">
        <f>O75/$I$463</f>
        <v/>
      </c>
      <c r="K75" s="43" t="n"/>
      <c r="L75" s="43" t="n"/>
      <c r="M75" s="43" t="n"/>
      <c r="N75" s="43" t="n">
        <v>10</v>
      </c>
      <c r="O75" s="43" t="n">
        <v>4</v>
      </c>
      <c r="P75" s="43" t="n"/>
      <c r="Q75" s="43" t="n"/>
      <c r="R75" s="43" t="n">
        <v>2100</v>
      </c>
      <c r="S75" s="34" t="inlineStr">
        <is>
          <t>JPY</t>
        </is>
      </c>
      <c r="T75" s="34" t="inlineStr">
        <is>
          <t>Backup</t>
        </is>
      </c>
      <c r="U75" s="34" t="inlineStr">
        <is>
          <t>Good quality and can be a backup for T and E</t>
        </is>
      </c>
      <c r="V75" s="34" t="n"/>
      <c r="W75" s="34" t="n"/>
      <c r="X75" s="43" t="n"/>
      <c r="Y75" s="44" t="n"/>
      <c r="Z75" s="347" t="inlineStr">
        <is>
          <t>freude.als.freund@gmail.com</t>
        </is>
      </c>
      <c r="AA75" s="427" t="inlineStr">
        <is>
          <t>v_taminosuke.hata@pacteraedge.com</t>
        </is>
      </c>
      <c r="AB75" s="278" t="inlineStr">
        <is>
          <t>wOz5rYUc!</t>
        </is>
      </c>
      <c r="AC75" s="575" t="n"/>
      <c r="AD75" s="43" t="n">
        <v>190249</v>
      </c>
      <c r="AE75" s="43" t="n"/>
      <c r="AF75" s="448" t="n">
        <v>0</v>
      </c>
      <c r="AG75" s="449" t="n"/>
    </row>
    <row r="76" customFormat="1" s="405">
      <c r="A76" s="43" t="n">
        <v>2</v>
      </c>
      <c r="B76" s="34" t="inlineStr">
        <is>
          <t>Ken Kasamatsu</t>
        </is>
      </c>
      <c r="C76" s="34" t="inlineStr">
        <is>
          <t>Ken Kasamatsu</t>
        </is>
      </c>
      <c r="D76" s="43" t="inlineStr">
        <is>
          <t>JA</t>
        </is>
      </c>
      <c r="E76" s="34" t="inlineStr">
        <is>
          <t>Translator</t>
        </is>
      </c>
      <c r="F76" s="34" t="inlineStr">
        <is>
          <t>Hiroshi Shibayama</t>
        </is>
      </c>
      <c r="G76" s="347" t="inlineStr">
        <is>
          <t>v_hiroshi.shibayama</t>
        </is>
      </c>
      <c r="H76" s="34" t="inlineStr">
        <is>
          <t>Tesla123</t>
        </is>
      </c>
      <c r="I76" s="34">
        <f>N76/$I$463</f>
        <v/>
      </c>
      <c r="J76" s="34">
        <f>O76/$I$463</f>
        <v/>
      </c>
      <c r="K76" s="43" t="n"/>
      <c r="L76" s="43" t="n"/>
      <c r="M76" s="43" t="n"/>
      <c r="N76" s="43" t="n">
        <v>12</v>
      </c>
      <c r="O76" s="34" t="n">
        <v>4</v>
      </c>
      <c r="P76" s="43" t="n"/>
      <c r="Q76" s="43" t="n"/>
      <c r="R76" s="43" t="n"/>
      <c r="S76" s="34" t="inlineStr">
        <is>
          <t>JPY</t>
        </is>
      </c>
      <c r="T76" s="34" t="n"/>
      <c r="U76" s="34" t="inlineStr">
        <is>
          <t>Good quality, but usually very busy</t>
        </is>
      </c>
      <c r="V76" s="34" t="inlineStr">
        <is>
          <t>Freelancer</t>
        </is>
      </c>
      <c r="W76" s="34" t="inlineStr">
        <is>
          <t>Japan</t>
        </is>
      </c>
      <c r="X76" s="43" t="inlineStr">
        <is>
          <t>GMT+9</t>
        </is>
      </c>
      <c r="Y76" s="44">
        <f>NOW()+1/24</f>
        <v/>
      </c>
      <c r="Z76" s="347" t="inlineStr">
        <is>
          <t>ken@lexiconkk.com</t>
        </is>
      </c>
      <c r="AA76" s="347" t="inlineStr">
        <is>
          <t>v_hiroshi.shibayama@pacteraedge.com</t>
        </is>
      </c>
      <c r="AB76" s="278" t="n"/>
      <c r="AC76" s="575" t="n"/>
      <c r="AD76" s="43" t="n">
        <v>21778</v>
      </c>
      <c r="AE76" s="43" t="n"/>
      <c r="AF76" s="448" t="n">
        <v>0</v>
      </c>
      <c r="AG76" s="449" t="n"/>
      <c r="AH76" s="77" t="n"/>
      <c r="AI76" s="77" t="n"/>
      <c r="AJ76" s="77" t="n"/>
      <c r="AK76" s="77" t="n"/>
      <c r="AL76" s="77" t="n"/>
      <c r="AM76" s="77" t="n"/>
      <c r="AN76" s="77" t="n"/>
      <c r="AO76" s="77" t="n"/>
      <c r="AP76" s="77" t="n"/>
      <c r="AQ76" s="77" t="n"/>
      <c r="AR76" s="77" t="n"/>
      <c r="AS76" s="77" t="n"/>
      <c r="AT76" s="77" t="n"/>
      <c r="AU76" s="77" t="n"/>
      <c r="AV76" s="77" t="n"/>
      <c r="AW76" s="77" t="n"/>
      <c r="AX76" s="77" t="n"/>
      <c r="AY76" s="77" t="n"/>
      <c r="AZ76" s="77" t="n"/>
      <c r="BA76" s="77" t="n"/>
      <c r="BB76" s="77" t="n"/>
      <c r="BC76" s="77" t="n"/>
      <c r="BD76" s="77" t="n"/>
      <c r="BE76" s="77" t="n"/>
      <c r="BF76" s="77" t="n"/>
      <c r="BG76" s="77" t="n"/>
      <c r="BH76" s="77" t="n"/>
      <c r="BI76" s="77" t="n"/>
      <c r="BJ76" s="77" t="n"/>
      <c r="BK76" s="77" t="n"/>
      <c r="BL76" s="77" t="n"/>
      <c r="BM76" s="77" t="n"/>
      <c r="BN76" s="77" t="n"/>
      <c r="BO76" s="77" t="n"/>
      <c r="BP76" s="77" t="n"/>
      <c r="BQ76" s="77" t="n"/>
      <c r="BR76" s="77" t="n"/>
      <c r="BS76" s="77" t="n"/>
      <c r="BT76" s="77" t="n"/>
      <c r="BU76" s="77" t="n"/>
      <c r="BV76" s="77" t="n"/>
      <c r="BW76" s="77" t="n"/>
      <c r="BX76" s="77" t="n"/>
      <c r="BY76" s="77" t="n"/>
      <c r="BZ76" s="77" t="n"/>
      <c r="CA76" s="77" t="n"/>
      <c r="CB76" s="77" t="n"/>
      <c r="CC76" s="77" t="n"/>
      <c r="CD76" s="77" t="n"/>
      <c r="CE76" s="77" t="n"/>
      <c r="CF76" s="77" t="n"/>
      <c r="CG76" s="77" t="n"/>
      <c r="CH76" s="77" t="n"/>
      <c r="CI76" s="77" t="n"/>
      <c r="CJ76" s="77" t="n"/>
      <c r="CK76" s="77" t="n"/>
      <c r="CL76" s="77" t="n"/>
      <c r="CM76" s="77" t="n"/>
      <c r="CN76" s="77" t="n"/>
      <c r="CO76" s="77" t="n"/>
      <c r="CP76" s="77" t="n"/>
      <c r="CQ76" s="77" t="n"/>
    </row>
    <row r="77" customFormat="1" s="122">
      <c r="A77" s="43" t="n"/>
      <c r="B77" s="34" t="inlineStr">
        <is>
          <t>Rieko Ikuta</t>
        </is>
      </c>
      <c r="C77" s="46" t="inlineStr">
        <is>
          <t>1016 Rieko Ikuta</t>
        </is>
      </c>
      <c r="D77" s="34" t="inlineStr">
        <is>
          <t>JA</t>
        </is>
      </c>
      <c r="E77" s="34" t="inlineStr">
        <is>
          <t>Translator</t>
        </is>
      </c>
      <c r="F77" s="34" t="n"/>
      <c r="G77" s="34" t="n"/>
      <c r="H77" s="34" t="n"/>
      <c r="I77" s="34" t="n"/>
      <c r="J77" s="232" t="n"/>
      <c r="K77" s="34" t="n"/>
      <c r="L77" s="34" t="n"/>
      <c r="M77" s="34" t="n"/>
      <c r="N77" s="46" t="n">
        <v>10</v>
      </c>
      <c r="O77" s="34" t="n">
        <v>3</v>
      </c>
      <c r="P77" s="34" t="n"/>
      <c r="Q77" s="34" t="n"/>
      <c r="R77" s="34" t="n"/>
      <c r="S77" s="34" t="inlineStr">
        <is>
          <t>JPY</t>
        </is>
      </c>
      <c r="T77" s="34" t="n"/>
      <c r="U77" s="34" t="n"/>
      <c r="V77" s="34" t="inlineStr">
        <is>
          <t>Freelancer</t>
        </is>
      </c>
      <c r="W77" s="34" t="inlineStr">
        <is>
          <t>Japan</t>
        </is>
      </c>
      <c r="X77" s="43" t="n"/>
      <c r="Y77" s="44" t="n"/>
      <c r="Z77" s="347" t="inlineStr">
        <is>
          <t xml:space="preserve"> ri_ikuta@ybb.ne.jp</t>
        </is>
      </c>
      <c r="AA77" s="34" t="n"/>
      <c r="AB77" s="34" t="n"/>
      <c r="AC77" s="575" t="n"/>
      <c r="AD77" s="43" t="n">
        <v>183101</v>
      </c>
      <c r="AE77" s="43" t="n"/>
      <c r="AF77" s="448" t="inlineStr">
        <is>
          <t>Pactera_JA_R.IK</t>
        </is>
      </c>
      <c r="AG77" s="449" t="n"/>
      <c r="AH77" s="21" t="n"/>
      <c r="AI77" s="21" t="n"/>
      <c r="AJ77" s="21" t="n"/>
      <c r="AK77" s="21" t="n"/>
      <c r="AL77" s="21" t="n"/>
      <c r="AM77" s="21" t="n"/>
      <c r="AN77" s="21" t="n"/>
      <c r="AO77" s="21" t="n"/>
      <c r="AP77" s="21" t="n"/>
      <c r="AQ77" s="21" t="n"/>
      <c r="AR77" s="21" t="n"/>
      <c r="AS77" s="21" t="n"/>
      <c r="AT77" s="21" t="n"/>
      <c r="AU77" s="21" t="n"/>
      <c r="AV77" s="21" t="n"/>
      <c r="AW77" s="21" t="n"/>
      <c r="AX77" s="21" t="n"/>
      <c r="AY77" s="21" t="n"/>
      <c r="AZ77" s="21" t="n"/>
      <c r="BA77" s="21" t="n"/>
      <c r="BB77" s="21" t="n"/>
      <c r="BC77" s="21" t="n"/>
      <c r="BD77" s="21" t="n"/>
      <c r="BE77" s="21" t="n"/>
      <c r="BF77" s="21" t="n"/>
      <c r="BG77" s="21" t="n"/>
      <c r="BH77" s="21" t="n"/>
      <c r="BI77" s="21" t="n"/>
      <c r="BJ77" s="21" t="n"/>
      <c r="BK77" s="21" t="n"/>
      <c r="BL77" s="21" t="n"/>
      <c r="BM77" s="21" t="n"/>
      <c r="BN77" s="21" t="n"/>
      <c r="BO77" s="21" t="n"/>
      <c r="BP77" s="21" t="n"/>
      <c r="BQ77" s="21" t="n"/>
      <c r="BR77" s="21" t="n"/>
      <c r="BS77" s="21" t="n"/>
      <c r="BT77" s="21" t="n"/>
      <c r="BU77" s="21" t="n"/>
      <c r="BV77" s="21" t="n"/>
      <c r="BW77" s="21" t="n"/>
      <c r="BX77" s="21" t="n"/>
      <c r="BY77" s="21" t="n"/>
      <c r="BZ77" s="21" t="n"/>
      <c r="CA77" s="21" t="n"/>
      <c r="CB77" s="21" t="n"/>
      <c r="CC77" s="21" t="n"/>
      <c r="CD77" s="21" t="n"/>
      <c r="CE77" s="21" t="n"/>
      <c r="CF77" s="21" t="n"/>
      <c r="CG77" s="21" t="n"/>
      <c r="CH77" s="21" t="n"/>
      <c r="CI77" s="21" t="n"/>
      <c r="CJ77" s="21" t="n"/>
      <c r="CK77" s="21" t="n"/>
      <c r="CL77" s="21" t="n"/>
      <c r="CM77" s="21" t="n"/>
      <c r="CN77" s="21" t="n"/>
      <c r="CO77" s="21" t="n"/>
      <c r="CP77" s="21" t="n"/>
      <c r="CQ77" s="21" t="n"/>
    </row>
    <row r="78" customFormat="1" s="122">
      <c r="A78" s="43" t="n"/>
      <c r="B78" s="34" t="inlineStr">
        <is>
          <t>Yugo Arae</t>
        </is>
      </c>
      <c r="C78" s="34" t="inlineStr">
        <is>
          <t>1002Sinatra LLC</t>
        </is>
      </c>
      <c r="D78" s="34" t="inlineStr">
        <is>
          <t>JA</t>
        </is>
      </c>
      <c r="E78" s="34" t="inlineStr">
        <is>
          <t>Translator</t>
        </is>
      </c>
      <c r="F78" s="34" t="n"/>
      <c r="G78" s="34" t="n"/>
      <c r="H78" s="34" t="n"/>
      <c r="I78" s="34" t="n">
        <v>0.11</v>
      </c>
      <c r="J78" s="232" t="n">
        <v>0.04</v>
      </c>
      <c r="K78" s="43" t="n"/>
      <c r="L78" s="43" t="n"/>
      <c r="M78" s="43" t="n"/>
      <c r="N78" s="34" t="n">
        <v>0.11</v>
      </c>
      <c r="O78" s="232" t="n">
        <v>0.04</v>
      </c>
      <c r="P78" s="43" t="n">
        <v>0.15</v>
      </c>
      <c r="Q78" s="43" t="n"/>
      <c r="R78" s="43" t="n">
        <v>26</v>
      </c>
      <c r="S78" s="34" t="inlineStr">
        <is>
          <t>USD</t>
        </is>
      </c>
      <c r="T78" s="34" t="n"/>
      <c r="U78" s="34" t="inlineStr">
        <is>
          <t>Not qualified translator, but quality is ok, and reply is quick</t>
        </is>
      </c>
      <c r="V78" s="34" t="inlineStr">
        <is>
          <t>Vendor</t>
        </is>
      </c>
      <c r="W78" s="34" t="inlineStr">
        <is>
          <t>Japan</t>
        </is>
      </c>
      <c r="X78" s="43" t="inlineStr">
        <is>
          <t>GMT+9</t>
        </is>
      </c>
      <c r="Y78" s="44">
        <f>NOW()+1/24</f>
        <v/>
      </c>
      <c r="Z78" s="347" t="inlineStr">
        <is>
          <t>yugo1204@gmail.com</t>
        </is>
      </c>
      <c r="AA78" s="34" t="n"/>
      <c r="AB78" s="34" t="n"/>
      <c r="AC78" s="575" t="n"/>
      <c r="AD78" s="43" t="n">
        <v>51947</v>
      </c>
      <c r="AE78" s="43" t="n"/>
      <c r="AF78" s="448" t="n">
        <v>0</v>
      </c>
      <c r="AG78" s="449" t="n"/>
      <c r="AH78" s="77" t="n"/>
      <c r="AI78" s="77" t="n"/>
      <c r="AJ78" s="77" t="n"/>
      <c r="AK78" s="77" t="n"/>
      <c r="AL78" s="77" t="n"/>
      <c r="AM78" s="77" t="n"/>
      <c r="AN78" s="77" t="n"/>
      <c r="AO78" s="77" t="n"/>
      <c r="AP78" s="77" t="n"/>
      <c r="AQ78" s="77" t="n"/>
      <c r="AR78" s="77" t="n"/>
      <c r="AS78" s="77" t="n"/>
      <c r="AT78" s="77" t="n"/>
      <c r="AU78" s="77" t="n"/>
      <c r="AV78" s="77" t="n"/>
      <c r="AW78" s="77" t="n"/>
      <c r="AX78" s="77" t="n"/>
      <c r="AY78" s="77" t="n"/>
      <c r="AZ78" s="77" t="n"/>
      <c r="BA78" s="77" t="n"/>
      <c r="BB78" s="77" t="n"/>
      <c r="BC78" s="77" t="n"/>
      <c r="BD78" s="77" t="n"/>
      <c r="BE78" s="77" t="n"/>
      <c r="BF78" s="77" t="n"/>
      <c r="BG78" s="77" t="n"/>
      <c r="BH78" s="77" t="n"/>
      <c r="BI78" s="77" t="n"/>
      <c r="BJ78" s="77" t="n"/>
      <c r="BK78" s="77" t="n"/>
      <c r="BL78" s="77" t="n"/>
      <c r="BM78" s="77" t="n"/>
      <c r="BN78" s="77" t="n"/>
      <c r="BO78" s="77" t="n"/>
      <c r="BP78" s="77" t="n"/>
      <c r="BQ78" s="77" t="n"/>
      <c r="BR78" s="77" t="n"/>
      <c r="BS78" s="77" t="n"/>
      <c r="BT78" s="77" t="n"/>
      <c r="BU78" s="77" t="n"/>
      <c r="BV78" s="77" t="n"/>
      <c r="BW78" s="77" t="n"/>
      <c r="BX78" s="77" t="n"/>
      <c r="BY78" s="77" t="n"/>
      <c r="BZ78" s="77" t="n"/>
      <c r="CA78" s="77" t="n"/>
      <c r="CB78" s="77" t="n"/>
      <c r="CC78" s="77" t="n"/>
      <c r="CD78" s="77" t="n"/>
      <c r="CE78" s="77" t="n"/>
      <c r="CF78" s="77" t="n"/>
      <c r="CG78" s="77" t="n"/>
      <c r="CH78" s="77" t="n"/>
      <c r="CI78" s="77" t="n"/>
      <c r="CJ78" s="77" t="n"/>
      <c r="CK78" s="77" t="n"/>
      <c r="CL78" s="77" t="n"/>
      <c r="CM78" s="77" t="n"/>
      <c r="CN78" s="77" t="n"/>
      <c r="CO78" s="77" t="n"/>
      <c r="CP78" s="77" t="n"/>
      <c r="CQ78" s="77" t="n"/>
    </row>
    <row r="79" customFormat="1" s="123">
      <c r="A79" s="43" t="n"/>
      <c r="B79" s="34" t="inlineStr">
        <is>
          <t>Satoshi Watanabe</t>
        </is>
      </c>
      <c r="C79" s="34" t="inlineStr">
        <is>
          <t>Satoshi Watanabe</t>
        </is>
      </c>
      <c r="D79" s="34" t="inlineStr">
        <is>
          <t>JA</t>
        </is>
      </c>
      <c r="E79" s="34" t="inlineStr">
        <is>
          <t>Translator</t>
        </is>
      </c>
      <c r="F79" s="43" t="n"/>
      <c r="G79" s="34" t="n"/>
      <c r="H79" s="72" t="n"/>
      <c r="I79" s="34">
        <f>N79/$I$463</f>
        <v/>
      </c>
      <c r="J79" s="34">
        <f>O79/$I$463</f>
        <v/>
      </c>
      <c r="K79" s="43" t="n"/>
      <c r="L79" s="43" t="n"/>
      <c r="M79" s="43" t="n"/>
      <c r="N79" s="43" t="n">
        <v>6</v>
      </c>
      <c r="O79" s="34" t="n">
        <v>2.5</v>
      </c>
      <c r="P79" s="43" t="n"/>
      <c r="Q79" s="43" t="n"/>
      <c r="R79" s="43" t="n"/>
      <c r="S79" s="34" t="inlineStr">
        <is>
          <t>JPY</t>
        </is>
      </c>
      <c r="T79" s="34" t="n"/>
      <c r="U79" s="34" t="n"/>
      <c r="V79" s="34" t="inlineStr">
        <is>
          <t>Freelancer</t>
        </is>
      </c>
      <c r="W79" s="34" t="inlineStr">
        <is>
          <t>Japan</t>
        </is>
      </c>
      <c r="X79" s="43" t="inlineStr">
        <is>
          <t>GMT+9</t>
        </is>
      </c>
      <c r="Y79" s="44">
        <f>NOW()+1/24</f>
        <v/>
      </c>
      <c r="Z79" s="347" t="inlineStr">
        <is>
          <t>strans1964@gmail.com</t>
        </is>
      </c>
      <c r="AA79" s="34" t="n"/>
      <c r="AB79" s="34" t="n"/>
      <c r="AC79" s="575" t="n"/>
      <c r="AD79" s="43" t="n">
        <v>20129</v>
      </c>
      <c r="AE79" s="43" t="n"/>
      <c r="AF79" s="448" t="n">
        <v>0</v>
      </c>
      <c r="AG79" s="449" t="n"/>
      <c r="AH79" s="21" t="n"/>
      <c r="AI79" s="21" t="n"/>
      <c r="AJ79" s="21" t="n"/>
      <c r="AK79" s="21" t="n"/>
      <c r="AL79" s="21" t="n"/>
      <c r="AM79" s="21" t="n"/>
      <c r="AN79" s="21" t="n"/>
      <c r="AO79" s="21" t="n"/>
      <c r="AP79" s="21" t="n"/>
      <c r="AQ79" s="21" t="n"/>
      <c r="AR79" s="21" t="n"/>
      <c r="AS79" s="21" t="n"/>
      <c r="AT79" s="21" t="n"/>
      <c r="AU79" s="21" t="n"/>
      <c r="AV79" s="21" t="n"/>
      <c r="AW79" s="21" t="n"/>
      <c r="AX79" s="21" t="n"/>
      <c r="AY79" s="21" t="n"/>
      <c r="AZ79" s="21" t="n"/>
      <c r="BA79" s="21" t="n"/>
      <c r="BB79" s="21" t="n"/>
      <c r="BC79" s="21" t="n"/>
      <c r="BD79" s="21" t="n"/>
      <c r="BE79" s="21" t="n"/>
      <c r="BF79" s="21" t="n"/>
      <c r="BG79" s="21" t="n"/>
      <c r="BH79" s="21" t="n"/>
      <c r="BI79" s="21" t="n"/>
      <c r="BJ79" s="21" t="n"/>
      <c r="BK79" s="21" t="n"/>
      <c r="BL79" s="21" t="n"/>
      <c r="BM79" s="21" t="n"/>
      <c r="BN79" s="21" t="n"/>
      <c r="BO79" s="21" t="n"/>
      <c r="BP79" s="21" t="n"/>
      <c r="BQ79" s="21" t="n"/>
      <c r="BR79" s="21" t="n"/>
      <c r="BS79" s="21" t="n"/>
      <c r="BT79" s="21" t="n"/>
      <c r="BU79" s="21" t="n"/>
      <c r="BV79" s="21" t="n"/>
      <c r="BW79" s="21" t="n"/>
      <c r="BX79" s="21" t="n"/>
      <c r="BY79" s="21" t="n"/>
      <c r="BZ79" s="21" t="n"/>
      <c r="CA79" s="21" t="n"/>
      <c r="CB79" s="21" t="n"/>
      <c r="CC79" s="21" t="n"/>
      <c r="CD79" s="21" t="n"/>
      <c r="CE79" s="21" t="n"/>
      <c r="CF79" s="21" t="n"/>
      <c r="CG79" s="21" t="n"/>
      <c r="CH79" s="21" t="n"/>
      <c r="CI79" s="21" t="n"/>
      <c r="CJ79" s="21" t="n"/>
      <c r="CK79" s="21" t="n"/>
      <c r="CL79" s="21" t="n"/>
      <c r="CM79" s="21" t="n"/>
      <c r="CN79" s="21" t="n"/>
      <c r="CO79" s="21" t="n"/>
      <c r="CP79" s="21" t="n"/>
      <c r="CQ79" s="21" t="n"/>
    </row>
    <row r="80">
      <c r="A80" s="43" t="n"/>
      <c r="B80" s="34" t="inlineStr">
        <is>
          <t>Kyoko Matsumoto</t>
        </is>
      </c>
      <c r="C80" s="34" t="n"/>
      <c r="D80" s="34" t="inlineStr">
        <is>
          <t>JA</t>
        </is>
      </c>
      <c r="E80" s="34" t="inlineStr">
        <is>
          <t>Translator</t>
        </is>
      </c>
      <c r="F80" s="34" t="inlineStr">
        <is>
          <t>Kyoko Matsumoto</t>
        </is>
      </c>
      <c r="G80" s="34" t="inlineStr">
        <is>
          <t>v_kyoko.matsumoto</t>
        </is>
      </c>
      <c r="H80" s="231" t="inlineStr">
        <is>
          <t>Disabled</t>
        </is>
      </c>
      <c r="I80" s="34" t="n"/>
      <c r="J80" s="34" t="n"/>
      <c r="K80" s="43" t="n"/>
      <c r="L80" s="43" t="n"/>
      <c r="M80" s="43" t="n"/>
      <c r="N80" s="43" t="n"/>
      <c r="O80" s="34" t="n"/>
      <c r="P80" s="43" t="n"/>
      <c r="Q80" s="43" t="n"/>
      <c r="R80" s="43" t="n"/>
      <c r="S80" s="34" t="n"/>
      <c r="T80" s="34" t="n"/>
      <c r="U80" s="34" t="inlineStr">
        <is>
          <t>Mostly busy</t>
        </is>
      </c>
      <c r="V80" s="34" t="inlineStr">
        <is>
          <t>Freelancer</t>
        </is>
      </c>
      <c r="W80" s="34" t="inlineStr">
        <is>
          <t>Japan</t>
        </is>
      </c>
      <c r="X80" s="43" t="inlineStr">
        <is>
          <t>GMT+9</t>
        </is>
      </c>
      <c r="Y80" s="44">
        <f>NOW()+1/24</f>
        <v/>
      </c>
      <c r="Z80" s="347" t="inlineStr">
        <is>
          <t>k-matsumoto@mvh.biglobe.ne.jp</t>
        </is>
      </c>
      <c r="AA80" s="347" t="inlineStr">
        <is>
          <t xml:space="preserve"> v_kyoko.matsumoto@pactera.com</t>
        </is>
      </c>
      <c r="AB80" s="373" t="inlineStr">
        <is>
          <t>an2c@7##</t>
        </is>
      </c>
      <c r="AC80" s="575" t="n"/>
      <c r="AD80" s="43" t="n"/>
      <c r="AE80" s="43" t="n"/>
      <c r="AF80" s="448" t="n">
        <v>0</v>
      </c>
      <c r="AG80" s="449" t="n"/>
      <c r="AH80" s="77" t="n"/>
      <c r="AI80" s="77" t="n"/>
      <c r="AJ80" s="77" t="n"/>
      <c r="AK80" s="77" t="n"/>
      <c r="AL80" s="77" t="n"/>
      <c r="AM80" s="77" t="n"/>
      <c r="AN80" s="77" t="n"/>
      <c r="AO80" s="77" t="n"/>
      <c r="AP80" s="77" t="n"/>
      <c r="AQ80" s="77" t="n"/>
      <c r="AR80" s="77" t="n"/>
      <c r="AS80" s="77" t="n"/>
      <c r="AT80" s="77" t="n"/>
      <c r="AU80" s="77" t="n"/>
      <c r="AV80" s="77" t="n"/>
      <c r="AW80" s="77" t="n"/>
      <c r="AX80" s="77" t="n"/>
      <c r="AY80" s="77" t="n"/>
      <c r="AZ80" s="77" t="n"/>
      <c r="BA80" s="77" t="n"/>
      <c r="BB80" s="77" t="n"/>
      <c r="BC80" s="77" t="n"/>
      <c r="BD80" s="77" t="n"/>
      <c r="BE80" s="77" t="n"/>
      <c r="BF80" s="77" t="n"/>
      <c r="BG80" s="77" t="n"/>
      <c r="BH80" s="77" t="n"/>
      <c r="BI80" s="77" t="n"/>
      <c r="BJ80" s="77" t="n"/>
      <c r="BK80" s="77" t="n"/>
      <c r="BL80" s="77" t="n"/>
      <c r="BM80" s="77" t="n"/>
      <c r="BN80" s="77" t="n"/>
      <c r="BO80" s="77" t="n"/>
      <c r="BP80" s="77" t="n"/>
      <c r="BQ80" s="77" t="n"/>
      <c r="BR80" s="77" t="n"/>
      <c r="BS80" s="77" t="n"/>
      <c r="BT80" s="77" t="n"/>
      <c r="BU80" s="77" t="n"/>
      <c r="BV80" s="77" t="n"/>
      <c r="BW80" s="77" t="n"/>
      <c r="BX80" s="77" t="n"/>
      <c r="BY80" s="77" t="n"/>
      <c r="BZ80" s="77" t="n"/>
      <c r="CA80" s="77" t="n"/>
      <c r="CB80" s="77" t="n"/>
      <c r="CC80" s="77" t="n"/>
      <c r="CD80" s="77" t="n"/>
      <c r="CE80" s="77" t="n"/>
      <c r="CF80" s="77" t="n"/>
      <c r="CG80" s="77" t="n"/>
      <c r="CH80" s="77" t="n"/>
      <c r="CI80" s="77" t="n"/>
      <c r="CJ80" s="77" t="n"/>
      <c r="CK80" s="77" t="n"/>
      <c r="CL80" s="77" t="n"/>
      <c r="CM80" s="77" t="n"/>
      <c r="CN80" s="77" t="n"/>
      <c r="CO80" s="77" t="n"/>
      <c r="CP80" s="77" t="n"/>
      <c r="CQ80" s="77" t="n"/>
    </row>
    <row r="81" customFormat="1" s="77">
      <c r="A81" s="43" t="n"/>
      <c r="B81" s="34" t="inlineStr">
        <is>
          <t>Ikimune</t>
        </is>
      </c>
      <c r="C81" s="34" t="inlineStr">
        <is>
          <t>1002Business Interactive Japan</t>
        </is>
      </c>
      <c r="D81" s="43" t="inlineStr">
        <is>
          <t>JA</t>
        </is>
      </c>
      <c r="E81" s="34" t="inlineStr">
        <is>
          <t>Vendor</t>
        </is>
      </c>
      <c r="F81" s="34" t="inlineStr">
        <is>
          <t>Yamada Tarou(For Ikimune use)</t>
        </is>
      </c>
      <c r="G81" s="34" t="inlineStr">
        <is>
          <t>v_tarou.yamada(Disabled)</t>
        </is>
      </c>
      <c r="H81" s="231" t="inlineStr">
        <is>
          <t>Disabled</t>
        </is>
      </c>
      <c r="I81" s="43" t="n">
        <v>0.1</v>
      </c>
      <c r="J81" s="43" t="n">
        <v>0.07000000000000001</v>
      </c>
      <c r="K81" s="43" t="n">
        <v>30</v>
      </c>
      <c r="L81" s="43" t="n"/>
      <c r="M81" s="43" t="n"/>
      <c r="N81" s="43" t="n">
        <v>0.1</v>
      </c>
      <c r="O81" s="43" t="n">
        <v>0.07000000000000001</v>
      </c>
      <c r="P81" s="43" t="n">
        <v>0.15</v>
      </c>
      <c r="Q81" s="43" t="n"/>
      <c r="R81" s="43" t="n"/>
      <c r="S81" s="43" t="inlineStr">
        <is>
          <t>USD</t>
        </is>
      </c>
      <c r="T81" s="43" t="n"/>
      <c r="U81" s="34" t="inlineStr">
        <is>
          <t>Price is a little high, but quality is good and reply is quick</t>
        </is>
      </c>
      <c r="V81" s="34" t="inlineStr">
        <is>
          <t>Vendor</t>
        </is>
      </c>
      <c r="W81" s="34" t="inlineStr">
        <is>
          <t>Japan</t>
        </is>
      </c>
      <c r="X81" s="43" t="inlineStr">
        <is>
          <t>GMT+9</t>
        </is>
      </c>
      <c r="Y81" s="44">
        <f>NOW()+1/24</f>
        <v/>
      </c>
      <c r="Z81" s="34" t="inlineStr">
        <is>
          <t>r.ikimune@bi-japan.co.jp
cc:bij-mspd@bi-japan.co.jp;'BIJ Fujikawa';  miho.watanabe@me.com</t>
        </is>
      </c>
      <c r="AA81" s="347" t="inlineStr">
        <is>
          <t>v_tarou.yamada@pactera.com/v_taro.nagatori@pactera.com</t>
        </is>
      </c>
      <c r="AB81" s="278" t="inlineStr">
        <is>
          <t>sc4Y@%$1/PY1dI$Y1</t>
        </is>
      </c>
      <c r="AC81" s="575" t="n"/>
      <c r="AD81" s="43" t="n">
        <v>51779</v>
      </c>
      <c r="AE81" s="43" t="n"/>
      <c r="AF81" s="448" t="n">
        <v>0</v>
      </c>
      <c r="AG81" s="449" t="n"/>
    </row>
    <row r="82">
      <c r="A82" s="352" t="n"/>
      <c r="B82" s="231" t="inlineStr">
        <is>
          <t>Hiroshi NAKASHIMA</t>
        </is>
      </c>
      <c r="C82" s="358" t="inlineStr">
        <is>
          <t>1016 Hiroshi NAKASHIMA[G90006047]</t>
        </is>
      </c>
      <c r="D82" s="231" t="inlineStr">
        <is>
          <t>JA</t>
        </is>
      </c>
      <c r="E82" s="231" t="inlineStr">
        <is>
          <t>Translator</t>
        </is>
      </c>
      <c r="F82" s="231" t="inlineStr">
        <is>
          <t>Hiroshi NAKASHIMA</t>
        </is>
      </c>
      <c r="G82" s="231" t="inlineStr">
        <is>
          <t>v_hiroshi.nakashima</t>
        </is>
      </c>
      <c r="H82" s="231" t="inlineStr">
        <is>
          <t>Disabled</t>
        </is>
      </c>
      <c r="I82" s="231" t="n"/>
      <c r="J82" s="355" t="n"/>
      <c r="K82" s="231" t="n"/>
      <c r="L82" s="231" t="n"/>
      <c r="M82" s="231" t="n"/>
      <c r="N82" s="358" t="n">
        <v>0.07000000000000001</v>
      </c>
      <c r="O82" s="231" t="n">
        <v>0.03</v>
      </c>
      <c r="P82" s="231" t="n"/>
      <c r="Q82" s="231" t="n"/>
      <c r="R82" s="231" t="n"/>
      <c r="S82" s="231" t="inlineStr">
        <is>
          <t>USD</t>
        </is>
      </c>
      <c r="T82" s="231" t="n"/>
      <c r="U82" s="231" t="inlineStr">
        <is>
          <t>new resource</t>
        </is>
      </c>
      <c r="V82" s="231" t="inlineStr">
        <is>
          <t>Freelancer</t>
        </is>
      </c>
      <c r="W82" s="231" t="inlineStr">
        <is>
          <t>Japan</t>
        </is>
      </c>
      <c r="X82" s="352" t="n"/>
      <c r="Y82" s="353" t="n"/>
      <c r="Z82" s="356" t="inlineStr">
        <is>
          <t>natt@fch.ne.jp</t>
        </is>
      </c>
      <c r="AA82" s="231" t="n"/>
      <c r="AB82" s="231" t="n"/>
      <c r="AC82" s="390" t="n"/>
      <c r="AD82" s="352" t="n">
        <v>170269</v>
      </c>
      <c r="AE82" s="352" t="n"/>
      <c r="AF82" s="452" t="inlineStr">
        <is>
          <t>Pactera_JA_H.NA</t>
        </is>
      </c>
      <c r="AG82" s="453" t="n"/>
    </row>
    <row r="83" customFormat="1" s="77">
      <c r="A83" s="352" t="n"/>
      <c r="B83" s="231" t="inlineStr">
        <is>
          <t>Masamitsu Fukunaga</t>
        </is>
      </c>
      <c r="C83" s="231" t="inlineStr">
        <is>
          <t>1002 Masamitsu Fukunaga(disabled)</t>
        </is>
      </c>
      <c r="D83" s="352" t="inlineStr">
        <is>
          <t>JA</t>
        </is>
      </c>
      <c r="E83" s="231" t="inlineStr">
        <is>
          <t>Reviewer(LL)</t>
        </is>
      </c>
      <c r="F83" s="231" t="inlineStr">
        <is>
          <t>Masamitsu Fukunaga</t>
        </is>
      </c>
      <c r="G83" s="231" t="inlineStr">
        <is>
          <t>v_masamitsu.fukunaga</t>
        </is>
      </c>
      <c r="H83" s="418" t="inlineStr">
        <is>
          <t>Mar2017</t>
        </is>
      </c>
      <c r="I83" s="352" t="n">
        <v>0.07000000000000001</v>
      </c>
      <c r="J83" s="352" t="n">
        <v>0.07000000000000001</v>
      </c>
      <c r="K83" s="352" t="n">
        <v>1</v>
      </c>
      <c r="L83" s="352" t="n"/>
      <c r="M83" s="352" t="n"/>
      <c r="N83" s="352" t="n">
        <v>0.07000000000000001</v>
      </c>
      <c r="O83" s="352" t="n">
        <v>0.07000000000000001</v>
      </c>
      <c r="P83" s="352" t="n">
        <v>1</v>
      </c>
      <c r="Q83" s="352" t="n"/>
      <c r="R83" s="352" t="n">
        <v>25</v>
      </c>
      <c r="S83" s="352" t="inlineStr">
        <is>
          <t>USD</t>
        </is>
      </c>
      <c r="T83" s="352" t="n"/>
      <c r="U83" s="231" t="inlineStr">
        <is>
          <t>Has been a Tesla reviewer for a very long time, good quality</t>
        </is>
      </c>
      <c r="V83" s="231" t="inlineStr">
        <is>
          <t>Freelancer</t>
        </is>
      </c>
      <c r="W83" s="231" t="inlineStr">
        <is>
          <t>Japan</t>
        </is>
      </c>
      <c r="X83" s="352" t="inlineStr">
        <is>
          <t>GMT+9</t>
        </is>
      </c>
      <c r="Y83" s="353">
        <f>NOW()+1/24</f>
        <v/>
      </c>
      <c r="Z83" s="352" t="inlineStr">
        <is>
          <t>masa.fukunaga@gmail.com</t>
        </is>
      </c>
      <c r="AA83" s="231" t="inlineStr">
        <is>
          <t>v_masamitsu.fukunaga@pactera.com</t>
        </is>
      </c>
      <c r="AB83" s="354" t="inlineStr">
        <is>
          <t>qx8D@i%s</t>
        </is>
      </c>
      <c r="AC83" s="390" t="inlineStr">
        <is>
          <t>(+81) 80 2057 0011</t>
        </is>
      </c>
      <c r="AD83" s="352" t="n">
        <v>105110</v>
      </c>
      <c r="AE83" s="352" t="n"/>
      <c r="AF83" s="452" t="inlineStr">
        <is>
          <t>Pactera_JA_M.FUK</t>
        </is>
      </c>
      <c r="AG83" s="453" t="n"/>
    </row>
    <row r="84" ht="15" customHeight="1" s="474">
      <c r="A84" s="352" t="n"/>
      <c r="B84" s="231" t="inlineStr">
        <is>
          <t>Chika Kikuta(disabled)</t>
        </is>
      </c>
      <c r="C84" s="231" t="inlineStr">
        <is>
          <t>Chika Kikuta</t>
        </is>
      </c>
      <c r="D84" s="231" t="inlineStr">
        <is>
          <t>JA</t>
        </is>
      </c>
      <c r="E84" s="231" t="inlineStr">
        <is>
          <t>Translator</t>
        </is>
      </c>
      <c r="F84" s="231" t="inlineStr">
        <is>
          <t>Chika Kikuta</t>
        </is>
      </c>
      <c r="G84" s="231" t="inlineStr">
        <is>
          <t>v_chika.kikuta</t>
        </is>
      </c>
      <c r="H84" s="380" t="inlineStr">
        <is>
          <t>Jan2019</t>
        </is>
      </c>
      <c r="I84" s="352" t="n">
        <v>0.08</v>
      </c>
      <c r="J84" s="231" t="n">
        <v>0.024</v>
      </c>
      <c r="K84" s="352" t="n"/>
      <c r="L84" s="352" t="n"/>
      <c r="M84" s="352" t="n"/>
      <c r="N84" s="352" t="n">
        <v>0.08</v>
      </c>
      <c r="O84" s="231" t="n">
        <v>0.024</v>
      </c>
      <c r="P84" s="352" t="n"/>
      <c r="Q84" s="352" t="n"/>
      <c r="R84" s="352" t="n"/>
      <c r="S84" s="231" t="inlineStr">
        <is>
          <t>USD</t>
        </is>
      </c>
      <c r="T84" s="231" t="n"/>
      <c r="U84" s="231" t="inlineStr">
        <is>
          <t>Good quality, but only accept large volume</t>
        </is>
      </c>
      <c r="V84" s="231" t="inlineStr">
        <is>
          <t>Freelancer</t>
        </is>
      </c>
      <c r="W84" s="231" t="inlineStr">
        <is>
          <t>Japan</t>
        </is>
      </c>
      <c r="X84" s="352" t="inlineStr">
        <is>
          <t>GMT+9</t>
        </is>
      </c>
      <c r="Y84" s="353">
        <f>NOW()+1/24</f>
        <v/>
      </c>
      <c r="Z84" s="356" t="inlineStr">
        <is>
          <t>chika1981.ewr@gmail.com</t>
        </is>
      </c>
      <c r="AA84" s="356" t="inlineStr">
        <is>
          <t>v_chika.kikuta@pactera.com</t>
        </is>
      </c>
      <c r="AB84" s="354" t="inlineStr">
        <is>
          <t>Rw7ei#1#</t>
        </is>
      </c>
      <c r="AC84" s="392" t="inlineStr">
        <is>
          <t>81-90-9530-7404</t>
        </is>
      </c>
      <c r="AD84" s="352" t="n">
        <v>164564</v>
      </c>
      <c r="AE84" s="352" t="n"/>
      <c r="AF84" s="452" t="n">
        <v>0</v>
      </c>
      <c r="AG84" s="453" t="n"/>
    </row>
    <row r="85" ht="15" customHeight="1" s="474">
      <c r="A85" s="352" t="n"/>
      <c r="B85" s="231" t="inlineStr">
        <is>
          <t>Chie Inuzuka (Disabled)</t>
        </is>
      </c>
      <c r="C85" s="358" t="inlineStr">
        <is>
          <t>1016 Chie Inuzuka [G004274]</t>
        </is>
      </c>
      <c r="D85" s="231" t="inlineStr">
        <is>
          <t>JA</t>
        </is>
      </c>
      <c r="E85" s="231" t="inlineStr">
        <is>
          <t>Translator</t>
        </is>
      </c>
      <c r="F85" s="231" t="inlineStr">
        <is>
          <t xml:space="preserve">Chie Inuzuka </t>
        </is>
      </c>
      <c r="G85" s="231" t="inlineStr">
        <is>
          <t>v_chie.inuzuka</t>
        </is>
      </c>
      <c r="H85" s="231" t="inlineStr">
        <is>
          <t>Tesla123</t>
        </is>
      </c>
      <c r="I85" s="231" t="n"/>
      <c r="J85" s="355" t="n"/>
      <c r="K85" s="231" t="n"/>
      <c r="L85" s="231" t="n"/>
      <c r="M85" s="231" t="n"/>
      <c r="N85" s="358" t="n">
        <v>0.08</v>
      </c>
      <c r="O85" s="231" t="n">
        <v>0.03</v>
      </c>
      <c r="P85" s="231" t="n"/>
      <c r="Q85" s="231" t="n"/>
      <c r="R85" s="231" t="n"/>
      <c r="S85" s="231" t="inlineStr">
        <is>
          <t>USD</t>
        </is>
      </c>
      <c r="T85" s="231" t="n"/>
      <c r="U85" s="231" t="inlineStr">
        <is>
          <t>new resource for Tech Pub,quality is ok but her working time is based on European time</t>
        </is>
      </c>
      <c r="V85" s="231" t="inlineStr">
        <is>
          <t>Freelancer</t>
        </is>
      </c>
      <c r="W85" s="231" t="inlineStr">
        <is>
          <t>Japan</t>
        </is>
      </c>
      <c r="X85" s="352" t="inlineStr">
        <is>
          <t>GMT+9</t>
        </is>
      </c>
      <c r="Y85" s="353">
        <f>NOW()+1/24</f>
        <v/>
      </c>
      <c r="Z85" s="356" t="inlineStr">
        <is>
          <t>jp@translation-tokyo.com; proz@chie.parfe.jp</t>
        </is>
      </c>
      <c r="AA85" s="356" t="inlineStr">
        <is>
          <t xml:space="preserve">v_chie.inuzuka@pactera.com  </t>
        </is>
      </c>
      <c r="AB85" s="231" t="n"/>
      <c r="AC85" s="390" t="n"/>
      <c r="AD85" s="352" t="n">
        <v>126947</v>
      </c>
      <c r="AE85" s="352" t="n"/>
      <c r="AF85" s="452" t="n">
        <v>0</v>
      </c>
      <c r="AG85" s="453" t="n"/>
    </row>
    <row r="86">
      <c r="A86" s="43" t="n">
        <v>5</v>
      </c>
      <c r="B86" s="34" t="inlineStr">
        <is>
          <t>Kamioka Natsuko（神岡 夏子）</t>
        </is>
      </c>
      <c r="C86" s="232" t="inlineStr">
        <is>
          <t>Internal Resource</t>
        </is>
      </c>
      <c r="D86" s="34" t="inlineStr">
        <is>
          <t>JA</t>
        </is>
      </c>
      <c r="E86" s="34" t="n"/>
      <c r="F86" s="34" t="n"/>
      <c r="G86" s="34" t="n"/>
      <c r="H86" s="34" t="n"/>
      <c r="I86" s="34" t="n"/>
      <c r="J86" s="232" t="n"/>
      <c r="K86" s="34" t="n"/>
      <c r="L86" s="34" t="n"/>
      <c r="M86" s="34" t="n"/>
      <c r="N86" s="232" t="n"/>
      <c r="O86" s="34" t="n"/>
      <c r="P86" s="34" t="n"/>
      <c r="Q86" s="34" t="n"/>
      <c r="R86" s="34" t="n"/>
      <c r="S86" s="34" t="n"/>
      <c r="T86" s="34" t="n"/>
      <c r="U86" s="34" t="n"/>
      <c r="V86" s="34" t="inlineStr">
        <is>
          <t>Internal</t>
        </is>
      </c>
      <c r="W86" s="34" t="inlineStr">
        <is>
          <t>Japan</t>
        </is>
      </c>
      <c r="X86" s="43" t="inlineStr">
        <is>
          <t>GMT+9</t>
        </is>
      </c>
      <c r="Y86" s="44">
        <f>NOW()+1/24</f>
        <v/>
      </c>
      <c r="Z86" s="34" t="inlineStr">
        <is>
          <t>natsuko.kamioka@pactera.com</t>
        </is>
      </c>
      <c r="AA86" s="34" t="inlineStr">
        <is>
          <t>natsuko.kamioka@pactera.com</t>
        </is>
      </c>
      <c r="AB86" s="34" t="n"/>
      <c r="AC86" s="575" t="n"/>
      <c r="AD86" s="43" t="n"/>
      <c r="AE86" s="43" t="n"/>
      <c r="AF86" s="448" t="n">
        <v>0</v>
      </c>
      <c r="AG86" s="449" t="n"/>
    </row>
    <row r="87">
      <c r="A87" s="43" t="n">
        <v>5</v>
      </c>
      <c r="B87" s="34" t="inlineStr">
        <is>
          <t>Kei Horie（堀江 慶）</t>
        </is>
      </c>
      <c r="C87" s="232" t="inlineStr">
        <is>
          <t>Internal Resource</t>
        </is>
      </c>
      <c r="D87" s="34" t="inlineStr">
        <is>
          <t>JA</t>
        </is>
      </c>
      <c r="E87" s="34" t="n"/>
      <c r="F87" s="34" t="n"/>
      <c r="G87" s="34" t="n"/>
      <c r="H87" s="34" t="n"/>
      <c r="I87" s="34">
        <f>N87/$I$463</f>
        <v/>
      </c>
      <c r="J87" s="34">
        <f>O87/$I$463</f>
        <v/>
      </c>
      <c r="K87" s="34" t="n"/>
      <c r="L87" s="34" t="n"/>
      <c r="M87" s="34" t="n"/>
      <c r="N87" s="232" t="n">
        <v>12.217</v>
      </c>
      <c r="O87" s="34">
        <f>N87/2</f>
        <v/>
      </c>
      <c r="P87" s="34" t="n"/>
      <c r="Q87" s="34" t="n"/>
      <c r="R87" s="34" t="inlineStr">
        <is>
          <t>3054.256(hour/T)</t>
        </is>
      </c>
      <c r="S87" s="34" t="inlineStr">
        <is>
          <t>JPY</t>
        </is>
      </c>
      <c r="T87" s="34" t="n"/>
      <c r="U87" s="34" t="n"/>
      <c r="V87" s="34" t="inlineStr">
        <is>
          <t>Internal</t>
        </is>
      </c>
      <c r="W87" s="34" t="inlineStr">
        <is>
          <t>Japan</t>
        </is>
      </c>
      <c r="X87" s="43" t="inlineStr">
        <is>
          <t>GMT+9</t>
        </is>
      </c>
      <c r="Y87" s="44">
        <f>NOW()+1/24</f>
        <v/>
      </c>
      <c r="Z87" s="34" t="inlineStr">
        <is>
          <t>horiyekeyi@pactera.com</t>
        </is>
      </c>
      <c r="AA87" s="34" t="inlineStr">
        <is>
          <t>horiyekeyi@pactera.com</t>
        </is>
      </c>
      <c r="AB87" s="34" t="n"/>
      <c r="AC87" s="575" t="n"/>
      <c r="AD87" s="43" t="n"/>
      <c r="AE87" s="43" t="n"/>
      <c r="AF87" s="448" t="n">
        <v>0</v>
      </c>
      <c r="AG87" s="449" t="n"/>
    </row>
    <row r="88">
      <c r="A88" s="43" t="n">
        <v>5</v>
      </c>
      <c r="B88" s="34" t="inlineStr">
        <is>
          <t>Miwa</t>
        </is>
      </c>
      <c r="C88" s="232" t="inlineStr">
        <is>
          <t>Internal Resource</t>
        </is>
      </c>
      <c r="D88" s="34" t="inlineStr">
        <is>
          <t>JA</t>
        </is>
      </c>
      <c r="E88" s="34" t="n"/>
      <c r="F88" s="34" t="n"/>
      <c r="G88" s="34" t="n"/>
      <c r="H88" s="34" t="n"/>
      <c r="I88" s="34" t="n"/>
      <c r="J88" s="232" t="n"/>
      <c r="K88" s="34" t="n"/>
      <c r="L88" s="34" t="n"/>
      <c r="M88" s="34" t="n"/>
      <c r="N88" s="232" t="n"/>
      <c r="O88" s="34" t="n"/>
      <c r="P88" s="34" t="n"/>
      <c r="Q88" s="34" t="n"/>
      <c r="R88" s="34" t="n"/>
      <c r="S88" s="34" t="n"/>
      <c r="T88" s="34" t="n"/>
      <c r="U88" s="34" t="n"/>
      <c r="V88" s="34" t="inlineStr">
        <is>
          <t>Freelancer</t>
        </is>
      </c>
      <c r="W88" s="34" t="inlineStr">
        <is>
          <t>Japan</t>
        </is>
      </c>
      <c r="X88" s="43" t="inlineStr">
        <is>
          <t>GMT+9</t>
        </is>
      </c>
      <c r="Y88" s="44">
        <f>NOW()+1/24</f>
        <v/>
      </c>
      <c r="Z88" s="347" t="inlineStr">
        <is>
          <t>v_miwa.otsuka@pactera.com</t>
        </is>
      </c>
      <c r="AA88" s="34" t="n"/>
      <c r="AB88" s="34" t="n"/>
      <c r="AC88" s="575" t="n"/>
      <c r="AD88" s="43" t="n"/>
      <c r="AE88" s="43" t="n"/>
      <c r="AF88" s="448" t="n">
        <v>0</v>
      </c>
      <c r="AG88" s="449" t="n"/>
    </row>
    <row r="89">
      <c r="A89" s="357" t="n"/>
      <c r="B89" s="231" t="inlineStr">
        <is>
          <t>Kohaya Hiroko</t>
        </is>
      </c>
      <c r="C89" s="500" t="n"/>
      <c r="D89" s="231" t="inlineStr">
        <is>
          <t>JA</t>
        </is>
      </c>
      <c r="E89" s="231" t="inlineStr">
        <is>
          <t>Translator</t>
        </is>
      </c>
      <c r="F89" s="231" t="inlineStr">
        <is>
          <t>Kohaya Hiroko</t>
        </is>
      </c>
      <c r="G89" s="231" t="inlineStr">
        <is>
          <t>v_kohaya.hiroko</t>
        </is>
      </c>
      <c r="H89" s="380" t="inlineStr">
        <is>
          <t>Disabled</t>
        </is>
      </c>
      <c r="I89" s="352" t="n">
        <v>0.06</v>
      </c>
      <c r="J89" s="352" t="n">
        <v>0.025</v>
      </c>
      <c r="K89" s="231" t="n"/>
      <c r="L89" s="231" t="n"/>
      <c r="M89" s="231" t="n"/>
      <c r="N89" s="231" t="n">
        <v>0.06</v>
      </c>
      <c r="O89" s="231" t="n">
        <v>0.025</v>
      </c>
      <c r="P89" s="231" t="n"/>
      <c r="Q89" s="231" t="n"/>
      <c r="R89" s="231" t="n"/>
      <c r="S89" s="231" t="inlineStr">
        <is>
          <t>USD</t>
        </is>
      </c>
      <c r="T89" s="231" t="n"/>
      <c r="U89" s="231" t="inlineStr">
        <is>
          <t>Not used</t>
        </is>
      </c>
      <c r="V89" s="231" t="inlineStr">
        <is>
          <t>Freelancer</t>
        </is>
      </c>
      <c r="W89" s="231" t="inlineStr">
        <is>
          <t>Japan</t>
        </is>
      </c>
      <c r="X89" s="231" t="inlineStr">
        <is>
          <t>GMT+9</t>
        </is>
      </c>
      <c r="Y89" s="350">
        <f>NOW()+1/24</f>
        <v/>
      </c>
      <c r="Z89" s="231" t="inlineStr">
        <is>
          <t>hirokochick@gmail.com</t>
        </is>
      </c>
      <c r="AA89" s="356" t="inlineStr">
        <is>
          <t>v_kohaya.hiroko@pactera.com</t>
        </is>
      </c>
      <c r="AB89" s="351" t="inlineStr">
        <is>
          <t>Pc4qI$5S</t>
        </is>
      </c>
      <c r="AC89" s="392" t="n"/>
      <c r="AD89" s="231" t="n"/>
      <c r="AE89" s="231" t="n"/>
      <c r="AF89" s="450" t="n">
        <v>0</v>
      </c>
      <c r="AG89" s="451" t="n"/>
    </row>
    <row r="90">
      <c r="A90" s="357" t="n"/>
      <c r="B90" s="231" t="inlineStr">
        <is>
          <t>Miho Watanabe</t>
        </is>
      </c>
      <c r="C90" s="500" t="inlineStr">
        <is>
          <t>1002 Miho Watanabe</t>
        </is>
      </c>
      <c r="D90" s="231" t="inlineStr">
        <is>
          <t>JA</t>
        </is>
      </c>
      <c r="E90" s="231" t="inlineStr">
        <is>
          <t>Translator</t>
        </is>
      </c>
      <c r="F90" s="231" t="inlineStr">
        <is>
          <t>Miho Watanabe</t>
        </is>
      </c>
      <c r="G90" s="231" t="inlineStr">
        <is>
          <t>v_miho.watanabe</t>
        </is>
      </c>
      <c r="H90" s="380" t="inlineStr">
        <is>
          <t>Mar2017</t>
        </is>
      </c>
      <c r="I90" s="352" t="n">
        <v>0.08</v>
      </c>
      <c r="J90" s="352" t="n">
        <v>0.04</v>
      </c>
      <c r="K90" s="231" t="n"/>
      <c r="L90" s="231" t="n"/>
      <c r="M90" s="231" t="n"/>
      <c r="N90" s="231" t="n">
        <v>0.08</v>
      </c>
      <c r="O90" s="231" t="n">
        <v>0.04</v>
      </c>
      <c r="P90" s="231" t="n"/>
      <c r="Q90" s="231" t="n"/>
      <c r="R90" s="231" t="n"/>
      <c r="S90" s="231" t="inlineStr">
        <is>
          <t>USD</t>
        </is>
      </c>
      <c r="T90" s="231" t="n"/>
      <c r="U90" s="231" t="inlineStr">
        <is>
          <t>Not frequently used as limited availability</t>
        </is>
      </c>
      <c r="V90" s="231" t="inlineStr">
        <is>
          <t>Freelancer</t>
        </is>
      </c>
      <c r="W90" s="231" t="inlineStr">
        <is>
          <t>Japan</t>
        </is>
      </c>
      <c r="X90" s="231" t="inlineStr">
        <is>
          <t>GMT+9</t>
        </is>
      </c>
      <c r="Y90" s="350">
        <f>NOW()+1/24</f>
        <v/>
      </c>
      <c r="Z90" s="231" t="inlineStr">
        <is>
          <t>miho.watanabe@me.com</t>
        </is>
      </c>
      <c r="AA90" s="356" t="inlineStr">
        <is>
          <t>v_miho.watanabe@pactera.com</t>
        </is>
      </c>
      <c r="AB90" s="351" t="inlineStr">
        <is>
          <t>tp8LG$25</t>
        </is>
      </c>
      <c r="AC90" s="392" t="inlineStr">
        <is>
          <t>81 90 9863 2540</t>
        </is>
      </c>
      <c r="AD90" s="231" t="n">
        <v>103675</v>
      </c>
      <c r="AE90" s="231" t="n"/>
      <c r="AF90" s="450" t="n">
        <v>0</v>
      </c>
      <c r="AG90" s="451" t="n"/>
    </row>
    <row r="91">
      <c r="A91" s="357" t="n"/>
      <c r="B91" s="231" t="inlineStr">
        <is>
          <t>Tokiharu Iwanaga</t>
        </is>
      </c>
      <c r="C91" s="500" t="inlineStr">
        <is>
          <t>1016 TOKIHARU IWANAGA[G003620]</t>
        </is>
      </c>
      <c r="D91" s="231" t="inlineStr">
        <is>
          <t>JA</t>
        </is>
      </c>
      <c r="E91" s="231" t="inlineStr">
        <is>
          <t>Reviewer</t>
        </is>
      </c>
      <c r="F91" s="231" t="inlineStr">
        <is>
          <t>Akiko Kawabata</t>
        </is>
      </c>
      <c r="G91" s="231" t="inlineStr">
        <is>
          <t>v_akiko.kawabata</t>
        </is>
      </c>
      <c r="H91" s="380" t="inlineStr">
        <is>
          <t>Disabled</t>
        </is>
      </c>
      <c r="I91" s="352" t="n">
        <v>0.095</v>
      </c>
      <c r="J91" s="352" t="n">
        <v>0.0475</v>
      </c>
      <c r="K91" s="231" t="n"/>
      <c r="L91" s="231" t="n"/>
      <c r="M91" s="231" t="n"/>
      <c r="N91" s="231" t="n">
        <v>0.095</v>
      </c>
      <c r="O91" s="231" t="n">
        <v>0.0475</v>
      </c>
      <c r="P91" s="231" t="n"/>
      <c r="Q91" s="231" t="n"/>
      <c r="R91" s="231" t="n">
        <v>25</v>
      </c>
      <c r="S91" s="231" t="inlineStr">
        <is>
          <t>USD</t>
        </is>
      </c>
      <c r="T91" s="231" t="n"/>
      <c r="U91" s="231" t="inlineStr">
        <is>
          <t>Recommend by Ikimune, price is a little high</t>
        </is>
      </c>
      <c r="V91" s="231" t="inlineStr">
        <is>
          <t>Freelancer</t>
        </is>
      </c>
      <c r="W91" s="231" t="inlineStr">
        <is>
          <t>Japan</t>
        </is>
      </c>
      <c r="X91" s="231" t="inlineStr">
        <is>
          <t>GMT+9</t>
        </is>
      </c>
      <c r="Y91" s="350">
        <f>NOW()+1/24</f>
        <v/>
      </c>
      <c r="Z91" s="231" t="inlineStr">
        <is>
          <t>tokiharu.iwanaga@gmail.com</t>
        </is>
      </c>
      <c r="AA91" s="356" t="inlineStr">
        <is>
          <t>v_akiko.kawabata@pactera.com</t>
        </is>
      </c>
      <c r="AB91" s="351" t="inlineStr">
        <is>
          <t>ZZN5z$$X</t>
        </is>
      </c>
      <c r="AC91" s="392" t="n"/>
      <c r="AD91" s="231" t="n">
        <v>122867</v>
      </c>
      <c r="AE91" s="231" t="n"/>
      <c r="AF91" s="450" t="n">
        <v>0</v>
      </c>
      <c r="AG91" s="451" t="n"/>
    </row>
    <row r="92">
      <c r="A92" s="357" t="n"/>
      <c r="B92" s="231" t="inlineStr">
        <is>
          <t>Kimiko Okada</t>
        </is>
      </c>
      <c r="C92" s="500" t="inlineStr">
        <is>
          <t>1016 Techno Pro Japan, Inc.</t>
        </is>
      </c>
      <c r="D92" s="231" t="inlineStr">
        <is>
          <t>JA</t>
        </is>
      </c>
      <c r="E92" s="231" t="inlineStr">
        <is>
          <t>Translator</t>
        </is>
      </c>
      <c r="F92" s="231" t="inlineStr">
        <is>
          <t>Taro Nagatori</t>
        </is>
      </c>
      <c r="G92" s="231" t="inlineStr">
        <is>
          <t>v_taro.nagatori</t>
        </is>
      </c>
      <c r="H92" s="380" t="inlineStr">
        <is>
          <t>Disabled</t>
        </is>
      </c>
      <c r="I92" s="352">
        <f>N92/$I$463</f>
        <v/>
      </c>
      <c r="J92" s="352" t="n"/>
      <c r="K92" s="231" t="n"/>
      <c r="L92" s="231" t="n"/>
      <c r="M92" s="231" t="n"/>
      <c r="N92" s="231" t="n">
        <v>17</v>
      </c>
      <c r="O92" s="231" t="n">
        <v>4000</v>
      </c>
      <c r="P92" s="231" t="inlineStr">
        <is>
          <t>14(JP-EN)</t>
        </is>
      </c>
      <c r="Q92" s="231" t="n"/>
      <c r="R92" s="231" t="n">
        <v>4000</v>
      </c>
      <c r="S92" s="231" t="inlineStr">
        <is>
          <t>JPY</t>
        </is>
      </c>
      <c r="T92" s="231" t="n"/>
      <c r="U92" s="231" t="inlineStr">
        <is>
          <t>Not qualified translator, but quality is ok, and reply is quick</t>
        </is>
      </c>
      <c r="V92" s="231" t="inlineStr">
        <is>
          <t>Vendor</t>
        </is>
      </c>
      <c r="W92" s="231" t="inlineStr">
        <is>
          <t>Japan</t>
        </is>
      </c>
      <c r="X92" s="231" t="inlineStr">
        <is>
          <t>GMT+9</t>
        </is>
      </c>
      <c r="Y92" s="350">
        <f>NOW()+1/24</f>
        <v/>
      </c>
      <c r="Z92" s="231" t="inlineStr">
        <is>
          <t>kimiko_okada@techno-pro.jp</t>
        </is>
      </c>
      <c r="AA92" s="356" t="n"/>
      <c r="AB92" s="351" t="n"/>
      <c r="AC92" s="392" t="n"/>
      <c r="AD92" s="231" t="n">
        <v>216821</v>
      </c>
      <c r="AE92" s="231" t="n"/>
      <c r="AF92" s="450" t="n">
        <v>0</v>
      </c>
      <c r="AG92" s="451" t="n"/>
    </row>
    <row r="93">
      <c r="A93" s="43" t="n"/>
      <c r="B93" s="232" t="inlineStr">
        <is>
          <t>X-Spanish</t>
        </is>
      </c>
      <c r="C93" s="34" t="n"/>
      <c r="D93" s="34" t="inlineStr">
        <is>
          <t>ES</t>
        </is>
      </c>
      <c r="E93" s="34" t="n"/>
      <c r="F93" s="34" t="n"/>
      <c r="G93" s="34" t="n"/>
      <c r="H93" s="34" t="n"/>
      <c r="I93" s="43" t="n"/>
      <c r="J93" s="34" t="n"/>
      <c r="K93" s="43" t="n"/>
      <c r="L93" s="43" t="n"/>
      <c r="M93" s="43" t="n"/>
      <c r="N93" s="43" t="n"/>
      <c r="O93" s="43" t="n"/>
      <c r="P93" s="34" t="n"/>
      <c r="Q93" s="34" t="n"/>
      <c r="R93" s="34" t="n"/>
      <c r="S93" s="34" t="n"/>
      <c r="T93" s="34" t="n"/>
      <c r="U93" s="34" t="n"/>
      <c r="V93" s="34" t="n"/>
      <c r="W93" s="43" t="n"/>
      <c r="X93" s="34" t="n"/>
      <c r="Y93" s="44" t="n"/>
      <c r="Z93" s="34" t="n"/>
      <c r="AA93" s="34" t="n"/>
      <c r="AB93" s="347" t="n"/>
      <c r="AC93" s="575" t="n"/>
      <c r="AD93" s="43" t="n"/>
      <c r="AE93" s="43" t="n"/>
      <c r="AF93" s="448" t="e">
        <v>#N/A</v>
      </c>
      <c r="AG93" s="449" t="n"/>
    </row>
    <row r="94">
      <c r="A94" s="43" t="n">
        <v>1</v>
      </c>
      <c r="B94" s="34" t="inlineStr">
        <is>
          <t>Pablo San Millan Gutierrez</t>
        </is>
      </c>
      <c r="C94" s="34" t="inlineStr">
        <is>
          <t>Pablo San Millan</t>
        </is>
      </c>
      <c r="D94" s="34" t="inlineStr">
        <is>
          <t>ES</t>
        </is>
      </c>
      <c r="E94" s="34" t="inlineStr">
        <is>
          <t>Translator</t>
        </is>
      </c>
      <c r="F94" s="34" t="inlineStr">
        <is>
          <t>Pablo San Millan Gutierrez</t>
        </is>
      </c>
      <c r="G94" s="34" t="inlineStr">
        <is>
          <t>v_pablo.sanmillan1</t>
        </is>
      </c>
      <c r="H94" s="72" t="inlineStr">
        <is>
          <t>May2019</t>
        </is>
      </c>
      <c r="I94" s="43">
        <f>N94/$I$461</f>
        <v/>
      </c>
      <c r="J94" s="43">
        <f>O94/$I$461</f>
        <v/>
      </c>
      <c r="K94" s="43" t="n"/>
      <c r="L94" s="43" t="n"/>
      <c r="M94" s="43" t="n"/>
      <c r="N94" s="34" t="n">
        <v>0.07000000000000001</v>
      </c>
      <c r="O94" s="43" t="n">
        <v>0.023</v>
      </c>
      <c r="P94" s="34" t="n"/>
      <c r="Q94" s="34" t="inlineStr">
        <is>
          <t>min fee:10 Eur， E word count=100%*50%+ other match*1</t>
        </is>
      </c>
      <c r="R94" s="43" t="n">
        <v>20</v>
      </c>
      <c r="S94" s="34" t="inlineStr">
        <is>
          <t>EUR</t>
        </is>
      </c>
      <c r="T94" s="34" t="n"/>
      <c r="U94" s="34" t="inlineStr">
        <is>
          <t>Translater P1. great quality and coordination, is responsible.  always provides detailed notes and reports, Is now the primary translator in ES. Used to do review before</t>
        </is>
      </c>
      <c r="V94" s="34" t="inlineStr">
        <is>
          <t>Freelancer</t>
        </is>
      </c>
      <c r="W94" s="34" t="inlineStr">
        <is>
          <t>Spain</t>
        </is>
      </c>
      <c r="X94" s="34" t="inlineStr">
        <is>
          <t>GMT+1</t>
        </is>
      </c>
      <c r="Y94" s="44">
        <f>NOW()-7/24</f>
        <v/>
      </c>
      <c r="Z94" s="347" t="inlineStr">
        <is>
          <t>pablo_sanmillan@yahoo.com</t>
        </is>
      </c>
      <c r="AA94" s="34" t="inlineStr">
        <is>
          <t>v_pablo.sanmillan1@pactera.com</t>
        </is>
      </c>
      <c r="AB94" s="34" t="inlineStr">
        <is>
          <t>FXn3g#Jq</t>
        </is>
      </c>
      <c r="AC94" s="574" t="inlineStr">
        <is>
          <t>(+34) 622 279 525,(+34) 980 575 790</t>
        </is>
      </c>
      <c r="AD94" s="43" t="n">
        <v>51833</v>
      </c>
      <c r="AE94" s="43" t="n"/>
      <c r="AF94" s="448" t="inlineStr">
        <is>
          <t>Pactera_ES_P.SA</t>
        </is>
      </c>
      <c r="AG94" s="449" t="n"/>
    </row>
    <row r="95">
      <c r="A95" s="43" t="n">
        <v>1</v>
      </c>
      <c r="B95" s="34" t="inlineStr">
        <is>
          <t>Pilar Vasquez</t>
        </is>
      </c>
      <c r="C95" s="34" t="inlineStr">
        <is>
          <t>Pilar Vásquez</t>
        </is>
      </c>
      <c r="D95" s="43" t="inlineStr">
        <is>
          <t>ES</t>
        </is>
      </c>
      <c r="E95" s="34" t="inlineStr">
        <is>
          <t>Translator</t>
        </is>
      </c>
      <c r="F95" s="34" t="inlineStr">
        <is>
          <t>Pilar Vasquez</t>
        </is>
      </c>
      <c r="G95" s="34" t="inlineStr">
        <is>
          <t>v_pilar.vasquez</t>
        </is>
      </c>
      <c r="H95" s="287" t="inlineStr">
        <is>
          <t>June2018</t>
        </is>
      </c>
      <c r="I95" s="43" t="n">
        <v>0.05</v>
      </c>
      <c r="J95" s="43" t="n">
        <v>0.017</v>
      </c>
      <c r="K95" s="34" t="inlineStr">
        <is>
          <t>`</t>
        </is>
      </c>
      <c r="L95" s="34" t="n"/>
      <c r="M95" s="34" t="n"/>
      <c r="N95" s="43" t="n">
        <v>0.05</v>
      </c>
      <c r="O95" s="43" t="n">
        <v>0.017</v>
      </c>
      <c r="P95" s="43" t="n"/>
      <c r="Q95" s="43" t="n"/>
      <c r="R95" s="43" t="n"/>
      <c r="S95" s="43" t="inlineStr">
        <is>
          <t>USD</t>
        </is>
      </c>
      <c r="T95" s="34" t="n"/>
      <c r="U95" s="34" t="inlineStr">
        <is>
          <t>Translator P2, but other reviewer said his translation flavour is a bit Latin spanish</t>
        </is>
      </c>
      <c r="V95" s="34" t="inlineStr">
        <is>
          <t>Freelancer</t>
        </is>
      </c>
      <c r="W95" s="43" t="inlineStr">
        <is>
          <t>Chile</t>
        </is>
      </c>
      <c r="X95" s="43" t="inlineStr">
        <is>
          <t>GMT-3</t>
        </is>
      </c>
      <c r="Y95" s="44">
        <f>NOW()-10/24</f>
        <v/>
      </c>
      <c r="Z95" s="347" t="inlineStr">
        <is>
          <t>pvasquezl@gmail.com</t>
        </is>
      </c>
      <c r="AA95" s="347" t="inlineStr">
        <is>
          <t>v_pilar.vasquez@pactera.com</t>
        </is>
      </c>
      <c r="AB95" s="34" t="n"/>
      <c r="AC95" s="575" t="n">
        <v>56997060348</v>
      </c>
      <c r="AD95" s="43" t="n">
        <v>74978</v>
      </c>
      <c r="AE95" s="43" t="n"/>
      <c r="AF95" s="448" t="inlineStr">
        <is>
          <t>Pactera_ES_P.VA</t>
        </is>
      </c>
      <c r="AG95" s="449" t="n"/>
    </row>
    <row r="96">
      <c r="A96" s="43" t="n">
        <v>1</v>
      </c>
      <c r="B96" s="34" t="inlineStr">
        <is>
          <t>Antonio Romero Valera</t>
        </is>
      </c>
      <c r="C96" s="34" t="inlineStr">
        <is>
          <t>Antonio Romero Valera[G006016]</t>
        </is>
      </c>
      <c r="D96" s="34" t="inlineStr">
        <is>
          <t>ES</t>
        </is>
      </c>
      <c r="E96" s="34" t="inlineStr">
        <is>
          <t>Translator</t>
        </is>
      </c>
      <c r="F96" s="34" t="inlineStr">
        <is>
          <t>Antonio Romero Valera</t>
        </is>
      </c>
      <c r="G96" s="124" t="inlineStr">
        <is>
          <t>v_antonio.romero</t>
        </is>
      </c>
      <c r="H96" s="34" t="inlineStr">
        <is>
          <t>May2019</t>
        </is>
      </c>
      <c r="I96" s="43">
        <f>N96/$I$461</f>
        <v/>
      </c>
      <c r="J96" s="43">
        <f>O96/$I$461</f>
        <v/>
      </c>
      <c r="K96" s="43" t="n"/>
      <c r="L96" s="43" t="n"/>
      <c r="M96" s="43" t="n"/>
      <c r="N96" s="34" t="n">
        <v>0.05</v>
      </c>
      <c r="O96" s="43" t="n">
        <v>0.017</v>
      </c>
      <c r="P96" s="43" t="n"/>
      <c r="Q96" s="43" t="n"/>
      <c r="R96" s="43" t="n">
        <v>17</v>
      </c>
      <c r="S96" s="34" t="inlineStr">
        <is>
          <t>EUR</t>
        </is>
      </c>
      <c r="T96" s="34" t="n"/>
      <c r="U96" s="34" t="inlineStr">
        <is>
          <t>Quality is not that good recently, quick reply always, is now the reviewer for daily tasks</t>
        </is>
      </c>
      <c r="V96" s="34" t="inlineStr">
        <is>
          <t>Freelancer</t>
        </is>
      </c>
      <c r="W96" s="34" t="inlineStr">
        <is>
          <t>Spain</t>
        </is>
      </c>
      <c r="X96" s="34" t="inlineStr">
        <is>
          <t>GMT+1</t>
        </is>
      </c>
      <c r="Y96" s="44">
        <f>NOW()-7/24</f>
        <v/>
      </c>
      <c r="Z96" s="347" t="inlineStr">
        <is>
          <t>toni.romero@mail.com</t>
        </is>
      </c>
      <c r="AA96" s="347" t="inlineStr">
        <is>
          <t xml:space="preserve">v_antonio.romero@pactera.com </t>
        </is>
      </c>
      <c r="AB96" s="34" t="inlineStr">
        <is>
          <t>Lf7Ju#nf</t>
        </is>
      </c>
      <c r="AC96" s="574" t="inlineStr">
        <is>
          <t>34666126606; 34933183857</t>
        </is>
      </c>
      <c r="AD96" s="43" t="n">
        <v>169760</v>
      </c>
      <c r="AE96" s="43" t="n"/>
      <c r="AF96" s="448" t="inlineStr">
        <is>
          <t>Pactera_ES_A.RO</t>
        </is>
      </c>
      <c r="AG96" s="449" t="n"/>
    </row>
    <row r="97">
      <c r="A97" s="43" t="n">
        <v>2</v>
      </c>
      <c r="B97" s="34" t="inlineStr">
        <is>
          <t>Francesc Jubany</t>
        </is>
      </c>
      <c r="C97" s="34" t="inlineStr">
        <is>
          <t>Francesc Jubany Ribalta</t>
        </is>
      </c>
      <c r="D97" s="34" t="inlineStr">
        <is>
          <t>ES</t>
        </is>
      </c>
      <c r="E97" s="34" t="inlineStr">
        <is>
          <t>Translator</t>
        </is>
      </c>
      <c r="F97" s="46" t="inlineStr">
        <is>
          <t>Francesc Jubany</t>
        </is>
      </c>
      <c r="G97" s="34" t="inlineStr">
        <is>
          <t>v_francesc.jubany</t>
        </is>
      </c>
      <c r="H97" s="72" t="inlineStr">
        <is>
          <t>May2017</t>
        </is>
      </c>
      <c r="I97" s="43">
        <f>N97/$I$461</f>
        <v/>
      </c>
      <c r="J97" s="34">
        <f>O97/$I$461</f>
        <v/>
      </c>
      <c r="K97" s="43" t="n"/>
      <c r="L97" s="43" t="n"/>
      <c r="M97" s="43" t="n"/>
      <c r="N97" s="43" t="n">
        <v>0.065</v>
      </c>
      <c r="O97" s="43" t="n">
        <v>0.02</v>
      </c>
      <c r="P97" s="34" t="n"/>
      <c r="Q97" s="34" t="n"/>
      <c r="R97" s="34" t="n">
        <v>17</v>
      </c>
      <c r="S97" s="34" t="inlineStr">
        <is>
          <t>EUR</t>
        </is>
      </c>
      <c r="T97" s="34" t="n"/>
      <c r="U97" s="34" t="inlineStr">
        <is>
          <t>Quality is good, but availability is a little limited</t>
        </is>
      </c>
      <c r="V97" s="34" t="inlineStr">
        <is>
          <t>Freelancer</t>
        </is>
      </c>
      <c r="W97" s="34" t="inlineStr">
        <is>
          <t>Spain</t>
        </is>
      </c>
      <c r="X97" s="34" t="inlineStr">
        <is>
          <t>GMT+2</t>
        </is>
      </c>
      <c r="Y97" s="44">
        <f>NOW()-6/24</f>
        <v/>
      </c>
      <c r="Z97" s="347" t="inlineStr">
        <is>
          <t>fjubany@iter.cat</t>
        </is>
      </c>
      <c r="AA97" s="347" t="inlineStr">
        <is>
          <t>v_francesc.jubany@pactera.com</t>
        </is>
      </c>
      <c r="AB97" s="347" t="inlineStr">
        <is>
          <t>vi8D@M@7</t>
        </is>
      </c>
      <c r="AC97" s="575" t="inlineStr">
        <is>
          <t>34 670 355 014</t>
        </is>
      </c>
      <c r="AD97" s="43" t="n">
        <v>150188</v>
      </c>
      <c r="AE97" s="43" t="n"/>
      <c r="AF97" s="448" t="n">
        <v>0</v>
      </c>
      <c r="AG97" s="449" t="n"/>
    </row>
    <row r="98">
      <c r="A98" s="43" t="n"/>
      <c r="B98" s="34" t="inlineStr">
        <is>
          <t>Anna Vidal</t>
        </is>
      </c>
      <c r="C98" s="34" t="inlineStr">
        <is>
          <t>Anna Vidal Cortada</t>
        </is>
      </c>
      <c r="D98" s="34" t="inlineStr">
        <is>
          <t>ES</t>
        </is>
      </c>
      <c r="E98" s="34" t="inlineStr">
        <is>
          <t>Translator</t>
        </is>
      </c>
      <c r="F98" s="34" t="n"/>
      <c r="G98" s="34" t="n"/>
      <c r="H98" s="34" t="n"/>
      <c r="I98" s="43">
        <f>N98/$I$461</f>
        <v/>
      </c>
      <c r="J98" s="43">
        <f>O98/$I$461</f>
        <v/>
      </c>
      <c r="K98" s="43" t="n"/>
      <c r="L98" s="43" t="n"/>
      <c r="M98" s="43" t="n"/>
      <c r="N98" s="43" t="n">
        <v>0.065</v>
      </c>
      <c r="O98" s="43" t="n">
        <v>0.02</v>
      </c>
      <c r="P98" s="34" t="n"/>
      <c r="Q98" s="232" t="n">
        <v>5</v>
      </c>
      <c r="R98" s="34" t="n">
        <v>17</v>
      </c>
      <c r="S98" s="34" t="inlineStr">
        <is>
          <t>EUR</t>
        </is>
      </c>
      <c r="T98" s="34" t="n"/>
      <c r="U98" s="34" t="inlineStr">
        <is>
          <t>Usually being able to take Tesla projects.</t>
        </is>
      </c>
      <c r="V98" s="34" t="inlineStr">
        <is>
          <t>Freelancer</t>
        </is>
      </c>
      <c r="W98" s="43" t="inlineStr">
        <is>
          <t>Barcelona</t>
        </is>
      </c>
      <c r="X98" s="34" t="inlineStr">
        <is>
          <t>GMT+1</t>
        </is>
      </c>
      <c r="Y98" s="44">
        <f>NOW()-7/24</f>
        <v/>
      </c>
      <c r="Z98" s="347" t="inlineStr">
        <is>
          <t>anna_vidal@hotmail.com</t>
        </is>
      </c>
      <c r="AA98" s="34" t="inlineStr">
        <is>
          <t>v_anna.vidal1@pactera.com</t>
        </is>
      </c>
      <c r="AB98" s="34" t="n"/>
      <c r="AC98" s="575" t="n"/>
      <c r="AD98" s="43" t="n">
        <v>74979</v>
      </c>
      <c r="AE98" s="43" t="n"/>
      <c r="AF98" s="448" t="inlineStr">
        <is>
          <t>Pactera_CA_A.VI</t>
        </is>
      </c>
      <c r="AG98" s="449" t="n"/>
    </row>
    <row r="99">
      <c r="A99" s="43" t="n"/>
      <c r="B99" s="34" t="inlineStr">
        <is>
          <t>Saray Villares</t>
        </is>
      </c>
      <c r="C99" s="34" t="inlineStr">
        <is>
          <t>Internal Resource</t>
        </is>
      </c>
      <c r="D99" s="34" t="inlineStr">
        <is>
          <t>ES</t>
        </is>
      </c>
      <c r="E99" s="34" t="inlineStr">
        <is>
          <t>Translator</t>
        </is>
      </c>
      <c r="F99" s="34" t="n"/>
      <c r="G99" s="34" t="n"/>
      <c r="H99" s="34" t="n"/>
      <c r="I99" s="43">
        <f>N99/$I$461</f>
        <v/>
      </c>
      <c r="J99" s="34">
        <f>O99/$I$461</f>
        <v/>
      </c>
      <c r="K99" s="43" t="n"/>
      <c r="L99" s="43" t="n"/>
      <c r="M99" s="43" t="n"/>
      <c r="N99" s="43" t="n">
        <v>0.0393</v>
      </c>
      <c r="O99" s="43">
        <f>N99/2</f>
        <v/>
      </c>
      <c r="P99" s="34" t="n"/>
      <c r="Q99" s="34" t="n"/>
      <c r="R99" s="34" t="n">
        <v>9.84</v>
      </c>
      <c r="S99" s="34" t="inlineStr">
        <is>
          <t>EUR</t>
        </is>
      </c>
      <c r="T99" s="34" t="n"/>
      <c r="U99" s="34" t="inlineStr">
        <is>
          <t>could be back up</t>
        </is>
      </c>
      <c r="V99" s="34" t="n"/>
      <c r="W99" s="43" t="n"/>
      <c r="X99" s="34" t="n"/>
      <c r="Y99" s="44" t="n"/>
      <c r="Z99" s="34" t="n"/>
      <c r="AA99" s="347" t="n"/>
      <c r="AB99" s="347" t="n"/>
      <c r="AC99" s="575" t="n"/>
      <c r="AD99" s="43" t="n"/>
      <c r="AE99" s="43" t="n"/>
      <c r="AF99" s="448" t="e">
        <v>#N/A</v>
      </c>
      <c r="AG99" s="449" t="n"/>
    </row>
    <row r="100">
      <c r="A100" s="43" t="n"/>
      <c r="B100" s="34" t="inlineStr">
        <is>
          <t>Marta Pou Rovira</t>
        </is>
      </c>
      <c r="C100" s="34" t="inlineStr">
        <is>
          <t>Marta Pou i Rovira</t>
        </is>
      </c>
      <c r="D100" s="34" t="inlineStr">
        <is>
          <t>ES</t>
        </is>
      </c>
      <c r="E100" s="34" t="inlineStr">
        <is>
          <t>Reviewer</t>
        </is>
      </c>
      <c r="F100" s="34" t="n"/>
      <c r="G100" s="34" t="n"/>
      <c r="H100" s="72" t="n"/>
      <c r="I100" s="43">
        <f>N100/$I$461</f>
        <v/>
      </c>
      <c r="J100" s="43">
        <f>O100/$I$461</f>
        <v/>
      </c>
      <c r="K100" s="43" t="n"/>
      <c r="L100" s="43" t="n"/>
      <c r="M100" s="43" t="n"/>
      <c r="N100" s="43" t="n">
        <v>0.065</v>
      </c>
      <c r="O100" s="43" t="n">
        <v>0.019</v>
      </c>
      <c r="P100" s="43" t="n"/>
      <c r="Q100" s="43" t="n"/>
      <c r="R100" s="43" t="n"/>
      <c r="S100" s="34" t="inlineStr">
        <is>
          <t>EUR</t>
        </is>
      </c>
      <c r="T100" s="34" t="n"/>
      <c r="U100" s="34" t="inlineStr">
        <is>
          <t>Good reply and good quality</t>
        </is>
      </c>
      <c r="V100" s="34" t="inlineStr">
        <is>
          <t>Freelancer</t>
        </is>
      </c>
      <c r="W100" s="43" t="inlineStr">
        <is>
          <t>Barcelona</t>
        </is>
      </c>
      <c r="X100" s="34" t="inlineStr">
        <is>
          <t>GMT+1</t>
        </is>
      </c>
      <c r="Y100" s="44">
        <f>NOW()-7/24</f>
        <v/>
      </c>
      <c r="Z100" s="34" t="inlineStr">
        <is>
          <t>martapou@grn.cat</t>
        </is>
      </c>
      <c r="AA100" s="34" t="inlineStr">
        <is>
          <t>v_marta.pou@pactera.com</t>
        </is>
      </c>
      <c r="AB100" s="34" t="inlineStr">
        <is>
          <t>vJ8A%hb#</t>
        </is>
      </c>
      <c r="AC100" s="575" t="inlineStr">
        <is>
          <t>637831614,972597249,</t>
        </is>
      </c>
      <c r="AD100" s="43" t="n">
        <v>72368</v>
      </c>
      <c r="AE100" s="43" t="n"/>
      <c r="AF100" s="448" t="inlineStr">
        <is>
          <t>Pactera_CA_M.PO</t>
        </is>
      </c>
      <c r="AG100" s="449" t="n"/>
    </row>
    <row r="101">
      <c r="A101" s="43" t="n"/>
      <c r="B101" s="34" t="inlineStr">
        <is>
          <t>Miguel Ángel Reyes Riera</t>
        </is>
      </c>
      <c r="C101" s="34" t="inlineStr">
        <is>
          <t>OneDocument SL[G004409]</t>
        </is>
      </c>
      <c r="D101" s="34" t="inlineStr">
        <is>
          <t>ES</t>
        </is>
      </c>
      <c r="E101" s="34" t="inlineStr">
        <is>
          <t>Agency</t>
        </is>
      </c>
      <c r="F101" s="34" t="n"/>
      <c r="G101" s="43" t="n"/>
      <c r="H101" s="72" t="n"/>
      <c r="I101" s="43">
        <f>N101/$I$461</f>
        <v/>
      </c>
      <c r="J101" s="43" t="n"/>
      <c r="K101" s="43" t="n"/>
      <c r="L101" s="43" t="n"/>
      <c r="M101" s="43" t="n"/>
      <c r="N101" s="43" t="n">
        <v>0.045</v>
      </c>
      <c r="O101" s="43" t="n"/>
      <c r="P101" s="34" t="n"/>
      <c r="Q101" s="34" t="n"/>
      <c r="R101" s="34" t="n"/>
      <c r="S101" s="34" t="inlineStr">
        <is>
          <t>EUR</t>
        </is>
      </c>
      <c r="T101" s="34" t="n"/>
      <c r="U101" s="34" t="inlineStr">
        <is>
          <t>could be back up</t>
        </is>
      </c>
      <c r="V101" s="34" t="inlineStr">
        <is>
          <t>Agency</t>
        </is>
      </c>
      <c r="W101" s="34" t="inlineStr">
        <is>
          <t>Spain</t>
        </is>
      </c>
      <c r="X101" s="34" t="inlineStr">
        <is>
          <t>GMT+1</t>
        </is>
      </c>
      <c r="Y101" s="44">
        <f>NOW()-7/24</f>
        <v/>
      </c>
      <c r="Z101" s="347" t="inlineStr">
        <is>
          <t>onedocument@onedocument.eu</t>
        </is>
      </c>
      <c r="AA101" s="34" t="n"/>
      <c r="AB101" s="34" t="n"/>
      <c r="AC101" s="574" t="inlineStr">
        <is>
          <t>34 921 40 15 65 ; 34 696 05 68 35</t>
        </is>
      </c>
      <c r="AD101" s="34" t="n">
        <v>129597</v>
      </c>
      <c r="AE101" s="43" t="n"/>
      <c r="AF101" s="448" t="n">
        <v>0</v>
      </c>
      <c r="AG101" s="449" t="n"/>
    </row>
    <row r="102">
      <c r="A102" s="43" t="n"/>
      <c r="B102" s="34" t="inlineStr">
        <is>
          <t>Gerard Grivé</t>
        </is>
      </c>
      <c r="C102" s="34" t="inlineStr">
        <is>
          <t>Idisc Information Technologies SL</t>
        </is>
      </c>
      <c r="D102" s="34" t="inlineStr">
        <is>
          <t>ES</t>
        </is>
      </c>
      <c r="E102" s="34" t="inlineStr">
        <is>
          <t>Translator</t>
        </is>
      </c>
      <c r="F102" s="34" t="n"/>
      <c r="G102" s="34" t="n"/>
      <c r="H102" s="34" t="n"/>
      <c r="I102" s="43">
        <f>N102/$I$461</f>
        <v/>
      </c>
      <c r="J102" s="43">
        <f>O102/$I$461</f>
        <v/>
      </c>
      <c r="K102" s="43" t="n"/>
      <c r="L102" s="43" t="n"/>
      <c r="M102" s="43" t="n"/>
      <c r="N102" s="34">
        <f>P102*0.75</f>
        <v/>
      </c>
      <c r="O102" s="43" t="n">
        <v>0.04</v>
      </c>
      <c r="P102" s="43" t="n">
        <v>0.1</v>
      </c>
      <c r="Q102" s="43" t="n"/>
      <c r="R102" s="43" t="n"/>
      <c r="S102" s="34" t="inlineStr">
        <is>
          <t>EUR</t>
        </is>
      </c>
      <c r="T102" s="34" t="n"/>
      <c r="U102" s="34" t="inlineStr">
        <is>
          <t>Price is high, could be a backup</t>
        </is>
      </c>
      <c r="V102" s="34" t="inlineStr">
        <is>
          <t>Vendor</t>
        </is>
      </c>
      <c r="W102" s="34" t="inlineStr">
        <is>
          <t>Spain</t>
        </is>
      </c>
      <c r="X102" s="34" t="inlineStr">
        <is>
          <t>GMT+1</t>
        </is>
      </c>
      <c r="Y102" s="44">
        <f>NOW()-7/24</f>
        <v/>
      </c>
      <c r="Z102" s="34" t="inlineStr">
        <is>
          <t>PMTeam@idisc.com;GGrive@idisc.com</t>
        </is>
      </c>
      <c r="AA102" s="34" t="n"/>
      <c r="AB102" s="34" t="n"/>
      <c r="AC102" s="575" t="n"/>
      <c r="AD102" s="43" t="n">
        <v>7341</v>
      </c>
      <c r="AE102" s="43" t="n"/>
      <c r="AF102" s="448" t="n">
        <v>0</v>
      </c>
      <c r="AG102" s="449" t="n"/>
    </row>
    <row r="103">
      <c r="A103" s="43" t="n"/>
      <c r="B103" s="34" t="inlineStr">
        <is>
          <t>Jaume Ferro</t>
        </is>
      </c>
      <c r="C103" s="34" t="inlineStr">
        <is>
          <t>Jaume Ferro Gay</t>
        </is>
      </c>
      <c r="D103" s="34" t="inlineStr">
        <is>
          <t>ES</t>
        </is>
      </c>
      <c r="E103" s="34" t="inlineStr">
        <is>
          <t>Translator</t>
        </is>
      </c>
      <c r="F103" s="34" t="n"/>
      <c r="G103" s="34" t="n"/>
      <c r="H103" s="72" t="inlineStr"/>
      <c r="I103" s="43">
        <f>N103/$I$461</f>
        <v/>
      </c>
      <c r="J103" s="43">
        <f>O103/$I$461</f>
        <v/>
      </c>
      <c r="K103" s="43" t="n"/>
      <c r="L103" s="43" t="n"/>
      <c r="M103" s="43" t="n"/>
      <c r="N103" s="34" t="n">
        <v>0.07000000000000001</v>
      </c>
      <c r="O103" s="43" t="n">
        <v>0.024</v>
      </c>
      <c r="P103" s="43" t="n"/>
      <c r="Q103" s="43" t="n"/>
      <c r="R103" s="43" t="n">
        <v>17</v>
      </c>
      <c r="S103" s="34" t="inlineStr">
        <is>
          <t>EUR</t>
        </is>
      </c>
      <c r="T103" s="34" t="n"/>
      <c r="U103" s="34" t="inlineStr">
        <is>
          <t>Need to forecast in advance</t>
        </is>
      </c>
      <c r="V103" s="34" t="inlineStr">
        <is>
          <t>Freelancer</t>
        </is>
      </c>
      <c r="W103" s="34" t="inlineStr">
        <is>
          <t>Spain</t>
        </is>
      </c>
      <c r="X103" s="34" t="inlineStr">
        <is>
          <t>GMT+1</t>
        </is>
      </c>
      <c r="Y103" s="44">
        <f>NOW()-7/24</f>
        <v/>
      </c>
      <c r="Z103" s="34" t="inlineStr">
        <is>
          <t>jaume@jaumeferro.com</t>
        </is>
      </c>
      <c r="AA103" s="34" t="inlineStr">
        <is>
          <t>v_jaume.ferro@pactera.com</t>
        </is>
      </c>
      <c r="AB103" s="34" t="inlineStr">
        <is>
          <t>pI2wM%MW</t>
        </is>
      </c>
      <c r="AC103" s="575" t="inlineStr">
        <is>
          <t>34 646 94 74 01</t>
        </is>
      </c>
      <c r="AD103" s="43" t="n">
        <v>75163</v>
      </c>
      <c r="AE103" s="43" t="n"/>
      <c r="AF103" s="448" t="n">
        <v>0</v>
      </c>
      <c r="AG103" s="449" t="n"/>
    </row>
    <row r="104" ht="15" customHeight="1" s="474">
      <c r="A104" s="43" t="n"/>
      <c r="B104" s="34" t="inlineStr">
        <is>
          <t>Alberto Viloria</t>
        </is>
      </c>
      <c r="C104" s="34" t="inlineStr">
        <is>
          <t>Alberto Viloria</t>
        </is>
      </c>
      <c r="D104" s="34" t="inlineStr">
        <is>
          <t>ES</t>
        </is>
      </c>
      <c r="E104" s="34" t="inlineStr">
        <is>
          <t>Translator</t>
        </is>
      </c>
      <c r="F104" s="34" t="n"/>
      <c r="G104" s="34" t="n"/>
      <c r="H104" s="34" t="n"/>
      <c r="I104" s="43">
        <f>N104/$I$461</f>
        <v/>
      </c>
      <c r="J104" s="43">
        <f>O104/$I$461</f>
        <v/>
      </c>
      <c r="K104" s="43" t="n"/>
      <c r="L104" s="43" t="n"/>
      <c r="M104" s="43" t="n"/>
      <c r="N104" s="34" t="n">
        <v>0.05</v>
      </c>
      <c r="O104" s="43" t="n">
        <v>0.022</v>
      </c>
      <c r="P104" s="43" t="n"/>
      <c r="Q104" s="43" t="n"/>
      <c r="R104" s="43" t="n">
        <v>18</v>
      </c>
      <c r="S104" s="34" t="inlineStr">
        <is>
          <t>EUR</t>
        </is>
      </c>
      <c r="T104" s="34" t="n"/>
      <c r="U104" s="34" t="inlineStr">
        <is>
          <t>could be back up</t>
        </is>
      </c>
      <c r="V104" s="34" t="inlineStr">
        <is>
          <t>Translator</t>
        </is>
      </c>
      <c r="W104" s="34" t="inlineStr">
        <is>
          <t>Spain</t>
        </is>
      </c>
      <c r="X104" s="34" t="inlineStr">
        <is>
          <t>GMT+1</t>
        </is>
      </c>
      <c r="Y104" s="44">
        <f>NOW()-7/24</f>
        <v/>
      </c>
      <c r="Z104" s="34" t="inlineStr">
        <is>
          <t>aviloria@outlook.com</t>
        </is>
      </c>
      <c r="AA104" s="34" t="n"/>
      <c r="AB104" s="34" t="n"/>
      <c r="AC104" s="574" t="inlineStr">
        <is>
          <t>34  652 85 74 28;93 4262814</t>
        </is>
      </c>
      <c r="AD104" s="43" t="n">
        <v>48844</v>
      </c>
      <c r="AE104" s="43" t="n"/>
      <c r="AF104" s="448" t="n">
        <v>0</v>
      </c>
      <c r="AG104" s="449" t="n"/>
    </row>
    <row r="105" ht="15" customHeight="1" s="474">
      <c r="A105" s="34" t="n"/>
      <c r="B105" s="34" t="inlineStr">
        <is>
          <t>Eloi Nadal Carrillo</t>
        </is>
      </c>
      <c r="C105" s="34" t="n"/>
      <c r="D105" s="34" t="inlineStr">
        <is>
          <t>ES</t>
        </is>
      </c>
      <c r="E105" s="34" t="inlineStr">
        <is>
          <t>Translator</t>
        </is>
      </c>
      <c r="F105" s="34" t="n"/>
      <c r="G105" s="34" t="n"/>
      <c r="H105" s="34" t="n"/>
      <c r="I105" s="43">
        <f>N105/$I$461</f>
        <v/>
      </c>
      <c r="J105" s="43">
        <f>O105/$I$461</f>
        <v/>
      </c>
      <c r="K105" s="34" t="n"/>
      <c r="L105" s="34" t="n"/>
      <c r="M105" s="34" t="n"/>
      <c r="N105" s="34" t="n">
        <v>0.05</v>
      </c>
      <c r="O105" s="34" t="n">
        <v>0.017</v>
      </c>
      <c r="P105" s="34" t="n"/>
      <c r="Q105" s="34" t="n"/>
      <c r="R105" s="34" t="n">
        <v>17</v>
      </c>
      <c r="S105" s="34" t="inlineStr">
        <is>
          <t>EUR</t>
        </is>
      </c>
      <c r="T105" s="34" t="n"/>
      <c r="U105" s="34" t="inlineStr">
        <is>
          <t>could be back up,Fase resource
Review is paid by hour, 1k/hour</t>
        </is>
      </c>
      <c r="V105" s="34" t="n"/>
      <c r="W105" s="34" t="inlineStr">
        <is>
          <t>Spain</t>
        </is>
      </c>
      <c r="X105" s="34" t="inlineStr">
        <is>
          <t>GMT+1</t>
        </is>
      </c>
      <c r="Y105" s="109">
        <f>NOW()-7/24</f>
        <v/>
      </c>
      <c r="Z105" s="34" t="inlineStr">
        <is>
          <t>projectes@eloinadal.cat</t>
        </is>
      </c>
      <c r="AA105" s="347" t="n"/>
      <c r="AB105" s="34" t="n"/>
      <c r="AC105" s="574" t="inlineStr">
        <is>
          <t>34 672210780</t>
        </is>
      </c>
      <c r="AD105" s="34" t="n">
        <v>217041</v>
      </c>
      <c r="AE105" s="34" t="n"/>
      <c r="AF105" s="448" t="n">
        <v>0</v>
      </c>
      <c r="AG105" s="449" t="n"/>
    </row>
    <row r="106">
      <c r="A106" s="34" t="n"/>
      <c r="B106" s="34" t="inlineStr">
        <is>
          <t>Saul test</t>
        </is>
      </c>
      <c r="C106" s="34" t="n"/>
      <c r="D106" s="34" t="inlineStr">
        <is>
          <t>ES</t>
        </is>
      </c>
      <c r="E106" s="34" t="n"/>
      <c r="F106" s="34" t="n"/>
      <c r="G106" s="34" t="inlineStr">
        <is>
          <t>test_acc</t>
        </is>
      </c>
      <c r="H106" s="34" t="n"/>
      <c r="I106" s="34" t="n"/>
      <c r="J106" s="34" t="n"/>
      <c r="K106" s="34" t="n"/>
      <c r="L106" s="34" t="n"/>
      <c r="M106" s="34" t="n"/>
      <c r="N106" s="34" t="n"/>
      <c r="O106" s="34" t="n"/>
      <c r="P106" s="34" t="n"/>
      <c r="Q106" s="34" t="n"/>
      <c r="R106" s="34" t="n"/>
      <c r="S106" s="34" t="n"/>
      <c r="T106" s="34" t="n"/>
      <c r="U106" s="124" t="n"/>
      <c r="V106" s="34" t="n"/>
      <c r="W106" s="34" t="n"/>
      <c r="X106" s="34" t="n"/>
      <c r="Y106" s="109" t="n"/>
      <c r="Z106" s="34" t="inlineStr">
        <is>
          <t>saul.ruiz@pacteraedge.com</t>
        </is>
      </c>
      <c r="AA106" s="347" t="n"/>
      <c r="AB106" s="34" t="n"/>
      <c r="AC106" s="574" t="n"/>
      <c r="AD106" s="34" t="n"/>
      <c r="AE106" s="34" t="n"/>
      <c r="AF106" s="448" t="n"/>
      <c r="AG106" s="449" t="n"/>
    </row>
    <row r="107">
      <c r="A107" s="43" t="n"/>
      <c r="B107" s="34" t="inlineStr">
        <is>
          <t>Noemí Carrera Garrido</t>
        </is>
      </c>
      <c r="C107" s="34" t="inlineStr">
        <is>
          <t>Noemí Carrera Garrido[G006017]</t>
        </is>
      </c>
      <c r="D107" s="34" t="inlineStr">
        <is>
          <t>ES</t>
        </is>
      </c>
      <c r="E107" s="34" t="inlineStr">
        <is>
          <t>Translator</t>
        </is>
      </c>
      <c r="F107" s="34" t="inlineStr">
        <is>
          <t>Noemí Carrera Garrido</t>
        </is>
      </c>
      <c r="G107" s="34" t="inlineStr">
        <is>
          <t>v_noemi.carrera</t>
        </is>
      </c>
      <c r="H107" s="231" t="inlineStr">
        <is>
          <t>Disabled</t>
        </is>
      </c>
      <c r="I107" s="43">
        <f>N107/$I$461</f>
        <v/>
      </c>
      <c r="J107" s="43">
        <f>O107/$I$461</f>
        <v/>
      </c>
      <c r="K107" s="43" t="n"/>
      <c r="L107" s="43" t="n"/>
      <c r="M107" s="43" t="n"/>
      <c r="N107" s="34" t="n">
        <v>0.08</v>
      </c>
      <c r="O107" s="43" t="n">
        <v>0.03</v>
      </c>
      <c r="P107" s="34" t="n"/>
      <c r="Q107" s="34" t="inlineStr">
        <is>
          <t>Min Fee: 15 Eur</t>
        </is>
      </c>
      <c r="R107" s="43" t="n"/>
      <c r="S107" s="34" t="inlineStr">
        <is>
          <t>EUR</t>
        </is>
      </c>
      <c r="T107" s="34" t="n"/>
      <c r="U107" s="34" t="inlineStr">
        <is>
          <t>quality is ok, but seldom use</t>
        </is>
      </c>
      <c r="V107" s="34" t="inlineStr">
        <is>
          <t>Freelancer</t>
        </is>
      </c>
      <c r="W107" s="34" t="inlineStr">
        <is>
          <t>Spain</t>
        </is>
      </c>
      <c r="X107" s="34" t="inlineStr">
        <is>
          <t>GMT+1</t>
        </is>
      </c>
      <c r="Y107" s="44">
        <f>NOW()-7/24</f>
        <v/>
      </c>
      <c r="Z107" s="347" t="inlineStr">
        <is>
          <t>noemicarrera@globaletrans.com</t>
        </is>
      </c>
      <c r="AA107" s="347" t="inlineStr">
        <is>
          <t xml:space="preserve">v_noemi.carrera@pactera.com </t>
        </is>
      </c>
      <c r="AB107" s="34" t="inlineStr">
        <is>
          <t>rG2y#5Gf</t>
        </is>
      </c>
      <c r="AC107" s="393" t="inlineStr">
        <is>
          <t xml:space="preserve">34 651041577 </t>
        </is>
      </c>
      <c r="AD107" s="43" t="n">
        <v>169759</v>
      </c>
      <c r="AE107" s="43" t="n"/>
      <c r="AF107" s="448" t="inlineStr">
        <is>
          <t>Pactera_ES_N.CA</t>
        </is>
      </c>
      <c r="AG107" s="449" t="n"/>
    </row>
    <row r="108">
      <c r="A108" s="43" t="n"/>
      <c r="B108" s="34" t="inlineStr">
        <is>
          <t>Joaquin Juan</t>
        </is>
      </c>
      <c r="C108" s="34" t="inlineStr">
        <is>
          <t>Joaquin Juan</t>
        </is>
      </c>
      <c r="D108" s="34" t="inlineStr">
        <is>
          <t>ES</t>
        </is>
      </c>
      <c r="E108" s="34" t="inlineStr">
        <is>
          <t>Translator</t>
        </is>
      </c>
      <c r="F108" s="34" t="inlineStr">
        <is>
          <t>Joaquin Juan</t>
        </is>
      </c>
      <c r="G108" s="34" t="inlineStr">
        <is>
          <t>v_joaquin.juan</t>
        </is>
      </c>
      <c r="H108" s="231" t="inlineStr">
        <is>
          <t>Disabled</t>
        </is>
      </c>
      <c r="I108" s="43">
        <f>N108/$I$461</f>
        <v/>
      </c>
      <c r="J108" s="43">
        <f>O108/$I$461</f>
        <v/>
      </c>
      <c r="K108" s="43" t="n"/>
      <c r="L108" s="43" t="n"/>
      <c r="M108" s="43" t="n"/>
      <c r="N108" s="34" t="n">
        <v>0.05</v>
      </c>
      <c r="O108" s="43" t="n">
        <v>0.015</v>
      </c>
      <c r="P108" s="43" t="n"/>
      <c r="Q108" s="43" t="n"/>
      <c r="R108" s="43" t="n">
        <v>20</v>
      </c>
      <c r="S108" s="34" t="inlineStr">
        <is>
          <t>EUR</t>
        </is>
      </c>
      <c r="T108" s="34" t="n"/>
      <c r="U108" s="34" t="inlineStr">
        <is>
          <t>could be back up</t>
        </is>
      </c>
      <c r="V108" s="34" t="inlineStr">
        <is>
          <t>Freelancer</t>
        </is>
      </c>
      <c r="W108" s="34" t="inlineStr">
        <is>
          <t>Spain</t>
        </is>
      </c>
      <c r="X108" s="34" t="inlineStr">
        <is>
          <t>GMT+1</t>
        </is>
      </c>
      <c r="Y108" s="44">
        <f>NOW()-7/24</f>
        <v/>
      </c>
      <c r="Z108" s="347" t="inlineStr">
        <is>
          <t>spanishtrad@gmail.com</t>
        </is>
      </c>
      <c r="AA108" s="34" t="inlineStr">
        <is>
          <t xml:space="preserve">v_joaquin.juan@pactera.com </t>
        </is>
      </c>
      <c r="AB108" s="34" t="inlineStr">
        <is>
          <t>Jg1n#J##</t>
        </is>
      </c>
      <c r="AC108" s="574" t="inlineStr">
        <is>
          <t xml:space="preserve"> 34 657 26 97 28 </t>
        </is>
      </c>
      <c r="AD108" s="43" t="n">
        <v>158022</v>
      </c>
      <c r="AE108" s="43" t="n"/>
      <c r="AF108" s="448" t="inlineStr">
        <is>
          <t>Pactera_ES_Y.RA</t>
        </is>
      </c>
      <c r="AG108" s="449" t="n"/>
    </row>
    <row r="109">
      <c r="A109" s="43" t="n"/>
      <c r="B109" s="34" t="inlineStr">
        <is>
          <t>Youssef Rafiq de Cándido</t>
        </is>
      </c>
      <c r="C109" s="34" t="inlineStr">
        <is>
          <t>Youssef</t>
        </is>
      </c>
      <c r="D109" s="34" t="inlineStr">
        <is>
          <t>ES</t>
        </is>
      </c>
      <c r="E109" s="34" t="inlineStr">
        <is>
          <t>Translator</t>
        </is>
      </c>
      <c r="F109" s="34" t="inlineStr">
        <is>
          <t>Youssef Rafiq de Cándido</t>
        </is>
      </c>
      <c r="G109" s="34" t="inlineStr">
        <is>
          <t>v_youssef.rafiq</t>
        </is>
      </c>
      <c r="H109" s="231" t="inlineStr">
        <is>
          <t>Disabled</t>
        </is>
      </c>
      <c r="I109" s="43">
        <f>N109/$I$461</f>
        <v/>
      </c>
      <c r="J109" s="43">
        <f>O109/$I$461</f>
        <v/>
      </c>
      <c r="K109" s="43" t="n"/>
      <c r="L109" s="43" t="n"/>
      <c r="M109" s="43" t="n"/>
      <c r="N109" s="34" t="n">
        <v>0.05</v>
      </c>
      <c r="O109" s="43" t="n">
        <v>0.017</v>
      </c>
      <c r="P109" s="43" t="n"/>
      <c r="Q109" s="43" t="n"/>
      <c r="R109" s="43" t="n">
        <v>15</v>
      </c>
      <c r="S109" s="34" t="inlineStr">
        <is>
          <t>EUR</t>
        </is>
      </c>
      <c r="T109" s="34" t="n"/>
      <c r="U109" s="34" t="inlineStr">
        <is>
          <t>quality is good, could be back up</t>
        </is>
      </c>
      <c r="V109" s="34" t="inlineStr">
        <is>
          <t>Freelancer</t>
        </is>
      </c>
      <c r="W109" s="34" t="inlineStr">
        <is>
          <t>Spain</t>
        </is>
      </c>
      <c r="X109" s="34" t="inlineStr">
        <is>
          <t>GMT+1</t>
        </is>
      </c>
      <c r="Y109" s="44">
        <f>NOW()-7/24</f>
        <v/>
      </c>
      <c r="Z109" s="347" t="inlineStr">
        <is>
          <t>yrafiq@gmail.com</t>
        </is>
      </c>
      <c r="AA109" s="347" t="inlineStr">
        <is>
          <t xml:space="preserve">v_youssef.rafiq@pactera.com </t>
        </is>
      </c>
      <c r="AB109" s="34" t="inlineStr">
        <is>
          <t>QVn3Jj##</t>
        </is>
      </c>
      <c r="AC109" s="393" t="inlineStr">
        <is>
          <t>34677683399;34958221178</t>
        </is>
      </c>
      <c r="AD109" s="43" t="n">
        <v>48531</v>
      </c>
      <c r="AE109" s="34" t="inlineStr">
        <is>
          <t>back up email: youssef99@hotmail.com</t>
        </is>
      </c>
      <c r="AF109" s="448" t="n">
        <v>0</v>
      </c>
      <c r="AG109" s="449" t="n"/>
    </row>
    <row r="110">
      <c r="A110" s="43" t="n"/>
      <c r="B110" s="34" t="inlineStr">
        <is>
          <t>Jose M Montero</t>
        </is>
      </c>
      <c r="C110" s="34" t="inlineStr">
        <is>
          <t>José M. Montero[G005627]</t>
        </is>
      </c>
      <c r="D110" s="34" t="inlineStr">
        <is>
          <t>ES</t>
        </is>
      </c>
      <c r="E110" s="34" t="inlineStr">
        <is>
          <t>Translator</t>
        </is>
      </c>
      <c r="F110" s="34" t="inlineStr">
        <is>
          <t>Jose M Montero</t>
        </is>
      </c>
      <c r="G110" s="34" t="inlineStr">
        <is>
          <t>v_osem.montero</t>
        </is>
      </c>
      <c r="H110" s="231" t="inlineStr">
        <is>
          <t>Disabled</t>
        </is>
      </c>
      <c r="I110" s="43">
        <f>N110/$I$461</f>
        <v/>
      </c>
      <c r="J110" s="43">
        <f>O110/$I$461</f>
        <v/>
      </c>
      <c r="K110" s="43" t="n"/>
      <c r="L110" s="43" t="n"/>
      <c r="M110" s="43" t="n"/>
      <c r="N110" s="34" t="n">
        <v>0.055</v>
      </c>
      <c r="O110" s="43" t="n">
        <v>0.0275</v>
      </c>
      <c r="P110" s="43" t="n"/>
      <c r="Q110" s="43" t="n"/>
      <c r="R110" s="43" t="n"/>
      <c r="S110" s="34" t="inlineStr">
        <is>
          <t>EUR</t>
        </is>
      </c>
      <c r="T110" s="34" t="n"/>
      <c r="U110" s="34" t="inlineStr">
        <is>
          <t>could be back up</t>
        </is>
      </c>
      <c r="V110" s="34" t="inlineStr">
        <is>
          <t>Freelancer</t>
        </is>
      </c>
      <c r="W110" s="34" t="inlineStr">
        <is>
          <t>Spain</t>
        </is>
      </c>
      <c r="X110" s="34" t="inlineStr">
        <is>
          <t>GMT+1</t>
        </is>
      </c>
      <c r="Y110" s="44">
        <f>NOW()-7/24</f>
        <v/>
      </c>
      <c r="Z110" s="347" t="inlineStr">
        <is>
          <t>josem.montero@gmail.com</t>
        </is>
      </c>
      <c r="AA110" s="347" t="inlineStr">
        <is>
          <t>v_osem.montero@pactera.com</t>
        </is>
      </c>
      <c r="AB110" s="34" t="inlineStr">
        <is>
          <t>cJp1Mn##</t>
        </is>
      </c>
      <c r="AC110" s="574" t="inlineStr">
        <is>
          <t>34 955682671</t>
        </is>
      </c>
      <c r="AD110" s="43" t="n">
        <v>159219</v>
      </c>
      <c r="AE110" s="43" t="n"/>
      <c r="AF110" s="448" t="n">
        <v>0</v>
      </c>
      <c r="AG110" s="449" t="n"/>
    </row>
    <row r="111">
      <c r="A111" s="43" t="n"/>
      <c r="B111" s="34" t="inlineStr">
        <is>
          <t>Jorge Sanchis Serrano</t>
        </is>
      </c>
      <c r="C111" s="34" t="inlineStr">
        <is>
          <t>Jorge Sanchis Serrano</t>
        </is>
      </c>
      <c r="D111" s="34" t="inlineStr">
        <is>
          <t>ES</t>
        </is>
      </c>
      <c r="E111" s="34" t="inlineStr">
        <is>
          <t>Translator</t>
        </is>
      </c>
      <c r="F111" s="46" t="inlineStr">
        <is>
          <t>Jorge Sanchis Serrano</t>
        </is>
      </c>
      <c r="G111" s="34" t="inlineStr">
        <is>
          <t>v_jorge.sanchis</t>
        </is>
      </c>
      <c r="H111" s="231" t="inlineStr">
        <is>
          <t>Disabled</t>
        </is>
      </c>
      <c r="I111" s="43">
        <f>N111/$I$461</f>
        <v/>
      </c>
      <c r="J111" s="34">
        <f>O111/$I$461</f>
        <v/>
      </c>
      <c r="K111" s="43" t="n"/>
      <c r="L111" s="43" t="n"/>
      <c r="M111" s="43" t="n"/>
      <c r="N111" s="43" t="n">
        <v>0.065</v>
      </c>
      <c r="O111" s="43" t="n">
        <v>0.03</v>
      </c>
      <c r="P111" s="34" t="n"/>
      <c r="Q111" s="232" t="inlineStr">
        <is>
          <t>Min Fee: 30 Eur,30/hour for review,</t>
        </is>
      </c>
      <c r="R111" s="34" t="n"/>
      <c r="S111" s="34" t="inlineStr">
        <is>
          <t>EUR</t>
        </is>
      </c>
      <c r="T111" s="34" t="n"/>
      <c r="U111" s="34" t="inlineStr">
        <is>
          <t>Not available usually, and min fee is too high</t>
        </is>
      </c>
      <c r="V111" s="34" t="inlineStr">
        <is>
          <t>Freelancer</t>
        </is>
      </c>
      <c r="W111" s="43" t="inlineStr">
        <is>
          <t>Spain</t>
        </is>
      </c>
      <c r="X111" s="34" t="inlineStr">
        <is>
          <t>GMT+2</t>
        </is>
      </c>
      <c r="Y111" s="44">
        <f>NOW()-6/24</f>
        <v/>
      </c>
      <c r="Z111" s="347" t="inlineStr">
        <is>
          <t>jordi.sanchis.serrano@gmail.com</t>
        </is>
      </c>
      <c r="AA111" s="347" t="inlineStr">
        <is>
          <t>v_jorge.sanchis@pactera.com</t>
        </is>
      </c>
      <c r="AB111" s="278" t="inlineStr">
        <is>
          <t>DDJ2S$PU</t>
        </is>
      </c>
      <c r="AC111" s="575" t="inlineStr">
        <is>
          <t>34 657 427 950</t>
        </is>
      </c>
      <c r="AD111" s="43" t="n">
        <v>159581</v>
      </c>
      <c r="AE111" s="43" t="n"/>
      <c r="AF111" s="448" t="inlineStr">
        <is>
          <t>Pactera_ES_J.SA</t>
        </is>
      </c>
      <c r="AG111" s="449" t="n"/>
    </row>
    <row r="112" ht="15" customHeight="1" s="474">
      <c r="A112" s="43" t="n"/>
      <c r="B112" s="34" t="inlineStr">
        <is>
          <t>Marta Escañuela Rodríguez</t>
        </is>
      </c>
      <c r="C112" s="34" t="inlineStr">
        <is>
          <t>MARTA ESCANUELA RODRIGUEZ</t>
        </is>
      </c>
      <c r="D112" s="34" t="inlineStr">
        <is>
          <t>ES</t>
        </is>
      </c>
      <c r="E112" s="34" t="inlineStr">
        <is>
          <t>Translator</t>
        </is>
      </c>
      <c r="F112" s="34" t="inlineStr">
        <is>
          <t>Marta Escañuela Rodríguez</t>
        </is>
      </c>
      <c r="G112" s="34" t="inlineStr">
        <is>
          <t>v_marta.escanuela</t>
        </is>
      </c>
      <c r="H112" s="231" t="inlineStr">
        <is>
          <t>Disabled</t>
        </is>
      </c>
      <c r="I112" s="43">
        <f>N112/$I$461</f>
        <v/>
      </c>
      <c r="J112" s="43">
        <f>O112/$I$461</f>
        <v/>
      </c>
      <c r="K112" s="43" t="n"/>
      <c r="L112" s="43" t="n"/>
      <c r="M112" s="43" t="n"/>
      <c r="N112" s="43" t="n">
        <v>0.065</v>
      </c>
      <c r="O112" s="43" t="n">
        <v>0.02</v>
      </c>
      <c r="P112" s="43" t="n"/>
      <c r="Q112" s="43" t="n"/>
      <c r="R112" s="43" t="n"/>
      <c r="S112" s="34" t="inlineStr">
        <is>
          <t>EUR</t>
        </is>
      </c>
      <c r="T112" s="34" t="n"/>
      <c r="U112" s="34" t="inlineStr">
        <is>
          <t>could be back up</t>
        </is>
      </c>
      <c r="V112" s="34" t="inlineStr">
        <is>
          <t>Freelancer</t>
        </is>
      </c>
      <c r="W112" s="34" t="inlineStr">
        <is>
          <t>Granada</t>
        </is>
      </c>
      <c r="X112" s="34" t="inlineStr">
        <is>
          <t>GMT+1</t>
        </is>
      </c>
      <c r="Y112" s="44">
        <f>NOW()-7/24</f>
        <v/>
      </c>
      <c r="Z112" s="34" t="inlineStr">
        <is>
          <t>martaescanuela@gmail.com</t>
        </is>
      </c>
      <c r="AA112" s="34" t="inlineStr">
        <is>
          <t xml:space="preserve">v_marta.escanuela@pactera.com </t>
        </is>
      </c>
      <c r="AB112" s="34" t="inlineStr">
        <is>
          <t>ST2vU@84</t>
        </is>
      </c>
      <c r="AC112" s="574" t="inlineStr">
        <is>
          <t>34 600350705</t>
        </is>
      </c>
      <c r="AD112" s="34" t="n">
        <v>88657</v>
      </c>
      <c r="AE112" s="43" t="n"/>
      <c r="AF112" s="448" t="n">
        <v>0</v>
      </c>
      <c r="AG112" s="449" t="n"/>
    </row>
    <row r="113" ht="15" customHeight="1" s="474">
      <c r="A113" s="352" t="n"/>
      <c r="B113" s="231" t="inlineStr">
        <is>
          <t>José Antonio Ugarte</t>
        </is>
      </c>
      <c r="C113" s="231" t="inlineStr">
        <is>
          <t>José Antonio Ugarte Rodríguez</t>
        </is>
      </c>
      <c r="D113" s="352" t="inlineStr">
        <is>
          <t>ES</t>
        </is>
      </c>
      <c r="E113" s="352" t="inlineStr">
        <is>
          <t>Translator</t>
        </is>
      </c>
      <c r="F113" s="231" t="inlineStr">
        <is>
          <t>José Antonio Ugarte</t>
        </is>
      </c>
      <c r="G113" s="231" t="inlineStr">
        <is>
          <t>v_jose.antonio</t>
        </is>
      </c>
      <c r="H113" s="396" t="inlineStr">
        <is>
          <t xml:space="preserve">Failed </t>
        </is>
      </c>
      <c r="I113" s="352" t="n">
        <v>0.05</v>
      </c>
      <c r="J113" s="352" t="n">
        <v>0.017</v>
      </c>
      <c r="K113" s="352" t="n"/>
      <c r="L113" s="352" t="n"/>
      <c r="M113" s="352" t="n"/>
      <c r="N113" s="352" t="n">
        <v>0.05</v>
      </c>
      <c r="O113" s="352" t="n">
        <v>0.017</v>
      </c>
      <c r="P113" s="352" t="n"/>
      <c r="Q113" s="352" t="n"/>
      <c r="R113" s="352" t="n"/>
      <c r="S113" s="352" t="inlineStr">
        <is>
          <t>USD</t>
        </is>
      </c>
      <c r="T113" s="352" t="n"/>
      <c r="U113" s="231" t="inlineStr">
        <is>
          <t>Quality is not good</t>
        </is>
      </c>
      <c r="V113" s="231" t="inlineStr">
        <is>
          <t>Freelancer</t>
        </is>
      </c>
      <c r="W113" s="231" t="inlineStr">
        <is>
          <t>Peru</t>
        </is>
      </c>
      <c r="X113" s="352" t="inlineStr">
        <is>
          <t>GMT-5</t>
        </is>
      </c>
      <c r="Y113" s="353">
        <f>NOW()-12/24</f>
        <v/>
      </c>
      <c r="Z113" s="231" t="inlineStr">
        <is>
          <t>jaur77@yahoo.fr</t>
        </is>
      </c>
      <c r="AA113" s="356" t="inlineStr">
        <is>
          <t xml:space="preserve">v_jose.antonio@pactera.com </t>
        </is>
      </c>
      <c r="AB113" s="354" t="inlineStr">
        <is>
          <t>nIt1Jm$2</t>
        </is>
      </c>
      <c r="AC113" s="390" t="inlineStr">
        <is>
          <t>51 6955998/51 94180-9351</t>
        </is>
      </c>
      <c r="AD113" s="352" t="n">
        <v>154982</v>
      </c>
      <c r="AE113" s="352" t="n"/>
      <c r="AF113" s="450" t="n">
        <v>0</v>
      </c>
      <c r="AG113" s="451" t="n"/>
    </row>
    <row r="114" ht="15" customHeight="1" s="474">
      <c r="A114" s="352" t="n"/>
      <c r="B114" s="231" t="inlineStr">
        <is>
          <t>Claudia Franco</t>
        </is>
      </c>
      <c r="C114" s="231" t="inlineStr">
        <is>
          <t>Claudia Franco</t>
        </is>
      </c>
      <c r="D114" s="231" t="inlineStr">
        <is>
          <t>ES</t>
        </is>
      </c>
      <c r="E114" s="231" t="inlineStr">
        <is>
          <t>Reviewer</t>
        </is>
      </c>
      <c r="F114" s="231" t="inlineStr">
        <is>
          <t>Claudia Franco</t>
        </is>
      </c>
      <c r="G114" s="231" t="inlineStr">
        <is>
          <t>v_claudia.franco</t>
        </is>
      </c>
      <c r="H114" s="397" t="inlineStr">
        <is>
          <t xml:space="preserve">Failed </t>
        </is>
      </c>
      <c r="I114" s="352" t="n">
        <v>0.05</v>
      </c>
      <c r="J114" s="352" t="n">
        <v>0.017</v>
      </c>
      <c r="K114" s="352" t="n"/>
      <c r="L114" s="352" t="n"/>
      <c r="M114" s="352" t="n"/>
      <c r="N114" s="352" t="n">
        <v>0.05</v>
      </c>
      <c r="O114" s="352" t="n">
        <v>0.017</v>
      </c>
      <c r="P114" s="352" t="n"/>
      <c r="Q114" s="352" t="n"/>
      <c r="R114" s="352" t="n">
        <v>15</v>
      </c>
      <c r="S114" s="231" t="inlineStr">
        <is>
          <t>USD</t>
        </is>
      </c>
      <c r="T114" s="231" t="n"/>
      <c r="U114" s="231" t="inlineStr">
        <is>
          <t>Not available usually</t>
        </is>
      </c>
      <c r="V114" s="231" t="inlineStr">
        <is>
          <t>Freelancer</t>
        </is>
      </c>
      <c r="W114" s="231" t="inlineStr">
        <is>
          <t>Uruguay</t>
        </is>
      </c>
      <c r="X114" s="231" t="n"/>
      <c r="Y114" s="353" t="n"/>
      <c r="Z114" s="356" t="inlineStr">
        <is>
          <t>claudiafranco.traducciones@gmail.com</t>
        </is>
      </c>
      <c r="AA114" s="231" t="inlineStr">
        <is>
          <t>v_claudia.franco@pactera.com</t>
        </is>
      </c>
      <c r="AB114" s="354" t="inlineStr">
        <is>
          <t>PgM2I@j9</t>
        </is>
      </c>
      <c r="AC114" s="390" t="inlineStr">
        <is>
          <t>598 99 803 673</t>
        </is>
      </c>
      <c r="AD114" s="352" t="n">
        <v>179563</v>
      </c>
      <c r="AE114" s="352" t="n"/>
      <c r="AF114" s="450" t="n">
        <v>0</v>
      </c>
      <c r="AG114" s="451" t="n"/>
    </row>
    <row r="115" ht="15" customHeight="1" s="474">
      <c r="A115" s="352" t="n"/>
      <c r="B115" s="231" t="inlineStr">
        <is>
          <t>Jeroni Rico Pascual</t>
        </is>
      </c>
      <c r="C115" s="231" t="inlineStr">
        <is>
          <t>Jeroni Rico</t>
        </is>
      </c>
      <c r="D115" s="231" t="inlineStr">
        <is>
          <t>ES</t>
        </is>
      </c>
      <c r="E115" s="231" t="inlineStr">
        <is>
          <t>Translator</t>
        </is>
      </c>
      <c r="F115" s="231" t="n"/>
      <c r="G115" s="231" t="n"/>
      <c r="H115" s="355" t="inlineStr">
        <is>
          <t>Disabled</t>
        </is>
      </c>
      <c r="I115" s="352">
        <f>N115/$I$461</f>
        <v/>
      </c>
      <c r="J115" s="352">
        <f>O115/$I$461</f>
        <v/>
      </c>
      <c r="K115" s="352" t="n"/>
      <c r="L115" s="352" t="n"/>
      <c r="M115" s="352" t="n"/>
      <c r="N115" s="352" t="n">
        <v>0.065</v>
      </c>
      <c r="O115" s="352" t="n">
        <v>0.02</v>
      </c>
      <c r="P115" s="352" t="n"/>
      <c r="Q115" s="352" t="n"/>
      <c r="R115" s="352" t="n">
        <v>17</v>
      </c>
      <c r="S115" s="231" t="inlineStr">
        <is>
          <t>EUR</t>
        </is>
      </c>
      <c r="T115" s="231" t="n"/>
      <c r="U115" s="231" t="inlineStr">
        <is>
          <t>Usually being able to take Tesla projects.</t>
        </is>
      </c>
      <c r="V115" s="231" t="inlineStr">
        <is>
          <t>Freelancer</t>
        </is>
      </c>
      <c r="W115" s="352" t="inlineStr">
        <is>
          <t>Barcelona</t>
        </is>
      </c>
      <c r="X115" s="231" t="inlineStr">
        <is>
          <t>GMT+1</t>
        </is>
      </c>
      <c r="Y115" s="353">
        <f>NOW()-7/24</f>
        <v/>
      </c>
      <c r="Z115" s="231" t="inlineStr">
        <is>
          <t>jeroni.rico@gmail.com</t>
        </is>
      </c>
      <c r="AA115" s="231" t="inlineStr">
        <is>
          <t>v_jeroni.rico@pactera.com</t>
        </is>
      </c>
      <c r="AB115" s="231" t="n"/>
      <c r="AC115" s="390" t="n">
        <v>699567688</v>
      </c>
      <c r="AD115" s="352" t="n">
        <v>74955</v>
      </c>
      <c r="AE115" s="352" t="n"/>
      <c r="AF115" s="450" t="n">
        <v>0</v>
      </c>
      <c r="AG115" s="451" t="n"/>
    </row>
    <row r="116" ht="15" customHeight="1" s="474">
      <c r="A116" s="352" t="n"/>
      <c r="B116" s="231" t="inlineStr">
        <is>
          <t>Ignacio Marchione</t>
        </is>
      </c>
      <c r="C116" s="231" t="inlineStr">
        <is>
          <t>Ignacio Eduardo Marchione</t>
        </is>
      </c>
      <c r="D116" s="231" t="inlineStr">
        <is>
          <t>ES</t>
        </is>
      </c>
      <c r="E116" s="231" t="inlineStr">
        <is>
          <t>Translator</t>
        </is>
      </c>
      <c r="F116" s="231" t="n"/>
      <c r="G116" s="231" t="n"/>
      <c r="H116" s="397" t="inlineStr">
        <is>
          <t xml:space="preserve">Failed </t>
        </is>
      </c>
      <c r="I116" s="352">
        <f>N116/$I$461</f>
        <v/>
      </c>
      <c r="J116" s="352">
        <f>O116/$I$461</f>
        <v/>
      </c>
      <c r="K116" s="352" t="n"/>
      <c r="L116" s="352" t="n"/>
      <c r="M116" s="352" t="n"/>
      <c r="N116" s="352" t="n">
        <v>0.045</v>
      </c>
      <c r="O116" s="352" t="n">
        <v>0.018</v>
      </c>
      <c r="P116" s="352" t="n"/>
      <c r="Q116" s="352" t="n"/>
      <c r="R116" s="352" t="n"/>
      <c r="S116" s="231" t="inlineStr">
        <is>
          <t>EUR</t>
        </is>
      </c>
      <c r="T116" s="231" t="n"/>
      <c r="U116" s="231" t="inlineStr">
        <is>
          <t>failed</t>
        </is>
      </c>
      <c r="V116" s="231" t="inlineStr">
        <is>
          <t>Freelancer</t>
        </is>
      </c>
      <c r="W116" s="231" t="inlineStr">
        <is>
          <t>Argentina</t>
        </is>
      </c>
      <c r="X116" s="231" t="inlineStr">
        <is>
          <t>GMT-3</t>
        </is>
      </c>
      <c r="Y116" s="353">
        <f>NOW()-10/24</f>
        <v/>
      </c>
      <c r="Z116" s="231" t="inlineStr">
        <is>
          <t>nmarchione@yahoo.com</t>
        </is>
      </c>
      <c r="AA116" s="231" t="inlineStr">
        <is>
          <t>v_claudia.franco@pactera.com</t>
        </is>
      </c>
      <c r="AB116" s="354" t="n"/>
      <c r="AC116" s="390" t="n"/>
      <c r="AD116" s="352" t="n">
        <v>128950</v>
      </c>
      <c r="AE116" s="352" t="n"/>
      <c r="AF116" s="450" t="n">
        <v>0</v>
      </c>
      <c r="AG116" s="451" t="n"/>
    </row>
    <row r="117" ht="15" customHeight="1" s="474">
      <c r="A117" s="352" t="n"/>
      <c r="B117" s="231" t="inlineStr">
        <is>
          <t>José David Gonzalez</t>
        </is>
      </c>
      <c r="C117" s="231" t="inlineStr">
        <is>
          <t>José David González Villada</t>
        </is>
      </c>
      <c r="D117" s="352" t="inlineStr">
        <is>
          <t>ES</t>
        </is>
      </c>
      <c r="E117" s="352" t="inlineStr">
        <is>
          <t>Translator/Reviewer</t>
        </is>
      </c>
      <c r="F117" s="231" t="n"/>
      <c r="G117" s="352" t="n"/>
      <c r="H117" s="231" t="inlineStr">
        <is>
          <t xml:space="preserve">Failed </t>
        </is>
      </c>
      <c r="I117" s="352" t="n">
        <v>0.06</v>
      </c>
      <c r="J117" s="352" t="n">
        <v>0.018</v>
      </c>
      <c r="K117" s="352" t="n"/>
      <c r="L117" s="352" t="n"/>
      <c r="M117" s="352" t="n"/>
      <c r="N117" s="352" t="n">
        <v>0.06</v>
      </c>
      <c r="O117" s="352" t="n">
        <v>0.018</v>
      </c>
      <c r="P117" s="352" t="n"/>
      <c r="Q117" s="352" t="n"/>
      <c r="R117" s="352" t="n"/>
      <c r="S117" s="352" t="inlineStr">
        <is>
          <t>USD</t>
        </is>
      </c>
      <c r="T117" s="352" t="n"/>
      <c r="U117" s="231" t="inlineStr">
        <is>
          <t>failed</t>
        </is>
      </c>
      <c r="V117" s="231" t="inlineStr">
        <is>
          <t>Freelancer</t>
        </is>
      </c>
      <c r="W117" s="352" t="inlineStr">
        <is>
          <t>Colombia</t>
        </is>
      </c>
      <c r="X117" s="231" t="inlineStr">
        <is>
          <t>GMT-5</t>
        </is>
      </c>
      <c r="Y117" s="353">
        <f>NOW()-12/24</f>
        <v/>
      </c>
      <c r="Z117" s="231" t="inlineStr">
        <is>
          <t>davidpe@une.net.co</t>
        </is>
      </c>
      <c r="AA117" s="231" t="inlineStr">
        <is>
          <t xml:space="preserve">v_jose.david@pactera.com  </t>
        </is>
      </c>
      <c r="AB117" s="231" t="n"/>
      <c r="AC117" s="390" t="n"/>
      <c r="AD117" s="352" t="n">
        <v>154001</v>
      </c>
      <c r="AE117" s="352" t="n"/>
      <c r="AF117" s="450" t="n">
        <v>0</v>
      </c>
      <c r="AG117" s="451" t="n"/>
    </row>
    <row r="118" ht="15" customHeight="1" s="474">
      <c r="A118" s="352" t="n"/>
      <c r="B118" s="231" t="inlineStr">
        <is>
          <t>Esther Valls</t>
        </is>
      </c>
      <c r="C118" s="231" t="inlineStr">
        <is>
          <t>Globalminds</t>
        </is>
      </c>
      <c r="D118" s="231" t="inlineStr">
        <is>
          <t>ES</t>
        </is>
      </c>
      <c r="E118" s="231" t="inlineStr">
        <is>
          <t>Translator</t>
        </is>
      </c>
      <c r="F118" s="231" t="n"/>
      <c r="G118" s="231" t="n"/>
      <c r="H118" s="397" t="inlineStr">
        <is>
          <t xml:space="preserve">Failed </t>
        </is>
      </c>
      <c r="I118" s="352">
        <f>N118/$I$461</f>
        <v/>
      </c>
      <c r="J118" s="352">
        <f>O118/$I$461</f>
        <v/>
      </c>
      <c r="K118" s="352" t="n"/>
      <c r="L118" s="352" t="n"/>
      <c r="M118" s="352" t="n"/>
      <c r="N118" s="352" t="n">
        <v>0.07000000000000001</v>
      </c>
      <c r="O118" s="352" t="n">
        <v>0.03</v>
      </c>
      <c r="P118" s="352" t="n">
        <v>0.1</v>
      </c>
      <c r="Q118" s="352" t="n">
        <v>10</v>
      </c>
      <c r="R118" s="352" t="n">
        <v>20</v>
      </c>
      <c r="S118" s="231" t="inlineStr">
        <is>
          <t>EUR</t>
        </is>
      </c>
      <c r="T118" s="231" t="n"/>
      <c r="U118" s="231" t="inlineStr">
        <is>
          <t>failed</t>
        </is>
      </c>
      <c r="V118" s="231" t="inlineStr">
        <is>
          <t>Freelancer</t>
        </is>
      </c>
      <c r="W118" s="231" t="inlineStr">
        <is>
          <t>Spain</t>
        </is>
      </c>
      <c r="X118" s="231" t="inlineStr">
        <is>
          <t>GMT+2</t>
        </is>
      </c>
      <c r="Y118" s="353">
        <f>NOW()-6/24</f>
        <v/>
      </c>
      <c r="Z118" s="356" t="inlineStr">
        <is>
          <t>esthervalls@yahoo.es</t>
        </is>
      </c>
      <c r="AA118" s="231" t="inlineStr">
        <is>
          <t>v_esther.valls@pactera.com</t>
        </is>
      </c>
      <c r="AB118" s="354" t="n"/>
      <c r="AC118" s="390" t="n"/>
      <c r="AD118" s="352" t="n">
        <v>131949</v>
      </c>
      <c r="AE118" s="352" t="n"/>
      <c r="AF118" s="450" t="n">
        <v>0</v>
      </c>
      <c r="AG118" s="451" t="n"/>
    </row>
    <row r="119">
      <c r="A119" s="352" t="n"/>
      <c r="B119" s="231" t="inlineStr">
        <is>
          <t>César Alejandro Fuentes Rodríguez</t>
        </is>
      </c>
      <c r="C119" s="231" t="inlineStr">
        <is>
          <t>César Alejandro Fuentes Rodríguez</t>
        </is>
      </c>
      <c r="D119" s="231" t="inlineStr">
        <is>
          <t>ES</t>
        </is>
      </c>
      <c r="E119" s="231" t="inlineStr">
        <is>
          <t>Translator</t>
        </is>
      </c>
      <c r="F119" s="231" t="inlineStr">
        <is>
          <t>César Alejandro Fuentes Rodríguez</t>
        </is>
      </c>
      <c r="G119" s="231" t="inlineStr">
        <is>
          <t>v_cesar.alejandro</t>
        </is>
      </c>
      <c r="H119" s="383" t="inlineStr">
        <is>
          <t>Feb2018</t>
        </is>
      </c>
      <c r="I119" s="352" t="n">
        <v>0.06</v>
      </c>
      <c r="J119" s="352" t="n">
        <v>0.018</v>
      </c>
      <c r="K119" s="352" t="n"/>
      <c r="L119" s="352" t="n"/>
      <c r="M119" s="352" t="n"/>
      <c r="N119" s="352" t="n">
        <v>0.06</v>
      </c>
      <c r="O119" s="352" t="n">
        <v>0.018</v>
      </c>
      <c r="P119" s="352" t="n"/>
      <c r="Q119" s="352" t="n"/>
      <c r="R119" s="352" t="n"/>
      <c r="S119" s="352" t="inlineStr">
        <is>
          <t>USD</t>
        </is>
      </c>
      <c r="T119" s="231" t="n"/>
      <c r="U119" s="231" t="n"/>
      <c r="V119" s="231" t="inlineStr">
        <is>
          <t>Freelancer</t>
        </is>
      </c>
      <c r="W119" s="231" t="inlineStr">
        <is>
          <t>Mexico</t>
        </is>
      </c>
      <c r="X119" s="231" t="inlineStr">
        <is>
          <t>GMT-6</t>
        </is>
      </c>
      <c r="Y119" s="353">
        <f>NOW()-14/24</f>
        <v/>
      </c>
      <c r="Z119" s="231" t="inlineStr">
        <is>
          <t>csar_fuentes_traduccion92@yahoo.com</t>
        </is>
      </c>
      <c r="AA119" s="231" t="inlineStr">
        <is>
          <t xml:space="preserve">v_cesar.alejandro@pactera.com  </t>
        </is>
      </c>
      <c r="AB119" s="354" t="inlineStr">
        <is>
          <t>ZtY5nd%q</t>
        </is>
      </c>
      <c r="AC119" s="392" t="inlineStr">
        <is>
          <t>52 1 222 321 3560</t>
        </is>
      </c>
      <c r="AD119" s="231" t="n">
        <v>145572</v>
      </c>
      <c r="AE119" s="352" t="n"/>
      <c r="AF119" s="450" t="n">
        <v>0</v>
      </c>
      <c r="AG119" s="451" t="n"/>
    </row>
    <row r="120">
      <c r="A120" s="43" t="n"/>
      <c r="B120" s="232" t="inlineStr">
        <is>
          <t>X-Korean</t>
        </is>
      </c>
      <c r="C120" s="34" t="n"/>
      <c r="D120" s="34" t="inlineStr">
        <is>
          <t>KO</t>
        </is>
      </c>
      <c r="E120" s="34" t="n"/>
      <c r="F120" s="34" t="n"/>
      <c r="G120" s="34" t="n"/>
      <c r="H120" s="34" t="n"/>
      <c r="I120" s="43" t="n"/>
      <c r="J120" s="43" t="n"/>
      <c r="K120" s="34" t="n"/>
      <c r="L120" s="34" t="n"/>
      <c r="M120" s="34" t="n"/>
      <c r="N120" s="43" t="n"/>
      <c r="O120" s="43" t="n"/>
      <c r="P120" s="43" t="n"/>
      <c r="Q120" s="43" t="n"/>
      <c r="R120" s="43" t="n"/>
      <c r="S120" s="34" t="n"/>
      <c r="T120" s="34" t="n"/>
      <c r="U120" s="34" t="n"/>
      <c r="V120" s="34" t="n"/>
      <c r="W120" s="34" t="n"/>
      <c r="X120" s="34" t="n"/>
      <c r="Y120" s="44" t="n"/>
      <c r="Z120" s="34" t="n"/>
      <c r="AA120" s="347" t="n"/>
      <c r="AB120" s="347" t="n"/>
      <c r="AC120" s="575" t="n"/>
      <c r="AD120" s="43" t="n"/>
      <c r="AE120" s="43" t="n"/>
      <c r="AF120" s="448" t="e">
        <v>#N/A</v>
      </c>
      <c r="AG120" s="449" t="n"/>
    </row>
    <row r="121">
      <c r="A121" s="43" t="n">
        <v>1</v>
      </c>
      <c r="B121" s="34" t="inlineStr">
        <is>
          <t>Gyeongsu Lee</t>
        </is>
      </c>
      <c r="C121" s="34" t="inlineStr">
        <is>
          <t>Lee Gyeongsu</t>
        </is>
      </c>
      <c r="D121" s="34" t="inlineStr">
        <is>
          <t>KO</t>
        </is>
      </c>
      <c r="E121" s="34" t="inlineStr">
        <is>
          <t>Translator</t>
        </is>
      </c>
      <c r="F121" s="34" t="inlineStr">
        <is>
          <t>Gyeongsu Lee</t>
        </is>
      </c>
      <c r="G121" s="34" t="inlineStr">
        <is>
          <t>v_gyeongsu.lee</t>
        </is>
      </c>
      <c r="H121" s="72" t="inlineStr">
        <is>
          <t>Mar2017</t>
        </is>
      </c>
      <c r="I121" s="43" t="n">
        <v>0.06</v>
      </c>
      <c r="J121" s="43" t="n">
        <v>0.03</v>
      </c>
      <c r="K121" s="34" t="n"/>
      <c r="L121" s="34" t="n"/>
      <c r="M121" s="34" t="n"/>
      <c r="N121" s="43" t="n">
        <v>0.06</v>
      </c>
      <c r="O121" s="43" t="n">
        <v>0.03</v>
      </c>
      <c r="P121" s="43" t="n"/>
      <c r="Q121" s="43" t="n"/>
      <c r="R121" s="43" t="n">
        <v>20</v>
      </c>
      <c r="S121" s="34" t="inlineStr">
        <is>
          <t>USD</t>
        </is>
      </c>
      <c r="T121" s="34" t="inlineStr">
        <is>
          <t>P1</t>
        </is>
      </c>
      <c r="U121" s="34" t="inlineStr">
        <is>
          <t>Core translator or reviewer for all Tesla groups</t>
        </is>
      </c>
      <c r="V121" s="34" t="inlineStr">
        <is>
          <t>Freelancer</t>
        </is>
      </c>
      <c r="W121" s="34" t="inlineStr">
        <is>
          <t>Korea</t>
        </is>
      </c>
      <c r="X121" s="34" t="inlineStr">
        <is>
          <t>GMT+9</t>
        </is>
      </c>
      <c r="Y121" s="44">
        <f>NOW()+1/24</f>
        <v/>
      </c>
      <c r="Z121" s="34" t="inlineStr">
        <is>
          <t>nanonic23@gmail.com</t>
        </is>
      </c>
      <c r="AA121" s="34" t="inlineStr">
        <is>
          <t>v_gyeongsu.lee@pactera.com</t>
        </is>
      </c>
      <c r="AB121" s="34" t="inlineStr">
        <is>
          <t>XLp4hT@d</t>
        </is>
      </c>
      <c r="AC121" s="575" t="inlineStr">
        <is>
          <t>82-10-2249-4306</t>
        </is>
      </c>
      <c r="AD121" s="43" t="n">
        <v>119669</v>
      </c>
      <c r="AE121" s="43" t="n"/>
      <c r="AF121" s="448" t="inlineStr">
        <is>
          <t>Pactera_KO_G.LE</t>
        </is>
      </c>
      <c r="AG121" s="449" t="inlineStr">
        <is>
          <t>Pactera_KO_G.LE</t>
        </is>
      </c>
    </row>
    <row r="122" ht="21" customHeight="1" s="474">
      <c r="A122" s="43" t="n">
        <v>1</v>
      </c>
      <c r="B122" s="34" t="inlineStr">
        <is>
          <t>Sang Yun Lee</t>
        </is>
      </c>
      <c r="C122" s="34" t="inlineStr">
        <is>
          <t>Sang Yun Lee[G003658]</t>
        </is>
      </c>
      <c r="D122" s="34" t="inlineStr">
        <is>
          <t>KO</t>
        </is>
      </c>
      <c r="E122" s="34" t="inlineStr">
        <is>
          <t>Translator</t>
        </is>
      </c>
      <c r="F122" s="34" t="inlineStr">
        <is>
          <t>Sang Yun Lee</t>
        </is>
      </c>
      <c r="G122" s="34" t="inlineStr">
        <is>
          <t>v_sangyun.lee</t>
        </is>
      </c>
      <c r="H122" s="72" t="inlineStr">
        <is>
          <t>Oct2017</t>
        </is>
      </c>
      <c r="I122" s="43" t="n">
        <v>0.05</v>
      </c>
      <c r="J122" s="43" t="n">
        <v>0.025</v>
      </c>
      <c r="K122" s="34" t="n"/>
      <c r="L122" s="34" t="n"/>
      <c r="M122" s="34" t="n"/>
      <c r="N122" s="43" t="n">
        <v>0.05</v>
      </c>
      <c r="O122" s="43" t="n">
        <v>0.025</v>
      </c>
      <c r="P122" s="43" t="n"/>
      <c r="Q122" s="43" t="n"/>
      <c r="R122" s="43" t="n"/>
      <c r="S122" s="34" t="inlineStr">
        <is>
          <t>USD</t>
        </is>
      </c>
      <c r="T122" s="34" t="n"/>
      <c r="U122" s="34" t="inlineStr">
        <is>
          <t>Provide service 21:00pm-7:00am in weekdays, and all time in weekends. Haven't worked for us for a long time</t>
        </is>
      </c>
      <c r="V122" s="34" t="inlineStr">
        <is>
          <t>Freelancer</t>
        </is>
      </c>
      <c r="W122" s="34" t="inlineStr">
        <is>
          <t>Korea</t>
        </is>
      </c>
      <c r="X122" s="34" t="inlineStr">
        <is>
          <t>GMT+9</t>
        </is>
      </c>
      <c r="Y122" s="44">
        <f>NOW()+1/24</f>
        <v/>
      </c>
      <c r="Z122" s="34" t="inlineStr">
        <is>
          <t>hibridlee@gmail.com; notojosh@gmail.com</t>
        </is>
      </c>
      <c r="AA122" s="347" t="inlineStr">
        <is>
          <t>v_sangyun.lee@pactera.com</t>
        </is>
      </c>
      <c r="AB122" s="34" t="inlineStr">
        <is>
          <t>EMD2jK#9</t>
        </is>
      </c>
      <c r="AC122" s="575" t="inlineStr">
        <is>
          <t>82-10-4611-3392</t>
        </is>
      </c>
      <c r="AD122" s="43" t="n">
        <v>123165</v>
      </c>
      <c r="AE122" s="43" t="n"/>
      <c r="AF122" s="448" t="n">
        <v>0</v>
      </c>
      <c r="AG122" s="449" t="n"/>
    </row>
    <row r="123">
      <c r="A123" s="43" t="n">
        <v>2</v>
      </c>
      <c r="B123" s="34" t="inlineStr">
        <is>
          <t>Seong Bok Lee</t>
        </is>
      </c>
      <c r="C123" s="34" t="inlineStr">
        <is>
          <t>SEONG BOK LEE (VENDOR NAM</t>
        </is>
      </c>
      <c r="D123" s="34" t="inlineStr">
        <is>
          <t>KO</t>
        </is>
      </c>
      <c r="E123" s="34" t="inlineStr">
        <is>
          <t>Translator</t>
        </is>
      </c>
      <c r="F123" s="34" t="inlineStr">
        <is>
          <t xml:space="preserve">Seong Bok Lee  </t>
        </is>
      </c>
      <c r="G123" s="34" t="inlineStr">
        <is>
          <t>v_mike.lee</t>
        </is>
      </c>
      <c r="H123" s="72" t="inlineStr">
        <is>
          <t>Mar2017</t>
        </is>
      </c>
      <c r="I123" s="43" t="n">
        <v>0.07000000000000001</v>
      </c>
      <c r="J123" s="43" t="n">
        <v>0.03</v>
      </c>
      <c r="K123" s="34" t="n"/>
      <c r="L123" s="34" t="n"/>
      <c r="M123" s="34" t="n"/>
      <c r="N123" s="43" t="n">
        <v>0.07000000000000001</v>
      </c>
      <c r="O123" s="43" t="n">
        <v>0.03</v>
      </c>
      <c r="P123" s="43" t="n"/>
      <c r="Q123" s="43" t="n"/>
      <c r="R123" s="43" t="n"/>
      <c r="S123" s="34" t="inlineStr">
        <is>
          <t>USD</t>
        </is>
      </c>
      <c r="T123" s="34" t="inlineStr">
        <is>
          <t>P2, note that sometimes will take projects without official HO</t>
        </is>
      </c>
      <c r="U123" s="34" t="inlineStr">
        <is>
          <t>backup as translator or reviewer</t>
        </is>
      </c>
      <c r="V123" s="34" t="inlineStr">
        <is>
          <t>Freelancer</t>
        </is>
      </c>
      <c r="W123" s="34" t="inlineStr">
        <is>
          <t>Korea</t>
        </is>
      </c>
      <c r="X123" s="34" t="inlineStr">
        <is>
          <t>GMT+9</t>
        </is>
      </c>
      <c r="Y123" s="44">
        <f>NOW()+1/24</f>
        <v/>
      </c>
      <c r="Z123" s="347" t="inlineStr">
        <is>
          <t>itstech@korea.com;mikesolbi@gmail.com</t>
        </is>
      </c>
      <c r="AA123" s="34" t="inlineStr">
        <is>
          <t>v_mike.lee@pactera.com</t>
        </is>
      </c>
      <c r="AB123" s="34" t="inlineStr">
        <is>
          <t>XQ2N@6##</t>
        </is>
      </c>
      <c r="AC123" s="574" t="inlineStr">
        <is>
          <t>82 10 6226 1552;82 2 443 1434</t>
        </is>
      </c>
      <c r="AD123" s="43" t="n">
        <v>123126</v>
      </c>
      <c r="AE123" s="43" t="n"/>
      <c r="AF123" s="448" t="inlineStr">
        <is>
          <t>Pactera_KO_S.BO</t>
        </is>
      </c>
      <c r="AG123" s="449" t="inlineStr">
        <is>
          <t>Pactera_KO-KR_S.LE</t>
        </is>
      </c>
    </row>
    <row r="124">
      <c r="A124" s="43" t="n">
        <v>2</v>
      </c>
      <c r="B124" s="34" t="inlineStr">
        <is>
          <t>Yoonpyo Hong(Eugene)</t>
        </is>
      </c>
      <c r="C124" s="34" t="inlineStr">
        <is>
          <t>(Yoonpyo Hong)[G90006022]</t>
        </is>
      </c>
      <c r="D124" s="34" t="inlineStr">
        <is>
          <t>KO</t>
        </is>
      </c>
      <c r="E124" s="34" t="inlineStr">
        <is>
          <t>Translator</t>
        </is>
      </c>
      <c r="F124" s="34" t="inlineStr">
        <is>
          <t>Yoonpyo Hong</t>
        </is>
      </c>
      <c r="G124" s="34" t="inlineStr">
        <is>
          <t>v_yoonpyo.hong</t>
        </is>
      </c>
      <c r="H124" s="72" t="inlineStr">
        <is>
          <t>Tesla123</t>
        </is>
      </c>
      <c r="I124" s="43" t="n">
        <v>0.06</v>
      </c>
      <c r="J124" s="43" t="n">
        <v>0.025</v>
      </c>
      <c r="K124" s="34" t="n"/>
      <c r="L124" s="34" t="n"/>
      <c r="M124" s="34" t="n"/>
      <c r="N124" s="43" t="n">
        <v>0.06</v>
      </c>
      <c r="O124" s="43" t="n">
        <v>0.025</v>
      </c>
      <c r="P124" s="43" t="n"/>
      <c r="Q124" s="43" t="n"/>
      <c r="R124" s="43" t="n"/>
      <c r="S124" s="34" t="inlineStr">
        <is>
          <t>USD</t>
        </is>
      </c>
      <c r="T124" s="34" t="n"/>
      <c r="U124" s="34" t="inlineStr">
        <is>
          <t>specialize in legal field.</t>
        </is>
      </c>
      <c r="V124" s="34" t="inlineStr">
        <is>
          <t>Freelancer</t>
        </is>
      </c>
      <c r="W124" s="34" t="inlineStr">
        <is>
          <t>Korea</t>
        </is>
      </c>
      <c r="X124" s="34" t="inlineStr">
        <is>
          <t>GMT+9</t>
        </is>
      </c>
      <c r="Y124" s="44">
        <f>NOW()+1/24</f>
        <v/>
      </c>
      <c r="Z124" s="347" t="inlineStr">
        <is>
          <t>winterhyp@gmail.com</t>
        </is>
      </c>
      <c r="AA124" s="347" t="inlineStr">
        <is>
          <t>v_yoonpyo.hong@pactera.com</t>
        </is>
      </c>
      <c r="AB124" s="278" t="inlineStr">
        <is>
          <t>Yf7g#kui</t>
        </is>
      </c>
      <c r="AC124" s="574" t="inlineStr">
        <is>
          <t>82-10- 8702-6170</t>
        </is>
      </c>
      <c r="AD124" s="43" t="n">
        <v>169885</v>
      </c>
      <c r="AE124" s="43" t="n"/>
      <c r="AF124" s="448" t="inlineStr">
        <is>
          <t>Pactera_KO_Y.HO</t>
        </is>
      </c>
      <c r="AG124" s="449" t="inlineStr">
        <is>
          <t>Pactera_KO_Y.HO</t>
        </is>
      </c>
    </row>
    <row r="125" ht="21" customHeight="1" s="474">
      <c r="A125" s="43" t="n">
        <v>3</v>
      </c>
      <c r="B125" s="34" t="inlineStr">
        <is>
          <t>Hyeran Moon (May)</t>
        </is>
      </c>
      <c r="C125" s="34" t="inlineStr">
        <is>
          <t>Hyeran Moon[G90006021]</t>
        </is>
      </c>
      <c r="D125" s="34" t="inlineStr">
        <is>
          <t>KO</t>
        </is>
      </c>
      <c r="E125" s="34" t="inlineStr">
        <is>
          <t>Translator</t>
        </is>
      </c>
      <c r="F125" s="34" t="inlineStr">
        <is>
          <t>Hyeran Moon</t>
        </is>
      </c>
      <c r="G125" s="34" t="inlineStr">
        <is>
          <t>v_hyeran.moon</t>
        </is>
      </c>
      <c r="H125" s="72" t="inlineStr">
        <is>
          <t>Tesla123</t>
        </is>
      </c>
      <c r="I125" s="43" t="n">
        <v>0.055</v>
      </c>
      <c r="J125" s="43" t="n">
        <v>0.025</v>
      </c>
      <c r="K125" s="34" t="n"/>
      <c r="L125" s="34" t="n"/>
      <c r="M125" s="34" t="n"/>
      <c r="N125" s="43" t="n">
        <v>0.055</v>
      </c>
      <c r="O125" s="43" t="n">
        <v>0.025</v>
      </c>
      <c r="P125" s="43" t="n"/>
      <c r="Q125" s="43" t="n"/>
      <c r="R125" s="43" t="n"/>
      <c r="S125" s="34" t="inlineStr">
        <is>
          <t>USD</t>
        </is>
      </c>
      <c r="T125" s="34" t="n"/>
      <c r="U125" s="34" t="inlineStr">
        <is>
          <t>specialize in legal field</t>
        </is>
      </c>
      <c r="V125" s="34" t="inlineStr">
        <is>
          <t>Freelancer</t>
        </is>
      </c>
      <c r="W125" s="34" t="inlineStr">
        <is>
          <t>Korea</t>
        </is>
      </c>
      <c r="X125" s="34" t="inlineStr">
        <is>
          <t>GMT+9</t>
        </is>
      </c>
      <c r="Y125" s="44">
        <f>NOW()+1/24</f>
        <v/>
      </c>
      <c r="Z125" s="347" t="inlineStr">
        <is>
          <t>moonwrites777@gmail.com</t>
        </is>
      </c>
      <c r="AA125" s="347" t="inlineStr">
        <is>
          <t xml:space="preserve">v_hyeran.moon@pactera.com </t>
        </is>
      </c>
      <c r="AB125" s="347" t="inlineStr">
        <is>
          <t>JU3g#rB@</t>
        </is>
      </c>
      <c r="AC125" s="574" t="inlineStr">
        <is>
          <t>8210-7610-7474</t>
        </is>
      </c>
      <c r="AD125" s="43" t="n">
        <v>169884</v>
      </c>
      <c r="AE125" s="43" t="n"/>
      <c r="AF125" s="448" t="inlineStr">
        <is>
          <t>Pactera_KO_H.MO</t>
        </is>
      </c>
      <c r="AG125" s="449" t="n"/>
    </row>
    <row r="126">
      <c r="A126" s="43" t="n">
        <v>3</v>
      </c>
      <c r="B126" s="34" t="inlineStr">
        <is>
          <t>Jun Soo Jeon</t>
        </is>
      </c>
      <c r="C126" s="34" t="inlineStr">
        <is>
          <t>Saltlux Partners Inc.</t>
        </is>
      </c>
      <c r="D126" s="34" t="inlineStr">
        <is>
          <t>KO</t>
        </is>
      </c>
      <c r="E126" s="34" t="inlineStr">
        <is>
          <t>Vendor</t>
        </is>
      </c>
      <c r="F126" s="34" t="inlineStr">
        <is>
          <t>Jun Soo Jeon</t>
        </is>
      </c>
      <c r="G126" s="34" t="inlineStr">
        <is>
          <t>jun.soo.jeonu</t>
        </is>
      </c>
      <c r="H126" s="72" t="inlineStr">
        <is>
          <t>Tesla123!@#</t>
        </is>
      </c>
      <c r="I126" s="43" t="n"/>
      <c r="J126" s="43" t="n"/>
      <c r="K126" s="34" t="n"/>
      <c r="L126" s="34" t="n"/>
      <c r="M126" s="34" t="n"/>
      <c r="N126" s="43" t="n"/>
      <c r="O126" s="43" t="n">
        <v>0.035</v>
      </c>
      <c r="P126" s="43" t="n">
        <v>0.09</v>
      </c>
      <c r="Q126" s="34" t="inlineStr">
        <is>
          <t>T:min fee:10;E:min fee:7(the mini fee of T or E is for each iterm. NOT for the total WWC a day.)</t>
        </is>
      </c>
      <c r="R126" s="43" t="n"/>
      <c r="S126" s="34" t="inlineStr">
        <is>
          <t>USD</t>
        </is>
      </c>
      <c r="T126" s="34" t="n"/>
      <c r="U126" s="34" t="inlineStr">
        <is>
          <t>Agency, TEP</t>
        </is>
      </c>
      <c r="V126" s="34" t="inlineStr">
        <is>
          <t>Agency</t>
        </is>
      </c>
      <c r="W126" s="34" t="inlineStr">
        <is>
          <t>Korea</t>
        </is>
      </c>
      <c r="X126" s="34" t="inlineStr">
        <is>
          <t>GMT+9</t>
        </is>
      </c>
      <c r="Y126" s="44">
        <f>NOW()+1/24</f>
        <v/>
      </c>
      <c r="Z126" s="347" t="inlineStr">
        <is>
          <t>vtc@saltlux.com; osp@saltlux.com; grace@saltlux.com</t>
        </is>
      </c>
      <c r="AA126" s="347" t="inlineStr">
        <is>
          <t>v_jun.soo.jeonu@pacteraedge.com</t>
        </is>
      </c>
      <c r="AB126" s="34" t="n"/>
      <c r="AC126" s="574" t="inlineStr">
        <is>
          <t>82 2 2193 1712</t>
        </is>
      </c>
      <c r="AD126" s="43" t="n">
        <v>192865</v>
      </c>
      <c r="AE126" s="43" t="n"/>
      <c r="AF126" s="448" t="n"/>
      <c r="AG126" s="449" t="n"/>
    </row>
    <row r="127">
      <c r="A127" s="43" t="n">
        <v>4</v>
      </c>
      <c r="B127" s="34" t="inlineStr">
        <is>
          <t>Shinwoong Choi</t>
        </is>
      </c>
      <c r="C127" s="34" t="inlineStr">
        <is>
          <t>Shinwoong Choi</t>
        </is>
      </c>
      <c r="D127" s="34" t="inlineStr">
        <is>
          <t>KO</t>
        </is>
      </c>
      <c r="E127" s="34" t="inlineStr">
        <is>
          <t>Translator</t>
        </is>
      </c>
      <c r="F127" s="34" t="inlineStr">
        <is>
          <t>Shinwoong Choi</t>
        </is>
      </c>
      <c r="G127" s="34" t="inlineStr">
        <is>
          <t>v_shinwoong.choi</t>
        </is>
      </c>
      <c r="H127" s="72" t="inlineStr">
        <is>
          <t>Mar2017</t>
        </is>
      </c>
      <c r="I127" s="43" t="n">
        <v>0.04</v>
      </c>
      <c r="J127" s="43" t="n">
        <v>0.02</v>
      </c>
      <c r="K127" s="43" t="n"/>
      <c r="L127" s="43" t="n"/>
      <c r="M127" s="43" t="n"/>
      <c r="N127" s="43" t="n">
        <v>0.04</v>
      </c>
      <c r="O127" s="43" t="n">
        <v>0.02</v>
      </c>
      <c r="P127" s="43" t="n"/>
      <c r="Q127" s="43" t="n"/>
      <c r="R127" s="43" t="n"/>
      <c r="S127" s="34" t="inlineStr">
        <is>
          <t>USD</t>
        </is>
      </c>
      <c r="T127" s="34" t="inlineStr">
        <is>
          <t>Active account</t>
        </is>
      </c>
      <c r="U127" s="34" t="inlineStr">
        <is>
          <t>Not good qualified.</t>
        </is>
      </c>
      <c r="V127" s="34" t="inlineStr">
        <is>
          <t>Freelancer</t>
        </is>
      </c>
      <c r="W127" s="34" t="inlineStr">
        <is>
          <t>Korea</t>
        </is>
      </c>
      <c r="X127" s="34" t="inlineStr">
        <is>
          <t>GMT+9</t>
        </is>
      </c>
      <c r="Y127" s="44">
        <f>NOW()+1/24</f>
        <v/>
      </c>
      <c r="Z127" s="34" t="inlineStr">
        <is>
          <t>shinw0@hanmail.net</t>
        </is>
      </c>
      <c r="AA127" s="347" t="inlineStr">
        <is>
          <t>v_shinwoong.choi@pactera.com</t>
        </is>
      </c>
      <c r="AB127" s="34" t="inlineStr">
        <is>
          <t>sD1VE%%$</t>
        </is>
      </c>
      <c r="AC127" s="575" t="inlineStr">
        <is>
          <t>010-9249-4768,</t>
        </is>
      </c>
      <c r="AD127" s="43" t="n">
        <v>185038</v>
      </c>
      <c r="AE127" s="43" t="n"/>
      <c r="AF127" s="448" t="n">
        <v>0</v>
      </c>
      <c r="AG127" s="449" t="n"/>
    </row>
    <row r="128" ht="18.75" customHeight="1" s="474">
      <c r="A128" s="43" t="n">
        <v>4</v>
      </c>
      <c r="B128" s="34" t="inlineStr">
        <is>
          <t>Seungwoo Lee</t>
        </is>
      </c>
      <c r="C128" s="34" t="inlineStr">
        <is>
          <t>Seungwoo Lee</t>
        </is>
      </c>
      <c r="D128" s="34" t="inlineStr">
        <is>
          <t>KO</t>
        </is>
      </c>
      <c r="E128" s="34" t="inlineStr">
        <is>
          <t>Reviewer</t>
        </is>
      </c>
      <c r="F128" s="34" t="inlineStr">
        <is>
          <t>Seungwoo Lee</t>
        </is>
      </c>
      <c r="G128" s="34" t="inlineStr">
        <is>
          <t>v_seungwook.lee</t>
        </is>
      </c>
      <c r="H128" s="287" t="inlineStr">
        <is>
          <t>Sep2018</t>
        </is>
      </c>
      <c r="I128" s="43" t="n">
        <v>0.06</v>
      </c>
      <c r="J128" s="43" t="n">
        <v>0.03</v>
      </c>
      <c r="K128" s="43" t="n"/>
      <c r="L128" s="43" t="n"/>
      <c r="M128" s="43" t="n"/>
      <c r="N128" s="43" t="n">
        <v>0.06</v>
      </c>
      <c r="O128" s="43" t="n">
        <v>0.03</v>
      </c>
      <c r="P128" s="43" t="n"/>
      <c r="Q128" s="43" t="n"/>
      <c r="R128" s="43" t="n">
        <v>25</v>
      </c>
      <c r="S128" s="43" t="inlineStr">
        <is>
          <t>USD</t>
        </is>
      </c>
      <c r="T128" s="34" t="inlineStr">
        <is>
          <t>Active account</t>
        </is>
      </c>
      <c r="U128" s="34" t="inlineStr">
        <is>
          <t>Quit, but can contact if necessary</t>
        </is>
      </c>
      <c r="V128" s="34" t="inlineStr">
        <is>
          <t>Freelancer</t>
        </is>
      </c>
      <c r="W128" s="34" t="inlineStr">
        <is>
          <t>Korea</t>
        </is>
      </c>
      <c r="X128" s="34" t="inlineStr">
        <is>
          <t>GMT+9</t>
        </is>
      </c>
      <c r="Y128" s="44">
        <f>NOW()+1/24</f>
        <v/>
      </c>
      <c r="Z128" s="34" t="inlineStr">
        <is>
          <t>randomtasker@gmail.com</t>
        </is>
      </c>
      <c r="AA128" s="347" t="inlineStr">
        <is>
          <t>v_seungwook.lee@pactera.com</t>
        </is>
      </c>
      <c r="AB128" s="34" t="inlineStr">
        <is>
          <t>mN0yY%r@</t>
        </is>
      </c>
      <c r="AC128" s="575" t="inlineStr">
        <is>
          <t>94747891,82263009999,</t>
        </is>
      </c>
      <c r="AD128" s="43" t="n">
        <v>91233</v>
      </c>
      <c r="AE128" s="43" t="n"/>
      <c r="AF128" s="448" t="inlineStr">
        <is>
          <t>Pactera_KO_S.LE</t>
        </is>
      </c>
      <c r="AG128" s="449" t="inlineStr">
        <is>
          <t>Pactera_KO_S.LE</t>
        </is>
      </c>
    </row>
    <row r="129" ht="21" customHeight="1" s="474">
      <c r="A129" s="43" t="n"/>
      <c r="B129" s="45" t="inlineStr">
        <is>
          <t>具东浩</t>
        </is>
      </c>
      <c r="C129" s="232" t="inlineStr">
        <is>
          <t>Internal Resource</t>
        </is>
      </c>
      <c r="D129" s="34" t="inlineStr">
        <is>
          <t>KO</t>
        </is>
      </c>
      <c r="E129" s="34" t="inlineStr">
        <is>
          <t>Translator</t>
        </is>
      </c>
      <c r="F129" s="34" t="n"/>
      <c r="G129" s="34" t="n"/>
      <c r="H129" s="72" t="n"/>
      <c r="I129" s="43">
        <f>N129/$I$462</f>
        <v/>
      </c>
      <c r="J129" s="43">
        <f>O129/$I$462</f>
        <v/>
      </c>
      <c r="K129" s="34" t="n"/>
      <c r="L129" s="34" t="n"/>
      <c r="M129" s="34" t="n"/>
      <c r="N129" s="43" t="n">
        <v>0.273</v>
      </c>
      <c r="O129" s="43">
        <f>N129/2</f>
        <v/>
      </c>
      <c r="P129" s="43" t="n"/>
      <c r="Q129" s="43" t="n"/>
      <c r="R129" s="34" t="inlineStr">
        <is>
          <t>68.336(hour/T)</t>
        </is>
      </c>
      <c r="S129" s="34" t="inlineStr">
        <is>
          <t>CNY</t>
        </is>
      </c>
      <c r="T129" s="34" t="n"/>
      <c r="U129" s="34" t="n"/>
      <c r="V129" s="34" t="inlineStr">
        <is>
          <t>Internal</t>
        </is>
      </c>
      <c r="W129" s="34" t="n"/>
      <c r="X129" s="34" t="inlineStr">
        <is>
          <t>GMT+9</t>
        </is>
      </c>
      <c r="Y129" s="44">
        <f>NOW()+1/24</f>
        <v/>
      </c>
      <c r="Z129" s="34" t="inlineStr">
        <is>
          <t>donghao.ju@pactera.com</t>
        </is>
      </c>
      <c r="AA129" s="34" t="inlineStr">
        <is>
          <t>donghao.ju@pactera.com</t>
        </is>
      </c>
      <c r="AB129" s="34" t="n"/>
      <c r="AC129" s="575" t="n"/>
      <c r="AD129" s="43" t="n"/>
      <c r="AE129" s="43" t="n"/>
      <c r="AF129" s="448" t="n">
        <v>0</v>
      </c>
      <c r="AG129" s="449" t="n"/>
    </row>
    <row r="130">
      <c r="A130" s="43" t="n"/>
      <c r="B130" s="34" t="inlineStr">
        <is>
          <t>Kim Jiyeon</t>
        </is>
      </c>
      <c r="C130" s="34" t="inlineStr">
        <is>
          <t>Kim Ji Yeon</t>
        </is>
      </c>
      <c r="D130" s="34" t="inlineStr">
        <is>
          <t>KO</t>
        </is>
      </c>
      <c r="E130" s="34" t="inlineStr">
        <is>
          <t>Translator</t>
        </is>
      </c>
      <c r="F130" s="34" t="n"/>
      <c r="G130" s="34" t="n"/>
      <c r="H130" s="72" t="n"/>
      <c r="I130" s="43" t="n">
        <v>0.05</v>
      </c>
      <c r="J130" s="43" t="n">
        <v>0.025</v>
      </c>
      <c r="K130" s="34" t="n"/>
      <c r="L130" s="34" t="n"/>
      <c r="M130" s="34" t="n"/>
      <c r="N130" s="43" t="n">
        <v>0.05</v>
      </c>
      <c r="O130" s="43" t="n">
        <v>0.025</v>
      </c>
      <c r="P130" s="43" t="n"/>
      <c r="Q130" s="43" t="n"/>
      <c r="R130" s="43" t="n"/>
      <c r="S130" s="34" t="inlineStr">
        <is>
          <t>USD</t>
        </is>
      </c>
      <c r="T130" s="34" t="n"/>
      <c r="U130" s="34" t="inlineStr">
        <is>
          <t>Rarely contacted, but can try</t>
        </is>
      </c>
      <c r="V130" s="34" t="inlineStr">
        <is>
          <t>Freelancer</t>
        </is>
      </c>
      <c r="W130" s="34" t="inlineStr">
        <is>
          <t>Korea</t>
        </is>
      </c>
      <c r="X130" s="34" t="inlineStr">
        <is>
          <t>GMT+9</t>
        </is>
      </c>
      <c r="Y130" s="44">
        <f>NOW()+1/24</f>
        <v/>
      </c>
      <c r="Z130" s="34" t="inlineStr">
        <is>
          <t>jjynkim@naver.com</t>
        </is>
      </c>
      <c r="AA130" s="34" t="n"/>
      <c r="AB130" s="278" t="n"/>
      <c r="AC130" s="575" t="n"/>
      <c r="AD130" s="43" t="n">
        <v>183641</v>
      </c>
      <c r="AE130" s="43" t="n"/>
      <c r="AF130" s="448" t="n">
        <v>0</v>
      </c>
      <c r="AG130" s="449" t="n"/>
    </row>
    <row r="131">
      <c r="A131" s="43" t="n"/>
      <c r="B131" s="34" t="inlineStr">
        <is>
          <t>Seungwook Choi</t>
        </is>
      </c>
      <c r="C131" s="34" t="inlineStr">
        <is>
          <t>Seungwook Choi</t>
        </is>
      </c>
      <c r="D131" s="34" t="inlineStr">
        <is>
          <t>KO</t>
        </is>
      </c>
      <c r="E131" s="43" t="inlineStr">
        <is>
          <t>Translator</t>
        </is>
      </c>
      <c r="F131" s="34" t="n"/>
      <c r="G131" s="34" t="n"/>
      <c r="H131" s="34" t="n"/>
      <c r="I131" s="43" t="n">
        <v>0.05</v>
      </c>
      <c r="J131" s="34" t="n">
        <v>0.03</v>
      </c>
      <c r="K131" s="43" t="n"/>
      <c r="L131" s="43" t="n"/>
      <c r="M131" s="43" t="n"/>
      <c r="N131" s="43" t="n">
        <v>0.05</v>
      </c>
      <c r="O131" s="34" t="n">
        <v>0.03</v>
      </c>
      <c r="P131" s="43" t="n"/>
      <c r="Q131" s="43" t="n"/>
      <c r="R131" s="43" t="n"/>
      <c r="S131" s="43" t="inlineStr">
        <is>
          <t>USD</t>
        </is>
      </c>
      <c r="T131" s="43" t="n"/>
      <c r="U131" s="34" t="inlineStr">
        <is>
          <t>failed, but can contact as a back up, quick reply</t>
        </is>
      </c>
      <c r="V131" s="34" t="inlineStr">
        <is>
          <t>Freelancer</t>
        </is>
      </c>
      <c r="W131" s="34" t="inlineStr">
        <is>
          <t>Korea</t>
        </is>
      </c>
      <c r="X131" s="34" t="inlineStr">
        <is>
          <t>GMT+9</t>
        </is>
      </c>
      <c r="Y131" s="44">
        <f>NOW()+1/24</f>
        <v/>
      </c>
      <c r="Z131" s="347" t="inlineStr">
        <is>
          <t>seanery@naver.com</t>
        </is>
      </c>
      <c r="AA131" s="34" t="inlineStr">
        <is>
          <t>v_seungwook.choi@pactera.com</t>
        </is>
      </c>
      <c r="AB131" s="34" t="n"/>
      <c r="AC131" s="575" t="inlineStr">
        <is>
          <t>82 10 6822 5426</t>
        </is>
      </c>
      <c r="AD131" s="43" t="n">
        <v>77961</v>
      </c>
      <c r="AE131" s="43" t="n"/>
      <c r="AF131" s="448" t="n">
        <v>0</v>
      </c>
      <c r="AG131" s="449" t="n"/>
    </row>
    <row r="132" ht="21" customFormat="1" customHeight="1" s="123">
      <c r="A132" s="352" t="n"/>
      <c r="B132" s="231" t="inlineStr">
        <is>
          <t>Jihee Kim</t>
        </is>
      </c>
      <c r="C132" s="231" t="inlineStr">
        <is>
          <t>Jihee Kim</t>
        </is>
      </c>
      <c r="D132" s="231" t="inlineStr">
        <is>
          <t>KO</t>
        </is>
      </c>
      <c r="E132" s="231" t="inlineStr">
        <is>
          <t>Reviewer</t>
        </is>
      </c>
      <c r="F132" s="231" t="inlineStr">
        <is>
          <t>Jihee Kim</t>
        </is>
      </c>
      <c r="G132" s="231" t="inlineStr">
        <is>
          <t>v_jihee.kim</t>
        </is>
      </c>
      <c r="H132" s="380" t="inlineStr">
        <is>
          <t>Disabled</t>
        </is>
      </c>
      <c r="I132" s="352" t="n">
        <v>0.12</v>
      </c>
      <c r="J132" s="352" t="n">
        <v>0.06</v>
      </c>
      <c r="K132" s="231" t="n"/>
      <c r="L132" s="231" t="n"/>
      <c r="M132" s="231" t="n"/>
      <c r="N132" s="352" t="n">
        <v>0.12</v>
      </c>
      <c r="O132" s="352" t="n">
        <v>0.06</v>
      </c>
      <c r="P132" s="352" t="n"/>
      <c r="Q132" s="352" t="n"/>
      <c r="R132" s="352" t="n"/>
      <c r="S132" s="231" t="inlineStr">
        <is>
          <t>USD</t>
        </is>
      </c>
      <c r="T132" s="231" t="n"/>
      <c r="U132" s="231" t="inlineStr">
        <is>
          <t>Good quality, but price is high, and availability is limited</t>
        </is>
      </c>
      <c r="V132" s="231" t="inlineStr">
        <is>
          <t>Freelancer</t>
        </is>
      </c>
      <c r="W132" s="231" t="inlineStr">
        <is>
          <t>Korea</t>
        </is>
      </c>
      <c r="X132" s="231" t="inlineStr">
        <is>
          <t>GMT+9</t>
        </is>
      </c>
      <c r="Y132" s="353">
        <f>NOW()+1/24</f>
        <v/>
      </c>
      <c r="Z132" s="231" t="inlineStr">
        <is>
          <t>jiheekimm@gmail.com</t>
        </is>
      </c>
      <c r="AA132" s="231" t="inlineStr">
        <is>
          <t>v_jihee.kim@pactera.com</t>
        </is>
      </c>
      <c r="AB132" s="231" t="inlineStr">
        <is>
          <t>zP8y%gL2</t>
        </is>
      </c>
      <c r="AC132" s="390" t="inlineStr">
        <is>
          <t xml:space="preserve">1-858-776-8739 </t>
        </is>
      </c>
      <c r="AD132" s="352" t="n">
        <v>122634</v>
      </c>
      <c r="AE132" s="352" t="n"/>
      <c r="AF132" s="450" t="n">
        <v>0</v>
      </c>
      <c r="AG132" s="451" t="n"/>
      <c r="AH132" s="21" t="n"/>
      <c r="AI132" s="21" t="n"/>
      <c r="AJ132" s="21" t="n"/>
      <c r="AK132" s="21" t="n"/>
      <c r="AL132" s="21" t="n"/>
      <c r="AM132" s="21" t="n"/>
      <c r="AN132" s="21" t="n"/>
      <c r="AO132" s="21" t="n"/>
      <c r="AP132" s="21" t="n"/>
      <c r="AQ132" s="21" t="n"/>
      <c r="AR132" s="21" t="n"/>
      <c r="AS132" s="21" t="n"/>
      <c r="AT132" s="21" t="n"/>
      <c r="AU132" s="21" t="n"/>
      <c r="AV132" s="21" t="n"/>
      <c r="AW132" s="21" t="n"/>
      <c r="AX132" s="21" t="n"/>
      <c r="AY132" s="21" t="n"/>
      <c r="AZ132" s="21" t="n"/>
      <c r="BA132" s="21" t="n"/>
      <c r="BB132" s="21" t="n"/>
      <c r="BC132" s="21" t="n"/>
      <c r="BD132" s="21" t="n"/>
      <c r="BE132" s="21" t="n"/>
      <c r="BF132" s="21" t="n"/>
      <c r="BG132" s="21" t="n"/>
      <c r="BH132" s="21" t="n"/>
      <c r="BI132" s="21" t="n"/>
      <c r="BJ132" s="21" t="n"/>
      <c r="BK132" s="21" t="n"/>
      <c r="BL132" s="21" t="n"/>
      <c r="BM132" s="21" t="n"/>
      <c r="BN132" s="21" t="n"/>
      <c r="BO132" s="21" t="n"/>
      <c r="BP132" s="21" t="n"/>
      <c r="BQ132" s="21" t="n"/>
      <c r="BR132" s="21" t="n"/>
      <c r="BS132" s="21" t="n"/>
      <c r="BT132" s="21" t="n"/>
      <c r="BU132" s="21" t="n"/>
      <c r="BV132" s="21" t="n"/>
      <c r="BW132" s="21" t="n"/>
      <c r="BX132" s="21" t="n"/>
      <c r="BY132" s="21" t="n"/>
      <c r="BZ132" s="21" t="n"/>
      <c r="CA132" s="21" t="n"/>
      <c r="CB132" s="21" t="n"/>
      <c r="CC132" s="21" t="n"/>
      <c r="CD132" s="21" t="n"/>
      <c r="CE132" s="21" t="n"/>
      <c r="CF132" s="21" t="n"/>
      <c r="CG132" s="21" t="n"/>
      <c r="CH132" s="21" t="n"/>
      <c r="CI132" s="21" t="n"/>
      <c r="CJ132" s="21" t="n"/>
      <c r="CK132" s="21" t="n"/>
      <c r="CL132" s="21" t="n"/>
      <c r="CM132" s="21" t="n"/>
      <c r="CN132" s="21" t="n"/>
      <c r="CO132" s="21" t="n"/>
      <c r="CP132" s="21" t="n"/>
      <c r="CQ132" s="21" t="n"/>
    </row>
    <row r="133" ht="17.25" customFormat="1" customHeight="1" s="123">
      <c r="A133" s="352" t="n"/>
      <c r="B133" s="231" t="inlineStr">
        <is>
          <t>Hyunyoung Jung</t>
        </is>
      </c>
      <c r="C133" s="231" t="inlineStr">
        <is>
          <t>1016 Hyunyoung Jung[G003628]</t>
        </is>
      </c>
      <c r="D133" s="231" t="inlineStr">
        <is>
          <t>KO</t>
        </is>
      </c>
      <c r="E133" s="231" t="inlineStr">
        <is>
          <t>Translator</t>
        </is>
      </c>
      <c r="F133" s="231" t="inlineStr">
        <is>
          <t>Hyunyoung Jung</t>
        </is>
      </c>
      <c r="G133" s="231" t="inlineStr">
        <is>
          <t>v_hyunyoung.jung</t>
        </is>
      </c>
      <c r="H133" s="380" t="inlineStr">
        <is>
          <t>Disabled</t>
        </is>
      </c>
      <c r="I133" s="352" t="n">
        <v>0.11</v>
      </c>
      <c r="J133" s="352" t="n">
        <v>0.055</v>
      </c>
      <c r="K133" s="231" t="n"/>
      <c r="L133" s="231" t="n"/>
      <c r="M133" s="231" t="n"/>
      <c r="N133" s="352" t="n">
        <v>0.11</v>
      </c>
      <c r="O133" s="352" t="n">
        <v>0.055</v>
      </c>
      <c r="P133" s="352" t="n"/>
      <c r="Q133" s="352" t="n"/>
      <c r="R133" s="352" t="n"/>
      <c r="S133" s="231" t="inlineStr">
        <is>
          <t>USD</t>
        </is>
      </c>
      <c r="T133" s="231" t="n"/>
      <c r="U133" s="231" t="inlineStr">
        <is>
          <t>Good quality, but price is high, and availability is limited</t>
        </is>
      </c>
      <c r="V133" s="231" t="inlineStr">
        <is>
          <t>Freelancer</t>
        </is>
      </c>
      <c r="W133" s="231" t="inlineStr">
        <is>
          <t>Korea</t>
        </is>
      </c>
      <c r="X133" s="231" t="inlineStr">
        <is>
          <t>GMT+9</t>
        </is>
      </c>
      <c r="Y133" s="353">
        <f>NOW()+1/24</f>
        <v/>
      </c>
      <c r="Z133" s="231" t="inlineStr">
        <is>
          <t>hyunyoung923@gmail.com</t>
        </is>
      </c>
      <c r="AA133" s="231" t="inlineStr">
        <is>
          <t>v_hyunyoung.jung@pactera.com</t>
        </is>
      </c>
      <c r="AB133" s="231" t="inlineStr">
        <is>
          <t>wnC9W@iy</t>
        </is>
      </c>
      <c r="AC133" s="390" t="inlineStr">
        <is>
          <t>82) (0)10-2225-5082</t>
        </is>
      </c>
      <c r="AD133" s="352" t="n">
        <v>122932</v>
      </c>
      <c r="AE133" s="352" t="n"/>
      <c r="AF133" s="450" t="n">
        <v>0</v>
      </c>
      <c r="AG133" s="451" t="n"/>
      <c r="AH133" s="21" t="n"/>
      <c r="AI133" s="21" t="n"/>
      <c r="AJ133" s="21" t="n"/>
      <c r="AK133" s="21" t="n"/>
      <c r="AL133" s="21" t="n"/>
      <c r="AM133" s="21" t="n"/>
      <c r="AN133" s="21" t="n"/>
      <c r="AO133" s="21" t="n"/>
      <c r="AP133" s="21" t="n"/>
      <c r="AQ133" s="21" t="n"/>
      <c r="AR133" s="21" t="n"/>
      <c r="AS133" s="21" t="n"/>
      <c r="AT133" s="21" t="n"/>
      <c r="AU133" s="21" t="n"/>
      <c r="AV133" s="21" t="n"/>
      <c r="AW133" s="21" t="n"/>
      <c r="AX133" s="21" t="n"/>
      <c r="AY133" s="21" t="n"/>
      <c r="AZ133" s="21" t="n"/>
      <c r="BA133" s="21" t="n"/>
      <c r="BB133" s="21" t="n"/>
      <c r="BC133" s="21" t="n"/>
      <c r="BD133" s="21" t="n"/>
      <c r="BE133" s="21" t="n"/>
      <c r="BF133" s="21" t="n"/>
      <c r="BG133" s="21" t="n"/>
      <c r="BH133" s="21" t="n"/>
      <c r="BI133" s="21" t="n"/>
      <c r="BJ133" s="21" t="n"/>
      <c r="BK133" s="21" t="n"/>
      <c r="BL133" s="21" t="n"/>
      <c r="BM133" s="21" t="n"/>
      <c r="BN133" s="21" t="n"/>
      <c r="BO133" s="21" t="n"/>
      <c r="BP133" s="21" t="n"/>
      <c r="BQ133" s="21" t="n"/>
      <c r="BR133" s="21" t="n"/>
      <c r="BS133" s="21" t="n"/>
      <c r="BT133" s="21" t="n"/>
      <c r="BU133" s="21" t="n"/>
      <c r="BV133" s="21" t="n"/>
      <c r="BW133" s="21" t="n"/>
      <c r="BX133" s="21" t="n"/>
      <c r="BY133" s="21" t="n"/>
      <c r="BZ133" s="21" t="n"/>
      <c r="CA133" s="21" t="n"/>
      <c r="CB133" s="21" t="n"/>
      <c r="CC133" s="21" t="n"/>
      <c r="CD133" s="21" t="n"/>
      <c r="CE133" s="21" t="n"/>
      <c r="CF133" s="21" t="n"/>
      <c r="CG133" s="21" t="n"/>
      <c r="CH133" s="21" t="n"/>
      <c r="CI133" s="21" t="n"/>
      <c r="CJ133" s="21" t="n"/>
      <c r="CK133" s="21" t="n"/>
      <c r="CL133" s="21" t="n"/>
      <c r="CM133" s="21" t="n"/>
      <c r="CN133" s="21" t="n"/>
      <c r="CO133" s="21" t="n"/>
      <c r="CP133" s="21" t="n"/>
      <c r="CQ133" s="21" t="n"/>
    </row>
    <row r="134" ht="17.25" customHeight="1" s="474">
      <c r="A134" s="352" t="n"/>
      <c r="B134" s="231" t="inlineStr">
        <is>
          <t>Erika Chae</t>
        </is>
      </c>
      <c r="C134" s="231" t="inlineStr">
        <is>
          <t>1016 Sujin Chae[G003593]</t>
        </is>
      </c>
      <c r="D134" s="231" t="inlineStr">
        <is>
          <t>KO</t>
        </is>
      </c>
      <c r="E134" s="231" t="inlineStr">
        <is>
          <t>Reviewer</t>
        </is>
      </c>
      <c r="F134" s="231" t="inlineStr">
        <is>
          <t>Erika Chae</t>
        </is>
      </c>
      <c r="G134" s="231" t="inlineStr">
        <is>
          <t>v_erika.chae</t>
        </is>
      </c>
      <c r="H134" s="380" t="inlineStr">
        <is>
          <t>Disabled</t>
        </is>
      </c>
      <c r="I134" s="352" t="n">
        <v>0.07000000000000001</v>
      </c>
      <c r="J134" s="352" t="n">
        <v>0.035</v>
      </c>
      <c r="K134" s="231" t="n"/>
      <c r="L134" s="231" t="n"/>
      <c r="M134" s="231" t="n"/>
      <c r="N134" s="352" t="n">
        <v>0.07000000000000001</v>
      </c>
      <c r="O134" s="352" t="n">
        <v>0.035</v>
      </c>
      <c r="P134" s="352" t="n"/>
      <c r="Q134" s="352" t="n"/>
      <c r="R134" s="352" t="n"/>
      <c r="S134" s="231" t="inlineStr">
        <is>
          <t>USD</t>
        </is>
      </c>
      <c r="T134" s="231" t="n"/>
      <c r="U134" s="231" t="inlineStr">
        <is>
          <t>Good reviewer, quick reply.Work as full-time translator for other company.</t>
        </is>
      </c>
      <c r="V134" s="231" t="inlineStr">
        <is>
          <t>Freelancer</t>
        </is>
      </c>
      <c r="W134" s="231" t="inlineStr">
        <is>
          <t>Korea</t>
        </is>
      </c>
      <c r="X134" s="231" t="inlineStr">
        <is>
          <t>GMT+9</t>
        </is>
      </c>
      <c r="Y134" s="353">
        <f>NOW()+1/24</f>
        <v/>
      </c>
      <c r="Z134" s="231" t="inlineStr">
        <is>
          <t>sujin.chae@gmail.com</t>
        </is>
      </c>
      <c r="AA134" s="231" t="inlineStr">
        <is>
          <t>v_erika.chae@pactera.com</t>
        </is>
      </c>
      <c r="AB134" s="231" t="inlineStr">
        <is>
          <t>MsI5N#Q4</t>
        </is>
      </c>
      <c r="AC134" s="390" t="inlineStr">
        <is>
          <t>82-10-8244-4933</t>
        </is>
      </c>
      <c r="AD134" s="352" t="n">
        <v>122790</v>
      </c>
      <c r="AE134" s="352" t="n"/>
      <c r="AF134" s="450" t="n">
        <v>0</v>
      </c>
      <c r="AG134" s="451" t="n"/>
    </row>
    <row r="135">
      <c r="A135" s="352" t="n"/>
      <c r="B135" s="231" t="inlineStr">
        <is>
          <t>Soonman Kwon</t>
        </is>
      </c>
      <c r="C135" s="231" t="n"/>
      <c r="D135" s="231" t="inlineStr">
        <is>
          <t>KO</t>
        </is>
      </c>
      <c r="E135" s="231" t="inlineStr">
        <is>
          <t>Translator</t>
        </is>
      </c>
      <c r="F135" s="231" t="inlineStr">
        <is>
          <t xml:space="preserve">Soonman Kwon </t>
        </is>
      </c>
      <c r="G135" s="231" t="inlineStr">
        <is>
          <t>v_soonman.kwon</t>
        </is>
      </c>
      <c r="H135" s="380" t="inlineStr">
        <is>
          <t>Disabled</t>
        </is>
      </c>
      <c r="I135" s="352" t="n"/>
      <c r="J135" s="352" t="n"/>
      <c r="K135" s="231" t="n"/>
      <c r="L135" s="231" t="n"/>
      <c r="M135" s="231" t="n"/>
      <c r="N135" s="352" t="n"/>
      <c r="O135" s="352" t="n"/>
      <c r="P135" s="352" t="n"/>
      <c r="Q135" s="352" t="n"/>
      <c r="R135" s="352" t="n"/>
      <c r="S135" s="231" t="n"/>
      <c r="T135" s="231" t="n"/>
      <c r="U135" s="231" t="inlineStr">
        <is>
          <t>Rarely contacted, but can try</t>
        </is>
      </c>
      <c r="V135" s="231" t="inlineStr">
        <is>
          <t>Freelancer</t>
        </is>
      </c>
      <c r="W135" s="231" t="inlineStr">
        <is>
          <t>Korea</t>
        </is>
      </c>
      <c r="X135" s="231" t="inlineStr">
        <is>
          <t>GMT+9</t>
        </is>
      </c>
      <c r="Y135" s="353">
        <f>NOW()+1/24</f>
        <v/>
      </c>
      <c r="Z135" s="231" t="inlineStr">
        <is>
          <t>soonman9413@gmail.com</t>
        </is>
      </c>
      <c r="AA135" s="231" t="inlineStr">
        <is>
          <t>v_soonman.kwon@pactera.com</t>
        </is>
      </c>
      <c r="AB135" s="354" t="inlineStr">
        <is>
          <t>kf2c$f5G</t>
        </is>
      </c>
      <c r="AC135" s="390" t="n"/>
      <c r="AD135" s="352" t="n">
        <v>183306</v>
      </c>
      <c r="AE135" s="352" t="n"/>
      <c r="AF135" s="450" t="n">
        <v>0</v>
      </c>
      <c r="AG135" s="451" t="n"/>
    </row>
    <row r="136">
      <c r="A136" s="352" t="n"/>
      <c r="B136" s="231" t="inlineStr">
        <is>
          <t>Inkyoung Han(quit)</t>
        </is>
      </c>
      <c r="C136" s="231" t="n"/>
      <c r="D136" s="231" t="inlineStr">
        <is>
          <t>KO</t>
        </is>
      </c>
      <c r="E136" s="231" t="inlineStr">
        <is>
          <t>Translator</t>
        </is>
      </c>
      <c r="F136" s="231" t="inlineStr">
        <is>
          <t>Inkyoung Han</t>
        </is>
      </c>
      <c r="G136" s="231" t="inlineStr">
        <is>
          <t>v_inkyoung.han</t>
        </is>
      </c>
      <c r="H136" s="383" t="inlineStr">
        <is>
          <t>Disabled</t>
        </is>
      </c>
      <c r="I136" s="352" t="n"/>
      <c r="J136" s="352" t="n"/>
      <c r="K136" s="231" t="n"/>
      <c r="L136" s="231" t="n"/>
      <c r="M136" s="231" t="n"/>
      <c r="N136" s="352" t="n"/>
      <c r="O136" s="352" t="n"/>
      <c r="P136" s="352" t="n"/>
      <c r="Q136" s="352" t="n"/>
      <c r="R136" s="352" t="n"/>
      <c r="S136" s="231" t="n"/>
      <c r="T136" s="231" t="n"/>
      <c r="U136" s="231" t="inlineStr">
        <is>
          <t>Quit</t>
        </is>
      </c>
      <c r="V136" s="231" t="inlineStr">
        <is>
          <t>Freelancer</t>
        </is>
      </c>
      <c r="W136" s="231" t="inlineStr">
        <is>
          <t>Korea</t>
        </is>
      </c>
      <c r="X136" s="231" t="inlineStr">
        <is>
          <t>GMT+9</t>
        </is>
      </c>
      <c r="Y136" s="353">
        <f>NOW()+1/24</f>
        <v/>
      </c>
      <c r="Z136" s="231" t="inlineStr">
        <is>
          <t>han.inkyoung@gmail.com</t>
        </is>
      </c>
      <c r="AA136" s="231" t="inlineStr">
        <is>
          <t>v_inkyoung.han@pactera.com</t>
        </is>
      </c>
      <c r="AB136" s="231" t="n"/>
      <c r="AC136" s="390" t="n"/>
      <c r="AD136" s="352" t="n"/>
      <c r="AE136" s="352" t="n"/>
      <c r="AF136" s="450" t="n">
        <v>0</v>
      </c>
      <c r="AG136" s="451" t="n"/>
    </row>
    <row r="137">
      <c r="A137" s="352" t="n"/>
      <c r="B137" s="231" t="inlineStr">
        <is>
          <t>Moonjung Choi</t>
        </is>
      </c>
      <c r="C137" s="231" t="inlineStr">
        <is>
          <t>1016 Moonjung Choi</t>
        </is>
      </c>
      <c r="D137" s="231" t="inlineStr">
        <is>
          <t>KO</t>
        </is>
      </c>
      <c r="E137" s="231" t="inlineStr">
        <is>
          <t>Translator</t>
        </is>
      </c>
      <c r="F137" s="231" t="n"/>
      <c r="G137" s="231" t="n"/>
      <c r="H137" s="231" t="n"/>
      <c r="I137" s="352" t="n">
        <v>0.05</v>
      </c>
      <c r="J137" s="352" t="n"/>
      <c r="K137" s="231" t="n"/>
      <c r="L137" s="231" t="n"/>
      <c r="M137" s="231" t="n"/>
      <c r="N137" s="352" t="n">
        <v>0.05</v>
      </c>
      <c r="O137" s="352" t="n"/>
      <c r="P137" s="352" t="n"/>
      <c r="Q137" s="352" t="n"/>
      <c r="R137" s="352" t="n">
        <v>17</v>
      </c>
      <c r="S137" s="231" t="inlineStr">
        <is>
          <t>USD</t>
        </is>
      </c>
      <c r="T137" s="231" t="n"/>
      <c r="U137" s="231" t="inlineStr">
        <is>
          <t>failed</t>
        </is>
      </c>
      <c r="V137" s="231" t="inlineStr">
        <is>
          <t>Freelancer</t>
        </is>
      </c>
      <c r="W137" s="231" t="inlineStr">
        <is>
          <t>Korea</t>
        </is>
      </c>
      <c r="X137" s="231" t="inlineStr">
        <is>
          <t>GMT+9</t>
        </is>
      </c>
      <c r="Y137" s="353">
        <f>NOW()+1/24</f>
        <v/>
      </c>
      <c r="Z137" s="231" t="inlineStr">
        <is>
          <t>choimoonjung327@gmail.com</t>
        </is>
      </c>
      <c r="AA137" s="231" t="inlineStr">
        <is>
          <t>v_moonjung.choi@pactera.com</t>
        </is>
      </c>
      <c r="AB137" s="231" t="n"/>
      <c r="AC137" s="390" t="n"/>
      <c r="AD137" s="352" t="n">
        <v>215341</v>
      </c>
      <c r="AE137" s="352" t="n"/>
      <c r="AF137" s="450" t="n">
        <v>0</v>
      </c>
      <c r="AG137" s="451" t="n"/>
    </row>
    <row r="138">
      <c r="A138" s="352" t="n"/>
      <c r="B138" s="231" t="inlineStr">
        <is>
          <t>Hun-jae Park</t>
        </is>
      </c>
      <c r="C138" s="231" t="inlineStr">
        <is>
          <t>1016 Hun-jae Park</t>
        </is>
      </c>
      <c r="D138" s="231" t="inlineStr">
        <is>
          <t>KO</t>
        </is>
      </c>
      <c r="E138" s="231" t="inlineStr">
        <is>
          <t>Translator</t>
        </is>
      </c>
      <c r="F138" s="231" t="n"/>
      <c r="G138" s="352" t="n"/>
      <c r="H138" s="352" t="n"/>
      <c r="I138" s="352" t="n">
        <v>0.06</v>
      </c>
      <c r="J138" s="352" t="n"/>
      <c r="K138" s="352" t="n"/>
      <c r="L138" s="352" t="n"/>
      <c r="M138" s="352" t="n"/>
      <c r="N138" s="352" t="n">
        <v>0.06</v>
      </c>
      <c r="O138" s="352" t="n"/>
      <c r="P138" s="352" t="n"/>
      <c r="Q138" s="352" t="n"/>
      <c r="R138" s="352" t="n"/>
      <c r="S138" s="231" t="inlineStr">
        <is>
          <t>USD</t>
        </is>
      </c>
      <c r="T138" s="231" t="n"/>
      <c r="U138" s="231" t="inlineStr">
        <is>
          <t>failed</t>
        </is>
      </c>
      <c r="V138" s="231" t="inlineStr">
        <is>
          <t>Freelancer</t>
        </is>
      </c>
      <c r="W138" s="231" t="inlineStr">
        <is>
          <t>Korea</t>
        </is>
      </c>
      <c r="X138" s="231" t="inlineStr">
        <is>
          <t>GMT+9</t>
        </is>
      </c>
      <c r="Y138" s="353">
        <f>NOW()+1/24</f>
        <v/>
      </c>
      <c r="Z138" s="231" t="inlineStr">
        <is>
          <t>redelan9704@gmail.com</t>
        </is>
      </c>
      <c r="AA138" s="231" t="inlineStr">
        <is>
          <t>v_hunjae.park@pactera.com</t>
        </is>
      </c>
      <c r="AB138" s="231" t="n"/>
      <c r="AC138" s="390" t="n"/>
      <c r="AD138" s="352" t="n">
        <v>192068</v>
      </c>
      <c r="AE138" s="352" t="n"/>
      <c r="AF138" s="450" t="n">
        <v>0</v>
      </c>
      <c r="AG138" s="451" t="n"/>
    </row>
    <row r="139">
      <c r="A139" s="352" t="n"/>
      <c r="B139" s="231" t="inlineStr">
        <is>
          <t>Dohjae Lee</t>
        </is>
      </c>
      <c r="C139" s="231" t="inlineStr">
        <is>
          <t>Dohjae Lee</t>
        </is>
      </c>
      <c r="D139" s="231" t="inlineStr">
        <is>
          <t>KO</t>
        </is>
      </c>
      <c r="E139" s="231" t="inlineStr">
        <is>
          <t>Translator</t>
        </is>
      </c>
      <c r="F139" s="231" t="n"/>
      <c r="G139" s="231" t="n"/>
      <c r="H139" s="231" t="n"/>
      <c r="I139" s="352" t="n">
        <v>0.05</v>
      </c>
      <c r="J139" s="352" t="n">
        <v>0.025</v>
      </c>
      <c r="K139" s="352" t="n"/>
      <c r="L139" s="352" t="n"/>
      <c r="M139" s="352" t="n"/>
      <c r="N139" s="352" t="n">
        <v>0.05</v>
      </c>
      <c r="O139" s="352" t="n">
        <v>0.025</v>
      </c>
      <c r="P139" s="352" t="n"/>
      <c r="Q139" s="352" t="n"/>
      <c r="R139" s="352" t="n"/>
      <c r="S139" s="231" t="inlineStr">
        <is>
          <t>USD</t>
        </is>
      </c>
      <c r="T139" s="231" t="n"/>
      <c r="U139" s="231" t="inlineStr">
        <is>
          <t>failed</t>
        </is>
      </c>
      <c r="V139" s="231" t="inlineStr">
        <is>
          <t>Freelancer</t>
        </is>
      </c>
      <c r="W139" s="231" t="inlineStr">
        <is>
          <t>Korea</t>
        </is>
      </c>
      <c r="X139" s="231" t="inlineStr">
        <is>
          <t>GMT+9</t>
        </is>
      </c>
      <c r="Y139" s="353">
        <f>NOW()+1/24</f>
        <v/>
      </c>
      <c r="Z139" s="231" t="inlineStr">
        <is>
          <t>dohjae.lee@outlook.kr</t>
        </is>
      </c>
      <c r="AA139" s="231" t="inlineStr">
        <is>
          <t xml:space="preserve"> v_dohjae.lee@pactera.com</t>
        </is>
      </c>
      <c r="AB139" s="231" t="n"/>
      <c r="AC139" s="390" t="n"/>
      <c r="AD139" s="352" t="n">
        <v>141054</v>
      </c>
      <c r="AE139" s="352" t="n"/>
      <c r="AF139" s="450" t="n">
        <v>0</v>
      </c>
      <c r="AG139" s="451" t="n"/>
    </row>
    <row r="140">
      <c r="A140" s="352" t="n"/>
      <c r="B140" s="231" t="inlineStr">
        <is>
          <t>HeyKyoung Shin</t>
        </is>
      </c>
      <c r="C140" s="231" t="inlineStr">
        <is>
          <t>1016 HeyKyoung Shin</t>
        </is>
      </c>
      <c r="D140" s="231" t="inlineStr">
        <is>
          <t>KO</t>
        </is>
      </c>
      <c r="E140" s="231" t="inlineStr">
        <is>
          <t>Translator</t>
        </is>
      </c>
      <c r="F140" s="231" t="n"/>
      <c r="G140" s="231" t="n"/>
      <c r="H140" s="231" t="n"/>
      <c r="I140" s="352" t="n">
        <v>0.055</v>
      </c>
      <c r="J140" s="352" t="n">
        <v>0.025</v>
      </c>
      <c r="K140" s="231" t="n"/>
      <c r="L140" s="231" t="n"/>
      <c r="M140" s="231" t="n"/>
      <c r="N140" s="352" t="n">
        <v>0.055</v>
      </c>
      <c r="O140" s="352" t="n">
        <v>0.025</v>
      </c>
      <c r="P140" s="352" t="n"/>
      <c r="Q140" s="352" t="n"/>
      <c r="R140" s="352" t="n">
        <v>15</v>
      </c>
      <c r="S140" s="231" t="inlineStr">
        <is>
          <t>USD</t>
        </is>
      </c>
      <c r="T140" s="231" t="n"/>
      <c r="U140" s="231" t="inlineStr">
        <is>
          <t>failed</t>
        </is>
      </c>
      <c r="V140" s="231" t="inlineStr">
        <is>
          <t>Freelancer</t>
        </is>
      </c>
      <c r="W140" s="231" t="inlineStr">
        <is>
          <t>Korea</t>
        </is>
      </c>
      <c r="X140" s="231" t="inlineStr">
        <is>
          <t>GMT+9</t>
        </is>
      </c>
      <c r="Y140" s="353">
        <f>NOW()+1/24</f>
        <v/>
      </c>
      <c r="Z140" s="231" t="inlineStr">
        <is>
          <t>hkshin.lina@gmail.com</t>
        </is>
      </c>
      <c r="AA140" s="231" t="inlineStr">
        <is>
          <t>v_heykyoung.shin@pactera.com</t>
        </is>
      </c>
      <c r="AB140" s="231" t="n"/>
      <c r="AC140" s="390" t="n"/>
      <c r="AD140" s="352" t="n">
        <v>218181</v>
      </c>
      <c r="AE140" s="352" t="n"/>
      <c r="AF140" s="450" t="n">
        <v>0</v>
      </c>
      <c r="AG140" s="451" t="n"/>
    </row>
    <row r="141">
      <c r="A141" s="43" t="n"/>
      <c r="B141" s="232" t="inlineStr">
        <is>
          <t>X-Dutch(Netherland)</t>
        </is>
      </c>
      <c r="C141" s="34" t="n"/>
      <c r="D141" s="34" t="inlineStr">
        <is>
          <t>NL</t>
        </is>
      </c>
      <c r="E141" s="34" t="n"/>
      <c r="F141" s="34" t="n"/>
      <c r="G141" s="43" t="n"/>
      <c r="H141" s="43" t="n"/>
      <c r="I141" s="43" t="n"/>
      <c r="J141" s="43" t="n"/>
      <c r="K141" s="43" t="n"/>
      <c r="L141" s="43" t="n"/>
      <c r="M141" s="43" t="n"/>
      <c r="N141" s="43" t="n"/>
      <c r="O141" s="43" t="n"/>
      <c r="P141" s="43" t="n"/>
      <c r="Q141" s="43" t="n"/>
      <c r="R141" s="43" t="n"/>
      <c r="S141" s="43" t="n"/>
      <c r="T141" s="43" t="n"/>
      <c r="U141" s="43" t="n"/>
      <c r="V141" s="43" t="n"/>
      <c r="W141" s="43" t="n"/>
      <c r="X141" s="34" t="n"/>
      <c r="Y141" s="44" t="n"/>
      <c r="Z141" s="43" t="n"/>
      <c r="AA141" s="347" t="n"/>
      <c r="AB141" s="347" t="n"/>
      <c r="AC141" s="575" t="n"/>
      <c r="AD141" s="43" t="n"/>
      <c r="AE141" s="43" t="n"/>
      <c r="AF141" s="448" t="e">
        <v>#N/A</v>
      </c>
      <c r="AG141" s="449" t="n"/>
    </row>
    <row r="142">
      <c r="A142" s="43" t="n">
        <v>1</v>
      </c>
      <c r="B142" s="34" t="inlineStr">
        <is>
          <t>Koen Vander Elst</t>
        </is>
      </c>
      <c r="C142" s="34" t="inlineStr">
        <is>
          <t>VANDER ELSTKOENRAAD</t>
        </is>
      </c>
      <c r="D142" s="34" t="inlineStr">
        <is>
          <t>NL</t>
        </is>
      </c>
      <c r="E142" s="34" t="inlineStr">
        <is>
          <t>Translator</t>
        </is>
      </c>
      <c r="F142" s="34" t="inlineStr">
        <is>
          <t>Koen Vander Elst</t>
        </is>
      </c>
      <c r="G142" s="34" t="inlineStr">
        <is>
          <t>v_koen</t>
        </is>
      </c>
      <c r="H142" s="72" t="inlineStr">
        <is>
          <t>Mar2017</t>
        </is>
      </c>
      <c r="I142" s="43">
        <f>N142/$I$461</f>
        <v/>
      </c>
      <c r="J142" s="43">
        <f>O142/$I$461</f>
        <v/>
      </c>
      <c r="K142" s="43" t="n"/>
      <c r="L142" s="43" t="n"/>
      <c r="M142" s="43" t="n"/>
      <c r="N142" s="43" t="n">
        <v>0.1</v>
      </c>
      <c r="O142" s="43" t="n">
        <v>0.03</v>
      </c>
      <c r="P142" s="43" t="n"/>
      <c r="Q142" s="232" t="inlineStr">
        <is>
          <t>5 EUR&lt;50 words; 51 words&lt;10EUR&lt;100 words)</t>
        </is>
      </c>
      <c r="R142" s="43" t="n"/>
      <c r="S142" s="384" t="inlineStr">
        <is>
          <t>EUR</t>
        </is>
      </c>
      <c r="T142" s="384" t="n"/>
      <c r="U142" s="34" t="inlineStr">
        <is>
          <t>Core translater</t>
        </is>
      </c>
      <c r="V142" s="34" t="inlineStr">
        <is>
          <t>Freelancer</t>
        </is>
      </c>
      <c r="W142" s="34" t="inlineStr">
        <is>
          <t>Belgium</t>
        </is>
      </c>
      <c r="X142" s="34" t="inlineStr">
        <is>
          <t>GMT+1</t>
        </is>
      </c>
      <c r="Y142" s="44">
        <f>NOW()-7/24</f>
        <v/>
      </c>
      <c r="Z142" s="347" t="inlineStr">
        <is>
          <t>transxpress@skynet.be; transxpress@proximus.be</t>
        </is>
      </c>
      <c r="AA142" s="347" t="inlineStr">
        <is>
          <t xml:space="preserve">v_koen@pactera.com </t>
        </is>
      </c>
      <c r="AB142" s="278" t="inlineStr">
        <is>
          <t>fJ8sC$g2</t>
        </is>
      </c>
      <c r="AC142" s="574" t="inlineStr">
        <is>
          <t>32 474 49 52 37</t>
        </is>
      </c>
      <c r="AD142" s="34" t="n">
        <v>150112</v>
      </c>
      <c r="AE142" s="43" t="n"/>
      <c r="AF142" s="448" t="inlineStr">
        <is>
          <t>Pactera_NL_K.VA</t>
        </is>
      </c>
      <c r="AG142" s="449" t="n"/>
    </row>
    <row r="143">
      <c r="A143" s="43" t="n">
        <v>1</v>
      </c>
      <c r="B143" s="34" t="inlineStr">
        <is>
          <t>Marie-Louise de Klerk</t>
        </is>
      </c>
      <c r="C143" s="34" t="inlineStr">
        <is>
          <t>M L J DE KLERK</t>
        </is>
      </c>
      <c r="D143" s="34" t="inlineStr">
        <is>
          <t>NL</t>
        </is>
      </c>
      <c r="E143" s="34" t="inlineStr">
        <is>
          <t>Reviewer</t>
        </is>
      </c>
      <c r="F143" s="34" t="inlineStr">
        <is>
          <t>Marie-Louise de Klerk</t>
        </is>
      </c>
      <c r="G143" s="34" t="inlineStr">
        <is>
          <t>v_marielouise.klerk</t>
        </is>
      </c>
      <c r="H143" s="72" t="inlineStr">
        <is>
          <t>Apr2017</t>
        </is>
      </c>
      <c r="I143" s="43">
        <f>N143/$I$461</f>
        <v/>
      </c>
      <c r="J143" s="43">
        <f>O143/$I$461</f>
        <v/>
      </c>
      <c r="K143" s="43" t="n"/>
      <c r="L143" s="43" t="n"/>
      <c r="M143" s="43" t="n"/>
      <c r="N143" s="43" t="n">
        <v>0.11</v>
      </c>
      <c r="O143" s="43" t="n">
        <v>0.05</v>
      </c>
      <c r="P143" s="43" t="n"/>
      <c r="Q143" s="34" t="inlineStr">
        <is>
          <t>Min fee: 10</t>
        </is>
      </c>
      <c r="R143" s="43" t="n"/>
      <c r="S143" s="66" t="inlineStr">
        <is>
          <t>EUR</t>
        </is>
      </c>
      <c r="T143" s="66" t="n"/>
      <c r="U143" s="34" t="inlineStr">
        <is>
          <t>Core reviewer</t>
        </is>
      </c>
      <c r="V143" s="34" t="inlineStr">
        <is>
          <t>Freelancer</t>
        </is>
      </c>
      <c r="W143" s="34" t="inlineStr">
        <is>
          <t>Netherlands</t>
        </is>
      </c>
      <c r="X143" s="34" t="inlineStr">
        <is>
          <t>GMT+1</t>
        </is>
      </c>
      <c r="Y143" s="44">
        <f>NOW()-7/24</f>
        <v/>
      </c>
      <c r="Z143" s="43" t="inlineStr">
        <is>
          <t>m.klerk10@chello.nl</t>
        </is>
      </c>
      <c r="AA143" s="34" t="inlineStr">
        <is>
          <t xml:space="preserve">v_marielouise.klerk@pactera.com </t>
        </is>
      </c>
      <c r="AB143" s="278" t="inlineStr">
        <is>
          <t>IT5Im$s%</t>
        </is>
      </c>
      <c r="AC143" s="575" t="inlineStr">
        <is>
          <t>31-320-213512 mobile +31-(0)6-27205807</t>
        </is>
      </c>
      <c r="AD143" s="43" t="n">
        <v>75145</v>
      </c>
      <c r="AE143" s="43" t="n"/>
      <c r="AF143" s="448" t="inlineStr">
        <is>
          <t>Pactera_NL-NL_M.LO</t>
        </is>
      </c>
      <c r="AG143" s="449" t="n"/>
    </row>
    <row r="144">
      <c r="A144" s="43" t="n">
        <v>2</v>
      </c>
      <c r="B144" s="34" t="inlineStr">
        <is>
          <t>UCLA team Global textware</t>
        </is>
      </c>
      <c r="C144" s="34" t="inlineStr">
        <is>
          <t>Global Textware BV</t>
        </is>
      </c>
      <c r="D144" s="34" t="inlineStr">
        <is>
          <t>NL</t>
        </is>
      </c>
      <c r="E144" s="34" t="inlineStr">
        <is>
          <t>Vendor</t>
        </is>
      </c>
      <c r="F144" s="34" t="n"/>
      <c r="G144" s="43" t="n"/>
      <c r="H144" s="72" t="n"/>
      <c r="I144" s="43">
        <f>N144/$I$461</f>
        <v/>
      </c>
      <c r="J144" s="43">
        <f>O144/$I$461</f>
        <v/>
      </c>
      <c r="K144" s="43" t="n"/>
      <c r="L144" s="43" t="n"/>
      <c r="M144" s="43" t="n"/>
      <c r="N144" s="43" t="n">
        <v>0.095</v>
      </c>
      <c r="O144" s="43" t="n">
        <v>0.04</v>
      </c>
      <c r="P144" s="43" t="n">
        <v>0.14</v>
      </c>
      <c r="Q144" s="232" t="inlineStr">
        <is>
          <t xml:space="preserve"> (review pay by hour)</t>
        </is>
      </c>
      <c r="R144" s="43" t="n">
        <v>45</v>
      </c>
      <c r="S144" s="34" t="inlineStr">
        <is>
          <t>EUR</t>
        </is>
      </c>
      <c r="T144" s="43" t="n"/>
      <c r="U144" s="34" t="inlineStr">
        <is>
          <t>not qualified, vendor, can back up</t>
        </is>
      </c>
      <c r="V144" s="34" t="n"/>
      <c r="W144" s="34" t="n"/>
      <c r="X144" s="34" t="n"/>
      <c r="Y144" s="44" t="n"/>
      <c r="Z144" s="347" t="inlineStr">
        <is>
          <t>ucla@globaltextware.nl</t>
        </is>
      </c>
      <c r="AA144" s="34" t="n"/>
      <c r="AB144" s="278" t="n"/>
      <c r="AC144" s="575" t="n"/>
      <c r="AD144" s="43" t="n">
        <v>162981</v>
      </c>
      <c r="AE144" s="43" t="n"/>
      <c r="AF144" s="448" t="inlineStr">
        <is>
          <t>Pactera_NL_GLO</t>
        </is>
      </c>
      <c r="AG144" s="449" t="n"/>
    </row>
    <row r="145">
      <c r="A145" s="43" t="n"/>
      <c r="B145" s="34" t="inlineStr">
        <is>
          <t>Ineke Smeets</t>
        </is>
      </c>
      <c r="C145" s="34" t="inlineStr">
        <is>
          <t>CHMP Smeets</t>
        </is>
      </c>
      <c r="D145" s="34" t="inlineStr">
        <is>
          <t>NL</t>
        </is>
      </c>
      <c r="E145" s="34" t="inlineStr">
        <is>
          <t>Translator</t>
        </is>
      </c>
      <c r="F145" s="34" t="inlineStr">
        <is>
          <t>Ineke Smeets</t>
        </is>
      </c>
      <c r="G145" s="43" t="inlineStr">
        <is>
          <t>v_christine.smeets</t>
        </is>
      </c>
      <c r="H145" s="72" t="inlineStr">
        <is>
          <t>Mar2017</t>
        </is>
      </c>
      <c r="I145" s="43">
        <f>N145/$I$461</f>
        <v/>
      </c>
      <c r="J145" s="43">
        <f>O145/$I$461</f>
        <v/>
      </c>
      <c r="K145" s="43" t="n"/>
      <c r="L145" s="43" t="n"/>
      <c r="M145" s="43" t="n"/>
      <c r="N145" s="43" t="n">
        <v>0.11</v>
      </c>
      <c r="O145" s="43" t="n">
        <v>0.0318</v>
      </c>
      <c r="P145" s="43" t="n"/>
      <c r="Q145" s="43" t="n"/>
      <c r="R145" s="43" t="n"/>
      <c r="S145" s="34" t="inlineStr">
        <is>
          <t>EUR</t>
        </is>
      </c>
      <c r="T145" s="43" t="n"/>
      <c r="U145" s="34" t="inlineStr">
        <is>
          <t>late response</t>
        </is>
      </c>
      <c r="V145" s="34" t="inlineStr">
        <is>
          <t>Freelancer</t>
        </is>
      </c>
      <c r="W145" s="34" t="inlineStr">
        <is>
          <t>Netherlands</t>
        </is>
      </c>
      <c r="X145" s="34" t="inlineStr">
        <is>
          <t>GMT+1</t>
        </is>
      </c>
      <c r="Y145" s="44">
        <f>NOW()-7/24</f>
        <v/>
      </c>
      <c r="Z145" s="347" t="inlineStr">
        <is>
          <t>mismeets@casema.nl</t>
        </is>
      </c>
      <c r="AA145" s="347" t="inlineStr">
        <is>
          <t>v_christine.smeets@pactera.com</t>
        </is>
      </c>
      <c r="AB145" s="347" t="inlineStr">
        <is>
          <t>QV5mW@w$</t>
        </is>
      </c>
      <c r="AC145" s="575" t="n"/>
      <c r="AD145" s="43" t="n"/>
      <c r="AE145" s="43" t="n"/>
      <c r="AF145" s="448" t="n">
        <v>0</v>
      </c>
      <c r="AG145" s="449" t="n"/>
    </row>
    <row r="146">
      <c r="A146" s="43" t="n"/>
      <c r="B146" s="34" t="inlineStr">
        <is>
          <t>Ellen Wieleman</t>
        </is>
      </c>
      <c r="C146" s="34" t="inlineStr">
        <is>
          <t>Ellen Wieleman</t>
        </is>
      </c>
      <c r="D146" s="34" t="inlineStr">
        <is>
          <t>NL</t>
        </is>
      </c>
      <c r="E146" s="34" t="inlineStr">
        <is>
          <t>Translator</t>
        </is>
      </c>
      <c r="F146" s="34" t="inlineStr">
        <is>
          <t>Ellen Wieleman</t>
        </is>
      </c>
      <c r="G146" s="231" t="inlineStr">
        <is>
          <t>v_ellen.wieleman</t>
        </is>
      </c>
      <c r="H146" s="231" t="inlineStr">
        <is>
          <t>Disabled</t>
        </is>
      </c>
      <c r="I146" s="43">
        <f>N146/$I$461</f>
        <v/>
      </c>
      <c r="J146" s="43">
        <f>O146/$I$461</f>
        <v/>
      </c>
      <c r="K146" s="43" t="n"/>
      <c r="L146" s="43" t="n"/>
      <c r="M146" s="43" t="n"/>
      <c r="N146" s="43" t="n">
        <v>0.09</v>
      </c>
      <c r="O146" s="43" t="n">
        <v>0.03</v>
      </c>
      <c r="P146" s="43" t="n"/>
      <c r="Q146" s="43" t="n">
        <v>10</v>
      </c>
      <c r="R146" s="43" t="n"/>
      <c r="S146" s="34" t="inlineStr">
        <is>
          <t>EUR</t>
        </is>
      </c>
      <c r="T146" s="34" t="n"/>
      <c r="U146" s="34" t="inlineStr">
        <is>
          <t>reply in time, but rare take FW job</t>
        </is>
      </c>
      <c r="V146" s="34" t="inlineStr">
        <is>
          <t>Freelancer</t>
        </is>
      </c>
      <c r="W146" s="34" t="inlineStr">
        <is>
          <t>Belgium</t>
        </is>
      </c>
      <c r="X146" s="34" t="inlineStr">
        <is>
          <t>GMT+1</t>
        </is>
      </c>
      <c r="Y146" s="44">
        <f>NOW()-7/24</f>
        <v/>
      </c>
      <c r="Z146" s="347" t="inlineStr">
        <is>
          <t>ellenwieleman@hotmail.com</t>
        </is>
      </c>
      <c r="AA146" s="347" t="inlineStr">
        <is>
          <t>v_ellen.wieleman@pactera.com</t>
        </is>
      </c>
      <c r="AB146" s="347" t="inlineStr">
        <is>
          <t>ND1m@F25</t>
        </is>
      </c>
      <c r="AC146" s="575" t="inlineStr">
        <is>
          <t>LcF0Gb$b</t>
        </is>
      </c>
      <c r="AD146" s="43" t="n">
        <v>48999</v>
      </c>
      <c r="AE146" s="43" t="n"/>
      <c r="AF146" s="448" t="inlineStr">
        <is>
          <t>Pactera_NL_E.WI</t>
        </is>
      </c>
      <c r="AG146" s="449" t="n"/>
    </row>
    <row r="147">
      <c r="A147" s="43" t="n"/>
      <c r="B147" s="34" t="inlineStr">
        <is>
          <t>Jeroen Van Laer</t>
        </is>
      </c>
      <c r="C147" s="34" t="inlineStr">
        <is>
          <t>Jeroen Van Laer</t>
        </is>
      </c>
      <c r="D147" s="34" t="inlineStr">
        <is>
          <t>NL</t>
        </is>
      </c>
      <c r="E147" s="34" t="inlineStr">
        <is>
          <t>Translator</t>
        </is>
      </c>
      <c r="F147" s="34" t="inlineStr">
        <is>
          <t>Jeroen Van Laer</t>
        </is>
      </c>
      <c r="G147" s="231" t="inlineStr">
        <is>
          <t>v_jeroen.vanlaer</t>
        </is>
      </c>
      <c r="H147" s="231" t="inlineStr">
        <is>
          <t>Disabled</t>
        </is>
      </c>
      <c r="I147" s="43" t="n"/>
      <c r="J147" s="43" t="n"/>
      <c r="K147" s="43" t="n"/>
      <c r="L147" s="43" t="n"/>
      <c r="M147" s="43" t="n"/>
      <c r="N147" s="43" t="n"/>
      <c r="O147" s="43" t="n"/>
      <c r="P147" s="43" t="n"/>
      <c r="Q147" s="43" t="n"/>
      <c r="R147" s="43" t="n"/>
      <c r="S147" s="43" t="n"/>
      <c r="T147" s="43" t="n"/>
      <c r="U147" s="34" t="inlineStr">
        <is>
          <t>no response</t>
        </is>
      </c>
      <c r="V147" s="34" t="inlineStr">
        <is>
          <t>Freelancer</t>
        </is>
      </c>
      <c r="W147" s="34" t="inlineStr">
        <is>
          <t>Belgium</t>
        </is>
      </c>
      <c r="X147" s="109" t="inlineStr">
        <is>
          <t>GMT+1</t>
        </is>
      </c>
      <c r="Y147" s="44">
        <f>NOW()-7/24</f>
        <v/>
      </c>
      <c r="Z147" s="43" t="inlineStr">
        <is>
          <t xml:space="preserve">jeroen.van.laer@telenet.be </t>
        </is>
      </c>
      <c r="AA147" s="347" t="inlineStr">
        <is>
          <t>v_jeroen.vanlaer@pactera.com</t>
        </is>
      </c>
      <c r="AB147" s="278" t="inlineStr">
        <is>
          <t>Qt7v$$$k</t>
        </is>
      </c>
      <c r="AC147" s="575" t="n"/>
      <c r="AD147" s="43" t="n">
        <v>161541</v>
      </c>
      <c r="AE147" s="43" t="n"/>
      <c r="AF147" s="448" t="n">
        <v>0</v>
      </c>
      <c r="AG147" s="449" t="n"/>
    </row>
    <row r="148">
      <c r="A148" s="352" t="n"/>
      <c r="B148" s="231" t="inlineStr">
        <is>
          <t>Leen van Antwerpen</t>
        </is>
      </c>
      <c r="C148" s="355" t="inlineStr">
        <is>
          <t>Quit, don't contact</t>
        </is>
      </c>
      <c r="D148" s="231" t="inlineStr">
        <is>
          <t>NL</t>
        </is>
      </c>
      <c r="E148" s="231" t="inlineStr">
        <is>
          <t>Translator</t>
        </is>
      </c>
      <c r="F148" s="231" t="inlineStr">
        <is>
          <t>Leen van Antwerpen</t>
        </is>
      </c>
      <c r="G148" s="352" t="inlineStr">
        <is>
          <t>v_leen.vanantwerpen</t>
        </is>
      </c>
      <c r="H148" s="231" t="inlineStr">
        <is>
          <t>Disabled</t>
        </is>
      </c>
      <c r="I148" s="352" t="n"/>
      <c r="J148" s="352" t="n"/>
      <c r="K148" s="352" t="n"/>
      <c r="L148" s="352" t="n"/>
      <c r="M148" s="352" t="n"/>
      <c r="N148" s="352" t="n"/>
      <c r="O148" s="352" t="n"/>
      <c r="P148" s="352" t="n"/>
      <c r="Q148" s="352" t="n"/>
      <c r="R148" s="352" t="n"/>
      <c r="S148" s="352" t="n"/>
      <c r="T148" s="352" t="n"/>
      <c r="U148" s="352" t="n"/>
      <c r="V148" s="231" t="inlineStr">
        <is>
          <t>Freelancer</t>
        </is>
      </c>
      <c r="W148" s="231" t="inlineStr">
        <is>
          <t>Netherlands</t>
        </is>
      </c>
      <c r="X148" s="231" t="inlineStr">
        <is>
          <t>GMT+1</t>
        </is>
      </c>
      <c r="Y148" s="353">
        <f>NOW()-7/24</f>
        <v/>
      </c>
      <c r="Z148" s="352" t="inlineStr">
        <is>
          <t>leen@condortext.com</t>
        </is>
      </c>
      <c r="AA148" s="356" t="inlineStr">
        <is>
          <t xml:space="preserve">v_leen.vanantwerpen@pactera.com </t>
        </is>
      </c>
      <c r="AB148" s="354" t="inlineStr">
        <is>
          <t>Cft5t$9z</t>
        </is>
      </c>
      <c r="AC148" s="390" t="n"/>
      <c r="AD148" s="352" t="n"/>
      <c r="AE148" s="352" t="n"/>
      <c r="AF148" s="450" t="n">
        <v>0</v>
      </c>
      <c r="AG148" s="451" t="n"/>
    </row>
    <row r="149">
      <c r="A149" s="43" t="n"/>
      <c r="B149" s="232" t="inlineStr">
        <is>
          <t>X-Italian</t>
        </is>
      </c>
      <c r="C149" s="34" t="n"/>
      <c r="D149" s="34" t="inlineStr">
        <is>
          <t>IT</t>
        </is>
      </c>
      <c r="E149" s="34" t="n"/>
      <c r="F149" s="34" t="n"/>
      <c r="G149" s="43" t="n"/>
      <c r="H149" s="43" t="n"/>
      <c r="I149" s="43" t="n"/>
      <c r="J149" s="43" t="n"/>
      <c r="K149" s="43" t="n"/>
      <c r="L149" s="43" t="n"/>
      <c r="M149" s="43" t="n"/>
      <c r="N149" s="34" t="n"/>
      <c r="O149" s="43" t="n"/>
      <c r="P149" s="43" t="n"/>
      <c r="Q149" s="43" t="n"/>
      <c r="R149" s="43" t="n"/>
      <c r="S149" s="66" t="n"/>
      <c r="T149" s="66" t="n"/>
      <c r="U149" s="66" t="n"/>
      <c r="V149" s="66" t="n"/>
      <c r="W149" s="34" t="n"/>
      <c r="X149" s="34" t="n"/>
      <c r="Y149" s="109">
        <f> NOW() + 14/(24*60)</f>
        <v/>
      </c>
      <c r="Z149" s="34" t="n"/>
      <c r="AA149" s="347" t="n"/>
      <c r="AB149" s="347" t="n"/>
      <c r="AC149" s="575" t="n"/>
      <c r="AD149" s="43" t="n"/>
      <c r="AE149" s="43" t="n"/>
      <c r="AF149" s="448" t="e">
        <v>#N/A</v>
      </c>
      <c r="AG149" s="449" t="n"/>
    </row>
    <row r="150">
      <c r="A150" s="43" t="n">
        <v>1</v>
      </c>
      <c r="B150" s="34" t="inlineStr">
        <is>
          <t>Ilaria Mazzaferro</t>
        </is>
      </c>
      <c r="C150" s="34" t="inlineStr">
        <is>
          <t>ACROSSWORDS</t>
        </is>
      </c>
      <c r="D150" s="34" t="inlineStr">
        <is>
          <t>IT</t>
        </is>
      </c>
      <c r="E150" s="34" t="inlineStr">
        <is>
          <t>Translator</t>
        </is>
      </c>
      <c r="F150" s="34" t="inlineStr">
        <is>
          <t>Ilaria Mazzaferro</t>
        </is>
      </c>
      <c r="G150" s="34" t="inlineStr">
        <is>
          <t>v_ilaria.mazzaferro</t>
        </is>
      </c>
      <c r="H150" s="72" t="inlineStr">
        <is>
          <t>Pactera2017</t>
        </is>
      </c>
      <c r="I150" s="43">
        <f>N150/$I$461</f>
        <v/>
      </c>
      <c r="J150" s="43">
        <f>O150/$I$461</f>
        <v/>
      </c>
      <c r="K150" s="43" t="n"/>
      <c r="L150" s="43" t="n"/>
      <c r="M150" s="43" t="n"/>
      <c r="N150" s="43" t="n">
        <v>0.07000000000000001</v>
      </c>
      <c r="O150" s="43" t="n">
        <v>0.02</v>
      </c>
      <c r="P150" s="43" t="n"/>
      <c r="Q150" s="34" t="inlineStr">
        <is>
          <t>10 EUR</t>
        </is>
      </c>
      <c r="R150" s="43" t="n"/>
      <c r="S150" s="34" t="inlineStr">
        <is>
          <t>EUR</t>
        </is>
      </c>
      <c r="T150" s="34" t="n"/>
      <c r="U150" s="34" t="inlineStr">
        <is>
          <t>Core reviewer, quick reply</t>
        </is>
      </c>
      <c r="V150" s="34" t="inlineStr">
        <is>
          <t>Freelancer</t>
        </is>
      </c>
      <c r="W150" s="34" t="inlineStr">
        <is>
          <t>Italy</t>
        </is>
      </c>
      <c r="X150" s="34" t="inlineStr">
        <is>
          <t>GMT+1</t>
        </is>
      </c>
      <c r="Y150" s="44">
        <f>NOW()-7/24</f>
        <v/>
      </c>
      <c r="Z150" s="347" t="inlineStr">
        <is>
          <t>ilaria.mazzaferro@gmail.com</t>
        </is>
      </c>
      <c r="AA150" s="34" t="inlineStr">
        <is>
          <t xml:space="preserve">v_ilaria.mazzaferro@pactera.com </t>
        </is>
      </c>
      <c r="AB150" s="278" t="inlineStr">
        <is>
          <t>VDP5c$Y@</t>
        </is>
      </c>
      <c r="AC150" s="575" t="inlineStr">
        <is>
          <t>39 0734 221640 / +39 339 7163191/ +39 0734 228725</t>
        </is>
      </c>
      <c r="AD150" s="43" t="n">
        <v>161261</v>
      </c>
      <c r="AE150" s="43" t="n"/>
      <c r="AF150" s="448" t="inlineStr">
        <is>
          <t>Pactera_IT_I.MA</t>
        </is>
      </c>
      <c r="AG150" s="449" t="n"/>
    </row>
    <row r="151">
      <c r="A151" s="43" t="n">
        <v>1</v>
      </c>
      <c r="B151" s="34" t="inlineStr">
        <is>
          <t>Francesco Mafodda</t>
        </is>
      </c>
      <c r="C151" s="232" t="inlineStr">
        <is>
          <t>Internal Resource</t>
        </is>
      </c>
      <c r="D151" s="34" t="inlineStr">
        <is>
          <t>IT</t>
        </is>
      </c>
      <c r="E151" s="34" t="inlineStr">
        <is>
          <t>Translator</t>
        </is>
      </c>
      <c r="F151" s="34" t="inlineStr">
        <is>
          <t>Francesco Mafodda</t>
        </is>
      </c>
      <c r="G151" s="34" t="inlineStr">
        <is>
          <t>francesco.mafodda</t>
        </is>
      </c>
      <c r="H151" s="72" t="inlineStr">
        <is>
          <t>Tesla123!@#</t>
        </is>
      </c>
      <c r="I151" s="43">
        <f>N151/$I$461</f>
        <v/>
      </c>
      <c r="J151" s="43">
        <f>O151/$I$461</f>
        <v/>
      </c>
      <c r="K151" s="43" t="n"/>
      <c r="L151" s="43" t="n"/>
      <c r="M151" s="43" t="n"/>
      <c r="N151" s="34" t="n"/>
      <c r="O151" s="43" t="n"/>
      <c r="P151" s="43" t="n"/>
      <c r="Q151" s="43" t="n"/>
      <c r="R151" s="43" t="n"/>
      <c r="S151" s="66" t="inlineStr">
        <is>
          <t>EUR</t>
        </is>
      </c>
      <c r="T151" s="66" t="n"/>
      <c r="U151" s="34" t="inlineStr">
        <is>
          <t>Core translater</t>
        </is>
      </c>
      <c r="V151" s="34" t="inlineStr">
        <is>
          <t>Freelancer</t>
        </is>
      </c>
      <c r="W151" s="34" t="inlineStr">
        <is>
          <t>Italy</t>
        </is>
      </c>
      <c r="X151" s="34" t="inlineStr">
        <is>
          <t>GMT+1</t>
        </is>
      </c>
      <c r="Y151" s="44">
        <f>NOW()-7/24</f>
        <v/>
      </c>
      <c r="Z151" s="347" t="n"/>
      <c r="AA151" s="0" t="inlineStr">
        <is>
          <t>francesco.maffoda@pacteraedge.com</t>
        </is>
      </c>
      <c r="AB151" s="278" t="n"/>
      <c r="AC151" s="574" t="n"/>
      <c r="AD151" s="43" t="n"/>
      <c r="AE151" s="43" t="n"/>
      <c r="AF151" s="448" t="n"/>
      <c r="AG151" s="449" t="n"/>
    </row>
    <row r="152">
      <c r="A152" s="43" t="n">
        <v>2</v>
      </c>
      <c r="B152" s="34" t="inlineStr">
        <is>
          <t xml:space="preserve">Luca Ghelli </t>
        </is>
      </c>
      <c r="C152" s="34" t="inlineStr">
        <is>
          <t>Luca Ghelli</t>
        </is>
      </c>
      <c r="D152" s="34" t="inlineStr">
        <is>
          <t>IT</t>
        </is>
      </c>
      <c r="E152" s="34" t="inlineStr">
        <is>
          <t>Translator</t>
        </is>
      </c>
      <c r="F152" s="34" t="inlineStr">
        <is>
          <t>Luca Ghelli</t>
        </is>
      </c>
      <c r="G152" s="34" t="inlineStr">
        <is>
          <t>v_luca.ghelli</t>
        </is>
      </c>
      <c r="H152" s="72" t="inlineStr">
        <is>
          <t>Tesla123!@#</t>
        </is>
      </c>
      <c r="I152" s="43">
        <f>N152/$I$461</f>
        <v/>
      </c>
      <c r="J152" s="43">
        <f>O152/$I$461</f>
        <v/>
      </c>
      <c r="K152" s="43" t="n"/>
      <c r="L152" s="43" t="n"/>
      <c r="M152" s="43" t="n"/>
      <c r="N152" s="34" t="n">
        <v>0.07000000000000001</v>
      </c>
      <c r="O152" s="43" t="n">
        <v>0.021</v>
      </c>
      <c r="P152" s="43" t="n"/>
      <c r="Q152" s="43" t="n"/>
      <c r="R152" s="43" t="n"/>
      <c r="S152" s="66" t="inlineStr">
        <is>
          <t>EUR</t>
        </is>
      </c>
      <c r="T152" s="66" t="n"/>
      <c r="U152" s="34" t="inlineStr">
        <is>
          <t>backup for translator</t>
        </is>
      </c>
      <c r="V152" s="34" t="inlineStr">
        <is>
          <t>Freelancer</t>
        </is>
      </c>
      <c r="W152" s="34" t="inlineStr">
        <is>
          <t>Italy</t>
        </is>
      </c>
      <c r="X152" s="34" t="inlineStr">
        <is>
          <t>GMT+1</t>
        </is>
      </c>
      <c r="Y152" s="44">
        <f>NOW()-7/24</f>
        <v/>
      </c>
      <c r="Z152" s="347" t="inlineStr">
        <is>
          <t>lucaarezzo@gmail.com</t>
        </is>
      </c>
      <c r="AA152" s="519" t="inlineStr">
        <is>
          <t>v_luca.ghelli@pacteraedge.com</t>
        </is>
      </c>
      <c r="AB152" s="278" t="inlineStr">
        <is>
          <t>Lu23$gh4</t>
        </is>
      </c>
      <c r="AC152" s="574" t="inlineStr">
        <is>
          <t>39 3403545228,00390575680821,</t>
        </is>
      </c>
      <c r="AD152" s="43" t="n">
        <v>44352</v>
      </c>
      <c r="AE152" s="43" t="n"/>
      <c r="AF152" s="448" t="n">
        <v>0</v>
      </c>
      <c r="AG152" s="449" t="n"/>
    </row>
    <row r="153">
      <c r="A153" s="43" t="n"/>
      <c r="B153" s="34" t="inlineStr">
        <is>
          <t>Daniela Marina Rossi</t>
        </is>
      </c>
      <c r="C153" s="34" t="inlineStr">
        <is>
          <t>Daniela Marina Rossi</t>
        </is>
      </c>
      <c r="D153" s="34" t="inlineStr">
        <is>
          <t>IT</t>
        </is>
      </c>
      <c r="E153" s="34" t="inlineStr">
        <is>
          <t>Reviewer</t>
        </is>
      </c>
      <c r="F153" s="34" t="inlineStr">
        <is>
          <t>Daniela Marina Rossi</t>
        </is>
      </c>
      <c r="G153" s="34" t="inlineStr">
        <is>
          <t>v_daniela.marina</t>
        </is>
      </c>
      <c r="H153" s="72" t="inlineStr">
        <is>
          <t>Feb2017</t>
        </is>
      </c>
      <c r="I153" s="43">
        <f>N153/$I$461</f>
        <v/>
      </c>
      <c r="J153" s="43">
        <f>O153/$I$461</f>
        <v/>
      </c>
      <c r="K153" s="43" t="n"/>
      <c r="L153" s="43" t="n"/>
      <c r="M153" s="43" t="n"/>
      <c r="N153" s="34" t="n">
        <v>0.08</v>
      </c>
      <c r="O153" s="43" t="n">
        <v>0.025</v>
      </c>
      <c r="P153" s="43" t="n"/>
      <c r="Q153" s="34" t="inlineStr">
        <is>
          <t>10 EUR/project</t>
        </is>
      </c>
      <c r="R153" s="43" t="n"/>
      <c r="S153" s="66" t="inlineStr">
        <is>
          <t>EUR</t>
        </is>
      </c>
      <c r="T153" s="66" t="n"/>
      <c r="U153" s="34" t="inlineStr">
        <is>
          <t>no reply</t>
        </is>
      </c>
      <c r="V153" s="34" t="inlineStr">
        <is>
          <t>Freelancer</t>
        </is>
      </c>
      <c r="W153" s="34" t="inlineStr">
        <is>
          <t>Italy</t>
        </is>
      </c>
      <c r="X153" s="34" t="inlineStr">
        <is>
          <t>GMT+1</t>
        </is>
      </c>
      <c r="Y153" s="44">
        <f>NOW()-7/24</f>
        <v/>
      </c>
      <c r="Z153" s="347" t="inlineStr">
        <is>
          <t>danielamarina.rossi@fastwebnet.it</t>
        </is>
      </c>
      <c r="AA153" s="34" t="inlineStr">
        <is>
          <t>v_daniela.marina@pactera.com</t>
        </is>
      </c>
      <c r="AB153" s="278" t="inlineStr">
        <is>
          <t>cEn1T%22</t>
        </is>
      </c>
      <c r="AC153" s="575" t="inlineStr">
        <is>
          <t>39.338.1904483,+39 (0) 584393176,</t>
        </is>
      </c>
      <c r="AD153" s="43" t="n">
        <v>96252</v>
      </c>
      <c r="AE153" s="43" t="n"/>
      <c r="AF153" s="448" t="e">
        <v>#N/A</v>
      </c>
      <c r="AG153" s="449" t="n"/>
    </row>
    <row r="154">
      <c r="A154" s="43" t="n"/>
      <c r="B154" s="34" t="inlineStr">
        <is>
          <t>Mattia Brundo</t>
        </is>
      </c>
      <c r="C154" s="34" t="inlineStr">
        <is>
          <t>Mattia Brundo</t>
        </is>
      </c>
      <c r="D154" s="34" t="inlineStr">
        <is>
          <t>IT</t>
        </is>
      </c>
      <c r="E154" s="34" t="inlineStr">
        <is>
          <t>Translator</t>
        </is>
      </c>
      <c r="F154" s="34" t="inlineStr">
        <is>
          <t>Mattia Brundo</t>
        </is>
      </c>
      <c r="G154" s="34" t="inlineStr">
        <is>
          <t>v_mattia.brundo</t>
        </is>
      </c>
      <c r="H154" s="72" t="inlineStr">
        <is>
          <t>Mar2017</t>
        </is>
      </c>
      <c r="I154" s="43">
        <f>N154/$I$461</f>
        <v/>
      </c>
      <c r="J154" s="43">
        <f>O154/$I$461</f>
        <v/>
      </c>
      <c r="K154" s="43" t="n"/>
      <c r="L154" s="43" t="n"/>
      <c r="M154" s="43" t="n"/>
      <c r="N154" s="43" t="n">
        <v>0.06</v>
      </c>
      <c r="O154" s="43" t="n">
        <v>0.022</v>
      </c>
      <c r="P154" s="43" t="n"/>
      <c r="Q154" s="43" t="n"/>
      <c r="R154" s="43" t="n"/>
      <c r="S154" s="66" t="inlineStr">
        <is>
          <t>EUR</t>
        </is>
      </c>
      <c r="T154" s="66" t="n"/>
      <c r="U154" s="34" t="inlineStr">
        <is>
          <t>no reply</t>
        </is>
      </c>
      <c r="V154" s="34" t="inlineStr">
        <is>
          <t>Freelancer</t>
        </is>
      </c>
      <c r="W154" s="34" t="inlineStr">
        <is>
          <t>Denmark</t>
        </is>
      </c>
      <c r="X154" s="34" t="inlineStr">
        <is>
          <t>GMT+1</t>
        </is>
      </c>
      <c r="Y154" s="44">
        <f>NOW()-7/24</f>
        <v/>
      </c>
      <c r="Z154" s="347" t="inlineStr">
        <is>
          <t>admb@mailbox.org</t>
        </is>
      </c>
      <c r="AA154" s="34" t="inlineStr">
        <is>
          <t>v_mattia.brundo@pactera.com</t>
        </is>
      </c>
      <c r="AB154" s="278" t="inlineStr">
        <is>
          <t>pkC2j$7$</t>
        </is>
      </c>
      <c r="AC154" s="575" t="n"/>
      <c r="AD154" s="43" t="n">
        <v>48604</v>
      </c>
      <c r="AE154" s="43" t="n"/>
      <c r="AF154" s="448" t="n">
        <v>0</v>
      </c>
      <c r="AG154" s="449" t="n"/>
    </row>
    <row r="155">
      <c r="A155" s="43" t="n"/>
      <c r="B155" s="34" t="inlineStr">
        <is>
          <t>Monica Colman</t>
        </is>
      </c>
      <c r="C155" s="34" t="inlineStr">
        <is>
          <t>Monica Colman</t>
        </is>
      </c>
      <c r="D155" s="34" t="inlineStr">
        <is>
          <t>IT</t>
        </is>
      </c>
      <c r="E155" s="34" t="inlineStr">
        <is>
          <t>Translator</t>
        </is>
      </c>
      <c r="F155" s="34" t="inlineStr">
        <is>
          <t>Monica Colman</t>
        </is>
      </c>
      <c r="G155" s="34" t="inlineStr">
        <is>
          <t>v_monica.colman</t>
        </is>
      </c>
      <c r="H155" s="72" t="inlineStr">
        <is>
          <t>Mar2017</t>
        </is>
      </c>
      <c r="I155" s="43">
        <f>N155/$I$461</f>
        <v/>
      </c>
      <c r="J155" s="43">
        <f>O155/$I$461</f>
        <v/>
      </c>
      <c r="K155" s="43" t="n"/>
      <c r="L155" s="43" t="n"/>
      <c r="M155" s="43" t="n"/>
      <c r="N155" s="43" t="n">
        <v>0.075</v>
      </c>
      <c r="O155" s="34" t="n">
        <v>0</v>
      </c>
      <c r="P155" s="43" t="n"/>
      <c r="Q155" s="34" t="inlineStr">
        <is>
          <t>10 EUR</t>
        </is>
      </c>
      <c r="R155" s="43" t="n"/>
      <c r="S155" s="34" t="inlineStr">
        <is>
          <t>EUR</t>
        </is>
      </c>
      <c r="T155" s="34" t="n"/>
      <c r="U155" s="34" t="inlineStr">
        <is>
          <t>Quit, active account</t>
        </is>
      </c>
      <c r="V155" s="34" t="inlineStr">
        <is>
          <t>Freelancer</t>
        </is>
      </c>
      <c r="W155" s="34" t="inlineStr">
        <is>
          <t>Italy</t>
        </is>
      </c>
      <c r="X155" s="34" t="inlineStr">
        <is>
          <t>GMT+1</t>
        </is>
      </c>
      <c r="Y155" s="44">
        <f>NOW()-7/24</f>
        <v/>
      </c>
      <c r="Z155" s="347" t="inlineStr">
        <is>
          <t>monica.colman@gmail.com</t>
        </is>
      </c>
      <c r="AA155" s="34" t="inlineStr">
        <is>
          <t>v_monica.colman@pactera.com</t>
        </is>
      </c>
      <c r="AB155" s="278" t="inlineStr">
        <is>
          <t>Yq5YD$x%</t>
        </is>
      </c>
      <c r="AC155" s="575" t="inlineStr">
        <is>
          <t>39 3473387640</t>
        </is>
      </c>
      <c r="AD155" s="34" t="n">
        <v>25876</v>
      </c>
      <c r="AE155" s="43" t="n"/>
      <c r="AF155" s="448" t="inlineStr">
        <is>
          <t>Pactera_IT_M.CO</t>
        </is>
      </c>
      <c r="AG155" s="449" t="n"/>
    </row>
    <row r="156">
      <c r="A156" s="43" t="n"/>
      <c r="B156" s="34" t="inlineStr">
        <is>
          <t>Angelica Scano</t>
        </is>
      </c>
      <c r="C156" s="34" t="n"/>
      <c r="D156" s="34" t="inlineStr">
        <is>
          <t>IT</t>
        </is>
      </c>
      <c r="E156" s="34" t="n"/>
      <c r="F156" s="34" t="n"/>
      <c r="G156" s="34" t="n"/>
      <c r="H156" s="72" t="n"/>
      <c r="I156" s="43">
        <f>N156/$I$461</f>
        <v/>
      </c>
      <c r="J156" s="43">
        <f>O156/$I$461</f>
        <v/>
      </c>
      <c r="K156" s="43" t="n"/>
      <c r="L156" s="43" t="n"/>
      <c r="M156" s="43" t="n"/>
      <c r="N156" s="34" t="n"/>
      <c r="O156" s="43" t="n"/>
      <c r="P156" s="43" t="n"/>
      <c r="Q156" s="43" t="n"/>
      <c r="R156" s="43" t="n"/>
      <c r="S156" s="66" t="inlineStr">
        <is>
          <t>EUR</t>
        </is>
      </c>
      <c r="T156" s="66" t="n"/>
      <c r="U156" s="34" t="inlineStr">
        <is>
          <t>not qualified, can back up sometimes</t>
        </is>
      </c>
      <c r="V156" s="34" t="inlineStr">
        <is>
          <t>Freelancer</t>
        </is>
      </c>
      <c r="W156" s="34" t="inlineStr">
        <is>
          <t>Italy</t>
        </is>
      </c>
      <c r="X156" s="34" t="inlineStr">
        <is>
          <t>GMT+1</t>
        </is>
      </c>
      <c r="Y156" s="44">
        <f>NOW()-7/24</f>
        <v/>
      </c>
      <c r="Z156" s="347" t="inlineStr">
        <is>
          <t>angelica@abacab-ks.com</t>
        </is>
      </c>
      <c r="AA156" s="34" t="n"/>
      <c r="AB156" s="278" t="n"/>
      <c r="AC156" s="575" t="n"/>
      <c r="AD156" s="43" t="n">
        <v>7315</v>
      </c>
      <c r="AE156" s="43" t="n"/>
      <c r="AF156" s="448" t="n">
        <v>0</v>
      </c>
      <c r="AG156" s="449" t="n"/>
    </row>
    <row r="157">
      <c r="A157" s="43" t="n"/>
      <c r="B157" s="232" t="inlineStr">
        <is>
          <t>X-German</t>
        </is>
      </c>
      <c r="C157" s="34" t="n"/>
      <c r="D157" s="34" t="inlineStr">
        <is>
          <t>DE</t>
        </is>
      </c>
      <c r="E157" s="34" t="n"/>
      <c r="F157" s="34" t="n"/>
      <c r="G157" s="34" t="n"/>
      <c r="H157" s="34" t="n"/>
      <c r="I157" s="43" t="n"/>
      <c r="J157" s="43" t="n"/>
      <c r="K157" s="43" t="n"/>
      <c r="L157" s="43" t="n"/>
      <c r="M157" s="43" t="n"/>
      <c r="N157" s="43" t="n"/>
      <c r="O157" s="43" t="n"/>
      <c r="P157" s="43" t="n"/>
      <c r="Q157" s="43" t="n"/>
      <c r="R157" s="43" t="n"/>
      <c r="S157" s="34" t="n"/>
      <c r="T157" s="34" t="n"/>
      <c r="U157" s="34" t="n"/>
      <c r="V157" s="34" t="n"/>
      <c r="W157" s="43" t="n"/>
      <c r="X157" s="34" t="n"/>
      <c r="Y157" s="44" t="n"/>
      <c r="Z157" s="34" t="n"/>
      <c r="AA157" s="347" t="n"/>
      <c r="AB157" s="347" t="n"/>
      <c r="AC157" s="575" t="n"/>
      <c r="AD157" s="43" t="n"/>
      <c r="AE157" s="43" t="n"/>
      <c r="AF157" s="448" t="e">
        <v>#N/A</v>
      </c>
      <c r="AG157" s="449" t="n"/>
    </row>
    <row r="158">
      <c r="A158" s="43" t="n">
        <v>1</v>
      </c>
      <c r="B158" s="34" t="inlineStr">
        <is>
          <t>Annette Maurer</t>
        </is>
      </c>
      <c r="C158" s="232" t="inlineStr">
        <is>
          <t>Internal Resource</t>
        </is>
      </c>
      <c r="D158" s="34" t="inlineStr">
        <is>
          <t>DE</t>
        </is>
      </c>
      <c r="E158" s="34" t="inlineStr">
        <is>
          <t>Reviewer</t>
        </is>
      </c>
      <c r="F158" s="34" t="inlineStr">
        <is>
          <t>Annette Maurer</t>
        </is>
      </c>
      <c r="G158" s="34" t="inlineStr">
        <is>
          <t>annette.maurer</t>
        </is>
      </c>
      <c r="H158" s="287" t="inlineStr">
        <is>
          <t>Tesla123!@#</t>
        </is>
      </c>
      <c r="I158" s="43" t="n"/>
      <c r="J158" s="43" t="n"/>
      <c r="K158" s="43" t="n"/>
      <c r="L158" s="43" t="n"/>
      <c r="M158" s="43" t="n"/>
      <c r="N158" s="43" t="n"/>
      <c r="O158" s="43" t="n"/>
      <c r="P158" s="43" t="n"/>
      <c r="Q158" s="43" t="n"/>
      <c r="R158" s="43" t="n"/>
      <c r="S158" s="34" t="inlineStr">
        <is>
          <t>EUR</t>
        </is>
      </c>
      <c r="T158" s="34" t="n"/>
      <c r="U158" s="34" t="inlineStr">
        <is>
          <t>Core reviewer</t>
        </is>
      </c>
      <c r="V158" s="34" t="inlineStr">
        <is>
          <t>Internal</t>
        </is>
      </c>
      <c r="W158" s="34" t="inlineStr">
        <is>
          <t>Germany</t>
        </is>
      </c>
      <c r="X158" s="34" t="inlineStr">
        <is>
          <t>GMT+1</t>
        </is>
      </c>
      <c r="Y158" s="109">
        <f>NOW()+3/24</f>
        <v/>
      </c>
      <c r="Z158" s="347" t="inlineStr">
        <is>
          <t>annette.maurer@pacteraedge.com</t>
        </is>
      </c>
      <c r="AA158" s="347" t="inlineStr">
        <is>
          <t>annette.maurer@pacteraedge.com</t>
        </is>
      </c>
      <c r="AB158" s="232" t="n"/>
      <c r="AC158" s="574" t="n"/>
      <c r="AD158" s="43" t="n"/>
      <c r="AE158" s="43" t="n"/>
      <c r="AF158" s="448" t="n"/>
      <c r="AG158" s="449" t="n"/>
    </row>
    <row r="159">
      <c r="A159" s="34" t="n">
        <v>1</v>
      </c>
      <c r="B159" s="34" t="inlineStr">
        <is>
          <t>Philipp Weber</t>
        </is>
      </c>
      <c r="C159" s="34" t="inlineStr">
        <is>
          <t>Philipp Weber[G006019]</t>
        </is>
      </c>
      <c r="D159" s="34" t="inlineStr">
        <is>
          <t>DE</t>
        </is>
      </c>
      <c r="E159" s="34" t="inlineStr">
        <is>
          <t>Translator</t>
        </is>
      </c>
      <c r="F159" s="34" t="inlineStr">
        <is>
          <t>Philipp Weber</t>
        </is>
      </c>
      <c r="G159" s="34" t="inlineStr">
        <is>
          <t xml:space="preserve"> v_philipp.weber</t>
        </is>
      </c>
      <c r="H159" s="34" t="inlineStr">
        <is>
          <t>Tesla123</t>
        </is>
      </c>
      <c r="I159" s="43">
        <f>N159/$I$461</f>
        <v/>
      </c>
      <c r="J159" s="43">
        <f>O159/$I$461</f>
        <v/>
      </c>
      <c r="K159" s="34" t="n"/>
      <c r="L159" s="34" t="n"/>
      <c r="M159" s="34" t="n"/>
      <c r="N159" s="34" t="n">
        <v>0.09</v>
      </c>
      <c r="O159" s="34" t="n">
        <v>0.025</v>
      </c>
      <c r="P159" s="34" t="n"/>
      <c r="Q159" s="286" t="n"/>
      <c r="R159" s="34" t="n">
        <v>24</v>
      </c>
      <c r="S159" s="34" t="inlineStr">
        <is>
          <t>EUR</t>
        </is>
      </c>
      <c r="T159" s="34" t="n"/>
      <c r="U159" s="34" t="inlineStr">
        <is>
          <t>Core translator</t>
        </is>
      </c>
      <c r="V159" s="34" t="inlineStr">
        <is>
          <t>Freelancer</t>
        </is>
      </c>
      <c r="W159" s="34" t="inlineStr">
        <is>
          <t>Germany</t>
        </is>
      </c>
      <c r="X159" s="34" t="inlineStr">
        <is>
          <t>GMT+1</t>
        </is>
      </c>
      <c r="Y159" s="109">
        <f>NOW()+3/24</f>
        <v/>
      </c>
      <c r="Z159" s="347" t="inlineStr">
        <is>
          <t>vyll@gmx.de</t>
        </is>
      </c>
      <c r="AA159" s="347" t="inlineStr">
        <is>
          <t>v_philipp.weber@pactera.com</t>
        </is>
      </c>
      <c r="AB159" s="347" t="inlineStr">
        <is>
          <t>aK2f#2##</t>
        </is>
      </c>
      <c r="AC159" s="574" t="n"/>
      <c r="AD159" s="34" t="n">
        <v>169881</v>
      </c>
      <c r="AE159" s="34" t="n"/>
      <c r="AF159" s="448" t="n">
        <v>0</v>
      </c>
      <c r="AG159" s="449" t="n"/>
    </row>
    <row r="160">
      <c r="A160" s="43" t="n">
        <v>1</v>
      </c>
      <c r="B160" s="34" t="inlineStr">
        <is>
          <t>Susann Peshier</t>
        </is>
      </c>
      <c r="C160" s="34" t="inlineStr">
        <is>
          <t>Susann Peshier</t>
        </is>
      </c>
      <c r="D160" s="34" t="inlineStr">
        <is>
          <t>DE</t>
        </is>
      </c>
      <c r="E160" s="34" t="inlineStr">
        <is>
          <t>Translator</t>
        </is>
      </c>
      <c r="F160" s="34" t="n"/>
      <c r="G160" s="43" t="n"/>
      <c r="H160" s="34" t="n"/>
      <c r="I160" s="43">
        <f>N160/$I$461</f>
        <v/>
      </c>
      <c r="J160" s="43" t="n"/>
      <c r="K160" s="43" t="n"/>
      <c r="L160" s="43" t="n"/>
      <c r="M160" s="43" t="n"/>
      <c r="N160" s="43" t="n">
        <v>0.11</v>
      </c>
      <c r="O160" s="43" t="n">
        <v>0.03</v>
      </c>
      <c r="P160" s="43" t="n"/>
      <c r="Q160" s="43" t="n">
        <v>10</v>
      </c>
      <c r="R160" s="43" t="n">
        <v>26</v>
      </c>
      <c r="S160" s="34" t="inlineStr">
        <is>
          <t>EUR</t>
        </is>
      </c>
      <c r="T160" s="43" t="n"/>
      <c r="U160" s="34" t="inlineStr">
        <is>
          <t>backup for T and E</t>
        </is>
      </c>
      <c r="V160" s="34" t="inlineStr">
        <is>
          <t>Freelancer</t>
        </is>
      </c>
      <c r="W160" s="34" t="inlineStr">
        <is>
          <t>Austria</t>
        </is>
      </c>
      <c r="X160" s="34" t="inlineStr">
        <is>
          <t>GMT+11</t>
        </is>
      </c>
      <c r="Y160" s="109">
        <f>NOW()+3/24</f>
        <v/>
      </c>
      <c r="Z160" s="347" t="inlineStr">
        <is>
          <t>susann.peshier@web.de</t>
        </is>
      </c>
      <c r="AA160" s="347" t="n"/>
      <c r="AB160" s="232" t="n"/>
      <c r="AC160" s="575" t="inlineStr">
        <is>
          <t>49 (0)17630116796</t>
        </is>
      </c>
      <c r="AD160" s="43" t="n">
        <v>119483</v>
      </c>
      <c r="AE160" s="43" t="n"/>
      <c r="AF160" s="448" t="n">
        <v>0</v>
      </c>
      <c r="AG160" s="449" t="n"/>
    </row>
    <row r="161">
      <c r="A161" s="43" t="n">
        <v>1</v>
      </c>
      <c r="B161" s="34" t="inlineStr">
        <is>
          <t>Kirsten Dammasch</t>
        </is>
      </c>
      <c r="C161" s="34" t="inlineStr">
        <is>
          <t>1002Kirsten Dammasch</t>
        </is>
      </c>
      <c r="D161" s="34" t="inlineStr">
        <is>
          <t>DE</t>
        </is>
      </c>
      <c r="E161" s="34" t="inlineStr">
        <is>
          <t>Translator</t>
        </is>
      </c>
      <c r="F161" s="34" t="inlineStr">
        <is>
          <t>Kirsten Dammasch</t>
        </is>
      </c>
      <c r="G161" s="34" t="inlineStr">
        <is>
          <t>v_Kirsten.Dammasch</t>
        </is>
      </c>
      <c r="H161" s="287" t="inlineStr">
        <is>
          <t>Tesla123!@#</t>
        </is>
      </c>
      <c r="I161" s="43">
        <f>N161/$I$461</f>
        <v/>
      </c>
      <c r="J161" s="43" t="n"/>
      <c r="K161" s="43" t="n"/>
      <c r="L161" s="43" t="n"/>
      <c r="M161" s="43" t="n"/>
      <c r="N161" s="43" t="n">
        <v>0.08500000000000001</v>
      </c>
      <c r="O161" s="43" t="n">
        <v>0.02</v>
      </c>
      <c r="P161" s="43" t="n"/>
      <c r="Q161" s="43" t="n"/>
      <c r="R161" s="43" t="n">
        <v>24</v>
      </c>
      <c r="S161" s="34" t="inlineStr">
        <is>
          <t>EUR</t>
        </is>
      </c>
      <c r="T161" s="43" t="n"/>
      <c r="U161" s="34" t="n"/>
      <c r="V161" s="34" t="inlineStr">
        <is>
          <t>Freelancer</t>
        </is>
      </c>
      <c r="W161" s="34" t="inlineStr">
        <is>
          <t>Germany</t>
        </is>
      </c>
      <c r="X161" s="34" t="inlineStr">
        <is>
          <t>GMT+1</t>
        </is>
      </c>
      <c r="Y161" s="109">
        <f>NOW()+3/24</f>
        <v/>
      </c>
      <c r="Z161" s="347" t="inlineStr">
        <is>
          <t>kirsten.dammasch@t-online.de</t>
        </is>
      </c>
      <c r="AA161" s="347" t="n"/>
      <c r="AB161" s="232" t="n"/>
      <c r="AC161" s="391" t="inlineStr">
        <is>
          <t>+49 42 04 68 82 82</t>
        </is>
      </c>
      <c r="AD161" s="43" t="n">
        <v>52013</v>
      </c>
      <c r="AE161" s="43" t="n"/>
      <c r="AF161" s="448" t="n"/>
      <c r="AG161" s="449" t="n"/>
    </row>
    <row r="162">
      <c r="A162" s="43" t="n"/>
      <c r="B162" s="541" t="inlineStr">
        <is>
          <t>GTU</t>
        </is>
      </c>
      <c r="C162" s="541" t="inlineStr">
        <is>
          <t>German Translation Unit S L</t>
        </is>
      </c>
      <c r="D162" s="541" t="inlineStr">
        <is>
          <t>DE</t>
        </is>
      </c>
      <c r="E162" s="541" t="inlineStr">
        <is>
          <t>Translator</t>
        </is>
      </c>
      <c r="F162" s="541" t="inlineStr">
        <is>
          <t>Nils Bartels</t>
        </is>
      </c>
      <c r="G162" s="541" t="inlineStr">
        <is>
          <t>Nils.Bartels</t>
        </is>
      </c>
      <c r="H162" s="542" t="inlineStr">
        <is>
          <t>Tesla123!@#</t>
        </is>
      </c>
      <c r="I162" s="542" t="n"/>
      <c r="J162" s="541" t="n"/>
      <c r="K162" s="541" t="n"/>
      <c r="L162" s="541" t="n"/>
      <c r="M162" s="541" t="n"/>
      <c r="N162" s="541" t="n">
        <v>0.14</v>
      </c>
      <c r="O162" s="541" t="n">
        <v>0.025</v>
      </c>
      <c r="P162" s="541" t="n"/>
      <c r="Q162" s="541" t="n"/>
      <c r="R162" s="541" t="n"/>
      <c r="S162" s="541" t="n"/>
      <c r="T162" s="541" t="n"/>
      <c r="U162" s="541" t="n"/>
      <c r="V162" s="541" t="inlineStr">
        <is>
          <t>Agency</t>
        </is>
      </c>
      <c r="W162" s="541" t="inlineStr">
        <is>
          <t>Spain</t>
        </is>
      </c>
      <c r="X162" s="541" t="inlineStr">
        <is>
          <t>GMT+1</t>
        </is>
      </c>
      <c r="Y162" s="543">
        <f>NOW()+3/24</f>
        <v/>
      </c>
      <c r="Z162" s="347" t="inlineStr">
        <is>
          <t>nils.bartels@gtu.agency</t>
        </is>
      </c>
      <c r="AA162" s="544" t="n"/>
      <c r="AB162" s="545" t="n"/>
      <c r="AC162" s="546" t="n"/>
      <c r="AD162" s="541" t="n">
        <v>48618</v>
      </c>
      <c r="AE162" s="541" t="n"/>
      <c r="AF162" s="547" t="n"/>
      <c r="AG162" s="548" t="n"/>
    </row>
    <row r="163">
      <c r="A163" s="43" t="n"/>
      <c r="B163" s="34" t="inlineStr">
        <is>
          <t>Thomas Blicker</t>
        </is>
      </c>
      <c r="C163" s="232" t="inlineStr">
        <is>
          <t>Internal Resource</t>
        </is>
      </c>
      <c r="D163" s="34" t="inlineStr">
        <is>
          <t>DE</t>
        </is>
      </c>
      <c r="E163" s="34" t="n"/>
      <c r="F163" s="34" t="n"/>
      <c r="G163" s="43" t="n"/>
      <c r="H163" s="34" t="n"/>
      <c r="I163" s="43">
        <f>N163/$I$461</f>
        <v/>
      </c>
      <c r="J163" s="43">
        <f>O163/$I$461</f>
        <v/>
      </c>
      <c r="K163" s="43" t="n"/>
      <c r="L163" s="43" t="n"/>
      <c r="M163" s="43" t="n"/>
      <c r="N163" s="43" t="n">
        <v>0.1</v>
      </c>
      <c r="O163" s="43" t="n">
        <v>0.025</v>
      </c>
      <c r="P163" s="43" t="n"/>
      <c r="Q163" s="43" t="n">
        <v>10</v>
      </c>
      <c r="R163" s="43" t="n">
        <v>28</v>
      </c>
      <c r="S163" s="34" t="inlineStr">
        <is>
          <t>EUR</t>
        </is>
      </c>
      <c r="T163" s="43" t="n"/>
      <c r="U163" s="232" t="n"/>
      <c r="V163" s="34" t="inlineStr">
        <is>
          <t>Internal</t>
        </is>
      </c>
      <c r="W163" s="34" t="inlineStr">
        <is>
          <t>Germany</t>
        </is>
      </c>
      <c r="X163" s="34" t="inlineStr">
        <is>
          <t>GMT+11</t>
        </is>
      </c>
      <c r="Y163" s="109">
        <f>NOW()+3/24</f>
        <v/>
      </c>
      <c r="Z163" s="347" t="inlineStr">
        <is>
          <t>tb@thomasblicker.de</t>
        </is>
      </c>
      <c r="AA163" s="347" t="n"/>
      <c r="AB163" s="347" t="n"/>
      <c r="AC163" s="575" t="inlineStr">
        <is>
          <t>0049 64 46 8 89 00-50</t>
        </is>
      </c>
      <c r="AD163" s="43" t="n">
        <v>7478</v>
      </c>
      <c r="AE163" s="43" t="n"/>
      <c r="AF163" s="448" t="n">
        <v>0</v>
      </c>
      <c r="AG163" s="449" t="n"/>
    </row>
    <row r="164">
      <c r="A164" s="43" t="n"/>
      <c r="B164" s="34" t="inlineStr">
        <is>
          <t>Martin Menzel</t>
        </is>
      </c>
      <c r="C164" s="34" t="inlineStr">
        <is>
          <t>1016 Martin Menzel[G90006044]</t>
        </is>
      </c>
      <c r="D164" s="34" t="inlineStr">
        <is>
          <t>DE</t>
        </is>
      </c>
      <c r="E164" s="34" t="inlineStr">
        <is>
          <t>Translator</t>
        </is>
      </c>
      <c r="F164" s="34" t="inlineStr">
        <is>
          <t>Martin Menzel</t>
        </is>
      </c>
      <c r="G164" s="34" t="inlineStr">
        <is>
          <t>martinm</t>
        </is>
      </c>
      <c r="H164" s="287" t="inlineStr">
        <is>
          <t>Tesla123!@#</t>
        </is>
      </c>
      <c r="I164" s="43">
        <f>N164/$I$461</f>
        <v/>
      </c>
      <c r="J164" s="43">
        <f>O164/$I$461</f>
        <v/>
      </c>
      <c r="K164" s="43" t="n"/>
      <c r="L164" s="43" t="n"/>
      <c r="M164" s="43" t="n"/>
      <c r="N164" s="43" t="n">
        <v>0.14</v>
      </c>
      <c r="O164" s="43" t="n">
        <v>0.055</v>
      </c>
      <c r="P164" s="43" t="n"/>
      <c r="Q164" s="43" t="n">
        <v>57.7</v>
      </c>
      <c r="R164" s="43" t="n"/>
      <c r="S164" s="34" t="inlineStr">
        <is>
          <t>EUR</t>
        </is>
      </c>
      <c r="T164" s="34" t="n"/>
      <c r="U164" s="34" t="inlineStr">
        <is>
          <t>Quit. Responsible and quality is good.</t>
        </is>
      </c>
      <c r="V164" s="34" t="inlineStr">
        <is>
          <t>Freelancer</t>
        </is>
      </c>
      <c r="W164" s="34" t="inlineStr">
        <is>
          <t>Germany</t>
        </is>
      </c>
      <c r="X164" s="34" t="inlineStr">
        <is>
          <t>GMT+1</t>
        </is>
      </c>
      <c r="Y164" s="109">
        <f>NOW()+3/24</f>
        <v/>
      </c>
      <c r="Z164" s="347" t="inlineStr">
        <is>
          <t>anigart@hotmail.com</t>
        </is>
      </c>
      <c r="AA164" s="347" t="inlineStr">
        <is>
          <t>v_martin.m@pactera.com</t>
        </is>
      </c>
      <c r="AB164" s="232" t="n"/>
      <c r="AC164" s="574" t="inlineStr">
        <is>
          <t>408-329-2769</t>
        </is>
      </c>
      <c r="AD164" s="43" t="n">
        <v>170172</v>
      </c>
      <c r="AE164" s="43" t="n"/>
      <c r="AF164" s="448" t="inlineStr">
        <is>
          <t>Pactera_DE_M.ME</t>
        </is>
      </c>
      <c r="AG164" s="449" t="n"/>
    </row>
    <row r="165">
      <c r="A165" s="43" t="n"/>
      <c r="B165" s="34" t="inlineStr">
        <is>
          <t>Silla Lienau</t>
        </is>
      </c>
      <c r="C165" s="34" t="inlineStr">
        <is>
          <t>Silla Lienau</t>
        </is>
      </c>
      <c r="D165" s="34" t="inlineStr">
        <is>
          <t>DE</t>
        </is>
      </c>
      <c r="E165" s="34" t="inlineStr">
        <is>
          <t>Reviewer</t>
        </is>
      </c>
      <c r="F165" s="34" t="inlineStr">
        <is>
          <t>Silla Lienau</t>
        </is>
      </c>
      <c r="G165" s="34" t="inlineStr">
        <is>
          <t>v_lienau.silla</t>
        </is>
      </c>
      <c r="H165" s="287" t="inlineStr">
        <is>
          <t>Nov2017</t>
        </is>
      </c>
      <c r="I165" s="43">
        <f>N165/$I$461</f>
        <v/>
      </c>
      <c r="J165" s="43">
        <f>O165/$I$461</f>
        <v/>
      </c>
      <c r="K165" s="43" t="n"/>
      <c r="L165" s="43" t="n"/>
      <c r="M165" s="43" t="n"/>
      <c r="N165" s="43" t="n">
        <v>0.09</v>
      </c>
      <c r="O165" s="43" t="n">
        <v>0.025</v>
      </c>
      <c r="P165" s="43" t="n"/>
      <c r="Q165" s="43" t="n">
        <v>10</v>
      </c>
      <c r="R165" s="43" t="n"/>
      <c r="S165" s="66" t="inlineStr">
        <is>
          <t>EUR</t>
        </is>
      </c>
      <c r="T165" s="43" t="n"/>
      <c r="U165" s="34" t="inlineStr">
        <is>
          <t>mostly busy</t>
        </is>
      </c>
      <c r="V165" s="34" t="inlineStr">
        <is>
          <t>Freelancer</t>
        </is>
      </c>
      <c r="W165" s="34" t="inlineStr">
        <is>
          <t>Germany</t>
        </is>
      </c>
      <c r="X165" s="34" t="inlineStr">
        <is>
          <t>GMT+1</t>
        </is>
      </c>
      <c r="Y165" s="44">
        <f>NOW()-7/24</f>
        <v/>
      </c>
      <c r="Z165" s="347" t="inlineStr">
        <is>
          <t>info@lingovision.com</t>
        </is>
      </c>
      <c r="AA165" s="34" t="inlineStr">
        <is>
          <t>v_lienau.silla@pactera.com</t>
        </is>
      </c>
      <c r="AB165" s="278" t="inlineStr">
        <is>
          <t>JLu8Pv@8</t>
        </is>
      </c>
      <c r="AC165" s="575" t="inlineStr">
        <is>
          <t>49 3068813244</t>
        </is>
      </c>
      <c r="AD165" s="43" t="n">
        <v>45835</v>
      </c>
      <c r="AE165" s="43" t="n"/>
      <c r="AF165" s="448" t="n">
        <v>0</v>
      </c>
      <c r="AG165" s="449" t="n"/>
    </row>
    <row r="166">
      <c r="A166" s="43" t="n"/>
      <c r="B166" s="34" t="inlineStr">
        <is>
          <t>Heike Fetting</t>
        </is>
      </c>
      <c r="C166" s="34" t="inlineStr">
        <is>
          <t>Heike Fetting</t>
        </is>
      </c>
      <c r="D166" s="34" t="inlineStr">
        <is>
          <t>DE</t>
        </is>
      </c>
      <c r="E166" s="34" t="inlineStr">
        <is>
          <t>Translator</t>
        </is>
      </c>
      <c r="F166" s="34" t="inlineStr">
        <is>
          <t>Heike Fetting</t>
        </is>
      </c>
      <c r="G166" s="34" t="inlineStr">
        <is>
          <t>v_heike.fetting</t>
        </is>
      </c>
      <c r="H166" s="72" t="inlineStr">
        <is>
          <t>Mar2017</t>
        </is>
      </c>
      <c r="I166" s="43">
        <f>N166/$I$461</f>
        <v/>
      </c>
      <c r="J166" s="43">
        <f>O166/$I$461</f>
        <v/>
      </c>
      <c r="K166" s="43" t="n"/>
      <c r="L166" s="43" t="n"/>
      <c r="M166" s="43" t="n"/>
      <c r="N166" s="43" t="n">
        <v>0.09</v>
      </c>
      <c r="O166" s="43" t="n">
        <v>0.025</v>
      </c>
      <c r="P166" s="43" t="n"/>
      <c r="Q166" s="43" t="n"/>
      <c r="R166" s="43" t="n">
        <v>24</v>
      </c>
      <c r="S166" s="66" t="inlineStr">
        <is>
          <t>EUR</t>
        </is>
      </c>
      <c r="T166" s="43" t="n"/>
      <c r="U166" s="34" t="inlineStr">
        <is>
          <t>not quite flexible, backup, Live in New Zealand.</t>
        </is>
      </c>
      <c r="V166" s="34" t="inlineStr">
        <is>
          <t>Freelancer</t>
        </is>
      </c>
      <c r="W166" s="34" t="inlineStr">
        <is>
          <t>New Zealand</t>
        </is>
      </c>
      <c r="X166" s="34" t="inlineStr">
        <is>
          <t>GMT+12</t>
        </is>
      </c>
      <c r="Y166" s="44">
        <f>NOW()+4/24</f>
        <v/>
      </c>
      <c r="Z166" s="347" t="inlineStr">
        <is>
          <t>heike.fetting@words4u.co.nz;heike.downunder@gmail.com</t>
        </is>
      </c>
      <c r="AA166" s="34" t="inlineStr">
        <is>
          <t xml:space="preserve">v_heike.fetting@pactera.com  </t>
        </is>
      </c>
      <c r="AB166" s="278" t="inlineStr">
        <is>
          <t>Kq2PZ@mG</t>
        </is>
      </c>
      <c r="AC166" s="575" t="inlineStr">
        <is>
          <t>64-(0)21-901 729,+64 (0)4 562 01 45 Mobile: +64 (0)21 901 729,</t>
        </is>
      </c>
      <c r="AD166" s="43" t="n">
        <v>44296</v>
      </c>
      <c r="AE166" s="43" t="n"/>
      <c r="AF166" s="448" t="n">
        <v>0</v>
      </c>
      <c r="AG166" s="449" t="n"/>
    </row>
    <row r="167">
      <c r="A167" s="34" t="n"/>
      <c r="B167" s="34" t="inlineStr">
        <is>
          <t>Uta Lausberg</t>
        </is>
      </c>
      <c r="C167" s="34" t="inlineStr">
        <is>
          <t>1002 Uta Lausberg</t>
        </is>
      </c>
      <c r="D167" s="34" t="inlineStr">
        <is>
          <t>DE</t>
        </is>
      </c>
      <c r="E167" s="34" t="inlineStr">
        <is>
          <t>Translator</t>
        </is>
      </c>
      <c r="F167" s="34" t="n"/>
      <c r="G167" s="34" t="n"/>
      <c r="H167" s="34" t="n"/>
      <c r="I167" s="43">
        <f>N167/$I$461</f>
        <v/>
      </c>
      <c r="J167" s="43">
        <f>O167/$I$461</f>
        <v/>
      </c>
      <c r="K167" s="34" t="n"/>
      <c r="L167" s="34" t="n"/>
      <c r="M167" s="34" t="n"/>
      <c r="N167" s="34" t="n">
        <v>0.12</v>
      </c>
      <c r="O167" s="34" t="n">
        <v>0.038</v>
      </c>
      <c r="P167" s="34" t="n"/>
      <c r="Q167" s="34" t="n"/>
      <c r="R167" s="34" t="n"/>
      <c r="S167" s="34" t="inlineStr">
        <is>
          <t>EUR</t>
        </is>
      </c>
      <c r="T167" s="34" t="n"/>
      <c r="U167" s="34" t="inlineStr">
        <is>
          <t>Not qualified, but can be a backup</t>
        </is>
      </c>
      <c r="V167" s="34" t="inlineStr">
        <is>
          <t>Freelancer</t>
        </is>
      </c>
      <c r="W167" s="34" t="inlineStr">
        <is>
          <t>Guatemala</t>
        </is>
      </c>
      <c r="X167" s="34" t="inlineStr">
        <is>
          <t>GMT-6</t>
        </is>
      </c>
      <c r="Y167" s="109">
        <f>NOW()+3/24</f>
        <v/>
      </c>
      <c r="Z167" s="347" t="inlineStr">
        <is>
          <t>info@globiztics.com;lausberg_tteam@web.de</t>
        </is>
      </c>
      <c r="AA167" s="347" t="n"/>
      <c r="AB167" s="347" t="n"/>
      <c r="AC167" s="574" t="inlineStr">
        <is>
          <t>502 40639431;502 53901896</t>
        </is>
      </c>
      <c r="AD167" s="34" t="n">
        <v>52015</v>
      </c>
      <c r="AE167" s="34" t="n"/>
      <c r="AF167" s="448" t="inlineStr">
        <is>
          <t>Pactera_DE_S.LI</t>
        </is>
      </c>
      <c r="AG167" s="449" t="n"/>
    </row>
    <row r="168">
      <c r="A168" s="43" t="n"/>
      <c r="B168" s="34" t="inlineStr">
        <is>
          <t>Antje Luecke</t>
        </is>
      </c>
      <c r="C168" s="34" t="inlineStr">
        <is>
          <t>Antje Luecke</t>
        </is>
      </c>
      <c r="D168" s="34" t="inlineStr">
        <is>
          <t>DE</t>
        </is>
      </c>
      <c r="E168" s="34" t="inlineStr">
        <is>
          <t>Translator</t>
        </is>
      </c>
      <c r="F168" s="34" t="n"/>
      <c r="G168" s="43" t="n"/>
      <c r="H168" s="34" t="n"/>
      <c r="I168" s="43">
        <f>N168/$I$461</f>
        <v/>
      </c>
      <c r="J168" s="43">
        <f>O168/$I$461</f>
        <v/>
      </c>
      <c r="K168" s="43" t="n"/>
      <c r="L168" s="43" t="n"/>
      <c r="M168" s="43" t="n"/>
      <c r="N168" s="43" t="n">
        <v>0.09</v>
      </c>
      <c r="O168" s="43" t="n">
        <v>0.025</v>
      </c>
      <c r="P168" s="43" t="n"/>
      <c r="Q168" s="43" t="n">
        <v>10</v>
      </c>
      <c r="R168" s="43" t="n"/>
      <c r="S168" s="34" t="inlineStr">
        <is>
          <t>EUR</t>
        </is>
      </c>
      <c r="T168" s="43" t="n"/>
      <c r="U168" s="34" t="n"/>
      <c r="V168" s="34" t="inlineStr">
        <is>
          <t>Freelancer</t>
        </is>
      </c>
      <c r="W168" s="34" t="inlineStr">
        <is>
          <t>Germany</t>
        </is>
      </c>
      <c r="X168" s="34" t="inlineStr">
        <is>
          <t>GMT+11</t>
        </is>
      </c>
      <c r="Y168" s="44">
        <f>NOW()+3/24</f>
        <v/>
      </c>
      <c r="Z168" s="34" t="inlineStr">
        <is>
          <t>antje.luecke@t-online.de</t>
        </is>
      </c>
      <c r="AA168" s="347" t="n"/>
      <c r="AB168" s="347" t="n"/>
      <c r="AC168" s="575" t="n"/>
      <c r="AD168" s="43" t="n">
        <v>48793</v>
      </c>
      <c r="AE168" s="43" t="n"/>
      <c r="AF168" s="448" t="n">
        <v>0</v>
      </c>
      <c r="AG168" s="449" t="n"/>
    </row>
    <row r="169">
      <c r="A169" s="43" t="n"/>
      <c r="B169" s="34" t="inlineStr">
        <is>
          <t>Angelika Steiner</t>
        </is>
      </c>
      <c r="C169" s="232" t="n"/>
      <c r="D169" s="34" t="inlineStr">
        <is>
          <t>DE</t>
        </is>
      </c>
      <c r="E169" s="34" t="inlineStr">
        <is>
          <t>Translator</t>
        </is>
      </c>
      <c r="F169" s="34" t="n"/>
      <c r="G169" s="43" t="n"/>
      <c r="H169" s="34" t="n"/>
      <c r="I169" s="43">
        <f>N169/$I$461</f>
        <v/>
      </c>
      <c r="J169" s="43" t="n"/>
      <c r="K169" s="43" t="n"/>
      <c r="L169" s="43" t="n"/>
      <c r="M169" s="43" t="n"/>
      <c r="N169" s="43" t="n">
        <v>0.1</v>
      </c>
      <c r="O169" s="43" t="n"/>
      <c r="P169" s="43" t="n"/>
      <c r="Q169" s="286" t="inlineStr">
        <is>
          <t>10~20</t>
        </is>
      </c>
      <c r="R169" s="43" t="n"/>
      <c r="S169" s="34" t="inlineStr">
        <is>
          <t>EUR</t>
        </is>
      </c>
      <c r="T169" s="43" t="n"/>
      <c r="U169" s="34" t="n"/>
      <c r="V169" s="34" t="inlineStr">
        <is>
          <t>Freelancer</t>
        </is>
      </c>
      <c r="W169" s="34" t="inlineStr">
        <is>
          <t>Germany</t>
        </is>
      </c>
      <c r="X169" s="34" t="inlineStr">
        <is>
          <t>GMT+1</t>
        </is>
      </c>
      <c r="Y169" s="44">
        <f>NOW()+3/24</f>
        <v/>
      </c>
      <c r="Z169" s="34" t="inlineStr">
        <is>
          <t>angelika.steiner@gmx.de</t>
        </is>
      </c>
      <c r="AA169" s="347" t="n"/>
      <c r="AB169" s="347" t="n"/>
      <c r="AC169" s="575" t="n"/>
      <c r="AD169" s="43" t="n">
        <v>124712</v>
      </c>
      <c r="AE169" s="43" t="n"/>
      <c r="AF169" s="448" t="n">
        <v>0</v>
      </c>
      <c r="AG169" s="449" t="n"/>
    </row>
    <row r="170" customFormat="1" s="77">
      <c r="A170" s="43" t="n"/>
      <c r="B170" s="34" t="inlineStr">
        <is>
          <t xml:space="preserve">Ulrike Lichtner-Hegemann </t>
        </is>
      </c>
      <c r="C170" s="34" t="inlineStr">
        <is>
          <t>Fine Translation</t>
        </is>
      </c>
      <c r="D170" s="34" t="inlineStr">
        <is>
          <t>DE</t>
        </is>
      </c>
      <c r="E170" s="34" t="inlineStr">
        <is>
          <t>Translator</t>
        </is>
      </c>
      <c r="F170" s="34" t="n"/>
      <c r="G170" s="43" t="n"/>
      <c r="H170" s="34" t="n"/>
      <c r="I170" s="43">
        <f>N170/$I$461</f>
        <v/>
      </c>
      <c r="J170" s="43" t="n"/>
      <c r="K170" s="43" t="n"/>
      <c r="L170" s="43" t="n"/>
      <c r="M170" s="43" t="n"/>
      <c r="N170" s="43" t="n">
        <v>0.08</v>
      </c>
      <c r="O170" s="43" t="n">
        <v>0.022</v>
      </c>
      <c r="P170" s="43" t="n"/>
      <c r="Q170" s="286" t="n"/>
      <c r="R170" s="43" t="n"/>
      <c r="S170" s="34" t="inlineStr">
        <is>
          <t>EUR</t>
        </is>
      </c>
      <c r="T170" s="43" t="n"/>
      <c r="U170" s="34" t="n"/>
      <c r="V170" s="34" t="inlineStr">
        <is>
          <t>Freelancer</t>
        </is>
      </c>
      <c r="W170" s="34" t="inlineStr">
        <is>
          <t>Germany</t>
        </is>
      </c>
      <c r="X170" s="34" t="inlineStr">
        <is>
          <t>GMT+1</t>
        </is>
      </c>
      <c r="Y170" s="44">
        <f>NOW()+3/24</f>
        <v/>
      </c>
      <c r="Z170" s="34" t="inlineStr">
        <is>
          <t>lichtner-hegemann@finetranslation.de</t>
        </is>
      </c>
      <c r="AA170" s="347" t="n"/>
      <c r="AB170" s="347" t="n"/>
      <c r="AC170" s="574" t="inlineStr">
        <is>
          <t>49 ( 0 )152 09486820,+49 (0)1520948 6820 / +49 (0)221226-9851,</t>
        </is>
      </c>
      <c r="AD170" s="43" t="n">
        <v>8248</v>
      </c>
      <c r="AE170" s="43" t="n"/>
      <c r="AF170" s="448" t="n">
        <v>0</v>
      </c>
      <c r="AG170" s="449" t="n"/>
    </row>
    <row r="171">
      <c r="A171" s="34" t="n"/>
      <c r="B171" s="34" t="inlineStr">
        <is>
          <t>Guido Lenz</t>
        </is>
      </c>
      <c r="C171" s="34" t="inlineStr">
        <is>
          <t>Guido Lenz[G005472]</t>
        </is>
      </c>
      <c r="D171" s="34" t="inlineStr">
        <is>
          <t>DE</t>
        </is>
      </c>
      <c r="E171" s="34" t="inlineStr">
        <is>
          <t>Translator</t>
        </is>
      </c>
      <c r="F171" s="34" t="n"/>
      <c r="G171" s="34" t="n"/>
      <c r="H171" s="34" t="n"/>
      <c r="I171" s="43">
        <f>N171/$I$461</f>
        <v/>
      </c>
      <c r="J171" s="43">
        <f>O171/$I$461</f>
        <v/>
      </c>
      <c r="K171" s="34" t="n"/>
      <c r="L171" s="34" t="n"/>
      <c r="M171" s="34" t="n"/>
      <c r="N171" s="34" t="n">
        <v>0.11</v>
      </c>
      <c r="O171" s="34" t="n">
        <v>0.04</v>
      </c>
      <c r="P171" s="34" t="n"/>
      <c r="Q171" s="286" t="n"/>
      <c r="R171" s="34" t="n"/>
      <c r="S171" s="34" t="inlineStr">
        <is>
          <t>EUR</t>
        </is>
      </c>
      <c r="T171" s="34" t="n"/>
      <c r="U171" s="34" t="n"/>
      <c r="V171" s="34" t="inlineStr">
        <is>
          <t>Freelancer</t>
        </is>
      </c>
      <c r="W171" s="34" t="inlineStr">
        <is>
          <t>Germany</t>
        </is>
      </c>
      <c r="X171" s="34" t="inlineStr">
        <is>
          <t>GMT+1</t>
        </is>
      </c>
      <c r="Y171" s="109">
        <f>NOW()+3/24</f>
        <v/>
      </c>
      <c r="Z171" s="347" t="inlineStr">
        <is>
          <t>guido@amanuensis.de</t>
        </is>
      </c>
      <c r="AA171" s="347" t="n"/>
      <c r="AB171" s="347" t="n"/>
      <c r="AC171" s="574" t="inlineStr">
        <is>
          <t>49-5721-9953447</t>
        </is>
      </c>
      <c r="AD171" s="34" t="n">
        <v>152599</v>
      </c>
      <c r="AE171" s="34" t="n"/>
      <c r="AF171" s="448" t="n">
        <v>0</v>
      </c>
      <c r="AG171" s="449" t="n"/>
    </row>
    <row r="172" customFormat="1" s="77">
      <c r="A172" s="231" t="n"/>
      <c r="B172" s="231" t="inlineStr">
        <is>
          <t>Heiko Pfeil(fail)</t>
        </is>
      </c>
      <c r="C172" s="231" t="n"/>
      <c r="D172" s="231" t="inlineStr">
        <is>
          <t>DE</t>
        </is>
      </c>
      <c r="E172" s="231" t="inlineStr">
        <is>
          <t>Translator</t>
        </is>
      </c>
      <c r="F172" s="231" t="inlineStr">
        <is>
          <t>Heiko Pfeil</t>
        </is>
      </c>
      <c r="G172" s="231" t="inlineStr">
        <is>
          <t>v_heiko.pfeil</t>
        </is>
      </c>
      <c r="H172" s="231" t="inlineStr">
        <is>
          <t>Disabled</t>
        </is>
      </c>
      <c r="I172" s="352">
        <f>N172/$I$461</f>
        <v/>
      </c>
      <c r="J172" s="352">
        <f>O172/$I$461</f>
        <v/>
      </c>
      <c r="K172" s="231" t="n"/>
      <c r="L172" s="231" t="n"/>
      <c r="M172" s="231" t="n"/>
      <c r="N172" s="231" t="n">
        <v>0.09</v>
      </c>
      <c r="O172" s="231" t="n">
        <v>0.025</v>
      </c>
      <c r="P172" s="231" t="n"/>
      <c r="Q172" s="511" t="n"/>
      <c r="R172" s="231" t="n">
        <v>30</v>
      </c>
      <c r="S172" s="231" t="inlineStr">
        <is>
          <t>EUR</t>
        </is>
      </c>
      <c r="T172" s="231" t="n"/>
      <c r="U172" s="231" t="inlineStr">
        <is>
          <t>can take almost all projects, but has minor issues</t>
        </is>
      </c>
      <c r="V172" s="231" t="inlineStr">
        <is>
          <t>Freelancer</t>
        </is>
      </c>
      <c r="W172" s="231" t="inlineStr">
        <is>
          <t>Germany</t>
        </is>
      </c>
      <c r="X172" s="231" t="inlineStr">
        <is>
          <t>GMT+1</t>
        </is>
      </c>
      <c r="Y172" s="350">
        <f>NOW()+3/24</f>
        <v/>
      </c>
      <c r="Z172" s="356" t="inlineStr">
        <is>
          <t>heiko_pfeil@hotmail.com</t>
        </is>
      </c>
      <c r="AA172" s="356" t="inlineStr">
        <is>
          <t>v_heiko.pfeil@pactera.com</t>
        </is>
      </c>
      <c r="AB172" s="356" t="inlineStr">
        <is>
          <t>kn1v#iN#</t>
        </is>
      </c>
      <c r="AC172" s="392" t="n"/>
      <c r="AD172" s="231" t="n">
        <v>170253</v>
      </c>
      <c r="AE172" s="231" t="n"/>
      <c r="AF172" s="452" t="inlineStr">
        <is>
          <t>Pactera_DE_H.PF</t>
        </is>
      </c>
      <c r="AG172" s="453" t="n"/>
    </row>
    <row r="173" customFormat="1" s="77">
      <c r="A173" s="352" t="n"/>
      <c r="B173" s="231" t="inlineStr">
        <is>
          <t>Gottfried Fink</t>
        </is>
      </c>
      <c r="C173" s="231" t="inlineStr">
        <is>
          <t>Gottfried Fink</t>
        </is>
      </c>
      <c r="D173" s="231" t="inlineStr">
        <is>
          <t>DE</t>
        </is>
      </c>
      <c r="E173" s="231" t="inlineStr">
        <is>
          <t>Translator</t>
        </is>
      </c>
      <c r="F173" s="231" t="inlineStr">
        <is>
          <t>Gottfried Fink</t>
        </is>
      </c>
      <c r="G173" s="231" t="inlineStr">
        <is>
          <t>v_gottfreid.fink</t>
        </is>
      </c>
      <c r="H173" s="231" t="inlineStr">
        <is>
          <t>Disabled</t>
        </is>
      </c>
      <c r="I173" s="352">
        <f>N173/$I$461</f>
        <v/>
      </c>
      <c r="J173" s="352">
        <f>O173/$I$461</f>
        <v/>
      </c>
      <c r="K173" s="352" t="n"/>
      <c r="L173" s="352" t="n"/>
      <c r="M173" s="352" t="n"/>
      <c r="N173" s="352" t="n">
        <v>0.19</v>
      </c>
      <c r="O173" s="352" t="n">
        <v>0.024</v>
      </c>
      <c r="P173" s="352" t="n"/>
      <c r="Q173" s="352" t="n"/>
      <c r="R173" s="352" t="n"/>
      <c r="S173" s="512" t="inlineStr">
        <is>
          <t>EUR</t>
        </is>
      </c>
      <c r="T173" s="352" t="n"/>
      <c r="U173" s="512" t="n"/>
      <c r="V173" s="231" t="inlineStr">
        <is>
          <t>Freelancer</t>
        </is>
      </c>
      <c r="W173" s="231" t="inlineStr">
        <is>
          <t>Austria</t>
        </is>
      </c>
      <c r="X173" s="231" t="inlineStr">
        <is>
          <t>GMT+11</t>
        </is>
      </c>
      <c r="Y173" s="353">
        <f>NOW()+3/24</f>
        <v/>
      </c>
      <c r="Z173" s="231" t="inlineStr">
        <is>
          <t>gottfried.fink@chello.at</t>
        </is>
      </c>
      <c r="AA173" s="231" t="inlineStr">
        <is>
          <t>v_gottfreid.fink@pactera.com</t>
        </is>
      </c>
      <c r="AB173" s="354" t="inlineStr">
        <is>
          <t>kVf7N@8k</t>
        </is>
      </c>
      <c r="AC173" s="390" t="inlineStr">
        <is>
          <t>43 (0) 681 10471559</t>
        </is>
      </c>
      <c r="AD173" s="352" t="n">
        <v>182183</v>
      </c>
      <c r="AE173" s="352" t="n"/>
      <c r="AF173" s="452" t="n">
        <v>0</v>
      </c>
      <c r="AG173" s="453" t="n"/>
    </row>
    <row r="174" customFormat="1" s="77">
      <c r="A174" s="352" t="n"/>
      <c r="B174" s="231" t="inlineStr">
        <is>
          <t>Jens (Internal)</t>
        </is>
      </c>
      <c r="C174" s="355" t="inlineStr">
        <is>
          <t>Jens Wargenau Internal Resource</t>
        </is>
      </c>
      <c r="D174" s="231" t="inlineStr">
        <is>
          <t>DE</t>
        </is>
      </c>
      <c r="E174" s="231" t="inlineStr">
        <is>
          <t>Translator</t>
        </is>
      </c>
      <c r="F174" s="231" t="n"/>
      <c r="G174" s="352" t="n"/>
      <c r="H174" s="231" t="n"/>
      <c r="I174" s="352" t="n"/>
      <c r="J174" s="352" t="n"/>
      <c r="K174" s="352" t="n"/>
      <c r="L174" s="352" t="n"/>
      <c r="M174" s="352" t="n"/>
      <c r="N174" s="352" t="n"/>
      <c r="O174" s="352" t="n"/>
      <c r="P174" s="352" t="n"/>
      <c r="Q174" s="511" t="n"/>
      <c r="R174" s="352" t="n"/>
      <c r="S174" s="231" t="inlineStr">
        <is>
          <t>EUR</t>
        </is>
      </c>
      <c r="T174" s="352" t="n"/>
      <c r="U174" s="231" t="n"/>
      <c r="V174" s="231" t="inlineStr">
        <is>
          <t>Freelancer</t>
        </is>
      </c>
      <c r="W174" s="231" t="inlineStr">
        <is>
          <t>Germany</t>
        </is>
      </c>
      <c r="X174" s="231" t="inlineStr">
        <is>
          <t>GMT+1</t>
        </is>
      </c>
      <c r="Y174" s="353">
        <f>NOW()+3/24</f>
        <v/>
      </c>
      <c r="Z174" s="356" t="inlineStr">
        <is>
          <t>jens@wargenau-translation.com</t>
        </is>
      </c>
      <c r="AA174" s="356" t="n"/>
      <c r="AB174" s="356" t="n"/>
      <c r="AC174" s="390" t="n"/>
      <c r="AD174" s="352" t="n">
        <v>49028</v>
      </c>
      <c r="AE174" s="352" t="n"/>
      <c r="AF174" s="452" t="n">
        <v>0</v>
      </c>
      <c r="AG174" s="453" t="n"/>
    </row>
    <row r="175" ht="15" customHeight="1" s="474">
      <c r="A175" s="352" t="n"/>
      <c r="B175" s="231" t="inlineStr">
        <is>
          <t>Timo</t>
        </is>
      </c>
      <c r="C175" s="355" t="inlineStr">
        <is>
          <t>Internal Resource</t>
        </is>
      </c>
      <c r="D175" s="231" t="inlineStr">
        <is>
          <t>DE</t>
        </is>
      </c>
      <c r="E175" s="231" t="n"/>
      <c r="F175" s="231" t="n"/>
      <c r="G175" s="352" t="n"/>
      <c r="H175" s="231" t="n"/>
      <c r="I175" s="352" t="n"/>
      <c r="J175" s="352" t="n"/>
      <c r="K175" s="352" t="n"/>
      <c r="L175" s="352" t="n"/>
      <c r="M175" s="352" t="n"/>
      <c r="N175" s="352" t="n"/>
      <c r="O175" s="352" t="n"/>
      <c r="P175" s="352" t="n"/>
      <c r="Q175" s="352" t="n"/>
      <c r="R175" s="352" t="n"/>
      <c r="S175" s="231" t="inlineStr">
        <is>
          <t>EUR</t>
        </is>
      </c>
      <c r="T175" s="352" t="n"/>
      <c r="U175" s="231" t="n"/>
      <c r="V175" s="231" t="inlineStr">
        <is>
          <t>Internal</t>
        </is>
      </c>
      <c r="W175" s="231" t="inlineStr">
        <is>
          <t>Germany</t>
        </is>
      </c>
      <c r="X175" s="231" t="inlineStr">
        <is>
          <t>GMT+11</t>
        </is>
      </c>
      <c r="Y175" s="353">
        <f>NOW()+3/24</f>
        <v/>
      </c>
      <c r="Z175" s="356" t="inlineStr">
        <is>
          <t>th-traduccions@hoderlein.org</t>
        </is>
      </c>
      <c r="AA175" s="356" t="n"/>
      <c r="AB175" s="356" t="n"/>
      <c r="AC175" s="390" t="n"/>
      <c r="AD175" s="352" t="n"/>
      <c r="AE175" s="352" t="n"/>
      <c r="AF175" s="452" t="n">
        <v>0</v>
      </c>
      <c r="AG175" s="453" t="n"/>
    </row>
    <row r="176">
      <c r="A176" s="43" t="n"/>
      <c r="B176" s="232" t="inlineStr">
        <is>
          <t>X-FR-CA</t>
        </is>
      </c>
      <c r="C176" s="34" t="n"/>
      <c r="D176" s="34" t="inlineStr">
        <is>
          <t>FR-CA</t>
        </is>
      </c>
      <c r="E176" s="34" t="n"/>
      <c r="F176" s="34" t="n"/>
      <c r="G176" s="43" t="n"/>
      <c r="H176" s="43" t="n"/>
      <c r="I176" s="43" t="n"/>
      <c r="J176" s="43" t="n"/>
      <c r="K176" s="43" t="n"/>
      <c r="L176" s="43" t="n"/>
      <c r="M176" s="43" t="n"/>
      <c r="N176" s="43" t="n"/>
      <c r="O176" s="43" t="n"/>
      <c r="P176" s="43" t="n"/>
      <c r="Q176" s="43" t="n"/>
      <c r="R176" s="43" t="n"/>
      <c r="S176" s="384" t="n"/>
      <c r="T176" s="384" t="n"/>
      <c r="U176" s="384" t="n"/>
      <c r="V176" s="384" t="n"/>
      <c r="W176" s="34" t="n"/>
      <c r="X176" s="34" t="n"/>
      <c r="Y176" s="44" t="n"/>
      <c r="Z176" s="34" t="n"/>
      <c r="AA176" s="34" t="n"/>
      <c r="AB176" s="34" t="n"/>
      <c r="AC176" s="575" t="n"/>
      <c r="AD176" s="43" t="n"/>
      <c r="AE176" s="43" t="n"/>
      <c r="AF176" s="448" t="e">
        <v>#N/A</v>
      </c>
      <c r="AG176" s="449" t="n"/>
    </row>
    <row r="177">
      <c r="A177" s="43" t="n">
        <v>1</v>
      </c>
      <c r="B177" s="34" t="inlineStr">
        <is>
          <t>Corinne Duquette</t>
        </is>
      </c>
      <c r="C177" s="34" t="inlineStr">
        <is>
          <t>Corinne Duquette</t>
        </is>
      </c>
      <c r="D177" s="34" t="inlineStr">
        <is>
          <t>FR-CA</t>
        </is>
      </c>
      <c r="E177" s="34" t="inlineStr">
        <is>
          <t>Translator(LL)</t>
        </is>
      </c>
      <c r="F177" s="34" t="inlineStr">
        <is>
          <t>Corinne Duquette</t>
        </is>
      </c>
      <c r="G177" s="34" t="inlineStr">
        <is>
          <t>v_corinne.duquette</t>
        </is>
      </c>
      <c r="H177" s="34" t="inlineStr">
        <is>
          <t>Tesla123</t>
        </is>
      </c>
      <c r="I177" s="43" t="n">
        <v>0.12</v>
      </c>
      <c r="J177" s="43" t="n"/>
      <c r="K177" s="43" t="n"/>
      <c r="L177" s="43" t="n"/>
      <c r="M177" s="43" t="n"/>
      <c r="N177" s="43" t="n">
        <v>0.12</v>
      </c>
      <c r="O177" s="43" t="n">
        <v>0.05</v>
      </c>
      <c r="P177" s="43" t="n"/>
      <c r="Q177" s="43" t="n"/>
      <c r="R177" s="43" t="n">
        <v>30</v>
      </c>
      <c r="S177" s="34" t="inlineStr">
        <is>
          <t>USD</t>
        </is>
      </c>
      <c r="T177" s="384" t="inlineStr">
        <is>
          <t>P1</t>
        </is>
      </c>
      <c r="U177" s="34" t="inlineStr">
        <is>
          <t>Core translator for Tesla all groups</t>
        </is>
      </c>
      <c r="V177" s="34" t="inlineStr">
        <is>
          <t>Freelancer</t>
        </is>
      </c>
      <c r="W177" s="34" t="inlineStr">
        <is>
          <t>Canada</t>
        </is>
      </c>
      <c r="X177" s="34" t="inlineStr">
        <is>
          <t>GMT-5</t>
        </is>
      </c>
      <c r="Y177" s="44">
        <f>NOW()-13/24</f>
        <v/>
      </c>
      <c r="Z177" s="347" t="inlineStr">
        <is>
          <t>corinnedtraduction@gmail.com</t>
        </is>
      </c>
      <c r="AA177" s="347" t="inlineStr">
        <is>
          <t xml:space="preserve">v_corinne.duquette@pactera.com  </t>
        </is>
      </c>
      <c r="AB177" s="34" t="inlineStr">
        <is>
          <t>pn3RB#3I</t>
        </is>
      </c>
      <c r="AC177" s="574" t="n"/>
      <c r="AD177" s="34" t="n">
        <v>170224</v>
      </c>
      <c r="AE177" s="43" t="n"/>
      <c r="AF177" s="448" t="inlineStr">
        <is>
          <t>Pactera_FR-CA_C.DU</t>
        </is>
      </c>
      <c r="AG177" s="449" t="n"/>
    </row>
    <row r="178" ht="15" customHeight="1" s="474" thickBot="1">
      <c r="A178" s="43" t="n"/>
      <c r="B178" s="34" t="inlineStr">
        <is>
          <t>Johanne Arbour</t>
        </is>
      </c>
      <c r="C178" s="34" t="inlineStr">
        <is>
          <t>Johanne Lalonde-Arbour</t>
        </is>
      </c>
      <c r="D178" s="34" t="inlineStr">
        <is>
          <t>FR-CA</t>
        </is>
      </c>
      <c r="E178" s="34" t="inlineStr">
        <is>
          <t>Translator</t>
        </is>
      </c>
      <c r="F178" s="34" t="inlineStr">
        <is>
          <t>Johanne Arbour</t>
        </is>
      </c>
      <c r="G178" s="520" t="inlineStr">
        <is>
          <t>v_johanne.arbour</t>
        </is>
      </c>
      <c r="H178" s="72" t="inlineStr">
        <is>
          <t>Tesla123!@#</t>
        </is>
      </c>
      <c r="I178" s="43" t="n"/>
      <c r="J178" s="43" t="n"/>
      <c r="K178" s="43" t="n"/>
      <c r="L178" s="43" t="n"/>
      <c r="M178" s="43" t="n"/>
      <c r="N178" s="43" t="n"/>
      <c r="O178" s="43" t="n"/>
      <c r="P178" s="43" t="n"/>
      <c r="Q178" s="43" t="n"/>
      <c r="R178" s="43" t="n"/>
      <c r="S178" s="34" t="n"/>
      <c r="T178" s="384" t="n"/>
      <c r="U178" s="34" t="inlineStr">
        <is>
          <t>New Resource. Recommended by Corinne, needs to be fully trained</t>
        </is>
      </c>
      <c r="V178" s="34" t="inlineStr">
        <is>
          <t>Freelancer</t>
        </is>
      </c>
      <c r="W178" s="34" t="inlineStr">
        <is>
          <t>USA</t>
        </is>
      </c>
      <c r="X178" s="34" t="inlineStr">
        <is>
          <t>GMT-5</t>
        </is>
      </c>
      <c r="Y178" s="44">
        <f>NOW()-13/24</f>
        <v/>
      </c>
      <c r="Z178" s="347" t="inlineStr">
        <is>
          <t>jlavirtuel@gmail.com</t>
        </is>
      </c>
      <c r="AA178" s="427" t="inlineStr">
        <is>
          <t>v_johanne.arbour@pacteraedge.com</t>
        </is>
      </c>
      <c r="AB178" s="518" t="inlineStr">
        <is>
          <t>Jo45$ar6</t>
        </is>
      </c>
      <c r="AC178" s="574" t="n"/>
      <c r="AD178" s="34" t="n">
        <v>196299</v>
      </c>
      <c r="AE178" s="43" t="n"/>
      <c r="AF178" s="448" t="n"/>
      <c r="AG178" s="449" t="n"/>
    </row>
    <row r="179" ht="15" customHeight="1" s="474">
      <c r="A179" s="43" t="n"/>
      <c r="B179" s="34" t="inlineStr">
        <is>
          <t>Anne Parent</t>
        </is>
      </c>
      <c r="C179" s="34" t="inlineStr">
        <is>
          <t>Anne Parent</t>
        </is>
      </c>
      <c r="D179" s="34" t="inlineStr">
        <is>
          <t>FR-CA</t>
        </is>
      </c>
      <c r="E179" s="34" t="inlineStr">
        <is>
          <t>Translator</t>
        </is>
      </c>
      <c r="F179" s="34" t="inlineStr">
        <is>
          <t>Anne Parent</t>
        </is>
      </c>
      <c r="G179" s="34" t="n"/>
      <c r="H179" s="72" t="n"/>
      <c r="I179" s="43" t="n">
        <v>0.15</v>
      </c>
      <c r="J179" s="43" t="n">
        <v>0.045</v>
      </c>
      <c r="K179" s="43" t="n"/>
      <c r="L179" s="43" t="n"/>
      <c r="M179" s="43" t="n"/>
      <c r="N179" s="43" t="n">
        <v>0.15</v>
      </c>
      <c r="O179" s="43" t="n">
        <v>0.045</v>
      </c>
      <c r="P179" s="43" t="n"/>
      <c r="Q179" s="286" t="inlineStr">
        <is>
          <t>12 or 20 not sure</t>
        </is>
      </c>
      <c r="R179" s="43" t="n">
        <v>30</v>
      </c>
      <c r="S179" s="34" t="inlineStr">
        <is>
          <t>USD</t>
        </is>
      </c>
      <c r="T179" s="34" t="inlineStr">
        <is>
          <t>P1</t>
        </is>
      </c>
      <c r="U179" s="34" t="inlineStr">
        <is>
          <t>Backup translator</t>
        </is>
      </c>
      <c r="V179" s="34" t="inlineStr">
        <is>
          <t>Freelancer</t>
        </is>
      </c>
      <c r="W179" s="34" t="inlineStr">
        <is>
          <t>Canada</t>
        </is>
      </c>
      <c r="X179" s="34" t="inlineStr">
        <is>
          <t>GMT-5</t>
        </is>
      </c>
      <c r="Y179" s="44">
        <f>NOW()-13/24</f>
        <v/>
      </c>
      <c r="Z179" s="34" t="inlineStr">
        <is>
          <t>anne.parent@globetrotter.net;anne_parent_trd@hotmail.ca</t>
        </is>
      </c>
      <c r="AA179" s="347" t="inlineStr">
        <is>
          <t xml:space="preserve">v_anne.parent@pactera.com </t>
        </is>
      </c>
      <c r="AB179" s="34" t="inlineStr">
        <is>
          <t>MDX7XQ#d</t>
        </is>
      </c>
      <c r="AC179" s="574" t="inlineStr">
        <is>
          <t>(418) 593-0160;(418) 685-2505</t>
        </is>
      </c>
      <c r="AD179" s="43" t="n">
        <v>77826</v>
      </c>
      <c r="AE179" s="43" t="n"/>
      <c r="AF179" s="448" t="n">
        <v>0</v>
      </c>
      <c r="AG179" s="449" t="n"/>
    </row>
    <row r="180" ht="15" customHeight="1" s="474">
      <c r="A180" s="43" t="n"/>
      <c r="B180" s="34" t="inlineStr">
        <is>
          <t>Vincent MIKO</t>
        </is>
      </c>
      <c r="C180" s="34" t="inlineStr">
        <is>
          <t>Vincent Miko</t>
        </is>
      </c>
      <c r="D180" s="34" t="inlineStr">
        <is>
          <t>FR-CA</t>
        </is>
      </c>
      <c r="E180" s="34" t="inlineStr">
        <is>
          <t>Translator</t>
        </is>
      </c>
      <c r="F180" s="34" t="inlineStr">
        <is>
          <t>Vincent MIKO</t>
        </is>
      </c>
      <c r="G180" s="34" t="inlineStr">
        <is>
          <t>v_vincent.miko</t>
        </is>
      </c>
      <c r="H180" s="72" t="n"/>
      <c r="I180" s="43" t="n">
        <v>0.15</v>
      </c>
      <c r="J180" s="43" t="n">
        <v>0.05</v>
      </c>
      <c r="K180" s="43" t="n"/>
      <c r="L180" s="43" t="n"/>
      <c r="M180" s="43" t="n"/>
      <c r="N180" s="43" t="n">
        <v>0.15</v>
      </c>
      <c r="O180" s="43" t="n">
        <v>0.05</v>
      </c>
      <c r="P180" s="43" t="n"/>
      <c r="Q180" s="43" t="n">
        <v>10</v>
      </c>
      <c r="R180" s="43" t="n"/>
      <c r="S180" s="34" t="inlineStr">
        <is>
          <t>USD</t>
        </is>
      </c>
      <c r="T180" s="34" t="n"/>
      <c r="U180" s="34" t="inlineStr">
        <is>
          <t>Quick reply</t>
        </is>
      </c>
      <c r="V180" s="34" t="inlineStr">
        <is>
          <t>Freelancer</t>
        </is>
      </c>
      <c r="W180" s="34" t="inlineStr">
        <is>
          <t>Canada</t>
        </is>
      </c>
      <c r="X180" s="34" t="inlineStr">
        <is>
          <t>GMT-5</t>
        </is>
      </c>
      <c r="Y180" s="44">
        <f>NOW()-13/24</f>
        <v/>
      </c>
      <c r="Z180" s="347" t="inlineStr">
        <is>
          <t>vincentmiko@gmail.com</t>
        </is>
      </c>
      <c r="AA180" s="34" t="inlineStr">
        <is>
          <t>v_vincent.miko@pactera.com</t>
        </is>
      </c>
      <c r="AB180" s="278" t="inlineStr">
        <is>
          <t>qPj2Ug$E</t>
        </is>
      </c>
      <c r="AC180" s="574" t="inlineStr">
        <is>
          <t>1 (450) 508-6304</t>
        </is>
      </c>
      <c r="AD180" s="34" t="n">
        <v>133710</v>
      </c>
      <c r="AE180" s="43" t="n"/>
      <c r="AF180" s="448" t="n">
        <v>0</v>
      </c>
      <c r="AG180" s="449" t="n"/>
    </row>
    <row r="181" ht="15" customHeight="1" s="474">
      <c r="A181" s="43" t="n"/>
      <c r="B181" s="34" t="inlineStr">
        <is>
          <t>Jean-François Mercier</t>
        </is>
      </c>
      <c r="C181" s="34" t="inlineStr">
        <is>
          <t>Jean-François Mercier[G004503]</t>
        </is>
      </c>
      <c r="D181" s="34" t="inlineStr">
        <is>
          <t>FR-CA</t>
        </is>
      </c>
      <c r="E181" s="34" t="inlineStr">
        <is>
          <t>Translator</t>
        </is>
      </c>
      <c r="F181" s="34" t="inlineStr">
        <is>
          <t>Jean-François Mercier</t>
        </is>
      </c>
      <c r="G181" s="34" t="inlineStr">
        <is>
          <t>jmercier</t>
        </is>
      </c>
      <c r="H181" s="72" t="inlineStr">
        <is>
          <t>Pactera123</t>
        </is>
      </c>
      <c r="I181" s="43" t="n"/>
      <c r="J181" s="43" t="n"/>
      <c r="K181" s="43" t="n"/>
      <c r="L181" s="43" t="n"/>
      <c r="M181" s="43" t="n"/>
      <c r="N181" s="43" t="n">
        <v>0.12</v>
      </c>
      <c r="O181" s="43" t="n">
        <v>0.02</v>
      </c>
      <c r="P181" s="43" t="n"/>
      <c r="Q181" s="286" t="n"/>
      <c r="R181" s="43" t="n">
        <v>30</v>
      </c>
      <c r="S181" s="34" t="inlineStr">
        <is>
          <t>USD</t>
        </is>
      </c>
      <c r="T181" s="34" t="n"/>
      <c r="U181" s="34" t="n"/>
      <c r="V181" s="34" t="inlineStr">
        <is>
          <t>Freelancer</t>
        </is>
      </c>
      <c r="W181" s="34" t="inlineStr">
        <is>
          <t>Canada</t>
        </is>
      </c>
      <c r="X181" s="34" t="inlineStr">
        <is>
          <t>GMT-5</t>
        </is>
      </c>
      <c r="Y181" s="44">
        <f>NOW()-13/24</f>
        <v/>
      </c>
      <c r="Z181" s="34" t="inlineStr">
        <is>
          <t xml:space="preserve">jf.m@videotron.ca; mercier.trans@gmail.com </t>
        </is>
      </c>
      <c r="AA181" s="347" t="n"/>
      <c r="AB181" s="34" t="n"/>
      <c r="AC181" s="391" t="inlineStr">
        <is>
          <t>+1 450 649-3978</t>
        </is>
      </c>
      <c r="AD181" s="43" t="n">
        <v>132512</v>
      </c>
      <c r="AE181" s="43" t="n"/>
      <c r="AF181" s="448" t="n"/>
      <c r="AG181" s="449" t="n"/>
    </row>
    <row r="182" ht="15" customHeight="1" s="474">
      <c r="A182" s="43" t="n"/>
      <c r="B182" s="34" t="inlineStr">
        <is>
          <t>Bob Lemay</t>
        </is>
      </c>
      <c r="C182" s="34" t="inlineStr">
        <is>
          <t>Domus Citius Holdings LLC</t>
        </is>
      </c>
      <c r="D182" s="34" t="inlineStr">
        <is>
          <t>FR-CA</t>
        </is>
      </c>
      <c r="E182" s="34" t="inlineStr">
        <is>
          <t>Reviewer</t>
        </is>
      </c>
      <c r="F182" s="34" t="inlineStr">
        <is>
          <t>Bob Lemay</t>
        </is>
      </c>
      <c r="G182" s="34" t="inlineStr">
        <is>
          <t>v_lemay.bob</t>
        </is>
      </c>
      <c r="H182" s="72" t="inlineStr">
        <is>
          <t>Mar2017</t>
        </is>
      </c>
      <c r="I182" s="43" t="n">
        <v>0.09</v>
      </c>
      <c r="J182" s="43" t="n">
        <v>0.025</v>
      </c>
      <c r="K182" s="43" t="n"/>
      <c r="L182" s="43" t="n"/>
      <c r="M182" s="43" t="n"/>
      <c r="N182" s="43" t="n">
        <v>0.09</v>
      </c>
      <c r="O182" s="43" t="n">
        <v>0.025</v>
      </c>
      <c r="P182" s="43" t="n"/>
      <c r="Q182" s="43" t="n">
        <v>15</v>
      </c>
      <c r="R182" s="43" t="n"/>
      <c r="S182" s="384" t="inlineStr">
        <is>
          <t>USD</t>
        </is>
      </c>
      <c r="T182" s="384" t="n"/>
      <c r="U182" s="34" t="inlineStr">
        <is>
          <t>Can be backup</t>
        </is>
      </c>
      <c r="V182" s="34" t="inlineStr">
        <is>
          <t>Freelancer</t>
        </is>
      </c>
      <c r="W182" s="34" t="inlineStr">
        <is>
          <t>USA</t>
        </is>
      </c>
      <c r="X182" s="34" t="inlineStr">
        <is>
          <t>GMT-4</t>
        </is>
      </c>
      <c r="Y182" s="44">
        <f>NOW()-12/24</f>
        <v/>
      </c>
      <c r="Z182" s="34" t="inlineStr">
        <is>
          <t>Bob@boblemay.com</t>
        </is>
      </c>
      <c r="AA182" s="347" t="inlineStr">
        <is>
          <t>v_lemay.bob@pactera.com</t>
        </is>
      </c>
      <c r="AB182" s="278" t="inlineStr">
        <is>
          <t>fD5JV%Q0</t>
        </is>
      </c>
      <c r="AC182" s="575" t="inlineStr">
        <is>
          <t>772-408-8236</t>
        </is>
      </c>
      <c r="AD182" s="43" t="n">
        <v>179564</v>
      </c>
      <c r="AE182" s="43" t="n"/>
      <c r="AF182" s="448" t="n">
        <v>0</v>
      </c>
      <c r="AG182" s="449" t="n"/>
    </row>
    <row r="183" ht="15" customHeight="1" s="474">
      <c r="A183" s="43" t="n"/>
      <c r="B183" s="34" t="inlineStr">
        <is>
          <t>Daniel Ernwein</t>
        </is>
      </c>
      <c r="C183" s="34" t="inlineStr">
        <is>
          <t>Daniel Ernwein</t>
        </is>
      </c>
      <c r="D183" s="34" t="inlineStr">
        <is>
          <t>FR-CA</t>
        </is>
      </c>
      <c r="E183" s="34" t="inlineStr">
        <is>
          <t>Translator</t>
        </is>
      </c>
      <c r="F183" s="34" t="inlineStr">
        <is>
          <t>Daniel Ernwein</t>
        </is>
      </c>
      <c r="G183" s="34" t="inlineStr">
        <is>
          <t>daniel_ernwein</t>
        </is>
      </c>
      <c r="H183" s="72" t="inlineStr">
        <is>
          <t>Pactera!23</t>
        </is>
      </c>
      <c r="I183" s="43" t="n">
        <v>0.135</v>
      </c>
      <c r="J183" s="43" t="n"/>
      <c r="K183" s="43" t="n"/>
      <c r="L183" s="43" t="n"/>
      <c r="M183" s="43" t="n"/>
      <c r="N183" s="43" t="n">
        <v>0.135</v>
      </c>
      <c r="O183" s="43" t="n"/>
      <c r="P183" s="43" t="n"/>
      <c r="Q183" s="43" t="n"/>
      <c r="R183" s="43" t="n"/>
      <c r="S183" s="384" t="inlineStr">
        <is>
          <t>USD</t>
        </is>
      </c>
      <c r="T183" s="384" t="n"/>
      <c r="U183" s="34" t="n"/>
      <c r="V183" s="34" t="inlineStr">
        <is>
          <t>Freelancer</t>
        </is>
      </c>
      <c r="W183" s="34" t="inlineStr">
        <is>
          <t>Canada</t>
        </is>
      </c>
      <c r="X183" s="34" t="inlineStr">
        <is>
          <t>GMT-5</t>
        </is>
      </c>
      <c r="Y183" s="44">
        <f>NOW()-13/24</f>
        <v/>
      </c>
      <c r="Z183" s="347" t="inlineStr">
        <is>
          <t>daniel.ernwein.pro@videotron.ca</t>
        </is>
      </c>
      <c r="AA183" s="347" t="inlineStr">
        <is>
          <t>Daniel.Ernwein@pacteraedge.com</t>
        </is>
      </c>
      <c r="AB183" s="278" t="n"/>
      <c r="AC183" s="575" t="n"/>
      <c r="AD183" s="43" t="n">
        <v>219181</v>
      </c>
      <c r="AE183" s="43" t="n"/>
      <c r="AF183" s="448" t="n"/>
      <c r="AG183" s="449" t="n"/>
    </row>
    <row r="184" customFormat="1" s="123">
      <c r="A184" s="43" t="n"/>
      <c r="B184" s="34" t="inlineStr">
        <is>
          <t>The Translation GateLLC</t>
        </is>
      </c>
      <c r="C184" s="34" t="inlineStr">
        <is>
          <t>The Translation GateLLC</t>
        </is>
      </c>
      <c r="D184" s="34" t="inlineStr">
        <is>
          <t>FR-CA</t>
        </is>
      </c>
      <c r="E184" s="34" t="inlineStr">
        <is>
          <t>Vendor</t>
        </is>
      </c>
      <c r="F184" s="34" t="inlineStr">
        <is>
          <t>Dalia B.</t>
        </is>
      </c>
      <c r="G184" s="34" t="inlineStr">
        <is>
          <t>daliab</t>
        </is>
      </c>
      <c r="H184" s="72" t="inlineStr">
        <is>
          <t>Tesla!23</t>
        </is>
      </c>
      <c r="I184" s="43" t="n"/>
      <c r="J184" s="43" t="n"/>
      <c r="K184" s="43" t="n"/>
      <c r="L184" s="43" t="n"/>
      <c r="M184" s="43" t="n"/>
      <c r="N184" s="43" t="n">
        <v>0.1125</v>
      </c>
      <c r="O184" s="43" t="n">
        <v>0.056</v>
      </c>
      <c r="P184" s="43" t="n"/>
      <c r="Q184" s="43" t="n"/>
      <c r="R184" s="43" t="n"/>
      <c r="S184" s="384" t="inlineStr">
        <is>
          <t>USD</t>
        </is>
      </c>
      <c r="T184" s="384" t="n"/>
      <c r="U184" s="34" t="n"/>
      <c r="V184" s="34" t="inlineStr">
        <is>
          <t>Agency</t>
        </is>
      </c>
      <c r="W184" s="34" t="inlineStr">
        <is>
          <t>Egypt</t>
        </is>
      </c>
      <c r="X184" s="34" t="n"/>
      <c r="Y184" s="44" t="n"/>
      <c r="Z184" s="347" t="inlineStr">
        <is>
          <t>pactera@thetranslationgate.com</t>
        </is>
      </c>
      <c r="AA184" s="347" t="n"/>
      <c r="AB184" s="278" t="n"/>
      <c r="AC184" s="575" t="n"/>
      <c r="AD184" s="43" t="n">
        <v>20131</v>
      </c>
      <c r="AE184" s="43" t="n"/>
      <c r="AF184" s="448" t="n"/>
      <c r="AG184" s="449" t="n"/>
      <c r="AH184" s="21" t="n"/>
      <c r="AI184" s="21" t="n"/>
      <c r="AJ184" s="21" t="n"/>
      <c r="AK184" s="21" t="n"/>
      <c r="AL184" s="21" t="n"/>
      <c r="AM184" s="21" t="n"/>
      <c r="AN184" s="21" t="n"/>
      <c r="AO184" s="21" t="n"/>
      <c r="AP184" s="21" t="n"/>
      <c r="AQ184" s="21" t="n"/>
      <c r="AR184" s="21" t="n"/>
      <c r="AS184" s="21" t="n"/>
      <c r="AT184" s="21" t="n"/>
      <c r="AU184" s="21" t="n"/>
      <c r="AV184" s="21" t="n"/>
      <c r="AW184" s="21" t="n"/>
      <c r="AX184" s="21" t="n"/>
      <c r="AY184" s="21" t="n"/>
      <c r="AZ184" s="21" t="n"/>
      <c r="BA184" s="21" t="n"/>
      <c r="BB184" s="21" t="n"/>
      <c r="BC184" s="21" t="n"/>
      <c r="BD184" s="21" t="n"/>
      <c r="BE184" s="21" t="n"/>
      <c r="BF184" s="21" t="n"/>
      <c r="BG184" s="21" t="n"/>
      <c r="BH184" s="21" t="n"/>
      <c r="BI184" s="21" t="n"/>
      <c r="BJ184" s="21" t="n"/>
      <c r="BK184" s="21" t="n"/>
      <c r="BL184" s="21" t="n"/>
      <c r="BM184" s="21" t="n"/>
      <c r="BN184" s="21" t="n"/>
      <c r="BO184" s="21" t="n"/>
      <c r="BP184" s="21" t="n"/>
      <c r="BQ184" s="21" t="n"/>
      <c r="BR184" s="21" t="n"/>
      <c r="BS184" s="21" t="n"/>
      <c r="BT184" s="21" t="n"/>
      <c r="BU184" s="21" t="n"/>
      <c r="BV184" s="21" t="n"/>
      <c r="BW184" s="21" t="n"/>
      <c r="BX184" s="21" t="n"/>
      <c r="BY184" s="21" t="n"/>
      <c r="BZ184" s="21" t="n"/>
      <c r="CA184" s="21" t="n"/>
      <c r="CB184" s="21" t="n"/>
      <c r="CC184" s="21" t="n"/>
      <c r="CD184" s="21" t="n"/>
      <c r="CE184" s="21" t="n"/>
      <c r="CF184" s="21" t="n"/>
      <c r="CG184" s="21" t="n"/>
      <c r="CH184" s="21" t="n"/>
      <c r="CI184" s="21" t="n"/>
      <c r="CJ184" s="21" t="n"/>
      <c r="CK184" s="21" t="n"/>
      <c r="CL184" s="21" t="n"/>
      <c r="CM184" s="21" t="n"/>
      <c r="CN184" s="21" t="n"/>
      <c r="CO184" s="21" t="n"/>
      <c r="CP184" s="21" t="n"/>
      <c r="CQ184" s="21" t="n"/>
    </row>
    <row r="185" customFormat="1" s="123">
      <c r="A185" s="352" t="n"/>
      <c r="B185" s="231" t="inlineStr">
        <is>
          <t>Michele Lemieux-Madison</t>
        </is>
      </c>
      <c r="C185" s="231" t="inlineStr">
        <is>
          <t>Michèle Lemieux-Madison[G004224]</t>
        </is>
      </c>
      <c r="D185" s="231" t="inlineStr">
        <is>
          <t>FR-CA</t>
        </is>
      </c>
      <c r="E185" s="231" t="inlineStr">
        <is>
          <t>Reviewer</t>
        </is>
      </c>
      <c r="F185" s="231" t="inlineStr">
        <is>
          <t>Michele Lemieux-Madison</t>
        </is>
      </c>
      <c r="G185" s="231" t="inlineStr">
        <is>
          <t>v_michele.lemieux</t>
        </is>
      </c>
      <c r="H185" s="380" t="inlineStr">
        <is>
          <t>Sep2017</t>
        </is>
      </c>
      <c r="I185" s="352" t="n">
        <v>0.12</v>
      </c>
      <c r="J185" s="352" t="n">
        <v>0.05</v>
      </c>
      <c r="K185" s="352" t="n"/>
      <c r="L185" s="352" t="n"/>
      <c r="M185" s="352" t="n"/>
      <c r="N185" s="352" t="n">
        <v>0.12</v>
      </c>
      <c r="O185" s="352" t="n">
        <v>0.05</v>
      </c>
      <c r="P185" s="352" t="n"/>
      <c r="Q185" s="231" t="inlineStr">
        <is>
          <t>Review is paid by total word</t>
        </is>
      </c>
      <c r="R185" s="352" t="n"/>
      <c r="S185" s="513" t="inlineStr">
        <is>
          <t>USD</t>
        </is>
      </c>
      <c r="T185" s="231" t="inlineStr">
        <is>
          <t>Active account</t>
        </is>
      </c>
      <c r="U185" s="231" t="inlineStr">
        <is>
          <t>Quit, but account is active</t>
        </is>
      </c>
      <c r="V185" s="231" t="inlineStr">
        <is>
          <t>Freelancer</t>
        </is>
      </c>
      <c r="W185" s="231" t="inlineStr">
        <is>
          <t>USA</t>
        </is>
      </c>
      <c r="X185" s="231" t="inlineStr">
        <is>
          <t>GMT-5</t>
        </is>
      </c>
      <c r="Y185" s="353">
        <f>NOW()-13/24</f>
        <v/>
      </c>
      <c r="Z185" s="356" t="inlineStr">
        <is>
          <t>michele@michelelemieux.com</t>
        </is>
      </c>
      <c r="AA185" s="231" t="inlineStr">
        <is>
          <t>v_michele.lemieux@pactera.com</t>
        </is>
      </c>
      <c r="AB185" s="231" t="inlineStr">
        <is>
          <t>ji8uu##B</t>
        </is>
      </c>
      <c r="AC185" s="392" t="inlineStr">
        <is>
          <t>1 (806) 654-0014</t>
        </is>
      </c>
      <c r="AD185" s="231" t="n">
        <v>126535</v>
      </c>
      <c r="AE185" s="352" t="n"/>
      <c r="AF185" s="452" t="inlineStr">
        <is>
          <t>Pactera_FR-CA_M.LE</t>
        </is>
      </c>
      <c r="AG185" s="453" t="n"/>
      <c r="AH185" s="21" t="n"/>
      <c r="AI185" s="21" t="n"/>
      <c r="AJ185" s="21" t="n"/>
      <c r="AK185" s="21" t="n"/>
      <c r="AL185" s="21" t="n"/>
      <c r="AM185" s="21" t="n"/>
      <c r="AN185" s="21" t="n"/>
      <c r="AO185" s="21" t="n"/>
      <c r="AP185" s="21" t="n"/>
      <c r="AQ185" s="21" t="n"/>
      <c r="AR185" s="21" t="n"/>
      <c r="AS185" s="21" t="n"/>
      <c r="AT185" s="21" t="n"/>
      <c r="AU185" s="21" t="n"/>
      <c r="AV185" s="21" t="n"/>
      <c r="AW185" s="21" t="n"/>
      <c r="AX185" s="21" t="n"/>
      <c r="AY185" s="21" t="n"/>
      <c r="AZ185" s="21" t="n"/>
      <c r="BA185" s="21" t="n"/>
      <c r="BB185" s="21" t="n"/>
      <c r="BC185" s="21" t="n"/>
      <c r="BD185" s="21" t="n"/>
      <c r="BE185" s="21" t="n"/>
      <c r="BF185" s="21" t="n"/>
      <c r="BG185" s="21" t="n"/>
      <c r="BH185" s="21" t="n"/>
      <c r="BI185" s="21" t="n"/>
      <c r="BJ185" s="21" t="n"/>
      <c r="BK185" s="21" t="n"/>
      <c r="BL185" s="21" t="n"/>
      <c r="BM185" s="21" t="n"/>
      <c r="BN185" s="21" t="n"/>
      <c r="BO185" s="21" t="n"/>
      <c r="BP185" s="21" t="n"/>
      <c r="BQ185" s="21" t="n"/>
      <c r="BR185" s="21" t="n"/>
      <c r="BS185" s="21" t="n"/>
      <c r="BT185" s="21" t="n"/>
      <c r="BU185" s="21" t="n"/>
      <c r="BV185" s="21" t="n"/>
      <c r="BW185" s="21" t="n"/>
      <c r="BX185" s="21" t="n"/>
      <c r="BY185" s="21" t="n"/>
      <c r="BZ185" s="21" t="n"/>
      <c r="CA185" s="21" t="n"/>
      <c r="CB185" s="21" t="n"/>
      <c r="CC185" s="21" t="n"/>
      <c r="CD185" s="21" t="n"/>
      <c r="CE185" s="21" t="n"/>
      <c r="CF185" s="21" t="n"/>
      <c r="CG185" s="21" t="n"/>
      <c r="CH185" s="21" t="n"/>
      <c r="CI185" s="21" t="n"/>
      <c r="CJ185" s="21" t="n"/>
      <c r="CK185" s="21" t="n"/>
      <c r="CL185" s="21" t="n"/>
      <c r="CM185" s="21" t="n"/>
      <c r="CN185" s="21" t="n"/>
      <c r="CO185" s="21" t="n"/>
      <c r="CP185" s="21" t="n"/>
      <c r="CQ185" s="21" t="n"/>
    </row>
    <row r="186" ht="15" customHeight="1" s="474">
      <c r="A186" s="43" t="n"/>
      <c r="B186" s="34" t="inlineStr">
        <is>
          <t>France-Renée Gagnon</t>
        </is>
      </c>
      <c r="C186" s="34" t="inlineStr">
        <is>
          <t>France-Renée Gagnon</t>
        </is>
      </c>
      <c r="D186" s="34" t="inlineStr">
        <is>
          <t>FR-CA</t>
        </is>
      </c>
      <c r="E186" s="34" t="inlineStr">
        <is>
          <t>Translator</t>
        </is>
      </c>
      <c r="F186" s="34" t="inlineStr">
        <is>
          <t>France-Renée Gagnon</t>
        </is>
      </c>
      <c r="G186" s="34" t="inlineStr">
        <is>
          <t>v_france.renee</t>
        </is>
      </c>
      <c r="H186" s="34" t="inlineStr">
        <is>
          <t>Tesla123</t>
        </is>
      </c>
      <c r="I186" s="43" t="n">
        <v>0.1</v>
      </c>
      <c r="J186" s="43" t="n">
        <v>0.04</v>
      </c>
      <c r="K186" s="43" t="n"/>
      <c r="L186" s="43" t="n"/>
      <c r="M186" s="43" t="n"/>
      <c r="N186" s="43" t="n">
        <v>0.1</v>
      </c>
      <c r="O186" s="43" t="n">
        <v>0.04</v>
      </c>
      <c r="P186" s="43" t="n"/>
      <c r="Q186" s="43" t="n"/>
      <c r="R186" s="43" t="n"/>
      <c r="S186" s="34" t="inlineStr">
        <is>
          <t>USD</t>
        </is>
      </c>
      <c r="T186" s="384" t="n"/>
      <c r="U186" s="34" t="inlineStr">
        <is>
          <t>Can be backup</t>
        </is>
      </c>
      <c r="V186" s="34" t="inlineStr">
        <is>
          <t>Freelancer</t>
        </is>
      </c>
      <c r="W186" s="34" t="inlineStr">
        <is>
          <t>Canada</t>
        </is>
      </c>
      <c r="X186" s="34" t="inlineStr">
        <is>
          <t>GMT-5</t>
        </is>
      </c>
      <c r="Y186" s="44">
        <f>NOW()-13/24</f>
        <v/>
      </c>
      <c r="Z186" s="347" t="inlineStr">
        <is>
          <t>francerenee@hotmail.ca</t>
        </is>
      </c>
      <c r="AA186" s="347" t="inlineStr">
        <is>
          <t>v_france.renee@pactera.com</t>
        </is>
      </c>
      <c r="AB186" s="34" t="inlineStr">
        <is>
          <t>Dr3gT#3#</t>
        </is>
      </c>
      <c r="AC186" s="574" t="n"/>
      <c r="AD186" s="34" t="n">
        <v>169925</v>
      </c>
      <c r="AE186" s="43" t="n"/>
      <c r="AF186" s="448" t="inlineStr">
        <is>
          <t>Pactera_FR-CA_F.GA</t>
        </is>
      </c>
      <c r="AG186" s="449" t="n"/>
    </row>
    <row r="187" ht="15" customHeight="1" s="474">
      <c r="A187" s="352" t="n"/>
      <c r="B187" s="231" t="inlineStr">
        <is>
          <t>David Coulombe</t>
        </is>
      </c>
      <c r="C187" s="231" t="inlineStr">
        <is>
          <t>David Coulombe</t>
        </is>
      </c>
      <c r="D187" s="231" t="inlineStr">
        <is>
          <t>FR-CA</t>
        </is>
      </c>
      <c r="E187" s="231" t="inlineStr">
        <is>
          <t>Translator</t>
        </is>
      </c>
      <c r="F187" s="231" t="inlineStr">
        <is>
          <t>David Coulombe</t>
        </is>
      </c>
      <c r="G187" s="231" t="inlineStr">
        <is>
          <t>v_david.coulombe</t>
        </is>
      </c>
      <c r="H187" s="231" t="inlineStr">
        <is>
          <t>Tesla123</t>
        </is>
      </c>
      <c r="I187" s="352" t="n">
        <v>0.1</v>
      </c>
      <c r="J187" s="352" t="n">
        <v>0.04</v>
      </c>
      <c r="K187" s="352" t="n"/>
      <c r="L187" s="352" t="n"/>
      <c r="M187" s="352" t="n"/>
      <c r="N187" s="352" t="n">
        <v>0.1</v>
      </c>
      <c r="O187" s="352" t="n">
        <v>0.04</v>
      </c>
      <c r="P187" s="352" t="n"/>
      <c r="Q187" s="352" t="n"/>
      <c r="R187" s="352" t="n"/>
      <c r="S187" s="231" t="inlineStr">
        <is>
          <t>USD</t>
        </is>
      </c>
      <c r="T187" s="513" t="n"/>
      <c r="U187" s="231" t="n"/>
      <c r="V187" s="231" t="inlineStr">
        <is>
          <t>Freelancer</t>
        </is>
      </c>
      <c r="W187" s="231" t="inlineStr">
        <is>
          <t>Canada</t>
        </is>
      </c>
      <c r="X187" s="231" t="inlineStr">
        <is>
          <t>GMT-5</t>
        </is>
      </c>
      <c r="Y187" s="353">
        <f>NOW()-7/24</f>
        <v/>
      </c>
      <c r="Z187" s="356" t="inlineStr">
        <is>
          <t>dctraductions@gmail.com</t>
        </is>
      </c>
      <c r="AA187" s="356" t="inlineStr">
        <is>
          <t>v_david.coulombe@pactera.com</t>
        </is>
      </c>
      <c r="AB187" s="231" t="inlineStr">
        <is>
          <t>Cmr4F$#3</t>
        </is>
      </c>
      <c r="AC187" s="392" t="n"/>
      <c r="AD187" s="231" t="n">
        <v>169897</v>
      </c>
      <c r="AE187" s="352" t="n"/>
      <c r="AF187" s="452" t="inlineStr">
        <is>
          <t>Pactera_FR-CA_D.CO</t>
        </is>
      </c>
      <c r="AG187" s="453" t="n"/>
    </row>
    <row r="188" ht="15" customHeight="1" s="474">
      <c r="A188" s="352" t="n"/>
      <c r="B188" s="231" t="inlineStr">
        <is>
          <t>Lucile Bousquet</t>
        </is>
      </c>
      <c r="C188" s="231" t="inlineStr">
        <is>
          <t>Lucile Bousquet[G004086]</t>
        </is>
      </c>
      <c r="D188" s="231" t="inlineStr">
        <is>
          <t>FR-CA</t>
        </is>
      </c>
      <c r="E188" s="231" t="inlineStr">
        <is>
          <t>Translator</t>
        </is>
      </c>
      <c r="F188" s="231" t="inlineStr">
        <is>
          <t>Lucile Bousquet</t>
        </is>
      </c>
      <c r="G188" s="231" t="inlineStr">
        <is>
          <t>v_lucile.bousquet</t>
        </is>
      </c>
      <c r="H188" s="383" t="inlineStr">
        <is>
          <t>Sep2017</t>
        </is>
      </c>
      <c r="I188" s="352" t="n">
        <v>0.12</v>
      </c>
      <c r="J188" s="352" t="n">
        <v>0.025</v>
      </c>
      <c r="K188" s="352" t="n"/>
      <c r="L188" s="352" t="n"/>
      <c r="M188" s="352" t="n"/>
      <c r="N188" s="352" t="n">
        <v>0.12</v>
      </c>
      <c r="O188" s="352" t="n">
        <v>0.025</v>
      </c>
      <c r="P188" s="352" t="n"/>
      <c r="Q188" s="352" t="n"/>
      <c r="R188" s="352" t="n">
        <v>25</v>
      </c>
      <c r="S188" s="231" t="inlineStr">
        <is>
          <t>USD</t>
        </is>
      </c>
      <c r="T188" s="513" t="n"/>
      <c r="U188" s="231" t="n"/>
      <c r="V188" s="231" t="inlineStr">
        <is>
          <t>Freelancer</t>
        </is>
      </c>
      <c r="W188" s="231" t="inlineStr">
        <is>
          <t>Canada</t>
        </is>
      </c>
      <c r="X188" s="231" t="inlineStr">
        <is>
          <t>GMT-5</t>
        </is>
      </c>
      <c r="Y188" s="353">
        <f>NOW()-13/24</f>
        <v/>
      </c>
      <c r="Z188" s="356" t="inlineStr">
        <is>
          <t>lucilebousq@gmail.com</t>
        </is>
      </c>
      <c r="AA188" s="231" t="inlineStr">
        <is>
          <t>v_lucile.bousquet@pactera.com</t>
        </is>
      </c>
      <c r="AB188" s="231" t="inlineStr">
        <is>
          <t>tPQ7U###</t>
        </is>
      </c>
      <c r="AC188" s="392" t="inlineStr">
        <is>
          <t>1 514-929-7516</t>
        </is>
      </c>
      <c r="AD188" s="231" t="n">
        <v>125005</v>
      </c>
      <c r="AE188" s="231" t="inlineStr">
        <is>
          <t>luciola3</t>
        </is>
      </c>
      <c r="AF188" s="452" t="inlineStr">
        <is>
          <t>Pactera_FR-CA_L.BO</t>
        </is>
      </c>
      <c r="AG188" s="453" t="n"/>
    </row>
    <row r="189" ht="15" customHeight="1" s="474">
      <c r="A189" s="352" t="n"/>
      <c r="B189" s="231" t="inlineStr">
        <is>
          <t>Raphael Gingras</t>
        </is>
      </c>
      <c r="C189" s="231" t="inlineStr">
        <is>
          <t>Raphaël Gingras</t>
        </is>
      </c>
      <c r="D189" s="231" t="inlineStr">
        <is>
          <t>FR-CA</t>
        </is>
      </c>
      <c r="E189" s="231" t="inlineStr">
        <is>
          <t>Reviewer</t>
        </is>
      </c>
      <c r="F189" s="231" t="inlineStr">
        <is>
          <t>Raphael Gingras</t>
        </is>
      </c>
      <c r="G189" s="231" t="inlineStr">
        <is>
          <t>v_raphael.gingras</t>
        </is>
      </c>
      <c r="H189" s="383" t="inlineStr">
        <is>
          <t>Sep2017</t>
        </is>
      </c>
      <c r="I189" s="352" t="n">
        <v>0.12</v>
      </c>
      <c r="J189" s="352" t="n">
        <v>0.036</v>
      </c>
      <c r="K189" s="352" t="n"/>
      <c r="L189" s="352" t="n"/>
      <c r="M189" s="352" t="n"/>
      <c r="N189" s="352" t="n">
        <v>0.12</v>
      </c>
      <c r="O189" s="352" t="n">
        <v>0.036</v>
      </c>
      <c r="P189" s="352" t="n"/>
      <c r="Q189" s="352" t="n"/>
      <c r="R189" s="352" t="n">
        <v>35</v>
      </c>
      <c r="S189" s="231" t="inlineStr">
        <is>
          <t>USD</t>
        </is>
      </c>
      <c r="T189" s="513" t="n"/>
      <c r="U189" s="231" t="n"/>
      <c r="V189" s="231" t="inlineStr">
        <is>
          <t>Freelancer</t>
        </is>
      </c>
      <c r="W189" s="231" t="inlineStr">
        <is>
          <t>Canada</t>
        </is>
      </c>
      <c r="X189" s="231" t="inlineStr">
        <is>
          <t>GMT-5</t>
        </is>
      </c>
      <c r="Y189" s="353">
        <f>NOW()-13/24</f>
        <v/>
      </c>
      <c r="Z189" s="356" t="inlineStr">
        <is>
          <t>rafaelpare@yahoo.ca</t>
        </is>
      </c>
      <c r="AA189" s="231" t="inlineStr">
        <is>
          <t>v_raphael.gingras@pactera.com</t>
        </is>
      </c>
      <c r="AB189" s="231" t="inlineStr">
        <is>
          <t>QUt3cp#T</t>
        </is>
      </c>
      <c r="AC189" s="437" t="inlineStr">
        <is>
          <t>1 514 812 5983</t>
        </is>
      </c>
      <c r="AD189" s="380" t="n">
        <v>7376</v>
      </c>
      <c r="AE189" s="231" t="inlineStr">
        <is>
          <t>raphael_pare</t>
        </is>
      </c>
      <c r="AF189" s="452" t="n">
        <v>0</v>
      </c>
      <c r="AG189" s="453" t="n"/>
    </row>
    <row r="190" ht="15" customHeight="1" s="474">
      <c r="A190" s="352" t="n"/>
      <c r="B190" s="231" t="inlineStr">
        <is>
          <t>Geraldine Lalanne</t>
        </is>
      </c>
      <c r="C190" s="231" t="inlineStr">
        <is>
          <t>Geraldine Lalanne</t>
        </is>
      </c>
      <c r="D190" s="231" t="inlineStr">
        <is>
          <t>FR-CA</t>
        </is>
      </c>
      <c r="E190" s="231" t="inlineStr">
        <is>
          <t>Translator</t>
        </is>
      </c>
      <c r="F190" s="231" t="inlineStr">
        <is>
          <t>Geraldine Lalanne</t>
        </is>
      </c>
      <c r="G190" s="231" t="inlineStr">
        <is>
          <t>v_geraldine.lalanne</t>
        </is>
      </c>
      <c r="H190" s="231" t="n"/>
      <c r="I190" s="352">
        <f>N190/$I$461</f>
        <v/>
      </c>
      <c r="J190" s="352">
        <f>O190/$I$461</f>
        <v/>
      </c>
      <c r="K190" s="352" t="n"/>
      <c r="L190" s="352" t="n"/>
      <c r="M190" s="352" t="n"/>
      <c r="N190" s="352" t="n">
        <v>0.092</v>
      </c>
      <c r="O190" s="352" t="n">
        <v>0.041</v>
      </c>
      <c r="P190" s="352" t="n"/>
      <c r="Q190" s="352" t="n"/>
      <c r="R190" s="352" t="n">
        <v>29.3</v>
      </c>
      <c r="S190" s="231" t="inlineStr">
        <is>
          <t>EUR</t>
        </is>
      </c>
      <c r="T190" s="513" t="n"/>
      <c r="U190" s="231" t="n"/>
      <c r="V190" s="231" t="inlineStr">
        <is>
          <t>Freelancer</t>
        </is>
      </c>
      <c r="W190" s="231" t="inlineStr">
        <is>
          <t>Canada</t>
        </is>
      </c>
      <c r="X190" s="231" t="inlineStr">
        <is>
          <t>GMT-5</t>
        </is>
      </c>
      <c r="Y190" s="353">
        <f>NOW()-13/24</f>
        <v/>
      </c>
      <c r="Z190" s="356" t="inlineStr">
        <is>
          <t>geraldine@adaptrad.com</t>
        </is>
      </c>
      <c r="AA190" s="231" t="inlineStr">
        <is>
          <t xml:space="preserve">v_geraldine.lalanne@pactera.com  </t>
        </is>
      </c>
      <c r="AB190" s="231" t="inlineStr">
        <is>
          <t>FU6mb%Js</t>
        </is>
      </c>
      <c r="AC190" s="392" t="inlineStr">
        <is>
          <t>49 6101 995 6337</t>
        </is>
      </c>
      <c r="AD190" s="231" t="n">
        <v>130489</v>
      </c>
      <c r="AE190" s="352" t="n"/>
      <c r="AF190" s="452" t="n">
        <v>0</v>
      </c>
      <c r="AG190" s="453" t="n"/>
    </row>
    <row r="191" ht="15" customHeight="1" s="474">
      <c r="A191" s="352" t="n"/>
      <c r="B191" s="231" t="inlineStr">
        <is>
          <t>Christine Renaud</t>
        </is>
      </c>
      <c r="C191" s="231" t="inlineStr">
        <is>
          <t>Christine Renaud</t>
        </is>
      </c>
      <c r="D191" s="231" t="inlineStr">
        <is>
          <t>FR-CA</t>
        </is>
      </c>
      <c r="E191" s="231" t="inlineStr">
        <is>
          <t>Translator</t>
        </is>
      </c>
      <c r="F191" s="231" t="inlineStr">
        <is>
          <t>Christine Renaud</t>
        </is>
      </c>
      <c r="G191" s="231" t="inlineStr">
        <is>
          <t>v_christine.renaud</t>
        </is>
      </c>
      <c r="H191" s="380" t="inlineStr">
        <is>
          <t>Disabled</t>
        </is>
      </c>
      <c r="I191" s="352" t="n">
        <v>0.05</v>
      </c>
      <c r="J191" s="352" t="n">
        <v>0.03</v>
      </c>
      <c r="K191" s="352" t="n"/>
      <c r="L191" s="352" t="n"/>
      <c r="M191" s="352" t="n"/>
      <c r="N191" s="352" t="n">
        <v>0.05</v>
      </c>
      <c r="O191" s="352" t="n">
        <v>0.03</v>
      </c>
      <c r="P191" s="352" t="n"/>
      <c r="Q191" s="352" t="n">
        <v>10</v>
      </c>
      <c r="R191" s="352" t="n">
        <v>18</v>
      </c>
      <c r="S191" s="231" t="inlineStr">
        <is>
          <t>USD</t>
        </is>
      </c>
      <c r="T191" s="231" t="n"/>
      <c r="U191" s="231" t="inlineStr">
        <is>
          <t>Quick reply, don't work on Friday</t>
        </is>
      </c>
      <c r="V191" s="231" t="inlineStr">
        <is>
          <t>Freelancer</t>
        </is>
      </c>
      <c r="W191" s="231" t="inlineStr">
        <is>
          <t>Canada</t>
        </is>
      </c>
      <c r="X191" s="231" t="inlineStr">
        <is>
          <t>GMT-5</t>
        </is>
      </c>
      <c r="Y191" s="353">
        <f>NOW()-13/24</f>
        <v/>
      </c>
      <c r="Z191" s="356" t="inlineStr">
        <is>
          <t>therightword.c.renaud@gmail.com</t>
        </is>
      </c>
      <c r="AA191" s="231" t="inlineStr">
        <is>
          <t xml:space="preserve">v_christine.renaud@pactera.com </t>
        </is>
      </c>
      <c r="AB191" s="354" t="inlineStr">
        <is>
          <t>gD8t$Jk2</t>
        </is>
      </c>
      <c r="AC191" s="392" t="inlineStr">
        <is>
          <t>1 613-293-2252 / 1-613-822-1711</t>
        </is>
      </c>
      <c r="AD191" s="231" t="n">
        <v>133709</v>
      </c>
      <c r="AE191" s="352" t="n"/>
      <c r="AF191" s="450" t="n">
        <v>0</v>
      </c>
      <c r="AG191" s="451" t="n"/>
    </row>
    <row r="192" ht="15" customHeight="1" s="474">
      <c r="A192" s="352" t="n"/>
      <c r="B192" s="231" t="inlineStr">
        <is>
          <t>Francois Desilets</t>
        </is>
      </c>
      <c r="C192" s="231" t="inlineStr">
        <is>
          <t>FranCois Désilets</t>
        </is>
      </c>
      <c r="D192" s="231" t="inlineStr">
        <is>
          <t>FR-CA</t>
        </is>
      </c>
      <c r="E192" s="231" t="inlineStr">
        <is>
          <t>Translator</t>
        </is>
      </c>
      <c r="F192" s="231" t="inlineStr">
        <is>
          <t>Francois Desilets</t>
        </is>
      </c>
      <c r="G192" s="231" t="inlineStr">
        <is>
          <t>v_desilets.francois</t>
        </is>
      </c>
      <c r="H192" s="380" t="inlineStr">
        <is>
          <t>Disabled</t>
        </is>
      </c>
      <c r="I192" s="352" t="n">
        <v>0.12</v>
      </c>
      <c r="J192" s="352" t="n">
        <v>0.05</v>
      </c>
      <c r="K192" s="352" t="n"/>
      <c r="L192" s="352" t="n"/>
      <c r="M192" s="352" t="n"/>
      <c r="N192" s="352" t="n">
        <v>0.12</v>
      </c>
      <c r="O192" s="352" t="n">
        <v>0.05</v>
      </c>
      <c r="P192" s="352" t="n"/>
      <c r="Q192" s="352" t="n">
        <v>10</v>
      </c>
      <c r="R192" s="352" t="n"/>
      <c r="S192" s="231" t="inlineStr">
        <is>
          <t>USD</t>
        </is>
      </c>
      <c r="T192" s="231" t="n"/>
      <c r="U192" s="231" t="n"/>
      <c r="V192" s="231" t="inlineStr">
        <is>
          <t>Freelancer</t>
        </is>
      </c>
      <c r="W192" s="231" t="inlineStr">
        <is>
          <t>Canada</t>
        </is>
      </c>
      <c r="X192" s="231" t="inlineStr">
        <is>
          <t>GMT-5</t>
        </is>
      </c>
      <c r="Y192" s="353">
        <f>NOW()-13/24</f>
        <v/>
      </c>
      <c r="Z192" s="356" t="inlineStr">
        <is>
          <t>francois_desilets@cgocable.ca</t>
        </is>
      </c>
      <c r="AA192" s="231" t="inlineStr">
        <is>
          <t>v_desilets.francois@pactera.com</t>
        </is>
      </c>
      <c r="AB192" s="354" t="inlineStr">
        <is>
          <t>LcF0Gb$b</t>
        </is>
      </c>
      <c r="AC192" s="392" t="n"/>
      <c r="AD192" s="231" t="n"/>
      <c r="AE192" s="352" t="n"/>
      <c r="AF192" s="450" t="n">
        <v>0</v>
      </c>
      <c r="AG192" s="451" t="n"/>
    </row>
    <row r="193" ht="15" customHeight="1" s="474">
      <c r="A193" s="352" t="n"/>
      <c r="B193" s="231" t="inlineStr">
        <is>
          <t>Jean-François Mercier</t>
        </is>
      </c>
      <c r="C193" s="231" t="inlineStr">
        <is>
          <t>Jean-François Mercier[G004503]</t>
        </is>
      </c>
      <c r="D193" s="231" t="inlineStr">
        <is>
          <t>FR-CA</t>
        </is>
      </c>
      <c r="E193" s="231" t="inlineStr">
        <is>
          <t>Translator</t>
        </is>
      </c>
      <c r="F193" s="231" t="inlineStr">
        <is>
          <t>Jean-François Mercier</t>
        </is>
      </c>
      <c r="G193" s="231" t="inlineStr">
        <is>
          <t>v_jean.francois</t>
        </is>
      </c>
      <c r="H193" s="380" t="inlineStr">
        <is>
          <t>Disabled</t>
        </is>
      </c>
      <c r="I193" s="352" t="n">
        <v>0.12</v>
      </c>
      <c r="J193" s="352" t="n">
        <v>0.02</v>
      </c>
      <c r="K193" s="352" t="n"/>
      <c r="L193" s="352" t="n"/>
      <c r="M193" s="352" t="n"/>
      <c r="N193" s="352" t="n">
        <v>0.12</v>
      </c>
      <c r="O193" s="352" t="n">
        <v>0.02</v>
      </c>
      <c r="P193" s="352" t="n">
        <v>0.12</v>
      </c>
      <c r="Q193" s="352" t="n"/>
      <c r="R193" s="352" t="n">
        <v>30</v>
      </c>
      <c r="S193" s="231" t="inlineStr">
        <is>
          <t>USD</t>
        </is>
      </c>
      <c r="T193" s="231" t="n"/>
      <c r="U193" s="231" t="n"/>
      <c r="V193" s="231" t="inlineStr">
        <is>
          <t>Freelancer</t>
        </is>
      </c>
      <c r="W193" s="231" t="inlineStr">
        <is>
          <t>Canada</t>
        </is>
      </c>
      <c r="X193" s="231" t="inlineStr">
        <is>
          <t>GMT-5</t>
        </is>
      </c>
      <c r="Y193" s="353">
        <f>NOW()-13/24</f>
        <v/>
      </c>
      <c r="Z193" s="356" t="inlineStr">
        <is>
          <t>jf.m@videotron.ca</t>
        </is>
      </c>
      <c r="AA193" s="231" t="inlineStr">
        <is>
          <t>v_jean.francois@pactera.com</t>
        </is>
      </c>
      <c r="AB193" s="354" t="inlineStr">
        <is>
          <t>ZU3Lv%3$</t>
        </is>
      </c>
      <c r="AC193" s="392" t="inlineStr">
        <is>
          <t>1 450 649 3978; mobile: 1 519 514-3977</t>
        </is>
      </c>
      <c r="AD193" s="231" t="n">
        <v>132512</v>
      </c>
      <c r="AE193" s="352" t="n"/>
      <c r="AF193" s="450" t="n">
        <v>0</v>
      </c>
      <c r="AG193" s="451" t="n"/>
    </row>
    <row r="194" ht="15" customHeight="1" s="474">
      <c r="A194" s="352" t="n"/>
      <c r="B194" s="231" t="inlineStr">
        <is>
          <t>Tania Lafontaine</t>
        </is>
      </c>
      <c r="C194" s="231" t="n"/>
      <c r="D194" s="231" t="inlineStr">
        <is>
          <t>FR-CA</t>
        </is>
      </c>
      <c r="E194" s="231" t="inlineStr">
        <is>
          <t>Translator</t>
        </is>
      </c>
      <c r="F194" s="231" t="inlineStr">
        <is>
          <t>Tania Lafontaine</t>
        </is>
      </c>
      <c r="G194" s="231" t="inlineStr">
        <is>
          <t>v_tania.lafontaine</t>
        </is>
      </c>
      <c r="H194" s="380" t="inlineStr">
        <is>
          <t xml:space="preserve">Failed </t>
        </is>
      </c>
      <c r="I194" s="352" t="n">
        <v>0.12</v>
      </c>
      <c r="J194" s="352" t="n"/>
      <c r="K194" s="352" t="n"/>
      <c r="L194" s="352" t="n"/>
      <c r="M194" s="352" t="n"/>
      <c r="N194" s="352" t="n">
        <v>0.12</v>
      </c>
      <c r="O194" s="352" t="n"/>
      <c r="P194" s="352" t="n"/>
      <c r="Q194" s="352" t="n"/>
      <c r="R194" s="352" t="n">
        <v>30</v>
      </c>
      <c r="S194" s="231" t="inlineStr">
        <is>
          <t>USD</t>
        </is>
      </c>
      <c r="T194" s="231" t="n"/>
      <c r="U194" s="231" t="n"/>
      <c r="V194" s="231" t="inlineStr">
        <is>
          <t>Freelancer</t>
        </is>
      </c>
      <c r="W194" s="231" t="inlineStr">
        <is>
          <t>Canada</t>
        </is>
      </c>
      <c r="X194" s="231" t="inlineStr">
        <is>
          <t>GMT-5</t>
        </is>
      </c>
      <c r="Y194" s="353">
        <f>NOW()-13/24</f>
        <v/>
      </c>
      <c r="Z194" s="356" t="inlineStr">
        <is>
          <t>tania@laft.ca</t>
        </is>
      </c>
      <c r="AA194" s="231" t="inlineStr">
        <is>
          <t xml:space="preserve">v_tania.lafontaine@pactera.com </t>
        </is>
      </c>
      <c r="AB194" s="354" t="inlineStr">
        <is>
          <t>cm3B#24#</t>
        </is>
      </c>
      <c r="AC194" s="392" t="n"/>
      <c r="AD194" s="231" t="n"/>
      <c r="AE194" s="352" t="n"/>
      <c r="AF194" s="450" t="n">
        <v>0</v>
      </c>
      <c r="AG194" s="451" t="n"/>
    </row>
    <row r="195">
      <c r="A195" s="43" t="n"/>
      <c r="B195" s="34" t="inlineStr">
        <is>
          <t>Pierre Cantin</t>
        </is>
      </c>
      <c r="C195" s="34" t="n"/>
      <c r="D195" s="34" t="inlineStr">
        <is>
          <t>FR-CA</t>
        </is>
      </c>
      <c r="E195" s="34" t="inlineStr">
        <is>
          <t>translator</t>
        </is>
      </c>
      <c r="F195" s="34" t="n"/>
      <c r="G195" s="34" t="n"/>
      <c r="H195" s="34" t="n"/>
      <c r="I195" s="43" t="n"/>
      <c r="J195" s="43" t="n"/>
      <c r="K195" s="43" t="n"/>
      <c r="L195" s="43" t="n"/>
      <c r="M195" s="43" t="n"/>
      <c r="N195" s="43" t="n"/>
      <c r="O195" s="43" t="n"/>
      <c r="P195" s="43" t="n"/>
      <c r="Q195" s="43" t="n"/>
      <c r="R195" s="43" t="n"/>
      <c r="S195" s="34" t="n"/>
      <c r="T195" s="384" t="n"/>
      <c r="U195" s="384" t="inlineStr">
        <is>
          <t>Not worked with this resource since January 2021 at least. We should double check for his availability and committment for this job.</t>
        </is>
      </c>
      <c r="V195" s="34" t="inlineStr">
        <is>
          <t>Freelancer</t>
        </is>
      </c>
      <c r="W195" s="34" t="inlineStr">
        <is>
          <t>Canada</t>
        </is>
      </c>
      <c r="X195" s="34" t="inlineStr">
        <is>
          <t>GMT-5</t>
        </is>
      </c>
      <c r="Y195" s="44">
        <f>NOW()-13/24</f>
        <v/>
      </c>
      <c r="Z195" s="347" t="inlineStr">
        <is>
          <t>p.cantin@tcc.qc.ca</t>
        </is>
      </c>
      <c r="AA195" s="34" t="n"/>
      <c r="AB195" s="34" t="n"/>
      <c r="AC195" s="574" t="n"/>
      <c r="AD195" s="34" t="n"/>
      <c r="AE195" s="43" t="n"/>
      <c r="AF195" s="448" t="n">
        <v>0</v>
      </c>
      <c r="AG195" s="449" t="n"/>
    </row>
    <row r="196">
      <c r="A196" s="43" t="n"/>
      <c r="B196" s="232" t="inlineStr">
        <is>
          <t>X-ES-MX</t>
        </is>
      </c>
      <c r="C196" s="34" t="n"/>
      <c r="D196" s="34" t="inlineStr">
        <is>
          <t>ES_MX</t>
        </is>
      </c>
      <c r="E196" s="34" t="n"/>
      <c r="F196" s="34" t="n"/>
      <c r="G196" s="43" t="n"/>
      <c r="H196" s="43" t="n"/>
      <c r="I196" s="43" t="n"/>
      <c r="J196" s="43" t="n"/>
      <c r="K196" s="43" t="n"/>
      <c r="L196" s="43" t="n"/>
      <c r="M196" s="43" t="n"/>
      <c r="N196" s="43" t="n"/>
      <c r="O196" s="43" t="n"/>
      <c r="P196" s="34" t="n"/>
      <c r="Q196" s="34" t="n"/>
      <c r="R196" s="34" t="n"/>
      <c r="S196" s="34" t="n"/>
      <c r="T196" s="34" t="n"/>
      <c r="U196" s="34" t="n"/>
      <c r="V196" s="34" t="n"/>
      <c r="W196" s="347" t="n"/>
      <c r="X196" s="34" t="n"/>
      <c r="Y196" s="44" t="n"/>
      <c r="Z196" s="347" t="n"/>
      <c r="AA196" s="347" t="n"/>
      <c r="AB196" s="347" t="n"/>
      <c r="AC196" s="575" t="n"/>
      <c r="AD196" s="43" t="n"/>
      <c r="AE196" s="43" t="n"/>
      <c r="AF196" s="448" t="e">
        <v>#N/A</v>
      </c>
      <c r="AG196" s="449" t="n"/>
    </row>
    <row r="197">
      <c r="A197" s="43" t="n">
        <v>1</v>
      </c>
      <c r="B197" s="34" t="inlineStr">
        <is>
          <t>Carolina Imwinkelried</t>
        </is>
      </c>
      <c r="C197" s="34" t="inlineStr">
        <is>
          <t>Emilio Alba Castillo</t>
        </is>
      </c>
      <c r="D197" s="34" t="inlineStr">
        <is>
          <t>ES_MX</t>
        </is>
      </c>
      <c r="E197" s="34" t="inlineStr">
        <is>
          <t>Translator</t>
        </is>
      </c>
      <c r="F197" s="34" t="inlineStr">
        <is>
          <t>Carolina Imwinkelried</t>
        </is>
      </c>
      <c r="G197" s="34" t="inlineStr">
        <is>
          <t>v_carolina</t>
        </is>
      </c>
      <c r="H197" s="381" t="inlineStr">
        <is>
          <t>Mar2017</t>
        </is>
      </c>
      <c r="I197" s="43" t="n">
        <v>0.08</v>
      </c>
      <c r="J197" s="43" t="n">
        <v>0.03</v>
      </c>
      <c r="K197" s="43" t="n"/>
      <c r="L197" s="43" t="n"/>
      <c r="M197" s="43" t="n"/>
      <c r="N197" s="43" t="n">
        <v>0.08</v>
      </c>
      <c r="O197" s="43" t="n">
        <v>0.03</v>
      </c>
      <c r="P197" s="43" t="n"/>
      <c r="Q197" s="43" t="n"/>
      <c r="R197" s="43" t="n"/>
      <c r="S197" s="43" t="inlineStr">
        <is>
          <t>USD</t>
        </is>
      </c>
      <c r="T197" s="43" t="n"/>
      <c r="U197" s="43" t="n"/>
      <c r="V197" s="34" t="inlineStr">
        <is>
          <t>Freelancer</t>
        </is>
      </c>
      <c r="W197" s="34" t="inlineStr">
        <is>
          <t>Mexico</t>
        </is>
      </c>
      <c r="X197" s="34" t="inlineStr">
        <is>
          <t>GMT-6</t>
        </is>
      </c>
      <c r="Y197" s="44">
        <f>NOW()-14/24</f>
        <v/>
      </c>
      <c r="Z197" s="347" t="inlineStr">
        <is>
          <t>cmimwin@gmail.com</t>
        </is>
      </c>
      <c r="AA197" s="34" t="inlineStr">
        <is>
          <t>v_carolina@pactera.com</t>
        </is>
      </c>
      <c r="AB197" s="278" t="inlineStr">
        <is>
          <t>Iq1ww@q%</t>
        </is>
      </c>
      <c r="AC197" s="575" t="n"/>
      <c r="AD197" s="43" t="n"/>
      <c r="AE197" s="43" t="n"/>
      <c r="AF197" s="448" t="n">
        <v>0</v>
      </c>
      <c r="AG197" s="449" t="n"/>
    </row>
    <row r="198">
      <c r="A198" s="43" t="n">
        <v>1</v>
      </c>
      <c r="B198" s="34" t="inlineStr">
        <is>
          <t>Raúl Guerrero Chávez</t>
        </is>
      </c>
      <c r="C198" s="34" t="inlineStr">
        <is>
          <t>Raúl Guerrero Chávez</t>
        </is>
      </c>
      <c r="D198" s="34" t="inlineStr">
        <is>
          <t>ES_MX</t>
        </is>
      </c>
      <c r="E198" s="34" t="inlineStr">
        <is>
          <t>Translator</t>
        </is>
      </c>
      <c r="F198" s="34" t="inlineStr">
        <is>
          <t>Raúl Guerrero Chávez</t>
        </is>
      </c>
      <c r="G198" s="34" t="inlineStr">
        <is>
          <t>v_raul.guerrero</t>
        </is>
      </c>
      <c r="H198" s="72" t="inlineStr">
        <is>
          <t>April2017</t>
        </is>
      </c>
      <c r="I198" s="43" t="n">
        <v>0.05</v>
      </c>
      <c r="J198" s="43" t="n">
        <v>0.025</v>
      </c>
      <c r="K198" s="43" t="n"/>
      <c r="L198" s="43" t="n"/>
      <c r="M198" s="43" t="n"/>
      <c r="N198" s="43" t="n">
        <v>0.05</v>
      </c>
      <c r="O198" s="43" t="n">
        <v>0.025</v>
      </c>
      <c r="P198" s="34" t="n"/>
      <c r="Q198" s="34" t="n"/>
      <c r="R198" s="34" t="n"/>
      <c r="S198" s="34" t="inlineStr">
        <is>
          <t>USD</t>
        </is>
      </c>
      <c r="T198" s="34" t="n"/>
      <c r="U198" s="34" t="inlineStr">
        <is>
          <t>Good reply</t>
        </is>
      </c>
      <c r="V198" s="34" t="inlineStr">
        <is>
          <t>Freelancer</t>
        </is>
      </c>
      <c r="W198" s="34" t="inlineStr">
        <is>
          <t>Ecuador</t>
        </is>
      </c>
      <c r="X198" s="34" t="inlineStr">
        <is>
          <t>GMT-5</t>
        </is>
      </c>
      <c r="Y198" s="44">
        <f>NOW()-13/24</f>
        <v/>
      </c>
      <c r="Z198" s="34" t="inlineStr">
        <is>
          <t>raul.guerrero.chavez@gmail.com</t>
        </is>
      </c>
      <c r="AA198" s="34" t="inlineStr">
        <is>
          <t>v_raul.guerrero@pactera.com</t>
        </is>
      </c>
      <c r="AB198" s="34" t="inlineStr">
        <is>
          <t>sXD7h%#z</t>
        </is>
      </c>
      <c r="AC198" s="574" t="inlineStr">
        <is>
          <t>59 3987285155</t>
        </is>
      </c>
      <c r="AD198" s="34" t="n"/>
      <c r="AE198" s="43" t="n"/>
      <c r="AF198" s="448" t="n">
        <v>0</v>
      </c>
      <c r="AG198" s="449" t="n"/>
    </row>
    <row r="199">
      <c r="A199" s="43" t="n">
        <v>1</v>
      </c>
      <c r="B199" s="34" t="inlineStr">
        <is>
          <t>Juan Nuño</t>
        </is>
      </c>
      <c r="C199" s="34" t="inlineStr">
        <is>
          <t>Juan Nuno Manzano</t>
        </is>
      </c>
      <c r="D199" s="34" t="inlineStr">
        <is>
          <t>ES_MX</t>
        </is>
      </c>
      <c r="E199" s="34" t="inlineStr">
        <is>
          <t>Translator</t>
        </is>
      </c>
      <c r="F199" s="34" t="inlineStr">
        <is>
          <t>Juan Nuño</t>
        </is>
      </c>
      <c r="G199" s="43" t="inlineStr">
        <is>
          <t>v_juan.nuno</t>
        </is>
      </c>
      <c r="H199" s="72" t="inlineStr">
        <is>
          <t>April2017</t>
        </is>
      </c>
      <c r="I199" s="43" t="n">
        <v>0.05</v>
      </c>
      <c r="J199" s="43" t="n">
        <v>0.025</v>
      </c>
      <c r="K199" s="43" t="n"/>
      <c r="L199" s="43" t="n"/>
      <c r="M199" s="43" t="n"/>
      <c r="N199" s="43" t="n">
        <v>0.05</v>
      </c>
      <c r="O199" s="43" t="n">
        <v>0.025</v>
      </c>
      <c r="P199" s="34" t="n"/>
      <c r="Q199" s="34" t="n"/>
      <c r="R199" s="34" t="n"/>
      <c r="S199" s="34" t="inlineStr">
        <is>
          <t>USD</t>
        </is>
      </c>
      <c r="T199" s="34" t="n"/>
      <c r="U199" s="34" t="n"/>
      <c r="V199" s="34" t="inlineStr">
        <is>
          <t>Freelancer</t>
        </is>
      </c>
      <c r="W199" s="34" t="inlineStr">
        <is>
          <t>Mexico</t>
        </is>
      </c>
      <c r="X199" s="34" t="inlineStr">
        <is>
          <t>GMT-6</t>
        </is>
      </c>
      <c r="Y199" s="44">
        <f>NOW()-14/24</f>
        <v/>
      </c>
      <c r="Z199" s="34" t="inlineStr">
        <is>
          <t>juan@automotivepro.me</t>
        </is>
      </c>
      <c r="AA199" s="34" t="inlineStr">
        <is>
          <t>v_juan.nuno@pactera.com</t>
        </is>
      </c>
      <c r="AB199" s="34" t="inlineStr">
        <is>
          <t>HLQ3kD@h</t>
        </is>
      </c>
      <c r="AC199" s="575" t="inlineStr">
        <is>
          <t>521 33 17 885 434</t>
        </is>
      </c>
      <c r="AD199" s="43" t="n"/>
      <c r="AE199" s="43" t="n"/>
      <c r="AF199" s="448" t="n">
        <v>0</v>
      </c>
      <c r="AG199" s="449" t="n"/>
    </row>
    <row r="200">
      <c r="A200" s="43" t="n">
        <v>2</v>
      </c>
      <c r="B200" s="34" t="inlineStr">
        <is>
          <t>Alfonso Vidal Romero Elizondo</t>
        </is>
      </c>
      <c r="C200" s="34" t="inlineStr">
        <is>
          <t>Alfonso Vidal Romero Elizondo</t>
        </is>
      </c>
      <c r="D200" s="34" t="inlineStr">
        <is>
          <t>ES_MX</t>
        </is>
      </c>
      <c r="E200" s="34" t="inlineStr">
        <is>
          <t>Reviewer</t>
        </is>
      </c>
      <c r="F200" s="34" t="inlineStr">
        <is>
          <t>Alfonso Vidal Romero Elizondo</t>
        </is>
      </c>
      <c r="G200" s="34" t="inlineStr">
        <is>
          <t>v_alfonso.vidal</t>
        </is>
      </c>
      <c r="H200" s="381" t="inlineStr">
        <is>
          <t>Mar2017</t>
        </is>
      </c>
      <c r="I200" s="43" t="n">
        <v>0.05</v>
      </c>
      <c r="J200" s="43" t="n">
        <v>0.017</v>
      </c>
      <c r="K200" s="43" t="n"/>
      <c r="L200" s="43" t="n"/>
      <c r="M200" s="43" t="n"/>
      <c r="N200" s="43" t="n">
        <v>0.05</v>
      </c>
      <c r="O200" s="43" t="n">
        <v>0.017</v>
      </c>
      <c r="P200" s="43" t="n"/>
      <c r="Q200" s="43" t="n"/>
      <c r="R200" s="43" t="n"/>
      <c r="S200" s="43" t="inlineStr">
        <is>
          <t>USD</t>
        </is>
      </c>
      <c r="T200" s="43" t="n"/>
      <c r="U200" s="43" t="n"/>
      <c r="V200" s="34" t="inlineStr">
        <is>
          <t>Freelancer</t>
        </is>
      </c>
      <c r="W200" s="34" t="inlineStr">
        <is>
          <t>Mexico</t>
        </is>
      </c>
      <c r="X200" s="34" t="inlineStr">
        <is>
          <t>GMT-6</t>
        </is>
      </c>
      <c r="Y200" s="44">
        <f>NOW()-14/24</f>
        <v/>
      </c>
      <c r="Z200" s="34" t="inlineStr">
        <is>
          <t>alromeromx@icloud.com</t>
        </is>
      </c>
      <c r="AA200" s="34" t="inlineStr">
        <is>
          <t xml:space="preserve">v_alfonso.vidal@pactera.com </t>
        </is>
      </c>
      <c r="AB200" s="278" t="inlineStr">
        <is>
          <t>Fge4ZZ%0</t>
        </is>
      </c>
      <c r="AC200" s="575" t="inlineStr">
        <is>
          <t>52 (818) 0570114</t>
        </is>
      </c>
      <c r="AD200" s="43" t="n"/>
      <c r="AE200" s="43" t="n"/>
      <c r="AF200" s="448" t="n">
        <v>0</v>
      </c>
      <c r="AG200" s="449" t="n"/>
    </row>
    <row r="201">
      <c r="A201" s="43" t="n">
        <v>2</v>
      </c>
      <c r="B201" s="34" t="inlineStr">
        <is>
          <t>Jose_Luis_Fonseca</t>
        </is>
      </c>
      <c r="C201" s="34" t="inlineStr">
        <is>
          <t>José Luis Fonseca Estrella</t>
        </is>
      </c>
      <c r="D201" s="34" t="inlineStr">
        <is>
          <t>ES_MX</t>
        </is>
      </c>
      <c r="E201" s="34" t="inlineStr">
        <is>
          <t>Translator</t>
        </is>
      </c>
      <c r="F201" s="34" t="inlineStr">
        <is>
          <t>Jose_Luis_Fonseca</t>
        </is>
      </c>
      <c r="G201" s="43" t="inlineStr">
        <is>
          <t>v_jose.luis</t>
        </is>
      </c>
      <c r="H201" s="72" t="inlineStr">
        <is>
          <t>Mar2017</t>
        </is>
      </c>
      <c r="I201" s="43" t="n"/>
      <c r="J201" s="43" t="n"/>
      <c r="K201" s="43" t="n"/>
      <c r="L201" s="43" t="n"/>
      <c r="M201" s="43" t="n"/>
      <c r="N201" s="43" t="n"/>
      <c r="O201" s="43" t="n">
        <v>0.04</v>
      </c>
      <c r="P201" s="43" t="n"/>
      <c r="Q201" s="43" t="n"/>
      <c r="R201" s="43" t="n"/>
      <c r="S201" s="34" t="inlineStr">
        <is>
          <t>USD</t>
        </is>
      </c>
      <c r="T201" s="34" t="inlineStr">
        <is>
          <t>Cannot take rush job</t>
        </is>
      </c>
      <c r="U201" s="43" t="n"/>
      <c r="V201" s="34" t="inlineStr">
        <is>
          <t>Freelancer</t>
        </is>
      </c>
      <c r="W201" s="34" t="inlineStr">
        <is>
          <t>Mexico</t>
        </is>
      </c>
      <c r="X201" s="34" t="inlineStr">
        <is>
          <t>GMT-6</t>
        </is>
      </c>
      <c r="Y201" s="44">
        <f>NOW()-14/24</f>
        <v/>
      </c>
      <c r="Z201" s="34" t="inlineStr">
        <is>
          <t>jfonseca@ahpla.com</t>
        </is>
      </c>
      <c r="AA201" s="34" t="inlineStr">
        <is>
          <t>v_jose.luis@pactera.com</t>
        </is>
      </c>
      <c r="AB201" s="278" t="inlineStr">
        <is>
          <t>NJ0Ni@2$</t>
        </is>
      </c>
      <c r="AC201" s="575" t="n"/>
      <c r="AD201" s="43" t="n"/>
      <c r="AE201" s="43" t="n"/>
      <c r="AF201" s="448" t="n">
        <v>0</v>
      </c>
      <c r="AG201" s="449" t="n"/>
    </row>
    <row r="202">
      <c r="A202" s="43" t="n">
        <v>2</v>
      </c>
      <c r="B202" s="34" t="inlineStr">
        <is>
          <t>Alex Mata</t>
        </is>
      </c>
      <c r="C202" s="34" t="inlineStr">
        <is>
          <t>1002Alejandro Manuel Mata</t>
        </is>
      </c>
      <c r="D202" s="34" t="inlineStr">
        <is>
          <t>ES_MX</t>
        </is>
      </c>
      <c r="E202" s="34" t="inlineStr">
        <is>
          <t>Translator</t>
        </is>
      </c>
      <c r="F202" s="34" t="inlineStr">
        <is>
          <t>Alex Mata</t>
        </is>
      </c>
      <c r="G202" s="43" t="inlineStr">
        <is>
          <t>v_alex.mata</t>
        </is>
      </c>
      <c r="H202" s="72" t="inlineStr">
        <is>
          <t>April2017</t>
        </is>
      </c>
      <c r="I202" s="43" t="n">
        <v>0.04</v>
      </c>
      <c r="J202" s="43" t="n">
        <v>0.02</v>
      </c>
      <c r="K202" s="43" t="n"/>
      <c r="L202" s="43" t="n"/>
      <c r="M202" s="43" t="n"/>
      <c r="N202" s="43" t="n">
        <v>0.04</v>
      </c>
      <c r="O202" s="43" t="n">
        <v>0.02</v>
      </c>
      <c r="P202" s="34" t="n"/>
      <c r="Q202" s="34" t="n"/>
      <c r="R202" s="34" t="n"/>
      <c r="S202" s="34" t="inlineStr">
        <is>
          <t>USD</t>
        </is>
      </c>
      <c r="T202" s="34" t="n"/>
      <c r="U202" s="34" t="n"/>
      <c r="V202" s="34" t="inlineStr">
        <is>
          <t>Freelancer</t>
        </is>
      </c>
      <c r="W202" s="34" t="inlineStr">
        <is>
          <t>Mexico</t>
        </is>
      </c>
      <c r="X202" s="34" t="inlineStr">
        <is>
          <t>GMT-6</t>
        </is>
      </c>
      <c r="Y202" s="44">
        <f>NOW()-14/24</f>
        <v/>
      </c>
      <c r="Z202" s="34" t="inlineStr">
        <is>
          <t>amata2mb@gmail.com</t>
        </is>
      </c>
      <c r="AA202" s="34" t="inlineStr">
        <is>
          <t>v_alex.mata@pactera.com</t>
        </is>
      </c>
      <c r="AB202" s="34" t="inlineStr">
        <is>
          <t>DbW9Qc%#</t>
        </is>
      </c>
      <c r="AC202" s="574" t="inlineStr">
        <is>
          <t xml:space="preserve">(52) 55 7034 0581; (52) 55 2983 1022 </t>
        </is>
      </c>
      <c r="AD202" s="34" t="n"/>
      <c r="AE202" s="43" t="n"/>
      <c r="AF202" s="448" t="n">
        <v>0</v>
      </c>
      <c r="AG202" s="449" t="n"/>
    </row>
    <row r="203">
      <c r="A203" s="352" t="n"/>
      <c r="B203" s="231" t="inlineStr">
        <is>
          <t>Mónica Negrete Culbert</t>
        </is>
      </c>
      <c r="C203" s="231" t="inlineStr">
        <is>
          <t>1002Monica Negrete Culbert</t>
        </is>
      </c>
      <c r="D203" s="231" t="inlineStr">
        <is>
          <t>ES_MX</t>
        </is>
      </c>
      <c r="E203" s="231" t="inlineStr">
        <is>
          <t>Translator</t>
        </is>
      </c>
      <c r="F203" s="231" t="inlineStr">
        <is>
          <t>Mónica Negrete Culbert</t>
        </is>
      </c>
      <c r="G203" s="231" t="inlineStr">
        <is>
          <t>v_monica.negrete</t>
        </is>
      </c>
      <c r="H203" s="433" t="inlineStr">
        <is>
          <t xml:space="preserve">Failed </t>
        </is>
      </c>
      <c r="I203" s="352" t="n">
        <v>0.05</v>
      </c>
      <c r="J203" s="352" t="n">
        <v>0.017</v>
      </c>
      <c r="K203" s="352" t="n"/>
      <c r="L203" s="352" t="n"/>
      <c r="M203" s="352" t="n"/>
      <c r="N203" s="352" t="n">
        <v>0.05</v>
      </c>
      <c r="O203" s="352" t="n">
        <v>0.017</v>
      </c>
      <c r="P203" s="352" t="n"/>
      <c r="Q203" s="352" t="n"/>
      <c r="R203" s="352" t="n"/>
      <c r="S203" s="352" t="inlineStr">
        <is>
          <t>USD</t>
        </is>
      </c>
      <c r="T203" s="352" t="n"/>
      <c r="U203" s="352" t="n"/>
      <c r="V203" s="231" t="inlineStr">
        <is>
          <t>Freelancer</t>
        </is>
      </c>
      <c r="W203" s="231" t="inlineStr">
        <is>
          <t>Mexico</t>
        </is>
      </c>
      <c r="X203" s="231" t="inlineStr">
        <is>
          <t>GMT-6</t>
        </is>
      </c>
      <c r="Y203" s="353">
        <f>NOW()-14/24</f>
        <v/>
      </c>
      <c r="Z203" s="231" t="inlineStr">
        <is>
          <t>monica@negrete.com.mx</t>
        </is>
      </c>
      <c r="AA203" s="231" t="inlineStr">
        <is>
          <t>v_monica.negrete@pactera.com</t>
        </is>
      </c>
      <c r="AB203" s="354" t="inlineStr">
        <is>
          <t>TIS2Zt@j</t>
        </is>
      </c>
      <c r="AC203" s="390" t="inlineStr">
        <is>
          <t>+52 442 210  3914
+52 442 187 20 46</t>
        </is>
      </c>
      <c r="AD203" s="352" t="n"/>
      <c r="AE203" s="352" t="n"/>
      <c r="AF203" s="450" t="n">
        <v>0</v>
      </c>
      <c r="AG203" s="451" t="n"/>
    </row>
    <row r="204">
      <c r="A204" s="352" t="n"/>
      <c r="B204" s="231" t="inlineStr">
        <is>
          <t>Miguel_Angel_Fuentes</t>
        </is>
      </c>
      <c r="C204" s="231" t="inlineStr">
        <is>
          <t>Miguel Angel Fuentes Magana</t>
        </is>
      </c>
      <c r="D204" s="231" t="inlineStr">
        <is>
          <t>ES_MX</t>
        </is>
      </c>
      <c r="E204" s="231" t="inlineStr">
        <is>
          <t>Translator</t>
        </is>
      </c>
      <c r="F204" s="231" t="inlineStr">
        <is>
          <t>Miguel_Angel_Fuentes</t>
        </is>
      </c>
      <c r="G204" s="231" t="inlineStr">
        <is>
          <t>v_miguel.angel</t>
        </is>
      </c>
      <c r="H204" s="433" t="inlineStr">
        <is>
          <t xml:space="preserve">Failed </t>
        </is>
      </c>
      <c r="I204" s="352" t="n">
        <v>0.09</v>
      </c>
      <c r="J204" s="352" t="n">
        <v>0.03</v>
      </c>
      <c r="K204" s="352" t="n"/>
      <c r="L204" s="352" t="n"/>
      <c r="M204" s="352" t="n"/>
      <c r="N204" s="352" t="n">
        <v>0.09</v>
      </c>
      <c r="O204" s="352" t="n">
        <v>0.03</v>
      </c>
      <c r="P204" s="352" t="n"/>
      <c r="Q204" s="352" t="n"/>
      <c r="R204" s="352" t="n"/>
      <c r="S204" s="352" t="inlineStr">
        <is>
          <t>USD</t>
        </is>
      </c>
      <c r="T204" s="352" t="n"/>
      <c r="U204" s="352" t="inlineStr">
        <is>
          <t>Good reply</t>
        </is>
      </c>
      <c r="V204" s="231" t="inlineStr">
        <is>
          <t>Freelancer</t>
        </is>
      </c>
      <c r="W204" s="231" t="inlineStr">
        <is>
          <t>Mexico</t>
        </is>
      </c>
      <c r="X204" s="231" t="inlineStr">
        <is>
          <t>GMT-6</t>
        </is>
      </c>
      <c r="Y204" s="353">
        <f>NOW()-14/24</f>
        <v/>
      </c>
      <c r="Z204" s="231" t="inlineStr">
        <is>
          <t>mafmx2008@gmail.com</t>
        </is>
      </c>
      <c r="AA204" s="231" t="inlineStr">
        <is>
          <t>v_miguel.angel@pactera.com</t>
        </is>
      </c>
      <c r="AB204" s="354" t="inlineStr">
        <is>
          <t>bw2pG@f8</t>
        </is>
      </c>
      <c r="AC204" s="390" t="inlineStr">
        <is>
          <t>Mobile +52 871 240 8229. Phone +52 248 484 1503</t>
        </is>
      </c>
      <c r="AD204" s="352" t="n"/>
      <c r="AE204" s="352" t="n"/>
      <c r="AF204" s="450" t="n">
        <v>0</v>
      </c>
      <c r="AG204" s="451" t="n"/>
    </row>
    <row r="205">
      <c r="A205" s="352" t="n"/>
      <c r="B205" s="231" t="inlineStr">
        <is>
          <t xml:space="preserve">Marco_Ramon </t>
        </is>
      </c>
      <c r="C205" s="231" t="inlineStr">
        <is>
          <t>Marco Ramón</t>
        </is>
      </c>
      <c r="D205" s="231" t="inlineStr">
        <is>
          <t>ES_MX</t>
        </is>
      </c>
      <c r="E205" s="231" t="inlineStr">
        <is>
          <t>Reviewer</t>
        </is>
      </c>
      <c r="F205" s="231" t="inlineStr">
        <is>
          <t xml:space="preserve">Marco_Ramon </t>
        </is>
      </c>
      <c r="G205" s="231" t="inlineStr">
        <is>
          <t>v_marco.ramon</t>
        </is>
      </c>
      <c r="H205" s="397" t="inlineStr">
        <is>
          <t xml:space="preserve">Failed </t>
        </is>
      </c>
      <c r="I205" s="352" t="n">
        <v>0.06</v>
      </c>
      <c r="J205" s="352" t="n">
        <v>0.03</v>
      </c>
      <c r="K205" s="352" t="n"/>
      <c r="L205" s="352" t="n"/>
      <c r="M205" s="352" t="n"/>
      <c r="N205" s="352" t="n">
        <v>0.06</v>
      </c>
      <c r="O205" s="352" t="n">
        <v>0.03</v>
      </c>
      <c r="P205" s="231" t="inlineStr">
        <is>
          <t>12.5/MIN</t>
        </is>
      </c>
      <c r="Q205" s="231" t="n"/>
      <c r="R205" s="231" t="n"/>
      <c r="S205" s="231" t="inlineStr">
        <is>
          <t>USD</t>
        </is>
      </c>
      <c r="T205" s="231" t="n"/>
      <c r="U205" s="231" t="n"/>
      <c r="V205" s="231" t="inlineStr">
        <is>
          <t>Freelancer</t>
        </is>
      </c>
      <c r="W205" s="231" t="inlineStr">
        <is>
          <t>Mexico</t>
        </is>
      </c>
      <c r="X205" s="231" t="inlineStr">
        <is>
          <t>GMT-6</t>
        </is>
      </c>
      <c r="Y205" s="353">
        <f>NOW()-14/24</f>
        <v/>
      </c>
      <c r="Z205" s="231" t="inlineStr">
        <is>
          <t>marcoramon@msn.com</t>
        </is>
      </c>
      <c r="AA205" s="231" t="inlineStr">
        <is>
          <t>v_marco.ramon@pactera.com</t>
        </is>
      </c>
      <c r="AB205" s="354" t="inlineStr">
        <is>
          <t>KKs5n%t$</t>
        </is>
      </c>
      <c r="AC205" s="390" t="n"/>
      <c r="AD205" s="352" t="n"/>
      <c r="AE205" s="352" t="n"/>
      <c r="AF205" s="450" t="n">
        <v>0</v>
      </c>
      <c r="AG205" s="451" t="n"/>
    </row>
    <row r="206">
      <c r="A206" s="43" t="n"/>
      <c r="B206" s="46" t="inlineStr">
        <is>
          <t>Nathalie Veliz Solis</t>
        </is>
      </c>
      <c r="C206" s="34" t="n"/>
      <c r="D206" s="34" t="inlineStr">
        <is>
          <t>ES_MX</t>
        </is>
      </c>
      <c r="E206" s="34" t="inlineStr">
        <is>
          <t>translator</t>
        </is>
      </c>
      <c r="F206" s="34" t="n"/>
      <c r="G206" s="43" t="n"/>
      <c r="H206" s="43" t="n"/>
      <c r="I206" s="43" t="n"/>
      <c r="J206" s="43" t="n"/>
      <c r="K206" s="43" t="n"/>
      <c r="L206" s="43" t="n"/>
      <c r="M206" s="43" t="n"/>
      <c r="N206" s="43" t="n"/>
      <c r="O206" s="43" t="n"/>
      <c r="P206" s="34" t="n"/>
      <c r="Q206" s="34" t="n"/>
      <c r="R206" s="34" t="n"/>
      <c r="S206" s="34" t="n"/>
      <c r="T206" s="34" t="n"/>
      <c r="U206" s="34" t="n"/>
      <c r="V206" s="34" t="inlineStr">
        <is>
          <t>Freelancer</t>
        </is>
      </c>
      <c r="W206" s="34" t="inlineStr">
        <is>
          <t>Peru</t>
        </is>
      </c>
      <c r="X206" s="34" t="n"/>
      <c r="Y206" s="44" t="n"/>
      <c r="Z206" s="34" t="inlineStr">
        <is>
          <t>nathalie.veliz.solis@gmail.com</t>
        </is>
      </c>
      <c r="AA206" s="34" t="inlineStr">
        <is>
          <t>v_velizsolis.nathalie@pactera.com</t>
        </is>
      </c>
      <c r="AB206" s="34" t="n"/>
      <c r="AC206" s="575" t="n"/>
      <c r="AD206" s="43" t="n"/>
      <c r="AE206" s="43" t="n"/>
      <c r="AF206" s="448" t="n">
        <v>0</v>
      </c>
      <c r="AG206" s="449" t="n"/>
    </row>
    <row r="207">
      <c r="A207" s="43" t="n"/>
      <c r="B207" s="232" t="inlineStr">
        <is>
          <t>X-Taiwan</t>
        </is>
      </c>
      <c r="C207" s="34" t="n"/>
      <c r="D207" s="34" t="inlineStr">
        <is>
          <t>TW</t>
        </is>
      </c>
      <c r="E207" s="34" t="n"/>
      <c r="F207" s="34" t="n"/>
      <c r="G207" s="34" t="n"/>
      <c r="H207" s="34" t="n"/>
      <c r="I207" s="43" t="n"/>
      <c r="J207" s="43" t="n"/>
      <c r="K207" s="43" t="n"/>
      <c r="L207" s="43" t="n"/>
      <c r="M207" s="43" t="n"/>
      <c r="N207" s="43" t="n"/>
      <c r="O207" s="43" t="n"/>
      <c r="P207" s="43" t="n"/>
      <c r="Q207" s="43" t="n"/>
      <c r="R207" s="43" t="n"/>
      <c r="S207" s="34" t="n"/>
      <c r="T207" s="34" t="n"/>
      <c r="U207" s="34" t="n"/>
      <c r="V207" s="34" t="n"/>
      <c r="W207" s="34" t="n"/>
      <c r="X207" s="34" t="n"/>
      <c r="Y207" s="44" t="n"/>
      <c r="Z207" s="34" t="n"/>
      <c r="AA207" s="347" t="n"/>
      <c r="AB207" s="347" t="n"/>
      <c r="AC207" s="575" t="n"/>
      <c r="AD207" s="43" t="n"/>
      <c r="AE207" s="43" t="n"/>
      <c r="AF207" s="448" t="e">
        <v>#N/A</v>
      </c>
      <c r="AG207" s="449" t="n"/>
    </row>
    <row r="208">
      <c r="A208" s="43" t="n">
        <v>1</v>
      </c>
      <c r="B208" s="34" t="inlineStr">
        <is>
          <t>Peggy Chiang</t>
        </is>
      </c>
      <c r="C208" s="34" t="n"/>
      <c r="D208" s="34" t="inlineStr">
        <is>
          <t>TW</t>
        </is>
      </c>
      <c r="E208" s="34" t="inlineStr">
        <is>
          <t>Translator</t>
        </is>
      </c>
      <c r="F208" s="34" t="inlineStr">
        <is>
          <t>Peggy Chiang</t>
        </is>
      </c>
      <c r="G208" s="34" t="inlineStr">
        <is>
          <t>v_peggy.chiang</t>
        </is>
      </c>
      <c r="H208" s="72" t="inlineStr">
        <is>
          <t>DeerCreek3500</t>
        </is>
      </c>
      <c r="I208" s="43" t="n">
        <v>0.1</v>
      </c>
      <c r="J208" s="43" t="n">
        <v>0.03</v>
      </c>
      <c r="K208" s="43" t="n"/>
      <c r="L208" s="43" t="n"/>
      <c r="M208" s="43" t="n"/>
      <c r="N208" s="43" t="n">
        <v>0.1</v>
      </c>
      <c r="O208" s="43" t="n">
        <v>0.03</v>
      </c>
      <c r="P208" s="43" t="n"/>
      <c r="Q208" s="43" t="n"/>
      <c r="R208" s="43" t="n">
        <v>30</v>
      </c>
      <c r="S208" s="34" t="inlineStr">
        <is>
          <t>USD</t>
        </is>
      </c>
      <c r="T208" s="34" t="n"/>
      <c r="U208" s="34" t="inlineStr">
        <is>
          <t>Tesla recommend resource, can only take firmware projects</t>
        </is>
      </c>
      <c r="V208" s="34" t="inlineStr">
        <is>
          <t>Freelancer</t>
        </is>
      </c>
      <c r="W208" s="34" t="inlineStr">
        <is>
          <t>US</t>
        </is>
      </c>
      <c r="X208" s="34" t="n"/>
      <c r="Y208" s="44" t="n"/>
      <c r="Z208" s="413" t="inlineStr">
        <is>
          <t>peggychiang@jetbcorp.com</t>
        </is>
      </c>
      <c r="AA208" s="413" t="inlineStr">
        <is>
          <t>v_peggy.chiang@pactera.com</t>
        </is>
      </c>
      <c r="AB208" s="34" t="n"/>
      <c r="AC208" s="574" t="inlineStr">
        <is>
          <t>650-318-9972；TW phone：0929123180</t>
        </is>
      </c>
      <c r="AD208" s="43" t="n">
        <v>169954</v>
      </c>
      <c r="AE208" s="43" t="n"/>
      <c r="AF208" s="448" t="inlineStr">
        <is>
          <t>Pactera_ZH-TW_D.WE</t>
        </is>
      </c>
      <c r="AG208" s="449" t="n"/>
    </row>
    <row r="209">
      <c r="A209" s="43" t="n">
        <v>1</v>
      </c>
      <c r="B209" s="34" t="inlineStr">
        <is>
          <t>Simon Wei</t>
        </is>
      </c>
      <c r="C209" s="34" t="inlineStr">
        <is>
          <t>1002Dingzhong Wei_魏定中</t>
        </is>
      </c>
      <c r="D209" s="34" t="inlineStr">
        <is>
          <t>TW</t>
        </is>
      </c>
      <c r="E209" s="34" t="inlineStr">
        <is>
          <t>Translator</t>
        </is>
      </c>
      <c r="F209" s="34" t="inlineStr">
        <is>
          <t>Simon Wei</t>
        </is>
      </c>
      <c r="G209" s="34" t="inlineStr">
        <is>
          <t>V_Simon.Wei</t>
        </is>
      </c>
      <c r="H209" s="72" t="inlineStr">
        <is>
          <t>Mar2017</t>
        </is>
      </c>
      <c r="I209" s="43" t="n">
        <v>0.035</v>
      </c>
      <c r="J209" s="43" t="n">
        <v>0.02</v>
      </c>
      <c r="K209" s="43" t="n"/>
      <c r="L209" s="43" t="n"/>
      <c r="M209" s="43" t="n"/>
      <c r="N209" s="43" t="n">
        <v>0.035</v>
      </c>
      <c r="O209" s="43" t="n">
        <v>0.02</v>
      </c>
      <c r="P209" s="43" t="n"/>
      <c r="Q209" s="43" t="n"/>
      <c r="R209" s="43" t="n"/>
      <c r="S209" s="34" t="inlineStr">
        <is>
          <t>USD</t>
        </is>
      </c>
      <c r="T209" s="34" t="inlineStr">
        <is>
          <t>P1</t>
        </is>
      </c>
      <c r="U209" s="34" t="inlineStr">
        <is>
          <t>Enabled for all groups. Quality is okay, could use more frequently</t>
        </is>
      </c>
      <c r="V209" s="34" t="inlineStr">
        <is>
          <t>Freelancer</t>
        </is>
      </c>
      <c r="W209" s="34" t="inlineStr">
        <is>
          <t>Taiwan</t>
        </is>
      </c>
      <c r="X209" s="34" t="inlineStr">
        <is>
          <t>GMT+8</t>
        </is>
      </c>
      <c r="Y209" s="44">
        <f>NOW()</f>
        <v/>
      </c>
      <c r="Z209" s="34" t="inlineStr">
        <is>
          <t>dcweiwei@hotmail.com</t>
        </is>
      </c>
      <c r="AA209" s="34" t="inlineStr">
        <is>
          <t>V_Simon.Wei@pactera.com</t>
        </is>
      </c>
      <c r="AB209" s="278" t="inlineStr">
        <is>
          <t>CfP9F$Sb</t>
        </is>
      </c>
      <c r="AC209" s="394" t="n">
        <v>886918301410</v>
      </c>
      <c r="AD209" s="43" t="n">
        <v>51840</v>
      </c>
      <c r="AE209" s="43" t="n"/>
      <c r="AF209" s="448" t="inlineStr">
        <is>
          <t>Pactera_ZH-TW_D.WE</t>
        </is>
      </c>
      <c r="AG209" s="449" t="inlineStr">
        <is>
          <t>Pactera_ZHTW_D.WE</t>
        </is>
      </c>
    </row>
    <row r="210">
      <c r="A210" s="43" t="n">
        <v>1</v>
      </c>
      <c r="B210" s="34" t="inlineStr">
        <is>
          <t>Stacey Yeh</t>
        </is>
      </c>
      <c r="C210" s="34" t="inlineStr">
        <is>
          <t>1016 Starry House Studio[G004871]</t>
        </is>
      </c>
      <c r="D210" s="34" t="inlineStr">
        <is>
          <t>TW</t>
        </is>
      </c>
      <c r="E210" s="34" t="inlineStr">
        <is>
          <t>Reviewer(Vendor)</t>
        </is>
      </c>
      <c r="F210" s="34" t="n"/>
      <c r="G210" s="34" t="inlineStr">
        <is>
          <t>v_stacey.yeh</t>
        </is>
      </c>
      <c r="H210" s="72" t="inlineStr">
        <is>
          <t>Tesla123</t>
        </is>
      </c>
      <c r="I210" s="34" t="n">
        <v>0.06</v>
      </c>
      <c r="J210" s="34" t="n">
        <v>0.022</v>
      </c>
      <c r="K210" s="43" t="n"/>
      <c r="L210" s="43" t="n"/>
      <c r="M210" s="43" t="n"/>
      <c r="N210" s="34" t="n">
        <v>0.07000000000000001</v>
      </c>
      <c r="O210" s="34" t="n">
        <v>0.022</v>
      </c>
      <c r="P210" s="43" t="n">
        <v>0.08</v>
      </c>
      <c r="Q210" s="43" t="n"/>
      <c r="R210" s="43" t="n"/>
      <c r="S210" s="34" t="inlineStr">
        <is>
          <t>USD</t>
        </is>
      </c>
      <c r="T210" s="34" t="n"/>
      <c r="U210" s="34" t="inlineStr">
        <is>
          <t>only for Tech Pub, main reviewer</t>
        </is>
      </c>
      <c r="V210" s="34" t="inlineStr">
        <is>
          <t>Vendor</t>
        </is>
      </c>
      <c r="W210" s="34" t="inlineStr">
        <is>
          <t>Taiwan</t>
        </is>
      </c>
      <c r="X210" s="34" t="inlineStr">
        <is>
          <t>GMT+8</t>
        </is>
      </c>
      <c r="Y210" s="44">
        <f>NOW()</f>
        <v/>
      </c>
      <c r="Z210" s="413" t="inlineStr">
        <is>
          <t>Star@starryhouse.org</t>
        </is>
      </c>
      <c r="AA210" s="413" t="inlineStr">
        <is>
          <t>v_stacey.yeh@pacteraedge.com</t>
        </is>
      </c>
      <c r="AB210" s="278" t="inlineStr">
        <is>
          <t>PscZK6RU!</t>
        </is>
      </c>
      <c r="AC210" s="574" t="inlineStr">
        <is>
          <t>886-7-3346345;886-919774581</t>
        </is>
      </c>
      <c r="AD210" s="43" t="n">
        <v>142406</v>
      </c>
      <c r="AE210" s="43" t="n"/>
      <c r="AF210" s="448" t="n">
        <v>0</v>
      </c>
      <c r="AG210" s="449" t="inlineStr">
        <is>
          <t>Pactera_ZHTW_STA</t>
        </is>
      </c>
    </row>
    <row r="211">
      <c r="A211" s="43" t="n">
        <v>2</v>
      </c>
      <c r="B211" s="34" t="inlineStr">
        <is>
          <t>Ko-Hui Kuo</t>
        </is>
      </c>
      <c r="C211" s="34" t="inlineStr">
        <is>
          <t>1002Ko-Hui Kuo_郭国慧</t>
        </is>
      </c>
      <c r="D211" s="34" t="inlineStr">
        <is>
          <t>TW</t>
        </is>
      </c>
      <c r="E211" s="34" t="inlineStr">
        <is>
          <t>Translator</t>
        </is>
      </c>
      <c r="F211" s="34" t="n"/>
      <c r="G211" s="34" t="inlineStr">
        <is>
          <t>v_kohui.kuo</t>
        </is>
      </c>
      <c r="H211" s="72" t="inlineStr">
        <is>
          <t>Tesla123</t>
        </is>
      </c>
      <c r="I211" s="43" t="n">
        <v>0.05</v>
      </c>
      <c r="J211" s="43" t="n"/>
      <c r="K211" s="43" t="n"/>
      <c r="L211" s="43" t="n"/>
      <c r="M211" s="43" t="n"/>
      <c r="N211" s="43" t="n">
        <v>0.05</v>
      </c>
      <c r="O211" s="43" t="n"/>
      <c r="P211" s="34" t="inlineStr">
        <is>
          <t>only do T</t>
        </is>
      </c>
      <c r="Q211" s="43" t="n"/>
      <c r="R211" s="43" t="n"/>
      <c r="S211" s="34" t="inlineStr">
        <is>
          <t>USD</t>
        </is>
      </c>
      <c r="T211" s="34" t="n"/>
      <c r="U211" s="34" t="inlineStr">
        <is>
          <t>On sick leave, only for Tech Pub, quick reply and quality is good</t>
        </is>
      </c>
      <c r="V211" s="34" t="inlineStr">
        <is>
          <t>Freelancer</t>
        </is>
      </c>
      <c r="W211" s="34" t="inlineStr">
        <is>
          <t>Taiwan</t>
        </is>
      </c>
      <c r="X211" s="34" t="inlineStr">
        <is>
          <t>GMT+8</t>
        </is>
      </c>
      <c r="Y211" s="44">
        <f>NOW()</f>
        <v/>
      </c>
      <c r="Z211" s="427" t="inlineStr">
        <is>
          <t>kohuikuo@gmail.com</t>
        </is>
      </c>
      <c r="AA211" s="413" t="inlineStr">
        <is>
          <t>v_kohui.kuo@pacteraedge.com</t>
        </is>
      </c>
      <c r="AB211" s="34" t="inlineStr">
        <is>
          <t>Nhh7ZrqF!</t>
        </is>
      </c>
      <c r="AC211" s="574" t="inlineStr">
        <is>
          <t>886-935-272-935</t>
        </is>
      </c>
      <c r="AD211" s="43" t="n">
        <v>52018</v>
      </c>
      <c r="AE211" s="43" t="n"/>
      <c r="AF211" s="448" t="n">
        <v>0</v>
      </c>
      <c r="AG211" s="449" t="inlineStr">
        <is>
          <t>Pactera_zh-TW_G.GU</t>
        </is>
      </c>
    </row>
    <row r="212">
      <c r="A212" s="43" t="n">
        <v>2</v>
      </c>
      <c r="B212" s="34" t="inlineStr">
        <is>
          <t>Chen-Chuan Yang</t>
        </is>
      </c>
      <c r="C212" s="34" t="inlineStr">
        <is>
          <t>1016 OURS Linguistic Services[G003599]</t>
        </is>
      </c>
      <c r="D212" s="34" t="inlineStr">
        <is>
          <t>TW</t>
        </is>
      </c>
      <c r="E212" s="34" t="inlineStr">
        <is>
          <t>Translator(Vendor)</t>
        </is>
      </c>
      <c r="F212" s="34" t="n"/>
      <c r="G212" s="34" t="inlineStr">
        <is>
          <t>v_chenchuan.yang</t>
        </is>
      </c>
      <c r="H212" s="72" t="inlineStr">
        <is>
          <t>Tesla123</t>
        </is>
      </c>
      <c r="I212" s="43" t="n">
        <v>0.06</v>
      </c>
      <c r="J212" s="43" t="n">
        <v>0.03</v>
      </c>
      <c r="K212" s="43" t="n"/>
      <c r="L212" s="43" t="n"/>
      <c r="M212" s="43" t="n"/>
      <c r="N212" s="232" t="n">
        <v>0.06</v>
      </c>
      <c r="O212" s="43" t="n">
        <v>0.03</v>
      </c>
      <c r="P212" s="34" t="n">
        <v>0.08</v>
      </c>
      <c r="Q212" s="34" t="n"/>
      <c r="R212" s="34" t="n"/>
      <c r="S212" s="34" t="inlineStr">
        <is>
          <t>USD</t>
        </is>
      </c>
      <c r="T212" s="34" t="n"/>
      <c r="U212" s="34" t="inlineStr">
        <is>
          <t>backup only for Tech Pub</t>
        </is>
      </c>
      <c r="V212" s="34" t="inlineStr">
        <is>
          <t>Vendor</t>
        </is>
      </c>
      <c r="W212" s="34" t="inlineStr">
        <is>
          <t>Taiwan</t>
        </is>
      </c>
      <c r="X212" s="34" t="inlineStr">
        <is>
          <t>GMT+8</t>
        </is>
      </c>
      <c r="Y212" s="44">
        <f>NOW()</f>
        <v/>
      </c>
      <c r="Z212" s="413" t="inlineStr">
        <is>
          <t>ourstrans@gmail.com;amychang@ourstrans.mailcloud.tw</t>
        </is>
      </c>
      <c r="AA212" s="413" t="inlineStr">
        <is>
          <t xml:space="preserve">v_chenchuan.yang@pacteraedge.com </t>
        </is>
      </c>
      <c r="AB212" s="278" t="inlineStr">
        <is>
          <t>WrXj8YUF!</t>
        </is>
      </c>
      <c r="AC212" s="414" t="inlineStr">
        <is>
          <t>886-2-5574-6207</t>
        </is>
      </c>
      <c r="AD212" s="43" t="n">
        <v>122808</v>
      </c>
      <c r="AE212" s="43" t="n"/>
      <c r="AF212" s="448" t="n">
        <v>0</v>
      </c>
      <c r="AG212" s="449" t="n"/>
    </row>
    <row r="213">
      <c r="A213" s="43" t="n"/>
      <c r="B213" s="34" t="inlineStr">
        <is>
          <t>fay</t>
        </is>
      </c>
      <c r="C213" s="34" t="n"/>
      <c r="D213" s="34" t="inlineStr">
        <is>
          <t>TW</t>
        </is>
      </c>
      <c r="E213" s="34" t="inlineStr">
        <is>
          <t>Translator</t>
        </is>
      </c>
      <c r="F213" s="34" t="n"/>
      <c r="G213" s="34" t="n"/>
      <c r="H213" s="34" t="n"/>
      <c r="I213" s="34" t="n">
        <v>0.06</v>
      </c>
      <c r="J213" s="34" t="n">
        <v>0.03</v>
      </c>
      <c r="K213" s="34" t="n"/>
      <c r="L213" s="43" t="n"/>
      <c r="M213" s="43" t="n"/>
      <c r="N213" s="34" t="n">
        <v>0.06</v>
      </c>
      <c r="O213" s="34" t="n">
        <v>0.03</v>
      </c>
      <c r="P213" s="34" t="n"/>
      <c r="Q213" s="43" t="n"/>
      <c r="R213" s="43" t="n"/>
      <c r="S213" s="34" t="inlineStr">
        <is>
          <t>USD</t>
        </is>
      </c>
      <c r="T213" s="34" t="n"/>
      <c r="U213" s="34" t="inlineStr">
        <is>
          <t>Can be a backup</t>
        </is>
      </c>
      <c r="V213" s="34" t="inlineStr">
        <is>
          <t>Vendor</t>
        </is>
      </c>
      <c r="W213" s="34" t="inlineStr">
        <is>
          <t>Taiwan</t>
        </is>
      </c>
      <c r="X213" s="34" t="inlineStr">
        <is>
          <t>GMT+8</t>
        </is>
      </c>
      <c r="Y213" s="109">
        <f>NOW()</f>
        <v/>
      </c>
      <c r="Z213" s="347" t="inlineStr">
        <is>
          <t>fay@aspeng.pro;faypan9908@gmail.com;jessica@aspeng.pro</t>
        </is>
      </c>
      <c r="AA213" s="347" t="n"/>
      <c r="AB213" s="347" t="n"/>
      <c r="AC213" s="574" t="inlineStr">
        <is>
          <t>886-4-2535-6441;886-916-171732</t>
        </is>
      </c>
      <c r="AD213" s="43" t="n">
        <v>122807</v>
      </c>
      <c r="AE213" s="43" t="n"/>
      <c r="AF213" s="448" t="n">
        <v>0</v>
      </c>
      <c r="AG213" s="449" t="n"/>
    </row>
    <row r="214">
      <c r="A214" s="43" t="n"/>
      <c r="B214" s="34" t="inlineStr">
        <is>
          <t>Phoebe Chung(chloe)</t>
        </is>
      </c>
      <c r="C214" s="34" t="inlineStr">
        <is>
          <t>Ethan Chen(WeastO companyltd)</t>
        </is>
      </c>
      <c r="D214" s="34" t="inlineStr">
        <is>
          <t>TW</t>
        </is>
      </c>
      <c r="E214" s="34" t="inlineStr">
        <is>
          <t>Translator</t>
        </is>
      </c>
      <c r="F214" s="34" t="n"/>
      <c r="G214" s="34" t="n"/>
      <c r="H214" s="34" t="n"/>
      <c r="I214" s="34" t="n">
        <v>0.07000000000000001</v>
      </c>
      <c r="J214" s="34" t="n">
        <v>0.04</v>
      </c>
      <c r="K214" s="34" t="n">
        <v>0.09</v>
      </c>
      <c r="L214" s="43" t="n"/>
      <c r="M214" s="43" t="n"/>
      <c r="N214" s="34" t="n">
        <v>0.07000000000000001</v>
      </c>
      <c r="O214" s="34" t="n">
        <v>0.04</v>
      </c>
      <c r="P214" s="34" t="inlineStr">
        <is>
          <t>0.09/TEP, 25</t>
        </is>
      </c>
      <c r="Q214" s="43" t="n"/>
      <c r="R214" s="43" t="n"/>
      <c r="S214" s="34" t="inlineStr">
        <is>
          <t>USD</t>
        </is>
      </c>
      <c r="T214" s="34" t="n"/>
      <c r="U214" s="34" t="inlineStr">
        <is>
          <t>Can be a backup</t>
        </is>
      </c>
      <c r="V214" s="34" t="inlineStr">
        <is>
          <t>Freelancer</t>
        </is>
      </c>
      <c r="W214" s="34" t="inlineStr">
        <is>
          <t>Taiwan</t>
        </is>
      </c>
      <c r="X214" s="34" t="inlineStr">
        <is>
          <t>GMT+8</t>
        </is>
      </c>
      <c r="Y214" s="109">
        <f>NOW()</f>
        <v/>
      </c>
      <c r="Z214" s="413" t="inlineStr">
        <is>
          <t>chloe.wu@weasto.com;phoebe@weasto.com</t>
        </is>
      </c>
      <c r="AA214" s="0" t="inlineStr">
        <is>
          <t>phoebe@weasto.com</t>
        </is>
      </c>
      <c r="AB214" s="347" t="n"/>
      <c r="AC214" s="575" t="n"/>
      <c r="AD214" s="43" t="n">
        <v>7396</v>
      </c>
      <c r="AE214" s="43" t="n"/>
      <c r="AF214" s="448" t="n">
        <v>0</v>
      </c>
      <c r="AG214" s="449" t="n"/>
    </row>
    <row r="215">
      <c r="A215" s="43" t="n"/>
      <c r="B215" s="34" t="inlineStr">
        <is>
          <t>Jean CHEN</t>
        </is>
      </c>
      <c r="C215" s="45" t="inlineStr">
        <is>
          <t>陳奕君</t>
        </is>
      </c>
      <c r="D215" s="34" t="inlineStr">
        <is>
          <t>TW</t>
        </is>
      </c>
      <c r="E215" s="34" t="inlineStr">
        <is>
          <t>Translator</t>
        </is>
      </c>
      <c r="F215" s="34" t="n"/>
      <c r="G215" s="34" t="n"/>
      <c r="H215" s="34" t="n"/>
      <c r="I215" s="43" t="n">
        <v>0.05</v>
      </c>
      <c r="J215" s="43" t="n">
        <v>0.015</v>
      </c>
      <c r="K215" s="43" t="n"/>
      <c r="L215" s="43" t="n"/>
      <c r="M215" s="43" t="n"/>
      <c r="N215" s="43" t="n">
        <v>0.05</v>
      </c>
      <c r="O215" s="43" t="n">
        <v>0.015</v>
      </c>
      <c r="P215" s="43" t="n"/>
      <c r="Q215" s="43" t="n"/>
      <c r="R215" s="43" t="n"/>
      <c r="S215" s="34" t="inlineStr">
        <is>
          <t>USD</t>
        </is>
      </c>
      <c r="T215" s="34" t="n"/>
      <c r="U215" s="34" t="inlineStr">
        <is>
          <t>Can be a backup</t>
        </is>
      </c>
      <c r="V215" s="34" t="inlineStr">
        <is>
          <t>Freelancer</t>
        </is>
      </c>
      <c r="W215" s="34" t="inlineStr">
        <is>
          <t>Taiwan</t>
        </is>
      </c>
      <c r="X215" s="34" t="inlineStr">
        <is>
          <t>GMT+8</t>
        </is>
      </c>
      <c r="Y215" s="44">
        <f>NOW()</f>
        <v/>
      </c>
      <c r="Z215" s="427" t="inlineStr">
        <is>
          <t>dancingzola@gmail.com</t>
        </is>
      </c>
      <c r="AA215" s="347" t="n"/>
      <c r="AB215" s="347" t="n"/>
      <c r="AC215" s="575" t="n"/>
      <c r="AD215" s="43" t="n">
        <v>226109</v>
      </c>
      <c r="AE215" s="43" t="n"/>
      <c r="AF215" s="448" t="n">
        <v>0</v>
      </c>
      <c r="AG215" s="449" t="n"/>
    </row>
    <row r="216">
      <c r="A216" s="43" t="n"/>
      <c r="B216" s="34" t="inlineStr">
        <is>
          <t>Kate</t>
        </is>
      </c>
      <c r="C216" s="34" t="inlineStr">
        <is>
          <t>1016 Kate Cheng</t>
        </is>
      </c>
      <c r="D216" s="34" t="inlineStr">
        <is>
          <t>TW</t>
        </is>
      </c>
      <c r="E216" s="34" t="inlineStr">
        <is>
          <t>Translator</t>
        </is>
      </c>
      <c r="F216" s="34" t="n"/>
      <c r="G216" s="34" t="n"/>
      <c r="H216" s="34" t="n"/>
      <c r="I216" s="43" t="n">
        <v>0.06</v>
      </c>
      <c r="J216" s="43" t="n">
        <v>0.03</v>
      </c>
      <c r="K216" s="43" t="n"/>
      <c r="L216" s="43" t="n"/>
      <c r="M216" s="43" t="n"/>
      <c r="N216" s="43" t="n">
        <v>0.06</v>
      </c>
      <c r="O216" s="43" t="n">
        <v>0.03</v>
      </c>
      <c r="P216" s="43" t="n"/>
      <c r="Q216" s="43" t="n"/>
      <c r="R216" s="43" t="n"/>
      <c r="S216" s="34" t="inlineStr">
        <is>
          <t>USD</t>
        </is>
      </c>
      <c r="T216" s="34" t="n"/>
      <c r="U216" s="34" t="inlineStr">
        <is>
          <t>Can be a backup</t>
        </is>
      </c>
      <c r="V216" s="34" t="inlineStr">
        <is>
          <t>Freelancer</t>
        </is>
      </c>
      <c r="W216" s="34" t="inlineStr">
        <is>
          <t>Taiwan</t>
        </is>
      </c>
      <c r="X216" s="34" t="inlineStr">
        <is>
          <t>GMT+8</t>
        </is>
      </c>
      <c r="Y216" s="44">
        <f>NOW()</f>
        <v/>
      </c>
      <c r="Z216" s="34" t="inlineStr">
        <is>
          <t>kate.translation@gmail.com</t>
        </is>
      </c>
      <c r="AA216" s="34" t="n"/>
      <c r="AB216" s="34" t="n"/>
      <c r="AC216" s="575" t="n"/>
      <c r="AD216" s="43" t="n">
        <v>109873</v>
      </c>
      <c r="AE216" s="43" t="n"/>
      <c r="AF216" s="448" t="n">
        <v>0</v>
      </c>
      <c r="AG216" s="449" t="n"/>
    </row>
    <row r="217" ht="14.25" customHeight="1" s="474">
      <c r="A217" s="43" t="n"/>
      <c r="B217" s="34" t="inlineStr">
        <is>
          <t>Wolfie Zhao</t>
        </is>
      </c>
      <c r="C217" s="34" t="inlineStr">
        <is>
          <t>1016 Zhao Wei</t>
        </is>
      </c>
      <c r="D217" s="34" t="inlineStr">
        <is>
          <t>TW</t>
        </is>
      </c>
      <c r="E217" s="34" t="inlineStr">
        <is>
          <t>Translator</t>
        </is>
      </c>
      <c r="F217" s="34" t="n"/>
      <c r="G217" s="34" t="n"/>
      <c r="H217" s="34" t="n"/>
      <c r="I217" s="43" t="n">
        <v>0.06</v>
      </c>
      <c r="J217" s="43" t="n">
        <v>0.025</v>
      </c>
      <c r="K217" s="43" t="n"/>
      <c r="L217" s="43" t="n"/>
      <c r="M217" s="43" t="n"/>
      <c r="N217" s="43" t="n">
        <v>0.06</v>
      </c>
      <c r="O217" s="43" t="n">
        <v>0.025</v>
      </c>
      <c r="P217" s="43" t="n"/>
      <c r="Q217" s="43" t="n"/>
      <c r="R217" s="43" t="n"/>
      <c r="S217" s="34" t="inlineStr">
        <is>
          <t>USD</t>
        </is>
      </c>
      <c r="T217" s="34" t="n"/>
      <c r="U217" s="34" t="inlineStr">
        <is>
          <t>Can be a backup</t>
        </is>
      </c>
      <c r="V217" s="34" t="inlineStr">
        <is>
          <t>Freelancer</t>
        </is>
      </c>
      <c r="W217" s="34" t="inlineStr">
        <is>
          <t>Taiwan</t>
        </is>
      </c>
      <c r="X217" s="34" t="inlineStr">
        <is>
          <t>GMT+8</t>
        </is>
      </c>
      <c r="Y217" s="44">
        <f>NOW()</f>
        <v/>
      </c>
      <c r="Z217" s="347" t="inlineStr">
        <is>
          <t>wolfie.zhao@gmail.com</t>
        </is>
      </c>
      <c r="AA217" s="347" t="n"/>
      <c r="AB217" s="347" t="n"/>
      <c r="AC217" s="575" t="n"/>
      <c r="AD217" s="43" t="n">
        <v>225342</v>
      </c>
      <c r="AE217" s="43" t="n"/>
      <c r="AF217" s="448" t="n">
        <v>0</v>
      </c>
      <c r="AG217" s="449" t="n"/>
    </row>
    <row r="218">
      <c r="A218" s="43" t="n"/>
      <c r="B218" s="34" t="inlineStr">
        <is>
          <t>Vicki Chou</t>
        </is>
      </c>
      <c r="C218" s="34" t="inlineStr">
        <is>
          <t>Ya-ManChou_周亞曼</t>
        </is>
      </c>
      <c r="D218" s="34" t="inlineStr">
        <is>
          <t>TW</t>
        </is>
      </c>
      <c r="E218" s="34" t="inlineStr">
        <is>
          <t>Translator</t>
        </is>
      </c>
      <c r="F218" s="34" t="n"/>
      <c r="G218" s="34" t="n"/>
      <c r="H218" s="34" t="n"/>
      <c r="I218" s="43" t="n">
        <v>0.05</v>
      </c>
      <c r="J218" s="43" t="n">
        <v>0.03</v>
      </c>
      <c r="K218" s="43" t="n"/>
      <c r="L218" s="43" t="n"/>
      <c r="M218" s="43" t="n"/>
      <c r="N218" s="43" t="n">
        <v>0.05</v>
      </c>
      <c r="O218" s="43" t="n">
        <v>0.03</v>
      </c>
      <c r="P218" s="43" t="n"/>
      <c r="Q218" s="43" t="n"/>
      <c r="R218" s="43" t="n"/>
      <c r="S218" s="34" t="inlineStr">
        <is>
          <t>USD</t>
        </is>
      </c>
      <c r="T218" s="34" t="n"/>
      <c r="U218" s="34" t="n"/>
      <c r="V218" s="34" t="inlineStr">
        <is>
          <t>Freelancer</t>
        </is>
      </c>
      <c r="W218" s="34" t="inlineStr">
        <is>
          <t>Taiwan</t>
        </is>
      </c>
      <c r="X218" s="34" t="inlineStr">
        <is>
          <t>GMT+8</t>
        </is>
      </c>
      <c r="Y218" s="44">
        <f>NOW()</f>
        <v/>
      </c>
      <c r="Z218" s="347" t="inlineStr">
        <is>
          <t>vchou@mail2000.com.tw</t>
        </is>
      </c>
      <c r="AA218" s="347" t="n"/>
      <c r="AB218" s="347" t="n"/>
      <c r="AC218" s="575" t="n"/>
      <c r="AD218" s="43" t="n">
        <v>7485</v>
      </c>
      <c r="AE218" s="43" t="n"/>
      <c r="AF218" s="448" t="n">
        <v>0</v>
      </c>
      <c r="AG218" s="449" t="n"/>
    </row>
    <row r="219">
      <c r="A219" s="43" t="n"/>
      <c r="B219" s="34" t="inlineStr">
        <is>
          <t>赵玉婷</t>
        </is>
      </c>
      <c r="C219" s="232" t="inlineStr">
        <is>
          <t>Internal Resource</t>
        </is>
      </c>
      <c r="D219" s="34" t="inlineStr">
        <is>
          <t>TW</t>
        </is>
      </c>
      <c r="E219" s="34" t="n"/>
      <c r="F219" s="34" t="n"/>
      <c r="G219" s="34" t="n"/>
      <c r="H219" s="34" t="n"/>
      <c r="I219" s="43" t="n"/>
      <c r="J219" s="43" t="n"/>
      <c r="K219" s="43" t="n"/>
      <c r="L219" s="43" t="n"/>
      <c r="M219" s="43" t="n"/>
      <c r="N219" s="43" t="n"/>
      <c r="O219" s="43" t="n"/>
      <c r="P219" s="43" t="n"/>
      <c r="Q219" s="43" t="n"/>
      <c r="R219" s="43" t="n"/>
      <c r="S219" s="34" t="n"/>
      <c r="T219" s="34" t="n"/>
      <c r="U219" s="34" t="n"/>
      <c r="V219" s="34" t="inlineStr">
        <is>
          <t>Internal</t>
        </is>
      </c>
      <c r="W219" s="34" t="n"/>
      <c r="X219" s="34" t="inlineStr">
        <is>
          <t>GMT+8</t>
        </is>
      </c>
      <c r="Y219" s="44">
        <f>NOW()</f>
        <v/>
      </c>
      <c r="Z219" s="34" t="inlineStr">
        <is>
          <t>yuting.zhao@pactera.com</t>
        </is>
      </c>
      <c r="AA219" s="34" t="inlineStr">
        <is>
          <t>yuting.zhao@pactera.com</t>
        </is>
      </c>
      <c r="AB219" s="34" t="n"/>
      <c r="AC219" s="575" t="n"/>
      <c r="AD219" s="43" t="n"/>
      <c r="AE219" s="43" t="n"/>
      <c r="AF219" s="448" t="n">
        <v>0</v>
      </c>
      <c r="AG219" s="449" t="n"/>
    </row>
    <row r="220">
      <c r="A220" s="43" t="n"/>
      <c r="B220" s="34" t="inlineStr">
        <is>
          <t>Chang Jui Jen</t>
        </is>
      </c>
      <c r="C220" s="232" t="n"/>
      <c r="D220" s="34" t="inlineStr">
        <is>
          <t>TW</t>
        </is>
      </c>
      <c r="E220" s="34" t="n"/>
      <c r="F220" s="34" t="n"/>
      <c r="G220" s="34" t="n"/>
      <c r="H220" s="34" t="n"/>
      <c r="I220" s="43" t="n">
        <v>0.05</v>
      </c>
      <c r="J220" s="43" t="n">
        <v>0.025</v>
      </c>
      <c r="K220" s="43" t="n"/>
      <c r="L220" s="43" t="n"/>
      <c r="M220" s="43" t="n"/>
      <c r="N220" s="43" t="n">
        <v>0.05</v>
      </c>
      <c r="O220" s="43" t="n">
        <v>0.025</v>
      </c>
      <c r="P220" s="43" t="n"/>
      <c r="Q220" s="43" t="n"/>
      <c r="R220" s="43" t="n">
        <v>13</v>
      </c>
      <c r="S220" s="34" t="inlineStr">
        <is>
          <t>USD</t>
        </is>
      </c>
      <c r="T220" s="34" t="n"/>
      <c r="U220" s="34" t="n"/>
      <c r="V220" s="34" t="n"/>
      <c r="W220" s="34" t="n"/>
      <c r="X220" s="34" t="inlineStr">
        <is>
          <t>GMT+8</t>
        </is>
      </c>
      <c r="Y220" s="44">
        <f>NOW()</f>
        <v/>
      </c>
      <c r="Z220" s="34" t="inlineStr">
        <is>
          <t xml:space="preserve"> c.juijen@gmail.com</t>
        </is>
      </c>
      <c r="AA220" s="34" t="n"/>
      <c r="AB220" s="34" t="n"/>
      <c r="AC220" s="574" t="inlineStr">
        <is>
          <t>852-56943705</t>
        </is>
      </c>
      <c r="AD220" s="43" t="n">
        <v>128271</v>
      </c>
      <c r="AE220" s="43" t="n"/>
      <c r="AF220" s="448" t="n">
        <v>0</v>
      </c>
      <c r="AG220" s="449" t="n"/>
    </row>
    <row r="221">
      <c r="A221" s="352" t="n"/>
      <c r="B221" s="231" t="inlineStr">
        <is>
          <t>Chris Zhang</t>
        </is>
      </c>
      <c r="C221" s="231" t="inlineStr">
        <is>
          <t>1016 WordTech International Co Ltd</t>
        </is>
      </c>
      <c r="D221" s="231" t="inlineStr">
        <is>
          <t>TW</t>
        </is>
      </c>
      <c r="E221" s="231" t="inlineStr">
        <is>
          <t>Reviewer</t>
        </is>
      </c>
      <c r="F221" s="231" t="inlineStr">
        <is>
          <t>Wang Wanghong</t>
        </is>
      </c>
      <c r="G221" s="231" t="inlineStr">
        <is>
          <t>wang_wanghong</t>
        </is>
      </c>
      <c r="H221" s="380" t="inlineStr">
        <is>
          <t>Disabled</t>
        </is>
      </c>
      <c r="I221" s="231" t="n">
        <v>0.05</v>
      </c>
      <c r="J221" s="231" t="n">
        <v>0.025</v>
      </c>
      <c r="K221" s="352" t="n"/>
      <c r="L221" s="352" t="n"/>
      <c r="M221" s="352" t="n"/>
      <c r="N221" s="231" t="n">
        <v>0.05</v>
      </c>
      <c r="O221" s="231" t="n">
        <v>0.025</v>
      </c>
      <c r="P221" s="352" t="n"/>
      <c r="Q221" s="352" t="n"/>
      <c r="R221" s="352" t="n"/>
      <c r="S221" s="231" t="inlineStr">
        <is>
          <t>USD</t>
        </is>
      </c>
      <c r="T221" s="231" t="n"/>
      <c r="U221" s="231" t="inlineStr">
        <is>
          <t>Not qualified. Seems no new contract with pacteraedge.</t>
        </is>
      </c>
      <c r="V221" s="231" t="inlineStr">
        <is>
          <t>Vendor</t>
        </is>
      </c>
      <c r="W221" s="231" t="inlineStr">
        <is>
          <t>Taiwan</t>
        </is>
      </c>
      <c r="X221" s="231" t="inlineStr">
        <is>
          <t>GMT+8</t>
        </is>
      </c>
      <c r="Y221" s="353">
        <f>NOW()</f>
        <v/>
      </c>
      <c r="Z221" s="231" t="inlineStr">
        <is>
          <t>chris.zhang@wordtechintl.com</t>
        </is>
      </c>
      <c r="AA221" s="231" t="inlineStr">
        <is>
          <t>wang_wanghong@pactera.com</t>
        </is>
      </c>
      <c r="AB221" s="354" t="inlineStr">
        <is>
          <t>dP8D@8%%</t>
        </is>
      </c>
      <c r="AC221" s="390" t="n">
        <v>13951898093</v>
      </c>
      <c r="AD221" s="352" t="n">
        <v>233882</v>
      </c>
      <c r="AE221" s="352" t="n"/>
      <c r="AF221" s="452" t="inlineStr">
        <is>
          <t>Pactera_ZH-TW_C.ZH</t>
        </is>
      </c>
      <c r="AG221" s="453" t="n"/>
    </row>
    <row r="222">
      <c r="A222" s="352" t="n"/>
      <c r="B222" s="231" t="inlineStr">
        <is>
          <t>Charlie Chen</t>
        </is>
      </c>
      <c r="C222" s="231" t="n"/>
      <c r="D222" s="231" t="inlineStr">
        <is>
          <t>TW</t>
        </is>
      </c>
      <c r="E222" s="231" t="inlineStr">
        <is>
          <t>Translator</t>
        </is>
      </c>
      <c r="F222" s="231" t="inlineStr">
        <is>
          <t>Charlie Chen</t>
        </is>
      </c>
      <c r="G222" s="231" t="inlineStr">
        <is>
          <t>v_charlie.chen</t>
        </is>
      </c>
      <c r="H222" s="380" t="inlineStr">
        <is>
          <t>Disabled</t>
        </is>
      </c>
      <c r="I222" s="352" t="n"/>
      <c r="J222" s="352" t="n"/>
      <c r="K222" s="352" t="n"/>
      <c r="L222" s="352" t="n"/>
      <c r="M222" s="352" t="n"/>
      <c r="N222" s="352" t="n"/>
      <c r="O222" s="352" t="n"/>
      <c r="P222" s="352" t="n"/>
      <c r="Q222" s="352" t="n"/>
      <c r="R222" s="352" t="n"/>
      <c r="S222" s="231" t="n"/>
      <c r="T222" s="231" t="n"/>
      <c r="U222" s="231" t="inlineStr">
        <is>
          <t>Price is high, a translator from Vendor Jane Kong, haven't contacted for a long time</t>
        </is>
      </c>
      <c r="V222" s="231" t="inlineStr">
        <is>
          <t>Freelancer</t>
        </is>
      </c>
      <c r="W222" s="231" t="inlineStr">
        <is>
          <t>Taiwan</t>
        </is>
      </c>
      <c r="X222" s="231" t="inlineStr">
        <is>
          <t>GMT+8</t>
        </is>
      </c>
      <c r="Y222" s="353">
        <f>NOW()</f>
        <v/>
      </c>
      <c r="Z222" s="122" t="inlineStr">
        <is>
          <t>deqian.kong@ctc-china.com</t>
        </is>
      </c>
      <c r="AA222" s="508" t="inlineStr">
        <is>
          <t>v_charlie.chen@pactera.com</t>
        </is>
      </c>
      <c r="AB222" s="231" t="inlineStr">
        <is>
          <t>Dy8tu$d1</t>
        </is>
      </c>
      <c r="AC222" s="390" t="n"/>
      <c r="AD222" s="352" t="n"/>
      <c r="AE222" s="352" t="n"/>
      <c r="AF222" s="452" t="n">
        <v>0</v>
      </c>
      <c r="AG222" s="453" t="n"/>
    </row>
    <row r="223">
      <c r="A223" s="352" t="n"/>
      <c r="B223" s="231" t="inlineStr">
        <is>
          <t>Jackson Yang</t>
        </is>
      </c>
      <c r="C223" s="231" t="inlineStr">
        <is>
          <t>1016 Kun-I Yang_楊坤溢[G90006285]</t>
        </is>
      </c>
      <c r="D223" s="231" t="inlineStr">
        <is>
          <t>TW</t>
        </is>
      </c>
      <c r="E223" s="231" t="inlineStr">
        <is>
          <t>Translator</t>
        </is>
      </c>
      <c r="F223" s="231" t="n"/>
      <c r="G223" s="231" t="inlineStr">
        <is>
          <t>v_jackson.yang</t>
        </is>
      </c>
      <c r="H223" s="380" t="inlineStr">
        <is>
          <t>Disabled</t>
        </is>
      </c>
      <c r="I223" s="352" t="n">
        <v>0.06</v>
      </c>
      <c r="J223" s="352" t="n">
        <v>0.03</v>
      </c>
      <c r="K223" s="352" t="n"/>
      <c r="L223" s="352" t="n"/>
      <c r="M223" s="352" t="n"/>
      <c r="N223" s="352" t="n">
        <v>0.06</v>
      </c>
      <c r="O223" s="352" t="n">
        <v>0.03</v>
      </c>
      <c r="P223" s="352" t="n"/>
      <c r="Q223" s="352" t="n"/>
      <c r="R223" s="352" t="n">
        <v>27</v>
      </c>
      <c r="S223" s="231" t="inlineStr">
        <is>
          <t>USD</t>
        </is>
      </c>
      <c r="T223" s="231" t="n"/>
      <c r="U223" s="231" t="inlineStr">
        <is>
          <t>quit</t>
        </is>
      </c>
      <c r="V223" s="231" t="inlineStr">
        <is>
          <t>Freelancer</t>
        </is>
      </c>
      <c r="W223" s="231" t="inlineStr">
        <is>
          <t>Taiwan</t>
        </is>
      </c>
      <c r="X223" s="231" t="inlineStr">
        <is>
          <t>GMT+8</t>
        </is>
      </c>
      <c r="Y223" s="353">
        <f>NOW()</f>
        <v/>
      </c>
      <c r="Z223" s="356" t="inlineStr">
        <is>
          <t>jackson@jnestudio.com</t>
        </is>
      </c>
      <c r="AA223" s="434" t="inlineStr">
        <is>
          <t>v_jackson.yang@pacteraedge.com</t>
        </is>
      </c>
      <c r="AB223" s="354" t="inlineStr">
        <is>
          <t>Vmf3UDxQ!</t>
        </is>
      </c>
      <c r="AC223" s="509" t="inlineStr">
        <is>
          <t>886 966505533</t>
        </is>
      </c>
      <c r="AD223" s="352" t="n">
        <v>183854</v>
      </c>
      <c r="AE223" s="352" t="n"/>
      <c r="AF223" s="452" t="n">
        <v>0</v>
      </c>
      <c r="AG223" s="453" t="n"/>
    </row>
    <row r="224">
      <c r="A224" s="352" t="n"/>
      <c r="B224" s="231" t="inlineStr">
        <is>
          <t>Li qianqian</t>
        </is>
      </c>
      <c r="C224" s="231" t="n"/>
      <c r="D224" s="231" t="inlineStr">
        <is>
          <t>TW</t>
        </is>
      </c>
      <c r="E224" s="231" t="inlineStr">
        <is>
          <t>Reviewer</t>
        </is>
      </c>
      <c r="F224" s="231" t="inlineStr">
        <is>
          <t>Joanna Li</t>
        </is>
      </c>
      <c r="G224" s="231" t="inlineStr">
        <is>
          <t>v_Joanna Li</t>
        </is>
      </c>
      <c r="H224" s="380" t="inlineStr">
        <is>
          <t>Disabled</t>
        </is>
      </c>
      <c r="I224" s="352" t="n"/>
      <c r="J224" s="352" t="n"/>
      <c r="K224" s="352" t="n"/>
      <c r="L224" s="352" t="n"/>
      <c r="M224" s="352" t="n"/>
      <c r="N224" s="352" t="n"/>
      <c r="O224" s="352" t="n"/>
      <c r="P224" s="352" t="n"/>
      <c r="Q224" s="352" t="n"/>
      <c r="R224" s="352" t="n"/>
      <c r="S224" s="231" t="n"/>
      <c r="T224" s="231" t="n"/>
      <c r="U224" s="231" t="inlineStr">
        <is>
          <t>don't contact</t>
        </is>
      </c>
      <c r="V224" s="231" t="inlineStr">
        <is>
          <t>Internal</t>
        </is>
      </c>
      <c r="W224" s="231" t="inlineStr">
        <is>
          <t>Wuxi</t>
        </is>
      </c>
      <c r="X224" s="231" t="inlineStr">
        <is>
          <t>GMT+8</t>
        </is>
      </c>
      <c r="Y224" s="353">
        <f>NOW()</f>
        <v/>
      </c>
      <c r="Z224" s="506" t="inlineStr">
        <is>
          <t>qianqian.li@pactera.com</t>
        </is>
      </c>
      <c r="AA224" s="506" t="inlineStr">
        <is>
          <t>qianqian.li@pactera.com</t>
        </is>
      </c>
      <c r="AB224" s="231" t="n"/>
      <c r="AC224" s="390" t="n"/>
      <c r="AD224" s="352" t="n"/>
      <c r="AE224" s="352" t="n"/>
      <c r="AF224" s="452" t="n">
        <v>0</v>
      </c>
      <c r="AG224" s="453" t="n"/>
    </row>
    <row r="225">
      <c r="A225" s="352" t="n"/>
      <c r="B225" s="231" t="inlineStr">
        <is>
          <t>Christian Lien</t>
        </is>
      </c>
      <c r="C225" s="231" t="inlineStr">
        <is>
          <t>1016 LienKuoChun连国钧</t>
        </is>
      </c>
      <c r="D225" s="231" t="inlineStr">
        <is>
          <t>TW</t>
        </is>
      </c>
      <c r="E225" s="231" t="inlineStr">
        <is>
          <t>Reviewer</t>
        </is>
      </c>
      <c r="F225" s="231" t="inlineStr">
        <is>
          <t>Christian Lien(Use charlie's account for T works)</t>
        </is>
      </c>
      <c r="G225" s="231" t="inlineStr">
        <is>
          <t>v_charlie.chen/v_christian.lian</t>
        </is>
      </c>
      <c r="H225" s="380" t="inlineStr">
        <is>
          <t>Disabled</t>
        </is>
      </c>
      <c r="I225" s="352" t="n">
        <v>0.05</v>
      </c>
      <c r="J225" s="352" t="n">
        <v>0.025</v>
      </c>
      <c r="K225" s="352" t="n"/>
      <c r="L225" s="352" t="n"/>
      <c r="M225" s="352" t="n"/>
      <c r="N225" s="355" t="n">
        <v>0.05</v>
      </c>
      <c r="O225" s="352" t="n">
        <v>0.025</v>
      </c>
      <c r="P225" s="231" t="inlineStr">
        <is>
          <t>0.06/legal, BR</t>
        </is>
      </c>
      <c r="Q225" s="231" t="n"/>
      <c r="R225" s="231" t="n">
        <v>20</v>
      </c>
      <c r="S225" s="231" t="inlineStr">
        <is>
          <t>USD</t>
        </is>
      </c>
      <c r="T225" s="231" t="n"/>
      <c r="U225" s="231" t="inlineStr">
        <is>
          <t>quit</t>
        </is>
      </c>
      <c r="V225" s="231" t="inlineStr">
        <is>
          <t>Freelancer</t>
        </is>
      </c>
      <c r="W225" s="231" t="inlineStr">
        <is>
          <t>Taiwan</t>
        </is>
      </c>
      <c r="X225" s="231" t="inlineStr">
        <is>
          <t>GMT+8</t>
        </is>
      </c>
      <c r="Y225" s="353">
        <f>NOW()</f>
        <v/>
      </c>
      <c r="Z225" s="434" t="inlineStr">
        <is>
          <t>evanslien1105@hotmail.com</t>
        </is>
      </c>
      <c r="AA225" s="231" t="inlineStr">
        <is>
          <t>v_christian.lian@pactera.com</t>
        </is>
      </c>
      <c r="AB225" s="354" t="inlineStr">
        <is>
          <t>Xs5K$42$</t>
        </is>
      </c>
      <c r="AC225" s="435" t="n">
        <v>886987991909</v>
      </c>
      <c r="AD225" s="352" t="n">
        <v>196341</v>
      </c>
      <c r="AE225" s="352" t="n"/>
      <c r="AF225" s="510" t="n">
        <v>0</v>
      </c>
      <c r="AG225" s="453" t="n"/>
    </row>
    <row r="226">
      <c r="A226" s="352" t="n"/>
      <c r="B226" s="231" t="inlineStr">
        <is>
          <t>Albert Chen</t>
        </is>
      </c>
      <c r="C226" s="231" t="inlineStr">
        <is>
          <t>1016 Chen Hong Min Albert</t>
        </is>
      </c>
      <c r="D226" s="231" t="inlineStr">
        <is>
          <t>TW</t>
        </is>
      </c>
      <c r="E226" s="231" t="inlineStr">
        <is>
          <t>Translator</t>
        </is>
      </c>
      <c r="F226" s="231" t="inlineStr">
        <is>
          <t>Albert Chen</t>
        </is>
      </c>
      <c r="G226" s="231" t="inlineStr">
        <is>
          <t>v_albert.chen</t>
        </is>
      </c>
      <c r="H226" s="380" t="inlineStr">
        <is>
          <t>Disabled</t>
        </is>
      </c>
      <c r="I226" s="352" t="n">
        <v>0.05</v>
      </c>
      <c r="J226" s="352" t="n">
        <v>0.025</v>
      </c>
      <c r="K226" s="352" t="n"/>
      <c r="L226" s="352" t="n"/>
      <c r="M226" s="352" t="n"/>
      <c r="N226" s="352" t="n">
        <v>0.05</v>
      </c>
      <c r="O226" s="352" t="n">
        <v>0.025</v>
      </c>
      <c r="P226" s="352" t="n"/>
      <c r="Q226" s="352" t="n"/>
      <c r="R226" s="352" t="n"/>
      <c r="S226" s="231" t="inlineStr">
        <is>
          <t>USD</t>
        </is>
      </c>
      <c r="T226" s="231" t="n"/>
      <c r="U226" s="231" t="inlineStr">
        <is>
          <t>Quality is not good</t>
        </is>
      </c>
      <c r="V226" s="231" t="inlineStr">
        <is>
          <t>Freelancer</t>
        </is>
      </c>
      <c r="W226" s="231" t="inlineStr">
        <is>
          <t>Taiwan</t>
        </is>
      </c>
      <c r="X226" s="231" t="inlineStr">
        <is>
          <t>GMT+8</t>
        </is>
      </c>
      <c r="Y226" s="353">
        <f>NOW()</f>
        <v/>
      </c>
      <c r="Z226" s="231" t="inlineStr">
        <is>
          <t>stilltranslating@gmail.com</t>
        </is>
      </c>
      <c r="AA226" s="231" t="inlineStr">
        <is>
          <t>v_albert.chen@pactera.com</t>
        </is>
      </c>
      <c r="AB226" s="354" t="inlineStr">
        <is>
          <t>DyU2G$7t</t>
        </is>
      </c>
      <c r="AC226" s="390" t="inlineStr">
        <is>
          <t>886-958-367606</t>
        </is>
      </c>
      <c r="AD226" s="352" t="n">
        <v>226061</v>
      </c>
      <c r="AE226" s="352" t="n"/>
      <c r="AF226" s="510" t="n">
        <v>0</v>
      </c>
      <c r="AG226" s="453" t="n"/>
    </row>
    <row r="227" ht="15" customHeight="1" s="474">
      <c r="A227" s="352" t="n"/>
      <c r="B227" s="231" t="inlineStr">
        <is>
          <t>Pai-Chin Chi</t>
        </is>
      </c>
      <c r="C227" s="231" t="inlineStr">
        <is>
          <t>1016 Pai Chin Chi纪百晋</t>
        </is>
      </c>
      <c r="D227" s="231" t="inlineStr">
        <is>
          <t>TW</t>
        </is>
      </c>
      <c r="E227" s="231" t="inlineStr">
        <is>
          <t>Translator</t>
        </is>
      </c>
      <c r="F227" s="231" t="n"/>
      <c r="G227" s="231" t="n"/>
      <c r="H227" s="380" t="inlineStr">
        <is>
          <t>Disabled</t>
        </is>
      </c>
      <c r="I227" s="352" t="n">
        <v>0.05</v>
      </c>
      <c r="J227" s="352" t="n">
        <v>0.025</v>
      </c>
      <c r="K227" s="352" t="n"/>
      <c r="L227" s="352" t="n"/>
      <c r="M227" s="352" t="n"/>
      <c r="N227" s="352" t="n">
        <v>0.05</v>
      </c>
      <c r="O227" s="352" t="n">
        <v>0.025</v>
      </c>
      <c r="P227" s="352" t="inlineStr">
        <is>
          <t>0.07(TW-EN)</t>
        </is>
      </c>
      <c r="Q227" s="352" t="n"/>
      <c r="R227" s="352" t="n">
        <v>20</v>
      </c>
      <c r="S227" s="231" t="inlineStr">
        <is>
          <t>USD</t>
        </is>
      </c>
      <c r="T227" s="231" t="n"/>
      <c r="U227" s="231" t="inlineStr">
        <is>
          <t>failed</t>
        </is>
      </c>
      <c r="V227" s="231" t="inlineStr">
        <is>
          <t>Freelancer</t>
        </is>
      </c>
      <c r="W227" s="231" t="inlineStr">
        <is>
          <t>Taiwan</t>
        </is>
      </c>
      <c r="X227" s="231" t="inlineStr">
        <is>
          <t>GMT+8</t>
        </is>
      </c>
      <c r="Y227" s="353">
        <f>NOW()</f>
        <v/>
      </c>
      <c r="Z227" s="231" t="inlineStr">
        <is>
          <t>dimine@gmail.com</t>
        </is>
      </c>
      <c r="AA227" s="231" t="inlineStr">
        <is>
          <t>v_paichin.chi@pactera.com</t>
        </is>
      </c>
      <c r="AB227" s="354" t="n"/>
      <c r="AC227" s="390" t="n"/>
      <c r="AD227" s="352" t="n">
        <v>199141</v>
      </c>
      <c r="AE227" s="352" t="n"/>
      <c r="AF227" s="510" t="n">
        <v>0</v>
      </c>
      <c r="AG227" s="453" t="n"/>
    </row>
    <row r="228">
      <c r="A228" s="43" t="n"/>
      <c r="B228" s="232" t="inlineStr">
        <is>
          <t>X-Catalan</t>
        </is>
      </c>
      <c r="C228" s="34" t="n"/>
      <c r="D228" s="34" t="inlineStr">
        <is>
          <t>CA</t>
        </is>
      </c>
      <c r="E228" s="34" t="n"/>
      <c r="F228" s="34" t="n"/>
      <c r="G228" s="34" t="n"/>
      <c r="H228" s="34" t="n"/>
      <c r="I228" s="43" t="n"/>
      <c r="J228" s="43" t="n"/>
      <c r="K228" s="43" t="n"/>
      <c r="L228" s="43" t="n"/>
      <c r="M228" s="43" t="n"/>
      <c r="N228" s="34" t="n"/>
      <c r="O228" s="43" t="n"/>
      <c r="P228" s="43" t="n"/>
      <c r="Q228" s="43" t="n"/>
      <c r="R228" s="43" t="n"/>
      <c r="S228" s="34" t="n"/>
      <c r="T228" s="34" t="n"/>
      <c r="U228" s="34" t="n"/>
      <c r="V228" s="34" t="n"/>
      <c r="W228" s="34" t="n"/>
      <c r="X228" s="34" t="n"/>
      <c r="Y228" s="44" t="n"/>
      <c r="Z228" s="34" t="n"/>
      <c r="AA228" s="347" t="n"/>
      <c r="AB228" s="347" t="n"/>
      <c r="AC228" s="575" t="n"/>
      <c r="AD228" s="43" t="n"/>
      <c r="AE228" s="43" t="n"/>
      <c r="AF228" s="448" t="e">
        <v>#N/A</v>
      </c>
      <c r="AG228" s="449" t="n"/>
    </row>
    <row r="229">
      <c r="A229" s="43" t="n">
        <v>1</v>
      </c>
      <c r="B229" s="34" t="inlineStr">
        <is>
          <t>Gerard Grivé</t>
        </is>
      </c>
      <c r="C229" s="34" t="inlineStr">
        <is>
          <t>Idisc Information Technologies SL</t>
        </is>
      </c>
      <c r="D229" s="34" t="inlineStr">
        <is>
          <t>CA</t>
        </is>
      </c>
      <c r="E229" s="34" t="inlineStr">
        <is>
          <t>Translator</t>
        </is>
      </c>
      <c r="F229" s="34" t="n"/>
      <c r="G229" s="34" t="inlineStr">
        <is>
          <t>v_anna.vidal1</t>
        </is>
      </c>
      <c r="H229" s="34" t="inlineStr">
        <is>
          <t>Mar2017</t>
        </is>
      </c>
      <c r="I229" s="43">
        <f>N229/$I$461</f>
        <v/>
      </c>
      <c r="J229" s="43">
        <f>O229/$I$461</f>
        <v/>
      </c>
      <c r="K229" s="43" t="n"/>
      <c r="L229" s="43" t="n"/>
      <c r="M229" s="43" t="n"/>
      <c r="N229" s="34">
        <f>P229*0.75</f>
        <v/>
      </c>
      <c r="O229" s="43" t="n">
        <v>0.04</v>
      </c>
      <c r="P229" s="43" t="n">
        <v>0.1</v>
      </c>
      <c r="Q229" s="43" t="n"/>
      <c r="R229" s="43" t="n"/>
      <c r="T229" s="34" t="n"/>
      <c r="U229" s="34" t="inlineStr">
        <is>
          <t>Agency, core translator. Quality is accepatable.</t>
        </is>
      </c>
      <c r="V229" s="34" t="inlineStr">
        <is>
          <t>Vendor</t>
        </is>
      </c>
      <c r="W229" s="34" t="inlineStr">
        <is>
          <t>Spain</t>
        </is>
      </c>
      <c r="X229" s="34" t="inlineStr">
        <is>
          <t>GMT+1</t>
        </is>
      </c>
      <c r="Y229" s="44">
        <f>NOW()-7/24</f>
        <v/>
      </c>
      <c r="Z229" s="347" t="inlineStr">
        <is>
          <t>PMTeam@idisc.com;GGrive@idisc.com</t>
        </is>
      </c>
      <c r="AA229" s="34" t="n"/>
      <c r="AB229" s="34" t="n"/>
      <c r="AC229" s="575" t="n"/>
      <c r="AD229" s="43" t="n">
        <v>7341</v>
      </c>
      <c r="AE229" s="43" t="n"/>
      <c r="AF229" s="448" t="n">
        <v>0</v>
      </c>
      <c r="AG229" s="449" t="n"/>
    </row>
    <row r="230">
      <c r="A230" s="43" t="n">
        <v>1</v>
      </c>
      <c r="B230" s="34" t="inlineStr">
        <is>
          <t>Ioana Lopez</t>
        </is>
      </c>
      <c r="C230" s="34" t="inlineStr">
        <is>
          <t>Ioana Basterra López</t>
        </is>
      </c>
      <c r="D230" s="34" t="inlineStr">
        <is>
          <t>CA</t>
        </is>
      </c>
      <c r="E230" s="34" t="inlineStr">
        <is>
          <t>Translator</t>
        </is>
      </c>
      <c r="F230" s="34" t="inlineStr">
        <is>
          <t>Ioana Lopez</t>
        </is>
      </c>
      <c r="G230" s="34" t="inlineStr">
        <is>
          <t>ioana.lopez</t>
        </is>
      </c>
      <c r="H230" s="72" t="inlineStr">
        <is>
          <t>Tesla123!@#</t>
        </is>
      </c>
      <c r="I230" s="43" t="n"/>
      <c r="J230" s="43" t="n"/>
      <c r="K230" s="43" t="n"/>
      <c r="L230" s="43" t="n"/>
      <c r="M230" s="43" t="n"/>
      <c r="N230" s="34" t="n">
        <v>0.09</v>
      </c>
      <c r="O230" s="43" t="n"/>
      <c r="P230" s="43" t="n"/>
      <c r="Q230" s="43" t="n"/>
      <c r="R230" s="43" t="n"/>
      <c r="S230" s="34" t="inlineStr">
        <is>
          <t>EUR</t>
        </is>
      </c>
      <c r="T230" s="34" t="n"/>
      <c r="U230" s="34" t="n"/>
      <c r="V230" s="34" t="inlineStr">
        <is>
          <t>Freelancer</t>
        </is>
      </c>
      <c r="W230" s="43" t="inlineStr">
        <is>
          <t>Barcelona</t>
        </is>
      </c>
      <c r="X230" s="34" t="inlineStr">
        <is>
          <t>GMT+1</t>
        </is>
      </c>
      <c r="Y230" s="44">
        <f>NOW()-7/24</f>
        <v/>
      </c>
      <c r="Z230" s="347" t="inlineStr">
        <is>
          <t>Ioana Basterra &lt;ioana.basterra@gmail.com&gt;</t>
        </is>
      </c>
      <c r="AA230" s="34" t="n"/>
      <c r="AB230" s="34" t="n"/>
      <c r="AC230" s="575" t="n"/>
      <c r="AD230" s="43" t="n">
        <v>74948</v>
      </c>
      <c r="AE230" s="43" t="n"/>
      <c r="AF230" s="448" t="n"/>
      <c r="AG230" s="449" t="n"/>
    </row>
    <row r="231">
      <c r="A231" s="43" t="n">
        <v>1</v>
      </c>
      <c r="B231" s="34" t="inlineStr">
        <is>
          <t>Jordi Llopart</t>
        </is>
      </c>
      <c r="C231" s="34" t="inlineStr">
        <is>
          <t>Jordi Riera Llopart</t>
        </is>
      </c>
      <c r="D231" s="34" t="inlineStr">
        <is>
          <t>CA</t>
        </is>
      </c>
      <c r="E231" s="34" t="inlineStr">
        <is>
          <t>Translator</t>
        </is>
      </c>
      <c r="F231" s="34" t="inlineStr">
        <is>
          <t>Jordi Llopart</t>
        </is>
      </c>
      <c r="G231" s="34" t="inlineStr">
        <is>
          <t>Jordi.Llopart</t>
        </is>
      </c>
      <c r="H231" s="72" t="inlineStr">
        <is>
          <t>Tesla123!@#</t>
        </is>
      </c>
      <c r="I231" s="43">
        <f>N231/$I$461</f>
        <v/>
      </c>
      <c r="J231" s="43">
        <f>O231/$I$461</f>
        <v/>
      </c>
      <c r="K231" s="43" t="n"/>
      <c r="L231" s="43" t="n"/>
      <c r="M231" s="43" t="n"/>
      <c r="N231" s="34" t="n">
        <v>0.035</v>
      </c>
      <c r="O231" s="43" t="n">
        <v>0.012</v>
      </c>
      <c r="P231" s="43" t="n"/>
      <c r="Q231" s="43" t="n"/>
      <c r="R231" s="43" t="n"/>
      <c r="S231" s="34" t="inlineStr">
        <is>
          <t>EUR</t>
        </is>
      </c>
      <c r="T231" s="34" t="n"/>
      <c r="U231" s="34" t="n"/>
      <c r="V231" s="34" t="inlineStr">
        <is>
          <t>Freelancer</t>
        </is>
      </c>
      <c r="W231" s="43" t="inlineStr">
        <is>
          <t>Barcelona</t>
        </is>
      </c>
      <c r="X231" s="34" t="inlineStr">
        <is>
          <t>GMT+1</t>
        </is>
      </c>
      <c r="Y231" s="44">
        <f>NOW()-7/24</f>
        <v/>
      </c>
      <c r="Z231" s="347" t="inlineStr">
        <is>
          <t>jordiriera8@gmail.com</t>
        </is>
      </c>
      <c r="AA231" s="34" t="n"/>
      <c r="AB231" s="34" t="n"/>
      <c r="AC231" s="575" t="n"/>
      <c r="AD231" s="43" t="n">
        <v>218806</v>
      </c>
      <c r="AE231" s="43" t="n"/>
      <c r="AF231" s="448" t="n"/>
      <c r="AG231" s="449" t="n"/>
    </row>
    <row r="232">
      <c r="A232" s="43" t="n"/>
      <c r="B232" s="34" t="inlineStr">
        <is>
          <t>Marta Pou Rovira</t>
        </is>
      </c>
      <c r="C232" s="34" t="inlineStr">
        <is>
          <t>Marta Pou i Rovira</t>
        </is>
      </c>
      <c r="D232" s="34" t="inlineStr">
        <is>
          <t>CA</t>
        </is>
      </c>
      <c r="E232" s="34" t="inlineStr">
        <is>
          <t>Reviewer</t>
        </is>
      </c>
      <c r="F232" s="46" t="inlineStr">
        <is>
          <t>Marta Pou Rovira</t>
        </is>
      </c>
      <c r="G232" s="34" t="inlineStr">
        <is>
          <t>v_marta.pou</t>
        </is>
      </c>
      <c r="H232" s="72" t="inlineStr">
        <is>
          <t>Pactera2017</t>
        </is>
      </c>
      <c r="I232" s="43">
        <f>N232/$I$461</f>
        <v/>
      </c>
      <c r="J232" s="43">
        <f>O232/$I$461</f>
        <v/>
      </c>
      <c r="K232" s="43" t="n"/>
      <c r="L232" s="43" t="n"/>
      <c r="M232" s="43" t="n"/>
      <c r="N232" s="43" t="n">
        <v>0.065</v>
      </c>
      <c r="O232" s="43" t="n">
        <v>0.019</v>
      </c>
      <c r="P232" s="43" t="n"/>
      <c r="Q232" s="43" t="n"/>
      <c r="R232" s="43" t="n"/>
      <c r="S232" s="34" t="inlineStr">
        <is>
          <t>EUR</t>
        </is>
      </c>
      <c r="T232" s="34" t="n"/>
      <c r="U232" s="542" t="inlineStr">
        <is>
          <t>no reply for our feedback</t>
        </is>
      </c>
      <c r="V232" s="34" t="inlineStr">
        <is>
          <t>Freelancer</t>
        </is>
      </c>
      <c r="W232" s="43" t="inlineStr">
        <is>
          <t>Barcelona</t>
        </is>
      </c>
      <c r="X232" s="34" t="inlineStr">
        <is>
          <t>GMT+1</t>
        </is>
      </c>
      <c r="Y232" s="44">
        <f>NOW()-7/24</f>
        <v/>
      </c>
      <c r="Z232" s="347" t="inlineStr">
        <is>
          <t>martapou@grn.cat</t>
        </is>
      </c>
      <c r="AA232" s="34" t="inlineStr">
        <is>
          <t>v_marta.pou@pactera.com</t>
        </is>
      </c>
      <c r="AB232" s="34" t="inlineStr">
        <is>
          <t>vJ8A%hb#</t>
        </is>
      </c>
      <c r="AC232" s="574" t="inlineStr">
        <is>
          <t>637831614,972597249,</t>
        </is>
      </c>
      <c r="AD232" s="43" t="n">
        <v>72368</v>
      </c>
      <c r="AE232" s="43" t="n"/>
      <c r="AF232" s="448" t="inlineStr">
        <is>
          <t>Pactera_CA_M.PO</t>
        </is>
      </c>
      <c r="AG232" s="449" t="n"/>
    </row>
    <row r="233" ht="18" customFormat="1" customHeight="1" s="123">
      <c r="A233" s="43" t="n"/>
      <c r="B233" s="34" t="inlineStr">
        <is>
          <t>Rafael Morata</t>
        </is>
      </c>
      <c r="C233" s="34" t="inlineStr">
        <is>
          <t>Rafael Morata Chirivella</t>
        </is>
      </c>
      <c r="D233" s="34" t="inlineStr">
        <is>
          <t>CA</t>
        </is>
      </c>
      <c r="E233" s="34" t="inlineStr">
        <is>
          <t>Translator</t>
        </is>
      </c>
      <c r="F233" s="46" t="inlineStr">
        <is>
          <t>Rafael Morata</t>
        </is>
      </c>
      <c r="G233" s="34" t="inlineStr">
        <is>
          <t>v_rafael.morata</t>
        </is>
      </c>
      <c r="H233" s="72" t="inlineStr">
        <is>
          <t>Sep2017</t>
        </is>
      </c>
      <c r="I233" s="43">
        <f>N233/$I$461</f>
        <v/>
      </c>
      <c r="J233" s="43">
        <f>O233/$I$461</f>
        <v/>
      </c>
      <c r="K233" s="43" t="n"/>
      <c r="L233" s="43" t="n"/>
      <c r="M233" s="43" t="n"/>
      <c r="N233" s="43" t="n">
        <v>0.045</v>
      </c>
      <c r="O233" s="43" t="n">
        <v>0.015</v>
      </c>
      <c r="P233" s="43" t="n"/>
      <c r="Q233" s="43" t="n"/>
      <c r="R233" s="43" t="n"/>
      <c r="S233" s="34" t="inlineStr">
        <is>
          <t>EUR</t>
        </is>
      </c>
      <c r="T233" s="34" t="n"/>
      <c r="U233" s="34" t="inlineStr">
        <is>
          <t>Not usually available</t>
        </is>
      </c>
      <c r="V233" s="34" t="inlineStr">
        <is>
          <t>Freelancer</t>
        </is>
      </c>
      <c r="W233" s="34" t="inlineStr">
        <is>
          <t>Spain</t>
        </is>
      </c>
      <c r="X233" s="34" t="inlineStr">
        <is>
          <t>GMT+1</t>
        </is>
      </c>
      <c r="Y233" s="44">
        <f>NOW()-7/24</f>
        <v/>
      </c>
      <c r="Z233" s="347" t="inlineStr">
        <is>
          <t>morata.rafael@gmail.com</t>
        </is>
      </c>
      <c r="AA233" s="34" t="inlineStr">
        <is>
          <t>v_rafael.morata@pactera.com</t>
        </is>
      </c>
      <c r="AB233" s="278" t="inlineStr">
        <is>
          <t>DY9D$m8u</t>
        </is>
      </c>
      <c r="AC233" s="574" t="inlineStr">
        <is>
          <t>34 606 703 204</t>
        </is>
      </c>
      <c r="AD233" s="43" t="n">
        <v>234167</v>
      </c>
      <c r="AE233" s="43" t="n"/>
      <c r="AF233" s="448" t="n">
        <v>0</v>
      </c>
      <c r="AG233" s="449" t="n"/>
      <c r="AH233" s="21" t="n"/>
      <c r="AI233" s="21" t="n"/>
      <c r="AJ233" s="21" t="n"/>
      <c r="AK233" s="21" t="n"/>
      <c r="AL233" s="21" t="n"/>
      <c r="AM233" s="21" t="n"/>
      <c r="AN233" s="21" t="n"/>
      <c r="AO233" s="21" t="n"/>
      <c r="AP233" s="21" t="n"/>
      <c r="AQ233" s="21" t="n"/>
      <c r="AR233" s="21" t="n"/>
      <c r="AS233" s="21" t="n"/>
      <c r="AT233" s="21" t="n"/>
      <c r="AU233" s="21" t="n"/>
      <c r="AV233" s="21" t="n"/>
      <c r="AW233" s="21" t="n"/>
      <c r="AX233" s="21" t="n"/>
      <c r="AY233" s="21" t="n"/>
      <c r="AZ233" s="21" t="n"/>
      <c r="BA233" s="21" t="n"/>
      <c r="BB233" s="21" t="n"/>
      <c r="BC233" s="21" t="n"/>
      <c r="BD233" s="21" t="n"/>
      <c r="BE233" s="21" t="n"/>
      <c r="BF233" s="21" t="n"/>
      <c r="BG233" s="21" t="n"/>
      <c r="BH233" s="21" t="n"/>
      <c r="BI233" s="21" t="n"/>
      <c r="BJ233" s="21" t="n"/>
      <c r="BK233" s="21" t="n"/>
      <c r="BL233" s="21" t="n"/>
      <c r="BM233" s="21" t="n"/>
      <c r="BN233" s="21" t="n"/>
      <c r="BO233" s="21" t="n"/>
      <c r="BP233" s="21" t="n"/>
      <c r="BQ233" s="21" t="n"/>
      <c r="BR233" s="21" t="n"/>
      <c r="BS233" s="21" t="n"/>
      <c r="BT233" s="21" t="n"/>
      <c r="BU233" s="21" t="n"/>
      <c r="BV233" s="21" t="n"/>
      <c r="BW233" s="21" t="n"/>
      <c r="BX233" s="21" t="n"/>
      <c r="BY233" s="21" t="n"/>
      <c r="BZ233" s="21" t="n"/>
      <c r="CA233" s="21" t="n"/>
      <c r="CB233" s="21" t="n"/>
      <c r="CC233" s="21" t="n"/>
      <c r="CD233" s="21" t="n"/>
      <c r="CE233" s="21" t="n"/>
      <c r="CF233" s="21" t="n"/>
      <c r="CG233" s="21" t="n"/>
      <c r="CH233" s="21" t="n"/>
      <c r="CI233" s="21" t="n"/>
      <c r="CJ233" s="21" t="n"/>
      <c r="CK233" s="21" t="n"/>
      <c r="CL233" s="21" t="n"/>
      <c r="CM233" s="21" t="n"/>
      <c r="CN233" s="21" t="n"/>
      <c r="CO233" s="21" t="n"/>
      <c r="CP233" s="21" t="n"/>
      <c r="CQ233" s="21" t="n"/>
    </row>
    <row r="234" ht="15" customHeight="1" s="474">
      <c r="A234" s="43" t="n"/>
      <c r="B234" s="34" t="inlineStr">
        <is>
          <t>Jorge Pelegrina</t>
        </is>
      </c>
      <c r="C234" s="34" t="inlineStr">
        <is>
          <t>Jorge Pelegrina Rodriguez</t>
        </is>
      </c>
      <c r="D234" s="34" t="inlineStr">
        <is>
          <t>CA</t>
        </is>
      </c>
      <c r="E234" s="34" t="inlineStr">
        <is>
          <t>Translator</t>
        </is>
      </c>
      <c r="F234" s="34" t="n"/>
      <c r="G234" s="34" t="n"/>
      <c r="H234" s="34" t="n"/>
      <c r="I234" s="43">
        <f>N234/$I$461</f>
        <v/>
      </c>
      <c r="J234" s="43">
        <f>O234/$I$461</f>
        <v/>
      </c>
      <c r="K234" s="43" t="n"/>
      <c r="L234" s="43" t="n"/>
      <c r="M234" s="43" t="n"/>
      <c r="N234" s="34" t="n">
        <v>0.05</v>
      </c>
      <c r="O234" s="43" t="n">
        <v>0.017</v>
      </c>
      <c r="P234" s="43" t="n"/>
      <c r="Q234" s="43" t="n"/>
      <c r="R234" s="43" t="n">
        <v>17</v>
      </c>
      <c r="S234" s="34" t="inlineStr">
        <is>
          <t>EUR</t>
        </is>
      </c>
      <c r="T234" s="34" t="n"/>
      <c r="U234" s="34" t="inlineStr">
        <is>
          <t>not qualified, can back up</t>
        </is>
      </c>
      <c r="V234" s="34" t="inlineStr">
        <is>
          <t>Freelancer</t>
        </is>
      </c>
      <c r="W234" s="34" t="inlineStr">
        <is>
          <t>Spain</t>
        </is>
      </c>
      <c r="X234" s="34" t="inlineStr">
        <is>
          <t>GMT+1</t>
        </is>
      </c>
      <c r="Y234" s="44">
        <f>NOW()-7/24</f>
        <v/>
      </c>
      <c r="Z234" s="347" t="inlineStr">
        <is>
          <t>jpelegrina@gmail.com</t>
        </is>
      </c>
      <c r="AA234" s="34" t="n"/>
      <c r="AB234" s="34" t="n"/>
      <c r="AC234" s="574" t="inlineStr">
        <is>
          <t>34 659 726 881</t>
        </is>
      </c>
      <c r="AD234" s="43" t="n">
        <v>245744</v>
      </c>
      <c r="AE234" s="43" t="n"/>
      <c r="AF234" s="448" t="n">
        <v>0</v>
      </c>
      <c r="AG234" s="449" t="n"/>
    </row>
    <row r="235" ht="18" customFormat="1" customHeight="1" s="123">
      <c r="A235" s="43" t="n"/>
      <c r="B235" s="34" t="inlineStr">
        <is>
          <t>Eloi Nadal Carrillo</t>
        </is>
      </c>
      <c r="C235" s="34" t="n"/>
      <c r="D235" s="34" t="inlineStr">
        <is>
          <t>CA</t>
        </is>
      </c>
      <c r="E235" s="34" t="inlineStr">
        <is>
          <t>Translator</t>
        </is>
      </c>
      <c r="F235" s="34" t="n"/>
      <c r="G235" s="34" t="n"/>
      <c r="H235" s="34" t="n"/>
      <c r="I235" s="43">
        <f>N235/$I$461</f>
        <v/>
      </c>
      <c r="J235" s="43">
        <f>O235/$I$461</f>
        <v/>
      </c>
      <c r="K235" s="43" t="n"/>
      <c r="L235" s="43" t="n"/>
      <c r="M235" s="43" t="n"/>
      <c r="N235" s="34" t="n">
        <v>0.05</v>
      </c>
      <c r="O235" s="43" t="n">
        <v>0.017</v>
      </c>
      <c r="P235" s="43" t="n"/>
      <c r="Q235" s="43" t="n"/>
      <c r="R235" s="43" t="n">
        <v>17</v>
      </c>
      <c r="S235" s="34" t="inlineStr">
        <is>
          <t>EUR</t>
        </is>
      </c>
      <c r="T235" s="34" t="n"/>
      <c r="U235" s="34" t="inlineStr">
        <is>
          <t>not qualified, can back up</t>
        </is>
      </c>
      <c r="V235" s="34" t="inlineStr">
        <is>
          <t>Freelancer</t>
        </is>
      </c>
      <c r="W235" s="34" t="inlineStr">
        <is>
          <t>Spain</t>
        </is>
      </c>
      <c r="X235" s="34" t="inlineStr">
        <is>
          <t>GMT+1</t>
        </is>
      </c>
      <c r="Y235" s="44">
        <f>NOW()-7/24</f>
        <v/>
      </c>
      <c r="Z235" s="347" t="inlineStr">
        <is>
          <t>projectes@eloinadal.cat</t>
        </is>
      </c>
      <c r="AA235" s="34" t="n"/>
      <c r="AB235" s="34" t="n"/>
      <c r="AC235" s="574" t="inlineStr">
        <is>
          <t>34 672210780</t>
        </is>
      </c>
      <c r="AD235" s="43" t="n">
        <v>217041</v>
      </c>
      <c r="AE235" s="43" t="n"/>
      <c r="AF235" s="448" t="n">
        <v>0</v>
      </c>
      <c r="AG235" s="449" t="n"/>
      <c r="AH235" s="21" t="n"/>
      <c r="AI235" s="21" t="n"/>
      <c r="AJ235" s="21" t="n"/>
      <c r="AK235" s="21" t="n"/>
      <c r="AL235" s="21" t="n"/>
      <c r="AM235" s="21" t="n"/>
      <c r="AN235" s="21" t="n"/>
      <c r="AO235" s="21" t="n"/>
      <c r="AP235" s="21" t="n"/>
      <c r="AQ235" s="21" t="n"/>
      <c r="AR235" s="21" t="n"/>
      <c r="AS235" s="21" t="n"/>
      <c r="AT235" s="21" t="n"/>
      <c r="AU235" s="21" t="n"/>
      <c r="AV235" s="21" t="n"/>
      <c r="AW235" s="21" t="n"/>
      <c r="AX235" s="21" t="n"/>
      <c r="AY235" s="21" t="n"/>
      <c r="AZ235" s="21" t="n"/>
      <c r="BA235" s="21" t="n"/>
      <c r="BB235" s="21" t="n"/>
      <c r="BC235" s="21" t="n"/>
      <c r="BD235" s="21" t="n"/>
      <c r="BE235" s="21" t="n"/>
      <c r="BF235" s="21" t="n"/>
      <c r="BG235" s="21" t="n"/>
      <c r="BH235" s="21" t="n"/>
      <c r="BI235" s="21" t="n"/>
      <c r="BJ235" s="21" t="n"/>
      <c r="BK235" s="21" t="n"/>
      <c r="BL235" s="21" t="n"/>
      <c r="BM235" s="21" t="n"/>
      <c r="BN235" s="21" t="n"/>
      <c r="BO235" s="21" t="n"/>
      <c r="BP235" s="21" t="n"/>
      <c r="BQ235" s="21" t="n"/>
      <c r="BR235" s="21" t="n"/>
      <c r="BS235" s="21" t="n"/>
      <c r="BT235" s="21" t="n"/>
      <c r="BU235" s="21" t="n"/>
      <c r="BV235" s="21" t="n"/>
      <c r="BW235" s="21" t="n"/>
      <c r="BX235" s="21" t="n"/>
      <c r="BY235" s="21" t="n"/>
      <c r="BZ235" s="21" t="n"/>
      <c r="CA235" s="21" t="n"/>
      <c r="CB235" s="21" t="n"/>
      <c r="CC235" s="21" t="n"/>
      <c r="CD235" s="21" t="n"/>
      <c r="CE235" s="21" t="n"/>
      <c r="CF235" s="21" t="n"/>
      <c r="CG235" s="21" t="n"/>
      <c r="CH235" s="21" t="n"/>
      <c r="CI235" s="21" t="n"/>
      <c r="CJ235" s="21" t="n"/>
      <c r="CK235" s="21" t="n"/>
      <c r="CL235" s="21" t="n"/>
      <c r="CM235" s="21" t="n"/>
      <c r="CN235" s="21" t="n"/>
      <c r="CO235" s="21" t="n"/>
      <c r="CP235" s="21" t="n"/>
      <c r="CQ235" s="21" t="n"/>
    </row>
    <row r="236" ht="15" customHeight="1" s="474">
      <c r="A236" s="43" t="n"/>
      <c r="B236" s="34" t="inlineStr">
        <is>
          <t>Teo Alonso</t>
        </is>
      </c>
      <c r="C236" s="34" t="inlineStr">
        <is>
          <t>Zinacle  SA</t>
        </is>
      </c>
      <c r="D236" s="34" t="inlineStr">
        <is>
          <t>CA</t>
        </is>
      </c>
      <c r="E236" s="34" t="inlineStr">
        <is>
          <t>Translator</t>
        </is>
      </c>
      <c r="F236" s="34" t="n"/>
      <c r="G236" s="34" t="n"/>
      <c r="H236" s="34" t="n"/>
      <c r="I236" s="43">
        <f>N236/$I$461</f>
        <v/>
      </c>
      <c r="J236" s="43">
        <f>O236/$I$461</f>
        <v/>
      </c>
      <c r="K236" s="43" t="n"/>
      <c r="L236" s="43" t="n"/>
      <c r="M236" s="43" t="n"/>
      <c r="N236" s="34" t="n">
        <v>0.125</v>
      </c>
      <c r="O236" s="43" t="n"/>
      <c r="P236" s="43" t="n"/>
      <c r="Q236" s="43" t="n"/>
      <c r="R236" s="43" t="n">
        <v>35</v>
      </c>
      <c r="S236" s="34" t="inlineStr">
        <is>
          <t>EUR</t>
        </is>
      </c>
      <c r="T236" s="34" t="n"/>
      <c r="U236" s="34" t="inlineStr">
        <is>
          <t>not qualified, can back up</t>
        </is>
      </c>
      <c r="V236" s="34" t="inlineStr">
        <is>
          <t>Freelancer</t>
        </is>
      </c>
      <c r="W236" s="34" t="inlineStr">
        <is>
          <t>Spain</t>
        </is>
      </c>
      <c r="X236" s="34" t="inlineStr">
        <is>
          <t>GMT+1</t>
        </is>
      </c>
      <c r="Y236" s="44">
        <f>NOW()-7/24</f>
        <v/>
      </c>
      <c r="Z236" s="347" t="inlineStr">
        <is>
          <t>talonso@zinacle.com</t>
        </is>
      </c>
      <c r="AA236" s="34" t="n"/>
      <c r="AB236" s="34" t="n"/>
      <c r="AC236" s="574" t="n"/>
      <c r="AD236" s="43" t="n">
        <v>7480</v>
      </c>
      <c r="AE236" s="43" t="n"/>
      <c r="AF236" s="448" t="n">
        <v>0</v>
      </c>
      <c r="AG236" s="449" t="n"/>
    </row>
    <row r="237" ht="15" customHeight="1" s="474">
      <c r="A237" s="352" t="n"/>
      <c r="B237" s="231" t="inlineStr">
        <is>
          <t>Anna Vidal</t>
        </is>
      </c>
      <c r="C237" s="231" t="inlineStr">
        <is>
          <t>Anna Vidal Cortada</t>
        </is>
      </c>
      <c r="D237" s="231" t="inlineStr">
        <is>
          <t>CA</t>
        </is>
      </c>
      <c r="E237" s="231" t="inlineStr">
        <is>
          <t>Translator(LL)</t>
        </is>
      </c>
      <c r="F237" s="358" t="inlineStr">
        <is>
          <t>Anna Vidal</t>
        </is>
      </c>
      <c r="G237" s="231" t="inlineStr">
        <is>
          <t>v_anna.vidal1</t>
        </is>
      </c>
      <c r="H237" s="380" t="inlineStr">
        <is>
          <t>Mar2017</t>
        </is>
      </c>
      <c r="I237" s="352">
        <f>N237/$I$461</f>
        <v/>
      </c>
      <c r="J237" s="352">
        <f>O237/$I$461</f>
        <v/>
      </c>
      <c r="K237" s="352" t="n"/>
      <c r="L237" s="352" t="n"/>
      <c r="M237" s="352" t="n"/>
      <c r="N237" s="352" t="n">
        <v>0.065</v>
      </c>
      <c r="O237" s="352" t="n">
        <v>0.02</v>
      </c>
      <c r="P237" s="231" t="n"/>
      <c r="Q237" s="231" t="n">
        <v>5</v>
      </c>
      <c r="R237" s="231" t="n"/>
      <c r="S237" s="231" t="inlineStr">
        <is>
          <t>EUR</t>
        </is>
      </c>
      <c r="T237" s="231" t="n"/>
      <c r="U237" s="231" t="inlineStr">
        <is>
          <t>quit</t>
        </is>
      </c>
      <c r="V237" s="231" t="inlineStr">
        <is>
          <t>Freelancer</t>
        </is>
      </c>
      <c r="W237" s="352" t="inlineStr">
        <is>
          <t>Barcelona</t>
        </is>
      </c>
      <c r="X237" s="231" t="inlineStr">
        <is>
          <t>GMT+1</t>
        </is>
      </c>
      <c r="Y237" s="353">
        <f>NOW()-7/24</f>
        <v/>
      </c>
      <c r="Z237" s="356" t="inlineStr">
        <is>
          <t>anna_vidal@hotmail.com；archana.jgd.yoga@gmail.com</t>
        </is>
      </c>
      <c r="AA237" s="231" t="inlineStr">
        <is>
          <t>v_anna.vidal1@pactera.com</t>
        </is>
      </c>
      <c r="AB237" s="231" t="inlineStr">
        <is>
          <t>fE6rN%ke</t>
        </is>
      </c>
      <c r="AC237" s="392" t="inlineStr">
        <is>
          <t>34 661 800 530</t>
        </is>
      </c>
      <c r="AD237" s="231" t="n">
        <v>74979</v>
      </c>
      <c r="AE237" s="352" t="n"/>
      <c r="AF237" s="452" t="inlineStr">
        <is>
          <t>Pactera_CA_A.VI</t>
        </is>
      </c>
      <c r="AG237" s="453" t="n"/>
    </row>
    <row r="238" ht="16.5" customHeight="1" s="474">
      <c r="A238" s="352" t="n"/>
      <c r="B238" s="231" t="inlineStr">
        <is>
          <t>Francesc Jubany</t>
        </is>
      </c>
      <c r="C238" s="231" t="inlineStr">
        <is>
          <t>Francesc Jubany Ribalta</t>
        </is>
      </c>
      <c r="D238" s="231" t="inlineStr">
        <is>
          <t>CA</t>
        </is>
      </c>
      <c r="E238" s="231" t="inlineStr">
        <is>
          <t>Translator</t>
        </is>
      </c>
      <c r="F238" s="358" t="inlineStr">
        <is>
          <t>Francesc Jubany</t>
        </is>
      </c>
      <c r="G238" s="231" t="inlineStr">
        <is>
          <t>v_francesc.jubany</t>
        </is>
      </c>
      <c r="H238" s="380" t="inlineStr">
        <is>
          <t>Disabled</t>
        </is>
      </c>
      <c r="I238" s="352">
        <f>N238/$I$461</f>
        <v/>
      </c>
      <c r="J238" s="352">
        <f>O238/$I$461</f>
        <v/>
      </c>
      <c r="K238" s="352" t="n"/>
      <c r="L238" s="352" t="n"/>
      <c r="M238" s="352" t="n"/>
      <c r="N238" s="352" t="n">
        <v>0.065</v>
      </c>
      <c r="O238" s="352" t="n">
        <v>0.02</v>
      </c>
      <c r="P238" s="352" t="n"/>
      <c r="Q238" s="352" t="n"/>
      <c r="R238" s="352" t="n"/>
      <c r="S238" s="231" t="inlineStr">
        <is>
          <t>EUR</t>
        </is>
      </c>
      <c r="T238" s="231" t="n"/>
      <c r="U238" s="231" t="inlineStr">
        <is>
          <t>Good reply and good quality</t>
        </is>
      </c>
      <c r="V238" s="231" t="inlineStr">
        <is>
          <t>Freelancer</t>
        </is>
      </c>
      <c r="W238" s="231" t="inlineStr">
        <is>
          <t>Spain</t>
        </is>
      </c>
      <c r="X238" s="231" t="inlineStr">
        <is>
          <t>GMT+1</t>
        </is>
      </c>
      <c r="Y238" s="353">
        <f>NOW()-7/24</f>
        <v/>
      </c>
      <c r="Z238" s="231" t="inlineStr">
        <is>
          <t>fjubany@iter.cat</t>
        </is>
      </c>
      <c r="AA238" s="231" t="inlineStr">
        <is>
          <t>v_francesc.jubany@pactera.com</t>
        </is>
      </c>
      <c r="AB238" s="354" t="inlineStr">
        <is>
          <t>PYb9VJ$2</t>
        </is>
      </c>
      <c r="AC238" s="390" t="inlineStr">
        <is>
          <t>34 670 355 014</t>
        </is>
      </c>
      <c r="AD238" s="352" t="n">
        <v>150188</v>
      </c>
      <c r="AE238" s="352" t="n"/>
      <c r="AF238" s="452" t="n">
        <v>0</v>
      </c>
      <c r="AG238" s="453" t="n"/>
    </row>
    <row r="239" ht="15" customHeight="1" s="474">
      <c r="A239" s="352" t="n"/>
      <c r="B239" s="428" t="inlineStr">
        <is>
          <t>Jaume Ferro</t>
        </is>
      </c>
      <c r="C239" s="231" t="inlineStr">
        <is>
          <t>Jaume Ferro Gay</t>
        </is>
      </c>
      <c r="D239" s="231" t="inlineStr">
        <is>
          <t>CA</t>
        </is>
      </c>
      <c r="E239" s="231" t="inlineStr">
        <is>
          <t>Translator</t>
        </is>
      </c>
      <c r="F239" s="358" t="inlineStr">
        <is>
          <t>Jaume Ferro</t>
        </is>
      </c>
      <c r="G239" s="231" t="inlineStr">
        <is>
          <t>v_jaume.ferro</t>
        </is>
      </c>
      <c r="H239" s="380" t="inlineStr">
        <is>
          <t>Disabled</t>
        </is>
      </c>
      <c r="I239" s="352">
        <f>N239/$I$461</f>
        <v/>
      </c>
      <c r="J239" s="352">
        <f>O239/$I$461</f>
        <v/>
      </c>
      <c r="K239" s="352" t="n"/>
      <c r="L239" s="352" t="n"/>
      <c r="M239" s="352" t="n"/>
      <c r="N239" s="352" t="n">
        <v>0.07000000000000001</v>
      </c>
      <c r="O239" s="352" t="n">
        <v>0.024</v>
      </c>
      <c r="P239" s="352" t="n"/>
      <c r="Q239" s="352" t="n"/>
      <c r="R239" s="352" t="n">
        <v>17</v>
      </c>
      <c r="S239" s="231" t="inlineStr">
        <is>
          <t>EUR</t>
        </is>
      </c>
      <c r="T239" s="231" t="n"/>
      <c r="U239" s="231" t="inlineStr">
        <is>
          <t>quick response, can't take same day project. Need to forecast in advance</t>
        </is>
      </c>
      <c r="V239" s="231" t="inlineStr">
        <is>
          <t>Freelancer</t>
        </is>
      </c>
      <c r="W239" s="352" t="inlineStr">
        <is>
          <t>Spain</t>
        </is>
      </c>
      <c r="X239" s="231" t="inlineStr">
        <is>
          <t>GMT+1</t>
        </is>
      </c>
      <c r="Y239" s="353">
        <f>NOW()-7/24</f>
        <v/>
      </c>
      <c r="Z239" s="231" t="inlineStr">
        <is>
          <t>jaume@jaumeferro.com</t>
        </is>
      </c>
      <c r="AA239" s="231" t="inlineStr">
        <is>
          <t>v_jaume.ferro@pactera.com</t>
        </is>
      </c>
      <c r="AB239" s="231" t="inlineStr">
        <is>
          <t>pI2wM%MW</t>
        </is>
      </c>
      <c r="AC239" s="390" t="inlineStr">
        <is>
          <t>34 646 94 74 01</t>
        </is>
      </c>
      <c r="AD239" s="352" t="n">
        <v>75163</v>
      </c>
      <c r="AE239" s="352" t="n"/>
      <c r="AF239" s="450" t="n">
        <v>0</v>
      </c>
      <c r="AG239" s="451" t="n"/>
    </row>
    <row r="240" ht="18" customFormat="1" customHeight="1" s="123">
      <c r="A240" s="352" t="n"/>
      <c r="B240" s="428" t="inlineStr">
        <is>
          <t>Myriam Barbera</t>
        </is>
      </c>
      <c r="C240" s="231" t="inlineStr">
        <is>
          <t>1002 Myriam Barberà</t>
        </is>
      </c>
      <c r="D240" s="231" t="inlineStr">
        <is>
          <t>CA</t>
        </is>
      </c>
      <c r="E240" s="231" t="inlineStr">
        <is>
          <t>Translator</t>
        </is>
      </c>
      <c r="F240" s="428" t="inlineStr">
        <is>
          <t>Myriam Barbera</t>
        </is>
      </c>
      <c r="G240" s="231" t="inlineStr">
        <is>
          <t>v_myriam.barbera</t>
        </is>
      </c>
      <c r="H240" s="380" t="inlineStr">
        <is>
          <t>Disabled</t>
        </is>
      </c>
      <c r="I240" s="352">
        <f>N240/$I$461</f>
        <v/>
      </c>
      <c r="J240" s="352">
        <f>O240/$I$461</f>
        <v/>
      </c>
      <c r="K240" s="352" t="n"/>
      <c r="L240" s="352" t="n"/>
      <c r="M240" s="352" t="n"/>
      <c r="N240" s="231" t="n">
        <v>0.06</v>
      </c>
      <c r="O240" s="352" t="n">
        <v>0.018</v>
      </c>
      <c r="P240" s="352" t="n"/>
      <c r="Q240" s="352" t="n"/>
      <c r="R240" s="352" t="n">
        <v>18</v>
      </c>
      <c r="S240" s="231" t="inlineStr">
        <is>
          <t>EUR</t>
        </is>
      </c>
      <c r="T240" s="231" t="n"/>
      <c r="U240" s="231" t="inlineStr">
        <is>
          <t>Live in Canada, only for translation job. Review will need total word count</t>
        </is>
      </c>
      <c r="V240" s="231" t="inlineStr">
        <is>
          <t>Freelancer</t>
        </is>
      </c>
      <c r="W240" s="231" t="inlineStr">
        <is>
          <t>Canada</t>
        </is>
      </c>
      <c r="X240" s="231" t="inlineStr">
        <is>
          <t>GMT+1</t>
        </is>
      </c>
      <c r="Y240" s="353">
        <f>NOW()-7/24</f>
        <v/>
      </c>
      <c r="Z240" s="356" t="inlineStr">
        <is>
          <t>traducciones@mbarbera-cotineau.es</t>
        </is>
      </c>
      <c r="AA240" s="356" t="inlineStr">
        <is>
          <t>v_myriam.barbera@pactera.com</t>
        </is>
      </c>
      <c r="AB240" s="231" t="inlineStr">
        <is>
          <t>rt7Fu$6x</t>
        </is>
      </c>
      <c r="AC240" s="392" t="inlineStr">
        <is>
          <t>1 450-330-3397</t>
        </is>
      </c>
      <c r="AD240" s="352" t="n">
        <v>51806</v>
      </c>
      <c r="AE240" s="352" t="n"/>
      <c r="AF240" s="450" t="n">
        <v>0</v>
      </c>
      <c r="AG240" s="451" t="n"/>
      <c r="AH240" s="21" t="n"/>
      <c r="AI240" s="21" t="n"/>
      <c r="AJ240" s="21" t="n"/>
      <c r="AK240" s="21" t="n"/>
      <c r="AL240" s="21" t="n"/>
      <c r="AM240" s="21" t="n"/>
      <c r="AN240" s="21" t="n"/>
      <c r="AO240" s="21" t="n"/>
      <c r="AP240" s="21" t="n"/>
      <c r="AQ240" s="21" t="n"/>
      <c r="AR240" s="21" t="n"/>
      <c r="AS240" s="21" t="n"/>
      <c r="AT240" s="21" t="n"/>
      <c r="AU240" s="21" t="n"/>
      <c r="AV240" s="21" t="n"/>
      <c r="AW240" s="21" t="n"/>
      <c r="AX240" s="21" t="n"/>
      <c r="AY240" s="21" t="n"/>
      <c r="AZ240" s="21" t="n"/>
      <c r="BA240" s="21" t="n"/>
      <c r="BB240" s="21" t="n"/>
      <c r="BC240" s="21" t="n"/>
      <c r="BD240" s="21" t="n"/>
      <c r="BE240" s="21" t="n"/>
      <c r="BF240" s="21" t="n"/>
      <c r="BG240" s="21" t="n"/>
      <c r="BH240" s="21" t="n"/>
      <c r="BI240" s="21" t="n"/>
      <c r="BJ240" s="21" t="n"/>
      <c r="BK240" s="21" t="n"/>
      <c r="BL240" s="21" t="n"/>
      <c r="BM240" s="21" t="n"/>
      <c r="BN240" s="21" t="n"/>
      <c r="BO240" s="21" t="n"/>
      <c r="BP240" s="21" t="n"/>
      <c r="BQ240" s="21" t="n"/>
      <c r="BR240" s="21" t="n"/>
      <c r="BS240" s="21" t="n"/>
      <c r="BT240" s="21" t="n"/>
      <c r="BU240" s="21" t="n"/>
      <c r="BV240" s="21" t="n"/>
      <c r="BW240" s="21" t="n"/>
      <c r="BX240" s="21" t="n"/>
      <c r="BY240" s="21" t="n"/>
      <c r="BZ240" s="21" t="n"/>
      <c r="CA240" s="21" t="n"/>
      <c r="CB240" s="21" t="n"/>
      <c r="CC240" s="21" t="n"/>
      <c r="CD240" s="21" t="n"/>
      <c r="CE240" s="21" t="n"/>
      <c r="CF240" s="21" t="n"/>
      <c r="CG240" s="21" t="n"/>
      <c r="CH240" s="21" t="n"/>
      <c r="CI240" s="21" t="n"/>
      <c r="CJ240" s="21" t="n"/>
      <c r="CK240" s="21" t="n"/>
      <c r="CL240" s="21" t="n"/>
      <c r="CM240" s="21" t="n"/>
      <c r="CN240" s="21" t="n"/>
      <c r="CO240" s="21" t="n"/>
      <c r="CP240" s="21" t="n"/>
      <c r="CQ240" s="21" t="n"/>
    </row>
    <row r="241" ht="15" customHeight="1" s="474">
      <c r="A241" s="352" t="n"/>
      <c r="B241" s="231" t="inlineStr">
        <is>
          <t>Lurdes Pons Comellas</t>
        </is>
      </c>
      <c r="C241" s="231" t="inlineStr">
        <is>
          <t>Lourdes Pons Comellas[G004318]</t>
        </is>
      </c>
      <c r="D241" s="231" t="inlineStr">
        <is>
          <t>CA</t>
        </is>
      </c>
      <c r="E241" s="231" t="inlineStr">
        <is>
          <t>Translator</t>
        </is>
      </c>
      <c r="F241" s="358" t="inlineStr">
        <is>
          <t>Lurdes Pons Comellas</t>
        </is>
      </c>
      <c r="G241" s="231" t="inlineStr">
        <is>
          <t>v_lourdes.pons</t>
        </is>
      </c>
      <c r="H241" s="380" t="inlineStr">
        <is>
          <t>Disabled</t>
        </is>
      </c>
      <c r="I241" s="352">
        <f>N241/$I$461</f>
        <v/>
      </c>
      <c r="J241" s="352">
        <f>O241/$I$461</f>
        <v/>
      </c>
      <c r="K241" s="352" t="n"/>
      <c r="L241" s="352" t="n"/>
      <c r="M241" s="352" t="n"/>
      <c r="N241" s="231" t="n">
        <v>0.05</v>
      </c>
      <c r="O241" s="352" t="n">
        <v>0.017</v>
      </c>
      <c r="P241" s="352" t="n"/>
      <c r="Q241" s="352" t="n"/>
      <c r="R241" s="352" t="n">
        <v>17</v>
      </c>
      <c r="S241" s="231" t="inlineStr">
        <is>
          <t>EUR</t>
        </is>
      </c>
      <c r="T241" s="231" t="n"/>
      <c r="U241" s="231" t="inlineStr">
        <is>
          <t>New Resources</t>
        </is>
      </c>
      <c r="V241" s="231" t="inlineStr">
        <is>
          <t>Freelancer</t>
        </is>
      </c>
      <c r="W241" s="352" t="inlineStr">
        <is>
          <t>Barcelona</t>
        </is>
      </c>
      <c r="X241" s="231" t="inlineStr">
        <is>
          <t>GMT+1</t>
        </is>
      </c>
      <c r="Y241" s="353">
        <f>NOW()-7/24</f>
        <v/>
      </c>
      <c r="Z241" s="231" t="inlineStr">
        <is>
          <t>lurdesponscomellas@gmail.com</t>
        </is>
      </c>
      <c r="AA241" s="231" t="inlineStr">
        <is>
          <t>v_lourdes.pons@pactera.com</t>
        </is>
      </c>
      <c r="AB241" s="231" t="inlineStr">
        <is>
          <t>mB6Z$7$B</t>
        </is>
      </c>
      <c r="AC241" s="390" t="n"/>
      <c r="AD241" s="352" t="n">
        <v>130143</v>
      </c>
      <c r="AE241" s="352" t="n"/>
      <c r="AF241" s="450" t="n">
        <v>0</v>
      </c>
      <c r="AG241" s="451" t="n"/>
    </row>
    <row r="242" ht="15" customHeight="1" s="474">
      <c r="A242" s="352" t="n"/>
      <c r="B242" s="428" t="inlineStr">
        <is>
          <t>Monica Iniesta Guerra</t>
        </is>
      </c>
      <c r="C242" s="231" t="inlineStr">
        <is>
          <t>49Mónica Iniesta Guerra[G004319]</t>
        </is>
      </c>
      <c r="D242" s="231" t="inlineStr">
        <is>
          <t>CA</t>
        </is>
      </c>
      <c r="E242" s="231" t="inlineStr">
        <is>
          <t>Translator</t>
        </is>
      </c>
      <c r="F242" s="428" t="inlineStr">
        <is>
          <t>Monica Iniesta Guerra</t>
        </is>
      </c>
      <c r="G242" s="231" t="inlineStr">
        <is>
          <t>v_monica.iniesta</t>
        </is>
      </c>
      <c r="H242" s="380" t="inlineStr">
        <is>
          <t>Disabled</t>
        </is>
      </c>
      <c r="I242" s="352" t="n"/>
      <c r="J242" s="352" t="n"/>
      <c r="K242" s="352" t="n"/>
      <c r="L242" s="352" t="n"/>
      <c r="M242" s="352" t="n"/>
      <c r="N242" s="231" t="n"/>
      <c r="O242" s="352" t="n"/>
      <c r="P242" s="352" t="n"/>
      <c r="Q242" s="352" t="n"/>
      <c r="R242" s="352" t="n"/>
      <c r="S242" s="231" t="n"/>
      <c r="T242" s="231" t="n"/>
      <c r="U242" s="231" t="inlineStr">
        <is>
          <t>New Resources</t>
        </is>
      </c>
      <c r="V242" s="231" t="inlineStr">
        <is>
          <t>Vendor</t>
        </is>
      </c>
      <c r="W242" s="352" t="inlineStr">
        <is>
          <t>Barcelona</t>
        </is>
      </c>
      <c r="X242" s="231" t="inlineStr">
        <is>
          <t>GMT+1</t>
        </is>
      </c>
      <c r="Y242" s="353">
        <f>NOW()-7/24</f>
        <v/>
      </c>
      <c r="Z242" s="356" t="inlineStr">
        <is>
          <t>moinigu@yahoo.es</t>
        </is>
      </c>
      <c r="AA242" s="231" t="inlineStr">
        <is>
          <t xml:space="preserve"> v_monica.iniesta@pactera.com</t>
        </is>
      </c>
      <c r="AB242" s="231" t="inlineStr">
        <is>
          <t>sT6S$V3c</t>
        </is>
      </c>
      <c r="AC242" s="390" t="n"/>
      <c r="AD242" s="352" t="n">
        <v>128331</v>
      </c>
      <c r="AE242" s="352" t="n"/>
      <c r="AF242" s="450" t="n">
        <v>0</v>
      </c>
      <c r="AG242" s="451" t="n"/>
    </row>
    <row r="243" ht="15" customHeight="1" s="474">
      <c r="A243" s="352" t="n"/>
      <c r="B243" s="231" t="inlineStr">
        <is>
          <t>Jeroni Rico Pascual</t>
        </is>
      </c>
      <c r="C243" s="231" t="inlineStr">
        <is>
          <t>Jeroni Rico</t>
        </is>
      </c>
      <c r="D243" s="231" t="inlineStr">
        <is>
          <t>CA</t>
        </is>
      </c>
      <c r="E243" s="231" t="inlineStr">
        <is>
          <t>Translator</t>
        </is>
      </c>
      <c r="F243" s="358" t="inlineStr">
        <is>
          <t>Jeroni Rico Pascual</t>
        </is>
      </c>
      <c r="G243" s="231" t="inlineStr">
        <is>
          <t>v_jeroni.rico</t>
        </is>
      </c>
      <c r="H243" s="380" t="inlineStr">
        <is>
          <t>Disabled</t>
        </is>
      </c>
      <c r="I243" s="352">
        <f>N243/$I$461</f>
        <v/>
      </c>
      <c r="J243" s="352">
        <f>O243/$I$461</f>
        <v/>
      </c>
      <c r="K243" s="352" t="n"/>
      <c r="L243" s="352" t="n"/>
      <c r="M243" s="352" t="n"/>
      <c r="N243" s="352" t="n">
        <v>0.065</v>
      </c>
      <c r="O243" s="352" t="n">
        <v>0.02</v>
      </c>
      <c r="P243" s="352" t="n"/>
      <c r="Q243" s="352" t="n"/>
      <c r="R243" s="352" t="n">
        <v>17</v>
      </c>
      <c r="S243" s="231" t="inlineStr">
        <is>
          <t>EUR</t>
        </is>
      </c>
      <c r="T243" s="231" t="n"/>
      <c r="U243" s="231" t="inlineStr">
        <is>
          <t>Good reply and good quality</t>
        </is>
      </c>
      <c r="V243" s="231" t="inlineStr">
        <is>
          <t>Freelancer</t>
        </is>
      </c>
      <c r="W243" s="352" t="inlineStr">
        <is>
          <t>Barcelona</t>
        </is>
      </c>
      <c r="X243" s="231" t="inlineStr">
        <is>
          <t>GMT+1</t>
        </is>
      </c>
      <c r="Y243" s="353">
        <f>NOW()-7/24</f>
        <v/>
      </c>
      <c r="Z243" s="231" t="inlineStr">
        <is>
          <t>jeroni.rico@gmail.com</t>
        </is>
      </c>
      <c r="AA243" s="231" t="inlineStr">
        <is>
          <t>v_jeroni.rico@pactera.com</t>
        </is>
      </c>
      <c r="AB243" s="231" t="inlineStr">
        <is>
          <t>LJ5K#w77</t>
        </is>
      </c>
      <c r="AC243" s="390" t="n">
        <v>699567688</v>
      </c>
      <c r="AD243" s="352" t="n">
        <v>74955</v>
      </c>
      <c r="AE243" s="352" t="n"/>
      <c r="AF243" s="450" t="n">
        <v>0</v>
      </c>
      <c r="AG243" s="451" t="n"/>
    </row>
    <row r="244">
      <c r="A244" s="352" t="n"/>
      <c r="B244" s="231" t="inlineStr">
        <is>
          <t>Marta Rodeja Coloma</t>
        </is>
      </c>
      <c r="C244" s="231" t="inlineStr">
        <is>
          <t>Marta Rodeja Coloma</t>
        </is>
      </c>
      <c r="D244" s="231" t="inlineStr">
        <is>
          <t>CA</t>
        </is>
      </c>
      <c r="E244" s="231" t="inlineStr">
        <is>
          <t>Translator</t>
        </is>
      </c>
      <c r="F244" s="358" t="inlineStr">
        <is>
          <t>Marta Rodeja Coloma</t>
        </is>
      </c>
      <c r="G244" s="231" t="inlineStr">
        <is>
          <t>v_marta.rodeja</t>
        </is>
      </c>
      <c r="H244" s="380" t="inlineStr">
        <is>
          <t>Disabled</t>
        </is>
      </c>
      <c r="I244" s="352" t="n"/>
      <c r="J244" s="352" t="n"/>
      <c r="K244" s="352" t="n"/>
      <c r="L244" s="352" t="n"/>
      <c r="M244" s="352" t="n"/>
      <c r="N244" s="352" t="n"/>
      <c r="O244" s="352" t="n"/>
      <c r="P244" s="352" t="n"/>
      <c r="Q244" s="352" t="n"/>
      <c r="R244" s="352" t="n"/>
      <c r="S244" s="231" t="n"/>
      <c r="T244" s="231" t="n"/>
      <c r="U244" s="231" t="inlineStr">
        <is>
          <t>New Resources</t>
        </is>
      </c>
      <c r="V244" s="231" t="inlineStr">
        <is>
          <t>Freelancer</t>
        </is>
      </c>
      <c r="W244" s="352" t="inlineStr">
        <is>
          <t>Barcelona</t>
        </is>
      </c>
      <c r="X244" s="231" t="inlineStr">
        <is>
          <t>GMT+1</t>
        </is>
      </c>
      <c r="Y244" s="353">
        <f>NOW()-7/24</f>
        <v/>
      </c>
      <c r="Z244" s="231" t="inlineStr">
        <is>
          <t>marta@imots-traduccions.com</t>
        </is>
      </c>
      <c r="AA244" s="231" t="inlineStr">
        <is>
          <t>v_marta.rodeja@pactera.com</t>
        </is>
      </c>
      <c r="AB244" s="231" t="inlineStr">
        <is>
          <t>WPb7N$1%</t>
        </is>
      </c>
      <c r="AC244" s="390" t="n"/>
      <c r="AD244" s="352" t="n">
        <v>128332</v>
      </c>
      <c r="AE244" s="352" t="n"/>
      <c r="AF244" s="450" t="n">
        <v>0</v>
      </c>
      <c r="AG244" s="451" t="n"/>
    </row>
    <row r="245">
      <c r="A245" s="43" t="n"/>
      <c r="B245" s="232" t="inlineStr">
        <is>
          <t>X-English</t>
        </is>
      </c>
      <c r="C245" s="34" t="n"/>
      <c r="D245" s="34" t="inlineStr">
        <is>
          <t>EN</t>
        </is>
      </c>
      <c r="E245" s="34" t="n"/>
      <c r="F245" s="34" t="n"/>
      <c r="G245" s="34" t="n"/>
      <c r="H245" s="34" t="n"/>
      <c r="I245" s="43" t="n"/>
      <c r="J245" s="43" t="n"/>
      <c r="K245" s="34" t="n"/>
      <c r="L245" s="34" t="n"/>
      <c r="M245" s="34" t="n"/>
      <c r="N245" s="43" t="n"/>
      <c r="O245" s="43" t="n"/>
      <c r="P245" s="43" t="n"/>
      <c r="Q245" s="43" t="n"/>
      <c r="R245" s="43" t="n"/>
      <c r="S245" s="34" t="n"/>
      <c r="T245" s="34" t="n"/>
      <c r="U245" s="34" t="n"/>
      <c r="V245" s="34" t="n"/>
      <c r="W245" s="34" t="n"/>
      <c r="X245" s="34" t="n"/>
      <c r="Y245" s="44" t="n"/>
      <c r="Z245" s="34" t="n"/>
      <c r="AA245" s="347" t="n"/>
      <c r="AB245" s="347" t="n"/>
      <c r="AC245" s="575" t="n"/>
      <c r="AD245" s="43" t="n"/>
      <c r="AE245" s="43" t="n"/>
      <c r="AF245" s="448" t="e">
        <v>#N/A</v>
      </c>
      <c r="AG245" s="449" t="n"/>
    </row>
    <row r="246">
      <c r="A246" s="43" t="n"/>
      <c r="B246" s="66" t="inlineStr">
        <is>
          <t xml:space="preserve">Jannen Ulvinen </t>
        </is>
      </c>
      <c r="C246" s="34" t="inlineStr">
        <is>
          <t>Janne Ulvinen</t>
        </is>
      </c>
      <c r="D246" s="34" t="inlineStr">
        <is>
          <t>FI&gt;EN</t>
        </is>
      </c>
      <c r="E246" s="43" t="inlineStr">
        <is>
          <t>Translator</t>
        </is>
      </c>
      <c r="F246" s="66" t="inlineStr">
        <is>
          <t xml:space="preserve">Jannen Ulvinen </t>
        </is>
      </c>
      <c r="G246" s="43" t="inlineStr">
        <is>
          <t>janne.ulvinen</t>
        </is>
      </c>
      <c r="H246" s="72" t="inlineStr">
        <is>
          <t>Aug2017</t>
        </is>
      </c>
      <c r="I246" s="43">
        <f>N246/$I$461</f>
        <v/>
      </c>
      <c r="J246" s="43">
        <f>O246/$I$461</f>
        <v/>
      </c>
      <c r="K246" s="43" t="n"/>
      <c r="L246" s="43" t="n"/>
      <c r="M246" s="43" t="n"/>
      <c r="N246" s="43" t="n">
        <v>0.165</v>
      </c>
      <c r="O246" s="43" t="n">
        <v>0.035</v>
      </c>
      <c r="P246" s="34" t="inlineStr">
        <is>
          <t>Review is total word, translation: 11EUR/MIN</t>
        </is>
      </c>
      <c r="Q246" s="34" t="n">
        <v>11</v>
      </c>
      <c r="R246" s="34" t="n"/>
      <c r="S246" s="43" t="inlineStr">
        <is>
          <t>EUR</t>
        </is>
      </c>
      <c r="T246" s="43" t="n"/>
      <c r="U246" s="43" t="n"/>
      <c r="V246" s="34" t="inlineStr">
        <is>
          <t>Freelancer</t>
        </is>
      </c>
      <c r="W246" s="34" t="inlineStr">
        <is>
          <t>Finland</t>
        </is>
      </c>
      <c r="X246" s="34" t="inlineStr">
        <is>
          <t xml:space="preserve">GMT+3 </t>
        </is>
      </c>
      <c r="Y246" s="44">
        <f>NOW()-5/24</f>
        <v/>
      </c>
      <c r="Z246" s="43" t="inlineStr">
        <is>
          <t>janne.ulvinen@iki.fi</t>
        </is>
      </c>
      <c r="AA246" s="34" t="inlineStr">
        <is>
          <t>v_janne.ulvinen @pactera.com</t>
        </is>
      </c>
      <c r="AB246" s="232" t="n"/>
      <c r="AC246" s="575" t="n"/>
      <c r="AD246" s="43" t="n">
        <v>74984</v>
      </c>
      <c r="AE246" s="43" t="n"/>
      <c r="AF246" s="448" t="n">
        <v>0</v>
      </c>
      <c r="AG246" s="449" t="n"/>
    </row>
    <row r="247">
      <c r="A247" s="43" t="n"/>
      <c r="B247" s="66" t="inlineStr">
        <is>
          <t>Velimatti</t>
        </is>
      </c>
      <c r="C247" s="34" t="inlineStr">
        <is>
          <t>V-M Valimaa Oy</t>
        </is>
      </c>
      <c r="D247" s="34" t="inlineStr">
        <is>
          <t>FI&gt;EN</t>
        </is>
      </c>
      <c r="E247" s="43" t="inlineStr">
        <is>
          <t>Reviewer</t>
        </is>
      </c>
      <c r="F247" s="66" t="inlineStr">
        <is>
          <t>Velimatti</t>
        </is>
      </c>
      <c r="G247" s="43" t="inlineStr">
        <is>
          <t>v_velimatti.valimaa</t>
        </is>
      </c>
      <c r="H247" s="34" t="n"/>
      <c r="I247" s="43">
        <f>N247/$I$461</f>
        <v/>
      </c>
      <c r="J247" s="43">
        <f>O247/$I$461</f>
        <v/>
      </c>
      <c r="K247" s="43" t="n"/>
      <c r="L247" s="43" t="n"/>
      <c r="M247" s="43" t="n"/>
      <c r="N247" s="43" t="n">
        <v>0.11</v>
      </c>
      <c r="O247" s="43" t="n">
        <v>0.03</v>
      </c>
      <c r="P247" s="43" t="n"/>
      <c r="Q247" s="34" t="inlineStr">
        <is>
          <t>25EUR/ 800words</t>
        </is>
      </c>
      <c r="R247" s="34" t="n"/>
      <c r="S247" s="43" t="inlineStr">
        <is>
          <t>EUR</t>
        </is>
      </c>
      <c r="T247" s="43" t="n"/>
      <c r="U247" s="43" t="n"/>
      <c r="V247" s="34" t="inlineStr">
        <is>
          <t>Freelancer</t>
        </is>
      </c>
      <c r="W247" s="34" t="inlineStr">
        <is>
          <t>USA</t>
        </is>
      </c>
      <c r="X247" s="43" t="inlineStr">
        <is>
          <t>GMT- 8</t>
        </is>
      </c>
      <c r="Y247" s="44">
        <f>NOW()-15/24</f>
        <v/>
      </c>
      <c r="Z247" s="43" t="inlineStr">
        <is>
          <t>vvalimaa@bellsouth.net</t>
        </is>
      </c>
      <c r="AA247" s="34" t="inlineStr">
        <is>
          <t>v_velimatti.valimaa @pactera.com</t>
        </is>
      </c>
      <c r="AB247" s="232" t="n"/>
      <c r="AC247" s="575" t="n"/>
      <c r="AD247" s="43" t="n">
        <v>145389</v>
      </c>
      <c r="AE247" s="43" t="n"/>
      <c r="AF247" s="448" t="n">
        <v>0</v>
      </c>
      <c r="AG247" s="449" t="n"/>
    </row>
    <row r="248">
      <c r="A248" s="43" t="n"/>
      <c r="B248" s="34" t="inlineStr">
        <is>
          <t>Kari Korkatti</t>
        </is>
      </c>
      <c r="C248" s="34" t="inlineStr">
        <is>
          <t>Kari Korkatti</t>
        </is>
      </c>
      <c r="D248" s="34" t="inlineStr">
        <is>
          <t>FI&gt;EN</t>
        </is>
      </c>
      <c r="E248" s="34" t="inlineStr">
        <is>
          <t>Translator</t>
        </is>
      </c>
      <c r="F248" s="34" t="inlineStr">
        <is>
          <t>Tapio Narhi</t>
        </is>
      </c>
      <c r="G248" s="34" t="inlineStr">
        <is>
          <t>v_tapio.narhi</t>
        </is>
      </c>
      <c r="H248" s="72" t="inlineStr">
        <is>
          <t>May2017</t>
        </is>
      </c>
      <c r="I248" s="43">
        <f>N248/$I$461</f>
        <v/>
      </c>
      <c r="J248" s="43" t="n"/>
      <c r="K248" s="43" t="n"/>
      <c r="L248" s="43" t="n"/>
      <c r="M248" s="43" t="n"/>
      <c r="N248" s="43" t="n">
        <v>0.16</v>
      </c>
      <c r="O248" s="43" t="n"/>
      <c r="P248" s="34" t="n"/>
      <c r="Q248" s="34" t="n"/>
      <c r="R248" s="34" t="n"/>
      <c r="S248" s="34" t="inlineStr">
        <is>
          <t>EUR</t>
        </is>
      </c>
      <c r="T248" s="34" t="n"/>
      <c r="U248" s="34" t="n"/>
      <c r="V248" s="34" t="inlineStr">
        <is>
          <t>Freelancer</t>
        </is>
      </c>
      <c r="W248" s="34" t="inlineStr">
        <is>
          <t>Finland</t>
        </is>
      </c>
      <c r="X248" s="34" t="inlineStr">
        <is>
          <t xml:space="preserve">GMT+2 </t>
        </is>
      </c>
      <c r="Y248" s="44">
        <f>NOW()-6/24</f>
        <v/>
      </c>
      <c r="Z248" s="43" t="inlineStr">
        <is>
          <t>korkatti@gmail.com</t>
        </is>
      </c>
      <c r="AA248" s="34" t="inlineStr">
        <is>
          <t>v_tapio.narhi@pactera.com</t>
        </is>
      </c>
      <c r="AB248" s="232" t="n"/>
      <c r="AC248" s="575" t="n"/>
      <c r="AD248" s="43" t="n">
        <v>109676</v>
      </c>
      <c r="AE248" s="43" t="n"/>
      <c r="AF248" s="448" t="n">
        <v>0</v>
      </c>
      <c r="AG248" s="449" t="n"/>
    </row>
    <row r="249">
      <c r="A249" s="43" t="n"/>
      <c r="B249" s="66" t="inlineStr">
        <is>
          <t>Lari Kuhanen</t>
        </is>
      </c>
      <c r="C249" s="34" t="inlineStr">
        <is>
          <t>Lari Kuhanen</t>
        </is>
      </c>
      <c r="D249" s="34" t="inlineStr">
        <is>
          <t>FI&gt;EN</t>
        </is>
      </c>
      <c r="E249" s="43" t="inlineStr">
        <is>
          <t>Translator</t>
        </is>
      </c>
      <c r="F249" s="66" t="inlineStr">
        <is>
          <t>Lari Kuhanen</t>
        </is>
      </c>
      <c r="G249" s="43" t="inlineStr">
        <is>
          <t>v_lari.kuhanen</t>
        </is>
      </c>
      <c r="H249" s="72" t="inlineStr">
        <is>
          <t>Mar2017</t>
        </is>
      </c>
      <c r="I249" s="43">
        <f>N249/$I$461</f>
        <v/>
      </c>
      <c r="J249" s="43">
        <f>O249/$I$461</f>
        <v/>
      </c>
      <c r="K249" s="43" t="n"/>
      <c r="L249" s="43">
        <f>Q249/$I$461</f>
        <v/>
      </c>
      <c r="M249" s="43" t="n"/>
      <c r="N249" s="43" t="n">
        <v>0.115</v>
      </c>
      <c r="O249" s="43" t="n">
        <v>0.04</v>
      </c>
      <c r="P249" s="34" t="n"/>
      <c r="Q249" s="34" t="n">
        <v>10</v>
      </c>
      <c r="R249" s="34" t="n">
        <v>40</v>
      </c>
      <c r="S249" s="43" t="inlineStr">
        <is>
          <t>EUR</t>
        </is>
      </c>
      <c r="T249" s="43" t="n"/>
      <c r="U249" s="34" t="inlineStr">
        <is>
          <t>Lari is good in word choice, grammar, and no serious problem happened.</t>
        </is>
      </c>
      <c r="V249" s="34" t="inlineStr">
        <is>
          <t>Freelancer</t>
        </is>
      </c>
      <c r="W249" s="34" t="inlineStr">
        <is>
          <t>Finland</t>
        </is>
      </c>
      <c r="X249" s="43" t="inlineStr">
        <is>
          <t>GMT+2</t>
        </is>
      </c>
      <c r="Y249" s="44">
        <f>NOW()-6/24</f>
        <v/>
      </c>
      <c r="Z249" s="43" t="inlineStr">
        <is>
          <t>lari@kuhanen.net</t>
        </is>
      </c>
      <c r="AA249" s="34" t="inlineStr">
        <is>
          <t>v_lari.kuhanen@pactera.com</t>
        </is>
      </c>
      <c r="AB249" s="278" t="inlineStr">
        <is>
          <t>KDM2C%D2</t>
        </is>
      </c>
      <c r="AC249" s="575" t="inlineStr">
        <is>
          <t>49 173 152 1251</t>
        </is>
      </c>
      <c r="AD249" s="43" t="n">
        <v>146686</v>
      </c>
      <c r="AE249" s="43" t="n"/>
      <c r="AF249" s="448" t="n">
        <v>0</v>
      </c>
      <c r="AG249" s="449" t="n"/>
    </row>
    <row r="250">
      <c r="A250" s="330" t="n"/>
      <c r="B250" s="43" t="inlineStr">
        <is>
          <t>Wang Bijun</t>
        </is>
      </c>
      <c r="C250" s="34" t="inlineStr">
        <is>
          <t>1002 王碧军</t>
        </is>
      </c>
      <c r="D250" s="34" t="inlineStr">
        <is>
          <t>CN&gt;EN</t>
        </is>
      </c>
      <c r="E250" s="43" t="inlineStr">
        <is>
          <t>Translator</t>
        </is>
      </c>
      <c r="F250" s="43" t="inlineStr">
        <is>
          <t>Wang Bijun</t>
        </is>
      </c>
      <c r="G250" s="34" t="inlineStr">
        <is>
          <t>v_bijun.wang</t>
        </is>
      </c>
      <c r="H250" s="43" t="n"/>
      <c r="I250" s="43" t="n">
        <v>0.04</v>
      </c>
      <c r="J250" s="43" t="n">
        <v>0.02</v>
      </c>
      <c r="K250" s="43" t="n"/>
      <c r="L250" s="43" t="n"/>
      <c r="M250" s="43" t="n"/>
      <c r="N250" s="43" t="n">
        <v>0.04</v>
      </c>
      <c r="O250" s="43" t="n">
        <v>0.018</v>
      </c>
      <c r="P250" s="43" t="n"/>
      <c r="Q250" s="43" t="n"/>
      <c r="R250" s="43" t="n"/>
      <c r="S250" s="34" t="inlineStr">
        <is>
          <t>USD</t>
        </is>
      </c>
      <c r="T250" s="34" t="n"/>
      <c r="U250" s="34" t="n"/>
      <c r="V250" s="34" t="inlineStr">
        <is>
          <t>Freelancer</t>
        </is>
      </c>
      <c r="W250" s="34" t="inlineStr">
        <is>
          <t xml:space="preserve">Shanghai </t>
        </is>
      </c>
      <c r="X250" s="43" t="inlineStr">
        <is>
          <t>GMT+8</t>
        </is>
      </c>
      <c r="Y250" s="44">
        <f>NOW()</f>
        <v/>
      </c>
      <c r="Z250" s="43" t="inlineStr">
        <is>
          <t>WBJ75135@163.com</t>
        </is>
      </c>
      <c r="AA250" s="34" t="inlineStr">
        <is>
          <t>v_bijun.wang@pactera.com</t>
        </is>
      </c>
      <c r="AB250" s="232" t="n"/>
      <c r="AC250" s="575" t="inlineStr">
        <is>
          <t>135 8579 6469</t>
        </is>
      </c>
      <c r="AD250" s="43" t="n">
        <v>103906</v>
      </c>
      <c r="AE250" s="43" t="n"/>
      <c r="AF250" s="448" t="n">
        <v>0</v>
      </c>
      <c r="AG250" s="449" t="n"/>
    </row>
    <row r="251">
      <c r="A251" s="330" t="n"/>
      <c r="B251" s="34" t="inlineStr">
        <is>
          <t>Jane Kong</t>
        </is>
      </c>
      <c r="C251" s="34" t="inlineStr">
        <is>
          <t>1002 合肥晨辉语言翻译有限公司_chenhui</t>
        </is>
      </c>
      <c r="D251" s="34" t="inlineStr">
        <is>
          <t>CN&gt;EN</t>
        </is>
      </c>
      <c r="E251" s="34" t="inlineStr">
        <is>
          <t>Translator</t>
        </is>
      </c>
      <c r="F251" s="34" t="inlineStr">
        <is>
          <t>Ally Deng/ Rebecca Chen</t>
        </is>
      </c>
      <c r="G251" s="34" t="inlineStr">
        <is>
          <t>v_ally.deng/v_rebecca.chen</t>
        </is>
      </c>
      <c r="H251" s="72" t="inlineStr">
        <is>
          <t>Mar2017</t>
        </is>
      </c>
      <c r="I251" s="43" t="n">
        <v>0.02155172413793103</v>
      </c>
      <c r="J251" s="43" t="n">
        <v>0.01436781609195402</v>
      </c>
      <c r="K251" s="43" t="n"/>
      <c r="L251" s="43" t="n"/>
      <c r="M251" s="43" t="n"/>
      <c r="N251" s="43" t="n">
        <v>0.15</v>
      </c>
      <c r="O251" s="43" t="n">
        <v>0.1</v>
      </c>
      <c r="P251" s="43" t="n"/>
      <c r="Q251" s="43" t="n"/>
      <c r="R251" s="43" t="n"/>
      <c r="S251" s="34" t="inlineStr">
        <is>
          <t>CNY</t>
        </is>
      </c>
      <c r="T251" s="34" t="n"/>
      <c r="U251" s="34" t="n"/>
      <c r="V251" s="34" t="inlineStr">
        <is>
          <t>Freelancer</t>
        </is>
      </c>
      <c r="W251" s="34" t="inlineStr">
        <is>
          <t xml:space="preserve">Shanghai </t>
        </is>
      </c>
      <c r="X251" s="43" t="inlineStr">
        <is>
          <t>GMT+8</t>
        </is>
      </c>
      <c r="Y251" s="44">
        <f>NOW()</f>
        <v/>
      </c>
      <c r="Z251" s="43" t="inlineStr">
        <is>
          <t>deqian.kong@ctc-china.com</t>
        </is>
      </c>
      <c r="AA251" s="34" t="inlineStr">
        <is>
          <t>v_ally.deng@pactera.com/v_rebecca.chen@pactera.com</t>
        </is>
      </c>
      <c r="AB251" s="232" t="n"/>
      <c r="AC251" s="575" t="inlineStr">
        <is>
          <t xml:space="preserve"> 0086 189 1964 4535</t>
        </is>
      </c>
      <c r="AD251" s="43" t="n">
        <v>128669</v>
      </c>
      <c r="AE251" s="43" t="n"/>
      <c r="AF251" s="448" t="n">
        <v>0</v>
      </c>
      <c r="AG251" s="449" t="n"/>
    </row>
    <row r="252">
      <c r="A252" s="330" t="n"/>
      <c r="B252" s="34" t="inlineStr">
        <is>
          <t>nicholas.trites</t>
        </is>
      </c>
      <c r="C252" s="34" t="inlineStr">
        <is>
          <t>1016 Nicholas Nathan Trites</t>
        </is>
      </c>
      <c r="D252" s="34" t="inlineStr">
        <is>
          <t>CN&gt;EN</t>
        </is>
      </c>
      <c r="E252" s="34" t="inlineStr">
        <is>
          <t>Reviewer</t>
        </is>
      </c>
      <c r="F252" s="34" t="inlineStr">
        <is>
          <t>nicholas.trites</t>
        </is>
      </c>
      <c r="G252" s="34" t="inlineStr">
        <is>
          <t>v_nicholas.trites</t>
        </is>
      </c>
      <c r="H252" s="287" t="inlineStr">
        <is>
          <t>Jan2017</t>
        </is>
      </c>
      <c r="I252" s="43" t="n">
        <v>0.06</v>
      </c>
      <c r="J252" s="43" t="n">
        <v>0.03</v>
      </c>
      <c r="K252" s="43" t="n"/>
      <c r="L252" s="43" t="n"/>
      <c r="M252" s="43" t="n"/>
      <c r="N252" s="43" t="n">
        <v>0.06</v>
      </c>
      <c r="O252" s="43" t="n">
        <v>0.03</v>
      </c>
      <c r="P252" s="43" t="n"/>
      <c r="Q252" s="43" t="n"/>
      <c r="R252" s="43" t="n"/>
      <c r="S252" s="34" t="inlineStr">
        <is>
          <t>USD</t>
        </is>
      </c>
      <c r="T252" s="34" t="n"/>
      <c r="U252" s="34" t="inlineStr">
        <is>
          <t>TW/CN to EN</t>
        </is>
      </c>
      <c r="V252" s="34" t="inlineStr">
        <is>
          <t>Freelancer</t>
        </is>
      </c>
      <c r="W252" s="34" t="inlineStr">
        <is>
          <t xml:space="preserve">Shanghai </t>
        </is>
      </c>
      <c r="X252" s="43" t="inlineStr">
        <is>
          <t>GMT+8</t>
        </is>
      </c>
      <c r="Y252" s="44">
        <f>NOW()</f>
        <v/>
      </c>
      <c r="Z252" s="43" t="inlineStr">
        <is>
          <t>dorkboysayswhat@gmail.com</t>
        </is>
      </c>
      <c r="AA252" s="34" t="inlineStr">
        <is>
          <t>v_nicholas.trites@pactera.com</t>
        </is>
      </c>
      <c r="AB252" s="278" t="inlineStr">
        <is>
          <t>cT0S$dcV</t>
        </is>
      </c>
      <c r="AC252" s="575" t="n">
        <v>18611859447</v>
      </c>
      <c r="AD252" s="43" t="n">
        <v>217081</v>
      </c>
      <c r="AE252" s="43" t="n"/>
      <c r="AF252" s="448" t="n">
        <v>0</v>
      </c>
      <c r="AG252" s="449" t="n"/>
    </row>
    <row r="253">
      <c r="A253" s="330" t="n"/>
      <c r="B253" s="34" t="inlineStr">
        <is>
          <t>Kin Lam</t>
        </is>
      </c>
      <c r="C253" s="34" t="inlineStr">
        <is>
          <t>1016 Kin Yeung Lam_林健陽</t>
        </is>
      </c>
      <c r="D253" s="34" t="inlineStr">
        <is>
          <t>CN&gt;EN</t>
        </is>
      </c>
      <c r="E253" s="34" t="inlineStr">
        <is>
          <t>Translator</t>
        </is>
      </c>
      <c r="F253" s="34" t="n"/>
      <c r="G253" s="34" t="inlineStr">
        <is>
          <t>v_xiaoxia.zhen</t>
        </is>
      </c>
      <c r="H253" s="72" t="inlineStr">
        <is>
          <t>Mar2017</t>
        </is>
      </c>
      <c r="I253" s="43" t="n">
        <v>0.045</v>
      </c>
      <c r="J253" s="43" t="n">
        <v>0.025</v>
      </c>
      <c r="K253" s="43" t="n"/>
      <c r="L253" s="43" t="n"/>
      <c r="M253" s="43" t="n"/>
      <c r="N253" s="43" t="n">
        <v>0.045</v>
      </c>
      <c r="O253" s="43" t="n">
        <v>0.025</v>
      </c>
      <c r="P253" s="43" t="n"/>
      <c r="Q253" s="43" t="n"/>
      <c r="R253" s="43" t="n"/>
      <c r="S253" s="34" t="inlineStr">
        <is>
          <t>USD</t>
        </is>
      </c>
      <c r="T253" s="34" t="n"/>
      <c r="U253" s="34" t="inlineStr">
        <is>
          <t>TW/CN to EN</t>
        </is>
      </c>
      <c r="V253" s="34" t="inlineStr">
        <is>
          <t>Freelancer</t>
        </is>
      </c>
      <c r="W253" s="34" t="inlineStr">
        <is>
          <t xml:space="preserve">Shanghai </t>
        </is>
      </c>
      <c r="X253" s="43" t="inlineStr">
        <is>
          <t>GMT+8</t>
        </is>
      </c>
      <c r="Y253" s="44">
        <f>NOW()</f>
        <v/>
      </c>
      <c r="Z253" s="43" t="inlineStr">
        <is>
          <t>lam.kinyeung@gmail.com</t>
        </is>
      </c>
      <c r="AA253" s="34" t="n"/>
      <c r="AB253" s="34" t="n"/>
      <c r="AC253" s="575" t="n"/>
      <c r="AD253" s="43" t="n">
        <v>164941</v>
      </c>
      <c r="AE253" s="43" t="n"/>
      <c r="AF253" s="448" t="n">
        <v>0</v>
      </c>
      <c r="AG253" s="449" t="n"/>
    </row>
    <row r="254">
      <c r="A254" s="330" t="n"/>
      <c r="B254" s="45" t="inlineStr">
        <is>
          <t>冯荔</t>
        </is>
      </c>
      <c r="C254" s="34" t="inlineStr">
        <is>
          <t>1002 冯荔_LiFeng</t>
        </is>
      </c>
      <c r="D254" s="34" t="inlineStr">
        <is>
          <t>CN&gt;EN</t>
        </is>
      </c>
      <c r="E254" s="34" t="inlineStr">
        <is>
          <t>Translator</t>
        </is>
      </c>
      <c r="F254" s="45" t="n"/>
      <c r="G254" s="34" t="inlineStr">
        <is>
          <t>v_xiaoxia.zhen</t>
        </is>
      </c>
      <c r="H254" s="72" t="inlineStr">
        <is>
          <t>Mar2017</t>
        </is>
      </c>
      <c r="I254" s="43">
        <f>N254/$I$462</f>
        <v/>
      </c>
      <c r="J254" s="43">
        <f>O254/$I$462</f>
        <v/>
      </c>
      <c r="K254" s="43" t="n"/>
      <c r="L254" s="43" t="n"/>
      <c r="M254" s="43" t="n"/>
      <c r="N254" s="43" t="n">
        <v>0.16</v>
      </c>
      <c r="O254" s="43" t="n">
        <v>0.08</v>
      </c>
      <c r="P254" s="43" t="n"/>
      <c r="Q254" s="43" t="n"/>
      <c r="R254" s="43" t="n"/>
      <c r="S254" s="34" t="inlineStr">
        <is>
          <t>CNY</t>
        </is>
      </c>
      <c r="T254" s="34" t="n"/>
      <c r="U254" s="34" t="n"/>
      <c r="V254" s="34" t="inlineStr">
        <is>
          <t>Freelancer</t>
        </is>
      </c>
      <c r="W254" s="34" t="inlineStr">
        <is>
          <t xml:space="preserve">Shanghai </t>
        </is>
      </c>
      <c r="X254" s="43" t="inlineStr">
        <is>
          <t>GMT+8</t>
        </is>
      </c>
      <c r="Y254" s="44">
        <f>NOW()</f>
        <v/>
      </c>
      <c r="Z254" s="43" t="inlineStr">
        <is>
          <t>fenglifenglin@163.com</t>
        </is>
      </c>
      <c r="AA254" s="34" t="n"/>
      <c r="AB254" s="34" t="n"/>
      <c r="AC254" s="575" t="n"/>
      <c r="AD254" s="43" t="n">
        <v>180424</v>
      </c>
      <c r="AE254" s="43" t="n"/>
      <c r="AF254" s="448" t="n">
        <v>0</v>
      </c>
      <c r="AG254" s="449" t="n"/>
    </row>
    <row r="255">
      <c r="A255" s="330" t="n"/>
      <c r="B255" s="34" t="inlineStr">
        <is>
          <t>Michael St. Louis</t>
        </is>
      </c>
      <c r="C255" s="34" t="n"/>
      <c r="D255" s="34" t="inlineStr">
        <is>
          <t>CN&gt;EN</t>
        </is>
      </c>
      <c r="E255" s="34" t="inlineStr">
        <is>
          <t>Translator</t>
        </is>
      </c>
      <c r="F255" s="34" t="n"/>
      <c r="G255" s="34" t="n"/>
      <c r="H255" s="34" t="n"/>
      <c r="I255" s="43" t="n">
        <v>0.05</v>
      </c>
      <c r="J255" s="43" t="n">
        <v>0.02</v>
      </c>
      <c r="K255" s="43" t="n"/>
      <c r="L255" s="43" t="n"/>
      <c r="M255" s="43" t="n"/>
      <c r="N255" s="43" t="n">
        <v>0.05</v>
      </c>
      <c r="O255" s="43" t="n">
        <v>0.02</v>
      </c>
      <c r="P255" s="43" t="n"/>
      <c r="Q255" s="43" t="n"/>
      <c r="R255" s="43" t="n"/>
      <c r="S255" s="34" t="inlineStr">
        <is>
          <t>USD</t>
        </is>
      </c>
      <c r="T255" s="34" t="n"/>
      <c r="U255" s="34" t="n"/>
      <c r="V255" s="34" t="inlineStr">
        <is>
          <t>Vendor</t>
        </is>
      </c>
      <c r="W255" s="34" t="inlineStr">
        <is>
          <t xml:space="preserve">Shanghai </t>
        </is>
      </c>
      <c r="X255" s="43" t="inlineStr">
        <is>
          <t>GMT+8</t>
        </is>
      </c>
      <c r="Y255" s="44">
        <f>NOW()</f>
        <v/>
      </c>
      <c r="Z255" s="43" t="inlineStr">
        <is>
          <t>lumaike@gmail.com</t>
        </is>
      </c>
      <c r="AA255" s="34" t="n"/>
      <c r="AB255" s="34" t="n"/>
      <c r="AC255" s="575" t="n"/>
      <c r="AD255" s="43" t="n"/>
      <c r="AE255" s="43" t="n"/>
      <c r="AF255" s="448" t="n">
        <v>0</v>
      </c>
      <c r="AG255" s="449" t="n"/>
    </row>
    <row r="256">
      <c r="A256" s="330" t="n"/>
      <c r="B256" s="34" t="inlineStr">
        <is>
          <t>Vicky</t>
        </is>
      </c>
      <c r="C256" s="34" t="inlineStr">
        <is>
          <t>1016 Vicky  Yau_游惠琪</t>
        </is>
      </c>
      <c r="D256" s="34" t="inlineStr">
        <is>
          <t>CN&gt;EN</t>
        </is>
      </c>
      <c r="E256" s="34" t="inlineStr">
        <is>
          <t>Translator</t>
        </is>
      </c>
      <c r="F256" s="34" t="n"/>
      <c r="G256" s="34" t="n"/>
      <c r="H256" s="34" t="n"/>
      <c r="I256" s="43" t="n">
        <v>0.11</v>
      </c>
      <c r="J256" s="43" t="n">
        <v>0.05</v>
      </c>
      <c r="K256" s="43" t="n"/>
      <c r="L256" s="43" t="n"/>
      <c r="M256" s="43" t="n"/>
      <c r="N256" s="43" t="n">
        <v>0.11</v>
      </c>
      <c r="O256" s="43" t="n">
        <v>0.05</v>
      </c>
      <c r="P256" s="43" t="n"/>
      <c r="Q256" s="43" t="n"/>
      <c r="R256" s="43" t="n"/>
      <c r="S256" s="34" t="inlineStr">
        <is>
          <t>USD</t>
        </is>
      </c>
      <c r="T256" s="34" t="n"/>
      <c r="U256" s="34" t="n"/>
      <c r="V256" s="34" t="inlineStr">
        <is>
          <t>Freelancer</t>
        </is>
      </c>
      <c r="W256" s="34" t="inlineStr">
        <is>
          <t>USA</t>
        </is>
      </c>
      <c r="X256" s="43" t="n"/>
      <c r="Y256" s="44" t="n"/>
      <c r="Z256" s="43" t="inlineStr">
        <is>
          <t>vicky.yau3@gmail.com</t>
        </is>
      </c>
      <c r="AA256" s="34" t="n"/>
      <c r="AB256" s="34" t="n"/>
      <c r="AC256" s="575" t="n"/>
      <c r="AD256" s="43" t="n">
        <v>159781</v>
      </c>
      <c r="AE256" s="43" t="n"/>
      <c r="AF256" s="448" t="n">
        <v>0</v>
      </c>
      <c r="AG256" s="449" t="n"/>
    </row>
    <row r="257">
      <c r="A257" s="43" t="n"/>
      <c r="B257" s="43" t="inlineStr">
        <is>
          <t>Masamitsu Fukunaga</t>
        </is>
      </c>
      <c r="C257" s="34" t="inlineStr">
        <is>
          <t>1002 Masamitsu Fukunaga</t>
        </is>
      </c>
      <c r="D257" s="34" t="inlineStr">
        <is>
          <t>JA&gt;EN</t>
        </is>
      </c>
      <c r="E257" s="34" t="inlineStr">
        <is>
          <t>Reviewer</t>
        </is>
      </c>
      <c r="F257" s="43" t="inlineStr">
        <is>
          <t>Masamitsu Fukunaga</t>
        </is>
      </c>
      <c r="G257" s="43" t="inlineStr">
        <is>
          <t>v_masamitsu.fukunaga</t>
        </is>
      </c>
      <c r="H257" s="381" t="inlineStr">
        <is>
          <t>Mar2017</t>
        </is>
      </c>
      <c r="I257" s="43" t="n">
        <v>0.07000000000000001</v>
      </c>
      <c r="J257" s="43" t="n">
        <v>0.07000000000000001</v>
      </c>
      <c r="K257" s="43" t="n"/>
      <c r="L257" s="43" t="n"/>
      <c r="M257" s="43" t="n"/>
      <c r="N257" s="43" t="n">
        <v>0.07000000000000001</v>
      </c>
      <c r="O257" s="43" t="n">
        <v>0.07000000000000001</v>
      </c>
      <c r="P257" s="43" t="n"/>
      <c r="Q257" s="43" t="n"/>
      <c r="R257" s="43" t="n"/>
      <c r="S257" s="43" t="inlineStr">
        <is>
          <t>USD</t>
        </is>
      </c>
      <c r="T257" s="43" t="n"/>
      <c r="U257" s="43" t="n"/>
      <c r="V257" s="34" t="inlineStr">
        <is>
          <t>Freelancer</t>
        </is>
      </c>
      <c r="W257" s="34" t="inlineStr">
        <is>
          <t>Japan</t>
        </is>
      </c>
      <c r="X257" s="43" t="inlineStr">
        <is>
          <t>GMT+9</t>
        </is>
      </c>
      <c r="Y257" s="44">
        <f>NOW()+1/24</f>
        <v/>
      </c>
      <c r="Z257" s="43" t="inlineStr">
        <is>
          <t>masa.fukunaga@gmail.com</t>
        </is>
      </c>
      <c r="AA257" s="34" t="inlineStr">
        <is>
          <t>v_masamitsu.fukunaga@pactera.com</t>
        </is>
      </c>
      <c r="AB257" s="34" t="n"/>
      <c r="AC257" s="575" t="inlineStr">
        <is>
          <t>(+81) 80 2057 0011</t>
        </is>
      </c>
      <c r="AD257" s="43" t="n">
        <v>105110</v>
      </c>
      <c r="AE257" s="43" t="n"/>
      <c r="AF257" s="448" t="inlineStr">
        <is>
          <t>Pactera_JA_M.FUK</t>
        </is>
      </c>
      <c r="AG257" s="449" t="n"/>
    </row>
    <row r="258">
      <c r="A258" s="43" t="n"/>
      <c r="B258" s="34" t="inlineStr">
        <is>
          <t>Ikimune_EN</t>
        </is>
      </c>
      <c r="C258" s="34" t="inlineStr">
        <is>
          <t>1002Business Interactive Japan</t>
        </is>
      </c>
      <c r="D258" s="34" t="inlineStr">
        <is>
          <t>JA&gt;EN</t>
        </is>
      </c>
      <c r="E258" s="34" t="inlineStr">
        <is>
          <t>Translator/Reviewer</t>
        </is>
      </c>
      <c r="F258" s="34" t="inlineStr">
        <is>
          <t>Tarou Yamada/Taro Nagatori</t>
        </is>
      </c>
      <c r="G258" s="34" t="inlineStr">
        <is>
          <t>v_tarou.yamada/v_taro.nagatori</t>
        </is>
      </c>
      <c r="H258" s="381" t="inlineStr">
        <is>
          <t>Mar2017</t>
        </is>
      </c>
      <c r="I258" s="43" t="n">
        <v>0.08799999999999999</v>
      </c>
      <c r="J258" s="43" t="n">
        <v>0.07000000000000001</v>
      </c>
      <c r="K258" s="43" t="n"/>
      <c r="L258" s="43" t="n"/>
      <c r="M258" s="43" t="n"/>
      <c r="N258" s="43" t="n">
        <v>0.08799999999999999</v>
      </c>
      <c r="O258" s="43" t="n">
        <v>0.07000000000000001</v>
      </c>
      <c r="P258" s="43" t="n"/>
      <c r="Q258" s="43" t="n"/>
      <c r="R258" s="43" t="n">
        <v>30</v>
      </c>
      <c r="S258" s="43" t="inlineStr">
        <is>
          <t>USD</t>
        </is>
      </c>
      <c r="T258" s="43" t="n"/>
      <c r="U258" s="43" t="n"/>
      <c r="V258" s="34" t="inlineStr">
        <is>
          <t>Vendor</t>
        </is>
      </c>
      <c r="W258" s="34" t="inlineStr">
        <is>
          <t>Japan</t>
        </is>
      </c>
      <c r="X258" s="43" t="inlineStr">
        <is>
          <t>GMT+9</t>
        </is>
      </c>
      <c r="Y258" s="44">
        <f>NOW()+1/24</f>
        <v/>
      </c>
      <c r="Z258" s="43" t="inlineStr">
        <is>
          <t>r.ikimune@bi-japan.co.jp
cc:bij-mspd@bi-japan.co.jp;'BIJ Fujikawa';  miho.watanabe@me.com</t>
        </is>
      </c>
      <c r="AA258" s="347" t="n"/>
      <c r="AB258" s="347" t="n"/>
      <c r="AC258" s="575" t="n"/>
      <c r="AD258" s="43" t="n">
        <v>51779</v>
      </c>
      <c r="AE258" s="43" t="n"/>
      <c r="AF258" s="448" t="n">
        <v>0</v>
      </c>
      <c r="AG258" s="449" t="n"/>
    </row>
    <row r="259">
      <c r="A259" s="43" t="n"/>
      <c r="B259" s="43" t="inlineStr">
        <is>
          <t>Yutaka Kato</t>
        </is>
      </c>
      <c r="C259" s="34" t="inlineStr">
        <is>
          <t>Corporate Entertainer Connections Ltd.</t>
        </is>
      </c>
      <c r="D259" s="34" t="inlineStr">
        <is>
          <t>JA&gt;EN</t>
        </is>
      </c>
      <c r="E259" s="34" t="inlineStr">
        <is>
          <t>Translator</t>
        </is>
      </c>
      <c r="F259" s="43" t="inlineStr">
        <is>
          <t>Yutaka Kato</t>
        </is>
      </c>
      <c r="G259" s="34" t="inlineStr">
        <is>
          <t>v_yutaka.kato</t>
        </is>
      </c>
      <c r="H259" s="381" t="inlineStr">
        <is>
          <t>Mar2017</t>
        </is>
      </c>
      <c r="I259" s="43" t="n">
        <v>0.07000000000000001</v>
      </c>
      <c r="J259" s="34" t="n">
        <v>0.035</v>
      </c>
      <c r="K259" s="43" t="n"/>
      <c r="L259" s="43" t="n"/>
      <c r="M259" s="43" t="n"/>
      <c r="N259" s="43" t="n">
        <v>0.07000000000000001</v>
      </c>
      <c r="O259" s="34" t="n">
        <v>0.035</v>
      </c>
      <c r="P259" s="43" t="n"/>
      <c r="Q259" s="43" t="n"/>
      <c r="R259" s="43" t="n">
        <v>15</v>
      </c>
      <c r="S259" s="43" t="inlineStr">
        <is>
          <t>USD</t>
        </is>
      </c>
      <c r="T259" s="43" t="n"/>
      <c r="U259" s="43" t="n"/>
      <c r="V259" s="34" t="inlineStr">
        <is>
          <t>Freelancer</t>
        </is>
      </c>
      <c r="W259" s="34" t="inlineStr">
        <is>
          <t>Japan</t>
        </is>
      </c>
      <c r="X259" s="43" t="inlineStr">
        <is>
          <t>GMT+9</t>
        </is>
      </c>
      <c r="Y259" s="44">
        <f>NOW()+1/24</f>
        <v/>
      </c>
      <c r="Z259" s="34" t="inlineStr">
        <is>
          <t>yutakakato001@gmail.com</t>
        </is>
      </c>
      <c r="AA259" s="34" t="inlineStr">
        <is>
          <t>v_yutaka.kato@pactera.com</t>
        </is>
      </c>
      <c r="AB259" s="34" t="n"/>
      <c r="AC259" s="575" t="inlineStr">
        <is>
          <t>0064-21-765-289</t>
        </is>
      </c>
      <c r="AD259" s="43" t="n">
        <v>164641</v>
      </c>
      <c r="AE259" s="43" t="n"/>
      <c r="AF259" s="448" t="inlineStr">
        <is>
          <t>Pactera_JA_Y.KA</t>
        </is>
      </c>
      <c r="AG259" s="449" t="n"/>
    </row>
    <row r="260">
      <c r="A260" s="43" t="n"/>
      <c r="B260" s="34" t="inlineStr">
        <is>
          <t>Yugo Arae</t>
        </is>
      </c>
      <c r="C260" s="34" t="inlineStr">
        <is>
          <t>1002Sinatra LLC</t>
        </is>
      </c>
      <c r="D260" s="34" t="inlineStr">
        <is>
          <t>JA&gt;EN</t>
        </is>
      </c>
      <c r="E260" s="34" t="inlineStr">
        <is>
          <t>Translator</t>
        </is>
      </c>
      <c r="F260" s="34" t="n"/>
      <c r="G260" s="34" t="n"/>
      <c r="H260" s="34" t="n"/>
      <c r="I260" s="34" t="n">
        <v>0.12</v>
      </c>
      <c r="J260" s="232" t="n">
        <v>0.04</v>
      </c>
      <c r="K260" s="43" t="n"/>
      <c r="L260" s="43" t="n"/>
      <c r="M260" s="43" t="n"/>
      <c r="N260" s="34" t="n">
        <v>0.12</v>
      </c>
      <c r="O260" s="232" t="n">
        <v>0.04</v>
      </c>
      <c r="P260" s="43" t="n"/>
      <c r="Q260" s="43" t="n"/>
      <c r="R260" s="43" t="n"/>
      <c r="S260" s="34" t="inlineStr">
        <is>
          <t>USD</t>
        </is>
      </c>
      <c r="T260" s="34" t="n"/>
      <c r="U260" s="34" t="n"/>
      <c r="V260" s="34" t="inlineStr">
        <is>
          <t>Vendor</t>
        </is>
      </c>
      <c r="W260" s="34" t="inlineStr">
        <is>
          <t>Japan</t>
        </is>
      </c>
      <c r="X260" s="43" t="inlineStr">
        <is>
          <t>GMT+9</t>
        </is>
      </c>
      <c r="Y260" s="44">
        <f>NOW()+1/24</f>
        <v/>
      </c>
      <c r="Z260" s="347" t="inlineStr">
        <is>
          <t>yugo1204@gmail.com</t>
        </is>
      </c>
      <c r="AA260" s="34" t="n"/>
      <c r="AB260" s="34" t="n"/>
      <c r="AC260" s="575" t="n"/>
      <c r="AD260" s="43" t="n">
        <v>51947</v>
      </c>
      <c r="AE260" s="43" t="n"/>
      <c r="AF260" s="448" t="n">
        <v>0</v>
      </c>
      <c r="AG260" s="449" t="n"/>
    </row>
    <row r="261">
      <c r="A261" s="43" t="n"/>
      <c r="B261" s="34" t="inlineStr">
        <is>
          <t>Kimiko Okada</t>
        </is>
      </c>
      <c r="C261" s="34" t="inlineStr">
        <is>
          <t>1016 Techno Pro Japan, Inc.</t>
        </is>
      </c>
      <c r="D261" s="34" t="inlineStr">
        <is>
          <t>JA&gt;EN</t>
        </is>
      </c>
      <c r="E261" s="34" t="inlineStr">
        <is>
          <t>Translator</t>
        </is>
      </c>
      <c r="F261" s="34" t="n"/>
      <c r="G261" s="34" t="n"/>
      <c r="H261" s="34" t="n"/>
      <c r="I261" s="34">
        <f>N261/$I$463</f>
        <v/>
      </c>
      <c r="J261" s="232" t="n"/>
      <c r="K261" s="34" t="n"/>
      <c r="L261" s="34" t="n"/>
      <c r="M261" s="34" t="n"/>
      <c r="N261" s="232" t="n">
        <v>17</v>
      </c>
      <c r="O261" s="34" t="n">
        <v>4000</v>
      </c>
      <c r="P261" s="34" t="n"/>
      <c r="Q261" s="34" t="n"/>
      <c r="R261" s="34" t="n"/>
      <c r="S261" s="34" t="inlineStr">
        <is>
          <t>JPY</t>
        </is>
      </c>
      <c r="T261" s="34" t="n"/>
      <c r="U261" s="34" t="n"/>
      <c r="V261" s="34" t="inlineStr">
        <is>
          <t>Vendor</t>
        </is>
      </c>
      <c r="W261" s="34" t="inlineStr">
        <is>
          <t>Japan</t>
        </is>
      </c>
      <c r="X261" s="43" t="inlineStr">
        <is>
          <t>GMT+9</t>
        </is>
      </c>
      <c r="Y261" s="44">
        <f>NOW()+1/24</f>
        <v/>
      </c>
      <c r="Z261" s="34" t="inlineStr">
        <is>
          <t>kimiko_okada@techno-pro.jp</t>
        </is>
      </c>
      <c r="AA261" s="34" t="n"/>
      <c r="AB261" s="34" t="n"/>
      <c r="AC261" s="575" t="n"/>
      <c r="AD261" s="43" t="n">
        <v>216821</v>
      </c>
      <c r="AE261" s="43" t="n"/>
      <c r="AF261" s="448" t="n">
        <v>0</v>
      </c>
      <c r="AG261" s="449" t="n"/>
    </row>
    <row r="262">
      <c r="A262" s="43" t="n"/>
      <c r="B262" s="34" t="inlineStr">
        <is>
          <t>Tokiharu Iwanaga</t>
        </is>
      </c>
      <c r="C262" s="34" t="inlineStr">
        <is>
          <t>1016 TOKIHARU IWANAGA[G003620]</t>
        </is>
      </c>
      <c r="D262" s="34" t="inlineStr">
        <is>
          <t>JA&gt;EN</t>
        </is>
      </c>
      <c r="E262" s="34" t="inlineStr">
        <is>
          <t>Reviewer</t>
        </is>
      </c>
      <c r="F262" s="43" t="inlineStr">
        <is>
          <t>Akiko Kawabata</t>
        </is>
      </c>
      <c r="G262" s="34" t="inlineStr">
        <is>
          <t>v_akiko.kawabata</t>
        </is>
      </c>
      <c r="H262" s="72" t="inlineStr">
        <is>
          <t>Mar2017</t>
        </is>
      </c>
      <c r="I262" s="43" t="n">
        <v>0.1</v>
      </c>
      <c r="J262" s="34" t="n">
        <v>0.05</v>
      </c>
      <c r="K262" s="43" t="n"/>
      <c r="L262" s="43" t="n"/>
      <c r="M262" s="43" t="n"/>
      <c r="N262" s="43" t="n">
        <v>0.1</v>
      </c>
      <c r="O262" s="34" t="n">
        <v>0.05</v>
      </c>
      <c r="P262" s="43" t="n"/>
      <c r="Q262" s="43" t="n"/>
      <c r="R262" s="43" t="n">
        <v>25</v>
      </c>
      <c r="S262" s="34" t="inlineStr">
        <is>
          <t>USD</t>
        </is>
      </c>
      <c r="T262" s="34" t="n"/>
      <c r="U262" s="34" t="inlineStr">
        <is>
          <t>Recommend by Ikimune, price is a little high</t>
        </is>
      </c>
      <c r="V262" s="34" t="inlineStr">
        <is>
          <t>Freelancer</t>
        </is>
      </c>
      <c r="W262" s="34" t="inlineStr">
        <is>
          <t>Japan</t>
        </is>
      </c>
      <c r="X262" s="43" t="inlineStr">
        <is>
          <t>GMT+9</t>
        </is>
      </c>
      <c r="Y262" s="44">
        <f>NOW()+1/24</f>
        <v/>
      </c>
      <c r="Z262" s="34" t="inlineStr">
        <is>
          <t>tokiharu.iwanaga@gmail.com</t>
        </is>
      </c>
      <c r="AA262" s="34" t="inlineStr">
        <is>
          <t>v_akiko.kawabata@pactera.com</t>
        </is>
      </c>
      <c r="AB262" s="34" t="n"/>
      <c r="AC262" s="575" t="n"/>
      <c r="AD262" s="43" t="n">
        <v>122867</v>
      </c>
      <c r="AE262" s="43" t="n"/>
      <c r="AF262" s="448" t="n">
        <v>0</v>
      </c>
      <c r="AG262" s="449" t="n"/>
    </row>
    <row r="263" ht="15" customHeight="1" s="474">
      <c r="A263" s="43" t="n"/>
      <c r="B263" s="34" t="inlineStr">
        <is>
          <t>Miho Watanabe</t>
        </is>
      </c>
      <c r="C263" s="34" t="inlineStr">
        <is>
          <t>1002 Miho Watanabe</t>
        </is>
      </c>
      <c r="D263" s="34" t="inlineStr">
        <is>
          <t>JA&gt;EN</t>
        </is>
      </c>
      <c r="E263" s="34" t="inlineStr">
        <is>
          <t>Translator</t>
        </is>
      </c>
      <c r="F263" s="34" t="inlineStr">
        <is>
          <t>Miho Watanabe</t>
        </is>
      </c>
      <c r="G263" s="34" t="inlineStr">
        <is>
          <t>v_miho.watanabe</t>
        </is>
      </c>
      <c r="H263" s="72" t="inlineStr">
        <is>
          <t>Mar2017</t>
        </is>
      </c>
      <c r="I263" s="43" t="n"/>
      <c r="J263" s="34" t="n">
        <v>0.035</v>
      </c>
      <c r="K263" s="43" t="n"/>
      <c r="L263" s="43" t="n"/>
      <c r="M263" s="43" t="n"/>
      <c r="N263" s="43" t="n"/>
      <c r="O263" s="34" t="n">
        <v>0.035</v>
      </c>
      <c r="P263" s="43" t="n"/>
      <c r="Q263" s="43" t="n"/>
      <c r="R263" s="43" t="n"/>
      <c r="S263" s="34" t="inlineStr">
        <is>
          <t>USD</t>
        </is>
      </c>
      <c r="T263" s="34" t="n"/>
      <c r="U263" s="34" t="inlineStr">
        <is>
          <t>Not frequently used as limited availability</t>
        </is>
      </c>
      <c r="V263" s="34" t="inlineStr">
        <is>
          <t>Freelancer</t>
        </is>
      </c>
      <c r="W263" s="34" t="inlineStr">
        <is>
          <t>Japan</t>
        </is>
      </c>
      <c r="X263" s="43" t="inlineStr">
        <is>
          <t>GMT+9</t>
        </is>
      </c>
      <c r="Y263" s="44">
        <f>NOW()+1/24</f>
        <v/>
      </c>
      <c r="Z263" s="34" t="inlineStr">
        <is>
          <t>miho.watanabe@me.com</t>
        </is>
      </c>
      <c r="AA263" s="34" t="inlineStr">
        <is>
          <t>v_miho.watanabe@pactera.com</t>
        </is>
      </c>
      <c r="AB263" s="278" t="inlineStr">
        <is>
          <t>tp8LG$25</t>
        </is>
      </c>
      <c r="AC263" s="575" t="inlineStr">
        <is>
          <t>81 90 9863 2540</t>
        </is>
      </c>
      <c r="AD263" s="43" t="n">
        <v>103675</v>
      </c>
      <c r="AE263" s="43" t="n"/>
      <c r="AF263" s="448" t="n">
        <v>0</v>
      </c>
      <c r="AG263" s="449" t="n"/>
    </row>
    <row r="264" ht="15" customHeight="1" s="474">
      <c r="A264" s="43" t="n"/>
      <c r="B264" s="34" t="inlineStr">
        <is>
          <t>Ken Kasamatsu</t>
        </is>
      </c>
      <c r="C264" s="34" t="inlineStr">
        <is>
          <t>Ken Kasamatsu</t>
        </is>
      </c>
      <c r="D264" s="34" t="inlineStr">
        <is>
          <t>JA&gt;EN</t>
        </is>
      </c>
      <c r="E264" s="34" t="inlineStr">
        <is>
          <t>Reviewer</t>
        </is>
      </c>
      <c r="F264" s="43" t="n"/>
      <c r="G264" s="34" t="n"/>
      <c r="H264" s="72" t="n"/>
      <c r="I264" s="34">
        <f>N264/$I$463</f>
        <v/>
      </c>
      <c r="J264" s="34">
        <f>O264/$I$463</f>
        <v/>
      </c>
      <c r="K264" s="43" t="n"/>
      <c r="L264" s="43" t="n"/>
      <c r="M264" s="43" t="n"/>
      <c r="N264" s="43" t="n">
        <v>7</v>
      </c>
      <c r="O264" s="34" t="n">
        <v>2</v>
      </c>
      <c r="P264" s="43" t="n"/>
      <c r="Q264" s="43" t="n"/>
      <c r="R264" s="43" t="n"/>
      <c r="S264" s="34" t="inlineStr">
        <is>
          <t>JPY</t>
        </is>
      </c>
      <c r="T264" s="34" t="n"/>
      <c r="U264" s="34" t="n"/>
      <c r="V264" s="34" t="inlineStr">
        <is>
          <t>Freelancer</t>
        </is>
      </c>
      <c r="W264" s="34" t="inlineStr">
        <is>
          <t>Japan</t>
        </is>
      </c>
      <c r="X264" s="43" t="inlineStr">
        <is>
          <t>GMT+9</t>
        </is>
      </c>
      <c r="Y264" s="44">
        <f>NOW()+1/24</f>
        <v/>
      </c>
      <c r="Z264" s="347" t="inlineStr">
        <is>
          <t>ken@lexiconkk.com</t>
        </is>
      </c>
      <c r="AA264" s="34" t="n"/>
      <c r="AB264" s="34" t="n"/>
      <c r="AC264" s="575" t="n"/>
      <c r="AD264" s="43" t="n">
        <v>21778</v>
      </c>
      <c r="AE264" s="43" t="n"/>
      <c r="AF264" s="448" t="n">
        <v>0</v>
      </c>
      <c r="AG264" s="449" t="n"/>
    </row>
    <row r="265" ht="15" customHeight="1" s="474">
      <c r="A265" s="43" t="n"/>
      <c r="B265" s="34" t="inlineStr">
        <is>
          <t>Satoshi Watanabe</t>
        </is>
      </c>
      <c r="C265" s="34" t="inlineStr">
        <is>
          <t>Satoshi Watanabe</t>
        </is>
      </c>
      <c r="D265" s="34" t="inlineStr">
        <is>
          <t>JA&gt;EN</t>
        </is>
      </c>
      <c r="E265" s="34" t="inlineStr">
        <is>
          <t>Translator</t>
        </is>
      </c>
      <c r="F265" s="43" t="n"/>
      <c r="G265" s="34" t="n"/>
      <c r="H265" s="72" t="n"/>
      <c r="I265" s="34">
        <f>N265/$I$463</f>
        <v/>
      </c>
      <c r="J265" s="34">
        <f>O265/$I$463</f>
        <v/>
      </c>
      <c r="K265" s="43" t="n"/>
      <c r="L265" s="43" t="n"/>
      <c r="M265" s="43" t="n"/>
      <c r="N265" s="43" t="n">
        <v>6</v>
      </c>
      <c r="O265" s="34" t="n">
        <v>2.5</v>
      </c>
      <c r="P265" s="43" t="n"/>
      <c r="Q265" s="43" t="n"/>
      <c r="R265" s="43" t="n"/>
      <c r="S265" s="34" t="inlineStr">
        <is>
          <t>JPY</t>
        </is>
      </c>
      <c r="T265" s="34" t="n"/>
      <c r="U265" s="34" t="n"/>
      <c r="V265" s="34" t="inlineStr">
        <is>
          <t>Freelancer</t>
        </is>
      </c>
      <c r="W265" s="34" t="inlineStr">
        <is>
          <t>Japan</t>
        </is>
      </c>
      <c r="X265" s="43" t="inlineStr">
        <is>
          <t>GMT+9</t>
        </is>
      </c>
      <c r="Y265" s="44">
        <f>NOW()+1/24</f>
        <v/>
      </c>
      <c r="Z265" s="347" t="inlineStr">
        <is>
          <t>strans1964@gmail.com</t>
        </is>
      </c>
      <c r="AA265" s="34" t="n"/>
      <c r="AB265" s="34" t="n"/>
      <c r="AC265" s="575" t="n"/>
      <c r="AD265" s="43" t="n">
        <v>20129</v>
      </c>
      <c r="AE265" s="43" t="n"/>
      <c r="AF265" s="448" t="n">
        <v>0</v>
      </c>
      <c r="AG265" s="449" t="n"/>
    </row>
    <row r="266" ht="15" customHeight="1" s="474">
      <c r="A266" s="43" t="n"/>
      <c r="B266" s="34" t="inlineStr">
        <is>
          <t>Joseph Pennel(Joe)</t>
        </is>
      </c>
      <c r="C266" s="34" t="inlineStr">
        <is>
          <t>Monica Yudithia Rampo</t>
        </is>
      </c>
      <c r="D266" s="34" t="inlineStr">
        <is>
          <t>JA&gt;EN</t>
        </is>
      </c>
      <c r="E266" s="34" t="inlineStr">
        <is>
          <t>Reviewer</t>
        </is>
      </c>
      <c r="F266" s="43" t="n"/>
      <c r="G266" s="34" t="n"/>
      <c r="H266" s="72" t="n"/>
      <c r="I266" s="43" t="n">
        <v>0.08</v>
      </c>
      <c r="J266" s="34" t="n">
        <v>0.035</v>
      </c>
      <c r="K266" s="43" t="n"/>
      <c r="L266" s="43" t="n"/>
      <c r="M266" s="43" t="n"/>
      <c r="N266" s="43" t="n">
        <v>0.08</v>
      </c>
      <c r="O266" s="34" t="n">
        <v>0.035</v>
      </c>
      <c r="P266" s="43" t="n"/>
      <c r="Q266" s="43" t="n"/>
      <c r="R266" s="43" t="n"/>
      <c r="S266" s="34" t="inlineStr">
        <is>
          <t>USD</t>
        </is>
      </c>
      <c r="T266" s="34" t="n"/>
      <c r="U266" s="34" t="n"/>
      <c r="V266" s="34" t="inlineStr">
        <is>
          <t>Freelancer</t>
        </is>
      </c>
      <c r="W266" s="34" t="inlineStr">
        <is>
          <t>Japan</t>
        </is>
      </c>
      <c r="X266" s="43" t="inlineStr">
        <is>
          <t>GMT+9</t>
        </is>
      </c>
      <c r="Y266" s="44">
        <f>NOW()+1/24</f>
        <v/>
      </c>
      <c r="Z266" s="347" t="inlineStr">
        <is>
          <t>penneljoe@gmail.com</t>
        </is>
      </c>
      <c r="AA266" s="34" t="n"/>
      <c r="AB266" s="34" t="n"/>
      <c r="AC266" s="575" t="n"/>
      <c r="AD266" s="43" t="n">
        <v>44539</v>
      </c>
      <c r="AE266" s="43" t="n"/>
      <c r="AF266" s="448" t="n">
        <v>0</v>
      </c>
      <c r="AG266" s="449" t="n"/>
    </row>
    <row r="267">
      <c r="A267" s="43" t="n"/>
      <c r="B267" s="34" t="inlineStr">
        <is>
          <t>Yuki Urayama</t>
        </is>
      </c>
      <c r="C267" s="34" t="inlineStr">
        <is>
          <t>Media Research INC</t>
        </is>
      </c>
      <c r="D267" s="34" t="inlineStr">
        <is>
          <t>JA&gt;EN</t>
        </is>
      </c>
      <c r="E267" s="34" t="inlineStr">
        <is>
          <t>Translator</t>
        </is>
      </c>
      <c r="F267" s="43" t="n"/>
      <c r="G267" s="34" t="n"/>
      <c r="H267" s="72" t="n"/>
      <c r="I267" s="43" t="n">
        <v>0.08500000000000001</v>
      </c>
      <c r="J267" s="34" t="n"/>
      <c r="K267" s="43" t="n"/>
      <c r="L267" s="43" t="n"/>
      <c r="M267" s="43" t="n"/>
      <c r="N267" s="43" t="n">
        <v>0.08500000000000001</v>
      </c>
      <c r="O267" s="34" t="n"/>
      <c r="P267" s="43" t="n"/>
      <c r="Q267" s="43" t="n"/>
      <c r="R267" s="43" t="n"/>
      <c r="S267" s="34" t="inlineStr">
        <is>
          <t>USD</t>
        </is>
      </c>
      <c r="T267" s="34" t="n"/>
      <c r="U267" s="34" t="n"/>
      <c r="V267" s="34" t="n"/>
      <c r="W267" s="34" t="n"/>
      <c r="X267" s="43" t="n"/>
      <c r="Y267" s="44" t="n"/>
      <c r="Z267" s="347" t="inlineStr">
        <is>
          <t>urayama@mediasoken.jp</t>
        </is>
      </c>
      <c r="AA267" s="34" t="n"/>
      <c r="AB267" s="34" t="n"/>
      <c r="AC267" s="575" t="n"/>
      <c r="AD267" s="43" t="n">
        <v>17610</v>
      </c>
      <c r="AE267" s="43" t="n"/>
      <c r="AF267" s="448" t="n">
        <v>0</v>
      </c>
      <c r="AG267" s="449" t="n"/>
    </row>
    <row r="268">
      <c r="A268" s="43" t="n"/>
      <c r="B268" s="34" t="inlineStr">
        <is>
          <t>Shinwoong Choi</t>
        </is>
      </c>
      <c r="C268" s="34" t="inlineStr">
        <is>
          <t>Shinwoong Choi</t>
        </is>
      </c>
      <c r="D268" s="34" t="inlineStr">
        <is>
          <t>KO&gt;EN</t>
        </is>
      </c>
      <c r="E268" s="34" t="inlineStr">
        <is>
          <t>Translator</t>
        </is>
      </c>
      <c r="F268" s="34" t="inlineStr">
        <is>
          <t>Shinwoong Choi</t>
        </is>
      </c>
      <c r="G268" s="34" t="inlineStr">
        <is>
          <t>v_shinwoong.choi</t>
        </is>
      </c>
      <c r="H268" s="72" t="inlineStr">
        <is>
          <t>Mar2017</t>
        </is>
      </c>
      <c r="I268" s="43" t="n">
        <v>0.04</v>
      </c>
      <c r="J268" s="43" t="n">
        <v>0.02</v>
      </c>
      <c r="K268" s="43" t="n"/>
      <c r="L268" s="43" t="n"/>
      <c r="M268" s="43" t="n"/>
      <c r="N268" s="43" t="n">
        <v>0.04</v>
      </c>
      <c r="O268" s="43" t="n">
        <v>0.02</v>
      </c>
      <c r="P268" s="43" t="n"/>
      <c r="Q268" s="43" t="n"/>
      <c r="R268" s="43" t="n"/>
      <c r="S268" s="34" t="inlineStr">
        <is>
          <t>USD</t>
        </is>
      </c>
      <c r="T268" s="34" t="n"/>
      <c r="U268" s="34" t="n"/>
      <c r="V268" s="34" t="inlineStr">
        <is>
          <t>Freelancer</t>
        </is>
      </c>
      <c r="W268" s="34" t="inlineStr">
        <is>
          <t>Korea</t>
        </is>
      </c>
      <c r="X268" s="43" t="inlineStr">
        <is>
          <t>GMT+9</t>
        </is>
      </c>
      <c r="Y268" s="44">
        <f>NOW()+1/24</f>
        <v/>
      </c>
      <c r="Z268" s="34" t="inlineStr">
        <is>
          <t>shinw0@hanmail.net</t>
        </is>
      </c>
      <c r="AA268" s="34" t="inlineStr">
        <is>
          <t>v_shinwoong.choi@pactera.com</t>
        </is>
      </c>
      <c r="AB268" s="34" t="n"/>
      <c r="AC268" s="575" t="inlineStr">
        <is>
          <t>010-9249-4768,</t>
        </is>
      </c>
      <c r="AD268" s="43" t="n">
        <v>185038</v>
      </c>
      <c r="AE268" s="43" t="n"/>
      <c r="AF268" s="448" t="n">
        <v>0</v>
      </c>
      <c r="AG268" s="449" t="n"/>
    </row>
    <row r="269">
      <c r="A269" s="43" t="n"/>
      <c r="B269" s="34" t="inlineStr">
        <is>
          <t>Erika Chae</t>
        </is>
      </c>
      <c r="C269" s="34" t="inlineStr">
        <is>
          <t>1016 Sujin Chae[G003593]</t>
        </is>
      </c>
      <c r="D269" s="34" t="inlineStr">
        <is>
          <t>KO&gt;EN</t>
        </is>
      </c>
      <c r="E269" s="34" t="inlineStr">
        <is>
          <t>Reviewer</t>
        </is>
      </c>
      <c r="F269" s="34" t="inlineStr">
        <is>
          <t>Erika Chae</t>
        </is>
      </c>
      <c r="G269" s="34" t="inlineStr">
        <is>
          <t>v_erika.chae</t>
        </is>
      </c>
      <c r="H269" s="72" t="inlineStr">
        <is>
          <t>Mar2017</t>
        </is>
      </c>
      <c r="I269" s="43" t="n">
        <v>0.07000000000000001</v>
      </c>
      <c r="J269" s="43" t="n">
        <v>0.035</v>
      </c>
      <c r="K269" s="34" t="n"/>
      <c r="L269" s="34" t="n"/>
      <c r="M269" s="34" t="n"/>
      <c r="N269" s="43" t="n">
        <v>0.07000000000000001</v>
      </c>
      <c r="O269" s="43" t="n">
        <v>0.035</v>
      </c>
      <c r="P269" s="43" t="n"/>
      <c r="Q269" s="43" t="n"/>
      <c r="R269" s="43" t="n"/>
      <c r="S269" s="34" t="inlineStr">
        <is>
          <t>USD</t>
        </is>
      </c>
      <c r="T269" s="34" t="n"/>
      <c r="U269" s="34" t="n"/>
      <c r="V269" s="34" t="inlineStr">
        <is>
          <t>Freelancer</t>
        </is>
      </c>
      <c r="W269" s="34" t="inlineStr">
        <is>
          <t>Korea</t>
        </is>
      </c>
      <c r="X269" s="34" t="inlineStr">
        <is>
          <t>GMT+9</t>
        </is>
      </c>
      <c r="Y269" s="44">
        <f>NOW()+1/24</f>
        <v/>
      </c>
      <c r="Z269" s="34" t="inlineStr">
        <is>
          <t>sujin.chae@gmail.com</t>
        </is>
      </c>
      <c r="AA269" s="34" t="inlineStr">
        <is>
          <t>v_erika.chae@pactera.com</t>
        </is>
      </c>
      <c r="AB269" s="34" t="n"/>
      <c r="AC269" s="575" t="inlineStr">
        <is>
          <t>82-10-8244-4933</t>
        </is>
      </c>
      <c r="AD269" s="43" t="n">
        <v>122790</v>
      </c>
      <c r="AE269" s="43" t="n"/>
      <c r="AF269" s="448" t="n">
        <v>0</v>
      </c>
      <c r="AG269" s="449" t="n"/>
    </row>
    <row r="270">
      <c r="A270" s="43" t="n"/>
      <c r="B270" s="34" t="inlineStr">
        <is>
          <t>Hyunyoung Jung</t>
        </is>
      </c>
      <c r="C270" s="34" t="inlineStr">
        <is>
          <t>1016 Hyunyoung Jung[G003628]</t>
        </is>
      </c>
      <c r="D270" s="34" t="inlineStr">
        <is>
          <t>KO&gt;EN</t>
        </is>
      </c>
      <c r="E270" s="34" t="inlineStr">
        <is>
          <t>Translator</t>
        </is>
      </c>
      <c r="F270" s="34" t="inlineStr">
        <is>
          <t>Hyunyoung Jung</t>
        </is>
      </c>
      <c r="G270" s="34" t="inlineStr">
        <is>
          <t>v_hyunyoung.jung</t>
        </is>
      </c>
      <c r="H270" s="72" t="inlineStr">
        <is>
          <t>Mar2017</t>
        </is>
      </c>
      <c r="I270" s="43" t="n">
        <v>0.11</v>
      </c>
      <c r="J270" s="43" t="n">
        <v>0.055</v>
      </c>
      <c r="K270" s="34" t="n"/>
      <c r="L270" s="34" t="n"/>
      <c r="M270" s="34" t="n"/>
      <c r="N270" s="43" t="n">
        <v>0.11</v>
      </c>
      <c r="O270" s="43" t="n">
        <v>0.055</v>
      </c>
      <c r="P270" s="43" t="n"/>
      <c r="Q270" s="43" t="n"/>
      <c r="R270" s="43" t="n"/>
      <c r="S270" s="34" t="inlineStr">
        <is>
          <t>USD</t>
        </is>
      </c>
      <c r="T270" s="34" t="n"/>
      <c r="U270" s="34" t="n"/>
      <c r="V270" s="34" t="inlineStr">
        <is>
          <t>Freelancer</t>
        </is>
      </c>
      <c r="W270" s="34" t="inlineStr">
        <is>
          <t>Korea</t>
        </is>
      </c>
      <c r="X270" s="34" t="inlineStr">
        <is>
          <t>GMT+9</t>
        </is>
      </c>
      <c r="Y270" s="44">
        <f>NOW()+1/24</f>
        <v/>
      </c>
      <c r="Z270" s="34" t="inlineStr">
        <is>
          <t>hyunyoung923@gmail.com</t>
        </is>
      </c>
      <c r="AA270" s="34" t="inlineStr">
        <is>
          <t>v_hyunyoung.jung@pactera.com</t>
        </is>
      </c>
      <c r="AB270" s="34" t="n"/>
      <c r="AC270" s="575" t="inlineStr">
        <is>
          <t>82) (0)10-2225-5082</t>
        </is>
      </c>
      <c r="AD270" s="43" t="n">
        <v>122932</v>
      </c>
      <c r="AE270" s="43" t="n"/>
      <c r="AF270" s="448" t="n">
        <v>0</v>
      </c>
      <c r="AG270" s="449" t="n"/>
    </row>
    <row r="271">
      <c r="A271" s="43" t="n"/>
      <c r="B271" s="34" t="inlineStr">
        <is>
          <t>Gyeongsu Lee</t>
        </is>
      </c>
      <c r="C271" s="34" t="inlineStr">
        <is>
          <t xml:space="preserve"> Lee Gyeongsu</t>
        </is>
      </c>
      <c r="D271" s="34" t="inlineStr">
        <is>
          <t>KO&gt;EN</t>
        </is>
      </c>
      <c r="E271" s="34" t="inlineStr">
        <is>
          <t>Translator</t>
        </is>
      </c>
      <c r="F271" s="34" t="inlineStr">
        <is>
          <t>Gyeongsu Lee</t>
        </is>
      </c>
      <c r="G271" s="34" t="inlineStr">
        <is>
          <t>v_gyeongsu.lee</t>
        </is>
      </c>
      <c r="H271" s="72" t="inlineStr">
        <is>
          <t>Mar2017</t>
        </is>
      </c>
      <c r="I271" s="43" t="n">
        <v>0.06</v>
      </c>
      <c r="J271" s="43" t="n">
        <v>0.03</v>
      </c>
      <c r="K271" s="34" t="n"/>
      <c r="L271" s="34" t="n"/>
      <c r="M271" s="34" t="n"/>
      <c r="N271" s="43" t="n">
        <v>0.06</v>
      </c>
      <c r="O271" s="43" t="n">
        <v>0.03</v>
      </c>
      <c r="P271" s="43" t="n"/>
      <c r="Q271" s="43" t="n"/>
      <c r="R271" s="43" t="n"/>
      <c r="S271" s="34" t="inlineStr">
        <is>
          <t>USD</t>
        </is>
      </c>
      <c r="T271" s="34" t="n"/>
      <c r="U271" s="34" t="n"/>
      <c r="V271" s="34" t="inlineStr">
        <is>
          <t>Freelancer</t>
        </is>
      </c>
      <c r="W271" s="34" t="inlineStr">
        <is>
          <t>Korea</t>
        </is>
      </c>
      <c r="X271" s="34" t="inlineStr">
        <is>
          <t>GMT+9</t>
        </is>
      </c>
      <c r="Y271" s="44">
        <f>NOW()+1/24</f>
        <v/>
      </c>
      <c r="Z271" s="34" t="inlineStr">
        <is>
          <t>nanonic23@gmail.com</t>
        </is>
      </c>
      <c r="AA271" s="34" t="inlineStr">
        <is>
          <t>v_gyeongsu.lee@pactera.com</t>
        </is>
      </c>
      <c r="AB271" s="34" t="n"/>
      <c r="AC271" s="575" t="inlineStr">
        <is>
          <t>82-10-2249-4306</t>
        </is>
      </c>
      <c r="AD271" s="43" t="n">
        <v>119669</v>
      </c>
      <c r="AE271" s="43" t="n"/>
      <c r="AF271" s="448" t="inlineStr">
        <is>
          <t>Pactera_KO_G.LE</t>
        </is>
      </c>
      <c r="AG271" s="449" t="n"/>
    </row>
    <row r="272">
      <c r="A272" s="43" t="n"/>
      <c r="B272" s="34" t="inlineStr">
        <is>
          <t>Sang Yun Lee</t>
        </is>
      </c>
      <c r="C272" s="34" t="inlineStr">
        <is>
          <t>Sang Yun Lee[G003658]</t>
        </is>
      </c>
      <c r="D272" s="34" t="inlineStr">
        <is>
          <t>KO&gt;EN</t>
        </is>
      </c>
      <c r="E272" s="34" t="inlineStr">
        <is>
          <t>Translator</t>
        </is>
      </c>
      <c r="F272" s="34" t="inlineStr">
        <is>
          <t>Sang Yun Lee</t>
        </is>
      </c>
      <c r="G272" s="34" t="inlineStr">
        <is>
          <t>v_sangyun.lee</t>
        </is>
      </c>
      <c r="H272" s="72" t="inlineStr">
        <is>
          <t>Mar2017</t>
        </is>
      </c>
      <c r="I272" s="43" t="n">
        <v>0.05</v>
      </c>
      <c r="J272" s="43" t="n">
        <v>0.025</v>
      </c>
      <c r="K272" s="34" t="n"/>
      <c r="L272" s="34" t="n"/>
      <c r="M272" s="34" t="n"/>
      <c r="N272" s="43" t="n">
        <v>0.05</v>
      </c>
      <c r="O272" s="43" t="n">
        <v>0.025</v>
      </c>
      <c r="P272" s="43" t="n"/>
      <c r="Q272" s="43" t="n"/>
      <c r="R272" s="43" t="n"/>
      <c r="S272" s="34" t="inlineStr">
        <is>
          <t>USD</t>
        </is>
      </c>
      <c r="T272" s="34" t="n"/>
      <c r="U272" s="34" t="n"/>
      <c r="V272" s="34" t="inlineStr">
        <is>
          <t>Freelancer</t>
        </is>
      </c>
      <c r="W272" s="34" t="inlineStr">
        <is>
          <t>Korea</t>
        </is>
      </c>
      <c r="X272" s="34" t="inlineStr">
        <is>
          <t>GMT+9</t>
        </is>
      </c>
      <c r="Y272" s="44">
        <f>NOW()+1/24</f>
        <v/>
      </c>
      <c r="Z272" s="34" t="inlineStr">
        <is>
          <t>notojosh@gmail.com</t>
        </is>
      </c>
      <c r="AA272" s="34" t="inlineStr">
        <is>
          <t>v_sangyun.lee@pactera.com</t>
        </is>
      </c>
      <c r="AB272" s="34" t="n"/>
      <c r="AC272" s="575" t="inlineStr">
        <is>
          <t>82-10-4611-3392</t>
        </is>
      </c>
      <c r="AD272" s="43" t="n">
        <v>123165</v>
      </c>
      <c r="AE272" s="43" t="n"/>
      <c r="AF272" s="448" t="n">
        <v>0</v>
      </c>
      <c r="AG272" s="449" t="n"/>
    </row>
    <row r="273">
      <c r="A273" s="43" t="n"/>
      <c r="B273" s="34" t="inlineStr">
        <is>
          <t xml:space="preserve">Yoon Hee </t>
        </is>
      </c>
      <c r="C273" s="34" t="inlineStr">
        <is>
          <t>1016 Yuni (Yoon Hee) Choi</t>
        </is>
      </c>
      <c r="D273" s="34" t="inlineStr">
        <is>
          <t>KO&gt;EN</t>
        </is>
      </c>
      <c r="E273" s="34" t="inlineStr">
        <is>
          <t>Translator</t>
        </is>
      </c>
      <c r="F273" s="34" t="inlineStr">
        <is>
          <t xml:space="preserve">Yoon Hee </t>
        </is>
      </c>
      <c r="G273" s="34" t="inlineStr">
        <is>
          <t>v_yoon.hee</t>
        </is>
      </c>
      <c r="H273" s="72" t="inlineStr">
        <is>
          <t>Mar2017</t>
        </is>
      </c>
      <c r="I273" s="43" t="n">
        <v>0.06</v>
      </c>
      <c r="J273" s="43" t="n"/>
      <c r="K273" s="34" t="n"/>
      <c r="L273" s="34" t="n"/>
      <c r="M273" s="34" t="n"/>
      <c r="N273" s="43" t="n">
        <v>0.06</v>
      </c>
      <c r="O273" s="43" t="n"/>
      <c r="P273" s="43" t="n"/>
      <c r="Q273" s="43" t="n"/>
      <c r="R273" s="43" t="n"/>
      <c r="S273" s="34" t="inlineStr">
        <is>
          <t>USD</t>
        </is>
      </c>
      <c r="T273" s="34" t="n"/>
      <c r="U273" s="34" t="n"/>
      <c r="V273" s="34" t="inlineStr">
        <is>
          <t>Freelancer</t>
        </is>
      </c>
      <c r="W273" s="34" t="inlineStr">
        <is>
          <t>Korea</t>
        </is>
      </c>
      <c r="X273" s="34" t="inlineStr">
        <is>
          <t>GMT+9</t>
        </is>
      </c>
      <c r="Y273" s="44">
        <f>NOW()+1/24</f>
        <v/>
      </c>
      <c r="Z273" s="34" t="inlineStr">
        <is>
          <t>yoonheechoi2017@gmail.com</t>
        </is>
      </c>
      <c r="AA273" s="34" t="inlineStr">
        <is>
          <t>v_yoon.hee@pactera.com</t>
        </is>
      </c>
      <c r="AB273" s="34" t="n"/>
      <c r="AC273" s="575" t="n"/>
      <c r="AD273" s="43" t="n">
        <v>123124</v>
      </c>
      <c r="AE273" s="43" t="n"/>
      <c r="AF273" s="448" t="n">
        <v>0</v>
      </c>
      <c r="AG273" s="449" t="n"/>
    </row>
    <row r="274">
      <c r="A274" s="43" t="n"/>
      <c r="B274" s="34" t="inlineStr">
        <is>
          <t>Seungwook Choi</t>
        </is>
      </c>
      <c r="C274" s="34" t="inlineStr">
        <is>
          <t>Seungwook Choi</t>
        </is>
      </c>
      <c r="D274" s="34" t="inlineStr">
        <is>
          <t>KO&gt;EN</t>
        </is>
      </c>
      <c r="E274" s="43" t="inlineStr">
        <is>
          <t>Translator</t>
        </is>
      </c>
      <c r="F274" s="34" t="inlineStr">
        <is>
          <t>Seungwook Choi</t>
        </is>
      </c>
      <c r="G274" s="34" t="inlineStr">
        <is>
          <t>v_shinwoong.choi</t>
        </is>
      </c>
      <c r="H274" s="72" t="inlineStr">
        <is>
          <t>Mar2017</t>
        </is>
      </c>
      <c r="I274" s="43" t="n">
        <v>0.05</v>
      </c>
      <c r="J274" s="34" t="n">
        <v>0.03</v>
      </c>
      <c r="K274" s="43" t="n"/>
      <c r="L274" s="43" t="n"/>
      <c r="M274" s="43" t="n"/>
      <c r="N274" s="43" t="n">
        <v>0.05</v>
      </c>
      <c r="O274" s="34" t="n">
        <v>0.03</v>
      </c>
      <c r="P274" s="43" t="n"/>
      <c r="Q274" s="43" t="n"/>
      <c r="R274" s="43" t="n"/>
      <c r="S274" s="43" t="inlineStr">
        <is>
          <t>USD</t>
        </is>
      </c>
      <c r="T274" s="43" t="n"/>
      <c r="U274" s="43" t="n"/>
      <c r="V274" s="34" t="inlineStr">
        <is>
          <t>Freelancer</t>
        </is>
      </c>
      <c r="W274" s="34" t="inlineStr">
        <is>
          <t>Korea</t>
        </is>
      </c>
      <c r="X274" s="34" t="inlineStr">
        <is>
          <t>GMT+9</t>
        </is>
      </c>
      <c r="Y274" s="44">
        <f>NOW()+1/24</f>
        <v/>
      </c>
      <c r="Z274" s="34" t="inlineStr">
        <is>
          <t>seanery@naver.com</t>
        </is>
      </c>
      <c r="AA274" s="34" t="inlineStr">
        <is>
          <t>v_seungwook.choi@pactera.com</t>
        </is>
      </c>
      <c r="AB274" s="34" t="n"/>
      <c r="AC274" s="575" t="inlineStr">
        <is>
          <t>82 10 6822 5426</t>
        </is>
      </c>
      <c r="AD274" s="43" t="n">
        <v>77961</v>
      </c>
      <c r="AE274" s="43" t="n"/>
      <c r="AF274" s="448" t="n">
        <v>0</v>
      </c>
      <c r="AG274" s="449" t="n"/>
    </row>
    <row r="275">
      <c r="A275" s="43" t="n"/>
      <c r="B275" s="34" t="inlineStr">
        <is>
          <t>Seungwoo Lee</t>
        </is>
      </c>
      <c r="C275" s="34" t="inlineStr">
        <is>
          <t>Seungwoo Lee</t>
        </is>
      </c>
      <c r="D275" s="34" t="inlineStr">
        <is>
          <t>KO&gt;EN</t>
        </is>
      </c>
      <c r="E275" s="43" t="inlineStr">
        <is>
          <t>Translator</t>
        </is>
      </c>
      <c r="F275" s="34" t="inlineStr">
        <is>
          <t>Seungwoo Lee</t>
        </is>
      </c>
      <c r="G275" s="34" t="inlineStr">
        <is>
          <t>v_erika.chae</t>
        </is>
      </c>
      <c r="H275" s="72" t="inlineStr">
        <is>
          <t>Mar2017</t>
        </is>
      </c>
      <c r="I275" s="43" t="n">
        <v>0.06</v>
      </c>
      <c r="J275" s="43" t="n">
        <v>0.02</v>
      </c>
      <c r="K275" s="43" t="n"/>
      <c r="L275" s="43" t="n"/>
      <c r="M275" s="43" t="n"/>
      <c r="N275" s="43" t="n">
        <v>0.06</v>
      </c>
      <c r="O275" s="43" t="n">
        <v>0.02</v>
      </c>
      <c r="P275" s="43" t="n"/>
      <c r="Q275" s="43" t="n"/>
      <c r="R275" s="43" t="n"/>
      <c r="S275" s="43" t="inlineStr">
        <is>
          <t>USD</t>
        </is>
      </c>
      <c r="T275" s="43" t="n"/>
      <c r="U275" s="34" t="inlineStr">
        <is>
          <t>Full job, time is limited</t>
        </is>
      </c>
      <c r="V275" s="34" t="inlineStr">
        <is>
          <t>Freelancer</t>
        </is>
      </c>
      <c r="W275" s="34" t="inlineStr">
        <is>
          <t>Korea</t>
        </is>
      </c>
      <c r="X275" s="34" t="inlineStr">
        <is>
          <t>GMT+9</t>
        </is>
      </c>
      <c r="Y275" s="44">
        <f>NOW()+1/24</f>
        <v/>
      </c>
      <c r="Z275" s="34" t="inlineStr">
        <is>
          <t>randomtasker@gmail.com</t>
        </is>
      </c>
      <c r="AA275" s="347" t="inlineStr">
        <is>
          <t>v_seungwook.lee@pactera.com</t>
        </is>
      </c>
      <c r="AB275" s="34" t="inlineStr">
        <is>
          <t>mN0yY%r@</t>
        </is>
      </c>
      <c r="AC275" s="575" t="inlineStr">
        <is>
          <t>94747891,82263009999,</t>
        </is>
      </c>
      <c r="AD275" s="43" t="n">
        <v>91233</v>
      </c>
      <c r="AE275" s="43" t="n"/>
      <c r="AF275" s="448" t="inlineStr">
        <is>
          <t>Pactera_KO_S.LE</t>
        </is>
      </c>
      <c r="AG275" s="449" t="n"/>
    </row>
    <row r="276">
      <c r="A276" s="43" t="n"/>
      <c r="B276" s="34" t="inlineStr">
        <is>
          <t>Hugh Lawson-Tancred</t>
        </is>
      </c>
      <c r="C276" s="34" t="inlineStr">
        <is>
          <t>Hugh Lawson-Tancred</t>
        </is>
      </c>
      <c r="D276" s="34" t="inlineStr">
        <is>
          <t>DE&gt;EN</t>
        </is>
      </c>
      <c r="E276" s="43" t="inlineStr">
        <is>
          <t>Translator</t>
        </is>
      </c>
      <c r="F276" s="34" t="inlineStr">
        <is>
          <t>Hugh Lawson-Tancred</t>
        </is>
      </c>
      <c r="G276" s="34" t="inlineStr">
        <is>
          <t>v_hugh.lawson</t>
        </is>
      </c>
      <c r="H276" s="385" t="inlineStr">
        <is>
          <t>April2018</t>
        </is>
      </c>
      <c r="I276" s="43">
        <f>N276/$I$461</f>
        <v/>
      </c>
      <c r="J276" s="34" t="n"/>
      <c r="K276" s="43" t="n"/>
      <c r="L276" s="43" t="n"/>
      <c r="M276" s="43" t="n"/>
      <c r="N276" s="43" t="n">
        <v>0.06</v>
      </c>
      <c r="O276" s="34" t="n"/>
      <c r="P276" s="43" t="n"/>
      <c r="Q276" s="43" t="n"/>
      <c r="R276" s="43" t="n"/>
      <c r="S276" s="34" t="inlineStr">
        <is>
          <t>EUR</t>
        </is>
      </c>
      <c r="T276" s="43" t="n"/>
      <c r="U276" s="43" t="n"/>
      <c r="V276" s="34" t="inlineStr">
        <is>
          <t>Freelancer</t>
        </is>
      </c>
      <c r="W276" s="34" t="inlineStr">
        <is>
          <t>UK</t>
        </is>
      </c>
      <c r="X276" s="34" t="inlineStr">
        <is>
          <t>GMT+1</t>
        </is>
      </c>
      <c r="Y276" s="44">
        <f>NOW()-7/24</f>
        <v/>
      </c>
      <c r="Z276" s="34" t="inlineStr">
        <is>
          <t>hugh@tancred.co.uk</t>
        </is>
      </c>
      <c r="AA276" s="34" t="inlineStr">
        <is>
          <t xml:space="preserve">v_hugh.lawson@pactera.com </t>
        </is>
      </c>
      <c r="AB276" s="34" t="inlineStr">
        <is>
          <t>Lq1P$C$$</t>
        </is>
      </c>
      <c r="AC276" s="574" t="inlineStr">
        <is>
          <t>44 (0) 7 983 213 218</t>
        </is>
      </c>
      <c r="AD276" s="43" t="n">
        <v>135592</v>
      </c>
      <c r="AE276" s="34" t="inlineStr">
        <is>
          <t>emil_ltd</t>
        </is>
      </c>
      <c r="AF276" s="448" t="n">
        <v>0</v>
      </c>
      <c r="AG276" s="449" t="n"/>
    </row>
    <row r="277">
      <c r="A277" s="43" t="n"/>
      <c r="B277" s="34" t="inlineStr">
        <is>
          <t>Rhys Thomas</t>
        </is>
      </c>
      <c r="C277" s="34" t="inlineStr">
        <is>
          <t>Business Language Services Ltd.[G004956]</t>
        </is>
      </c>
      <c r="D277" s="34" t="inlineStr">
        <is>
          <t>DE&gt;EN</t>
        </is>
      </c>
      <c r="E277" s="43" t="inlineStr">
        <is>
          <t>Translator</t>
        </is>
      </c>
      <c r="F277" s="34" t="inlineStr">
        <is>
          <t>Rhys Thomas</t>
        </is>
      </c>
      <c r="G277" s="34" t="inlineStr">
        <is>
          <t>v_rhys.thomas</t>
        </is>
      </c>
      <c r="H277" s="385" t="inlineStr">
        <is>
          <t>April2018</t>
        </is>
      </c>
      <c r="I277" s="43" t="n"/>
      <c r="J277" s="34" t="n"/>
      <c r="K277" s="43" t="n"/>
      <c r="L277" s="43" t="n"/>
      <c r="M277" s="43" t="n"/>
      <c r="N277" s="43" t="n">
        <v>0.08</v>
      </c>
      <c r="O277" s="34" t="n">
        <v>0.028</v>
      </c>
      <c r="P277" s="43" t="n"/>
      <c r="Q277" s="43" t="n"/>
      <c r="R277" s="43" t="n"/>
      <c r="S277" s="34" t="inlineStr">
        <is>
          <t>GBP</t>
        </is>
      </c>
      <c r="T277" s="43" t="n"/>
      <c r="U277" s="43" t="n"/>
      <c r="V277" s="34" t="inlineStr">
        <is>
          <t>Vendor</t>
        </is>
      </c>
      <c r="W277" s="34" t="inlineStr">
        <is>
          <t>German</t>
        </is>
      </c>
      <c r="X277" s="34" t="inlineStr">
        <is>
          <t>GMT+1</t>
        </is>
      </c>
      <c r="Y277" s="44">
        <f>NOW()-7/24</f>
        <v/>
      </c>
      <c r="Z277" s="347" t="inlineStr">
        <is>
          <t>Rhys@businesslanguageservices.co.uk</t>
        </is>
      </c>
      <c r="AA277" s="34" t="inlineStr">
        <is>
          <t xml:space="preserve">v_rhys.thomas@pactera.com  </t>
        </is>
      </c>
      <c r="AB277" s="34" t="inlineStr">
        <is>
          <t xml:space="preserve"> VnV8c@Nc</t>
        </is>
      </c>
      <c r="AC277" s="574" t="inlineStr">
        <is>
          <t>02920 667666</t>
        </is>
      </c>
      <c r="AD277" s="43" t="n">
        <v>143407</v>
      </c>
      <c r="AE277" s="43" t="n"/>
      <c r="AF277" s="448" t="n">
        <v>0</v>
      </c>
      <c r="AG277" s="449" t="n"/>
    </row>
    <row r="278">
      <c r="A278" s="43" t="n"/>
      <c r="B278" s="34" t="inlineStr">
        <is>
          <t>Dedrick Kline</t>
        </is>
      </c>
      <c r="C278" s="34" t="inlineStr">
        <is>
          <t>ALM Translations Ltd</t>
        </is>
      </c>
      <c r="D278" s="34" t="inlineStr">
        <is>
          <t>DE&gt;EN</t>
        </is>
      </c>
      <c r="E278" s="34" t="inlineStr">
        <is>
          <t>Reviewer</t>
        </is>
      </c>
      <c r="F278" s="34" t="inlineStr">
        <is>
          <t>Dedrick Kline</t>
        </is>
      </c>
      <c r="G278" s="34" t="inlineStr">
        <is>
          <t>v_dedrick.kline</t>
        </is>
      </c>
      <c r="H278" s="385" t="inlineStr">
        <is>
          <t>April2018</t>
        </is>
      </c>
      <c r="I278" s="43">
        <f>N278/$I$461</f>
        <v/>
      </c>
      <c r="J278" s="43">
        <f>O278/$I$461</f>
        <v/>
      </c>
      <c r="K278" s="43" t="n"/>
      <c r="L278" s="43" t="n"/>
      <c r="M278" s="43" t="n"/>
      <c r="N278" s="43" t="n">
        <v>0.08400000000000001</v>
      </c>
      <c r="O278" s="34" t="n">
        <v>0.036</v>
      </c>
      <c r="P278" s="43" t="n"/>
      <c r="Q278" s="43" t="n"/>
      <c r="R278" s="43" t="n"/>
      <c r="S278" s="34" t="inlineStr">
        <is>
          <t>EUR</t>
        </is>
      </c>
      <c r="T278" s="43" t="n"/>
      <c r="U278" s="43" t="n"/>
      <c r="V278" s="34" t="inlineStr">
        <is>
          <t>Vendor</t>
        </is>
      </c>
      <c r="W278" s="34" t="inlineStr">
        <is>
          <t>German</t>
        </is>
      </c>
      <c r="X278" s="34" t="inlineStr">
        <is>
          <t>GMT+1</t>
        </is>
      </c>
      <c r="Y278" s="44">
        <f>NOW()-7/24</f>
        <v/>
      </c>
      <c r="Z278" s="34" t="inlineStr">
        <is>
          <t>carmen@almtranslations.com</t>
        </is>
      </c>
      <c r="AA278" s="34" t="inlineStr">
        <is>
          <t>v_dedrick.kline@pactera.com</t>
        </is>
      </c>
      <c r="AB278" s="34" t="inlineStr">
        <is>
          <t>ffb7dF$$</t>
        </is>
      </c>
      <c r="AC278" s="574" t="inlineStr">
        <is>
          <t>44 (0)1564 794828, extension 202</t>
        </is>
      </c>
      <c r="AD278" s="43" t="n">
        <v>232761</v>
      </c>
      <c r="AE278" s="43" t="n"/>
      <c r="AF278" s="448" t="n">
        <v>0</v>
      </c>
      <c r="AG278" s="449" t="n"/>
    </row>
    <row r="279">
      <c r="A279" s="43" t="n"/>
      <c r="B279" s="34" t="inlineStr">
        <is>
          <t>Christine Liao</t>
        </is>
      </c>
      <c r="C279" s="34" t="inlineStr">
        <is>
          <t>1016 LienKuoChun连国钧</t>
        </is>
      </c>
      <c r="D279" s="34" t="inlineStr">
        <is>
          <t>TW&gt;EN</t>
        </is>
      </c>
      <c r="E279" s="34" t="inlineStr">
        <is>
          <t>Reviewer</t>
        </is>
      </c>
      <c r="F279" s="34" t="inlineStr">
        <is>
          <t>Christine Liao</t>
        </is>
      </c>
      <c r="G279" s="34" t="inlineStr">
        <is>
          <t>v_christian.lian</t>
        </is>
      </c>
      <c r="H279" s="72" t="inlineStr">
        <is>
          <t>Mar2017</t>
        </is>
      </c>
      <c r="I279" s="43" t="n">
        <v>0.05</v>
      </c>
      <c r="J279" s="43" t="n">
        <v>0.025</v>
      </c>
      <c r="K279" s="43" t="n"/>
      <c r="L279" s="43" t="n"/>
      <c r="M279" s="43" t="n"/>
      <c r="N279" s="232" t="n">
        <v>0.05</v>
      </c>
      <c r="O279" s="43" t="n">
        <v>0.025</v>
      </c>
      <c r="P279" s="232" t="inlineStr">
        <is>
          <t>0.06/legal, 0.07/reverse translation</t>
        </is>
      </c>
      <c r="Q279" s="34" t="n"/>
      <c r="R279" s="34" t="n"/>
      <c r="S279" s="34" t="inlineStr">
        <is>
          <t>USD</t>
        </is>
      </c>
      <c r="T279" s="34" t="n"/>
      <c r="U279" s="34" t="inlineStr">
        <is>
          <t>Good quality and being responsible</t>
        </is>
      </c>
      <c r="V279" s="34" t="inlineStr">
        <is>
          <t>Freelancer</t>
        </is>
      </c>
      <c r="W279" s="34" t="inlineStr">
        <is>
          <t>Taiwan</t>
        </is>
      </c>
      <c r="X279" s="34" t="inlineStr">
        <is>
          <t>GMT+8</t>
        </is>
      </c>
      <c r="Y279" s="44">
        <f>NOW()</f>
        <v/>
      </c>
      <c r="Z279" s="347" t="inlineStr">
        <is>
          <t>evanslien1105@hotmail.com</t>
        </is>
      </c>
      <c r="AA279" s="34" t="inlineStr">
        <is>
          <t>v_christian.lian@pactera.com</t>
        </is>
      </c>
      <c r="AB279" s="278" t="inlineStr">
        <is>
          <t>Xs5K$42$</t>
        </is>
      </c>
      <c r="AC279" s="575" t="n"/>
      <c r="AD279" s="43" t="n">
        <v>196341</v>
      </c>
      <c r="AE279" s="43" t="n"/>
      <c r="AF279" s="448" t="n">
        <v>0</v>
      </c>
      <c r="AG279" s="449" t="n"/>
    </row>
    <row r="280">
      <c r="A280" s="43" t="n"/>
      <c r="B280" s="34" t="inlineStr">
        <is>
          <t>Phoebe Chung</t>
        </is>
      </c>
      <c r="C280" s="34" t="inlineStr">
        <is>
          <t>Ethan Chen(WeastO companyltd)</t>
        </is>
      </c>
      <c r="D280" s="34" t="inlineStr">
        <is>
          <t>TW&gt;EN</t>
        </is>
      </c>
      <c r="E280" s="34" t="inlineStr">
        <is>
          <t>Translator</t>
        </is>
      </c>
      <c r="F280" s="34" t="n"/>
      <c r="G280" s="34" t="n"/>
      <c r="H280" s="385" t="n"/>
      <c r="I280" s="43" t="n">
        <v>0.07000000000000001</v>
      </c>
      <c r="J280" s="34" t="n">
        <v>0.04</v>
      </c>
      <c r="K280" s="43" t="n">
        <v>0.09</v>
      </c>
      <c r="L280" s="43" t="n"/>
      <c r="M280" s="43" t="n"/>
      <c r="N280" s="43" t="n">
        <v>0.07000000000000001</v>
      </c>
      <c r="O280" s="34" t="n">
        <v>0.04</v>
      </c>
      <c r="P280" s="43" t="n">
        <v>0.09</v>
      </c>
      <c r="Q280" s="43" t="n"/>
      <c r="R280" s="43" t="n"/>
      <c r="S280" s="34" t="inlineStr">
        <is>
          <t>USD</t>
        </is>
      </c>
      <c r="T280" s="43" t="n"/>
      <c r="U280" s="43" t="n"/>
      <c r="V280" s="34" t="inlineStr">
        <is>
          <t>Vendor</t>
        </is>
      </c>
      <c r="W280" s="34" t="inlineStr">
        <is>
          <t>Taiwan</t>
        </is>
      </c>
      <c r="X280" s="34" t="inlineStr">
        <is>
          <t>GMT+9</t>
        </is>
      </c>
      <c r="Y280" s="44">
        <f>NOW()</f>
        <v/>
      </c>
      <c r="Z280" s="347" t="inlineStr">
        <is>
          <t>phoebe@weasto.com</t>
        </is>
      </c>
      <c r="AA280" s="34" t="n"/>
      <c r="AB280" s="34" t="n"/>
      <c r="AC280" s="574" t="n"/>
      <c r="AD280" s="43" t="n">
        <v>7396</v>
      </c>
      <c r="AE280" s="43" t="n"/>
      <c r="AF280" s="448" t="n">
        <v>0</v>
      </c>
      <c r="AG280" s="449" t="n"/>
    </row>
    <row r="281" ht="15" customHeight="1" s="474">
      <c r="A281" s="43" t="n"/>
      <c r="B281" s="34" t="inlineStr">
        <is>
          <t>Chris Zhang</t>
        </is>
      </c>
      <c r="C281" s="34" t="inlineStr">
        <is>
          <t>1016 WordTech International Co Ltd</t>
        </is>
      </c>
      <c r="D281" s="34" t="inlineStr">
        <is>
          <t>TW&gt;EN</t>
        </is>
      </c>
      <c r="E281" s="34" t="inlineStr">
        <is>
          <t>Reviewer</t>
        </is>
      </c>
      <c r="F281" s="34" t="inlineStr">
        <is>
          <t>Wang Wanghong</t>
        </is>
      </c>
      <c r="G281" s="34" t="inlineStr">
        <is>
          <t>wang_wanghong</t>
        </is>
      </c>
      <c r="H281" s="72" t="inlineStr">
        <is>
          <t>Mar2017</t>
        </is>
      </c>
      <c r="I281" s="34" t="n">
        <v>0.05</v>
      </c>
      <c r="J281" s="34" t="n">
        <v>0.025</v>
      </c>
      <c r="K281" s="43" t="n"/>
      <c r="L281" s="43" t="n"/>
      <c r="M281" s="43" t="n"/>
      <c r="N281" s="34" t="n">
        <v>0.05</v>
      </c>
      <c r="O281" s="34" t="n">
        <v>0.025</v>
      </c>
      <c r="P281" s="43" t="n"/>
      <c r="Q281" s="43" t="n"/>
      <c r="R281" s="43" t="n"/>
      <c r="S281" s="34" t="inlineStr">
        <is>
          <t>USD</t>
        </is>
      </c>
      <c r="T281" s="34" t="n"/>
      <c r="U281" s="34" t="inlineStr">
        <is>
          <t>Not qualified, but with quick reply, quality is ok</t>
        </is>
      </c>
      <c r="V281" s="34" t="inlineStr">
        <is>
          <t>Vendor</t>
        </is>
      </c>
      <c r="W281" s="34" t="inlineStr">
        <is>
          <t>Taiwan</t>
        </is>
      </c>
      <c r="X281" s="34" t="inlineStr">
        <is>
          <t>GMT+10</t>
        </is>
      </c>
      <c r="Y281" s="44">
        <f>NOW()</f>
        <v/>
      </c>
      <c r="Z281" s="34" t="inlineStr">
        <is>
          <t>chris.zhang@wordtechintl.com</t>
        </is>
      </c>
      <c r="AA281" s="34" t="inlineStr">
        <is>
          <t>wang_wanghong@pactera.com</t>
        </is>
      </c>
      <c r="AB281" s="278" t="inlineStr">
        <is>
          <t>dP8D@8%%</t>
        </is>
      </c>
      <c r="AC281" s="575" t="n">
        <v>13951898093</v>
      </c>
      <c r="AD281" s="43" t="n">
        <v>233882</v>
      </c>
      <c r="AE281" s="43" t="n"/>
      <c r="AF281" s="448" t="inlineStr">
        <is>
          <t>Pactera_ZH-TW_C.ZH</t>
        </is>
      </c>
      <c r="AG281" s="449" t="n"/>
    </row>
    <row r="282">
      <c r="A282" s="43" t="n"/>
      <c r="B282" s="232" t="inlineStr">
        <is>
          <t>X-French</t>
        </is>
      </c>
      <c r="C282" s="34" t="n"/>
      <c r="D282" s="34" t="inlineStr">
        <is>
          <t>FR</t>
        </is>
      </c>
      <c r="E282" s="34" t="n"/>
      <c r="F282" s="34" t="n"/>
      <c r="G282" s="43" t="n"/>
      <c r="H282" s="43" t="n"/>
      <c r="I282" s="43" t="n"/>
      <c r="J282" s="43" t="n"/>
      <c r="K282" s="43" t="n"/>
      <c r="L282" s="43">
        <f>N276*150</f>
        <v/>
      </c>
      <c r="M282" s="43" t="n"/>
      <c r="N282" s="43" t="n"/>
      <c r="O282" s="43" t="n"/>
      <c r="P282" s="43" t="n"/>
      <c r="Q282" s="43" t="n"/>
      <c r="R282" s="43" t="n"/>
      <c r="S282" s="384" t="n"/>
      <c r="T282" s="384" t="n"/>
      <c r="U282" s="384" t="n"/>
      <c r="V282" s="384" t="n"/>
      <c r="W282" s="34" t="n"/>
      <c r="X282" s="34" t="n"/>
      <c r="Y282" s="44" t="n"/>
      <c r="Z282" s="34" t="n"/>
      <c r="AA282" s="34" t="n"/>
      <c r="AB282" s="34" t="n"/>
      <c r="AC282" s="575" t="n"/>
      <c r="AD282" s="43" t="n"/>
      <c r="AE282" s="43" t="n"/>
      <c r="AF282" s="448" t="e">
        <v>#N/A</v>
      </c>
      <c r="AG282" s="449" t="n"/>
    </row>
    <row r="283">
      <c r="A283" s="43" t="n">
        <v>1</v>
      </c>
      <c r="B283" s="387" t="inlineStr">
        <is>
          <t>Colette Velletaz</t>
        </is>
      </c>
      <c r="C283" s="34" t="n"/>
      <c r="D283" s="34" t="inlineStr">
        <is>
          <t>FR</t>
        </is>
      </c>
      <c r="E283" s="43" t="inlineStr">
        <is>
          <t>Translator</t>
        </is>
      </c>
      <c r="F283" s="34" t="inlineStr">
        <is>
          <t>Colette Velletaz</t>
        </is>
      </c>
      <c r="G283" s="34" t="inlineStr">
        <is>
          <t>v_velletaz.colette</t>
        </is>
      </c>
      <c r="H283" s="72" t="inlineStr">
        <is>
          <t>Mar2017</t>
        </is>
      </c>
      <c r="I283" s="43">
        <f>N283/$I$461</f>
        <v/>
      </c>
      <c r="J283" s="43">
        <f>O283/$I$461</f>
        <v/>
      </c>
      <c r="K283" s="34" t="n"/>
      <c r="L283" s="34" t="n"/>
      <c r="M283" s="34" t="n"/>
      <c r="N283" s="43" t="n">
        <v>0.075</v>
      </c>
      <c r="O283" s="43" t="n">
        <v>0.025</v>
      </c>
      <c r="P283" s="43" t="n"/>
      <c r="Q283" s="43" t="n"/>
      <c r="R283" s="43" t="n">
        <v>25</v>
      </c>
      <c r="S283" s="34" t="inlineStr">
        <is>
          <t>EUR</t>
        </is>
      </c>
      <c r="T283" s="34" t="n"/>
      <c r="U283" s="34" t="inlineStr">
        <is>
          <t>good quality</t>
        </is>
      </c>
      <c r="V283" s="34" t="inlineStr">
        <is>
          <t>Freelancer</t>
        </is>
      </c>
      <c r="W283" s="34" t="inlineStr">
        <is>
          <t>France</t>
        </is>
      </c>
      <c r="X283" s="34" t="inlineStr">
        <is>
          <t>GMT+1</t>
        </is>
      </c>
      <c r="Y283" s="44">
        <f>NOW()-7/24</f>
        <v/>
      </c>
      <c r="Z283" s="347" t="inlineStr">
        <is>
          <t>colette.velletaz@orange.fr</t>
        </is>
      </c>
      <c r="AA283" s="34" t="inlineStr">
        <is>
          <t>v_velletaz.colette@pactera.com</t>
        </is>
      </c>
      <c r="AB283" s="232" t="n"/>
      <c r="AC283" s="575" t="inlineStr">
        <is>
          <t>33 (0)4 79 36 49 21,330479364921</t>
        </is>
      </c>
      <c r="AD283" s="43" t="n">
        <v>48109</v>
      </c>
      <c r="AE283" s="43" t="n"/>
      <c r="AF283" s="448" t="inlineStr">
        <is>
          <t>Pactera_FR_C.VE</t>
        </is>
      </c>
      <c r="AG283" s="449" t="n"/>
    </row>
    <row r="284">
      <c r="A284" s="43" t="n">
        <v>1</v>
      </c>
      <c r="B284" s="387" t="inlineStr">
        <is>
          <t>Nathalie Delarbre</t>
        </is>
      </c>
      <c r="C284" s="34" t="n"/>
      <c r="D284" s="34" t="inlineStr">
        <is>
          <t>FR</t>
        </is>
      </c>
      <c r="E284" s="43" t="inlineStr">
        <is>
          <t>Translator</t>
        </is>
      </c>
      <c r="F284" s="34" t="inlineStr">
        <is>
          <t>Nathalie Delarbre</t>
        </is>
      </c>
      <c r="G284" s="34" t="inlineStr">
        <is>
          <t>v_nathalie.delarbre</t>
        </is>
      </c>
      <c r="H284" s="72" t="inlineStr">
        <is>
          <t>oLMQDU9rjWM</t>
        </is>
      </c>
      <c r="I284" s="43">
        <f>N284/$I$461</f>
        <v/>
      </c>
      <c r="J284" s="43">
        <f>O284/$I$461</f>
        <v/>
      </c>
      <c r="K284" s="34" t="n"/>
      <c r="L284" s="34" t="n"/>
      <c r="M284" s="34" t="n"/>
      <c r="N284" s="43" t="n">
        <v>0.09</v>
      </c>
      <c r="O284" s="43" t="n">
        <v>0.032</v>
      </c>
      <c r="P284" s="43" t="n"/>
      <c r="Q284" s="34" t="inlineStr">
        <is>
          <t>Min fee: 10 EUR</t>
        </is>
      </c>
      <c r="R284" s="43" t="n">
        <v>27</v>
      </c>
      <c r="S284" s="34" t="inlineStr">
        <is>
          <t>EUR</t>
        </is>
      </c>
      <c r="T284" s="34" t="n"/>
      <c r="U284" s="34" t="inlineStr">
        <is>
          <t>good quality,quick reply</t>
        </is>
      </c>
      <c r="V284" s="34" t="inlineStr">
        <is>
          <t>Freelancer</t>
        </is>
      </c>
      <c r="W284" s="34" t="inlineStr">
        <is>
          <t>France</t>
        </is>
      </c>
      <c r="X284" s="34" t="inlineStr">
        <is>
          <t>GMT+1</t>
        </is>
      </c>
      <c r="Y284" s="44">
        <f>NOW()-7/24</f>
        <v/>
      </c>
      <c r="Z284" s="34" t="inlineStr">
        <is>
          <t>nathaliedelarbre@hotmail.com; nathaliedelarbre@yahoo.com</t>
        </is>
      </c>
      <c r="AA284" s="34" t="inlineStr">
        <is>
          <t>v_nathalie.delarbre@pactera.com</t>
        </is>
      </c>
      <c r="AB284" s="232" t="n"/>
      <c r="AC284" s="575" t="inlineStr">
        <is>
          <t>(33)980864016, / (33)650789221</t>
        </is>
      </c>
      <c r="AD284" s="43" t="n">
        <v>17611</v>
      </c>
      <c r="AE284" s="43" t="n"/>
      <c r="AF284" s="448" t="inlineStr">
        <is>
          <t>Pactera_FR_N.DE</t>
        </is>
      </c>
      <c r="AG284" s="449" t="n"/>
    </row>
    <row r="285">
      <c r="A285" s="43" t="n">
        <v>2</v>
      </c>
      <c r="B285" s="34" t="inlineStr">
        <is>
          <t>Gilles Bakala-Pindoux</t>
        </is>
      </c>
      <c r="C285" s="34" t="inlineStr">
        <is>
          <t>Gilles Bakala-Pindoux</t>
        </is>
      </c>
      <c r="D285" s="34" t="inlineStr">
        <is>
          <t>FR</t>
        </is>
      </c>
      <c r="E285" s="34" t="inlineStr">
        <is>
          <t>Translator</t>
        </is>
      </c>
      <c r="F285" s="34" t="inlineStr">
        <is>
          <t>Gilles Bakala-Pindoux</t>
        </is>
      </c>
      <c r="G285" s="34" t="inlineStr">
        <is>
          <t xml:space="preserve"> v_gilles.bakala-pindoux</t>
        </is>
      </c>
      <c r="H285" s="72" t="inlineStr">
        <is>
          <t>Tesla123</t>
        </is>
      </c>
      <c r="I285" s="34">
        <f>N285/$I$461</f>
        <v/>
      </c>
      <c r="J285" s="34">
        <f>O285/$I$461</f>
        <v/>
      </c>
      <c r="K285" s="43" t="n"/>
      <c r="L285" s="43" t="n"/>
      <c r="M285" s="43" t="n"/>
      <c r="N285" s="34" t="n">
        <v>0.08</v>
      </c>
      <c r="O285" s="34" t="n">
        <v>0.022</v>
      </c>
      <c r="P285" s="43" t="n"/>
      <c r="Q285" s="34" t="inlineStr">
        <is>
          <t>Min fee: 15 EUR</t>
        </is>
      </c>
      <c r="R285" s="43" t="n">
        <v>24</v>
      </c>
      <c r="S285" s="34" t="inlineStr">
        <is>
          <t>EUR</t>
        </is>
      </c>
      <c r="T285" s="34" t="n"/>
      <c r="U285" s="34" t="inlineStr">
        <is>
          <t>always busy,but can try to contact if above 2 resources are not available</t>
        </is>
      </c>
      <c r="V285" s="34" t="inlineStr">
        <is>
          <t>Freelancer</t>
        </is>
      </c>
      <c r="W285" s="34" t="inlineStr">
        <is>
          <t>France</t>
        </is>
      </c>
      <c r="X285" s="34" t="inlineStr">
        <is>
          <t>GMT+1</t>
        </is>
      </c>
      <c r="Y285" s="44">
        <f>NOW()-7/24</f>
        <v/>
      </c>
      <c r="Z285" s="347" t="inlineStr">
        <is>
          <t>gilles-bakala@orange.fr</t>
        </is>
      </c>
      <c r="AA285" s="34" t="inlineStr">
        <is>
          <t>v_gilles.bakala-pindoux@pactera.com</t>
        </is>
      </c>
      <c r="AB285" s="278" t="n"/>
      <c r="AC285" s="575" t="n"/>
      <c r="AD285" s="43" t="n">
        <v>216661</v>
      </c>
      <c r="AE285" s="43" t="n"/>
      <c r="AF285" s="448" t="inlineStr">
        <is>
          <t>Pactera_FR_G.BA</t>
        </is>
      </c>
      <c r="AG285" s="449" t="n"/>
    </row>
    <row r="286" ht="14.25" customHeight="1" s="474">
      <c r="A286" s="43" t="n">
        <v>3</v>
      </c>
      <c r="B286" s="34" t="inlineStr">
        <is>
          <t>Laetitia Chemin</t>
        </is>
      </c>
      <c r="C286" s="34" t="n"/>
      <c r="D286" s="34" t="inlineStr">
        <is>
          <t>FR</t>
        </is>
      </c>
      <c r="E286" s="34" t="inlineStr">
        <is>
          <t>Translator</t>
        </is>
      </c>
      <c r="F286" s="34" t="n"/>
      <c r="G286" s="34" t="n"/>
      <c r="H286" s="72" t="n"/>
      <c r="I286" s="34">
        <f>N286/$I$461</f>
        <v/>
      </c>
      <c r="J286" s="34">
        <f>O286/$I$461</f>
        <v/>
      </c>
      <c r="K286" s="43" t="n"/>
      <c r="L286" s="43" t="n"/>
      <c r="M286" s="43" t="n"/>
      <c r="N286" s="34" t="n">
        <v>0.09</v>
      </c>
      <c r="O286" s="34" t="n">
        <v>0.025</v>
      </c>
      <c r="P286" s="43" t="n"/>
      <c r="Q286" s="43" t="n"/>
      <c r="R286" s="43" t="n"/>
      <c r="S286" s="34" t="inlineStr">
        <is>
          <t>EUR</t>
        </is>
      </c>
      <c r="T286" s="34" t="n"/>
      <c r="U286" s="34" t="inlineStr">
        <is>
          <t>not qualified translator, but always do Varian projects, good cooperation</t>
        </is>
      </c>
      <c r="V286" s="34" t="inlineStr">
        <is>
          <t>Freelancer</t>
        </is>
      </c>
      <c r="W286" s="34" t="inlineStr">
        <is>
          <t>France</t>
        </is>
      </c>
      <c r="X286" s="34" t="inlineStr">
        <is>
          <t>GMT+1</t>
        </is>
      </c>
      <c r="Y286" s="44">
        <f>NOW()-7/24</f>
        <v/>
      </c>
      <c r="Z286" s="347" t="inlineStr">
        <is>
          <t>laetitia.chemin@gmail.com</t>
        </is>
      </c>
      <c r="AA286" s="34" t="n"/>
      <c r="AB286" s="278" t="n"/>
      <c r="AC286" s="575" t="n"/>
      <c r="AD286" s="43" t="n">
        <v>235381</v>
      </c>
      <c r="AE286" s="43" t="n"/>
      <c r="AF286" s="448" t="n">
        <v>0</v>
      </c>
      <c r="AG286" s="449" t="n"/>
    </row>
    <row r="287">
      <c r="A287" s="43" t="n">
        <v>3</v>
      </c>
      <c r="B287" s="34" t="inlineStr">
        <is>
          <t>Clémentine Cruau</t>
        </is>
      </c>
      <c r="C287" s="34" t="n"/>
      <c r="D287" s="34" t="inlineStr">
        <is>
          <t>FR</t>
        </is>
      </c>
      <c r="E287" s="34" t="inlineStr">
        <is>
          <t>Translator</t>
        </is>
      </c>
      <c r="F287" s="34" t="n"/>
      <c r="G287" s="34" t="n"/>
      <c r="H287" s="72" t="n"/>
      <c r="I287" s="34">
        <f>N287/$I$461</f>
        <v/>
      </c>
      <c r="J287" s="34">
        <f>O287/$I$461</f>
        <v/>
      </c>
      <c r="K287" s="43" t="n"/>
      <c r="L287" s="43" t="n"/>
      <c r="M287" s="43" t="n"/>
      <c r="N287" s="34" t="n">
        <v>0.12</v>
      </c>
      <c r="O287" s="34" t="n">
        <v>0.06</v>
      </c>
      <c r="P287" s="43" t="n"/>
      <c r="Q287" s="43" t="n"/>
      <c r="R287" s="43" t="n"/>
      <c r="S287" s="34" t="inlineStr">
        <is>
          <t>EUR</t>
        </is>
      </c>
      <c r="T287" s="34" t="n"/>
      <c r="U287" s="34" t="inlineStr">
        <is>
          <t>not qualified translator，but always do Varian projects, good cooperation and responsible</t>
        </is>
      </c>
      <c r="V287" s="34" t="inlineStr">
        <is>
          <t>Freelancer</t>
        </is>
      </c>
      <c r="W287" s="34" t="inlineStr">
        <is>
          <t>France</t>
        </is>
      </c>
      <c r="X287" s="34" t="inlineStr">
        <is>
          <t>GMT+1</t>
        </is>
      </c>
      <c r="Y287" s="44">
        <f>NOW()-7/24</f>
        <v/>
      </c>
      <c r="Z287" s="347" t="inlineStr">
        <is>
          <t>traductions-callistra@outlook.fr</t>
        </is>
      </c>
      <c r="AA287" s="34" t="n"/>
      <c r="AB287" s="278" t="n"/>
      <c r="AC287" s="575" t="n"/>
      <c r="AD287" s="374" t="n">
        <v>236462</v>
      </c>
      <c r="AE287" s="43" t="n"/>
      <c r="AF287" s="448" t="n">
        <v>0</v>
      </c>
      <c r="AG287" s="449" t="n"/>
    </row>
    <row r="288">
      <c r="A288" s="43" t="n">
        <v>4</v>
      </c>
      <c r="B288" s="34" t="inlineStr">
        <is>
          <t xml:space="preserve">Raya Mansour </t>
        </is>
      </c>
      <c r="C288" s="34" t="n"/>
      <c r="D288" s="34" t="inlineStr">
        <is>
          <t>FR</t>
        </is>
      </c>
      <c r="E288" s="34" t="inlineStr">
        <is>
          <t>Translator</t>
        </is>
      </c>
      <c r="F288" s="34" t="n"/>
      <c r="G288" s="34" t="n"/>
      <c r="H288" s="72" t="n"/>
      <c r="I288" s="34">
        <f>N288/$I$461</f>
        <v/>
      </c>
      <c r="J288" s="34">
        <f>O288/$I$461</f>
        <v/>
      </c>
      <c r="K288" s="43" t="n"/>
      <c r="L288" s="43" t="n"/>
      <c r="M288" s="43" t="n"/>
      <c r="N288" s="34" t="n">
        <v>0.08500000000000001</v>
      </c>
      <c r="O288" s="34" t="n">
        <v>0.025</v>
      </c>
      <c r="P288" s="43" t="n"/>
      <c r="Q288" s="43" t="n"/>
      <c r="R288" s="43" t="n"/>
      <c r="S288" s="34" t="inlineStr">
        <is>
          <t>EUR</t>
        </is>
      </c>
      <c r="T288" s="34" t="n"/>
      <c r="U288" s="34" t="inlineStr">
        <is>
          <t>not qualified translator，can contact if can't find translator</t>
        </is>
      </c>
      <c r="V288" s="34" t="inlineStr">
        <is>
          <t>Freelancer</t>
        </is>
      </c>
      <c r="W288" s="34" t="inlineStr">
        <is>
          <t>France</t>
        </is>
      </c>
      <c r="X288" s="34" t="inlineStr">
        <is>
          <t>GMT+1</t>
        </is>
      </c>
      <c r="Y288" s="44">
        <f>NOW()-7/24</f>
        <v/>
      </c>
      <c r="Z288" s="347" t="inlineStr">
        <is>
          <t>translate@rayamansour.com</t>
        </is>
      </c>
      <c r="AA288" s="34" t="n"/>
      <c r="AB288" s="278" t="n"/>
      <c r="AC288" s="575" t="n"/>
      <c r="AD288" s="43" t="n">
        <v>130178</v>
      </c>
      <c r="AE288" s="43" t="n"/>
      <c r="AF288" s="448" t="n">
        <v>0</v>
      </c>
      <c r="AG288" s="449" t="n"/>
    </row>
    <row r="289" ht="16.5" customHeight="1" s="474">
      <c r="A289" s="43" t="n">
        <v>4</v>
      </c>
      <c r="B289" s="34" t="inlineStr">
        <is>
          <t>Lucile Mirande-Bret</t>
        </is>
      </c>
      <c r="C289" s="34" t="n"/>
      <c r="D289" s="34" t="inlineStr">
        <is>
          <t>FR</t>
        </is>
      </c>
      <c r="E289" s="34" t="inlineStr">
        <is>
          <t>Translator</t>
        </is>
      </c>
      <c r="F289" s="34" t="n"/>
      <c r="G289" s="34" t="n"/>
      <c r="H289" s="72" t="n"/>
      <c r="I289" s="34">
        <f>N289/$I$461</f>
        <v/>
      </c>
      <c r="J289" s="34">
        <f>O289/$I$461</f>
        <v/>
      </c>
      <c r="K289" s="43" t="n"/>
      <c r="L289" s="43" t="n"/>
      <c r="M289" s="43" t="n"/>
      <c r="N289" s="34" t="n">
        <v>0.06</v>
      </c>
      <c r="O289" s="34" t="n">
        <v>0.022</v>
      </c>
      <c r="P289" s="43" t="n"/>
      <c r="Q289" s="43" t="n"/>
      <c r="R289" s="43" t="n"/>
      <c r="S289" s="34" t="inlineStr">
        <is>
          <t>EUR</t>
        </is>
      </c>
      <c r="T289" s="34" t="n"/>
      <c r="U289" s="34" t="inlineStr">
        <is>
          <t>not qualified translator，can contact if can't find translator</t>
        </is>
      </c>
      <c r="V289" s="34" t="inlineStr">
        <is>
          <t>Freelancer</t>
        </is>
      </c>
      <c r="W289" s="34" t="inlineStr">
        <is>
          <t>France</t>
        </is>
      </c>
      <c r="X289" s="34" t="inlineStr">
        <is>
          <t>GMT+1</t>
        </is>
      </c>
      <c r="Y289" s="44">
        <f>NOW()-7/24</f>
        <v/>
      </c>
      <c r="Z289" s="347" t="inlineStr">
        <is>
          <t>luciletraduction@gmail.com</t>
        </is>
      </c>
      <c r="AA289" s="34" t="n"/>
      <c r="AB289" s="278" t="n"/>
      <c r="AC289" s="575" t="n"/>
      <c r="AD289" s="43" t="n">
        <v>124887</v>
      </c>
      <c r="AE289" s="43" t="n"/>
      <c r="AF289" s="448" t="n">
        <v>0</v>
      </c>
      <c r="AG289" s="449" t="n"/>
    </row>
    <row r="290">
      <c r="A290" s="43" t="n">
        <v>4</v>
      </c>
      <c r="B290" s="34" t="inlineStr">
        <is>
          <t>Chantal Cerboni</t>
        </is>
      </c>
      <c r="C290" s="34" t="inlineStr">
        <is>
          <t>49Chantal Cerboni[G90006354] - 185388</t>
        </is>
      </c>
      <c r="D290" s="34" t="inlineStr">
        <is>
          <t>FR</t>
        </is>
      </c>
      <c r="E290" s="34" t="inlineStr">
        <is>
          <t>Translator</t>
        </is>
      </c>
      <c r="F290" s="34" t="n"/>
      <c r="G290" s="34" t="n"/>
      <c r="H290" s="72" t="n"/>
      <c r="I290" s="34">
        <f>N290/$I$461</f>
        <v/>
      </c>
      <c r="J290" s="34">
        <f>O290/$I$461</f>
        <v/>
      </c>
      <c r="K290" s="43" t="n"/>
      <c r="L290" s="43" t="n"/>
      <c r="M290" s="43" t="n"/>
      <c r="N290" s="34" t="n">
        <v>0.11</v>
      </c>
      <c r="O290" s="34" t="n">
        <v>0.04</v>
      </c>
      <c r="P290" s="43" t="n"/>
      <c r="Q290" s="43" t="n"/>
      <c r="R290" s="43" t="n"/>
      <c r="S290" s="34" t="inlineStr">
        <is>
          <t>EUR</t>
        </is>
      </c>
      <c r="T290" s="34" t="n"/>
      <c r="U290" s="34" t="inlineStr">
        <is>
          <t>A bit expensive</t>
        </is>
      </c>
      <c r="V290" s="34" t="inlineStr">
        <is>
          <t>Freelancer</t>
        </is>
      </c>
      <c r="W290" s="34" t="inlineStr">
        <is>
          <t>France</t>
        </is>
      </c>
      <c r="X290" s="34" t="inlineStr">
        <is>
          <t>GMT+1</t>
        </is>
      </c>
      <c r="Y290" s="44">
        <f>NOW()-7/24</f>
        <v/>
      </c>
      <c r="Z290" s="347" t="inlineStr">
        <is>
          <t>chantalcerboni@hotmail.com</t>
        </is>
      </c>
      <c r="AA290" s="34" t="n"/>
      <c r="AB290" s="278" t="n"/>
      <c r="AC290" s="391" t="inlineStr">
        <is>
          <t>+33 (0)6 60 64 20 13</t>
        </is>
      </c>
      <c r="AD290" s="43" t="n">
        <v>185388</v>
      </c>
      <c r="AE290" s="43" t="n"/>
      <c r="AF290" s="448" t="n">
        <v>0</v>
      </c>
      <c r="AG290" s="449" t="n"/>
    </row>
    <row r="291">
      <c r="A291" s="43" t="n">
        <v>5</v>
      </c>
      <c r="B291" s="387" t="inlineStr">
        <is>
          <t>Paul Patruno</t>
        </is>
      </c>
      <c r="C291" s="34" t="n"/>
      <c r="D291" s="34" t="inlineStr">
        <is>
          <t>FR</t>
        </is>
      </c>
      <c r="E291" s="43" t="inlineStr">
        <is>
          <t>Translator</t>
        </is>
      </c>
      <c r="F291" s="34" t="inlineStr">
        <is>
          <t>Paul Patruno</t>
        </is>
      </c>
      <c r="G291" s="34" t="inlineStr">
        <is>
          <t>v_paul.patruno</t>
        </is>
      </c>
      <c r="H291" s="34" t="inlineStr">
        <is>
          <t>Tesla12345</t>
        </is>
      </c>
      <c r="I291" s="43">
        <f>N291/$I$461</f>
        <v/>
      </c>
      <c r="J291" s="43">
        <f>O291/$I$461</f>
        <v/>
      </c>
      <c r="K291" s="34" t="n"/>
      <c r="L291" s="34" t="n"/>
      <c r="M291" s="34" t="n"/>
      <c r="N291" s="43" t="n">
        <v>0.08</v>
      </c>
      <c r="O291" s="43" t="n">
        <v>0.022</v>
      </c>
      <c r="P291" s="43" t="n"/>
      <c r="Q291" s="43" t="n"/>
      <c r="R291" s="43" t="n"/>
      <c r="S291" s="34" t="inlineStr">
        <is>
          <t>EUR</t>
        </is>
      </c>
      <c r="T291" s="34" t="n"/>
      <c r="U291" s="34" t="inlineStr">
        <is>
          <t>never use him， always use his account to export and import package.</t>
        </is>
      </c>
      <c r="V291" s="34" t="inlineStr">
        <is>
          <t>Freelancer</t>
        </is>
      </c>
      <c r="W291" s="34" t="inlineStr">
        <is>
          <t>USA</t>
        </is>
      </c>
      <c r="X291" s="34" t="inlineStr">
        <is>
          <t>GMT-6</t>
        </is>
      </c>
      <c r="Y291" s="44">
        <f>NOW()-14/24</f>
        <v/>
      </c>
      <c r="Z291" s="347" t="inlineStr">
        <is>
          <t>paulpatruno@gmail.com</t>
        </is>
      </c>
      <c r="AA291" s="34" t="inlineStr">
        <is>
          <t>v_paul.patruno@pactera.com</t>
        </is>
      </c>
      <c r="AB291" s="232" t="n"/>
      <c r="AC291" s="575" t="inlineStr">
        <is>
          <t>1-512-891-0973</t>
        </is>
      </c>
      <c r="AD291" s="43" t="n">
        <v>169541</v>
      </c>
      <c r="AE291" s="43" t="n"/>
      <c r="AF291" s="448" t="n">
        <v>0</v>
      </c>
      <c r="AG291" s="449" t="n"/>
    </row>
    <row r="292">
      <c r="A292" s="43" t="n"/>
      <c r="B292" s="232" t="inlineStr">
        <is>
          <t>X-VI</t>
        </is>
      </c>
      <c r="C292" s="34" t="n"/>
      <c r="D292" s="34" t="inlineStr">
        <is>
          <t>VI</t>
        </is>
      </c>
      <c r="E292" s="43" t="n"/>
      <c r="F292" s="34" t="n"/>
      <c r="G292" s="34" t="n"/>
      <c r="H292" s="34" t="n"/>
      <c r="I292" s="43" t="n"/>
      <c r="J292" s="43" t="n"/>
      <c r="K292" s="34" t="n"/>
      <c r="L292" s="34" t="n"/>
      <c r="M292" s="34" t="n"/>
      <c r="N292" s="43" t="n"/>
      <c r="O292" s="43" t="n"/>
      <c r="P292" s="43" t="n"/>
      <c r="Q292" s="43" t="n"/>
      <c r="R292" s="43" t="n"/>
      <c r="S292" s="34" t="n"/>
      <c r="T292" s="34" t="n"/>
      <c r="U292" s="34" t="n"/>
      <c r="V292" s="34" t="n"/>
      <c r="W292" s="34" t="n"/>
      <c r="X292" s="34" t="n"/>
      <c r="Y292" s="44" t="n"/>
      <c r="Z292" s="34" t="n"/>
      <c r="AA292" s="34" t="n"/>
      <c r="AB292" s="232" t="n"/>
      <c r="AC292" s="575" t="n"/>
      <c r="AD292" s="43" t="n"/>
      <c r="AE292" s="43" t="n"/>
      <c r="AF292" s="448" t="e">
        <v>#N/A</v>
      </c>
      <c r="AG292" s="449" t="n"/>
    </row>
    <row r="293">
      <c r="A293" s="43" t="n">
        <v>1</v>
      </c>
      <c r="B293" s="34" t="inlineStr">
        <is>
          <t>Meika Dao</t>
        </is>
      </c>
      <c r="C293" s="34" t="inlineStr">
        <is>
          <t>Dr Localize Communication Bridge Company Limited</t>
        </is>
      </c>
      <c r="D293" s="34" t="inlineStr">
        <is>
          <t>VI</t>
        </is>
      </c>
      <c r="E293" s="34" t="inlineStr">
        <is>
          <t>Vendor</t>
        </is>
      </c>
      <c r="F293" s="34" t="n"/>
      <c r="G293" s="34" t="inlineStr">
        <is>
          <t>No WS account</t>
        </is>
      </c>
      <c r="H293" s="34" t="n"/>
      <c r="I293" s="43" t="n">
        <v>0.055</v>
      </c>
      <c r="J293" s="43" t="n">
        <v>0.02</v>
      </c>
      <c r="K293" s="34" t="n"/>
      <c r="L293" s="34" t="n"/>
      <c r="M293" s="34" t="n"/>
      <c r="N293" s="43" t="n">
        <v>0.055</v>
      </c>
      <c r="O293" s="43" t="n">
        <v>0.02</v>
      </c>
      <c r="P293" s="43" t="n">
        <v>0.055</v>
      </c>
      <c r="Q293" s="43" t="n"/>
      <c r="R293" s="43" t="n"/>
      <c r="S293" s="34" t="inlineStr">
        <is>
          <t>USD</t>
        </is>
      </c>
      <c r="T293" s="34" t="n"/>
      <c r="U293" s="34" t="inlineStr">
        <is>
          <t>quick reply, can take TEP work</t>
        </is>
      </c>
      <c r="V293" s="34" t="inlineStr">
        <is>
          <t>Vendor</t>
        </is>
      </c>
      <c r="W293" s="34" t="inlineStr">
        <is>
          <t>Viet Nam</t>
        </is>
      </c>
      <c r="X293" s="34" t="inlineStr">
        <is>
          <t>GMT+7</t>
        </is>
      </c>
      <c r="Y293" s="44">
        <f>NOW()-1/24</f>
        <v/>
      </c>
      <c r="Z293" s="34" t="inlineStr">
        <is>
          <t>meika@drlocalize.com</t>
        </is>
      </c>
      <c r="AA293" s="34" t="n"/>
      <c r="AB293" s="232" t="n"/>
      <c r="AC293" s="575" t="n"/>
      <c r="AD293" s="43" t="n">
        <v>15230</v>
      </c>
      <c r="AE293" s="43" t="n"/>
      <c r="AF293" s="448" t="n">
        <v>0</v>
      </c>
      <c r="AG293" s="449" t="n"/>
    </row>
    <row r="294">
      <c r="A294" s="43" t="n">
        <v>2</v>
      </c>
      <c r="B294" s="34" t="inlineStr">
        <is>
          <t>Panpan</t>
        </is>
      </c>
      <c r="C294" s="34" t="n"/>
      <c r="D294" s="34" t="inlineStr">
        <is>
          <t>VI</t>
        </is>
      </c>
      <c r="E294" s="232" t="inlineStr">
        <is>
          <t>Internal resource</t>
        </is>
      </c>
      <c r="F294" s="34" t="n"/>
      <c r="G294" s="34" t="inlineStr">
        <is>
          <t>No WS account</t>
        </is>
      </c>
      <c r="H294" s="34" t="n"/>
      <c r="I294" s="43" t="n"/>
      <c r="J294" s="43" t="n"/>
      <c r="K294" s="34" t="n"/>
      <c r="L294" s="34" t="n"/>
      <c r="M294" s="34" t="n"/>
      <c r="N294" s="43" t="n"/>
      <c r="O294" s="43" t="n"/>
      <c r="P294" s="43" t="n"/>
      <c r="Q294" s="43" t="n"/>
      <c r="R294" s="43" t="n"/>
      <c r="S294" s="34" t="n"/>
      <c r="T294" s="34" t="n"/>
      <c r="U294" s="34" t="inlineStr">
        <is>
          <t>internal resource, need book time</t>
        </is>
      </c>
      <c r="V294" s="34" t="n"/>
      <c r="W294" s="34" t="inlineStr">
        <is>
          <t>China</t>
        </is>
      </c>
      <c r="X294" s="34" t="inlineStr">
        <is>
          <t>GMT+8</t>
        </is>
      </c>
      <c r="Y294" s="44">
        <f>NOW()</f>
        <v/>
      </c>
      <c r="Z294" s="34" t="n"/>
      <c r="AA294" s="34" t="n"/>
      <c r="AB294" s="232" t="n"/>
      <c r="AC294" s="575" t="n"/>
      <c r="AD294" s="43" t="n"/>
      <c r="AE294" s="43" t="n"/>
      <c r="AF294" s="448" t="e">
        <v>#N/A</v>
      </c>
      <c r="AG294" s="449" t="n"/>
    </row>
    <row r="295">
      <c r="A295" s="43" t="n"/>
      <c r="B295" s="232" t="inlineStr">
        <is>
          <t>X-TL</t>
        </is>
      </c>
      <c r="C295" s="34" t="n"/>
      <c r="D295" s="34" t="inlineStr">
        <is>
          <t>TL</t>
        </is>
      </c>
      <c r="E295" s="43" t="n"/>
      <c r="F295" s="34" t="n"/>
      <c r="G295" s="34" t="n"/>
      <c r="H295" s="34" t="n"/>
      <c r="I295" s="43" t="n"/>
      <c r="J295" s="43" t="n"/>
      <c r="K295" s="34" t="n"/>
      <c r="L295" s="34" t="n"/>
      <c r="M295" s="34" t="n"/>
      <c r="N295" s="43" t="n"/>
      <c r="O295" s="43" t="n"/>
      <c r="P295" s="43" t="n"/>
      <c r="Q295" s="43" t="n"/>
      <c r="R295" s="43" t="n"/>
      <c r="S295" s="34" t="n"/>
      <c r="T295" s="34" t="n"/>
      <c r="U295" s="34" t="n"/>
      <c r="V295" s="34" t="n"/>
      <c r="W295" s="34" t="n"/>
      <c r="X295" s="34" t="n"/>
      <c r="Y295" s="44" t="n"/>
      <c r="Z295" s="34" t="n"/>
      <c r="AA295" s="34" t="n"/>
      <c r="AB295" s="232" t="n"/>
      <c r="AC295" s="575" t="n"/>
      <c r="AD295" s="43" t="n"/>
      <c r="AE295" s="43" t="n"/>
      <c r="AF295" s="448" t="e">
        <v>#N/A</v>
      </c>
      <c r="AG295" s="449" t="n"/>
    </row>
    <row r="296">
      <c r="A296" s="43" t="n">
        <v>1</v>
      </c>
      <c r="B296" s="34" t="inlineStr">
        <is>
          <t>Subhra Ranjan</t>
        </is>
      </c>
      <c r="C296" s="34" t="inlineStr">
        <is>
          <t>Braahmam Net Solutions P Ltd</t>
        </is>
      </c>
      <c r="D296" s="34" t="inlineStr">
        <is>
          <t>TL</t>
        </is>
      </c>
      <c r="E296" s="34" t="inlineStr">
        <is>
          <t>Vendor</t>
        </is>
      </c>
      <c r="F296" s="34" t="n"/>
      <c r="G296" s="34" t="inlineStr">
        <is>
          <t>No WS account</t>
        </is>
      </c>
      <c r="H296" s="34" t="n"/>
      <c r="I296" s="43" t="n">
        <v>0.11</v>
      </c>
      <c r="J296" s="43" t="n"/>
      <c r="K296" s="34" t="n"/>
      <c r="L296" s="34" t="n"/>
      <c r="M296" s="34" t="n"/>
      <c r="N296" s="43" t="n">
        <v>0.11</v>
      </c>
      <c r="O296" s="43" t="n"/>
      <c r="P296" s="43" t="n">
        <v>0.11</v>
      </c>
      <c r="Q296" s="43" t="n"/>
      <c r="R296" s="43" t="n"/>
      <c r="S296" s="34" t="inlineStr">
        <is>
          <t>USD</t>
        </is>
      </c>
      <c r="T296" s="34" t="n"/>
      <c r="U296" s="34" t="inlineStr">
        <is>
          <t>quick reply, can take TEP work</t>
        </is>
      </c>
      <c r="V296" s="34" t="inlineStr">
        <is>
          <t>Vendor</t>
        </is>
      </c>
      <c r="W296" s="34" t="inlineStr">
        <is>
          <t>India</t>
        </is>
      </c>
      <c r="X296" s="34" t="inlineStr">
        <is>
          <t>GMT+5.5</t>
        </is>
      </c>
      <c r="Y296" s="44">
        <f>NOW()-2.5/24</f>
        <v/>
      </c>
      <c r="Z296" s="347" t="inlineStr">
        <is>
          <t>subhrars@braahmam.net;pm@braahmam.net</t>
        </is>
      </c>
      <c r="AA296" s="34" t="n"/>
      <c r="AB296" s="232" t="n"/>
      <c r="AC296" s="575" t="n"/>
      <c r="AD296" s="43" t="n">
        <v>7326</v>
      </c>
      <c r="AE296" s="43" t="n"/>
      <c r="AF296" s="448" t="n">
        <v>0</v>
      </c>
      <c r="AG296" s="449" t="n"/>
    </row>
    <row r="297">
      <c r="A297" s="43" t="n">
        <v>2</v>
      </c>
      <c r="B297" s="34" t="inlineStr">
        <is>
          <t>Rose Leilani V. Estepa</t>
        </is>
      </c>
      <c r="C297" s="34" t="inlineStr">
        <is>
          <t xml:space="preserve"> Rose Leilani V Estepa</t>
        </is>
      </c>
      <c r="D297" s="34" t="inlineStr">
        <is>
          <t>TL</t>
        </is>
      </c>
      <c r="E297" s="34" t="inlineStr">
        <is>
          <t>Translator</t>
        </is>
      </c>
      <c r="F297" s="34" t="n"/>
      <c r="G297" s="34" t="inlineStr">
        <is>
          <t>No WS account</t>
        </is>
      </c>
      <c r="H297" s="34" t="n"/>
      <c r="I297" s="43" t="n">
        <v>0.07000000000000001</v>
      </c>
      <c r="J297" s="43" t="n">
        <v>0.03</v>
      </c>
      <c r="K297" s="34" t="n"/>
      <c r="L297" s="34" t="n"/>
      <c r="M297" s="34" t="n"/>
      <c r="N297" s="43" t="n">
        <v>0.07000000000000001</v>
      </c>
      <c r="O297" s="43" t="n">
        <v>0.03</v>
      </c>
      <c r="P297" s="43" t="n"/>
      <c r="Q297" s="43" t="n"/>
      <c r="R297" s="43" t="n"/>
      <c r="S297" s="34" t="inlineStr">
        <is>
          <t>USD</t>
        </is>
      </c>
      <c r="T297" s="34" t="n"/>
      <c r="U297" s="34" t="inlineStr">
        <is>
          <t>quick reply, collaborative</t>
        </is>
      </c>
      <c r="V297" s="34" t="n"/>
      <c r="W297" s="34" t="inlineStr">
        <is>
          <t>Philippines</t>
        </is>
      </c>
      <c r="X297" s="34" t="inlineStr">
        <is>
          <t>GMT+8</t>
        </is>
      </c>
      <c r="Y297" s="44">
        <f>NOW()</f>
        <v/>
      </c>
      <c r="Z297" s="347" t="inlineStr">
        <is>
          <t>ramblingrose67@yahoo.com</t>
        </is>
      </c>
      <c r="AA297" s="34" t="n"/>
      <c r="AB297" s="232" t="n"/>
      <c r="AC297" s="575" t="n"/>
      <c r="AD297" s="43" t="n">
        <v>47189</v>
      </c>
      <c r="AE297" s="43" t="n"/>
      <c r="AF297" s="448" t="n">
        <v>0</v>
      </c>
      <c r="AG297" s="449" t="n"/>
    </row>
    <row r="298">
      <c r="A298" s="43" t="n"/>
      <c r="B298" s="232" t="inlineStr">
        <is>
          <t>X-Swedish</t>
        </is>
      </c>
      <c r="C298" s="34" t="n"/>
      <c r="D298" s="34" t="inlineStr">
        <is>
          <t>SV</t>
        </is>
      </c>
      <c r="E298" s="34" t="n"/>
      <c r="F298" s="34" t="n"/>
      <c r="G298" s="34" t="n"/>
      <c r="H298" s="34" t="n"/>
      <c r="I298" s="43" t="n"/>
      <c r="J298" s="43" t="n"/>
      <c r="K298" s="34" t="n"/>
      <c r="L298" s="34" t="n"/>
      <c r="M298" s="34" t="n"/>
      <c r="N298" s="43" t="n"/>
      <c r="O298" s="43" t="n"/>
      <c r="P298" s="43" t="n"/>
      <c r="Q298" s="43" t="n"/>
      <c r="R298" s="43" t="n"/>
      <c r="S298" s="34" t="n"/>
      <c r="T298" s="34" t="n"/>
      <c r="U298" s="34" t="n"/>
      <c r="V298" s="34" t="n"/>
      <c r="W298" s="34" t="n"/>
      <c r="X298" s="34" t="n"/>
      <c r="Y298" s="44" t="n"/>
      <c r="Z298" s="347" t="n"/>
      <c r="AA298" s="34" t="n"/>
      <c r="AB298" s="232" t="n"/>
      <c r="AC298" s="575" t="n"/>
      <c r="AD298" s="43" t="n"/>
      <c r="AE298" s="43" t="n"/>
      <c r="AF298" s="448" t="e">
        <v>#N/A</v>
      </c>
      <c r="AG298" s="449" t="n"/>
    </row>
    <row r="299">
      <c r="A299" s="43" t="n">
        <v>1</v>
      </c>
      <c r="B299" s="278" t="inlineStr">
        <is>
          <t>Johan Mikael Kjällman</t>
        </is>
      </c>
      <c r="C299" s="278" t="inlineStr">
        <is>
          <t>Modaji Translations di Kjallman Karl Johan Mikael[G90006104]</t>
        </is>
      </c>
      <c r="D299" s="34" t="inlineStr">
        <is>
          <t>SV</t>
        </is>
      </c>
      <c r="E299" s="43" t="inlineStr">
        <is>
          <t>Translator</t>
        </is>
      </c>
      <c r="F299" s="278" t="inlineStr">
        <is>
          <t>Johan Mikael Kjällman</t>
        </is>
      </c>
      <c r="G299" s="34" t="inlineStr">
        <is>
          <t>karl.johan</t>
        </is>
      </c>
      <c r="H299" s="72" t="inlineStr">
        <is>
          <t>Pactera2019</t>
        </is>
      </c>
      <c r="I299" s="43">
        <f>N299/$I$461</f>
        <v/>
      </c>
      <c r="J299" s="43">
        <f>O299/$I$461</f>
        <v/>
      </c>
      <c r="K299" s="34" t="n"/>
      <c r="L299" s="34" t="n"/>
      <c r="M299" s="34" t="n"/>
      <c r="N299" s="43" t="n">
        <v>0.13</v>
      </c>
      <c r="O299" s="43" t="n">
        <v>0.04</v>
      </c>
      <c r="P299" s="43" t="n"/>
      <c r="Q299" s="34" t="inlineStr">
        <is>
          <t>30 min fee and review is paid by total word</t>
        </is>
      </c>
      <c r="R299" s="43" t="n"/>
      <c r="S299" s="34" t="inlineStr">
        <is>
          <t>EUR</t>
        </is>
      </c>
      <c r="T299" s="43" t="n"/>
      <c r="U299" s="34" t="inlineStr">
        <is>
          <t>Quick reply with the best quality, consistent and responsible, almost no errors found in reviews, We can skip reviews for small tasks if he is the translator. He is the primary translator in SV.</t>
        </is>
      </c>
      <c r="V299" s="34" t="inlineStr">
        <is>
          <t>Freelancer</t>
        </is>
      </c>
      <c r="W299" s="34" t="inlineStr">
        <is>
          <t>Sweden</t>
        </is>
      </c>
      <c r="X299" s="34" t="inlineStr">
        <is>
          <t>GMT+1</t>
        </is>
      </c>
      <c r="Y299" s="44">
        <f>NOW()-7/24</f>
        <v/>
      </c>
      <c r="Z299" s="347" t="inlineStr">
        <is>
          <t>translate@modajitranslations.com</t>
        </is>
      </c>
      <c r="AA299" s="34" t="inlineStr">
        <is>
          <t>v_karl.johan@pactera.com</t>
        </is>
      </c>
      <c r="AB299" s="232" t="n"/>
      <c r="AC299" s="575" t="n"/>
      <c r="AD299" s="43" t="n">
        <v>175908</v>
      </c>
      <c r="AE299" s="43" t="n"/>
      <c r="AF299" s="448" t="inlineStr">
        <is>
          <t>Pactera_SV_J.MI</t>
        </is>
      </c>
      <c r="AG299" s="449" t="n"/>
    </row>
    <row r="300">
      <c r="A300" s="43" t="n">
        <v>1</v>
      </c>
      <c r="B300" s="278" t="inlineStr">
        <is>
          <t>Helen Sköldström</t>
        </is>
      </c>
      <c r="C300" s="278" t="inlineStr">
        <is>
          <t>Helen Sköldström</t>
        </is>
      </c>
      <c r="D300" s="34" t="inlineStr">
        <is>
          <t>SV</t>
        </is>
      </c>
      <c r="E300" s="43" t="inlineStr">
        <is>
          <t>Translator</t>
        </is>
      </c>
      <c r="F300" s="278" t="inlineStr">
        <is>
          <t>Helen Sköldström</t>
        </is>
      </c>
      <c r="G300" s="34" t="inlineStr">
        <is>
          <t>helen.skoldstrom</t>
        </is>
      </c>
      <c r="H300" s="72" t="inlineStr">
        <is>
          <t>Pactera2019</t>
        </is>
      </c>
      <c r="I300" s="43">
        <f>N300/$I$461</f>
        <v/>
      </c>
      <c r="J300" s="43" t="n"/>
      <c r="K300" s="34" t="n"/>
      <c r="L300" s="34" t="n"/>
      <c r="M300" s="34" t="n"/>
      <c r="N300" s="43" t="n">
        <v>0.12</v>
      </c>
      <c r="O300" s="43" t="n"/>
      <c r="P300" s="43" t="n"/>
      <c r="Q300" s="43" t="n"/>
      <c r="R300" s="43" t="n">
        <v>40</v>
      </c>
      <c r="S300" s="34" t="inlineStr">
        <is>
          <t>EUR</t>
        </is>
      </c>
      <c r="T300" s="43" t="n"/>
      <c r="U300" s="34" t="inlineStr">
        <is>
          <t>Quality is okay but sometimes no reply. Most of the times, rejects tasks.</t>
        </is>
      </c>
      <c r="V300" s="34" t="inlineStr">
        <is>
          <t>Freelancer</t>
        </is>
      </c>
      <c r="W300" s="34" t="inlineStr">
        <is>
          <t>Sweden</t>
        </is>
      </c>
      <c r="X300" s="34" t="inlineStr">
        <is>
          <t>GMT+1</t>
        </is>
      </c>
      <c r="Y300" s="44">
        <f>NOW()-7/24</f>
        <v/>
      </c>
      <c r="Z300" s="347" t="inlineStr">
        <is>
          <t>hscholdstrom@googlemail.com; h.skoldstrom@languageturners.com</t>
        </is>
      </c>
      <c r="AA300" s="34" t="inlineStr">
        <is>
          <t>v_helen.skoldstrom@pactera.com</t>
        </is>
      </c>
      <c r="AB300" s="232" t="n"/>
      <c r="AC300" s="575" t="n"/>
      <c r="AD300" s="43" t="n">
        <v>176625</v>
      </c>
      <c r="AE300" s="43" t="n"/>
      <c r="AF300" s="448" t="n">
        <v>0</v>
      </c>
      <c r="AG300" s="449" t="n"/>
    </row>
    <row r="301">
      <c r="A301" s="43" t="n">
        <v>2</v>
      </c>
      <c r="B301" s="46" t="inlineStr">
        <is>
          <t>Lingsoft_SV</t>
        </is>
      </c>
      <c r="C301" s="46" t="inlineStr">
        <is>
          <t>Lingsoft</t>
        </is>
      </c>
      <c r="D301" s="34" t="inlineStr">
        <is>
          <t>SV</t>
        </is>
      </c>
      <c r="E301" s="34" t="inlineStr">
        <is>
          <t>Vendor</t>
        </is>
      </c>
      <c r="F301" s="34" t="n"/>
      <c r="G301" s="34" t="n"/>
      <c r="H301" s="34" t="n"/>
      <c r="I301" s="43" t="n"/>
      <c r="J301" s="43" t="n"/>
      <c r="K301" s="34" t="n"/>
      <c r="L301" s="34" t="n"/>
      <c r="M301" s="34" t="n"/>
      <c r="N301" s="43" t="n">
        <v>0.145</v>
      </c>
      <c r="O301" s="43" t="n">
        <v>0.05</v>
      </c>
      <c r="P301" s="43" t="n"/>
      <c r="Q301" s="34" t="inlineStr">
        <is>
          <t>Reviews 1-300 words: Min fee of 15 EUR
Translation 1-100 words: Min fee of 15 EUR</t>
        </is>
      </c>
      <c r="R301" s="43" t="n">
        <v>45</v>
      </c>
      <c r="S301" s="34" t="inlineStr">
        <is>
          <t>EUR</t>
        </is>
      </c>
      <c r="T301" s="34" t="n"/>
      <c r="U301" s="34" t="inlineStr">
        <is>
          <t>Backup, vendor, good quality but need to wait for their confirmation for the deadline</t>
        </is>
      </c>
      <c r="V301" s="34" t="inlineStr">
        <is>
          <t>Vendor</t>
        </is>
      </c>
      <c r="W301" s="34" t="inlineStr">
        <is>
          <t>Norway</t>
        </is>
      </c>
      <c r="X301" s="34" t="inlineStr">
        <is>
          <t>GMT+1</t>
        </is>
      </c>
      <c r="Y301" s="44">
        <f>NOW()-7/24</f>
        <v/>
      </c>
      <c r="Z301" s="413" t="inlineStr">
        <is>
          <t>janne.holopainen@lingsoft.fi;Liisa Nykopp &lt;liisa.nykopp@lingsoft.fi&gt;;production-pactera@lingsoft.fi</t>
        </is>
      </c>
      <c r="AA301" s="34" t="n"/>
      <c r="AB301" s="232" t="n"/>
      <c r="AC301" s="574" t="inlineStr">
        <is>
          <t>358 2 279 3300/358 50 5278 150</t>
        </is>
      </c>
      <c r="AD301" s="43" t="n">
        <v>81450</v>
      </c>
      <c r="AE301" s="43" t="n"/>
      <c r="AF301" s="448" t="n">
        <v>0</v>
      </c>
      <c r="AG301" s="449" t="n"/>
    </row>
    <row r="302">
      <c r="A302" s="43" t="n">
        <v>2</v>
      </c>
      <c r="B302" s="46" t="inlineStr">
        <is>
          <t>Jensen_SV</t>
        </is>
      </c>
      <c r="C302" s="46" t="inlineStr">
        <is>
          <t>Jensen-Localization SL</t>
        </is>
      </c>
      <c r="D302" s="34" t="inlineStr">
        <is>
          <t>SV</t>
        </is>
      </c>
      <c r="E302" s="34" t="inlineStr">
        <is>
          <t>Vendor</t>
        </is>
      </c>
      <c r="F302" s="34" t="n"/>
      <c r="G302" s="34" t="n"/>
      <c r="H302" s="34" t="n"/>
      <c r="I302" s="43" t="n"/>
      <c r="J302" s="43" t="n"/>
      <c r="K302" s="34" t="n"/>
      <c r="L302" s="34" t="n"/>
      <c r="M302" s="34" t="n"/>
      <c r="N302" s="43" t="n">
        <v>0.1525</v>
      </c>
      <c r="O302" s="43" t="n"/>
      <c r="P302" s="43" t="n"/>
      <c r="Q302" s="34" t="inlineStr">
        <is>
          <t>min fee:21EUR</t>
        </is>
      </c>
      <c r="R302" s="43" t="n"/>
      <c r="S302" s="34" t="inlineStr">
        <is>
          <t>EUR</t>
        </is>
      </c>
      <c r="T302" s="34" t="n"/>
      <c r="U302" s="34" t="inlineStr">
        <is>
          <t>Backup</t>
        </is>
      </c>
      <c r="V302" s="34" t="inlineStr">
        <is>
          <t>Vendor</t>
        </is>
      </c>
      <c r="W302" s="34" t="inlineStr">
        <is>
          <t>Spain</t>
        </is>
      </c>
      <c r="X302" s="34" t="inlineStr">
        <is>
          <t>GMT+1</t>
        </is>
      </c>
      <c r="Y302" s="44">
        <f>NOW()-7/24</f>
        <v/>
      </c>
      <c r="Z302" s="413" t="inlineStr">
        <is>
          <t>Isabel Guijarro &lt;iguijarro@jensen-localization.com&gt;; amarin@jensen-localization.com</t>
        </is>
      </c>
      <c r="AA302" s="34" t="n"/>
      <c r="AB302" s="232" t="n"/>
      <c r="AC302" s="391" t="inlineStr">
        <is>
          <t>+34 952 198587</t>
        </is>
      </c>
      <c r="AD302" s="43" t="n">
        <v>74719</v>
      </c>
      <c r="AE302" s="43" t="n"/>
      <c r="AF302" s="448" t="n">
        <v>0</v>
      </c>
      <c r="AG302" s="449" t="n"/>
    </row>
    <row r="303">
      <c r="A303" s="43" t="n">
        <v>2</v>
      </c>
      <c r="B303" s="278" t="inlineStr">
        <is>
          <t>Emilia Dimitrova</t>
        </is>
      </c>
      <c r="C303" s="278" t="inlineStr">
        <is>
          <t>Sandberg Translation Partners Ltd</t>
        </is>
      </c>
      <c r="D303" s="34" t="inlineStr">
        <is>
          <t>SV</t>
        </is>
      </c>
      <c r="E303" s="34" t="inlineStr">
        <is>
          <t>Translator</t>
        </is>
      </c>
      <c r="F303" s="34" t="n"/>
      <c r="G303" s="34" t="n"/>
      <c r="H303" s="34" t="n"/>
      <c r="I303" s="43">
        <f>N303/$I$461</f>
        <v/>
      </c>
      <c r="J303" s="43" t="n"/>
      <c r="K303" s="34" t="n"/>
      <c r="L303" s="34" t="n"/>
      <c r="M303" s="34" t="n"/>
      <c r="N303" s="43" t="n">
        <v>0.172</v>
      </c>
      <c r="O303" s="43" t="n">
        <v>45</v>
      </c>
      <c r="P303" s="43" t="n"/>
      <c r="Q303" s="34" t="inlineStr">
        <is>
          <t>1 hour min fee</t>
        </is>
      </c>
      <c r="R303" s="43" t="n"/>
      <c r="S303" s="34" t="inlineStr">
        <is>
          <t>EUR</t>
        </is>
      </c>
      <c r="T303" s="43" t="n"/>
      <c r="U303" s="34" t="inlineStr">
        <is>
          <t>Backup, has no WS account, later delivery.</t>
        </is>
      </c>
      <c r="V303" s="34" t="n"/>
      <c r="W303" s="34" t="n"/>
      <c r="X303" s="34" t="n"/>
      <c r="Y303" s="44" t="n"/>
      <c r="Z303" s="347" t="inlineStr">
        <is>
          <t>ed@stptrans.com</t>
        </is>
      </c>
      <c r="AA303" s="34" t="n"/>
      <c r="AB303" s="232" t="n"/>
      <c r="AC303" s="575" t="n"/>
      <c r="AD303" s="43" t="n">
        <v>28634</v>
      </c>
      <c r="AE303" s="43" t="n"/>
      <c r="AF303" s="448" t="n">
        <v>0</v>
      </c>
      <c r="AG303" s="449" t="n"/>
    </row>
    <row r="304">
      <c r="A304" s="43" t="n"/>
      <c r="B304" s="278" t="inlineStr">
        <is>
          <t>Lars-Erik Ljungberg</t>
        </is>
      </c>
      <c r="C304" s="278" t="inlineStr">
        <is>
          <t>Lars-Erik Ljungberg</t>
        </is>
      </c>
      <c r="D304" s="34" t="inlineStr">
        <is>
          <t>SV</t>
        </is>
      </c>
      <c r="E304" s="43" t="inlineStr">
        <is>
          <t>Translator</t>
        </is>
      </c>
      <c r="F304" s="34" t="inlineStr">
        <is>
          <t>Lars-Erik Ljungberg</t>
        </is>
      </c>
      <c r="G304" s="34" t="inlineStr">
        <is>
          <t>v_l.ljungberg</t>
        </is>
      </c>
      <c r="H304" s="72" t="inlineStr">
        <is>
          <t>Pactera1@#</t>
        </is>
      </c>
      <c r="I304" s="43">
        <f>N304/$I$461</f>
        <v/>
      </c>
      <c r="J304" s="43">
        <f>O304/$I$461</f>
        <v/>
      </c>
      <c r="K304" s="34" t="n"/>
      <c r="L304" s="34" t="n"/>
      <c r="M304" s="34" t="n"/>
      <c r="N304" s="43" t="n">
        <v>0.11</v>
      </c>
      <c r="O304" s="43" t="n">
        <v>0.035</v>
      </c>
      <c r="P304" s="43" t="n"/>
      <c r="Q304" s="43" t="n"/>
      <c r="R304" s="43" t="n"/>
      <c r="S304" s="34" t="inlineStr">
        <is>
          <t>EUR</t>
        </is>
      </c>
      <c r="T304" s="43" t="n"/>
      <c r="U304" s="34" t="inlineStr">
        <is>
          <t>Active account for import and export</t>
        </is>
      </c>
      <c r="V304" s="34" t="inlineStr">
        <is>
          <t>Freelancer</t>
        </is>
      </c>
      <c r="W304" s="34" t="inlineStr">
        <is>
          <t>Sweden</t>
        </is>
      </c>
      <c r="X304" s="34" t="inlineStr">
        <is>
          <t>GMT+1</t>
        </is>
      </c>
      <c r="Y304" s="44">
        <f>NOW()-7/24</f>
        <v/>
      </c>
      <c r="Z304" s="347" t="inlineStr">
        <is>
          <t>lars_erik.ljungberg@comhem.se</t>
        </is>
      </c>
      <c r="AA304" s="34" t="inlineStr">
        <is>
          <t xml:space="preserve">v_larserik.ljungberg@pactera.com  </t>
        </is>
      </c>
      <c r="AB304" s="232" t="n"/>
      <c r="AC304" s="575" t="inlineStr">
        <is>
          <t>468-89 83 23 Mobile +46722 – 35 60 35</t>
        </is>
      </c>
      <c r="AD304" s="43" t="n">
        <v>116534</v>
      </c>
      <c r="AE304" s="43" t="n"/>
      <c r="AF304" s="448" t="n">
        <v>0</v>
      </c>
      <c r="AG304" s="449" t="n"/>
    </row>
    <row r="305">
      <c r="A305" s="352" t="n"/>
      <c r="B305" s="354" t="inlineStr">
        <is>
          <t>Maria Simonsson</t>
        </is>
      </c>
      <c r="C305" s="354" t="inlineStr">
        <is>
          <t>Maria Simonsson</t>
        </is>
      </c>
      <c r="D305" s="231" t="inlineStr">
        <is>
          <t>SV</t>
        </is>
      </c>
      <c r="E305" s="231" t="inlineStr">
        <is>
          <t>Translator</t>
        </is>
      </c>
      <c r="F305" s="231" t="inlineStr">
        <is>
          <t>Maria Simonsson</t>
        </is>
      </c>
      <c r="G305" s="231" t="inlineStr">
        <is>
          <t>maria.simonsson</t>
        </is>
      </c>
      <c r="H305" s="380" t="inlineStr">
        <is>
          <t>Disabled</t>
        </is>
      </c>
      <c r="I305" s="231">
        <f>N305/$I$461</f>
        <v/>
      </c>
      <c r="J305" s="352">
        <f>O305/$I$461</f>
        <v/>
      </c>
      <c r="K305" s="231" t="n"/>
      <c r="L305" s="231" t="n"/>
      <c r="M305" s="231" t="n"/>
      <c r="N305" s="231" t="n">
        <v>0.14</v>
      </c>
      <c r="O305" s="231" t="n">
        <v>0.03</v>
      </c>
      <c r="P305" s="231" t="n"/>
      <c r="Q305" s="231" t="n"/>
      <c r="R305" s="231" t="n">
        <v>35</v>
      </c>
      <c r="S305" s="231" t="inlineStr">
        <is>
          <t>EUR</t>
        </is>
      </c>
      <c r="T305" s="352" t="n"/>
      <c r="U305" s="231" t="inlineStr">
        <is>
          <t>can't take quick TAT projects</t>
        </is>
      </c>
      <c r="V305" s="231" t="inlineStr">
        <is>
          <t>Freelancer</t>
        </is>
      </c>
      <c r="W305" s="231" t="inlineStr">
        <is>
          <t>Sweden</t>
        </is>
      </c>
      <c r="X305" s="231" t="inlineStr">
        <is>
          <t>GMT+1</t>
        </is>
      </c>
      <c r="Y305" s="353">
        <f>NOW()-7/24</f>
        <v/>
      </c>
      <c r="Z305" s="356" t="inlineStr">
        <is>
          <t>simonsson11@telia.com</t>
        </is>
      </c>
      <c r="AA305" s="231" t="inlineStr">
        <is>
          <t>v_maria.simonsson@pactera.com</t>
        </is>
      </c>
      <c r="AB305" s="355" t="n"/>
      <c r="AC305" s="392" t="n"/>
      <c r="AD305" s="231" t="n">
        <v>176624</v>
      </c>
      <c r="AE305" s="352" t="n"/>
      <c r="AF305" s="452" t="n">
        <v>0</v>
      </c>
      <c r="AG305" s="453" t="n"/>
    </row>
    <row r="306">
      <c r="A306" s="352" t="n"/>
      <c r="B306" s="354" t="inlineStr">
        <is>
          <t>Erik Tengvall</t>
        </is>
      </c>
      <c r="C306" s="354" t="inlineStr">
        <is>
          <t>Erik Tengvall</t>
        </is>
      </c>
      <c r="D306" s="231" t="inlineStr">
        <is>
          <t>SV</t>
        </is>
      </c>
      <c r="E306" s="231" t="inlineStr">
        <is>
          <t>Translator</t>
        </is>
      </c>
      <c r="F306" s="231" t="inlineStr">
        <is>
          <t>Erik Tengvall</t>
        </is>
      </c>
      <c r="G306" s="231" t="inlineStr">
        <is>
          <t>erik.tengvall</t>
        </is>
      </c>
      <c r="H306" s="380" t="inlineStr">
        <is>
          <t>Disabled</t>
        </is>
      </c>
      <c r="I306" s="231" t="n"/>
      <c r="J306" s="352" t="n"/>
      <c r="K306" s="231" t="n"/>
      <c r="L306" s="231" t="n"/>
      <c r="M306" s="231" t="n"/>
      <c r="N306" s="231" t="n"/>
      <c r="O306" s="231" t="n"/>
      <c r="P306" s="231" t="n"/>
      <c r="Q306" s="231" t="n"/>
      <c r="R306" s="231" t="n"/>
      <c r="S306" s="231" t="n"/>
      <c r="T306" s="352" t="n"/>
      <c r="U306" s="231" t="inlineStr">
        <is>
          <t>can't take quick TAT projects</t>
        </is>
      </c>
      <c r="V306" s="231" t="inlineStr">
        <is>
          <t>Freelancer</t>
        </is>
      </c>
      <c r="W306" s="231" t="inlineStr">
        <is>
          <t>Sweden</t>
        </is>
      </c>
      <c r="X306" s="231" t="inlineStr">
        <is>
          <t>GMT+1</t>
        </is>
      </c>
      <c r="Y306" s="353">
        <f>NOW()-7/24</f>
        <v/>
      </c>
      <c r="Z306" s="356" t="inlineStr">
        <is>
          <t>erik.tengvall@eat.se</t>
        </is>
      </c>
      <c r="AA306" s="231" t="inlineStr">
        <is>
          <t>v_erik.tengvall@pactera.com</t>
        </is>
      </c>
      <c r="AB306" s="355" t="n"/>
      <c r="AC306" s="392" t="n"/>
      <c r="AD306" s="231" t="n"/>
      <c r="AE306" s="352" t="n"/>
      <c r="AF306" s="452" t="n">
        <v>0</v>
      </c>
      <c r="AG306" s="453" t="n"/>
    </row>
    <row r="307">
      <c r="A307" s="352" t="n"/>
      <c r="B307" s="354" t="inlineStr">
        <is>
          <t>Jens Arvidsson</t>
        </is>
      </c>
      <c r="C307" s="354" t="inlineStr">
        <is>
          <t>Jens Arvidsson</t>
        </is>
      </c>
      <c r="D307" s="231" t="inlineStr">
        <is>
          <t>SV</t>
        </is>
      </c>
      <c r="E307" s="231" t="inlineStr">
        <is>
          <t>Translator</t>
        </is>
      </c>
      <c r="F307" s="231" t="inlineStr">
        <is>
          <t>Jens Arvidsson</t>
        </is>
      </c>
      <c r="G307" s="231" t="inlineStr">
        <is>
          <t>jens.arvidsson</t>
        </is>
      </c>
      <c r="H307" s="380" t="inlineStr">
        <is>
          <t>Disabled</t>
        </is>
      </c>
      <c r="I307" s="231">
        <f>N307/$I$461</f>
        <v/>
      </c>
      <c r="J307" s="352">
        <f>O307/$I$461</f>
        <v/>
      </c>
      <c r="K307" s="231" t="n"/>
      <c r="L307" s="231" t="n"/>
      <c r="M307" s="231" t="n"/>
      <c r="N307" s="231" t="n">
        <v>0.11</v>
      </c>
      <c r="O307" s="231" t="n">
        <v>0.03</v>
      </c>
      <c r="P307" s="231" t="n"/>
      <c r="Q307" s="231" t="n"/>
      <c r="R307" s="231" t="n">
        <v>35</v>
      </c>
      <c r="S307" s="231" t="inlineStr">
        <is>
          <t>EUR</t>
        </is>
      </c>
      <c r="T307" s="352" t="n"/>
      <c r="U307" s="231" t="inlineStr">
        <is>
          <t>can't take quick TAT projects</t>
        </is>
      </c>
      <c r="V307" s="231" t="inlineStr">
        <is>
          <t>Freelancer</t>
        </is>
      </c>
      <c r="W307" s="231" t="inlineStr">
        <is>
          <t>Sweden</t>
        </is>
      </c>
      <c r="X307" s="231" t="inlineStr">
        <is>
          <t>GMT+1</t>
        </is>
      </c>
      <c r="Y307" s="353">
        <f>NOW()-7/24</f>
        <v/>
      </c>
      <c r="Z307" s="356" t="inlineStr">
        <is>
          <t>jens@fervir.se</t>
        </is>
      </c>
      <c r="AA307" s="231" t="inlineStr">
        <is>
          <t>v_jens.arvidsson@pactera.com</t>
        </is>
      </c>
      <c r="AB307" s="355" t="n"/>
      <c r="AC307" s="437" t="inlineStr">
        <is>
          <t>+46 735 83 01 17</t>
        </is>
      </c>
      <c r="AD307" s="231" t="n">
        <v>176592</v>
      </c>
      <c r="AE307" s="352" t="n"/>
      <c r="AF307" s="452" t="n">
        <v>0</v>
      </c>
      <c r="AG307" s="453" t="n"/>
    </row>
    <row r="308">
      <c r="A308" s="352" t="n"/>
      <c r="B308" s="354" t="inlineStr">
        <is>
          <t>Marie Jorgensen</t>
        </is>
      </c>
      <c r="C308" s="354" t="inlineStr">
        <is>
          <t>Marie Jorgensen</t>
        </is>
      </c>
      <c r="D308" s="231" t="inlineStr">
        <is>
          <t>SV</t>
        </is>
      </c>
      <c r="E308" s="231" t="inlineStr">
        <is>
          <t>Translator</t>
        </is>
      </c>
      <c r="F308" s="231" t="inlineStr">
        <is>
          <t>Marie Jorgensen</t>
        </is>
      </c>
      <c r="G308" s="231" t="inlineStr">
        <is>
          <t>marie.jorgensen1</t>
        </is>
      </c>
      <c r="H308" s="380" t="inlineStr">
        <is>
          <t>Disabled</t>
        </is>
      </c>
      <c r="I308" s="231" t="n"/>
      <c r="J308" s="352" t="n"/>
      <c r="K308" s="231" t="n"/>
      <c r="L308" s="231" t="n"/>
      <c r="M308" s="231" t="n"/>
      <c r="N308" s="231" t="n"/>
      <c r="O308" s="231" t="n"/>
      <c r="P308" s="231" t="n"/>
      <c r="Q308" s="231" t="n"/>
      <c r="R308" s="231" t="n"/>
      <c r="S308" s="231" t="n"/>
      <c r="T308" s="352" t="n"/>
      <c r="U308" s="231" t="inlineStr">
        <is>
          <t>can't take quick TAT projects</t>
        </is>
      </c>
      <c r="V308" s="231" t="inlineStr">
        <is>
          <t>Freelancer</t>
        </is>
      </c>
      <c r="W308" s="231" t="inlineStr">
        <is>
          <t>Sweden</t>
        </is>
      </c>
      <c r="X308" s="231" t="inlineStr">
        <is>
          <t>GMT+1</t>
        </is>
      </c>
      <c r="Y308" s="353">
        <f>NOW()-7/24</f>
        <v/>
      </c>
      <c r="Z308" s="356" t="inlineStr">
        <is>
          <t>marie@interago.com</t>
        </is>
      </c>
      <c r="AA308" s="231" t="inlineStr">
        <is>
          <t>v_marie.jorgensen1@pactera.com</t>
        </is>
      </c>
      <c r="AB308" s="355" t="n"/>
      <c r="AC308" s="392" t="n"/>
      <c r="AD308" s="231" t="n"/>
      <c r="AE308" s="352" t="n"/>
      <c r="AF308" s="452" t="n">
        <v>0</v>
      </c>
      <c r="AG308" s="453" t="n"/>
    </row>
    <row r="309">
      <c r="A309" s="352" t="n"/>
      <c r="B309" s="354" t="inlineStr">
        <is>
          <t>Lars Montelius</t>
        </is>
      </c>
      <c r="C309" s="354" t="inlineStr">
        <is>
          <t>Lars Montelius</t>
        </is>
      </c>
      <c r="D309" s="231" t="inlineStr">
        <is>
          <t>SV</t>
        </is>
      </c>
      <c r="E309" s="231" t="inlineStr">
        <is>
          <t>Translator</t>
        </is>
      </c>
      <c r="F309" s="231" t="inlineStr">
        <is>
          <t>Lars Montelius</t>
        </is>
      </c>
      <c r="G309" s="231" t="inlineStr">
        <is>
          <t>lars.montelius</t>
        </is>
      </c>
      <c r="H309" s="380" t="inlineStr">
        <is>
          <t>Disabled</t>
        </is>
      </c>
      <c r="I309" s="231" t="n"/>
      <c r="J309" s="352" t="n"/>
      <c r="K309" s="231" t="n"/>
      <c r="L309" s="231" t="n"/>
      <c r="M309" s="231" t="n"/>
      <c r="N309" s="231" t="n"/>
      <c r="O309" s="231" t="n"/>
      <c r="P309" s="231" t="n"/>
      <c r="Q309" s="231" t="n"/>
      <c r="R309" s="231" t="n"/>
      <c r="S309" s="231" t="n"/>
      <c r="T309" s="352" t="n"/>
      <c r="U309" s="231" t="inlineStr">
        <is>
          <t>can't take quick TAT projects</t>
        </is>
      </c>
      <c r="V309" s="231" t="inlineStr">
        <is>
          <t>Freelancer</t>
        </is>
      </c>
      <c r="W309" s="231" t="inlineStr">
        <is>
          <t>Sweden</t>
        </is>
      </c>
      <c r="X309" s="231" t="inlineStr">
        <is>
          <t>GMT+1</t>
        </is>
      </c>
      <c r="Y309" s="353">
        <f>NOW()-7/24</f>
        <v/>
      </c>
      <c r="Z309" s="356" t="inlineStr">
        <is>
          <t>lasse.montelius@gmail.com</t>
        </is>
      </c>
      <c r="AA309" s="231" t="inlineStr">
        <is>
          <t>v_lars.montelius@pactera.com</t>
        </is>
      </c>
      <c r="AB309" s="355" t="n"/>
      <c r="AC309" s="392" t="n"/>
      <c r="AD309" s="231" t="n"/>
      <c r="AE309" s="352" t="n"/>
      <c r="AF309" s="452" t="n">
        <v>0</v>
      </c>
      <c r="AG309" s="453" t="n"/>
    </row>
    <row r="310">
      <c r="A310" s="352" t="n"/>
      <c r="B310" s="354" t="inlineStr">
        <is>
          <t>Katarina Aronsson</t>
        </is>
      </c>
      <c r="C310" s="354" t="inlineStr">
        <is>
          <t>Katarina Aronsson</t>
        </is>
      </c>
      <c r="D310" s="231" t="inlineStr">
        <is>
          <t>SV</t>
        </is>
      </c>
      <c r="E310" s="352" t="inlineStr">
        <is>
          <t>Translator</t>
        </is>
      </c>
      <c r="F310" s="231" t="inlineStr">
        <is>
          <t>Katarina Aronsson</t>
        </is>
      </c>
      <c r="G310" s="231" t="inlineStr">
        <is>
          <t>v_katarina.aronsson1</t>
        </is>
      </c>
      <c r="H310" s="380" t="inlineStr">
        <is>
          <t>Disabled</t>
        </is>
      </c>
      <c r="I310" s="352">
        <f>N310/$I$461</f>
        <v/>
      </c>
      <c r="J310" s="352">
        <f>O310/$I$461</f>
        <v/>
      </c>
      <c r="K310" s="231" t="n"/>
      <c r="L310" s="231" t="n"/>
      <c r="M310" s="231" t="n"/>
      <c r="N310" s="352" t="n">
        <v>0.11</v>
      </c>
      <c r="O310" s="352" t="n">
        <v>0.035</v>
      </c>
      <c r="P310" s="352" t="n"/>
      <c r="Q310" s="352" t="n"/>
      <c r="R310" s="352" t="n"/>
      <c r="S310" s="231" t="inlineStr">
        <is>
          <t>EUR</t>
        </is>
      </c>
      <c r="T310" s="352" t="n"/>
      <c r="U310" s="231" t="inlineStr">
        <is>
          <t>Mostly busy</t>
        </is>
      </c>
      <c r="V310" s="231" t="inlineStr">
        <is>
          <t>Freelancer</t>
        </is>
      </c>
      <c r="W310" s="231" t="inlineStr">
        <is>
          <t>Sweden</t>
        </is>
      </c>
      <c r="X310" s="231" t="inlineStr">
        <is>
          <t>GMT+1</t>
        </is>
      </c>
      <c r="Y310" s="353">
        <f>NOW()-7/24</f>
        <v/>
      </c>
      <c r="Z310" s="231" t="inlineStr">
        <is>
          <t>katarina@katranslation.se</t>
        </is>
      </c>
      <c r="AA310" s="231" t="inlineStr">
        <is>
          <t xml:space="preserve">v_katarina.aronsson1@pactera.com </t>
        </is>
      </c>
      <c r="AB310" s="355" t="n"/>
      <c r="AC310" s="390" t="inlineStr">
        <is>
          <t>46 703 991117</t>
        </is>
      </c>
      <c r="AD310" s="352" t="n"/>
      <c r="AE310" s="352" t="n"/>
      <c r="AF310" s="452" t="n">
        <v>0</v>
      </c>
      <c r="AG310" s="453" t="n"/>
    </row>
    <row r="311">
      <c r="A311" s="352" t="n"/>
      <c r="B311" s="354" t="inlineStr">
        <is>
          <t>Mika Torndahl</t>
        </is>
      </c>
      <c r="C311" s="354" t="inlineStr">
        <is>
          <t>Torndal Marika (Mika Torndahl)</t>
        </is>
      </c>
      <c r="D311" s="231" t="inlineStr">
        <is>
          <t>SV</t>
        </is>
      </c>
      <c r="E311" s="352" t="inlineStr">
        <is>
          <t>Translator</t>
        </is>
      </c>
      <c r="F311" s="231" t="n"/>
      <c r="G311" s="231" t="n"/>
      <c r="H311" s="231" t="n"/>
      <c r="I311" s="352">
        <f>N311/$I$461</f>
        <v/>
      </c>
      <c r="J311" s="352">
        <f>O311/$I$461</f>
        <v/>
      </c>
      <c r="K311" s="231" t="n"/>
      <c r="L311" s="231" t="n"/>
      <c r="M311" s="231" t="n"/>
      <c r="N311" s="352" t="n">
        <v>0.1</v>
      </c>
      <c r="O311" s="352" t="n">
        <v>0.03</v>
      </c>
      <c r="P311" s="352" t="n"/>
      <c r="Q311" s="352" t="n"/>
      <c r="R311" s="352" t="n"/>
      <c r="S311" s="231" t="inlineStr">
        <is>
          <t>EUR</t>
        </is>
      </c>
      <c r="T311" s="352" t="n"/>
      <c r="U311" s="231" t="inlineStr">
        <is>
          <t>not qualified translator</t>
        </is>
      </c>
      <c r="V311" s="231" t="inlineStr">
        <is>
          <t>Freelancer</t>
        </is>
      </c>
      <c r="W311" s="231" t="inlineStr">
        <is>
          <t>Sweden</t>
        </is>
      </c>
      <c r="X311" s="231" t="inlineStr">
        <is>
          <t>GMT+1</t>
        </is>
      </c>
      <c r="Y311" s="353">
        <f>NOW()-7/24</f>
        <v/>
      </c>
      <c r="Z311" s="356" t="inlineStr">
        <is>
          <t>mika@jimimedia.se</t>
        </is>
      </c>
      <c r="AA311" s="231" t="n"/>
      <c r="AB311" s="355" t="n"/>
      <c r="AC311" s="390" t="n"/>
      <c r="AD311" s="352" t="n">
        <v>228261</v>
      </c>
      <c r="AE311" s="352" t="n"/>
      <c r="AF311" s="452" t="n">
        <v>0</v>
      </c>
      <c r="AG311" s="453" t="n"/>
    </row>
    <row r="312">
      <c r="A312" s="43" t="n"/>
      <c r="B312" s="232" t="inlineStr">
        <is>
          <t>X-Norwegian (Bokmal)</t>
        </is>
      </c>
      <c r="C312" s="46" t="n"/>
      <c r="D312" s="34" t="inlineStr">
        <is>
          <t>NO</t>
        </is>
      </c>
      <c r="E312" s="43" t="n"/>
      <c r="F312" s="34" t="n"/>
      <c r="G312" s="34" t="n"/>
      <c r="H312" s="347" t="n"/>
      <c r="I312" s="43" t="n"/>
      <c r="J312" s="43" t="n"/>
      <c r="K312" s="34" t="n"/>
      <c r="L312" s="34" t="n"/>
      <c r="M312" s="34" t="n"/>
      <c r="N312" s="43" t="n"/>
      <c r="O312" s="43" t="n"/>
      <c r="P312" s="43" t="n"/>
      <c r="Q312" s="43" t="n"/>
      <c r="R312" s="43" t="n"/>
      <c r="S312" s="34" t="n"/>
      <c r="T312" s="34" t="n"/>
      <c r="U312" s="34" t="n"/>
      <c r="V312" s="34" t="n"/>
      <c r="W312" s="34" t="n"/>
      <c r="X312" s="34" t="n"/>
      <c r="Y312" s="43" t="n"/>
      <c r="Z312" s="34" t="n"/>
      <c r="AA312" s="34" t="n"/>
      <c r="AB312" s="232" t="n"/>
      <c r="AC312" s="575" t="n"/>
      <c r="AD312" s="43" t="n"/>
      <c r="AE312" s="43" t="n"/>
      <c r="AF312" s="448" t="e">
        <v>#N/A</v>
      </c>
      <c r="AG312" s="449" t="n"/>
    </row>
    <row r="313">
      <c r="A313" s="43" t="n">
        <v>1</v>
      </c>
      <c r="B313" s="46" t="inlineStr">
        <is>
          <t>Lingsoft_NO</t>
        </is>
      </c>
      <c r="C313" s="46" t="inlineStr">
        <is>
          <t>Lingsoft</t>
        </is>
      </c>
      <c r="D313" s="34" t="inlineStr">
        <is>
          <t>NO</t>
        </is>
      </c>
      <c r="E313" s="43" t="inlineStr">
        <is>
          <t>Translator</t>
        </is>
      </c>
      <c r="F313" s="34" t="n"/>
      <c r="G313" s="34" t="n"/>
      <c r="H313" s="34" t="n"/>
      <c r="I313" s="43">
        <f>N313/$I$461</f>
        <v/>
      </c>
      <c r="J313" s="43" t="n"/>
      <c r="K313" s="34" t="n"/>
      <c r="L313" s="34" t="n"/>
      <c r="M313" s="34" t="n"/>
      <c r="N313" s="43" t="n">
        <v>0.155</v>
      </c>
      <c r="O313" s="43" t="n">
        <v>0.05</v>
      </c>
      <c r="P313" s="43" t="n"/>
      <c r="Q313" s="34" t="inlineStr">
        <is>
          <t>Reviews 1-300 words: Min fee of 15 EUR
Translation 1-100 words: Min fee of 15 EUR</t>
        </is>
      </c>
      <c r="R313" s="43" t="n">
        <v>45</v>
      </c>
      <c r="S313" s="34" t="inlineStr">
        <is>
          <t>EUR</t>
        </is>
      </c>
      <c r="T313" s="34" t="n"/>
      <c r="U313" s="34" t="inlineStr">
        <is>
          <t>Core resources, vendor, TEP</t>
        </is>
      </c>
      <c r="V313" s="34" t="inlineStr">
        <is>
          <t>Vendor</t>
        </is>
      </c>
      <c r="W313" s="34" t="inlineStr">
        <is>
          <t>Norway</t>
        </is>
      </c>
      <c r="X313" s="34" t="inlineStr">
        <is>
          <t>GMT+1</t>
        </is>
      </c>
      <c r="Y313" s="44">
        <f>NOW()-7/24</f>
        <v/>
      </c>
      <c r="Z313" s="413" t="inlineStr">
        <is>
          <t>janne.holopainen@lingsoft.fi;Liisa Nykopp &lt;liisa.nykopp@lingsoft.fi&gt;;production-pactera@lingsoft.fi</t>
        </is>
      </c>
      <c r="AA313" s="34" t="n"/>
      <c r="AB313" s="232" t="n"/>
      <c r="AC313" s="574" t="inlineStr">
        <is>
          <t>358 2 279 3300/358 50 5278 150</t>
        </is>
      </c>
      <c r="AD313" s="43" t="n">
        <v>81450</v>
      </c>
      <c r="AE313" s="43" t="n"/>
      <c r="AF313" s="448" t="n">
        <v>0</v>
      </c>
      <c r="AG313" s="449" t="n"/>
    </row>
    <row r="314">
      <c r="A314" s="43" t="n">
        <v>2</v>
      </c>
      <c r="B314" s="46" t="inlineStr">
        <is>
          <t>Monica Spord Molstad</t>
        </is>
      </c>
      <c r="C314" s="46" t="inlineStr">
        <is>
          <t>Monica Spord Molstad</t>
        </is>
      </c>
      <c r="D314" s="34" t="inlineStr">
        <is>
          <t>NO</t>
        </is>
      </c>
      <c r="E314" s="43" t="inlineStr">
        <is>
          <t>Translator</t>
        </is>
      </c>
      <c r="F314" s="46" t="inlineStr">
        <is>
          <t>Monica Spord Molstad</t>
        </is>
      </c>
      <c r="G314" s="34" t="inlineStr">
        <is>
          <t>monica.spord</t>
        </is>
      </c>
      <c r="H314" s="34" t="inlineStr">
        <is>
          <t>Pactera2019</t>
        </is>
      </c>
      <c r="I314" s="43">
        <f>N314/$I$461</f>
        <v/>
      </c>
      <c r="J314" s="43" t="n"/>
      <c r="K314" s="34" t="n"/>
      <c r="L314" s="34" t="n"/>
      <c r="M314" s="34" t="n"/>
      <c r="N314" s="43" t="n">
        <v>0.16</v>
      </c>
      <c r="O314" s="43" t="n"/>
      <c r="P314" s="43" t="n"/>
      <c r="Q314" s="43" t="n"/>
      <c r="R314" s="43" t="n"/>
      <c r="S314" s="34" t="inlineStr">
        <is>
          <t>EUR</t>
        </is>
      </c>
      <c r="T314" s="34" t="n"/>
      <c r="U314" s="34" t="inlineStr">
        <is>
          <t>backup for translator</t>
        </is>
      </c>
      <c r="V314" s="34" t="inlineStr">
        <is>
          <t>Freelancer</t>
        </is>
      </c>
      <c r="W314" s="34" t="inlineStr">
        <is>
          <t>Norway</t>
        </is>
      </c>
      <c r="X314" s="34" t="inlineStr">
        <is>
          <t>GMT+1</t>
        </is>
      </c>
      <c r="Y314" s="44">
        <f>NOW()-7/24</f>
        <v/>
      </c>
      <c r="Z314" s="347" t="inlineStr">
        <is>
          <t>msm@msm-techtrans.no</t>
        </is>
      </c>
      <c r="AA314" s="34" t="inlineStr">
        <is>
          <t>v_monica.spord@pactera.com</t>
        </is>
      </c>
      <c r="AB314" s="232" t="n"/>
      <c r="AC314" s="574" t="inlineStr">
        <is>
          <t>47 91 52 98 69</t>
        </is>
      </c>
      <c r="AD314" s="43" t="n">
        <v>172877</v>
      </c>
      <c r="AE314" s="43" t="n"/>
      <c r="AF314" s="448" t="inlineStr">
        <is>
          <t>Pactera_NO_M.SP</t>
        </is>
      </c>
      <c r="AG314" s="449" t="n"/>
    </row>
    <row r="315">
      <c r="A315" s="43" t="n">
        <v>2</v>
      </c>
      <c r="B315" s="46" t="inlineStr">
        <is>
          <t>Inge Davidsen</t>
        </is>
      </c>
      <c r="C315" s="46" t="inlineStr">
        <is>
          <t>Inge Davidsen</t>
        </is>
      </c>
      <c r="D315" s="34" t="inlineStr">
        <is>
          <t>NO</t>
        </is>
      </c>
      <c r="E315" s="43" t="inlineStr">
        <is>
          <t>Translator</t>
        </is>
      </c>
      <c r="F315" s="46" t="n"/>
      <c r="G315" s="34" t="n"/>
      <c r="H315" s="34" t="n"/>
      <c r="I315" s="43">
        <f>N315/$I$461</f>
        <v/>
      </c>
      <c r="J315" s="43" t="n"/>
      <c r="K315" s="34" t="n"/>
      <c r="L315" s="34" t="n"/>
      <c r="M315" s="34" t="n"/>
      <c r="N315" s="43" t="n">
        <v>0.135</v>
      </c>
      <c r="O315" s="43" t="n"/>
      <c r="P315" s="43" t="n"/>
      <c r="Q315" s="34" t="n"/>
      <c r="R315" s="43" t="n">
        <v>40</v>
      </c>
      <c r="S315" s="34" t="inlineStr">
        <is>
          <t>EUR</t>
        </is>
      </c>
      <c r="T315" s="34" t="n"/>
      <c r="U315" s="34" t="inlineStr">
        <is>
          <t>backup</t>
        </is>
      </c>
      <c r="V315" s="34" t="inlineStr">
        <is>
          <t>Freelancer</t>
        </is>
      </c>
      <c r="W315" s="34" t="inlineStr">
        <is>
          <t>Ireland</t>
        </is>
      </c>
      <c r="X315" s="34" t="inlineStr">
        <is>
          <t>GMT+0</t>
        </is>
      </c>
      <c r="Y315" s="44">
        <f>NOW()-7/24</f>
        <v/>
      </c>
      <c r="Z315" s="347" t="inlineStr">
        <is>
          <t>inge.davidsen@gmail.com</t>
        </is>
      </c>
      <c r="AA315" s="34" t="n"/>
      <c r="AB315" s="232" t="n"/>
      <c r="AC315" s="391" t="inlineStr">
        <is>
          <t>+ 353 (0)22 30091</t>
        </is>
      </c>
      <c r="AD315" s="43" t="n">
        <v>116398</v>
      </c>
      <c r="AE315" s="43" t="n"/>
      <c r="AF315" s="448" t="n">
        <v>0</v>
      </c>
      <c r="AG315" s="449" t="n"/>
    </row>
    <row r="316">
      <c r="A316" s="43" t="n"/>
      <c r="B316" s="46" t="inlineStr">
        <is>
          <t>David Daleng</t>
        </is>
      </c>
      <c r="C316" s="46" t="inlineStr">
        <is>
          <t>David Daleng</t>
        </is>
      </c>
      <c r="D316" s="34" t="inlineStr">
        <is>
          <t>NO</t>
        </is>
      </c>
      <c r="E316" s="43" t="inlineStr">
        <is>
          <t>Translator</t>
        </is>
      </c>
      <c r="F316" s="46" t="n"/>
      <c r="G316" s="34" t="n"/>
      <c r="H316" s="34" t="n"/>
      <c r="I316" s="43" t="n"/>
      <c r="J316" s="43" t="n"/>
      <c r="K316" s="34" t="n"/>
      <c r="L316" s="34" t="n"/>
      <c r="M316" s="34" t="n"/>
      <c r="N316" s="43" t="n">
        <v>0.11</v>
      </c>
      <c r="O316" s="43" t="n">
        <v>0.04</v>
      </c>
      <c r="P316" s="43" t="n"/>
      <c r="Q316" s="34" t="inlineStr">
        <is>
          <t>Min fee: 5EUR</t>
        </is>
      </c>
      <c r="R316" s="43" t="n"/>
      <c r="S316" s="34" t="inlineStr">
        <is>
          <t>EUR</t>
        </is>
      </c>
      <c r="T316" s="34" t="n"/>
      <c r="U316" s="34" t="inlineStr">
        <is>
          <t>not qualified translator, but he is good to use</t>
        </is>
      </c>
      <c r="V316" s="34" t="inlineStr">
        <is>
          <t>Freelancer</t>
        </is>
      </c>
      <c r="W316" s="34" t="inlineStr">
        <is>
          <t>Norway</t>
        </is>
      </c>
      <c r="X316" s="34" t="inlineStr">
        <is>
          <t>GMT+1</t>
        </is>
      </c>
      <c r="Y316" s="44">
        <f>NOW()-7/24</f>
        <v/>
      </c>
      <c r="Z316" s="347" t="inlineStr">
        <is>
          <t>david@thehappysalmon.com</t>
        </is>
      </c>
      <c r="AA316" s="34" t="n"/>
      <c r="AB316" s="232" t="n"/>
      <c r="AC316" s="575" t="n"/>
      <c r="AD316" s="34" t="n">
        <v>128479</v>
      </c>
      <c r="AE316" s="43" t="n"/>
      <c r="AF316" s="448" t="inlineStr">
        <is>
          <t>Pactera_NB_D.DA</t>
        </is>
      </c>
      <c r="AG316" s="449" t="n"/>
    </row>
    <row r="317">
      <c r="A317" s="43" t="n"/>
      <c r="B317" s="46" t="inlineStr">
        <is>
          <t>Jon Kittilsen</t>
        </is>
      </c>
      <c r="C317" s="46" t="inlineStr">
        <is>
          <t>Acme Associates AS</t>
        </is>
      </c>
      <c r="D317" s="34" t="inlineStr">
        <is>
          <t>NO</t>
        </is>
      </c>
      <c r="E317" s="43" t="inlineStr">
        <is>
          <t>Translator</t>
        </is>
      </c>
      <c r="F317" s="34" t="inlineStr">
        <is>
          <t>Jon Kittilsen</t>
        </is>
      </c>
      <c r="G317" s="34" t="inlineStr">
        <is>
          <t>v_kittilsen.Jon</t>
        </is>
      </c>
      <c r="H317" s="347" t="inlineStr">
        <is>
          <t>Pactera1@#</t>
        </is>
      </c>
      <c r="I317" s="43">
        <f>N317/$I$461</f>
        <v/>
      </c>
      <c r="J317" s="43" t="n"/>
      <c r="K317" s="34" t="n"/>
      <c r="L317" s="34" t="n"/>
      <c r="M317" s="34" t="n"/>
      <c r="N317" s="43" t="n">
        <v>0.13</v>
      </c>
      <c r="O317" s="43" t="n">
        <v>0.04</v>
      </c>
      <c r="P317" s="43" t="n"/>
      <c r="Q317" s="43" t="n"/>
      <c r="R317" s="43" t="n">
        <v>35</v>
      </c>
      <c r="S317" s="34" t="inlineStr">
        <is>
          <t>EUR</t>
        </is>
      </c>
      <c r="T317" s="34" t="n"/>
      <c r="U317" s="34" t="inlineStr">
        <is>
          <t>can't take quick TAT projects</t>
        </is>
      </c>
      <c r="V317" s="34" t="inlineStr">
        <is>
          <t>Freelancer</t>
        </is>
      </c>
      <c r="W317" s="34" t="inlineStr">
        <is>
          <t>Norway</t>
        </is>
      </c>
      <c r="X317" s="34" t="inlineStr">
        <is>
          <t>GMT+1</t>
        </is>
      </c>
      <c r="Y317" s="44">
        <f>NOW()-7/24</f>
        <v/>
      </c>
      <c r="Z317" s="347" t="inlineStr">
        <is>
          <t>jon.kittilsen@getmail.no</t>
        </is>
      </c>
      <c r="AA317" s="34" t="inlineStr">
        <is>
          <t>v_kittilsen.Jon@pactera.com</t>
        </is>
      </c>
      <c r="AB317" s="232" t="n"/>
      <c r="AC317" s="575" t="inlineStr">
        <is>
          <t>47 2267 4983</t>
        </is>
      </c>
      <c r="AD317" s="43" t="n">
        <v>119516</v>
      </c>
      <c r="AE317" s="43" t="n"/>
      <c r="AF317" s="448" t="n">
        <v>0</v>
      </c>
      <c r="AG317" s="449" t="n"/>
    </row>
    <row r="318">
      <c r="A318" s="43" t="n"/>
      <c r="B318" s="46" t="inlineStr">
        <is>
          <t>Siw Shauni Hauger</t>
        </is>
      </c>
      <c r="C318" s="46" t="inlineStr">
        <is>
          <t>Siw Shauni Hauger</t>
        </is>
      </c>
      <c r="D318" s="34" t="inlineStr">
        <is>
          <t>NO</t>
        </is>
      </c>
      <c r="E318" s="43" t="inlineStr">
        <is>
          <t>Translator</t>
        </is>
      </c>
      <c r="F318" s="46" t="n"/>
      <c r="G318" s="34" t="n"/>
      <c r="H318" s="34" t="n"/>
      <c r="I318" s="43">
        <f>N318/$I$461</f>
        <v/>
      </c>
      <c r="J318" s="43" t="n"/>
      <c r="K318" s="34" t="n"/>
      <c r="L318" s="34" t="n"/>
      <c r="M318" s="34" t="n"/>
      <c r="N318" s="43" t="n">
        <v>0.08</v>
      </c>
      <c r="O318" s="43" t="n">
        <v>0.03</v>
      </c>
      <c r="P318" s="43" t="n"/>
      <c r="Q318" s="34" t="inlineStr">
        <is>
          <t>Min fee: 15</t>
        </is>
      </c>
      <c r="R318" s="43" t="n">
        <v>35</v>
      </c>
      <c r="S318" s="34" t="inlineStr">
        <is>
          <t>EUR</t>
        </is>
      </c>
      <c r="T318" s="34" t="n"/>
      <c r="U318" s="34" t="inlineStr">
        <is>
          <t>can't take quick TAT projects</t>
        </is>
      </c>
      <c r="V318" s="34" t="inlineStr">
        <is>
          <t>Freelancer</t>
        </is>
      </c>
      <c r="W318" s="34" t="inlineStr">
        <is>
          <t>Norway</t>
        </is>
      </c>
      <c r="X318" s="34" t="inlineStr">
        <is>
          <t>GMT+1</t>
        </is>
      </c>
      <c r="Y318" s="44">
        <f>NOW()-7/24</f>
        <v/>
      </c>
      <c r="Z318" s="347" t="inlineStr">
        <is>
          <t>nortranslate1@gmail.com</t>
        </is>
      </c>
      <c r="AA318" s="34" t="n"/>
      <c r="AB318" s="232" t="n"/>
      <c r="AC318" s="574" t="inlineStr">
        <is>
          <t>1 417-315-2726</t>
        </is>
      </c>
      <c r="AD318" s="43" t="n">
        <v>119449</v>
      </c>
      <c r="AE318" s="43" t="n"/>
      <c r="AF318" s="448" t="n">
        <v>0</v>
      </c>
      <c r="AG318" s="449" t="n"/>
    </row>
    <row r="319">
      <c r="A319" s="43" t="n"/>
      <c r="B319" s="46" t="inlineStr">
        <is>
          <t>Kristin Høgsve-Mouton</t>
        </is>
      </c>
      <c r="C319" s="46" t="inlineStr">
        <is>
          <t>Kristin Høgsve-Mouton(do not use, cannot invoice legally)</t>
        </is>
      </c>
      <c r="D319" s="34" t="inlineStr">
        <is>
          <t>NO</t>
        </is>
      </c>
      <c r="E319" s="43" t="inlineStr">
        <is>
          <t>Translator</t>
        </is>
      </c>
      <c r="F319" s="46" t="inlineStr">
        <is>
          <t>Kristin Høgsve-Mouton</t>
        </is>
      </c>
      <c r="G319" s="34" t="inlineStr">
        <is>
          <t>kristin.hogsve</t>
        </is>
      </c>
      <c r="H319" s="34" t="inlineStr">
        <is>
          <t>Pactera2019</t>
        </is>
      </c>
      <c r="I319" s="43">
        <f>N319/$I$461</f>
        <v/>
      </c>
      <c r="J319" s="43" t="n"/>
      <c r="K319" s="34" t="n"/>
      <c r="L319" s="34" t="n"/>
      <c r="M319" s="34" t="n"/>
      <c r="N319" s="43" t="n">
        <v>0.13</v>
      </c>
      <c r="O319" s="43" t="n"/>
      <c r="P319" s="43" t="n"/>
      <c r="Q319" s="43" t="n"/>
      <c r="R319" s="43" t="n">
        <v>40</v>
      </c>
      <c r="S319" s="34" t="inlineStr">
        <is>
          <t>EUR</t>
        </is>
      </c>
      <c r="T319" s="34" t="n"/>
      <c r="U319" s="34" t="inlineStr">
        <is>
          <t>cannot invoice legally</t>
        </is>
      </c>
      <c r="V319" s="34" t="inlineStr">
        <is>
          <t>Freelancer</t>
        </is>
      </c>
      <c r="W319" s="34" t="inlineStr">
        <is>
          <t>Norway</t>
        </is>
      </c>
      <c r="X319" s="34" t="inlineStr">
        <is>
          <t>GMT+1</t>
        </is>
      </c>
      <c r="Y319" s="44">
        <f>NOW()-7/24</f>
        <v/>
      </c>
      <c r="Z319" s="347" t="inlineStr">
        <is>
          <t>oystein.kleven@gmail.com</t>
        </is>
      </c>
      <c r="AA319" s="34" t="inlineStr">
        <is>
          <t>v_kristin.hogsve@pactera.com</t>
        </is>
      </c>
      <c r="AB319" s="232" t="n"/>
      <c r="AC319" s="575" t="n">
        <v>33627180629</v>
      </c>
      <c r="AD319" s="43" t="n">
        <v>240141</v>
      </c>
      <c r="AE319" s="43" t="n"/>
      <c r="AF319" s="448" t="n">
        <v>0</v>
      </c>
      <c r="AG319" s="449" t="n"/>
    </row>
    <row r="320">
      <c r="A320" s="43" t="n"/>
      <c r="B320" s="46" t="inlineStr">
        <is>
          <t>Peter Wangsvik Sigurdsen(Quit)</t>
        </is>
      </c>
      <c r="C320" s="46" t="inlineStr">
        <is>
          <t>Peter Wangsvik Sigurdsen</t>
        </is>
      </c>
      <c r="D320" s="34" t="inlineStr">
        <is>
          <t>NO</t>
        </is>
      </c>
      <c r="E320" s="43" t="inlineStr">
        <is>
          <t>Translator</t>
        </is>
      </c>
      <c r="F320" s="46" t="inlineStr">
        <is>
          <t>Peter Wangsvik Sigurdsen</t>
        </is>
      </c>
      <c r="G320" s="34" t="inlineStr">
        <is>
          <t>peter.wangsvik</t>
        </is>
      </c>
      <c r="H320" s="34" t="inlineStr">
        <is>
          <t>Pactera2019</t>
        </is>
      </c>
      <c r="I320" s="43">
        <f>N320/$I$461</f>
        <v/>
      </c>
      <c r="J320" s="43">
        <f>O320/$I$461</f>
        <v/>
      </c>
      <c r="K320" s="34" t="n"/>
      <c r="L320" s="34" t="n"/>
      <c r="M320" s="34" t="n"/>
      <c r="N320" s="43" t="n">
        <v>0.105</v>
      </c>
      <c r="O320" s="43" t="n">
        <v>0.03</v>
      </c>
      <c r="P320" s="43" t="n"/>
      <c r="Q320" s="43" t="n"/>
      <c r="R320" s="43" t="n">
        <v>27</v>
      </c>
      <c r="S320" s="34" t="inlineStr">
        <is>
          <t>EUR</t>
        </is>
      </c>
      <c r="T320" s="34" t="n"/>
      <c r="U320" s="34" t="inlineStr">
        <is>
          <t>good quality</t>
        </is>
      </c>
      <c r="V320" s="34" t="inlineStr">
        <is>
          <t>Freelancer</t>
        </is>
      </c>
      <c r="W320" s="34" t="inlineStr">
        <is>
          <t>Norway</t>
        </is>
      </c>
      <c r="X320" s="34" t="inlineStr">
        <is>
          <t>GMT+1</t>
        </is>
      </c>
      <c r="Y320" s="44">
        <f>NOW()-7/24</f>
        <v/>
      </c>
      <c r="Z320" s="347" t="inlineStr">
        <is>
          <t>peter@wasi.no</t>
        </is>
      </c>
      <c r="AA320" s="34" t="inlineStr">
        <is>
          <t>v_peter.wangsvik@pactera.com</t>
        </is>
      </c>
      <c r="AB320" s="232" t="n"/>
      <c r="AC320" s="575" t="n"/>
      <c r="AD320" s="34" t="n">
        <v>176760</v>
      </c>
      <c r="AE320" s="43" t="n"/>
      <c r="AF320" s="448" t="inlineStr">
        <is>
          <t>Pactera_NO_P.WA</t>
        </is>
      </c>
      <c r="AG320" s="449" t="n"/>
    </row>
    <row r="321">
      <c r="A321" s="43" t="n"/>
      <c r="B321" s="46" t="inlineStr">
        <is>
          <t>Per Morten Bergvall</t>
        </is>
      </c>
      <c r="C321" s="46" t="inlineStr">
        <is>
          <t>Quit, don't contact</t>
        </is>
      </c>
      <c r="D321" s="34" t="inlineStr">
        <is>
          <t>NO</t>
        </is>
      </c>
      <c r="E321" s="43" t="inlineStr">
        <is>
          <t>Translator</t>
        </is>
      </c>
      <c r="F321" s="46" t="inlineStr">
        <is>
          <t>Per Morten Bergvall</t>
        </is>
      </c>
      <c r="G321" s="34" t="inlineStr">
        <is>
          <t>per.bergvall</t>
        </is>
      </c>
      <c r="H321" s="34" t="inlineStr">
        <is>
          <t>Pactera2019</t>
        </is>
      </c>
      <c r="I321" s="43" t="n"/>
      <c r="J321" s="43" t="n"/>
      <c r="K321" s="34" t="n"/>
      <c r="L321" s="34" t="n"/>
      <c r="M321" s="34" t="n"/>
      <c r="N321" s="43" t="n"/>
      <c r="O321" s="43" t="n">
        <v>0.053</v>
      </c>
      <c r="P321" s="43" t="n"/>
      <c r="Q321" s="43" t="n"/>
      <c r="R321" s="43" t="n"/>
      <c r="S321" s="34" t="inlineStr">
        <is>
          <t>EUR</t>
        </is>
      </c>
      <c r="T321" s="34" t="n"/>
      <c r="U321" s="34" t="inlineStr">
        <is>
          <t>quit,never use him, always use his account to export and import package.</t>
        </is>
      </c>
      <c r="V321" s="34" t="inlineStr">
        <is>
          <t>Freelancer</t>
        </is>
      </c>
      <c r="W321" s="34" t="inlineStr">
        <is>
          <t>Norway</t>
        </is>
      </c>
      <c r="X321" s="34" t="inlineStr">
        <is>
          <t>GMT+1</t>
        </is>
      </c>
      <c r="Y321" s="44">
        <f>NOW()-7/24</f>
        <v/>
      </c>
      <c r="Z321" s="347" t="n"/>
      <c r="AA321" s="34" t="inlineStr">
        <is>
          <t>v_per.bergvall@pactera.com</t>
        </is>
      </c>
      <c r="AB321" s="232" t="n"/>
      <c r="AC321" s="575" t="n"/>
      <c r="AD321" s="34" t="n">
        <v>176931</v>
      </c>
      <c r="AE321" s="43" t="n"/>
      <c r="AF321" s="448" t="e">
        <v>#N/A</v>
      </c>
      <c r="AG321" s="449" t="n"/>
    </row>
    <row r="322">
      <c r="A322" s="43" t="n"/>
      <c r="B322" s="232" t="inlineStr">
        <is>
          <t>X-Danish</t>
        </is>
      </c>
      <c r="C322" s="34" t="n"/>
      <c r="D322" s="34" t="inlineStr">
        <is>
          <t>DA</t>
        </is>
      </c>
      <c r="E322" s="43" t="n"/>
      <c r="F322" s="34" t="n"/>
      <c r="G322" s="34" t="n"/>
      <c r="H322" s="34" t="n"/>
      <c r="I322" s="43" t="n"/>
      <c r="J322" s="43" t="n"/>
      <c r="K322" s="34" t="n"/>
      <c r="L322" s="34" t="n"/>
      <c r="M322" s="34" t="n"/>
      <c r="N322" s="43" t="n"/>
      <c r="O322" s="43" t="n"/>
      <c r="P322" s="43" t="n"/>
      <c r="Q322" s="43" t="n"/>
      <c r="R322" s="43" t="n"/>
      <c r="S322" s="34" t="n"/>
      <c r="T322" s="34" t="n"/>
      <c r="U322" s="34" t="n"/>
      <c r="V322" s="34" t="n"/>
      <c r="W322" s="34" t="n"/>
      <c r="X322" s="34" t="n"/>
      <c r="Y322" s="44" t="n"/>
      <c r="Z322" s="34" t="n"/>
      <c r="AA322" s="34" t="n"/>
      <c r="AB322" s="232" t="n"/>
      <c r="AC322" s="575" t="n"/>
      <c r="AD322" s="43" t="n"/>
      <c r="AE322" s="43" t="n"/>
      <c r="AF322" s="448" t="e">
        <v>#N/A</v>
      </c>
      <c r="AG322" s="449" t="n"/>
    </row>
    <row r="323">
      <c r="A323" s="43" t="n">
        <v>1</v>
      </c>
      <c r="B323" s="46" t="inlineStr">
        <is>
          <t>Ida Søgaard</t>
        </is>
      </c>
      <c r="C323" s="46" t="inlineStr">
        <is>
          <t>Ida Søgaard</t>
        </is>
      </c>
      <c r="D323" s="34" t="inlineStr">
        <is>
          <t>DA</t>
        </is>
      </c>
      <c r="E323" s="43" t="inlineStr">
        <is>
          <t>Translator</t>
        </is>
      </c>
      <c r="F323" s="46" t="inlineStr">
        <is>
          <t>Ida Søgaard</t>
        </is>
      </c>
      <c r="G323" s="34" t="inlineStr">
        <is>
          <t>ida.sogaard</t>
        </is>
      </c>
      <c r="H323" s="34" t="inlineStr">
        <is>
          <t>Tesla123!@#</t>
        </is>
      </c>
      <c r="I323" s="43">
        <f>N323/$I$461</f>
        <v/>
      </c>
      <c r="J323" s="43">
        <f>O323/$I$461</f>
        <v/>
      </c>
      <c r="K323" s="34" t="n"/>
      <c r="L323" s="34" t="n"/>
      <c r="M323" s="34" t="n"/>
      <c r="N323" s="43" t="n">
        <v>0.12</v>
      </c>
      <c r="O323" s="43" t="n">
        <v>0.034</v>
      </c>
      <c r="P323" s="43" t="n"/>
      <c r="Q323" s="34" t="inlineStr">
        <is>
          <t>Min fee: 10</t>
        </is>
      </c>
      <c r="R323" s="43" t="n"/>
      <c r="S323" s="34" t="inlineStr">
        <is>
          <t>EUR</t>
        </is>
      </c>
      <c r="T323" s="34" t="n"/>
      <c r="U323" s="34" t="inlineStr">
        <is>
          <t>Core translator</t>
        </is>
      </c>
      <c r="V323" s="34" t="inlineStr">
        <is>
          <t>Freelancer</t>
        </is>
      </c>
      <c r="W323" s="34" t="inlineStr">
        <is>
          <t>Denmark</t>
        </is>
      </c>
      <c r="X323" s="34" t="inlineStr">
        <is>
          <t>GMT+1</t>
        </is>
      </c>
      <c r="Y323" s="44">
        <f>NOW()-7/24</f>
        <v/>
      </c>
      <c r="Z323" s="347" t="inlineStr">
        <is>
          <t>is@istranslation.dk</t>
        </is>
      </c>
      <c r="AA323" s="34" t="inlineStr">
        <is>
          <t>v_ida.sogaard@pactera.com</t>
        </is>
      </c>
      <c r="AB323" s="232" t="n"/>
      <c r="AC323" s="574" t="inlineStr">
        <is>
          <t>45 51968274</t>
        </is>
      </c>
      <c r="AD323" s="43" t="n">
        <v>176902</v>
      </c>
      <c r="AE323" s="43" t="n"/>
      <c r="AF323" s="448" t="inlineStr">
        <is>
          <t>Pactera_DA_I.SO</t>
        </is>
      </c>
      <c r="AG323" s="449" t="n"/>
    </row>
    <row r="324">
      <c r="A324" s="43" t="n"/>
      <c r="B324" s="46" t="inlineStr">
        <is>
          <t>Alexandra Valbjørn</t>
        </is>
      </c>
      <c r="C324" s="46" t="inlineStr">
        <is>
          <t>Alexandra Naja Hauge Valbjørn</t>
        </is>
      </c>
      <c r="D324" s="34" t="inlineStr">
        <is>
          <t>DA</t>
        </is>
      </c>
      <c r="E324" s="43" t="inlineStr">
        <is>
          <t>Translator</t>
        </is>
      </c>
      <c r="F324" s="46" t="inlineStr">
        <is>
          <t>Alexandra Valbjørn</t>
        </is>
      </c>
      <c r="G324" s="34" t="inlineStr">
        <is>
          <t>Alexandra.Valbjorn</t>
        </is>
      </c>
      <c r="H324" s="34" t="inlineStr">
        <is>
          <t>Tesla123!@#</t>
        </is>
      </c>
      <c r="I324" s="43">
        <f>N324/$I$461</f>
        <v/>
      </c>
      <c r="J324" s="43">
        <f>O324/$I$461</f>
        <v/>
      </c>
      <c r="K324" s="34" t="n"/>
      <c r="L324" s="34" t="n"/>
      <c r="M324" s="34" t="n"/>
      <c r="N324" s="43" t="n">
        <v>0.12</v>
      </c>
      <c r="O324" s="43" t="n">
        <v>0.03</v>
      </c>
      <c r="P324" s="43" t="n"/>
      <c r="Q324" s="34" t="n"/>
      <c r="R324" s="43" t="n"/>
      <c r="S324" s="467" t="inlineStr">
        <is>
          <t>EUR</t>
        </is>
      </c>
      <c r="T324" s="34" t="n"/>
      <c r="U324" s="34" t="n"/>
      <c r="V324" s="34" t="inlineStr">
        <is>
          <t>Freelancer</t>
        </is>
      </c>
      <c r="W324" s="34" t="inlineStr">
        <is>
          <t>Denmark</t>
        </is>
      </c>
      <c r="X324" s="34" t="inlineStr">
        <is>
          <t>GMT+1</t>
        </is>
      </c>
      <c r="Y324" s="44">
        <f>NOW()-7/24</f>
        <v/>
      </c>
      <c r="Z324" s="347" t="inlineStr">
        <is>
          <t>alexandravalbjorn@gmail.com</t>
        </is>
      </c>
      <c r="AA324" s="34" t="inlineStr">
        <is>
          <t>Alexandra.Valbjorn@pacteraedge.com</t>
        </is>
      </c>
      <c r="AB324" s="232" t="n"/>
      <c r="AC324" s="574" t="n"/>
      <c r="AD324" s="43" t="n">
        <v>219129</v>
      </c>
      <c r="AE324" s="43" t="n"/>
      <c r="AF324" s="448" t="n"/>
      <c r="AG324" s="449" t="n"/>
    </row>
    <row r="325">
      <c r="A325" s="43" t="n"/>
      <c r="B325" s="46" t="inlineStr">
        <is>
          <t>Daniel Heydorn</t>
        </is>
      </c>
      <c r="C325" s="46" t="inlineStr">
        <is>
          <t>Poshlost Linguistics</t>
        </is>
      </c>
      <c r="D325" s="34" t="inlineStr">
        <is>
          <t>DA</t>
        </is>
      </c>
      <c r="E325" s="43" t="inlineStr">
        <is>
          <t>Translator</t>
        </is>
      </c>
      <c r="F325" s="34" t="n"/>
      <c r="G325" s="34" t="n"/>
      <c r="H325" s="34" t="n"/>
      <c r="I325" s="43">
        <f>N325/$I$461</f>
        <v/>
      </c>
      <c r="J325" s="43">
        <f>O325/$I$461</f>
        <v/>
      </c>
      <c r="K325" s="34" t="n"/>
      <c r="L325" s="34" t="n"/>
      <c r="M325" s="34" t="n"/>
      <c r="N325" s="43" t="n">
        <v>0.13</v>
      </c>
      <c r="O325" s="43" t="n">
        <v>0.04</v>
      </c>
      <c r="P325" s="43" t="n"/>
      <c r="Q325" s="34" t="inlineStr">
        <is>
          <t>mini fee:5</t>
        </is>
      </c>
      <c r="R325" s="43" t="n">
        <v>35</v>
      </c>
      <c r="S325" s="34" t="inlineStr">
        <is>
          <t>EUR</t>
        </is>
      </c>
      <c r="T325" s="34" t="n"/>
      <c r="U325" s="34" t="inlineStr">
        <is>
          <t>Core reviewer</t>
        </is>
      </c>
      <c r="V325" s="34" t="inlineStr">
        <is>
          <t>Freelancer</t>
        </is>
      </c>
      <c r="W325" s="34" t="inlineStr">
        <is>
          <t>Denmark</t>
        </is>
      </c>
      <c r="X325" s="34" t="inlineStr">
        <is>
          <t>GMT+1</t>
        </is>
      </c>
      <c r="Y325" s="44">
        <f>NOW()-7/24</f>
        <v/>
      </c>
      <c r="Z325" s="347" t="inlineStr">
        <is>
          <t>danielheydorn@gmail.com</t>
        </is>
      </c>
      <c r="AA325" s="34" t="n"/>
      <c r="AB325" s="232" t="n"/>
      <c r="AC325" s="574" t="inlineStr">
        <is>
          <t>45 27 43 83 65</t>
        </is>
      </c>
      <c r="AD325" s="43" t="n">
        <v>244187</v>
      </c>
      <c r="AE325" s="43" t="n"/>
      <c r="AF325" s="448" t="n">
        <v>0</v>
      </c>
      <c r="AG325" s="449" t="n"/>
    </row>
    <row r="326">
      <c r="A326" s="43" t="n"/>
      <c r="B326" s="46" t="inlineStr">
        <is>
          <t>Cecilia Gammeltoft-Hansen</t>
        </is>
      </c>
      <c r="C326" s="46" t="inlineStr">
        <is>
          <t>Cecilia Gammeltoft-Hansen</t>
        </is>
      </c>
      <c r="D326" s="34" t="inlineStr">
        <is>
          <t>DA</t>
        </is>
      </c>
      <c r="E326" s="43" t="inlineStr">
        <is>
          <t>Translator</t>
        </is>
      </c>
      <c r="F326" s="46" t="inlineStr">
        <is>
          <t>Cecilia Gammeltoft-Hansen</t>
        </is>
      </c>
      <c r="G326" s="34" t="inlineStr">
        <is>
          <t>cecilia.gammeltoft</t>
        </is>
      </c>
      <c r="H326" s="34" t="inlineStr">
        <is>
          <t>Tesla123!@#</t>
        </is>
      </c>
      <c r="I326" s="43">
        <f>N326/$I$461</f>
        <v/>
      </c>
      <c r="J326" s="43">
        <f>O326/$I$461</f>
        <v/>
      </c>
      <c r="K326" s="34" t="n"/>
      <c r="L326" s="34" t="n"/>
      <c r="M326" s="34" t="n"/>
      <c r="N326" s="43" t="n">
        <v>0.12</v>
      </c>
      <c r="O326" s="43" t="n">
        <v>0.04</v>
      </c>
      <c r="P326" s="43" t="n"/>
      <c r="Q326" s="43" t="n"/>
      <c r="R326" s="43" t="n">
        <v>35</v>
      </c>
      <c r="S326" s="34" t="inlineStr">
        <is>
          <t>EUR</t>
        </is>
      </c>
      <c r="T326" s="34" t="n"/>
      <c r="U326" s="34" t="inlineStr">
        <is>
          <t>backup for T</t>
        </is>
      </c>
      <c r="V326" s="34" t="inlineStr">
        <is>
          <t>Freelancer</t>
        </is>
      </c>
      <c r="W326" s="34" t="inlineStr">
        <is>
          <t>Denmark</t>
        </is>
      </c>
      <c r="X326" s="34" t="inlineStr">
        <is>
          <t>GMT+1</t>
        </is>
      </c>
      <c r="Y326" s="44">
        <f>NOW()-7/24</f>
        <v/>
      </c>
      <c r="Z326" s="347" t="inlineStr">
        <is>
          <t>cgh@fiberpost.dk</t>
        </is>
      </c>
      <c r="AA326" s="34" t="inlineStr">
        <is>
          <t>v_cecilia.gammeltoft@pactera.com</t>
        </is>
      </c>
      <c r="AB326" s="232" t="n"/>
      <c r="AC326" s="574" t="inlineStr">
        <is>
          <t>45 21795535</t>
        </is>
      </c>
      <c r="AD326" s="43" t="n">
        <v>176901</v>
      </c>
      <c r="AE326" s="43" t="n"/>
      <c r="AF326" s="448" t="inlineStr">
        <is>
          <t>Pactera_DA_C.GA</t>
        </is>
      </c>
      <c r="AG326" s="449" t="n"/>
    </row>
    <row r="327">
      <c r="A327" s="43" t="n"/>
      <c r="B327" s="46" t="inlineStr">
        <is>
          <t>Thomas Drewsen</t>
        </is>
      </c>
      <c r="C327" s="34">
        <f>G328</f>
        <v/>
      </c>
      <c r="D327" s="34" t="inlineStr">
        <is>
          <t>DA</t>
        </is>
      </c>
      <c r="E327" s="43" t="inlineStr">
        <is>
          <t>Translator</t>
        </is>
      </c>
      <c r="F327" s="46" t="inlineStr">
        <is>
          <t>Thomas Drewsen</t>
        </is>
      </c>
      <c r="G327" s="34" t="inlineStr">
        <is>
          <t>thomas.drewsen</t>
        </is>
      </c>
      <c r="H327" s="34" t="inlineStr">
        <is>
          <t>Tesla123!@#</t>
        </is>
      </c>
      <c r="I327" s="43">
        <f>N327/$I$461</f>
        <v/>
      </c>
      <c r="J327" s="43">
        <f>O327/$I$461</f>
        <v/>
      </c>
      <c r="K327" s="34" t="n"/>
      <c r="L327" s="34" t="n"/>
      <c r="M327" s="34" t="n"/>
      <c r="N327" s="43" t="n">
        <v>0.13</v>
      </c>
      <c r="O327" s="43" t="n">
        <v>0.05</v>
      </c>
      <c r="P327" s="43" t="n"/>
      <c r="Q327" s="43" t="n"/>
      <c r="R327" s="43" t="n"/>
      <c r="S327" s="34" t="inlineStr">
        <is>
          <t>EUR</t>
        </is>
      </c>
      <c r="T327" s="34" t="n"/>
      <c r="U327" s="34" t="inlineStr">
        <is>
          <t>backup</t>
        </is>
      </c>
      <c r="V327" s="34" t="inlineStr">
        <is>
          <t>Freelancer</t>
        </is>
      </c>
      <c r="W327" s="34" t="inlineStr">
        <is>
          <t>Denmark</t>
        </is>
      </c>
      <c r="X327" s="34" t="inlineStr">
        <is>
          <t>GMT+1</t>
        </is>
      </c>
      <c r="Y327" s="44">
        <f>NOW()-7/24</f>
        <v/>
      </c>
      <c r="Z327" s="347" t="inlineStr">
        <is>
          <t>tom.drew@teliamail.dk</t>
        </is>
      </c>
      <c r="AA327" s="34" t="inlineStr">
        <is>
          <t>v_thomas.drewsen@pactera.com</t>
        </is>
      </c>
      <c r="AB327" s="232" t="n"/>
      <c r="AC327" s="574" t="inlineStr">
        <is>
          <t>45 60146893</t>
        </is>
      </c>
      <c r="AD327" s="43" t="n">
        <v>176695</v>
      </c>
      <c r="AE327" s="43" t="n"/>
      <c r="AF327" s="448" t="inlineStr">
        <is>
          <t>Pactera_DA_T.DR</t>
        </is>
      </c>
      <c r="AG327" s="449" t="n"/>
    </row>
    <row r="328">
      <c r="A328" s="43" t="n"/>
      <c r="B328" s="46" t="inlineStr">
        <is>
          <t>Peter Grunnet-Jensen</t>
        </is>
      </c>
      <c r="C328" s="46" t="inlineStr">
        <is>
          <t>Peter Grunnet-Jensen</t>
        </is>
      </c>
      <c r="D328" s="34" t="inlineStr">
        <is>
          <t>DA</t>
        </is>
      </c>
      <c r="E328" s="43" t="inlineStr">
        <is>
          <t>Translator</t>
        </is>
      </c>
      <c r="F328" s="46" t="inlineStr">
        <is>
          <t>Peter Grunnet-Jensen</t>
        </is>
      </c>
      <c r="G328" s="34" t="inlineStr">
        <is>
          <t>peter.grunnet</t>
        </is>
      </c>
      <c r="H328" s="34" t="inlineStr">
        <is>
          <t>Tesla123!@#</t>
        </is>
      </c>
      <c r="I328" s="43">
        <f>N328/$I$461</f>
        <v/>
      </c>
      <c r="J328" s="43">
        <f>O328/$I$461</f>
        <v/>
      </c>
      <c r="K328" s="34" t="n"/>
      <c r="L328" s="34" t="n"/>
      <c r="M328" s="34" t="n"/>
      <c r="N328" s="43" t="n">
        <v>0.12</v>
      </c>
      <c r="O328" s="43" t="n">
        <v>0.025</v>
      </c>
      <c r="P328" s="43" t="n"/>
      <c r="Q328" s="34" t="inlineStr">
        <is>
          <t>Mini fee: 25</t>
        </is>
      </c>
      <c r="R328" s="43" t="n"/>
      <c r="S328" s="34" t="inlineStr">
        <is>
          <t>EUR</t>
        </is>
      </c>
      <c r="T328" s="34" t="n"/>
      <c r="U328" s="34" t="inlineStr">
        <is>
          <t>active account for import or export</t>
        </is>
      </c>
      <c r="V328" s="34" t="inlineStr">
        <is>
          <t>Freelancer</t>
        </is>
      </c>
      <c r="W328" s="34" t="inlineStr">
        <is>
          <t>Denmark</t>
        </is>
      </c>
      <c r="X328" s="34" t="inlineStr">
        <is>
          <t>GMT+1</t>
        </is>
      </c>
      <c r="Y328" s="44">
        <f>NOW()-7/24</f>
        <v/>
      </c>
      <c r="Z328" s="347" t="inlineStr">
        <is>
          <t>pgrunnet@gmail.com</t>
        </is>
      </c>
      <c r="AA328" s="34" t="inlineStr">
        <is>
          <t>v_peter.grunnet@pactera.com</t>
        </is>
      </c>
      <c r="AB328" s="232" t="n"/>
      <c r="AC328" s="574" t="inlineStr">
        <is>
          <t>44 7818447588</t>
        </is>
      </c>
      <c r="AD328" s="43" t="n">
        <v>176622</v>
      </c>
      <c r="AE328" s="43" t="n"/>
      <c r="AF328" s="448" t="inlineStr">
        <is>
          <t>Pactera_DA_P.GR</t>
        </is>
      </c>
      <c r="AG328" s="449" t="n"/>
    </row>
    <row r="329">
      <c r="A329" s="43" t="n"/>
      <c r="B329" s="46" t="inlineStr">
        <is>
          <t>Janne Holopainen</t>
        </is>
      </c>
      <c r="C329" s="34" t="inlineStr">
        <is>
          <t>Lingsoft_DA</t>
        </is>
      </c>
      <c r="D329" s="34" t="inlineStr">
        <is>
          <t>DA</t>
        </is>
      </c>
      <c r="E329" s="34" t="inlineStr">
        <is>
          <t>Vendor</t>
        </is>
      </c>
      <c r="F329" s="46" t="n"/>
      <c r="G329" s="34" t="n"/>
      <c r="H329" s="34" t="n"/>
      <c r="I329" s="43">
        <f>N329/$I$461</f>
        <v/>
      </c>
      <c r="J329" s="43">
        <f>O329/$I$461</f>
        <v/>
      </c>
      <c r="K329" s="34" t="n"/>
      <c r="L329" s="34" t="n"/>
      <c r="M329" s="34" t="n"/>
      <c r="N329" s="43" t="n">
        <v>0.155</v>
      </c>
      <c r="O329" s="43" t="n">
        <v>0.05</v>
      </c>
      <c r="P329" s="43" t="n"/>
      <c r="Q329" s="34" t="inlineStr">
        <is>
          <t>Reviews 1-300 words: Min fee of 15 EUR
Translation 1-100 words: Min fee of 15 EUR</t>
        </is>
      </c>
      <c r="R329" s="34" t="n">
        <v>45</v>
      </c>
      <c r="S329" s="34" t="inlineStr">
        <is>
          <t>EUR</t>
        </is>
      </c>
      <c r="T329" s="34" t="n"/>
      <c r="U329" s="34" t="n"/>
      <c r="V329" s="34" t="inlineStr">
        <is>
          <t>Vendor</t>
        </is>
      </c>
      <c r="W329" s="34" t="inlineStr">
        <is>
          <t>Finland</t>
        </is>
      </c>
      <c r="X329" s="34" t="inlineStr">
        <is>
          <t>GMT+2</t>
        </is>
      </c>
      <c r="Y329" s="44">
        <f>NOW()-6/24</f>
        <v/>
      </c>
      <c r="Z329" s="413" t="inlineStr">
        <is>
          <t>janne.holopainen@lingsoft.fi;Liisa Nykopp &lt;liisa.nykopp@lingsoft.fi&gt;;production-pactera@lingsoft.fi</t>
        </is>
      </c>
      <c r="AA329" s="34" t="n"/>
      <c r="AB329" s="232" t="n"/>
      <c r="AC329" s="574" t="inlineStr">
        <is>
          <t>59 50 5278 150;358 2 279 3300</t>
        </is>
      </c>
      <c r="AD329" s="43" t="n">
        <v>81450</v>
      </c>
      <c r="AE329" s="43" t="n"/>
      <c r="AF329" s="448" t="n">
        <v>0</v>
      </c>
      <c r="AG329" s="449" t="n"/>
    </row>
    <row r="330">
      <c r="A330" s="43" t="n"/>
      <c r="B330" s="46" t="inlineStr">
        <is>
          <t xml:space="preserve">Andrea Svensson </t>
        </is>
      </c>
      <c r="C330" s="34" t="inlineStr">
        <is>
          <t>Nordika Language Solutions[G005788]</t>
        </is>
      </c>
      <c r="D330" s="34" t="inlineStr">
        <is>
          <t>DA</t>
        </is>
      </c>
      <c r="E330" s="43" t="inlineStr">
        <is>
          <t>Translator</t>
        </is>
      </c>
      <c r="F330" s="46" t="inlineStr">
        <is>
          <t>Andrea Svensson</t>
        </is>
      </c>
      <c r="G330" s="34" t="n"/>
      <c r="H330" s="34" t="n"/>
      <c r="I330" s="43" t="n">
        <v>0.145</v>
      </c>
      <c r="J330" s="43" t="n">
        <v>0.045</v>
      </c>
      <c r="K330" s="34" t="n"/>
      <c r="L330" s="34" t="n"/>
      <c r="M330" s="34" t="n"/>
      <c r="N330" s="43" t="n">
        <v>0.145</v>
      </c>
      <c r="O330" s="43" t="n">
        <v>0.045</v>
      </c>
      <c r="P330" s="43" t="n">
        <v>0.175</v>
      </c>
      <c r="Q330" s="43" t="n"/>
      <c r="R330" s="43" t="n">
        <v>51.42</v>
      </c>
      <c r="S330" s="34" t="inlineStr">
        <is>
          <t>USD</t>
        </is>
      </c>
      <c r="T330" s="34" t="n"/>
      <c r="U330" s="34" t="inlineStr">
        <is>
          <t>not qualified, Vendor,can back up</t>
        </is>
      </c>
      <c r="V330" s="34" t="inlineStr">
        <is>
          <t>Freelancer</t>
        </is>
      </c>
      <c r="W330" s="34" t="inlineStr">
        <is>
          <t>Denmark</t>
        </is>
      </c>
      <c r="X330" s="34" t="inlineStr">
        <is>
          <t>GMT+1</t>
        </is>
      </c>
      <c r="Y330" s="44">
        <f>NOW()-7/24</f>
        <v/>
      </c>
      <c r="Z330" s="347" t="inlineStr">
        <is>
          <t>andrea.svensson@nordikalocalization.se; stefan.olsson@nordikalocalization.se</t>
        </is>
      </c>
      <c r="AA330" s="34" t="n"/>
      <c r="AB330" s="232" t="n"/>
      <c r="AC330" s="574" t="n"/>
      <c r="AD330" s="43" t="n">
        <v>162759</v>
      </c>
      <c r="AE330" s="43" t="n"/>
      <c r="AF330" s="448" t="n">
        <v>0</v>
      </c>
      <c r="AG330" s="449" t="n"/>
    </row>
    <row r="331">
      <c r="A331" s="43" t="n"/>
      <c r="B331" s="46" t="inlineStr">
        <is>
          <t>Martin Stier Jacobsen</t>
        </is>
      </c>
      <c r="C331" s="34" t="inlineStr">
        <is>
          <t>Martin Stier Jacobsen</t>
        </is>
      </c>
      <c r="D331" s="34" t="inlineStr">
        <is>
          <t>DA</t>
        </is>
      </c>
      <c r="E331" s="43" t="inlineStr">
        <is>
          <t>Translator</t>
        </is>
      </c>
      <c r="F331" s="46" t="inlineStr">
        <is>
          <t>Martin Strier Jacobsen</t>
        </is>
      </c>
      <c r="G331" s="34" t="inlineStr">
        <is>
          <t>martin.strier</t>
        </is>
      </c>
      <c r="H331" s="34" t="inlineStr">
        <is>
          <t>Tesla123!@#</t>
        </is>
      </c>
      <c r="I331" s="43">
        <f>N331/$I$461</f>
        <v/>
      </c>
      <c r="J331" s="43">
        <f>O331/$I$461</f>
        <v/>
      </c>
      <c r="K331" s="34" t="n"/>
      <c r="L331" s="34" t="n"/>
      <c r="M331" s="34" t="n"/>
      <c r="N331" s="43" t="n">
        <v>0.13</v>
      </c>
      <c r="O331" s="43" t="n">
        <v>0.04</v>
      </c>
      <c r="P331" s="43" t="n">
        <v>0.15</v>
      </c>
      <c r="Q331" s="34" t="inlineStr">
        <is>
          <t>Mini fee: 35</t>
        </is>
      </c>
      <c r="R331" s="43" t="n"/>
      <c r="S331" s="34" t="inlineStr">
        <is>
          <t>EUR</t>
        </is>
      </c>
      <c r="T331" s="34" t="n"/>
      <c r="U331" s="34" t="inlineStr">
        <is>
          <t>bad attitude, avoid using this one, unless others is NA</t>
        </is>
      </c>
      <c r="V331" s="34" t="inlineStr">
        <is>
          <t>Freelancer</t>
        </is>
      </c>
      <c r="W331" s="34" t="inlineStr">
        <is>
          <t>Denmark</t>
        </is>
      </c>
      <c r="X331" s="34" t="inlineStr">
        <is>
          <t>GMT+1</t>
        </is>
      </c>
      <c r="Y331" s="44">
        <f>NOW()-7/24</f>
        <v/>
      </c>
      <c r="Z331" s="347" t="inlineStr">
        <is>
          <t>msj@partners.dk</t>
        </is>
      </c>
      <c r="AA331" s="34" t="inlineStr">
        <is>
          <t>v_martin.strier@pactera.com</t>
        </is>
      </c>
      <c r="AB331" s="232" t="n"/>
      <c r="AC331" s="574" t="inlineStr">
        <is>
          <t xml:space="preserve">45 23629200 </t>
        </is>
      </c>
      <c r="AD331" s="43" t="n">
        <v>176900</v>
      </c>
      <c r="AE331" s="43" t="n"/>
      <c r="AF331" s="448" t="inlineStr">
        <is>
          <t>Pactera_DA_M.ST</t>
        </is>
      </c>
      <c r="AG331" s="449" t="n"/>
    </row>
    <row r="332">
      <c r="A332" s="352" t="n"/>
      <c r="B332" s="358" t="inlineStr">
        <is>
          <t>Jørgen Spo Madsen</t>
        </is>
      </c>
      <c r="C332" s="358" t="inlineStr">
        <is>
          <t>Jørgen Spo Madsen</t>
        </is>
      </c>
      <c r="D332" s="231" t="inlineStr">
        <is>
          <t>DA</t>
        </is>
      </c>
      <c r="E332" s="352" t="inlineStr">
        <is>
          <t>Translator</t>
        </is>
      </c>
      <c r="F332" s="358" t="inlineStr">
        <is>
          <t>Jørgen Spo Madsen</t>
        </is>
      </c>
      <c r="G332" s="231" t="inlineStr">
        <is>
          <t>jorgen.madsen</t>
        </is>
      </c>
      <c r="H332" s="231" t="inlineStr">
        <is>
          <t>Disabled</t>
        </is>
      </c>
      <c r="I332" s="352">
        <f>N332/$I$461</f>
        <v/>
      </c>
      <c r="J332" s="352">
        <f>O332/$I$461</f>
        <v/>
      </c>
      <c r="K332" s="231" t="n"/>
      <c r="L332" s="231" t="n"/>
      <c r="M332" s="231" t="n"/>
      <c r="N332" s="352" t="n">
        <v>0.13</v>
      </c>
      <c r="O332" s="352" t="n">
        <v>0.04</v>
      </c>
      <c r="P332" s="352" t="n"/>
      <c r="Q332" s="352" t="n"/>
      <c r="R332" s="352" t="n"/>
      <c r="S332" s="231" t="inlineStr">
        <is>
          <t>EUR</t>
        </is>
      </c>
      <c r="T332" s="231" t="n"/>
      <c r="U332" s="231" t="inlineStr">
        <is>
          <t>haven't done job before</t>
        </is>
      </c>
      <c r="V332" s="231" t="inlineStr">
        <is>
          <t>Freelancer</t>
        </is>
      </c>
      <c r="W332" s="231" t="inlineStr">
        <is>
          <t>Denmark</t>
        </is>
      </c>
      <c r="X332" s="231" t="inlineStr">
        <is>
          <t>GMT+1</t>
        </is>
      </c>
      <c r="Y332" s="353">
        <f>NOW()-7/24</f>
        <v/>
      </c>
      <c r="Z332" s="356" t="inlineStr">
        <is>
          <t>jorgen.madsen@live.dk</t>
        </is>
      </c>
      <c r="AA332" s="231" t="inlineStr">
        <is>
          <t>v_jorgen.madsen@pactera.com</t>
        </is>
      </c>
      <c r="AB332" s="355" t="n"/>
      <c r="AC332" s="392" t="inlineStr">
        <is>
          <t>45 2170 8826</t>
        </is>
      </c>
      <c r="AD332" s="352" t="n">
        <v>177175</v>
      </c>
      <c r="AE332" s="352" t="n"/>
      <c r="AF332" s="452" t="n">
        <v>0</v>
      </c>
      <c r="AG332" s="453" t="n"/>
    </row>
    <row r="333">
      <c r="A333" s="352" t="n"/>
      <c r="B333" s="358" t="inlineStr">
        <is>
          <t>Brian Alvin Poulsen</t>
        </is>
      </c>
      <c r="C333" s="358" t="inlineStr">
        <is>
          <t>Brian Alvin Poulsen</t>
        </is>
      </c>
      <c r="D333" s="231" t="inlineStr">
        <is>
          <t>DA</t>
        </is>
      </c>
      <c r="E333" s="352" t="inlineStr">
        <is>
          <t>Translator</t>
        </is>
      </c>
      <c r="F333" s="231" t="inlineStr">
        <is>
          <t>Brian Alvin Poulsen</t>
        </is>
      </c>
      <c r="G333" s="231" t="n"/>
      <c r="H333" s="231" t="inlineStr">
        <is>
          <t>Disabled</t>
        </is>
      </c>
      <c r="I333" s="352" t="n"/>
      <c r="J333" s="352" t="n"/>
      <c r="K333" s="231" t="n"/>
      <c r="L333" s="231" t="n"/>
      <c r="M333" s="231" t="n"/>
      <c r="N333" s="352" t="n"/>
      <c r="O333" s="352" t="n"/>
      <c r="P333" s="352" t="n"/>
      <c r="Q333" s="352" t="n"/>
      <c r="R333" s="352" t="n"/>
      <c r="S333" s="231" t="n"/>
      <c r="T333" s="231" t="n"/>
      <c r="U333" s="231" t="inlineStr">
        <is>
          <t>haven't done job before</t>
        </is>
      </c>
      <c r="V333" s="231" t="inlineStr">
        <is>
          <t>Freelancer</t>
        </is>
      </c>
      <c r="W333" s="231" t="inlineStr">
        <is>
          <t>Denmark</t>
        </is>
      </c>
      <c r="X333" s="231" t="inlineStr">
        <is>
          <t>GMT+1</t>
        </is>
      </c>
      <c r="Y333" s="353">
        <f>NOW()-7/24</f>
        <v/>
      </c>
      <c r="Z333" s="356" t="inlineStr">
        <is>
          <t>brian@wordfighter.dk</t>
        </is>
      </c>
      <c r="AA333" s="231" t="inlineStr">
        <is>
          <t>v_alvinpoulsen.brian@pactera.com</t>
        </is>
      </c>
      <c r="AB333" s="355" t="n"/>
      <c r="AC333" s="390" t="inlineStr">
        <is>
          <t>(+45) 20 15 35 03</t>
        </is>
      </c>
      <c r="AD333" s="352" t="n"/>
      <c r="AE333" s="352" t="n"/>
      <c r="AF333" s="452" t="n">
        <v>0</v>
      </c>
      <c r="AG333" s="453" t="n"/>
    </row>
    <row r="334">
      <c r="A334" s="352" t="n"/>
      <c r="B334" s="358" t="inlineStr">
        <is>
          <t>Annette Hougaard Skipper</t>
        </is>
      </c>
      <c r="C334" s="355" t="inlineStr">
        <is>
          <t>Quit, don't contact</t>
        </is>
      </c>
      <c r="D334" s="231" t="inlineStr">
        <is>
          <t>DA</t>
        </is>
      </c>
      <c r="E334" s="352" t="inlineStr">
        <is>
          <t>Translator</t>
        </is>
      </c>
      <c r="F334" s="358" t="inlineStr">
        <is>
          <t>Annette Hougaard Skipper</t>
        </is>
      </c>
      <c r="G334" s="231" t="inlineStr">
        <is>
          <t>annette.skipper</t>
        </is>
      </c>
      <c r="H334" s="231" t="inlineStr">
        <is>
          <t>Disabled</t>
        </is>
      </c>
      <c r="I334" s="352">
        <f>N334/$I$461</f>
        <v/>
      </c>
      <c r="J334" s="352" t="n"/>
      <c r="K334" s="231" t="n"/>
      <c r="L334" s="231" t="n"/>
      <c r="M334" s="231" t="n"/>
      <c r="N334" s="352" t="n">
        <v>0.1</v>
      </c>
      <c r="O334" s="352" t="n"/>
      <c r="P334" s="352" t="n"/>
      <c r="Q334" s="352" t="n"/>
      <c r="R334" s="352" t="n"/>
      <c r="S334" s="231" t="inlineStr">
        <is>
          <t>EUR</t>
        </is>
      </c>
      <c r="T334" s="231" t="n"/>
      <c r="U334" s="231" t="n"/>
      <c r="V334" s="231" t="inlineStr">
        <is>
          <t>Freelancer</t>
        </is>
      </c>
      <c r="W334" s="231" t="inlineStr">
        <is>
          <t>Denmark</t>
        </is>
      </c>
      <c r="X334" s="231" t="inlineStr">
        <is>
          <t>GMT+1</t>
        </is>
      </c>
      <c r="Y334" s="353">
        <f>NOW()-7/24</f>
        <v/>
      </c>
      <c r="Z334" s="356" t="inlineStr">
        <is>
          <t>annette.skipper@webspeed.dk</t>
        </is>
      </c>
      <c r="AA334" s="231" t="inlineStr">
        <is>
          <t>v_annette.skipper@pactera.com</t>
        </is>
      </c>
      <c r="AB334" s="355" t="n"/>
      <c r="AC334" s="392" t="inlineStr">
        <is>
          <t>45 5128 6888</t>
        </is>
      </c>
      <c r="AD334" s="352" t="n">
        <v>173741</v>
      </c>
      <c r="AE334" s="352" t="n"/>
      <c r="AF334" s="510" t="n">
        <v>0</v>
      </c>
      <c r="AG334" s="514" t="n"/>
    </row>
    <row r="335" ht="16.5" customHeight="1" s="474">
      <c r="A335" s="43" t="n"/>
      <c r="B335" s="232" t="inlineStr">
        <is>
          <t>X-Hebrew</t>
        </is>
      </c>
      <c r="C335" s="34" t="n"/>
      <c r="D335" s="34" t="inlineStr">
        <is>
          <t>HE</t>
        </is>
      </c>
      <c r="E335" s="43" t="n"/>
      <c r="F335" s="34" t="n"/>
      <c r="G335" s="34" t="n"/>
      <c r="H335" s="34" t="n"/>
      <c r="I335" s="43" t="n"/>
      <c r="J335" s="43" t="n"/>
      <c r="K335" s="34" t="n"/>
      <c r="L335" s="34" t="n"/>
      <c r="M335" s="34" t="n"/>
      <c r="N335" s="43" t="n"/>
      <c r="O335" s="43" t="n"/>
      <c r="P335" s="43" t="n"/>
      <c r="Q335" s="43" t="n"/>
      <c r="R335" s="43" t="n"/>
      <c r="S335" s="34" t="n"/>
      <c r="T335" s="34" t="n"/>
      <c r="U335" s="34" t="n"/>
      <c r="V335" s="34" t="n"/>
      <c r="W335" s="34" t="n"/>
      <c r="X335" s="34" t="n"/>
      <c r="Y335" s="44" t="n"/>
      <c r="Z335" s="34" t="n"/>
      <c r="AA335" s="34" t="n"/>
      <c r="AB335" s="232" t="n"/>
      <c r="AC335" s="575" t="n"/>
      <c r="AD335" s="43" t="n"/>
      <c r="AE335" s="43" t="n"/>
      <c r="AF335" s="448" t="e">
        <v>#N/A</v>
      </c>
      <c r="AG335" s="449" t="n"/>
    </row>
    <row r="336" ht="17.25" customHeight="1" s="474">
      <c r="A336" s="43" t="n">
        <v>1</v>
      </c>
      <c r="B336" s="278" t="inlineStr">
        <is>
          <t>Dalia Bracha</t>
        </is>
      </c>
      <c r="C336" s="46" t="inlineStr">
        <is>
          <t>Dalia Bracha</t>
        </is>
      </c>
      <c r="D336" s="34" t="inlineStr">
        <is>
          <t>HE</t>
        </is>
      </c>
      <c r="E336" s="43" t="inlineStr">
        <is>
          <t>Translator</t>
        </is>
      </c>
      <c r="F336" s="46" t="inlineStr">
        <is>
          <t>Dalia Bracha</t>
        </is>
      </c>
      <c r="G336" s="34" t="inlineStr">
        <is>
          <t>v_dalia.bracha</t>
        </is>
      </c>
      <c r="H336" s="34" t="inlineStr">
        <is>
          <t>Tesla123</t>
        </is>
      </c>
      <c r="I336" s="43" t="n">
        <v>0.1</v>
      </c>
      <c r="J336" s="43" t="n">
        <v>0.04</v>
      </c>
      <c r="K336" s="34" t="n"/>
      <c r="L336" s="34" t="n"/>
      <c r="M336" s="34" t="n"/>
      <c r="N336" s="43" t="n">
        <v>0.1</v>
      </c>
      <c r="O336" s="43" t="n">
        <v>0.04</v>
      </c>
      <c r="P336" s="43" t="n"/>
      <c r="Q336" s="43" t="n"/>
      <c r="R336" s="43" t="n">
        <v>40</v>
      </c>
      <c r="S336" s="34" t="inlineStr">
        <is>
          <t>USD</t>
        </is>
      </c>
      <c r="T336" s="43" t="n"/>
      <c r="U336" s="34" t="inlineStr">
        <is>
          <t>Main Translator for Firmware daily projects now. Nevertheless quality is not good at all according LQA results. We should further check about continuity</t>
        </is>
      </c>
      <c r="V336" s="34" t="inlineStr">
        <is>
          <t>Freelancer</t>
        </is>
      </c>
      <c r="W336" s="34" t="inlineStr">
        <is>
          <t>Israel</t>
        </is>
      </c>
      <c r="X336" s="34" t="inlineStr">
        <is>
          <t>GMT+2</t>
        </is>
      </c>
      <c r="Y336" s="44">
        <f>NOW()-6/24</f>
        <v/>
      </c>
      <c r="Z336" s="347" t="inlineStr">
        <is>
          <t>daliabr@barak.net.il; daliabr@gmail.com</t>
        </is>
      </c>
      <c r="AA336" s="386" t="inlineStr">
        <is>
          <t>v_dalia.bracha@pactera.com</t>
        </is>
      </c>
      <c r="AB336" s="232" t="n"/>
      <c r="AC336" s="574" t="inlineStr">
        <is>
          <t>972 (0) 54 4559185,00972-4-8202447</t>
        </is>
      </c>
      <c r="AD336" s="43" t="n">
        <v>50728</v>
      </c>
      <c r="AE336" s="43" t="n"/>
      <c r="AF336" s="448" t="inlineStr">
        <is>
          <t>Pactera_HE_D.BR</t>
        </is>
      </c>
      <c r="AG336" s="449" t="n"/>
    </row>
    <row r="337">
      <c r="A337" s="43" t="n">
        <v>1</v>
      </c>
      <c r="B337" s="278" t="inlineStr">
        <is>
          <t>Oranit Senderov</t>
        </is>
      </c>
      <c r="C337" s="46" t="inlineStr">
        <is>
          <t>Oranit Senderov</t>
        </is>
      </c>
      <c r="D337" s="34" t="inlineStr">
        <is>
          <t>HE</t>
        </is>
      </c>
      <c r="E337" s="43" t="inlineStr">
        <is>
          <t>Translator</t>
        </is>
      </c>
      <c r="F337" s="46" t="inlineStr">
        <is>
          <t>Oranit Senderov</t>
        </is>
      </c>
      <c r="G337" s="46" t="inlineStr">
        <is>
          <t>oranit.senderov</t>
        </is>
      </c>
      <c r="H337" s="34" t="inlineStr">
        <is>
          <t>Tesla123!@#</t>
        </is>
      </c>
      <c r="I337" s="34" t="n">
        <v>0.09</v>
      </c>
      <c r="J337" s="34" t="n">
        <v>0.04</v>
      </c>
      <c r="K337" s="34" t="n"/>
      <c r="L337" s="34" t="n"/>
      <c r="M337" s="34" t="n"/>
      <c r="N337" s="34" t="n">
        <v>0.09</v>
      </c>
      <c r="O337" s="34" t="n">
        <v>0.04</v>
      </c>
      <c r="P337" s="43" t="n"/>
      <c r="Q337" s="43" t="n"/>
      <c r="R337" s="43" t="n">
        <v>30</v>
      </c>
      <c r="S337" s="34" t="inlineStr">
        <is>
          <t>USD</t>
        </is>
      </c>
      <c r="T337" s="43" t="n"/>
      <c r="U337" s="34" t="inlineStr">
        <is>
          <t>Main reviewer for daily Tesla tasks. Slight delay in replies but she works till very late. Not very suitable for feedback fixing tasks. Still new and needs training.</t>
        </is>
      </c>
      <c r="V337" s="34" t="inlineStr">
        <is>
          <t>Freelancer</t>
        </is>
      </c>
      <c r="W337" s="34" t="inlineStr">
        <is>
          <t>Israel</t>
        </is>
      </c>
      <c r="X337" s="34" t="inlineStr">
        <is>
          <t>GMT+2</t>
        </is>
      </c>
      <c r="Y337" s="44">
        <f>NOW()-6/24</f>
        <v/>
      </c>
      <c r="Z337" s="347" t="inlineStr">
        <is>
          <t>oranits@gmail.com</t>
        </is>
      </c>
      <c r="AA337" s="386" t="inlineStr">
        <is>
          <t>v_oranit.senderov@pacteraedge.com</t>
        </is>
      </c>
      <c r="AB337" s="232" t="n"/>
      <c r="AC337" s="391" t="inlineStr">
        <is>
          <t>+972-52-3641327</t>
        </is>
      </c>
      <c r="AD337" s="43" t="n">
        <v>195768</v>
      </c>
      <c r="AE337" s="43" t="n"/>
      <c r="AF337" s="448" t="e">
        <v>#N/A</v>
      </c>
      <c r="AG337" s="449" t="n"/>
    </row>
    <row r="338" ht="17.25" customHeight="1" s="474">
      <c r="A338" s="43" t="n">
        <v>2</v>
      </c>
      <c r="B338" s="278" t="inlineStr">
        <is>
          <t>Ittai Hen</t>
        </is>
      </c>
      <c r="C338" s="46" t="inlineStr">
        <is>
          <t>Ittai Hen</t>
        </is>
      </c>
      <c r="D338" s="34" t="inlineStr">
        <is>
          <t>HE</t>
        </is>
      </c>
      <c r="E338" s="34" t="inlineStr">
        <is>
          <t>reviewer</t>
        </is>
      </c>
      <c r="F338" s="46" t="inlineStr">
        <is>
          <t>Ittai Hen</t>
        </is>
      </c>
      <c r="G338" s="34" t="inlineStr">
        <is>
          <t>v_ittai.hen</t>
        </is>
      </c>
      <c r="H338" s="34" t="inlineStr">
        <is>
          <t>Tesla123</t>
        </is>
      </c>
      <c r="I338" s="43" t="n">
        <v>0.1</v>
      </c>
      <c r="J338" s="43" t="n">
        <v>0.04</v>
      </c>
      <c r="K338" s="34" t="n"/>
      <c r="L338" s="34" t="n"/>
      <c r="M338" s="34" t="n"/>
      <c r="N338" s="43" t="n">
        <v>0.1</v>
      </c>
      <c r="O338" s="43" t="n">
        <v>0.04</v>
      </c>
      <c r="P338" s="43" t="n"/>
      <c r="Q338" s="43" t="n"/>
      <c r="R338" s="43" t="n">
        <v>35</v>
      </c>
      <c r="S338" s="34" t="inlineStr">
        <is>
          <t>USD</t>
        </is>
      </c>
      <c r="T338" s="43" t="n"/>
      <c r="U338" s="34" t="inlineStr">
        <is>
          <t>Quick reply and quality is good, always busy</t>
        </is>
      </c>
      <c r="V338" s="34" t="inlineStr">
        <is>
          <t>Freelancer</t>
        </is>
      </c>
      <c r="W338" s="34" t="inlineStr">
        <is>
          <t>Israel</t>
        </is>
      </c>
      <c r="X338" s="34" t="inlineStr">
        <is>
          <t>GMT+2</t>
        </is>
      </c>
      <c r="Y338" s="44">
        <f>NOW()-6/24</f>
        <v/>
      </c>
      <c r="Z338" s="347" t="inlineStr">
        <is>
          <t>taykee@gmail.com</t>
        </is>
      </c>
      <c r="AA338" s="386" t="inlineStr">
        <is>
          <t>v_ittai.hen@pactera.com</t>
        </is>
      </c>
      <c r="AB338" s="232" t="n"/>
      <c r="AC338" s="391" t="inlineStr">
        <is>
          <t>972-504-774-66</t>
        </is>
      </c>
      <c r="AD338" s="43" t="n">
        <v>177625</v>
      </c>
      <c r="AE338" s="43" t="n"/>
      <c r="AF338" s="448" t="inlineStr">
        <is>
          <t>Pactera_HE_I.HE</t>
        </is>
      </c>
      <c r="AG338" s="449" t="n"/>
    </row>
    <row r="339" ht="17.25" customHeight="1" s="474">
      <c r="A339" s="43" t="n">
        <v>2</v>
      </c>
      <c r="B339" s="278" t="inlineStr">
        <is>
          <t>Mickey Argaman</t>
        </is>
      </c>
      <c r="C339" s="46" t="inlineStr">
        <is>
          <t>Mickey Argaman</t>
        </is>
      </c>
      <c r="D339" s="34" t="inlineStr">
        <is>
          <t>HE</t>
        </is>
      </c>
      <c r="E339" s="43" t="inlineStr">
        <is>
          <t>Translator</t>
        </is>
      </c>
      <c r="F339" s="46" t="inlineStr">
        <is>
          <t>Mickey Argaman</t>
        </is>
      </c>
      <c r="G339" s="34" t="inlineStr">
        <is>
          <t>v_mickey.argaman</t>
        </is>
      </c>
      <c r="H339" s="34" t="inlineStr">
        <is>
          <t>Tesla123</t>
        </is>
      </c>
      <c r="I339" s="43">
        <f>N339/$I$461</f>
        <v/>
      </c>
      <c r="J339" s="43" t="n"/>
      <c r="K339" s="34" t="n"/>
      <c r="L339" s="34" t="n"/>
      <c r="M339" s="34" t="n"/>
      <c r="N339" s="43" t="n">
        <v>0.17</v>
      </c>
      <c r="O339" s="43" t="n"/>
      <c r="P339" s="43" t="n"/>
      <c r="Q339" s="43" t="n"/>
      <c r="R339" s="43" t="n">
        <v>65</v>
      </c>
      <c r="S339" s="34" t="inlineStr">
        <is>
          <t>EUR</t>
        </is>
      </c>
      <c r="T339" s="43" t="n"/>
      <c r="U339" s="34" t="inlineStr">
        <is>
          <t>Backup, quick reply and quality is good, always busy</t>
        </is>
      </c>
      <c r="V339" s="34" t="inlineStr">
        <is>
          <t>Freelancer</t>
        </is>
      </c>
      <c r="W339" s="34" t="inlineStr">
        <is>
          <t>Israel</t>
        </is>
      </c>
      <c r="X339" s="34" t="inlineStr">
        <is>
          <t>GMT+2</t>
        </is>
      </c>
      <c r="Y339" s="44">
        <f>NOW()-6/24</f>
        <v/>
      </c>
      <c r="Z339" s="347" t="inlineStr">
        <is>
          <t>mickey@targum-tech.co.il</t>
        </is>
      </c>
      <c r="AA339" s="386" t="inlineStr">
        <is>
          <t>v_mickey.argaman@pactera.com</t>
        </is>
      </c>
      <c r="AB339" s="232" t="n"/>
      <c r="AC339" s="391" t="inlineStr">
        <is>
          <t>972-54-309-309-3/972-72-232-222</t>
        </is>
      </c>
      <c r="AD339" s="43" t="n">
        <v>177744</v>
      </c>
      <c r="AE339" s="43" t="n"/>
      <c r="AF339" s="448" t="inlineStr">
        <is>
          <t>Pactera_HE_M.AR</t>
        </is>
      </c>
      <c r="AG339" s="449" t="n"/>
    </row>
    <row r="340">
      <c r="A340" s="43" t="n"/>
      <c r="B340" s="278" t="inlineStr">
        <is>
          <t>Daniel Heimann</t>
        </is>
      </c>
      <c r="C340" s="46" t="inlineStr">
        <is>
          <t>Daniel Heimann</t>
        </is>
      </c>
      <c r="D340" s="34" t="inlineStr">
        <is>
          <t>HE</t>
        </is>
      </c>
      <c r="E340" s="43" t="inlineStr">
        <is>
          <t>Translator</t>
        </is>
      </c>
      <c r="F340" s="46" t="inlineStr">
        <is>
          <t>Daniel Heimann</t>
        </is>
      </c>
      <c r="G340" s="46" t="inlineStr">
        <is>
          <t>daniel.heimann</t>
        </is>
      </c>
      <c r="H340" s="34" t="inlineStr">
        <is>
          <t>Tesla123!@#</t>
        </is>
      </c>
      <c r="I340" s="34" t="n">
        <v>0.06</v>
      </c>
      <c r="J340" s="34" t="n">
        <v>0.03</v>
      </c>
      <c r="K340" s="34" t="n"/>
      <c r="L340" s="34" t="n"/>
      <c r="M340" s="34" t="n"/>
      <c r="N340" s="34" t="n">
        <v>0.06</v>
      </c>
      <c r="O340" s="34" t="n">
        <v>0.03</v>
      </c>
      <c r="P340" s="43" t="n"/>
      <c r="Q340" s="43" t="n"/>
      <c r="R340" s="43" t="n">
        <v>35</v>
      </c>
      <c r="S340" s="34" t="inlineStr">
        <is>
          <t>USD</t>
        </is>
      </c>
      <c r="T340" s="43" t="n"/>
      <c r="U340" s="34" t="inlineStr">
        <is>
          <t>Not worked with this resource since January 2021 at least. We should double check for his availability and committment for this job.</t>
        </is>
      </c>
      <c r="V340" s="34" t="inlineStr">
        <is>
          <t>Freelancer</t>
        </is>
      </c>
      <c r="W340" s="34" t="inlineStr">
        <is>
          <t>Israel</t>
        </is>
      </c>
      <c r="X340" s="34" t="inlineStr">
        <is>
          <t>GMT+2</t>
        </is>
      </c>
      <c r="Y340" s="44">
        <f>NOW()-6/24</f>
        <v/>
      </c>
      <c r="Z340" s="347" t="inlineStr">
        <is>
          <t>eroica@bezeqint.net</t>
        </is>
      </c>
      <c r="AA340" s="386" t="inlineStr">
        <is>
          <t>v_daniel.heimann@pacteraedge.com</t>
        </is>
      </c>
      <c r="AB340" s="232" t="n"/>
      <c r="AC340" s="391" t="inlineStr">
        <is>
          <t>972-54-6850225</t>
        </is>
      </c>
      <c r="AD340" s="43" t="n">
        <v>195778</v>
      </c>
      <c r="AE340" s="43" t="n"/>
      <c r="AF340" s="448" t="e">
        <v>#N/A</v>
      </c>
      <c r="AG340" s="449" t="n"/>
    </row>
    <row r="341">
      <c r="A341" s="43" t="n"/>
      <c r="B341" s="278" t="inlineStr">
        <is>
          <t>Naftali Guttman</t>
        </is>
      </c>
      <c r="C341" s="46" t="inlineStr">
        <is>
          <t>Naftali Guttman</t>
        </is>
      </c>
      <c r="D341" s="34" t="inlineStr">
        <is>
          <t>HE</t>
        </is>
      </c>
      <c r="E341" s="43" t="inlineStr">
        <is>
          <t>Translator</t>
        </is>
      </c>
      <c r="F341" s="46" t="inlineStr">
        <is>
          <t>Naftali Guttman</t>
        </is>
      </c>
      <c r="G341" s="34" t="inlineStr">
        <is>
          <t>v_naftali.guttman</t>
        </is>
      </c>
      <c r="H341" s="34" t="inlineStr">
        <is>
          <t>Tesla123</t>
        </is>
      </c>
      <c r="I341" s="43" t="n">
        <v>0.08</v>
      </c>
      <c r="J341" s="43" t="n"/>
      <c r="K341" s="34" t="n"/>
      <c r="L341" s="34" t="n"/>
      <c r="M341" s="34" t="n"/>
      <c r="N341" s="43" t="n">
        <v>0.08</v>
      </c>
      <c r="O341" s="43" t="n">
        <v>30</v>
      </c>
      <c r="P341" s="43" t="n"/>
      <c r="Q341" s="43" t="n"/>
      <c r="R341" s="43" t="n">
        <v>30</v>
      </c>
      <c r="S341" s="34" t="inlineStr">
        <is>
          <t>USD</t>
        </is>
      </c>
      <c r="T341" s="43" t="n"/>
      <c r="U341" s="34" t="inlineStr">
        <is>
          <t>Not worked with this resource since January 2021 at least. We should double check for his availability and committment for this job.</t>
        </is>
      </c>
      <c r="V341" s="34" t="inlineStr">
        <is>
          <t>Freelancer</t>
        </is>
      </c>
      <c r="W341" s="34" t="inlineStr">
        <is>
          <t>Israel</t>
        </is>
      </c>
      <c r="X341" s="34" t="inlineStr">
        <is>
          <t>GMT+2</t>
        </is>
      </c>
      <c r="Y341" s="44">
        <f>NOW()-6/24</f>
        <v/>
      </c>
      <c r="Z341" s="347" t="inlineStr">
        <is>
          <t>naftali.g.it@gmail.com</t>
        </is>
      </c>
      <c r="AA341" s="386" t="inlineStr">
        <is>
          <t>v_naftali.guttman@pactera.com</t>
        </is>
      </c>
      <c r="AB341" s="232" t="n"/>
      <c r="AC341" s="574" t="inlineStr">
        <is>
          <t>972-(0)54-7921968</t>
        </is>
      </c>
      <c r="AD341" s="43" t="n">
        <v>177924</v>
      </c>
      <c r="AE341" s="43" t="n"/>
      <c r="AF341" s="448" t="inlineStr">
        <is>
          <t>Pactera_HE_N.GU</t>
        </is>
      </c>
      <c r="AG341" s="449" t="n"/>
    </row>
    <row r="342">
      <c r="A342" s="43" t="n"/>
      <c r="B342" s="278" t="inlineStr">
        <is>
          <t>Jonathan Golan Business translations Ltd</t>
        </is>
      </c>
      <c r="C342" s="46" t="inlineStr">
        <is>
          <t>Jonathan Golan Business translations Ltd(backup)</t>
        </is>
      </c>
      <c r="D342" s="34" t="inlineStr">
        <is>
          <t>HE</t>
        </is>
      </c>
      <c r="E342" s="34" t="inlineStr">
        <is>
          <t>Vendor</t>
        </is>
      </c>
      <c r="F342" s="46" t="inlineStr">
        <is>
          <t>Jonathan Golan Business translations Ltd</t>
        </is>
      </c>
      <c r="G342" s="34" t="n"/>
      <c r="H342" s="34" t="n"/>
      <c r="I342" s="43">
        <f>N342/$I$461</f>
        <v/>
      </c>
      <c r="J342" s="43">
        <f>O342/$I$461</f>
        <v/>
      </c>
      <c r="K342" s="34" t="n"/>
      <c r="L342" s="34" t="n"/>
      <c r="M342" s="34" t="n"/>
      <c r="N342" s="43" t="n">
        <v>0.08</v>
      </c>
      <c r="O342" s="43" t="n">
        <v>0.04</v>
      </c>
      <c r="P342" s="43" t="n">
        <v>0.11</v>
      </c>
      <c r="Q342" s="43" t="n"/>
      <c r="R342" s="43" t="n">
        <v>31.5</v>
      </c>
      <c r="S342" s="34" t="inlineStr">
        <is>
          <t>EUR</t>
        </is>
      </c>
      <c r="T342" s="43" t="n"/>
      <c r="U342" s="34" t="inlineStr">
        <is>
          <t>Agency, works offline and it is not always available</t>
        </is>
      </c>
      <c r="V342" s="34" t="inlineStr">
        <is>
          <t>Vendor</t>
        </is>
      </c>
      <c r="W342" s="34" t="inlineStr">
        <is>
          <t>Israel</t>
        </is>
      </c>
      <c r="X342" s="34" t="inlineStr">
        <is>
          <t>GMT+2</t>
        </is>
      </c>
      <c r="Y342" s="44">
        <f>NOW()-6/24</f>
        <v/>
      </c>
      <c r="Z342" s="347" t="inlineStr">
        <is>
          <t>jonathan@translations.co.il/yossi@translations.co.il</t>
        </is>
      </c>
      <c r="AA342" s="34" t="n"/>
      <c r="AB342" s="232" t="n"/>
      <c r="AC342" s="391" t="inlineStr">
        <is>
          <t>+972-9-7965631/+972 54 4338626</t>
        </is>
      </c>
      <c r="AD342" s="43" t="n">
        <v>244771</v>
      </c>
      <c r="AE342" s="43" t="n"/>
      <c r="AF342" s="448" t="inlineStr">
        <is>
          <t>Pactera_HE_J.GO</t>
        </is>
      </c>
      <c r="AG342" s="449" t="n"/>
    </row>
    <row r="343">
      <c r="A343" s="43" t="n"/>
      <c r="B343" s="46" t="inlineStr">
        <is>
          <t>Yevgeniy Y. Zingerman</t>
        </is>
      </c>
      <c r="C343" s="46" t="inlineStr">
        <is>
          <t>Yevgeniy Y. Zingerman(backup, legal content priority)</t>
        </is>
      </c>
      <c r="D343" s="34" t="inlineStr">
        <is>
          <t>HE</t>
        </is>
      </c>
      <c r="E343" s="43" t="inlineStr">
        <is>
          <t>Translator</t>
        </is>
      </c>
      <c r="F343" s="46" t="inlineStr">
        <is>
          <t>Yevgeniy Y. Zingerman</t>
        </is>
      </c>
      <c r="G343" s="34" t="n"/>
      <c r="H343" s="34" t="n"/>
      <c r="I343" s="43" t="n"/>
      <c r="J343" s="43" t="n"/>
      <c r="K343" s="34" t="n"/>
      <c r="L343" s="34" t="n"/>
      <c r="M343" s="34" t="n"/>
      <c r="N343" s="43" t="n">
        <v>0.09</v>
      </c>
      <c r="O343" s="43" t="n">
        <v>0.035</v>
      </c>
      <c r="P343" s="43" t="n"/>
      <c r="Q343" s="43" t="n"/>
      <c r="R343" s="43" t="n">
        <v>30</v>
      </c>
      <c r="S343" s="34" t="inlineStr">
        <is>
          <t>USD</t>
        </is>
      </c>
      <c r="T343" s="43" t="n"/>
      <c r="U343" s="34" t="inlineStr">
        <is>
          <t>Not worked with this resource since January 2021 at least. We should double check for his availability and committment for this job.</t>
        </is>
      </c>
      <c r="V343" s="34" t="inlineStr">
        <is>
          <t>Freelancer</t>
        </is>
      </c>
      <c r="W343" s="34" t="inlineStr">
        <is>
          <t>Israel</t>
        </is>
      </c>
      <c r="X343" s="34" t="inlineStr">
        <is>
          <t>GMT+2</t>
        </is>
      </c>
      <c r="Y343" s="44">
        <f>NOW()-6/24</f>
        <v/>
      </c>
      <c r="Z343" s="34" t="inlineStr">
        <is>
          <t>yyzingerman@gmail.com</t>
        </is>
      </c>
      <c r="AA343" s="34" t="n"/>
      <c r="AB343" s="232" t="n"/>
      <c r="AC343" s="391" t="inlineStr">
        <is>
          <t xml:space="preserve"> +972 54 577 4536</t>
        </is>
      </c>
      <c r="AD343" s="43" t="n">
        <v>160178</v>
      </c>
      <c r="AE343" s="43" t="n"/>
      <c r="AF343" s="448" t="n">
        <v>0</v>
      </c>
      <c r="AG343" s="449" t="n"/>
    </row>
    <row r="344">
      <c r="A344" s="43" t="n"/>
      <c r="B344" s="232" t="inlineStr">
        <is>
          <t>X-Polish</t>
        </is>
      </c>
      <c r="C344" s="43" t="n"/>
      <c r="D344" s="43" t="inlineStr">
        <is>
          <t>PL</t>
        </is>
      </c>
      <c r="E344" s="43" t="n"/>
      <c r="F344" s="43" t="n"/>
      <c r="G344" s="43" t="n"/>
      <c r="H344" s="43" t="n"/>
      <c r="I344" s="43" t="n"/>
      <c r="J344" s="43" t="n"/>
      <c r="K344" s="43" t="n"/>
      <c r="L344" s="43" t="n"/>
      <c r="M344" s="43" t="n"/>
      <c r="N344" s="43" t="n"/>
      <c r="O344" s="43" t="n"/>
      <c r="P344" s="43" t="n"/>
      <c r="Q344" s="43" t="n"/>
      <c r="R344" s="43" t="n"/>
      <c r="S344" s="43" t="n"/>
      <c r="T344" s="43" t="n"/>
      <c r="U344" s="43" t="n"/>
      <c r="V344" s="43" t="n"/>
      <c r="W344" s="43" t="n"/>
      <c r="X344" s="43" t="n"/>
      <c r="Y344" s="44" t="n"/>
      <c r="Z344" s="43" t="n"/>
      <c r="AA344" s="43" t="n"/>
      <c r="AB344" s="43" t="n"/>
      <c r="AC344" s="575" t="n"/>
      <c r="AD344" s="43" t="n"/>
      <c r="AE344" s="43" t="n"/>
      <c r="AF344" s="448" t="e">
        <v>#N/A</v>
      </c>
      <c r="AG344" s="449" t="n"/>
    </row>
    <row r="345">
      <c r="A345" s="43" t="n">
        <v>1</v>
      </c>
      <c r="B345" s="34" t="inlineStr">
        <is>
          <t>Marcin Marciniszyn</t>
        </is>
      </c>
      <c r="C345" s="34" t="inlineStr">
        <is>
          <t>M-TRA Marcin Marciniszyn</t>
        </is>
      </c>
      <c r="D345" s="34" t="inlineStr">
        <is>
          <t>PL</t>
        </is>
      </c>
      <c r="E345" s="34" t="inlineStr">
        <is>
          <t>Translator</t>
        </is>
      </c>
      <c r="F345" s="34" t="inlineStr">
        <is>
          <t>Marcin Marciniszyn</t>
        </is>
      </c>
      <c r="G345" s="34" t="inlineStr">
        <is>
          <t>marcin.marciniszyn</t>
        </is>
      </c>
      <c r="H345" s="72" t="inlineStr">
        <is>
          <t>Tesla123</t>
        </is>
      </c>
      <c r="I345" s="43">
        <f>N345/$I$461</f>
        <v/>
      </c>
      <c r="J345" s="43">
        <f>O345/$I$461</f>
        <v/>
      </c>
      <c r="K345" s="34" t="n"/>
      <c r="L345" s="34" t="n"/>
      <c r="M345" s="34" t="n"/>
      <c r="N345" s="43" t="n">
        <v>0.07000000000000001</v>
      </c>
      <c r="O345" s="43" t="n">
        <v>0.021</v>
      </c>
      <c r="P345" s="43" t="n"/>
      <c r="Q345" s="43" t="n"/>
      <c r="R345" s="43" t="n">
        <v>35</v>
      </c>
      <c r="S345" s="34" t="inlineStr">
        <is>
          <t>EUR</t>
        </is>
      </c>
      <c r="T345" s="43" t="n"/>
      <c r="U345" s="34" t="inlineStr">
        <is>
          <t>Consistent and good quality. Primary translator of PL.</t>
        </is>
      </c>
      <c r="V345" s="34" t="inlineStr">
        <is>
          <t>Freelancer</t>
        </is>
      </c>
      <c r="W345" s="34" t="inlineStr">
        <is>
          <t>Poland</t>
        </is>
      </c>
      <c r="X345" s="34" t="inlineStr">
        <is>
          <t>GMT+1</t>
        </is>
      </c>
      <c r="Y345" s="44">
        <f>NOW()-7/24</f>
        <v/>
      </c>
      <c r="Z345" s="347" t="inlineStr">
        <is>
          <t>marcin@m-tra.eu</t>
        </is>
      </c>
      <c r="AA345" s="34" t="inlineStr">
        <is>
          <t>v_marcin.marciniszyn@pacteraedge.com</t>
        </is>
      </c>
      <c r="AB345" s="232" t="inlineStr">
        <is>
          <t>Mg23$ln1</t>
        </is>
      </c>
      <c r="AC345" s="391" t="inlineStr">
        <is>
          <t>+48695428517</t>
        </is>
      </c>
      <c r="AD345" s="388" t="inlineStr">
        <is>
          <t>G90006215</t>
        </is>
      </c>
      <c r="AE345" s="43" t="n"/>
      <c r="AF345" s="448" t="inlineStr">
        <is>
          <t>Pactera_PL_M.MA</t>
        </is>
      </c>
      <c r="AG345" s="449" t="n"/>
    </row>
    <row r="346">
      <c r="A346" s="43" t="n">
        <v>1</v>
      </c>
      <c r="B346" s="34" t="inlineStr">
        <is>
          <t>Michał Głowacki</t>
        </is>
      </c>
      <c r="C346" s="34" t="inlineStr">
        <is>
          <t>Great Words Sp. z o.o.</t>
        </is>
      </c>
      <c r="D346" s="34" t="inlineStr">
        <is>
          <t>PL</t>
        </is>
      </c>
      <c r="E346" s="34" t="inlineStr">
        <is>
          <t>Translator</t>
        </is>
      </c>
      <c r="F346" s="34" t="inlineStr">
        <is>
          <t>Michał Głowacki</t>
        </is>
      </c>
      <c r="G346" s="34" t="inlineStr">
        <is>
          <t>michal.glowacki</t>
        </is>
      </c>
      <c r="H346" s="72" t="inlineStr">
        <is>
          <t>Tesla123</t>
        </is>
      </c>
      <c r="I346" s="43">
        <f>N346/$I$461</f>
        <v/>
      </c>
      <c r="J346" s="43">
        <f>O346/$I$461</f>
        <v/>
      </c>
      <c r="K346" s="34" t="n"/>
      <c r="L346" s="34" t="n"/>
      <c r="M346" s="34" t="n"/>
      <c r="N346" s="43" t="n">
        <v>0.08</v>
      </c>
      <c r="O346" s="43" t="n">
        <v>0.035</v>
      </c>
      <c r="P346" s="43" t="n"/>
      <c r="Q346" s="43" t="n"/>
      <c r="R346" s="43" t="n">
        <v>22</v>
      </c>
      <c r="S346" s="34" t="inlineStr">
        <is>
          <t>EUR</t>
        </is>
      </c>
      <c r="T346" s="43" t="n"/>
      <c r="U346" s="34" t="inlineStr">
        <is>
          <t>Good quality but rejects tasks most of the times</t>
        </is>
      </c>
      <c r="V346" s="34" t="inlineStr">
        <is>
          <t>Freelancer</t>
        </is>
      </c>
      <c r="W346" s="34" t="inlineStr">
        <is>
          <t>Poland</t>
        </is>
      </c>
      <c r="X346" s="34" t="inlineStr">
        <is>
          <t>GMT+1</t>
        </is>
      </c>
      <c r="Y346" s="44">
        <f>NOW()-7/24</f>
        <v/>
      </c>
      <c r="Z346" s="34" t="inlineStr">
        <is>
          <t>michal@greatwords.com</t>
        </is>
      </c>
      <c r="AA346" s="34" t="inlineStr">
        <is>
          <t>v_michal.glowacki@pacteraedge.com</t>
        </is>
      </c>
      <c r="AB346" s="232" t="inlineStr">
        <is>
          <t>Mg23$ln2</t>
        </is>
      </c>
      <c r="AC346" s="391" t="inlineStr">
        <is>
          <t>+48 539 681 080</t>
        </is>
      </c>
      <c r="AD346" s="388" t="n">
        <v>181288</v>
      </c>
      <c r="AE346" s="43" t="n"/>
      <c r="AF346" s="448" t="inlineStr">
        <is>
          <t>Pactera_PL_M.GL</t>
        </is>
      </c>
      <c r="AG346" s="449" t="n"/>
    </row>
    <row r="347">
      <c r="A347" s="43" t="n">
        <v>1</v>
      </c>
      <c r="B347" s="34" t="inlineStr">
        <is>
          <t>Maciej Andrzejczak</t>
        </is>
      </c>
      <c r="C347" s="34" t="inlineStr">
        <is>
          <t>ProVerba Maciej Andrzejczak</t>
        </is>
      </c>
      <c r="D347" s="34" t="inlineStr">
        <is>
          <t>PL</t>
        </is>
      </c>
      <c r="E347" s="34" t="inlineStr">
        <is>
          <t>Translator</t>
        </is>
      </c>
      <c r="F347" s="34" t="inlineStr">
        <is>
          <t>Maciej Andrzejczak</t>
        </is>
      </c>
      <c r="G347" s="34" t="inlineStr">
        <is>
          <t>maciej.andrzejczak</t>
        </is>
      </c>
      <c r="H347" s="72" t="inlineStr">
        <is>
          <t>Tesla123!@#</t>
        </is>
      </c>
      <c r="I347" s="43">
        <f>N347/$I$461</f>
        <v/>
      </c>
      <c r="J347" s="43">
        <f>O347/$I$461</f>
        <v/>
      </c>
      <c r="K347" s="34" t="n"/>
      <c r="L347" s="34" t="n"/>
      <c r="M347" s="34" t="n"/>
      <c r="N347" s="43" t="n">
        <v>0.08</v>
      </c>
      <c r="O347" s="43" t="n">
        <v>0.022</v>
      </c>
      <c r="P347" s="43" t="n"/>
      <c r="Q347" s="43" t="n"/>
      <c r="R347" s="43" t="n">
        <v>18</v>
      </c>
      <c r="S347" s="34" t="inlineStr">
        <is>
          <t>EUR</t>
        </is>
      </c>
      <c r="T347" s="43" t="n"/>
      <c r="U347" s="34" t="inlineStr">
        <is>
          <t>Consistent and good quality,Can do both reviews and translation tasks.Also enabled in Tesla Energy</t>
        </is>
      </c>
      <c r="V347" s="34" t="inlineStr">
        <is>
          <t>Freelancer</t>
        </is>
      </c>
      <c r="W347" s="34" t="inlineStr">
        <is>
          <t>Poland</t>
        </is>
      </c>
      <c r="X347" s="34" t="inlineStr">
        <is>
          <t>GMT+1</t>
        </is>
      </c>
      <c r="Y347" s="44">
        <f>NOW()-7/24</f>
        <v/>
      </c>
      <c r="Z347" s="347" t="inlineStr">
        <is>
          <t>maciej@intopolish.com</t>
        </is>
      </c>
      <c r="AA347" s="34" t="inlineStr">
        <is>
          <t>v_maciej.andrzejczak@pacteraedge.com</t>
        </is>
      </c>
      <c r="AB347" s="232" t="inlineStr">
        <is>
          <t>Mg23$ln3</t>
        </is>
      </c>
      <c r="AC347" s="574" t="inlineStr">
        <is>
          <t>0048 502 471225/0048 61 8963258</t>
        </is>
      </c>
      <c r="AD347" s="388" t="inlineStr">
        <is>
          <t>G90006218</t>
        </is>
      </c>
      <c r="AE347" s="43" t="n"/>
      <c r="AF347" s="448" t="inlineStr">
        <is>
          <t>Pactera_PL_M.AN</t>
        </is>
      </c>
      <c r="AG347" s="449" t="n"/>
    </row>
    <row r="348">
      <c r="A348" s="43" t="n">
        <v>2</v>
      </c>
      <c r="B348" s="34" t="inlineStr">
        <is>
          <t>Romuald Pawlikowski</t>
        </is>
      </c>
      <c r="C348" s="34" t="n"/>
      <c r="D348" s="34" t="inlineStr">
        <is>
          <t>PL</t>
        </is>
      </c>
      <c r="E348" s="34" t="inlineStr">
        <is>
          <t>Translator</t>
        </is>
      </c>
      <c r="F348" s="34" t="inlineStr">
        <is>
          <t>Romuald Pawlikowski</t>
        </is>
      </c>
      <c r="G348" s="43" t="inlineStr">
        <is>
          <t>romuald.pawlikowski</t>
        </is>
      </c>
      <c r="H348" s="72" t="inlineStr">
        <is>
          <t>Tesla123!@#</t>
        </is>
      </c>
      <c r="I348" s="43">
        <f>N348/$I$461</f>
        <v/>
      </c>
      <c r="J348" s="43">
        <f>O348/$I$461</f>
        <v/>
      </c>
      <c r="K348" s="43" t="n"/>
      <c r="L348" s="43" t="n"/>
      <c r="M348" s="43" t="n"/>
      <c r="N348" s="43" t="n">
        <v>0.06</v>
      </c>
      <c r="O348" s="43" t="n">
        <v>0.018</v>
      </c>
      <c r="P348" s="43" t="n"/>
      <c r="Q348" s="43" t="n"/>
      <c r="R348" s="43" t="n">
        <v>18</v>
      </c>
      <c r="S348" s="34" t="inlineStr">
        <is>
          <t>EUR</t>
        </is>
      </c>
      <c r="T348" s="43" t="n"/>
      <c r="U348" s="34" t="inlineStr">
        <is>
          <t>Enabled in Tesla Energy</t>
        </is>
      </c>
      <c r="V348" s="34" t="inlineStr">
        <is>
          <t>Freelancer</t>
        </is>
      </c>
      <c r="W348" s="34" t="inlineStr">
        <is>
          <t>Poland</t>
        </is>
      </c>
      <c r="X348" s="34" t="inlineStr">
        <is>
          <t>GMT+1</t>
        </is>
      </c>
      <c r="Y348" s="44">
        <f>NOW()-7/24</f>
        <v/>
      </c>
      <c r="Z348" s="347" t="inlineStr">
        <is>
          <t>info@transsoft.seo.pl</t>
        </is>
      </c>
      <c r="AA348" s="43" t="inlineStr">
        <is>
          <t>v_romuald.pawlikowski@pacteraedge.com</t>
        </is>
      </c>
      <c r="AB348" s="43" t="inlineStr">
        <is>
          <t>Rg23$ln1</t>
        </is>
      </c>
      <c r="AC348" s="391" t="inlineStr">
        <is>
          <t>+48502125887</t>
        </is>
      </c>
      <c r="AD348" s="389" t="n">
        <v>51885</v>
      </c>
      <c r="AE348" s="43" t="n"/>
      <c r="AF348" s="448" t="inlineStr">
        <is>
          <t>Pactera_PL_R.PA</t>
        </is>
      </c>
      <c r="AG348" s="449" t="n"/>
    </row>
    <row r="349">
      <c r="A349" s="43" t="n">
        <v>3</v>
      </c>
      <c r="B349" s="34" t="inlineStr">
        <is>
          <t>Maciej Zieliński</t>
        </is>
      </c>
      <c r="C349" s="34" t="inlineStr">
        <is>
          <t>Maciej Zieliński</t>
        </is>
      </c>
      <c r="D349" s="34" t="inlineStr">
        <is>
          <t>PL</t>
        </is>
      </c>
      <c r="E349" s="34" t="inlineStr">
        <is>
          <t>Translator/Reviewer</t>
        </is>
      </c>
      <c r="F349" s="34" t="inlineStr">
        <is>
          <t>Maciej Zieliński</t>
        </is>
      </c>
      <c r="G349" s="34" t="inlineStr">
        <is>
          <t>maciej.zielinski</t>
        </is>
      </c>
      <c r="H349" s="72" t="inlineStr">
        <is>
          <t>Tesla123</t>
        </is>
      </c>
      <c r="I349" s="43">
        <f>N349/$I$461</f>
        <v/>
      </c>
      <c r="J349" s="43">
        <f>O349/$I$461</f>
        <v/>
      </c>
      <c r="K349" s="34" t="n"/>
      <c r="L349" s="34" t="n"/>
      <c r="M349" s="34" t="n"/>
      <c r="N349" s="43" t="n">
        <v>0.05</v>
      </c>
      <c r="O349" s="43" t="n">
        <v>0.015</v>
      </c>
      <c r="P349" s="43" t="n"/>
      <c r="Q349" s="232" t="inlineStr">
        <is>
          <t>Min fee: 10EUR</t>
        </is>
      </c>
      <c r="R349" s="232" t="n">
        <v>15</v>
      </c>
      <c r="S349" s="34" t="inlineStr">
        <is>
          <t>EUR</t>
        </is>
      </c>
      <c r="T349" s="43" t="n"/>
      <c r="U349" s="34" t="inlineStr">
        <is>
          <t>Backup translator</t>
        </is>
      </c>
      <c r="V349" s="34" t="inlineStr">
        <is>
          <t>Freelancer</t>
        </is>
      </c>
      <c r="W349" s="34" t="inlineStr">
        <is>
          <t>Poland</t>
        </is>
      </c>
      <c r="X349" s="34" t="inlineStr">
        <is>
          <t>GMT+1</t>
        </is>
      </c>
      <c r="Y349" s="44">
        <f>NOW()-7/24</f>
        <v/>
      </c>
      <c r="Z349" s="347" t="inlineStr">
        <is>
          <t>maciejz@maciejz.pl</t>
        </is>
      </c>
      <c r="AA349" s="34" t="inlineStr">
        <is>
          <t>v_maciej.zielinski@pacteraedge.com</t>
        </is>
      </c>
      <c r="AB349" s="232" t="inlineStr">
        <is>
          <t>Mg23$ln4</t>
        </is>
      </c>
      <c r="AC349" s="574" t="inlineStr">
        <is>
          <t>00 48 501691950</t>
        </is>
      </c>
      <c r="AD349" s="388" t="inlineStr">
        <is>
          <t>G90006216</t>
        </is>
      </c>
      <c r="AE349" s="43" t="n"/>
      <c r="AF349" s="448" t="inlineStr">
        <is>
          <t>Pactera_PL_M.ZI</t>
        </is>
      </c>
      <c r="AG349" s="449" t="n"/>
    </row>
    <row r="350">
      <c r="A350" s="43" t="n">
        <v>4</v>
      </c>
      <c r="B350" s="34" t="inlineStr">
        <is>
          <t>Paulina Bulaty</t>
        </is>
      </c>
      <c r="C350" s="34" t="inlineStr">
        <is>
          <t>Found in Translation Paulina Bulaty</t>
        </is>
      </c>
      <c r="D350" s="34" t="inlineStr">
        <is>
          <t>PL</t>
        </is>
      </c>
      <c r="E350" s="34" t="inlineStr">
        <is>
          <t>Translator</t>
        </is>
      </c>
      <c r="F350" s="34" t="inlineStr">
        <is>
          <t>Paulina Bulaty</t>
        </is>
      </c>
      <c r="G350" s="34" t="inlineStr">
        <is>
          <t>paulina.bulaty</t>
        </is>
      </c>
      <c r="H350" s="72" t="inlineStr">
        <is>
          <t>Tesla123</t>
        </is>
      </c>
      <c r="I350" s="43">
        <f>N350/$I$461</f>
        <v/>
      </c>
      <c r="J350" s="43">
        <f>O350/$I$461</f>
        <v/>
      </c>
      <c r="K350" s="34" t="n"/>
      <c r="L350" s="34" t="n"/>
      <c r="M350" s="34" t="n"/>
      <c r="N350" s="43" t="n">
        <v>0.06</v>
      </c>
      <c r="O350" s="43" t="n">
        <v>0.018</v>
      </c>
      <c r="P350" s="43" t="n"/>
      <c r="Q350" s="43" t="n"/>
      <c r="R350" s="43" t="n">
        <v>18</v>
      </c>
      <c r="S350" s="34" t="inlineStr">
        <is>
          <t>EUR</t>
        </is>
      </c>
      <c r="T350" s="43" t="n"/>
      <c r="U350" s="34" t="inlineStr">
        <is>
          <t>Not do real job yet</t>
        </is>
      </c>
      <c r="V350" s="34" t="inlineStr">
        <is>
          <t>Freelancer</t>
        </is>
      </c>
      <c r="W350" s="34" t="inlineStr">
        <is>
          <t>Poland</t>
        </is>
      </c>
      <c r="X350" s="34" t="inlineStr">
        <is>
          <t>GMT+1</t>
        </is>
      </c>
      <c r="Y350" s="44">
        <f>NOW()-7/24</f>
        <v/>
      </c>
      <c r="Z350" s="347" t="inlineStr">
        <is>
          <t>paulinabulaty@gmail.com</t>
        </is>
      </c>
      <c r="AA350" s="34" t="inlineStr">
        <is>
          <t>v_paulina.bulaty@pacteraedge.com</t>
        </is>
      </c>
      <c r="AB350" s="232" t="inlineStr">
        <is>
          <t>Pg23$ln1</t>
        </is>
      </c>
      <c r="AC350" s="391" t="inlineStr">
        <is>
          <t>+48 692 575 297</t>
        </is>
      </c>
      <c r="AD350" s="388" t="inlineStr">
        <is>
          <t>G90006219</t>
        </is>
      </c>
      <c r="AE350" s="43" t="n"/>
      <c r="AF350" s="448" t="inlineStr">
        <is>
          <t>Pactera_PL_P.BU</t>
        </is>
      </c>
      <c r="AG350" s="449" t="n"/>
    </row>
    <row r="351">
      <c r="A351" s="43" t="n">
        <v>5</v>
      </c>
      <c r="B351" s="34" t="inlineStr">
        <is>
          <t>Wioletta Szwaracka-Burak</t>
        </is>
      </c>
      <c r="C351" s="34" t="inlineStr">
        <is>
          <t>Wioletta Szwaracka-Burak</t>
        </is>
      </c>
      <c r="D351" s="34" t="inlineStr">
        <is>
          <t>PL</t>
        </is>
      </c>
      <c r="E351" s="34" t="inlineStr">
        <is>
          <t>Translator</t>
        </is>
      </c>
      <c r="F351" s="34" t="inlineStr">
        <is>
          <t>Wioletta Szwaracka-Burak</t>
        </is>
      </c>
      <c r="G351" s="43" t="inlineStr">
        <is>
          <t>wioletta.burak</t>
        </is>
      </c>
      <c r="H351" s="72" t="inlineStr">
        <is>
          <t>Tesla123</t>
        </is>
      </c>
      <c r="I351" s="43">
        <f>N351/$I$461</f>
        <v/>
      </c>
      <c r="J351" s="43">
        <f>O351/$I$461</f>
        <v/>
      </c>
      <c r="K351" s="43" t="n"/>
      <c r="L351" s="43" t="n"/>
      <c r="M351" s="43" t="n"/>
      <c r="N351" s="43" t="n">
        <v>0.07000000000000001</v>
      </c>
      <c r="O351" s="43" t="n">
        <v>0.02</v>
      </c>
      <c r="P351" s="43" t="n"/>
      <c r="Q351" s="43" t="n"/>
      <c r="R351" s="43" t="n">
        <v>15</v>
      </c>
      <c r="S351" s="34" t="inlineStr">
        <is>
          <t>EUR</t>
        </is>
      </c>
      <c r="T351" s="43" t="n"/>
      <c r="U351" s="34" t="inlineStr">
        <is>
          <t>Not do real job yet</t>
        </is>
      </c>
      <c r="V351" s="34" t="inlineStr">
        <is>
          <t>Freelancer</t>
        </is>
      </c>
      <c r="W351" s="34" t="inlineStr">
        <is>
          <t>Poland</t>
        </is>
      </c>
      <c r="X351" s="34" t="inlineStr">
        <is>
          <t>GMT+1</t>
        </is>
      </c>
      <c r="Y351" s="44">
        <f>NOW()-7/24</f>
        <v/>
      </c>
      <c r="Z351" s="43" t="inlineStr">
        <is>
          <t>wszwaracka@gmail.com</t>
        </is>
      </c>
      <c r="AA351" s="43" t="inlineStr">
        <is>
          <t>v_wioletta.szwarackaburak@pacteraedge.com</t>
        </is>
      </c>
      <c r="AB351" s="43" t="inlineStr">
        <is>
          <t>Wg23$ln1</t>
        </is>
      </c>
      <c r="AC351" s="391" t="inlineStr">
        <is>
          <t>+48 668944706/+48 600 664 914</t>
        </is>
      </c>
      <c r="AD351" s="43" t="n">
        <v>77578</v>
      </c>
      <c r="AE351" s="43" t="n"/>
      <c r="AF351" s="448" t="inlineStr">
        <is>
          <t>Pactera_PL_W.SZ</t>
        </is>
      </c>
      <c r="AG351" s="449" t="n"/>
    </row>
    <row r="352">
      <c r="A352" s="43" t="n"/>
      <c r="B352" s="232" t="inlineStr">
        <is>
          <t>X-Portuguese (Portugal)</t>
        </is>
      </c>
      <c r="C352" s="43" t="n"/>
      <c r="D352" s="43" t="inlineStr">
        <is>
          <t>PTPT</t>
        </is>
      </c>
      <c r="E352" s="43" t="n"/>
      <c r="F352" s="43" t="n"/>
      <c r="G352" s="43" t="n"/>
      <c r="H352" s="43" t="n"/>
      <c r="I352" s="43" t="n"/>
      <c r="J352" s="43" t="n"/>
      <c r="K352" s="43" t="n"/>
      <c r="L352" s="43" t="n"/>
      <c r="M352" s="43" t="n"/>
      <c r="N352" s="43" t="n"/>
      <c r="O352" s="43" t="n"/>
      <c r="P352" s="43" t="n"/>
      <c r="Q352" s="43" t="n"/>
      <c r="R352" s="43" t="n"/>
      <c r="S352" s="43" t="n"/>
      <c r="T352" s="43" t="n"/>
      <c r="U352" s="43" t="n"/>
      <c r="V352" s="43" t="n"/>
      <c r="W352" s="43" t="n"/>
      <c r="X352" s="43" t="n"/>
      <c r="Y352" s="44" t="n"/>
      <c r="Z352" s="43" t="n"/>
      <c r="AA352" s="43" t="n"/>
      <c r="AB352" s="43" t="n"/>
      <c r="AC352" s="575" t="n"/>
      <c r="AD352" s="43" t="n"/>
      <c r="AE352" s="43" t="n"/>
      <c r="AF352" s="448" t="e">
        <v>#N/A</v>
      </c>
      <c r="AG352" s="449" t="n"/>
    </row>
    <row r="353">
      <c r="A353" s="43" t="n">
        <v>1</v>
      </c>
      <c r="B353" s="34" t="inlineStr">
        <is>
          <t>Maria Albuquerque</t>
        </is>
      </c>
      <c r="C353" s="34" t="inlineStr">
        <is>
          <t>Maria da Fé Albuquerque[G90006174]</t>
        </is>
      </c>
      <c r="D353" s="34" t="inlineStr">
        <is>
          <t>PTPT</t>
        </is>
      </c>
      <c r="E353" s="34" t="inlineStr">
        <is>
          <t>Translator</t>
        </is>
      </c>
      <c r="F353" s="34" t="inlineStr">
        <is>
          <t>Maria Albuquerque</t>
        </is>
      </c>
      <c r="G353" s="34" t="inlineStr">
        <is>
          <t>maria.albuquerque</t>
        </is>
      </c>
      <c r="H353" s="420" t="inlineStr">
        <is>
          <t>Tesla123!@#</t>
        </is>
      </c>
      <c r="I353" s="43">
        <f>N353/$I$461</f>
        <v/>
      </c>
      <c r="J353" s="43">
        <f>O353/$I$461</f>
        <v/>
      </c>
      <c r="K353" s="34" t="n"/>
      <c r="L353" s="34" t="n"/>
      <c r="M353" s="34" t="n"/>
      <c r="N353" s="43" t="n">
        <v>0.06</v>
      </c>
      <c r="O353" s="43" t="n">
        <v>0.02</v>
      </c>
      <c r="P353" s="34" t="inlineStr">
        <is>
          <t>a minimum of 15 EUR, if the monthly PO is below 15 EUR</t>
        </is>
      </c>
      <c r="Q353" s="43" t="n"/>
      <c r="R353" s="43" t="n">
        <v>17</v>
      </c>
      <c r="S353" s="34" t="inlineStr">
        <is>
          <t>EUR</t>
        </is>
      </c>
      <c r="T353" s="34" t="n"/>
      <c r="U353" s="34" t="inlineStr">
        <is>
          <t>Good reply and quality</t>
        </is>
      </c>
      <c r="V353" s="34" t="inlineStr">
        <is>
          <t>Freelancer</t>
        </is>
      </c>
      <c r="W353" s="34" t="inlineStr">
        <is>
          <t>Portugual</t>
        </is>
      </c>
      <c r="X353" s="34" t="inlineStr">
        <is>
          <t>GMT+0</t>
        </is>
      </c>
      <c r="Y353" s="44">
        <f>NOW()-8/24</f>
        <v/>
      </c>
      <c r="Z353" s="34" t="inlineStr">
        <is>
          <t>mariafe.albuquerque@gmail.com</t>
        </is>
      </c>
      <c r="AA353" s="347" t="inlineStr">
        <is>
          <t xml:space="preserve"> v_maria.albuquerque@pactera.com</t>
        </is>
      </c>
      <c r="AB353" s="232" t="n"/>
      <c r="AC353" s="391" t="inlineStr">
        <is>
          <t>+351-96- 240 87 12/+351-21- 430 13 10</t>
        </is>
      </c>
      <c r="AD353" s="43" t="n">
        <v>177626</v>
      </c>
      <c r="AE353" s="43" t="n"/>
      <c r="AF353" s="448" t="inlineStr">
        <is>
          <t>Pactera_PT_M.AL</t>
        </is>
      </c>
      <c r="AG353" s="449" t="n"/>
    </row>
    <row r="354">
      <c r="A354" s="43" t="n">
        <v>1</v>
      </c>
      <c r="B354" s="34" t="inlineStr">
        <is>
          <t>Rita Rocha Grave</t>
        </is>
      </c>
      <c r="C354" s="34" t="inlineStr">
        <is>
          <t>Rita Sofia Hora Bernardo da Rocha Grave[G90006135]</t>
        </is>
      </c>
      <c r="D354" s="34" t="inlineStr">
        <is>
          <t>PTPT</t>
        </is>
      </c>
      <c r="E354" s="34" t="inlineStr">
        <is>
          <t>Translator</t>
        </is>
      </c>
      <c r="F354" s="34" t="inlineStr">
        <is>
          <t>Rita Rocha Grave</t>
        </is>
      </c>
      <c r="G354" s="34" t="inlineStr">
        <is>
          <t>rita.rocha</t>
        </is>
      </c>
      <c r="H354" s="420" t="inlineStr">
        <is>
          <t>Tesla123!@#</t>
        </is>
      </c>
      <c r="I354" s="43">
        <f>N354/$I$461</f>
        <v/>
      </c>
      <c r="J354" s="43">
        <f>O354/$I$461</f>
        <v/>
      </c>
      <c r="K354" s="34" t="n"/>
      <c r="L354" s="34" t="n"/>
      <c r="M354" s="34" t="n"/>
      <c r="N354" s="43" t="n">
        <v>0.065</v>
      </c>
      <c r="O354" s="43" t="n">
        <v>0.02</v>
      </c>
      <c r="P354" s="43" t="n"/>
      <c r="Q354" s="43" t="n"/>
      <c r="R354" s="43" t="n">
        <v>17</v>
      </c>
      <c r="S354" s="34" t="inlineStr">
        <is>
          <t>EUR</t>
        </is>
      </c>
      <c r="T354" s="34" t="n"/>
      <c r="U354" s="34" t="inlineStr">
        <is>
          <t>Good reply and quality</t>
        </is>
      </c>
      <c r="V354" s="34" t="inlineStr">
        <is>
          <t>Freelancer</t>
        </is>
      </c>
      <c r="W354" s="34" t="inlineStr">
        <is>
          <t>Portugual</t>
        </is>
      </c>
      <c r="X354" s="34" t="inlineStr">
        <is>
          <t>GMT+0</t>
        </is>
      </c>
      <c r="Y354" s="44">
        <f>NOW()-8/24</f>
        <v/>
      </c>
      <c r="Z354" s="34" t="inlineStr">
        <is>
          <t>rita.rocha.translationrocks@gmail.com</t>
        </is>
      </c>
      <c r="AA354" s="347" t="inlineStr">
        <is>
          <t>v_rita.rocha@pactera.com</t>
        </is>
      </c>
      <c r="AB354" s="232" t="n"/>
      <c r="AC354" s="391" t="inlineStr">
        <is>
          <t>+351914779953</t>
        </is>
      </c>
      <c r="AD354" s="43" t="n">
        <v>176929</v>
      </c>
      <c r="AE354" s="43" t="n"/>
      <c r="AF354" s="448" t="inlineStr">
        <is>
          <t>Pactera_PT_R.RO</t>
        </is>
      </c>
      <c r="AG354" s="449" t="n"/>
    </row>
    <row r="355">
      <c r="A355" s="43" t="n">
        <v>1</v>
      </c>
      <c r="B355" s="34" t="inlineStr">
        <is>
          <t>Luis Martins</t>
        </is>
      </c>
      <c r="C355" s="34" t="inlineStr">
        <is>
          <t>Luis Filipe Cosme Arruda Martins[G90006178]</t>
        </is>
      </c>
      <c r="D355" s="34" t="inlineStr">
        <is>
          <t>PTPT</t>
        </is>
      </c>
      <c r="E355" s="34" t="inlineStr">
        <is>
          <t>Translator</t>
        </is>
      </c>
      <c r="F355" s="34" t="inlineStr">
        <is>
          <t>Luis Martins</t>
        </is>
      </c>
      <c r="G355" s="34" t="inlineStr">
        <is>
          <t>luis.martins</t>
        </is>
      </c>
      <c r="H355" s="420" t="inlineStr">
        <is>
          <t>Tesla123!@#</t>
        </is>
      </c>
      <c r="I355" s="43">
        <f>N355/$I$461</f>
        <v/>
      </c>
      <c r="J355" s="43">
        <f>O355/$I$461</f>
        <v/>
      </c>
      <c r="K355" s="34" t="n"/>
      <c r="L355" s="34" t="n"/>
      <c r="M355" s="34" t="n"/>
      <c r="N355" s="43" t="n">
        <v>0.055</v>
      </c>
      <c r="O355" s="43" t="n">
        <v>0.02</v>
      </c>
      <c r="P355" s="43" t="n"/>
      <c r="Q355" s="43" t="n"/>
      <c r="R355" s="43" t="n">
        <v>17</v>
      </c>
      <c r="S355" s="34" t="inlineStr">
        <is>
          <t>EUR</t>
        </is>
      </c>
      <c r="T355" s="34" t="n"/>
      <c r="U355" s="34" t="inlineStr">
        <is>
          <t>quality is ok, but get up a bit late</t>
        </is>
      </c>
      <c r="V355" s="34" t="inlineStr">
        <is>
          <t>Freelancer</t>
        </is>
      </c>
      <c r="W355" s="34" t="inlineStr">
        <is>
          <t>Portugual</t>
        </is>
      </c>
      <c r="X355" s="34" t="inlineStr">
        <is>
          <t>GMT+0</t>
        </is>
      </c>
      <c r="Y355" s="44">
        <f>NOW()-8/24</f>
        <v/>
      </c>
      <c r="Z355" s="34" t="inlineStr">
        <is>
          <t xml:space="preserve">translationwithcolour@gmail.com </t>
        </is>
      </c>
      <c r="AA355" s="347" t="inlineStr">
        <is>
          <t>v_luis.martins@pactera.com</t>
        </is>
      </c>
      <c r="AB355" s="232" t="n"/>
      <c r="AC355" s="391" t="inlineStr">
        <is>
          <t>+351 96 20 96 985</t>
        </is>
      </c>
      <c r="AD355" s="43" t="n">
        <v>177888</v>
      </c>
      <c r="AE355" s="43" t="n"/>
      <c r="AF355" s="448" t="inlineStr">
        <is>
          <t>Pactera_PT_L.MA</t>
        </is>
      </c>
      <c r="AG355" s="449" t="n"/>
    </row>
    <row r="356">
      <c r="A356" s="43" t="n">
        <v>2</v>
      </c>
      <c r="B356" s="34" t="inlineStr">
        <is>
          <t>Vanda Barbosa</t>
        </is>
      </c>
      <c r="C356" s="34" t="inlineStr">
        <is>
          <t>Vanda Barbosa</t>
        </is>
      </c>
      <c r="D356" s="34" t="inlineStr">
        <is>
          <t>PTPT</t>
        </is>
      </c>
      <c r="E356" s="34" t="inlineStr">
        <is>
          <t>Translator</t>
        </is>
      </c>
      <c r="F356" s="34" t="inlineStr">
        <is>
          <t>Vanda Barbosa</t>
        </is>
      </c>
      <c r="G356" s="34" t="inlineStr">
        <is>
          <t>vanda.barbosa</t>
        </is>
      </c>
      <c r="H356" s="278" t="inlineStr">
        <is>
          <t>Tesla123!@#</t>
        </is>
      </c>
      <c r="I356" s="43">
        <f>N356/$I$461</f>
        <v/>
      </c>
      <c r="J356" s="43">
        <f>O356/$I$461</f>
        <v/>
      </c>
      <c r="K356" s="43" t="n"/>
      <c r="L356" s="43" t="n"/>
      <c r="M356" s="43" t="n"/>
      <c r="N356" s="43" t="n">
        <v>0.065</v>
      </c>
      <c r="O356" s="43" t="n">
        <v>0.02</v>
      </c>
      <c r="P356" s="43" t="n"/>
      <c r="Q356" s="43" t="n"/>
      <c r="R356" s="43" t="n">
        <v>17</v>
      </c>
      <c r="S356" s="34" t="inlineStr">
        <is>
          <t>EUR</t>
        </is>
      </c>
      <c r="T356" s="43" t="n"/>
      <c r="U356" s="34" t="inlineStr">
        <is>
          <t>could be backup</t>
        </is>
      </c>
      <c r="V356" s="34" t="inlineStr">
        <is>
          <t>Freelancer</t>
        </is>
      </c>
      <c r="W356" s="34" t="inlineStr">
        <is>
          <t>Portugual</t>
        </is>
      </c>
      <c r="X356" s="34" t="inlineStr">
        <is>
          <t>GMT+0</t>
        </is>
      </c>
      <c r="Y356" s="44">
        <f>NOW()-8/24</f>
        <v/>
      </c>
      <c r="Z356" s="43" t="inlineStr">
        <is>
          <t>barbosa.vanda@gmail.com</t>
        </is>
      </c>
      <c r="AA356" s="347" t="inlineStr">
        <is>
          <t>v_vanda.barbosa@pactera.com</t>
        </is>
      </c>
      <c r="AB356" s="43" t="n"/>
      <c r="AC356" s="391" t="inlineStr">
        <is>
          <t>+351 919 28 04 31</t>
        </is>
      </c>
      <c r="AD356" s="43" t="n">
        <v>176930</v>
      </c>
      <c r="AE356" s="43" t="n"/>
      <c r="AF356" s="448" t="inlineStr">
        <is>
          <t>Pactera_PT_V.BA</t>
        </is>
      </c>
      <c r="AG356" s="449" t="n"/>
    </row>
    <row r="357">
      <c r="A357" s="43" t="n">
        <v>3</v>
      </c>
      <c r="B357" s="34" t="inlineStr">
        <is>
          <t>Paulo Conceição</t>
        </is>
      </c>
      <c r="C357" s="34" t="inlineStr">
        <is>
          <t>iTechWords – Unipessoal, Lda.[G90006179]</t>
        </is>
      </c>
      <c r="D357" s="34" t="inlineStr">
        <is>
          <t>PTPT</t>
        </is>
      </c>
      <c r="E357" s="34" t="inlineStr">
        <is>
          <t>Reviewer</t>
        </is>
      </c>
      <c r="F357" s="34" t="inlineStr">
        <is>
          <t>Paulo Conceição</t>
        </is>
      </c>
      <c r="G357" s="34" t="inlineStr">
        <is>
          <t>paulo.conceicao</t>
        </is>
      </c>
      <c r="H357" s="420" t="inlineStr">
        <is>
          <t>Tesla123!@#</t>
        </is>
      </c>
      <c r="I357" s="43">
        <f>N357/$I$461</f>
        <v/>
      </c>
      <c r="J357" s="43">
        <f>O357/$I$461</f>
        <v/>
      </c>
      <c r="K357" s="34" t="n"/>
      <c r="L357" s="34" t="n"/>
      <c r="M357" s="34" t="n"/>
      <c r="N357" s="43" t="n">
        <v>0.07000000000000001</v>
      </c>
      <c r="O357" s="43" t="n">
        <v>27</v>
      </c>
      <c r="P357" s="43" t="n"/>
      <c r="Q357" s="43" t="n"/>
      <c r="R357" s="43" t="n">
        <v>17</v>
      </c>
      <c r="S357" s="34" t="inlineStr">
        <is>
          <t>EUR</t>
        </is>
      </c>
      <c r="T357" s="34" t="n"/>
      <c r="U357" s="34" t="inlineStr">
        <is>
          <t>Not do real job yet,could be backup</t>
        </is>
      </c>
      <c r="V357" s="34" t="inlineStr">
        <is>
          <t>Freelancer</t>
        </is>
      </c>
      <c r="W357" s="34" t="inlineStr">
        <is>
          <t>Portugual</t>
        </is>
      </c>
      <c r="X357" s="34" t="inlineStr">
        <is>
          <t>GMT+0</t>
        </is>
      </c>
      <c r="Y357" s="44">
        <f>NOW()-8/24</f>
        <v/>
      </c>
      <c r="Z357" s="347" t="inlineStr">
        <is>
          <t>pauloc@itechwords.pt</t>
        </is>
      </c>
      <c r="AA357" s="347" t="inlineStr">
        <is>
          <t>v_paulo.conceicao@pactera.com</t>
        </is>
      </c>
      <c r="AB357" s="232" t="n"/>
      <c r="AC357" s="391" t="inlineStr">
        <is>
          <t>+351 919 051 326/+351 214 065 665</t>
        </is>
      </c>
      <c r="AD357" s="43" t="n">
        <v>177889</v>
      </c>
      <c r="AE357" s="43" t="n"/>
      <c r="AF357" s="448" t="inlineStr">
        <is>
          <t>Pactera_PT_P.CO</t>
        </is>
      </c>
      <c r="AG357" s="449" t="n"/>
    </row>
    <row r="358" ht="19.35" customHeight="1" s="474">
      <c r="A358" s="43" t="n"/>
      <c r="B358" s="232" t="inlineStr">
        <is>
          <t>X-Slovenian</t>
        </is>
      </c>
      <c r="C358" s="43" t="n"/>
      <c r="D358" s="43" t="inlineStr">
        <is>
          <t>SL</t>
        </is>
      </c>
      <c r="E358" s="43" t="n"/>
      <c r="F358" s="43" t="n"/>
      <c r="G358" s="43" t="n"/>
      <c r="H358" s="43" t="n"/>
      <c r="I358" s="43" t="n"/>
      <c r="J358" s="43" t="n"/>
      <c r="K358" s="43" t="n"/>
      <c r="L358" s="43" t="n"/>
      <c r="M358" s="43" t="n"/>
      <c r="N358" s="43" t="n"/>
      <c r="O358" s="43" t="n"/>
      <c r="P358" s="43" t="n"/>
      <c r="Q358" s="43" t="n"/>
      <c r="R358" s="43" t="n"/>
      <c r="S358" s="43" t="n"/>
      <c r="T358" s="43" t="n"/>
      <c r="U358" s="43" t="n"/>
      <c r="V358" s="43" t="n"/>
      <c r="W358" s="43" t="n"/>
      <c r="X358" s="43" t="n"/>
      <c r="Y358" s="44" t="n"/>
      <c r="Z358" s="43" t="n"/>
      <c r="AA358" s="43" t="n"/>
      <c r="AB358" s="43" t="n"/>
      <c r="AC358" s="575" t="n"/>
      <c r="AD358" s="43" t="n"/>
      <c r="AE358" s="43" t="n"/>
      <c r="AF358" s="448" t="e">
        <v>#N/A</v>
      </c>
      <c r="AG358" s="449" t="n"/>
    </row>
    <row r="359" ht="17.25" customHeight="1" s="474">
      <c r="A359" s="43" t="n">
        <v>1</v>
      </c>
      <c r="B359" s="34" t="inlineStr">
        <is>
          <t>Dragana Selakovic</t>
        </is>
      </c>
      <c r="C359" s="34" t="inlineStr">
        <is>
          <t>49Studio D, Dragana Selakovic, s.p.[G90006380]</t>
        </is>
      </c>
      <c r="D359" s="34" t="inlineStr">
        <is>
          <t>SL</t>
        </is>
      </c>
      <c r="E359" s="34" t="inlineStr">
        <is>
          <t>Translator</t>
        </is>
      </c>
      <c r="F359" s="34" t="inlineStr">
        <is>
          <t>Dragana Selakovic</t>
        </is>
      </c>
      <c r="G359" s="34" t="inlineStr">
        <is>
          <t>v_dragana.selakovic</t>
        </is>
      </c>
      <c r="H359" s="72" t="inlineStr">
        <is>
          <t>Abc123!@#</t>
        </is>
      </c>
      <c r="I359" s="43">
        <f>N359/$I$461</f>
        <v/>
      </c>
      <c r="J359" s="43">
        <f>O359/$I$461</f>
        <v/>
      </c>
      <c r="K359" s="34" t="n"/>
      <c r="L359" s="34" t="n"/>
      <c r="M359" s="34" t="n"/>
      <c r="N359" s="43" t="n">
        <v>0.08</v>
      </c>
      <c r="O359" s="43" t="n">
        <v>0.012</v>
      </c>
      <c r="P359" s="43" t="n"/>
      <c r="Q359" s="124" t="inlineStr">
        <is>
          <t>1.Tasks from 1 to 125 words: 8 EUR
2.Tasks from 126 to 250 words: 16 EUR</t>
        </is>
      </c>
      <c r="R359" s="43" t="n">
        <v>16</v>
      </c>
      <c r="S359" s="34" t="inlineStr">
        <is>
          <t>EUR</t>
        </is>
      </c>
      <c r="T359" s="34" t="n"/>
      <c r="U359" s="34" t="inlineStr">
        <is>
          <t>Primary translator of SL, consistency and good quality</t>
        </is>
      </c>
      <c r="V359" s="34" t="inlineStr">
        <is>
          <t>Freelancer</t>
        </is>
      </c>
      <c r="W359" s="34" t="inlineStr">
        <is>
          <t>Slovenia</t>
        </is>
      </c>
      <c r="X359" s="34" t="inlineStr">
        <is>
          <t>GMT+1</t>
        </is>
      </c>
      <c r="Y359" s="44">
        <f>NOW()-7/24</f>
        <v/>
      </c>
      <c r="Z359" s="347" t="inlineStr">
        <is>
          <t>dragana.selakovic@gmail.com</t>
        </is>
      </c>
      <c r="AA359" s="412" t="inlineStr">
        <is>
          <t xml:space="preserve"> v_dragana.selakovic@pactera.com</t>
        </is>
      </c>
      <c r="AB359" s="413" t="inlineStr">
        <is>
          <t>BRi3V#L%wY</t>
        </is>
      </c>
      <c r="AC359" s="391" t="n">
        <v>38640224444</v>
      </c>
      <c r="AD359" s="43" t="n">
        <v>185536</v>
      </c>
      <c r="AE359" s="43" t="n"/>
      <c r="AF359" s="448" t="inlineStr">
        <is>
          <t>Pactera_SL_D.SE</t>
        </is>
      </c>
      <c r="AG359" s="449" t="n"/>
    </row>
    <row r="360">
      <c r="A360" s="43" t="n">
        <v>1</v>
      </c>
      <c r="B360" s="34" t="inlineStr">
        <is>
          <t>Alenka Metljak</t>
        </is>
      </c>
      <c r="C360" s="34" t="inlineStr">
        <is>
          <t>Alt plus doo</t>
        </is>
      </c>
      <c r="D360" s="34" t="inlineStr">
        <is>
          <t>SL</t>
        </is>
      </c>
      <c r="E360" s="34" t="inlineStr">
        <is>
          <t>Reviewer</t>
        </is>
      </c>
      <c r="F360" s="34" t="inlineStr">
        <is>
          <t>Alenka Metljak</t>
        </is>
      </c>
      <c r="G360" s="34" t="inlineStr">
        <is>
          <t>v_alenka.metljak</t>
        </is>
      </c>
      <c r="H360" s="72" t="inlineStr">
        <is>
          <t>Tesla123!@#</t>
        </is>
      </c>
      <c r="I360" s="43">
        <f>N360/$I$461</f>
        <v/>
      </c>
      <c r="J360" s="43">
        <f>O360/$I$461</f>
        <v/>
      </c>
      <c r="K360" s="34" t="n"/>
      <c r="L360" s="34" t="n"/>
      <c r="M360" s="34" t="n"/>
      <c r="N360" s="43" t="n">
        <v>0.076</v>
      </c>
      <c r="O360" s="43" t="n">
        <v>0.024</v>
      </c>
      <c r="P360" s="34" t="n">
        <v>0.08500000000000001</v>
      </c>
      <c r="Q360" s="34" t="inlineStr">
        <is>
          <t>Min fee: 12EUR, review by total word</t>
        </is>
      </c>
      <c r="R360" s="43" t="n">
        <v>24</v>
      </c>
      <c r="S360" s="34" t="inlineStr">
        <is>
          <t>EUR</t>
        </is>
      </c>
      <c r="T360" s="34" t="n"/>
      <c r="U360" s="34" t="inlineStr">
        <is>
          <t>Primary reviewer of SL, consistency and good quality</t>
        </is>
      </c>
      <c r="V360" s="34" t="inlineStr">
        <is>
          <t>Agency</t>
        </is>
      </c>
      <c r="W360" s="34" t="inlineStr">
        <is>
          <t>Slovenia</t>
        </is>
      </c>
      <c r="X360" s="34" t="inlineStr">
        <is>
          <t>GMT+1</t>
        </is>
      </c>
      <c r="Y360" s="44">
        <f>NOW()-7/24</f>
        <v/>
      </c>
      <c r="Z360" s="347" t="inlineStr">
        <is>
          <t>polona.kovac@altplus.si;francb@altplus.si;petra.pogacar@altplus.si</t>
        </is>
      </c>
      <c r="AA360" s="412" t="inlineStr">
        <is>
          <t>v_alenka.metljak@pacteraedge.com</t>
        </is>
      </c>
      <c r="AB360" s="413" t="inlineStr">
        <is>
          <t>ux4PwPcj!</t>
        </is>
      </c>
      <c r="AC360" s="391" t="inlineStr">
        <is>
          <t>386 590 46 120;386 31 321 747</t>
        </is>
      </c>
      <c r="AD360" s="43" t="n">
        <v>74965</v>
      </c>
      <c r="AE360" s="43" t="n"/>
      <c r="AF360" s="448" t="inlineStr">
        <is>
          <t>Pactera_BS_ALT</t>
        </is>
      </c>
      <c r="AG360" s="449" t="n"/>
    </row>
    <row r="361">
      <c r="A361" s="43" t="n">
        <v>2</v>
      </c>
      <c r="B361" s="34" t="inlineStr">
        <is>
          <t>Helena Lukman</t>
        </is>
      </c>
      <c r="C361" s="34" t="inlineStr">
        <is>
          <t>Helena Lukman [G004366]</t>
        </is>
      </c>
      <c r="D361" s="34" t="inlineStr">
        <is>
          <t>SL</t>
        </is>
      </c>
      <c r="E361" s="34" t="inlineStr">
        <is>
          <t>Translator</t>
        </is>
      </c>
      <c r="F361" s="34" t="inlineStr">
        <is>
          <t>Helena Lukman</t>
        </is>
      </c>
      <c r="G361" s="34" t="inlineStr">
        <is>
          <t>v_helena.lukman</t>
        </is>
      </c>
      <c r="H361" s="72" t="inlineStr">
        <is>
          <t>Abc123!@#</t>
        </is>
      </c>
      <c r="I361" s="43">
        <f>N361/$I$461</f>
        <v/>
      </c>
      <c r="J361" s="43">
        <f>O361/$I$461</f>
        <v/>
      </c>
      <c r="K361" s="34" t="n"/>
      <c r="L361" s="34" t="n"/>
      <c r="M361" s="34" t="n"/>
      <c r="N361" s="43" t="n">
        <v>0.07000000000000001</v>
      </c>
      <c r="O361" s="43" t="n">
        <v>0.018</v>
      </c>
      <c r="P361" s="43" t="n"/>
      <c r="Q361" s="43" t="n"/>
      <c r="R361" s="43" t="n">
        <v>17.5</v>
      </c>
      <c r="S361" s="34" t="inlineStr">
        <is>
          <t>EUR</t>
        </is>
      </c>
      <c r="T361" s="34" t="n"/>
      <c r="U361" s="34" t="inlineStr">
        <is>
          <t>Good quality but rejects tasks most of the times.</t>
        </is>
      </c>
      <c r="V361" s="34" t="inlineStr">
        <is>
          <t>Freelancer</t>
        </is>
      </c>
      <c r="W361" s="34" t="inlineStr">
        <is>
          <t>Slovenia</t>
        </is>
      </c>
      <c r="X361" s="34" t="inlineStr">
        <is>
          <t>GMT+1</t>
        </is>
      </c>
      <c r="Y361" s="44">
        <f>NOW()-7/24</f>
        <v/>
      </c>
      <c r="Z361" s="347" t="inlineStr">
        <is>
          <t>info@transumana.si</t>
        </is>
      </c>
      <c r="AA361" s="0" t="inlineStr">
        <is>
          <t>v_helena.lukman@pactera.com</t>
        </is>
      </c>
      <c r="AB361" s="413" t="inlineStr">
        <is>
          <t>XV9M@mgI56</t>
        </is>
      </c>
      <c r="AC361" s="391" t="inlineStr">
        <is>
          <t>386-2-719-0000;386-40-464-547</t>
        </is>
      </c>
      <c r="AD361" s="43" t="n">
        <v>128634</v>
      </c>
      <c r="AE361" s="34" t="inlineStr">
        <is>
          <t>Transumana</t>
        </is>
      </c>
      <c r="AF361" s="448" t="inlineStr">
        <is>
          <t>Pactera_SL_H.LU</t>
        </is>
      </c>
      <c r="AG361" s="449" t="n"/>
    </row>
    <row r="362">
      <c r="A362" s="43" t="n">
        <v>2</v>
      </c>
      <c r="B362" s="34" t="inlineStr">
        <is>
          <t>Franc Batagelj</t>
        </is>
      </c>
      <c r="C362" s="34" t="inlineStr">
        <is>
          <t>Alt plus doo</t>
        </is>
      </c>
      <c r="D362" s="34" t="inlineStr">
        <is>
          <t>SL</t>
        </is>
      </c>
      <c r="E362" s="34" t="inlineStr">
        <is>
          <t>Translator</t>
        </is>
      </c>
      <c r="F362" s="34" t="inlineStr">
        <is>
          <t>Franc Batagelj</t>
        </is>
      </c>
      <c r="G362" s="34" t="inlineStr">
        <is>
          <t>v_franc.batagelj</t>
        </is>
      </c>
      <c r="H362" s="72" t="inlineStr">
        <is>
          <t>Tesla123</t>
        </is>
      </c>
      <c r="I362" s="43">
        <f>N362/$I$461</f>
        <v/>
      </c>
      <c r="J362" s="43">
        <f>O362/$I$461</f>
        <v/>
      </c>
      <c r="K362" s="34" t="n"/>
      <c r="L362" s="34" t="n"/>
      <c r="M362" s="34" t="n"/>
      <c r="N362" s="43" t="n">
        <v>0.076</v>
      </c>
      <c r="O362" s="43" t="n">
        <v>0.024</v>
      </c>
      <c r="P362" s="34" t="n">
        <v>0.08500000000000001</v>
      </c>
      <c r="Q362" s="34" t="inlineStr">
        <is>
          <t>Min fee: 12EUR, review by total word</t>
        </is>
      </c>
      <c r="R362" s="43" t="n">
        <v>24</v>
      </c>
      <c r="S362" s="34" t="inlineStr">
        <is>
          <t>EUR</t>
        </is>
      </c>
      <c r="T362" s="34" t="n"/>
      <c r="U362" s="34" t="n"/>
      <c r="V362" s="34" t="inlineStr">
        <is>
          <t>Agency</t>
        </is>
      </c>
      <c r="W362" s="34" t="inlineStr">
        <is>
          <t>Slovenia</t>
        </is>
      </c>
      <c r="X362" s="34" t="inlineStr">
        <is>
          <t>GMT+1</t>
        </is>
      </c>
      <c r="Y362" s="44">
        <f>NOW()-7/24</f>
        <v/>
      </c>
      <c r="Z362" s="347" t="inlineStr">
        <is>
          <t>polona.kovac@altplus.si;francb@altplus.si;petra.pogacar@altplus.si</t>
        </is>
      </c>
      <c r="AA362" s="412" t="inlineStr">
        <is>
          <t>v_franc.batagelj@pacteraedge.com</t>
        </is>
      </c>
      <c r="AB362" s="413" t="n"/>
      <c r="AC362" s="391" t="inlineStr">
        <is>
          <t>386 590 46 120;386 31 321 747</t>
        </is>
      </c>
      <c r="AD362" s="43" t="n">
        <v>74965</v>
      </c>
      <c r="AE362" s="43" t="n"/>
      <c r="AF362" s="448" t="inlineStr">
        <is>
          <t>Pactera_BS_ALT</t>
        </is>
      </c>
      <c r="AG362" s="449" t="n"/>
    </row>
    <row r="363">
      <c r="A363" s="352" t="n"/>
      <c r="B363" s="231" t="inlineStr">
        <is>
          <t>Franci Kopač</t>
        </is>
      </c>
      <c r="C363" s="231" t="inlineStr">
        <is>
          <t>49Prevajalske storitve Franci Kopac, s. p.[G90006393]</t>
        </is>
      </c>
      <c r="D363" s="231" t="inlineStr">
        <is>
          <t>SL</t>
        </is>
      </c>
      <c r="E363" s="231" t="inlineStr">
        <is>
          <t>Translator</t>
        </is>
      </c>
      <c r="F363" s="231" t="inlineStr">
        <is>
          <t>Franci Kopač</t>
        </is>
      </c>
      <c r="G363" s="231" t="inlineStr">
        <is>
          <t>v_franci.kopac</t>
        </is>
      </c>
      <c r="H363" s="380" t="inlineStr">
        <is>
          <t>Disabled</t>
        </is>
      </c>
      <c r="I363" s="352">
        <f>N363/$I$461</f>
        <v/>
      </c>
      <c r="J363" s="352">
        <f>O363/$I$461</f>
        <v/>
      </c>
      <c r="K363" s="231" t="n"/>
      <c r="L363" s="231" t="n"/>
      <c r="M363" s="231" t="n"/>
      <c r="N363" s="352" t="n">
        <v>0.09</v>
      </c>
      <c r="O363" s="352" t="n">
        <v>0.027</v>
      </c>
      <c r="P363" s="352" t="n"/>
      <c r="Q363" s="231" t="n"/>
      <c r="R363" s="231" t="n">
        <v>25</v>
      </c>
      <c r="S363" s="231" t="inlineStr">
        <is>
          <t>EUR</t>
        </is>
      </c>
      <c r="T363" s="231" t="n"/>
      <c r="U363" s="231" t="inlineStr">
        <is>
          <t>Quit</t>
        </is>
      </c>
      <c r="V363" s="231" t="inlineStr">
        <is>
          <t>Freelancer</t>
        </is>
      </c>
      <c r="W363" s="231" t="inlineStr">
        <is>
          <t>Slovenia</t>
        </is>
      </c>
      <c r="X363" s="231" t="inlineStr">
        <is>
          <t>GMT+1</t>
        </is>
      </c>
      <c r="Y363" s="353">
        <f>NOW()-7/24</f>
        <v/>
      </c>
      <c r="Z363" s="356" t="inlineStr">
        <is>
          <t>franci.kopac@ps-kopac.si</t>
        </is>
      </c>
      <c r="AA363" s="436" t="inlineStr">
        <is>
          <t>v_franci.kopac@pacteraedge.com</t>
        </is>
      </c>
      <c r="AB363" s="434" t="inlineStr">
        <is>
          <t>1rUMhVYe!</t>
        </is>
      </c>
      <c r="AC363" s="437" t="inlineStr">
        <is>
          <t xml:space="preserve">386 41 737977 </t>
        </is>
      </c>
      <c r="AD363" s="352" t="n">
        <v>185795</v>
      </c>
      <c r="AE363" s="352" t="n"/>
      <c r="AF363" s="450" t="inlineStr">
        <is>
          <t>Pactera_SL_D.SE</t>
        </is>
      </c>
      <c r="AG363" s="451" t="n"/>
    </row>
    <row r="364">
      <c r="A364" s="43" t="n"/>
      <c r="B364" s="232" t="inlineStr">
        <is>
          <t>X-Croatian</t>
        </is>
      </c>
      <c r="C364" s="43" t="n"/>
      <c r="D364" s="43" t="inlineStr">
        <is>
          <t>HR</t>
        </is>
      </c>
      <c r="E364" s="43" t="n"/>
      <c r="F364" s="43" t="n"/>
      <c r="G364" s="43" t="n"/>
      <c r="H364" s="43" t="n"/>
      <c r="I364" s="43" t="n"/>
      <c r="J364" s="43" t="n"/>
      <c r="K364" s="43" t="n"/>
      <c r="L364" s="43" t="n"/>
      <c r="M364" s="43" t="n"/>
      <c r="N364" s="43" t="n"/>
      <c r="O364" s="43" t="n"/>
      <c r="P364" s="43" t="n"/>
      <c r="Q364" s="43" t="n"/>
      <c r="R364" s="43" t="n"/>
      <c r="S364" s="43" t="n"/>
      <c r="T364" s="43" t="n"/>
      <c r="U364" s="43" t="n"/>
      <c r="V364" s="43" t="n"/>
      <c r="W364" s="43" t="n"/>
      <c r="X364" s="43" t="n"/>
      <c r="Y364" s="44" t="n"/>
      <c r="Z364" s="43" t="n"/>
      <c r="AA364" s="43" t="n"/>
      <c r="AB364" s="43" t="n"/>
      <c r="AC364" s="575" t="n"/>
      <c r="AD364" s="43" t="n"/>
      <c r="AE364" s="43" t="n"/>
      <c r="AF364" s="448" t="e">
        <v>#N/A</v>
      </c>
      <c r="AG364" s="449" t="n"/>
    </row>
    <row r="365">
      <c r="A365" s="43" t="n">
        <v>1</v>
      </c>
      <c r="B365" s="34" t="inlineStr">
        <is>
          <t>Sonja Klaric</t>
        </is>
      </c>
      <c r="C365" s="34" t="inlineStr">
        <is>
          <t>49IDEOMA, vl. Sonja Klaric[G90006414]</t>
        </is>
      </c>
      <c r="D365" s="34" t="inlineStr">
        <is>
          <t>HR</t>
        </is>
      </c>
      <c r="E365" s="34" t="inlineStr">
        <is>
          <t>Translator</t>
        </is>
      </c>
      <c r="F365" s="34" t="inlineStr">
        <is>
          <t>Sonja Klaric</t>
        </is>
      </c>
      <c r="G365" s="34" t="inlineStr">
        <is>
          <t>v_sonja.klaric</t>
        </is>
      </c>
      <c r="H365" s="72" t="inlineStr">
        <is>
          <t>Tesla123!@#</t>
        </is>
      </c>
      <c r="I365" s="43">
        <f>N365/$I$461</f>
        <v/>
      </c>
      <c r="J365" s="43">
        <f>O365/$I$461</f>
        <v/>
      </c>
      <c r="K365" s="34" t="n"/>
      <c r="L365" s="34" t="n"/>
      <c r="M365" s="34" t="n"/>
      <c r="N365" s="43" t="n">
        <v>0.06</v>
      </c>
      <c r="O365" s="43" t="n">
        <v>0.02</v>
      </c>
      <c r="P365" s="43" t="n"/>
      <c r="Q365" s="43" t="n"/>
      <c r="R365" s="43" t="n">
        <v>20</v>
      </c>
      <c r="S365" s="34" t="inlineStr">
        <is>
          <t>EUR</t>
        </is>
      </c>
      <c r="T365" s="34" t="n"/>
      <c r="U365" s="34" t="inlineStr">
        <is>
          <t>Primary translator of HR, consistency and good quality</t>
        </is>
      </c>
      <c r="V365" s="34" t="inlineStr">
        <is>
          <t>Freelancer</t>
        </is>
      </c>
      <c r="W365" s="34" t="inlineStr">
        <is>
          <t>Croatia</t>
        </is>
      </c>
      <c r="X365" s="34" t="inlineStr">
        <is>
          <t>GMT+1</t>
        </is>
      </c>
      <c r="Y365" s="44">
        <f>NOW()-7/24</f>
        <v/>
      </c>
      <c r="Z365" s="347" t="inlineStr">
        <is>
          <t>sonja.klaric@ideoma.hr</t>
        </is>
      </c>
      <c r="AA365" s="427" t="inlineStr">
        <is>
          <t>v_sonja.klaric@pacteraedge.com</t>
        </is>
      </c>
      <c r="AB365" s="413" t="n"/>
      <c r="AC365" s="391" t="inlineStr">
        <is>
          <t>00385989098512</t>
        </is>
      </c>
      <c r="AD365" s="43" t="n">
        <v>187409</v>
      </c>
      <c r="AE365" s="43" t="n"/>
      <c r="AF365" s="448" t="n">
        <v>0</v>
      </c>
      <c r="AG365" s="449" t="n"/>
    </row>
    <row r="366">
      <c r="A366" s="43" t="n">
        <v>1</v>
      </c>
      <c r="B366" s="34" t="inlineStr">
        <is>
          <t>Mirna Safar</t>
        </is>
      </c>
      <c r="C366" s="34" t="inlineStr">
        <is>
          <t>Mirna Safar Kovacic</t>
        </is>
      </c>
      <c r="D366" s="34" t="inlineStr">
        <is>
          <t>HR</t>
        </is>
      </c>
      <c r="E366" s="34" t="inlineStr">
        <is>
          <t>Translator</t>
        </is>
      </c>
      <c r="F366" s="34" t="inlineStr">
        <is>
          <t>Mirna Safar</t>
        </is>
      </c>
      <c r="G366" s="34" t="inlineStr">
        <is>
          <t>v_mirna.safar</t>
        </is>
      </c>
      <c r="H366" s="72" t="inlineStr">
        <is>
          <t>Tesla123!@#</t>
        </is>
      </c>
      <c r="I366" s="43">
        <f>N366/$I$461</f>
        <v/>
      </c>
      <c r="J366" s="43">
        <f>O366/$I$461</f>
        <v/>
      </c>
      <c r="K366" s="34" t="n"/>
      <c r="L366" s="34" t="n"/>
      <c r="M366" s="34" t="n"/>
      <c r="N366" s="43" t="n">
        <v>0.05</v>
      </c>
      <c r="O366" s="43" t="n">
        <v>0.015</v>
      </c>
      <c r="P366" s="43" t="n"/>
      <c r="Q366" s="43" t="n"/>
      <c r="R366" s="43" t="n">
        <v>15</v>
      </c>
      <c r="S366" s="34" t="inlineStr">
        <is>
          <t>EUR</t>
        </is>
      </c>
      <c r="T366" s="34" t="n"/>
      <c r="U366" s="34" t="inlineStr">
        <is>
          <t>Primary reviewer of SL, consistency and good quality</t>
        </is>
      </c>
      <c r="V366" s="34" t="inlineStr">
        <is>
          <t>Freelancer</t>
        </is>
      </c>
      <c r="W366" s="34" t="inlineStr">
        <is>
          <t>Croatia</t>
        </is>
      </c>
      <c r="X366" s="34" t="inlineStr">
        <is>
          <t>GMT+1</t>
        </is>
      </c>
      <c r="Y366" s="44">
        <f>NOW()-7/24</f>
        <v/>
      </c>
      <c r="Z366" s="347" t="inlineStr">
        <is>
          <t>safar.mirna@gmail.com</t>
        </is>
      </c>
      <c r="AA366" s="429" t="inlineStr">
        <is>
          <t xml:space="preserve">v_mirna.safar@pacteraedge.com      </t>
        </is>
      </c>
      <c r="AB366" s="413" t="n"/>
      <c r="AC366" s="391" t="inlineStr">
        <is>
          <t>00385915013314</t>
        </is>
      </c>
      <c r="AD366" s="43" t="n">
        <v>187410</v>
      </c>
      <c r="AE366" s="34" t="n"/>
      <c r="AF366" s="448" t="n">
        <v>0</v>
      </c>
      <c r="AG366" s="449" t="n"/>
    </row>
    <row r="367">
      <c r="A367" s="43" t="n">
        <v>2</v>
      </c>
      <c r="B367" s="34" t="inlineStr">
        <is>
          <t>Alt plus_HR</t>
        </is>
      </c>
      <c r="C367" s="34" t="inlineStr">
        <is>
          <t>Alt plus doo</t>
        </is>
      </c>
      <c r="D367" s="34" t="inlineStr">
        <is>
          <t>HR</t>
        </is>
      </c>
      <c r="E367" s="34" t="inlineStr">
        <is>
          <t>Vendor</t>
        </is>
      </c>
      <c r="F367" s="542" t="inlineStr">
        <is>
          <t>Ivana Brozic</t>
        </is>
      </c>
      <c r="G367" s="542" t="inlineStr">
        <is>
          <t>Ivana.Brozic</t>
        </is>
      </c>
      <c r="H367" s="549" t="inlineStr">
        <is>
          <t>Tesla123!@#</t>
        </is>
      </c>
      <c r="I367" s="43" t="n"/>
      <c r="J367" s="43" t="n"/>
      <c r="K367" s="34" t="n"/>
      <c r="L367" s="34" t="n"/>
      <c r="M367" s="34" t="n"/>
      <c r="N367" s="43" t="n">
        <v>0.07099999999999999</v>
      </c>
      <c r="O367" s="43" t="n">
        <v>0.02</v>
      </c>
      <c r="P367" s="43" t="n">
        <v>0.08</v>
      </c>
      <c r="Q367" s="34" t="inlineStr">
        <is>
          <t>Min fee: 12EUR, review by total word</t>
        </is>
      </c>
      <c r="R367" s="43" t="n"/>
      <c r="S367" s="34" t="inlineStr">
        <is>
          <t>EUR</t>
        </is>
      </c>
      <c r="T367" s="34" t="n"/>
      <c r="U367" s="34" t="inlineStr">
        <is>
          <t>Backup</t>
        </is>
      </c>
      <c r="V367" s="34" t="inlineStr">
        <is>
          <t>Agency</t>
        </is>
      </c>
      <c r="W367" s="34" t="inlineStr">
        <is>
          <t>Ireland</t>
        </is>
      </c>
      <c r="X367" s="34" t="inlineStr">
        <is>
          <t>GMT+1</t>
        </is>
      </c>
      <c r="Y367" s="44">
        <f>NOW()-7/24</f>
        <v/>
      </c>
      <c r="Z367" s="347" t="inlineStr">
        <is>
          <t>polona.kovac@altplus.si;francb@altplus.si;petra.pogacar@altplus.si</t>
        </is>
      </c>
      <c r="AA367" s="429" t="n"/>
      <c r="AB367" s="413" t="n"/>
      <c r="AC367" s="391" t="inlineStr">
        <is>
          <t>386 590 46 120;386 31 321 747</t>
        </is>
      </c>
      <c r="AD367" s="43" t="n">
        <v>74965</v>
      </c>
      <c r="AE367" s="34" t="n"/>
      <c r="AF367" s="448" t="n"/>
      <c r="AG367" s="449" t="n"/>
    </row>
    <row r="368">
      <c r="A368" s="43" t="n">
        <v>2</v>
      </c>
      <c r="B368" s="34" t="inlineStr">
        <is>
          <t>Gordana Stanicic</t>
        </is>
      </c>
      <c r="C368" s="34" t="inlineStr">
        <is>
          <t>Gordana Staničić Kapetanović</t>
        </is>
      </c>
      <c r="D368" s="34" t="inlineStr">
        <is>
          <t>HR</t>
        </is>
      </c>
      <c r="E368" s="34" t="inlineStr">
        <is>
          <t>Reviewer</t>
        </is>
      </c>
      <c r="F368" s="34" t="inlineStr">
        <is>
          <t>Gordana Stanicic</t>
        </is>
      </c>
      <c r="G368" s="34" t="inlineStr">
        <is>
          <t>v_gordana.stanicic</t>
        </is>
      </c>
      <c r="H368" s="72" t="inlineStr">
        <is>
          <t>Tesla123!@#</t>
        </is>
      </c>
      <c r="I368" s="43">
        <f>N368/$I$461</f>
        <v/>
      </c>
      <c r="J368" s="43">
        <f>O368/$I$461</f>
        <v/>
      </c>
      <c r="K368" s="34" t="n"/>
      <c r="L368" s="34" t="n"/>
      <c r="M368" s="34" t="n"/>
      <c r="N368" s="43" t="n">
        <v>0.06</v>
      </c>
      <c r="O368" s="43" t="n">
        <v>0.018</v>
      </c>
      <c r="P368" s="43" t="n"/>
      <c r="Q368" s="43" t="n"/>
      <c r="R368" s="43" t="n">
        <v>15</v>
      </c>
      <c r="S368" s="34" t="inlineStr">
        <is>
          <t>EUR</t>
        </is>
      </c>
      <c r="T368" s="34" t="n"/>
      <c r="U368" s="34" t="inlineStr">
        <is>
          <t>Backup</t>
        </is>
      </c>
      <c r="V368" s="34" t="inlineStr">
        <is>
          <t>Freelancer</t>
        </is>
      </c>
      <c r="W368" s="34" t="inlineStr">
        <is>
          <t>Croatia</t>
        </is>
      </c>
      <c r="X368" s="34" t="inlineStr">
        <is>
          <t>GMT+1</t>
        </is>
      </c>
      <c r="Y368" s="44">
        <f>NOW()-7/24</f>
        <v/>
      </c>
      <c r="Z368" s="347" t="inlineStr">
        <is>
          <t>gordana@auris-prijevodi.hr</t>
        </is>
      </c>
      <c r="AA368" s="412" t="inlineStr">
        <is>
          <t xml:space="preserve">v_gordana.stanicic@pacteraedge.com </t>
        </is>
      </c>
      <c r="AB368" s="413" t="n"/>
      <c r="AC368" s="391" t="inlineStr">
        <is>
          <t>+385 95 654 5555</t>
        </is>
      </c>
      <c r="AD368" s="43" t="n">
        <v>187408</v>
      </c>
      <c r="AE368" s="43" t="n"/>
      <c r="AF368" s="448" t="n">
        <v>0</v>
      </c>
      <c r="AG368" s="449" t="n"/>
    </row>
    <row r="369">
      <c r="A369" s="43" t="n">
        <v>3</v>
      </c>
      <c r="B369" s="34" t="inlineStr">
        <is>
          <t>Gabrijela Djebro</t>
        </is>
      </c>
      <c r="C369" s="34" t="inlineStr">
        <is>
          <t>Gabrijela Djebro Hodnik</t>
        </is>
      </c>
      <c r="D369" s="34" t="inlineStr">
        <is>
          <t>HR</t>
        </is>
      </c>
      <c r="E369" s="34" t="inlineStr">
        <is>
          <t>Translator</t>
        </is>
      </c>
      <c r="F369" s="34" t="inlineStr">
        <is>
          <t>Gabrijela Djebro</t>
        </is>
      </c>
      <c r="G369" s="34" t="inlineStr">
        <is>
          <t>v_gabrijela.djebro</t>
        </is>
      </c>
      <c r="H369" s="72" t="inlineStr">
        <is>
          <t>Tesla123!@#</t>
        </is>
      </c>
      <c r="I369" s="43">
        <f>N369/$I$461</f>
        <v/>
      </c>
      <c r="J369" s="43">
        <f>O369/$I$461</f>
        <v/>
      </c>
      <c r="K369" s="34" t="n"/>
      <c r="L369" s="34" t="n"/>
      <c r="M369" s="34" t="n"/>
      <c r="N369" s="43" t="n">
        <v>0.04</v>
      </c>
      <c r="O369" s="43" t="n">
        <v>0.015</v>
      </c>
      <c r="P369" s="43" t="n"/>
      <c r="Q369" s="43" t="n"/>
      <c r="R369" s="43" t="n">
        <v>15</v>
      </c>
      <c r="S369" s="34" t="inlineStr">
        <is>
          <t>EUR</t>
        </is>
      </c>
      <c r="T369" s="34" t="n"/>
      <c r="U369" s="34" t="inlineStr">
        <is>
          <t>Backup</t>
        </is>
      </c>
      <c r="V369" s="34" t="inlineStr">
        <is>
          <t>Freelancer</t>
        </is>
      </c>
      <c r="W369" s="34" t="inlineStr">
        <is>
          <t>Croatia</t>
        </is>
      </c>
      <c r="X369" s="34" t="n"/>
      <c r="Y369" s="44" t="n"/>
      <c r="Z369" s="347" t="inlineStr">
        <is>
          <t>gabrijela@ziraha-services.com</t>
        </is>
      </c>
      <c r="AA369" s="412" t="n"/>
      <c r="AB369" s="413" t="n"/>
      <c r="AC369" s="391" t="inlineStr">
        <is>
          <t>+385959668753</t>
        </is>
      </c>
      <c r="AD369" s="43" t="n">
        <v>189793</v>
      </c>
      <c r="AE369" s="43" t="n"/>
      <c r="AF369" s="448" t="n">
        <v>0</v>
      </c>
      <c r="AG369" s="449" t="n"/>
    </row>
    <row r="370">
      <c r="A370" s="352" t="n"/>
      <c r="B370" s="231" t="inlineStr">
        <is>
          <t xml:space="preserve">Vesna Sedlar Brezak </t>
        </is>
      </c>
      <c r="C370" s="231" t="inlineStr">
        <is>
          <t>Vesna Sedlar-Brezak</t>
        </is>
      </c>
      <c r="D370" s="231" t="inlineStr">
        <is>
          <t>HR</t>
        </is>
      </c>
      <c r="E370" s="231" t="inlineStr">
        <is>
          <t>Translator</t>
        </is>
      </c>
      <c r="F370" s="231" t="inlineStr">
        <is>
          <t xml:space="preserve">Vesna Sedlar Brezak </t>
        </is>
      </c>
      <c r="G370" s="231" t="inlineStr">
        <is>
          <t>v_vesna.sedlarbrezak</t>
        </is>
      </c>
      <c r="H370" s="231" t="inlineStr">
        <is>
          <t>Disabled</t>
        </is>
      </c>
      <c r="I370" s="352">
        <f>N370/$I$461</f>
        <v/>
      </c>
      <c r="J370" s="352">
        <f>O370/$I$461</f>
        <v/>
      </c>
      <c r="K370" s="231" t="n"/>
      <c r="L370" s="231" t="n"/>
      <c r="M370" s="231" t="n"/>
      <c r="N370" s="352" t="n">
        <v>0.06</v>
      </c>
      <c r="O370" s="352" t="n">
        <v>0.02</v>
      </c>
      <c r="P370" s="352" t="n"/>
      <c r="Q370" s="231" t="n"/>
      <c r="R370" s="231" t="n">
        <v>20</v>
      </c>
      <c r="S370" s="231" t="inlineStr">
        <is>
          <t>EUR</t>
        </is>
      </c>
      <c r="T370" s="231" t="n"/>
      <c r="U370" s="231" t="inlineStr">
        <is>
          <t>Quit</t>
        </is>
      </c>
      <c r="V370" s="231" t="inlineStr">
        <is>
          <t>Freelancer</t>
        </is>
      </c>
      <c r="W370" s="231" t="inlineStr">
        <is>
          <t>Croatia</t>
        </is>
      </c>
      <c r="X370" s="231" t="inlineStr">
        <is>
          <t>GMT+1</t>
        </is>
      </c>
      <c r="Y370" s="353">
        <f>NOW()-7/24</f>
        <v/>
      </c>
      <c r="Z370" s="356" t="inlineStr">
        <is>
          <t>vesna.sedlarbrezak@gmail.com</t>
        </is>
      </c>
      <c r="AA370" s="436" t="inlineStr">
        <is>
          <t xml:space="preserve">v_vesna.sedlarbrezak@pacteraedge.com </t>
        </is>
      </c>
      <c r="AB370" s="434" t="n"/>
      <c r="AC370" s="437" t="inlineStr">
        <is>
          <t>00385 (0) 95 6363634</t>
        </is>
      </c>
      <c r="AD370" s="352" t="n">
        <v>187407</v>
      </c>
      <c r="AE370" s="352" t="n"/>
      <c r="AF370" s="450" t="n">
        <v>0</v>
      </c>
      <c r="AG370" s="451" t="n"/>
    </row>
    <row r="371">
      <c r="A371" s="43" t="n"/>
      <c r="B371" s="232" t="inlineStr">
        <is>
          <t>X-Greek</t>
        </is>
      </c>
      <c r="C371" s="43" t="n"/>
      <c r="D371" s="34" t="inlineStr">
        <is>
          <t>EL</t>
        </is>
      </c>
      <c r="E371" s="43" t="n"/>
      <c r="F371" s="43" t="n"/>
      <c r="G371" s="43" t="n"/>
      <c r="H371" s="43" t="n"/>
      <c r="I371" s="43" t="n"/>
      <c r="J371" s="43" t="n"/>
      <c r="K371" s="43" t="n"/>
      <c r="L371" s="43" t="n"/>
      <c r="M371" s="43" t="n"/>
      <c r="N371" s="43" t="n"/>
      <c r="O371" s="43" t="n"/>
      <c r="P371" s="43" t="n"/>
      <c r="Q371" s="43" t="n"/>
      <c r="R371" s="43" t="n"/>
      <c r="S371" s="43" t="n"/>
      <c r="T371" s="43" t="n"/>
      <c r="U371" s="43" t="n"/>
      <c r="V371" s="43" t="n"/>
      <c r="W371" s="43" t="n"/>
      <c r="X371" s="43" t="n"/>
      <c r="Y371" s="44" t="n"/>
      <c r="Z371" s="43" t="n"/>
      <c r="AA371" s="43" t="n"/>
      <c r="AB371" s="43" t="n"/>
      <c r="AC371" s="575" t="n"/>
      <c r="AD371" s="43" t="n"/>
      <c r="AE371" s="43" t="n"/>
      <c r="AF371" s="448" t="e">
        <v>#N/A</v>
      </c>
      <c r="AG371" s="449" t="n"/>
    </row>
    <row r="372">
      <c r="A372" s="43" t="n">
        <v>1</v>
      </c>
      <c r="B372" s="34" t="inlineStr">
        <is>
          <t>Ioannis Lachanis</t>
        </is>
      </c>
      <c r="C372" s="34" t="inlineStr">
        <is>
          <t>Ioannis Lachanis</t>
        </is>
      </c>
      <c r="D372" s="34" t="inlineStr">
        <is>
          <t>EL</t>
        </is>
      </c>
      <c r="E372" s="34" t="inlineStr">
        <is>
          <t>Translator</t>
        </is>
      </c>
      <c r="F372" s="34" t="inlineStr">
        <is>
          <t>Ioannis Lachanis</t>
        </is>
      </c>
      <c r="G372" s="34" t="inlineStr">
        <is>
          <t>ioannis.lachanis</t>
        </is>
      </c>
      <c r="H372" s="72" t="inlineStr">
        <is>
          <t>Tesla123!@#</t>
        </is>
      </c>
      <c r="I372" s="43">
        <f>N372/$I$461</f>
        <v/>
      </c>
      <c r="J372" s="43">
        <f>O372/$I$461</f>
        <v/>
      </c>
      <c r="K372" s="34" t="n"/>
      <c r="L372" s="34" t="n"/>
      <c r="M372" s="34" t="n"/>
      <c r="N372" s="43" t="n">
        <v>0.06</v>
      </c>
      <c r="O372" s="43" t="n"/>
      <c r="P372" s="43" t="n"/>
      <c r="Q372" s="34" t="n"/>
      <c r="R372" s="43" t="n"/>
      <c r="S372" s="34" t="inlineStr">
        <is>
          <t>EUR</t>
        </is>
      </c>
      <c r="T372" s="34" t="n"/>
      <c r="U372" s="34" t="n"/>
      <c r="V372" s="34" t="inlineStr">
        <is>
          <t>Freelancer</t>
        </is>
      </c>
      <c r="W372" s="34" t="inlineStr">
        <is>
          <t>Greece</t>
        </is>
      </c>
      <c r="X372" s="34" t="inlineStr">
        <is>
          <t>GMT+1</t>
        </is>
      </c>
      <c r="Y372" s="44">
        <f>NOW()-7/24</f>
        <v/>
      </c>
      <c r="Z372" s="347" t="inlineStr">
        <is>
          <t>j_lahanis@yahoo.gr</t>
        </is>
      </c>
      <c r="AA372" s="427" t="inlineStr">
        <is>
          <t>Ioannis.Lachanis@pacteraedge.com</t>
        </is>
      </c>
      <c r="AB372" s="413" t="n"/>
      <c r="AC372" s="391" t="n"/>
      <c r="AD372" s="43" t="n">
        <v>219457</v>
      </c>
      <c r="AE372" s="34" t="n"/>
      <c r="AF372" s="448" t="n"/>
      <c r="AG372" s="449" t="n"/>
    </row>
    <row r="373">
      <c r="A373" s="43" t="n">
        <v>1</v>
      </c>
      <c r="B373" s="124" t="inlineStr">
        <is>
          <t>Theodoros Vavekis</t>
        </is>
      </c>
      <c r="C373" s="34" t="inlineStr">
        <is>
          <t>Theodoros Vavekis</t>
        </is>
      </c>
      <c r="D373" s="34" t="inlineStr">
        <is>
          <t>EL</t>
        </is>
      </c>
      <c r="E373" s="34" t="inlineStr">
        <is>
          <t>Translator</t>
        </is>
      </c>
      <c r="F373" s="124" t="inlineStr">
        <is>
          <t>Theodoros Vavekis</t>
        </is>
      </c>
      <c r="G373" s="34" t="inlineStr">
        <is>
          <t>theodoros.vavekis</t>
        </is>
      </c>
      <c r="H373" s="72" t="inlineStr">
        <is>
          <t>Tesla123!@#</t>
        </is>
      </c>
      <c r="I373" s="43">
        <f>N373/$I$461</f>
        <v/>
      </c>
      <c r="J373" s="43">
        <f>O373/$I$461</f>
        <v/>
      </c>
      <c r="K373" s="34" t="n"/>
      <c r="L373" s="34" t="n"/>
      <c r="M373" s="34" t="n"/>
      <c r="N373" s="43" t="n">
        <v>0.06</v>
      </c>
      <c r="O373" s="43" t="n">
        <v>0.03</v>
      </c>
      <c r="P373" s="43" t="n"/>
      <c r="Q373" s="34" t="inlineStr">
        <is>
          <t>12.5EUR(0.5h)</t>
        </is>
      </c>
      <c r="R373" s="43" t="n">
        <v>25</v>
      </c>
      <c r="S373" s="34" t="inlineStr">
        <is>
          <t>EUR</t>
        </is>
      </c>
      <c r="T373" s="34" t="n"/>
      <c r="U373" s="34" t="inlineStr">
        <is>
          <t>Good reply and quality</t>
        </is>
      </c>
      <c r="V373" s="34" t="inlineStr">
        <is>
          <t>Freelancer</t>
        </is>
      </c>
      <c r="W373" s="34" t="inlineStr">
        <is>
          <t>Greece</t>
        </is>
      </c>
      <c r="X373" s="34" t="inlineStr">
        <is>
          <t>GMT+1</t>
        </is>
      </c>
      <c r="Y373" s="44">
        <f>NOW()-7/24</f>
        <v/>
      </c>
      <c r="Z373" s="347" t="inlineStr">
        <is>
          <t>theovav@gmail.com</t>
        </is>
      </c>
      <c r="AA373" s="412" t="inlineStr">
        <is>
          <t>v_theodoros.vavekis@pacteraedge.com</t>
        </is>
      </c>
      <c r="AB373" s="413" t="n"/>
      <c r="AC373" s="391" t="inlineStr">
        <is>
          <t>306945959507</t>
        </is>
      </c>
      <c r="AD373" s="43" t="n">
        <v>189794</v>
      </c>
      <c r="AE373" s="43" t="n"/>
      <c r="AF373" s="448" t="n">
        <v>0</v>
      </c>
      <c r="AG373" s="449" t="n"/>
    </row>
    <row r="374">
      <c r="A374" s="43" t="n">
        <v>1</v>
      </c>
      <c r="B374" s="124" t="inlineStr">
        <is>
          <t>Fotini Vallianatou</t>
        </is>
      </c>
      <c r="C374" s="34" t="inlineStr">
        <is>
          <t>Vallianatou FotiniViktoras</t>
        </is>
      </c>
      <c r="D374" s="34" t="inlineStr">
        <is>
          <t>EL</t>
        </is>
      </c>
      <c r="E374" s="34" t="inlineStr">
        <is>
          <t>Translator</t>
        </is>
      </c>
      <c r="F374" s="124" t="inlineStr">
        <is>
          <t>Fotini Vallianatou</t>
        </is>
      </c>
      <c r="G374" s="34" t="inlineStr">
        <is>
          <t>fotini.vallianatou</t>
        </is>
      </c>
      <c r="H374" s="72" t="inlineStr">
        <is>
          <t>Tesla123!@#</t>
        </is>
      </c>
      <c r="I374" s="43">
        <f>N374/$I$461</f>
        <v/>
      </c>
      <c r="J374" s="43">
        <f>O374/$I$461</f>
        <v/>
      </c>
      <c r="K374" s="34" t="n"/>
      <c r="L374" s="34" t="n"/>
      <c r="M374" s="34" t="n"/>
      <c r="N374" s="43" t="n">
        <v>0.1</v>
      </c>
      <c r="O374" s="43" t="n">
        <v>0.03</v>
      </c>
      <c r="P374" s="43" t="n"/>
      <c r="Q374" s="34" t="n"/>
      <c r="R374" s="43" t="n"/>
      <c r="S374" s="34" t="inlineStr">
        <is>
          <t>EUR</t>
        </is>
      </c>
      <c r="T374" s="34" t="n"/>
      <c r="U374" s="34" t="n"/>
      <c r="V374" s="34" t="inlineStr">
        <is>
          <t>Freelancer</t>
        </is>
      </c>
      <c r="W374" s="34" t="inlineStr">
        <is>
          <t>Greece</t>
        </is>
      </c>
      <c r="X374" s="34" t="inlineStr">
        <is>
          <t>GMT+1</t>
        </is>
      </c>
      <c r="Y374" s="44">
        <f>NOW()-7/24</f>
        <v/>
      </c>
      <c r="Z374" s="347" t="inlineStr">
        <is>
          <t>Fotini Vallianatou &lt;fotval@otenet.gr&gt;</t>
        </is>
      </c>
      <c r="AA374" s="412" t="n"/>
      <c r="AB374" s="413" t="n"/>
      <c r="AC374" s="391" t="n"/>
      <c r="AD374" s="43" t="n">
        <v>174221</v>
      </c>
      <c r="AE374" s="43" t="n"/>
      <c r="AF374" s="448" t="n"/>
      <c r="AG374" s="449" t="n"/>
    </row>
    <row r="375">
      <c r="A375" s="43" t="n">
        <v>2</v>
      </c>
      <c r="B375" s="34" t="inlineStr">
        <is>
          <t>Irene Blatza</t>
        </is>
      </c>
      <c r="C375" s="34" t="inlineStr">
        <is>
          <t>Irene Blatza</t>
        </is>
      </c>
      <c r="D375" s="34" t="inlineStr">
        <is>
          <t>EL</t>
        </is>
      </c>
      <c r="E375" s="34" t="inlineStr">
        <is>
          <t>Translator</t>
        </is>
      </c>
      <c r="F375" s="34" t="inlineStr">
        <is>
          <t>Irene Blatza</t>
        </is>
      </c>
      <c r="G375" s="34" t="inlineStr">
        <is>
          <t>irene.blatza</t>
        </is>
      </c>
      <c r="H375" s="72" t="inlineStr">
        <is>
          <t>Tesla123!@#</t>
        </is>
      </c>
      <c r="I375" s="43">
        <f>N375/$I$461</f>
        <v/>
      </c>
      <c r="J375" s="43">
        <f>O375/$I$461</f>
        <v/>
      </c>
      <c r="K375" s="34" t="n"/>
      <c r="L375" s="34" t="n"/>
      <c r="M375" s="34" t="n"/>
      <c r="N375" s="43" t="n">
        <v>0.08</v>
      </c>
      <c r="O375" s="43" t="n">
        <v>0.04</v>
      </c>
      <c r="P375" s="43" t="n"/>
      <c r="Q375" s="43" t="n"/>
      <c r="R375" s="43" t="n">
        <v>35</v>
      </c>
      <c r="S375" s="34" t="inlineStr">
        <is>
          <t>EUR</t>
        </is>
      </c>
      <c r="T375" s="34" t="n"/>
      <c r="U375" s="34" t="inlineStr">
        <is>
          <t>Back up for Translation</t>
        </is>
      </c>
      <c r="V375" s="34" t="n"/>
      <c r="W375" s="34" t="inlineStr">
        <is>
          <t>Greece</t>
        </is>
      </c>
      <c r="X375" s="34" t="n"/>
      <c r="Y375" s="44" t="n"/>
      <c r="Z375" s="347" t="inlineStr">
        <is>
          <t>grtranslations@the.forthnet.gr; irene.blatza@gmail.com</t>
        </is>
      </c>
      <c r="AA375" s="412" t="inlineStr">
        <is>
          <t>v_irene.blatza@pacteraedge.com</t>
        </is>
      </c>
      <c r="AB375" s="413" t="n"/>
      <c r="AC375" s="391" t="inlineStr">
        <is>
          <t>+30-697 27 800 88</t>
        </is>
      </c>
      <c r="AD375" s="43" t="n"/>
      <c r="AE375" s="43" t="n"/>
      <c r="AF375" s="448" t="n">
        <v>0</v>
      </c>
      <c r="AG375" s="449" t="n"/>
    </row>
    <row r="376">
      <c r="A376" s="43" t="n">
        <v>2</v>
      </c>
      <c r="B376" s="34" t="inlineStr">
        <is>
          <t>Konstantinos Karanikas</t>
        </is>
      </c>
      <c r="C376" s="34" t="inlineStr">
        <is>
          <t>Konstantinos Karanikas</t>
        </is>
      </c>
      <c r="D376" s="34" t="inlineStr">
        <is>
          <t>EL</t>
        </is>
      </c>
      <c r="E376" s="34" t="inlineStr">
        <is>
          <t>Reviewer</t>
        </is>
      </c>
      <c r="F376" s="34" t="inlineStr">
        <is>
          <t>Konstantinos Karanikas</t>
        </is>
      </c>
      <c r="G376" s="34" t="inlineStr">
        <is>
          <t>konstantinos.karanikas</t>
        </is>
      </c>
      <c r="H376" s="72" t="inlineStr">
        <is>
          <t>Tesla123!@#</t>
        </is>
      </c>
      <c r="I376" s="43">
        <f>N376/$I$461</f>
        <v/>
      </c>
      <c r="J376" s="43">
        <f>O376/$I$461</f>
        <v/>
      </c>
      <c r="K376" s="34" t="n"/>
      <c r="L376" s="34" t="n"/>
      <c r="M376" s="34" t="n"/>
      <c r="N376" s="43" t="n">
        <v>0.09</v>
      </c>
      <c r="O376" s="43" t="n">
        <v>0.0225</v>
      </c>
      <c r="P376" s="43" t="n"/>
      <c r="Q376" s="34" t="n"/>
      <c r="R376" s="34" t="n">
        <v>25</v>
      </c>
      <c r="S376" s="34" t="inlineStr">
        <is>
          <t>EUR</t>
        </is>
      </c>
      <c r="T376" s="34" t="n"/>
      <c r="U376" s="34" t="inlineStr">
        <is>
          <t>Backup</t>
        </is>
      </c>
      <c r="V376" s="34" t="inlineStr">
        <is>
          <t>Freelancer</t>
        </is>
      </c>
      <c r="W376" s="34" t="inlineStr">
        <is>
          <t>Greece</t>
        </is>
      </c>
      <c r="X376" s="34" t="inlineStr">
        <is>
          <t>GMT+1</t>
        </is>
      </c>
      <c r="Y376" s="44">
        <f>NOW()-7/24</f>
        <v/>
      </c>
      <c r="Z376" s="347" t="inlineStr">
        <is>
          <t>karanikaskon@ath.forthnet.gr</t>
        </is>
      </c>
      <c r="AA376" s="412" t="inlineStr">
        <is>
          <t>v_konstantinos.karanikas@pacteraedge.com</t>
        </is>
      </c>
      <c r="AB376" s="413" t="n"/>
      <c r="AC376" s="391" t="inlineStr">
        <is>
          <t>00306981809966</t>
        </is>
      </c>
      <c r="AD376" s="43" t="n">
        <v>189758</v>
      </c>
      <c r="AE376" s="43" t="n"/>
      <c r="AF376" s="448" t="n">
        <v>0</v>
      </c>
      <c r="AG376" s="449" t="n"/>
    </row>
    <row r="377" customFormat="1" s="123">
      <c r="A377" s="352" t="n"/>
      <c r="B377" s="231" t="inlineStr">
        <is>
          <t>Theodoros Kalyvas</t>
        </is>
      </c>
      <c r="C377" s="231" t="inlineStr">
        <is>
          <t>Theodoros Kalyvas</t>
        </is>
      </c>
      <c r="D377" s="231" t="inlineStr">
        <is>
          <t>EL</t>
        </is>
      </c>
      <c r="E377" s="231" t="inlineStr">
        <is>
          <t>Translator</t>
        </is>
      </c>
      <c r="F377" s="231" t="inlineStr">
        <is>
          <t>Theodoros Kalyvas</t>
        </is>
      </c>
      <c r="G377" s="231" t="inlineStr">
        <is>
          <t>theodoros.kalyvas</t>
        </is>
      </c>
      <c r="H377" s="380" t="inlineStr">
        <is>
          <t>Tesla123!@#</t>
        </is>
      </c>
      <c r="I377" s="352">
        <f>N377/$I$461</f>
        <v/>
      </c>
      <c r="J377" s="352">
        <f>O377/$I$461</f>
        <v/>
      </c>
      <c r="K377" s="231" t="n"/>
      <c r="L377" s="231" t="n"/>
      <c r="M377" s="231" t="n"/>
      <c r="N377" s="352" t="n">
        <v>0.08</v>
      </c>
      <c r="O377" s="352" t="n">
        <v>0.04</v>
      </c>
      <c r="P377" s="352" t="n"/>
      <c r="Q377" s="231" t="inlineStr">
        <is>
          <t>pay extra 0.25 or 0.5h for these special request in daily projects, depending on the needs</t>
        </is>
      </c>
      <c r="R377" s="352" t="n">
        <v>25</v>
      </c>
      <c r="S377" s="231" t="inlineStr">
        <is>
          <t>EUR</t>
        </is>
      </c>
      <c r="T377" s="231" t="n"/>
      <c r="U377" s="231" t="inlineStr">
        <is>
          <t>Good reply and quality</t>
        </is>
      </c>
      <c r="V377" s="231" t="inlineStr">
        <is>
          <t>Freelancer</t>
        </is>
      </c>
      <c r="W377" s="231" t="inlineStr">
        <is>
          <t>Greece</t>
        </is>
      </c>
      <c r="X377" s="231" t="inlineStr">
        <is>
          <t>GMT+1</t>
        </is>
      </c>
      <c r="Y377" s="353">
        <f>NOW()-7/24</f>
        <v/>
      </c>
      <c r="Z377" s="356" t="inlineStr">
        <is>
          <t>kalyvast@gmail.com</t>
        </is>
      </c>
      <c r="AA377" s="436" t="inlineStr">
        <is>
          <t>v_theodoros.kalyvas@pacteraedge.com</t>
        </is>
      </c>
      <c r="AB377" s="434" t="n"/>
      <c r="AC377" s="437" t="inlineStr">
        <is>
          <t>+357 95956584</t>
        </is>
      </c>
      <c r="AD377" s="352" t="n">
        <v>187485</v>
      </c>
      <c r="AE377" s="231" t="n"/>
      <c r="AF377" s="452" t="n">
        <v>0</v>
      </c>
      <c r="AG377" s="453" t="n"/>
    </row>
    <row r="378">
      <c r="A378" s="43" t="n"/>
      <c r="B378" s="34" t="inlineStr">
        <is>
          <t>Maria Thoma</t>
        </is>
      </c>
      <c r="C378" s="34" t="inlineStr">
        <is>
          <t>49Maria Thoma[G90006417]</t>
        </is>
      </c>
      <c r="D378" s="34" t="inlineStr">
        <is>
          <t>EL</t>
        </is>
      </c>
      <c r="E378" s="34" t="inlineStr">
        <is>
          <t>Translator</t>
        </is>
      </c>
      <c r="F378" s="34" t="inlineStr">
        <is>
          <t>Maria Thoma</t>
        </is>
      </c>
      <c r="G378" s="34" t="inlineStr">
        <is>
          <t>maria.thoma</t>
        </is>
      </c>
      <c r="H378" s="72" t="inlineStr">
        <is>
          <t>Tesla123!@#</t>
        </is>
      </c>
      <c r="I378" s="43">
        <f>N378/$I$461</f>
        <v/>
      </c>
      <c r="J378" s="43">
        <f>O378/$I$461</f>
        <v/>
      </c>
      <c r="K378" s="34" t="n"/>
      <c r="L378" s="34" t="n"/>
      <c r="M378" s="34" t="n"/>
      <c r="N378" s="43" t="n">
        <v>0.04</v>
      </c>
      <c r="O378" s="43" t="n">
        <v>0.02</v>
      </c>
      <c r="P378" s="43" t="n"/>
      <c r="Q378" s="43" t="n"/>
      <c r="R378" s="43" t="n">
        <v>5</v>
      </c>
      <c r="S378" s="34" t="inlineStr">
        <is>
          <t>EUR</t>
        </is>
      </c>
      <c r="T378" s="34" t="n"/>
      <c r="U378" s="34" t="inlineStr">
        <is>
          <t>good cooperation</t>
        </is>
      </c>
      <c r="V378" s="34" t="inlineStr">
        <is>
          <t>Freelancer</t>
        </is>
      </c>
      <c r="W378" s="34" t="inlineStr">
        <is>
          <t>Greece</t>
        </is>
      </c>
      <c r="X378" s="34" t="inlineStr">
        <is>
          <t>GMT+1</t>
        </is>
      </c>
      <c r="Y378" s="44">
        <f>NOW()-7/24</f>
        <v/>
      </c>
      <c r="Z378" s="347" t="inlineStr">
        <is>
          <t>maritom31@gmail.com</t>
        </is>
      </c>
      <c r="AA378" s="412" t="inlineStr">
        <is>
          <t>v_maria.thoma@pacteraedge.com</t>
        </is>
      </c>
      <c r="AB378" s="413" t="n"/>
      <c r="AC378" s="391" t="inlineStr">
        <is>
          <t>(+30) 6937964492</t>
        </is>
      </c>
      <c r="AD378" s="124" t="n">
        <v>189757</v>
      </c>
      <c r="AE378" s="43" t="n"/>
      <c r="AF378" s="448" t="n">
        <v>0</v>
      </c>
      <c r="AG378" s="449" t="n"/>
    </row>
    <row r="379">
      <c r="A379" s="43" t="n"/>
      <c r="B379" s="34" t="inlineStr">
        <is>
          <t>Nikos Katris</t>
        </is>
      </c>
      <c r="C379" s="34" t="inlineStr">
        <is>
          <t>Nikos Katris</t>
        </is>
      </c>
      <c r="D379" s="34" t="inlineStr">
        <is>
          <t>EL</t>
        </is>
      </c>
      <c r="E379" s="34" t="inlineStr">
        <is>
          <t>Translator</t>
        </is>
      </c>
      <c r="F379" s="34" t="inlineStr">
        <is>
          <t>Nikos Katris</t>
        </is>
      </c>
      <c r="G379" s="231" t="inlineStr">
        <is>
          <t>nikos.katris</t>
        </is>
      </c>
      <c r="H379" s="380" t="inlineStr">
        <is>
          <t>Disabled</t>
        </is>
      </c>
      <c r="I379" s="43">
        <f>N379/$I$461</f>
        <v/>
      </c>
      <c r="J379" s="43">
        <f>O379/$I$461</f>
        <v/>
      </c>
      <c r="K379" s="34" t="n"/>
      <c r="L379" s="34" t="n"/>
      <c r="M379" s="34" t="n"/>
      <c r="N379" s="43" t="n">
        <v>0.06</v>
      </c>
      <c r="O379" s="43" t="n">
        <v>0.03</v>
      </c>
      <c r="P379" s="43" t="n"/>
      <c r="Q379" s="43" t="n"/>
      <c r="R379" s="43" t="n">
        <v>20</v>
      </c>
      <c r="S379" s="34" t="inlineStr">
        <is>
          <t>EUR</t>
        </is>
      </c>
      <c r="T379" s="34" t="n"/>
      <c r="U379" s="34" t="inlineStr">
        <is>
          <t>can be a backup</t>
        </is>
      </c>
      <c r="V379" s="34" t="inlineStr">
        <is>
          <t>Freelancer</t>
        </is>
      </c>
      <c r="W379" s="34" t="inlineStr">
        <is>
          <t>Greece</t>
        </is>
      </c>
      <c r="X379" s="34" t="n"/>
      <c r="Y379" s="44" t="n"/>
      <c r="Z379" s="347" t="inlineStr">
        <is>
          <t>nikos.katris@live.com</t>
        </is>
      </c>
      <c r="AA379" s="412" t="inlineStr">
        <is>
          <t>v_nikos.katris@pacteraedge.com</t>
        </is>
      </c>
      <c r="AB379" s="413" t="n"/>
      <c r="AC379" s="391" t="inlineStr">
        <is>
          <t>00306946911697</t>
        </is>
      </c>
      <c r="AD379" s="43" t="n">
        <v>121808</v>
      </c>
      <c r="AE379" s="43" t="n"/>
      <c r="AF379" s="448" t="n">
        <v>0</v>
      </c>
      <c r="AG379" s="449" t="n"/>
    </row>
    <row r="380">
      <c r="A380" s="43" t="n"/>
      <c r="B380" s="232" t="inlineStr">
        <is>
          <t>X-Arabic (U.A.E.)</t>
        </is>
      </c>
      <c r="C380" s="43" t="n"/>
      <c r="D380" s="43" t="inlineStr">
        <is>
          <t>AR</t>
        </is>
      </c>
      <c r="E380" s="43" t="n"/>
      <c r="F380" s="43" t="n"/>
      <c r="G380" s="43" t="n"/>
      <c r="H380" s="43" t="n"/>
      <c r="I380" s="43" t="n"/>
      <c r="J380" s="43" t="n"/>
      <c r="K380" s="43" t="n"/>
      <c r="L380" s="43" t="n"/>
      <c r="M380" s="43" t="n"/>
      <c r="N380" s="43" t="n"/>
      <c r="O380" s="43" t="n"/>
      <c r="P380" s="43" t="n"/>
      <c r="Q380" s="43" t="n"/>
      <c r="R380" s="43" t="n"/>
      <c r="S380" s="43" t="n"/>
      <c r="T380" s="43" t="n"/>
      <c r="U380" s="43" t="n"/>
      <c r="V380" s="43" t="n"/>
      <c r="W380" s="43" t="n"/>
      <c r="X380" s="43" t="n"/>
      <c r="Y380" s="44" t="n"/>
      <c r="Z380" s="43" t="n"/>
      <c r="AA380" s="43" t="n"/>
      <c r="AB380" s="43" t="n"/>
      <c r="AC380" s="575" t="n"/>
      <c r="AD380" s="43" t="n"/>
      <c r="AE380" s="43" t="n"/>
      <c r="AF380" s="448" t="e">
        <v>#N/A</v>
      </c>
      <c r="AG380" s="449" t="n"/>
    </row>
    <row r="381">
      <c r="A381" s="43" t="n">
        <v>1</v>
      </c>
      <c r="B381" s="34" t="inlineStr">
        <is>
          <t>Abdelwahab Muhammad</t>
        </is>
      </c>
      <c r="C381" s="34" t="inlineStr">
        <is>
          <t>Abdelwahab Muhammad</t>
        </is>
      </c>
      <c r="D381" s="34" t="inlineStr">
        <is>
          <t>AR</t>
        </is>
      </c>
      <c r="E381" s="34" t="inlineStr">
        <is>
          <t>Translator</t>
        </is>
      </c>
      <c r="F381" s="34" t="inlineStr">
        <is>
          <t>Abdelwahab Muhammad</t>
        </is>
      </c>
      <c r="G381" s="34" t="inlineStr">
        <is>
          <t>abdelwahab.muhammad</t>
        </is>
      </c>
      <c r="H381" s="72" t="inlineStr">
        <is>
          <t>Tesla123!@#</t>
        </is>
      </c>
      <c r="I381" s="43" t="n">
        <v>0.055</v>
      </c>
      <c r="J381" s="43" t="n">
        <v>0.03</v>
      </c>
      <c r="K381" s="34" t="n"/>
      <c r="L381" s="34" t="n"/>
      <c r="M381" s="34" t="n"/>
      <c r="N381" s="43" t="n">
        <v>0.055</v>
      </c>
      <c r="O381" s="43" t="n">
        <v>0.03</v>
      </c>
      <c r="P381" s="43" t="n"/>
      <c r="Q381" s="43" t="n"/>
      <c r="R381" s="43" t="n">
        <v>18</v>
      </c>
      <c r="S381" s="34" t="inlineStr">
        <is>
          <t>USD</t>
        </is>
      </c>
      <c r="T381" s="34" t="n"/>
      <c r="U381" s="34" t="inlineStr">
        <is>
          <t>Primary reviewer of AR, late replies soemtimes</t>
        </is>
      </c>
      <c r="V381" s="34" t="inlineStr">
        <is>
          <t>Freelancer</t>
        </is>
      </c>
      <c r="W381" s="34" t="n"/>
      <c r="X381" s="34" t="n"/>
      <c r="Y381" s="44">
        <f>NOW()-7/24</f>
        <v/>
      </c>
      <c r="Z381" s="347" t="inlineStr">
        <is>
          <t>abdelwahab.elesawy@gmail.com</t>
        </is>
      </c>
      <c r="AA381" s="429" t="n"/>
      <c r="AB381" s="413" t="n"/>
      <c r="AC381" s="391" t="inlineStr">
        <is>
          <t>‘+20 01004194792</t>
        </is>
      </c>
      <c r="AD381" s="43" t="n">
        <v>189907</v>
      </c>
      <c r="AE381" s="34" t="n"/>
      <c r="AF381" s="448" t="n">
        <v>0</v>
      </c>
      <c r="AG381" s="449" t="n"/>
    </row>
    <row r="382">
      <c r="A382" s="43" t="n">
        <v>1</v>
      </c>
      <c r="B382" s="34" t="inlineStr">
        <is>
          <t>Osama Mohammed El-Bishlawi</t>
        </is>
      </c>
      <c r="C382" s="34" t="inlineStr">
        <is>
          <t>Osama Mohammed El-Bishlawi</t>
        </is>
      </c>
      <c r="D382" s="34" t="inlineStr">
        <is>
          <t>AR</t>
        </is>
      </c>
      <c r="E382" s="34" t="inlineStr">
        <is>
          <t>Translator</t>
        </is>
      </c>
      <c r="F382" s="34" t="inlineStr">
        <is>
          <t>Osama Mohammed El-Bishlawi</t>
        </is>
      </c>
      <c r="G382" s="34" t="inlineStr">
        <is>
          <t>osama.bishlawi</t>
        </is>
      </c>
      <c r="H382" s="72" t="inlineStr">
        <is>
          <t>Tesla123!@#</t>
        </is>
      </c>
      <c r="I382" s="43" t="n">
        <v>0.05</v>
      </c>
      <c r="J382" s="43" t="n">
        <v>0.025</v>
      </c>
      <c r="K382" s="34" t="n"/>
      <c r="L382" s="34" t="n"/>
      <c r="M382" s="34" t="n"/>
      <c r="N382" s="43" t="n">
        <v>0.05</v>
      </c>
      <c r="O382" s="43" t="n">
        <v>0.025</v>
      </c>
      <c r="P382" s="43" t="n"/>
      <c r="Q382" s="232" t="inlineStr">
        <is>
          <t>review calculate as total words</t>
        </is>
      </c>
      <c r="R382" s="232" t="n">
        <v>15</v>
      </c>
      <c r="S382" s="34" t="inlineStr">
        <is>
          <t>USD</t>
        </is>
      </c>
      <c r="T382" s="34" t="n"/>
      <c r="U382" s="34" t="inlineStr">
        <is>
          <t>Primary translator of AR. Good quality and consistency.</t>
        </is>
      </c>
      <c r="V382" s="34" t="inlineStr">
        <is>
          <t>Freelancer</t>
        </is>
      </c>
      <c r="W382" s="34" t="n"/>
      <c r="X382" s="34" t="n"/>
      <c r="Y382" s="44">
        <f>NOW()-7/24</f>
        <v/>
      </c>
      <c r="Z382" s="347" t="inlineStr">
        <is>
          <t>osama.elbishlawi@gmail.com</t>
        </is>
      </c>
      <c r="AA382" s="412" t="n"/>
      <c r="AB382" s="413" t="n"/>
      <c r="AC382" s="391" t="inlineStr">
        <is>
          <t>+2 010 01 199 45 1</t>
        </is>
      </c>
      <c r="AD382" s="43" t="n">
        <v>190215</v>
      </c>
      <c r="AE382" s="43" t="n"/>
      <c r="AF382" s="448" t="n">
        <v>0</v>
      </c>
      <c r="AG382" s="449" t="n"/>
    </row>
    <row r="383">
      <c r="A383" s="43" t="n">
        <v>2</v>
      </c>
      <c r="B383" s="34" t="inlineStr">
        <is>
          <t>Mostafa Sayed Ahmed</t>
        </is>
      </c>
      <c r="C383" s="34" t="inlineStr">
        <is>
          <t>Mostafa Sayed Ahmed</t>
        </is>
      </c>
      <c r="D383" s="34" t="inlineStr">
        <is>
          <t>AR</t>
        </is>
      </c>
      <c r="E383" s="34" t="inlineStr">
        <is>
          <t>Translator</t>
        </is>
      </c>
      <c r="F383" s="34" t="inlineStr">
        <is>
          <t>Mostafa Sayed Ahmed</t>
        </is>
      </c>
      <c r="G383" s="34" t="inlineStr">
        <is>
          <t>mostafa.sayed</t>
        </is>
      </c>
      <c r="H383" s="72" t="inlineStr">
        <is>
          <t>Tesla123!@#</t>
        </is>
      </c>
      <c r="I383" s="43" t="n">
        <v>0.06</v>
      </c>
      <c r="J383" s="43" t="n">
        <v>0.03</v>
      </c>
      <c r="K383" s="34" t="n"/>
      <c r="L383" s="34" t="n"/>
      <c r="M383" s="34" t="n"/>
      <c r="N383" s="43" t="n">
        <v>0.06</v>
      </c>
      <c r="O383" s="43" t="n">
        <v>0.03</v>
      </c>
      <c r="P383" s="43" t="n"/>
      <c r="Q383" s="43" t="n"/>
      <c r="R383" s="43" t="n">
        <v>20</v>
      </c>
      <c r="S383" s="34" t="inlineStr">
        <is>
          <t>USD</t>
        </is>
      </c>
      <c r="T383" s="34" t="n"/>
      <c r="U383" s="34" t="inlineStr">
        <is>
          <t>Not used</t>
        </is>
      </c>
      <c r="V383" s="34" t="inlineStr">
        <is>
          <t>Freelancer</t>
        </is>
      </c>
      <c r="W383" s="34" t="n"/>
      <c r="X383" s="34" t="n"/>
      <c r="Y383" s="44">
        <f>NOW()-7/24</f>
        <v/>
      </c>
      <c r="Z383" s="347" t="inlineStr">
        <is>
          <t>mustafaelfayoumi@gmail.com</t>
        </is>
      </c>
      <c r="AA383" s="427" t="n"/>
      <c r="AB383" s="413" t="n"/>
      <c r="AC383" s="391" t="inlineStr">
        <is>
          <t>+971 566 077 264</t>
        </is>
      </c>
      <c r="AD383" s="124" t="n">
        <v>189792</v>
      </c>
      <c r="AE383" s="43" t="n"/>
      <c r="AF383" s="448" t="n">
        <v>0</v>
      </c>
      <c r="AG383" s="449" t="n"/>
    </row>
    <row r="384">
      <c r="A384" s="43" t="n"/>
      <c r="B384" s="34" t="inlineStr">
        <is>
          <t>Muhammad Seif</t>
        </is>
      </c>
      <c r="C384" s="34" t="inlineStr">
        <is>
          <t>Muhammad Seif</t>
        </is>
      </c>
      <c r="D384" s="34" t="inlineStr">
        <is>
          <t>AR</t>
        </is>
      </c>
      <c r="E384" s="34" t="inlineStr">
        <is>
          <t>Translator</t>
        </is>
      </c>
      <c r="F384" s="34" t="inlineStr">
        <is>
          <t>Muhammad Seif</t>
        </is>
      </c>
      <c r="G384" s="231" t="inlineStr">
        <is>
          <t>muhammad.seif</t>
        </is>
      </c>
      <c r="H384" s="380" t="inlineStr">
        <is>
          <t>Disabled</t>
        </is>
      </c>
      <c r="I384" s="43" t="n">
        <v>0.07000000000000001</v>
      </c>
      <c r="J384" s="43" t="n">
        <v>0.028</v>
      </c>
      <c r="K384" s="34" t="n"/>
      <c r="L384" s="34" t="n"/>
      <c r="M384" s="34" t="n"/>
      <c r="N384" s="43" t="n">
        <v>0.07000000000000001</v>
      </c>
      <c r="O384" s="43" t="n">
        <v>0.028</v>
      </c>
      <c r="P384" s="43" t="n"/>
      <c r="Q384" s="34" t="n"/>
      <c r="R384" s="43" t="n"/>
      <c r="S384" s="34" t="inlineStr">
        <is>
          <t>USD</t>
        </is>
      </c>
      <c r="T384" s="34" t="n"/>
      <c r="U384" s="34" t="inlineStr">
        <is>
          <t>Not used</t>
        </is>
      </c>
      <c r="V384" s="34" t="inlineStr">
        <is>
          <t>Freelancer</t>
        </is>
      </c>
      <c r="W384" s="34" t="n"/>
      <c r="X384" s="34" t="n"/>
      <c r="Y384" s="44">
        <f>NOW()-7/24</f>
        <v/>
      </c>
      <c r="Z384" s="347" t="inlineStr">
        <is>
          <t>muhmedseif@gmail.com</t>
        </is>
      </c>
      <c r="AA384" s="412" t="n"/>
      <c r="AB384" s="413" t="n"/>
      <c r="AC384" s="391" t="inlineStr">
        <is>
          <t>(002) 0100 25 71 662</t>
        </is>
      </c>
      <c r="AD384" s="43" t="n">
        <v>189975</v>
      </c>
      <c r="AE384" s="43" t="n"/>
      <c r="AF384" s="448" t="n">
        <v>0</v>
      </c>
      <c r="AG384" s="449" t="n"/>
    </row>
    <row r="385">
      <c r="A385" s="43" t="n"/>
      <c r="B385" s="34" t="inlineStr">
        <is>
          <t>Latifa M. Ibrahim</t>
        </is>
      </c>
      <c r="C385" s="34" t="inlineStr">
        <is>
          <t>Latifa M. Ibrahim</t>
        </is>
      </c>
      <c r="D385" s="34" t="inlineStr">
        <is>
          <t>AR</t>
        </is>
      </c>
      <c r="E385" s="34" t="inlineStr">
        <is>
          <t>Translator</t>
        </is>
      </c>
      <c r="F385" s="34" t="inlineStr">
        <is>
          <t>Latifa M. Ibrahim</t>
        </is>
      </c>
      <c r="G385" s="231" t="inlineStr">
        <is>
          <t>latifa.m</t>
        </is>
      </c>
      <c r="H385" s="380" t="inlineStr">
        <is>
          <t>Disabled</t>
        </is>
      </c>
      <c r="I385" s="43" t="n">
        <v>0.035</v>
      </c>
      <c r="J385" s="43" t="n">
        <v>0.018</v>
      </c>
      <c r="K385" s="34" t="n"/>
      <c r="L385" s="34" t="n"/>
      <c r="M385" s="34" t="n"/>
      <c r="N385" s="43" t="n">
        <v>0.035</v>
      </c>
      <c r="O385" s="43" t="n">
        <v>0.018</v>
      </c>
      <c r="P385" s="43" t="n"/>
      <c r="Q385" s="43" t="n"/>
      <c r="R385" s="43" t="n">
        <v>18</v>
      </c>
      <c r="S385" s="34" t="inlineStr">
        <is>
          <t>USD</t>
        </is>
      </c>
      <c r="T385" s="34" t="n"/>
      <c r="U385" s="34" t="inlineStr">
        <is>
          <t>Not used</t>
        </is>
      </c>
      <c r="V385" s="34" t="inlineStr">
        <is>
          <t>Freelancer</t>
        </is>
      </c>
      <c r="W385" s="34" t="n"/>
      <c r="X385" s="34" t="n"/>
      <c r="Y385" s="44" t="n"/>
      <c r="Z385" s="347" t="inlineStr">
        <is>
          <t>latifasalama@yahoo.com; latifasalama@gmail.com; elitetranslation12@gmail.com</t>
        </is>
      </c>
      <c r="AA385" s="412" t="n"/>
      <c r="AB385" s="413" t="n"/>
      <c r="AC385" s="391" t="inlineStr">
        <is>
          <t>’002 0100 708 6626</t>
        </is>
      </c>
      <c r="AD385" s="43" t="n">
        <v>150022</v>
      </c>
      <c r="AE385" s="43" t="n"/>
      <c r="AF385" s="448" t="n">
        <v>0</v>
      </c>
      <c r="AG385" s="449" t="n"/>
    </row>
    <row r="386">
      <c r="A386" s="43" t="n"/>
      <c r="B386" s="34" t="inlineStr">
        <is>
          <t>Assem Farouk</t>
        </is>
      </c>
      <c r="C386" s="34" t="inlineStr">
        <is>
          <t>Assem Farouk</t>
        </is>
      </c>
      <c r="D386" s="34" t="inlineStr">
        <is>
          <t>AR</t>
        </is>
      </c>
      <c r="E386" s="34" t="inlineStr">
        <is>
          <t>Translator</t>
        </is>
      </c>
      <c r="F386" s="34" t="inlineStr">
        <is>
          <t>Assem Farouk</t>
        </is>
      </c>
      <c r="G386" s="231" t="inlineStr">
        <is>
          <t>assem.farouk</t>
        </is>
      </c>
      <c r="H386" s="380" t="inlineStr">
        <is>
          <t>Disabled</t>
        </is>
      </c>
      <c r="I386" s="43" t="n">
        <v>0.04</v>
      </c>
      <c r="J386" s="43" t="n">
        <v>0.012</v>
      </c>
      <c r="K386" s="34" t="n"/>
      <c r="L386" s="34" t="n"/>
      <c r="M386" s="34" t="n"/>
      <c r="N386" s="43" t="n">
        <v>0.04</v>
      </c>
      <c r="O386" s="43" t="n">
        <v>0.012</v>
      </c>
      <c r="P386" s="43" t="n"/>
      <c r="Q386" s="43" t="n"/>
      <c r="R386" s="43" t="n">
        <v>10</v>
      </c>
      <c r="S386" s="34" t="inlineStr">
        <is>
          <t>USD</t>
        </is>
      </c>
      <c r="T386" s="34" t="n"/>
      <c r="U386" s="34" t="inlineStr">
        <is>
          <t>Not used</t>
        </is>
      </c>
      <c r="V386" s="34" t="inlineStr">
        <is>
          <t>Freelancer</t>
        </is>
      </c>
      <c r="W386" s="34" t="n"/>
      <c r="X386" s="34" t="n"/>
      <c r="Y386" s="44" t="n"/>
      <c r="Z386" s="347" t="inlineStr">
        <is>
          <t>assemfarouk8@gmail.com</t>
        </is>
      </c>
      <c r="AA386" s="412" t="n"/>
      <c r="AB386" s="413" t="n"/>
      <c r="AC386" s="391" t="inlineStr">
        <is>
          <t>+201145564531</t>
        </is>
      </c>
      <c r="AD386" s="43" t="n">
        <v>189998</v>
      </c>
      <c r="AE386" s="43" t="n"/>
      <c r="AF386" s="448" t="n">
        <v>0</v>
      </c>
      <c r="AG386" s="449" t="n"/>
    </row>
    <row r="387" customFormat="1" s="77">
      <c r="A387" s="43" t="n"/>
      <c r="B387" s="34" t="inlineStr">
        <is>
          <t>Seiam Abdul Muhssen</t>
        </is>
      </c>
      <c r="C387" s="34" t="inlineStr">
        <is>
          <t>Seiam Abdul Muhssen</t>
        </is>
      </c>
      <c r="D387" s="34" t="inlineStr">
        <is>
          <t>AR</t>
        </is>
      </c>
      <c r="E387" s="34" t="inlineStr">
        <is>
          <t>Translator</t>
        </is>
      </c>
      <c r="F387" s="34" t="inlineStr">
        <is>
          <t>Seiam Abdul Muhssen</t>
        </is>
      </c>
      <c r="G387" s="231" t="inlineStr">
        <is>
          <t>seiam.abdul</t>
        </is>
      </c>
      <c r="H387" s="380" t="inlineStr">
        <is>
          <t>Disabled</t>
        </is>
      </c>
      <c r="I387" s="43" t="n">
        <v>0.055</v>
      </c>
      <c r="J387" s="43" t="n">
        <v>0.017</v>
      </c>
      <c r="K387" s="34" t="n"/>
      <c r="L387" s="34" t="n"/>
      <c r="M387" s="34" t="n"/>
      <c r="N387" s="43" t="n">
        <v>0.055</v>
      </c>
      <c r="O387" s="43" t="n">
        <v>0.017</v>
      </c>
      <c r="P387" s="43" t="n"/>
      <c r="Q387" s="43" t="n"/>
      <c r="R387" s="43" t="n"/>
      <c r="S387" s="34" t="inlineStr">
        <is>
          <t>USD</t>
        </is>
      </c>
      <c r="T387" s="34" t="n"/>
      <c r="U387" s="34" t="n"/>
      <c r="V387" s="34" t="inlineStr">
        <is>
          <t>Freelancer</t>
        </is>
      </c>
      <c r="W387" s="34" t="n"/>
      <c r="X387" s="34" t="n"/>
      <c r="Y387" s="44" t="n"/>
      <c r="Z387" s="347" t="inlineStr">
        <is>
          <t>seiamyousef@yahoo.com; seiamtrans@gmail.com</t>
        </is>
      </c>
      <c r="AA387" s="412" t="n"/>
      <c r="AB387" s="413" t="n"/>
      <c r="AC387" s="391" t="inlineStr">
        <is>
          <t>00201026359777</t>
        </is>
      </c>
      <c r="AD387" s="43" t="n">
        <v>189953</v>
      </c>
      <c r="AE387" s="43" t="n"/>
      <c r="AF387" s="448" t="n">
        <v>0</v>
      </c>
      <c r="AG387" s="449" t="n"/>
    </row>
    <row r="388" customFormat="1" s="77">
      <c r="A388" s="34" t="n"/>
      <c r="B388" s="232" t="inlineStr">
        <is>
          <t>X-Malay</t>
        </is>
      </c>
      <c r="C388" s="34" t="n"/>
      <c r="D388" s="34" t="inlineStr">
        <is>
          <t>MS</t>
        </is>
      </c>
      <c r="E388" s="34" t="n"/>
      <c r="F388" s="34" t="n"/>
      <c r="G388" s="34" t="n"/>
      <c r="H388" s="423" t="n"/>
      <c r="I388" s="34" t="n"/>
      <c r="J388" s="34" t="n"/>
      <c r="K388" s="34" t="n"/>
      <c r="L388" s="34" t="n"/>
      <c r="M388" s="34" t="n"/>
      <c r="N388" s="34" t="n"/>
      <c r="O388" s="34" t="n"/>
      <c r="P388" s="34" t="n"/>
      <c r="Q388" s="34" t="n"/>
      <c r="R388" s="34" t="n"/>
      <c r="S388" s="34" t="n"/>
      <c r="T388" s="34" t="n"/>
      <c r="U388" s="34" t="n"/>
      <c r="V388" s="34" t="n"/>
      <c r="W388" s="34" t="n"/>
      <c r="X388" s="34" t="n"/>
      <c r="Y388" s="109" t="n"/>
      <c r="Z388" s="347" t="n"/>
      <c r="AA388" s="412" t="n"/>
      <c r="AB388" s="413" t="n"/>
      <c r="AC388" s="391" t="n"/>
      <c r="AD388" s="124" t="n"/>
      <c r="AE388" s="34" t="n"/>
      <c r="AF388" s="448" t="e">
        <v>#N/A</v>
      </c>
      <c r="AG388" s="449" t="n"/>
    </row>
    <row r="389" customFormat="1" s="77">
      <c r="A389" s="34" t="n">
        <v>1</v>
      </c>
      <c r="B389" s="34" t="inlineStr">
        <is>
          <t>Noor Haizat Mustaffa</t>
        </is>
      </c>
      <c r="C389" s="34" t="inlineStr">
        <is>
          <t>Noor Haizat Mustaffa</t>
        </is>
      </c>
      <c r="D389" s="34" t="inlineStr">
        <is>
          <t>MS</t>
        </is>
      </c>
      <c r="E389" s="34" t="inlineStr">
        <is>
          <t>Translator</t>
        </is>
      </c>
      <c r="F389" s="34" t="inlineStr">
        <is>
          <t>Noor Haizat Mustaffa</t>
        </is>
      </c>
      <c r="G389" s="34" t="inlineStr">
        <is>
          <t>noor.haizat.mustaffa</t>
        </is>
      </c>
      <c r="H389" s="72" t="inlineStr">
        <is>
          <t>Tesla123!@#</t>
        </is>
      </c>
      <c r="I389" s="34" t="n">
        <v>0.07000000000000001</v>
      </c>
      <c r="J389" s="34" t="n">
        <v>0.03</v>
      </c>
      <c r="K389" s="34" t="n"/>
      <c r="L389" s="34" t="n"/>
      <c r="M389" s="34" t="n"/>
      <c r="N389" s="34" t="n">
        <v>0.07000000000000001</v>
      </c>
      <c r="O389" s="34" t="n">
        <v>0.03</v>
      </c>
      <c r="P389" s="34" t="n"/>
      <c r="Q389" s="34" t="n"/>
      <c r="R389" s="34" t="n">
        <v>30</v>
      </c>
      <c r="S389" s="34" t="inlineStr">
        <is>
          <t>USD</t>
        </is>
      </c>
      <c r="T389" s="34" t="n"/>
      <c r="U389" s="34" t="inlineStr">
        <is>
          <t>Good quality and quick reply, P1 for firmware translation projects</t>
        </is>
      </c>
      <c r="V389" s="34" t="inlineStr">
        <is>
          <t>Freelancer</t>
        </is>
      </c>
      <c r="W389" s="34" t="n"/>
      <c r="X389" s="34" t="n"/>
      <c r="Y389" s="109">
        <f>NOW()-7/24</f>
        <v/>
      </c>
      <c r="Z389" s="347" t="inlineStr">
        <is>
          <t>haizatmus@yahoo.com</t>
        </is>
      </c>
      <c r="AA389" s="412" t="n"/>
      <c r="AB389" s="413" t="n"/>
      <c r="AC389" s="391" t="inlineStr">
        <is>
          <t>+ 6012 348 9396</t>
        </is>
      </c>
      <c r="AD389" s="34" t="n">
        <v>194358</v>
      </c>
      <c r="AE389" s="34" t="n"/>
      <c r="AF389" s="448" t="n">
        <v>0</v>
      </c>
      <c r="AG389" s="449" t="n"/>
    </row>
    <row r="390" customFormat="1" s="77">
      <c r="A390" s="34" t="n">
        <v>1</v>
      </c>
      <c r="B390" s="34" t="inlineStr">
        <is>
          <t>Ursilan Afandi Zaki</t>
        </is>
      </c>
      <c r="C390" s="34" t="inlineStr">
        <is>
          <t>Ursilan Afandi Zaki</t>
        </is>
      </c>
      <c r="D390" s="34" t="inlineStr">
        <is>
          <t>MS</t>
        </is>
      </c>
      <c r="E390" s="34" t="inlineStr">
        <is>
          <t>Translator</t>
        </is>
      </c>
      <c r="F390" s="34" t="inlineStr">
        <is>
          <t>Ursilan Afandi Zaki</t>
        </is>
      </c>
      <c r="G390" s="34" t="inlineStr">
        <is>
          <t>ursilan.afandi.zaki</t>
        </is>
      </c>
      <c r="H390" s="72" t="inlineStr">
        <is>
          <t>Tesla123!@#</t>
        </is>
      </c>
      <c r="I390" s="34" t="n">
        <v>0.08</v>
      </c>
      <c r="J390" s="34" t="n">
        <v>0.04</v>
      </c>
      <c r="K390" s="34" t="n"/>
      <c r="L390" s="34" t="n"/>
      <c r="M390" s="34" t="n"/>
      <c r="N390" s="34" t="n">
        <v>0.08</v>
      </c>
      <c r="O390" s="34" t="n">
        <v>0.04</v>
      </c>
      <c r="P390" s="34" t="n"/>
      <c r="Q390" s="34" t="n"/>
      <c r="R390" s="34" t="n">
        <v>25</v>
      </c>
      <c r="S390" s="34" t="inlineStr">
        <is>
          <t>USD</t>
        </is>
      </c>
      <c r="T390" s="34" t="n"/>
      <c r="U390" s="34" t="inlineStr">
        <is>
          <t>Good quality and quick reply, P1 for firmware review projects</t>
        </is>
      </c>
      <c r="V390" s="34" t="inlineStr">
        <is>
          <t>Freelancer</t>
        </is>
      </c>
      <c r="W390" s="34" t="n"/>
      <c r="X390" s="34" t="n"/>
      <c r="Y390" s="109">
        <f>NOW()-7/24</f>
        <v/>
      </c>
      <c r="Z390" s="347" t="inlineStr">
        <is>
          <t>ursilan@gmail.com; ursilan@malaytranslator.com</t>
        </is>
      </c>
      <c r="AA390" s="412" t="n"/>
      <c r="AB390" s="413" t="n"/>
      <c r="AC390" s="391" t="inlineStr">
        <is>
          <t>60 12 206 9485</t>
        </is>
      </c>
      <c r="AD390" s="124" t="n">
        <v>194359</v>
      </c>
      <c r="AE390" s="34" t="n"/>
      <c r="AF390" s="448" t="n">
        <v>0</v>
      </c>
      <c r="AG390" s="449" t="n"/>
    </row>
    <row r="391" customFormat="1" s="77">
      <c r="A391" s="34" t="n">
        <v>2</v>
      </c>
      <c r="B391" s="34" t="inlineStr">
        <is>
          <t>Muhammad Rushdi Ibrahim</t>
        </is>
      </c>
      <c r="C391" s="34" t="inlineStr">
        <is>
          <t>Muhammad Rushdi Ibrahim</t>
        </is>
      </c>
      <c r="D391" s="34" t="inlineStr">
        <is>
          <t>MS</t>
        </is>
      </c>
      <c r="E391" s="34" t="inlineStr">
        <is>
          <t>Translator</t>
        </is>
      </c>
      <c r="F391" s="34" t="inlineStr">
        <is>
          <t>Muhammad Rushdi Ibrahim</t>
        </is>
      </c>
      <c r="G391" s="34" t="inlineStr">
        <is>
          <t>muhammad.rushdi.ibrahim</t>
        </is>
      </c>
      <c r="H391" s="72" t="inlineStr">
        <is>
          <t>Tesla123!@#</t>
        </is>
      </c>
      <c r="I391" s="34" t="n">
        <v>0.045</v>
      </c>
      <c r="J391" s="34" t="n">
        <v>0.025</v>
      </c>
      <c r="K391" s="34" t="n"/>
      <c r="L391" s="34" t="n"/>
      <c r="M391" s="34" t="n"/>
      <c r="N391" s="34" t="n">
        <v>0.045</v>
      </c>
      <c r="O391" s="34" t="n">
        <v>0.025</v>
      </c>
      <c r="P391" s="34" t="n"/>
      <c r="Q391" s="34" t="n"/>
      <c r="R391" s="34" t="n">
        <v>12</v>
      </c>
      <c r="S391" s="34" t="inlineStr">
        <is>
          <t>USD</t>
        </is>
      </c>
      <c r="T391" s="34" t="n"/>
      <c r="U391" s="34" t="inlineStr">
        <is>
          <t>could be a backup</t>
        </is>
      </c>
      <c r="V391" s="34" t="inlineStr">
        <is>
          <t>Freelancer</t>
        </is>
      </c>
      <c r="W391" s="34" t="n"/>
      <c r="X391" s="34" t="n"/>
      <c r="Y391" s="109">
        <f>NOW()-7/24</f>
        <v/>
      </c>
      <c r="Z391" s="347" t="inlineStr">
        <is>
          <t>muhammadrushdiibrahim@gmail.com;idi_gama@yahoo.com</t>
        </is>
      </c>
      <c r="AA391" s="0" t="n"/>
      <c r="AB391" s="413" t="n"/>
      <c r="AC391" s="391" t="inlineStr">
        <is>
          <t>‘+60-17-971-7129</t>
        </is>
      </c>
      <c r="AD391" s="34" t="n">
        <v>119451</v>
      </c>
      <c r="AE391" s="34" t="n"/>
      <c r="AF391" s="448" t="n">
        <v>0</v>
      </c>
      <c r="AG391" s="449" t="n"/>
    </row>
    <row r="392" customFormat="1" s="77">
      <c r="A392" s="34" t="n">
        <v>2</v>
      </c>
      <c r="B392" s="34" t="inlineStr">
        <is>
          <t>Noor Azlan Ahmad</t>
        </is>
      </c>
      <c r="C392" s="34" t="inlineStr">
        <is>
          <t>Noor Azlan Ahmad</t>
        </is>
      </c>
      <c r="D392" s="34" t="inlineStr">
        <is>
          <t>MS</t>
        </is>
      </c>
      <c r="E392" s="34" t="inlineStr">
        <is>
          <t>Translator</t>
        </is>
      </c>
      <c r="F392" s="124" t="inlineStr">
        <is>
          <t>Noor Azlan Ahmad</t>
        </is>
      </c>
      <c r="G392" s="34" t="inlineStr">
        <is>
          <t>noor.azlan.ahmad</t>
        </is>
      </c>
      <c r="H392" s="72" t="inlineStr">
        <is>
          <t>Tesla123!@#</t>
        </is>
      </c>
      <c r="I392" s="34" t="n">
        <v>0.04</v>
      </c>
      <c r="J392" s="34" t="n">
        <v>0.02</v>
      </c>
      <c r="K392" s="34" t="n"/>
      <c r="L392" s="34" t="n"/>
      <c r="M392" s="34" t="n"/>
      <c r="N392" s="34" t="n">
        <v>0.04</v>
      </c>
      <c r="O392" s="34" t="n">
        <v>0.02</v>
      </c>
      <c r="P392" s="34" t="n"/>
      <c r="Q392" s="34" t="n"/>
      <c r="R392" s="34" t="n">
        <v>20</v>
      </c>
      <c r="S392" s="34" t="inlineStr">
        <is>
          <t>USD</t>
        </is>
      </c>
      <c r="T392" s="34" t="n"/>
      <c r="U392" s="34" t="inlineStr">
        <is>
          <t>could be a backup</t>
        </is>
      </c>
      <c r="V392" s="34" t="inlineStr">
        <is>
          <t>Freelancer</t>
        </is>
      </c>
      <c r="W392" s="34" t="n"/>
      <c r="X392" s="34" t="n"/>
      <c r="Y392" s="109">
        <f>NOW()-7/24</f>
        <v/>
      </c>
      <c r="Z392" s="347" t="inlineStr">
        <is>
          <t>mocklan@yahoo.com;mocklan52@gmail.com</t>
        </is>
      </c>
      <c r="AA392" s="412" t="n"/>
      <c r="AB392" s="413" t="n"/>
      <c r="AC392" s="391" t="inlineStr">
        <is>
          <t>60123152890</t>
        </is>
      </c>
      <c r="AD392" s="34" t="n">
        <v>119454</v>
      </c>
      <c r="AE392" s="34" t="n"/>
      <c r="AF392" s="448" t="n">
        <v>0</v>
      </c>
      <c r="AG392" s="449" t="n"/>
    </row>
    <row r="393" customFormat="1" s="77">
      <c r="A393" s="34" t="n"/>
      <c r="B393" s="232" t="inlineStr">
        <is>
          <t>X-Thai</t>
        </is>
      </c>
      <c r="C393" s="34" t="n"/>
      <c r="D393" s="34" t="inlineStr">
        <is>
          <t>TH</t>
        </is>
      </c>
      <c r="E393" s="34" t="n"/>
      <c r="F393" s="34" t="n"/>
      <c r="G393" s="34" t="n"/>
      <c r="H393" s="423" t="n"/>
      <c r="I393" s="34" t="n"/>
      <c r="J393" s="34" t="n"/>
      <c r="K393" s="34" t="n"/>
      <c r="L393" s="34" t="n"/>
      <c r="M393" s="34" t="n"/>
      <c r="N393" s="34" t="n"/>
      <c r="O393" s="34" t="n"/>
      <c r="P393" s="34" t="n"/>
      <c r="Q393" s="34" t="n"/>
      <c r="R393" s="34" t="n"/>
      <c r="S393" s="34" t="n"/>
      <c r="T393" s="34" t="n"/>
      <c r="U393" s="34" t="n"/>
      <c r="V393" s="34" t="n"/>
      <c r="W393" s="34" t="n"/>
      <c r="X393" s="34" t="n"/>
      <c r="Y393" s="109" t="n"/>
      <c r="Z393" s="347" t="n"/>
      <c r="AA393" s="412" t="n"/>
      <c r="AB393" s="413" t="n"/>
      <c r="AC393" s="391" t="n"/>
      <c r="AD393" s="34" t="n"/>
      <c r="AE393" s="34" t="n"/>
      <c r="AF393" s="448" t="e">
        <v>#N/A</v>
      </c>
      <c r="AG393" s="449" t="n"/>
    </row>
    <row r="394" customFormat="1" s="77">
      <c r="A394" s="34" t="n">
        <v>1</v>
      </c>
      <c r="B394" s="34" t="inlineStr">
        <is>
          <t>Aatchariya Suksai</t>
        </is>
      </c>
      <c r="C394" s="34" t="inlineStr">
        <is>
          <t>Aatchariya Suksai</t>
        </is>
      </c>
      <c r="D394" s="34" t="inlineStr">
        <is>
          <t>TH</t>
        </is>
      </c>
      <c r="E394" s="34" t="inlineStr">
        <is>
          <t>Translator</t>
        </is>
      </c>
      <c r="F394" s="34" t="inlineStr">
        <is>
          <t>Aatchariya Suksai</t>
        </is>
      </c>
      <c r="G394" s="34" t="inlineStr">
        <is>
          <t>aatchariya.suksai</t>
        </is>
      </c>
      <c r="H394" s="72" t="inlineStr">
        <is>
          <t>Tesla123!@#</t>
        </is>
      </c>
      <c r="I394" s="34" t="n">
        <v>0.04</v>
      </c>
      <c r="J394" s="34" t="n">
        <v>0.015</v>
      </c>
      <c r="K394" s="34" t="n"/>
      <c r="L394" s="34" t="n"/>
      <c r="M394" s="34" t="n"/>
      <c r="N394" s="34" t="n">
        <v>0.04</v>
      </c>
      <c r="O394" s="34" t="n">
        <v>0.015</v>
      </c>
      <c r="P394" s="34" t="n"/>
      <c r="Q394" s="34" t="n"/>
      <c r="R394" s="34" t="n">
        <v>15</v>
      </c>
      <c r="S394" s="34" t="inlineStr">
        <is>
          <t>USD</t>
        </is>
      </c>
      <c r="T394" s="34" t="n"/>
      <c r="U394" s="34" t="inlineStr">
        <is>
          <t>quick reply, main translator</t>
        </is>
      </c>
      <c r="V394" s="34" t="inlineStr">
        <is>
          <t>Freelancer</t>
        </is>
      </c>
      <c r="W394" s="34" t="n"/>
      <c r="X394" s="34" t="inlineStr">
        <is>
          <t>GMT+7</t>
        </is>
      </c>
      <c r="Y394" s="109">
        <f>NOW()-1/24</f>
        <v/>
      </c>
      <c r="Z394" s="423" t="inlineStr">
        <is>
          <t>aatchariya.ss@gmail.com</t>
        </is>
      </c>
      <c r="AA394" s="0" t="n"/>
      <c r="AB394" s="413" t="n"/>
      <c r="AC394" s="391" t="inlineStr">
        <is>
          <t>+66 973358847</t>
        </is>
      </c>
      <c r="AD394" s="34" t="n">
        <v>189929</v>
      </c>
      <c r="AE394" s="34" t="n"/>
      <c r="AF394" s="448" t="n">
        <v>0</v>
      </c>
      <c r="AG394" s="449" t="n"/>
    </row>
    <row r="395" customFormat="1" s="77">
      <c r="A395" s="34" t="n">
        <v>1</v>
      </c>
      <c r="B395" s="34" t="inlineStr">
        <is>
          <t>Saksit Khunkitti</t>
        </is>
      </c>
      <c r="C395" s="34" t="inlineStr">
        <is>
          <t>Saksit Khunkitti</t>
        </is>
      </c>
      <c r="D395" s="34" t="inlineStr">
        <is>
          <t>TH</t>
        </is>
      </c>
      <c r="E395" s="34" t="inlineStr">
        <is>
          <t>Translator</t>
        </is>
      </c>
      <c r="F395" s="34" t="inlineStr">
        <is>
          <t>Saksit Khunkitti</t>
        </is>
      </c>
      <c r="G395" s="34" t="inlineStr">
        <is>
          <t>saksitkhunkitti</t>
        </is>
      </c>
      <c r="H395" s="72" t="inlineStr">
        <is>
          <t>Tesla123!@#</t>
        </is>
      </c>
      <c r="I395" s="34" t="n">
        <v>0.08</v>
      </c>
      <c r="J395" s="34" t="n">
        <v>0.04</v>
      </c>
      <c r="K395" s="34" t="n"/>
      <c r="L395" s="34" t="n"/>
      <c r="M395" s="34" t="n"/>
      <c r="N395" s="34" t="n">
        <v>0.08</v>
      </c>
      <c r="O395" s="34" t="n">
        <v>0.04</v>
      </c>
      <c r="P395" s="34" t="n"/>
      <c r="Q395" s="34" t="n"/>
      <c r="R395" s="34" t="n">
        <v>35</v>
      </c>
      <c r="S395" s="34" t="inlineStr">
        <is>
          <t>USD</t>
        </is>
      </c>
      <c r="T395" s="34" t="n"/>
      <c r="U395" s="34" t="inlineStr">
        <is>
          <t>quick reply, translator or reviewer, nice cooperation</t>
        </is>
      </c>
      <c r="V395" s="34" t="inlineStr">
        <is>
          <t>Freelancer</t>
        </is>
      </c>
      <c r="W395" s="34" t="n"/>
      <c r="X395" s="34" t="inlineStr">
        <is>
          <t>GMT+7</t>
        </is>
      </c>
      <c r="Y395" s="109">
        <f>NOW()-1/24</f>
        <v/>
      </c>
      <c r="Z395" s="347" t="inlineStr">
        <is>
          <t>saksit.k32@gmail.com</t>
        </is>
      </c>
      <c r="AA395" s="412" t="n"/>
      <c r="AB395" s="413" t="n"/>
      <c r="AC395" s="391" t="inlineStr">
        <is>
          <t>+66824871487</t>
        </is>
      </c>
      <c r="AD395" s="34" t="n">
        <v>194357</v>
      </c>
      <c r="AE395" s="34" t="n"/>
      <c r="AF395" s="448" t="n">
        <v>0</v>
      </c>
      <c r="AG395" s="449" t="n"/>
    </row>
    <row r="396" customFormat="1" s="77">
      <c r="A396" s="34" t="n">
        <v>1</v>
      </c>
      <c r="B396" s="34" t="inlineStr">
        <is>
          <t>Anthirathip Kaeothit</t>
        </is>
      </c>
      <c r="C396" s="34" t="inlineStr">
        <is>
          <t>1016 Local Light[G004148]</t>
        </is>
      </c>
      <c r="D396" s="34" t="inlineStr">
        <is>
          <t>TH</t>
        </is>
      </c>
      <c r="E396" s="34" t="inlineStr">
        <is>
          <t>Translator</t>
        </is>
      </c>
      <c r="F396" s="34" t="inlineStr">
        <is>
          <t>Anthirathip Kaeothit</t>
        </is>
      </c>
      <c r="G396" s="34" t="inlineStr">
        <is>
          <t>anthirathip.kaeothit</t>
        </is>
      </c>
      <c r="H396" s="72" t="inlineStr">
        <is>
          <t>Tesla123!@#</t>
        </is>
      </c>
      <c r="I396" s="34" t="n"/>
      <c r="J396" s="34" t="n"/>
      <c r="K396" s="34" t="n"/>
      <c r="L396" s="34" t="n"/>
      <c r="M396" s="34" t="n"/>
      <c r="N396" s="34" t="n">
        <v>0.055</v>
      </c>
      <c r="O396" s="34" t="n">
        <v>0.025</v>
      </c>
      <c r="P396" s="34" t="n"/>
      <c r="Q396" s="34" t="n"/>
      <c r="R396" s="34" t="n">
        <v>25</v>
      </c>
      <c r="S396" s="34" t="inlineStr">
        <is>
          <t>USD</t>
        </is>
      </c>
      <c r="T396" s="34" t="n"/>
      <c r="U396" s="34" t="n"/>
      <c r="V396" s="34" t="inlineStr">
        <is>
          <t>Agency</t>
        </is>
      </c>
      <c r="W396" s="34" t="inlineStr">
        <is>
          <t>Thailand</t>
        </is>
      </c>
      <c r="X396" s="34" t="inlineStr">
        <is>
          <t>GMT+7</t>
        </is>
      </c>
      <c r="Y396" s="109">
        <f>NOW()-1/24</f>
        <v/>
      </c>
      <c r="Z396" s="347" t="inlineStr">
        <is>
          <t>pm@local-light.com; kanyakorn.t@locallight.com</t>
        </is>
      </c>
      <c r="AA396" s="412" t="n"/>
      <c r="AB396" s="413" t="n"/>
      <c r="AC396" s="391" t="n"/>
      <c r="AD396" s="34" t="n">
        <v>125643</v>
      </c>
      <c r="AE396" s="34" t="n"/>
      <c r="AF396" s="448" t="n"/>
      <c r="AG396" s="449" t="n"/>
    </row>
    <row r="397" customFormat="1" s="77">
      <c r="A397" s="34" t="n">
        <v>1</v>
      </c>
      <c r="B397" s="34" t="inlineStr">
        <is>
          <t>Supacha Sangtong</t>
        </is>
      </c>
      <c r="C397" s="34" t="inlineStr">
        <is>
          <t>Supacha Sangtong</t>
        </is>
      </c>
      <c r="D397" s="34" t="inlineStr">
        <is>
          <t>TH</t>
        </is>
      </c>
      <c r="E397" s="34" t="inlineStr">
        <is>
          <t>Translator</t>
        </is>
      </c>
      <c r="F397" s="34" t="inlineStr">
        <is>
          <t>Supacha Sangtong</t>
        </is>
      </c>
      <c r="G397" s="34" t="inlineStr">
        <is>
          <t>supacha.sangtong</t>
        </is>
      </c>
      <c r="H397" s="72" t="inlineStr">
        <is>
          <t>Tesla123!@#</t>
        </is>
      </c>
      <c r="I397" s="34" t="n"/>
      <c r="J397" s="34" t="n"/>
      <c r="K397" s="34" t="n"/>
      <c r="L397" s="34" t="n"/>
      <c r="M397" s="34" t="n"/>
      <c r="N397" s="34" t="n">
        <v>0.05</v>
      </c>
      <c r="O397" s="34" t="n"/>
      <c r="P397" s="34" t="n"/>
      <c r="Q397" s="34" t="n"/>
      <c r="R397" s="34" t="n">
        <v>20</v>
      </c>
      <c r="S397" s="34" t="inlineStr">
        <is>
          <t>USD</t>
        </is>
      </c>
      <c r="T397" s="34" t="n"/>
      <c r="U397" s="34" t="n"/>
      <c r="V397" s="34" t="inlineStr">
        <is>
          <t>Freelancer</t>
        </is>
      </c>
      <c r="W397" s="34" t="inlineStr">
        <is>
          <t>Thailand</t>
        </is>
      </c>
      <c r="X397" s="34" t="inlineStr">
        <is>
          <t>GMT+7</t>
        </is>
      </c>
      <c r="Y397" s="109">
        <f>NOW()-1/24</f>
        <v/>
      </c>
      <c r="Z397" s="347" t="inlineStr">
        <is>
          <t>aoshikinchou@hotmail.com</t>
        </is>
      </c>
      <c r="AA397" s="412" t="n"/>
      <c r="AB397" s="413" t="n"/>
      <c r="AC397" s="391" t="n"/>
      <c r="AD397" s="34" t="n">
        <v>91120</v>
      </c>
      <c r="AE397" s="34" t="n"/>
      <c r="AF397" s="448" t="n"/>
      <c r="AG397" s="449" t="n"/>
    </row>
    <row r="398" customFormat="1" s="77">
      <c r="A398" s="34" t="n">
        <v>2</v>
      </c>
      <c r="B398" s="34" t="inlineStr">
        <is>
          <t>Tantiwarapon Soonlai</t>
        </is>
      </c>
      <c r="C398" s="34" t="inlineStr">
        <is>
          <t>TextNova Co Ltd</t>
        </is>
      </c>
      <c r="D398" s="34" t="inlineStr">
        <is>
          <t>TH</t>
        </is>
      </c>
      <c r="E398" s="34" t="inlineStr">
        <is>
          <t>Vendor</t>
        </is>
      </c>
      <c r="F398" s="34" t="inlineStr">
        <is>
          <t>Tantiwarapon Soonlai</t>
        </is>
      </c>
      <c r="G398" s="34" t="inlineStr">
        <is>
          <t>tantiwarapon.soonlai</t>
        </is>
      </c>
      <c r="H398" s="72" t="inlineStr">
        <is>
          <t>Tesla123!@#</t>
        </is>
      </c>
      <c r="I398" s="34" t="n">
        <v>0.06</v>
      </c>
      <c r="J398" s="34" t="n">
        <v>0.04</v>
      </c>
      <c r="K398" s="34" t="n"/>
      <c r="L398" s="34" t="n"/>
      <c r="M398" s="34" t="n"/>
      <c r="N398" s="34" t="n">
        <v>0.06</v>
      </c>
      <c r="O398" s="34" t="n">
        <v>0.04</v>
      </c>
      <c r="P398" s="34" t="n">
        <v>0.09</v>
      </c>
      <c r="Q398" s="34" t="n"/>
      <c r="R398" s="34" t="n">
        <v>28</v>
      </c>
      <c r="S398" s="34" t="inlineStr">
        <is>
          <t>USD</t>
        </is>
      </c>
      <c r="T398" s="34" t="n"/>
      <c r="U398" s="34" t="inlineStr">
        <is>
          <t>quick reply, backup for big valumn</t>
        </is>
      </c>
      <c r="V398" s="34" t="inlineStr">
        <is>
          <t>Agency</t>
        </is>
      </c>
      <c r="W398" s="34" t="n"/>
      <c r="X398" s="34" t="inlineStr">
        <is>
          <t>GMT+7</t>
        </is>
      </c>
      <c r="Y398" s="109">
        <f>NOW()-1/24</f>
        <v/>
      </c>
      <c r="Z398" s="347" t="inlineStr">
        <is>
          <t>ratchanee@translationthailand.com;rpengkaew@yahoo.com</t>
        </is>
      </c>
      <c r="AA398" s="412" t="n"/>
      <c r="AB398" s="413" t="n"/>
      <c r="AC398" s="391" t="inlineStr">
        <is>
          <t>66 81 6205386;66 2 6616783</t>
        </is>
      </c>
      <c r="AD398" s="34" t="n">
        <v>49612</v>
      </c>
      <c r="AE398" s="34" t="n"/>
      <c r="AF398" s="448" t="n">
        <v>0</v>
      </c>
      <c r="AG398" s="449" t="n"/>
    </row>
    <row r="399" customFormat="1" s="77">
      <c r="A399" s="34" t="n">
        <v>2</v>
      </c>
      <c r="B399" s="34" t="inlineStr">
        <is>
          <t>Vathan Donruethai</t>
        </is>
      </c>
      <c r="C399" s="34" t="inlineStr">
        <is>
          <t>TextNova Co Ltd</t>
        </is>
      </c>
      <c r="D399" s="34" t="inlineStr">
        <is>
          <t>TH</t>
        </is>
      </c>
      <c r="E399" s="34" t="inlineStr">
        <is>
          <t>Vendor</t>
        </is>
      </c>
      <c r="F399" s="34" t="inlineStr">
        <is>
          <t>Vathan Donruethai</t>
        </is>
      </c>
      <c r="G399" s="34" t="inlineStr">
        <is>
          <t>vathan.donruethai</t>
        </is>
      </c>
      <c r="H399" s="72" t="inlineStr">
        <is>
          <t>Tesla123!@#</t>
        </is>
      </c>
      <c r="I399" s="34" t="n">
        <v>0.06</v>
      </c>
      <c r="J399" s="34" t="n">
        <v>0.04</v>
      </c>
      <c r="K399" s="34" t="n"/>
      <c r="L399" s="34" t="n"/>
      <c r="M399" s="34" t="n"/>
      <c r="N399" s="34" t="n">
        <v>0.06</v>
      </c>
      <c r="O399" s="34" t="n">
        <v>0.04</v>
      </c>
      <c r="P399" s="34" t="n">
        <v>0.09</v>
      </c>
      <c r="Q399" s="34" t="n"/>
      <c r="R399" s="34" t="n">
        <v>28</v>
      </c>
      <c r="S399" s="34" t="inlineStr">
        <is>
          <t>USD</t>
        </is>
      </c>
      <c r="T399" s="34" t="n"/>
      <c r="U399" s="34" t="inlineStr">
        <is>
          <t>same person with Tantiwarapon from same Vendor</t>
        </is>
      </c>
      <c r="V399" s="34" t="inlineStr">
        <is>
          <t>Agency</t>
        </is>
      </c>
      <c r="W399" s="34" t="n"/>
      <c r="X399" s="34" t="inlineStr">
        <is>
          <t>GMT+7</t>
        </is>
      </c>
      <c r="Y399" s="109">
        <f>NOW()-1/24</f>
        <v/>
      </c>
      <c r="Z399" s="347" t="inlineStr">
        <is>
          <t>ratchanee@translationthailand.com;rpengkaew@yahoo.com</t>
        </is>
      </c>
      <c r="AA399" s="412" t="n"/>
      <c r="AB399" s="413" t="n"/>
      <c r="AC399" s="391" t="inlineStr">
        <is>
          <t>67 81 6205386;66 2 6616783</t>
        </is>
      </c>
      <c r="AD399" s="34" t="n">
        <v>49612</v>
      </c>
      <c r="AE399" s="34" t="n"/>
      <c r="AF399" s="448" t="n">
        <v>0</v>
      </c>
      <c r="AG399" s="449" t="n"/>
    </row>
    <row r="400" customFormat="1" s="77">
      <c r="A400" s="34" t="n"/>
      <c r="B400" s="34" t="inlineStr">
        <is>
          <t>Paramate Soontornwipat</t>
        </is>
      </c>
      <c r="C400" s="34" t="inlineStr">
        <is>
          <t>Paramate Soontornwipat[G90006351]</t>
        </is>
      </c>
      <c r="D400" s="34" t="inlineStr">
        <is>
          <t>TH</t>
        </is>
      </c>
      <c r="E400" s="34" t="inlineStr">
        <is>
          <t>Translator</t>
        </is>
      </c>
      <c r="F400" s="34" t="inlineStr">
        <is>
          <t>Paramate Soontornwipat</t>
        </is>
      </c>
      <c r="G400" s="34" t="inlineStr">
        <is>
          <t>paramate.soontornwipat</t>
        </is>
      </c>
      <c r="H400" s="72" t="inlineStr">
        <is>
          <t>Tesla123!@#</t>
        </is>
      </c>
      <c r="I400" s="34" t="n">
        <v>0.06</v>
      </c>
      <c r="J400" s="34" t="n">
        <v>0.03</v>
      </c>
      <c r="K400" s="34" t="n"/>
      <c r="L400" s="34" t="n"/>
      <c r="M400" s="34" t="n"/>
      <c r="N400" s="34" t="n">
        <v>0.06</v>
      </c>
      <c r="O400" s="34" t="n">
        <v>0.03</v>
      </c>
      <c r="P400" s="34" t="n"/>
      <c r="Q400" s="34" t="n"/>
      <c r="R400" s="34" t="n">
        <v>20</v>
      </c>
      <c r="S400" s="34" t="inlineStr">
        <is>
          <t>USD</t>
        </is>
      </c>
      <c r="T400" s="34" t="n"/>
      <c r="U400" s="34" t="inlineStr">
        <is>
          <t>can be a backup</t>
        </is>
      </c>
      <c r="V400" s="34" t="inlineStr">
        <is>
          <t>Freelancer</t>
        </is>
      </c>
      <c r="W400" s="34" t="n"/>
      <c r="X400" s="34" t="inlineStr">
        <is>
          <t>GMT+7</t>
        </is>
      </c>
      <c r="Y400" s="109">
        <f>NOW()-1/24</f>
        <v/>
      </c>
      <c r="Z400" s="347" t="inlineStr">
        <is>
          <t>paramate4991@gmail.com</t>
        </is>
      </c>
      <c r="AA400" s="412" t="n"/>
      <c r="AB400" s="413" t="n"/>
      <c r="AC400" s="391" t="n"/>
      <c r="AD400" s="34" t="n">
        <v>185350</v>
      </c>
      <c r="AE400" s="34" t="n"/>
      <c r="AF400" s="448" t="n">
        <v>0</v>
      </c>
      <c r="AG400" s="449" t="n"/>
    </row>
    <row r="401" ht="29.1" customFormat="1" customHeight="1" s="77">
      <c r="A401" s="34" t="n"/>
      <c r="B401" s="34" t="inlineStr">
        <is>
          <t>SeaTongue Ltd</t>
        </is>
      </c>
      <c r="C401" s="34" t="inlineStr">
        <is>
          <t>SeaTongue Ltd</t>
        </is>
      </c>
      <c r="D401" s="34" t="inlineStr">
        <is>
          <t>TH</t>
        </is>
      </c>
      <c r="E401" s="34" t="inlineStr">
        <is>
          <t>Vendor</t>
        </is>
      </c>
      <c r="F401" s="124" t="n"/>
      <c r="G401" s="34" t="n"/>
      <c r="H401" s="72" t="n"/>
      <c r="I401" s="34" t="n"/>
      <c r="J401" s="34" t="n"/>
      <c r="K401" s="34" t="n"/>
      <c r="L401" s="34" t="n"/>
      <c r="M401" s="34" t="n"/>
      <c r="N401" s="34" t="n">
        <v>0.06</v>
      </c>
      <c r="O401" s="34" t="n">
        <v>0.04</v>
      </c>
      <c r="P401" s="34" t="n">
        <v>0.07000000000000001</v>
      </c>
      <c r="Q401" s="34" t="n"/>
      <c r="R401" s="34" t="n">
        <v>20</v>
      </c>
      <c r="S401" s="34" t="inlineStr">
        <is>
          <t>USD</t>
        </is>
      </c>
      <c r="T401" s="34" t="n"/>
      <c r="U401" s="34" t="inlineStr">
        <is>
          <t>can be a backup</t>
        </is>
      </c>
      <c r="V401" s="34" t="inlineStr">
        <is>
          <t>Agency</t>
        </is>
      </c>
      <c r="W401" s="34" t="n"/>
      <c r="X401" s="34" t="inlineStr">
        <is>
          <t>GMT+7</t>
        </is>
      </c>
      <c r="Y401" s="109" t="n">
        <v>44300.08333333334</v>
      </c>
      <c r="Z401" s="347" t="inlineStr">
        <is>
          <t>egle.aoki@seatongue.com;projects_kl@seatongue.com; projects_eu@seatongue.com</t>
        </is>
      </c>
      <c r="AA401" s="412" t="n"/>
      <c r="AB401" s="413" t="n"/>
      <c r="AC401" s="391" t="inlineStr">
        <is>
          <t>03-8688 5642</t>
        </is>
      </c>
      <c r="AD401" s="34" t="n">
        <v>11613</v>
      </c>
      <c r="AE401" s="34" t="n"/>
      <c r="AF401" s="448" t="n"/>
      <c r="AG401" s="449" t="n"/>
    </row>
    <row r="402" customFormat="1" s="77">
      <c r="A402" s="34" t="n"/>
      <c r="B402" s="34" t="inlineStr">
        <is>
          <t>Jennifer (GTE Localize)</t>
        </is>
      </c>
      <c r="C402" s="34" t="inlineStr">
        <is>
          <t>GTE Localize Joint Stock Company[G004145]</t>
        </is>
      </c>
      <c r="D402" s="34" t="inlineStr">
        <is>
          <t>TH</t>
        </is>
      </c>
      <c r="E402" s="34" t="inlineStr">
        <is>
          <t>Vendor</t>
        </is>
      </c>
      <c r="F402" s="124" t="n"/>
      <c r="G402" s="34" t="n"/>
      <c r="H402" s="72" t="n"/>
      <c r="I402" s="34" t="n"/>
      <c r="J402" s="34" t="n"/>
      <c r="K402" s="34" t="n"/>
      <c r="L402" s="34" t="n"/>
      <c r="M402" s="34" t="n"/>
      <c r="N402" s="34" t="n">
        <v>0.065</v>
      </c>
      <c r="O402" s="34" t="n">
        <v>0.055</v>
      </c>
      <c r="P402" s="34" t="n">
        <v>0.1</v>
      </c>
      <c r="Q402" s="34" t="n"/>
      <c r="R402" s="34" t="n">
        <v>25</v>
      </c>
      <c r="S402" s="34" t="inlineStr">
        <is>
          <t>USD</t>
        </is>
      </c>
      <c r="T402" s="34" t="n"/>
      <c r="U402" s="34" t="inlineStr">
        <is>
          <t>need mini fee 20 for rush job, i didn't agree.</t>
        </is>
      </c>
      <c r="V402" s="34" t="inlineStr">
        <is>
          <t>Agency</t>
        </is>
      </c>
      <c r="W402" s="34" t="n"/>
      <c r="X402" s="34" t="inlineStr">
        <is>
          <t>GMT+7</t>
        </is>
      </c>
      <c r="Y402" s="109" t="n">
        <v>44300.08333333334</v>
      </c>
      <c r="Z402" s="347" t="inlineStr">
        <is>
          <t>jennifer.vuong@gtelocalize.com；pactera@gtelocalize.com</t>
        </is>
      </c>
      <c r="AA402" s="412" t="n"/>
      <c r="AB402" s="413" t="n"/>
      <c r="AC402" s="391" t="inlineStr">
        <is>
          <t xml:space="preserve">084 9877 28933 </t>
        </is>
      </c>
      <c r="AD402" s="34" t="n">
        <v>125640</v>
      </c>
      <c r="AE402" s="34" t="n"/>
      <c r="AF402" s="448" t="n"/>
      <c r="AG402" s="449" t="n"/>
    </row>
    <row r="403" customFormat="1" s="77">
      <c r="A403" s="34" t="n"/>
      <c r="B403" s="232" t="inlineStr">
        <is>
          <t>X-Hungarian</t>
        </is>
      </c>
      <c r="C403" s="34" t="n"/>
      <c r="D403" s="34" t="inlineStr">
        <is>
          <t>HU</t>
        </is>
      </c>
      <c r="E403" s="34" t="n"/>
      <c r="F403" s="34" t="n"/>
      <c r="G403" s="34" t="n"/>
      <c r="H403" s="423" t="n"/>
      <c r="I403" s="34" t="n"/>
      <c r="J403" s="34" t="n"/>
      <c r="K403" s="34" t="n"/>
      <c r="L403" s="34" t="n"/>
      <c r="M403" s="34" t="n"/>
      <c r="N403" s="34" t="n"/>
      <c r="O403" s="34" t="n"/>
      <c r="P403" s="34" t="n"/>
      <c r="Q403" s="34" t="n"/>
      <c r="R403" s="34" t="n"/>
      <c r="S403" s="34" t="n"/>
      <c r="T403" s="34" t="n"/>
      <c r="U403" s="34" t="n"/>
      <c r="V403" s="34" t="n"/>
      <c r="W403" s="34" t="n"/>
      <c r="X403" s="34" t="n"/>
      <c r="Y403" s="109" t="n"/>
      <c r="Z403" s="347" t="n"/>
      <c r="AA403" s="412" t="n"/>
      <c r="AB403" s="413" t="n"/>
      <c r="AC403" s="391" t="n"/>
      <c r="AD403" s="34" t="n"/>
      <c r="AE403" s="34" t="n"/>
      <c r="AF403" s="448" t="e">
        <v>#N/A</v>
      </c>
      <c r="AG403" s="449" t="n"/>
    </row>
    <row r="404" customFormat="1" s="77">
      <c r="A404" s="34" t="n">
        <v>1</v>
      </c>
      <c r="B404" s="34" t="inlineStr">
        <is>
          <t>Bernadett Refi</t>
        </is>
      </c>
      <c r="C404" s="34" t="inlineStr">
        <is>
          <t>Bernadett Refi - WordsbyMe</t>
        </is>
      </c>
      <c r="D404" s="34" t="inlineStr">
        <is>
          <t>HU</t>
        </is>
      </c>
      <c r="E404" s="34" t="inlineStr">
        <is>
          <t>Translator</t>
        </is>
      </c>
      <c r="F404" s="34" t="inlineStr">
        <is>
          <t>Bernadett Refi</t>
        </is>
      </c>
      <c r="G404" s="34" t="inlineStr">
        <is>
          <t>v_bernadett.refi</t>
        </is>
      </c>
      <c r="H404" s="72" t="inlineStr">
        <is>
          <t>Tesla123</t>
        </is>
      </c>
      <c r="I404" s="34">
        <f>N404/$I$461</f>
        <v/>
      </c>
      <c r="J404" s="34">
        <f>O404/$I$461</f>
        <v/>
      </c>
      <c r="K404" s="34" t="n"/>
      <c r="L404" s="34" t="n"/>
      <c r="M404" s="34" t="n"/>
      <c r="N404" s="34" t="n">
        <v>0.05</v>
      </c>
      <c r="O404" s="34" t="n">
        <v>0.02</v>
      </c>
      <c r="P404" s="34" t="n"/>
      <c r="Q404" s="34" t="n"/>
      <c r="R404" s="34" t="n">
        <v>15</v>
      </c>
      <c r="S404" s="34" t="inlineStr">
        <is>
          <t>EUR</t>
        </is>
      </c>
      <c r="T404" s="34" t="n"/>
      <c r="U404" s="34" t="inlineStr">
        <is>
          <t>Primary translator of HU, consistency and good quality</t>
        </is>
      </c>
      <c r="V404" s="34" t="inlineStr">
        <is>
          <t>Freelancer</t>
        </is>
      </c>
      <c r="W404" s="34" t="n"/>
      <c r="X404" s="34" t="inlineStr">
        <is>
          <t>GMT+1</t>
        </is>
      </c>
      <c r="Y404" s="109">
        <f>NOW()-7/24</f>
        <v/>
      </c>
      <c r="Z404" s="347" t="inlineStr">
        <is>
          <t>info@wordsbyme.hu</t>
        </is>
      </c>
      <c r="AA404" s="412" t="inlineStr">
        <is>
          <t>v_bernadett.refi@pacteraedge.com</t>
        </is>
      </c>
      <c r="AB404" s="413" t="n"/>
      <c r="AC404" s="391" t="inlineStr">
        <is>
          <t>36 70 336 9345</t>
        </is>
      </c>
      <c r="AD404" s="34" t="n">
        <v>194362</v>
      </c>
      <c r="AE404" s="34" t="n"/>
      <c r="AF404" s="448" t="n">
        <v>0</v>
      </c>
      <c r="AG404" s="449" t="n"/>
    </row>
    <row r="405" customFormat="1" s="77">
      <c r="A405" s="34" t="n">
        <v>1</v>
      </c>
      <c r="B405" s="34" t="inlineStr">
        <is>
          <t>Laszlo Kovacs</t>
        </is>
      </c>
      <c r="C405" s="34" t="inlineStr">
        <is>
          <t>TEK Kft</t>
        </is>
      </c>
      <c r="D405" s="34" t="inlineStr">
        <is>
          <t>HU</t>
        </is>
      </c>
      <c r="E405" s="34" t="inlineStr">
        <is>
          <t>Reviewer</t>
        </is>
      </c>
      <c r="F405" s="34" t="inlineStr">
        <is>
          <t>Laszlo Kovacs</t>
        </is>
      </c>
      <c r="G405" s="34" t="inlineStr">
        <is>
          <t>v_laszlo.kovacs</t>
        </is>
      </c>
      <c r="H405" s="72" t="inlineStr">
        <is>
          <t>Tesla123</t>
        </is>
      </c>
      <c r="I405" s="34" t="n">
        <v>0.08</v>
      </c>
      <c r="J405" s="34" t="n">
        <v>0.027</v>
      </c>
      <c r="K405" s="34" t="n"/>
      <c r="L405" s="34" t="n"/>
      <c r="M405" s="34" t="n"/>
      <c r="N405" s="34" t="n">
        <v>0.08</v>
      </c>
      <c r="O405" s="34" t="n">
        <v>0.027</v>
      </c>
      <c r="P405" s="34" t="n"/>
      <c r="Q405" s="34" t="inlineStr">
        <is>
          <t>10USD</t>
        </is>
      </c>
      <c r="R405" s="34" t="n">
        <v>20</v>
      </c>
      <c r="S405" s="34" t="inlineStr">
        <is>
          <t>USD</t>
        </is>
      </c>
      <c r="T405" s="34" t="n"/>
      <c r="U405" s="34" t="inlineStr">
        <is>
          <t>Primary reviewer of HU, consistency and good quality. has minimum fee</t>
        </is>
      </c>
      <c r="V405" s="34" t="inlineStr">
        <is>
          <t>Agency</t>
        </is>
      </c>
      <c r="W405" s="34" t="n"/>
      <c r="X405" s="34" t="inlineStr">
        <is>
          <t>GMT+1</t>
        </is>
      </c>
      <c r="Y405" s="109">
        <f>NOW()-7/24</f>
        <v/>
      </c>
      <c r="Z405" s="347" t="inlineStr">
        <is>
          <t>laszlo.kovacs@tek.hu;zita.mlakar@tek.hu</t>
        </is>
      </c>
      <c r="AA405" s="412" t="inlineStr">
        <is>
          <t>v_laszlo.kovacs@pacteraedge.com</t>
        </is>
      </c>
      <c r="AB405" s="413" t="n"/>
      <c r="AC405" s="391" t="inlineStr">
        <is>
          <t>36 (20) 971-6989,+3614506000,</t>
        </is>
      </c>
      <c r="AD405" s="34" t="n">
        <v>5533</v>
      </c>
      <c r="AE405" s="34" t="n"/>
      <c r="AF405" s="448" t="n">
        <v>0</v>
      </c>
      <c r="AG405" s="449" t="n"/>
    </row>
    <row r="406" customFormat="1" s="77">
      <c r="A406" s="34" t="n">
        <v>1</v>
      </c>
      <c r="B406" s="34" t="inlineStr">
        <is>
          <t>Zoltan Paczona</t>
        </is>
      </c>
      <c r="C406" s="34" t="inlineStr">
        <is>
          <t>TEK Kft</t>
        </is>
      </c>
      <c r="D406" s="34" t="inlineStr">
        <is>
          <t>HU</t>
        </is>
      </c>
      <c r="E406" s="34" t="inlineStr">
        <is>
          <t>Translator</t>
        </is>
      </c>
      <c r="F406" s="34" t="inlineStr">
        <is>
          <t>Zoltan Paczona</t>
        </is>
      </c>
      <c r="G406" s="34" t="inlineStr">
        <is>
          <t>v_zoltan.paczona</t>
        </is>
      </c>
      <c r="H406" s="72" t="inlineStr">
        <is>
          <t>Tesla123</t>
        </is>
      </c>
      <c r="I406" s="34" t="n">
        <v>0.08</v>
      </c>
      <c r="J406" s="34" t="n">
        <v>0.027</v>
      </c>
      <c r="K406" s="34" t="n"/>
      <c r="L406" s="34" t="n"/>
      <c r="M406" s="34" t="n"/>
      <c r="N406" s="34" t="n">
        <v>0.08</v>
      </c>
      <c r="O406" s="34" t="n">
        <v>0.027</v>
      </c>
      <c r="P406" s="34" t="n"/>
      <c r="Q406" s="34" t="n"/>
      <c r="R406" s="34" t="n">
        <v>20</v>
      </c>
      <c r="S406" s="34" t="inlineStr">
        <is>
          <t>USD</t>
        </is>
      </c>
      <c r="T406" s="34" t="n"/>
      <c r="U406" s="34" t="n"/>
      <c r="V406" s="34" t="inlineStr">
        <is>
          <t>Agency</t>
        </is>
      </c>
      <c r="W406" s="34" t="n"/>
      <c r="X406" s="34" t="inlineStr">
        <is>
          <t>GMT+1</t>
        </is>
      </c>
      <c r="Y406" s="109">
        <f>NOW()-7/24</f>
        <v/>
      </c>
      <c r="Z406" s="347" t="inlineStr">
        <is>
          <t>laszlo.kovacs@tek.hu;zita.mlakar@tek.hu</t>
        </is>
      </c>
      <c r="AA406" s="412" t="inlineStr">
        <is>
          <t>v_zoltan.paczona@pacteraedge.com</t>
        </is>
      </c>
      <c r="AB406" s="413" t="n"/>
      <c r="AC406" s="391" t="inlineStr">
        <is>
          <t>36 (20) 971-6989,+3614506000,</t>
        </is>
      </c>
      <c r="AD406" s="34" t="n">
        <v>5533</v>
      </c>
      <c r="AE406" s="34" t="n"/>
      <c r="AF406" s="448" t="n">
        <v>0</v>
      </c>
      <c r="AG406" s="449" t="n"/>
    </row>
    <row r="407" customFormat="1" s="77">
      <c r="A407" s="34" t="n">
        <v>2</v>
      </c>
      <c r="B407" s="34" t="inlineStr">
        <is>
          <t>Peter Boskovitz</t>
        </is>
      </c>
      <c r="C407" s="34" t="inlineStr">
        <is>
          <t>Peter Boskovitz</t>
        </is>
      </c>
      <c r="D407" s="34" t="inlineStr">
        <is>
          <t>HU</t>
        </is>
      </c>
      <c r="E407" s="34" t="inlineStr">
        <is>
          <t>Translator</t>
        </is>
      </c>
      <c r="F407" s="34" t="inlineStr">
        <is>
          <t>Peter Boskovitz</t>
        </is>
      </c>
      <c r="G407" s="34" t="inlineStr">
        <is>
          <t>peter.boskovitz</t>
        </is>
      </c>
      <c r="H407" s="34" t="inlineStr">
        <is>
          <t>Tesla123!@#</t>
        </is>
      </c>
      <c r="I407" s="34" t="n"/>
      <c r="J407" s="34" t="n"/>
      <c r="K407" s="34" t="n"/>
      <c r="L407" s="34" t="n"/>
      <c r="M407" s="34" t="n"/>
      <c r="N407" s="34" t="n"/>
      <c r="O407" s="34" t="n"/>
      <c r="P407" s="34" t="n"/>
      <c r="Q407" s="34" t="n"/>
      <c r="R407" s="34" t="n"/>
      <c r="S407" s="34" t="n"/>
      <c r="T407" s="34" t="n"/>
      <c r="U407" s="34" t="n"/>
      <c r="V407" s="34" t="inlineStr">
        <is>
          <t>Freelancer</t>
        </is>
      </c>
      <c r="W407" s="34" t="n"/>
      <c r="X407" s="34" t="inlineStr">
        <is>
          <t>GMT+1</t>
        </is>
      </c>
      <c r="Y407" s="109">
        <f>NOW()-7/24</f>
        <v/>
      </c>
      <c r="Z407" s="347" t="inlineStr">
        <is>
          <t>boskovitz.peter@gmail.com</t>
        </is>
      </c>
      <c r="AA407" s="412" t="inlineStr">
        <is>
          <t>v_peter.boskovitz@pacteraedge.com</t>
        </is>
      </c>
      <c r="AB407" s="413" t="n"/>
      <c r="AC407" s="391" t="inlineStr">
        <is>
          <t>+36 20 244 5170</t>
        </is>
      </c>
      <c r="AD407" s="34" t="n">
        <v>149981</v>
      </c>
      <c r="AE407" s="34" t="n"/>
      <c r="AF407" s="448" t="e">
        <v>#N/A</v>
      </c>
      <c r="AG407" s="449" t="n"/>
    </row>
    <row r="408" customFormat="1" s="77">
      <c r="A408" s="34" t="n">
        <v>2</v>
      </c>
      <c r="B408" s="34" t="inlineStr">
        <is>
          <t>Tamas Trautmann</t>
        </is>
      </c>
      <c r="C408" s="34" t="inlineStr">
        <is>
          <t>Tamas Trautmann</t>
        </is>
      </c>
      <c r="D408" s="34" t="inlineStr">
        <is>
          <t>HU</t>
        </is>
      </c>
      <c r="E408" s="34" t="inlineStr">
        <is>
          <t>Translator</t>
        </is>
      </c>
      <c r="F408" s="34" t="inlineStr">
        <is>
          <t>Tamas Trautmann</t>
        </is>
      </c>
      <c r="G408" s="34" t="inlineStr">
        <is>
          <t>tamas.trautmann</t>
        </is>
      </c>
      <c r="H408" s="34" t="inlineStr">
        <is>
          <t>Tesla123!@#</t>
        </is>
      </c>
      <c r="I408" s="34" t="n"/>
      <c r="J408" s="34" t="n"/>
      <c r="K408" s="34" t="n"/>
      <c r="L408" s="34" t="n"/>
      <c r="M408" s="34" t="n"/>
      <c r="N408" s="34" t="n"/>
      <c r="O408" s="34" t="n"/>
      <c r="P408" s="34" t="n"/>
      <c r="Q408" s="34" t="n"/>
      <c r="R408" s="34" t="n"/>
      <c r="S408" s="34" t="n"/>
      <c r="T408" s="34" t="n"/>
      <c r="U408" s="34" t="n"/>
      <c r="V408" s="34" t="inlineStr">
        <is>
          <t>Freelancer</t>
        </is>
      </c>
      <c r="W408" s="34" t="n"/>
      <c r="X408" s="34" t="inlineStr">
        <is>
          <t>GMT+1</t>
        </is>
      </c>
      <c r="Y408" s="109">
        <f>NOW()-7/24</f>
        <v/>
      </c>
      <c r="Z408" s="347" t="inlineStr">
        <is>
          <t>trautmann.tamas@gmail.com</t>
        </is>
      </c>
      <c r="AA408" s="412" t="inlineStr">
        <is>
          <t>v_tamas.trautmann@pacteraedge.com</t>
        </is>
      </c>
      <c r="AB408" s="413" t="n"/>
      <c r="AC408" s="391" t="inlineStr">
        <is>
          <t>0036 30 9367897</t>
        </is>
      </c>
      <c r="AD408" s="34" t="n">
        <v>194545</v>
      </c>
      <c r="AE408" s="34" t="n"/>
      <c r="AF408" s="448" t="e">
        <v>#N/A</v>
      </c>
      <c r="AG408" s="449" t="n"/>
    </row>
    <row r="409" customFormat="1" s="77">
      <c r="A409" s="34" t="n"/>
      <c r="B409" s="232" t="inlineStr">
        <is>
          <t>X-Romanian</t>
        </is>
      </c>
      <c r="C409" s="34" t="n"/>
      <c r="D409" s="34" t="inlineStr">
        <is>
          <t>RO</t>
        </is>
      </c>
      <c r="E409" s="34" t="n"/>
      <c r="F409" s="34" t="n"/>
      <c r="G409" s="34" t="n"/>
      <c r="H409" s="423" t="n"/>
      <c r="I409" s="34" t="n"/>
      <c r="J409" s="34" t="n"/>
      <c r="K409" s="34" t="n"/>
      <c r="L409" s="34" t="n"/>
      <c r="M409" s="34" t="n"/>
      <c r="N409" s="34" t="n"/>
      <c r="O409" s="34" t="n"/>
      <c r="P409" s="34" t="n"/>
      <c r="Q409" s="34" t="n"/>
      <c r="R409" s="34" t="n"/>
      <c r="S409" s="34" t="n"/>
      <c r="T409" s="34" t="n"/>
      <c r="U409" s="34" t="n"/>
      <c r="V409" s="34" t="n"/>
      <c r="W409" s="34" t="n"/>
      <c r="X409" s="34" t="n"/>
      <c r="Y409" s="109" t="n"/>
      <c r="Z409" s="347" t="n"/>
      <c r="AA409" s="412" t="n"/>
      <c r="AB409" s="413" t="n"/>
      <c r="AC409" s="391" t="n"/>
      <c r="AD409" s="34" t="n"/>
      <c r="AE409" s="34" t="n"/>
      <c r="AF409" s="448" t="e">
        <v>#N/A</v>
      </c>
      <c r="AG409" s="449" t="n"/>
    </row>
    <row r="410" customFormat="1" s="77">
      <c r="A410" s="34" t="n">
        <v>1</v>
      </c>
      <c r="B410" s="34" t="inlineStr">
        <is>
          <t>Valentin Cirdei</t>
        </is>
      </c>
      <c r="C410" s="34" t="inlineStr">
        <is>
          <t>Valentin Cirdei</t>
        </is>
      </c>
      <c r="D410" s="34" t="inlineStr">
        <is>
          <t>RO</t>
        </is>
      </c>
      <c r="E410" s="34" t="inlineStr">
        <is>
          <t>Translator</t>
        </is>
      </c>
      <c r="F410" s="34" t="inlineStr">
        <is>
          <t>Valentin Cirdei</t>
        </is>
      </c>
      <c r="G410" s="34" t="inlineStr">
        <is>
          <t>valentin.cirdei</t>
        </is>
      </c>
      <c r="H410" s="34" t="inlineStr">
        <is>
          <t>Tesla123!@#</t>
        </is>
      </c>
      <c r="I410" s="34" t="n"/>
      <c r="J410" s="34" t="n"/>
      <c r="K410" s="34" t="n"/>
      <c r="L410" s="34" t="n"/>
      <c r="M410" s="34" t="n"/>
      <c r="N410" s="34" t="n">
        <v>0.06</v>
      </c>
      <c r="O410" s="34" t="n">
        <v>0.03</v>
      </c>
      <c r="P410" s="34" t="n"/>
      <c r="Q410" s="34" t="inlineStr">
        <is>
          <t>mini fee:12.5 EUR</t>
        </is>
      </c>
      <c r="R410" s="34" t="n">
        <v>25</v>
      </c>
      <c r="S410" s="34" t="inlineStr">
        <is>
          <t>EUR</t>
        </is>
      </c>
      <c r="T410" s="34" t="n"/>
      <c r="U410" s="34" t="inlineStr">
        <is>
          <t>Good quality and quick reply, P1 for firmware translation projects</t>
        </is>
      </c>
      <c r="V410" s="34" t="inlineStr">
        <is>
          <t>Freelancer</t>
        </is>
      </c>
      <c r="W410" s="34" t="inlineStr">
        <is>
          <t>Romania</t>
        </is>
      </c>
      <c r="X410" s="34" t="inlineStr">
        <is>
          <t>GMT+2</t>
        </is>
      </c>
      <c r="Y410" s="109">
        <f>NOW()-6/24</f>
        <v/>
      </c>
      <c r="Z410" s="347" t="inlineStr">
        <is>
          <t>valicirdei@gmail.com</t>
        </is>
      </c>
      <c r="AA410" s="412" t="inlineStr">
        <is>
          <t>v_valentin.cirdei@pacteraedge.com</t>
        </is>
      </c>
      <c r="AB410" s="413" t="n"/>
      <c r="AC410" s="391" t="inlineStr">
        <is>
          <t>+40 740 054 548</t>
        </is>
      </c>
      <c r="AD410" s="34" t="n">
        <v>195727</v>
      </c>
      <c r="AE410" s="34" t="n"/>
      <c r="AF410" s="448" t="e">
        <v>#N/A</v>
      </c>
      <c r="AG410" s="449" t="n"/>
    </row>
    <row r="411" customFormat="1" s="77">
      <c r="A411" s="34" t="n">
        <v>1</v>
      </c>
      <c r="B411" s="34" t="inlineStr">
        <is>
          <t>George Blum</t>
        </is>
      </c>
      <c r="C411" s="34" t="inlineStr">
        <is>
          <t>Verbum Translations S.R.L.</t>
        </is>
      </c>
      <c r="D411" s="34" t="inlineStr">
        <is>
          <t>RO</t>
        </is>
      </c>
      <c r="E411" s="34" t="inlineStr">
        <is>
          <t>Reviewer</t>
        </is>
      </c>
      <c r="F411" s="34" t="inlineStr">
        <is>
          <t>George Blum</t>
        </is>
      </c>
      <c r="G411" s="34" t="inlineStr">
        <is>
          <t>george.blum</t>
        </is>
      </c>
      <c r="H411" s="34" t="inlineStr">
        <is>
          <t>Tesla123!@#</t>
        </is>
      </c>
      <c r="I411" s="34" t="n"/>
      <c r="J411" s="34" t="n"/>
      <c r="K411" s="34" t="n"/>
      <c r="L411" s="34" t="n"/>
      <c r="M411" s="34" t="n"/>
      <c r="N411" s="34" t="n"/>
      <c r="O411" s="34" t="n"/>
      <c r="P411" s="34" t="n"/>
      <c r="Q411" s="34" t="inlineStr">
        <is>
          <t>mini fee:12.5 EUR</t>
        </is>
      </c>
      <c r="R411" s="34" t="n">
        <v>30</v>
      </c>
      <c r="S411" s="34" t="inlineStr">
        <is>
          <t>USD</t>
        </is>
      </c>
      <c r="T411" s="34" t="n"/>
      <c r="U411" s="34" t="n"/>
      <c r="V411" s="34" t="inlineStr">
        <is>
          <t>Freelancer</t>
        </is>
      </c>
      <c r="W411" s="34" t="inlineStr">
        <is>
          <t>Romania</t>
        </is>
      </c>
      <c r="X411" s="34" t="inlineStr">
        <is>
          <t>GMT+2</t>
        </is>
      </c>
      <c r="Y411" s="109">
        <f>NOW()-6/24</f>
        <v/>
      </c>
      <c r="Z411" s="347" t="inlineStr">
        <is>
          <t>gd.blum@gmail.com</t>
        </is>
      </c>
      <c r="AA411" s="412" t="inlineStr">
        <is>
          <t>George.Blum@pacteraedge.com</t>
        </is>
      </c>
      <c r="AB411" s="413" t="n"/>
      <c r="AC411" s="391" t="n"/>
      <c r="AD411" s="34" t="n">
        <v>219459</v>
      </c>
      <c r="AE411" s="34" t="n"/>
      <c r="AF411" s="448" t="n"/>
      <c r="AG411" s="449" t="n"/>
    </row>
    <row r="412" customFormat="1" s="77">
      <c r="A412" s="34" t="n">
        <v>1</v>
      </c>
      <c r="B412" s="34" t="inlineStr">
        <is>
          <t>Constantin Emanuel Stroia</t>
        </is>
      </c>
      <c r="C412" s="34" t="inlineStr">
        <is>
          <t>Constantin-Emanuel Stroia</t>
        </is>
      </c>
      <c r="D412" s="34" t="inlineStr">
        <is>
          <t>RO</t>
        </is>
      </c>
      <c r="E412" s="34" t="inlineStr">
        <is>
          <t>Reviewer</t>
        </is>
      </c>
      <c r="F412" s="34" t="inlineStr">
        <is>
          <t>Constantin Emanuel Stroia</t>
        </is>
      </c>
      <c r="G412" s="34" t="inlineStr">
        <is>
          <t>v_constantin.stroia</t>
        </is>
      </c>
      <c r="H412" s="72" t="inlineStr">
        <is>
          <t>Tesla123</t>
        </is>
      </c>
      <c r="I412" s="34" t="n">
        <v>0.05</v>
      </c>
      <c r="J412" s="34" t="n">
        <v>0.02</v>
      </c>
      <c r="K412" s="34" t="n"/>
      <c r="L412" s="34" t="n"/>
      <c r="M412" s="34" t="n"/>
      <c r="N412" s="34" t="n">
        <v>0.05</v>
      </c>
      <c r="O412" s="34" t="n">
        <v>0.02</v>
      </c>
      <c r="P412" s="34" t="n"/>
      <c r="Q412" s="34" t="inlineStr">
        <is>
          <t>mini fee:15 EUR</t>
        </is>
      </c>
      <c r="R412" s="34" t="n">
        <v>15</v>
      </c>
      <c r="S412" s="34" t="inlineStr">
        <is>
          <t>USD</t>
        </is>
      </c>
      <c r="T412" s="34" t="n"/>
      <c r="U412" s="34" t="inlineStr">
        <is>
          <t>Good quality and quick reply, P1 for firmware review projects</t>
        </is>
      </c>
      <c r="V412" s="34" t="inlineStr">
        <is>
          <t>Freelancer</t>
        </is>
      </c>
      <c r="W412" s="34" t="inlineStr">
        <is>
          <t>Romania</t>
        </is>
      </c>
      <c r="X412" s="34" t="inlineStr">
        <is>
          <t>GMT+2</t>
        </is>
      </c>
      <c r="Y412" s="109">
        <f>NOW()-6/24</f>
        <v/>
      </c>
      <c r="Z412" s="347" t="inlineStr">
        <is>
          <t>emil.stroia@gmail.com</t>
        </is>
      </c>
      <c r="AA412" s="412" t="inlineStr">
        <is>
          <t>v_zoltan.paczona@pacteraedge.com</t>
        </is>
      </c>
      <c r="AB412" s="413" t="n"/>
      <c r="AC412" s="391" t="inlineStr">
        <is>
          <t>40 722 381 777</t>
        </is>
      </c>
      <c r="AD412" s="34" t="n">
        <v>136932</v>
      </c>
      <c r="AE412" s="34" t="n"/>
      <c r="AF412" s="448" t="n">
        <v>0</v>
      </c>
      <c r="AG412" s="449" t="n"/>
    </row>
    <row r="413" customFormat="1" s="77">
      <c r="A413" s="34" t="n">
        <v>2</v>
      </c>
      <c r="B413" s="34" t="inlineStr">
        <is>
          <t>Dan Topor</t>
        </is>
      </c>
      <c r="C413" s="34" t="inlineStr">
        <is>
          <t>Dan Topor[G004289]</t>
        </is>
      </c>
      <c r="D413" s="34" t="inlineStr">
        <is>
          <t>RO</t>
        </is>
      </c>
      <c r="E413" s="34" t="inlineStr">
        <is>
          <t>Translator</t>
        </is>
      </c>
      <c r="F413" s="34" t="inlineStr">
        <is>
          <t>Dan Topor</t>
        </is>
      </c>
      <c r="G413" s="34" t="inlineStr">
        <is>
          <t>v_dan.topor</t>
        </is>
      </c>
      <c r="H413" s="72" t="inlineStr">
        <is>
          <t>Tesla123</t>
        </is>
      </c>
      <c r="I413" s="34">
        <f>N413/$I$461</f>
        <v/>
      </c>
      <c r="J413" s="34" t="n"/>
      <c r="K413" s="34" t="n"/>
      <c r="L413" s="34" t="n"/>
      <c r="M413" s="34" t="n"/>
      <c r="N413" s="34" t="n">
        <v>0.07000000000000001</v>
      </c>
      <c r="O413" s="34" t="n"/>
      <c r="P413" s="34" t="n"/>
      <c r="Q413" s="34" t="inlineStr">
        <is>
          <t>7.5EUR</t>
        </is>
      </c>
      <c r="R413" s="34" t="n">
        <v>15</v>
      </c>
      <c r="S413" s="34" t="inlineStr">
        <is>
          <t>EUR</t>
        </is>
      </c>
      <c r="T413" s="34" t="n"/>
      <c r="U413" s="34" t="inlineStr">
        <is>
          <t>Backup</t>
        </is>
      </c>
      <c r="V413" s="34" t="inlineStr">
        <is>
          <t>Freelancer</t>
        </is>
      </c>
      <c r="W413" s="34" t="inlineStr">
        <is>
          <t>Romania</t>
        </is>
      </c>
      <c r="X413" s="34" t="inlineStr">
        <is>
          <t>GMT+2</t>
        </is>
      </c>
      <c r="Y413" s="109">
        <f>NOW()-6/24</f>
        <v/>
      </c>
      <c r="Z413" s="347" t="inlineStr">
        <is>
          <t>office@dan-topor.ro;dan.topor@gmail.com</t>
        </is>
      </c>
      <c r="AA413" s="412" t="inlineStr">
        <is>
          <t>v_laszlo.kovacs@pacteraedge.com</t>
        </is>
      </c>
      <c r="AB413" s="413" t="n"/>
      <c r="AC413" s="391" t="inlineStr">
        <is>
          <t xml:space="preserve">40-744-477008 </t>
        </is>
      </c>
      <c r="AD413" s="34" t="n">
        <v>128211</v>
      </c>
      <c r="AE413" s="34" t="n"/>
      <c r="AF413" s="448" t="n">
        <v>0</v>
      </c>
      <c r="AG413" s="449" t="n"/>
    </row>
    <row r="414" customFormat="1" s="77">
      <c r="A414" s="34" t="n">
        <v>2</v>
      </c>
      <c r="B414" s="34" t="inlineStr">
        <is>
          <t>Oana Munteanu</t>
        </is>
      </c>
      <c r="C414" s="34" t="inlineStr">
        <is>
          <t>Oana Munteanu</t>
        </is>
      </c>
      <c r="D414" s="34" t="inlineStr">
        <is>
          <t>RO</t>
        </is>
      </c>
      <c r="E414" s="34" t="inlineStr">
        <is>
          <t>Translator</t>
        </is>
      </c>
      <c r="F414" s="34" t="inlineStr">
        <is>
          <t>Oana Munteanu</t>
        </is>
      </c>
      <c r="G414" s="34" t="inlineStr">
        <is>
          <t>oana.munteanu</t>
        </is>
      </c>
      <c r="H414" s="34" t="inlineStr">
        <is>
          <t>Tesla123!@#</t>
        </is>
      </c>
      <c r="I414" s="34" t="n"/>
      <c r="J414" s="34" t="n"/>
      <c r="K414" s="34" t="n"/>
      <c r="L414" s="34" t="n"/>
      <c r="M414" s="34" t="n"/>
      <c r="N414" s="34" t="n"/>
      <c r="O414" s="34" t="n"/>
      <c r="P414" s="34" t="n"/>
      <c r="Q414" s="34" t="n"/>
      <c r="R414" s="34" t="n"/>
      <c r="S414" s="34" t="n"/>
      <c r="T414" s="34" t="n"/>
      <c r="U414" s="34" t="n"/>
      <c r="V414" s="34" t="inlineStr">
        <is>
          <t>Freelancer</t>
        </is>
      </c>
      <c r="W414" s="34" t="inlineStr">
        <is>
          <t>Romania</t>
        </is>
      </c>
      <c r="X414" s="34" t="inlineStr">
        <is>
          <t>GMT+2</t>
        </is>
      </c>
      <c r="Y414" s="109">
        <f>NOW()-6/24</f>
        <v/>
      </c>
      <c r="Z414" s="347" t="inlineStr">
        <is>
          <t>oanamunteanu.translator@yahoo.com; oanamunteanu.translator@gmail.com</t>
        </is>
      </c>
      <c r="AA414" s="412" t="inlineStr">
        <is>
          <t>v_oana.munteanu@pacteraedge.com</t>
        </is>
      </c>
      <c r="AB414" s="413" t="n"/>
      <c r="AC414" s="391" t="inlineStr">
        <is>
          <t>0040 722.536.339</t>
        </is>
      </c>
      <c r="AD414" s="34" t="n">
        <v>195512</v>
      </c>
      <c r="AE414" s="34" t="n"/>
      <c r="AF414" s="448" t="e">
        <v>#N/A</v>
      </c>
      <c r="AG414" s="449" t="n"/>
    </row>
    <row r="415" customFormat="1" s="77">
      <c r="A415" s="34" t="n"/>
      <c r="B415" s="232" t="inlineStr">
        <is>
          <t>X-Czech</t>
        </is>
      </c>
      <c r="C415" s="34" t="n"/>
      <c r="D415" s="34" t="inlineStr">
        <is>
          <t>CZ</t>
        </is>
      </c>
      <c r="E415" s="34" t="n"/>
      <c r="F415" s="34" t="n"/>
      <c r="G415" s="34" t="n"/>
      <c r="H415" s="423" t="n"/>
      <c r="I415" s="34" t="n"/>
      <c r="J415" s="34" t="n"/>
      <c r="K415" s="34" t="n"/>
      <c r="L415" s="34" t="n"/>
      <c r="M415" s="34" t="n"/>
      <c r="N415" s="34" t="n"/>
      <c r="O415" s="34" t="n"/>
      <c r="P415" s="34" t="n"/>
      <c r="Q415" s="34" t="n"/>
      <c r="R415" s="34" t="n"/>
      <c r="S415" s="34" t="n"/>
      <c r="T415" s="34" t="n"/>
      <c r="U415" s="34" t="n"/>
      <c r="V415" s="34" t="n"/>
      <c r="W415" s="34" t="n"/>
      <c r="X415" s="34" t="n"/>
      <c r="Y415" s="109" t="n"/>
      <c r="Z415" s="347" t="n"/>
      <c r="AA415" s="412" t="n"/>
      <c r="AB415" s="413" t="n"/>
      <c r="AC415" s="391" t="n"/>
      <c r="AD415" s="34" t="n"/>
      <c r="AE415" s="34" t="n"/>
      <c r="AF415" s="448" t="e">
        <v>#N/A</v>
      </c>
      <c r="AG415" s="449" t="n"/>
    </row>
    <row r="416" customFormat="1" s="77">
      <c r="A416" s="457" t="n">
        <v>1</v>
      </c>
      <c r="B416" s="457" t="inlineStr">
        <is>
          <t>Lukáš Georgiev</t>
        </is>
      </c>
      <c r="C416" s="457" t="inlineStr">
        <is>
          <t>Lukáš Georgiev</t>
        </is>
      </c>
      <c r="D416" s="34" t="inlineStr">
        <is>
          <t>CZ</t>
        </is>
      </c>
      <c r="E416" s="34" t="inlineStr">
        <is>
          <t>Translator</t>
        </is>
      </c>
      <c r="F416" s="457" t="inlineStr">
        <is>
          <t>Lukas Georgiev</t>
        </is>
      </c>
      <c r="G416" s="457" t="inlineStr">
        <is>
          <t>lukas.georgiev</t>
        </is>
      </c>
      <c r="H416" s="72" t="inlineStr">
        <is>
          <t>Tesla123!@#</t>
        </is>
      </c>
      <c r="I416" s="457" t="n"/>
      <c r="J416" s="457" t="n"/>
      <c r="K416" s="457" t="n"/>
      <c r="L416" s="457" t="n"/>
      <c r="M416" s="457" t="n"/>
      <c r="N416" s="457" t="n">
        <v>0.06</v>
      </c>
      <c r="O416" s="34" t="n">
        <v>0.018</v>
      </c>
      <c r="P416" s="457" t="n"/>
      <c r="Q416" s="457" t="n"/>
      <c r="R416" s="457" t="n"/>
      <c r="S416" s="457" t="inlineStr">
        <is>
          <t>EUR</t>
        </is>
      </c>
      <c r="T416" s="457" t="n"/>
      <c r="U416" s="457" t="inlineStr">
        <is>
          <t>Core translator</t>
        </is>
      </c>
      <c r="V416" s="34" t="inlineStr">
        <is>
          <t>Freelancer</t>
        </is>
      </c>
      <c r="W416" s="34" t="inlineStr">
        <is>
          <t>Czech Republic</t>
        </is>
      </c>
      <c r="X416" s="34" t="inlineStr">
        <is>
          <t>GMT+1</t>
        </is>
      </c>
      <c r="Y416" s="109">
        <f>NOW()-7/24</f>
        <v/>
      </c>
      <c r="Z416" s="460" t="inlineStr">
        <is>
          <t>lukas.georgiev@gmail.com</t>
        </is>
      </c>
      <c r="AA416" s="461" t="inlineStr">
        <is>
          <t>v_lukas.georgiev@pacteraedge.com</t>
        </is>
      </c>
      <c r="AB416" s="462" t="n"/>
      <c r="AC416" s="463" t="inlineStr">
        <is>
          <t>420 605 577 237</t>
        </is>
      </c>
      <c r="AD416" s="457" t="n">
        <v>195686</v>
      </c>
      <c r="AE416" s="457" t="n"/>
      <c r="AF416" s="467" t="n"/>
      <c r="AG416" s="467" t="n"/>
    </row>
    <row r="417" customFormat="1" s="77">
      <c r="A417" s="457" t="n"/>
      <c r="B417" s="457" t="inlineStr">
        <is>
          <t>Josef Aron</t>
        </is>
      </c>
      <c r="C417" s="457" t="inlineStr">
        <is>
          <t>Josef Aron</t>
        </is>
      </c>
      <c r="D417" s="34" t="inlineStr">
        <is>
          <t>CZ</t>
        </is>
      </c>
      <c r="E417" s="34" t="inlineStr">
        <is>
          <t>Translator</t>
        </is>
      </c>
      <c r="F417" s="457" t="inlineStr">
        <is>
          <t>Josef Aron</t>
        </is>
      </c>
      <c r="G417" s="457" t="inlineStr">
        <is>
          <t>josef.aron</t>
        </is>
      </c>
      <c r="H417" s="72" t="inlineStr">
        <is>
          <t>Tesla123!@#</t>
        </is>
      </c>
      <c r="I417" s="457" t="n"/>
      <c r="J417" s="457" t="n"/>
      <c r="K417" s="457" t="n"/>
      <c r="L417" s="457" t="n"/>
      <c r="M417" s="457" t="n"/>
      <c r="N417" s="562" t="n">
        <v>0.09</v>
      </c>
      <c r="O417" s="562" t="n">
        <v>0.0275</v>
      </c>
      <c r="P417" s="457" t="n"/>
      <c r="Q417" s="457" t="n"/>
      <c r="R417" s="457" t="n"/>
      <c r="S417" s="457" t="inlineStr">
        <is>
          <t>EUR</t>
        </is>
      </c>
      <c r="T417" s="457" t="n"/>
      <c r="U417" s="457" t="n"/>
      <c r="V417" s="34" t="inlineStr">
        <is>
          <t>Freelancer</t>
        </is>
      </c>
      <c r="W417" s="34" t="inlineStr">
        <is>
          <t>Czech Republic</t>
        </is>
      </c>
      <c r="X417" s="34" t="inlineStr">
        <is>
          <t>GMT+1</t>
        </is>
      </c>
      <c r="Y417" s="109">
        <f>NOW()-7/24</f>
        <v/>
      </c>
      <c r="Z417" s="460" t="inlineStr">
        <is>
          <t>joearon1trans@centrum.cz</t>
        </is>
      </c>
      <c r="AA417" s="461" t="n"/>
      <c r="AB417" s="462" t="n"/>
      <c r="AC417" s="463" t="inlineStr">
        <is>
          <t>+420603554452</t>
        </is>
      </c>
      <c r="AD417" s="457" t="n">
        <v>219008</v>
      </c>
      <c r="AE417" s="457" t="n"/>
      <c r="AF417" s="467" t="n"/>
      <c r="AG417" s="467" t="n"/>
    </row>
    <row r="418" customFormat="1" s="77">
      <c r="A418" s="457" t="n"/>
      <c r="B418" s="457" t="inlineStr">
        <is>
          <t>Michaela Cocca</t>
        </is>
      </c>
      <c r="C418" s="457" t="inlineStr">
        <is>
          <t>Michaela Cocca</t>
        </is>
      </c>
      <c r="D418" s="34" t="inlineStr">
        <is>
          <t>CZ</t>
        </is>
      </c>
      <c r="E418" s="34" t="inlineStr">
        <is>
          <t>Translator</t>
        </is>
      </c>
      <c r="F418" s="457" t="inlineStr">
        <is>
          <t>Michaela Cocca</t>
        </is>
      </c>
      <c r="G418" s="457" t="inlineStr">
        <is>
          <t>michaela.cocca</t>
        </is>
      </c>
      <c r="H418" s="72" t="inlineStr">
        <is>
          <t>Tesla123!@#</t>
        </is>
      </c>
      <c r="I418" s="457" t="n"/>
      <c r="J418" s="457" t="n"/>
      <c r="K418" s="457" t="n"/>
      <c r="L418" s="457" t="n"/>
      <c r="M418" s="457" t="n"/>
      <c r="N418" s="457" t="n">
        <v>0.045</v>
      </c>
      <c r="O418" s="457" t="n">
        <v>0.014</v>
      </c>
      <c r="P418" s="457" t="n"/>
      <c r="Q418" s="457" t="n"/>
      <c r="R418" s="457" t="n"/>
      <c r="S418" s="457" t="inlineStr">
        <is>
          <t>EUR</t>
        </is>
      </c>
      <c r="T418" s="457" t="n"/>
      <c r="U418" s="457" t="inlineStr">
        <is>
          <t>Core reviewer</t>
        </is>
      </c>
      <c r="V418" s="34" t="inlineStr">
        <is>
          <t>Freelancer</t>
        </is>
      </c>
      <c r="W418" s="34" t="inlineStr">
        <is>
          <t>Czech Republic</t>
        </is>
      </c>
      <c r="X418" s="34" t="inlineStr">
        <is>
          <t>GMT+1</t>
        </is>
      </c>
      <c r="Y418" s="109">
        <f>NOW()-7/24</f>
        <v/>
      </c>
      <c r="Z418" s="460" t="inlineStr">
        <is>
          <t>michaela.cocca@gmail.com</t>
        </is>
      </c>
      <c r="AA418" s="461" t="inlineStr">
        <is>
          <t>v_michaela.cocca@pacteraedge.com</t>
        </is>
      </c>
      <c r="AB418" s="462" t="n"/>
      <c r="AC418" s="463" t="inlineStr">
        <is>
          <t>420 774 845 922</t>
        </is>
      </c>
      <c r="AD418" s="457" t="n">
        <v>195328</v>
      </c>
      <c r="AE418" s="457" t="n"/>
      <c r="AF418" s="467" t="n"/>
      <c r="AG418" s="467" t="n"/>
    </row>
    <row r="419" customFormat="1" s="77">
      <c r="A419" s="457" t="n"/>
      <c r="B419" s="457" t="inlineStr">
        <is>
          <t>ANDO TRANSLATIONS</t>
        </is>
      </c>
      <c r="C419" s="457" t="inlineStr">
        <is>
          <t>ANDO TRANSLATIONS  sro</t>
        </is>
      </c>
      <c r="D419" s="457" t="inlineStr">
        <is>
          <t>CZ</t>
        </is>
      </c>
      <c r="E419" s="457" t="inlineStr">
        <is>
          <t>Vendor</t>
        </is>
      </c>
      <c r="F419" s="457" t="n"/>
      <c r="G419" s="457" t="n"/>
      <c r="H419" s="458" t="n"/>
      <c r="I419" s="457" t="n">
        <v>0.09079559641357395</v>
      </c>
      <c r="J419" s="457" t="n">
        <v>0</v>
      </c>
      <c r="K419" s="457" t="n"/>
      <c r="L419" s="457" t="n"/>
      <c r="M419" s="457" t="n"/>
      <c r="N419" s="457" t="n">
        <v>0.08</v>
      </c>
      <c r="O419" s="457" t="n"/>
      <c r="P419" s="457" t="n">
        <v>0.08</v>
      </c>
      <c r="Q419" s="457" t="n"/>
      <c r="R419" s="457" t="n">
        <v>25</v>
      </c>
      <c r="S419" s="457" t="inlineStr">
        <is>
          <t>EUR</t>
        </is>
      </c>
      <c r="T419" s="457" t="n"/>
      <c r="U419" s="457" t="inlineStr">
        <is>
          <t>Backup, TEP</t>
        </is>
      </c>
      <c r="V419" s="34" t="inlineStr">
        <is>
          <t>Freelancer</t>
        </is>
      </c>
      <c r="W419" s="34" t="inlineStr">
        <is>
          <t>Czech Republic</t>
        </is>
      </c>
      <c r="X419" s="34" t="inlineStr">
        <is>
          <t>GMT+1</t>
        </is>
      </c>
      <c r="Y419" s="109">
        <f>NOW()-7/24</f>
        <v/>
      </c>
      <c r="Z419" s="460" t="inlineStr">
        <is>
          <t>ando@ando.cz;andotranslations@gmail.com</t>
        </is>
      </c>
      <c r="AA419" s="461" t="n"/>
      <c r="AB419" s="462" t="n"/>
      <c r="AC419" s="463" t="inlineStr">
        <is>
          <t>420.541.235.718;420-775218050;420-603-742457</t>
        </is>
      </c>
      <c r="AD419" s="457" t="n">
        <v>12248</v>
      </c>
      <c r="AE419" s="457" t="n"/>
      <c r="AF419" s="502" t="n"/>
      <c r="AG419" s="503" t="n"/>
    </row>
    <row r="420" customFormat="1" s="77">
      <c r="A420" s="457" t="n"/>
      <c r="B420" s="457" t="inlineStr">
        <is>
          <t>Jan Kolbaba</t>
        </is>
      </c>
      <c r="C420" s="457" t="inlineStr">
        <is>
          <t>Jan Kolbaba</t>
        </is>
      </c>
      <c r="D420" s="34" t="inlineStr">
        <is>
          <t>CZ</t>
        </is>
      </c>
      <c r="E420" s="34" t="inlineStr">
        <is>
          <t>Translator</t>
        </is>
      </c>
      <c r="F420" s="457" t="inlineStr">
        <is>
          <t>Jan Kolbaba</t>
        </is>
      </c>
      <c r="G420" s="457" t="inlineStr">
        <is>
          <t>jan.kolbaba</t>
        </is>
      </c>
      <c r="H420" s="72" t="inlineStr">
        <is>
          <t>Tesla123!@#</t>
        </is>
      </c>
      <c r="I420" s="457" t="n"/>
      <c r="J420" s="457" t="n"/>
      <c r="K420" s="457" t="n"/>
      <c r="L420" s="457" t="n"/>
      <c r="M420" s="457" t="n"/>
      <c r="N420" s="457" t="n"/>
      <c r="O420" s="457" t="n"/>
      <c r="P420" s="457" t="n"/>
      <c r="Q420" s="457" t="n"/>
      <c r="R420" s="457" t="n"/>
      <c r="S420" s="457" t="n"/>
      <c r="T420" s="457" t="n"/>
      <c r="U420" s="457" t="inlineStr">
        <is>
          <t>Never used, active account in firmware</t>
        </is>
      </c>
      <c r="V420" s="34" t="inlineStr">
        <is>
          <t>Freelancer</t>
        </is>
      </c>
      <c r="W420" s="34" t="inlineStr">
        <is>
          <t>Czech Republic</t>
        </is>
      </c>
      <c r="X420" s="34" t="inlineStr">
        <is>
          <t>GMT+1</t>
        </is>
      </c>
      <c r="Y420" s="109">
        <f>NOW()-7/24</f>
        <v/>
      </c>
      <c r="Z420" s="460" t="inlineStr">
        <is>
          <t>kolbaba@gmail.com; info@jankolbaba.cz</t>
        </is>
      </c>
      <c r="AA420" s="461" t="inlineStr">
        <is>
          <t>v_jan.kolbaba@pacteraedge.com</t>
        </is>
      </c>
      <c r="AB420" s="462" t="n"/>
      <c r="AC420" s="463" t="inlineStr">
        <is>
          <t>+420 777 344 336</t>
        </is>
      </c>
      <c r="AD420" s="457" t="n">
        <v>195327</v>
      </c>
      <c r="AE420" s="457" t="n"/>
      <c r="AF420" s="467" t="n"/>
      <c r="AG420" s="467" t="n"/>
    </row>
    <row r="421" customFormat="1" s="77">
      <c r="A421" s="457" t="n"/>
      <c r="B421" s="457" t="inlineStr">
        <is>
          <t>Pavel Machac</t>
        </is>
      </c>
      <c r="C421" s="457" t="inlineStr">
        <is>
          <t>Pavel Machac[G003585]</t>
        </is>
      </c>
      <c r="D421" s="457" t="inlineStr">
        <is>
          <t>CZ</t>
        </is>
      </c>
      <c r="E421" s="457" t="inlineStr">
        <is>
          <t>Reviewer</t>
        </is>
      </c>
      <c r="F421" s="457" t="inlineStr">
        <is>
          <t>Pavel Machac</t>
        </is>
      </c>
      <c r="G421" s="457" t="inlineStr">
        <is>
          <t>v_pavel.machac</t>
        </is>
      </c>
      <c r="H421" s="458" t="inlineStr">
        <is>
          <t>Tesla123</t>
        </is>
      </c>
      <c r="I421" s="457">
        <f>N421/$I$461</f>
        <v/>
      </c>
      <c r="J421" s="457">
        <f>O421/$I$461</f>
        <v/>
      </c>
      <c r="K421" s="457" t="n"/>
      <c r="L421" s="457" t="n"/>
      <c r="M421" s="457" t="n"/>
      <c r="N421" s="457" t="n">
        <v>0.06</v>
      </c>
      <c r="O421" s="457" t="n">
        <v>0.018</v>
      </c>
      <c r="P421" s="457" t="n"/>
      <c r="Q421" s="457" t="n"/>
      <c r="R421" s="457" t="n">
        <v>15</v>
      </c>
      <c r="S421" s="457" t="inlineStr">
        <is>
          <t>EUR</t>
        </is>
      </c>
      <c r="T421" s="457" t="n"/>
      <c r="U421" s="457" t="inlineStr">
        <is>
          <t>For Tesla energy</t>
        </is>
      </c>
      <c r="V421" s="457" t="inlineStr">
        <is>
          <t>Freelancer</t>
        </is>
      </c>
      <c r="W421" s="457" t="inlineStr">
        <is>
          <t>Czech Republic</t>
        </is>
      </c>
      <c r="X421" s="457" t="inlineStr">
        <is>
          <t>GMT+1</t>
        </is>
      </c>
      <c r="Y421" s="459">
        <f>NOW()-7/24</f>
        <v/>
      </c>
      <c r="Z421" s="460" t="inlineStr">
        <is>
          <t>pavel.machac@gmail.com</t>
        </is>
      </c>
      <c r="AA421" s="461" t="inlineStr">
        <is>
          <t>v_pavel.machac@pacteraedge.com</t>
        </is>
      </c>
      <c r="AB421" s="462" t="n"/>
      <c r="AC421" s="463" t="inlineStr">
        <is>
          <t>420 724 140 545</t>
        </is>
      </c>
      <c r="AD421" s="457" t="n">
        <v>123745</v>
      </c>
      <c r="AE421" s="457" t="n"/>
      <c r="AF421" s="464" t="n">
        <v>0</v>
      </c>
      <c r="AG421" s="465" t="n"/>
    </row>
    <row r="422" customFormat="1" s="77">
      <c r="A422" s="34" t="n"/>
      <c r="B422" s="34" t="inlineStr">
        <is>
          <t>Jan Madr</t>
        </is>
      </c>
      <c r="C422" s="34" t="inlineStr">
        <is>
          <t>Mgr Jan Mádr[G003656]</t>
        </is>
      </c>
      <c r="D422" s="34" t="inlineStr">
        <is>
          <t>CZ</t>
        </is>
      </c>
      <c r="E422" s="34" t="inlineStr">
        <is>
          <t>Translator</t>
        </is>
      </c>
      <c r="F422" s="34" t="inlineStr">
        <is>
          <t>Jan Madr</t>
        </is>
      </c>
      <c r="G422" s="34" t="inlineStr">
        <is>
          <t>v_jan.madr</t>
        </is>
      </c>
      <c r="H422" s="72" t="inlineStr">
        <is>
          <t>Tesla123</t>
        </is>
      </c>
      <c r="I422" s="34">
        <f>N422/$I$461</f>
        <v/>
      </c>
      <c r="J422" s="34">
        <f>O422/$I$461</f>
        <v/>
      </c>
      <c r="K422" s="34" t="n"/>
      <c r="L422" s="34" t="n"/>
      <c r="M422" s="34" t="n"/>
      <c r="N422" s="34" t="n">
        <v>0.06</v>
      </c>
      <c r="O422" s="34" t="n">
        <v>0.018</v>
      </c>
      <c r="P422" s="34" t="n"/>
      <c r="Q422" s="34" t="n"/>
      <c r="R422" s="34" t="n">
        <v>15</v>
      </c>
      <c r="S422" s="34" t="inlineStr">
        <is>
          <t>EUR</t>
        </is>
      </c>
      <c r="T422" s="34" t="n"/>
      <c r="U422" s="34" t="inlineStr">
        <is>
          <t>For Tesla energy</t>
        </is>
      </c>
      <c r="V422" s="34" t="inlineStr">
        <is>
          <t>Freelancer</t>
        </is>
      </c>
      <c r="W422" s="34" t="inlineStr">
        <is>
          <t>Czech Republic</t>
        </is>
      </c>
      <c r="X422" s="34" t="inlineStr">
        <is>
          <t>GMT+1</t>
        </is>
      </c>
      <c r="Y422" s="109">
        <f>NOW()-7/24</f>
        <v/>
      </c>
      <c r="Z422" s="347" t="inlineStr">
        <is>
          <t>honza.madr@gmail.com</t>
        </is>
      </c>
      <c r="AA422" s="347" t="inlineStr">
        <is>
          <t>v_jan.madr@pacteraedge.com</t>
        </is>
      </c>
      <c r="AB422" s="413" t="n"/>
      <c r="AC422" s="391" t="inlineStr">
        <is>
          <t>skype: honza_madr</t>
        </is>
      </c>
      <c r="AD422" s="34" t="n">
        <v>123134</v>
      </c>
      <c r="AE422" s="34" t="n"/>
      <c r="AF422" s="467" t="n">
        <v>0</v>
      </c>
      <c r="AG422" s="467" t="n"/>
    </row>
    <row r="423" customFormat="1" s="77">
      <c r="A423" s="34" t="n"/>
      <c r="B423" s="34" t="inlineStr">
        <is>
          <t>Zelenka Czech Republic sro</t>
        </is>
      </c>
      <c r="C423" s="34" t="inlineStr">
        <is>
          <t>Zelenka Czech Republic sro</t>
        </is>
      </c>
      <c r="D423" s="34" t="inlineStr">
        <is>
          <t>CZ</t>
        </is>
      </c>
      <c r="E423" s="34" t="inlineStr">
        <is>
          <t>Vendor</t>
        </is>
      </c>
      <c r="F423" s="34" t="n"/>
      <c r="G423" s="34" t="n"/>
      <c r="H423" s="72" t="n"/>
      <c r="I423" s="34" t="n">
        <v>0.05674724775848371</v>
      </c>
      <c r="J423" s="34" t="n">
        <v>0.01929406423788447</v>
      </c>
      <c r="K423" s="34" t="n"/>
      <c r="L423" s="34" t="n"/>
      <c r="M423" s="34" t="n"/>
      <c r="N423" s="34" t="n">
        <v>0.05</v>
      </c>
      <c r="O423" s="34" t="n">
        <v>0.017</v>
      </c>
      <c r="P423" s="34" t="n">
        <v>0.065</v>
      </c>
      <c r="Q423" s="34" t="n"/>
      <c r="R423" s="34" t="n">
        <v>18</v>
      </c>
      <c r="S423" s="34" t="inlineStr">
        <is>
          <t>EUR</t>
        </is>
      </c>
      <c r="T423" s="34" t="n"/>
      <c r="U423" s="34" t="inlineStr">
        <is>
          <t>Never used</t>
        </is>
      </c>
      <c r="V423" s="34" t="inlineStr">
        <is>
          <t>Freelancer</t>
        </is>
      </c>
      <c r="W423" s="34" t="inlineStr">
        <is>
          <t>Czech Republic</t>
        </is>
      </c>
      <c r="X423" s="34" t="inlineStr">
        <is>
          <t>GMT+1</t>
        </is>
      </c>
      <c r="Y423" s="109">
        <f>NOW()-7/24</f>
        <v/>
      </c>
      <c r="Z423" s="347" t="inlineStr">
        <is>
          <t>hana.urbankova@zelenka.cz;katerina.zabka@zelenka.cz;dana.shuster@zelenka.cz;tereza.setlova@zelenka.cz</t>
        </is>
      </c>
      <c r="AA423" s="347" t="n"/>
      <c r="AB423" s="413" t="n"/>
      <c r="AC423" s="391" t="inlineStr">
        <is>
          <t>420 577 431 689</t>
        </is>
      </c>
      <c r="AD423" s="34" t="n">
        <v>244128</v>
      </c>
      <c r="AE423" s="34" t="n"/>
      <c r="AF423" s="467" t="n"/>
      <c r="AG423" s="467" t="n"/>
    </row>
    <row r="424" customFormat="1" s="77">
      <c r="A424" s="34" t="n"/>
      <c r="B424" s="232" t="inlineStr">
        <is>
          <t>X-Hindi</t>
        </is>
      </c>
      <c r="C424" s="34" t="n"/>
      <c r="D424" s="34" t="inlineStr">
        <is>
          <t>HI</t>
        </is>
      </c>
      <c r="E424" s="34" t="n"/>
      <c r="F424" s="34" t="n"/>
      <c r="G424" s="34" t="n"/>
      <c r="H424" s="72" t="n"/>
      <c r="I424" s="34" t="n"/>
      <c r="J424" s="34" t="n"/>
      <c r="K424" s="34" t="n"/>
      <c r="L424" s="34" t="n"/>
      <c r="M424" s="34" t="n"/>
      <c r="N424" s="34" t="n"/>
      <c r="O424" s="34" t="n"/>
      <c r="P424" s="34" t="n"/>
      <c r="Q424" s="34" t="n"/>
      <c r="R424" s="34" t="n"/>
      <c r="S424" s="34" t="n"/>
      <c r="T424" s="34" t="n"/>
      <c r="U424" s="34" t="n"/>
      <c r="V424" s="34" t="n"/>
      <c r="W424" s="34" t="n"/>
      <c r="X424" s="34" t="n"/>
      <c r="Y424" s="109" t="n"/>
      <c r="Z424" s="347" t="n"/>
      <c r="AA424" s="347" t="n"/>
      <c r="AB424" s="413" t="n"/>
      <c r="AC424" s="391" t="n"/>
      <c r="AD424" s="34" t="n"/>
      <c r="AE424" s="34" t="n"/>
      <c r="AF424" s="467" t="n"/>
      <c r="AG424" s="467" t="n"/>
    </row>
    <row r="425" customFormat="1" s="77">
      <c r="A425" s="34" t="n">
        <v>1</v>
      </c>
      <c r="B425" s="34" t="inlineStr">
        <is>
          <t>Umaima Hashmi</t>
        </is>
      </c>
      <c r="C425" s="34" t="inlineStr">
        <is>
          <t>Umaima Hashmi</t>
        </is>
      </c>
      <c r="D425" s="34" t="inlineStr">
        <is>
          <t>HI</t>
        </is>
      </c>
      <c r="E425" s="34" t="inlineStr">
        <is>
          <t>Translator</t>
        </is>
      </c>
      <c r="F425" s="34" t="inlineStr">
        <is>
          <t>Umaima Hashmi</t>
        </is>
      </c>
      <c r="G425" s="34" t="inlineStr">
        <is>
          <t>v_umaima.hashmi</t>
        </is>
      </c>
      <c r="H425" s="458" t="inlineStr">
        <is>
          <t>Tesla123</t>
        </is>
      </c>
      <c r="I425" s="34" t="n"/>
      <c r="J425" s="34" t="n"/>
      <c r="K425" s="34" t="n"/>
      <c r="L425" s="34" t="n"/>
      <c r="M425" s="34" t="n"/>
      <c r="N425" s="34" t="n">
        <v>0.06</v>
      </c>
      <c r="O425" s="34" t="n">
        <v>0.03</v>
      </c>
      <c r="P425" s="34" t="n"/>
      <c r="Q425" s="34" t="n"/>
      <c r="R425" s="34" t="n">
        <v>22</v>
      </c>
      <c r="S425" s="34" t="inlineStr">
        <is>
          <t>USD</t>
        </is>
      </c>
      <c r="T425" s="34" t="n"/>
      <c r="U425" s="34" t="inlineStr">
        <is>
          <t>Primary translator of HI, consistency and good quality</t>
        </is>
      </c>
      <c r="V425" s="34" t="inlineStr">
        <is>
          <t>Freelancer</t>
        </is>
      </c>
      <c r="W425" s="34" t="inlineStr">
        <is>
          <t>India</t>
        </is>
      </c>
      <c r="X425" s="34" t="inlineStr">
        <is>
          <t>GMT+5.5</t>
        </is>
      </c>
      <c r="Y425" s="109" t="n"/>
      <c r="Z425" s="347" t="inlineStr">
        <is>
          <t>umaima037@gmail.com</t>
        </is>
      </c>
      <c r="AA425" s="347" t="inlineStr">
        <is>
          <t>v_umaima.hashmi@pacteraedge.com</t>
        </is>
      </c>
      <c r="AB425" s="413" t="inlineStr">
        <is>
          <t>Um34$hi2</t>
        </is>
      </c>
      <c r="AC425" s="391" t="n"/>
      <c r="AD425" s="34" t="n">
        <v>198555</v>
      </c>
      <c r="AE425" s="34" t="n"/>
      <c r="AF425" s="467" t="n"/>
      <c r="AG425" s="467" t="n"/>
    </row>
    <row r="426" customFormat="1" s="77">
      <c r="A426" s="34" t="n">
        <v>2</v>
      </c>
      <c r="B426" s="34" t="inlineStr">
        <is>
          <t>Savitha Nadesan</t>
        </is>
      </c>
      <c r="C426" s="34" t="inlineStr">
        <is>
          <t>Braahmam Net Solutions P Ltd</t>
        </is>
      </c>
      <c r="D426" s="34" t="inlineStr">
        <is>
          <t>HI</t>
        </is>
      </c>
      <c r="E426" s="34" t="inlineStr">
        <is>
          <t>Translator</t>
        </is>
      </c>
      <c r="F426" s="34" t="inlineStr">
        <is>
          <t>Savitha Nadesan</t>
        </is>
      </c>
      <c r="G426" s="34" t="inlineStr">
        <is>
          <t>v_savitha.nadesan</t>
        </is>
      </c>
      <c r="H426" s="72" t="inlineStr">
        <is>
          <t>Tesla123</t>
        </is>
      </c>
      <c r="I426" s="34" t="n"/>
      <c r="J426" s="34" t="n"/>
      <c r="K426" s="34" t="n"/>
      <c r="L426" s="34" t="n"/>
      <c r="M426" s="34" t="n"/>
      <c r="N426" s="34" t="n">
        <v>0.06</v>
      </c>
      <c r="O426" s="34" t="n">
        <v>0.04</v>
      </c>
      <c r="P426" s="34" t="n"/>
      <c r="Q426" s="34" t="n">
        <v>10</v>
      </c>
      <c r="R426" s="34" t="n">
        <v>16</v>
      </c>
      <c r="S426" s="34" t="inlineStr">
        <is>
          <t>USD</t>
        </is>
      </c>
      <c r="T426" s="34" t="n"/>
      <c r="U426" s="34" t="inlineStr">
        <is>
          <t>Primary reviewer of HI, consistency and good quality. has minimum fee</t>
        </is>
      </c>
      <c r="V426" s="34" t="inlineStr">
        <is>
          <t>Agency</t>
        </is>
      </c>
      <c r="W426" s="34" t="inlineStr">
        <is>
          <t>Ireland</t>
        </is>
      </c>
      <c r="X426" s="34" t="inlineStr">
        <is>
          <t>GMT+0</t>
        </is>
      </c>
      <c r="Y426" s="109" t="n"/>
      <c r="Z426" s="347" t="inlineStr">
        <is>
          <t>am@braahmam.net; pm@braahmam.net</t>
        </is>
      </c>
      <c r="AA426" s="347" t="inlineStr">
        <is>
          <t>v_savitha.nadesan@pacteraedge.com</t>
        </is>
      </c>
      <c r="AB426" s="413" t="inlineStr">
        <is>
          <t>Sa34$nn1</t>
        </is>
      </c>
      <c r="AC426" s="391" t="n"/>
      <c r="AD426" s="34" t="n">
        <v>7326</v>
      </c>
      <c r="AE426" s="34" t="n"/>
      <c r="AF426" s="467" t="n"/>
      <c r="AG426" s="467" t="n"/>
    </row>
    <row r="427" customFormat="1" s="77">
      <c r="A427" s="34" t="n">
        <v>2</v>
      </c>
      <c r="B427" s="34" t="inlineStr">
        <is>
          <t>Kumar Gaurav</t>
        </is>
      </c>
      <c r="C427" s="34" t="inlineStr">
        <is>
          <t>Braahmam Net Solutions P Ltd</t>
        </is>
      </c>
      <c r="D427" s="34" t="inlineStr">
        <is>
          <t>HI</t>
        </is>
      </c>
      <c r="E427" s="34" t="inlineStr">
        <is>
          <t>Translator</t>
        </is>
      </c>
      <c r="F427" s="34" t="inlineStr">
        <is>
          <t>Kumar Gaurav</t>
        </is>
      </c>
      <c r="G427" s="34" t="inlineStr">
        <is>
          <t>kumar.gaurav</t>
        </is>
      </c>
      <c r="H427" s="72" t="inlineStr">
        <is>
          <t>Tesla123!@#</t>
        </is>
      </c>
      <c r="I427" s="34" t="n"/>
      <c r="J427" s="34" t="n"/>
      <c r="K427" s="34" t="n"/>
      <c r="L427" s="34" t="n"/>
      <c r="M427" s="34" t="n"/>
      <c r="N427" s="34" t="n">
        <v>0.06</v>
      </c>
      <c r="O427" s="34" t="n">
        <v>0.04</v>
      </c>
      <c r="P427" s="34" t="n"/>
      <c r="Q427" s="34" t="n">
        <v>10</v>
      </c>
      <c r="R427" s="34" t="n">
        <v>16</v>
      </c>
      <c r="S427" s="34" t="inlineStr">
        <is>
          <t>USD</t>
        </is>
      </c>
      <c r="T427" s="34" t="n"/>
      <c r="U427" s="34" t="inlineStr">
        <is>
          <t>Primary reviewer of HI, consistency and good quality. has minimum fee</t>
        </is>
      </c>
      <c r="V427" s="34" t="inlineStr">
        <is>
          <t>Agency</t>
        </is>
      </c>
      <c r="W427" s="34" t="inlineStr">
        <is>
          <t>Ireland</t>
        </is>
      </c>
      <c r="X427" s="34" t="inlineStr">
        <is>
          <t>GMT+0</t>
        </is>
      </c>
      <c r="Y427" s="109" t="n"/>
      <c r="Z427" s="347" t="inlineStr">
        <is>
          <t>am@braahmam.net; pm@braahmam.net</t>
        </is>
      </c>
      <c r="AA427" s="347" t="inlineStr">
        <is>
          <t>v_savitha.nadesan@pacteraedge.com</t>
        </is>
      </c>
      <c r="AB427" s="413" t="inlineStr">
        <is>
          <t>Sa34$nn1</t>
        </is>
      </c>
      <c r="AC427" s="391" t="n"/>
      <c r="AD427" s="34" t="n">
        <v>7326</v>
      </c>
      <c r="AE427" s="34" t="n"/>
      <c r="AF427" s="467" t="n"/>
      <c r="AG427" s="467" t="n"/>
    </row>
    <row r="428" customFormat="1" s="77">
      <c r="A428" s="34" t="n"/>
      <c r="B428" s="232" t="inlineStr">
        <is>
          <t>X-Russian</t>
        </is>
      </c>
      <c r="C428" s="34" t="n"/>
      <c r="D428" s="34" t="inlineStr">
        <is>
          <t>RU</t>
        </is>
      </c>
      <c r="E428" s="34" t="n"/>
      <c r="F428" s="34" t="n"/>
      <c r="G428" s="34" t="n"/>
      <c r="H428" s="423" t="n"/>
      <c r="I428" s="34" t="n"/>
      <c r="J428" s="34" t="n"/>
      <c r="K428" s="34" t="n"/>
      <c r="L428" s="34" t="n"/>
      <c r="M428" s="34" t="n"/>
      <c r="N428" s="34" t="n"/>
      <c r="O428" s="34" t="n"/>
      <c r="P428" s="34" t="n"/>
      <c r="Q428" s="34" t="n"/>
      <c r="R428" s="34" t="n"/>
      <c r="S428" s="34" t="n"/>
      <c r="T428" s="34" t="n"/>
      <c r="U428" s="34" t="n"/>
      <c r="V428" s="34" t="n"/>
      <c r="W428" s="34" t="n"/>
      <c r="X428" s="34" t="n"/>
      <c r="Y428" s="109" t="n"/>
      <c r="Z428" s="347" t="n"/>
      <c r="AA428" s="412" t="n"/>
      <c r="AB428" s="413" t="n"/>
      <c r="AC428" s="391" t="n"/>
      <c r="AD428" s="34" t="n"/>
      <c r="AE428" s="34" t="n"/>
      <c r="AF428" s="448" t="n"/>
      <c r="AG428" s="449" t="n"/>
    </row>
    <row r="429" customFormat="1" s="77">
      <c r="A429" s="34" t="n">
        <v>1</v>
      </c>
      <c r="B429" s="34" t="inlineStr">
        <is>
          <t>Andrey Yumin</t>
        </is>
      </c>
      <c r="C429" s="34" t="inlineStr">
        <is>
          <t>Andrey Yumin</t>
        </is>
      </c>
      <c r="D429" s="34" t="inlineStr">
        <is>
          <t>RU</t>
        </is>
      </c>
      <c r="E429" s="34" t="inlineStr">
        <is>
          <t>Translator</t>
        </is>
      </c>
      <c r="F429" s="34" t="inlineStr">
        <is>
          <t>Andrey Yumin</t>
        </is>
      </c>
      <c r="G429" s="34" t="inlineStr">
        <is>
          <t>v_andrey.yumin</t>
        </is>
      </c>
      <c r="H429" s="72" t="inlineStr">
        <is>
          <t>Tesla123</t>
        </is>
      </c>
      <c r="I429" s="34" t="n"/>
      <c r="J429" s="34" t="n"/>
      <c r="K429" s="34" t="n"/>
      <c r="L429" s="34" t="n"/>
      <c r="M429" s="34" t="n"/>
      <c r="N429" s="34" t="n">
        <v>0.05</v>
      </c>
      <c r="O429" s="34" t="n"/>
      <c r="P429" s="34" t="n"/>
      <c r="Q429" s="34" t="n"/>
      <c r="R429" s="34" t="n"/>
      <c r="S429" s="34" t="inlineStr">
        <is>
          <t>EUR</t>
        </is>
      </c>
      <c r="T429" s="34" t="n"/>
      <c r="U429" s="34" t="n"/>
      <c r="V429" s="34" t="inlineStr">
        <is>
          <t>Freelancer</t>
        </is>
      </c>
      <c r="W429" s="34" t="inlineStr">
        <is>
          <t>Russian Federation</t>
        </is>
      </c>
      <c r="X429" s="34" t="inlineStr">
        <is>
          <t>GMT+12</t>
        </is>
      </c>
      <c r="Y429" s="109" t="n"/>
      <c r="Z429" s="347" t="inlineStr">
        <is>
          <t>yumin@sinn.ru</t>
        </is>
      </c>
      <c r="AA429" s="412" t="inlineStr">
        <is>
          <t>v_andrey.yumin@pacteraedge.com</t>
        </is>
      </c>
      <c r="AB429" s="413" t="n"/>
      <c r="AC429" s="391" t="inlineStr">
        <is>
          <t>+7-903-6022102</t>
        </is>
      </c>
      <c r="AD429" s="34" t="n">
        <v>195728</v>
      </c>
      <c r="AE429" s="34" t="n"/>
      <c r="AF429" s="448" t="n"/>
      <c r="AG429" s="449" t="n"/>
    </row>
    <row r="430" customFormat="1" s="77">
      <c r="A430" s="34" t="n">
        <v>1</v>
      </c>
      <c r="B430" s="34" t="inlineStr">
        <is>
          <t>Georgy Kopylov</t>
        </is>
      </c>
      <c r="C430" s="34" t="inlineStr">
        <is>
          <t>Georgy Kopylov</t>
        </is>
      </c>
      <c r="D430" s="34" t="inlineStr">
        <is>
          <t>RU</t>
        </is>
      </c>
      <c r="E430" s="34" t="inlineStr">
        <is>
          <t>Translator</t>
        </is>
      </c>
      <c r="F430" s="34" t="inlineStr">
        <is>
          <t>Georgy Kopylov</t>
        </is>
      </c>
      <c r="G430" s="34" t="inlineStr">
        <is>
          <t>georgy.kopylov</t>
        </is>
      </c>
      <c r="H430" s="72" t="inlineStr">
        <is>
          <t>Tesla123!@#</t>
        </is>
      </c>
      <c r="I430" s="34" t="n"/>
      <c r="J430" s="34" t="n"/>
      <c r="K430" s="34" t="n"/>
      <c r="L430" s="34" t="n"/>
      <c r="M430" s="34" t="n"/>
      <c r="N430" s="34" t="n"/>
      <c r="O430" s="34" t="n"/>
      <c r="P430" s="34" t="n"/>
      <c r="Q430" s="34" t="n"/>
      <c r="R430" s="34" t="n"/>
      <c r="S430" s="34" t="n"/>
      <c r="T430" s="34" t="n"/>
      <c r="U430" s="34" t="n"/>
      <c r="V430" s="34" t="inlineStr">
        <is>
          <t>Freelancer</t>
        </is>
      </c>
      <c r="W430" s="34" t="inlineStr">
        <is>
          <t>Russian Federation</t>
        </is>
      </c>
      <c r="X430" s="34" t="inlineStr">
        <is>
          <t>GMT+12</t>
        </is>
      </c>
      <c r="Y430" s="109" t="n"/>
      <c r="Z430" s="347" t="inlineStr">
        <is>
          <t>gregory.kopylov@gmail.com</t>
        </is>
      </c>
      <c r="AA430" s="412" t="inlineStr">
        <is>
          <t>v_georgy.kopylov@pacteraedge.com</t>
        </is>
      </c>
      <c r="AB430" s="413" t="n"/>
      <c r="AC430" s="391" t="inlineStr">
        <is>
          <t>+7 995 192 94 73</t>
        </is>
      </c>
      <c r="AD430" s="34" t="n">
        <v>198471</v>
      </c>
      <c r="AE430" s="34" t="n"/>
      <c r="AF430" s="448" t="n"/>
      <c r="AG430" s="449" t="n"/>
    </row>
    <row r="431" customFormat="1" s="77">
      <c r="A431" s="34" t="n"/>
      <c r="B431" s="34" t="inlineStr">
        <is>
          <t>Dina Urikh</t>
        </is>
      </c>
      <c r="C431" s="34" t="inlineStr">
        <is>
          <t>Dina Urikh</t>
        </is>
      </c>
      <c r="D431" s="34" t="inlineStr">
        <is>
          <t>RU</t>
        </is>
      </c>
      <c r="E431" s="34" t="inlineStr">
        <is>
          <t>Translator</t>
        </is>
      </c>
      <c r="F431" s="34" t="inlineStr">
        <is>
          <t>Dina Urikh</t>
        </is>
      </c>
      <c r="G431" s="34" t="inlineStr">
        <is>
          <t>v_dina.urikh</t>
        </is>
      </c>
      <c r="H431" s="72" t="inlineStr">
        <is>
          <t>Tesla123</t>
        </is>
      </c>
      <c r="I431" s="34" t="n"/>
      <c r="J431" s="34" t="n"/>
      <c r="K431" s="34" t="n"/>
      <c r="L431" s="34" t="n"/>
      <c r="M431" s="34" t="n"/>
      <c r="N431" s="34" t="n"/>
      <c r="O431" s="34" t="n"/>
      <c r="P431" s="34" t="n"/>
      <c r="Q431" s="34" t="n"/>
      <c r="R431" s="34" t="n"/>
      <c r="S431" s="34" t="n"/>
      <c r="T431" s="34" t="n"/>
      <c r="U431" s="34" t="n"/>
      <c r="V431" s="34" t="inlineStr">
        <is>
          <t>Freelancer</t>
        </is>
      </c>
      <c r="W431" s="34" t="inlineStr">
        <is>
          <t>Russian Federation</t>
        </is>
      </c>
      <c r="X431" s="34" t="inlineStr">
        <is>
          <t>GMT+12</t>
        </is>
      </c>
      <c r="Y431" s="109" t="n"/>
      <c r="Z431" s="347" t="inlineStr">
        <is>
          <t>dinaurich22@gmail.com</t>
        </is>
      </c>
      <c r="AA431" s="412" t="inlineStr">
        <is>
          <t>v_dina.urikh@pacteraedge.com</t>
        </is>
      </c>
      <c r="AB431" s="413" t="n"/>
      <c r="AC431" s="391" t="inlineStr">
        <is>
          <t>+34691272110</t>
        </is>
      </c>
      <c r="AD431" s="34" t="n">
        <v>195743</v>
      </c>
      <c r="AE431" s="34" t="n"/>
      <c r="AF431" s="448" t="n"/>
      <c r="AG431" s="449" t="n"/>
    </row>
    <row r="432" customFormat="1" s="77">
      <c r="A432" s="34" t="n"/>
      <c r="B432" s="34" t="inlineStr">
        <is>
          <t>Olesia Goncharova</t>
        </is>
      </c>
      <c r="C432" s="34" t="inlineStr">
        <is>
          <t>Olesia Goncharova</t>
        </is>
      </c>
      <c r="D432" s="34" t="inlineStr">
        <is>
          <t>RU</t>
        </is>
      </c>
      <c r="E432" s="34" t="inlineStr">
        <is>
          <t>Translator</t>
        </is>
      </c>
      <c r="F432" s="34" t="inlineStr">
        <is>
          <t>Olesia Goncharova</t>
        </is>
      </c>
      <c r="G432" s="34" t="inlineStr">
        <is>
          <t>olesia.goncharova</t>
        </is>
      </c>
      <c r="H432" s="72" t="inlineStr">
        <is>
          <t>Tesla123!@#</t>
        </is>
      </c>
      <c r="I432" s="34" t="n"/>
      <c r="J432" s="34" t="n"/>
      <c r="K432" s="34" t="n"/>
      <c r="L432" s="34" t="n"/>
      <c r="M432" s="34" t="n"/>
      <c r="N432" s="34" t="n"/>
      <c r="O432" s="34" t="n"/>
      <c r="P432" s="34" t="n"/>
      <c r="Q432" s="34" t="n"/>
      <c r="R432" s="34" t="n"/>
      <c r="S432" s="34" t="n"/>
      <c r="T432" s="34" t="n"/>
      <c r="U432" s="34" t="n"/>
      <c r="V432" s="34" t="inlineStr">
        <is>
          <t>Freelancer</t>
        </is>
      </c>
      <c r="W432" s="34" t="inlineStr">
        <is>
          <t>Russian Federation</t>
        </is>
      </c>
      <c r="X432" s="34" t="inlineStr">
        <is>
          <t>GMT+12</t>
        </is>
      </c>
      <c r="Y432" s="109" t="n"/>
      <c r="Z432" s="347" t="inlineStr">
        <is>
          <t>lesya.goncharova@gmail.com; zakaz@perevodvrn.ru</t>
        </is>
      </c>
      <c r="AA432" s="412" t="inlineStr">
        <is>
          <t>v_olesia.goncharova@pacteraedge.com</t>
        </is>
      </c>
      <c r="AB432" s="413" t="n"/>
      <c r="AC432" s="391" t="inlineStr">
        <is>
          <t>+7 (910) 286 71 86</t>
        </is>
      </c>
      <c r="AD432" s="34" t="n">
        <v>195511</v>
      </c>
      <c r="AE432" s="34" t="n"/>
      <c r="AF432" s="448" t="n"/>
      <c r="AG432" s="449" t="n"/>
    </row>
    <row r="433" customFormat="1" s="77">
      <c r="A433" s="34" t="n"/>
      <c r="B433" s="34" t="inlineStr">
        <is>
          <t>Pavel Lyakhovsky</t>
        </is>
      </c>
      <c r="C433" s="34" t="inlineStr">
        <is>
          <t>IP Lyakhovskiy Pavel Valeryevich</t>
        </is>
      </c>
      <c r="D433" s="34" t="inlineStr">
        <is>
          <t>RU</t>
        </is>
      </c>
      <c r="E433" s="34" t="inlineStr">
        <is>
          <t>Translator</t>
        </is>
      </c>
      <c r="F433" s="34" t="inlineStr">
        <is>
          <t>Pavel Lyakhovsky</t>
        </is>
      </c>
      <c r="G433" s="34" t="inlineStr">
        <is>
          <t>v_pavel.lyakhovsky</t>
        </is>
      </c>
      <c r="H433" s="72" t="inlineStr">
        <is>
          <t>Tesla123</t>
        </is>
      </c>
      <c r="I433" s="34" t="n"/>
      <c r="J433" s="34" t="n"/>
      <c r="K433" s="34" t="n"/>
      <c r="L433" s="34" t="n"/>
      <c r="M433" s="34" t="n"/>
      <c r="N433" s="34" t="n"/>
      <c r="O433" s="34" t="n"/>
      <c r="P433" s="34" t="n"/>
      <c r="Q433" s="34" t="n"/>
      <c r="R433" s="34" t="n"/>
      <c r="S433" s="34" t="n"/>
      <c r="T433" s="34" t="n"/>
      <c r="U433" s="34" t="n"/>
      <c r="V433" s="34" t="inlineStr">
        <is>
          <t>Freelancer</t>
        </is>
      </c>
      <c r="W433" s="34" t="inlineStr">
        <is>
          <t>Russian Federation</t>
        </is>
      </c>
      <c r="X433" s="34" t="inlineStr">
        <is>
          <t>GMT+12</t>
        </is>
      </c>
      <c r="Y433" s="109" t="n"/>
      <c r="Z433" s="347" t="inlineStr">
        <is>
          <t>info@ptranslations.com</t>
        </is>
      </c>
      <c r="AA433" s="412" t="inlineStr">
        <is>
          <t>v_pavel.lyakhovsky@pacteraedge.com</t>
        </is>
      </c>
      <c r="AB433" s="413" t="n"/>
      <c r="AC433" s="391" t="inlineStr">
        <is>
          <t>+7 911 361 91 91</t>
        </is>
      </c>
      <c r="AD433" s="34" t="n">
        <v>204550</v>
      </c>
      <c r="AE433" s="34" t="n"/>
      <c r="AF433" s="448" t="n"/>
      <c r="AG433" s="449" t="n"/>
    </row>
    <row r="434" customFormat="1" s="77">
      <c r="A434" s="34" t="n"/>
      <c r="B434" s="232" t="inlineStr">
        <is>
          <t>X-English (United Kingdom)</t>
        </is>
      </c>
      <c r="C434" s="34" t="n"/>
      <c r="D434" s="34" t="inlineStr">
        <is>
          <t>EN_UK</t>
        </is>
      </c>
      <c r="E434" s="34" t="n"/>
      <c r="F434" s="34" t="n"/>
      <c r="G434" s="34" t="n"/>
      <c r="H434" s="72" t="n"/>
      <c r="I434" s="34" t="n"/>
      <c r="J434" s="34" t="n"/>
      <c r="K434" s="34" t="n"/>
      <c r="L434" s="34" t="n"/>
      <c r="M434" s="34" t="n"/>
      <c r="N434" s="34" t="n"/>
      <c r="O434" s="34" t="n"/>
      <c r="P434" s="34" t="n"/>
      <c r="Q434" s="34" t="n"/>
      <c r="R434" s="34" t="n"/>
      <c r="S434" s="34" t="n"/>
      <c r="T434" s="34" t="n"/>
      <c r="U434" s="34" t="n"/>
      <c r="V434" s="34" t="n"/>
      <c r="W434" s="34" t="n"/>
      <c r="X434" s="34" t="n"/>
      <c r="Y434" s="109" t="n"/>
      <c r="Z434" s="347" t="n"/>
      <c r="AA434" s="412" t="n"/>
      <c r="AB434" s="413" t="n"/>
      <c r="AC434" s="391" t="n"/>
      <c r="AD434" s="34" t="n"/>
      <c r="AE434" s="34" t="n"/>
      <c r="AF434" s="448" t="n"/>
      <c r="AG434" s="449" t="n"/>
    </row>
    <row r="435" customFormat="1" s="77">
      <c r="A435" s="34" t="n">
        <v>1</v>
      </c>
      <c r="B435" s="34" t="inlineStr">
        <is>
          <t>Keelin Feeney</t>
        </is>
      </c>
      <c r="C435" s="34" t="inlineStr">
        <is>
          <t>Keelin Feeney</t>
        </is>
      </c>
      <c r="D435" s="34" t="inlineStr">
        <is>
          <t>EN_UK</t>
        </is>
      </c>
      <c r="E435" s="34" t="inlineStr">
        <is>
          <t>Translator</t>
        </is>
      </c>
      <c r="F435" s="34" t="inlineStr">
        <is>
          <t>Keelin Feeney</t>
        </is>
      </c>
      <c r="G435" s="34" t="inlineStr">
        <is>
          <t>v_keelin.feeney1</t>
        </is>
      </c>
      <c r="H435" s="72" t="inlineStr">
        <is>
          <t>Tesla123!@#</t>
        </is>
      </c>
      <c r="I435" s="34" t="n"/>
      <c r="J435" s="34" t="n"/>
      <c r="K435" s="34" t="n"/>
      <c r="L435" s="34" t="n"/>
      <c r="M435" s="34" t="n"/>
      <c r="N435" s="34" t="n">
        <v>0.03</v>
      </c>
      <c r="O435" s="34" t="n"/>
      <c r="P435" s="34" t="n"/>
      <c r="Q435" s="34" t="n"/>
      <c r="R435" s="34" t="n"/>
      <c r="S435" s="34" t="inlineStr">
        <is>
          <t>EUR</t>
        </is>
      </c>
      <c r="T435" s="34" t="n"/>
      <c r="U435" s="34" t="inlineStr">
        <is>
          <t>Core resource</t>
        </is>
      </c>
      <c r="V435" s="457" t="inlineStr">
        <is>
          <t>Freelancer</t>
        </is>
      </c>
      <c r="W435" s="34" t="inlineStr">
        <is>
          <t>Ireland</t>
        </is>
      </c>
      <c r="X435" s="34" t="inlineStr">
        <is>
          <t>GMT+0</t>
        </is>
      </c>
      <c r="Y435" s="109" t="n"/>
      <c r="Z435" s="347" t="inlineStr">
        <is>
          <t>keelinfeeney@gmail.com;keelinfeeney@yahoo.co.uk</t>
        </is>
      </c>
      <c r="AA435" s="412" t="inlineStr">
        <is>
          <t>v_keelin.feeney1@pacteraedge.com</t>
        </is>
      </c>
      <c r="AB435" s="413" t="n"/>
      <c r="AC435" s="391" t="inlineStr">
        <is>
          <t>+353 (0)87 6542488</t>
        </is>
      </c>
      <c r="AD435" s="34" t="n">
        <v>67147</v>
      </c>
      <c r="AE435" s="34" t="n"/>
      <c r="AF435" s="448" t="n"/>
      <c r="AG435" s="449" t="n"/>
    </row>
    <row r="436" customFormat="1" s="77">
      <c r="A436" s="34" t="n">
        <v>2</v>
      </c>
      <c r="B436" s="34" t="inlineStr">
        <is>
          <t>Vanessa Robinson</t>
        </is>
      </c>
      <c r="C436" s="34" t="inlineStr">
        <is>
          <t>Vanessa Robinson[G003562]</t>
        </is>
      </c>
      <c r="D436" s="34" t="inlineStr">
        <is>
          <t>EN_UK</t>
        </is>
      </c>
      <c r="E436" s="34" t="inlineStr">
        <is>
          <t>Translator</t>
        </is>
      </c>
      <c r="F436" s="34" t="inlineStr">
        <is>
          <t>Vanessa Robinson</t>
        </is>
      </c>
      <c r="G436" s="34" t="inlineStr">
        <is>
          <t>vanessa.robinson</t>
        </is>
      </c>
      <c r="H436" s="72" t="inlineStr">
        <is>
          <t>Tesla123!@#</t>
        </is>
      </c>
      <c r="I436" s="34" t="n"/>
      <c r="J436" s="34" t="n"/>
      <c r="K436" s="34" t="n"/>
      <c r="L436" s="34" t="n"/>
      <c r="M436" s="34" t="n"/>
      <c r="N436" s="34" t="n">
        <v>0.035</v>
      </c>
      <c r="O436" s="34" t="n"/>
      <c r="P436" s="34" t="n"/>
      <c r="Q436" s="34" t="n"/>
      <c r="R436" s="34" t="n"/>
      <c r="S436" s="34" t="inlineStr">
        <is>
          <t>EUR</t>
        </is>
      </c>
      <c r="T436" s="34" t="n"/>
      <c r="U436" s="34" t="inlineStr">
        <is>
          <t>Backup</t>
        </is>
      </c>
      <c r="V436" s="34" t="inlineStr">
        <is>
          <t>Freelancer</t>
        </is>
      </c>
      <c r="W436" s="34" t="inlineStr">
        <is>
          <t>Ireland</t>
        </is>
      </c>
      <c r="X436" s="34" t="inlineStr">
        <is>
          <t>GMT+0</t>
        </is>
      </c>
      <c r="Y436" s="109" t="n"/>
      <c r="Z436" s="347" t="inlineStr">
        <is>
          <t>vanessarobinson1971@gmail.com</t>
        </is>
      </c>
      <c r="AA436" s="412" t="inlineStr">
        <is>
          <t>v_vanessa.robinson@pacteraedge.com</t>
        </is>
      </c>
      <c r="AB436" s="413" t="n"/>
      <c r="AC436" s="391" t="inlineStr">
        <is>
          <t>+353 0876102414</t>
        </is>
      </c>
      <c r="AD436" s="34" t="n">
        <v>123749</v>
      </c>
      <c r="AE436" s="34" t="n"/>
      <c r="AF436" s="448" t="n"/>
      <c r="AG436" s="449" t="n"/>
    </row>
    <row r="437" customFormat="1" s="77">
      <c r="A437" s="34" t="n"/>
      <c r="B437" s="34" t="inlineStr">
        <is>
          <t>Joshua Annells</t>
        </is>
      </c>
      <c r="C437" s="34" t="inlineStr">
        <is>
          <t>Joshua Annells</t>
        </is>
      </c>
      <c r="D437" s="34" t="inlineStr">
        <is>
          <t>EN_UK</t>
        </is>
      </c>
      <c r="E437" s="34" t="inlineStr">
        <is>
          <t>Translator</t>
        </is>
      </c>
      <c r="F437" s="34" t="inlineStr">
        <is>
          <t>Joshua Annells</t>
        </is>
      </c>
      <c r="G437" s="34" t="inlineStr">
        <is>
          <t>v_joshua.annells</t>
        </is>
      </c>
      <c r="H437" s="72" t="inlineStr">
        <is>
          <t>Tesla123!@#</t>
        </is>
      </c>
      <c r="I437" s="34" t="n"/>
      <c r="J437" s="34" t="n"/>
      <c r="K437" s="34" t="n"/>
      <c r="L437" s="34" t="n"/>
      <c r="M437" s="34" t="n"/>
      <c r="N437" s="34" t="n"/>
      <c r="O437" s="34" t="n"/>
      <c r="P437" s="34" t="n"/>
      <c r="Q437" s="34" t="n"/>
      <c r="R437" s="34" t="n"/>
      <c r="S437" s="34" t="n"/>
      <c r="T437" s="34" t="n"/>
      <c r="U437" s="34" t="n"/>
      <c r="V437" s="457" t="inlineStr">
        <is>
          <t>Freelancer</t>
        </is>
      </c>
      <c r="W437" s="34" t="inlineStr">
        <is>
          <t>United Kingdom</t>
        </is>
      </c>
      <c r="X437" s="34" t="inlineStr">
        <is>
          <t>GMT+0</t>
        </is>
      </c>
      <c r="Y437" s="109" t="n"/>
      <c r="Z437" s="347" t="inlineStr">
        <is>
          <t>joshuaannells@gmail.com</t>
        </is>
      </c>
      <c r="AA437" s="412" t="inlineStr">
        <is>
          <t>v_joshua.annells@pacteraedge.com</t>
        </is>
      </c>
      <c r="AB437" s="413" t="n"/>
      <c r="AC437" s="391" t="inlineStr">
        <is>
          <t>07527 500 065</t>
        </is>
      </c>
      <c r="AD437" s="34" t="n">
        <v>198530</v>
      </c>
      <c r="AE437" s="34" t="n"/>
      <c r="AF437" s="448" t="n"/>
      <c r="AG437" s="449" t="n"/>
    </row>
    <row r="438" customFormat="1" s="77">
      <c r="A438" s="34" t="n"/>
      <c r="B438" s="34" t="inlineStr">
        <is>
          <t>Jenny Duthie</t>
        </is>
      </c>
      <c r="C438" s="34" t="inlineStr">
        <is>
          <t>Jenny Duthie[G004535]</t>
        </is>
      </c>
      <c r="D438" s="34" t="inlineStr">
        <is>
          <t>EN_UK</t>
        </is>
      </c>
      <c r="E438" s="34" t="inlineStr">
        <is>
          <t>Translator</t>
        </is>
      </c>
      <c r="F438" s="34" t="inlineStr">
        <is>
          <t>Jenny Duthie</t>
        </is>
      </c>
      <c r="G438" s="34" t="inlineStr">
        <is>
          <t>v_jenny.duthie</t>
        </is>
      </c>
      <c r="H438" s="72" t="inlineStr">
        <is>
          <t>Tesla123!@#</t>
        </is>
      </c>
      <c r="I438" s="34" t="n"/>
      <c r="J438" s="34" t="n"/>
      <c r="K438" s="34" t="n"/>
      <c r="L438" s="34" t="n"/>
      <c r="M438" s="34" t="n"/>
      <c r="N438" s="34" t="n"/>
      <c r="O438" s="34" t="n"/>
      <c r="P438" s="34" t="n"/>
      <c r="Q438" s="34" t="n"/>
      <c r="R438" s="34" t="n"/>
      <c r="S438" s="34" t="n"/>
      <c r="T438" s="34" t="n"/>
      <c r="U438" s="34" t="n"/>
      <c r="V438" s="34" t="inlineStr">
        <is>
          <t>Freelancer</t>
        </is>
      </c>
      <c r="W438" s="34" t="inlineStr">
        <is>
          <t>France</t>
        </is>
      </c>
      <c r="X438" s="34" t="inlineStr">
        <is>
          <t>GMT+1</t>
        </is>
      </c>
      <c r="Y438" s="109" t="n"/>
      <c r="Z438" s="347" t="inlineStr">
        <is>
          <t>jenny.duthie@gmail.com</t>
        </is>
      </c>
      <c r="AA438" s="412" t="inlineStr">
        <is>
          <t>v_jenny.duthie@pacteraedge.com</t>
        </is>
      </c>
      <c r="AB438" s="413" t="n"/>
      <c r="AC438" s="391" t="inlineStr">
        <is>
          <t>+33 622 37 26 25</t>
        </is>
      </c>
      <c r="AD438" s="34" t="n">
        <v>132826</v>
      </c>
      <c r="AE438" s="34" t="n"/>
      <c r="AF438" s="448" t="n"/>
      <c r="AG438" s="449" t="n"/>
    </row>
    <row r="439" customFormat="1" s="77">
      <c r="A439" s="34" t="n"/>
      <c r="B439" s="232" t="inlineStr">
        <is>
          <t>X-Turkish</t>
        </is>
      </c>
      <c r="C439" s="34" t="n"/>
      <c r="D439" s="34" t="inlineStr">
        <is>
          <t>TR</t>
        </is>
      </c>
      <c r="E439" s="34" t="inlineStr">
        <is>
          <t>Translator</t>
        </is>
      </c>
      <c r="F439" s="34" t="n"/>
      <c r="G439" s="34" t="n"/>
      <c r="H439" s="72" t="n"/>
      <c r="I439" s="34" t="n"/>
      <c r="J439" s="34" t="n"/>
      <c r="K439" s="34" t="n"/>
      <c r="L439" s="34" t="n"/>
      <c r="M439" s="34" t="n"/>
      <c r="N439" s="34" t="n"/>
      <c r="O439" s="34" t="n"/>
      <c r="P439" s="34" t="n"/>
      <c r="Q439" s="34" t="n"/>
      <c r="R439" s="34" t="n"/>
      <c r="S439" s="34" t="n"/>
      <c r="T439" s="34" t="n"/>
      <c r="U439" s="34" t="n"/>
      <c r="V439" s="34" t="n"/>
      <c r="W439" s="34" t="n"/>
      <c r="X439" s="34" t="n"/>
      <c r="Y439" s="109" t="n"/>
      <c r="Z439" s="347" t="n"/>
      <c r="AA439" s="412" t="n"/>
      <c r="AB439" s="413" t="n"/>
      <c r="AC439" s="391" t="n"/>
      <c r="AD439" s="34" t="n"/>
      <c r="AE439" s="34" t="n"/>
      <c r="AF439" s="448" t="n"/>
      <c r="AG439" s="449" t="n"/>
    </row>
    <row r="440" customFormat="1" s="77">
      <c r="A440" s="34" t="n">
        <v>1</v>
      </c>
      <c r="B440" s="34" t="inlineStr">
        <is>
          <t>Hudayi Ozcan</t>
        </is>
      </c>
      <c r="C440" s="34" t="inlineStr">
        <is>
          <t>Hudayi Ozcan[G005158]</t>
        </is>
      </c>
      <c r="D440" s="34" t="inlineStr">
        <is>
          <t>TR</t>
        </is>
      </c>
      <c r="E440" s="34" t="inlineStr">
        <is>
          <t>Translator</t>
        </is>
      </c>
      <c r="F440" s="34" t="inlineStr">
        <is>
          <t>Hudayi Ozcan</t>
        </is>
      </c>
      <c r="G440" s="34" t="inlineStr">
        <is>
          <t>v_hudayi.ozcan</t>
        </is>
      </c>
      <c r="H440" s="72" t="inlineStr">
        <is>
          <t>Tesla123!@#</t>
        </is>
      </c>
      <c r="I440" s="34" t="n"/>
      <c r="J440" s="34" t="n"/>
      <c r="K440" s="34" t="n"/>
      <c r="L440" s="34" t="n"/>
      <c r="M440" s="34" t="n"/>
      <c r="N440" s="34" t="n">
        <v>0.06</v>
      </c>
      <c r="O440" s="34" t="n">
        <v>0.02</v>
      </c>
      <c r="P440" s="34" t="n"/>
      <c r="Q440" s="34" t="n"/>
      <c r="R440" s="34" t="n"/>
      <c r="S440" s="34" t="inlineStr">
        <is>
          <t>USD</t>
        </is>
      </c>
      <c r="T440" s="34" t="n"/>
      <c r="U440" s="34" t="inlineStr">
        <is>
          <t>Core reviewer</t>
        </is>
      </c>
      <c r="V440" s="34" t="inlineStr">
        <is>
          <t>Freelancer</t>
        </is>
      </c>
      <c r="W440" s="34" t="inlineStr">
        <is>
          <t>Turkey</t>
        </is>
      </c>
      <c r="X440" s="457" t="inlineStr">
        <is>
          <t>GMT+2</t>
        </is>
      </c>
      <c r="Y440" s="109" t="n"/>
      <c r="Z440" s="347" t="inlineStr">
        <is>
          <t>hu.ozcan@gmail.com</t>
        </is>
      </c>
      <c r="AA440" s="412" t="inlineStr">
        <is>
          <t>v_hudayi.ozcan@pacteraedge.com</t>
        </is>
      </c>
      <c r="AB440" s="413" t="n"/>
      <c r="AC440" s="391" t="inlineStr">
        <is>
          <t>+90 531 666 0796</t>
        </is>
      </c>
      <c r="AD440" s="34" t="n">
        <v>146800</v>
      </c>
      <c r="AE440" s="34" t="n"/>
      <c r="AF440" s="448" t="n"/>
      <c r="AG440" s="449" t="n"/>
    </row>
    <row r="441" customFormat="1" s="77">
      <c r="A441" s="34" t="n">
        <v>1</v>
      </c>
      <c r="B441" s="34" t="inlineStr">
        <is>
          <t>ESTR</t>
        </is>
      </c>
      <c r="C441" s="34" t="inlineStr">
        <is>
          <t>ES Dil Hizmetleri ve Dan AS</t>
        </is>
      </c>
      <c r="D441" s="34" t="inlineStr">
        <is>
          <t>TR</t>
        </is>
      </c>
      <c r="E441" s="34" t="inlineStr">
        <is>
          <t>Vendor</t>
        </is>
      </c>
      <c r="F441" s="34" t="inlineStr">
        <is>
          <t>Volkan Celiktepe</t>
        </is>
      </c>
      <c r="G441" s="34" t="inlineStr">
        <is>
          <t>v_Volkan.Celiktepe</t>
        </is>
      </c>
      <c r="H441" s="72" t="inlineStr">
        <is>
          <t>Tesla123!@#</t>
        </is>
      </c>
      <c r="I441" s="34" t="n"/>
      <c r="J441" s="34" t="n"/>
      <c r="K441" s="34" t="n"/>
      <c r="L441" s="34" t="n"/>
      <c r="M441" s="34" t="n"/>
      <c r="N441" s="34" t="n">
        <v>0.09</v>
      </c>
      <c r="O441" s="34" t="n">
        <v>0.025</v>
      </c>
      <c r="P441" s="34" t="n"/>
      <c r="Q441" s="34" t="n"/>
      <c r="R441" s="34" t="n"/>
      <c r="S441" s="34" t="inlineStr">
        <is>
          <t>USD</t>
        </is>
      </c>
      <c r="T441" s="34" t="n"/>
      <c r="U441" s="34" t="inlineStr">
        <is>
          <t>TEP, always do translation</t>
        </is>
      </c>
      <c r="V441" s="457" t="inlineStr">
        <is>
          <t>Agency</t>
        </is>
      </c>
      <c r="W441" s="34" t="inlineStr">
        <is>
          <t>Turkey</t>
        </is>
      </c>
      <c r="X441" s="457" t="inlineStr">
        <is>
          <t>GMT+2</t>
        </is>
      </c>
      <c r="Y441" s="109" t="n"/>
      <c r="Z441" s="347" t="inlineStr">
        <is>
          <t>ulas.cogendezoglu@estr.com; ES-Pactera@estr.com</t>
        </is>
      </c>
      <c r="AA441" s="412" t="n"/>
      <c r="AB441" s="413" t="n"/>
      <c r="AC441" s="391" t="n"/>
      <c r="AD441" s="34" t="n">
        <v>5522</v>
      </c>
      <c r="AE441" s="34" t="n"/>
      <c r="AF441" s="448" t="n"/>
      <c r="AG441" s="449" t="n"/>
    </row>
    <row r="442" customFormat="1" s="77">
      <c r="A442" s="34" t="n">
        <v>2</v>
      </c>
      <c r="B442" s="34" t="inlineStr">
        <is>
          <t>Karahan Sisman</t>
        </is>
      </c>
      <c r="C442" s="34" t="inlineStr">
        <is>
          <t>Karahan Sisman[G005388]</t>
        </is>
      </c>
      <c r="D442" s="34" t="inlineStr">
        <is>
          <t>TR</t>
        </is>
      </c>
      <c r="E442" s="34" t="inlineStr">
        <is>
          <t>Translator</t>
        </is>
      </c>
      <c r="F442" s="34" t="inlineStr">
        <is>
          <t>Karahan Sisman</t>
        </is>
      </c>
      <c r="G442" s="34" t="inlineStr">
        <is>
          <t>v_karahan.sisman</t>
        </is>
      </c>
      <c r="H442" s="72" t="inlineStr">
        <is>
          <t>Tesla123!@#</t>
        </is>
      </c>
      <c r="I442" s="34" t="n"/>
      <c r="J442" s="34" t="n"/>
      <c r="K442" s="34" t="n"/>
      <c r="L442" s="34" t="n"/>
      <c r="M442" s="34" t="n"/>
      <c r="N442" s="34" t="n">
        <v>0.08</v>
      </c>
      <c r="O442" s="34" t="n"/>
      <c r="P442" s="34" t="n"/>
      <c r="Q442" s="34" t="n"/>
      <c r="R442" s="34" t="n"/>
      <c r="S442" s="34" t="inlineStr">
        <is>
          <t>USD</t>
        </is>
      </c>
      <c r="T442" s="34" t="n"/>
      <c r="U442" s="34" t="inlineStr">
        <is>
          <t>Minimum fee</t>
        </is>
      </c>
      <c r="V442" s="457" t="inlineStr">
        <is>
          <t>Freelancer</t>
        </is>
      </c>
      <c r="W442" s="34" t="inlineStr">
        <is>
          <t>Turkey</t>
        </is>
      </c>
      <c r="X442" s="457" t="inlineStr">
        <is>
          <t>GMT+2</t>
        </is>
      </c>
      <c r="Y442" s="109" t="n"/>
      <c r="Z442" s="347" t="inlineStr">
        <is>
          <t>karahansisman@gmail.com; karahansisman@outlook.com</t>
        </is>
      </c>
      <c r="AA442" s="412" t="inlineStr">
        <is>
          <t>v_karahan.sisman@pacteraedge.com</t>
        </is>
      </c>
      <c r="AB442" s="413" t="n"/>
      <c r="AC442" s="391" t="inlineStr">
        <is>
          <t>+90 539 709 67 57</t>
        </is>
      </c>
      <c r="AD442" s="34" t="n">
        <v>150024</v>
      </c>
      <c r="AE442" s="34" t="n"/>
      <c r="AF442" s="448" t="n"/>
      <c r="AG442" s="449" t="n"/>
    </row>
    <row r="443" customFormat="1" s="77">
      <c r="A443" s="34" t="n">
        <v>3</v>
      </c>
      <c r="B443" s="34" t="inlineStr">
        <is>
          <t>Erkan Umul</t>
        </is>
      </c>
      <c r="C443" s="34" t="inlineStr">
        <is>
          <t>Erkan Umul</t>
        </is>
      </c>
      <c r="D443" s="34" t="inlineStr">
        <is>
          <t>TR</t>
        </is>
      </c>
      <c r="E443" s="34" t="inlineStr">
        <is>
          <t>Translator</t>
        </is>
      </c>
      <c r="F443" s="34" t="inlineStr">
        <is>
          <t>Erkan Umul</t>
        </is>
      </c>
      <c r="G443" s="34" t="inlineStr">
        <is>
          <t>v_erkan.umul</t>
        </is>
      </c>
      <c r="H443" s="72" t="inlineStr">
        <is>
          <t>Tesla123!@#</t>
        </is>
      </c>
      <c r="I443" s="34" t="n"/>
      <c r="J443" s="34" t="n"/>
      <c r="K443" s="34" t="n"/>
      <c r="L443" s="34" t="n"/>
      <c r="M443" s="34" t="n"/>
      <c r="N443" s="34" t="n">
        <v>0.06</v>
      </c>
      <c r="O443" s="34" t="n">
        <v>0.03</v>
      </c>
      <c r="P443" s="34" t="n"/>
      <c r="Q443" s="34" t="n"/>
      <c r="R443" s="34" t="n"/>
      <c r="S443" s="34" t="inlineStr">
        <is>
          <t>USD</t>
        </is>
      </c>
      <c r="T443" s="34" t="n"/>
      <c r="U443" s="34" t="inlineStr">
        <is>
          <t>Quality issue</t>
        </is>
      </c>
      <c r="V443" s="457" t="inlineStr">
        <is>
          <t>Freelancer</t>
        </is>
      </c>
      <c r="W443" s="34" t="inlineStr">
        <is>
          <t>Turkey</t>
        </is>
      </c>
      <c r="X443" s="457" t="inlineStr">
        <is>
          <t>GMT+2</t>
        </is>
      </c>
      <c r="Y443" s="109" t="n"/>
      <c r="Z443" s="347" t="inlineStr">
        <is>
          <t>ori.chevirmen@gmail.com</t>
        </is>
      </c>
      <c r="AA443" s="412" t="inlineStr">
        <is>
          <t>v_erkan.umul@pacteraedge.com</t>
        </is>
      </c>
      <c r="AB443" s="413" t="n"/>
      <c r="AC443" s="391" t="inlineStr">
        <is>
          <t>+90 532 562 23 57</t>
        </is>
      </c>
      <c r="AD443" s="34" t="n">
        <v>121197</v>
      </c>
      <c r="AE443" s="34" t="n"/>
      <c r="AF443" s="448" t="n"/>
      <c r="AG443" s="449" t="n"/>
    </row>
    <row r="444" customFormat="1" s="77">
      <c r="A444" s="34" t="n"/>
      <c r="B444" s="34" t="inlineStr">
        <is>
          <t>Altug Kayisoglu</t>
        </is>
      </c>
      <c r="C444" s="34" t="inlineStr">
        <is>
          <t>Altug Kayisoglu[G005387]</t>
        </is>
      </c>
      <c r="D444" s="34" t="inlineStr">
        <is>
          <t>TR</t>
        </is>
      </c>
      <c r="E444" s="34" t="inlineStr">
        <is>
          <t>Translator</t>
        </is>
      </c>
      <c r="F444" s="34" t="inlineStr">
        <is>
          <t>Altug Kayisoglu</t>
        </is>
      </c>
      <c r="G444" s="34" t="inlineStr">
        <is>
          <t>v_altug.kayisoglu</t>
        </is>
      </c>
      <c r="H444" s="72" t="inlineStr">
        <is>
          <t>Tesla123!@#</t>
        </is>
      </c>
      <c r="I444" s="34" t="n"/>
      <c r="J444" s="34" t="n"/>
      <c r="K444" s="34" t="n"/>
      <c r="L444" s="34" t="n"/>
      <c r="M444" s="34" t="n"/>
      <c r="N444" s="34" t="n"/>
      <c r="O444" s="34" t="n"/>
      <c r="P444" s="34" t="n"/>
      <c r="Q444" s="34" t="n"/>
      <c r="R444" s="34" t="n"/>
      <c r="S444" s="34" t="n"/>
      <c r="T444" s="34" t="n"/>
      <c r="U444" s="34" t="inlineStr">
        <is>
          <t>Never used, but active account</t>
        </is>
      </c>
      <c r="V444" s="34" t="inlineStr">
        <is>
          <t>Freelancer</t>
        </is>
      </c>
      <c r="W444" s="34" t="inlineStr">
        <is>
          <t>Turkey</t>
        </is>
      </c>
      <c r="X444" s="457" t="inlineStr">
        <is>
          <t>GMT+2</t>
        </is>
      </c>
      <c r="Y444" s="109" t="n"/>
      <c r="Z444" s="347" t="inlineStr">
        <is>
          <t>altug.kayisoglu@gmail.com</t>
        </is>
      </c>
      <c r="AA444" s="412" t="inlineStr">
        <is>
          <t>v_altug.kayisoglu@pacteraedge.com</t>
        </is>
      </c>
      <c r="AB444" s="413" t="n"/>
      <c r="AC444" s="391" t="inlineStr">
        <is>
          <t>+90 506 534 8748</t>
        </is>
      </c>
      <c r="AD444" s="34" t="n">
        <v>150023</v>
      </c>
      <c r="AE444" s="34" t="n"/>
      <c r="AF444" s="448" t="n"/>
      <c r="AG444" s="449" t="n"/>
    </row>
    <row r="445" customFormat="1" s="77">
      <c r="A445" s="34" t="n"/>
      <c r="B445" s="232" t="inlineStr">
        <is>
          <t>X-Lithuanian</t>
        </is>
      </c>
      <c r="C445" s="34" t="n"/>
      <c r="D445" s="34" t="inlineStr">
        <is>
          <t>LT</t>
        </is>
      </c>
      <c r="E445" s="34" t="n"/>
      <c r="F445" s="34" t="n"/>
      <c r="G445" s="34" t="n"/>
      <c r="H445" s="423" t="n"/>
      <c r="I445" s="34" t="n"/>
      <c r="J445" s="34" t="n"/>
      <c r="K445" s="34" t="n"/>
      <c r="L445" s="34" t="n"/>
      <c r="M445" s="34" t="n"/>
      <c r="N445" s="34" t="n"/>
      <c r="O445" s="34" t="n"/>
      <c r="P445" s="34" t="n"/>
      <c r="Q445" s="34" t="n"/>
      <c r="R445" s="34" t="n"/>
      <c r="S445" s="34" t="n"/>
      <c r="T445" s="34" t="n"/>
      <c r="U445" s="34" t="n"/>
      <c r="V445" s="34" t="n"/>
      <c r="W445" s="34" t="n"/>
      <c r="X445" s="34" t="n"/>
      <c r="Y445" s="109" t="n"/>
      <c r="Z445" s="347" t="n"/>
      <c r="AA445" s="412" t="n"/>
      <c r="AB445" s="413" t="n"/>
      <c r="AC445" s="391" t="n"/>
      <c r="AD445" s="34" t="n"/>
      <c r="AE445" s="34" t="n"/>
      <c r="AF445" s="448" t="n"/>
      <c r="AG445" s="449" t="n"/>
    </row>
    <row r="446" customFormat="1" s="77">
      <c r="A446" s="457" t="n"/>
      <c r="B446" s="457" t="inlineStr">
        <is>
          <t>Daina Sutkiene</t>
        </is>
      </c>
      <c r="C446" s="457" t="inlineStr">
        <is>
          <t>Daina Sutkiene</t>
        </is>
      </c>
      <c r="D446" s="34" t="inlineStr">
        <is>
          <t>LT</t>
        </is>
      </c>
      <c r="E446" s="34" t="inlineStr">
        <is>
          <t>Translator</t>
        </is>
      </c>
      <c r="F446" s="457" t="inlineStr">
        <is>
          <t>Daina Sutkiene</t>
        </is>
      </c>
      <c r="G446" s="457" t="inlineStr">
        <is>
          <t>daina.sutkiene</t>
        </is>
      </c>
      <c r="H446" s="72" t="inlineStr">
        <is>
          <t>Tesla123!@#</t>
        </is>
      </c>
      <c r="I446" s="457" t="n"/>
      <c r="J446" s="457" t="n"/>
      <c r="K446" s="457" t="n"/>
      <c r="L446" s="457" t="n"/>
      <c r="M446" s="457" t="n"/>
      <c r="N446" s="457" t="n"/>
      <c r="O446" s="457" t="n"/>
      <c r="P446" s="457" t="n"/>
      <c r="Q446" s="457" t="n"/>
      <c r="R446" s="457" t="n"/>
      <c r="S446" s="457" t="n"/>
      <c r="T446" s="457" t="n"/>
      <c r="U446" s="457" t="n"/>
      <c r="V446" s="457" t="inlineStr">
        <is>
          <t>Freelancer</t>
        </is>
      </c>
      <c r="W446" s="457" t="inlineStr">
        <is>
          <t>Lithuania</t>
        </is>
      </c>
      <c r="X446" s="457" t="inlineStr">
        <is>
          <t>GMT+2</t>
        </is>
      </c>
      <c r="Y446" s="459" t="n"/>
      <c r="Z446" s="460" t="inlineStr">
        <is>
          <t>dainasutkiene@gmail.com</t>
        </is>
      </c>
      <c r="AA446" s="461" t="inlineStr">
        <is>
          <t>v_daina.sutkiene@pacteraedge.com</t>
        </is>
      </c>
      <c r="AB446" s="462" t="n"/>
      <c r="AC446" s="463" t="inlineStr">
        <is>
          <t>+370 60116942</t>
        </is>
      </c>
      <c r="AD446" s="457" t="n">
        <v>195508</v>
      </c>
      <c r="AE446" s="457" t="n"/>
      <c r="AF446" s="464" t="n"/>
      <c r="AG446" s="465" t="n"/>
    </row>
    <row r="447" customFormat="1" s="77">
      <c r="A447" s="34" t="n"/>
      <c r="B447" s="34" t="inlineStr">
        <is>
          <t>Dovilė Merliūnė</t>
        </is>
      </c>
      <c r="C447" s="34" t="inlineStr">
        <is>
          <t>Dovilė Merliūnė</t>
        </is>
      </c>
      <c r="D447" s="34" t="inlineStr">
        <is>
          <t>LT</t>
        </is>
      </c>
      <c r="E447" s="34" t="inlineStr">
        <is>
          <t>Translator</t>
        </is>
      </c>
      <c r="F447" s="34" t="inlineStr">
        <is>
          <t>Dovile Merliune</t>
        </is>
      </c>
      <c r="G447" s="34" t="inlineStr">
        <is>
          <t>dovile.merliune</t>
        </is>
      </c>
      <c r="H447" s="72" t="inlineStr">
        <is>
          <t>Tesla123!@#</t>
        </is>
      </c>
      <c r="I447" s="34" t="n"/>
      <c r="J447" s="34" t="n"/>
      <c r="K447" s="34" t="n"/>
      <c r="L447" s="34" t="n"/>
      <c r="M447" s="34" t="n"/>
      <c r="N447" s="34" t="n"/>
      <c r="O447" s="34" t="n"/>
      <c r="P447" s="34" t="n"/>
      <c r="Q447" s="34" t="n"/>
      <c r="R447" s="34" t="n"/>
      <c r="S447" s="34" t="n"/>
      <c r="T447" s="34" t="n"/>
      <c r="U447" s="34" t="n"/>
      <c r="V447" s="34" t="inlineStr">
        <is>
          <t>Freelancer</t>
        </is>
      </c>
      <c r="W447" s="457" t="inlineStr">
        <is>
          <t>Lithuania</t>
        </is>
      </c>
      <c r="X447" s="457" t="inlineStr">
        <is>
          <t>GMT+2</t>
        </is>
      </c>
      <c r="Y447" s="109" t="n"/>
      <c r="Z447" s="347" t="inlineStr">
        <is>
          <t>dowileab@gmail.com</t>
        </is>
      </c>
      <c r="AA447" s="347" t="inlineStr">
        <is>
          <t>v_dovile.merliune@pacteraedge.com</t>
        </is>
      </c>
      <c r="AB447" s="413" t="n"/>
      <c r="AC447" s="391" t="n"/>
      <c r="AD447" s="34" t="n">
        <v>195507</v>
      </c>
      <c r="AE447" s="34" t="n"/>
      <c r="AF447" s="467" t="n"/>
      <c r="AG447" s="467" t="n"/>
    </row>
    <row r="448" customFormat="1" s="77">
      <c r="A448" s="457" t="n"/>
      <c r="B448" s="457" t="inlineStr">
        <is>
          <t>Džiuginta Spalbar</t>
        </is>
      </c>
      <c r="C448" s="457" t="inlineStr">
        <is>
          <t>Džiuginta Spalbar</t>
        </is>
      </c>
      <c r="D448" s="34" t="inlineStr">
        <is>
          <t>LT</t>
        </is>
      </c>
      <c r="E448" s="34" t="inlineStr">
        <is>
          <t>Translator</t>
        </is>
      </c>
      <c r="F448" s="457" t="inlineStr">
        <is>
          <t>Dziuginta Spalbar</t>
        </is>
      </c>
      <c r="G448" s="457" t="inlineStr">
        <is>
          <t>dziuginta.spalbar</t>
        </is>
      </c>
      <c r="H448" s="72" t="inlineStr">
        <is>
          <t>Tesla123!@#</t>
        </is>
      </c>
      <c r="I448" s="457" t="n"/>
      <c r="J448" s="457" t="n"/>
      <c r="K448" s="457" t="n"/>
      <c r="L448" s="457" t="n"/>
      <c r="M448" s="457" t="n"/>
      <c r="N448" s="457" t="n">
        <v>0.05</v>
      </c>
      <c r="O448" s="457" t="n">
        <v>0.015</v>
      </c>
      <c r="P448" s="457" t="n"/>
      <c r="Q448" s="457" t="n"/>
      <c r="R448" s="457" t="n"/>
      <c r="S448" s="457" t="inlineStr">
        <is>
          <t>EUR</t>
        </is>
      </c>
      <c r="T448" s="457" t="n"/>
      <c r="U448" s="457" t="n"/>
      <c r="V448" s="34" t="inlineStr">
        <is>
          <t>Freelancer</t>
        </is>
      </c>
      <c r="W448" s="457" t="inlineStr">
        <is>
          <t>Lithuania</t>
        </is>
      </c>
      <c r="X448" s="457" t="inlineStr">
        <is>
          <t>GMT+2</t>
        </is>
      </c>
      <c r="Y448" s="109" t="n"/>
      <c r="Z448" s="460" t="inlineStr">
        <is>
          <t>dziugi@gmail.com</t>
        </is>
      </c>
      <c r="AA448" s="461" t="inlineStr">
        <is>
          <t>v_dziuginta.spalbar@pacteraedge.com</t>
        </is>
      </c>
      <c r="AB448" s="462" t="n"/>
      <c r="AC448" s="463" t="inlineStr">
        <is>
          <t>+37068113404</t>
        </is>
      </c>
      <c r="AD448" s="457" t="n">
        <v>195506</v>
      </c>
      <c r="AE448" s="457" t="n"/>
      <c r="AF448" s="467" t="n"/>
      <c r="AG448" s="467" t="n"/>
    </row>
    <row r="449" customFormat="1" s="77">
      <c r="A449" s="457" t="n"/>
      <c r="B449" s="457" t="inlineStr">
        <is>
          <t>Liana Fedkiniene</t>
        </is>
      </c>
      <c r="C449" s="457" t="inlineStr">
        <is>
          <t>1002Liana Fedkiniene</t>
        </is>
      </c>
      <c r="D449" s="34" t="inlineStr">
        <is>
          <t>LT</t>
        </is>
      </c>
      <c r="E449" s="34" t="inlineStr">
        <is>
          <t>Translator</t>
        </is>
      </c>
      <c r="F449" s="457" t="inlineStr">
        <is>
          <t>Liana Fedkiniene</t>
        </is>
      </c>
      <c r="G449" s="457" t="inlineStr">
        <is>
          <t>liana.fedkiniene</t>
        </is>
      </c>
      <c r="H449" s="72" t="inlineStr">
        <is>
          <t>Tesla123!@#</t>
        </is>
      </c>
      <c r="I449" s="457" t="n"/>
      <c r="J449" s="457" t="n"/>
      <c r="K449" s="457" t="n"/>
      <c r="L449" s="457" t="n"/>
      <c r="M449" s="457" t="n"/>
      <c r="N449" s="457" t="n">
        <v>0.05</v>
      </c>
      <c r="O449" s="457" t="n">
        <v>0.02</v>
      </c>
      <c r="P449" s="457" t="n"/>
      <c r="Q449" s="457" t="n"/>
      <c r="R449" s="457" t="n"/>
      <c r="S449" s="457" t="inlineStr">
        <is>
          <t>EUR</t>
        </is>
      </c>
      <c r="T449" s="457" t="n"/>
      <c r="U449" s="457" t="n"/>
      <c r="V449" s="34" t="inlineStr">
        <is>
          <t>Freelancer</t>
        </is>
      </c>
      <c r="W449" s="457" t="inlineStr">
        <is>
          <t>Lithuania</t>
        </is>
      </c>
      <c r="X449" s="457" t="inlineStr">
        <is>
          <t>GMT+2</t>
        </is>
      </c>
      <c r="Y449" s="109" t="n"/>
      <c r="Z449" s="460" t="inlineStr">
        <is>
          <t>lijanafe@gmail.com</t>
        </is>
      </c>
      <c r="AA449" s="461" t="inlineStr">
        <is>
          <t>v_liana.fedkiniene@pacteraedge.com</t>
        </is>
      </c>
      <c r="AB449" s="462" t="n"/>
      <c r="AC449" s="463" t="inlineStr">
        <is>
          <t>+37067242937</t>
        </is>
      </c>
      <c r="AD449" s="457" t="n">
        <v>52028</v>
      </c>
      <c r="AE449" s="457" t="n"/>
      <c r="AF449" s="467" t="n"/>
      <c r="AG449" s="467" t="n"/>
    </row>
    <row r="450" customFormat="1" s="77">
      <c r="A450" s="457" t="n"/>
      <c r="B450" s="457" t="inlineStr">
        <is>
          <t>Mindaugas Kiaupas</t>
        </is>
      </c>
      <c r="C450" s="457" t="inlineStr">
        <is>
          <t>Mindaugas Kiaupas</t>
        </is>
      </c>
      <c r="D450" s="34" t="inlineStr">
        <is>
          <t>LT</t>
        </is>
      </c>
      <c r="E450" s="34" t="inlineStr">
        <is>
          <t>Translator</t>
        </is>
      </c>
      <c r="F450" s="457" t="inlineStr">
        <is>
          <t>Mindaugas Kiaupas</t>
        </is>
      </c>
      <c r="G450" s="457" t="inlineStr">
        <is>
          <t>mindaugas.kiaupas</t>
        </is>
      </c>
      <c r="H450" s="72" t="inlineStr">
        <is>
          <t>Tesla123!@#</t>
        </is>
      </c>
      <c r="I450" s="457" t="n"/>
      <c r="J450" s="457" t="n"/>
      <c r="K450" s="457" t="n"/>
      <c r="L450" s="457" t="n"/>
      <c r="M450" s="457" t="n"/>
      <c r="N450" s="457" t="n"/>
      <c r="O450" s="457" t="n"/>
      <c r="P450" s="457" t="n"/>
      <c r="Q450" s="457" t="n"/>
      <c r="R450" s="457" t="n"/>
      <c r="S450" s="457" t="n"/>
      <c r="T450" s="457" t="n"/>
      <c r="U450" s="457" t="n"/>
      <c r="V450" s="457" t="inlineStr">
        <is>
          <t>Freelancer</t>
        </is>
      </c>
      <c r="W450" s="457" t="inlineStr">
        <is>
          <t>Lithuania</t>
        </is>
      </c>
      <c r="X450" s="457" t="inlineStr">
        <is>
          <t>GMT+2</t>
        </is>
      </c>
      <c r="Y450" s="459" t="n"/>
      <c r="Z450" s="460" t="inlineStr">
        <is>
          <t>mindaugask@fluentrans.net</t>
        </is>
      </c>
      <c r="AA450" s="461" t="inlineStr">
        <is>
          <t>v_mindaugas.kiaupas@pacteraedge.com</t>
        </is>
      </c>
      <c r="AB450" s="462" t="n"/>
      <c r="AC450" s="463" t="inlineStr">
        <is>
          <t>+351 964852928</t>
        </is>
      </c>
      <c r="AD450" s="457" t="n">
        <v>195509</v>
      </c>
      <c r="AE450" s="457" t="n"/>
      <c r="AF450" s="502" t="n"/>
      <c r="AG450" s="503" t="n"/>
    </row>
    <row r="451" customFormat="1" s="77">
      <c r="A451" s="34" t="n"/>
      <c r="B451" s="34" t="inlineStr">
        <is>
          <t>Vaidotas Vysniauskas</t>
        </is>
      </c>
      <c r="C451" s="34" t="inlineStr">
        <is>
          <t>Vaidotas Vysniauskas</t>
        </is>
      </c>
      <c r="D451" s="34" t="inlineStr">
        <is>
          <t>LT</t>
        </is>
      </c>
      <c r="E451" s="34" t="inlineStr">
        <is>
          <t>Translator</t>
        </is>
      </c>
      <c r="F451" s="34" t="inlineStr">
        <is>
          <t>Vaidotas Vysniauskas</t>
        </is>
      </c>
      <c r="G451" s="34" t="inlineStr">
        <is>
          <t>vaidotas.vysniauskas</t>
        </is>
      </c>
      <c r="H451" s="72" t="inlineStr">
        <is>
          <t>Tesla123!@#</t>
        </is>
      </c>
      <c r="I451" s="34" t="n"/>
      <c r="J451" s="34" t="n"/>
      <c r="K451" s="34" t="n"/>
      <c r="L451" s="34" t="n"/>
      <c r="M451" s="34" t="n"/>
      <c r="N451" s="34" t="n">
        <v>0.04</v>
      </c>
      <c r="O451" s="34" t="n">
        <v>0.025</v>
      </c>
      <c r="P451" s="34" t="n"/>
      <c r="Q451" s="34" t="n"/>
      <c r="R451" s="34" t="n"/>
      <c r="S451" s="34" t="inlineStr">
        <is>
          <t>EUR</t>
        </is>
      </c>
      <c r="T451" s="34" t="n"/>
      <c r="U451" s="34" t="n"/>
      <c r="V451" s="34" t="inlineStr">
        <is>
          <t>Freelancer</t>
        </is>
      </c>
      <c r="W451" s="457" t="inlineStr">
        <is>
          <t>Lithuania</t>
        </is>
      </c>
      <c r="X451" s="457" t="inlineStr">
        <is>
          <t>GMT+2</t>
        </is>
      </c>
      <c r="Y451" s="109" t="n"/>
      <c r="Z451" s="347" t="inlineStr">
        <is>
          <t>vysniauskas.vaidotas@gmail.com</t>
        </is>
      </c>
      <c r="AA451" s="347" t="inlineStr">
        <is>
          <t>v_vaidotas.vysniauskas@pacteraedge.com</t>
        </is>
      </c>
      <c r="AB451" s="413" t="n"/>
      <c r="AC451" s="391" t="n"/>
      <c r="AD451" s="34" t="n">
        <v>218807</v>
      </c>
      <c r="AE451" s="34" t="n"/>
      <c r="AF451" s="467" t="n"/>
      <c r="AG451" s="467" t="n"/>
    </row>
    <row r="452" customFormat="1" s="77">
      <c r="A452" s="34" t="n"/>
      <c r="B452" s="232" t="inlineStr">
        <is>
          <t>X-Icelandic</t>
        </is>
      </c>
      <c r="C452" s="34" t="n"/>
      <c r="D452" s="34" t="inlineStr">
        <is>
          <t>IS</t>
        </is>
      </c>
      <c r="E452" s="34" t="n"/>
      <c r="F452" s="34" t="n"/>
      <c r="G452" s="34" t="n"/>
      <c r="H452" s="72" t="n"/>
      <c r="I452" s="34" t="n"/>
      <c r="J452" s="34" t="n"/>
      <c r="K452" s="34" t="n"/>
      <c r="L452" s="34" t="n"/>
      <c r="M452" s="34" t="n"/>
      <c r="N452" s="34" t="n"/>
      <c r="O452" s="34" t="n"/>
      <c r="P452" s="34" t="n"/>
      <c r="Q452" s="34" t="n"/>
      <c r="R452" s="34" t="n"/>
      <c r="S452" s="34" t="n"/>
      <c r="T452" s="34" t="n"/>
      <c r="U452" s="34" t="n"/>
      <c r="V452" s="34" t="n"/>
      <c r="W452" s="34" t="n"/>
      <c r="X452" s="34" t="n"/>
      <c r="Y452" s="109" t="n"/>
      <c r="Z452" s="347" t="n"/>
      <c r="AA452" s="347" t="n"/>
      <c r="AB452" s="413" t="n"/>
      <c r="AC452" s="391" t="n"/>
      <c r="AD452" s="34" t="n"/>
      <c r="AE452" s="34" t="n"/>
      <c r="AF452" s="467" t="n"/>
      <c r="AG452" s="467" t="n"/>
    </row>
    <row r="453" customFormat="1" s="77">
      <c r="A453" s="34" t="n"/>
      <c r="B453" s="34" t="inlineStr">
        <is>
          <t>Synergium</t>
        </is>
      </c>
      <c r="C453" s="34" t="inlineStr">
        <is>
          <t>Synergium</t>
        </is>
      </c>
      <c r="D453" s="34" t="inlineStr">
        <is>
          <t>IS</t>
        </is>
      </c>
      <c r="E453" s="34" t="inlineStr">
        <is>
          <t>Translator</t>
        </is>
      </c>
      <c r="F453" s="34" t="inlineStr">
        <is>
          <t>Migle Vejelyte</t>
        </is>
      </c>
      <c r="G453" s="34" t="inlineStr">
        <is>
          <t>Migle Vejelyte</t>
        </is>
      </c>
      <c r="H453" s="72" t="inlineStr">
        <is>
          <t>Tesla123!@#</t>
        </is>
      </c>
      <c r="I453" s="34" t="n"/>
      <c r="J453" s="34" t="n"/>
      <c r="K453" s="34" t="n"/>
      <c r="L453" s="34" t="n"/>
      <c r="M453" s="34" t="n"/>
      <c r="N453" s="34" t="n"/>
      <c r="O453" s="34" t="n"/>
      <c r="P453" s="34" t="n"/>
      <c r="Q453" s="34" t="n"/>
      <c r="R453" s="34" t="n"/>
      <c r="S453" s="34" t="n"/>
      <c r="T453" s="34" t="n"/>
      <c r="U453" s="34" t="n"/>
      <c r="V453" s="34" t="inlineStr">
        <is>
          <t>Freelancer</t>
        </is>
      </c>
      <c r="W453" s="34" t="inlineStr">
        <is>
          <t>Lithuania</t>
        </is>
      </c>
      <c r="X453" s="34" t="inlineStr">
        <is>
          <t>GMT+2</t>
        </is>
      </c>
      <c r="Y453" s="109" t="n"/>
      <c r="Z453" s="347" t="inlineStr">
        <is>
          <t>migle.vejelyte@synergium.eu; confirmation@synergium.eu</t>
        </is>
      </c>
      <c r="AA453" s="347" t="n"/>
      <c r="AB453" s="413" t="n"/>
      <c r="AC453" s="391" t="n"/>
      <c r="AD453" s="34" t="n">
        <v>15245</v>
      </c>
      <c r="AE453" s="34" t="n"/>
      <c r="AF453" s="467" t="n"/>
      <c r="AG453" s="467" t="n"/>
    </row>
    <row r="454" customFormat="1" s="77">
      <c r="A454" s="34" t="n"/>
      <c r="B454" s="34" t="inlineStr">
        <is>
          <t>Reykjavik Translations</t>
        </is>
      </c>
      <c r="C454" s="34" t="inlineStr">
        <is>
          <t>Reykjavik Translations ehf.[G005086]</t>
        </is>
      </c>
      <c r="D454" s="34" t="inlineStr">
        <is>
          <t>IS</t>
        </is>
      </c>
      <c r="E454" s="34" t="inlineStr">
        <is>
          <t>Translator</t>
        </is>
      </c>
      <c r="F454" s="34" t="inlineStr">
        <is>
          <t>Thora Gudnadottir</t>
        </is>
      </c>
      <c r="G454" s="34" t="inlineStr">
        <is>
          <t>Thora Gudnadottir</t>
        </is>
      </c>
      <c r="H454" s="72" t="inlineStr">
        <is>
          <t>Tesla123!@#</t>
        </is>
      </c>
      <c r="I454" s="34" t="n"/>
      <c r="J454" s="34" t="n"/>
      <c r="K454" s="34" t="n"/>
      <c r="L454" s="34" t="n"/>
      <c r="M454" s="34" t="n"/>
      <c r="N454" s="34" t="n"/>
      <c r="O454" s="34" t="n"/>
      <c r="P454" s="34" t="n"/>
      <c r="Q454" s="34" t="n"/>
      <c r="R454" s="34" t="n"/>
      <c r="S454" s="34" t="n"/>
      <c r="T454" s="34" t="n"/>
      <c r="U454" s="34" t="n"/>
      <c r="V454" s="34" t="inlineStr">
        <is>
          <t>Freelancer</t>
        </is>
      </c>
      <c r="W454" s="34" t="inlineStr">
        <is>
          <t>Iceland</t>
        </is>
      </c>
      <c r="X454" s="34" t="inlineStr">
        <is>
          <t>GMT+0</t>
        </is>
      </c>
      <c r="Y454" s="109" t="n"/>
      <c r="Z454" s="347" t="inlineStr">
        <is>
          <t>transrek@transrek.net</t>
        </is>
      </c>
      <c r="AA454" s="347" t="n"/>
      <c r="AB454" s="413" t="n"/>
      <c r="AC454" s="391" t="n"/>
      <c r="AD454" s="34" t="n">
        <v>145930</v>
      </c>
      <c r="AE454" s="34" t="n"/>
      <c r="AF454" s="467" t="n"/>
      <c r="AG454" s="467" t="n"/>
    </row>
    <row r="455" customFormat="1" s="77">
      <c r="A455" s="34" t="n"/>
      <c r="B455" s="34" t="n"/>
      <c r="C455" s="34" t="n"/>
      <c r="D455" s="34" t="n"/>
      <c r="E455" s="34" t="n"/>
      <c r="F455" s="34" t="n"/>
      <c r="G455" s="34" t="n"/>
      <c r="H455" s="72" t="n"/>
      <c r="I455" s="34" t="n"/>
      <c r="J455" s="34" t="n"/>
      <c r="K455" s="34" t="n"/>
      <c r="L455" s="34" t="n"/>
      <c r="M455" s="34" t="n"/>
      <c r="N455" s="34" t="n"/>
      <c r="O455" s="34" t="n"/>
      <c r="P455" s="34" t="n"/>
      <c r="Q455" s="34" t="n"/>
      <c r="R455" s="34" t="n"/>
      <c r="S455" s="34" t="n"/>
      <c r="T455" s="34" t="n"/>
      <c r="U455" s="34" t="n"/>
      <c r="V455" s="34" t="n"/>
      <c r="W455" s="34" t="n"/>
      <c r="X455" s="34" t="n"/>
      <c r="Y455" s="109" t="n"/>
      <c r="Z455" s="347" t="n"/>
      <c r="AA455" s="347" t="n"/>
      <c r="AB455" s="413" t="n"/>
      <c r="AC455" s="391" t="n"/>
      <c r="AD455" s="34" t="n"/>
      <c r="AE455" s="34" t="n"/>
      <c r="AF455" s="467" t="n"/>
      <c r="AG455" s="467" t="n"/>
    </row>
    <row r="456" customFormat="1" s="77">
      <c r="A456" s="34" t="n"/>
      <c r="B456" s="232" t="inlineStr">
        <is>
          <t>X-Slovak</t>
        </is>
      </c>
      <c r="C456" s="34" t="n"/>
      <c r="D456" s="34" t="inlineStr">
        <is>
          <t>SK</t>
        </is>
      </c>
      <c r="E456" s="34" t="n"/>
      <c r="F456" s="34" t="n"/>
      <c r="G456" s="34" t="n"/>
      <c r="H456" s="72" t="n"/>
      <c r="I456" s="34" t="n"/>
      <c r="J456" s="34" t="n"/>
      <c r="K456" s="34" t="n"/>
      <c r="L456" s="34" t="n"/>
      <c r="M456" s="34" t="n"/>
      <c r="N456" s="34" t="n"/>
      <c r="O456" s="34" t="n"/>
      <c r="P456" s="34" t="n"/>
      <c r="Q456" s="34" t="n"/>
      <c r="R456" s="34" t="n"/>
      <c r="S456" s="34" t="n"/>
      <c r="T456" s="34" t="n"/>
      <c r="U456" s="34" t="n"/>
      <c r="V456" s="34" t="n"/>
      <c r="W456" s="34" t="n"/>
      <c r="X456" s="34" t="n"/>
      <c r="Y456" s="109" t="n"/>
      <c r="Z456" s="347" t="n"/>
      <c r="AA456" s="347" t="n"/>
      <c r="AB456" s="413" t="n"/>
      <c r="AC456" s="391" t="n"/>
      <c r="AD456" s="34" t="n"/>
      <c r="AE456" s="34" t="n"/>
      <c r="AF456" s="467" t="n"/>
      <c r="AG456" s="467" t="n"/>
    </row>
    <row r="457" customFormat="1" s="77">
      <c r="A457" s="34" t="n"/>
      <c r="B457" s="34" t="inlineStr">
        <is>
          <t>Gabriela Bauernebl</t>
        </is>
      </c>
      <c r="C457" s="34" t="inlineStr">
        <is>
          <t>Gabriela Bauernebl</t>
        </is>
      </c>
      <c r="D457" s="34" t="inlineStr">
        <is>
          <t>SK</t>
        </is>
      </c>
      <c r="E457" s="34" t="inlineStr">
        <is>
          <t>Translator</t>
        </is>
      </c>
      <c r="F457" s="34" t="inlineStr">
        <is>
          <t>Gabriela Bauernebl</t>
        </is>
      </c>
      <c r="G457" s="34" t="inlineStr">
        <is>
          <t>gabriela.bauernebl</t>
        </is>
      </c>
      <c r="H457" s="72" t="inlineStr">
        <is>
          <t>Tesla123!@#</t>
        </is>
      </c>
      <c r="I457" s="34" t="n"/>
      <c r="J457" s="34" t="n"/>
      <c r="K457" s="34" t="n"/>
      <c r="L457" s="34" t="n"/>
      <c r="M457" s="34" t="n"/>
      <c r="N457" s="34" t="n"/>
      <c r="O457" s="34" t="n"/>
      <c r="P457" s="34" t="n"/>
      <c r="Q457" s="34" t="n"/>
      <c r="R457" s="34" t="n"/>
      <c r="S457" s="34" t="n"/>
      <c r="T457" s="34" t="n"/>
      <c r="U457" s="34" t="n"/>
      <c r="V457" s="34" t="inlineStr">
        <is>
          <t>Freelancer</t>
        </is>
      </c>
      <c r="W457" s="34" t="inlineStr">
        <is>
          <t>Germany</t>
        </is>
      </c>
      <c r="X457" s="34" t="inlineStr">
        <is>
          <t>GMT+1</t>
        </is>
      </c>
      <c r="Y457" s="109" t="n"/>
      <c r="Z457" s="347" t="inlineStr">
        <is>
          <t>gbauernebl@yahoo.de; gabriela.bauernebl@gmail.com</t>
        </is>
      </c>
      <c r="AA457" s="347" t="inlineStr">
        <is>
          <t>v_gabriela.bauernebl@pacteraedge.com</t>
        </is>
      </c>
      <c r="AB457" s="413" t="n"/>
      <c r="AC457" s="391" t="inlineStr">
        <is>
          <t>+49 01578 202 5949</t>
        </is>
      </c>
      <c r="AD457" s="34" t="n">
        <v>195329</v>
      </c>
      <c r="AE457" s="34" t="n"/>
      <c r="AF457" s="467" t="n"/>
      <c r="AG457" s="467" t="n"/>
    </row>
    <row r="458" customFormat="1" s="77">
      <c r="A458" s="34" t="n"/>
      <c r="B458" s="34" t="inlineStr">
        <is>
          <t>Michal Mikuš</t>
        </is>
      </c>
      <c r="C458" s="34" t="inlineStr">
        <is>
          <t>Michal Mikuš</t>
        </is>
      </c>
      <c r="D458" s="34" t="inlineStr">
        <is>
          <t>SK</t>
        </is>
      </c>
      <c r="E458" s="34" t="inlineStr">
        <is>
          <t>Translator</t>
        </is>
      </c>
      <c r="F458" s="34" t="inlineStr">
        <is>
          <t>Michal Mikus</t>
        </is>
      </c>
      <c r="G458" s="34" t="inlineStr">
        <is>
          <t>michal.mikus</t>
        </is>
      </c>
      <c r="H458" s="72" t="inlineStr">
        <is>
          <t>Tesla123!@#</t>
        </is>
      </c>
      <c r="I458" s="34" t="n"/>
      <c r="J458" s="34" t="n"/>
      <c r="K458" s="34" t="n"/>
      <c r="L458" s="34" t="n"/>
      <c r="M458" s="34" t="n"/>
      <c r="N458" s="34" t="n"/>
      <c r="O458" s="34" t="n"/>
      <c r="P458" s="34" t="n"/>
      <c r="Q458" s="34" t="n"/>
      <c r="R458" s="34" t="n"/>
      <c r="S458" s="34" t="n"/>
      <c r="T458" s="34" t="n"/>
      <c r="U458" s="34" t="n"/>
      <c r="V458" s="34" t="inlineStr">
        <is>
          <t>Freelancer</t>
        </is>
      </c>
      <c r="W458" s="34" t="inlineStr">
        <is>
          <t>Slovakia</t>
        </is>
      </c>
      <c r="X458" s="34" t="inlineStr">
        <is>
          <t>GMT+1</t>
        </is>
      </c>
      <c r="Y458" s="109" t="n"/>
      <c r="Z458" s="347" t="inlineStr">
        <is>
          <t>michal.mikus@wordemist.com</t>
        </is>
      </c>
      <c r="AA458" s="347" t="inlineStr">
        <is>
          <t>v_michal.mikus@pacteraedge.com</t>
        </is>
      </c>
      <c r="AB458" s="413" t="n"/>
      <c r="AC458" s="391" t="inlineStr">
        <is>
          <t>+421911 853 106</t>
        </is>
      </c>
      <c r="AD458" s="34" t="n">
        <v>195295</v>
      </c>
      <c r="AE458" s="34" t="n"/>
      <c r="AF458" s="467" t="n"/>
      <c r="AG458" s="467" t="n"/>
    </row>
    <row r="459" customFormat="1" s="77">
      <c r="A459" s="34" t="n"/>
      <c r="B459" s="34" t="inlineStr">
        <is>
          <t>Rado Otcenas</t>
        </is>
      </c>
      <c r="C459" s="34" t="inlineStr">
        <is>
          <t>Rado Otčenáš</t>
        </is>
      </c>
      <c r="D459" s="34" t="inlineStr">
        <is>
          <t>SK</t>
        </is>
      </c>
      <c r="E459" s="34" t="inlineStr">
        <is>
          <t>Translator</t>
        </is>
      </c>
      <c r="F459" s="34" t="inlineStr">
        <is>
          <t>Rado Otcenas</t>
        </is>
      </c>
      <c r="G459" s="34" t="inlineStr">
        <is>
          <t>rado.otcenas</t>
        </is>
      </c>
      <c r="H459" s="72" t="inlineStr">
        <is>
          <t>Tesla123!@#</t>
        </is>
      </c>
      <c r="I459" s="34" t="n"/>
      <c r="J459" s="34" t="n"/>
      <c r="K459" s="34" t="n"/>
      <c r="L459" s="34" t="n"/>
      <c r="M459" s="34" t="n"/>
      <c r="N459" s="34" t="n"/>
      <c r="O459" s="34" t="n"/>
      <c r="P459" s="34" t="n"/>
      <c r="Q459" s="34" t="n"/>
      <c r="R459" s="34" t="n"/>
      <c r="S459" s="34" t="n"/>
      <c r="T459" s="34" t="n"/>
      <c r="U459" s="34" t="n"/>
      <c r="V459" s="34" t="inlineStr">
        <is>
          <t>Freelancer</t>
        </is>
      </c>
      <c r="W459" s="34" t="inlineStr">
        <is>
          <t>Slovakia</t>
        </is>
      </c>
      <c r="X459" s="34" t="inlineStr">
        <is>
          <t>GMT+1</t>
        </is>
      </c>
      <c r="Y459" s="109" t="n"/>
      <c r="Z459" s="347" t="inlineStr">
        <is>
          <t>preklady@arison.sk</t>
        </is>
      </c>
      <c r="AA459" s="347" t="inlineStr">
        <is>
          <t>v_rado.otcenas@pacteraedge.com</t>
        </is>
      </c>
      <c r="AB459" s="413" t="n"/>
      <c r="AC459" s="391" t="inlineStr">
        <is>
          <t>+421 904 604028</t>
        </is>
      </c>
      <c r="AD459" s="34" t="n">
        <v>194363</v>
      </c>
      <c r="AE459" s="34" t="n"/>
      <c r="AF459" s="467" t="n"/>
      <c r="AG459" s="467" t="n"/>
    </row>
    <row r="460">
      <c r="A460" s="77" t="n"/>
      <c r="B460" s="77" t="n"/>
      <c r="C460" s="77" t="n"/>
      <c r="D460" s="77" t="n"/>
      <c r="E460" s="77" t="n"/>
      <c r="F460" s="77" t="n"/>
      <c r="G460" s="77" t="n"/>
      <c r="H460" s="454" t="n"/>
      <c r="I460" s="77" t="n"/>
      <c r="J460" s="77" t="n"/>
      <c r="K460" s="77" t="n"/>
      <c r="L460" s="77" t="n"/>
      <c r="M460" s="77" t="n"/>
      <c r="N460" s="77" t="n"/>
      <c r="O460" s="77" t="n"/>
      <c r="P460" s="77" t="n"/>
      <c r="Q460" s="77" t="n"/>
      <c r="R460" s="77" t="n"/>
      <c r="S460" s="77" t="n"/>
      <c r="T460" s="77" t="n"/>
      <c r="U460" s="77" t="n"/>
      <c r="V460" s="77" t="n"/>
      <c r="W460" s="77" t="n"/>
      <c r="X460" s="77" t="n"/>
      <c r="Y460" s="455" t="n"/>
      <c r="Z460" s="427" t="n"/>
      <c r="AA460" s="427" t="n"/>
      <c r="AB460" s="0" t="n"/>
      <c r="AC460" s="456" t="n"/>
      <c r="AD460" s="77" t="n"/>
      <c r="AE460" s="77" t="n"/>
      <c r="AF460" s="447" t="n"/>
      <c r="AG460" s="447" t="n"/>
    </row>
    <row r="461">
      <c r="D461" s="296" t="n"/>
      <c r="G461" s="43" t="inlineStr">
        <is>
          <t>Exchange Rate</t>
        </is>
      </c>
      <c r="H461" s="43" t="inlineStr">
        <is>
          <t>EUR</t>
        </is>
      </c>
      <c r="I461" s="43" t="n">
        <v>0.8811</v>
      </c>
      <c r="AF461" s="447" t="n"/>
      <c r="AG461" s="447" t="n"/>
    </row>
    <row r="462">
      <c r="G462" s="43" t="n"/>
      <c r="H462" s="43" t="inlineStr">
        <is>
          <t>CNY</t>
        </is>
      </c>
      <c r="I462" s="43" t="n">
        <v>6.9385</v>
      </c>
      <c r="AF462" s="447" t="n"/>
      <c r="AG462" s="447" t="n"/>
    </row>
    <row r="463">
      <c r="G463" s="43" t="n"/>
      <c r="H463" s="34" t="inlineStr">
        <is>
          <t>JPY</t>
        </is>
      </c>
      <c r="I463" s="623" t="n">
        <v>104.29</v>
      </c>
      <c r="AF463" s="447" t="n"/>
      <c r="AG463" s="447" t="n"/>
    </row>
    <row r="464" ht="12" customFormat="1" customHeight="1" s="49">
      <c r="A464" s="21" t="n"/>
      <c r="B464" s="21" t="n"/>
      <c r="C464" s="21" t="n"/>
      <c r="D464" s="21" t="n"/>
      <c r="E464" s="21" t="n"/>
      <c r="F464" s="21" t="n"/>
      <c r="G464" s="21" t="n"/>
      <c r="H464" s="21" t="n"/>
      <c r="I464" s="21" t="n"/>
      <c r="J464" s="21" t="n"/>
      <c r="K464" s="21" t="n"/>
      <c r="L464" s="21" t="n"/>
      <c r="M464" s="21" t="n"/>
      <c r="N464" s="21" t="n"/>
      <c r="O464" s="21" t="n"/>
      <c r="P464" s="21" t="n"/>
      <c r="Q464" s="21" t="n"/>
      <c r="R464" s="21" t="n"/>
      <c r="S464" s="21" t="n"/>
      <c r="T464" s="21" t="n"/>
      <c r="U464" s="21" t="n"/>
      <c r="V464" s="21" t="n"/>
      <c r="W464" s="21" t="n"/>
      <c r="X464" s="21" t="n"/>
      <c r="Y464" s="21" t="n"/>
      <c r="Z464" s="21" t="n"/>
      <c r="AA464" s="21" t="n"/>
      <c r="AB464" s="21" t="n"/>
      <c r="AC464" s="395" t="n"/>
      <c r="AD464" s="21" t="n"/>
      <c r="AE464" s="21" t="n"/>
      <c r="AF464" s="21" t="n"/>
      <c r="AG464" s="21" t="n"/>
    </row>
    <row r="465">
      <c r="A465" s="573" t="n"/>
      <c r="T465" s="573" t="n"/>
      <c r="U465" s="573" t="n"/>
      <c r="V465" s="573" t="n"/>
      <c r="W465" s="573" t="n"/>
      <c r="X465" s="573" t="n"/>
      <c r="Y465" s="573" t="n"/>
      <c r="Z465" s="573" t="n"/>
      <c r="AA465" s="573" t="n"/>
      <c r="AB465" s="573" t="n"/>
      <c r="AC465" s="573" t="n"/>
      <c r="AD465" s="573" t="n"/>
      <c r="AE465" s="49" t="n"/>
      <c r="AF465" s="49" t="n"/>
      <c r="AG465" s="49" t="n"/>
    </row>
    <row r="466">
      <c r="AF466" s="447" t="n"/>
      <c r="AG466" s="447" t="n"/>
    </row>
    <row r="467" ht="15" customHeight="1" s="474">
      <c r="B467" s="223" t="inlineStr">
        <is>
          <t>Languages</t>
        </is>
      </c>
      <c r="C467" s="501" t="n"/>
      <c r="F467" s="223" t="n"/>
      <c r="AF467" s="447" t="n"/>
      <c r="AG467" s="447" t="n"/>
    </row>
    <row r="468">
      <c r="B468" s="21" t="inlineStr">
        <is>
          <t>*</t>
        </is>
      </c>
      <c r="AF468" s="447" t="n"/>
      <c r="AG468" s="447" t="n"/>
    </row>
    <row r="469">
      <c r="B469" s="34" t="inlineStr">
        <is>
          <t>Chinese (PRC)</t>
        </is>
      </c>
      <c r="C469" s="34" t="inlineStr">
        <is>
          <t>CN</t>
        </is>
      </c>
      <c r="F469" s="77" t="n"/>
      <c r="AF469" s="447" t="n"/>
      <c r="AG469" s="447" t="n"/>
    </row>
    <row r="470">
      <c r="B470" s="42" t="inlineStr">
        <is>
          <t>Japanese</t>
        </is>
      </c>
      <c r="C470" s="34" t="inlineStr">
        <is>
          <t>JA</t>
        </is>
      </c>
      <c r="F470" s="77" t="n"/>
      <c r="AF470" s="447" t="n"/>
      <c r="AG470" s="447" t="n"/>
    </row>
    <row r="471">
      <c r="B471" s="42" t="inlineStr">
        <is>
          <t>Chinese (Hong Kong)</t>
        </is>
      </c>
      <c r="C471" s="34" t="inlineStr">
        <is>
          <t>HK</t>
        </is>
      </c>
      <c r="F471" s="77" t="n"/>
      <c r="AF471" s="447" t="n"/>
      <c r="AG471" s="447" t="n"/>
    </row>
    <row r="472">
      <c r="B472" s="42" t="inlineStr">
        <is>
          <t>Finnish</t>
        </is>
      </c>
      <c r="C472" s="34" t="inlineStr">
        <is>
          <t>FI</t>
        </is>
      </c>
      <c r="F472" s="77" t="n"/>
      <c r="AF472" s="447" t="n"/>
      <c r="AG472" s="447" t="n"/>
    </row>
    <row r="473">
      <c r="B473" s="42" t="inlineStr">
        <is>
          <t>Italian (Italy)</t>
        </is>
      </c>
      <c r="C473" s="34" t="inlineStr">
        <is>
          <t>IT</t>
        </is>
      </c>
      <c r="F473" s="77" t="n"/>
      <c r="AF473" s="447" t="n"/>
      <c r="AG473" s="447" t="n"/>
    </row>
    <row r="474">
      <c r="B474" s="42" t="inlineStr">
        <is>
          <t>German (Germany)</t>
        </is>
      </c>
      <c r="C474" s="34" t="inlineStr">
        <is>
          <t>DE</t>
        </is>
      </c>
      <c r="E474" s="77" t="n"/>
      <c r="F474" s="77" t="n"/>
      <c r="AF474" s="447" t="n"/>
      <c r="AG474" s="447" t="n"/>
    </row>
    <row r="475">
      <c r="B475" s="42" t="inlineStr">
        <is>
          <t>French (Canada)</t>
        </is>
      </c>
      <c r="C475" s="34" t="inlineStr">
        <is>
          <t>FR_CA</t>
        </is>
      </c>
      <c r="E475" s="77" t="n"/>
      <c r="F475" s="77" t="n"/>
      <c r="AF475" s="447" t="n"/>
      <c r="AG475" s="447" t="n"/>
    </row>
    <row r="476">
      <c r="B476" s="42" t="inlineStr">
        <is>
          <t>Dutch (Netherlands)</t>
        </is>
      </c>
      <c r="C476" s="34" t="inlineStr">
        <is>
          <t>NL</t>
        </is>
      </c>
      <c r="E476" s="77" t="n"/>
      <c r="F476" s="77" t="n"/>
      <c r="AF476" s="447" t="n"/>
      <c r="AG476" s="447" t="n"/>
    </row>
    <row r="477">
      <c r="B477" s="42" t="inlineStr">
        <is>
          <t>Korean</t>
        </is>
      </c>
      <c r="C477" s="34" t="inlineStr">
        <is>
          <t>KO</t>
        </is>
      </c>
      <c r="F477" s="77" t="n"/>
      <c r="AF477" s="447" t="n"/>
      <c r="AG477" s="447" t="n"/>
    </row>
    <row r="478">
      <c r="B478" s="42" t="inlineStr">
        <is>
          <t>Spanish (Mexico)</t>
        </is>
      </c>
      <c r="C478" s="34" t="inlineStr">
        <is>
          <t>ES_MX</t>
        </is>
      </c>
      <c r="F478" s="77" t="n"/>
      <c r="AF478" s="447" t="n"/>
      <c r="AG478" s="447" t="n"/>
    </row>
    <row r="479">
      <c r="B479" s="42" t="inlineStr">
        <is>
          <t>Chinese (Taiwan)</t>
        </is>
      </c>
      <c r="C479" s="34" t="inlineStr">
        <is>
          <t>TW</t>
        </is>
      </c>
      <c r="F479" s="77" t="n"/>
      <c r="AF479" s="447" t="n"/>
      <c r="AG479" s="447" t="n"/>
    </row>
    <row r="480">
      <c r="B480" s="42" t="inlineStr">
        <is>
          <t>English (United States)</t>
        </is>
      </c>
      <c r="C480" s="34" t="inlineStr">
        <is>
          <t>EN</t>
        </is>
      </c>
      <c r="F480" s="77" t="n"/>
      <c r="N480" s="114" t="n"/>
      <c r="AF480" s="447" t="n"/>
      <c r="AG480" s="447" t="n"/>
    </row>
    <row r="481">
      <c r="B481" s="42" t="inlineStr">
        <is>
          <t>Spanish (International)</t>
        </is>
      </c>
      <c r="C481" s="34" t="inlineStr">
        <is>
          <t>ES</t>
        </is>
      </c>
      <c r="F481" s="77" t="n"/>
      <c r="N481" s="114" t="n"/>
      <c r="AF481" s="447" t="n"/>
      <c r="AG481" s="447" t="n"/>
    </row>
    <row r="482">
      <c r="B482" s="42" t="inlineStr">
        <is>
          <t>Catalan</t>
        </is>
      </c>
      <c r="C482" s="34" t="inlineStr">
        <is>
          <t>CA</t>
        </is>
      </c>
      <c r="F482" s="77" t="n"/>
      <c r="N482" s="114" t="n"/>
      <c r="AF482" s="447" t="n"/>
      <c r="AG482" s="447" t="n"/>
    </row>
    <row r="483">
      <c r="B483" s="42" t="inlineStr">
        <is>
          <t>English (United States)</t>
        </is>
      </c>
      <c r="C483" s="34" t="inlineStr">
        <is>
          <t>EN</t>
        </is>
      </c>
      <c r="F483" s="77" t="n"/>
      <c r="N483" s="114" t="n"/>
      <c r="AF483" s="447" t="n"/>
      <c r="AG483" s="447" t="n"/>
    </row>
    <row r="484">
      <c r="B484" s="34" t="inlineStr">
        <is>
          <t>French (France)</t>
        </is>
      </c>
      <c r="C484" s="34" t="inlineStr">
        <is>
          <t>FR_FR</t>
        </is>
      </c>
      <c r="F484" s="77" t="n"/>
      <c r="N484" s="114" t="n"/>
      <c r="AF484" s="447" t="n"/>
      <c r="AG484" s="447" t="n"/>
    </row>
    <row r="485">
      <c r="B485" s="42" t="inlineStr">
        <is>
          <t>Vietnamese</t>
        </is>
      </c>
      <c r="C485" s="34" t="inlineStr">
        <is>
          <t>VI</t>
        </is>
      </c>
      <c r="F485" s="77" t="n"/>
      <c r="N485" s="114" t="n"/>
      <c r="AF485" s="447" t="n"/>
      <c r="AG485" s="447" t="n"/>
    </row>
    <row r="486">
      <c r="B486" s="42" t="inlineStr">
        <is>
          <t>Tagalog</t>
        </is>
      </c>
      <c r="C486" s="34" t="inlineStr">
        <is>
          <t>TL</t>
        </is>
      </c>
      <c r="F486" s="77" t="n"/>
      <c r="N486" s="114" t="n"/>
      <c r="AF486" s="447" t="n"/>
      <c r="AG486" s="447" t="n"/>
    </row>
    <row r="487">
      <c r="B487" s="34" t="inlineStr">
        <is>
          <t>Swedish</t>
        </is>
      </c>
      <c r="C487" s="34" t="inlineStr">
        <is>
          <t>SV</t>
        </is>
      </c>
      <c r="F487" s="77" t="n"/>
      <c r="N487" s="114" t="n"/>
      <c r="AF487" s="447" t="n"/>
      <c r="AG487" s="447" t="n"/>
    </row>
    <row r="488">
      <c r="B488" s="34" t="inlineStr">
        <is>
          <t>Norwegian (Bokmal)</t>
        </is>
      </c>
      <c r="C488" s="34" t="inlineStr">
        <is>
          <t>NO</t>
        </is>
      </c>
      <c r="F488" s="77" t="n"/>
      <c r="N488" s="114" t="n"/>
      <c r="AF488" s="447" t="n"/>
      <c r="AG488" s="447" t="n"/>
    </row>
    <row r="489">
      <c r="B489" s="34" t="inlineStr">
        <is>
          <t>Danish</t>
        </is>
      </c>
      <c r="C489" s="34" t="inlineStr">
        <is>
          <t>DA</t>
        </is>
      </c>
      <c r="F489" s="77" t="n"/>
      <c r="N489" s="114" t="n"/>
      <c r="AF489" s="447" t="n"/>
      <c r="AG489" s="447" t="n"/>
    </row>
    <row r="490">
      <c r="B490" s="34" t="inlineStr">
        <is>
          <t>Portuguese (Portugal)</t>
        </is>
      </c>
      <c r="C490" s="34" t="inlineStr">
        <is>
          <t>PTPT</t>
        </is>
      </c>
      <c r="F490" s="77" t="n"/>
      <c r="N490" s="114" t="n"/>
      <c r="AF490" s="447" t="n"/>
      <c r="AG490" s="447" t="n"/>
    </row>
    <row r="491">
      <c r="B491" s="34" t="inlineStr">
        <is>
          <t>Hebrew</t>
        </is>
      </c>
      <c r="C491" s="34" t="inlineStr">
        <is>
          <t>HE</t>
        </is>
      </c>
      <c r="F491" s="77" t="n"/>
      <c r="N491" s="114" t="n"/>
      <c r="AF491" s="447" t="n"/>
      <c r="AG491" s="447" t="n"/>
    </row>
    <row r="492">
      <c r="B492" s="34" t="inlineStr">
        <is>
          <t>Polish</t>
        </is>
      </c>
      <c r="C492" s="34" t="inlineStr">
        <is>
          <t>PL</t>
        </is>
      </c>
      <c r="F492" s="77" t="n"/>
      <c r="N492" s="114" t="n"/>
      <c r="AF492" s="447" t="n"/>
      <c r="AG492" s="447" t="n"/>
    </row>
    <row r="493">
      <c r="B493" s="34" t="inlineStr">
        <is>
          <t>Slovenian</t>
        </is>
      </c>
      <c r="C493" s="34" t="inlineStr">
        <is>
          <t>SL</t>
        </is>
      </c>
      <c r="F493" s="77" t="n"/>
      <c r="N493" s="114" t="n"/>
      <c r="AF493" s="447" t="n"/>
      <c r="AG493" s="447" t="n"/>
    </row>
    <row r="494">
      <c r="B494" s="34" t="inlineStr">
        <is>
          <t>Greek</t>
        </is>
      </c>
      <c r="C494" s="34" t="inlineStr">
        <is>
          <t>EL</t>
        </is>
      </c>
      <c r="F494" s="77" t="n"/>
      <c r="N494" s="114" t="n"/>
      <c r="AF494" s="447" t="n"/>
      <c r="AG494" s="447" t="n"/>
    </row>
    <row r="495">
      <c r="B495" s="34" t="inlineStr">
        <is>
          <t>Croatian</t>
        </is>
      </c>
      <c r="C495" s="34" t="inlineStr">
        <is>
          <t>HR</t>
        </is>
      </c>
      <c r="F495" s="77" t="n"/>
      <c r="N495" s="114" t="n"/>
      <c r="AF495" s="447" t="n"/>
      <c r="AG495" s="447" t="n"/>
    </row>
    <row r="496">
      <c r="B496" s="34" t="inlineStr">
        <is>
          <t>Arabic (U.A.E.)</t>
        </is>
      </c>
      <c r="C496" s="34" t="inlineStr">
        <is>
          <t>AR</t>
        </is>
      </c>
      <c r="F496" s="77" t="n"/>
      <c r="N496" s="114" t="n"/>
      <c r="AF496" s="447" t="n"/>
      <c r="AG496" s="447" t="n"/>
    </row>
    <row r="497">
      <c r="B497" s="34" t="inlineStr">
        <is>
          <t>Malay</t>
        </is>
      </c>
      <c r="C497" s="34" t="inlineStr">
        <is>
          <t>MS</t>
        </is>
      </c>
      <c r="F497" s="77" t="n"/>
      <c r="N497" s="114" t="n"/>
      <c r="AF497" s="447" t="n"/>
      <c r="AG497" s="447" t="n"/>
    </row>
    <row r="498">
      <c r="B498" s="34" t="inlineStr">
        <is>
          <t>Thai</t>
        </is>
      </c>
      <c r="C498" s="34" t="inlineStr">
        <is>
          <t>TH</t>
        </is>
      </c>
      <c r="F498" s="77" t="n"/>
      <c r="N498" s="114" t="n"/>
      <c r="AF498" s="447" t="n"/>
      <c r="AG498" s="447" t="n"/>
    </row>
    <row r="499">
      <c r="B499" s="34" t="inlineStr">
        <is>
          <t>Romanian</t>
        </is>
      </c>
      <c r="C499" s="34" t="inlineStr">
        <is>
          <t>RO</t>
        </is>
      </c>
      <c r="F499" s="77" t="n"/>
      <c r="N499" s="114" t="n"/>
      <c r="AF499" s="447" t="n"/>
      <c r="AG499" s="447" t="n"/>
    </row>
    <row r="500">
      <c r="B500" s="34" t="inlineStr">
        <is>
          <t>Hungarian</t>
        </is>
      </c>
      <c r="C500" s="34" t="inlineStr">
        <is>
          <t>HU</t>
        </is>
      </c>
      <c r="F500" s="77" t="n"/>
      <c r="N500" s="114" t="n"/>
      <c r="AF500" s="447" t="n"/>
      <c r="AG500" s="447" t="n"/>
    </row>
    <row r="501">
      <c r="B501" s="34" t="inlineStr">
        <is>
          <t>Czech</t>
        </is>
      </c>
      <c r="C501" s="34" t="inlineStr">
        <is>
          <t>CZ</t>
        </is>
      </c>
      <c r="F501" s="77" t="n"/>
      <c r="N501" s="114" t="n"/>
      <c r="AF501" s="447" t="n"/>
      <c r="AG501" s="447" t="n"/>
    </row>
    <row r="502">
      <c r="B502" s="34" t="inlineStr">
        <is>
          <t>Hindi</t>
        </is>
      </c>
      <c r="C502" s="34" t="inlineStr">
        <is>
          <t>HI</t>
        </is>
      </c>
      <c r="F502" s="77" t="n"/>
      <c r="N502" s="114" t="n"/>
      <c r="AF502" s="447" t="n"/>
      <c r="AG502" s="447" t="n"/>
    </row>
    <row r="503">
      <c r="B503" s="34" t="inlineStr">
        <is>
          <t>Russian</t>
        </is>
      </c>
      <c r="C503" s="34" t="inlineStr">
        <is>
          <t>RU</t>
        </is>
      </c>
      <c r="F503" s="77" t="n"/>
      <c r="N503" s="114" t="n"/>
      <c r="AF503" s="447" t="n"/>
      <c r="AG503" s="447" t="n"/>
    </row>
    <row r="504">
      <c r="B504" s="34" t="inlineStr">
        <is>
          <t>English (United Kingdom)</t>
        </is>
      </c>
      <c r="C504" s="34" t="inlineStr">
        <is>
          <t>EN_UK</t>
        </is>
      </c>
      <c r="F504" s="77" t="n"/>
      <c r="N504" s="114" t="n"/>
      <c r="AF504" s="447" t="n"/>
      <c r="AG504" s="447" t="n"/>
    </row>
    <row r="505">
      <c r="B505" s="34" t="inlineStr">
        <is>
          <t>Turkish</t>
        </is>
      </c>
      <c r="C505" s="34" t="inlineStr">
        <is>
          <t>TR</t>
        </is>
      </c>
      <c r="F505" s="77" t="n"/>
      <c r="N505" s="114" t="n"/>
      <c r="AF505" s="447" t="n"/>
      <c r="AG505" s="447" t="n"/>
    </row>
    <row r="506">
      <c r="B506" s="34" t="inlineStr">
        <is>
          <t>Lithuanian</t>
        </is>
      </c>
      <c r="C506" s="34" t="inlineStr">
        <is>
          <t>LT</t>
        </is>
      </c>
      <c r="F506" s="77" t="n"/>
      <c r="N506" s="114" t="n"/>
      <c r="AF506" s="447" t="n"/>
      <c r="AG506" s="447" t="n"/>
    </row>
    <row r="507">
      <c r="B507" s="34" t="inlineStr">
        <is>
          <t>Icelandic</t>
        </is>
      </c>
      <c r="C507" s="34" t="inlineStr">
        <is>
          <t>IS</t>
        </is>
      </c>
      <c r="F507" s="77" t="n"/>
      <c r="N507" s="114" t="n"/>
      <c r="AF507" s="447" t="n"/>
      <c r="AG507" s="447" t="n"/>
    </row>
    <row r="508">
      <c r="B508" s="34" t="inlineStr">
        <is>
          <t>Slovak</t>
        </is>
      </c>
      <c r="C508" s="34" t="inlineStr">
        <is>
          <t>SK</t>
        </is>
      </c>
      <c r="F508" s="77" t="n"/>
      <c r="N508" s="114" t="n"/>
      <c r="AF508" s="447" t="n"/>
      <c r="AG508" s="447" t="n"/>
    </row>
    <row r="509" customFormat="1" s="49">
      <c r="A509" s="21" t="n"/>
      <c r="B509" s="21" t="n"/>
      <c r="C509" s="21" t="n"/>
      <c r="D509" s="21">
        <f>INDIRECT(VLOOKUP($F2,Resource!$B$469:$C$508,2,FALSE))</f>
        <v/>
      </c>
      <c r="E509" s="21" t="n"/>
      <c r="F509" s="77" t="n"/>
      <c r="G509" s="21" t="n"/>
      <c r="H509" s="21" t="n"/>
      <c r="I509" s="21" t="n"/>
      <c r="J509" s="21" t="n"/>
      <c r="K509" s="21" t="n"/>
      <c r="L509" s="21" t="n"/>
      <c r="M509" s="21" t="n"/>
      <c r="N509" s="114" t="n"/>
      <c r="O509" s="21" t="n"/>
      <c r="P509" s="21" t="n"/>
      <c r="Q509" s="21" t="n"/>
      <c r="R509" s="21" t="n"/>
      <c r="S509" s="21" t="n"/>
      <c r="T509" s="21" t="n"/>
      <c r="U509" s="21" t="n"/>
      <c r="V509" s="21" t="n"/>
      <c r="W509" s="21" t="n"/>
      <c r="X509" s="21" t="n"/>
      <c r="Y509" s="21" t="n"/>
      <c r="Z509" s="21" t="n"/>
      <c r="AA509" s="21" t="n"/>
      <c r="AB509" s="21" t="n"/>
      <c r="AC509" s="395" t="n"/>
      <c r="AD509" s="21" t="n"/>
      <c r="AE509" s="21" t="n"/>
      <c r="AF509" s="447" t="n"/>
      <c r="AG509" s="447" t="n"/>
    </row>
    <row r="510">
      <c r="A510" s="49" t="inlineStr">
        <is>
          <t>insert above-&gt;</t>
        </is>
      </c>
      <c r="B510" s="225" t="n"/>
      <c r="C510" s="49" t="n"/>
      <c r="D510" s="49" t="n"/>
      <c r="E510" s="49" t="n"/>
      <c r="F510" s="49" t="n"/>
      <c r="G510" s="49" t="n"/>
      <c r="H510" s="49" t="n"/>
      <c r="I510" s="49" t="n"/>
      <c r="J510" s="77" t="n"/>
      <c r="N510" s="49" t="n"/>
      <c r="O510" s="49" t="n"/>
      <c r="P510" s="49" t="n"/>
      <c r="Q510" s="49" t="n"/>
      <c r="R510" s="49" t="n"/>
      <c r="S510" s="49" t="n"/>
      <c r="T510" s="49" t="n"/>
      <c r="U510" s="49" t="n"/>
      <c r="V510" s="49" t="n"/>
      <c r="W510" s="49" t="n"/>
      <c r="X510" s="49" t="n"/>
      <c r="Y510" s="49" t="n"/>
      <c r="Z510" s="49" t="n"/>
      <c r="AA510" s="49" t="n"/>
      <c r="AB510" s="49" t="n"/>
      <c r="AC510" s="573" t="n"/>
      <c r="AD510" s="49" t="n"/>
      <c r="AE510" s="49" t="n"/>
      <c r="AF510" s="49" t="n"/>
      <c r="AG510" s="49" t="n"/>
    </row>
    <row r="511">
      <c r="AF511" s="447" t="n"/>
      <c r="AG511" s="447" t="n"/>
    </row>
    <row r="512" ht="15" customHeight="1" s="474">
      <c r="B512" s="223" t="inlineStr">
        <is>
          <t>Department&amp;Contact</t>
        </is>
      </c>
      <c r="C512" s="501" t="n"/>
      <c r="F512" s="223" t="n"/>
      <c r="AF512" s="447" t="n"/>
      <c r="AG512" s="447" t="n"/>
    </row>
    <row r="513">
      <c r="B513" s="21" t="inlineStr">
        <is>
          <t>*</t>
        </is>
      </c>
      <c r="AF513" s="447" t="n"/>
      <c r="AG513" s="447" t="n"/>
    </row>
    <row r="514" ht="17.25" customHeight="1" s="474">
      <c r="B514" s="338" t="inlineStr">
        <is>
          <t>IT APP</t>
        </is>
      </c>
      <c r="C514" s="34" t="inlineStr">
        <is>
          <t>Aki Smith</t>
        </is>
      </c>
      <c r="D514" s="43" t="inlineStr">
        <is>
          <t>aksmith@tesla.com</t>
        </is>
      </c>
      <c r="E514" s="34" t="n"/>
      <c r="F514" s="34" t="inlineStr">
        <is>
          <t>Fixed PO</t>
        </is>
      </c>
      <c r="AF514" s="447" t="n"/>
      <c r="AG514" s="447" t="n"/>
    </row>
    <row r="515" ht="17.25" customHeight="1" s="474">
      <c r="B515" s="574" t="inlineStr">
        <is>
          <t>Body Repair</t>
        </is>
      </c>
      <c r="C515" s="43" t="inlineStr">
        <is>
          <t>Peter Tiziani</t>
        </is>
      </c>
      <c r="D515" s="43" t="inlineStr">
        <is>
          <t>ptiziani@tesla.com</t>
        </is>
      </c>
      <c r="E515" s="574" t="n"/>
      <c r="F515" s="34" t="inlineStr">
        <is>
          <t>PO by project, need to confirm with Huizhu if receive new PO each time</t>
        </is>
      </c>
      <c r="AF515" s="447" t="n"/>
      <c r="AG515" s="447" t="n"/>
    </row>
    <row r="516" ht="17.25" customHeight="1" s="474">
      <c r="B516" s="624" t="n"/>
      <c r="C516" s="43" t="inlineStr">
        <is>
          <t>Patricia Arenas</t>
        </is>
      </c>
      <c r="D516" s="43" t="inlineStr">
        <is>
          <t>parenas@tesla.com</t>
        </is>
      </c>
      <c r="E516" s="574" t="n"/>
      <c r="F516" s="124" t="n"/>
      <c r="AF516" s="447" t="n"/>
      <c r="AG516" s="447" t="n"/>
    </row>
    <row r="517" ht="17.25" customHeight="1" s="474">
      <c r="B517" s="625" t="n"/>
      <c r="C517" s="34" t="inlineStr">
        <is>
          <t>Lisa Xu （徐晓燕）</t>
        </is>
      </c>
      <c r="D517" s="43" t="inlineStr">
        <is>
          <t>xiaoxu@tesla.com</t>
        </is>
      </c>
      <c r="E517" s="574" t="n"/>
      <c r="F517" s="124" t="n"/>
      <c r="AF517" s="447" t="n"/>
      <c r="AG517" s="447" t="n"/>
    </row>
    <row r="518" ht="17.25" customHeight="1" s="474">
      <c r="B518" s="34" t="inlineStr">
        <is>
          <t>Charging Infrastructure</t>
        </is>
      </c>
      <c r="C518" s="34" t="inlineStr">
        <is>
          <t>Frank Spiteri</t>
        </is>
      </c>
      <c r="D518" s="43" t="inlineStr">
        <is>
          <t>fspiteri@tesla.com</t>
        </is>
      </c>
      <c r="E518" s="574" t="n"/>
      <c r="F518" s="124" t="n"/>
      <c r="AF518" s="447" t="n"/>
      <c r="AG518" s="447" t="n"/>
    </row>
    <row r="519" ht="17.25" customHeight="1" s="474">
      <c r="B519" s="574" t="inlineStr">
        <is>
          <t>Delivery</t>
        </is>
      </c>
      <c r="C519" s="34" t="inlineStr">
        <is>
          <t>Catherine Shelburne</t>
        </is>
      </c>
      <c r="D519" s="43" t="inlineStr">
        <is>
          <t>CShelburne@tesla.com</t>
        </is>
      </c>
      <c r="E519" s="574" t="n"/>
      <c r="F519" s="124" t="n"/>
      <c r="AF519" s="447" t="n"/>
      <c r="AG519" s="447" t="n"/>
    </row>
    <row r="520" ht="17.25" customHeight="1" s="474">
      <c r="B520" s="625" t="n"/>
      <c r="C520" s="34" t="inlineStr">
        <is>
          <t>Cindy Sun</t>
        </is>
      </c>
      <c r="D520" s="43" t="inlineStr">
        <is>
          <t>csun@teslamotors.com</t>
        </is>
      </c>
      <c r="E520" s="574" t="n"/>
      <c r="F520" s="124" t="n"/>
      <c r="AF520" s="447" t="n"/>
      <c r="AG520" s="447" t="n"/>
    </row>
    <row r="521">
      <c r="B521" s="572" t="inlineStr">
        <is>
          <t>Firmware</t>
        </is>
      </c>
      <c r="C521" s="46" t="inlineStr">
        <is>
          <t>Michelle Dang</t>
        </is>
      </c>
      <c r="D521" s="43" t="inlineStr">
        <is>
          <t>midang@tesla.com</t>
        </is>
      </c>
      <c r="E521" s="574" t="n"/>
      <c r="F521" s="124" t="inlineStr">
        <is>
          <t>Fixed PO</t>
        </is>
      </c>
      <c r="AF521" s="447" t="n"/>
      <c r="AG521" s="447" t="n"/>
    </row>
    <row r="522">
      <c r="B522" s="624" t="n"/>
      <c r="C522" s="43" t="inlineStr">
        <is>
          <t>Alvin Duan</t>
        </is>
      </c>
      <c r="D522" s="43" t="inlineStr">
        <is>
          <t>alduan@tesla.com</t>
        </is>
      </c>
      <c r="E522" s="574" t="n"/>
      <c r="F522" s="124" t="n"/>
      <c r="AF522" s="447" t="n"/>
      <c r="AG522" s="447" t="n"/>
    </row>
    <row r="523">
      <c r="B523" s="625" t="n"/>
      <c r="C523" s="43" t="inlineStr">
        <is>
          <t xml:space="preserve">Allen Chiang </t>
        </is>
      </c>
      <c r="D523" s="43" t="inlineStr">
        <is>
          <t>achiang@tesla.com</t>
        </is>
      </c>
      <c r="E523" s="574" t="n"/>
      <c r="F523" s="124" t="n"/>
      <c r="AF523" s="447" t="n"/>
      <c r="AG523" s="447" t="n"/>
    </row>
    <row r="524">
      <c r="B524" s="574" t="inlineStr">
        <is>
          <t>HR</t>
        </is>
      </c>
      <c r="C524" s="34" t="inlineStr">
        <is>
          <t>Hope Walker</t>
        </is>
      </c>
      <c r="D524" s="43" t="inlineStr">
        <is>
          <t>howalker@tesla.com</t>
        </is>
      </c>
      <c r="E524" s="34" t="n"/>
      <c r="F524" s="34" t="inlineStr">
        <is>
          <t>PO by project, need to confirm with Huizhu if receive new PO each time</t>
        </is>
      </c>
      <c r="AF524" s="447" t="n"/>
      <c r="AG524" s="447" t="n"/>
    </row>
    <row r="525">
      <c r="B525" s="624" t="n"/>
      <c r="C525" s="34" t="inlineStr">
        <is>
          <t>Nathan Fisher</t>
        </is>
      </c>
      <c r="D525" s="43" t="inlineStr">
        <is>
          <t>nafisher@tesla.com</t>
        </is>
      </c>
      <c r="E525" s="34" t="n"/>
      <c r="F525" s="43" t="n"/>
      <c r="AF525" s="447" t="n"/>
      <c r="AG525" s="447" t="n"/>
    </row>
    <row r="526" ht="14.25" customHeight="1" s="474">
      <c r="B526" s="625" t="n"/>
      <c r="C526" s="34" t="inlineStr">
        <is>
          <t>Katrina Yeh</t>
        </is>
      </c>
      <c r="D526" s="43" t="inlineStr">
        <is>
          <t>kyeh@tesla.com</t>
        </is>
      </c>
      <c r="E526" s="34" t="n"/>
      <c r="F526" s="43" t="n"/>
      <c r="AF526" s="447" t="n"/>
      <c r="AG526" s="447" t="n"/>
    </row>
    <row r="527">
      <c r="B527" s="574" t="inlineStr">
        <is>
          <t>Legal</t>
        </is>
      </c>
      <c r="C527" s="34" t="inlineStr">
        <is>
          <t>Qiaowen Liu（刘俏文）</t>
        </is>
      </c>
      <c r="D527" s="43" t="inlineStr">
        <is>
          <t>qiaoliu@tesla.com</t>
        </is>
      </c>
      <c r="E527" s="34" t="n"/>
      <c r="F527" s="124" t="n"/>
      <c r="AF527" s="447" t="n"/>
      <c r="AG527" s="447" t="n"/>
    </row>
    <row r="528">
      <c r="B528" s="625" t="n"/>
      <c r="C528" s="34" t="inlineStr">
        <is>
          <t>Yanzhou Zheng（郑燕洲）</t>
        </is>
      </c>
      <c r="D528" s="347" t="inlineStr">
        <is>
          <t>yanzheng@tesla.com</t>
        </is>
      </c>
      <c r="E528" s="34" t="n"/>
      <c r="F528" s="124" t="n"/>
      <c r="AF528" s="447" t="n"/>
      <c r="AG528" s="447" t="n"/>
    </row>
    <row r="529" ht="17.25" customHeight="1" s="474">
      <c r="B529" s="574" t="inlineStr">
        <is>
          <t>Service Operations</t>
        </is>
      </c>
      <c r="C529" s="34" t="inlineStr">
        <is>
          <t>Faith Songco</t>
        </is>
      </c>
      <c r="D529" s="43" t="inlineStr">
        <is>
          <t>fsongco@tesla.com</t>
        </is>
      </c>
      <c r="E529" s="34" t="n"/>
      <c r="F529" s="124" t="n"/>
      <c r="AF529" s="447" t="n"/>
      <c r="AG529" s="447" t="n"/>
    </row>
    <row r="530">
      <c r="B530" s="625" t="n"/>
      <c r="C530" s="34" t="inlineStr">
        <is>
          <t>Samantha Kramer</t>
        </is>
      </c>
      <c r="D530" s="43" t="inlineStr">
        <is>
          <t>skramer@tesla.com</t>
        </is>
      </c>
      <c r="E530" s="574" t="n"/>
      <c r="F530" s="124" t="n"/>
      <c r="AF530" s="447" t="n"/>
      <c r="AG530" s="447" t="n"/>
    </row>
    <row r="531">
      <c r="B531" s="574" t="inlineStr">
        <is>
          <t>Ownership Experience</t>
        </is>
      </c>
      <c r="C531" s="43" t="inlineStr">
        <is>
          <t>William Masterson</t>
        </is>
      </c>
      <c r="D531" s="43" t="inlineStr">
        <is>
          <t>WMasterson@tesla.com</t>
        </is>
      </c>
      <c r="E531" s="574" t="n"/>
      <c r="F531" s="124" t="inlineStr">
        <is>
          <t>Fixed PO</t>
        </is>
      </c>
      <c r="AF531" s="447" t="n"/>
      <c r="AG531" s="447" t="n"/>
    </row>
    <row r="532">
      <c r="B532" s="624" t="n"/>
      <c r="C532" s="34" t="inlineStr">
        <is>
          <t>Kerstin Mendel</t>
        </is>
      </c>
      <c r="D532" s="43" t="inlineStr">
        <is>
          <t>kmendel@tesla.com</t>
        </is>
      </c>
      <c r="E532" s="574" t="n"/>
      <c r="F532" s="124" t="n"/>
      <c r="AF532" s="447" t="n"/>
      <c r="AG532" s="447" t="n"/>
    </row>
    <row r="533">
      <c r="B533" s="624" t="n"/>
      <c r="C533" s="43" t="inlineStr">
        <is>
          <t>Marcel Gargallo</t>
        </is>
      </c>
      <c r="D533" s="43" t="inlineStr">
        <is>
          <t>mgargallo@tesla.com</t>
        </is>
      </c>
      <c r="E533" s="575" t="n"/>
      <c r="F533" s="34" t="n"/>
      <c r="AF533" s="447" t="n"/>
      <c r="AG533" s="447" t="n"/>
    </row>
    <row r="534">
      <c r="B534" s="625" t="n"/>
      <c r="C534" s="43" t="inlineStr">
        <is>
          <t>Min Dong</t>
        </is>
      </c>
      <c r="D534" s="43" t="inlineStr">
        <is>
          <t>mdong@tesla.com</t>
        </is>
      </c>
      <c r="E534" s="575" t="n"/>
      <c r="F534" s="43" t="n"/>
      <c r="AF534" s="447" t="n"/>
      <c r="AG534" s="447" t="n"/>
    </row>
    <row r="535">
      <c r="B535" s="575" t="inlineStr">
        <is>
          <t>Retail</t>
        </is>
      </c>
      <c r="C535" s="34" t="inlineStr">
        <is>
          <t>Yanshi Cao</t>
        </is>
      </c>
      <c r="D535" s="43" t="inlineStr">
        <is>
          <t>yanscao@tesla.com</t>
        </is>
      </c>
      <c r="E535" s="575" t="n"/>
      <c r="F535" s="43" t="n"/>
      <c r="AF535" s="447" t="n"/>
      <c r="AG535" s="447" t="n"/>
    </row>
    <row r="536">
      <c r="B536" s="624" t="n"/>
      <c r="C536" s="34" t="inlineStr">
        <is>
          <t>Xueyao Wang</t>
        </is>
      </c>
      <c r="D536" s="43" t="inlineStr">
        <is>
          <t>xueywang@tesla.com</t>
        </is>
      </c>
      <c r="E536" s="575" t="n"/>
      <c r="F536" s="43" t="inlineStr">
        <is>
          <t>PO by project, need to confirm with Huizhu if receive new PO each time</t>
        </is>
      </c>
      <c r="AF536" s="447" t="n"/>
      <c r="AG536" s="447" t="n"/>
    </row>
    <row r="537">
      <c r="B537" s="624" t="n"/>
      <c r="C537" s="34" t="inlineStr">
        <is>
          <t>Vera Ran Zhao</t>
        </is>
      </c>
      <c r="D537" s="43" t="inlineStr">
        <is>
          <t>razhao@tesla.com</t>
        </is>
      </c>
      <c r="E537" s="575" t="n"/>
      <c r="F537" s="43" t="n"/>
      <c r="AF537" s="447" t="n"/>
      <c r="AG537" s="447" t="n"/>
    </row>
    <row r="538" ht="14.25" customHeight="1" s="474">
      <c r="B538" s="624" t="n"/>
      <c r="C538" s="34" t="inlineStr">
        <is>
          <t>Hong Li （李虹）</t>
        </is>
      </c>
      <c r="D538" s="43" t="inlineStr">
        <is>
          <t>hli@tesla.com</t>
        </is>
      </c>
      <c r="E538" s="575" t="n"/>
      <c r="F538" s="43" t="n"/>
      <c r="AF538" s="447" t="n"/>
      <c r="AG538" s="447" t="n"/>
    </row>
    <row r="539">
      <c r="B539" s="625" t="n"/>
      <c r="C539" s="46" t="inlineStr">
        <is>
          <t>Xiaoming Yang （杨晓鸣）</t>
        </is>
      </c>
      <c r="D539" s="43" t="inlineStr">
        <is>
          <t>xiayang@tesla.com</t>
        </is>
      </c>
      <c r="E539" s="575" t="n"/>
      <c r="F539" s="124" t="n"/>
      <c r="AF539" s="447" t="n"/>
      <c r="AG539" s="447" t="n"/>
    </row>
    <row r="540">
      <c r="B540" s="574" t="inlineStr">
        <is>
          <t>Sales Training</t>
        </is>
      </c>
      <c r="C540" s="43" t="inlineStr">
        <is>
          <t>Roanne Zaragoza(Transfer to other department)</t>
        </is>
      </c>
      <c r="D540" s="43" t="inlineStr">
        <is>
          <t>rozaragoza@tesla.com</t>
        </is>
      </c>
      <c r="E540" s="575" t="n"/>
      <c r="F540" s="330" t="inlineStr">
        <is>
          <t>Fixed PO</t>
        </is>
      </c>
      <c r="AF540" s="447" t="n"/>
      <c r="AG540" s="447" t="n"/>
    </row>
    <row r="541">
      <c r="B541" s="625" t="n"/>
      <c r="C541" s="43" t="inlineStr">
        <is>
          <t>Allen Li</t>
        </is>
      </c>
      <c r="D541" s="43" t="inlineStr">
        <is>
          <t>yalli@tesla.com</t>
        </is>
      </c>
      <c r="E541" s="575" t="n"/>
      <c r="F541" s="330" t="n"/>
      <c r="AF541" s="447" t="n"/>
      <c r="AG541" s="447" t="n"/>
    </row>
    <row r="542">
      <c r="B542" s="34" t="inlineStr">
        <is>
          <t>Service Engineering</t>
        </is>
      </c>
      <c r="C542" s="34" t="inlineStr">
        <is>
          <t xml:space="preserve">Ammy Woodbury </t>
        </is>
      </c>
      <c r="D542" s="43" t="inlineStr">
        <is>
          <t>awoodbury@teslamotors.com</t>
        </is>
      </c>
      <c r="E542" s="575" t="n"/>
      <c r="F542" s="43" t="inlineStr">
        <is>
          <t>PO by project, need to confirm with Huizhu if receive new PO each time</t>
        </is>
      </c>
      <c r="AF542" s="447" t="n"/>
      <c r="AG542" s="447" t="n"/>
    </row>
    <row r="543">
      <c r="B543" s="338" t="inlineStr">
        <is>
          <t>Tech Pubs</t>
        </is>
      </c>
      <c r="C543" s="34" t="inlineStr">
        <is>
          <t>Aki Smith</t>
        </is>
      </c>
      <c r="D543" s="43" t="inlineStr">
        <is>
          <t>aksmith@tesla.com</t>
        </is>
      </c>
      <c r="E543" s="575" t="n"/>
      <c r="F543" s="43" t="n"/>
      <c r="AF543" s="447" t="n"/>
      <c r="AG543" s="447" t="n"/>
    </row>
    <row r="544" ht="14.25" customHeight="1" s="474">
      <c r="B544" s="575" t="inlineStr">
        <is>
          <t>Tesla Academy</t>
        </is>
      </c>
      <c r="C544" s="43" t="inlineStr">
        <is>
          <t>Rashi Chauhan</t>
        </is>
      </c>
      <c r="D544" s="43" t="inlineStr">
        <is>
          <t>rchauhan@tesla.com</t>
        </is>
      </c>
      <c r="E544" s="575" t="n"/>
      <c r="F544" s="34" t="inlineStr">
        <is>
          <t>Currently have open PO: PO-4700134940</t>
        </is>
      </c>
      <c r="AF544" s="447" t="n"/>
      <c r="AG544" s="447" t="n"/>
    </row>
    <row r="545">
      <c r="B545" s="624" t="n"/>
      <c r="C545" s="43" t="inlineStr">
        <is>
          <t>Christina Domitrovic</t>
        </is>
      </c>
      <c r="D545" s="43" t="inlineStr">
        <is>
          <t>cdomitrovic@tesla.com</t>
        </is>
      </c>
      <c r="E545" s="575" t="n"/>
      <c r="F545" s="124" t="n"/>
      <c r="AF545" s="447" t="n"/>
      <c r="AG545" s="447" t="n"/>
    </row>
    <row r="546">
      <c r="B546" s="625" t="n"/>
      <c r="C546" s="43" t="inlineStr">
        <is>
          <t>Dave Parrent</t>
        </is>
      </c>
      <c r="D546" s="43" t="inlineStr">
        <is>
          <t>dparrent@tesla.com</t>
        </is>
      </c>
      <c r="E546" s="575" t="n"/>
      <c r="F546" s="330" t="n"/>
      <c r="AF546" s="447" t="n"/>
      <c r="AG546" s="447" t="n"/>
    </row>
    <row r="547">
      <c r="B547" s="571" t="inlineStr">
        <is>
          <t>Tesla Energy</t>
        </is>
      </c>
      <c r="C547" s="43" t="inlineStr">
        <is>
          <t>Danielle Nichols</t>
        </is>
      </c>
      <c r="D547" s="43" t="inlineStr">
        <is>
          <t>danichols@tesla.com</t>
        </is>
      </c>
      <c r="E547" s="575" t="n"/>
      <c r="F547" s="34" t="inlineStr">
        <is>
          <t>PO by project, need to confirm with Huizhu if receive new PO each time</t>
        </is>
      </c>
      <c r="AF547" s="447" t="n"/>
      <c r="AG547" s="447" t="n"/>
    </row>
    <row r="548">
      <c r="B548" s="624" t="n"/>
      <c r="C548" s="43" t="inlineStr">
        <is>
          <t>Candace Yeung</t>
        </is>
      </c>
      <c r="D548" s="43" t="inlineStr">
        <is>
          <t>cayeung@tesla.com</t>
        </is>
      </c>
      <c r="E548" s="575" t="n"/>
      <c r="F548" s="43" t="n"/>
      <c r="AF548" s="447" t="n"/>
      <c r="AG548" s="447" t="n"/>
    </row>
    <row r="549" ht="14.25" customHeight="1" s="474">
      <c r="B549" s="624" t="n"/>
      <c r="C549" s="34" t="inlineStr">
        <is>
          <t>Joshua Krauss</t>
        </is>
      </c>
      <c r="D549" s="43" t="inlineStr">
        <is>
          <t>jokrauss@tesla.com</t>
        </is>
      </c>
      <c r="E549" s="575" t="n"/>
      <c r="F549" s="43" t="inlineStr">
        <is>
          <t>Fixed PO</t>
        </is>
      </c>
      <c r="AF549" s="447" t="n"/>
      <c r="AG549" s="447" t="n"/>
    </row>
    <row r="550">
      <c r="B550" s="624" t="n"/>
      <c r="C550" s="43" t="inlineStr">
        <is>
          <t>Sophie Wolstenholme</t>
        </is>
      </c>
      <c r="D550" s="43" t="inlineStr">
        <is>
          <t>swolstenholme@tesla.com</t>
        </is>
      </c>
      <c r="E550" s="575" t="n"/>
      <c r="F550" s="124" t="n"/>
      <c r="AF550" s="447" t="n"/>
      <c r="AG550" s="447" t="n"/>
    </row>
    <row r="551">
      <c r="B551" s="625" t="n"/>
      <c r="C551" s="34" t="inlineStr">
        <is>
          <t>Brett Millar</t>
        </is>
      </c>
      <c r="D551" s="43" t="inlineStr">
        <is>
          <t>brmillar@tesla.com</t>
        </is>
      </c>
      <c r="E551" s="575" t="n"/>
      <c r="F551" s="34" t="inlineStr">
        <is>
          <t>PO by project, need to confirm with Huizhu if receive new PO each time</t>
        </is>
      </c>
      <c r="AF551" s="447" t="n"/>
      <c r="AG551" s="447" t="n"/>
    </row>
    <row r="552" ht="14.25" customHeight="1" s="474">
      <c r="B552" s="572" t="inlineStr">
        <is>
          <t>Website-Smartling</t>
        </is>
      </c>
      <c r="C552" s="34" t="inlineStr">
        <is>
          <t>Kaoru Miller</t>
        </is>
      </c>
      <c r="D552" s="43" t="inlineStr">
        <is>
          <t>kmiller@tesla.com</t>
        </is>
      </c>
      <c r="E552" s="575" t="n"/>
      <c r="F552" s="626" t="inlineStr">
        <is>
          <t>Fixed PO</t>
        </is>
      </c>
      <c r="AF552" s="447" t="n"/>
      <c r="AG552" s="447" t="n"/>
    </row>
    <row r="553" customFormat="1" s="49">
      <c r="A553" s="21" t="n"/>
      <c r="B553" s="625" t="n"/>
      <c r="C553" s="34" t="inlineStr">
        <is>
          <t>Eric Qu</t>
        </is>
      </c>
      <c r="D553" s="43" t="inlineStr">
        <is>
          <t>doqu@tesla.com</t>
        </is>
      </c>
      <c r="E553" s="575" t="n"/>
      <c r="F553" s="625" t="n"/>
      <c r="G553" s="21" t="n"/>
      <c r="H553" s="21" t="n"/>
      <c r="I553" s="21" t="n"/>
      <c r="J553" s="21" t="n"/>
      <c r="K553" s="21" t="n"/>
      <c r="L553" s="21" t="n"/>
      <c r="M553" s="21" t="n"/>
      <c r="N553" s="21" t="n"/>
      <c r="O553" s="21" t="n"/>
      <c r="P553" s="21" t="n"/>
      <c r="Q553" s="21" t="n"/>
      <c r="R553" s="21" t="n"/>
      <c r="S553" s="21" t="n"/>
      <c r="T553" s="21" t="n"/>
      <c r="U553" s="21" t="n"/>
      <c r="V553" s="21" t="n"/>
      <c r="W553" s="21" t="n"/>
      <c r="X553" s="21" t="n"/>
      <c r="Y553" s="21" t="n"/>
      <c r="Z553" s="21" t="n"/>
      <c r="AA553" s="21" t="n"/>
      <c r="AB553" s="21" t="n"/>
      <c r="AC553" s="395" t="n"/>
      <c r="AD553" s="21" t="n"/>
      <c r="AE553" s="21" t="n"/>
      <c r="AF553" s="447" t="n"/>
      <c r="AG553" s="447" t="n"/>
    </row>
    <row r="554" ht="17.25" customHeight="1" s="474">
      <c r="A554" s="49" t="inlineStr">
        <is>
          <t>insert above-&gt;</t>
        </is>
      </c>
      <c r="B554" s="225" t="n"/>
      <c r="C554" s="225" t="n"/>
      <c r="D554" s="43" t="n"/>
      <c r="E554" s="225" t="n"/>
      <c r="F554" s="49" t="n"/>
      <c r="G554" s="49" t="n"/>
      <c r="H554" s="49" t="n"/>
      <c r="I554" s="49" t="n"/>
      <c r="J554" s="49" t="n"/>
      <c r="K554" s="49" t="n"/>
      <c r="L554" s="49" t="n"/>
      <c r="M554" s="49" t="n"/>
      <c r="N554" s="49" t="n"/>
      <c r="O554" s="49" t="n"/>
      <c r="P554" s="49" t="n"/>
      <c r="Q554" s="49" t="n"/>
      <c r="R554" s="49" t="n"/>
      <c r="S554" s="49" t="n"/>
      <c r="T554" s="49" t="n"/>
      <c r="U554" s="49" t="n"/>
      <c r="V554" s="49" t="n"/>
      <c r="W554" s="49" t="n"/>
      <c r="X554" s="49" t="n"/>
      <c r="Y554" s="49" t="n"/>
      <c r="Z554" s="49" t="n"/>
      <c r="AA554" s="49" t="n"/>
      <c r="AB554" s="49" t="n"/>
      <c r="AC554" s="573" t="n"/>
      <c r="AD554" s="49" t="n"/>
      <c r="AE554" s="49" t="n"/>
      <c r="AF554" s="49" t="n"/>
      <c r="AG554" s="49" t="n"/>
    </row>
    <row r="555">
      <c r="AF555" s="447" t="n"/>
      <c r="AG555" s="447" t="n"/>
    </row>
    <row r="556">
      <c r="AF556" s="447" t="n"/>
      <c r="AG556" s="447" t="n"/>
    </row>
    <row r="557" ht="15" customHeight="1" s="474">
      <c r="B557" s="221" t="inlineStr">
        <is>
          <t>DTP Format</t>
        </is>
      </c>
      <c r="C557" s="221" t="n"/>
      <c r="D557" s="221" t="inlineStr">
        <is>
          <t>Price/page</t>
        </is>
      </c>
      <c r="E557" s="221" t="n"/>
      <c r="AF557" s="447" t="n"/>
      <c r="AG557" s="447" t="n"/>
    </row>
    <row r="558">
      <c r="B558" s="21" t="inlineStr">
        <is>
          <t>Docx</t>
        </is>
      </c>
      <c r="D558" s="605" t="n">
        <v>2</v>
      </c>
      <c r="AF558" s="447" t="n"/>
      <c r="AG558" s="447" t="n"/>
    </row>
    <row r="559">
      <c r="B559" s="21" t="inlineStr">
        <is>
          <t>InDesign</t>
        </is>
      </c>
      <c r="D559" s="605" t="n">
        <v>4.3</v>
      </c>
      <c r="AF559" s="447" t="n"/>
      <c r="AG559" s="447" t="n"/>
    </row>
    <row r="560" ht="17.25" customHeight="1" s="474">
      <c r="B560" s="21" t="inlineStr">
        <is>
          <t>FrameMaker</t>
        </is>
      </c>
      <c r="D560" s="605" t="n">
        <v>4.3</v>
      </c>
      <c r="AF560" s="447" t="n"/>
      <c r="AG560" s="447" t="n"/>
    </row>
    <row r="561" customFormat="1" s="49">
      <c r="A561" s="21" t="n"/>
      <c r="B561" s="21" t="inlineStr">
        <is>
          <t>Graphic</t>
        </is>
      </c>
      <c r="C561" s="21" t="n"/>
      <c r="D561" s="605" t="n">
        <v>4.3</v>
      </c>
      <c r="E561" s="21" t="n"/>
      <c r="F561" s="21" t="n"/>
      <c r="G561" s="21" t="n"/>
      <c r="H561" s="21" t="n"/>
      <c r="I561" s="21" t="n"/>
      <c r="J561" s="21" t="n"/>
      <c r="K561" s="21" t="n"/>
      <c r="L561" s="21" t="n"/>
      <c r="M561" s="21" t="n"/>
      <c r="N561" s="21" t="n"/>
      <c r="O561" s="21" t="n"/>
      <c r="P561" s="21" t="n"/>
      <c r="Q561" s="21" t="n"/>
      <c r="R561" s="21" t="n"/>
      <c r="S561" s="21" t="n"/>
      <c r="T561" s="21" t="n"/>
      <c r="U561" s="21" t="n"/>
      <c r="V561" s="21" t="n"/>
      <c r="W561" s="21" t="n"/>
      <c r="X561" s="21" t="n"/>
      <c r="Y561" s="21" t="n"/>
      <c r="Z561" s="21" t="n"/>
      <c r="AA561" s="21" t="n"/>
      <c r="AB561" s="21" t="n"/>
      <c r="AC561" s="395" t="n"/>
      <c r="AD561" s="21" t="n"/>
      <c r="AE561" s="21" t="n"/>
      <c r="AF561" s="447" t="n"/>
      <c r="AG561" s="447" t="n"/>
    </row>
    <row r="562">
      <c r="A562" s="49" t="inlineStr">
        <is>
          <t>insert above-&gt;</t>
        </is>
      </c>
      <c r="B562" s="49" t="inlineStr">
        <is>
          <t>Doc</t>
        </is>
      </c>
      <c r="C562" s="49" t="n"/>
      <c r="D562" s="627" t="n">
        <v>2</v>
      </c>
      <c r="E562" s="49" t="n"/>
      <c r="F562" s="49" t="n"/>
      <c r="G562" s="49" t="n"/>
      <c r="H562" s="49" t="n"/>
      <c r="I562" s="49" t="n"/>
      <c r="J562" s="49" t="n"/>
      <c r="K562" s="49" t="n"/>
      <c r="L562" s="49" t="n"/>
      <c r="M562" s="49" t="n"/>
      <c r="N562" s="49" t="n"/>
      <c r="O562" s="49" t="n"/>
      <c r="P562" s="49" t="n"/>
      <c r="Q562" s="49" t="n"/>
      <c r="R562" s="49" t="n"/>
      <c r="S562" s="49" t="n"/>
      <c r="T562" s="49" t="n"/>
      <c r="U562" s="49" t="n"/>
      <c r="V562" s="49" t="n"/>
      <c r="W562" s="49" t="n"/>
      <c r="X562" s="49" t="n"/>
      <c r="Y562" s="49" t="n"/>
      <c r="Z562" s="49" t="n"/>
      <c r="AA562" s="49" t="n"/>
      <c r="AB562" s="49" t="n"/>
      <c r="AC562" s="573" t="n"/>
      <c r="AD562" s="49" t="n"/>
      <c r="AE562" s="49" t="n"/>
      <c r="AF562" s="49" t="n"/>
      <c r="AG562" s="49" t="n"/>
    </row>
    <row r="563">
      <c r="AF563" s="447" t="n"/>
      <c r="AG563" s="447" t="n"/>
    </row>
    <row r="564" ht="15" customHeight="1" s="474">
      <c r="B564" s="222" t="inlineStr">
        <is>
          <t>Tesla Academy Delivery--File Folder Rule:</t>
        </is>
      </c>
      <c r="F564" s="222" t="n"/>
      <c r="AF564" s="447" t="n"/>
      <c r="AG564" s="447" t="n"/>
    </row>
    <row r="565">
      <c r="B565" s="226" t="inlineStr">
        <is>
          <t>Assets</t>
        </is>
      </c>
      <c r="F565" s="226" t="n"/>
      <c r="AF565" s="447" t="n"/>
      <c r="AG565" s="447" t="n"/>
    </row>
    <row r="566">
      <c r="B566" s="226" t="inlineStr">
        <is>
          <t>audio</t>
        </is>
      </c>
      <c r="F566" s="226" t="n"/>
      <c r="AF566" s="447" t="n"/>
      <c r="AG566" s="447" t="n"/>
    </row>
    <row r="567">
      <c r="B567" s="226" t="inlineStr">
        <is>
          <t>images</t>
        </is>
      </c>
      <c r="F567" s="226" t="n"/>
      <c r="AF567" s="447" t="n"/>
      <c r="AG567" s="447" t="n"/>
    </row>
    <row r="568">
      <c r="B568" s="226" t="inlineStr">
        <is>
          <t>Flash</t>
        </is>
      </c>
      <c r="F568" s="226" t="n"/>
      <c r="AF568" s="447" t="n"/>
      <c r="AG568" s="447" t="n"/>
    </row>
    <row r="569">
      <c r="B569" s="226" t="inlineStr">
        <is>
          <t>video</t>
        </is>
      </c>
      <c r="F569" s="226" t="n"/>
      <c r="AF569" s="447" t="n"/>
      <c r="AG569" s="447" t="n"/>
    </row>
    <row r="570">
      <c r="B570" s="226" t="inlineStr">
        <is>
          <t>Captivate</t>
        </is>
      </c>
      <c r="F570" s="226" t="n"/>
      <c r="AF570" s="447" t="n"/>
      <c r="AG570" s="447" t="n"/>
    </row>
    <row r="571">
      <c r="B571" s="226" t="inlineStr">
        <is>
          <t>Publish</t>
        </is>
      </c>
      <c r="F571" s="226" t="n"/>
      <c r="AF571" s="447" t="n"/>
      <c r="AG571" s="447" t="n"/>
    </row>
    <row r="572">
      <c r="B572" s="226" t="inlineStr">
        <is>
          <t>Scripts</t>
        </is>
      </c>
      <c r="F572" s="226" t="n"/>
      <c r="AF572" s="447" t="n"/>
      <c r="AG572" s="447" t="n"/>
    </row>
    <row r="573">
      <c r="A573" s="49" t="inlineStr">
        <is>
          <t>insert above-&gt;</t>
        </is>
      </c>
      <c r="AF573" s="447" t="n"/>
      <c r="AG573" s="447" t="n"/>
    </row>
    <row r="574">
      <c r="AF574" s="447" t="n"/>
      <c r="AG574" s="447" t="n"/>
    </row>
    <row r="575" ht="15" customHeight="1" s="474">
      <c r="B575" s="222" t="inlineStr">
        <is>
          <t>Special actions for different workgroups:</t>
        </is>
      </c>
      <c r="AF575" s="447" t="n"/>
      <c r="AG575" s="447" t="n"/>
    </row>
    <row r="576">
      <c r="A576" s="21" t="n">
        <v>1</v>
      </c>
      <c r="B576" s="77" t="inlineStr">
        <is>
          <t>If source format is .xlf, then need to use Trados 19 to regenerate target file</t>
        </is>
      </c>
      <c r="AF576" s="447" t="n"/>
      <c r="AG576" s="447" t="n"/>
    </row>
    <row r="577">
      <c r="A577" s="21" t="n">
        <v>2</v>
      </c>
      <c r="B577" s="77" t="inlineStr">
        <is>
          <t>For Moya's project, there is internal review, DTP need to be started after internal review is done</t>
        </is>
      </c>
      <c r="AF577" s="447" t="n"/>
      <c r="AG577" s="447" t="n"/>
    </row>
    <row r="578">
      <c r="A578" s="21" t="n">
        <v>3</v>
      </c>
      <c r="B578" s="77" t="inlineStr">
        <is>
          <t>Need QA report for CN, TW, and JP when volume is not small</t>
        </is>
      </c>
      <c r="AF578" s="447" t="n"/>
      <c r="AG578" s="447" t="n"/>
    </row>
    <row r="579">
      <c r="A579" s="21" t="n">
        <v>4</v>
      </c>
      <c r="B579" s="77" t="inlineStr">
        <is>
          <t>Arrange third party QA for big projects(normally over 3000 words), need to consider content, resource reliability, and volume</t>
        </is>
      </c>
      <c r="AF579" s="447" t="n"/>
      <c r="AG579" s="447" t="n"/>
    </row>
    <row r="580">
      <c r="A580" s="21" t="n">
        <v>5</v>
      </c>
      <c r="B580" s="77" t="inlineStr">
        <is>
          <t>For InfoSec project, normally source is word format, need to send target word to client, if format is not clean, then need arrange DTP</t>
        </is>
      </c>
      <c r="AF580" s="447" t="n"/>
      <c r="AG580" s="447" t="n"/>
    </row>
  </sheetData>
  <autoFilter ref="A1:AG396">
    <filterColumn colId="23" showButton="0"/>
  </autoFilter>
  <mergeCells count="15">
    <mergeCell ref="X1:Y1"/>
    <mergeCell ref="F552:F553"/>
    <mergeCell ref="B547:B551"/>
    <mergeCell ref="B552:B553"/>
    <mergeCell ref="A465:S465"/>
    <mergeCell ref="B521:B523"/>
    <mergeCell ref="B519:B520"/>
    <mergeCell ref="B524:B526"/>
    <mergeCell ref="B515:B517"/>
    <mergeCell ref="B529:B530"/>
    <mergeCell ref="B527:B528"/>
    <mergeCell ref="B531:B534"/>
    <mergeCell ref="B535:B539"/>
    <mergeCell ref="B540:B541"/>
    <mergeCell ref="B544:B546"/>
  </mergeCells>
  <conditionalFormatting sqref="B490">
    <cfRule type="cellIs" priority="2" operator="between" dxfId="685">
      <formula>NOW()-1</formula>
      <formula>NOW()+1</formula>
    </cfRule>
    <cfRule type="expression" priority="1" dxfId="481">
      <formula>IF($K490="Invoiced",1,0)</formula>
    </cfRule>
  </conditionalFormatting>
  <hyperlinks>
    <hyperlink ref="Z3" r:id="rId1"/>
    <hyperlink ref="AA3" r:id="rId2"/>
    <hyperlink ref="Z4" display="deqian.kong@ctc-china.com" r:id="rId3"/>
    <hyperlink ref="Z5" r:id="rId4"/>
    <hyperlink ref="AA5" r:id="rId5"/>
    <hyperlink ref="Z6" display="colette.velletaz@orange.fr" r:id="rId6"/>
    <hyperlink ref="H7" r:id="rId7"/>
    <hyperlink ref="Z7" r:id="rId8"/>
    <hyperlink ref="AA7" r:id="rId9"/>
    <hyperlink ref="AB7" r:id="rId10"/>
    <hyperlink ref="Z9" r:id="rId11"/>
    <hyperlink ref="AA9" r:id="rId12"/>
    <hyperlink ref="Z10" r:id="rId13"/>
    <hyperlink ref="Z11" r:id="rId14"/>
    <hyperlink ref="AA11" r:id="rId15"/>
    <hyperlink ref="Z12" r:id="rId16"/>
    <hyperlink ref="AA12" r:id="rId17"/>
    <hyperlink ref="AA13" r:id="rId18"/>
    <hyperlink ref="AA14" r:id="rId19"/>
    <hyperlink ref="Z15" r:id="rId20"/>
    <hyperlink ref="Z16" r:id="rId21"/>
    <hyperlink ref="Z17" r:id="rId22"/>
    <hyperlink ref="AA17" r:id="rId23"/>
    <hyperlink ref="Z18" r:id="rId24"/>
    <hyperlink ref="Z19" r:id="rId25"/>
    <hyperlink ref="AA19" r:id="rId26"/>
    <hyperlink ref="Z20" r:id="rId27"/>
    <hyperlink ref="AA20" r:id="rId28"/>
    <hyperlink ref="Z21" r:id="rId29"/>
    <hyperlink ref="AA21" r:id="rId30"/>
    <hyperlink ref="Z22" r:id="rId31"/>
    <hyperlink ref="AA22" r:id="rId32"/>
    <hyperlink ref="Z23" r:id="rId33"/>
    <hyperlink ref="G27" display="mailto:v_zheng.cao@pactera.com" r:id="rId34"/>
    <hyperlink ref="Z27" r:id="rId35"/>
    <hyperlink ref="AA27" r:id="rId36"/>
    <hyperlink ref="Z28" r:id="rId37"/>
    <hyperlink ref="AA28" r:id="rId38"/>
    <hyperlink ref="AA29" display="mailto:v_linan.zhang@pactera.com" r:id="rId39"/>
    <hyperlink ref="Z31" r:id="rId40"/>
    <hyperlink ref="AA32" display="mailto:Teri.N@pacteraedge.com" r:id="rId41"/>
    <hyperlink ref="Z33" r:id="rId42"/>
    <hyperlink ref="Z34" r:id="rId43"/>
    <hyperlink ref="AA34" r:id="rId44"/>
    <hyperlink ref="Z35" r:id="rId45"/>
    <hyperlink ref="Z36" r:id="rId46"/>
    <hyperlink ref="Z37" r:id="rId47"/>
    <hyperlink ref="AA37" r:id="rId48"/>
    <hyperlink ref="Z39" r:id="rId49"/>
    <hyperlink ref="Z40" r:id="rId50"/>
    <hyperlink ref="AA41" r:id="rId51"/>
    <hyperlink ref="Z42" r:id="rId52"/>
    <hyperlink ref="AA43" r:id="rId53"/>
    <hyperlink ref="Z44" r:id="rId54"/>
    <hyperlink ref="AA44" r:id="rId55"/>
    <hyperlink ref="Z46" r:id="rId56"/>
    <hyperlink ref="Z48" r:id="rId57"/>
    <hyperlink ref="AA48" r:id="rId58"/>
    <hyperlink ref="H49" r:id="rId59"/>
    <hyperlink ref="H50" r:id="rId60"/>
    <hyperlink ref="H51" r:id="rId61"/>
    <hyperlink ref="Z51" r:id="rId62"/>
    <hyperlink ref="Z52" r:id="rId63"/>
    <hyperlink ref="Z53" r:id="rId64"/>
    <hyperlink ref="AA53" r:id="rId65"/>
    <hyperlink ref="Z54" r:id="rId66"/>
    <hyperlink ref="AA54" r:id="rId67"/>
    <hyperlink ref="Z55" r:id="rId68"/>
    <hyperlink ref="Z58" r:id="rId69"/>
    <hyperlink ref="Z59" r:id="rId70"/>
    <hyperlink ref="AA59" r:id="rId71"/>
    <hyperlink ref="Z60" r:id="rId72"/>
    <hyperlink ref="AA60" r:id="rId73"/>
    <hyperlink ref="Z61" r:id="rId74"/>
    <hyperlink ref="Z62" r:id="rId75"/>
    <hyperlink ref="Z64" r:id="rId76"/>
    <hyperlink ref="AA64" r:id="rId77"/>
    <hyperlink ref="Z65" r:id="rId78"/>
    <hyperlink ref="AA65" r:id="rId79"/>
    <hyperlink ref="Z66" r:id="rId80"/>
    <hyperlink ref="AA66" r:id="rId81"/>
    <hyperlink ref="Z67" r:id="rId82"/>
    <hyperlink ref="AA67" r:id="rId83"/>
    <hyperlink ref="Z69" r:id="rId84"/>
    <hyperlink ref="AA69" r:id="rId85"/>
    <hyperlink ref="G71" display="mailto:v_hiromasa.funaki@pacteraedge.com" r:id="rId86"/>
    <hyperlink ref="Z71" r:id="rId87"/>
    <hyperlink ref="AA71" display="mailto:v_hiromasa.funaki@pacteraedge.com" r:id="rId88"/>
    <hyperlink ref="Z72" r:id="rId89"/>
    <hyperlink ref="AA72" r:id="rId90"/>
    <hyperlink ref="Z73" r:id="rId91"/>
    <hyperlink ref="AA73" display="mailto:v_yutaka.kato@pacteraedge.com" r:id="rId92"/>
    <hyperlink ref="Z74" r:id="rId93"/>
    <hyperlink ref="AA74" r:id="rId94"/>
    <hyperlink ref="G75" display="mailto:v_taminosuke.hata@pacteraedge.com" r:id="rId95"/>
    <hyperlink ref="Z75" r:id="rId96"/>
    <hyperlink ref="AA75" display="mailto:v_taminosuke.hata@pacteraedge.com" r:id="rId97"/>
    <hyperlink ref="G76" display="mailto:v_hiroshi.shibayama@pacteraedge.com" r:id="rId98"/>
    <hyperlink ref="Z76" r:id="rId99"/>
    <hyperlink ref="AA76" display="mailto:v_hiroshi.shibayama@pacteraedge.com" r:id="rId100"/>
    <hyperlink ref="Z78" r:id="rId101"/>
    <hyperlink ref="Z79" r:id="rId102"/>
    <hyperlink ref="Z80" r:id="rId103"/>
    <hyperlink ref="AA80" display="mailto:v_kyoko.matsumoto@pactera.com" r:id="rId104"/>
    <hyperlink ref="AA81" r:id="rId105"/>
    <hyperlink ref="Z84" r:id="rId106"/>
    <hyperlink ref="AA84" r:id="rId107"/>
    <hyperlink ref="AA85" r:id="rId108"/>
    <hyperlink ref="Z88" r:id="rId109"/>
    <hyperlink ref="AA89" r:id="rId110"/>
    <hyperlink ref="Z90" r:id="rId111"/>
    <hyperlink ref="Z91" r:id="rId112"/>
    <hyperlink ref="AA91" r:id="rId113"/>
    <hyperlink ref="Z92" r:id="rId114"/>
    <hyperlink ref="Z94" r:id="rId115"/>
    <hyperlink ref="AA94" r:id="rId116"/>
    <hyperlink ref="Z95" r:id="rId117"/>
    <hyperlink ref="AA95" r:id="rId118"/>
    <hyperlink ref="Z96" r:id="rId119"/>
    <hyperlink ref="AA96" r:id="rId120"/>
    <hyperlink ref="Z97" r:id="rId121"/>
    <hyperlink ref="AA97" r:id="rId122"/>
    <hyperlink ref="AB97" r:id="rId123"/>
    <hyperlink ref="Z98" r:id="rId124"/>
    <hyperlink ref="Z100" r:id="rId125"/>
    <hyperlink ref="Z101" r:id="rId126"/>
    <hyperlink ref="Z102" r:id="rId127"/>
    <hyperlink ref="Z103" r:id="rId128"/>
    <hyperlink ref="AA103" r:id="rId129"/>
    <hyperlink ref="Z104" r:id="rId130"/>
    <hyperlink ref="Z105" r:id="rId131"/>
    <hyperlink ref="Z107" r:id="rId132"/>
    <hyperlink ref="AA107" r:id="rId133"/>
    <hyperlink ref="Z108" r:id="rId134"/>
    <hyperlink ref="AA108" r:id="rId135"/>
    <hyperlink ref="Z109" r:id="rId136"/>
    <hyperlink ref="AA109" r:id="rId137"/>
    <hyperlink ref="Z110" r:id="rId138"/>
    <hyperlink ref="AA110" r:id="rId139"/>
    <hyperlink ref="Z111" r:id="rId140"/>
    <hyperlink ref="AA111" r:id="rId141"/>
    <hyperlink ref="Z112" r:id="rId142"/>
    <hyperlink ref="AA112" r:id="rId143"/>
    <hyperlink ref="AB112" r:id="rId144"/>
    <hyperlink ref="AA113" r:id="rId145"/>
    <hyperlink ref="Z114" r:id="rId146"/>
    <hyperlink ref="Z116" r:id="rId147"/>
    <hyperlink ref="Z118" r:id="rId148"/>
    <hyperlink ref="AA118" r:id="rId149"/>
    <hyperlink ref="Z119" r:id="rId150"/>
    <hyperlink ref="AA119" r:id="rId151"/>
    <hyperlink ref="Z122" display="notojosh@gmail.com" r:id="rId152"/>
    <hyperlink ref="AA122" r:id="rId153"/>
    <hyperlink ref="Z123" r:id="rId154"/>
    <hyperlink ref="Z124" r:id="rId155"/>
    <hyperlink ref="AA124" r:id="rId156"/>
    <hyperlink ref="Z125" r:id="rId157"/>
    <hyperlink ref="AA125" r:id="rId158"/>
    <hyperlink ref="AB125" r:id="rId159"/>
    <hyperlink ref="H126" r:id="rId160"/>
    <hyperlink ref="AA126" r:id="rId161"/>
    <hyperlink ref="Z127" r:id="rId162"/>
    <hyperlink ref="AA127" r:id="rId163"/>
    <hyperlink ref="Z128" r:id="rId164"/>
    <hyperlink ref="AA128" r:id="rId165"/>
    <hyperlink ref="AB128" r:id="rId166"/>
    <hyperlink ref="Z130" r:id="rId167"/>
    <hyperlink ref="Z131" r:id="rId168"/>
    <hyperlink ref="Z132" r:id="rId169"/>
    <hyperlink ref="Z133" r:id="rId170"/>
    <hyperlink ref="Z134" r:id="rId171"/>
    <hyperlink ref="Z137" r:id="rId172"/>
    <hyperlink ref="Z142" display="transxpress@skynet.be" r:id="rId173"/>
    <hyperlink ref="AA142" r:id="rId174"/>
    <hyperlink ref="Z144" r:id="rId175"/>
    <hyperlink ref="Z145" r:id="rId176"/>
    <hyperlink ref="AA145" r:id="rId177"/>
    <hyperlink ref="AB145" r:id="rId178"/>
    <hyperlink ref="Z146" r:id="rId179"/>
    <hyperlink ref="AA146" r:id="rId180"/>
    <hyperlink ref="AB146" r:id="rId181"/>
    <hyperlink ref="AA147" r:id="rId182"/>
    <hyperlink ref="AA148" r:id="rId183"/>
    <hyperlink ref="Z150" r:id="rId184"/>
    <hyperlink ref="Z152" r:id="rId185"/>
    <hyperlink ref="AA152" r:id="rId186"/>
    <hyperlink ref="Z153" r:id="rId187"/>
    <hyperlink ref="Z154" r:id="rId188"/>
    <hyperlink ref="Z155" r:id="rId189"/>
    <hyperlink ref="Z156" r:id="rId190"/>
    <hyperlink ref="H158" r:id="rId191"/>
    <hyperlink ref="Z158" r:id="rId192"/>
    <hyperlink ref="AA158" r:id="rId193"/>
    <hyperlink ref="Z159" r:id="rId194"/>
    <hyperlink ref="AA159" r:id="rId195"/>
    <hyperlink ref="Z160" r:id="rId196"/>
    <hyperlink ref="H161" r:id="rId197"/>
    <hyperlink ref="Z161" r:id="rId198"/>
    <hyperlink ref="H162" r:id="rId199"/>
    <hyperlink ref="Z162" r:id="rId200"/>
    <hyperlink ref="Z163" r:id="rId201"/>
    <hyperlink ref="H164" r:id="rId202"/>
    <hyperlink ref="Z164" r:id="rId203"/>
    <hyperlink ref="AA164" r:id="rId204"/>
    <hyperlink ref="Z165" r:id="rId205"/>
    <hyperlink ref="AA165" r:id="rId206"/>
    <hyperlink ref="Z166" r:id="rId207"/>
    <hyperlink ref="Z167" r:id="rId208"/>
    <hyperlink ref="Z168" r:id="rId209"/>
    <hyperlink ref="Z169" r:id="rId210"/>
    <hyperlink ref="Z170" r:id="rId211"/>
    <hyperlink ref="Z171" r:id="rId212"/>
    <hyperlink ref="Z172" r:id="rId213"/>
    <hyperlink ref="AA172" r:id="rId214"/>
    <hyperlink ref="Z173" r:id="rId215"/>
    <hyperlink ref="Z174" r:id="rId216"/>
    <hyperlink ref="Z175" r:id="rId217"/>
    <hyperlink ref="Z177" r:id="rId218"/>
    <hyperlink ref="AA177" r:id="rId219"/>
    <hyperlink ref="AA178" display="mailto:v_johanne.arbour@pacteraedge.com" r:id="rId220"/>
    <hyperlink ref="Z179" r:id="rId221"/>
    <hyperlink ref="AA179" r:id="rId222"/>
    <hyperlink ref="Z180" r:id="rId223"/>
    <hyperlink ref="AA180" r:id="rId224"/>
    <hyperlink ref="Z182" r:id="rId225"/>
    <hyperlink ref="AA182" r:id="rId226"/>
    <hyperlink ref="Z183" r:id="rId227"/>
    <hyperlink ref="AA183" r:id="rId228"/>
    <hyperlink ref="Z184" r:id="rId229"/>
    <hyperlink ref="Z185" r:id="rId230"/>
    <hyperlink ref="AA185" r:id="rId231"/>
    <hyperlink ref="Z186" r:id="rId232"/>
    <hyperlink ref="AA186" r:id="rId233"/>
    <hyperlink ref="Z187" r:id="rId234"/>
    <hyperlink ref="AA187" r:id="rId235"/>
    <hyperlink ref="Z188" r:id="rId236"/>
    <hyperlink ref="Z189" r:id="rId237"/>
    <hyperlink ref="Z190" r:id="rId238"/>
    <hyperlink ref="AA190" r:id="rId239"/>
    <hyperlink ref="Z191" r:id="rId240"/>
    <hyperlink ref="Z192" r:id="rId241"/>
    <hyperlink ref="Z193" r:id="rId242"/>
    <hyperlink ref="AA193" r:id="rId243"/>
    <hyperlink ref="Z195" r:id="rId244"/>
    <hyperlink ref="Z197" r:id="rId245"/>
    <hyperlink ref="Z198" r:id="rId246"/>
    <hyperlink ref="Z199" r:id="rId247"/>
    <hyperlink ref="Z202" r:id="rId248"/>
    <hyperlink ref="AA204" r:id="rId249"/>
    <hyperlink ref="Z211" r:id="rId250"/>
    <hyperlink ref="Z213" r:id="rId251"/>
    <hyperlink ref="Z215" r:id="rId252"/>
    <hyperlink ref="Z216" r:id="rId253"/>
    <hyperlink ref="Z217" r:id="rId254"/>
    <hyperlink ref="Z218" r:id="rId255"/>
    <hyperlink ref="Z223" r:id="rId256"/>
    <hyperlink ref="Z224" r:id="rId257"/>
    <hyperlink ref="AA224" r:id="rId258"/>
    <hyperlink ref="Z227" r:id="rId259"/>
    <hyperlink ref="Z229" r:id="rId260"/>
    <hyperlink ref="Z231" r:id="rId261"/>
    <hyperlink ref="Z232" r:id="rId262"/>
    <hyperlink ref="Z233" r:id="rId263"/>
    <hyperlink ref="Z234" r:id="rId264"/>
    <hyperlink ref="Z235" r:id="rId265"/>
    <hyperlink ref="Z236" r:id="rId266"/>
    <hyperlink ref="Z237" r:id="rId267"/>
    <hyperlink ref="Z239" r:id="rId268"/>
    <hyperlink ref="AA239" r:id="rId269"/>
    <hyperlink ref="Z240" r:id="rId270"/>
    <hyperlink ref="AA240" r:id="rId271"/>
    <hyperlink ref="Z241" r:id="rId272"/>
    <hyperlink ref="AA241" display="mailto:v_lourdes.pons@pactera.com" r:id="rId273"/>
    <hyperlink ref="Z242" r:id="rId274"/>
    <hyperlink ref="AA242" display="mailto:v_monica.iniesta@pactera.com" r:id="rId275"/>
    <hyperlink ref="Z244" r:id="rId276"/>
    <hyperlink ref="AA244" display="mailto:v_marta.rodeja@pactera.com" r:id="rId277"/>
    <hyperlink ref="Z248" r:id="rId278"/>
    <hyperlink ref="Z250" r:id="rId279"/>
    <hyperlink ref="Z251" r:id="rId280"/>
    <hyperlink ref="AA251" r:id="rId281"/>
    <hyperlink ref="Z254" r:id="rId282"/>
    <hyperlink ref="Z255" r:id="rId283"/>
    <hyperlink ref="Z256" r:id="rId284"/>
    <hyperlink ref="Z260" r:id="rId285"/>
    <hyperlink ref="Z261" r:id="rId286"/>
    <hyperlink ref="Z262" r:id="rId287"/>
    <hyperlink ref="AA262" r:id="rId288"/>
    <hyperlink ref="Z263" r:id="rId289"/>
    <hyperlink ref="Z264" r:id="rId290"/>
    <hyperlink ref="Z265" r:id="rId291"/>
    <hyperlink ref="Z266" r:id="rId292"/>
    <hyperlink ref="Z267" r:id="rId293"/>
    <hyperlink ref="AA275" r:id="rId294"/>
    <hyperlink ref="AB275" r:id="rId295"/>
    <hyperlink ref="Z276" r:id="rId296"/>
    <hyperlink ref="AA276" r:id="rId297"/>
    <hyperlink ref="Z277" r:id="rId298"/>
    <hyperlink ref="AA277" r:id="rId299"/>
    <hyperlink ref="Z278" r:id="rId300"/>
    <hyperlink ref="AA278" r:id="rId301"/>
    <hyperlink ref="Z279" r:id="rId302"/>
    <hyperlink ref="Z280" r:id="rId303"/>
    <hyperlink ref="Z283" r:id="rId304"/>
    <hyperlink ref="Z285" r:id="rId305"/>
    <hyperlink ref="Z288" r:id="rId306"/>
    <hyperlink ref="Z289" r:id="rId307"/>
    <hyperlink ref="Z290" r:id="rId308"/>
    <hyperlink ref="Z291" r:id="rId309"/>
    <hyperlink ref="Z296" r:id="rId310"/>
    <hyperlink ref="Z297" r:id="rId311"/>
    <hyperlink ref="Z299" r:id="rId312"/>
    <hyperlink ref="Z303" r:id="rId313"/>
    <hyperlink ref="H304" r:id="rId314"/>
    <hyperlink ref="Z304" r:id="rId315"/>
    <hyperlink ref="H305" display="Tesla123!@#" r:id="rId316"/>
    <hyperlink ref="Z305" r:id="rId317"/>
    <hyperlink ref="H306" display="Tesla123!@#" r:id="rId318"/>
    <hyperlink ref="Z306" r:id="rId319"/>
    <hyperlink ref="H307" display="Tesla123!@#" r:id="rId320"/>
    <hyperlink ref="Z307" r:id="rId321"/>
    <hyperlink ref="H308" display="Tesla123!@#" r:id="rId322"/>
    <hyperlink ref="Z308" r:id="rId323"/>
    <hyperlink ref="H309" display="Tesla123!@#" r:id="rId324"/>
    <hyperlink ref="Z309" r:id="rId325"/>
    <hyperlink ref="H310" display="Tesla123!@#" r:id="rId326"/>
    <hyperlink ref="Z311" r:id="rId327"/>
    <hyperlink ref="H314" display="Tesla123!@#" r:id="rId328"/>
    <hyperlink ref="Z314" r:id="rId329"/>
    <hyperlink ref="Z315" r:id="rId330"/>
    <hyperlink ref="Z316" r:id="rId331"/>
    <hyperlink ref="H317" r:id="rId332"/>
    <hyperlink ref="Z317" r:id="rId333"/>
    <hyperlink ref="Z318" r:id="rId334"/>
    <hyperlink ref="H319" display="Tesla123!@#" r:id="rId335"/>
    <hyperlink ref="Z319" r:id="rId336"/>
    <hyperlink ref="H320" display="Tesla123!@#" r:id="rId337"/>
    <hyperlink ref="Z320" r:id="rId338"/>
    <hyperlink ref="H321" display="Tesla123!@#" r:id="rId339"/>
    <hyperlink ref="H323" r:id="rId340"/>
    <hyperlink ref="Z323" r:id="rId341"/>
    <hyperlink ref="AA324" display="mailto:Alexandra.Valbjorn@pacteraedge.com" r:id="rId342"/>
    <hyperlink ref="Z325" r:id="rId343"/>
    <hyperlink ref="H326" r:id="rId344"/>
    <hyperlink ref="Z326" r:id="rId345"/>
    <hyperlink ref="Z327" r:id="rId346"/>
    <hyperlink ref="Z328" r:id="rId347"/>
    <hyperlink ref="Z331" r:id="rId348"/>
    <hyperlink ref="Z332" r:id="rId349"/>
    <hyperlink ref="Z333" r:id="rId350"/>
    <hyperlink ref="Z334" r:id="rId351"/>
    <hyperlink ref="Z336" display="daliabr@hotufi.net" r:id="rId352"/>
    <hyperlink ref="AA336" display="mailto:v_dalia.bracha@pactera.com" r:id="rId353"/>
    <hyperlink ref="Z338" r:id="rId354"/>
    <hyperlink ref="AA338" r:id="rId355"/>
    <hyperlink ref="Z339" r:id="rId356"/>
    <hyperlink ref="AA339" r:id="rId357"/>
    <hyperlink ref="Z341" r:id="rId358"/>
    <hyperlink ref="AA341" display="mailto:v_naftali.guttman@pactera.com" r:id="rId359"/>
    <hyperlink ref="Z342" r:id="rId360"/>
    <hyperlink ref="Z345" r:id="rId361"/>
    <hyperlink ref="Z347" r:id="rId362"/>
    <hyperlink ref="Z348" r:id="rId363"/>
    <hyperlink ref="Z349" r:id="rId364"/>
    <hyperlink ref="Z350" r:id="rId365"/>
    <hyperlink ref="H353" r:id="rId366"/>
    <hyperlink ref="AA353" display="mailto:v_maria.albuquerque@pactera.com" r:id="rId367"/>
    <hyperlink ref="H354" r:id="rId368"/>
    <hyperlink ref="AA354" display="mailto:v_rita.rocha@pactera.com" r:id="rId369"/>
    <hyperlink ref="H355" r:id="rId370"/>
    <hyperlink ref="AA355" display="mailto:v_luis.martins@pactera.com" r:id="rId371"/>
    <hyperlink ref="AA356" display="mailto:v_vanda.barbosa@pactera.com" r:id="rId372"/>
    <hyperlink ref="Z357" r:id="rId373"/>
    <hyperlink ref="AA357" display="mailto:v_paulo.conceicao@pactera.com" r:id="rId374"/>
    <hyperlink ref="Z359" r:id="rId375"/>
    <hyperlink ref="Z360" r:id="rId376"/>
    <hyperlink ref="AA360" r:id="rId377"/>
    <hyperlink ref="Z361" r:id="rId378"/>
    <hyperlink ref="Z362" r:id="rId379"/>
    <hyperlink ref="Z363" r:id="rId380"/>
    <hyperlink ref="AA363" r:id="rId381"/>
    <hyperlink ref="Z365" r:id="rId382"/>
    <hyperlink ref="H366" r:id="rId383"/>
    <hyperlink ref="Z366" r:id="rId384"/>
    <hyperlink ref="H367" r:id="rId385"/>
    <hyperlink ref="Z367" r:id="rId386"/>
    <hyperlink ref="Z368" r:id="rId387"/>
    <hyperlink ref="Z369" r:id="rId388"/>
    <hyperlink ref="Z370" r:id="rId389"/>
    <hyperlink ref="Z372" r:id="rId390"/>
    <hyperlink ref="AA372" r:id="rId391"/>
    <hyperlink ref="Z373" r:id="rId392"/>
    <hyperlink ref="Z376" r:id="rId393"/>
    <hyperlink ref="H377" r:id="rId394"/>
    <hyperlink ref="Z377" r:id="rId395"/>
    <hyperlink ref="Z378" r:id="rId396"/>
    <hyperlink ref="H379" display="Tesla123!@#" r:id="rId397"/>
    <hyperlink ref="Z379" r:id="rId398"/>
    <hyperlink ref="H381" display="Tesla123!@#" r:id="rId399"/>
    <hyperlink ref="H382" display="Tesla123!@#" r:id="rId400"/>
    <hyperlink ref="H383" display="Tesla123!@#" r:id="rId401"/>
    <hyperlink ref="Z383" r:id="rId402"/>
    <hyperlink ref="H384" display="Tesla123!@#" r:id="rId403"/>
    <hyperlink ref="Z384" r:id="rId404"/>
    <hyperlink ref="H385" display="Tesla123!@#" r:id="rId405"/>
    <hyperlink ref="H386" display="Tesla123!@#" r:id="rId406"/>
    <hyperlink ref="Z386" r:id="rId407"/>
    <hyperlink ref="H387" display="Tesla123!@#" r:id="rId408"/>
    <hyperlink ref="Z389" r:id="rId409"/>
    <hyperlink ref="H391" r:id="rId410"/>
    <hyperlink ref="Z391" r:id="rId411"/>
    <hyperlink ref="H392" r:id="rId412"/>
    <hyperlink ref="Z392" r:id="rId413"/>
    <hyperlink ref="H394" r:id="rId414"/>
    <hyperlink ref="H395" r:id="rId415"/>
    <hyperlink ref="Z395" r:id="rId416"/>
    <hyperlink ref="H396" r:id="rId417"/>
    <hyperlink ref="H397" r:id="rId418"/>
    <hyperlink ref="Z397" r:id="rId419"/>
    <hyperlink ref="H398" r:id="rId420"/>
    <hyperlink ref="Z398" r:id="rId421"/>
    <hyperlink ref="H399" r:id="rId422"/>
    <hyperlink ref="Z399" r:id="rId423"/>
    <hyperlink ref="H400" r:id="rId424"/>
    <hyperlink ref="Z400" r:id="rId425"/>
    <hyperlink ref="H407" r:id="rId426"/>
    <hyperlink ref="H411" r:id="rId427"/>
    <hyperlink ref="Z411" r:id="rId428"/>
    <hyperlink ref="AA411" r:id="rId429"/>
    <hyperlink ref="Z412" r:id="rId430"/>
    <hyperlink ref="Z413" r:id="rId431"/>
    <hyperlink ref="H414" r:id="rId432"/>
    <hyperlink ref="Z417" r:id="rId433"/>
    <hyperlink ref="Z419" r:id="rId434"/>
    <hyperlink ref="Z423" r:id="rId435"/>
    <hyperlink ref="AA425" r:id="rId436"/>
    <hyperlink ref="AA426" r:id="rId437"/>
    <hyperlink ref="AA427" r:id="rId438"/>
    <hyperlink ref="AA429" r:id="rId439"/>
    <hyperlink ref="AA430" r:id="rId440"/>
    <hyperlink ref="AA431" r:id="rId441"/>
    <hyperlink ref="AA432" r:id="rId442"/>
    <hyperlink ref="Z433" r:id="rId443"/>
    <hyperlink ref="AA433" r:id="rId444"/>
    <hyperlink ref="Z435" r:id="rId445"/>
    <hyperlink ref="Z436" r:id="rId446"/>
    <hyperlink ref="Z437" r:id="rId447"/>
    <hyperlink ref="Z438" r:id="rId448"/>
    <hyperlink ref="Z440" r:id="rId449"/>
    <hyperlink ref="AA442" r:id="rId450"/>
    <hyperlink ref="Z443" r:id="rId451"/>
    <hyperlink ref="Z444" r:id="rId452"/>
    <hyperlink ref="Z446" r:id="rId453"/>
    <hyperlink ref="D517" display="parenas@tesla.com" r:id="rId454"/>
    <hyperlink ref="D518" display="xiaoxu@tesla.com" r:id="rId455"/>
    <hyperlink ref="D520" display="fspiteri@tesla.com" r:id="rId456"/>
    <hyperlink ref="D525" display="jchu@tesla.com" r:id="rId457"/>
    <hyperlink ref="D526" display="achinoporos@tesla.com" r:id="rId458"/>
    <hyperlink ref="D528" display="nafisher@tesla.com" r:id="rId459"/>
    <hyperlink ref="D529" display="kyeh@tesla.com" r:id="rId460"/>
    <hyperlink ref="D535" display="kmendel@tesla.com" r:id="rId461"/>
    <hyperlink ref="D536" display="mgargallo@tesla.com" r:id="rId462"/>
    <hyperlink ref="D537" display="mdong@tesla.com" r:id="rId463"/>
    <hyperlink ref="D538" display="yanscao@tesla.com" r:id="rId464"/>
    <hyperlink ref="D542" display="xiayang@tesla.com" r:id="rId465"/>
    <hyperlink ref="D549" display="aksmith@tesla.com" r:id="rId466"/>
    <hyperlink ref="D553" display="danichols@tesla.com" r:id="rId467"/>
  </hyperlinks>
  <pageMargins left="0.7" right="0.7" top="0.75" bottom="0.75" header="0.3" footer="0.3"/>
  <pageSetup orientation="portrait" paperSize="9"/>
</worksheet>
</file>

<file path=xl/worksheets/sheet3.xml><?xml version="1.0" encoding="utf-8"?>
<worksheet xmlns:r="http://schemas.openxmlformats.org/officeDocument/2006/relationships" xmlns="http://schemas.openxmlformats.org/spreadsheetml/2006/main">
  <sheetPr codeName="Sheet1">
    <outlinePr summaryBelow="1" summaryRight="1"/>
    <pageSetUpPr autoPageBreaks="0"/>
  </sheetPr>
  <dimension ref="B1:P38"/>
  <sheetViews>
    <sheetView topLeftCell="A13" workbookViewId="0">
      <selection activeCell="L18" sqref="L18"/>
    </sheetView>
  </sheetViews>
  <sheetFormatPr baseColWidth="8" defaultColWidth="9.125" defaultRowHeight="13.5"/>
  <cols>
    <col width="3.5" customWidth="1" style="474" min="1" max="1"/>
    <col width="13" customWidth="1" style="474" min="2" max="2"/>
    <col width="12.5" customWidth="1" style="474" min="3" max="3"/>
    <col width="15.5" customWidth="1" style="474" min="4" max="4"/>
    <col width="10.5" customWidth="1" style="474" min="5" max="5"/>
    <col width="11" customWidth="1" style="474" min="6" max="6"/>
    <col width="7" customWidth="1" style="474" min="7" max="7"/>
    <col width="11.5" customWidth="1" style="474" min="8" max="9"/>
    <col width="12.5" customWidth="1" style="474" min="10" max="10"/>
    <col width="15.5" customWidth="1" style="474" min="11" max="11"/>
    <col width="11.5" customWidth="1" style="474" min="12" max="14"/>
    <col width="14.5" customWidth="1" style="474" min="15" max="15"/>
    <col width="9.5" customWidth="1" style="474" min="16" max="16"/>
  </cols>
  <sheetData>
    <row r="1">
      <c r="C1" s="1" t="n"/>
      <c r="D1" s="1" t="n"/>
      <c r="E1" s="1" t="n"/>
      <c r="F1" s="1" t="n"/>
      <c r="G1" s="1" t="n"/>
      <c r="H1" s="1" t="n"/>
      <c r="I1" s="1" t="n"/>
      <c r="J1" s="1" t="n"/>
      <c r="K1" s="1" t="n"/>
      <c r="L1" s="1" t="n"/>
      <c r="M1" s="1" t="n"/>
      <c r="N1" s="1" t="n"/>
      <c r="O1" s="1" t="n"/>
    </row>
    <row r="2" ht="15" customHeight="1" s="474">
      <c r="C2" s="28" t="n"/>
      <c r="D2" s="28" t="n"/>
      <c r="E2" s="28" t="n"/>
      <c r="F2" s="64" t="inlineStr">
        <is>
          <t>From:</t>
        </is>
      </c>
      <c r="G2" s="28" t="n"/>
      <c r="H2" s="28" t="n"/>
      <c r="I2" s="64" t="inlineStr">
        <is>
          <t>To:</t>
        </is>
      </c>
      <c r="J2" s="28" t="n"/>
      <c r="K2" s="28" t="n"/>
      <c r="L2" s="5" t="inlineStr">
        <is>
          <t>WWC/Page</t>
        </is>
      </c>
      <c r="M2" s="5" t="inlineStr">
        <is>
          <t>Unit Price</t>
        </is>
      </c>
      <c r="N2" s="5" t="inlineStr">
        <is>
          <t>Currency</t>
        </is>
      </c>
      <c r="O2" s="5" t="inlineStr">
        <is>
          <t>PO Value</t>
        </is>
      </c>
      <c r="P2" s="29" t="n"/>
    </row>
    <row r="3" ht="14.25" customHeight="1" s="474">
      <c r="C3" s="1" t="n"/>
      <c r="D3" s="1" t="n"/>
      <c r="E3" s="26" t="inlineStr">
        <is>
          <t>Year</t>
        </is>
      </c>
      <c r="F3" s="6" t="n">
        <v>2022</v>
      </c>
      <c r="G3" s="1" t="n"/>
      <c r="H3" s="26" t="inlineStr">
        <is>
          <t>Year</t>
        </is>
      </c>
      <c r="I3" s="6" t="n">
        <v>2022</v>
      </c>
      <c r="J3" s="1" t="n"/>
      <c r="K3" s="26" t="inlineStr">
        <is>
          <t>Translation</t>
        </is>
      </c>
      <c r="L3" s="6">
        <f>SUMIFS(Tracking!$AA$2:$AA$18880,Tracking!$AC$2:$AC$18880,POCreator!D11,Tracking!$A$2:$A$18880, "&lt;="&amp;I9,Tracking!$A$2:$A$18880,"&gt;="&amp;F9)</f>
        <v/>
      </c>
      <c r="M3" s="6">
        <f>VLOOKUP(D11,Resource!$B$2:$AE$460,13,FALSE)</f>
        <v/>
      </c>
      <c r="N3" s="6">
        <f>VLOOKUP(D11,Resource!$B$2:$S$460,18,FALSE)</f>
        <v/>
      </c>
      <c r="O3" s="50">
        <f>L3*M3</f>
        <v/>
      </c>
    </row>
    <row r="4" ht="14.25" customHeight="1" s="474">
      <c r="C4" s="1" t="n"/>
      <c r="D4" s="1" t="n"/>
      <c r="E4" s="26" t="inlineStr">
        <is>
          <t>Month</t>
        </is>
      </c>
      <c r="F4" s="8" t="n">
        <v>9</v>
      </c>
      <c r="G4" s="1" t="n"/>
      <c r="H4" s="26" t="inlineStr">
        <is>
          <t>Month</t>
        </is>
      </c>
      <c r="I4" s="8" t="n">
        <v>10</v>
      </c>
      <c r="J4" s="1" t="n"/>
      <c r="K4" s="26" t="inlineStr">
        <is>
          <t>Review</t>
        </is>
      </c>
      <c r="L4" s="6">
        <f>SUMIFS(Tracking!$AB$2:$AB$8888,Tracking!$AI$2:$AI$8888,POCreator!D11,Tracking!$A$2:$A$8888, "&lt;="&amp;I9,Tracking!$A$2:$A$8888,"&gt;="&amp;F9)</f>
        <v/>
      </c>
      <c r="M4" s="6">
        <f>VLOOKUP(D11,Resource!$B$2:$AE$460,14,FALSE)</f>
        <v/>
      </c>
      <c r="N4" s="6">
        <f>VLOOKUP(D11,Resource!$B$2:$S$460,18,FALSE)</f>
        <v/>
      </c>
      <c r="O4" s="50">
        <f>L4*M4</f>
        <v/>
      </c>
    </row>
    <row r="5" ht="14.25" customHeight="1" s="474">
      <c r="C5" s="1" t="n"/>
      <c r="D5" s="1" t="n"/>
      <c r="E5" s="26" t="inlineStr">
        <is>
          <t>Day</t>
        </is>
      </c>
      <c r="F5" s="8" t="n">
        <v>20</v>
      </c>
      <c r="G5" s="1" t="n"/>
      <c r="H5" s="26" t="inlineStr">
        <is>
          <t>Day</t>
        </is>
      </c>
      <c r="I5" s="8" t="n">
        <v>19</v>
      </c>
      <c r="J5" s="1" t="n"/>
      <c r="K5" s="26" t="inlineStr">
        <is>
          <t>GT Login NO</t>
        </is>
      </c>
      <c r="L5" s="6">
        <f>VLOOKUP(D11, Resource!$B$2:$AE$460,29,FALSE)</f>
        <v/>
      </c>
      <c r="M5" s="6" t="n"/>
      <c r="N5" s="6" t="n"/>
      <c r="O5" s="50" t="n"/>
    </row>
    <row r="6" ht="14.25" customHeight="1" s="474" thickBot="1">
      <c r="C6" s="1" t="n"/>
      <c r="D6" s="1" t="n"/>
      <c r="E6" s="1" t="n"/>
      <c r="F6" s="1" t="n"/>
      <c r="G6" s="1" t="n"/>
      <c r="H6" s="1" t="n"/>
      <c r="I6" s="1" t="n"/>
      <c r="J6" s="1" t="n"/>
      <c r="K6" s="1" t="n"/>
      <c r="L6" s="1" t="n"/>
      <c r="M6" s="1" t="n"/>
      <c r="N6" s="1" t="n"/>
      <c r="O6" s="30" t="n"/>
    </row>
    <row r="7" ht="38.25" customHeight="1" s="474">
      <c r="B7" s="10" t="n"/>
      <c r="C7" s="10" t="n"/>
      <c r="D7" s="17">
        <f>"PO Value for "&amp;D13&amp;"(This is not a PO)"</f>
        <v/>
      </c>
      <c r="E7" s="10" t="n"/>
      <c r="F7" s="14" t="n"/>
      <c r="G7" s="10" t="n"/>
      <c r="H7" s="10" t="n"/>
      <c r="I7" s="14" t="n"/>
      <c r="J7" s="10" t="n"/>
      <c r="K7" s="10" t="n"/>
      <c r="L7" s="11" t="n"/>
      <c r="M7" s="62" t="n"/>
      <c r="N7" s="62" t="n"/>
      <c r="O7" s="62" t="n"/>
    </row>
    <row r="8" ht="14.25" customHeight="1" s="474">
      <c r="B8" s="3" t="n"/>
      <c r="C8" s="3" t="n"/>
      <c r="D8" s="3" t="n"/>
      <c r="E8" s="3" t="n"/>
      <c r="F8" s="13" t="n"/>
      <c r="G8" s="3" t="n"/>
      <c r="H8" s="3" t="n"/>
      <c r="I8" s="13" t="n"/>
      <c r="J8" s="13" t="n"/>
      <c r="K8" s="3" t="n"/>
      <c r="L8" s="12" t="n"/>
      <c r="M8" s="62" t="n"/>
      <c r="N8" s="62" t="n"/>
      <c r="O8" s="62" t="n"/>
    </row>
    <row r="9" ht="14.25" customHeight="1" s="474">
      <c r="B9" s="3" t="n"/>
      <c r="C9" s="3" t="n"/>
      <c r="D9" s="3" t="n"/>
      <c r="E9" s="25" t="inlineStr">
        <is>
          <t>From:</t>
        </is>
      </c>
      <c r="F9" s="27">
        <f>DATE(F3,F4,F5)</f>
        <v/>
      </c>
      <c r="G9" s="3" t="n"/>
      <c r="H9" s="25" t="inlineStr">
        <is>
          <t>To:</t>
        </is>
      </c>
      <c r="I9" s="27">
        <f>DATE(I3,I4,I5)</f>
        <v/>
      </c>
      <c r="J9" s="13" t="n"/>
      <c r="K9" s="3" t="n"/>
      <c r="L9" s="12" t="n"/>
      <c r="M9" s="62" t="n"/>
      <c r="N9" s="62" t="n"/>
      <c r="O9" s="62" t="n"/>
    </row>
    <row r="10" ht="14.25" customHeight="1" s="474">
      <c r="B10" s="3" t="n"/>
      <c r="C10" s="3" t="n"/>
      <c r="D10" s="3" t="n"/>
      <c r="E10" s="3" t="n"/>
      <c r="F10" s="13" t="n"/>
      <c r="G10" s="3" t="n"/>
      <c r="H10" s="3" t="n"/>
      <c r="I10" s="13" t="n"/>
      <c r="J10" s="13" t="n"/>
      <c r="K10" s="3" t="n"/>
      <c r="L10" s="12" t="n"/>
      <c r="M10" s="576" t="inlineStr">
        <is>
          <t>Tracking工作表必须在 "TaskList_VendorPO" 视图下, 并根据左表进行筛选</t>
        </is>
      </c>
    </row>
    <row r="11" ht="15" customHeight="1" s="474">
      <c r="B11" s="3" t="n"/>
      <c r="C11" s="9" t="inlineStr">
        <is>
          <t>Talent</t>
        </is>
      </c>
      <c r="D11" s="52" t="inlineStr">
        <is>
          <t>Aatchariya Suksai</t>
        </is>
      </c>
      <c r="E11" s="3" t="n"/>
      <c r="F11" s="13" t="n"/>
      <c r="G11" s="3" t="n"/>
      <c r="H11" s="3" t="n"/>
      <c r="I11" s="13" t="n"/>
      <c r="J11" s="13" t="n"/>
      <c r="K11" s="3" t="n"/>
      <c r="L11" s="12" t="n"/>
      <c r="M11" s="628" t="n"/>
    </row>
    <row r="12" ht="15" customHeight="1" s="474">
      <c r="B12" s="3" t="n"/>
      <c r="C12" s="9" t="inlineStr">
        <is>
          <t>Language</t>
        </is>
      </c>
      <c r="D12" s="8" t="inlineStr">
        <is>
          <t>TH</t>
        </is>
      </c>
      <c r="E12" s="3" t="n"/>
      <c r="F12" s="13" t="n"/>
      <c r="G12" s="3" t="n"/>
      <c r="H12" s="3" t="n"/>
      <c r="I12" s="13" t="n"/>
      <c r="J12" s="13" t="n"/>
      <c r="K12" s="3" t="n"/>
      <c r="L12" s="12" t="n"/>
      <c r="M12" s="63" t="inlineStr">
        <is>
          <t>提前在本地D盘创建 D:\PO4Review</t>
        </is>
      </c>
    </row>
    <row r="13" ht="15" customHeight="1" s="474">
      <c r="B13" s="3" t="n"/>
      <c r="C13" s="9" t="inlineStr">
        <is>
          <t>Service</t>
        </is>
      </c>
      <c r="D13" s="8" t="inlineStr">
        <is>
          <t>Translation</t>
        </is>
      </c>
      <c r="E13" s="4" t="n"/>
      <c r="F13" s="4" t="n"/>
      <c r="G13" s="4" t="n"/>
      <c r="H13" s="4" t="n"/>
      <c r="I13" s="13" t="n"/>
      <c r="J13" s="3" t="n"/>
      <c r="K13" s="3" t="n"/>
      <c r="L13" s="12" t="n"/>
      <c r="M13" s="62" t="n"/>
      <c r="N13" s="65" t="n"/>
      <c r="O13" s="65" t="n"/>
    </row>
    <row r="14" ht="14.25" customHeight="1" s="474">
      <c r="B14" s="3" t="n"/>
      <c r="C14" s="7" t="n"/>
      <c r="D14" s="7" t="n"/>
      <c r="E14" s="3" t="n"/>
      <c r="F14" s="3" t="n"/>
      <c r="G14" s="3" t="n"/>
      <c r="H14" s="3" t="n"/>
      <c r="I14" s="3" t="n"/>
      <c r="J14" s="3" t="n"/>
      <c r="K14" s="3" t="n"/>
      <c r="L14" s="12" t="n"/>
      <c r="M14" s="63" t="n"/>
      <c r="N14" s="63" t="n"/>
    </row>
    <row r="15" ht="15" customHeight="1" s="474" thickBot="1">
      <c r="B15" s="3" t="n"/>
      <c r="C15" s="7" t="n"/>
      <c r="D15" s="7" t="n"/>
      <c r="E15" s="3" t="n"/>
      <c r="F15" s="3" t="n"/>
      <c r="G15" s="3" t="n"/>
      <c r="H15" s="3" t="n"/>
      <c r="I15" s="3" t="n"/>
      <c r="J15" s="3" t="n"/>
      <c r="K15" s="3" t="n"/>
      <c r="L15" s="12" t="n"/>
      <c r="M15" s="63" t="n"/>
      <c r="N15" s="63" t="n"/>
      <c r="O15" s="65" t="n"/>
    </row>
    <row r="16" ht="15" customHeight="1" s="474">
      <c r="B16" s="53" t="inlineStr">
        <is>
          <t>GT Login NO</t>
        </is>
      </c>
      <c r="C16" s="60" t="inlineStr">
        <is>
          <t>Job Name</t>
        </is>
      </c>
      <c r="D16" s="60" t="n"/>
      <c r="E16" s="60" t="n"/>
      <c r="F16" s="60" t="n"/>
      <c r="G16" s="61" t="n"/>
      <c r="H16" s="53">
        <f>IF(D13=K5, "PAGE", "Total WWC")</f>
        <v/>
      </c>
      <c r="I16" s="53" t="inlineStr">
        <is>
          <t>Unit Price</t>
        </is>
      </c>
      <c r="J16" s="53" t="inlineStr">
        <is>
          <t>Currency</t>
        </is>
      </c>
      <c r="K16" s="54" t="inlineStr">
        <is>
          <t>PO Value</t>
        </is>
      </c>
      <c r="L16" s="12" t="n"/>
      <c r="M16" s="63" t="n"/>
      <c r="N16" s="63" t="n"/>
      <c r="O16" s="62" t="n"/>
    </row>
    <row r="17" ht="15" customHeight="1" s="474" thickBot="1">
      <c r="B17" s="57">
        <f>L5</f>
        <v/>
      </c>
      <c r="C17" s="55">
        <f>"Tesla-("&amp;F3&amp;"-"&amp;F4&amp;"-"&amp;F5&amp;"-"&amp;I3&amp;"-"&amp;I4&amp;"-"&amp;I5&amp;")_"&amp;D11&amp;"_"&amp;D12&amp;"_"&amp;D13</f>
        <v/>
      </c>
      <c r="D17" s="55" t="n"/>
      <c r="E17" s="55" t="n"/>
      <c r="F17" s="55" t="n"/>
      <c r="G17" s="56" t="n"/>
      <c r="H17" s="57">
        <f>VLOOKUP(D13,K3:L5,2,FALSE)</f>
        <v/>
      </c>
      <c r="I17" s="57">
        <f>VLOOKUP(D13,K3:N5,3,FALSE)</f>
        <v/>
      </c>
      <c r="J17" s="58">
        <f>VLOOKUP(D11,Resource!$B$2:$S$460,18,FALSE)</f>
        <v/>
      </c>
      <c r="K17" s="59">
        <f>H17*I17</f>
        <v/>
      </c>
      <c r="L17" s="12" t="n"/>
      <c r="M17" s="63" t="n"/>
      <c r="N17" s="63" t="n"/>
      <c r="O17" s="62" t="n"/>
    </row>
    <row r="18" ht="14.25" customHeight="1" s="474">
      <c r="B18" s="3" t="n"/>
      <c r="C18" s="3" t="n"/>
      <c r="D18" s="3" t="n"/>
      <c r="E18" s="3" t="n"/>
      <c r="F18" s="3" t="n"/>
      <c r="G18" s="3" t="n"/>
      <c r="H18" s="3" t="n"/>
      <c r="I18" s="3" t="n"/>
      <c r="J18" s="3" t="n"/>
      <c r="K18" s="3" t="n"/>
      <c r="L18" s="12" t="n"/>
      <c r="M18" s="63" t="n"/>
      <c r="N18" s="63" t="n"/>
      <c r="O18" s="62" t="n"/>
    </row>
    <row r="19" ht="15" customHeight="1" s="474" thickBot="1">
      <c r="B19" s="15" t="n"/>
      <c r="C19" s="15" t="n"/>
      <c r="D19" s="15" t="n"/>
      <c r="E19" s="15" t="n"/>
      <c r="F19" s="15" t="n"/>
      <c r="G19" s="15" t="n"/>
      <c r="H19" s="15" t="n"/>
      <c r="I19" s="15" t="n"/>
      <c r="J19" s="15" t="n"/>
      <c r="K19" s="15" t="n"/>
      <c r="L19" s="16" t="n"/>
      <c r="M19" s="63" t="n"/>
      <c r="N19" s="63" t="n"/>
      <c r="O19" s="62" t="n"/>
    </row>
    <row r="20" ht="14.25" customHeight="1" s="474">
      <c r="C20" s="31" t="n"/>
      <c r="D20" s="31" t="n"/>
      <c r="E20" s="31" t="n"/>
      <c r="F20" s="31" t="n"/>
      <c r="G20" s="31" t="n"/>
      <c r="H20" s="31" t="n"/>
      <c r="I20" s="31" t="n"/>
      <c r="J20" s="31" t="n"/>
      <c r="K20" s="31" t="n"/>
      <c r="L20" s="31" t="n"/>
      <c r="M20" s="32" t="n"/>
      <c r="N20" s="32" t="n"/>
      <c r="O20" s="33" t="n"/>
    </row>
    <row r="21" ht="14.25" customHeight="1" s="474">
      <c r="C21" s="3" t="n"/>
      <c r="D21" s="3" t="n"/>
      <c r="E21" s="3" t="n"/>
      <c r="F21" s="3" t="n"/>
      <c r="G21" s="3" t="n"/>
      <c r="H21" s="3" t="n"/>
      <c r="I21" s="3" t="n"/>
      <c r="J21" s="3" t="n"/>
      <c r="K21" s="3" t="n"/>
      <c r="L21" s="3" t="n"/>
      <c r="M21" s="1" t="n"/>
      <c r="N21" s="1" t="n"/>
    </row>
    <row r="24">
      <c r="B24" s="296" t="n"/>
    </row>
    <row r="25">
      <c r="B25" s="296" t="n"/>
      <c r="C25" s="296" t="n"/>
    </row>
    <row r="26" ht="14.25" customHeight="1" s="474">
      <c r="B26" s="296" t="n"/>
      <c r="C26" s="296" t="n"/>
      <c r="F26" s="281" t="n"/>
      <c r="G26" s="281" t="n"/>
    </row>
    <row r="27" ht="14.25" customHeight="1" s="474">
      <c r="B27" s="296" t="n"/>
      <c r="C27" s="296" t="n"/>
      <c r="F27" s="281" t="n"/>
      <c r="G27" s="281" t="n"/>
    </row>
    <row r="28" ht="14.25" customHeight="1" s="474">
      <c r="B28" s="296" t="n"/>
      <c r="C28" s="296" t="n"/>
      <c r="F28" s="281" t="n"/>
      <c r="G28" s="281" t="n"/>
    </row>
    <row r="29" ht="14.25" customHeight="1" s="474">
      <c r="F29" s="281" t="n"/>
      <c r="G29" s="281" t="n"/>
    </row>
    <row r="30" ht="14.25" customHeight="1" s="474">
      <c r="F30" s="281" t="n"/>
      <c r="G30" s="281" t="n"/>
    </row>
    <row r="31" ht="14.25" customHeight="1" s="474">
      <c r="F31" s="281" t="n"/>
      <c r="G31" s="281" t="n"/>
    </row>
    <row r="32" ht="14.25" customHeight="1" s="474">
      <c r="F32" s="281" t="n"/>
      <c r="G32" s="281" t="n"/>
    </row>
    <row r="33" ht="14.25" customHeight="1" s="474">
      <c r="F33" s="281" t="n"/>
      <c r="G33" s="281" t="n"/>
    </row>
    <row r="34" ht="14.25" customHeight="1" s="474">
      <c r="F34" s="281" t="n"/>
      <c r="G34" s="281" t="n"/>
    </row>
    <row r="35" ht="14.25" customHeight="1" s="474">
      <c r="F35" s="281" t="n"/>
      <c r="G35" s="281" t="n"/>
    </row>
    <row r="36" ht="14.25" customHeight="1" s="474">
      <c r="F36" s="281" t="n"/>
      <c r="G36" s="281" t="n"/>
    </row>
    <row r="37" ht="14.25" customHeight="1" s="474">
      <c r="F37" s="281" t="n"/>
      <c r="G37" s="281" t="n"/>
    </row>
    <row r="38" ht="14.25" customHeight="1" s="474">
      <c r="F38" s="281" t="n"/>
      <c r="G38" s="281" t="n"/>
    </row>
  </sheetData>
  <mergeCells count="1">
    <mergeCell ref="M10:O11"/>
  </mergeCells>
  <dataValidations count="5">
    <dataValidation sqref="I3 F3" showErrorMessage="1" showInputMessage="1" allowBlank="1" type="list">
      <formula1>"2014,2015,2016,2017,2018,2019,2020,2021,2022"</formula1>
    </dataValidation>
    <dataValidation sqref="I4 F4" showErrorMessage="1" showInputMessage="1" allowBlank="1" type="list">
      <formula1>"1,2,3,4,5,6,7,8,9,10,11,12"</formula1>
    </dataValidation>
    <dataValidation sqref="I5 F5" showErrorMessage="1" showInputMessage="1" allowBlank="1" type="list">
      <formula1>"1,2,3,4,5,6,7,8,9,10,11,12,13,14,15,16,17,18,19,20,21,22,23,24,25,26,27,28,29,30,31"</formula1>
    </dataValidation>
    <dataValidation sqref="D11" showErrorMessage="1" showInputMessage="1" allowBlank="1" type="list">
      <formula1>INDIRECT($D$12)</formula1>
    </dataValidation>
    <dataValidation sqref="D13" showErrorMessage="1" showInputMessage="1" allowBlank="1" type="list">
      <formula1>"Translation,Review,TEP"</formula1>
    </dataValidation>
  </dataValidations>
  <hyperlinks>
    <hyperlink ref="M12" display="D:\PO4Review" r:id="rId1"/>
  </hyperlinks>
  <pageMargins left="0.7" right="0.7" top="0.75" bottom="0.75" header="0.3" footer="0.3"/>
  <pageSetup orientation="portrait" paperSize="9"/>
</worksheet>
</file>

<file path=xl/worksheets/sheet4.xml><?xml version="1.0" encoding="utf-8"?>
<worksheet xmlns="http://schemas.openxmlformats.org/spreadsheetml/2006/main">
  <sheetPr codeName="Sheet8">
    <outlinePr summaryBelow="1" summaryRight="1"/>
    <pageSetUpPr autoPageBreaks="0"/>
  </sheetPr>
  <dimension ref="A1:Q2665"/>
  <sheetViews>
    <sheetView topLeftCell="A2" zoomScaleNormal="85" workbookViewId="0">
      <pane ySplit="1" topLeftCell="A1355" activePane="bottomLeft" state="frozen"/>
      <selection activeCell="A2" sqref="A2"/>
      <selection pane="bottomLeft" activeCell="K1370" sqref="K1370"/>
    </sheetView>
  </sheetViews>
  <sheetFormatPr baseColWidth="8" defaultColWidth="9" defaultRowHeight="13.5"/>
  <cols>
    <col width="6.5" customWidth="1" style="110" min="1" max="1"/>
    <col width="12.5" customWidth="1" style="110" min="2" max="2"/>
    <col width="64.875" customWidth="1" style="108" min="3" max="3"/>
    <col hidden="1" width="11.5" customWidth="1" style="110" min="4" max="4"/>
    <col hidden="1" width="9.5" customWidth="1" style="110" min="5" max="5"/>
    <col hidden="1" width="20.5" customWidth="1" style="110" min="6" max="6"/>
    <col hidden="1" width="11.5" customWidth="1" style="110" min="7" max="7"/>
    <col width="10.5" customWidth="1" style="110" min="8" max="10"/>
    <col width="11.125" customWidth="1" style="110" min="11" max="11"/>
    <col width="23.5" customWidth="1" style="110" min="12" max="12"/>
    <col width="9" customWidth="1" style="110" min="13" max="13"/>
    <col width="13.5" customWidth="1" style="110" min="14" max="14"/>
    <col width="9.125" customWidth="1" style="110" min="15" max="15"/>
    <col width="9" customWidth="1" style="110" min="16" max="16"/>
    <col width="16.5" customWidth="1" style="110" min="17" max="17"/>
    <col width="9.5" bestFit="1" customWidth="1" style="110" min="18" max="18"/>
    <col width="10.5" bestFit="1" customWidth="1" style="110" min="19" max="19"/>
    <col width="9" customWidth="1" style="110" min="20" max="16384"/>
  </cols>
  <sheetData>
    <row r="1" hidden="1" ht="14.25" customHeight="1" s="474">
      <c r="A1" s="110" t="inlineStr">
        <is>
          <t xml:space="preserve">ba </t>
        </is>
      </c>
      <c r="B1" s="110" t="inlineStr">
        <is>
          <t>PO list</t>
        </is>
      </c>
    </row>
    <row r="2">
      <c r="A2" s="375" t="inlineStr">
        <is>
          <t>NO.</t>
        </is>
      </c>
      <c r="B2" s="375" t="inlineStr">
        <is>
          <t>GT Login NO</t>
        </is>
      </c>
      <c r="C2" s="375" t="inlineStr">
        <is>
          <t>Job Name</t>
        </is>
      </c>
      <c r="D2" s="375" t="n"/>
      <c r="E2" s="375" t="n"/>
      <c r="F2" s="375" t="n"/>
      <c r="G2" s="398" t="n"/>
      <c r="H2" s="375" t="inlineStr">
        <is>
          <t>Total WWC</t>
        </is>
      </c>
      <c r="I2" s="375" t="inlineStr">
        <is>
          <t>Unit Price</t>
        </is>
      </c>
      <c r="J2" s="375" t="inlineStr">
        <is>
          <t>Currency</t>
        </is>
      </c>
      <c r="K2" s="398" t="inlineStr">
        <is>
          <t>PO Value</t>
        </is>
      </c>
      <c r="L2" s="399" t="inlineStr">
        <is>
          <t>PO Number</t>
        </is>
      </c>
      <c r="M2" s="399" t="inlineStr">
        <is>
          <t>Type</t>
        </is>
      </c>
      <c r="N2" s="399" t="inlineStr">
        <is>
          <t>Value In USD</t>
        </is>
      </c>
      <c r="O2" s="399" t="inlineStr">
        <is>
          <t>Note</t>
        </is>
      </c>
      <c r="P2" s="399" t="inlineStr">
        <is>
          <t>Status</t>
        </is>
      </c>
      <c r="Q2" s="375" t="inlineStr">
        <is>
          <t>CreateDate</t>
        </is>
      </c>
    </row>
    <row r="3">
      <c r="A3" s="376" t="n">
        <v>1</v>
      </c>
      <c r="B3" s="110" t="inlineStr">
        <is>
          <t>NA</t>
        </is>
      </c>
      <c r="C3" s="108" t="inlineStr">
        <is>
          <t>20201229_Servereponse_Feature name fix_HE_Dalia_3h</t>
        </is>
      </c>
      <c r="H3" s="110" t="n">
        <v>3</v>
      </c>
      <c r="I3" s="110" t="n">
        <v>40</v>
      </c>
      <c r="J3" s="110" t="inlineStr">
        <is>
          <t>USD</t>
        </is>
      </c>
      <c r="K3" s="110">
        <f>H3*I3</f>
        <v/>
      </c>
      <c r="L3" s="110" t="inlineStr">
        <is>
          <t>EDGE-50728-307048</t>
        </is>
      </c>
      <c r="N3" s="629">
        <f>IF(PO2Vendor!J3="CNY",PO2Vendor!K3/Resource!$I$462,IF(J3="EUR",K3/Resource!$I$461,IF(PO2Vendor!J3="USD",PO2Vendor!K3,IF(PO2Vendor!J3="JPY",PO2Vendor!K3/Resource!$I$463))))</f>
        <v/>
      </c>
      <c r="P3" s="110" t="inlineStr">
        <is>
          <t>Done</t>
        </is>
      </c>
      <c r="Q3" s="400" t="n">
        <v>44218</v>
      </c>
    </row>
    <row r="4">
      <c r="A4" s="376" t="n">
        <v>2</v>
      </c>
      <c r="B4" s="110" t="inlineStr">
        <is>
          <t>NA</t>
        </is>
      </c>
      <c r="C4" s="108" t="inlineStr">
        <is>
          <t>20201229_Song name_HE_Dalia_T_0.5h</t>
        </is>
      </c>
      <c r="H4" s="110" t="n">
        <v>0.5</v>
      </c>
      <c r="I4" s="110" t="n">
        <v>40</v>
      </c>
      <c r="J4" s="110" t="inlineStr">
        <is>
          <t>USD</t>
        </is>
      </c>
      <c r="K4" s="110">
        <f>H4*I4</f>
        <v/>
      </c>
      <c r="L4" s="110" t="inlineStr">
        <is>
          <t>EDGE-50728-307051</t>
        </is>
      </c>
      <c r="N4" s="629">
        <f>IF(PO2Vendor!J4="CNY",PO2Vendor!K4/Resource!$I$462,IF(J4="EUR",K4/Resource!$I$461,IF(PO2Vendor!J4="USD",PO2Vendor!K4,IF(PO2Vendor!J4="JPY",PO2Vendor!K4/Resource!$I$463))))</f>
        <v/>
      </c>
      <c r="P4" s="110" t="inlineStr">
        <is>
          <t>Done</t>
        </is>
      </c>
      <c r="Q4" s="400" t="n">
        <v>44218</v>
      </c>
    </row>
    <row r="5">
      <c r="A5" s="376" t="n">
        <v>3</v>
      </c>
      <c r="B5" s="110" t="inlineStr">
        <is>
          <t>NA</t>
        </is>
      </c>
      <c r="C5" s="108" t="inlineStr">
        <is>
          <t>20201229_test_HE_Dalia_T_wrong assignment</t>
        </is>
      </c>
      <c r="H5" s="110" t="n">
        <v>1000</v>
      </c>
      <c r="I5" s="110" t="n">
        <v>0.1</v>
      </c>
      <c r="J5" s="110" t="inlineStr">
        <is>
          <t>USD</t>
        </is>
      </c>
      <c r="K5" s="110">
        <f>H5*I5</f>
        <v/>
      </c>
      <c r="L5" s="110" t="inlineStr">
        <is>
          <t>EDGE-50728-307054</t>
        </is>
      </c>
      <c r="N5" s="629">
        <f>IF(PO2Vendor!J5="CNY",PO2Vendor!K5/Resource!$I$462,IF(J5="EUR",K5/Resource!$I$461,IF(PO2Vendor!J5="USD",PO2Vendor!K5,IF(PO2Vendor!J5="JPY",PO2Vendor!K5/Resource!$I$463))))</f>
        <v/>
      </c>
      <c r="P5" s="110" t="inlineStr">
        <is>
          <t>Done</t>
        </is>
      </c>
      <c r="Q5" s="400" t="n">
        <v>44218</v>
      </c>
    </row>
    <row r="6">
      <c r="A6" s="376" t="n">
        <v>4</v>
      </c>
      <c r="B6" s="110" t="inlineStr">
        <is>
          <t>NA</t>
        </is>
      </c>
      <c r="C6" s="108" t="inlineStr">
        <is>
          <t>TW_82081_Fay_330 words_Q</t>
        </is>
      </c>
      <c r="H6" s="110" t="n">
        <v>330</v>
      </c>
      <c r="I6" s="110" t="n">
        <v>0.03</v>
      </c>
      <c r="J6" s="110" t="inlineStr">
        <is>
          <t>USD</t>
        </is>
      </c>
      <c r="K6" s="110">
        <f>H6*I6</f>
        <v/>
      </c>
      <c r="L6" s="110" t="inlineStr">
        <is>
          <t>EDGE-122807-306285</t>
        </is>
      </c>
      <c r="N6" s="629">
        <f>IF(PO2Vendor!J6="CNY",PO2Vendor!K6/Resource!$I$462,IF(J6="EUR",K6/Resource!$I$461,IF(PO2Vendor!J6="USD",PO2Vendor!K6,IF(PO2Vendor!J6="JPY",PO2Vendor!K6/Resource!$I$463))))</f>
        <v/>
      </c>
      <c r="P6" s="110" t="inlineStr">
        <is>
          <t>Done</t>
        </is>
      </c>
      <c r="Q6" s="400" t="n">
        <v>44218</v>
      </c>
    </row>
    <row r="7">
      <c r="A7" s="376" t="n">
        <v>5</v>
      </c>
      <c r="B7" s="110" t="inlineStr">
        <is>
          <t>NA</t>
        </is>
      </c>
      <c r="C7" s="108" t="inlineStr">
        <is>
          <t>82841_update feature name_DA_Cecilia_1h</t>
        </is>
      </c>
      <c r="H7" s="110" t="n">
        <v>1</v>
      </c>
      <c r="I7" s="110" t="n">
        <v>35</v>
      </c>
      <c r="J7" s="110" t="inlineStr">
        <is>
          <t>EUR</t>
        </is>
      </c>
      <c r="K7" s="110">
        <f>H7*I7</f>
        <v/>
      </c>
      <c r="L7" s="110" t="inlineStr">
        <is>
          <t>EDGE-176901-307055</t>
        </is>
      </c>
      <c r="N7" s="629">
        <f>IF(PO2Vendor!J7="CNY",PO2Vendor!K7/Resource!$I$462,IF(J7="EUR",K7/Resource!$I$461,IF(PO2Vendor!J7="USD",PO2Vendor!K7,IF(PO2Vendor!J7="JPY",PO2Vendor!K7/Resource!$I$463))))</f>
        <v/>
      </c>
      <c r="P7" s="110" t="inlineStr">
        <is>
          <t>Done</t>
        </is>
      </c>
      <c r="Q7" s="400" t="n">
        <v>44218</v>
      </c>
    </row>
    <row r="8">
      <c r="A8" s="376" t="n">
        <v>6</v>
      </c>
      <c r="B8" s="110" t="inlineStr">
        <is>
          <t>NA</t>
        </is>
      </c>
      <c r="C8" s="108" t="inlineStr">
        <is>
          <t>Project 76861_Ida_2.5h minus 2279.4 words</t>
        </is>
      </c>
      <c r="H8" s="110" t="n">
        <v>0.034</v>
      </c>
      <c r="I8" s="110" t="n">
        <v>295</v>
      </c>
      <c r="J8" s="110" t="inlineStr">
        <is>
          <t>EUR</t>
        </is>
      </c>
      <c r="K8" s="110">
        <f>H8*I8</f>
        <v/>
      </c>
      <c r="L8" s="110" t="inlineStr">
        <is>
          <t>EDGE-176902-306283</t>
        </is>
      </c>
      <c r="N8" s="629">
        <f>IF(PO2Vendor!J8="CNY",PO2Vendor!K8/Resource!$I$462,IF(J8="EUR",K8/Resource!$I$461,IF(PO2Vendor!J8="USD",PO2Vendor!K8,IF(PO2Vendor!J8="JPY",PO2Vendor!K8/Resource!$I$463))))</f>
        <v/>
      </c>
      <c r="P8" s="110" t="inlineStr">
        <is>
          <t>Done</t>
        </is>
      </c>
      <c r="Q8" s="400" t="n">
        <v>44218</v>
      </c>
    </row>
    <row r="9">
      <c r="A9" s="376" t="n">
        <v>7</v>
      </c>
      <c r="B9" s="110" t="inlineStr">
        <is>
          <t>NA</t>
        </is>
      </c>
      <c r="C9" s="108" t="inlineStr">
        <is>
          <t>81544_update feature name&amp;screenshot_HR_mirna safar_2h</t>
        </is>
      </c>
      <c r="H9" s="110" t="n">
        <v>2</v>
      </c>
      <c r="I9" s="110" t="n">
        <v>15</v>
      </c>
      <c r="J9" s="110" t="inlineStr">
        <is>
          <t>EUR</t>
        </is>
      </c>
      <c r="K9" s="110">
        <f>H9*I9</f>
        <v/>
      </c>
      <c r="L9" s="110" t="inlineStr">
        <is>
          <t>EDGE-187410-307058</t>
        </is>
      </c>
      <c r="N9" s="629">
        <f>IF(PO2Vendor!J9="CNY",PO2Vendor!K9/Resource!$I$462,IF(J9="EUR",K9/Resource!$I$461,IF(PO2Vendor!J9="USD",PO2Vendor!K9,IF(PO2Vendor!J9="JPY",PO2Vendor!K9/Resource!$I$463))))</f>
        <v/>
      </c>
      <c r="P9" s="110" t="inlineStr">
        <is>
          <t>Done</t>
        </is>
      </c>
      <c r="Q9" s="400" t="n">
        <v>44218</v>
      </c>
    </row>
    <row r="10">
      <c r="A10" s="376" t="n">
        <v>8</v>
      </c>
      <c r="B10" s="110" t="inlineStr">
        <is>
          <t>NA</t>
        </is>
      </c>
      <c r="C10" s="108" t="inlineStr">
        <is>
          <t>Tesla World Server project_Assignment_CN_20201225_Q_330 words_Yingsong</t>
        </is>
      </c>
      <c r="H10" s="110" t="n">
        <v>330</v>
      </c>
      <c r="I10" s="110" t="n">
        <v>0.075</v>
      </c>
      <c r="J10" s="110" t="inlineStr">
        <is>
          <t>CNY</t>
        </is>
      </c>
      <c r="K10" s="110">
        <f>H10*I10</f>
        <v/>
      </c>
      <c r="L10" s="110" t="inlineStr">
        <is>
          <t>EDGE-190801-307060</t>
        </is>
      </c>
      <c r="N10" s="629">
        <f>IF(PO2Vendor!J10="CNY",PO2Vendor!K10/Resource!$I$462,IF(J10="EUR",K10/Resource!$I$461,IF(PO2Vendor!J10="USD",PO2Vendor!K10,IF(PO2Vendor!J10="JPY",PO2Vendor!K10/Resource!$I$463))))</f>
        <v/>
      </c>
      <c r="P10" s="110" t="inlineStr">
        <is>
          <t>Done</t>
        </is>
      </c>
      <c r="Q10" s="400" t="n">
        <v>44218</v>
      </c>
    </row>
    <row r="11">
      <c r="A11" s="376" t="n">
        <v>9</v>
      </c>
      <c r="B11" s="110" t="inlineStr">
        <is>
          <t>NA</t>
        </is>
      </c>
      <c r="C11" s="108" t="inlineStr">
        <is>
          <t>83298 2021.1.5_M3_japanese_fixes_PG-1_Update UI_Yutaka</t>
        </is>
      </c>
      <c r="H11" s="110" t="n">
        <v>4</v>
      </c>
      <c r="I11" s="110" t="n">
        <v>30</v>
      </c>
      <c r="J11" s="110" t="inlineStr">
        <is>
          <t>USD</t>
        </is>
      </c>
      <c r="K11" s="110">
        <f>H11*I11</f>
        <v/>
      </c>
      <c r="L11" s="110" t="inlineStr">
        <is>
          <t>EDGE-164641-307063</t>
        </is>
      </c>
      <c r="N11" s="629">
        <f>IF(PO2Vendor!J11="CNY",PO2Vendor!K11/Resource!$I$462,IF(J11="EUR",K11/Resource!$I$461,IF(PO2Vendor!J11="USD",PO2Vendor!K11,IF(PO2Vendor!J11="JPY",PO2Vendor!K11/Resource!$I$463))))</f>
        <v/>
      </c>
      <c r="P11" s="110" t="inlineStr">
        <is>
          <t>Done</t>
        </is>
      </c>
      <c r="Q11" s="400" t="n">
        <v>44218</v>
      </c>
    </row>
    <row r="12">
      <c r="A12" s="376" t="n">
        <v>10</v>
      </c>
      <c r="B12" s="110" t="inlineStr">
        <is>
          <t>NA</t>
        </is>
      </c>
      <c r="C12" s="108" t="inlineStr">
        <is>
          <t>20210108_Fixing_DE_Martin_0.75h</t>
        </is>
      </c>
      <c r="H12" s="110" t="n">
        <v>0.75</v>
      </c>
      <c r="I12" s="110" t="n">
        <v>57.7</v>
      </c>
      <c r="J12" s="110" t="inlineStr">
        <is>
          <t>EUR</t>
        </is>
      </c>
      <c r="K12" s="110">
        <f>H12*I12</f>
        <v/>
      </c>
      <c r="L12" s="110" t="inlineStr">
        <is>
          <t>EDGE-170172-307066</t>
        </is>
      </c>
      <c r="N12" s="629">
        <f>IF(PO2Vendor!J12="CNY",PO2Vendor!K12/Resource!$I$462,IF(J12="EUR",K12/Resource!$I$461,IF(PO2Vendor!J12="USD",PO2Vendor!K12,IF(PO2Vendor!J12="JPY",PO2Vendor!K12/Resource!$I$463))))</f>
        <v/>
      </c>
      <c r="P12" s="110" t="inlineStr">
        <is>
          <t>Done</t>
        </is>
      </c>
      <c r="Q12" s="400" t="n">
        <v>44218</v>
      </c>
    </row>
    <row r="13">
      <c r="A13" s="376" t="n">
        <v>11</v>
      </c>
      <c r="B13" s="110" t="inlineStr">
        <is>
          <t>NA</t>
        </is>
      </c>
      <c r="C13" s="377" t="inlineStr">
        <is>
          <t>20210107_Tesla_Voiceover_Lily Pan_CN_720CNY</t>
        </is>
      </c>
      <c r="H13" s="110" t="n">
        <v>1</v>
      </c>
      <c r="I13" s="110" t="n">
        <v>720</v>
      </c>
      <c r="J13" s="110" t="inlineStr">
        <is>
          <t>CNY</t>
        </is>
      </c>
      <c r="K13" s="110">
        <f>H13*I13</f>
        <v/>
      </c>
      <c r="L13" s="110" t="inlineStr">
        <is>
          <t>EDGE-31649-306372</t>
        </is>
      </c>
      <c r="N13" s="629">
        <f>IF(PO2Vendor!J13="CNY",PO2Vendor!K13/Resource!$I$462,IF(J13="EUR",K13/Resource!$I$461,IF(PO2Vendor!J13="USD",PO2Vendor!K13,IF(PO2Vendor!J13="JPY",PO2Vendor!K13/Resource!$I$463))))</f>
        <v/>
      </c>
      <c r="P13" s="110" t="inlineStr">
        <is>
          <t>Done</t>
        </is>
      </c>
      <c r="Q13" s="400" t="n">
        <v>44218</v>
      </c>
    </row>
    <row r="14">
      <c r="A14" s="376" t="n">
        <v>12</v>
      </c>
      <c r="B14" s="110" t="inlineStr">
        <is>
          <t>NA</t>
        </is>
      </c>
      <c r="C14" s="108" t="inlineStr">
        <is>
          <t>offline_Voice Navigation Guidance_HR_E_671 words_Gabrijela Djebro Hodnik</t>
        </is>
      </c>
      <c r="H14" s="110" t="n">
        <v>671</v>
      </c>
      <c r="I14" s="110" t="n">
        <v>0.015</v>
      </c>
      <c r="J14" s="110" t="inlineStr">
        <is>
          <t>EUR</t>
        </is>
      </c>
      <c r="K14" s="110">
        <f>H14*I14</f>
        <v/>
      </c>
      <c r="L14" s="110" t="inlineStr">
        <is>
          <t>EDGE-189793-307070</t>
        </is>
      </c>
      <c r="N14" s="629">
        <f>IF(PO2Vendor!J14="CNY",PO2Vendor!K14/Resource!$I$462,IF(J14="EUR",K14/Resource!$I$461,IF(PO2Vendor!J14="USD",PO2Vendor!K14,IF(PO2Vendor!J14="JPY",PO2Vendor!K14/Resource!$I$463))))</f>
        <v/>
      </c>
      <c r="P14" s="110" t="inlineStr">
        <is>
          <t>Done</t>
        </is>
      </c>
      <c r="Q14" s="400" t="n">
        <v>44218</v>
      </c>
    </row>
    <row r="15">
      <c r="A15" s="376" t="n">
        <v>13</v>
      </c>
      <c r="B15" s="110" t="inlineStr">
        <is>
          <t>NA</t>
        </is>
      </c>
      <c r="C15" s="108" t="inlineStr">
        <is>
          <t>offline_Voice Navigation Guidance_HR_T_671 words_Mirna Safar</t>
        </is>
      </c>
      <c r="H15" s="110" t="n">
        <v>671</v>
      </c>
      <c r="I15" s="110" t="n">
        <v>0.05</v>
      </c>
      <c r="J15" s="110" t="inlineStr">
        <is>
          <t>EUR</t>
        </is>
      </c>
      <c r="K15" s="110">
        <f>H15*I15</f>
        <v/>
      </c>
      <c r="L15" s="110" t="inlineStr">
        <is>
          <t>EDGE-187410-307074</t>
        </is>
      </c>
      <c r="N15" s="629">
        <f>IF(PO2Vendor!J15="CNY",PO2Vendor!K15/Resource!$I$462,IF(J15="EUR",K15/Resource!$I$461,IF(PO2Vendor!J15="USD",PO2Vendor!K15,IF(PO2Vendor!J15="JPY",PO2Vendor!K15/Resource!$I$463))))</f>
        <v/>
      </c>
      <c r="P15" s="110" t="inlineStr">
        <is>
          <t>Done</t>
        </is>
      </c>
      <c r="Q15" s="400" t="n">
        <v>44218</v>
      </c>
    </row>
    <row r="16">
      <c r="A16" s="376" t="n">
        <v>14</v>
      </c>
      <c r="B16" s="110" t="inlineStr">
        <is>
          <t>NA</t>
        </is>
      </c>
      <c r="C16" s="108" t="inlineStr">
        <is>
          <t>offline_Voice Navigation Guidance_AR_T_671 words_Abdelwahab Muhammad</t>
        </is>
      </c>
      <c r="H16" s="110" t="n">
        <v>671</v>
      </c>
      <c r="I16" s="110" t="n">
        <v>0.055</v>
      </c>
      <c r="J16" s="110" t="inlineStr">
        <is>
          <t>USD</t>
        </is>
      </c>
      <c r="K16" s="110">
        <f>H16*I16</f>
        <v/>
      </c>
      <c r="L16" s="110" t="inlineStr">
        <is>
          <t>EDGE-189907-307083</t>
        </is>
      </c>
      <c r="N16" s="629">
        <f>IF(PO2Vendor!J16="CNY",PO2Vendor!K16/Resource!$I$462,IF(J16="EUR",K16/Resource!$I$461,IF(PO2Vendor!J16="USD",PO2Vendor!K16,IF(PO2Vendor!J16="JPY",PO2Vendor!K16/Resource!$I$463))))</f>
        <v/>
      </c>
      <c r="P16" s="110" t="inlineStr">
        <is>
          <t>Done</t>
        </is>
      </c>
      <c r="Q16" s="400" t="n">
        <v>44218</v>
      </c>
    </row>
    <row r="17">
      <c r="A17" s="376" t="n">
        <v>15</v>
      </c>
      <c r="B17" s="110" t="inlineStr">
        <is>
          <t>NA</t>
        </is>
      </c>
      <c r="C17" s="108" t="inlineStr">
        <is>
          <t>offline_Voice Navigation Guidance_AR_E_671 words_Osama El Bishlawi</t>
        </is>
      </c>
      <c r="H17" s="110" t="n">
        <v>671</v>
      </c>
      <c r="I17" s="110" t="n">
        <v>0.025</v>
      </c>
      <c r="J17" s="110" t="inlineStr">
        <is>
          <t>USD</t>
        </is>
      </c>
      <c r="K17" s="110">
        <f>H17*I17</f>
        <v/>
      </c>
      <c r="L17" s="110" t="inlineStr">
        <is>
          <t>EDGE-190215-307086</t>
        </is>
      </c>
      <c r="N17" s="629">
        <f>IF(PO2Vendor!J17="CNY",PO2Vendor!K17/Resource!$I$462,IF(J17="EUR",K17/Resource!$I$461,IF(PO2Vendor!J17="USD",PO2Vendor!K17,IF(PO2Vendor!J17="JPY",PO2Vendor!K17/Resource!$I$463))))</f>
        <v/>
      </c>
      <c r="P17" s="110" t="inlineStr">
        <is>
          <t>Done</t>
        </is>
      </c>
      <c r="Q17" s="400" t="n">
        <v>44218</v>
      </c>
    </row>
    <row r="18">
      <c r="A18" s="376" t="n">
        <v>16</v>
      </c>
      <c r="B18" s="110" t="inlineStr">
        <is>
          <t>NA</t>
        </is>
      </c>
      <c r="C18" s="108" t="inlineStr">
        <is>
          <t>offline_Voice Navigation Guidance_EL_T_671 words_Theodoros Kalyvas</t>
        </is>
      </c>
      <c r="H18" s="110" t="n">
        <v>671</v>
      </c>
      <c r="I18" s="110" t="n">
        <v>0.08</v>
      </c>
      <c r="J18" s="110" t="inlineStr">
        <is>
          <t>EUR</t>
        </is>
      </c>
      <c r="K18" s="110">
        <f>H18*I18</f>
        <v/>
      </c>
      <c r="L18" s="110" t="inlineStr">
        <is>
          <t>EDGE-187485-307088</t>
        </is>
      </c>
      <c r="N18" s="629">
        <f>IF(PO2Vendor!J18="CNY",PO2Vendor!K18/Resource!$I$462,IF(J18="EUR",K18/Resource!$I$461,IF(PO2Vendor!J18="USD",PO2Vendor!K18,IF(PO2Vendor!J18="JPY",PO2Vendor!K18/Resource!$I$463))))</f>
        <v/>
      </c>
      <c r="P18" s="110" t="inlineStr">
        <is>
          <t>Done</t>
        </is>
      </c>
      <c r="Q18" s="400" t="n">
        <v>44218</v>
      </c>
    </row>
    <row r="19">
      <c r="A19" s="376" t="n">
        <v>17</v>
      </c>
      <c r="B19" s="110" t="inlineStr">
        <is>
          <t>NA</t>
        </is>
      </c>
      <c r="C19" s="108" t="inlineStr">
        <is>
          <t>offline_Voice Navigation Guidance_EL_E_671 words_Theodoros Vavekis</t>
        </is>
      </c>
      <c r="H19" s="110" t="n">
        <v>671</v>
      </c>
      <c r="I19" s="110" t="n">
        <v>0.03</v>
      </c>
      <c r="J19" s="110" t="inlineStr">
        <is>
          <t>EUR</t>
        </is>
      </c>
      <c r="K19" s="110">
        <f>H19*I19</f>
        <v/>
      </c>
      <c r="L19" s="110" t="inlineStr">
        <is>
          <t>EDGE-189794-307092</t>
        </is>
      </c>
      <c r="N19" s="629">
        <f>IF(PO2Vendor!J19="CNY",PO2Vendor!K19/Resource!$I$462,IF(J19="EUR",K19/Resource!$I$461,IF(PO2Vendor!J19="USD",PO2Vendor!K19,IF(PO2Vendor!J19="JPY",PO2Vendor!K19/Resource!$I$463))))</f>
        <v/>
      </c>
      <c r="P19" s="110" t="inlineStr">
        <is>
          <t>Done</t>
        </is>
      </c>
      <c r="Q19" s="400" t="n">
        <v>44218</v>
      </c>
    </row>
    <row r="20">
      <c r="A20" s="376" t="n">
        <v>18</v>
      </c>
      <c r="B20" s="110" t="inlineStr">
        <is>
          <t>NA</t>
        </is>
      </c>
      <c r="C20" s="108" t="inlineStr">
        <is>
          <t>84193_TW_Q_Amy_1451 words</t>
        </is>
      </c>
      <c r="H20" s="110" t="n">
        <v>1451</v>
      </c>
      <c r="I20" s="110" t="n">
        <v>0.03</v>
      </c>
      <c r="J20" s="110" t="inlineStr">
        <is>
          <t>USD</t>
        </is>
      </c>
      <c r="K20" s="110">
        <f>H20*I20</f>
        <v/>
      </c>
      <c r="L20" s="110" t="inlineStr">
        <is>
          <t>EDGE-122808-307097</t>
        </is>
      </c>
      <c r="N20" s="629">
        <f>IF(PO2Vendor!J20="CNY",PO2Vendor!K20/Resource!$I$462,IF(J20="EUR",K20/Resource!$I$461,IF(PO2Vendor!J20="USD",PO2Vendor!K20,IF(PO2Vendor!J20="JPY",PO2Vendor!K20/Resource!$I$463))))</f>
        <v/>
      </c>
      <c r="P20" s="110" t="inlineStr">
        <is>
          <t>Done</t>
        </is>
      </c>
      <c r="Q20" s="400" t="n">
        <v>44218</v>
      </c>
    </row>
    <row r="21">
      <c r="A21" s="376" t="n">
        <v>19</v>
      </c>
      <c r="B21" s="110" t="n">
        <v>189907</v>
      </c>
      <c r="C21" s="108" t="inlineStr">
        <is>
          <t>Tesla-(2020-12-20-2021-1-19)_Abdelwahab Muhammad_AR_Translation</t>
        </is>
      </c>
      <c r="H21" s="110" t="n">
        <v>692</v>
      </c>
      <c r="I21" s="110" t="n">
        <v>0.055</v>
      </c>
      <c r="J21" s="110" t="inlineStr">
        <is>
          <t>USD</t>
        </is>
      </c>
      <c r="K21" s="110" t="n">
        <v>38.06</v>
      </c>
      <c r="L21" s="110" t="inlineStr">
        <is>
          <t>EDGE-189907-307527</t>
        </is>
      </c>
      <c r="N21" s="629">
        <f>IF(PO2Vendor!J21="CNY",PO2Vendor!K21/Resource!$I$462,IF(J21="EUR",K21/Resource!$I$461,IF(PO2Vendor!J21="USD",PO2Vendor!K21,IF(PO2Vendor!J21="JPY",PO2Vendor!K21/Resource!$I$463))))</f>
        <v/>
      </c>
      <c r="P21" s="110" t="inlineStr">
        <is>
          <t>Done</t>
        </is>
      </c>
      <c r="Q21" s="400" t="n">
        <v>44218</v>
      </c>
    </row>
    <row r="22">
      <c r="A22" s="376" t="n">
        <v>20</v>
      </c>
      <c r="B22" s="110" t="n">
        <v>74965</v>
      </c>
      <c r="C22" s="108" t="inlineStr">
        <is>
          <t>Tesla-(2020-12-20-2021-1-19)_Alenka Metljak_SL_Translation</t>
        </is>
      </c>
      <c r="H22" s="110" t="n">
        <v>698.421052631579</v>
      </c>
      <c r="I22" s="110" t="n">
        <v>0.076</v>
      </c>
      <c r="J22" s="110" t="inlineStr">
        <is>
          <t>EUR</t>
        </is>
      </c>
      <c r="K22" s="119" t="n">
        <v>53.08</v>
      </c>
      <c r="L22" s="110" t="inlineStr">
        <is>
          <t>EDGE-74965-307528</t>
        </is>
      </c>
      <c r="N22" s="629">
        <f>IF(PO2Vendor!J22="CNY",PO2Vendor!K22/Resource!$I$462,IF(J22="EUR",K22/Resource!$I$461,IF(PO2Vendor!J22="USD",PO2Vendor!K22,IF(PO2Vendor!J22="JPY",PO2Vendor!K22/Resource!$I$463))))</f>
        <v/>
      </c>
      <c r="P22" s="110" t="inlineStr">
        <is>
          <t>Done</t>
        </is>
      </c>
      <c r="Q22" s="400" t="n">
        <v>44218</v>
      </c>
    </row>
    <row r="23">
      <c r="A23" s="376" t="n">
        <v>21</v>
      </c>
      <c r="B23" s="110" t="n">
        <v>169760</v>
      </c>
      <c r="C23" s="108" t="inlineStr">
        <is>
          <t>Tesla-(2020-12-20-2021-1-19)_Antonio Romero Valera_ES_Translation</t>
        </is>
      </c>
      <c r="H23" s="110" t="n">
        <v>1232.3</v>
      </c>
      <c r="I23" s="110" t="n">
        <v>0.05</v>
      </c>
      <c r="J23" s="110" t="inlineStr">
        <is>
          <t>EUR</t>
        </is>
      </c>
      <c r="K23" s="110" t="n">
        <v>61.615</v>
      </c>
      <c r="L23" s="110" t="inlineStr">
        <is>
          <t>EDGE-169760-307529</t>
        </is>
      </c>
      <c r="N23" s="629">
        <f>IF(PO2Vendor!J23="CNY",PO2Vendor!K23/Resource!$I$462,IF(J23="EUR",K23/Resource!$I$461,IF(PO2Vendor!J23="USD",PO2Vendor!K23,IF(PO2Vendor!J23="JPY",PO2Vendor!K23/Resource!$I$463))))</f>
        <v/>
      </c>
      <c r="P23" s="110" t="inlineStr">
        <is>
          <t>Done</t>
        </is>
      </c>
      <c r="Q23" s="400" t="n">
        <v>44218</v>
      </c>
    </row>
    <row r="24">
      <c r="A24" s="376" t="n">
        <v>22</v>
      </c>
      <c r="B24" s="110" t="n">
        <v>176901</v>
      </c>
      <c r="C24" s="108" t="inlineStr">
        <is>
          <t>Tesla-(2020-12-20-2021-1-19)_Cecilia Gammeltoft-Hansen_DA_Translation</t>
        </is>
      </c>
      <c r="H24" s="110" t="n">
        <v>1949.2</v>
      </c>
      <c r="I24" s="110" t="n">
        <v>0.12</v>
      </c>
      <c r="J24" s="110" t="inlineStr">
        <is>
          <t>EUR</t>
        </is>
      </c>
      <c r="K24" s="110" t="n">
        <v>233.904</v>
      </c>
      <c r="L24" s="110" t="inlineStr">
        <is>
          <t>EDGE-176901-307530</t>
        </is>
      </c>
      <c r="N24" s="629">
        <f>IF(PO2Vendor!J24="CNY",PO2Vendor!K24/Resource!$I$462,IF(J24="EUR",K24/Resource!$I$461,IF(PO2Vendor!J24="USD",PO2Vendor!K24,IF(PO2Vendor!J24="JPY",PO2Vendor!K24/Resource!$I$463))))</f>
        <v/>
      </c>
      <c r="P24" s="110" t="inlineStr">
        <is>
          <t>Done</t>
        </is>
      </c>
      <c r="Q24" s="400" t="n">
        <v>44218</v>
      </c>
    </row>
    <row r="25">
      <c r="A25" s="376" t="n">
        <v>23</v>
      </c>
      <c r="B25" s="110" t="n">
        <v>122808</v>
      </c>
      <c r="C25" s="108" t="inlineStr">
        <is>
          <t>Tesla-(2020-12-20-2021-1-19)_Chen-Chuan Yang_TW_Translation</t>
        </is>
      </c>
      <c r="H25" s="110" t="n">
        <v>1161.5</v>
      </c>
      <c r="I25" s="110" t="n">
        <v>0.06</v>
      </c>
      <c r="J25" s="110" t="inlineStr">
        <is>
          <t>USD</t>
        </is>
      </c>
      <c r="K25" s="110" t="n">
        <v>69.69</v>
      </c>
      <c r="L25" s="110" t="inlineStr">
        <is>
          <t>EDGE-122808-307531</t>
        </is>
      </c>
      <c r="N25" s="629">
        <f>IF(PO2Vendor!J25="CNY",PO2Vendor!K25/Resource!$I$462,IF(J25="EUR",K25/Resource!$I$461,IF(PO2Vendor!J25="USD",PO2Vendor!K25,IF(PO2Vendor!J25="JPY",PO2Vendor!K25/Resource!$I$463))))</f>
        <v/>
      </c>
      <c r="P25" s="110" t="inlineStr">
        <is>
          <t>Done</t>
        </is>
      </c>
      <c r="Q25" s="400" t="n">
        <v>44218</v>
      </c>
    </row>
    <row r="26">
      <c r="A26" s="376" t="n">
        <v>24</v>
      </c>
      <c r="B26" s="110" t="n">
        <v>170224</v>
      </c>
      <c r="C26" s="108" t="inlineStr">
        <is>
          <t>Tesla-(2020-12-20-2021-1-19)_Corinne Duquette_FR_CA_Translation</t>
        </is>
      </c>
      <c r="H26" s="110" t="n">
        <v>4725.6</v>
      </c>
      <c r="I26" s="110" t="n">
        <v>0.1</v>
      </c>
      <c r="J26" s="110" t="inlineStr">
        <is>
          <t>USD</t>
        </is>
      </c>
      <c r="K26" s="110" t="n">
        <v>472.5600000000001</v>
      </c>
      <c r="L26" s="110" t="inlineStr">
        <is>
          <t>EDGE-170224-307532</t>
        </is>
      </c>
      <c r="N26" s="629">
        <f>IF(PO2Vendor!J26="CNY",PO2Vendor!K26/Resource!$I$462,IF(J26="EUR",K26/Resource!$I$461,IF(PO2Vendor!J26="USD",PO2Vendor!K26,IF(PO2Vendor!J26="JPY",PO2Vendor!K26/Resource!$I$463))))</f>
        <v/>
      </c>
      <c r="P26" s="110" t="inlineStr">
        <is>
          <t>Done</t>
        </is>
      </c>
      <c r="Q26" s="400" t="n">
        <v>44218</v>
      </c>
    </row>
    <row r="27">
      <c r="A27" s="376" t="n">
        <v>25</v>
      </c>
      <c r="B27" s="110" t="n">
        <v>50728</v>
      </c>
      <c r="C27" s="108" t="inlineStr">
        <is>
          <t>Tesla-(2020-12-20-2021-1-19)_Dalia Bracha_HE_Translation</t>
        </is>
      </c>
      <c r="H27" s="110" t="n">
        <v>3988.800000000001</v>
      </c>
      <c r="I27" s="110" t="n">
        <v>0.1</v>
      </c>
      <c r="J27" s="110" t="inlineStr">
        <is>
          <t>USD</t>
        </is>
      </c>
      <c r="K27" s="110" t="n">
        <v>398.8800000000001</v>
      </c>
      <c r="L27" s="110" t="inlineStr">
        <is>
          <t>EDGE-50728-307533</t>
        </is>
      </c>
      <c r="N27" s="629">
        <f>IF(PO2Vendor!J27="CNY",PO2Vendor!K27/Resource!$I$462,IF(J27="EUR",K27/Resource!$I$461,IF(PO2Vendor!J27="USD",PO2Vendor!K27,IF(PO2Vendor!J27="JPY",PO2Vendor!K27/Resource!$I$463))))</f>
        <v/>
      </c>
      <c r="P27" s="110" t="inlineStr">
        <is>
          <t>Done</t>
        </is>
      </c>
      <c r="Q27" s="400" t="n">
        <v>44218</v>
      </c>
    </row>
    <row r="28">
      <c r="A28" s="376" t="n">
        <v>26</v>
      </c>
      <c r="B28" s="110" t="n">
        <v>185536</v>
      </c>
      <c r="C28" s="108" t="inlineStr">
        <is>
          <t>Tesla-(2020-12-20-2021-1-19)_Dragana Selakovic_SL_Translation</t>
        </is>
      </c>
      <c r="H28" s="110" t="n">
        <v>1198.4</v>
      </c>
      <c r="I28" s="110" t="n">
        <v>0.08</v>
      </c>
      <c r="J28" s="110" t="inlineStr">
        <is>
          <t>EUR</t>
        </is>
      </c>
      <c r="K28" s="110" t="n">
        <v>95.87200000000001</v>
      </c>
      <c r="L28" s="110" t="inlineStr">
        <is>
          <t>EDGE-185536-307534</t>
        </is>
      </c>
      <c r="N28" s="629">
        <f>IF(PO2Vendor!J28="CNY",PO2Vendor!K28/Resource!$I$462,IF(J28="EUR",K28/Resource!$I$461,IF(PO2Vendor!J28="USD",PO2Vendor!K28,IF(PO2Vendor!J28="JPY",PO2Vendor!K28/Resource!$I$463))))</f>
        <v/>
      </c>
      <c r="P28" s="110" t="inlineStr">
        <is>
          <t>Done</t>
        </is>
      </c>
      <c r="Q28" s="400" t="n">
        <v>44218</v>
      </c>
    </row>
    <row r="29">
      <c r="A29" s="376" t="n">
        <v>27</v>
      </c>
      <c r="B29" s="110" t="n">
        <v>28634</v>
      </c>
      <c r="C29" s="108" t="inlineStr">
        <is>
          <t>Tesla-(2020-12-20-2021-1-19)_Emilia Dimitrova_SV_Translation</t>
        </is>
      </c>
      <c r="H29" s="110" t="n">
        <v>795.8720930232558</v>
      </c>
      <c r="I29" s="110" t="n">
        <v>0.172</v>
      </c>
      <c r="J29" s="110" t="inlineStr">
        <is>
          <t>EUR</t>
        </is>
      </c>
      <c r="K29" s="119" t="n">
        <v>136.89</v>
      </c>
      <c r="L29" s="110" t="inlineStr">
        <is>
          <t>EDGE-28634-307535</t>
        </is>
      </c>
      <c r="N29" s="629">
        <f>IF(PO2Vendor!J29="CNY",PO2Vendor!K29/Resource!$I$462,IF(J29="EUR",K29/Resource!$I$461,IF(PO2Vendor!J29="USD",PO2Vendor!K29,IF(PO2Vendor!J29="JPY",PO2Vendor!K29/Resource!$I$463))))</f>
        <v/>
      </c>
      <c r="P29" s="110" t="inlineStr">
        <is>
          <t>Done</t>
        </is>
      </c>
      <c r="Q29" s="400" t="n">
        <v>44218</v>
      </c>
    </row>
    <row r="30">
      <c r="A30" s="376" t="n">
        <v>28</v>
      </c>
      <c r="B30" s="110" t="n">
        <v>169925</v>
      </c>
      <c r="C30" s="108" t="inlineStr">
        <is>
          <t>Tesla-(2020-12-20-2021-1-19)_France-Renée Gagnon_FR_CA_Translation</t>
        </is>
      </c>
      <c r="H30" s="110" t="n">
        <v>493.5</v>
      </c>
      <c r="I30" s="110" t="n">
        <v>0.1</v>
      </c>
      <c r="J30" s="110" t="inlineStr">
        <is>
          <t>USD</t>
        </is>
      </c>
      <c r="K30" s="110" t="n">
        <v>49.35</v>
      </c>
      <c r="L30" s="110" t="inlineStr">
        <is>
          <t>EDGE-169925-307536</t>
        </is>
      </c>
      <c r="N30" s="629">
        <f>IF(PO2Vendor!J30="CNY",PO2Vendor!K30/Resource!$I$462,IF(J30="EUR",K30/Resource!$I$461,IF(PO2Vendor!J30="USD",PO2Vendor!K30,IF(PO2Vendor!J30="JPY",PO2Vendor!K30/Resource!$I$463))))</f>
        <v/>
      </c>
      <c r="P30" s="110" t="inlineStr">
        <is>
          <t>Done</t>
        </is>
      </c>
      <c r="Q30" s="400" t="n">
        <v>44218</v>
      </c>
    </row>
    <row r="31">
      <c r="A31" s="376" t="n">
        <v>29</v>
      </c>
      <c r="B31" s="110" t="n">
        <v>7341</v>
      </c>
      <c r="C31" s="108" t="inlineStr">
        <is>
          <t>Tesla-(2020-12-20-2021-1-19)_Gerard Grivé_CA_Translation</t>
        </is>
      </c>
      <c r="H31" s="110" t="n">
        <v>4013.066666666666</v>
      </c>
      <c r="I31" s="110" t="n">
        <v>0.07500000000000001</v>
      </c>
      <c r="J31" s="110" t="inlineStr">
        <is>
          <t>EUR</t>
        </is>
      </c>
      <c r="K31" s="119" t="n">
        <v>300.98</v>
      </c>
      <c r="L31" s="110" t="inlineStr">
        <is>
          <t>EDGE-7341-307537</t>
        </is>
      </c>
      <c r="N31" s="629">
        <f>IF(PO2Vendor!J31="CNY",PO2Vendor!K31/Resource!$I$462,IF(J31="EUR",K31/Resource!$I$461,IF(PO2Vendor!J31="USD",PO2Vendor!K31,IF(PO2Vendor!J31="JPY",PO2Vendor!K31/Resource!$I$463))))</f>
        <v/>
      </c>
      <c r="P31" s="110" t="inlineStr">
        <is>
          <t>Done</t>
        </is>
      </c>
      <c r="Q31" s="400" t="n">
        <v>44218</v>
      </c>
    </row>
    <row r="32">
      <c r="A32" s="376" t="n">
        <v>30</v>
      </c>
      <c r="B32" s="110" t="n">
        <v>16756</v>
      </c>
      <c r="C32" s="108" t="inlineStr">
        <is>
          <t>Tesla-(2020-12-20-2021-1-19)_Guo Zhanying_CN_Translation</t>
        </is>
      </c>
      <c r="H32" s="110" t="n">
        <v>16307.8</v>
      </c>
      <c r="I32" s="110" t="n">
        <v>0.18</v>
      </c>
      <c r="J32" s="110" t="inlineStr">
        <is>
          <t>CNY</t>
        </is>
      </c>
      <c r="K32" s="110" t="n">
        <v>2935.404</v>
      </c>
      <c r="L32" s="110" t="inlineStr">
        <is>
          <t>EDGE-16756-307538</t>
        </is>
      </c>
      <c r="N32" s="629">
        <f>IF(PO2Vendor!J32="CNY",PO2Vendor!K32/Resource!$I$462,IF(J32="EUR",K32/Resource!$I$461,IF(PO2Vendor!J32="USD",PO2Vendor!K32,IF(PO2Vendor!J32="JPY",PO2Vendor!K32/Resource!$I$463))))</f>
        <v/>
      </c>
      <c r="P32" s="110" t="inlineStr">
        <is>
          <t>Done</t>
        </is>
      </c>
      <c r="Q32" s="400" t="n">
        <v>44218</v>
      </c>
    </row>
    <row r="33">
      <c r="A33" s="376" t="n">
        <v>31</v>
      </c>
      <c r="B33" s="110" t="n">
        <v>119669</v>
      </c>
      <c r="C33" s="108" t="inlineStr">
        <is>
          <t>Tesla-(2020-12-20-2021-1-19)_Gyeongsu Lee_KO_Translation</t>
        </is>
      </c>
      <c r="H33" s="110" t="n">
        <v>11741.8</v>
      </c>
      <c r="I33" s="110" t="n">
        <v>0.06</v>
      </c>
      <c r="J33" s="110" t="inlineStr">
        <is>
          <t>USD</t>
        </is>
      </c>
      <c r="K33" s="110" t="n">
        <v>704.5079999999999</v>
      </c>
      <c r="L33" s="110" t="inlineStr">
        <is>
          <t>EDGE-119669-307539</t>
        </is>
      </c>
      <c r="N33" s="629">
        <f>IF(PO2Vendor!J33="CNY",PO2Vendor!K33/Resource!$I$462,IF(J33="EUR",K33/Resource!$I$461,IF(PO2Vendor!J33="USD",PO2Vendor!K33,IF(PO2Vendor!J33="JPY",PO2Vendor!K33/Resource!$I$463))))</f>
        <v/>
      </c>
      <c r="P33" s="110" t="inlineStr">
        <is>
          <t>Done</t>
        </is>
      </c>
      <c r="Q33" s="400" t="n">
        <v>44218</v>
      </c>
    </row>
    <row r="34">
      <c r="A34" s="376" t="n">
        <v>32</v>
      </c>
      <c r="B34" s="110" t="n">
        <v>170253</v>
      </c>
      <c r="C34" s="108" t="inlineStr">
        <is>
          <t>Tesla-(2020-12-20-2021-1-19)_Heiko Pfeil_DE_Translation</t>
        </is>
      </c>
      <c r="H34" s="110" t="n">
        <v>1378.7</v>
      </c>
      <c r="I34" s="110" t="n">
        <v>0.09</v>
      </c>
      <c r="J34" s="110" t="inlineStr">
        <is>
          <t>EUR</t>
        </is>
      </c>
      <c r="K34" s="110" t="n">
        <v>124.083</v>
      </c>
      <c r="L34" s="110" t="inlineStr">
        <is>
          <t>EDGE-170253-307540</t>
        </is>
      </c>
      <c r="N34" s="629">
        <f>IF(PO2Vendor!J34="CNY",PO2Vendor!K34/Resource!$I$462,IF(J34="EUR",K34/Resource!$I$461,IF(PO2Vendor!J34="USD",PO2Vendor!K34,IF(PO2Vendor!J34="JPY",PO2Vendor!K34/Resource!$I$463))))</f>
        <v/>
      </c>
      <c r="P34" s="110" t="inlineStr">
        <is>
          <t>Done</t>
        </is>
      </c>
      <c r="Q34" s="400" t="n">
        <v>44218</v>
      </c>
    </row>
    <row r="35">
      <c r="A35" s="376" t="n">
        <v>33</v>
      </c>
      <c r="B35" s="110" t="n">
        <v>176625</v>
      </c>
      <c r="C35" s="108" t="inlineStr">
        <is>
          <t>Tesla-(2020-12-20-2021-1-19)_Helen Sköldström_SV_Translation</t>
        </is>
      </c>
      <c r="H35" s="110" t="n">
        <v>516.1</v>
      </c>
      <c r="I35" s="110" t="n">
        <v>0.12</v>
      </c>
      <c r="J35" s="110" t="inlineStr">
        <is>
          <t>EUR</t>
        </is>
      </c>
      <c r="K35" s="110" t="n">
        <v>61.932</v>
      </c>
      <c r="L35" s="110" t="inlineStr">
        <is>
          <t>EDGE-176625-307541</t>
        </is>
      </c>
      <c r="N35" s="629">
        <f>IF(PO2Vendor!J35="CNY",PO2Vendor!K35/Resource!$I$462,IF(J35="EUR",K35/Resource!$I$461,IF(PO2Vendor!J35="USD",PO2Vendor!K35,IF(PO2Vendor!J35="JPY",PO2Vendor!K35/Resource!$I$463))))</f>
        <v/>
      </c>
      <c r="P35" s="110" t="inlineStr">
        <is>
          <t>Done</t>
        </is>
      </c>
      <c r="Q35" s="400" t="n">
        <v>44218</v>
      </c>
    </row>
    <row r="36">
      <c r="A36" s="376" t="n">
        <v>34</v>
      </c>
      <c r="B36" s="110" t="n">
        <v>128634</v>
      </c>
      <c r="C36" s="108" t="inlineStr">
        <is>
          <t>Tesla-(2020-12-20-2021-1-19)_Helena Lukman_SL_Translation</t>
        </is>
      </c>
      <c r="H36" s="110" t="n">
        <v>475.4</v>
      </c>
      <c r="I36" s="110" t="n">
        <v>0.07000000000000001</v>
      </c>
      <c r="J36" s="110" t="inlineStr">
        <is>
          <t>EUR</t>
        </is>
      </c>
      <c r="K36" s="110" t="n">
        <v>33.27800000000001</v>
      </c>
      <c r="L36" s="110" t="inlineStr">
        <is>
          <t>EDGE-128634-307542</t>
        </is>
      </c>
      <c r="N36" s="629">
        <f>IF(PO2Vendor!J36="CNY",PO2Vendor!K36/Resource!$I$462,IF(J36="EUR",K36/Resource!$I$461,IF(PO2Vendor!J36="USD",PO2Vendor!K36,IF(PO2Vendor!J36="JPY",PO2Vendor!K36/Resource!$I$463))))</f>
        <v/>
      </c>
      <c r="P36" s="110" t="inlineStr">
        <is>
          <t>Done</t>
        </is>
      </c>
      <c r="Q36" s="400" t="n">
        <v>44218</v>
      </c>
    </row>
    <row r="37">
      <c r="A37" s="376" t="n">
        <v>35</v>
      </c>
      <c r="B37" s="110" t="n">
        <v>117325</v>
      </c>
      <c r="C37" s="108" t="inlineStr">
        <is>
          <t>Tesla-(2020-12-20-2021-1-19)_Hiromasa Funaki_JA_Translation</t>
        </is>
      </c>
      <c r="H37" s="110" t="n">
        <v>3771.8</v>
      </c>
      <c r="I37" s="110" t="n">
        <v>10</v>
      </c>
      <c r="J37" s="110" t="inlineStr">
        <is>
          <t>JPY</t>
        </is>
      </c>
      <c r="K37" s="110" t="n">
        <v>37718</v>
      </c>
      <c r="L37" s="110" t="inlineStr">
        <is>
          <t>EDGE-117325-307543</t>
        </is>
      </c>
      <c r="N37" s="629">
        <f>IF(PO2Vendor!J37="CNY",PO2Vendor!K37/Resource!$I$462,IF(J37="EUR",K37/Resource!$I$461,IF(PO2Vendor!J37="USD",PO2Vendor!K37,IF(PO2Vendor!J37="JPY",PO2Vendor!K37/Resource!$I$463))))</f>
        <v/>
      </c>
      <c r="P37" s="110" t="inlineStr">
        <is>
          <t>Done</t>
        </is>
      </c>
      <c r="Q37" s="400" t="n">
        <v>44218</v>
      </c>
    </row>
    <row r="38">
      <c r="A38" s="376" t="n">
        <v>36</v>
      </c>
      <c r="B38" s="110" t="n">
        <v>169884</v>
      </c>
      <c r="C38" s="108" t="inlineStr">
        <is>
          <t>Tesla-(2020-12-20-2021-1-19)_Hyeran Moon (May)_KO_Translation</t>
        </is>
      </c>
      <c r="H38" s="110" t="n">
        <v>3122.3</v>
      </c>
      <c r="I38" s="110" t="n">
        <v>0.05</v>
      </c>
      <c r="J38" s="110" t="inlineStr">
        <is>
          <t>USD</t>
        </is>
      </c>
      <c r="K38" s="110" t="n">
        <v>156.115</v>
      </c>
      <c r="L38" s="110" t="inlineStr">
        <is>
          <t>EDGE-169884-307544</t>
        </is>
      </c>
      <c r="N38" s="629">
        <f>IF(PO2Vendor!J38="CNY",PO2Vendor!K38/Resource!$I$462,IF(J38="EUR",K38/Resource!$I$461,IF(PO2Vendor!J38="USD",PO2Vendor!K38,IF(PO2Vendor!J38="JPY",PO2Vendor!K38/Resource!$I$463))))</f>
        <v/>
      </c>
      <c r="P38" s="110" t="inlineStr">
        <is>
          <t>Done</t>
        </is>
      </c>
      <c r="Q38" s="400" t="n">
        <v>44218</v>
      </c>
    </row>
    <row r="39">
      <c r="A39" s="376" t="n">
        <v>37</v>
      </c>
      <c r="B39" s="110" t="n">
        <v>175908</v>
      </c>
      <c r="C39" s="108" t="inlineStr">
        <is>
          <t>Tesla-(2020-12-20-2021-1-19)_Johan Mikael Kjällman_SV_Translation</t>
        </is>
      </c>
      <c r="H39" s="110" t="n">
        <v>896.9</v>
      </c>
      <c r="I39" s="110" t="n">
        <v>0.13</v>
      </c>
      <c r="J39" s="110" t="inlineStr">
        <is>
          <t>EUR</t>
        </is>
      </c>
      <c r="K39" s="110" t="n">
        <v>116.597</v>
      </c>
      <c r="L39" s="110" t="inlineStr">
        <is>
          <t>EDGE-175908-307545</t>
        </is>
      </c>
      <c r="N39" s="629">
        <f>IF(PO2Vendor!J39="CNY",PO2Vendor!K39/Resource!$I$462,IF(J39="EUR",K39/Resource!$I$461,IF(PO2Vendor!J39="USD",PO2Vendor!K39,IF(PO2Vendor!J39="JPY",PO2Vendor!K39/Resource!$I$463))))</f>
        <v/>
      </c>
      <c r="P39" s="110" t="inlineStr">
        <is>
          <t>Done</t>
        </is>
      </c>
      <c r="Q39" s="400" t="n">
        <v>44218</v>
      </c>
    </row>
    <row r="40">
      <c r="A40" s="376" t="n">
        <v>38</v>
      </c>
      <c r="B40" s="110" t="n">
        <v>245744</v>
      </c>
      <c r="C40" s="108" t="inlineStr">
        <is>
          <t>Tesla-(2020-12-20-2021-1-19)_Jorge Pelegrina_CA_Translation</t>
        </is>
      </c>
      <c r="H40" s="110" t="n">
        <v>2704.3</v>
      </c>
      <c r="I40" s="110" t="n">
        <v>0.05</v>
      </c>
      <c r="J40" s="110" t="inlineStr">
        <is>
          <t>EUR</t>
        </is>
      </c>
      <c r="K40" s="110" t="n">
        <v>135.215</v>
      </c>
      <c r="L40" s="110" t="inlineStr">
        <is>
          <t>EDGE-245744-307546</t>
        </is>
      </c>
      <c r="N40" s="629">
        <f>IF(PO2Vendor!J40="CNY",PO2Vendor!K40/Resource!$I$462,IF(J40="EUR",K40/Resource!$I$461,IF(PO2Vendor!J40="USD",PO2Vendor!K40,IF(PO2Vendor!J40="JPY",PO2Vendor!K40/Resource!$I$463))))</f>
        <v/>
      </c>
      <c r="P40" s="110" t="inlineStr">
        <is>
          <t>Done</t>
        </is>
      </c>
      <c r="Q40" s="400" t="n">
        <v>44218</v>
      </c>
    </row>
    <row r="41">
      <c r="A41" s="376" t="n">
        <v>39</v>
      </c>
      <c r="B41" s="110" t="n">
        <v>194360</v>
      </c>
      <c r="C41" s="108" t="inlineStr">
        <is>
          <t>Tesla-(2020-12-20-2021-1-19)_Jussi Anttila_FI_Translation</t>
        </is>
      </c>
      <c r="H41" s="110" t="n">
        <v>17713.5</v>
      </c>
      <c r="I41" s="110" t="n">
        <v>0.13</v>
      </c>
      <c r="J41" s="110" t="inlineStr">
        <is>
          <t>EUR</t>
        </is>
      </c>
      <c r="K41" s="110" t="n">
        <v>2302.755</v>
      </c>
      <c r="L41" s="110" t="inlineStr">
        <is>
          <t>EDGE-194360-307547</t>
        </is>
      </c>
      <c r="N41" s="629">
        <f>IF(PO2Vendor!J41="CNY",PO2Vendor!K41/Resource!$I$462,IF(J41="EUR",K41/Resource!$I$461,IF(PO2Vendor!J41="USD",PO2Vendor!K41,IF(PO2Vendor!J41="JPY",PO2Vendor!K41/Resource!$I$463))))</f>
        <v/>
      </c>
      <c r="P41" s="110" t="inlineStr">
        <is>
          <t>Done</t>
        </is>
      </c>
      <c r="Q41" s="400" t="n">
        <v>44218</v>
      </c>
    </row>
    <row r="42">
      <c r="A42" s="376" t="n">
        <v>40</v>
      </c>
      <c r="B42" s="110" t="n">
        <v>150112</v>
      </c>
      <c r="C42" s="108" t="inlineStr">
        <is>
          <t>Tesla-(2020-12-20-2021-1-19)_Koen Vander Elst_NL_Translation</t>
        </is>
      </c>
      <c r="H42" s="110" t="n">
        <v>1086.1</v>
      </c>
      <c r="I42" s="110" t="n">
        <v>0.1</v>
      </c>
      <c r="J42" s="110" t="inlineStr">
        <is>
          <t>EUR</t>
        </is>
      </c>
      <c r="K42" s="119" t="n">
        <v>108.61</v>
      </c>
      <c r="L42" s="110" t="inlineStr">
        <is>
          <t>EDGE-150112-307548</t>
        </is>
      </c>
      <c r="N42" s="629">
        <f>IF(PO2Vendor!J42="CNY",PO2Vendor!K42/Resource!$I$462,IF(J42="EUR",K42/Resource!$I$461,IF(PO2Vendor!J42="USD",PO2Vendor!K42,IF(PO2Vendor!J42="JPY",PO2Vendor!K42/Resource!$I$463))))</f>
        <v/>
      </c>
      <c r="P42" s="110" t="inlineStr">
        <is>
          <t>Done</t>
        </is>
      </c>
      <c r="Q42" s="400" t="n">
        <v>44218</v>
      </c>
    </row>
    <row r="43">
      <c r="A43" s="376" t="n">
        <v>41</v>
      </c>
      <c r="B43" s="110" t="n">
        <v>52018</v>
      </c>
      <c r="C43" s="108" t="inlineStr">
        <is>
          <t>Tesla-(2020-12-20-2021-1-19)_Ko-Hui Kuo_TW_Translation</t>
        </is>
      </c>
      <c r="H43" s="110" t="n">
        <v>2755.1</v>
      </c>
      <c r="I43" s="110" t="n">
        <v>0.05</v>
      </c>
      <c r="J43" s="110" t="inlineStr">
        <is>
          <t>USD</t>
        </is>
      </c>
      <c r="K43" s="110" t="n">
        <v>137.755</v>
      </c>
      <c r="L43" s="110" t="inlineStr">
        <is>
          <t>EDGE-52018-307549</t>
        </is>
      </c>
      <c r="N43" s="629">
        <f>IF(PO2Vendor!J43="CNY",PO2Vendor!K43/Resource!$I$462,IF(J43="EUR",K43/Resource!$I$461,IF(PO2Vendor!J43="USD",PO2Vendor!K43,IF(PO2Vendor!J43="JPY",PO2Vendor!K43/Resource!$I$463))))</f>
        <v/>
      </c>
      <c r="P43" s="110" t="inlineStr">
        <is>
          <t>Done</t>
        </is>
      </c>
      <c r="Q43" s="400" t="n">
        <v>44218</v>
      </c>
    </row>
    <row r="44">
      <c r="A44" s="376" t="n">
        <v>42</v>
      </c>
      <c r="B44" s="110" t="n">
        <v>170316</v>
      </c>
      <c r="C44" s="108" t="inlineStr">
        <is>
          <t>Tesla-(2020-12-20-2021-1-19)_Li Yat Tung_HK_Translation</t>
        </is>
      </c>
      <c r="H44" s="110" t="n">
        <v>5831.699999999999</v>
      </c>
      <c r="I44" s="110" t="n">
        <v>0.08500000000000001</v>
      </c>
      <c r="J44" s="110" t="inlineStr">
        <is>
          <t>USD</t>
        </is>
      </c>
      <c r="K44" s="110" t="n">
        <v>495.6944999999999</v>
      </c>
      <c r="L44" s="110" t="inlineStr">
        <is>
          <t>EDGE-170316-307550</t>
        </is>
      </c>
      <c r="N44" s="629">
        <f>IF(PO2Vendor!J44="CNY",PO2Vendor!K44/Resource!$I$462,IF(J44="EUR",K44/Resource!$I$461,IF(PO2Vendor!J44="USD",PO2Vendor!K44,IF(PO2Vendor!J44="JPY",PO2Vendor!K44/Resource!$I$463))))</f>
        <v/>
      </c>
      <c r="P44" s="110" t="inlineStr">
        <is>
          <t>Done</t>
        </is>
      </c>
      <c r="Q44" s="400" t="n">
        <v>44218</v>
      </c>
    </row>
    <row r="45">
      <c r="A45" s="376" t="n">
        <v>43</v>
      </c>
      <c r="B45" s="110" t="n">
        <v>190801</v>
      </c>
      <c r="C45" s="108" t="inlineStr">
        <is>
          <t>Tesla-(2020-12-20-2021-1-19)_Li Yingsong_CN_Translation</t>
        </is>
      </c>
      <c r="H45" s="110" t="n">
        <v>3061.8</v>
      </c>
      <c r="I45" s="110" t="n">
        <v>0.16</v>
      </c>
      <c r="J45" s="110" t="inlineStr">
        <is>
          <t>CNY</t>
        </is>
      </c>
      <c r="K45" s="110" t="n">
        <v>489.888</v>
      </c>
      <c r="L45" s="110" t="inlineStr">
        <is>
          <t>EDGE-190801-307551</t>
        </is>
      </c>
      <c r="N45" s="629">
        <f>IF(PO2Vendor!J45="CNY",PO2Vendor!K45/Resource!$I$462,IF(J45="EUR",K45/Resource!$I$461,IF(PO2Vendor!J45="USD",PO2Vendor!K45,IF(PO2Vendor!J45="JPY",PO2Vendor!K45/Resource!$I$463))))</f>
        <v/>
      </c>
      <c r="P45" s="110" t="inlineStr">
        <is>
          <t>Done</t>
        </is>
      </c>
      <c r="Q45" s="400" t="n">
        <v>44218</v>
      </c>
    </row>
    <row r="46">
      <c r="A46" s="376" t="n">
        <v>44</v>
      </c>
      <c r="B46" s="110" t="n">
        <v>81450</v>
      </c>
      <c r="C46" s="108" t="inlineStr">
        <is>
          <t>Tesla-(2020-12-20-2021-1-19)_Lingsoft_NO_Translation</t>
        </is>
      </c>
      <c r="H46" s="110" t="n">
        <v>630.258064516129</v>
      </c>
      <c r="I46" s="110" t="n">
        <v>0.155</v>
      </c>
      <c r="J46" s="110" t="inlineStr">
        <is>
          <t>EUR</t>
        </is>
      </c>
      <c r="K46" s="119" t="n">
        <v>97.69</v>
      </c>
      <c r="L46" s="110" t="inlineStr">
        <is>
          <t>EDGE-81450-307552</t>
        </is>
      </c>
      <c r="N46" s="629">
        <f>IF(PO2Vendor!J46="CNY",PO2Vendor!K46/Resource!$I$462,IF(J46="EUR",K46/Resource!$I$461,IF(PO2Vendor!J46="USD",PO2Vendor!K46,IF(PO2Vendor!J46="JPY",PO2Vendor!K46/Resource!$I$463))))</f>
        <v/>
      </c>
      <c r="P46" s="110" t="inlineStr">
        <is>
          <t>Done</t>
        </is>
      </c>
      <c r="Q46" s="400" t="n">
        <v>44218</v>
      </c>
    </row>
    <row r="47">
      <c r="A47" s="376" t="n">
        <v>45</v>
      </c>
      <c r="B47" s="110" t="n">
        <v>177626</v>
      </c>
      <c r="C47" s="108" t="inlineStr">
        <is>
          <t>Tesla-(2020-12-20-2021-1-19)_Maria Albuquerque_PTPT_Translation</t>
        </is>
      </c>
      <c r="H47" s="110" t="n">
        <v>446.6</v>
      </c>
      <c r="I47" s="110" t="n">
        <v>0.06</v>
      </c>
      <c r="J47" s="110" t="inlineStr">
        <is>
          <t>EUR</t>
        </is>
      </c>
      <c r="K47" s="110" t="n">
        <v>26.796</v>
      </c>
      <c r="L47" s="110" t="inlineStr">
        <is>
          <t>EDGE-177626-307553</t>
        </is>
      </c>
      <c r="N47" s="629">
        <f>IF(PO2Vendor!J47="CNY",PO2Vendor!K47/Resource!$I$462,IF(J47="EUR",K47/Resource!$I$461,IF(PO2Vendor!J47="USD",PO2Vendor!K47,IF(PO2Vendor!J47="JPY",PO2Vendor!K47/Resource!$I$463))))</f>
        <v/>
      </c>
      <c r="P47" s="110" t="inlineStr">
        <is>
          <t>Done</t>
        </is>
      </c>
      <c r="Q47" s="400" t="n">
        <v>44218</v>
      </c>
    </row>
    <row r="48">
      <c r="A48" s="376" t="n">
        <v>46</v>
      </c>
      <c r="B48" s="110" t="n">
        <v>75145</v>
      </c>
      <c r="C48" s="108" t="inlineStr">
        <is>
          <t>Tesla-(2020-12-20-2021-1-19)_Marie-Louise de Klerk_NL_Translation</t>
        </is>
      </c>
      <c r="H48" s="110" t="n">
        <v>999.8</v>
      </c>
      <c r="I48" s="110" t="n">
        <v>0.11</v>
      </c>
      <c r="J48" s="110" t="inlineStr">
        <is>
          <t>EUR</t>
        </is>
      </c>
      <c r="K48" s="110" t="n">
        <v>109.978</v>
      </c>
      <c r="L48" s="110" t="inlineStr">
        <is>
          <t>EDGE-75145-307554</t>
        </is>
      </c>
      <c r="N48" s="629">
        <f>IF(PO2Vendor!J48="CNY",PO2Vendor!K48/Resource!$I$462,IF(J48="EUR",K48/Resource!$I$461,IF(PO2Vendor!J48="USD",PO2Vendor!K48,IF(PO2Vendor!J48="JPY",PO2Vendor!K48/Resource!$I$463))))</f>
        <v/>
      </c>
      <c r="P48" s="110" t="inlineStr">
        <is>
          <t>Done</t>
        </is>
      </c>
      <c r="Q48" s="400" t="n">
        <v>44218</v>
      </c>
    </row>
    <row r="49">
      <c r="A49" s="376" t="n">
        <v>47</v>
      </c>
      <c r="B49" s="110" t="n">
        <v>170172</v>
      </c>
      <c r="C49" s="108" t="inlineStr">
        <is>
          <t>Tesla-(2020-12-20-2021-1-19)_Martin Menzel_DE_Translation</t>
        </is>
      </c>
      <c r="H49" s="110" t="n">
        <v>1884.4</v>
      </c>
      <c r="I49" s="110" t="n">
        <v>0.14</v>
      </c>
      <c r="J49" s="110" t="inlineStr">
        <is>
          <t>EUR</t>
        </is>
      </c>
      <c r="K49" s="110" t="n">
        <v>263.816</v>
      </c>
      <c r="L49" s="110" t="inlineStr">
        <is>
          <t>EDGE-170172-307555</t>
        </is>
      </c>
      <c r="N49" s="629">
        <f>IF(PO2Vendor!J49="CNY",PO2Vendor!K49/Resource!$I$462,IF(J49="EUR",K49/Resource!$I$461,IF(PO2Vendor!J49="USD",PO2Vendor!K49,IF(PO2Vendor!J49="JPY",PO2Vendor!K49/Resource!$I$463))))</f>
        <v/>
      </c>
      <c r="P49" s="110" t="inlineStr">
        <is>
          <t>Done</t>
        </is>
      </c>
      <c r="Q49" s="400" t="n">
        <v>44218</v>
      </c>
    </row>
    <row r="50">
      <c r="A50" s="376" t="n">
        <v>48</v>
      </c>
      <c r="B50" s="110" t="n">
        <v>187410</v>
      </c>
      <c r="C50" s="108" t="inlineStr">
        <is>
          <t>Tesla-(2020-12-20-2021-1-19)_Mirna Safar_HR_Translation</t>
        </is>
      </c>
      <c r="H50" s="110" t="n">
        <v>2122.4</v>
      </c>
      <c r="I50" s="110" t="n">
        <v>0.05</v>
      </c>
      <c r="J50" s="110" t="inlineStr">
        <is>
          <t>EUR</t>
        </is>
      </c>
      <c r="K50" s="110" t="n">
        <v>106.12</v>
      </c>
      <c r="L50" s="110" t="inlineStr">
        <is>
          <t>EDGE-187410-307556</t>
        </is>
      </c>
      <c r="N50" s="629">
        <f>IF(PO2Vendor!J50="CNY",PO2Vendor!K50/Resource!$I$462,IF(J50="EUR",K50/Resource!$I$461,IF(PO2Vendor!J50="USD",PO2Vendor!K50,IF(PO2Vendor!J50="JPY",PO2Vendor!K50/Resource!$I$463))))</f>
        <v/>
      </c>
      <c r="P50" s="110" t="inlineStr">
        <is>
          <t>Done</t>
        </is>
      </c>
      <c r="Q50" s="400" t="n">
        <v>44218</v>
      </c>
    </row>
    <row r="51">
      <c r="A51" s="376" t="n">
        <v>49</v>
      </c>
      <c r="B51" s="110" t="n">
        <v>25876</v>
      </c>
      <c r="C51" s="108" t="inlineStr">
        <is>
          <t>Tesla-(2020-12-20-2021-1-19)_Monica Colman_IT_Translation</t>
        </is>
      </c>
      <c r="H51" s="110" t="n">
        <v>1373.6</v>
      </c>
      <c r="I51" s="110" t="n">
        <v>0.075</v>
      </c>
      <c r="J51" s="110" t="inlineStr">
        <is>
          <t>EUR</t>
        </is>
      </c>
      <c r="K51" s="110" t="n">
        <v>103.02</v>
      </c>
      <c r="L51" s="110" t="inlineStr">
        <is>
          <t>EDGE-25876-307557</t>
        </is>
      </c>
      <c r="N51" s="629">
        <f>IF(PO2Vendor!J51="CNY",PO2Vendor!K51/Resource!$I$462,IF(J51="EUR",K51/Resource!$I$461,IF(PO2Vendor!J51="USD",PO2Vendor!K51,IF(PO2Vendor!J51="JPY",PO2Vendor!K51/Resource!$I$463))))</f>
        <v/>
      </c>
      <c r="P51" s="110" t="inlineStr">
        <is>
          <t>Done</t>
        </is>
      </c>
      <c r="Q51" s="400" t="n">
        <v>44218</v>
      </c>
    </row>
    <row r="52">
      <c r="A52" s="376" t="n">
        <v>50</v>
      </c>
      <c r="B52" s="110" t="n">
        <v>189792</v>
      </c>
      <c r="C52" s="108" t="inlineStr">
        <is>
          <t>Tesla-(2020-12-20-2021-1-19)_Mostafa Sayed Ahmed_AR_Translation</t>
        </is>
      </c>
      <c r="H52" s="110" t="n">
        <v>391.6</v>
      </c>
      <c r="I52" s="110" t="n">
        <v>0.06</v>
      </c>
      <c r="J52" s="110" t="inlineStr">
        <is>
          <t>USD</t>
        </is>
      </c>
      <c r="K52" s="110" t="n">
        <v>23.496</v>
      </c>
      <c r="L52" s="110" t="inlineStr">
        <is>
          <t>EDGE-189792-307558</t>
        </is>
      </c>
      <c r="N52" s="629">
        <f>IF(PO2Vendor!J52="CNY",PO2Vendor!K52/Resource!$I$462,IF(J52="EUR",K52/Resource!$I$461,IF(PO2Vendor!J52="USD",PO2Vendor!K52,IF(PO2Vendor!J52="JPY",PO2Vendor!K52/Resource!$I$463))))</f>
        <v/>
      </c>
      <c r="P52" s="110" t="inlineStr">
        <is>
          <t>Done</t>
        </is>
      </c>
      <c r="Q52" s="400" t="n">
        <v>44218</v>
      </c>
    </row>
    <row r="53">
      <c r="A53" s="376" t="n">
        <v>51</v>
      </c>
      <c r="B53" s="110" t="n">
        <v>190215</v>
      </c>
      <c r="C53" s="108" t="inlineStr">
        <is>
          <t>Tesla-(2020-12-20-2021-1-19)_Osama Mohammed El-Bishlawi_AR_Translation</t>
        </is>
      </c>
      <c r="H53" s="110" t="n">
        <v>33.5</v>
      </c>
      <c r="I53" s="110" t="n">
        <v>0.05</v>
      </c>
      <c r="J53" s="110" t="inlineStr">
        <is>
          <t>USD</t>
        </is>
      </c>
      <c r="K53" s="110" t="n">
        <v>1.675</v>
      </c>
      <c r="L53" s="110" t="inlineStr">
        <is>
          <t>EDGE-190215-307559</t>
        </is>
      </c>
      <c r="N53" s="629">
        <f>IF(PO2Vendor!J53="CNY",PO2Vendor!K53/Resource!$I$462,IF(J53="EUR",K53/Resource!$I$461,IF(PO2Vendor!J53="USD",PO2Vendor!K53,IF(PO2Vendor!J53="JPY",PO2Vendor!K53/Resource!$I$463))))</f>
        <v/>
      </c>
      <c r="P53" s="110" t="inlineStr">
        <is>
          <t>Done</t>
        </is>
      </c>
      <c r="Q53" s="400" t="n">
        <v>44218</v>
      </c>
    </row>
    <row r="54">
      <c r="A54" s="376" t="n">
        <v>52</v>
      </c>
      <c r="B54" s="110" t="n">
        <v>51833</v>
      </c>
      <c r="C54" s="108" t="inlineStr">
        <is>
          <t>Tesla-(2020-12-20-2021-1-19)_Pablo San Millan Gutierrez_ES_Translation</t>
        </is>
      </c>
      <c r="H54" s="110" t="n">
        <v>491.8571428571428</v>
      </c>
      <c r="I54" s="110" t="n">
        <v>0.07000000000000001</v>
      </c>
      <c r="J54" s="110" t="inlineStr">
        <is>
          <t>EUR</t>
        </is>
      </c>
      <c r="K54" s="119" t="n">
        <v>34.43</v>
      </c>
      <c r="L54" s="110" t="inlineStr">
        <is>
          <t>EDGE-51833-307560</t>
        </is>
      </c>
      <c r="N54" s="629">
        <f>IF(PO2Vendor!J54="CNY",PO2Vendor!K54/Resource!$I$462,IF(J54="EUR",K54/Resource!$I$461,IF(PO2Vendor!J54="USD",PO2Vendor!K54,IF(PO2Vendor!J54="JPY",PO2Vendor!K54/Resource!$I$463))))</f>
        <v/>
      </c>
      <c r="P54" s="110" t="inlineStr">
        <is>
          <t>Done</t>
        </is>
      </c>
      <c r="Q54" s="400" t="n">
        <v>44218</v>
      </c>
    </row>
    <row r="55">
      <c r="A55" s="376" t="n">
        <v>53</v>
      </c>
      <c r="B55" s="110" t="n">
        <v>169954</v>
      </c>
      <c r="C55" s="108" t="inlineStr">
        <is>
          <t>Tesla-(2020-12-20-2021-1-19)_Peggy Chiang_TW_Translation</t>
        </is>
      </c>
      <c r="H55" s="110" t="n">
        <v>1619.3</v>
      </c>
      <c r="I55" s="110" t="n">
        <v>0.1</v>
      </c>
      <c r="J55" s="110" t="inlineStr">
        <is>
          <t>USD</t>
        </is>
      </c>
      <c r="K55" s="110" t="n">
        <v>161.93</v>
      </c>
      <c r="L55" s="110" t="inlineStr">
        <is>
          <t>EDGE-169954-307561</t>
        </is>
      </c>
      <c r="N55" s="629">
        <f>IF(PO2Vendor!J55="CNY",PO2Vendor!K55/Resource!$I$462,IF(J55="EUR",K55/Resource!$I$461,IF(PO2Vendor!J55="USD",PO2Vendor!K55,IF(PO2Vendor!J55="JPY",PO2Vendor!K55/Resource!$I$463))))</f>
        <v/>
      </c>
      <c r="P55" s="110" t="inlineStr">
        <is>
          <t>Done</t>
        </is>
      </c>
      <c r="Q55" s="400" t="n">
        <v>44218</v>
      </c>
    </row>
    <row r="56">
      <c r="A56" s="376" t="n">
        <v>54</v>
      </c>
      <c r="B56" s="110" t="n">
        <v>176760</v>
      </c>
      <c r="C56" s="108" t="inlineStr">
        <is>
          <t>Tesla-(2020-12-20-2021-1-19)_Peter Wangsvik Sigurdsen_NO_Translation</t>
        </is>
      </c>
      <c r="H56" s="110" t="n">
        <v>1485.2</v>
      </c>
      <c r="I56" s="110" t="n">
        <v>0.105</v>
      </c>
      <c r="J56" s="110" t="inlineStr">
        <is>
          <t>EUR</t>
        </is>
      </c>
      <c r="K56" s="110" t="n">
        <v>155.946</v>
      </c>
      <c r="L56" s="110" t="inlineStr">
        <is>
          <t>EDGE-176760-307562</t>
        </is>
      </c>
      <c r="N56" s="629">
        <f>IF(PO2Vendor!J56="CNY",PO2Vendor!K56/Resource!$I$462,IF(J56="EUR",K56/Resource!$I$461,IF(PO2Vendor!J56="USD",PO2Vendor!K56,IF(PO2Vendor!J56="JPY",PO2Vendor!K56/Resource!$I$463))))</f>
        <v/>
      </c>
      <c r="P56" s="110" t="inlineStr">
        <is>
          <t>Done</t>
        </is>
      </c>
      <c r="Q56" s="400" t="n">
        <v>44218</v>
      </c>
    </row>
    <row r="57">
      <c r="A57" s="376" t="n">
        <v>55</v>
      </c>
      <c r="B57" s="110" t="n">
        <v>74978</v>
      </c>
      <c r="C57" s="108" t="inlineStr">
        <is>
          <t>Tesla-(2020-12-20-2021-1-19)_Pilar Vasquez_ES_Translation</t>
        </is>
      </c>
      <c r="H57" s="110" t="n">
        <v>430.4</v>
      </c>
      <c r="I57" s="110" t="n">
        <v>0.05</v>
      </c>
      <c r="J57" s="110" t="inlineStr">
        <is>
          <t>USD</t>
        </is>
      </c>
      <c r="K57" s="110" t="n">
        <v>21.52</v>
      </c>
      <c r="L57" s="110" t="inlineStr">
        <is>
          <t>EDGE-74978-307563</t>
        </is>
      </c>
      <c r="N57" s="629">
        <f>IF(PO2Vendor!J57="CNY",PO2Vendor!K57/Resource!$I$462,IF(J57="EUR",K57/Resource!$I$461,IF(PO2Vendor!J57="USD",PO2Vendor!K57,IF(PO2Vendor!J57="JPY",PO2Vendor!K57/Resource!$I$463))))</f>
        <v/>
      </c>
      <c r="P57" s="110" t="inlineStr">
        <is>
          <t>Done</t>
        </is>
      </c>
      <c r="Q57" s="400" t="n">
        <v>44218</v>
      </c>
    </row>
    <row r="58">
      <c r="A58" s="376" t="n">
        <v>56</v>
      </c>
      <c r="B58" s="110" t="n">
        <v>176929</v>
      </c>
      <c r="C58" s="108" t="inlineStr">
        <is>
          <t>Tesla-(2020-12-20-2021-1-19)_Rita Rocha Grave_PTPT_Translation</t>
        </is>
      </c>
      <c r="H58" s="110" t="n">
        <v>1511.1</v>
      </c>
      <c r="I58" s="110" t="n">
        <v>0.065</v>
      </c>
      <c r="J58" s="110" t="inlineStr">
        <is>
          <t>EUR</t>
        </is>
      </c>
      <c r="K58" s="110" t="n">
        <v>98.22150000000001</v>
      </c>
      <c r="L58" s="110" t="inlineStr">
        <is>
          <t>EDGE-176929-307564</t>
        </is>
      </c>
      <c r="N58" s="629">
        <f>IF(PO2Vendor!J58="CNY",PO2Vendor!K58/Resource!$I$462,IF(J58="EUR",K58/Resource!$I$461,IF(PO2Vendor!J58="USD",PO2Vendor!K58,IF(PO2Vendor!J58="JPY",PO2Vendor!K58/Resource!$I$463))))</f>
        <v/>
      </c>
      <c r="P58" s="110" t="inlineStr">
        <is>
          <t>Done</t>
        </is>
      </c>
      <c r="Q58" s="400" t="n">
        <v>44218</v>
      </c>
    </row>
    <row r="59">
      <c r="A59" s="376" t="n">
        <v>57</v>
      </c>
      <c r="B59" s="110" t="n">
        <v>51885</v>
      </c>
      <c r="C59" s="108" t="inlineStr">
        <is>
          <t>Tesla-(2020-12-20-2021-1-19)_Romuald Pawlikowski_PL_Translation</t>
        </is>
      </c>
      <c r="H59" s="110" t="n">
        <v>710.5</v>
      </c>
      <c r="I59" s="110" t="n">
        <v>0.06</v>
      </c>
      <c r="J59" s="110" t="inlineStr">
        <is>
          <t>EUR</t>
        </is>
      </c>
      <c r="K59" s="110" t="n">
        <v>42.63</v>
      </c>
      <c r="L59" s="110" t="inlineStr">
        <is>
          <t>EDGE-51885-307565</t>
        </is>
      </c>
      <c r="N59" s="629">
        <f>IF(PO2Vendor!J59="CNY",PO2Vendor!K59/Resource!$I$462,IF(J59="EUR",K59/Resource!$I$461,IF(PO2Vendor!J59="USD",PO2Vendor!K59,IF(PO2Vendor!J59="JPY",PO2Vendor!K59/Resource!$I$463))))</f>
        <v/>
      </c>
      <c r="P59" s="110" t="inlineStr">
        <is>
          <t>Done</t>
        </is>
      </c>
      <c r="Q59" s="400" t="n">
        <v>44218</v>
      </c>
    </row>
    <row r="60">
      <c r="A60" s="376" t="n">
        <v>58</v>
      </c>
      <c r="B60" s="110" t="n">
        <v>123126</v>
      </c>
      <c r="C60" s="108" t="inlineStr">
        <is>
          <t>Tesla-(2020-12-20-2021-1-19)_Seong Bok Lee_KO_Translation</t>
        </is>
      </c>
      <c r="H60" s="110" t="n">
        <v>2605.8</v>
      </c>
      <c r="I60" s="110" t="n">
        <v>0.07000000000000001</v>
      </c>
      <c r="J60" s="110" t="inlineStr">
        <is>
          <t>USD</t>
        </is>
      </c>
      <c r="K60" s="110" t="n">
        <v>182.406</v>
      </c>
      <c r="L60" s="110" t="inlineStr">
        <is>
          <t>EDGE-123126-307566</t>
        </is>
      </c>
      <c r="N60" s="629">
        <f>IF(PO2Vendor!J60="CNY",PO2Vendor!K60/Resource!$I$462,IF(J60="EUR",K60/Resource!$I$461,IF(PO2Vendor!J60="USD",PO2Vendor!K60,IF(PO2Vendor!J60="JPY",PO2Vendor!K60/Resource!$I$463))))</f>
        <v/>
      </c>
      <c r="P60" s="110" t="inlineStr">
        <is>
          <t>Done</t>
        </is>
      </c>
      <c r="Q60" s="400" t="n">
        <v>44218</v>
      </c>
    </row>
    <row r="61">
      <c r="A61" s="376" t="n">
        <v>59</v>
      </c>
      <c r="B61" s="110" t="n">
        <v>51840</v>
      </c>
      <c r="C61" s="108" t="inlineStr">
        <is>
          <t>Tesla-(2020-12-20-2021-1-19)_Simon Wei_TW_Translation</t>
        </is>
      </c>
      <c r="H61" s="110" t="n">
        <v>317.7</v>
      </c>
      <c r="I61" s="110" t="n">
        <v>0.035</v>
      </c>
      <c r="J61" s="110" t="inlineStr">
        <is>
          <t>USD</t>
        </is>
      </c>
      <c r="K61" s="110" t="n">
        <v>11.1195</v>
      </c>
      <c r="L61" s="110" t="inlineStr">
        <is>
          <t>EDGE-51840-307588</t>
        </is>
      </c>
      <c r="N61" s="629">
        <f>IF(PO2Vendor!J61="CNY",PO2Vendor!K61/Resource!$I$462,IF(J61="EUR",K61/Resource!$I$461,IF(PO2Vendor!J61="USD",PO2Vendor!K61,IF(PO2Vendor!J61="JPY",PO2Vendor!K61/Resource!$I$463))))</f>
        <v/>
      </c>
      <c r="P61" s="110" t="inlineStr">
        <is>
          <t>Done</t>
        </is>
      </c>
      <c r="Q61" s="400" t="n">
        <v>44218</v>
      </c>
    </row>
    <row r="62">
      <c r="A62" s="376" t="n">
        <v>60</v>
      </c>
      <c r="B62" s="110" t="n">
        <v>187409</v>
      </c>
      <c r="C62" s="108" t="inlineStr">
        <is>
          <t>Tesla-(2020-12-20-2021-1-19)_Sonja Klaric_HR_Translation</t>
        </is>
      </c>
      <c r="H62" s="110" t="n">
        <v>1389.6</v>
      </c>
      <c r="I62" s="110" t="n">
        <v>0.06</v>
      </c>
      <c r="J62" s="110" t="inlineStr">
        <is>
          <t>EUR</t>
        </is>
      </c>
      <c r="K62" s="110" t="n">
        <v>83.37599999999999</v>
      </c>
      <c r="L62" s="110" t="inlineStr">
        <is>
          <t>EDGE-187409-307589</t>
        </is>
      </c>
      <c r="N62" s="629">
        <f>IF(PO2Vendor!J62="CNY",PO2Vendor!K62/Resource!$I$462,IF(J62="EUR",K62/Resource!$I$461,IF(PO2Vendor!J62="USD",PO2Vendor!K62,IF(PO2Vendor!J62="JPY",PO2Vendor!K62/Resource!$I$463))))</f>
        <v/>
      </c>
      <c r="P62" s="110" t="inlineStr">
        <is>
          <t>Done</t>
        </is>
      </c>
      <c r="Q62" s="400" t="n">
        <v>44218</v>
      </c>
    </row>
    <row r="63">
      <c r="A63" s="376" t="n">
        <v>61</v>
      </c>
      <c r="B63" s="110" t="n">
        <v>187485</v>
      </c>
      <c r="C63" s="108" t="inlineStr">
        <is>
          <t>Tesla-(2020-12-20-2021-1-19)_Theodoros Kalyvas_EL_Translation</t>
        </is>
      </c>
      <c r="H63" s="110" t="n">
        <v>3425.799999999999</v>
      </c>
      <c r="I63" s="110" t="n">
        <v>0.08</v>
      </c>
      <c r="J63" s="110" t="inlineStr">
        <is>
          <t>EUR</t>
        </is>
      </c>
      <c r="K63" s="110" t="n">
        <v>274.064</v>
      </c>
      <c r="L63" s="110" t="inlineStr">
        <is>
          <t>EDGE-187485-307590</t>
        </is>
      </c>
      <c r="N63" s="629">
        <f>IF(PO2Vendor!J63="CNY",PO2Vendor!K63/Resource!$I$462,IF(J63="EUR",K63/Resource!$I$461,IF(PO2Vendor!J63="USD",PO2Vendor!K63,IF(PO2Vendor!J63="JPY",PO2Vendor!K63/Resource!$I$463))))</f>
        <v/>
      </c>
      <c r="P63" s="110" t="inlineStr">
        <is>
          <t>Done</t>
        </is>
      </c>
      <c r="Q63" s="400" t="n">
        <v>44218</v>
      </c>
    </row>
    <row r="64">
      <c r="A64" s="376" t="n">
        <v>62</v>
      </c>
      <c r="B64" s="110" t="n">
        <v>169885</v>
      </c>
      <c r="C64" s="108" t="inlineStr">
        <is>
          <t>Tesla-(2020-12-20-2021-1-19)_Yoonpyo Hong(Eugene)_KO_Translation</t>
        </is>
      </c>
      <c r="H64" s="110" t="n">
        <v>12251.2</v>
      </c>
      <c r="I64" s="110" t="n">
        <v>0.06</v>
      </c>
      <c r="J64" s="110" t="inlineStr">
        <is>
          <t>USD</t>
        </is>
      </c>
      <c r="K64" s="110" t="n">
        <v>735.072</v>
      </c>
      <c r="L64" s="110" t="inlineStr">
        <is>
          <t>EDGE-169885-307591</t>
        </is>
      </c>
      <c r="N64" s="629">
        <f>IF(PO2Vendor!J64="CNY",PO2Vendor!K64/Resource!$I$462,IF(J64="EUR",K64/Resource!$I$461,IF(PO2Vendor!J64="USD",PO2Vendor!K64,IF(PO2Vendor!J64="JPY",PO2Vendor!K64/Resource!$I$463))))</f>
        <v/>
      </c>
      <c r="P64" s="110" t="inlineStr">
        <is>
          <t>Done</t>
        </is>
      </c>
      <c r="Q64" s="400" t="n">
        <v>44218</v>
      </c>
    </row>
    <row r="65">
      <c r="A65" s="376" t="n">
        <v>63</v>
      </c>
      <c r="B65" s="110" t="n">
        <v>164641</v>
      </c>
      <c r="C65" s="108" t="inlineStr">
        <is>
          <t>Tesla-(2020-12-20-2021-1-19)_Yutaka Kato_JA_Translation</t>
        </is>
      </c>
      <c r="H65" s="110" t="n">
        <v>2045.4</v>
      </c>
      <c r="I65" s="110" t="n">
        <v>0.07000000000000001</v>
      </c>
      <c r="J65" s="110" t="inlineStr">
        <is>
          <t>USD</t>
        </is>
      </c>
      <c r="K65" s="110" t="n">
        <v>143.178</v>
      </c>
      <c r="L65" s="110" t="inlineStr">
        <is>
          <t>EDGE-164641-307592</t>
        </is>
      </c>
      <c r="N65" s="629">
        <f>IF(PO2Vendor!J65="CNY",PO2Vendor!K65/Resource!$I$462,IF(J65="EUR",K65/Resource!$I$461,IF(PO2Vendor!J65="USD",PO2Vendor!K65,IF(PO2Vendor!J65="JPY",PO2Vendor!K65/Resource!$I$463))))</f>
        <v/>
      </c>
      <c r="P65" s="110" t="inlineStr">
        <is>
          <t>Done</t>
        </is>
      </c>
      <c r="Q65" s="400" t="n">
        <v>44218</v>
      </c>
    </row>
    <row r="66">
      <c r="A66" s="376" t="n">
        <v>64</v>
      </c>
      <c r="B66" s="110" t="n">
        <v>103809</v>
      </c>
      <c r="C66" s="108" t="inlineStr">
        <is>
          <t>Tesla-(2020-12-20-2021-1-19)_Zheng Lin_CN_Translation</t>
        </is>
      </c>
      <c r="H66" s="110" t="n">
        <v>2188.7</v>
      </c>
      <c r="I66" s="110" t="n">
        <v>0.18</v>
      </c>
      <c r="J66" s="110" t="inlineStr">
        <is>
          <t>CNY</t>
        </is>
      </c>
      <c r="K66" s="110" t="n">
        <v>393.966</v>
      </c>
      <c r="L66" s="110" t="inlineStr">
        <is>
          <t>EDGE-103809-307593</t>
        </is>
      </c>
      <c r="N66" s="629">
        <f>IF(PO2Vendor!J66="CNY",PO2Vendor!K66/Resource!$I$462,IF(J66="EUR",K66/Resource!$I$461,IF(PO2Vendor!J66="USD",PO2Vendor!K66,IF(PO2Vendor!J66="JPY",PO2Vendor!K66/Resource!$I$463))))</f>
        <v/>
      </c>
      <c r="P66" s="110" t="inlineStr">
        <is>
          <t>Done</t>
        </is>
      </c>
      <c r="Q66" s="400" t="n">
        <v>44218</v>
      </c>
    </row>
    <row r="67">
      <c r="A67" s="376" t="n">
        <v>65</v>
      </c>
      <c r="B67" s="110" t="n">
        <v>74965</v>
      </c>
      <c r="C67" s="108" t="inlineStr">
        <is>
          <t>Tesla-(2020-12-20-2021-1-19)_Alenka Metljak_SL_Review</t>
        </is>
      </c>
      <c r="H67" s="110" t="n">
        <v>3942.083333333333</v>
      </c>
      <c r="I67" s="110" t="n">
        <v>0.024</v>
      </c>
      <c r="J67" s="110" t="inlineStr">
        <is>
          <t>EUR</t>
        </is>
      </c>
      <c r="K67" s="119" t="n">
        <v>94.61</v>
      </c>
      <c r="L67" s="110" t="inlineStr">
        <is>
          <t>EDGE-74965-307594</t>
        </is>
      </c>
      <c r="N67" s="629">
        <f>IF(PO2Vendor!J67="CNY",PO2Vendor!K67/Resource!$I$462,IF(J67="EUR",K67/Resource!$I$461,IF(PO2Vendor!J67="USD",PO2Vendor!K67,IF(PO2Vendor!J67="JPY",PO2Vendor!K67/Resource!$I$463))))</f>
        <v/>
      </c>
      <c r="P67" s="110" t="inlineStr">
        <is>
          <t>Done</t>
        </is>
      </c>
      <c r="Q67" s="400" t="n">
        <v>44218</v>
      </c>
    </row>
    <row r="68">
      <c r="A68" s="376" t="n">
        <v>66</v>
      </c>
      <c r="B68" s="110" t="n">
        <v>169760</v>
      </c>
      <c r="C68" s="108" t="inlineStr">
        <is>
          <t>Tesla-(2020-12-20-2021-1-19)_Antonio Romero Valera_ES_Review</t>
        </is>
      </c>
      <c r="H68" s="110" t="n">
        <v>433.8</v>
      </c>
      <c r="I68" s="110" t="n">
        <v>0.017</v>
      </c>
      <c r="J68" s="110" t="inlineStr">
        <is>
          <t>EUR</t>
        </is>
      </c>
      <c r="K68" s="110" t="n">
        <v>7.374600000000001</v>
      </c>
      <c r="L68" s="110" t="inlineStr">
        <is>
          <t>EDGE-169760-307595</t>
        </is>
      </c>
      <c r="N68" s="629">
        <f>IF(PO2Vendor!J68="CNY",PO2Vendor!K68/Resource!$I$462,IF(J68="EUR",K68/Resource!$I$461,IF(PO2Vendor!J68="USD",PO2Vendor!K68,IF(PO2Vendor!J68="JPY",PO2Vendor!K68/Resource!$I$463))))</f>
        <v/>
      </c>
      <c r="P68" s="110" t="inlineStr">
        <is>
          <t>Done</t>
        </is>
      </c>
      <c r="Q68" s="400" t="n">
        <v>44218</v>
      </c>
    </row>
    <row r="69">
      <c r="A69" s="376" t="n">
        <v>67</v>
      </c>
      <c r="B69" s="110" t="n">
        <v>185536</v>
      </c>
      <c r="C69" s="108" t="inlineStr">
        <is>
          <t>Tesla-(2020-12-20-2021-1-19)_Dragana Selakovic_SL_Review</t>
        </is>
      </c>
      <c r="H69" s="110" t="n">
        <v>589.1</v>
      </c>
      <c r="I69" s="110" t="n">
        <v>0.012</v>
      </c>
      <c r="J69" s="110" t="inlineStr">
        <is>
          <t>EUR</t>
        </is>
      </c>
      <c r="K69" s="110" t="n">
        <v>7.0692</v>
      </c>
      <c r="L69" s="110" t="inlineStr">
        <is>
          <t>EDGE-185536-307596</t>
        </is>
      </c>
      <c r="N69" s="629">
        <f>IF(PO2Vendor!J69="CNY",PO2Vendor!K69/Resource!$I$462,IF(J69="EUR",K69/Resource!$I$461,IF(PO2Vendor!J69="USD",PO2Vendor!K69,IF(PO2Vendor!J69="JPY",PO2Vendor!K69/Resource!$I$463))))</f>
        <v/>
      </c>
      <c r="P69" s="110" t="inlineStr">
        <is>
          <t>Done</t>
        </is>
      </c>
      <c r="Q69" s="400" t="n">
        <v>44218</v>
      </c>
    </row>
    <row r="70">
      <c r="A70" s="376" t="n">
        <v>68</v>
      </c>
      <c r="B70" s="110" t="n">
        <v>28634</v>
      </c>
      <c r="C70" s="108" t="inlineStr">
        <is>
          <t>Tesla-(2020-12-20-2021-1-19)_Emilia Dimitrova_SV_Review</t>
        </is>
      </c>
      <c r="H70" s="110" t="n">
        <v>1</v>
      </c>
      <c r="I70" s="110" t="n">
        <v>45</v>
      </c>
      <c r="J70" s="110" t="inlineStr">
        <is>
          <t>EUR</t>
        </is>
      </c>
      <c r="K70" s="119" t="n">
        <v>45</v>
      </c>
      <c r="L70" s="110" t="inlineStr">
        <is>
          <t>EDGE-28634-307597</t>
        </is>
      </c>
      <c r="N70" s="629">
        <f>IF(PO2Vendor!J70="CNY",PO2Vendor!K70/Resource!$I$462,IF(J70="EUR",K70/Resource!$I$461,IF(PO2Vendor!J70="USD",PO2Vendor!K70,IF(PO2Vendor!J70="JPY",PO2Vendor!K70/Resource!$I$463))))</f>
        <v/>
      </c>
      <c r="P70" s="110" t="inlineStr">
        <is>
          <t>Done</t>
        </is>
      </c>
      <c r="Q70" s="400" t="n">
        <v>44218</v>
      </c>
    </row>
    <row r="71">
      <c r="A71" s="376" t="n">
        <v>69</v>
      </c>
      <c r="B71" s="110" t="n">
        <v>7341</v>
      </c>
      <c r="C71" s="108" t="inlineStr">
        <is>
          <t>Tesla-(2020-12-20-2021-1-19)_Gerard Grivé_CA_Review</t>
        </is>
      </c>
      <c r="H71" s="110" t="n">
        <v>441.1</v>
      </c>
      <c r="I71" s="110" t="n">
        <v>0.04</v>
      </c>
      <c r="J71" s="110" t="inlineStr">
        <is>
          <t>EUR</t>
        </is>
      </c>
      <c r="K71" s="110" t="n">
        <v>17.644</v>
      </c>
      <c r="L71" s="110" t="inlineStr">
        <is>
          <t>EDGE-7341-307598</t>
        </is>
      </c>
      <c r="N71" s="629">
        <f>IF(PO2Vendor!J71="CNY",PO2Vendor!K71/Resource!$I$462,IF(J71="EUR",K71/Resource!$I$461,IF(PO2Vendor!J71="USD",PO2Vendor!K71,IF(PO2Vendor!J71="JPY",PO2Vendor!K71/Resource!$I$463))))</f>
        <v/>
      </c>
      <c r="P71" s="110" t="inlineStr">
        <is>
          <t>Done</t>
        </is>
      </c>
      <c r="Q71" s="400" t="n">
        <v>44218</v>
      </c>
    </row>
    <row r="72">
      <c r="A72" s="376" t="n">
        <v>70</v>
      </c>
      <c r="B72" s="110" t="n">
        <v>187408</v>
      </c>
      <c r="C72" s="108" t="inlineStr">
        <is>
          <t>Tesla-(2020-12-20-2021-1-19)_Gordana Stanicic_HR_Review</t>
        </is>
      </c>
      <c r="H72" s="110" t="n">
        <v>1141.1</v>
      </c>
      <c r="I72" s="110" t="n">
        <v>0.018</v>
      </c>
      <c r="J72" s="110" t="inlineStr">
        <is>
          <t>EUR</t>
        </is>
      </c>
      <c r="K72" s="110" t="n">
        <v>20.5398</v>
      </c>
      <c r="L72" s="110" t="inlineStr">
        <is>
          <t>EDGE-187408-307599</t>
        </is>
      </c>
      <c r="N72" s="629">
        <f>IF(PO2Vendor!J72="CNY",PO2Vendor!K72/Resource!$I$462,IF(J72="EUR",K72/Resource!$I$461,IF(PO2Vendor!J72="USD",PO2Vendor!K72,IF(PO2Vendor!J72="JPY",PO2Vendor!K72/Resource!$I$463))))</f>
        <v/>
      </c>
      <c r="P72" s="110" t="inlineStr">
        <is>
          <t>Done</t>
        </is>
      </c>
      <c r="Q72" s="400" t="n">
        <v>44218</v>
      </c>
    </row>
    <row r="73">
      <c r="A73" s="376" t="n">
        <v>71</v>
      </c>
      <c r="B73" s="110" t="n">
        <v>119669</v>
      </c>
      <c r="C73" s="108" t="inlineStr">
        <is>
          <t>Tesla-(2020-12-20-2021-1-19)_Gyeongsu Lee_KO_Review</t>
        </is>
      </c>
      <c r="H73" s="110" t="n">
        <v>1047</v>
      </c>
      <c r="I73" s="110" t="n">
        <v>0.03</v>
      </c>
      <c r="J73" s="110" t="inlineStr">
        <is>
          <t>USD</t>
        </is>
      </c>
      <c r="K73" s="110" t="n">
        <v>31.41</v>
      </c>
      <c r="L73" s="110" t="inlineStr">
        <is>
          <t>EDGE-119669-307600</t>
        </is>
      </c>
      <c r="N73" s="629">
        <f>IF(PO2Vendor!J73="CNY",PO2Vendor!K73/Resource!$I$462,IF(J73="EUR",K73/Resource!$I$461,IF(PO2Vendor!J73="USD",PO2Vendor!K73,IF(PO2Vendor!J73="JPY",PO2Vendor!K73/Resource!$I$463))))</f>
        <v/>
      </c>
      <c r="P73" s="110" t="inlineStr">
        <is>
          <t>Done</t>
        </is>
      </c>
      <c r="Q73" s="400" t="n">
        <v>44218</v>
      </c>
    </row>
    <row r="74">
      <c r="A74" s="376" t="n">
        <v>72</v>
      </c>
      <c r="B74" s="110" t="n">
        <v>176902</v>
      </c>
      <c r="C74" s="108" t="inlineStr">
        <is>
          <t>Tesla-(2020-12-20-2021-1-19)_Ida Søgaard_DA_Review</t>
        </is>
      </c>
      <c r="H74" s="110" t="n">
        <v>1529.705882352941</v>
      </c>
      <c r="I74" s="110" t="n">
        <v>0.034</v>
      </c>
      <c r="J74" s="110" t="inlineStr">
        <is>
          <t>EUR</t>
        </is>
      </c>
      <c r="K74" s="119" t="n">
        <v>52.01</v>
      </c>
      <c r="L74" s="110" t="inlineStr">
        <is>
          <t>EDGE-176902-307601</t>
        </is>
      </c>
      <c r="N74" s="629">
        <f>IF(PO2Vendor!J74="CNY",PO2Vendor!K74/Resource!$I$462,IF(J74="EUR",K74/Resource!$I$461,IF(PO2Vendor!J74="USD",PO2Vendor!K74,IF(PO2Vendor!J74="JPY",PO2Vendor!K74/Resource!$I$463))))</f>
        <v/>
      </c>
      <c r="P74" s="110" t="inlineStr">
        <is>
          <t>Done</t>
        </is>
      </c>
      <c r="Q74" s="400" t="n">
        <v>44218</v>
      </c>
    </row>
    <row r="75">
      <c r="A75" s="376" t="n">
        <v>73</v>
      </c>
      <c r="B75" s="110" t="n">
        <v>161261</v>
      </c>
      <c r="C75" s="108" t="inlineStr">
        <is>
          <t>Tesla-(2020-12-20-2021-1-19)_Ilaria Mazzaferro_IT_Review</t>
        </is>
      </c>
      <c r="H75" s="110" t="n">
        <v>1381</v>
      </c>
      <c r="I75" s="110" t="n">
        <v>0.02</v>
      </c>
      <c r="J75" s="110" t="inlineStr">
        <is>
          <t>EUR</t>
        </is>
      </c>
      <c r="K75" s="110" t="n">
        <v>27.62</v>
      </c>
      <c r="L75" s="110" t="inlineStr">
        <is>
          <t>EDGE-161261-307602</t>
        </is>
      </c>
      <c r="N75" s="629">
        <f>IF(PO2Vendor!J75="CNY",PO2Vendor!K75/Resource!$I$462,IF(J75="EUR",K75/Resource!$I$461,IF(PO2Vendor!J75="USD",PO2Vendor!K75,IF(PO2Vendor!J75="JPY",PO2Vendor!K75/Resource!$I$463))))</f>
        <v/>
      </c>
      <c r="P75" s="110" t="inlineStr">
        <is>
          <t>Done</t>
        </is>
      </c>
      <c r="Q75" s="400" t="n">
        <v>44218</v>
      </c>
    </row>
    <row r="76">
      <c r="A76" s="376" t="n">
        <v>74</v>
      </c>
      <c r="B76" s="110" t="n">
        <v>81450</v>
      </c>
      <c r="C76" s="108" t="inlineStr">
        <is>
          <t>Tesla-(2020-12-20-2021-1-19)_Janne Holopainen_DA_Review</t>
        </is>
      </c>
      <c r="H76" s="110" t="n">
        <v>406</v>
      </c>
      <c r="I76" s="110" t="n">
        <v>0.05</v>
      </c>
      <c r="J76" s="110" t="inlineStr">
        <is>
          <t>EUR</t>
        </is>
      </c>
      <c r="K76" s="110" t="n">
        <v>20.3</v>
      </c>
      <c r="L76" s="110" t="inlineStr">
        <is>
          <t>EDGE-81450-307603</t>
        </is>
      </c>
      <c r="N76" s="629">
        <f>IF(PO2Vendor!J76="CNY",PO2Vendor!K76/Resource!$I$462,IF(J76="EUR",K76/Resource!$I$461,IF(PO2Vendor!J76="USD",PO2Vendor!K76,IF(PO2Vendor!J76="JPY",PO2Vendor!K76/Resource!$I$463))))</f>
        <v/>
      </c>
      <c r="P76" s="110" t="inlineStr">
        <is>
          <t>Done</t>
        </is>
      </c>
      <c r="Q76" s="400" t="n">
        <v>44218</v>
      </c>
    </row>
    <row r="77">
      <c r="A77" s="376" t="n">
        <v>75</v>
      </c>
      <c r="B77" s="110" t="n">
        <v>194361</v>
      </c>
      <c r="C77" s="108" t="inlineStr">
        <is>
          <t>Tesla-(2020-12-20-2021-1-19)_Jarmo Katainen_FI_Review</t>
        </is>
      </c>
      <c r="H77" s="110" t="n">
        <v>17713.5</v>
      </c>
      <c r="I77" s="110" t="n">
        <v>0.04</v>
      </c>
      <c r="J77" s="110" t="inlineStr">
        <is>
          <t>EUR</t>
        </is>
      </c>
      <c r="K77" s="110" t="n">
        <v>708.54</v>
      </c>
      <c r="L77" s="110" t="inlineStr">
        <is>
          <t>EDGE-194361-307604</t>
        </is>
      </c>
      <c r="N77" s="629">
        <f>IF(PO2Vendor!J77="CNY",PO2Vendor!K77/Resource!$I$462,IF(J77="EUR",K77/Resource!$I$461,IF(PO2Vendor!J77="USD",PO2Vendor!K77,IF(PO2Vendor!J77="JPY",PO2Vendor!K77/Resource!$I$463))))</f>
        <v/>
      </c>
      <c r="P77" s="110" t="inlineStr">
        <is>
          <t>Done</t>
        </is>
      </c>
      <c r="Q77" s="400" t="n">
        <v>44218</v>
      </c>
    </row>
    <row r="78">
      <c r="A78" s="376" t="n">
        <v>76</v>
      </c>
      <c r="B78" s="110" t="n">
        <v>175908</v>
      </c>
      <c r="C78" s="108" t="inlineStr">
        <is>
          <t>Tesla-(2020-12-20-2021-1-19)_Johan Mikael Kjällman_SV_Review</t>
        </is>
      </c>
      <c r="H78" s="110" t="n">
        <v>2317</v>
      </c>
      <c r="I78" s="110" t="n">
        <v>0.04</v>
      </c>
      <c r="J78" s="110" t="inlineStr">
        <is>
          <t>EUR</t>
        </is>
      </c>
      <c r="K78" s="119" t="n">
        <v>92.68000000000001</v>
      </c>
      <c r="L78" s="110" t="inlineStr">
        <is>
          <t>EDGE-175908-307605</t>
        </is>
      </c>
      <c r="N78" s="629">
        <f>IF(PO2Vendor!J78="CNY",PO2Vendor!K78/Resource!$I$462,IF(J78="EUR",K78/Resource!$I$461,IF(PO2Vendor!J78="USD",PO2Vendor!K78,IF(PO2Vendor!J78="JPY",PO2Vendor!K78/Resource!$I$463))))</f>
        <v/>
      </c>
      <c r="P78" s="110" t="inlineStr">
        <is>
          <t>Done</t>
        </is>
      </c>
      <c r="Q78" s="400" t="n">
        <v>44218</v>
      </c>
    </row>
    <row r="79">
      <c r="A79" s="376" t="n">
        <v>77</v>
      </c>
      <c r="B79" s="110" t="n">
        <v>244771</v>
      </c>
      <c r="C79" s="108" t="inlineStr">
        <is>
          <t>Tesla-(2020-12-20-2021-1-19)_Jonathan Golan Business translations Ltd_HE_Review</t>
        </is>
      </c>
      <c r="H79" s="110" t="n">
        <v>3876.4</v>
      </c>
      <c r="I79" s="110" t="n">
        <v>0.04</v>
      </c>
      <c r="J79" s="110" t="inlineStr">
        <is>
          <t>EUR</t>
        </is>
      </c>
      <c r="K79" s="110" t="n">
        <v>155.056</v>
      </c>
      <c r="L79" s="110" t="inlineStr">
        <is>
          <t>EDGE-244771-307606</t>
        </is>
      </c>
      <c r="N79" s="629">
        <f>IF(PO2Vendor!J79="CNY",PO2Vendor!K79/Resource!$I$462,IF(J79="EUR",K79/Resource!$I$461,IF(PO2Vendor!J79="USD",PO2Vendor!K79,IF(PO2Vendor!J79="JPY",PO2Vendor!K79/Resource!$I$463))))</f>
        <v/>
      </c>
      <c r="P79" s="110" t="inlineStr">
        <is>
          <t>Done</t>
        </is>
      </c>
      <c r="Q79" s="400" t="n">
        <v>44218</v>
      </c>
    </row>
    <row r="80">
      <c r="A80" s="376" t="n">
        <v>78</v>
      </c>
      <c r="B80" s="110" t="n">
        <v>150112</v>
      </c>
      <c r="C80" s="108" t="inlineStr">
        <is>
          <t>Tesla-(2020-12-20-2021-1-19)_Koen Vander Elst_NL_Review</t>
        </is>
      </c>
      <c r="H80" s="110" t="n">
        <v>571.8</v>
      </c>
      <c r="I80" s="110" t="n">
        <v>0.03</v>
      </c>
      <c r="J80" s="110" t="inlineStr">
        <is>
          <t>EUR</t>
        </is>
      </c>
      <c r="K80" s="110" t="n">
        <v>17.154</v>
      </c>
      <c r="L80" s="110" t="inlineStr">
        <is>
          <t>EDGE-150112-307607</t>
        </is>
      </c>
      <c r="N80" s="629">
        <f>IF(PO2Vendor!J80="CNY",PO2Vendor!K80/Resource!$I$462,IF(J80="EUR",K80/Resource!$I$461,IF(PO2Vendor!J80="USD",PO2Vendor!K80,IF(PO2Vendor!J80="JPY",PO2Vendor!K80/Resource!$I$463))))</f>
        <v/>
      </c>
      <c r="P80" s="110" t="inlineStr">
        <is>
          <t>Done</t>
        </is>
      </c>
      <c r="Q80" s="400" t="n">
        <v>44218</v>
      </c>
    </row>
    <row r="81">
      <c r="A81" s="376" t="n">
        <v>79</v>
      </c>
      <c r="B81" s="110" t="n">
        <v>189758</v>
      </c>
      <c r="C81" s="108" t="inlineStr">
        <is>
          <t>Tesla-(2020-12-20-2021-1-19)_Konstantinos Karanikas_EL_Review</t>
        </is>
      </c>
      <c r="H81" s="110" t="n">
        <v>2694.2</v>
      </c>
      <c r="I81" s="110" t="n">
        <v>0.0225</v>
      </c>
      <c r="J81" s="110" t="inlineStr">
        <is>
          <t>EUR</t>
        </is>
      </c>
      <c r="K81" s="110" t="n">
        <v>60.6195</v>
      </c>
      <c r="L81" s="110" t="inlineStr">
        <is>
          <t>EDGE-189758-307608</t>
        </is>
      </c>
      <c r="N81" s="629">
        <f>IF(PO2Vendor!J81="CNY",PO2Vendor!K81/Resource!$I$462,IF(J81="EUR",K81/Resource!$I$461,IF(PO2Vendor!J81="USD",PO2Vendor!K81,IF(PO2Vendor!J81="JPY",PO2Vendor!K81/Resource!$I$463))))</f>
        <v/>
      </c>
      <c r="P81" s="110" t="inlineStr">
        <is>
          <t>Done</t>
        </is>
      </c>
      <c r="Q81" s="400" t="n">
        <v>44218</v>
      </c>
    </row>
    <row r="82">
      <c r="A82" s="376" t="n">
        <v>80</v>
      </c>
      <c r="B82" s="110" t="n">
        <v>81450</v>
      </c>
      <c r="C82" s="108" t="inlineStr">
        <is>
          <t>Tesla-(2020-12-20-2021-1-19)_Lingsoft_NO_Review</t>
        </is>
      </c>
      <c r="H82" s="110" t="n">
        <v>1928.5</v>
      </c>
      <c r="I82" s="110" t="n">
        <v>0.05</v>
      </c>
      <c r="J82" s="110" t="inlineStr">
        <is>
          <t>EUR</t>
        </is>
      </c>
      <c r="K82" s="110" t="n">
        <v>96.425</v>
      </c>
      <c r="L82" s="110" t="inlineStr">
        <is>
          <t>EDGE-81450-307609</t>
        </is>
      </c>
      <c r="N82" s="629">
        <f>IF(PO2Vendor!J82="CNY",PO2Vendor!K82/Resource!$I$462,IF(J82="EUR",K82/Resource!$I$461,IF(PO2Vendor!J82="USD",PO2Vendor!K82,IF(PO2Vendor!J82="JPY",PO2Vendor!K82/Resource!$I$463))))</f>
        <v/>
      </c>
      <c r="P82" s="110" t="inlineStr">
        <is>
          <t>Done</t>
        </is>
      </c>
      <c r="Q82" s="400" t="n">
        <v>44218</v>
      </c>
    </row>
    <row r="83">
      <c r="A83" s="376" t="n">
        <v>81</v>
      </c>
      <c r="B83" s="110" t="n">
        <v>177888</v>
      </c>
      <c r="C83" s="108" t="inlineStr">
        <is>
          <t>Tesla-(2020-12-20-2021-1-19)_Luis Martins_PTPT_Review</t>
        </is>
      </c>
      <c r="H83" s="110" t="n">
        <v>1534.5</v>
      </c>
      <c r="I83" s="110" t="n">
        <v>0.02</v>
      </c>
      <c r="J83" s="110" t="inlineStr">
        <is>
          <t>EUR</t>
        </is>
      </c>
      <c r="K83" s="110" t="n">
        <v>30.69</v>
      </c>
      <c r="L83" s="110" t="inlineStr">
        <is>
          <t>EDGE-177888-307610</t>
        </is>
      </c>
      <c r="N83" s="629">
        <f>IF(PO2Vendor!J83="CNY",PO2Vendor!K83/Resource!$I$462,IF(J83="EUR",K83/Resource!$I$461,IF(PO2Vendor!J83="USD",PO2Vendor!K83,IF(PO2Vendor!J83="JPY",PO2Vendor!K83/Resource!$I$463))))</f>
        <v/>
      </c>
      <c r="P83" s="110" t="inlineStr">
        <is>
          <t>Done</t>
        </is>
      </c>
      <c r="Q83" s="400" t="n">
        <v>44218</v>
      </c>
    </row>
    <row r="84">
      <c r="A84" s="376" t="n">
        <v>82</v>
      </c>
      <c r="B84" s="110" t="n">
        <v>75145</v>
      </c>
      <c r="C84" s="108" t="inlineStr">
        <is>
          <t>Tesla-(2020-12-20-2021-1-19)_Marie-Louise de Klerk_NL_Review</t>
        </is>
      </c>
      <c r="H84" s="110" t="n">
        <v>844.3</v>
      </c>
      <c r="I84" s="110" t="n">
        <v>0.03</v>
      </c>
      <c r="J84" s="110" t="inlineStr">
        <is>
          <t>EUR</t>
        </is>
      </c>
      <c r="K84" s="110" t="n">
        <v>25.329</v>
      </c>
      <c r="L84" s="110" t="inlineStr">
        <is>
          <t>EDGE-75145-307611</t>
        </is>
      </c>
      <c r="N84" s="629">
        <f>IF(PO2Vendor!J84="CNY",PO2Vendor!K84/Resource!$I$462,IF(J84="EUR",K84/Resource!$I$461,IF(PO2Vendor!J84="USD",PO2Vendor!K84,IF(PO2Vendor!J84="JPY",PO2Vendor!K84/Resource!$I$463))))</f>
        <v/>
      </c>
      <c r="P84" s="110" t="inlineStr">
        <is>
          <t>Done</t>
        </is>
      </c>
      <c r="Q84" s="400" t="n">
        <v>44218</v>
      </c>
    </row>
    <row r="85">
      <c r="A85" s="376" t="n">
        <v>83</v>
      </c>
      <c r="B85" s="110" t="n">
        <v>72368</v>
      </c>
      <c r="C85" s="108" t="inlineStr">
        <is>
          <t>Tesla-(2020-12-20-2021-1-19)_Marta Pou Rovira_CA_Review</t>
        </is>
      </c>
      <c r="H85" s="110" t="n">
        <v>6469.900000000001</v>
      </c>
      <c r="I85" s="110" t="n">
        <v>0.019</v>
      </c>
      <c r="J85" s="110" t="inlineStr">
        <is>
          <t>EUR</t>
        </is>
      </c>
      <c r="K85" s="110" t="n">
        <v>122.9281</v>
      </c>
      <c r="L85" s="110" t="inlineStr">
        <is>
          <t>EDGE-72368-307612</t>
        </is>
      </c>
      <c r="N85" s="629">
        <f>IF(PO2Vendor!J85="CNY",PO2Vendor!K85/Resource!$I$462,IF(J85="EUR",K85/Resource!$I$461,IF(PO2Vendor!J85="USD",PO2Vendor!K85,IF(PO2Vendor!J85="JPY",PO2Vendor!K85/Resource!$I$463))))</f>
        <v/>
      </c>
      <c r="P85" s="110" t="inlineStr">
        <is>
          <t>Done</t>
        </is>
      </c>
      <c r="Q85" s="400" t="n">
        <v>44218</v>
      </c>
    </row>
    <row r="86">
      <c r="A86" s="376" t="n">
        <v>84</v>
      </c>
      <c r="B86" s="110" t="n">
        <v>170172</v>
      </c>
      <c r="C86" s="108" t="inlineStr">
        <is>
          <t>Tesla-(2020-12-20-2021-1-19)_Martin Menzel_DE_Review</t>
        </is>
      </c>
      <c r="H86" s="110" t="n">
        <v>3321.3</v>
      </c>
      <c r="I86" s="110" t="n">
        <v>0.055</v>
      </c>
      <c r="J86" s="110" t="inlineStr">
        <is>
          <t>EUR</t>
        </is>
      </c>
      <c r="K86" s="110" t="n">
        <v>182.6715</v>
      </c>
      <c r="L86" s="110" t="inlineStr">
        <is>
          <t>EDGE-170172-307613</t>
        </is>
      </c>
      <c r="N86" s="629">
        <f>IF(PO2Vendor!J86="CNY",PO2Vendor!K86/Resource!$I$462,IF(J86="EUR",K86/Resource!$I$461,IF(PO2Vendor!J86="USD",PO2Vendor!K86,IF(PO2Vendor!J86="JPY",PO2Vendor!K86/Resource!$I$463))))</f>
        <v/>
      </c>
      <c r="P86" s="110" t="inlineStr">
        <is>
          <t>Done</t>
        </is>
      </c>
      <c r="Q86" s="400" t="n">
        <v>44218</v>
      </c>
    </row>
    <row r="87">
      <c r="A87" s="376" t="n">
        <v>85</v>
      </c>
      <c r="B87" s="110" t="n">
        <v>126535</v>
      </c>
      <c r="C87" s="108" t="inlineStr">
        <is>
          <t>Tesla-(2020-12-20-2021-1-19)_Michele Lemieux-Madison_FR_CA_Review</t>
        </is>
      </c>
      <c r="H87" s="110" t="n">
        <v>8326</v>
      </c>
      <c r="I87" s="110" t="n">
        <v>0.05</v>
      </c>
      <c r="J87" s="110" t="inlineStr">
        <is>
          <t>USD</t>
        </is>
      </c>
      <c r="K87" s="119" t="n">
        <v>416.3</v>
      </c>
      <c r="L87" s="110" t="inlineStr">
        <is>
          <t>EDGE-126535-307614</t>
        </is>
      </c>
      <c r="N87" s="629">
        <f>IF(PO2Vendor!J87="CNY",PO2Vendor!K87/Resource!$I$462,IF(J87="EUR",K87/Resource!$I$461,IF(PO2Vendor!J87="USD",PO2Vendor!K87,IF(PO2Vendor!J87="JPY",PO2Vendor!K87/Resource!$I$463))))</f>
        <v/>
      </c>
      <c r="P87" s="110" t="inlineStr">
        <is>
          <t>Done</t>
        </is>
      </c>
      <c r="Q87" s="400" t="n">
        <v>44218</v>
      </c>
    </row>
    <row r="88">
      <c r="A88" s="376" t="n">
        <v>86</v>
      </c>
      <c r="B88" s="110" t="n">
        <v>187410</v>
      </c>
      <c r="C88" s="108" t="inlineStr">
        <is>
          <t>Tesla-(2020-12-20-2021-1-19)_Mirna Safar_HR_Review</t>
        </is>
      </c>
      <c r="H88" s="110" t="n">
        <v>475.4</v>
      </c>
      <c r="I88" s="110" t="n">
        <v>0.015</v>
      </c>
      <c r="J88" s="110" t="inlineStr">
        <is>
          <t>EUR</t>
        </is>
      </c>
      <c r="K88" s="110" t="n">
        <v>7.130999999999999</v>
      </c>
      <c r="L88" s="110" t="inlineStr">
        <is>
          <t>EDGE-187410-307615</t>
        </is>
      </c>
      <c r="N88" s="629">
        <f>IF(PO2Vendor!J88="CNY",PO2Vendor!K88/Resource!$I$462,IF(J88="EUR",K88/Resource!$I$461,IF(PO2Vendor!J88="USD",PO2Vendor!K88,IF(PO2Vendor!J88="JPY",PO2Vendor!K88/Resource!$I$463))))</f>
        <v/>
      </c>
      <c r="P88" s="110" t="inlineStr">
        <is>
          <t>Done</t>
        </is>
      </c>
      <c r="Q88" s="400" t="n">
        <v>44218</v>
      </c>
    </row>
    <row r="89">
      <c r="A89" s="376" t="n">
        <v>87</v>
      </c>
      <c r="B89" s="110" t="n">
        <v>104494</v>
      </c>
      <c r="C89" s="108" t="inlineStr">
        <is>
          <t>Tesla-(2020-12-20-2021-1-19)_Orlando Ho_HK_Review</t>
        </is>
      </c>
      <c r="H89" s="110" t="n">
        <v>6106.099999999999</v>
      </c>
      <c r="I89" s="110" t="n">
        <v>0.0375</v>
      </c>
      <c r="J89" s="110" t="inlineStr">
        <is>
          <t>USD</t>
        </is>
      </c>
      <c r="K89" s="110" t="n">
        <v>228.97875</v>
      </c>
      <c r="L89" s="110" t="inlineStr">
        <is>
          <t>EDGE-104494-307616</t>
        </is>
      </c>
      <c r="N89" s="629">
        <f>IF(PO2Vendor!J89="CNY",PO2Vendor!K89/Resource!$I$462,IF(J89="EUR",K89/Resource!$I$461,IF(PO2Vendor!J89="USD",PO2Vendor!K89,IF(PO2Vendor!J89="JPY",PO2Vendor!K89/Resource!$I$463))))</f>
        <v/>
      </c>
      <c r="P89" s="110" t="inlineStr">
        <is>
          <t>Done</t>
        </is>
      </c>
      <c r="Q89" s="400" t="n">
        <v>44218</v>
      </c>
    </row>
    <row r="90">
      <c r="A90" s="376" t="n">
        <v>88</v>
      </c>
      <c r="B90" s="110" t="n">
        <v>190215</v>
      </c>
      <c r="C90" s="108" t="inlineStr">
        <is>
          <t>Tesla-(2020-12-20-2021-1-19)_Osama Mohammed El-Bishlawi_AR_Review</t>
        </is>
      </c>
      <c r="H90" s="110" t="n">
        <v>1316</v>
      </c>
      <c r="I90" s="110" t="n">
        <v>0.025</v>
      </c>
      <c r="J90" s="110" t="inlineStr">
        <is>
          <t>USD</t>
        </is>
      </c>
      <c r="K90" s="119" t="n">
        <v>32.9</v>
      </c>
      <c r="L90" s="110" t="inlineStr">
        <is>
          <t>EDGE-190215-307617</t>
        </is>
      </c>
      <c r="N90" s="629">
        <f>IF(PO2Vendor!J90="CNY",PO2Vendor!K90/Resource!$I$462,IF(J90="EUR",K90/Resource!$I$461,IF(PO2Vendor!J90="USD",PO2Vendor!K90,IF(PO2Vendor!J90="JPY",PO2Vendor!K90/Resource!$I$463))))</f>
        <v/>
      </c>
      <c r="P90" s="110" t="inlineStr">
        <is>
          <t>Done</t>
        </is>
      </c>
      <c r="Q90" s="400" t="n">
        <v>44218</v>
      </c>
    </row>
    <row r="91">
      <c r="A91" s="376" t="n">
        <v>89</v>
      </c>
      <c r="B91" s="110" t="n">
        <v>51833</v>
      </c>
      <c r="C91" s="108" t="inlineStr">
        <is>
          <t>Tesla-(2020-12-20-2021-1-19)_Pablo San Millan Gutierrez_ES_Review</t>
        </is>
      </c>
      <c r="H91" s="110" t="n">
        <v>3553.04347826087</v>
      </c>
      <c r="I91" s="110" t="n">
        <v>0.023</v>
      </c>
      <c r="J91" s="110" t="inlineStr">
        <is>
          <t>EUR</t>
        </is>
      </c>
      <c r="K91" s="119" t="n">
        <v>81.72</v>
      </c>
      <c r="L91" s="110" t="inlineStr">
        <is>
          <t>EDGE-51833-307618</t>
        </is>
      </c>
      <c r="N91" s="629">
        <f>IF(PO2Vendor!J91="CNY",PO2Vendor!K91/Resource!$I$462,IF(J91="EUR",K91/Resource!$I$461,IF(PO2Vendor!J91="USD",PO2Vendor!K91,IF(PO2Vendor!J91="JPY",PO2Vendor!K91/Resource!$I$463))))</f>
        <v/>
      </c>
      <c r="P91" s="110" t="inlineStr">
        <is>
          <t>Done</t>
        </is>
      </c>
      <c r="Q91" s="400" t="n">
        <v>44218</v>
      </c>
    </row>
    <row r="92">
      <c r="A92" s="376" t="n">
        <v>90</v>
      </c>
      <c r="B92" s="110" t="n">
        <v>169954</v>
      </c>
      <c r="C92" s="108" t="inlineStr">
        <is>
          <t>Tesla-(2020-12-20-2021-1-19)_Peggy Chiang_TW_Review</t>
        </is>
      </c>
      <c r="H92" s="110" t="n">
        <v>1987.6</v>
      </c>
      <c r="I92" s="110" t="n">
        <v>0.03</v>
      </c>
      <c r="J92" s="110" t="inlineStr">
        <is>
          <t>USD</t>
        </is>
      </c>
      <c r="K92" s="110" t="n">
        <v>59.62799999999999</v>
      </c>
      <c r="L92" s="110" t="inlineStr">
        <is>
          <t>EDGE-169954-307619</t>
        </is>
      </c>
      <c r="N92" s="629">
        <f>IF(PO2Vendor!J92="CNY",PO2Vendor!K92/Resource!$I$462,IF(J92="EUR",K92/Resource!$I$461,IF(PO2Vendor!J92="USD",PO2Vendor!K92,IF(PO2Vendor!J92="JPY",PO2Vendor!K92/Resource!$I$463))))</f>
        <v/>
      </c>
      <c r="P92" s="110" t="inlineStr">
        <is>
          <t>Done</t>
        </is>
      </c>
      <c r="Q92" s="400" t="n">
        <v>44218</v>
      </c>
    </row>
    <row r="93">
      <c r="A93" s="376" t="n">
        <v>91</v>
      </c>
      <c r="B93" s="110" t="n">
        <v>176929</v>
      </c>
      <c r="C93" s="108" t="inlineStr">
        <is>
          <t>Tesla-(2020-12-20-2021-1-19)_Rita Rocha Grave_PTPT_Review</t>
        </is>
      </c>
      <c r="H93" s="110" t="n">
        <v>452.2</v>
      </c>
      <c r="I93" s="110" t="n">
        <v>0.02</v>
      </c>
      <c r="J93" s="110" t="inlineStr">
        <is>
          <t>EUR</t>
        </is>
      </c>
      <c r="K93" s="110" t="n">
        <v>9.044</v>
      </c>
      <c r="L93" s="110" t="inlineStr">
        <is>
          <t>EDGE-176929-307620</t>
        </is>
      </c>
      <c r="N93" s="629">
        <f>IF(PO2Vendor!J93="CNY",PO2Vendor!K93/Resource!$I$462,IF(J93="EUR",K93/Resource!$I$461,IF(PO2Vendor!J93="USD",PO2Vendor!K93,IF(PO2Vendor!J93="JPY",PO2Vendor!K93/Resource!$I$463))))</f>
        <v/>
      </c>
      <c r="P93" s="110" t="inlineStr">
        <is>
          <t>Done</t>
        </is>
      </c>
      <c r="Q93" s="400" t="n">
        <v>44218</v>
      </c>
    </row>
    <row r="94">
      <c r="A94" s="376" t="n">
        <v>92</v>
      </c>
      <c r="B94" s="110" t="n">
        <v>91233</v>
      </c>
      <c r="C94" s="108" t="inlineStr">
        <is>
          <t>Tesla-(2020-12-20-2021-1-19)_Seungwoo Lee_KO_Review</t>
        </is>
      </c>
      <c r="H94" s="110" t="n">
        <v>28991.4</v>
      </c>
      <c r="I94" s="110" t="n">
        <v>0.03</v>
      </c>
      <c r="J94" s="110" t="inlineStr">
        <is>
          <t>USD</t>
        </is>
      </c>
      <c r="K94" s="110" t="n">
        <v>869.742</v>
      </c>
      <c r="L94" s="110" t="inlineStr">
        <is>
          <t>EDGE-91233-307621</t>
        </is>
      </c>
      <c r="N94" s="629">
        <f>IF(PO2Vendor!J94="CNY",PO2Vendor!K94/Resource!$I$462,IF(J94="EUR",K94/Resource!$I$461,IF(PO2Vendor!J94="USD",PO2Vendor!K94,IF(PO2Vendor!J94="JPY",PO2Vendor!K94/Resource!$I$463))))</f>
        <v/>
      </c>
      <c r="P94" s="110" t="inlineStr">
        <is>
          <t>Done</t>
        </is>
      </c>
      <c r="Q94" s="400" t="n">
        <v>44218</v>
      </c>
    </row>
    <row r="95">
      <c r="A95" s="376" t="n">
        <v>93</v>
      </c>
      <c r="B95" s="110" t="n">
        <v>187409</v>
      </c>
      <c r="C95" s="108" t="inlineStr">
        <is>
          <t>Tesla-(2020-12-20-2021-1-19)_Sonja Klaric_HR_Review</t>
        </is>
      </c>
      <c r="H95" s="110" t="n">
        <v>1130.3</v>
      </c>
      <c r="I95" s="110" t="n">
        <v>0.02</v>
      </c>
      <c r="J95" s="110" t="inlineStr">
        <is>
          <t>EUR</t>
        </is>
      </c>
      <c r="K95" s="110" t="n">
        <v>22.606</v>
      </c>
      <c r="L95" s="110" t="inlineStr">
        <is>
          <t>EDGE-187409-307622</t>
        </is>
      </c>
      <c r="N95" s="629">
        <f>IF(PO2Vendor!J95="CNY",PO2Vendor!K95/Resource!$I$462,IF(J95="EUR",K95/Resource!$I$461,IF(PO2Vendor!J95="USD",PO2Vendor!K95,IF(PO2Vendor!J95="JPY",PO2Vendor!K95/Resource!$I$463))))</f>
        <v/>
      </c>
      <c r="P95" s="110" t="inlineStr">
        <is>
          <t>Done</t>
        </is>
      </c>
      <c r="Q95" s="400" t="n">
        <v>44218</v>
      </c>
    </row>
    <row r="96">
      <c r="A96" s="376" t="n">
        <v>94</v>
      </c>
      <c r="B96" s="110" t="n">
        <v>142406</v>
      </c>
      <c r="C96" s="108" t="inlineStr">
        <is>
          <t>Tesla-(2020-12-20-2021-1-19)_Stacey Yeh_TW_Review</t>
        </is>
      </c>
      <c r="H96" s="110" t="n">
        <v>4139.8</v>
      </c>
      <c r="I96" s="110" t="n">
        <v>0.022</v>
      </c>
      <c r="J96" s="110" t="inlineStr">
        <is>
          <t>USD</t>
        </is>
      </c>
      <c r="K96" s="110" t="n">
        <v>91.07559999999999</v>
      </c>
      <c r="L96" s="110" t="inlineStr">
        <is>
          <t>EDGE-142406-307623</t>
        </is>
      </c>
      <c r="N96" s="629">
        <f>IF(PO2Vendor!J96="CNY",PO2Vendor!K96/Resource!$I$462,IF(J96="EUR",K96/Resource!$I$461,IF(PO2Vendor!J96="USD",PO2Vendor!K96,IF(PO2Vendor!J96="JPY",PO2Vendor!K96/Resource!$I$463))))</f>
        <v/>
      </c>
      <c r="P96" s="110" t="inlineStr">
        <is>
          <t>Done</t>
        </is>
      </c>
      <c r="Q96" s="400" t="n">
        <v>44218</v>
      </c>
    </row>
    <row r="97">
      <c r="A97" s="376" t="n">
        <v>95</v>
      </c>
      <c r="B97" s="110" t="n">
        <v>189794</v>
      </c>
      <c r="C97" s="108" t="inlineStr">
        <is>
          <t>Tesla-(2020-12-20-2021-1-19)_Theodoros Vavekis_EL_Review</t>
        </is>
      </c>
      <c r="H97" s="110" t="n">
        <v>818.6</v>
      </c>
      <c r="I97" s="110" t="n">
        <v>0.03</v>
      </c>
      <c r="J97" s="110" t="inlineStr">
        <is>
          <t>EUR</t>
        </is>
      </c>
      <c r="K97" s="110" t="n">
        <v>24.558</v>
      </c>
      <c r="L97" s="110" t="inlineStr">
        <is>
          <t>EDGE-189794-307624</t>
        </is>
      </c>
      <c r="N97" s="629">
        <f>IF(PO2Vendor!J97="CNY",PO2Vendor!K97/Resource!$I$462,IF(J97="EUR",K97/Resource!$I$461,IF(PO2Vendor!J97="USD",PO2Vendor!K97,IF(PO2Vendor!J97="JPY",PO2Vendor!K97/Resource!$I$463))))</f>
        <v/>
      </c>
      <c r="P97" s="110" t="inlineStr">
        <is>
          <t>Done</t>
        </is>
      </c>
      <c r="Q97" s="400" t="n">
        <v>44218</v>
      </c>
    </row>
    <row r="98">
      <c r="A98" s="376" t="n">
        <v>96</v>
      </c>
      <c r="B98" s="110" t="n">
        <v>162981</v>
      </c>
      <c r="C98" s="108" t="inlineStr">
        <is>
          <t>Tesla-(2020-12-20-2021-1-19)_UCLA team Global textware_NL_Review</t>
        </is>
      </c>
      <c r="H98" s="110" t="n">
        <v>1</v>
      </c>
      <c r="I98" s="110" t="n">
        <v>45</v>
      </c>
      <c r="J98" s="110" t="inlineStr">
        <is>
          <t>EUR</t>
        </is>
      </c>
      <c r="K98" s="119" t="n">
        <v>45</v>
      </c>
      <c r="L98" s="110" t="inlineStr">
        <is>
          <t>EDGE-162981-307625</t>
        </is>
      </c>
      <c r="N98" s="629">
        <f>IF(PO2Vendor!J98="CNY",PO2Vendor!K98/Resource!$I$462,IF(J98="EUR",K98/Resource!$I$461,IF(PO2Vendor!J98="USD",PO2Vendor!K98,IF(PO2Vendor!J98="JPY",PO2Vendor!K98/Resource!$I$463))))</f>
        <v/>
      </c>
      <c r="P98" s="110" t="inlineStr">
        <is>
          <t>Done</t>
        </is>
      </c>
      <c r="Q98" s="400" t="n">
        <v>44218</v>
      </c>
    </row>
    <row r="99">
      <c r="A99" s="376" t="n">
        <v>97</v>
      </c>
      <c r="B99" s="110" t="n">
        <v>169885</v>
      </c>
      <c r="C99" s="108" t="inlineStr">
        <is>
          <t>Tesla-(2020-12-20-2021-1-19)_Yoonpyo Hong(Eugene)_KO_Review</t>
        </is>
      </c>
      <c r="H99" s="110" t="n">
        <v>891.5</v>
      </c>
      <c r="I99" s="110" t="n">
        <v>0.025</v>
      </c>
      <c r="J99" s="110" t="inlineStr">
        <is>
          <t>USD</t>
        </is>
      </c>
      <c r="K99" s="110" t="n">
        <v>22.2875</v>
      </c>
      <c r="L99" s="110" t="inlineStr">
        <is>
          <t>EDGE-169885-307626</t>
        </is>
      </c>
      <c r="N99" s="629">
        <f>IF(PO2Vendor!J99="CNY",PO2Vendor!K99/Resource!$I$462,IF(J99="EUR",K99/Resource!$I$461,IF(PO2Vendor!J99="USD",PO2Vendor!K99,IF(PO2Vendor!J99="JPY",PO2Vendor!K99/Resource!$I$463))))</f>
        <v/>
      </c>
      <c r="P99" s="110" t="inlineStr">
        <is>
          <t>Done</t>
        </is>
      </c>
      <c r="Q99" s="400" t="n">
        <v>44218</v>
      </c>
    </row>
    <row r="100">
      <c r="A100" s="376" t="n">
        <v>98</v>
      </c>
      <c r="B100" s="110" t="n">
        <v>103809</v>
      </c>
      <c r="C100" s="108" t="inlineStr">
        <is>
          <t>Tesla-(2020-12-20-2021-1-19)_Zheng Lin_CN_Review</t>
        </is>
      </c>
      <c r="H100" s="110" t="n">
        <v>3147.1</v>
      </c>
      <c r="I100" s="110" t="n">
        <v>0.1</v>
      </c>
      <c r="J100" s="110" t="inlineStr">
        <is>
          <t>CNY</t>
        </is>
      </c>
      <c r="K100" s="110" t="n">
        <v>314.71</v>
      </c>
      <c r="L100" s="110" t="inlineStr">
        <is>
          <t>EDGE-103809-307627</t>
        </is>
      </c>
      <c r="N100" s="629">
        <f>IF(PO2Vendor!J100="CNY",PO2Vendor!K100/Resource!$I$462,IF(J100="EUR",K100/Resource!$I$461,IF(PO2Vendor!J100="USD",PO2Vendor!K100,IF(PO2Vendor!J100="JPY",PO2Vendor!K100/Resource!$I$463))))</f>
        <v/>
      </c>
      <c r="P100" s="110" t="inlineStr">
        <is>
          <t>Done</t>
        </is>
      </c>
      <c r="Q100" s="400" t="n">
        <v>44218</v>
      </c>
    </row>
    <row r="101">
      <c r="A101" s="376" t="n">
        <v>99</v>
      </c>
      <c r="B101" s="110" t="inlineStr">
        <is>
          <t>G90006218</t>
        </is>
      </c>
      <c r="C101" s="108" t="inlineStr">
        <is>
          <t>Tesla-(2020-12-20-2021-1-19)_Maciej Andrzejczak_PL_Translation</t>
        </is>
      </c>
      <c r="H101" s="110" t="n">
        <v>14.4</v>
      </c>
      <c r="I101" s="110" t="n">
        <v>0.08</v>
      </c>
      <c r="J101" s="110" t="inlineStr">
        <is>
          <t>EUR</t>
        </is>
      </c>
      <c r="K101" s="110" t="n">
        <v>1.152</v>
      </c>
      <c r="L101" s="110" t="inlineStr">
        <is>
          <t>EDGE-G90006218-307642</t>
        </is>
      </c>
      <c r="N101" s="629">
        <f>IF(PO2Vendor!J101="CNY",PO2Vendor!K101/Resource!$I$462,IF(J101="EUR",K101/Resource!$I$461,IF(PO2Vendor!J101="USD",PO2Vendor!K101,IF(PO2Vendor!J101="JPY",PO2Vendor!K101/Resource!$I$463))))</f>
        <v/>
      </c>
      <c r="P101" s="110" t="inlineStr">
        <is>
          <t>Done</t>
        </is>
      </c>
      <c r="Q101" s="400" t="n">
        <v>44218</v>
      </c>
    </row>
    <row r="102">
      <c r="A102" s="376" t="n">
        <v>100</v>
      </c>
      <c r="B102" s="110" t="inlineStr">
        <is>
          <t>G90006215</t>
        </is>
      </c>
      <c r="C102" s="108" t="inlineStr">
        <is>
          <t>Tesla-(2020-12-20-2021-1-19)_Marcin Marciniszyn_PL_Translation</t>
        </is>
      </c>
      <c r="H102" s="110" t="n">
        <v>1445</v>
      </c>
      <c r="I102" s="110" t="n">
        <v>0.07000000000000001</v>
      </c>
      <c r="J102" s="110" t="inlineStr">
        <is>
          <t>EUR</t>
        </is>
      </c>
      <c r="K102" s="110" t="n">
        <v>101.15</v>
      </c>
      <c r="L102" s="110" t="inlineStr">
        <is>
          <t>EDGE-G90006215-307643</t>
        </is>
      </c>
      <c r="N102" s="629">
        <f>IF(PO2Vendor!J102="CNY",PO2Vendor!K102/Resource!$I$462,IF(J102="EUR",K102/Resource!$I$461,IF(PO2Vendor!J102="USD",PO2Vendor!K102,IF(PO2Vendor!J102="JPY",PO2Vendor!K102/Resource!$I$463))))</f>
        <v/>
      </c>
      <c r="P102" s="110" t="inlineStr">
        <is>
          <t>Done</t>
        </is>
      </c>
      <c r="Q102" s="400" t="n">
        <v>44218</v>
      </c>
    </row>
    <row r="103">
      <c r="A103" s="376" t="n">
        <v>101</v>
      </c>
      <c r="B103" s="110" t="inlineStr">
        <is>
          <t>G90006218</t>
        </is>
      </c>
      <c r="C103" s="108" t="inlineStr">
        <is>
          <t>Tesla-(2020-12-20-2021-1-19)_Maciej Andrzejczak_PL_Review</t>
        </is>
      </c>
      <c r="H103" s="110" t="n">
        <v>2177.3</v>
      </c>
      <c r="I103" s="110" t="n">
        <v>0.022</v>
      </c>
      <c r="J103" s="110" t="inlineStr">
        <is>
          <t>EUR</t>
        </is>
      </c>
      <c r="K103" s="110" t="n">
        <v>47.9006</v>
      </c>
      <c r="L103" s="110" t="inlineStr">
        <is>
          <t>EDGE-G90006218-307646</t>
        </is>
      </c>
      <c r="N103" s="629">
        <f>IF(PO2Vendor!J103="CNY",PO2Vendor!K103/Resource!$I$462,IF(J103="EUR",K103/Resource!$I$461,IF(PO2Vendor!J103="USD",PO2Vendor!K103,IF(PO2Vendor!J103="JPY",PO2Vendor!K103/Resource!$I$463))))</f>
        <v/>
      </c>
      <c r="P103" s="110" t="inlineStr">
        <is>
          <t>Done</t>
        </is>
      </c>
      <c r="Q103" s="400" t="n">
        <v>44218</v>
      </c>
    </row>
    <row r="104">
      <c r="A104" s="376" t="n">
        <v>102</v>
      </c>
      <c r="B104" s="110" t="n">
        <v>47631</v>
      </c>
      <c r="C104" s="108" t="inlineStr">
        <is>
          <t>Smartling-(2020-12-16-2021-1-15)_Carolina Imwinkelried_MX_Translation</t>
        </is>
      </c>
      <c r="H104" s="110" t="n">
        <v>2385.7</v>
      </c>
      <c r="I104" s="110" t="n">
        <v>0.08</v>
      </c>
      <c r="J104" s="110" t="inlineStr">
        <is>
          <t>USD</t>
        </is>
      </c>
      <c r="K104" s="110" t="n">
        <v>190.856</v>
      </c>
      <c r="L104" s="110" t="inlineStr">
        <is>
          <t>EDGE-47631-307508</t>
        </is>
      </c>
      <c r="N104" s="629">
        <f>IF(PO2Vendor!J104="CNY",PO2Vendor!K104/Resource!$I$462,IF(J104="EUR",K104/Resource!$I$461,IF(PO2Vendor!J104="USD",PO2Vendor!K104,IF(PO2Vendor!J104="JPY",PO2Vendor!K104/Resource!$I$463))))</f>
        <v/>
      </c>
      <c r="P104" s="110" t="inlineStr">
        <is>
          <t>Done</t>
        </is>
      </c>
      <c r="Q104" s="400" t="n">
        <v>44218</v>
      </c>
    </row>
    <row r="105">
      <c r="A105" s="376" t="n">
        <v>103</v>
      </c>
      <c r="B105" s="110" t="n">
        <v>121763</v>
      </c>
      <c r="C105" s="108" t="inlineStr">
        <is>
          <t>Smartling-(2020-12-16-2021-1-15)_Carrie Tong_HK_Translation</t>
        </is>
      </c>
      <c r="H105" s="110" t="n">
        <v>4252</v>
      </c>
      <c r="I105" s="110" t="n">
        <v>0.05</v>
      </c>
      <c r="J105" s="110" t="inlineStr">
        <is>
          <t>USD</t>
        </is>
      </c>
      <c r="K105" s="110" t="n">
        <v>212.6</v>
      </c>
      <c r="L105" s="110" t="inlineStr">
        <is>
          <t>EDGE-121763-307509</t>
        </is>
      </c>
      <c r="N105" s="629">
        <f>IF(PO2Vendor!J105="CNY",PO2Vendor!K105/Resource!$I$462,IF(J105="EUR",K105/Resource!$I$461,IF(PO2Vendor!J105="USD",PO2Vendor!K105,IF(PO2Vendor!J105="JPY",PO2Vendor!K105/Resource!$I$463))))</f>
        <v/>
      </c>
      <c r="P105" s="110" t="inlineStr">
        <is>
          <t>Done</t>
        </is>
      </c>
      <c r="Q105" s="400" t="n">
        <v>44218</v>
      </c>
    </row>
    <row r="106">
      <c r="A106" s="376" t="n">
        <v>104</v>
      </c>
      <c r="B106" s="110" t="n">
        <v>170224</v>
      </c>
      <c r="C106" s="108" t="inlineStr">
        <is>
          <t>Smartling-(2020-12-16-2021-1-15)_Corinne Duquette_FR_CA_Translation</t>
        </is>
      </c>
      <c r="H106" s="110" t="n">
        <v>2447.2</v>
      </c>
      <c r="I106" s="110" t="n">
        <v>0.1</v>
      </c>
      <c r="J106" s="110" t="inlineStr">
        <is>
          <t>USD</t>
        </is>
      </c>
      <c r="K106" s="110" t="n">
        <v>244.72</v>
      </c>
      <c r="L106" s="110" t="inlineStr">
        <is>
          <t>EDGE-170224-307510</t>
        </is>
      </c>
      <c r="N106" s="629">
        <f>IF(PO2Vendor!J106="CNY",PO2Vendor!K106/Resource!$I$462,IF(J106="EUR",K106/Resource!$I$461,IF(PO2Vendor!J106="USD",PO2Vendor!K106,IF(PO2Vendor!J106="JPY",PO2Vendor!K106/Resource!$I$463))))</f>
        <v/>
      </c>
      <c r="P106" s="110" t="inlineStr">
        <is>
          <t>Done</t>
        </is>
      </c>
      <c r="Q106" s="400" t="n">
        <v>44218</v>
      </c>
    </row>
    <row r="107">
      <c r="A107" s="376" t="n">
        <v>105</v>
      </c>
      <c r="B107" s="110" t="n">
        <v>119669</v>
      </c>
      <c r="C107" s="108" t="inlineStr">
        <is>
          <t>Smartling-(2020-12-16-2021-1-15)_Gyeongsu Lee_KO_Translation</t>
        </is>
      </c>
      <c r="H107" s="110" t="n">
        <v>2803.3</v>
      </c>
      <c r="I107" s="110" t="n">
        <v>0.06</v>
      </c>
      <c r="J107" s="110" t="inlineStr">
        <is>
          <t>USD</t>
        </is>
      </c>
      <c r="K107" s="110" t="n">
        <v>168.198</v>
      </c>
      <c r="L107" s="110" t="inlineStr">
        <is>
          <t>EDGE-119669-307511</t>
        </is>
      </c>
      <c r="N107" s="629">
        <f>IF(PO2Vendor!J107="CNY",PO2Vendor!K107/Resource!$I$462,IF(J107="EUR",K107/Resource!$I$461,IF(PO2Vendor!J107="USD",PO2Vendor!K107,IF(PO2Vendor!J107="JPY",PO2Vendor!K107/Resource!$I$463))))</f>
        <v/>
      </c>
      <c r="P107" s="110" t="inlineStr">
        <is>
          <t>Done</t>
        </is>
      </c>
      <c r="Q107" s="400" t="n">
        <v>44218</v>
      </c>
    </row>
    <row r="108">
      <c r="A108" s="376" t="n">
        <v>106</v>
      </c>
      <c r="B108" s="110" t="n">
        <v>190801</v>
      </c>
      <c r="C108" s="108" t="inlineStr">
        <is>
          <t>Smartling-(2020-12-16-2021-1-15)_Li Yingsong_CN_Translation</t>
        </is>
      </c>
      <c r="H108" s="110" t="n">
        <v>3565.400000000001</v>
      </c>
      <c r="I108" s="110" t="n">
        <v>0.16</v>
      </c>
      <c r="J108" s="110" t="inlineStr">
        <is>
          <t>CNY</t>
        </is>
      </c>
      <c r="K108" s="110" t="n">
        <v>570.4640000000001</v>
      </c>
      <c r="L108" s="110" t="inlineStr">
        <is>
          <t>EDGE-190801-307512</t>
        </is>
      </c>
      <c r="N108" s="629">
        <f>IF(PO2Vendor!J108="CNY",PO2Vendor!K108/Resource!$I$462,IF(J108="EUR",K108/Resource!$I$461,IF(PO2Vendor!J108="USD",PO2Vendor!K108,IF(PO2Vendor!J108="JPY",PO2Vendor!K108/Resource!$I$463))))</f>
        <v/>
      </c>
      <c r="P108" s="110" t="inlineStr">
        <is>
          <t>Done</t>
        </is>
      </c>
      <c r="Q108" s="400" t="n">
        <v>44218</v>
      </c>
    </row>
    <row r="109">
      <c r="A109" s="376" t="n">
        <v>107</v>
      </c>
      <c r="B109" s="110" t="n">
        <v>126535</v>
      </c>
      <c r="C109" s="108" t="inlineStr">
        <is>
          <t>Smartling-(2020-12-16-2021-1-15)_Michele Lemieux-Madison_FR_CA_Translation</t>
        </is>
      </c>
      <c r="H109" s="110" t="n">
        <v>3499.3</v>
      </c>
      <c r="I109" s="110" t="n">
        <v>0.12</v>
      </c>
      <c r="J109" s="110" t="inlineStr">
        <is>
          <t>USD</t>
        </is>
      </c>
      <c r="K109" s="110" t="n">
        <v>419.916</v>
      </c>
      <c r="L109" s="110" t="inlineStr">
        <is>
          <t>EDGE-126535-307513</t>
        </is>
      </c>
      <c r="N109" s="629">
        <f>IF(PO2Vendor!J109="CNY",PO2Vendor!K109/Resource!$I$462,IF(J109="EUR",K109/Resource!$I$461,IF(PO2Vendor!J109="USD",PO2Vendor!K109,IF(PO2Vendor!J109="JPY",PO2Vendor!K109/Resource!$I$463))))</f>
        <v/>
      </c>
      <c r="P109" s="110" t="inlineStr">
        <is>
          <t>Done</t>
        </is>
      </c>
      <c r="Q109" s="400" t="n">
        <v>44218</v>
      </c>
    </row>
    <row r="110">
      <c r="A110" s="376" t="n">
        <v>108</v>
      </c>
      <c r="B110" s="110" t="n">
        <v>74978</v>
      </c>
      <c r="C110" s="108" t="inlineStr">
        <is>
          <t>Smartling-(2020-12-16-2021-1-15)_Pilar Vasquez_MX_Translation</t>
        </is>
      </c>
      <c r="H110" s="110" t="n">
        <v>2946.7</v>
      </c>
      <c r="I110" s="110" t="n">
        <v>0.05</v>
      </c>
      <c r="J110" s="110" t="inlineStr">
        <is>
          <t>USD</t>
        </is>
      </c>
      <c r="K110" s="110" t="n">
        <v>147.335</v>
      </c>
      <c r="L110" s="110" t="inlineStr">
        <is>
          <t>EDGE-74978-307514</t>
        </is>
      </c>
      <c r="N110" s="629">
        <f>IF(PO2Vendor!J110="CNY",PO2Vendor!K110/Resource!$I$462,IF(J110="EUR",K110/Resource!$I$461,IF(PO2Vendor!J110="USD",PO2Vendor!K110,IF(PO2Vendor!J110="JPY",PO2Vendor!K110/Resource!$I$463))))</f>
        <v/>
      </c>
      <c r="P110" s="110" t="inlineStr">
        <is>
          <t>Done</t>
        </is>
      </c>
      <c r="Q110" s="400" t="n">
        <v>44218</v>
      </c>
    </row>
    <row r="111">
      <c r="A111" s="376" t="n">
        <v>109</v>
      </c>
      <c r="B111" s="110" t="n">
        <v>170316</v>
      </c>
      <c r="C111" s="108" t="inlineStr">
        <is>
          <t>Smartling-(2020-12-16-2021-1-15)_Sara Li_HK_Translation</t>
        </is>
      </c>
      <c r="H111" s="110" t="n">
        <v>1324</v>
      </c>
      <c r="I111" s="110" t="n">
        <v>0.08500000000000001</v>
      </c>
      <c r="J111" s="110" t="inlineStr">
        <is>
          <t>USD</t>
        </is>
      </c>
      <c r="K111" s="110" t="n">
        <v>112.54</v>
      </c>
      <c r="L111" s="110" t="inlineStr">
        <is>
          <t>EDGE-170316-307515</t>
        </is>
      </c>
      <c r="N111" s="629">
        <f>IF(PO2Vendor!J111="CNY",PO2Vendor!K111/Resource!$I$462,IF(J111="EUR",K111/Resource!$I$461,IF(PO2Vendor!J111="USD",PO2Vendor!K111,IF(PO2Vendor!J111="JPY",PO2Vendor!K111/Resource!$I$463))))</f>
        <v/>
      </c>
      <c r="P111" s="110" t="inlineStr">
        <is>
          <t>Done</t>
        </is>
      </c>
      <c r="Q111" s="400" t="n">
        <v>44218</v>
      </c>
    </row>
    <row r="112">
      <c r="A112" s="376" t="n">
        <v>110</v>
      </c>
      <c r="B112" s="110" t="n">
        <v>123126</v>
      </c>
      <c r="C112" s="108" t="inlineStr">
        <is>
          <t>Smartling-(2020-12-16-2021-1-15)_Seong Bok Lee_KO_Translation</t>
        </is>
      </c>
      <c r="H112" s="110" t="n">
        <v>246.7</v>
      </c>
      <c r="I112" s="110" t="n">
        <v>0.07000000000000001</v>
      </c>
      <c r="J112" s="110" t="inlineStr">
        <is>
          <t>USD</t>
        </is>
      </c>
      <c r="K112" s="110" t="n">
        <v>17.269</v>
      </c>
      <c r="L112" s="110" t="inlineStr">
        <is>
          <t>EDGE-123126-307516</t>
        </is>
      </c>
      <c r="N112" s="629">
        <f>IF(PO2Vendor!J112="CNY",PO2Vendor!K112/Resource!$I$462,IF(J112="EUR",K112/Resource!$I$461,IF(PO2Vendor!J112="USD",PO2Vendor!K112,IF(PO2Vendor!J112="JPY",PO2Vendor!K112/Resource!$I$463))))</f>
        <v/>
      </c>
      <c r="P112" s="110" t="inlineStr">
        <is>
          <t>Done</t>
        </is>
      </c>
      <c r="Q112" s="400" t="n">
        <v>44218</v>
      </c>
    </row>
    <row r="113">
      <c r="A113" s="376" t="n">
        <v>111</v>
      </c>
      <c r="B113" s="110" t="n">
        <v>91233</v>
      </c>
      <c r="C113" s="108" t="inlineStr">
        <is>
          <t>Smartling-(2020-12-16-2021-1-15)_Seungwoo Lee_KO_Translation</t>
        </is>
      </c>
      <c r="H113" s="110" t="n">
        <v>4458.1</v>
      </c>
      <c r="I113" s="110" t="n">
        <v>0.06</v>
      </c>
      <c r="J113" s="110" t="inlineStr">
        <is>
          <t>USD</t>
        </is>
      </c>
      <c r="K113" s="110" t="n">
        <v>267.486</v>
      </c>
      <c r="L113" s="110" t="inlineStr">
        <is>
          <t>EDGE-91233-307517</t>
        </is>
      </c>
      <c r="N113" s="629">
        <f>IF(PO2Vendor!J113="CNY",PO2Vendor!K113/Resource!$I$462,IF(J113="EUR",K113/Resource!$I$461,IF(PO2Vendor!J113="USD",PO2Vendor!K113,IF(PO2Vendor!J113="JPY",PO2Vendor!K113/Resource!$I$463))))</f>
        <v/>
      </c>
      <c r="P113" s="110" t="inlineStr">
        <is>
          <t>Done</t>
        </is>
      </c>
      <c r="Q113" s="400" t="n">
        <v>44218</v>
      </c>
    </row>
    <row r="114">
      <c r="A114" s="376" t="n">
        <v>112</v>
      </c>
      <c r="B114" s="110" t="n">
        <v>51840</v>
      </c>
      <c r="C114" s="108" t="inlineStr">
        <is>
          <t>Smartling-(2020-12-16-2021-1-15)_Simon Wei_TW_Translation</t>
        </is>
      </c>
      <c r="H114" s="110" t="n">
        <v>5838.299999999999</v>
      </c>
      <c r="I114" s="110" t="n">
        <v>0.035</v>
      </c>
      <c r="J114" s="110" t="inlineStr">
        <is>
          <t>USD</t>
        </is>
      </c>
      <c r="K114" s="110" t="n">
        <v>204.3405</v>
      </c>
      <c r="L114" s="110" t="inlineStr">
        <is>
          <t>EDGE-51840-307518</t>
        </is>
      </c>
      <c r="N114" s="629">
        <f>IF(PO2Vendor!J114="CNY",PO2Vendor!K114/Resource!$I$462,IF(J114="EUR",K114/Resource!$I$461,IF(PO2Vendor!J114="USD",PO2Vendor!K114,IF(PO2Vendor!J114="JPY",PO2Vendor!K114/Resource!$I$463))))</f>
        <v/>
      </c>
      <c r="P114" s="110" t="inlineStr">
        <is>
          <t>Done</t>
        </is>
      </c>
      <c r="Q114" s="400" t="n">
        <v>44218</v>
      </c>
    </row>
    <row r="115">
      <c r="A115" s="376" t="n">
        <v>113</v>
      </c>
      <c r="B115" s="110" t="n">
        <v>103906</v>
      </c>
      <c r="C115" s="108" t="inlineStr">
        <is>
          <t>Smartling-(2020-12-16-2021-1-15)_Wang Bijun_CN_Translation</t>
        </is>
      </c>
      <c r="H115" s="110" t="n">
        <v>1483</v>
      </c>
      <c r="I115" s="110" t="n">
        <v>0.04</v>
      </c>
      <c r="J115" s="110" t="inlineStr">
        <is>
          <t>USD</t>
        </is>
      </c>
      <c r="K115" s="110" t="n">
        <v>59.32</v>
      </c>
      <c r="L115" s="110" t="inlineStr">
        <is>
          <t>EDGE-103906-307519</t>
        </is>
      </c>
      <c r="N115" s="629">
        <f>IF(PO2Vendor!J115="CNY",PO2Vendor!K115/Resource!$I$462,IF(J115="EUR",K115/Resource!$I$461,IF(PO2Vendor!J115="USD",PO2Vendor!K115,IF(PO2Vendor!J115="JPY",PO2Vendor!K115/Resource!$I$463))))</f>
        <v/>
      </c>
      <c r="P115" s="110" t="inlineStr">
        <is>
          <t>Done</t>
        </is>
      </c>
      <c r="Q115" s="400" t="n">
        <v>44218</v>
      </c>
    </row>
    <row r="116">
      <c r="A116" s="376" t="n">
        <v>114</v>
      </c>
      <c r="B116" s="110" t="n">
        <v>164641</v>
      </c>
      <c r="C116" s="108" t="inlineStr">
        <is>
          <t>Smartling-(2020-12-16-2021-1-15)_Yutaka Kato_JA_Translation</t>
        </is>
      </c>
      <c r="H116" s="110" t="n">
        <v>15394.8</v>
      </c>
      <c r="I116" s="110" t="n">
        <v>0.07000000000000001</v>
      </c>
      <c r="J116" s="110" t="inlineStr">
        <is>
          <t>USD</t>
        </is>
      </c>
      <c r="K116" s="110" t="n">
        <v>1077.636</v>
      </c>
      <c r="L116" s="110" t="inlineStr">
        <is>
          <t>EDGE-164641-307520</t>
        </is>
      </c>
      <c r="N116" s="629">
        <f>IF(PO2Vendor!J116="CNY",PO2Vendor!K116/Resource!$I$462,IF(J116="EUR",K116/Resource!$I$461,IF(PO2Vendor!J116="USD",PO2Vendor!K116,IF(PO2Vendor!J116="JPY",PO2Vendor!K116/Resource!$I$463))))</f>
        <v/>
      </c>
      <c r="P116" s="110" t="inlineStr">
        <is>
          <t>Done</t>
        </is>
      </c>
      <c r="Q116" s="400" t="n">
        <v>44218</v>
      </c>
    </row>
    <row r="117">
      <c r="A117" s="376" t="n">
        <v>115</v>
      </c>
      <c r="B117" s="110" t="n">
        <v>16756</v>
      </c>
      <c r="C117" s="108" t="inlineStr">
        <is>
          <t>Smartling-(2020-12-16-2021-1-15)_占英 郭_CN_Translation</t>
        </is>
      </c>
      <c r="H117" s="110" t="n">
        <v>481.1</v>
      </c>
      <c r="I117" s="110" t="n">
        <v>0.18</v>
      </c>
      <c r="J117" s="110" t="inlineStr">
        <is>
          <t>CNY</t>
        </is>
      </c>
      <c r="K117" s="110" t="n">
        <v>86.598</v>
      </c>
      <c r="L117" s="110" t="inlineStr">
        <is>
          <t>EDGE-16756-307521</t>
        </is>
      </c>
      <c r="N117" s="629">
        <f>IF(PO2Vendor!J117="CNY",PO2Vendor!K117/Resource!$I$462,IF(J117="EUR",K117/Resource!$I$461,IF(PO2Vendor!J117="USD",PO2Vendor!K117,IF(PO2Vendor!J117="JPY",PO2Vendor!K117/Resource!$I$463))))</f>
        <v/>
      </c>
      <c r="P117" s="110" t="inlineStr">
        <is>
          <t>Done</t>
        </is>
      </c>
      <c r="Q117" s="400" t="n">
        <v>44218</v>
      </c>
    </row>
    <row r="118">
      <c r="A118" s="376" t="n">
        <v>116</v>
      </c>
      <c r="B118" s="110" t="n">
        <v>190801</v>
      </c>
      <c r="C118" s="108" t="inlineStr">
        <is>
          <t>Smartling-(2020-12-16-2021-1-15)_Li Yingsong_CN_MTPE</t>
        </is>
      </c>
      <c r="H118" s="110" t="n">
        <v>273</v>
      </c>
      <c r="I118" s="110" t="n">
        <v>0.16</v>
      </c>
      <c r="J118" s="110" t="inlineStr">
        <is>
          <t>CNY</t>
        </is>
      </c>
      <c r="K118" s="110" t="n">
        <v>43.68</v>
      </c>
      <c r="L118" s="110" t="inlineStr">
        <is>
          <t>EDGE-190801-307522</t>
        </is>
      </c>
      <c r="N118" s="629">
        <f>IF(PO2Vendor!J118="CNY",PO2Vendor!K118/Resource!$I$462,IF(J118="EUR",K118/Resource!$I$461,IF(PO2Vendor!J118="USD",PO2Vendor!K118,IF(PO2Vendor!J118="JPY",PO2Vendor!K118/Resource!$I$463))))</f>
        <v/>
      </c>
      <c r="P118" s="110" t="inlineStr">
        <is>
          <t>Done</t>
        </is>
      </c>
      <c r="Q118" s="400" t="n">
        <v>44218</v>
      </c>
    </row>
    <row r="119">
      <c r="A119" s="376" t="n">
        <v>117</v>
      </c>
      <c r="B119" s="110" t="n">
        <v>16756</v>
      </c>
      <c r="C119" s="108" t="inlineStr">
        <is>
          <t>Smartling-(2020-12-16-2021-1-15)_占英 郭_CN_MTPE</t>
        </is>
      </c>
      <c r="H119" s="110" t="n">
        <v>86</v>
      </c>
      <c r="I119" s="110" t="n">
        <v>0.18</v>
      </c>
      <c r="J119" s="110" t="inlineStr">
        <is>
          <t>CNY</t>
        </is>
      </c>
      <c r="K119" s="110" t="n">
        <v>15.48</v>
      </c>
      <c r="L119" s="110" t="inlineStr">
        <is>
          <t>EDGE-16756-307523</t>
        </is>
      </c>
      <c r="N119" s="629">
        <f>IF(PO2Vendor!J119="CNY",PO2Vendor!K119/Resource!$I$462,IF(J119="EUR",K119/Resource!$I$461,IF(PO2Vendor!J119="USD",PO2Vendor!K119,IF(PO2Vendor!J119="JPY",PO2Vendor!K119/Resource!$I$463))))</f>
        <v/>
      </c>
      <c r="P119" s="110" t="inlineStr">
        <is>
          <t>Done</t>
        </is>
      </c>
      <c r="Q119" s="400" t="n">
        <v>44218</v>
      </c>
    </row>
    <row r="120">
      <c r="A120" s="376" t="n">
        <v>118</v>
      </c>
      <c r="B120" s="110" t="inlineStr">
        <is>
          <t>NA</t>
        </is>
      </c>
      <c r="C120" s="108" t="inlineStr">
        <is>
          <t>Tesla SL Test_Alt plus doo_3h</t>
        </is>
      </c>
      <c r="H120" s="110" t="n">
        <v>3</v>
      </c>
      <c r="I120" s="110" t="n">
        <v>24</v>
      </c>
      <c r="J120" s="110" t="inlineStr">
        <is>
          <t>EUR</t>
        </is>
      </c>
      <c r="K120" s="110">
        <f>H120*I120</f>
        <v/>
      </c>
      <c r="L120" s="110" t="inlineStr">
        <is>
          <t>EDGE-74965-307524</t>
        </is>
      </c>
      <c r="N120" s="629">
        <f>IF(PO2Vendor!J120="CNY",PO2Vendor!K120/Resource!$I$462,IF(J120="EUR",K120/Resource!$I$461,IF(PO2Vendor!J120="USD",PO2Vendor!K120,IF(PO2Vendor!J120="JPY",PO2Vendor!K120/Resource!$I$463))))</f>
        <v/>
      </c>
      <c r="P120" s="110" t="inlineStr">
        <is>
          <t>Done</t>
        </is>
      </c>
      <c r="Q120" s="400" t="n">
        <v>44218</v>
      </c>
    </row>
    <row r="121">
      <c r="A121" s="376" t="n">
        <v>119</v>
      </c>
      <c r="B121" s="110" t="n">
        <v>162759</v>
      </c>
      <c r="C121" s="108" t="inlineStr">
        <is>
          <t>Tesla-(2020-12-20-2021-1-19)_Andrea Svensson _DA_Review</t>
        </is>
      </c>
      <c r="H121" s="110">
        <f>K121/I121</f>
        <v/>
      </c>
      <c r="I121" s="110" t="n">
        <v>0.045</v>
      </c>
      <c r="J121" s="110" t="inlineStr">
        <is>
          <t>USD</t>
        </is>
      </c>
      <c r="K121" s="110" t="n">
        <v>27</v>
      </c>
      <c r="L121" s="110" t="inlineStr">
        <is>
          <t>EDGE-162759-307647</t>
        </is>
      </c>
      <c r="N121" s="629">
        <f>IF(PO2Vendor!J121="CNY",PO2Vendor!K121/Resource!$I$462,IF(J121="EUR",K121/Resource!$I$461,IF(PO2Vendor!J121="USD",PO2Vendor!K121,IF(PO2Vendor!J121="JPY",PO2Vendor!K121/Resource!$I$463))))</f>
        <v/>
      </c>
      <c r="P121" s="110" t="inlineStr">
        <is>
          <t>Done</t>
        </is>
      </c>
      <c r="Q121" s="400" t="n">
        <v>44218</v>
      </c>
    </row>
    <row r="122">
      <c r="A122" s="376" t="n">
        <v>120</v>
      </c>
      <c r="B122" s="110" t="inlineStr">
        <is>
          <t>NA</t>
        </is>
      </c>
      <c r="C122" s="108" t="inlineStr">
        <is>
          <t>compensation_Yingsong_Update rate</t>
        </is>
      </c>
      <c r="H122" s="110" t="n">
        <v>767</v>
      </c>
      <c r="I122" s="110" t="n">
        <v>0.18</v>
      </c>
      <c r="J122" s="110" t="inlineStr">
        <is>
          <t>CNY</t>
        </is>
      </c>
      <c r="K122" s="110">
        <f>H122*I122</f>
        <v/>
      </c>
      <c r="L122" s="110" t="inlineStr">
        <is>
          <t>EDGE-190801-310122</t>
        </is>
      </c>
      <c r="P122" s="110" t="inlineStr">
        <is>
          <t>Done</t>
        </is>
      </c>
    </row>
    <row r="123">
      <c r="A123" s="376" t="n">
        <v>121</v>
      </c>
      <c r="B123" s="110" t="inlineStr">
        <is>
          <t>NA</t>
        </is>
      </c>
      <c r="C123" s="108" t="inlineStr">
        <is>
          <t>Tesla World Server project_Assignment_CZ_20210126_E_Zelenka Czech Republic sro</t>
        </is>
      </c>
      <c r="H123" s="110" t="n">
        <v>1</v>
      </c>
      <c r="I123" s="110" t="n">
        <v>18</v>
      </c>
      <c r="J123" s="110" t="inlineStr">
        <is>
          <t>EUR</t>
        </is>
      </c>
      <c r="K123" s="110">
        <f>H123*I123</f>
        <v/>
      </c>
      <c r="L123" s="110" t="inlineStr">
        <is>
          <t>EDGE-244128-311732</t>
        </is>
      </c>
      <c r="P123" s="110" t="inlineStr">
        <is>
          <t>Done</t>
        </is>
      </c>
    </row>
    <row r="124">
      <c r="A124" s="376" t="n">
        <v>122</v>
      </c>
      <c r="B124" s="110" t="inlineStr">
        <is>
          <t>NA</t>
        </is>
      </c>
      <c r="C124" s="108" t="inlineStr">
        <is>
          <t>20210107_Tesla_Voiceover_Lily Pan_CN_720CNY</t>
        </is>
      </c>
      <c r="H124" s="110" t="n">
        <v>1</v>
      </c>
      <c r="I124" s="110" t="n">
        <v>720</v>
      </c>
      <c r="J124" s="110" t="inlineStr">
        <is>
          <t>CNY</t>
        </is>
      </c>
      <c r="K124" s="110">
        <f>H124*I124</f>
        <v/>
      </c>
      <c r="L124" s="110" t="inlineStr">
        <is>
          <t>EDGE-31649-306372</t>
        </is>
      </c>
      <c r="P124" s="110" t="inlineStr">
        <is>
          <t>Done</t>
        </is>
      </c>
    </row>
    <row r="125">
      <c r="A125" s="376" t="n">
        <v>123</v>
      </c>
      <c r="B125" s="110" t="inlineStr">
        <is>
          <t>NA</t>
        </is>
      </c>
      <c r="C125" s="108" t="inlineStr">
        <is>
          <t xml:space="preserve"> 82847 &amp; 83770_DA_15mins_Ida</t>
        </is>
      </c>
      <c r="H125" s="110" t="n">
        <v>0.25</v>
      </c>
      <c r="I125" s="110" t="n">
        <v>35</v>
      </c>
      <c r="J125" s="110" t="inlineStr">
        <is>
          <t>EUR</t>
        </is>
      </c>
      <c r="K125" s="110">
        <f>H125*I125</f>
        <v/>
      </c>
      <c r="L125" s="110" t="inlineStr">
        <is>
          <t>EDGE-176902-307673</t>
        </is>
      </c>
      <c r="P125" s="110" t="inlineStr">
        <is>
          <t>Done</t>
        </is>
      </c>
    </row>
    <row r="126">
      <c r="A126" s="376" t="n">
        <v>124</v>
      </c>
      <c r="B126" s="110" t="inlineStr">
        <is>
          <t>NA</t>
        </is>
      </c>
      <c r="C126" s="108" t="inlineStr">
        <is>
          <t>20201230-1231_update_SV_Johan Mikael Kjällman_60EUR</t>
        </is>
      </c>
      <c r="H126" s="110" t="n">
        <v>2</v>
      </c>
      <c r="I126" s="110" t="n">
        <v>30</v>
      </c>
      <c r="J126" s="110" t="inlineStr">
        <is>
          <t>EUR</t>
        </is>
      </c>
      <c r="K126" s="110">
        <f>H126*I126</f>
        <v/>
      </c>
      <c r="L126" s="110" t="inlineStr">
        <is>
          <t>EDGE-175908-310147</t>
        </is>
      </c>
      <c r="P126" s="110" t="inlineStr">
        <is>
          <t>Done</t>
        </is>
      </c>
    </row>
    <row r="127">
      <c r="A127" s="376" t="n">
        <v>125</v>
      </c>
      <c r="B127" s="110" t="inlineStr">
        <is>
          <t>NA</t>
        </is>
      </c>
      <c r="C127" s="108" t="inlineStr">
        <is>
          <t>84589_TH_Q_Saksit Khunkitti_1502 words</t>
        </is>
      </c>
      <c r="H127" s="110" t="n">
        <v>1502</v>
      </c>
      <c r="I127" s="110" t="n">
        <v>0.04</v>
      </c>
      <c r="J127" s="110" t="inlineStr">
        <is>
          <t>USD</t>
        </is>
      </c>
      <c r="K127" s="110">
        <f>H127*I127</f>
        <v/>
      </c>
      <c r="L127" s="110" t="inlineStr">
        <is>
          <t>EDGE-194357-310148</t>
        </is>
      </c>
      <c r="P127" s="110" t="inlineStr">
        <is>
          <t>Done</t>
        </is>
      </c>
    </row>
    <row r="128">
      <c r="A128" s="376" t="n">
        <v>126</v>
      </c>
      <c r="B128" s="110" t="inlineStr">
        <is>
          <t>NA</t>
        </is>
      </c>
      <c r="C128" s="108" t="inlineStr">
        <is>
          <t>83406_KO_Q_Gyeongsu_7h</t>
        </is>
      </c>
      <c r="H128" s="110" t="n">
        <v>7</v>
      </c>
      <c r="I128" s="110" t="n">
        <v>20</v>
      </c>
      <c r="J128" s="110" t="inlineStr">
        <is>
          <t>USD</t>
        </is>
      </c>
      <c r="K128" s="110">
        <f>H128*I128</f>
        <v/>
      </c>
      <c r="L128" s="110" t="inlineStr">
        <is>
          <t>EDGE-119669-310149</t>
        </is>
      </c>
      <c r="P128" s="110" t="inlineStr">
        <is>
          <t>Done</t>
        </is>
      </c>
    </row>
    <row r="129">
      <c r="A129" s="376" t="n">
        <v>127</v>
      </c>
      <c r="B129" s="110" t="inlineStr">
        <is>
          <t>NA</t>
        </is>
      </c>
      <c r="C129" s="108" t="inlineStr">
        <is>
          <t>Update offline voice navigation guidance_Sonja_2h</t>
        </is>
      </c>
      <c r="H129" s="110" t="n">
        <v>2</v>
      </c>
      <c r="I129" s="110" t="n">
        <v>20</v>
      </c>
      <c r="J129" s="110" t="inlineStr">
        <is>
          <t>EUR</t>
        </is>
      </c>
      <c r="K129" s="110">
        <f>H129*I129</f>
        <v/>
      </c>
      <c r="L129" s="110" t="inlineStr">
        <is>
          <t>EDGE-187409-311735</t>
        </is>
      </c>
      <c r="P129" s="110" t="inlineStr">
        <is>
          <t>Done</t>
        </is>
      </c>
    </row>
    <row r="130">
      <c r="A130" s="376" t="n">
        <v>128</v>
      </c>
      <c r="B130" s="110" t="inlineStr">
        <is>
          <t>NA</t>
        </is>
      </c>
      <c r="C130" s="108" t="inlineStr">
        <is>
          <t>Tesla World Server project_Assignment_CN_20210126_Q_3709 words_Yingsong</t>
        </is>
      </c>
      <c r="H130" s="110" t="n">
        <v>3709</v>
      </c>
      <c r="I130" s="110" t="n">
        <v>0.75</v>
      </c>
      <c r="J130" s="110" t="inlineStr">
        <is>
          <t>CNY</t>
        </is>
      </c>
      <c r="K130" s="110">
        <f>H130*I130</f>
        <v/>
      </c>
      <c r="L130" s="110" t="inlineStr">
        <is>
          <t>EDGE-190801-311737</t>
        </is>
      </c>
      <c r="P130" s="110" t="inlineStr">
        <is>
          <t>Done</t>
        </is>
      </c>
    </row>
    <row r="131">
      <c r="A131" s="376" t="n">
        <v>129</v>
      </c>
      <c r="B131" s="110" t="inlineStr">
        <is>
          <t>NA</t>
        </is>
      </c>
      <c r="C131" s="108" t="inlineStr">
        <is>
          <t>20210128_Fixing_HE_Dalia_0.5h</t>
        </is>
      </c>
      <c r="H131" s="110" t="n">
        <v>0.5</v>
      </c>
      <c r="I131" s="110" t="n">
        <v>40</v>
      </c>
      <c r="J131" s="110" t="inlineStr">
        <is>
          <t>USD</t>
        </is>
      </c>
      <c r="K131" s="110">
        <f>H131*I131</f>
        <v/>
      </c>
      <c r="L131" s="110" t="inlineStr">
        <is>
          <t>EDGE-50728-311740</t>
        </is>
      </c>
      <c r="P131" s="110" t="inlineStr">
        <is>
          <t>Done</t>
        </is>
      </c>
    </row>
    <row r="132">
      <c r="A132" s="376" t="n">
        <v>130</v>
      </c>
      <c r="B132" s="110" t="inlineStr">
        <is>
          <t>NA</t>
        </is>
      </c>
      <c r="C132" s="108" t="inlineStr">
        <is>
          <t>Tesla World Server project_Assignment_CZ_20210120_T_Jan</t>
        </is>
      </c>
      <c r="H132" s="110" t="n">
        <v>214</v>
      </c>
      <c r="I132" s="110" t="n">
        <v>0.06</v>
      </c>
      <c r="J132" s="110" t="inlineStr">
        <is>
          <t>EUR</t>
        </is>
      </c>
      <c r="K132" s="110">
        <f>H132*I132</f>
        <v/>
      </c>
      <c r="L132" s="110" t="inlineStr">
        <is>
          <t>EDGE-123134-311741</t>
        </is>
      </c>
      <c r="P132" s="110" t="inlineStr">
        <is>
          <t>Done</t>
        </is>
      </c>
    </row>
    <row r="133">
      <c r="A133" s="376" t="n">
        <v>131</v>
      </c>
      <c r="B133" s="110" t="inlineStr">
        <is>
          <t>NA</t>
        </is>
      </c>
      <c r="C133" s="108" t="inlineStr">
        <is>
          <t>Compensation PO as total word_Osama Mohammed El-Bishlawi_Update rate_AR</t>
        </is>
      </c>
      <c r="H133" s="110" t="n">
        <v>3633.6</v>
      </c>
      <c r="I133" s="110" t="n">
        <v>0.025</v>
      </c>
      <c r="J133" s="110" t="inlineStr">
        <is>
          <t>USD</t>
        </is>
      </c>
      <c r="K133" s="110">
        <f>H133*I133</f>
        <v/>
      </c>
      <c r="L133" s="110" t="inlineStr">
        <is>
          <t>EDGE-190215-310390</t>
        </is>
      </c>
      <c r="P133" s="110" t="inlineStr">
        <is>
          <t>Done</t>
        </is>
      </c>
    </row>
    <row r="134">
      <c r="A134" s="376" t="n">
        <v>132</v>
      </c>
      <c r="B134" s="110" t="inlineStr">
        <is>
          <t>NA</t>
        </is>
      </c>
      <c r="C134" s="108" t="inlineStr">
        <is>
          <t>Tesla Firmware tests evaluations EN-SL</t>
        </is>
      </c>
      <c r="H134" s="110" t="n">
        <v>25</v>
      </c>
      <c r="I134" s="110" t="n">
        <v>2.5</v>
      </c>
      <c r="J134" s="110" t="inlineStr">
        <is>
          <t>EUR</t>
        </is>
      </c>
      <c r="K134" s="110">
        <f>H134*I134</f>
        <v/>
      </c>
      <c r="L134" s="110" t="inlineStr">
        <is>
          <t>EDGE-15229-310561</t>
        </is>
      </c>
      <c r="P134" s="110" t="inlineStr">
        <is>
          <t>Done</t>
        </is>
      </c>
    </row>
    <row r="135">
      <c r="A135" s="376" t="n">
        <v>133</v>
      </c>
      <c r="B135" s="110" t="inlineStr">
        <is>
          <t>NA</t>
        </is>
      </c>
      <c r="C135" s="108" t="inlineStr">
        <is>
          <t>Tesla World Server project_Assignment_HU_20210120_E_Mlakár Zita</t>
        </is>
      </c>
      <c r="H135" s="110" t="n">
        <v>342</v>
      </c>
      <c r="I135" s="110" t="n">
        <v>0.027</v>
      </c>
      <c r="J135" s="110" t="inlineStr">
        <is>
          <t>USD</t>
        </is>
      </c>
      <c r="K135" s="110">
        <f>H135*I135</f>
        <v/>
      </c>
      <c r="L135" s="110" t="inlineStr">
        <is>
          <t>EDGE-5533-311743</t>
        </is>
      </c>
      <c r="P135" s="110" t="inlineStr">
        <is>
          <t>Done</t>
        </is>
      </c>
    </row>
    <row r="136">
      <c r="A136" s="376" t="n">
        <v>134</v>
      </c>
      <c r="B136" s="110" t="inlineStr">
        <is>
          <t>NA</t>
        </is>
      </c>
      <c r="C136" s="108" t="inlineStr">
        <is>
          <t>Tesla World Server project_Assignment_HU_20210120_T_Bernadett Refi</t>
        </is>
      </c>
      <c r="H136" s="110" t="n">
        <v>217.2</v>
      </c>
      <c r="I136" s="110" t="n">
        <v>0.05</v>
      </c>
      <c r="J136" s="110" t="inlineStr">
        <is>
          <t>EUR</t>
        </is>
      </c>
      <c r="K136" s="110">
        <f>H136*I136</f>
        <v/>
      </c>
      <c r="L136" s="110" t="inlineStr">
        <is>
          <t>EDGE-194362-311744</t>
        </is>
      </c>
      <c r="P136" s="110" t="inlineStr">
        <is>
          <t>Done</t>
        </is>
      </c>
    </row>
    <row r="137">
      <c r="A137" s="376" t="n">
        <v>135</v>
      </c>
      <c r="B137" s="110" t="inlineStr">
        <is>
          <t>NA</t>
        </is>
      </c>
      <c r="C137" s="108" t="inlineStr">
        <is>
          <t>20210222_Tesla Firmware tests evaluations EN-CS (LG)_Ando_0.5h</t>
        </is>
      </c>
      <c r="H137" s="110" t="n">
        <v>0.5</v>
      </c>
      <c r="I137" s="110" t="n">
        <v>25</v>
      </c>
      <c r="J137" s="110" t="inlineStr">
        <is>
          <t>USD</t>
        </is>
      </c>
      <c r="K137" s="110">
        <f>H137*I137</f>
        <v/>
      </c>
      <c r="L137" s="110" t="inlineStr">
        <is>
          <t>EDGE-12248-311745</t>
        </is>
      </c>
      <c r="P137" s="110" t="inlineStr">
        <is>
          <t>Done</t>
        </is>
      </c>
    </row>
    <row r="138">
      <c r="A138" s="376" t="n">
        <v>136</v>
      </c>
      <c r="B138" s="110" t="inlineStr">
        <is>
          <t>NA</t>
        </is>
      </c>
      <c r="C138" s="108" t="inlineStr">
        <is>
          <t>20210222_Tesla Firmware tests evaluations EN-RU_Cogitum_3.5h</t>
        </is>
      </c>
      <c r="H138" s="110" t="n">
        <v>3.5</v>
      </c>
      <c r="I138" s="110" t="n">
        <v>16</v>
      </c>
      <c r="J138" s="110" t="inlineStr">
        <is>
          <t>EUR</t>
        </is>
      </c>
      <c r="K138" s="110">
        <f>H138*I138</f>
        <v/>
      </c>
      <c r="L138" s="110" t="inlineStr">
        <is>
          <t>EDGE-48608-311747</t>
        </is>
      </c>
      <c r="P138" s="110" t="inlineStr">
        <is>
          <t>Done</t>
        </is>
      </c>
    </row>
    <row r="139">
      <c r="A139" s="376" t="n">
        <v>137</v>
      </c>
      <c r="B139" s="110" t="inlineStr">
        <is>
          <t>NA</t>
        </is>
      </c>
      <c r="C139" s="108" t="inlineStr">
        <is>
          <t>20210222_Tesla Firmware tests evaluations EN-RO_Constantin-Emanuel Stroia_1h</t>
        </is>
      </c>
      <c r="H139" s="110" t="n">
        <v>1</v>
      </c>
      <c r="I139" s="110" t="n">
        <v>15</v>
      </c>
      <c r="J139" s="110" t="inlineStr">
        <is>
          <t>USD</t>
        </is>
      </c>
      <c r="K139" s="110">
        <f>H139*I139</f>
        <v/>
      </c>
      <c r="L139" s="110" t="inlineStr">
        <is>
          <t>EDGE-136932-311748</t>
        </is>
      </c>
      <c r="P139" s="110" t="inlineStr">
        <is>
          <t>Done</t>
        </is>
      </c>
    </row>
    <row r="140">
      <c r="A140" s="376" t="n">
        <v>138</v>
      </c>
      <c r="B140" s="110" t="inlineStr">
        <is>
          <t>NA</t>
        </is>
      </c>
      <c r="C140" s="108" t="inlineStr">
        <is>
          <t>20210222_Tesla Firmware and Technical tests evaluations EN-HE_2h_Texel Localization Ltd</t>
        </is>
      </c>
      <c r="H140" s="110" t="n">
        <v>2</v>
      </c>
      <c r="I140" s="110" t="n">
        <v>35</v>
      </c>
      <c r="J140" s="110" t="inlineStr">
        <is>
          <t>USD</t>
        </is>
      </c>
      <c r="K140" s="110">
        <f>H140*I140</f>
        <v/>
      </c>
      <c r="L140" s="110" t="inlineStr">
        <is>
          <t>EDGE-126934-311749</t>
        </is>
      </c>
      <c r="P140" s="110" t="inlineStr">
        <is>
          <t>Done</t>
        </is>
      </c>
    </row>
    <row r="141">
      <c r="A141" s="376" t="n">
        <v>139</v>
      </c>
      <c r="B141" s="110" t="inlineStr">
        <is>
          <t>NA</t>
        </is>
      </c>
      <c r="C141" s="108" t="inlineStr">
        <is>
          <t>20210222_Tesla Firmware tests evaluations EN-HU_Bernadett Refi_1 hour</t>
        </is>
      </c>
      <c r="H141" s="110" t="n">
        <v>1</v>
      </c>
      <c r="I141" s="110" t="n">
        <v>15</v>
      </c>
      <c r="J141" s="110" t="inlineStr">
        <is>
          <t>EUR</t>
        </is>
      </c>
      <c r="K141" s="110">
        <f>H141*I141</f>
        <v/>
      </c>
      <c r="L141" s="110" t="inlineStr">
        <is>
          <t>EDGE-194362-311750</t>
        </is>
      </c>
      <c r="P141" s="110" t="inlineStr">
        <is>
          <t>Done</t>
        </is>
      </c>
    </row>
    <row r="142">
      <c r="A142" s="376" t="n">
        <v>140</v>
      </c>
      <c r="B142" s="110" t="inlineStr">
        <is>
          <t>NA</t>
        </is>
      </c>
      <c r="C142" s="444" t="inlineStr">
        <is>
          <t>Update UI screenshots_CN_Zhenglin_1 hour</t>
        </is>
      </c>
      <c r="D142" s="129" t="n"/>
      <c r="E142" s="129" t="n"/>
      <c r="F142" s="129" t="n"/>
      <c r="G142" s="129" t="n"/>
      <c r="H142" s="445" t="n">
        <v>1</v>
      </c>
      <c r="I142" s="445" t="n">
        <v>50</v>
      </c>
      <c r="J142" s="445" t="inlineStr">
        <is>
          <t>CNY</t>
        </is>
      </c>
      <c r="K142" s="445" t="n">
        <v>50</v>
      </c>
      <c r="L142" s="445" t="inlineStr">
        <is>
          <t>EDGE-103809-311751</t>
        </is>
      </c>
      <c r="P142" s="110" t="inlineStr">
        <is>
          <t>Done</t>
        </is>
      </c>
    </row>
    <row r="143">
      <c r="A143" s="376" t="n">
        <v>141</v>
      </c>
      <c r="B143" s="110" t="inlineStr">
        <is>
          <t>NA</t>
        </is>
      </c>
      <c r="C143" s="108" t="inlineStr">
        <is>
          <t>Update UI screenshots_JA_Yutaka_2.5 hours</t>
        </is>
      </c>
      <c r="H143" s="110" t="n">
        <v>2.5</v>
      </c>
      <c r="I143" s="110" t="n">
        <v>30</v>
      </c>
      <c r="J143" s="110" t="inlineStr">
        <is>
          <t>USD</t>
        </is>
      </c>
      <c r="K143" s="110">
        <f>H143*I143</f>
        <v/>
      </c>
      <c r="L143" s="110" t="inlineStr">
        <is>
          <t>EDGE-164641-313569</t>
        </is>
      </c>
      <c r="P143" s="110" t="inlineStr">
        <is>
          <t>Done</t>
        </is>
      </c>
    </row>
    <row r="144">
      <c r="A144" s="376" t="n">
        <v>142</v>
      </c>
      <c r="B144" s="110" t="n">
        <v>189929</v>
      </c>
      <c r="C144" s="108" t="inlineStr">
        <is>
          <t>Tesla-(2021-1-20-2021-2-19)_Aatchariya Suksai_TH_Translation</t>
        </is>
      </c>
      <c r="H144" s="110" t="n">
        <v>7181.1</v>
      </c>
      <c r="I144" s="110" t="n">
        <v>0.04</v>
      </c>
      <c r="J144" s="110" t="inlineStr">
        <is>
          <t>USD</t>
        </is>
      </c>
      <c r="K144" s="110" t="n">
        <v>287.244</v>
      </c>
      <c r="L144" s="110" t="inlineStr">
        <is>
          <t>EDGE-189929-313571</t>
        </is>
      </c>
      <c r="P144" s="110" t="inlineStr">
        <is>
          <t>Done</t>
        </is>
      </c>
    </row>
    <row r="145">
      <c r="A145" s="376" t="n">
        <v>143</v>
      </c>
      <c r="B145" s="110" t="n">
        <v>189907</v>
      </c>
      <c r="C145" s="108" t="inlineStr">
        <is>
          <t>Tesla-(2021-1-20-2021-2-19)_Abdelwahab Muhammad_AR_Translation</t>
        </is>
      </c>
      <c r="H145" s="110" t="n">
        <v>1680.7</v>
      </c>
      <c r="I145" s="110" t="n">
        <v>0.055</v>
      </c>
      <c r="J145" s="110" t="inlineStr">
        <is>
          <t>USD</t>
        </is>
      </c>
      <c r="K145" s="110" t="n">
        <v>92.43849999999998</v>
      </c>
      <c r="L145" s="110" t="inlineStr">
        <is>
          <t>EDGE-189907-313572</t>
        </is>
      </c>
      <c r="P145" s="110" t="inlineStr">
        <is>
          <t>Done</t>
        </is>
      </c>
    </row>
    <row r="146">
      <c r="A146" s="376" t="n">
        <v>144</v>
      </c>
      <c r="B146" s="110" t="n">
        <v>74965</v>
      </c>
      <c r="C146" s="108" t="inlineStr">
        <is>
          <t>Tesla-(2021-1-20-2021-2-19)_Alenka Metljak_SL_Translation</t>
        </is>
      </c>
      <c r="H146" s="110" t="n">
        <v>213.9</v>
      </c>
      <c r="I146" s="110" t="n">
        <v>0.08500000000000001</v>
      </c>
      <c r="J146" s="110" t="inlineStr">
        <is>
          <t>EUR</t>
        </is>
      </c>
      <c r="K146" s="119" t="n">
        <v>18.18</v>
      </c>
      <c r="L146" s="110" t="inlineStr">
        <is>
          <t>EDGE-74965-313573</t>
        </is>
      </c>
      <c r="P146" s="110" t="inlineStr">
        <is>
          <t>Done</t>
        </is>
      </c>
    </row>
    <row r="147">
      <c r="A147" s="376" t="n">
        <v>145</v>
      </c>
      <c r="B147" s="110" t="n">
        <v>169760</v>
      </c>
      <c r="C147" s="108" t="inlineStr">
        <is>
          <t>Tesla-(2021-1-20-2021-2-19)_Antonio Romero Valera_ES_Translation</t>
        </is>
      </c>
      <c r="H147" s="110" t="n">
        <v>3247.199999999999</v>
      </c>
      <c r="I147" s="110" t="n">
        <v>0.05</v>
      </c>
      <c r="J147" s="110" t="inlineStr">
        <is>
          <t>EUR</t>
        </is>
      </c>
      <c r="K147" s="110" t="n">
        <v>162.36</v>
      </c>
      <c r="L147" s="110" t="inlineStr">
        <is>
          <t>EDGE-169760-313574</t>
        </is>
      </c>
      <c r="P147" s="110" t="inlineStr">
        <is>
          <t>Done</t>
        </is>
      </c>
    </row>
    <row r="148">
      <c r="A148" s="376" t="n">
        <v>146</v>
      </c>
      <c r="B148" s="110" t="n">
        <v>121763</v>
      </c>
      <c r="C148" s="108" t="inlineStr">
        <is>
          <t>Tesla-(2021-1-20-2021-2-19)_Carrie Tong_HK_Translation</t>
        </is>
      </c>
      <c r="H148" s="110" t="n">
        <v>6461.3</v>
      </c>
      <c r="I148" s="110" t="n">
        <v>0.05</v>
      </c>
      <c r="J148" s="110" t="inlineStr">
        <is>
          <t>USD</t>
        </is>
      </c>
      <c r="K148" s="110" t="n">
        <v>323.0650000000001</v>
      </c>
      <c r="L148" s="110" t="inlineStr">
        <is>
          <t>EDGE-121763-313575</t>
        </is>
      </c>
      <c r="P148" s="110" t="inlineStr">
        <is>
          <t>Done</t>
        </is>
      </c>
    </row>
    <row r="149">
      <c r="A149" s="376" t="n">
        <v>147</v>
      </c>
      <c r="B149" s="110" t="n">
        <v>176901</v>
      </c>
      <c r="C149" s="108" t="inlineStr">
        <is>
          <t>Tesla-(2021-1-20-2021-2-19)_Cecilia Gammeltoft-Hansen_DA_Translation</t>
        </is>
      </c>
      <c r="H149" s="110" t="n">
        <v>2315.099999999999</v>
      </c>
      <c r="I149" s="110" t="n">
        <v>0.12</v>
      </c>
      <c r="J149" s="110" t="inlineStr">
        <is>
          <t>EUR</t>
        </is>
      </c>
      <c r="K149" s="110" t="n">
        <v>277.8119999999999</v>
      </c>
      <c r="L149" s="110" t="inlineStr">
        <is>
          <t>EDGE-176901-313576</t>
        </is>
      </c>
      <c r="P149" s="110" t="inlineStr">
        <is>
          <t>Done</t>
        </is>
      </c>
    </row>
    <row r="150">
      <c r="A150" s="376" t="n">
        <v>148</v>
      </c>
      <c r="B150" s="110" t="n">
        <v>48109</v>
      </c>
      <c r="C150" s="108" t="inlineStr">
        <is>
          <t>Tesla-(2021-1-20-2021-2-19)_Colette Velletaz_FR_FR_Translation</t>
        </is>
      </c>
      <c r="H150" s="110" t="n">
        <v>96.7</v>
      </c>
      <c r="I150" s="110" t="n">
        <v>0.075</v>
      </c>
      <c r="J150" s="110" t="inlineStr">
        <is>
          <t>EUR</t>
        </is>
      </c>
      <c r="K150" s="110" t="n">
        <v>7.2525</v>
      </c>
      <c r="L150" s="110" t="inlineStr">
        <is>
          <t>EDGE-48109-313577</t>
        </is>
      </c>
      <c r="P150" s="110" t="inlineStr">
        <is>
          <t>Done</t>
        </is>
      </c>
    </row>
    <row r="151">
      <c r="A151" s="376" t="n">
        <v>149</v>
      </c>
      <c r="B151" s="110" t="n">
        <v>170224</v>
      </c>
      <c r="C151" s="108" t="inlineStr">
        <is>
          <t>Tesla-(2021-1-20-2021-2-19)_Corinne Duquette_FR_CA_Translation</t>
        </is>
      </c>
      <c r="H151" s="110" t="n">
        <v>8034.299999999999</v>
      </c>
      <c r="I151" s="110" t="n">
        <v>0.1</v>
      </c>
      <c r="J151" s="110" t="inlineStr">
        <is>
          <t>USD</t>
        </is>
      </c>
      <c r="K151" s="110" t="n">
        <v>803.4299999999999</v>
      </c>
      <c r="L151" s="110" t="inlineStr">
        <is>
          <t>EDGE-170224-313578</t>
        </is>
      </c>
      <c r="P151" s="110" t="inlineStr">
        <is>
          <t>Done</t>
        </is>
      </c>
    </row>
    <row r="152">
      <c r="A152" s="376" t="n">
        <v>150</v>
      </c>
      <c r="B152" s="110" t="n">
        <v>50728</v>
      </c>
      <c r="C152" s="108" t="inlineStr">
        <is>
          <t>Tesla-(2021-1-20-2021-2-19)_Dalia Bracha_HE_Translation</t>
        </is>
      </c>
      <c r="H152" s="110" t="n">
        <v>6083.500000000001</v>
      </c>
      <c r="I152" s="110" t="n">
        <v>0.1</v>
      </c>
      <c r="J152" s="110" t="inlineStr">
        <is>
          <t>USD</t>
        </is>
      </c>
      <c r="K152" s="110" t="n">
        <v>608.3500000000001</v>
      </c>
      <c r="L152" s="110" t="inlineStr">
        <is>
          <t>EDGE-50728-313579</t>
        </is>
      </c>
      <c r="P152" s="110" t="inlineStr">
        <is>
          <t>Done</t>
        </is>
      </c>
    </row>
    <row r="153">
      <c r="A153" s="376" t="n">
        <v>151</v>
      </c>
      <c r="B153" s="110" t="n">
        <v>128211</v>
      </c>
      <c r="C153" s="108" t="inlineStr">
        <is>
          <t>Tesla-(2021-1-20-2021-2-19)_Dan Topor_RO_Translation</t>
        </is>
      </c>
      <c r="H153" s="110" t="n">
        <v>388.4</v>
      </c>
      <c r="I153" s="110" t="n">
        <v>0.07000000000000001</v>
      </c>
      <c r="J153" s="110" t="inlineStr">
        <is>
          <t>EUR</t>
        </is>
      </c>
      <c r="K153" s="110" t="n">
        <v>27.188</v>
      </c>
      <c r="L153" s="110" t="inlineStr">
        <is>
          <t>EDGE-128211-313580</t>
        </is>
      </c>
      <c r="P153" s="110" t="inlineStr">
        <is>
          <t>Done</t>
        </is>
      </c>
    </row>
    <row r="154">
      <c r="A154" s="376" t="n">
        <v>152</v>
      </c>
      <c r="B154" s="110" t="n">
        <v>185536</v>
      </c>
      <c r="C154" s="108" t="inlineStr">
        <is>
          <t>Tesla-(2021-1-20-2021-2-19)_Dragana Selakovic_SL_Translation</t>
        </is>
      </c>
      <c r="H154" s="110" t="n">
        <v>2025.5</v>
      </c>
      <c r="I154" s="110" t="n">
        <v>0.08</v>
      </c>
      <c r="J154" s="110" t="inlineStr">
        <is>
          <t>EUR</t>
        </is>
      </c>
      <c r="K154" s="110" t="n">
        <v>162.04</v>
      </c>
      <c r="L154" s="110" t="inlineStr">
        <is>
          <t>EDGE-185536-313581</t>
        </is>
      </c>
      <c r="P154" s="110" t="inlineStr">
        <is>
          <t>Done</t>
        </is>
      </c>
    </row>
    <row r="155">
      <c r="A155" s="376" t="n">
        <v>153</v>
      </c>
      <c r="B155" s="110" t="n">
        <v>7341</v>
      </c>
      <c r="C155" s="108" t="inlineStr">
        <is>
          <t>Tesla-(2021-1-20-2021-2-19)_Gerard Grivé_CA_Translation</t>
        </is>
      </c>
      <c r="H155" s="110" t="n">
        <v>9096</v>
      </c>
      <c r="I155" s="110" t="n">
        <v>0.07500000000000001</v>
      </c>
      <c r="J155" s="110" t="inlineStr">
        <is>
          <t>EUR</t>
        </is>
      </c>
      <c r="K155" s="110" t="n">
        <v>682.2</v>
      </c>
      <c r="L155" s="110" t="inlineStr">
        <is>
          <t>EDGE-7341-313582</t>
        </is>
      </c>
      <c r="P155" s="110" t="inlineStr">
        <is>
          <t>Done</t>
        </is>
      </c>
    </row>
    <row r="156">
      <c r="A156" s="376" t="n">
        <v>154</v>
      </c>
      <c r="B156" s="110" t="n">
        <v>16756</v>
      </c>
      <c r="C156" s="108" t="inlineStr">
        <is>
          <t>Tesla-(2021-1-20-2021-2-19)_Guo Zhanying_CN_Translation</t>
        </is>
      </c>
      <c r="H156" s="110" t="n">
        <v>2207.8</v>
      </c>
      <c r="I156" s="110" t="n">
        <v>0.18</v>
      </c>
      <c r="J156" s="110" t="inlineStr">
        <is>
          <t>CNY</t>
        </is>
      </c>
      <c r="K156" s="110" t="n">
        <v>397.4039999999999</v>
      </c>
      <c r="L156" s="110" t="inlineStr">
        <is>
          <t>EDGE-16756-313583</t>
        </is>
      </c>
      <c r="P156" s="110" t="inlineStr">
        <is>
          <t>Done</t>
        </is>
      </c>
    </row>
    <row r="157">
      <c r="A157" s="376" t="n">
        <v>155</v>
      </c>
      <c r="B157" s="110" t="n">
        <v>119669</v>
      </c>
      <c r="C157" s="108" t="inlineStr">
        <is>
          <t>Tesla-(2021-1-20-2021-2-19)_Gyeongsu Lee_KO_Translation</t>
        </is>
      </c>
      <c r="H157" s="110" t="n">
        <v>7511.1</v>
      </c>
      <c r="I157" s="110" t="n">
        <v>0.06</v>
      </c>
      <c r="J157" s="110" t="inlineStr">
        <is>
          <t>USD</t>
        </is>
      </c>
      <c r="K157" s="110" t="n">
        <v>450.666</v>
      </c>
      <c r="L157" s="110" t="inlineStr">
        <is>
          <t>EDGE-119669-313584</t>
        </is>
      </c>
      <c r="P157" s="110" t="inlineStr">
        <is>
          <t>Done</t>
        </is>
      </c>
    </row>
    <row r="158">
      <c r="A158" s="376" t="n">
        <v>156</v>
      </c>
      <c r="B158" s="110" t="n">
        <v>170253</v>
      </c>
      <c r="C158" s="108" t="inlineStr">
        <is>
          <t>Tesla-(2021-1-20-2021-2-19)_Heiko Pfeil_DE_Translation</t>
        </is>
      </c>
      <c r="H158" s="110" t="n">
        <v>759.1999999999999</v>
      </c>
      <c r="I158" s="110" t="n">
        <v>0.09</v>
      </c>
      <c r="J158" s="110" t="inlineStr">
        <is>
          <t>EUR</t>
        </is>
      </c>
      <c r="K158" s="110" t="n">
        <v>68.32799999999999</v>
      </c>
      <c r="L158" s="110" t="inlineStr">
        <is>
          <t>EDGE-170253-313585</t>
        </is>
      </c>
      <c r="P158" s="110" t="inlineStr">
        <is>
          <t>Done</t>
        </is>
      </c>
    </row>
    <row r="159">
      <c r="A159" s="376" t="n">
        <v>157</v>
      </c>
      <c r="B159" s="110" t="n">
        <v>176625</v>
      </c>
      <c r="C159" s="108" t="inlineStr">
        <is>
          <t>Tesla-(2021-1-20-2021-2-19)_Helen Sköldström_SV_Translation</t>
        </is>
      </c>
      <c r="H159" s="110" t="n">
        <v>237.9</v>
      </c>
      <c r="I159" s="110" t="n">
        <v>0.12</v>
      </c>
      <c r="J159" s="110" t="inlineStr">
        <is>
          <t>EUR</t>
        </is>
      </c>
      <c r="K159" s="110" t="n">
        <v>28.548</v>
      </c>
      <c r="L159" s="110" t="inlineStr">
        <is>
          <t>EDGE-176625-313586</t>
        </is>
      </c>
      <c r="P159" s="110" t="inlineStr">
        <is>
          <t>Done</t>
        </is>
      </c>
    </row>
    <row r="160">
      <c r="A160" s="376" t="n">
        <v>158</v>
      </c>
      <c r="B160" s="110" t="n">
        <v>128634</v>
      </c>
      <c r="C160" s="108" t="inlineStr">
        <is>
          <t>Tesla-(2021-1-20-2021-2-19)_Helena Lukman_SL_Translation</t>
        </is>
      </c>
      <c r="H160" s="110" t="n">
        <v>499.6</v>
      </c>
      <c r="I160" s="110" t="n">
        <v>0.07000000000000001</v>
      </c>
      <c r="J160" s="110" t="inlineStr">
        <is>
          <t>EUR</t>
        </is>
      </c>
      <c r="K160" s="110" t="n">
        <v>34.972</v>
      </c>
      <c r="L160" s="110" t="inlineStr">
        <is>
          <t>EDGE-128634-313587</t>
        </is>
      </c>
      <c r="P160" s="110" t="inlineStr">
        <is>
          <t>Done</t>
        </is>
      </c>
    </row>
    <row r="161">
      <c r="A161" s="376" t="n">
        <v>159</v>
      </c>
      <c r="B161" s="110" t="n">
        <v>117325</v>
      </c>
      <c r="C161" s="108" t="inlineStr">
        <is>
          <t>Tesla-(2021-1-20-2021-2-19)_Hiromasa Funaki_JA_Translation</t>
        </is>
      </c>
      <c r="H161" s="110" t="n">
        <v>6013.9</v>
      </c>
      <c r="I161" s="110" t="n">
        <v>10</v>
      </c>
      <c r="J161" s="110" t="inlineStr">
        <is>
          <t>JPY</t>
        </is>
      </c>
      <c r="K161" s="110" t="n">
        <v>60139</v>
      </c>
      <c r="L161" s="110" t="inlineStr">
        <is>
          <t>EDGE-117325-313588</t>
        </is>
      </c>
      <c r="P161" s="110" t="inlineStr">
        <is>
          <t>Done</t>
        </is>
      </c>
    </row>
    <row r="162">
      <c r="A162" s="376" t="n">
        <v>160</v>
      </c>
      <c r="B162" s="110" t="n">
        <v>169884</v>
      </c>
      <c r="C162" s="108" t="inlineStr">
        <is>
          <t>Tesla-(2021-1-20-2021-2-19)_Hyeran Moon (May)_KO_Translation</t>
        </is>
      </c>
      <c r="H162" s="110" t="n">
        <v>1049.5</v>
      </c>
      <c r="I162" s="110" t="n">
        <v>0.05</v>
      </c>
      <c r="J162" s="110" t="inlineStr">
        <is>
          <t>USD</t>
        </is>
      </c>
      <c r="K162" s="110" t="n">
        <v>52.475</v>
      </c>
      <c r="L162" s="110" t="inlineStr">
        <is>
          <t>EDGE-169884-313589</t>
        </is>
      </c>
      <c r="P162" s="110" t="inlineStr">
        <is>
          <t>Done</t>
        </is>
      </c>
    </row>
    <row r="163">
      <c r="A163" s="376" t="n">
        <v>161</v>
      </c>
      <c r="B163" s="110" t="n">
        <v>176902</v>
      </c>
      <c r="C163" s="108" t="inlineStr">
        <is>
          <t>Tesla-(2021-1-20-2021-2-19)_Ida Søgaard_DA_Translation</t>
        </is>
      </c>
      <c r="H163" s="110" t="n">
        <v>268.9166666666667</v>
      </c>
      <c r="I163" s="110" t="n">
        <v>0.12</v>
      </c>
      <c r="J163" s="110" t="inlineStr">
        <is>
          <t>EUR</t>
        </is>
      </c>
      <c r="K163" s="119" t="n">
        <v>32.27</v>
      </c>
      <c r="L163" s="110" t="inlineStr">
        <is>
          <t>EDGE-176902-313590</t>
        </is>
      </c>
      <c r="P163" s="110" t="inlineStr">
        <is>
          <t>Done</t>
        </is>
      </c>
    </row>
    <row r="164">
      <c r="A164" s="376" t="n">
        <v>162</v>
      </c>
      <c r="B164" s="110" t="n">
        <v>175908</v>
      </c>
      <c r="C164" s="108" t="inlineStr">
        <is>
          <t>Tesla-(2021-1-20-2021-2-19)_Johan Mikael Kjällman_SV_Translation</t>
        </is>
      </c>
      <c r="H164" s="110">
        <f>K164/I164</f>
        <v/>
      </c>
      <c r="I164" s="110" t="n">
        <v>0.13</v>
      </c>
      <c r="J164" s="110" t="inlineStr">
        <is>
          <t>EUR</t>
        </is>
      </c>
      <c r="K164" s="119" t="n">
        <v>542.91</v>
      </c>
      <c r="L164" s="110" t="inlineStr">
        <is>
          <t>EDGE-175908-313591</t>
        </is>
      </c>
      <c r="P164" s="110" t="inlineStr">
        <is>
          <t>Done</t>
        </is>
      </c>
    </row>
    <row r="165">
      <c r="A165" s="376" t="n">
        <v>163</v>
      </c>
      <c r="B165" s="110" t="n">
        <v>194360</v>
      </c>
      <c r="C165" s="108" t="inlineStr">
        <is>
          <t>Tesla-(2021-1-20-2021-2-19)_Jussi Anttila_FI_Translation</t>
        </is>
      </c>
      <c r="H165" s="110" t="n">
        <v>13673.53846153846</v>
      </c>
      <c r="I165" s="110" t="n">
        <v>0.13</v>
      </c>
      <c r="J165" s="110" t="inlineStr">
        <is>
          <t>EUR</t>
        </is>
      </c>
      <c r="K165" s="119" t="n">
        <v>1777.56</v>
      </c>
      <c r="L165" s="110" t="inlineStr">
        <is>
          <t>EDGE-194360-313592</t>
        </is>
      </c>
      <c r="P165" s="110" t="inlineStr">
        <is>
          <t>Done</t>
        </is>
      </c>
    </row>
    <row r="166">
      <c r="A166" s="376" t="n">
        <v>164</v>
      </c>
      <c r="B166" s="110" t="n">
        <v>150112</v>
      </c>
      <c r="C166" s="108" t="inlineStr">
        <is>
          <t>Tesla-(2021-1-20-2021-2-19)_Koen Vander Elst_NL_Translation</t>
        </is>
      </c>
      <c r="H166" s="110" t="n">
        <v>2570.6</v>
      </c>
      <c r="I166" s="110" t="n">
        <v>0.1</v>
      </c>
      <c r="J166" s="110" t="inlineStr">
        <is>
          <t>EUR</t>
        </is>
      </c>
      <c r="K166" s="119" t="n">
        <v>257.06</v>
      </c>
      <c r="L166" s="110" t="inlineStr">
        <is>
          <t>EDGE-150112-313593</t>
        </is>
      </c>
      <c r="P166" s="110" t="inlineStr">
        <is>
          <t>Done</t>
        </is>
      </c>
    </row>
    <row r="167">
      <c r="A167" s="376" t="n">
        <v>165</v>
      </c>
      <c r="B167" s="110" t="n">
        <v>52018</v>
      </c>
      <c r="C167" s="108" t="inlineStr">
        <is>
          <t>Tesla-(2021-1-20-2021-2-19)_Ko-Hui Kuo_TW_Translation</t>
        </is>
      </c>
      <c r="H167" s="110" t="n">
        <v>70.8</v>
      </c>
      <c r="I167" s="110" t="n">
        <v>0.05</v>
      </c>
      <c r="J167" s="110" t="inlineStr">
        <is>
          <t>USD</t>
        </is>
      </c>
      <c r="K167" s="110" t="n">
        <v>3.54</v>
      </c>
      <c r="L167" s="110" t="inlineStr">
        <is>
          <t>EDGE-52018-313594</t>
        </is>
      </c>
      <c r="P167" s="110" t="inlineStr">
        <is>
          <t>Done</t>
        </is>
      </c>
    </row>
    <row r="168">
      <c r="A168" s="376" t="n">
        <v>166</v>
      </c>
      <c r="B168" s="110" t="n">
        <v>170316</v>
      </c>
      <c r="C168" s="108" t="inlineStr">
        <is>
          <t>Tesla-(2021-1-20-2021-2-19)_Li Yat Tung_HK_Translation</t>
        </is>
      </c>
      <c r="H168" s="110" t="n">
        <v>1645.2</v>
      </c>
      <c r="I168" s="110" t="n">
        <v>0.08500000000000001</v>
      </c>
      <c r="J168" s="110" t="inlineStr">
        <is>
          <t>USD</t>
        </is>
      </c>
      <c r="K168" s="110" t="n">
        <v>139.842</v>
      </c>
      <c r="L168" s="110" t="inlineStr">
        <is>
          <t>EDGE-170316-313595</t>
        </is>
      </c>
      <c r="P168" s="110" t="inlineStr">
        <is>
          <t>Done</t>
        </is>
      </c>
    </row>
    <row r="169">
      <c r="A169" s="376" t="n">
        <v>167</v>
      </c>
      <c r="B169" s="110" t="n">
        <v>190801</v>
      </c>
      <c r="C169" s="108" t="inlineStr">
        <is>
          <t>Tesla-(2021-1-20-2021-2-19)_Li Yingsong_CN_Translation</t>
        </is>
      </c>
      <c r="H169" s="110" t="n">
        <v>10489.4</v>
      </c>
      <c r="I169" s="110" t="n">
        <v>0.18</v>
      </c>
      <c r="J169" s="110" t="inlineStr">
        <is>
          <t>CNY</t>
        </is>
      </c>
      <c r="K169" s="110" t="n">
        <v>1888.092</v>
      </c>
      <c r="L169" s="110" t="inlineStr">
        <is>
          <t>EDGE-190801-313596</t>
        </is>
      </c>
      <c r="P169" s="110" t="inlineStr">
        <is>
          <t>Done</t>
        </is>
      </c>
    </row>
    <row r="170">
      <c r="A170" s="376" t="n">
        <v>168</v>
      </c>
      <c r="B170" s="110" t="n">
        <v>177626</v>
      </c>
      <c r="C170" s="108" t="inlineStr">
        <is>
          <t>Tesla-(2021-1-20-2021-2-19)_Maria Albuquerque_PTPT_Translation</t>
        </is>
      </c>
      <c r="H170" s="110" t="n">
        <v>531.9000000000001</v>
      </c>
      <c r="I170" s="110" t="n">
        <v>0.06</v>
      </c>
      <c r="J170" s="110" t="inlineStr">
        <is>
          <t>EUR</t>
        </is>
      </c>
      <c r="K170" s="110" t="n">
        <v>31.91400000000001</v>
      </c>
      <c r="L170" s="110" t="inlineStr">
        <is>
          <t>EDGE-177626-313597</t>
        </is>
      </c>
      <c r="P170" s="110" t="inlineStr">
        <is>
          <t>Done</t>
        </is>
      </c>
    </row>
    <row r="171">
      <c r="A171" s="376" t="n">
        <v>169</v>
      </c>
      <c r="B171" s="110" t="n">
        <v>75145</v>
      </c>
      <c r="C171" s="108" t="inlineStr">
        <is>
          <t>Tesla-(2021-1-20-2021-2-19)_Marie-Louise de Klerk_NL_Translation</t>
        </is>
      </c>
      <c r="H171" s="110" t="n">
        <v>147.2</v>
      </c>
      <c r="I171" s="110" t="n">
        <v>0.11</v>
      </c>
      <c r="J171" s="110" t="inlineStr">
        <is>
          <t>EUR</t>
        </is>
      </c>
      <c r="K171" s="110" t="n">
        <v>16.192</v>
      </c>
      <c r="L171" s="110" t="inlineStr">
        <is>
          <t>EDGE-75145-313598</t>
        </is>
      </c>
      <c r="P171" s="110" t="inlineStr">
        <is>
          <t>Done</t>
        </is>
      </c>
    </row>
    <row r="172">
      <c r="A172" s="376" t="n">
        <v>170</v>
      </c>
      <c r="B172" s="110" t="n">
        <v>170172</v>
      </c>
      <c r="C172" s="108" t="inlineStr">
        <is>
          <t>Tesla-(2021-1-20-2021-2-19)_Martin Menzel_DE_Translation</t>
        </is>
      </c>
      <c r="H172" s="110" t="n">
        <v>1672.099999999999</v>
      </c>
      <c r="I172" s="110" t="n">
        <v>0.14</v>
      </c>
      <c r="J172" s="110" t="inlineStr">
        <is>
          <t>EUR</t>
        </is>
      </c>
      <c r="K172" s="110" t="n">
        <v>234.0939999999999</v>
      </c>
      <c r="L172" s="110" t="inlineStr">
        <is>
          <t>EDGE-170172-313599</t>
        </is>
      </c>
      <c r="P172" s="110" t="inlineStr">
        <is>
          <t>Done</t>
        </is>
      </c>
    </row>
    <row r="173">
      <c r="A173" s="376" t="n">
        <v>171</v>
      </c>
      <c r="B173" s="110" t="n">
        <v>187410</v>
      </c>
      <c r="C173" s="108" t="inlineStr">
        <is>
          <t>Tesla-(2021-1-20-2021-2-19)_Mirna Safar_HR_Translation</t>
        </is>
      </c>
      <c r="H173" s="110" t="n">
        <v>2681.699999999999</v>
      </c>
      <c r="I173" s="110" t="n">
        <v>0.05</v>
      </c>
      <c r="J173" s="110" t="inlineStr">
        <is>
          <t>EUR</t>
        </is>
      </c>
      <c r="K173" s="110" t="n">
        <v>134.085</v>
      </c>
      <c r="L173" s="110" t="inlineStr">
        <is>
          <t>EDGE-187410-313600</t>
        </is>
      </c>
      <c r="P173" s="110" t="inlineStr">
        <is>
          <t>Done</t>
        </is>
      </c>
    </row>
    <row r="174">
      <c r="A174" s="376" t="n">
        <v>172</v>
      </c>
      <c r="B174" s="110" t="n">
        <v>25876</v>
      </c>
      <c r="C174" s="108" t="inlineStr">
        <is>
          <t>Tesla-(2021-1-20-2021-2-19)_Monica Colman_IT_Translation</t>
        </is>
      </c>
      <c r="H174" s="110" t="n">
        <v>106.7</v>
      </c>
      <c r="I174" s="110" t="n">
        <v>0.075</v>
      </c>
      <c r="J174" s="110" t="inlineStr">
        <is>
          <t>EUR</t>
        </is>
      </c>
      <c r="K174" s="110" t="n">
        <v>8.0025</v>
      </c>
      <c r="L174" s="110" t="inlineStr">
        <is>
          <t>EDGE-25876-313607</t>
        </is>
      </c>
      <c r="P174" s="110" t="inlineStr">
        <is>
          <t>Done</t>
        </is>
      </c>
    </row>
    <row r="175">
      <c r="A175" s="376" t="n">
        <v>173</v>
      </c>
      <c r="B175" s="110" t="n">
        <v>189792</v>
      </c>
      <c r="C175" s="108" t="inlineStr">
        <is>
          <t>Tesla-(2021-1-20-2021-2-19)_Mostafa Sayed Ahmed_AR_Translation</t>
        </is>
      </c>
      <c r="H175" s="110" t="n">
        <v>30.8</v>
      </c>
      <c r="I175" s="110" t="n">
        <v>0.06</v>
      </c>
      <c r="J175" s="110" t="inlineStr">
        <is>
          <t>USD</t>
        </is>
      </c>
      <c r="K175" s="110" t="n">
        <v>1.848</v>
      </c>
      <c r="L175" s="110" t="inlineStr">
        <is>
          <t>EDGE-189792-313608</t>
        </is>
      </c>
      <c r="P175" s="110" t="inlineStr">
        <is>
          <t>Done</t>
        </is>
      </c>
    </row>
    <row r="176">
      <c r="A176" s="376" t="n">
        <v>174</v>
      </c>
      <c r="B176" s="110" t="n">
        <v>194358</v>
      </c>
      <c r="C176" s="108" t="inlineStr">
        <is>
          <t>Tesla-(2021-1-20-2021-2-19)_Noor Haizat Mustaffa_MS_Translation</t>
        </is>
      </c>
      <c r="H176" s="110" t="n">
        <v>18</v>
      </c>
      <c r="I176" s="110" t="n">
        <v>0.07000000000000001</v>
      </c>
      <c r="J176" s="110" t="inlineStr">
        <is>
          <t>USD</t>
        </is>
      </c>
      <c r="K176" s="110" t="n">
        <v>1.26</v>
      </c>
      <c r="L176" s="110" t="inlineStr">
        <is>
          <t>EDGE-194358-313609</t>
        </is>
      </c>
      <c r="P176" s="110" t="inlineStr">
        <is>
          <t>Done</t>
        </is>
      </c>
    </row>
    <row r="177">
      <c r="A177" s="376" t="n">
        <v>175</v>
      </c>
      <c r="B177" s="110" t="n">
        <v>190215</v>
      </c>
      <c r="C177" s="108" t="inlineStr">
        <is>
          <t>Tesla-(2021-1-20-2021-2-19)_Osama Mohammed El-Bishlawi_AR_Translation</t>
        </is>
      </c>
      <c r="H177" s="110" t="n">
        <v>769</v>
      </c>
      <c r="I177" s="110" t="n">
        <v>0.05</v>
      </c>
      <c r="J177" s="110" t="inlineStr">
        <is>
          <t>USD</t>
        </is>
      </c>
      <c r="K177" s="110" t="n">
        <v>38.45</v>
      </c>
      <c r="L177" s="110" t="inlineStr">
        <is>
          <t>EDGE-190215-313610</t>
        </is>
      </c>
      <c r="P177" s="110" t="inlineStr">
        <is>
          <t>Done</t>
        </is>
      </c>
    </row>
    <row r="178">
      <c r="A178" s="376" t="n">
        <v>176</v>
      </c>
      <c r="B178" s="110" t="n">
        <v>185350</v>
      </c>
      <c r="C178" s="108" t="inlineStr">
        <is>
          <t>Tesla-(2021-1-20-2021-2-19)_Paramate Soontornwipat_TH_Translation</t>
        </is>
      </c>
      <c r="H178" s="110" t="n">
        <v>408.9</v>
      </c>
      <c r="I178" s="110" t="n">
        <v>0.06</v>
      </c>
      <c r="J178" s="110" t="inlineStr">
        <is>
          <t>USD</t>
        </is>
      </c>
      <c r="K178" s="110" t="n">
        <v>24.534</v>
      </c>
      <c r="L178" s="110" t="inlineStr">
        <is>
          <t>EDGE-185350-313611</t>
        </is>
      </c>
      <c r="P178" s="110" t="inlineStr">
        <is>
          <t>Done</t>
        </is>
      </c>
    </row>
    <row r="179">
      <c r="A179" s="376" t="n">
        <v>177</v>
      </c>
      <c r="B179" s="110" t="n">
        <v>169954</v>
      </c>
      <c r="C179" s="108" t="inlineStr">
        <is>
          <t>Tesla-(2021-1-20-2021-2-19)_Peggy Chiang_TW_Translation</t>
        </is>
      </c>
      <c r="H179" s="110" t="n">
        <v>2291.6</v>
      </c>
      <c r="I179" s="110" t="n">
        <v>0.1</v>
      </c>
      <c r="J179" s="110" t="inlineStr">
        <is>
          <t>USD</t>
        </is>
      </c>
      <c r="K179" s="110" t="n">
        <v>229.16</v>
      </c>
      <c r="L179" s="110" t="inlineStr">
        <is>
          <t>EDGE-169954-313612</t>
        </is>
      </c>
      <c r="P179" s="110" t="inlineStr">
        <is>
          <t>Done</t>
        </is>
      </c>
    </row>
    <row r="180">
      <c r="A180" s="376" t="n">
        <v>178</v>
      </c>
      <c r="B180" s="110" t="n">
        <v>176760</v>
      </c>
      <c r="C180" s="108" t="inlineStr">
        <is>
          <t>Tesla-(2021-1-20-2021-2-19)_Peter Wangsvik Sigurdsen_NO_Translation</t>
        </is>
      </c>
      <c r="H180" s="110" t="n">
        <v>2335</v>
      </c>
      <c r="I180" s="110" t="n">
        <v>0.105</v>
      </c>
      <c r="J180" s="110" t="inlineStr">
        <is>
          <t>EUR</t>
        </is>
      </c>
      <c r="K180" s="110" t="n">
        <v>245.175</v>
      </c>
      <c r="L180" s="110" t="inlineStr">
        <is>
          <t>EDGE-176760-313613</t>
        </is>
      </c>
      <c r="P180" s="110" t="inlineStr">
        <is>
          <t>Done</t>
        </is>
      </c>
    </row>
    <row r="181">
      <c r="A181" s="376" t="n">
        <v>179</v>
      </c>
      <c r="B181" s="110" t="n">
        <v>74978</v>
      </c>
      <c r="C181" s="108" t="inlineStr">
        <is>
          <t>Tesla-(2021-1-20-2021-2-19)_Pilar Vasquez_ES_Translation</t>
        </is>
      </c>
      <c r="H181" s="110" t="n">
        <v>645.5</v>
      </c>
      <c r="I181" s="110" t="n">
        <v>0.05</v>
      </c>
      <c r="J181" s="110" t="inlineStr">
        <is>
          <t>USD</t>
        </is>
      </c>
      <c r="K181" s="110" t="n">
        <v>32.275</v>
      </c>
      <c r="L181" s="110" t="inlineStr">
        <is>
          <t>EDGE-74978-313614</t>
        </is>
      </c>
      <c r="P181" s="110" t="inlineStr">
        <is>
          <t>Done</t>
        </is>
      </c>
    </row>
    <row r="182">
      <c r="A182" s="376" t="n">
        <v>180</v>
      </c>
      <c r="B182" s="110" t="n">
        <v>176929</v>
      </c>
      <c r="C182" s="108" t="inlineStr">
        <is>
          <t>Tesla-(2021-1-20-2021-2-19)_Rita Rocha Grave_PTPT_Translation</t>
        </is>
      </c>
      <c r="H182" s="110" t="n">
        <v>2022.2</v>
      </c>
      <c r="I182" s="110" t="n">
        <v>0.065</v>
      </c>
      <c r="J182" s="110" t="inlineStr">
        <is>
          <t>EUR</t>
        </is>
      </c>
      <c r="K182" s="110" t="n">
        <v>131.443</v>
      </c>
      <c r="L182" s="110" t="inlineStr">
        <is>
          <t>EDGE-176929-313615</t>
        </is>
      </c>
      <c r="P182" s="110" t="inlineStr">
        <is>
          <t>Done</t>
        </is>
      </c>
    </row>
    <row r="183">
      <c r="A183" s="376" t="n">
        <v>181</v>
      </c>
      <c r="B183" s="110" t="n">
        <v>123126</v>
      </c>
      <c r="C183" s="108" t="inlineStr">
        <is>
          <t>Tesla-(2021-1-20-2021-2-19)_Seong Bok Lee_KO_Translation</t>
        </is>
      </c>
      <c r="H183" s="110" t="n">
        <v>3812.2</v>
      </c>
      <c r="I183" s="110" t="n">
        <v>0.07000000000000001</v>
      </c>
      <c r="J183" s="110" t="inlineStr">
        <is>
          <t>USD</t>
        </is>
      </c>
      <c r="K183" s="110" t="n">
        <v>266.854</v>
      </c>
      <c r="L183" s="110" t="inlineStr">
        <is>
          <t>EDGE-123126-313616</t>
        </is>
      </c>
      <c r="P183" s="110" t="inlineStr">
        <is>
          <t>Done</t>
        </is>
      </c>
    </row>
    <row r="184">
      <c r="A184" s="376" t="n">
        <v>182</v>
      </c>
      <c r="B184" s="110" t="n">
        <v>51840</v>
      </c>
      <c r="C184" s="108" t="inlineStr">
        <is>
          <t>Tesla-(2021-1-20-2021-2-19)_Simon Wei_TW_Translation</t>
        </is>
      </c>
      <c r="H184" s="110" t="n">
        <v>5715.5</v>
      </c>
      <c r="I184" s="110" t="n">
        <v>0.035</v>
      </c>
      <c r="J184" s="110" t="inlineStr">
        <is>
          <t>USD</t>
        </is>
      </c>
      <c r="K184" s="110" t="n">
        <v>200.0425</v>
      </c>
      <c r="L184" s="110" t="inlineStr">
        <is>
          <t>EDGE-51840-313617</t>
        </is>
      </c>
      <c r="P184" s="110" t="inlineStr">
        <is>
          <t>Done</t>
        </is>
      </c>
    </row>
    <row r="185">
      <c r="A185" s="376" t="n">
        <v>183</v>
      </c>
      <c r="B185" s="110" t="n">
        <v>187409</v>
      </c>
      <c r="C185" s="108" t="inlineStr">
        <is>
          <t>Tesla-(2021-1-20-2021-2-19)_Sonja Klaric_HR_Translation</t>
        </is>
      </c>
      <c r="H185" s="110" t="n">
        <v>2342.8</v>
      </c>
      <c r="I185" s="110" t="n">
        <v>0.06</v>
      </c>
      <c r="J185" s="110" t="inlineStr">
        <is>
          <t>EUR</t>
        </is>
      </c>
      <c r="K185" s="110" t="n">
        <v>140.568</v>
      </c>
      <c r="L185" s="110" t="inlineStr">
        <is>
          <t>EDGE-187409-313618</t>
        </is>
      </c>
      <c r="P185" s="110" t="inlineStr">
        <is>
          <t>Done</t>
        </is>
      </c>
    </row>
    <row r="186">
      <c r="A186" s="376" t="n">
        <v>184</v>
      </c>
      <c r="B186" s="110" t="n">
        <v>187485</v>
      </c>
      <c r="C186" s="108" t="inlineStr">
        <is>
          <t>Tesla-(2021-1-20-2021-2-19)_Theodoros Kalyvas_EL_Translation</t>
        </is>
      </c>
      <c r="H186" s="110" t="n">
        <v>5316.406000000001</v>
      </c>
      <c r="I186" s="110" t="n">
        <v>0.08</v>
      </c>
      <c r="J186" s="110" t="inlineStr">
        <is>
          <t>EUR</t>
        </is>
      </c>
      <c r="K186" s="110" t="n">
        <v>425.3124800000001</v>
      </c>
      <c r="L186" s="110" t="inlineStr">
        <is>
          <t>EDGE-187485-313619</t>
        </is>
      </c>
      <c r="P186" s="110" t="inlineStr">
        <is>
          <t>Done</t>
        </is>
      </c>
    </row>
    <row r="187">
      <c r="A187" s="376" t="n">
        <v>185</v>
      </c>
      <c r="B187" s="110" t="n">
        <v>189794</v>
      </c>
      <c r="C187" s="108" t="inlineStr">
        <is>
          <t>Tesla-(2021-1-20-2021-2-19)_Theodoros Vavekis_EL_Translation</t>
        </is>
      </c>
      <c r="H187" s="110" t="n">
        <v>484.6</v>
      </c>
      <c r="I187" s="110" t="n">
        <v>0.06</v>
      </c>
      <c r="J187" s="110" t="inlineStr">
        <is>
          <t>EUR</t>
        </is>
      </c>
      <c r="K187" s="110" t="n">
        <v>29.076</v>
      </c>
      <c r="L187" s="110" t="inlineStr">
        <is>
          <t>EDGE-189794-313620</t>
        </is>
      </c>
      <c r="P187" s="110" t="inlineStr">
        <is>
          <t>Done</t>
        </is>
      </c>
    </row>
    <row r="188">
      <c r="A188" s="376" t="n">
        <v>186</v>
      </c>
      <c r="B188" s="110" t="n">
        <v>169885</v>
      </c>
      <c r="C188" s="108" t="inlineStr">
        <is>
          <t>Tesla-(2021-1-20-2021-2-19)_Yoonpyo Hong(Eugene)_KO_Translation</t>
        </is>
      </c>
      <c r="H188" s="110" t="n">
        <v>1842.9</v>
      </c>
      <c r="I188" s="110" t="n">
        <v>0.06</v>
      </c>
      <c r="J188" s="110" t="inlineStr">
        <is>
          <t>USD</t>
        </is>
      </c>
      <c r="K188" s="110" t="n">
        <v>110.574</v>
      </c>
      <c r="L188" s="110" t="inlineStr">
        <is>
          <t>EDGE-169885-313621</t>
        </is>
      </c>
      <c r="P188" s="110" t="inlineStr">
        <is>
          <t>Done</t>
        </is>
      </c>
    </row>
    <row r="189">
      <c r="A189" s="376" t="n">
        <v>187</v>
      </c>
      <c r="B189" s="110" t="n">
        <v>164641</v>
      </c>
      <c r="C189" s="108" t="inlineStr">
        <is>
          <t>Tesla-(2021-1-20-2021-2-19)_Yutaka Kato_JA_Translation</t>
        </is>
      </c>
      <c r="H189" s="110" t="n">
        <v>2204.299999999999</v>
      </c>
      <c r="I189" s="110" t="n">
        <v>0.07000000000000001</v>
      </c>
      <c r="J189" s="110" t="inlineStr">
        <is>
          <t>USD</t>
        </is>
      </c>
      <c r="K189" s="110" t="n">
        <v>154.301</v>
      </c>
      <c r="L189" s="110" t="inlineStr">
        <is>
          <t>EDGE-164641-313622</t>
        </is>
      </c>
      <c r="P189" s="110" t="inlineStr">
        <is>
          <t>Done</t>
        </is>
      </c>
    </row>
    <row r="190">
      <c r="A190" s="376" t="n">
        <v>188</v>
      </c>
      <c r="B190" s="110" t="n">
        <v>189929</v>
      </c>
      <c r="C190" s="108" t="inlineStr">
        <is>
          <t>Tesla-(2021-1-20-2021-2-19)_Aatchariya Suksai_TH_Review</t>
        </is>
      </c>
      <c r="H190" s="110" t="n">
        <v>411.9</v>
      </c>
      <c r="I190" s="110" t="n">
        <v>0.015</v>
      </c>
      <c r="J190" s="110" t="inlineStr">
        <is>
          <t>USD</t>
        </is>
      </c>
      <c r="K190" s="110" t="n">
        <v>6.1785</v>
      </c>
      <c r="L190" s="110" t="inlineStr">
        <is>
          <t>EDGE-189929-313623</t>
        </is>
      </c>
      <c r="P190" s="110" t="inlineStr">
        <is>
          <t>Done</t>
        </is>
      </c>
    </row>
    <row r="191">
      <c r="A191" s="376" t="n">
        <v>189</v>
      </c>
      <c r="B191" s="110" t="n">
        <v>189907</v>
      </c>
      <c r="C191" s="108" t="inlineStr">
        <is>
          <t>Tesla-(2021-1-20-2021-2-19)_Abdelwahab Muhammad_AR_Review</t>
        </is>
      </c>
      <c r="H191" s="110" t="n">
        <v>796.6</v>
      </c>
      <c r="I191" s="110" t="n">
        <v>0.03</v>
      </c>
      <c r="J191" s="110" t="inlineStr">
        <is>
          <t>USD</t>
        </is>
      </c>
      <c r="K191" s="110" t="n">
        <v>23.898</v>
      </c>
      <c r="L191" s="110" t="inlineStr">
        <is>
          <t>EDGE-189907-313624</t>
        </is>
      </c>
      <c r="P191" s="110" t="inlineStr">
        <is>
          <t>Done</t>
        </is>
      </c>
    </row>
    <row r="192">
      <c r="A192" s="376" t="n">
        <v>190</v>
      </c>
      <c r="B192" s="110" t="n">
        <v>74965</v>
      </c>
      <c r="C192" s="108" t="inlineStr">
        <is>
          <t>Tesla-(2021-1-20-2021-2-19)_Alenka Metljak_SL_Review</t>
        </is>
      </c>
      <c r="H192" s="110" t="n">
        <v>9500</v>
      </c>
      <c r="I192" s="110" t="n">
        <v>0.024</v>
      </c>
      <c r="J192" s="110" t="inlineStr">
        <is>
          <t>EUR</t>
        </is>
      </c>
      <c r="K192" s="119" t="n">
        <v>228</v>
      </c>
      <c r="L192" s="110" t="inlineStr">
        <is>
          <t>EDGE-74965-313625</t>
        </is>
      </c>
      <c r="P192" s="110" t="inlineStr">
        <is>
          <t>Done</t>
        </is>
      </c>
    </row>
    <row r="193">
      <c r="A193" s="376" t="n">
        <v>191</v>
      </c>
      <c r="B193" s="110" t="n">
        <v>136932</v>
      </c>
      <c r="C193" s="108" t="inlineStr">
        <is>
          <t>Tesla-(2021-1-20-2021-2-19)_Constantin Emanuel Stroia_RO_Review</t>
        </is>
      </c>
      <c r="H193" s="110" t="n">
        <v>390.8</v>
      </c>
      <c r="I193" s="110" t="n">
        <v>0.02</v>
      </c>
      <c r="J193" s="110" t="inlineStr">
        <is>
          <t>USD</t>
        </is>
      </c>
      <c r="K193" s="110" t="n">
        <v>7.816000000000001</v>
      </c>
      <c r="L193" s="110" t="inlineStr">
        <is>
          <t>EDGE-136932-313626</t>
        </is>
      </c>
      <c r="P193" s="110" t="inlineStr">
        <is>
          <t>Done</t>
        </is>
      </c>
    </row>
    <row r="194">
      <c r="A194" s="376" t="n">
        <v>192</v>
      </c>
      <c r="B194" s="110" t="n">
        <v>185536</v>
      </c>
      <c r="C194" s="108" t="inlineStr">
        <is>
          <t>Tesla-(2021-1-20-2021-2-19)_Dragana Selakovic_SL_Review</t>
        </is>
      </c>
      <c r="H194" s="110" t="n">
        <v>98</v>
      </c>
      <c r="I194" s="110" t="n">
        <v>0.012</v>
      </c>
      <c r="J194" s="110" t="inlineStr">
        <is>
          <t>EUR</t>
        </is>
      </c>
      <c r="K194" s="110" t="n">
        <v>1.176</v>
      </c>
      <c r="L194" s="110" t="inlineStr">
        <is>
          <t>EDGE-185536-313627</t>
        </is>
      </c>
      <c r="P194" s="110" t="inlineStr">
        <is>
          <t>Done</t>
        </is>
      </c>
    </row>
    <row r="195">
      <c r="A195" s="376" t="n">
        <v>193</v>
      </c>
      <c r="B195" s="110" t="n">
        <v>28634</v>
      </c>
      <c r="C195" s="108" t="inlineStr">
        <is>
          <t>Tesla-(2021-1-20-2021-2-19)_Emilia Dimitrova_SV_Review</t>
        </is>
      </c>
      <c r="H195" s="110" t="n">
        <v>9</v>
      </c>
      <c r="I195" s="110" t="n">
        <v>45</v>
      </c>
      <c r="J195" s="110" t="inlineStr">
        <is>
          <t>EUR</t>
        </is>
      </c>
      <c r="K195" s="110" t="n">
        <v>405</v>
      </c>
      <c r="L195" s="110" t="inlineStr">
        <is>
          <t>EDGE-28634-313628</t>
        </is>
      </c>
      <c r="P195" s="110" t="inlineStr">
        <is>
          <t>Done</t>
        </is>
      </c>
    </row>
    <row r="196">
      <c r="A196" s="376" t="n">
        <v>194</v>
      </c>
      <c r="B196" s="110" t="n">
        <v>189793</v>
      </c>
      <c r="C196" s="108" t="inlineStr">
        <is>
          <t>Tesla-(2021-1-20-2021-2-19)_Gabrijela Djebro_HR_Review</t>
        </is>
      </c>
      <c r="H196" s="110" t="n">
        <v>800</v>
      </c>
      <c r="I196" s="110" t="n">
        <v>0.015</v>
      </c>
      <c r="J196" s="110" t="inlineStr">
        <is>
          <t>EUR</t>
        </is>
      </c>
      <c r="K196" s="110" t="n">
        <v>12</v>
      </c>
      <c r="L196" s="110" t="inlineStr">
        <is>
          <t>EDGE-189793-313629</t>
        </is>
      </c>
      <c r="P196" s="110" t="inlineStr">
        <is>
          <t>Done</t>
        </is>
      </c>
    </row>
    <row r="197">
      <c r="A197" s="376" t="n">
        <v>195</v>
      </c>
      <c r="B197" s="110" t="n">
        <v>187408</v>
      </c>
      <c r="C197" s="108" t="inlineStr">
        <is>
          <t>Tesla-(2021-1-20-2021-2-19)_Gordana Stanicic_HR_Review</t>
        </is>
      </c>
      <c r="H197" s="110" t="n">
        <v>1519.8</v>
      </c>
      <c r="I197" s="110" t="n">
        <v>0.018</v>
      </c>
      <c r="J197" s="110" t="inlineStr">
        <is>
          <t>EUR</t>
        </is>
      </c>
      <c r="K197" s="110" t="n">
        <v>27.3564</v>
      </c>
      <c r="L197" s="110" t="inlineStr">
        <is>
          <t>EDGE-187408-313630</t>
        </is>
      </c>
      <c r="P197" s="110" t="inlineStr">
        <is>
          <t>Done</t>
        </is>
      </c>
    </row>
    <row r="198">
      <c r="A198" s="376" t="n">
        <v>196</v>
      </c>
      <c r="B198" s="110" t="n">
        <v>119669</v>
      </c>
      <c r="C198" s="108" t="inlineStr">
        <is>
          <t>Tesla-(2021-1-20-2021-2-19)_Gyeongsu Lee_KO_Review</t>
        </is>
      </c>
      <c r="H198" s="110" t="n">
        <v>2003.8</v>
      </c>
      <c r="I198" s="110" t="n">
        <v>0.03</v>
      </c>
      <c r="J198" s="110" t="inlineStr">
        <is>
          <t>USD</t>
        </is>
      </c>
      <c r="K198" s="110" t="n">
        <v>60.114</v>
      </c>
      <c r="L198" s="110" t="inlineStr">
        <is>
          <t>EDGE-119669-313631</t>
        </is>
      </c>
      <c r="P198" s="110" t="inlineStr">
        <is>
          <t>Done</t>
        </is>
      </c>
    </row>
    <row r="199">
      <c r="A199" s="376" t="n">
        <v>197</v>
      </c>
      <c r="B199" s="110" t="n">
        <v>170253</v>
      </c>
      <c r="C199" s="108" t="inlineStr">
        <is>
          <t>Tesla-(2021-1-20-2021-2-19)_Heiko Pfeil_DE_Review</t>
        </is>
      </c>
      <c r="H199" s="110" t="n">
        <v>91.59999999999999</v>
      </c>
      <c r="I199" s="110" t="n">
        <v>0.025</v>
      </c>
      <c r="J199" s="110" t="inlineStr">
        <is>
          <t>EUR</t>
        </is>
      </c>
      <c r="K199" s="110" t="n">
        <v>2.29</v>
      </c>
      <c r="L199" s="110" t="inlineStr">
        <is>
          <t>EDGE-170253-313632</t>
        </is>
      </c>
      <c r="P199" s="110" t="inlineStr">
        <is>
          <t>Done</t>
        </is>
      </c>
    </row>
    <row r="200">
      <c r="A200" s="376" t="n">
        <v>198</v>
      </c>
      <c r="B200" s="441" t="n">
        <v>117325</v>
      </c>
      <c r="C200" s="442" t="inlineStr">
        <is>
          <t>Tesla-(2021-1-20-2021-2-19)_Hiromasa Funaki_JA_Review</t>
        </is>
      </c>
      <c r="D200" s="441" t="n"/>
      <c r="E200" s="441" t="n"/>
      <c r="F200" s="441" t="n"/>
      <c r="G200" s="441" t="n"/>
      <c r="H200" s="441" t="n">
        <v>733.5</v>
      </c>
      <c r="I200" s="441" t="n">
        <v>3.5</v>
      </c>
      <c r="J200" s="441" t="inlineStr">
        <is>
          <t>JPY</t>
        </is>
      </c>
      <c r="K200" s="441" t="n">
        <v>2567.25</v>
      </c>
      <c r="L200" s="110" t="inlineStr">
        <is>
          <t>EDGE-117325-313633</t>
        </is>
      </c>
      <c r="P200" s="110" t="inlineStr">
        <is>
          <t>Done</t>
        </is>
      </c>
    </row>
    <row r="201">
      <c r="A201" s="376" t="n">
        <v>199</v>
      </c>
      <c r="B201" s="110" t="n">
        <v>176902</v>
      </c>
      <c r="C201" s="108" t="inlineStr">
        <is>
          <t>Tesla-(2021-1-20-2021-2-19)_Ida Søgaard_DA_Review</t>
        </is>
      </c>
      <c r="H201" s="110" t="n">
        <v>5294.117647058823</v>
      </c>
      <c r="I201" s="110" t="n">
        <v>0.034</v>
      </c>
      <c r="J201" s="110" t="inlineStr">
        <is>
          <t>EUR</t>
        </is>
      </c>
      <c r="K201" s="119" t="n">
        <v>180</v>
      </c>
      <c r="L201" s="110" t="inlineStr">
        <is>
          <t>EDGE-176902-313634</t>
        </is>
      </c>
      <c r="P201" s="110" t="inlineStr">
        <is>
          <t>Done</t>
        </is>
      </c>
    </row>
    <row r="202">
      <c r="A202" s="376" t="n">
        <v>200</v>
      </c>
      <c r="B202" s="110" t="n">
        <v>161261</v>
      </c>
      <c r="C202" s="108" t="inlineStr">
        <is>
          <t>Tesla-(2021-1-20-2021-2-19)_Ilaria Mazzaferro_IT_Review</t>
        </is>
      </c>
      <c r="H202" s="110" t="n">
        <v>116.1</v>
      </c>
      <c r="I202" s="110" t="n">
        <v>0.02</v>
      </c>
      <c r="J202" s="110" t="inlineStr">
        <is>
          <t>EUR</t>
        </is>
      </c>
      <c r="K202" s="110" t="n">
        <v>2.322</v>
      </c>
      <c r="L202" s="110" t="inlineStr">
        <is>
          <t>EDGE-161261-313635</t>
        </is>
      </c>
      <c r="P202" s="110" t="inlineStr">
        <is>
          <t>Done</t>
        </is>
      </c>
    </row>
    <row r="203">
      <c r="A203" s="376" t="n">
        <v>201</v>
      </c>
      <c r="B203" s="110" t="n">
        <v>194361</v>
      </c>
      <c r="C203" s="108" t="inlineStr">
        <is>
          <t>Tesla-(2021-1-20-2021-2-19)_Jarmo Katainen_FI_Review</t>
        </is>
      </c>
      <c r="H203" s="110" t="n">
        <v>13831.25</v>
      </c>
      <c r="I203" s="110" t="n">
        <v>0.04</v>
      </c>
      <c r="J203" s="110" t="inlineStr">
        <is>
          <t>EUR</t>
        </is>
      </c>
      <c r="K203" s="119" t="n">
        <v>553.25</v>
      </c>
      <c r="L203" s="110" t="inlineStr">
        <is>
          <t>EDGE-194361-313636</t>
        </is>
      </c>
      <c r="P203" s="110" t="inlineStr">
        <is>
          <t>Done</t>
        </is>
      </c>
    </row>
    <row r="204">
      <c r="A204" s="376" t="n">
        <v>202</v>
      </c>
      <c r="B204" s="110" t="n">
        <v>175908</v>
      </c>
      <c r="C204" s="108" t="inlineStr">
        <is>
          <t>Tesla-(2021-1-20-2021-2-19)_Johan Mikael Kjällman_SV_Review</t>
        </is>
      </c>
      <c r="H204" s="110" t="n">
        <v>750</v>
      </c>
      <c r="I204" s="110" t="n">
        <v>0.04</v>
      </c>
      <c r="J204" s="110" t="inlineStr">
        <is>
          <t>EUR</t>
        </is>
      </c>
      <c r="K204" s="119" t="n">
        <v>30</v>
      </c>
      <c r="L204" s="110" t="inlineStr">
        <is>
          <t>EDGE-175908-313637</t>
        </is>
      </c>
      <c r="P204" s="110" t="inlineStr">
        <is>
          <t>Done</t>
        </is>
      </c>
    </row>
    <row r="205">
      <c r="A205" s="376" t="n">
        <v>203</v>
      </c>
      <c r="B205" s="110" t="n">
        <v>244771</v>
      </c>
      <c r="C205" s="108" t="inlineStr">
        <is>
          <t>Tesla-(2021-1-20-2021-2-19)_Jonathan Golan Business translations Ltd_HE_Review</t>
        </is>
      </c>
      <c r="H205" s="110" t="n">
        <v>5475.75</v>
      </c>
      <c r="I205" s="110" t="n">
        <v>0.04</v>
      </c>
      <c r="J205" s="110" t="inlineStr">
        <is>
          <t>EUR</t>
        </is>
      </c>
      <c r="K205" s="119" t="n">
        <v>219.03</v>
      </c>
      <c r="L205" s="110" t="inlineStr">
        <is>
          <t>EDGE-244771-313638</t>
        </is>
      </c>
      <c r="P205" s="110" t="inlineStr">
        <is>
          <t>Done</t>
        </is>
      </c>
    </row>
    <row r="206">
      <c r="A206" s="376" t="n">
        <v>204</v>
      </c>
      <c r="B206" s="110" t="n">
        <v>150112</v>
      </c>
      <c r="C206" s="108" t="inlineStr">
        <is>
          <t>Tesla-(2021-1-20-2021-2-19)_Koen Vander Elst_NL_Review</t>
        </is>
      </c>
      <c r="H206" s="110" t="n">
        <v>333.3333333333334</v>
      </c>
      <c r="I206" s="110" t="n">
        <v>0.03</v>
      </c>
      <c r="J206" s="110" t="inlineStr">
        <is>
          <t>EUR</t>
        </is>
      </c>
      <c r="K206" s="119" t="n">
        <v>10</v>
      </c>
      <c r="L206" s="110" t="inlineStr">
        <is>
          <t>EDGE-150112-313639</t>
        </is>
      </c>
      <c r="P206" s="110" t="inlineStr">
        <is>
          <t>Done</t>
        </is>
      </c>
    </row>
    <row r="207">
      <c r="A207" s="376" t="n">
        <v>205</v>
      </c>
      <c r="B207" s="110" t="n">
        <v>189758</v>
      </c>
      <c r="C207" s="108" t="inlineStr">
        <is>
          <t>Tesla-(2021-1-20-2021-2-19)_Konstantinos Karanikas_EL_Review</t>
        </is>
      </c>
      <c r="H207" s="110" t="n">
        <v>388.8</v>
      </c>
      <c r="I207" s="110" t="n">
        <v>0.0225</v>
      </c>
      <c r="J207" s="110" t="inlineStr">
        <is>
          <t>EUR</t>
        </is>
      </c>
      <c r="K207" s="110" t="n">
        <v>8.747999999999999</v>
      </c>
      <c r="L207" s="110" t="inlineStr">
        <is>
          <t>EDGE-189758-313640</t>
        </is>
      </c>
      <c r="P207" s="110" t="inlineStr">
        <is>
          <t>Done</t>
        </is>
      </c>
    </row>
    <row r="208">
      <c r="A208" s="376" t="n">
        <v>206</v>
      </c>
      <c r="B208" s="110" t="n">
        <v>81450</v>
      </c>
      <c r="C208" s="108" t="inlineStr">
        <is>
          <t>Tesla-(2021-1-20-2021-2-19)_Lingsoft_NO_NO_Review</t>
        </is>
      </c>
      <c r="H208" s="110" t="n">
        <v>6300</v>
      </c>
      <c r="I208" s="110" t="n">
        <v>0.05</v>
      </c>
      <c r="J208" s="110" t="inlineStr">
        <is>
          <t>EUR</t>
        </is>
      </c>
      <c r="K208" s="119" t="n">
        <v>315</v>
      </c>
      <c r="L208" s="110" t="inlineStr">
        <is>
          <t>EDGE-81450-313641</t>
        </is>
      </c>
      <c r="P208" s="110" t="inlineStr">
        <is>
          <t>Done</t>
        </is>
      </c>
    </row>
    <row r="209">
      <c r="A209" s="376" t="n">
        <v>207</v>
      </c>
      <c r="B209" s="110" t="n">
        <v>81450</v>
      </c>
      <c r="C209" s="108" t="inlineStr">
        <is>
          <t>Tesla-(2021-1-20-2021-2-19)_Lingsoft_SV_SV_Review</t>
        </is>
      </c>
      <c r="H209" s="110" t="n">
        <v>300</v>
      </c>
      <c r="I209" s="110" t="n">
        <v>0.05</v>
      </c>
      <c r="J209" s="110" t="inlineStr">
        <is>
          <t>EUR</t>
        </is>
      </c>
      <c r="K209" s="119" t="n">
        <v>15</v>
      </c>
      <c r="L209" s="110" t="inlineStr">
        <is>
          <t>EDGE-81450-313642</t>
        </is>
      </c>
      <c r="P209" s="110" t="inlineStr">
        <is>
          <t>Done</t>
        </is>
      </c>
    </row>
    <row r="210">
      <c r="A210" s="376" t="n">
        <v>208</v>
      </c>
      <c r="B210" s="110" t="n">
        <v>177888</v>
      </c>
      <c r="C210" s="108" t="inlineStr">
        <is>
          <t>Tesla-(2021-1-20-2021-2-19)_Luis Martins_PTPT_Review</t>
        </is>
      </c>
      <c r="H210" s="110" t="n">
        <v>1965.6</v>
      </c>
      <c r="I210" s="110" t="n">
        <v>0.02</v>
      </c>
      <c r="J210" s="110" t="inlineStr">
        <is>
          <t>EUR</t>
        </is>
      </c>
      <c r="K210" s="110" t="n">
        <v>39.312</v>
      </c>
      <c r="L210" s="110" t="inlineStr">
        <is>
          <t>EDGE-177888-313643</t>
        </is>
      </c>
      <c r="P210" s="110" t="inlineStr">
        <is>
          <t>Done</t>
        </is>
      </c>
    </row>
    <row r="211">
      <c r="A211" s="376" t="n">
        <v>209</v>
      </c>
      <c r="B211" s="110" t="n">
        <v>177626</v>
      </c>
      <c r="C211" s="108" t="inlineStr">
        <is>
          <t>Tesla-(2021-1-20-2021-2-19)_Maria Albuquerque_PTPT_Review</t>
        </is>
      </c>
      <c r="H211" s="110" t="n">
        <v>139.4</v>
      </c>
      <c r="I211" s="110" t="n">
        <v>0.02</v>
      </c>
      <c r="J211" s="110" t="inlineStr">
        <is>
          <t>EUR</t>
        </is>
      </c>
      <c r="K211" s="110" t="n">
        <v>2.788</v>
      </c>
      <c r="L211" s="110" t="inlineStr">
        <is>
          <t>EDGE-177626-313644</t>
        </is>
      </c>
      <c r="P211" s="110" t="inlineStr">
        <is>
          <t>Done</t>
        </is>
      </c>
    </row>
    <row r="212">
      <c r="A212" s="376" t="n">
        <v>210</v>
      </c>
      <c r="B212" s="110" t="n">
        <v>75145</v>
      </c>
      <c r="C212" s="108" t="inlineStr">
        <is>
          <t>Tesla-(2021-1-20-2021-2-19)_Marie-Louise de Klerk_NL_Review</t>
        </is>
      </c>
      <c r="H212" s="110" t="n">
        <v>3333.333333333333</v>
      </c>
      <c r="I212" s="110" t="n">
        <v>0.03</v>
      </c>
      <c r="J212" s="110" t="inlineStr">
        <is>
          <t>EUR</t>
        </is>
      </c>
      <c r="K212" s="119" t="n">
        <v>100</v>
      </c>
      <c r="L212" s="110" t="inlineStr">
        <is>
          <t>EDGE-75145-313645</t>
        </is>
      </c>
      <c r="P212" s="110" t="inlineStr">
        <is>
          <t>Done</t>
        </is>
      </c>
    </row>
    <row r="213">
      <c r="A213" s="376" t="n">
        <v>211</v>
      </c>
      <c r="B213" s="110" t="n">
        <v>72368</v>
      </c>
      <c r="C213" s="108" t="inlineStr">
        <is>
          <t>Tesla-(2021-1-20-2021-2-19)_Marta Pou Rovira_CA_Review</t>
        </is>
      </c>
      <c r="H213" s="110" t="n">
        <v>8276.100000000002</v>
      </c>
      <c r="I213" s="110" t="n">
        <v>0.019</v>
      </c>
      <c r="J213" s="110" t="inlineStr">
        <is>
          <t>EUR</t>
        </is>
      </c>
      <c r="K213" s="110" t="n">
        <v>157.2459</v>
      </c>
      <c r="L213" s="110" t="inlineStr">
        <is>
          <t>EDGE-72368-313646</t>
        </is>
      </c>
      <c r="P213" s="110" t="inlineStr">
        <is>
          <t>Done</t>
        </is>
      </c>
    </row>
    <row r="214">
      <c r="A214" s="376" t="n">
        <v>212</v>
      </c>
      <c r="B214" s="110" t="n">
        <v>170172</v>
      </c>
      <c r="C214" s="108" t="inlineStr">
        <is>
          <t>Tesla-(2021-1-20-2021-2-19)_Martin Menzel_DE_Review</t>
        </is>
      </c>
      <c r="H214" s="110" t="n">
        <v>1618.6</v>
      </c>
      <c r="I214" s="110" t="n">
        <v>0.055</v>
      </c>
      <c r="J214" s="110" t="inlineStr">
        <is>
          <t>EUR</t>
        </is>
      </c>
      <c r="K214" s="110" t="n">
        <v>89.023</v>
      </c>
      <c r="L214" s="110" t="inlineStr">
        <is>
          <t>EDGE-170172-313650</t>
        </is>
      </c>
      <c r="P214" s="110" t="inlineStr">
        <is>
          <t>Done</t>
        </is>
      </c>
    </row>
    <row r="215">
      <c r="A215" s="376" t="n">
        <v>213</v>
      </c>
      <c r="B215" s="110" t="n">
        <v>181288</v>
      </c>
      <c r="C215" s="108" t="inlineStr">
        <is>
          <t>Tesla-(2021-1-20-2021-2-19)_Michał Głowacki_PL_Review</t>
        </is>
      </c>
      <c r="H215" s="110" t="n">
        <v>349.3</v>
      </c>
      <c r="I215" s="110" t="n">
        <v>0.035</v>
      </c>
      <c r="J215" s="110" t="inlineStr">
        <is>
          <t>EUR</t>
        </is>
      </c>
      <c r="K215" s="110" t="n">
        <v>12.2255</v>
      </c>
      <c r="L215" s="110" t="inlineStr">
        <is>
          <t>EDGE-181288-313651</t>
        </is>
      </c>
      <c r="P215" s="110" t="inlineStr">
        <is>
          <t>Done</t>
        </is>
      </c>
    </row>
    <row r="216">
      <c r="A216" s="376" t="n">
        <v>214</v>
      </c>
      <c r="B216" s="110" t="n">
        <v>126535</v>
      </c>
      <c r="C216" s="108" t="inlineStr">
        <is>
          <t>Tesla-(2021-1-20-2021-2-19)_Michele Lemieux-Madison_FR_CA_Review</t>
        </is>
      </c>
      <c r="H216" s="110" t="n">
        <v>14215</v>
      </c>
      <c r="I216" s="110" t="n">
        <v>0.05</v>
      </c>
      <c r="J216" s="110" t="inlineStr">
        <is>
          <t>USD</t>
        </is>
      </c>
      <c r="K216" s="119" t="n">
        <v>710.75</v>
      </c>
      <c r="L216" s="110" t="inlineStr">
        <is>
          <t>EDGE-126535-313652</t>
        </is>
      </c>
      <c r="P216" s="110" t="inlineStr">
        <is>
          <t>Done</t>
        </is>
      </c>
    </row>
    <row r="217">
      <c r="A217" s="376" t="n">
        <v>215</v>
      </c>
      <c r="B217" s="110" t="n">
        <v>187410</v>
      </c>
      <c r="C217" s="108" t="inlineStr">
        <is>
          <t>Tesla-(2021-1-20-2021-2-19)_Mirna Safar_HR_Review</t>
        </is>
      </c>
      <c r="H217" s="110" t="n">
        <v>2290.9</v>
      </c>
      <c r="I217" s="110" t="n">
        <v>0.015</v>
      </c>
      <c r="J217" s="110" t="inlineStr">
        <is>
          <t>EUR</t>
        </is>
      </c>
      <c r="K217" s="110" t="n">
        <v>34.3635</v>
      </c>
      <c r="L217" s="110" t="inlineStr">
        <is>
          <t>EDGE-187410-313653</t>
        </is>
      </c>
      <c r="P217" s="110" t="inlineStr">
        <is>
          <t>Done</t>
        </is>
      </c>
    </row>
    <row r="218">
      <c r="A218" s="376" t="n">
        <v>216</v>
      </c>
      <c r="B218" s="110" t="n">
        <v>17611</v>
      </c>
      <c r="C218" s="108" t="inlineStr">
        <is>
          <t>Tesla-(2021-1-20-2021-2-19)_Nathalie Delarbre_FR_FR_Review</t>
        </is>
      </c>
      <c r="H218" s="110" t="n">
        <v>312.5</v>
      </c>
      <c r="I218" s="110" t="n">
        <v>0.032</v>
      </c>
      <c r="J218" s="110" t="inlineStr">
        <is>
          <t>EUR</t>
        </is>
      </c>
      <c r="K218" s="119" t="n">
        <v>10</v>
      </c>
      <c r="L218" s="110" t="inlineStr">
        <is>
          <t>EDGE-17611-313654</t>
        </is>
      </c>
      <c r="P218" s="110" t="inlineStr">
        <is>
          <t>Done</t>
        </is>
      </c>
    </row>
    <row r="219">
      <c r="A219" s="376" t="n">
        <v>217</v>
      </c>
      <c r="B219" s="110" t="n">
        <v>104494</v>
      </c>
      <c r="C219" s="108" t="inlineStr">
        <is>
          <t>Tesla-(2021-1-20-2021-2-19)_Orlando Ho_HK_Review</t>
        </is>
      </c>
      <c r="H219" s="110" t="n">
        <v>8602.099999999999</v>
      </c>
      <c r="I219" s="110" t="n">
        <v>0.0375</v>
      </c>
      <c r="J219" s="110" t="inlineStr">
        <is>
          <t>USD</t>
        </is>
      </c>
      <c r="K219" s="110" t="n">
        <v>322.57875</v>
      </c>
      <c r="L219" s="110" t="inlineStr">
        <is>
          <t>EDGE-104494-313655</t>
        </is>
      </c>
      <c r="P219" s="110" t="inlineStr">
        <is>
          <t>Done</t>
        </is>
      </c>
    </row>
    <row r="220">
      <c r="A220" s="376" t="n">
        <v>218</v>
      </c>
      <c r="B220" s="110" t="n">
        <v>190215</v>
      </c>
      <c r="C220" s="108" t="inlineStr">
        <is>
          <t>Tesla-(2021-1-20-2021-2-19)_Osama Mohammed El-Bishlawi_AR_Review</t>
        </is>
      </c>
      <c r="H220" s="110" t="n">
        <v>1936</v>
      </c>
      <c r="I220" s="110" t="n">
        <v>0.025</v>
      </c>
      <c r="J220" s="110" t="inlineStr">
        <is>
          <t>USD</t>
        </is>
      </c>
      <c r="K220" s="119" t="n">
        <v>48.4</v>
      </c>
      <c r="L220" s="110" t="inlineStr">
        <is>
          <t>EDGE-190215-313656</t>
        </is>
      </c>
      <c r="P220" s="110" t="inlineStr">
        <is>
          <t>Done</t>
        </is>
      </c>
    </row>
    <row r="221">
      <c r="A221" s="376" t="n">
        <v>219</v>
      </c>
      <c r="B221" s="110" t="n">
        <v>51833</v>
      </c>
      <c r="C221" s="108" t="inlineStr">
        <is>
          <t>Tesla-(2021-1-20-2021-2-19)_Pablo San Millan Gutierrez_ES_Review</t>
        </is>
      </c>
      <c r="H221" s="110" t="n">
        <v>10974.78260869565</v>
      </c>
      <c r="I221" s="110" t="n">
        <v>0.023</v>
      </c>
      <c r="J221" s="110" t="inlineStr">
        <is>
          <t>EUR</t>
        </is>
      </c>
      <c r="K221" s="119" t="n">
        <v>252.42</v>
      </c>
      <c r="L221" s="110" t="inlineStr">
        <is>
          <t>EDGE-51833-313657</t>
        </is>
      </c>
      <c r="P221" s="110" t="inlineStr">
        <is>
          <t>Done</t>
        </is>
      </c>
    </row>
    <row r="222">
      <c r="A222" s="376" t="n">
        <v>220</v>
      </c>
      <c r="B222" s="110" t="n">
        <v>185350</v>
      </c>
      <c r="C222" s="108" t="inlineStr">
        <is>
          <t>Tesla-(2021-1-20-2021-2-19)_Paramate Soontornwipat_TH_Review</t>
        </is>
      </c>
      <c r="H222" s="110" t="n">
        <v>7002.099999999999</v>
      </c>
      <c r="I222" s="110" t="n">
        <v>0.03</v>
      </c>
      <c r="J222" s="110" t="inlineStr">
        <is>
          <t>USD</t>
        </is>
      </c>
      <c r="K222" s="110" t="n">
        <v>210.063</v>
      </c>
      <c r="L222" s="110" t="inlineStr">
        <is>
          <t>EDGE-185350-313658</t>
        </is>
      </c>
      <c r="P222" s="110" t="inlineStr">
        <is>
          <t>Done</t>
        </is>
      </c>
    </row>
    <row r="223">
      <c r="A223" s="376" t="n">
        <v>221</v>
      </c>
      <c r="B223" s="110" t="n">
        <v>169954</v>
      </c>
      <c r="C223" s="108" t="inlineStr">
        <is>
          <t>Tesla-(2021-1-20-2021-2-19)_Peggy Chiang_TW_Review</t>
        </is>
      </c>
      <c r="H223" s="110" t="n">
        <v>2359.599999999999</v>
      </c>
      <c r="I223" s="110" t="n">
        <v>0.03</v>
      </c>
      <c r="J223" s="110" t="inlineStr">
        <is>
          <t>USD</t>
        </is>
      </c>
      <c r="K223" s="110" t="n">
        <v>70.78799999999998</v>
      </c>
      <c r="L223" s="110" t="inlineStr">
        <is>
          <t>EDGE-169954-313659</t>
        </is>
      </c>
      <c r="P223" s="110" t="inlineStr">
        <is>
          <t>Done</t>
        </is>
      </c>
    </row>
    <row r="224">
      <c r="A224" s="376" t="n">
        <v>222</v>
      </c>
      <c r="B224" s="110" t="n">
        <v>176929</v>
      </c>
      <c r="C224" s="108" t="inlineStr">
        <is>
          <t>Tesla-(2021-1-20-2021-2-19)_Rita Rocha Grave_PTPT_Review</t>
        </is>
      </c>
      <c r="H224" s="110" t="n">
        <v>555.6999999999999</v>
      </c>
      <c r="I224" s="110" t="n">
        <v>0.02</v>
      </c>
      <c r="J224" s="110" t="inlineStr">
        <is>
          <t>EUR</t>
        </is>
      </c>
      <c r="K224" s="110" t="n">
        <v>11.114</v>
      </c>
      <c r="L224" s="110" t="inlineStr">
        <is>
          <t>EDGE-176929-313660</t>
        </is>
      </c>
      <c r="P224" s="110" t="inlineStr">
        <is>
          <t>Done</t>
        </is>
      </c>
    </row>
    <row r="225">
      <c r="A225" s="376" t="n">
        <v>223</v>
      </c>
      <c r="B225" s="110" t="n">
        <v>51885</v>
      </c>
      <c r="C225" s="108" t="inlineStr">
        <is>
          <t>Tesla-(2021-1-20-2021-2-19)_Romuald Pawlikowski_PL_Review</t>
        </is>
      </c>
      <c r="H225" s="110" t="n">
        <v>231.7</v>
      </c>
      <c r="I225" s="110" t="n">
        <v>0.018</v>
      </c>
      <c r="J225" s="110" t="inlineStr">
        <is>
          <t>EUR</t>
        </is>
      </c>
      <c r="K225" s="110" t="n">
        <v>4.170599999999999</v>
      </c>
      <c r="L225" s="110" t="inlineStr">
        <is>
          <t>EDGE-51885-313661</t>
        </is>
      </c>
      <c r="P225" s="110" t="inlineStr">
        <is>
          <t>Done</t>
        </is>
      </c>
    </row>
    <row r="226">
      <c r="A226" s="376" t="n">
        <v>224</v>
      </c>
      <c r="B226" s="110" t="n">
        <v>194357</v>
      </c>
      <c r="C226" s="108" t="inlineStr">
        <is>
          <t>Tesla-(2021-1-20-2021-2-19)_Saksit Khunkitti_TH_Review</t>
        </is>
      </c>
      <c r="H226" s="110" t="n">
        <v>1015.6</v>
      </c>
      <c r="I226" s="110" t="n">
        <v>0.04</v>
      </c>
      <c r="J226" s="110" t="inlineStr">
        <is>
          <t>USD</t>
        </is>
      </c>
      <c r="K226" s="110" t="n">
        <v>40.624</v>
      </c>
      <c r="L226" s="110" t="inlineStr">
        <is>
          <t>EDGE-194357-313662</t>
        </is>
      </c>
      <c r="P226" s="110" t="inlineStr">
        <is>
          <t>Done</t>
        </is>
      </c>
    </row>
    <row r="227">
      <c r="A227" s="376" t="n">
        <v>225</v>
      </c>
      <c r="B227" s="110" t="n">
        <v>91233</v>
      </c>
      <c r="C227" s="108" t="inlineStr">
        <is>
          <t>Tesla-(2021-1-20-2021-2-19)_Seungwoo Lee_KO_Review</t>
        </is>
      </c>
      <c r="H227" s="110" t="n">
        <v>12856.3</v>
      </c>
      <c r="I227" s="110" t="n">
        <v>0.03</v>
      </c>
      <c r="J227" s="110" t="inlineStr">
        <is>
          <t>USD</t>
        </is>
      </c>
      <c r="K227" s="110" t="n">
        <v>385.689</v>
      </c>
      <c r="L227" s="110" t="inlineStr">
        <is>
          <t>EDGE-91233-313663</t>
        </is>
      </c>
      <c r="P227" s="110" t="inlineStr">
        <is>
          <t>Done</t>
        </is>
      </c>
    </row>
    <row r="228">
      <c r="A228" s="376" t="n">
        <v>226</v>
      </c>
      <c r="B228" s="110" t="n">
        <v>187409</v>
      </c>
      <c r="C228" s="108" t="inlineStr">
        <is>
          <t>Tesla-(2021-1-20-2021-2-19)_Sonja Klaric_HR_Review</t>
        </is>
      </c>
      <c r="H228" s="110" t="n">
        <v>37.2</v>
      </c>
      <c r="I228" s="110" t="n">
        <v>0.02</v>
      </c>
      <c r="J228" s="110" t="inlineStr">
        <is>
          <t>EUR</t>
        </is>
      </c>
      <c r="K228" s="110" t="n">
        <v>0.7440000000000001</v>
      </c>
      <c r="L228" s="110" t="inlineStr">
        <is>
          <t>EDGE-187409-313664</t>
        </is>
      </c>
      <c r="P228" s="110" t="inlineStr">
        <is>
          <t>Done</t>
        </is>
      </c>
    </row>
    <row r="229">
      <c r="A229" s="376" t="n">
        <v>227</v>
      </c>
      <c r="B229" s="110" t="n">
        <v>142406</v>
      </c>
      <c r="C229" s="108" t="inlineStr">
        <is>
          <t>Tesla-(2021-1-20-2021-2-19)_Stacey Yeh_TW_Review</t>
        </is>
      </c>
      <c r="H229" s="110" t="n">
        <v>6188.7</v>
      </c>
      <c r="I229" s="110" t="n">
        <v>0.022</v>
      </c>
      <c r="J229" s="110" t="inlineStr">
        <is>
          <t>USD</t>
        </is>
      </c>
      <c r="K229" s="110" t="n">
        <v>136.1514</v>
      </c>
      <c r="L229" s="110" t="inlineStr">
        <is>
          <t>EDGE-142406-313665</t>
        </is>
      </c>
      <c r="P229" s="110" t="inlineStr">
        <is>
          <t>Done</t>
        </is>
      </c>
    </row>
    <row r="230">
      <c r="A230" s="376" t="n">
        <v>228</v>
      </c>
      <c r="B230" s="110" t="n">
        <v>49612</v>
      </c>
      <c r="C230" s="108" t="inlineStr">
        <is>
          <t>Tesla-(2021-1-20-2021-2-19)_Tantiwarapon Soonlai_TH_Review</t>
        </is>
      </c>
      <c r="H230" s="110" t="n">
        <v>664</v>
      </c>
      <c r="I230" s="110" t="n">
        <v>0.04</v>
      </c>
      <c r="J230" s="110" t="inlineStr">
        <is>
          <t>USD</t>
        </is>
      </c>
      <c r="K230" s="119" t="n">
        <v>26.56</v>
      </c>
      <c r="L230" s="110" t="inlineStr">
        <is>
          <t>EDGE-49612-313666</t>
        </is>
      </c>
      <c r="P230" s="110" t="inlineStr">
        <is>
          <t>Done</t>
        </is>
      </c>
    </row>
    <row r="231">
      <c r="A231" s="376" t="n">
        <v>229</v>
      </c>
      <c r="B231" s="110" t="n">
        <v>187485</v>
      </c>
      <c r="C231" s="108" t="inlineStr">
        <is>
          <t>Tesla-(2021-1-20-2021-2-19)_Theodoros Kalyvas_EL_Review</t>
        </is>
      </c>
      <c r="H231" s="110" t="n">
        <v>118</v>
      </c>
      <c r="I231" s="110" t="n">
        <v>0.04</v>
      </c>
      <c r="J231" s="110" t="inlineStr">
        <is>
          <t>EUR</t>
        </is>
      </c>
      <c r="K231" s="110" t="n">
        <v>4.72</v>
      </c>
      <c r="L231" s="110" t="inlineStr">
        <is>
          <t>EDGE-187485-313667</t>
        </is>
      </c>
      <c r="P231" s="110" t="inlineStr">
        <is>
          <t>Done</t>
        </is>
      </c>
    </row>
    <row r="232">
      <c r="A232" s="376" t="n">
        <v>230</v>
      </c>
      <c r="B232" s="110" t="n">
        <v>189794</v>
      </c>
      <c r="C232" s="108" t="inlineStr">
        <is>
          <t>Tesla-(2021-1-20-2021-2-19)_Theodoros Vavekis_EL_Review</t>
        </is>
      </c>
      <c r="H232" s="110" t="n">
        <v>5414.666666666667</v>
      </c>
      <c r="I232" s="110" t="n">
        <v>0.03</v>
      </c>
      <c r="J232" s="110" t="inlineStr">
        <is>
          <t>EUR</t>
        </is>
      </c>
      <c r="K232" s="110" t="n">
        <v>162.44</v>
      </c>
      <c r="L232" s="110" t="inlineStr">
        <is>
          <t>EDGE-189794-313668</t>
        </is>
      </c>
      <c r="P232" s="110" t="inlineStr">
        <is>
          <t>Done</t>
        </is>
      </c>
    </row>
    <row r="233">
      <c r="A233" s="376" t="n">
        <v>231</v>
      </c>
      <c r="B233" s="110" t="n">
        <v>7478</v>
      </c>
      <c r="C233" s="108" t="inlineStr">
        <is>
          <t>Tesla-(2021-1-20-2021-2-19)_Thomas Blicker_DE_Review</t>
        </is>
      </c>
      <c r="H233" s="110" t="n">
        <v>2.75</v>
      </c>
      <c r="I233" s="110" t="n">
        <v>28</v>
      </c>
      <c r="J233" s="110" t="inlineStr">
        <is>
          <t>EUR</t>
        </is>
      </c>
      <c r="K233" s="119" t="n">
        <v>77</v>
      </c>
      <c r="L233" s="110" t="inlineStr">
        <is>
          <t>EDGE-7478-313669</t>
        </is>
      </c>
      <c r="P233" s="110" t="inlineStr">
        <is>
          <t>Done</t>
        </is>
      </c>
    </row>
    <row r="234">
      <c r="A234" s="376" t="n">
        <v>232</v>
      </c>
      <c r="B234" s="110" t="n">
        <v>162981</v>
      </c>
      <c r="C234" s="108" t="inlineStr">
        <is>
          <t>Tesla-(2021-1-20-2021-2-19)_UCLA team Global textware_NL_Review</t>
        </is>
      </c>
      <c r="H234" s="110" t="n">
        <v>0.35</v>
      </c>
      <c r="I234" s="110" t="n">
        <v>45</v>
      </c>
      <c r="J234" s="110" t="inlineStr">
        <is>
          <t>EUR</t>
        </is>
      </c>
      <c r="K234" s="110">
        <f>H234*I234</f>
        <v/>
      </c>
      <c r="L234" s="110" t="inlineStr">
        <is>
          <t>EDGE-162981-313670</t>
        </is>
      </c>
      <c r="P234" s="110" t="inlineStr">
        <is>
          <t>Done</t>
        </is>
      </c>
    </row>
    <row r="235">
      <c r="A235" s="376" t="n">
        <v>233</v>
      </c>
      <c r="B235" s="110" t="n">
        <v>194359</v>
      </c>
      <c r="C235" s="108" t="inlineStr">
        <is>
          <t>Tesla-(2021-1-20-2021-2-19)_Ursilan Afandi Zaki_MS_Review</t>
        </is>
      </c>
      <c r="H235" s="110" t="n">
        <v>18</v>
      </c>
      <c r="I235" s="110" t="n">
        <v>0.04</v>
      </c>
      <c r="J235" s="110" t="inlineStr">
        <is>
          <t>USD</t>
        </is>
      </c>
      <c r="K235" s="110" t="n">
        <v>0.72</v>
      </c>
      <c r="L235" s="110" t="inlineStr">
        <is>
          <t>EDGE-194359-313671</t>
        </is>
      </c>
      <c r="P235" s="110" t="inlineStr">
        <is>
          <t>Done</t>
        </is>
      </c>
    </row>
    <row r="236">
      <c r="A236" s="376" t="n">
        <v>234</v>
      </c>
      <c r="B236" s="110" t="n">
        <v>169885</v>
      </c>
      <c r="C236" s="108" t="inlineStr">
        <is>
          <t>Tesla-(2021-1-20-2021-2-19)_Yoonpyo Hong(Eugene)_KO_Review</t>
        </is>
      </c>
      <c r="H236" s="110" t="n">
        <v>13</v>
      </c>
      <c r="I236" s="110" t="n">
        <v>0.025</v>
      </c>
      <c r="J236" s="110" t="inlineStr">
        <is>
          <t>USD</t>
        </is>
      </c>
      <c r="K236" s="110" t="n">
        <v>0.325</v>
      </c>
      <c r="L236" s="110" t="inlineStr">
        <is>
          <t>EDGE-169885-313672</t>
        </is>
      </c>
      <c r="P236" s="110" t="inlineStr">
        <is>
          <t>Done</t>
        </is>
      </c>
    </row>
    <row r="237">
      <c r="A237" s="376" t="n">
        <v>235</v>
      </c>
      <c r="B237" s="110" t="n">
        <v>161741</v>
      </c>
      <c r="C237" s="108" t="inlineStr">
        <is>
          <t>Tesla-(2021-1-20-2021-2-19)_Yuko Taniguchi_JA_Review</t>
        </is>
      </c>
      <c r="H237" s="110" t="n">
        <v>16</v>
      </c>
      <c r="I237" s="110" t="n">
        <v>2500</v>
      </c>
      <c r="J237" s="110" t="inlineStr">
        <is>
          <t>JPY</t>
        </is>
      </c>
      <c r="K237" s="110" t="n">
        <v>40000</v>
      </c>
      <c r="L237" s="110" t="inlineStr">
        <is>
          <t>EDGE-161741-313673</t>
        </is>
      </c>
      <c r="P237" s="110" t="inlineStr">
        <is>
          <t>Done</t>
        </is>
      </c>
    </row>
    <row r="238">
      <c r="A238" s="376" t="n">
        <v>236</v>
      </c>
      <c r="B238" s="110" t="n">
        <v>164641</v>
      </c>
      <c r="C238" s="108" t="inlineStr">
        <is>
          <t>Tesla-(2021-1-20-2021-2-19)_Yutaka Kato_JA_Review</t>
        </is>
      </c>
      <c r="H238" s="110" t="n">
        <v>127.7</v>
      </c>
      <c r="I238" s="110" t="n">
        <v>0.035</v>
      </c>
      <c r="J238" s="110" t="inlineStr">
        <is>
          <t>USD</t>
        </is>
      </c>
      <c r="K238" s="110" t="n">
        <v>4.469500000000001</v>
      </c>
      <c r="L238" s="110" t="inlineStr">
        <is>
          <t>EDGE-164641-313674</t>
        </is>
      </c>
      <c r="P238" s="110" t="inlineStr">
        <is>
          <t>Done</t>
        </is>
      </c>
    </row>
    <row r="239">
      <c r="A239" s="376" t="n">
        <v>237</v>
      </c>
      <c r="B239" s="110" t="n">
        <v>103809</v>
      </c>
      <c r="C239" s="108" t="inlineStr">
        <is>
          <t>Tesla-(2021-1-20-2021-2-19)_Zheng Lin_CN_Review</t>
        </is>
      </c>
      <c r="H239" s="110" t="n">
        <v>8053.999999999999</v>
      </c>
      <c r="I239" s="110" t="n">
        <v>0.1</v>
      </c>
      <c r="J239" s="110" t="inlineStr">
        <is>
          <t>CNY</t>
        </is>
      </c>
      <c r="K239" s="110" t="n">
        <v>805.4</v>
      </c>
      <c r="L239" s="110" t="inlineStr">
        <is>
          <t>EDGE-103809-313675</t>
        </is>
      </c>
      <c r="P239" s="110" t="inlineStr">
        <is>
          <t>Done</t>
        </is>
      </c>
    </row>
    <row r="240">
      <c r="A240" s="376" t="n">
        <v>238</v>
      </c>
      <c r="B240" s="110" t="inlineStr">
        <is>
          <t>G90006218</t>
        </is>
      </c>
      <c r="C240" s="108" t="inlineStr">
        <is>
          <t>Tesla-(2021-1-20-2021-2-19)_Maciej Andrzejczak_PL_Review</t>
        </is>
      </c>
      <c r="H240" s="110" t="n">
        <v>1182.2</v>
      </c>
      <c r="I240" s="110" t="n">
        <v>0.022</v>
      </c>
      <c r="J240" s="110" t="inlineStr">
        <is>
          <t>EUR</t>
        </is>
      </c>
      <c r="K240" s="110" t="n">
        <v>26.00839999999999</v>
      </c>
      <c r="L240" s="110" t="inlineStr">
        <is>
          <t>EDGE-G90006218-313683</t>
        </is>
      </c>
      <c r="P240" s="110" t="inlineStr">
        <is>
          <t>Done</t>
        </is>
      </c>
    </row>
    <row r="241">
      <c r="A241" s="376" t="n">
        <v>239</v>
      </c>
      <c r="B241" s="110" t="inlineStr">
        <is>
          <t>G90006215</t>
        </is>
      </c>
      <c r="C241" s="108" t="inlineStr">
        <is>
          <t>Tesla-(2021-1-20-2021-2-19)_Marcin Marciniszyn_PL_Review</t>
        </is>
      </c>
      <c r="H241" s="110" t="n">
        <v>582.6</v>
      </c>
      <c r="I241" s="110" t="n">
        <v>0.021</v>
      </c>
      <c r="J241" s="110" t="inlineStr">
        <is>
          <t>EUR</t>
        </is>
      </c>
      <c r="K241" s="110" t="n">
        <v>12.2346</v>
      </c>
      <c r="L241" s="110" t="inlineStr">
        <is>
          <t>EDGE-G90006215-313684</t>
        </is>
      </c>
      <c r="P241" s="110" t="inlineStr">
        <is>
          <t>Done</t>
        </is>
      </c>
    </row>
    <row r="242">
      <c r="A242" s="376" t="n">
        <v>240</v>
      </c>
      <c r="B242" s="110" t="inlineStr">
        <is>
          <t>G90006218</t>
        </is>
      </c>
      <c r="C242" s="108" t="inlineStr">
        <is>
          <t>Tesla-(2021-1-20-2021-2-19)_Maciej Andrzejczak_PL_Translation</t>
        </is>
      </c>
      <c r="H242" s="110" t="n">
        <v>1208.8</v>
      </c>
      <c r="I242" s="110" t="n">
        <v>0.08</v>
      </c>
      <c r="J242" s="110" t="inlineStr">
        <is>
          <t>EUR</t>
        </is>
      </c>
      <c r="K242" s="110" t="n">
        <v>96.70399999999999</v>
      </c>
      <c r="L242" s="110" t="inlineStr">
        <is>
          <t>EDGE-G90006218-313687</t>
        </is>
      </c>
      <c r="P242" s="110" t="inlineStr">
        <is>
          <t>Done</t>
        </is>
      </c>
    </row>
    <row r="243">
      <c r="A243" s="376" t="n">
        <v>241</v>
      </c>
      <c r="B243" s="110" t="inlineStr">
        <is>
          <t>G90006216</t>
        </is>
      </c>
      <c r="C243" s="108" t="inlineStr">
        <is>
          <t>Tesla-(2021-1-20-2021-2-19)_Maciej Zieliński_PL_Translation</t>
        </is>
      </c>
      <c r="H243" s="110" t="n">
        <v>276.6</v>
      </c>
      <c r="I243" s="110" t="n">
        <v>0.05</v>
      </c>
      <c r="J243" s="110" t="inlineStr">
        <is>
          <t>EUR</t>
        </is>
      </c>
      <c r="K243" s="110" t="n">
        <v>13.83</v>
      </c>
      <c r="L243" s="110" t="inlineStr">
        <is>
          <t>EDGE-G90006216-313689</t>
        </is>
      </c>
      <c r="P243" s="110" t="inlineStr">
        <is>
          <t>Done</t>
        </is>
      </c>
    </row>
    <row r="244">
      <c r="A244" s="376" t="n">
        <v>242</v>
      </c>
      <c r="B244" s="110" t="inlineStr">
        <is>
          <t>G90006215</t>
        </is>
      </c>
      <c r="C244" s="108" t="inlineStr">
        <is>
          <t>Tesla-(2021-1-20-2021-2-19)_Marcin Marciniszyn_PL_Translation</t>
        </is>
      </c>
      <c r="H244" s="110" t="n">
        <v>1374.6</v>
      </c>
      <c r="I244" s="110" t="n">
        <v>0.07000000000000001</v>
      </c>
      <c r="J244" s="110" t="inlineStr">
        <is>
          <t>EUR</t>
        </is>
      </c>
      <c r="K244" s="110" t="n">
        <v>96.22200000000001</v>
      </c>
      <c r="L244" s="110" t="inlineStr">
        <is>
          <t>EDGE-G90006215-313690</t>
        </is>
      </c>
      <c r="P244" s="110" t="inlineStr">
        <is>
          <t>Done</t>
        </is>
      </c>
    </row>
    <row r="245">
      <c r="A245" s="376" t="n">
        <v>243</v>
      </c>
      <c r="B245" s="439" t="n">
        <v>194359</v>
      </c>
      <c r="C245" s="440" t="inlineStr">
        <is>
          <t>Tesla-(2021-1-20-2021-2-19)_Ursilan Afandi Zaki_MS_Ongoing Review</t>
        </is>
      </c>
      <c r="D245" s="439" t="n"/>
      <c r="E245" s="439" t="n"/>
      <c r="F245" s="439" t="n"/>
      <c r="G245" s="439" t="n"/>
      <c r="H245" s="439" t="n">
        <v>19556.6</v>
      </c>
      <c r="I245" s="439" t="n">
        <v>0.04</v>
      </c>
      <c r="J245" s="439" t="inlineStr">
        <is>
          <t>USD</t>
        </is>
      </c>
      <c r="K245" s="439" t="n">
        <v>782.264</v>
      </c>
      <c r="L245" s="439" t="inlineStr">
        <is>
          <t>EDGE-194359-317444</t>
        </is>
      </c>
      <c r="M245" s="439" t="n"/>
      <c r="N245" s="439" t="n"/>
      <c r="O245" s="439" t="n"/>
      <c r="P245" s="110" t="inlineStr">
        <is>
          <t>Done</t>
        </is>
      </c>
    </row>
    <row r="246">
      <c r="A246" s="376" t="n">
        <v>244</v>
      </c>
      <c r="B246" s="439" t="n">
        <v>49612</v>
      </c>
      <c r="C246" s="440" t="inlineStr">
        <is>
          <t>Tesla-(2021-1-20-2021-2-19)_Tantiwarapon Soonlai_TH_Ongoing Review</t>
        </is>
      </c>
      <c r="D246" s="439" t="n"/>
      <c r="E246" s="439" t="n"/>
      <c r="F246" s="439" t="n"/>
      <c r="G246" s="439" t="n"/>
      <c r="H246" s="439" t="n">
        <v>29608.1</v>
      </c>
      <c r="I246" s="439" t="n">
        <v>0.04</v>
      </c>
      <c r="J246" s="439" t="inlineStr">
        <is>
          <t>USD</t>
        </is>
      </c>
      <c r="K246" s="443" t="n">
        <v>1184.324</v>
      </c>
      <c r="L246" s="439" t="inlineStr">
        <is>
          <t>EDGE-49612-315748</t>
        </is>
      </c>
      <c r="M246" s="439" t="n"/>
      <c r="N246" s="439" t="n"/>
      <c r="O246" s="439" t="n"/>
      <c r="P246" s="110" t="inlineStr">
        <is>
          <t>Done</t>
        </is>
      </c>
    </row>
    <row r="247">
      <c r="A247" s="376" t="n">
        <v>245</v>
      </c>
      <c r="B247" s="439" t="n">
        <v>119454</v>
      </c>
      <c r="C247" s="440" t="inlineStr">
        <is>
          <t>Tesla-(2021-1-20-2021-2-19)_Noor Azlan Ahmad_MS_Ongoing Review</t>
        </is>
      </c>
      <c r="D247" s="439" t="n"/>
      <c r="E247" s="439" t="n"/>
      <c r="F247" s="439" t="n"/>
      <c r="G247" s="439" t="n"/>
      <c r="H247" s="439" t="n">
        <v>10345.8</v>
      </c>
      <c r="I247" s="439" t="n">
        <v>0.02</v>
      </c>
      <c r="J247" s="439" t="inlineStr">
        <is>
          <t>USD</t>
        </is>
      </c>
      <c r="K247" s="439" t="n">
        <v>206.916</v>
      </c>
      <c r="L247" s="439" t="inlineStr">
        <is>
          <t>EDGE-119454-315336</t>
        </is>
      </c>
      <c r="M247" s="439" t="n"/>
      <c r="N247" s="439" t="n"/>
      <c r="O247" s="439" t="n"/>
      <c r="P247" s="110" t="inlineStr">
        <is>
          <t>Done</t>
        </is>
      </c>
    </row>
    <row r="248">
      <c r="A248" s="376" t="n">
        <v>246</v>
      </c>
      <c r="B248" s="439" t="n">
        <v>185350</v>
      </c>
      <c r="C248" s="440" t="inlineStr">
        <is>
          <t>Tesla-(2021-1-20-2021-2-19)_Paramate Soontornwipat_TH_Ongoing Translation</t>
        </is>
      </c>
      <c r="D248" s="439" t="n"/>
      <c r="E248" s="439" t="n"/>
      <c r="F248" s="439" t="n"/>
      <c r="G248" s="439" t="n"/>
      <c r="H248" s="439" t="n">
        <v>10321.5</v>
      </c>
      <c r="I248" s="439" t="n">
        <v>0.06</v>
      </c>
      <c r="J248" s="439" t="inlineStr">
        <is>
          <t>USD</t>
        </is>
      </c>
      <c r="K248" s="439" t="n">
        <v>619.29</v>
      </c>
      <c r="L248" s="439" t="inlineStr">
        <is>
          <t>EDGE-185350-315203</t>
        </is>
      </c>
      <c r="M248" s="439" t="n"/>
      <c r="N248" s="439" t="n"/>
      <c r="O248" s="439" t="n"/>
      <c r="P248" s="110" t="inlineStr">
        <is>
          <t>Done</t>
        </is>
      </c>
    </row>
    <row r="249">
      <c r="A249" s="376" t="n">
        <v>247</v>
      </c>
      <c r="B249" s="439" t="n">
        <v>194358</v>
      </c>
      <c r="C249" s="440" t="inlineStr">
        <is>
          <t>Tesla-(2021-1-20-2021-2-19)_Noor Haizat Mustaffa_MS_Ongoing Translation_88923</t>
        </is>
      </c>
      <c r="D249" s="439" t="n"/>
      <c r="E249" s="439" t="n"/>
      <c r="F249" s="439" t="n"/>
      <c r="G249" s="439" t="n"/>
      <c r="H249" s="439" t="n">
        <v>10345.8</v>
      </c>
      <c r="I249" s="439" t="n">
        <v>0.07000000000000001</v>
      </c>
      <c r="J249" s="439" t="inlineStr">
        <is>
          <t>USD</t>
        </is>
      </c>
      <c r="K249" s="439" t="n">
        <v>724.206</v>
      </c>
      <c r="L249" s="439" t="inlineStr">
        <is>
          <t>EDGE-194358-315745</t>
        </is>
      </c>
      <c r="M249" s="439" t="n"/>
      <c r="N249" s="439" t="n"/>
      <c r="O249" s="439" t="n"/>
      <c r="P249" s="110" t="inlineStr">
        <is>
          <t>Done</t>
        </is>
      </c>
    </row>
    <row r="250">
      <c r="A250" s="376" t="n">
        <v>248</v>
      </c>
      <c r="B250" s="439" t="n">
        <v>119451</v>
      </c>
      <c r="C250" s="440" t="inlineStr">
        <is>
          <t>Tesla-(2021-1-20-2021-2-19)_Noor Haizat Mustaffa_Ongoing Translation_87705</t>
        </is>
      </c>
      <c r="D250" s="439" t="n"/>
      <c r="E250" s="439" t="n"/>
      <c r="F250" s="439" t="n"/>
      <c r="G250" s="439" t="n"/>
      <c r="H250" s="439" t="n">
        <v>17146.6</v>
      </c>
      <c r="I250" s="439" t="n">
        <v>0.07000000000000001</v>
      </c>
      <c r="J250" s="439" t="inlineStr">
        <is>
          <t>USD</t>
        </is>
      </c>
      <c r="K250" s="439" t="n">
        <v>1200.262</v>
      </c>
      <c r="L250" s="439" t="inlineStr">
        <is>
          <t>EDGE-194358-315746</t>
        </is>
      </c>
      <c r="M250" s="439" t="n"/>
      <c r="N250" s="439" t="n"/>
      <c r="O250" s="439" t="n"/>
      <c r="P250" s="110" t="inlineStr">
        <is>
          <t>Done</t>
        </is>
      </c>
      <c r="Q250" s="439" t="n"/>
    </row>
    <row r="251">
      <c r="A251" s="376" t="n">
        <v>249</v>
      </c>
      <c r="B251" s="439" t="n">
        <v>189929</v>
      </c>
      <c r="C251" s="440" t="inlineStr">
        <is>
          <t>Tesla-(2021-1-20-2021-2-19)_Aatchariya Suksai_TH_Ongoing Translation</t>
        </is>
      </c>
      <c r="D251" s="439" t="n"/>
      <c r="E251" s="439" t="n"/>
      <c r="F251" s="439" t="n"/>
      <c r="G251" s="439" t="n"/>
      <c r="H251" s="439" t="n">
        <v>19284.2</v>
      </c>
      <c r="I251" s="439" t="n">
        <v>0.04</v>
      </c>
      <c r="J251" s="439" t="inlineStr">
        <is>
          <t>USD</t>
        </is>
      </c>
      <c r="K251" s="439" t="n">
        <v>771.37</v>
      </c>
      <c r="L251" s="439" t="inlineStr">
        <is>
          <t>EDGE-189929-315747</t>
        </is>
      </c>
      <c r="M251" s="439" t="n"/>
      <c r="N251" s="439" t="n"/>
      <c r="O251" s="439" t="n"/>
      <c r="P251" s="110" t="inlineStr">
        <is>
          <t>Done</t>
        </is>
      </c>
      <c r="Q251" s="439" t="n"/>
    </row>
    <row r="252">
      <c r="A252" s="376" t="n">
        <v>250</v>
      </c>
      <c r="B252" s="110" t="n">
        <v>51743</v>
      </c>
      <c r="C252" s="108" t="inlineStr">
        <is>
          <t>Smartling-(2021-1-16-2021-2-15)_Alex Mata_MX_Translation</t>
        </is>
      </c>
      <c r="H252" s="110" t="n">
        <v>160.6</v>
      </c>
      <c r="I252" s="110" t="n">
        <v>0.04</v>
      </c>
      <c r="J252" s="110" t="inlineStr">
        <is>
          <t>USD</t>
        </is>
      </c>
      <c r="K252" s="110" t="n">
        <v>6.424000000000001</v>
      </c>
      <c r="L252" s="110" t="inlineStr">
        <is>
          <t>EDGE-51743-311705</t>
        </is>
      </c>
      <c r="P252" s="110" t="inlineStr">
        <is>
          <t>Done</t>
        </is>
      </c>
    </row>
    <row r="253">
      <c r="A253" s="376" t="n">
        <v>251</v>
      </c>
      <c r="B253" s="110" t="n">
        <v>47631</v>
      </c>
      <c r="C253" s="108" t="inlineStr">
        <is>
          <t>Smartling-(2021-1-16-2021-2-15)_Carolina Imwinkelried_MX_Translation</t>
        </is>
      </c>
      <c r="H253" s="110" t="n">
        <v>3985.9</v>
      </c>
      <c r="I253" s="110" t="n">
        <v>0.08</v>
      </c>
      <c r="J253" s="110" t="inlineStr">
        <is>
          <t>USD</t>
        </is>
      </c>
      <c r="K253" s="110" t="n">
        <v>318.872</v>
      </c>
      <c r="L253" s="110" t="inlineStr">
        <is>
          <t>EDGE-47631-311706</t>
        </is>
      </c>
      <c r="P253" s="110" t="inlineStr">
        <is>
          <t>Done</t>
        </is>
      </c>
    </row>
    <row r="254">
      <c r="A254" s="376" t="n">
        <v>252</v>
      </c>
      <c r="B254" s="110" t="n">
        <v>121763</v>
      </c>
      <c r="C254" s="108" t="inlineStr">
        <is>
          <t>Smartling-(2021-1-16-2021-2-15)_Carrie Tong_HK_Translation</t>
        </is>
      </c>
      <c r="H254" s="110" t="n">
        <v>5062</v>
      </c>
      <c r="I254" s="110" t="n">
        <v>0.05</v>
      </c>
      <c r="J254" s="110" t="inlineStr">
        <is>
          <t>USD</t>
        </is>
      </c>
      <c r="K254" s="110" t="n">
        <v>253.1</v>
      </c>
      <c r="L254" s="110" t="inlineStr">
        <is>
          <t>EDGE-121763-311707</t>
        </is>
      </c>
      <c r="P254" s="110" t="inlineStr">
        <is>
          <t>Done</t>
        </is>
      </c>
    </row>
    <row r="255">
      <c r="A255" s="376" t="n">
        <v>253</v>
      </c>
      <c r="B255" s="110" t="n">
        <v>170224</v>
      </c>
      <c r="C255" s="108" t="inlineStr">
        <is>
          <t>Smartling-(2021-1-16-2021-2-15)_Corinne Duquette_FR_CA_Translation</t>
        </is>
      </c>
      <c r="H255" s="110" t="n">
        <v>6368.3</v>
      </c>
      <c r="I255" s="110" t="n">
        <v>0.1</v>
      </c>
      <c r="J255" s="110" t="inlineStr">
        <is>
          <t>USD</t>
        </is>
      </c>
      <c r="K255" s="110" t="n">
        <v>636.83</v>
      </c>
      <c r="L255" s="110" t="inlineStr">
        <is>
          <t>EDGE-170224-311708</t>
        </is>
      </c>
      <c r="P255" s="110" t="inlineStr">
        <is>
          <t>Done</t>
        </is>
      </c>
    </row>
    <row r="256">
      <c r="A256" s="376" t="n">
        <v>254</v>
      </c>
      <c r="B256" s="110" t="n">
        <v>119669</v>
      </c>
      <c r="C256" s="108" t="inlineStr">
        <is>
          <t>Smartling-(2021-1-16-2021-2-15)_Gyeongsu Lee_KO_Translation</t>
        </is>
      </c>
      <c r="H256" s="110" t="n">
        <v>8192</v>
      </c>
      <c r="I256" s="110" t="n">
        <v>0.06</v>
      </c>
      <c r="J256" s="110" t="inlineStr">
        <is>
          <t>USD</t>
        </is>
      </c>
      <c r="K256" s="110" t="n">
        <v>491.52</v>
      </c>
      <c r="L256" s="110" t="inlineStr">
        <is>
          <t>EDGE-119669-311709</t>
        </is>
      </c>
      <c r="P256" s="110" t="inlineStr">
        <is>
          <t>Done</t>
        </is>
      </c>
    </row>
    <row r="257">
      <c r="A257" s="376" t="n">
        <v>255</v>
      </c>
      <c r="B257" s="110" t="n">
        <v>21778</v>
      </c>
      <c r="C257" s="108" t="inlineStr">
        <is>
          <t>Smartling-(2021-1-16-2021-2-15)_Ken Kasamatsu_JA_Translation</t>
        </is>
      </c>
      <c r="H257" s="110" t="n">
        <v>1780.2</v>
      </c>
      <c r="I257" s="110" t="n">
        <v>14</v>
      </c>
      <c r="J257" s="110" t="inlineStr">
        <is>
          <t>JPY</t>
        </is>
      </c>
      <c r="K257" s="110" t="n">
        <v>24922.8</v>
      </c>
      <c r="L257" s="110" t="inlineStr">
        <is>
          <t>EDGE-21778-311710</t>
        </is>
      </c>
      <c r="P257" s="110" t="inlineStr">
        <is>
          <t>Done</t>
        </is>
      </c>
    </row>
    <row r="258">
      <c r="A258" s="376" t="n">
        <v>256</v>
      </c>
      <c r="B258" s="110" t="n">
        <v>190801</v>
      </c>
      <c r="C258" s="108" t="inlineStr">
        <is>
          <t>Smartling-(2021-1-16-2021-2-15)_Li Yingsong_CN_Translation</t>
        </is>
      </c>
      <c r="H258" s="110" t="n">
        <v>5733.200000000001</v>
      </c>
      <c r="I258" s="110" t="n">
        <v>0.18</v>
      </c>
      <c r="J258" s="110" t="inlineStr">
        <is>
          <t>CNY</t>
        </is>
      </c>
      <c r="K258" s="110" t="n">
        <v>1031.976</v>
      </c>
      <c r="L258" s="110" t="inlineStr">
        <is>
          <t>EDGE-190801-311711</t>
        </is>
      </c>
      <c r="P258" s="110" t="inlineStr">
        <is>
          <t>Done</t>
        </is>
      </c>
    </row>
    <row r="259">
      <c r="A259" s="376" t="n">
        <v>257</v>
      </c>
      <c r="B259" s="110" t="n">
        <v>126535</v>
      </c>
      <c r="C259" s="108" t="inlineStr">
        <is>
          <t>Smartling-(2021-1-16-2021-2-15)_Michele Lemieux-Madison_FR_CA_Translation</t>
        </is>
      </c>
      <c r="H259" s="110" t="n">
        <v>3926.7</v>
      </c>
      <c r="I259" s="110" t="n">
        <v>0.12</v>
      </c>
      <c r="J259" s="110" t="inlineStr">
        <is>
          <t>USD</t>
        </is>
      </c>
      <c r="K259" s="110" t="n">
        <v>471.204</v>
      </c>
      <c r="L259" s="110" t="inlineStr">
        <is>
          <t>EDGE-126535-311712</t>
        </is>
      </c>
      <c r="P259" s="110" t="inlineStr">
        <is>
          <t>Done</t>
        </is>
      </c>
    </row>
    <row r="260">
      <c r="A260" s="376" t="n">
        <v>258</v>
      </c>
      <c r="B260" s="110" t="n">
        <v>74978</v>
      </c>
      <c r="C260" s="108" t="inlineStr">
        <is>
          <t>Smartling-(2021-1-16-2021-2-15)_Pilar Vasquez_MX_Translation</t>
        </is>
      </c>
      <c r="H260" s="110" t="n">
        <v>4728.1</v>
      </c>
      <c r="I260" s="110" t="n">
        <v>0.05</v>
      </c>
      <c r="J260" s="110" t="inlineStr">
        <is>
          <t>USD</t>
        </is>
      </c>
      <c r="K260" s="110" t="n">
        <v>236.405</v>
      </c>
      <c r="L260" s="110" t="inlineStr">
        <is>
          <t>EDGE-74978-311713</t>
        </is>
      </c>
      <c r="P260" s="110" t="inlineStr">
        <is>
          <t>Done</t>
        </is>
      </c>
    </row>
    <row r="261">
      <c r="A261" s="376" t="n">
        <v>259</v>
      </c>
      <c r="B261" s="110" t="n">
        <v>170316</v>
      </c>
      <c r="C261" s="108" t="inlineStr">
        <is>
          <t>Smartling-(2021-1-16-2021-2-15)_Sara Li_HK_Translation</t>
        </is>
      </c>
      <c r="H261" s="110" t="n">
        <v>2528.3</v>
      </c>
      <c r="I261" s="110" t="n">
        <v>0.08500000000000001</v>
      </c>
      <c r="J261" s="110" t="inlineStr">
        <is>
          <t>USD</t>
        </is>
      </c>
      <c r="K261" s="110" t="n">
        <v>214.9055</v>
      </c>
      <c r="L261" s="110" t="inlineStr">
        <is>
          <t>EDGE-170316-311714</t>
        </is>
      </c>
      <c r="P261" s="110" t="inlineStr">
        <is>
          <t>Done</t>
        </is>
      </c>
    </row>
    <row r="262">
      <c r="A262" s="376" t="n">
        <v>260</v>
      </c>
      <c r="B262" s="110" t="n">
        <v>91233</v>
      </c>
      <c r="C262" s="108" t="inlineStr">
        <is>
          <t>Smartling-(2021-1-16-2021-2-15)_Seungwoo Lee_KO_Translation</t>
        </is>
      </c>
      <c r="H262" s="110" t="n">
        <v>3852.9</v>
      </c>
      <c r="I262" s="110" t="n">
        <v>0.06</v>
      </c>
      <c r="J262" s="110" t="inlineStr">
        <is>
          <t>USD</t>
        </is>
      </c>
      <c r="K262" s="110" t="n">
        <v>231.174</v>
      </c>
      <c r="L262" s="110" t="inlineStr">
        <is>
          <t>EDGE-91233-311715</t>
        </is>
      </c>
      <c r="P262" s="110" t="inlineStr">
        <is>
          <t>Done</t>
        </is>
      </c>
    </row>
    <row r="263">
      <c r="A263" s="376" t="n">
        <v>261</v>
      </c>
      <c r="B263" s="110" t="n">
        <v>51840</v>
      </c>
      <c r="C263" s="108" t="inlineStr">
        <is>
          <t>Smartling-(2021-1-16-2021-2-15)_Simon Wei_TW_Translation</t>
        </is>
      </c>
      <c r="H263" s="110" t="n">
        <v>6831.999999999999</v>
      </c>
      <c r="I263" s="110" t="n">
        <v>0.035</v>
      </c>
      <c r="J263" s="110" t="inlineStr">
        <is>
          <t>USD</t>
        </is>
      </c>
      <c r="K263" s="110" t="n">
        <v>239.12</v>
      </c>
      <c r="L263" s="110" t="inlineStr">
        <is>
          <t>EDGE-51840-311716</t>
        </is>
      </c>
      <c r="P263" s="110" t="inlineStr">
        <is>
          <t>Done</t>
        </is>
      </c>
    </row>
    <row r="264">
      <c r="A264" s="376" t="n">
        <v>262</v>
      </c>
      <c r="B264" s="110" t="n">
        <v>103906</v>
      </c>
      <c r="C264" s="108" t="inlineStr">
        <is>
          <t>Smartling-(2021-1-16-2021-2-15)_Wang Bijun_CN_Translation</t>
        </is>
      </c>
      <c r="H264" s="110" t="n">
        <v>1296.5</v>
      </c>
      <c r="I264" s="110" t="n">
        <v>0.04</v>
      </c>
      <c r="J264" s="110" t="inlineStr">
        <is>
          <t>USD</t>
        </is>
      </c>
      <c r="K264" s="110" t="n">
        <v>51.86</v>
      </c>
      <c r="L264" s="110" t="inlineStr">
        <is>
          <t>EDGE-103906-311717</t>
        </is>
      </c>
      <c r="P264" s="110" t="inlineStr">
        <is>
          <t>Done</t>
        </is>
      </c>
    </row>
    <row r="265">
      <c r="A265" s="376" t="n">
        <v>263</v>
      </c>
      <c r="B265" s="110" t="n">
        <v>164641</v>
      </c>
      <c r="C265" s="108" t="inlineStr">
        <is>
          <t>Smartling-(2021-1-16-2021-2-15)_Yutaka Kato_JA_Translation</t>
        </is>
      </c>
      <c r="H265" s="110" t="n">
        <v>12305.6</v>
      </c>
      <c r="I265" s="110" t="n">
        <v>0.07000000000000001</v>
      </c>
      <c r="J265" s="110" t="inlineStr">
        <is>
          <t>USD</t>
        </is>
      </c>
      <c r="K265" s="110" t="n">
        <v>861.3920000000001</v>
      </c>
      <c r="L265" s="110" t="inlineStr">
        <is>
          <t>EDGE-164641-311718</t>
        </is>
      </c>
      <c r="P265" s="110" t="inlineStr">
        <is>
          <t>Done</t>
        </is>
      </c>
    </row>
    <row r="266">
      <c r="A266" s="376" t="n">
        <v>264</v>
      </c>
      <c r="B266" s="110" t="n">
        <v>126535</v>
      </c>
      <c r="C266" s="108" t="inlineStr">
        <is>
          <t>Smartling-(2021-1-16-2021-2-15)_Michele Lemieux-Madison_FR_CA_Review</t>
        </is>
      </c>
      <c r="H266" s="110" t="n">
        <v>893</v>
      </c>
      <c r="I266" s="110" t="n">
        <v>0.05</v>
      </c>
      <c r="J266" s="110" t="inlineStr">
        <is>
          <t>USD</t>
        </is>
      </c>
      <c r="K266" s="110" t="n">
        <v>44.65000000000001</v>
      </c>
      <c r="L266" s="110" t="inlineStr">
        <is>
          <t>EDGE-126535-311719</t>
        </is>
      </c>
      <c r="P266" s="110" t="inlineStr">
        <is>
          <t>Done</t>
        </is>
      </c>
    </row>
    <row r="267">
      <c r="A267" s="376" t="n">
        <v>265</v>
      </c>
      <c r="B267" s="110" t="n">
        <v>190801</v>
      </c>
      <c r="C267" s="108" t="inlineStr">
        <is>
          <t>Smartling-(2021-1-16-2021-2-15)_Li Yingsong_CN_MTPE</t>
        </is>
      </c>
      <c r="H267" s="110" t="n">
        <v>250</v>
      </c>
      <c r="I267" s="110" t="n">
        <v>0.18</v>
      </c>
      <c r="J267" s="110" t="inlineStr">
        <is>
          <t>CNY</t>
        </is>
      </c>
      <c r="K267" s="110" t="n">
        <v>45</v>
      </c>
      <c r="L267" s="110" t="inlineStr">
        <is>
          <t>EDGE-190801-311720</t>
        </is>
      </c>
      <c r="P267" s="110" t="inlineStr">
        <is>
          <t>Done</t>
        </is>
      </c>
    </row>
    <row r="268">
      <c r="A268" s="376" t="n">
        <v>266</v>
      </c>
      <c r="B268" s="110" t="n">
        <v>91233</v>
      </c>
      <c r="C268" s="108" t="inlineStr">
        <is>
          <t>Smartling-(2021-1-16-2021-2-15)_Seungwoo Lee_KO_MTPE</t>
        </is>
      </c>
      <c r="H268" s="110" t="n">
        <v>5</v>
      </c>
      <c r="I268" s="110" t="n">
        <v>0.045</v>
      </c>
      <c r="J268" s="110" t="inlineStr">
        <is>
          <t>USD</t>
        </is>
      </c>
      <c r="K268" s="110" t="n">
        <v>0.225</v>
      </c>
      <c r="L268" s="110" t="inlineStr">
        <is>
          <t>EDGE-91233-311721</t>
        </is>
      </c>
      <c r="P268" s="110" t="inlineStr">
        <is>
          <t>Done</t>
        </is>
      </c>
    </row>
    <row r="269">
      <c r="A269" s="376" t="n">
        <v>267</v>
      </c>
      <c r="B269" s="110" t="inlineStr">
        <is>
          <t>NA</t>
        </is>
      </c>
      <c r="C269" s="108" t="inlineStr">
        <is>
          <t>Muhammad Rushdi Ibrahim_compensation_2410 words</t>
        </is>
      </c>
      <c r="H269" s="110" t="n">
        <v>2410</v>
      </c>
      <c r="I269" s="110" t="n">
        <v>0.045</v>
      </c>
      <c r="J269" s="110" t="inlineStr">
        <is>
          <t>USD</t>
        </is>
      </c>
      <c r="K269" s="110">
        <f>H269*I269</f>
        <v/>
      </c>
      <c r="L269" s="110" t="inlineStr">
        <is>
          <t>EDGE-119451-314178</t>
        </is>
      </c>
      <c r="P269" s="110" t="inlineStr">
        <is>
          <t>Done</t>
        </is>
      </c>
    </row>
    <row r="270">
      <c r="A270" s="376" t="n">
        <v>268</v>
      </c>
      <c r="B270" s="110" t="inlineStr">
        <is>
          <t>NA</t>
        </is>
      </c>
      <c r="C270" s="108" t="inlineStr">
        <is>
          <t>OM- P2 drop2 [couperry][1063249.0]_91613_JA_Taminosuke</t>
        </is>
      </c>
      <c r="H270" s="110" t="n">
        <v>7199.3</v>
      </c>
      <c r="I270" s="110" t="n">
        <v>10</v>
      </c>
      <c r="J270" s="110" t="inlineStr">
        <is>
          <t>JPY</t>
        </is>
      </c>
      <c r="K270" s="110">
        <f>H270*I270</f>
        <v/>
      </c>
      <c r="L270" s="110" t="inlineStr">
        <is>
          <t>EDGE-190249-315744</t>
        </is>
      </c>
      <c r="P270" s="110" t="inlineStr">
        <is>
          <t>Done</t>
        </is>
      </c>
    </row>
    <row r="271">
      <c r="A271" s="376" t="n">
        <v>269</v>
      </c>
      <c r="B271" s="110" t="n">
        <v>51743</v>
      </c>
      <c r="C271" s="108" t="inlineStr">
        <is>
          <t>Smartling-(2021-2-16-2021-3-15)_Alex Mata_MX_Translation</t>
        </is>
      </c>
      <c r="H271" s="110" t="n">
        <v>112.7</v>
      </c>
      <c r="I271" s="110" t="n">
        <v>0.04</v>
      </c>
      <c r="J271" s="110" t="inlineStr">
        <is>
          <t>USD</t>
        </is>
      </c>
      <c r="K271" s="110" t="n">
        <v>4.508</v>
      </c>
      <c r="L271" s="110" t="inlineStr">
        <is>
          <t>EDGE-51743-316166</t>
        </is>
      </c>
      <c r="P271" s="110" t="inlineStr">
        <is>
          <t>Done</t>
        </is>
      </c>
    </row>
    <row r="272">
      <c r="A272" s="376" t="n">
        <v>270</v>
      </c>
      <c r="B272" s="110" t="n">
        <v>47631</v>
      </c>
      <c r="C272" s="108" t="inlineStr">
        <is>
          <t>Smartling-(2021-2-16-2021-3-15)_Carolina Imwinkelried_MX_Translation</t>
        </is>
      </c>
      <c r="H272" s="110" t="n">
        <v>2902.5</v>
      </c>
      <c r="I272" s="110" t="n">
        <v>0.08</v>
      </c>
      <c r="J272" s="110" t="inlineStr">
        <is>
          <t>USD</t>
        </is>
      </c>
      <c r="K272" s="110" t="n">
        <v>232.2</v>
      </c>
      <c r="L272" s="110" t="inlineStr">
        <is>
          <t>EDGE-47631-316167</t>
        </is>
      </c>
      <c r="P272" s="110" t="inlineStr">
        <is>
          <t>Done</t>
        </is>
      </c>
    </row>
    <row r="273">
      <c r="A273" s="376" t="n">
        <v>271</v>
      </c>
      <c r="B273" s="110" t="n">
        <v>121763</v>
      </c>
      <c r="C273" s="108" t="inlineStr">
        <is>
          <t>Smartling-(2021-2-16-2021-3-15)_Carrie Tong_HK_Translation</t>
        </is>
      </c>
      <c r="H273" s="110" t="n">
        <v>2822.2</v>
      </c>
      <c r="I273" s="110" t="n">
        <v>0.05</v>
      </c>
      <c r="J273" s="110" t="inlineStr">
        <is>
          <t>USD</t>
        </is>
      </c>
      <c r="K273" s="110" t="n">
        <v>141.11</v>
      </c>
      <c r="L273" s="110" t="inlineStr">
        <is>
          <t>EDGE-121763-316168</t>
        </is>
      </c>
      <c r="P273" s="110" t="inlineStr">
        <is>
          <t>Done</t>
        </is>
      </c>
    </row>
    <row r="274">
      <c r="A274" s="376" t="n">
        <v>272</v>
      </c>
      <c r="B274" s="110" t="n">
        <v>170224</v>
      </c>
      <c r="C274" s="108" t="inlineStr">
        <is>
          <t>Smartling-(2021-2-16-2021-3-15)_Corinne Duquette_FR_CA_Translation</t>
        </is>
      </c>
      <c r="H274" s="110" t="n">
        <v>4909.8</v>
      </c>
      <c r="I274" s="110" t="n">
        <v>0.1</v>
      </c>
      <c r="J274" s="110" t="inlineStr">
        <is>
          <t>USD</t>
        </is>
      </c>
      <c r="K274" s="110" t="n">
        <v>490.98</v>
      </c>
      <c r="L274" s="110" t="inlineStr">
        <is>
          <t>EDGE-170224-316169</t>
        </is>
      </c>
      <c r="P274" s="110" t="inlineStr">
        <is>
          <t>Done</t>
        </is>
      </c>
    </row>
    <row r="275">
      <c r="A275" s="376" t="n">
        <v>273</v>
      </c>
      <c r="B275" s="110" t="n">
        <v>119669</v>
      </c>
      <c r="C275" s="108" t="inlineStr">
        <is>
          <t>Smartling-(2021-2-16-2021-3-15)_Gyeongsu Lee_KO_Translation</t>
        </is>
      </c>
      <c r="H275" s="110" t="n">
        <v>2613.9</v>
      </c>
      <c r="I275" s="110" t="n">
        <v>0.06</v>
      </c>
      <c r="J275" s="110" t="inlineStr">
        <is>
          <t>USD</t>
        </is>
      </c>
      <c r="K275" s="110" t="n">
        <v>156.834</v>
      </c>
      <c r="L275" s="110" t="inlineStr">
        <is>
          <t>EDGE-119669-316170</t>
        </is>
      </c>
      <c r="P275" s="110" t="inlineStr">
        <is>
          <t>Done</t>
        </is>
      </c>
    </row>
    <row r="276">
      <c r="A276" s="376" t="n">
        <v>274</v>
      </c>
      <c r="B276" s="110" t="n">
        <v>21778</v>
      </c>
      <c r="C276" s="108" t="inlineStr">
        <is>
          <t>Smartling-(2021-2-16-2021-3-15)_Ken Kasamatsu_JA_Translation</t>
        </is>
      </c>
      <c r="H276" s="110" t="n">
        <v>1065.5</v>
      </c>
      <c r="I276" s="110" t="n">
        <v>14</v>
      </c>
      <c r="J276" s="110" t="inlineStr">
        <is>
          <t>JPY</t>
        </is>
      </c>
      <c r="K276" s="110" t="n">
        <v>14917</v>
      </c>
      <c r="L276" s="110" t="inlineStr">
        <is>
          <t>EDGE-21778-316171</t>
        </is>
      </c>
      <c r="P276" s="110" t="inlineStr">
        <is>
          <t>Done</t>
        </is>
      </c>
    </row>
    <row r="277">
      <c r="A277" s="376" t="n">
        <v>275</v>
      </c>
      <c r="B277" s="110" t="n">
        <v>190801</v>
      </c>
      <c r="C277" s="108" t="inlineStr">
        <is>
          <t>Smartling-(2021-2-16-2021-3-15)_Li Yingsong_CN_Translation</t>
        </is>
      </c>
      <c r="H277" s="110" t="n">
        <v>3564.6</v>
      </c>
      <c r="I277" s="110" t="n">
        <v>0.18</v>
      </c>
      <c r="J277" s="110" t="inlineStr">
        <is>
          <t>CNY</t>
        </is>
      </c>
      <c r="K277" s="110" t="n">
        <v>641.628</v>
      </c>
      <c r="L277" s="110" t="inlineStr">
        <is>
          <t>EDGE-190801-316172</t>
        </is>
      </c>
      <c r="P277" s="110" t="inlineStr">
        <is>
          <t>Done</t>
        </is>
      </c>
    </row>
    <row r="278">
      <c r="A278" s="376" t="n">
        <v>276</v>
      </c>
      <c r="B278" s="110" t="n">
        <v>126535</v>
      </c>
      <c r="C278" s="108" t="inlineStr">
        <is>
          <t>Smartling-(2021-2-16-2021-3-15)_Michele Lemieux-Madison_FR_CA_Translation</t>
        </is>
      </c>
      <c r="H278" s="110" t="n">
        <v>1757.5</v>
      </c>
      <c r="I278" s="110" t="n">
        <v>0.12</v>
      </c>
      <c r="J278" s="110" t="inlineStr">
        <is>
          <t>USD</t>
        </is>
      </c>
      <c r="K278" s="110" t="n">
        <v>210.9</v>
      </c>
      <c r="L278" s="110" t="inlineStr">
        <is>
          <t>EDGE-126535-316173</t>
        </is>
      </c>
      <c r="P278" s="110" t="inlineStr">
        <is>
          <t>Done</t>
        </is>
      </c>
    </row>
    <row r="279">
      <c r="A279" s="376" t="n">
        <v>277</v>
      </c>
      <c r="B279" s="110" t="n">
        <v>7396</v>
      </c>
      <c r="C279" s="108" t="inlineStr">
        <is>
          <t>Smartling-(2021-2-16-2021-3-15)_Phoebe Chung_TW_Translation</t>
        </is>
      </c>
      <c r="H279" s="110" t="n">
        <v>1065.5</v>
      </c>
      <c r="I279" s="110" t="n">
        <v>0.07000000000000001</v>
      </c>
      <c r="J279" s="110" t="inlineStr">
        <is>
          <t>USD</t>
        </is>
      </c>
      <c r="K279" s="110" t="n">
        <v>74.58500000000001</v>
      </c>
      <c r="L279" s="110" t="inlineStr">
        <is>
          <t>EDGE-7396-316174</t>
        </is>
      </c>
      <c r="P279" s="110" t="inlineStr">
        <is>
          <t>Done</t>
        </is>
      </c>
    </row>
    <row r="280">
      <c r="A280" s="376" t="n">
        <v>278</v>
      </c>
      <c r="B280" s="110" t="n">
        <v>74978</v>
      </c>
      <c r="C280" s="108" t="inlineStr">
        <is>
          <t>Smartling-(2021-2-16-2021-3-15)_Pilar Vasquez_MX_Translation</t>
        </is>
      </c>
      <c r="H280" s="110" t="n">
        <v>1395</v>
      </c>
      <c r="I280" s="110" t="n">
        <v>0.05</v>
      </c>
      <c r="J280" s="110" t="inlineStr">
        <is>
          <t>USD</t>
        </is>
      </c>
      <c r="K280" s="110" t="n">
        <v>69.75</v>
      </c>
      <c r="L280" s="110" t="inlineStr">
        <is>
          <t>EDGE-74978-316175</t>
        </is>
      </c>
      <c r="P280" s="110" t="inlineStr">
        <is>
          <t>Done</t>
        </is>
      </c>
    </row>
    <row r="281">
      <c r="A281" s="376" t="n">
        <v>279</v>
      </c>
      <c r="B281" s="110" t="n">
        <v>91233</v>
      </c>
      <c r="C281" s="108" t="inlineStr">
        <is>
          <t>Smartling-(2021-2-16-2021-3-15)_Seungwoo Lee_KO_Translation</t>
        </is>
      </c>
      <c r="H281" s="110" t="n">
        <v>1924</v>
      </c>
      <c r="I281" s="110" t="n">
        <v>0.06</v>
      </c>
      <c r="J281" s="110" t="inlineStr">
        <is>
          <t>USD</t>
        </is>
      </c>
      <c r="K281" s="110" t="n">
        <v>115.44</v>
      </c>
      <c r="L281" s="110" t="inlineStr">
        <is>
          <t>EDGE-91233-316176</t>
        </is>
      </c>
      <c r="P281" s="110" t="inlineStr">
        <is>
          <t>Done</t>
        </is>
      </c>
    </row>
    <row r="282">
      <c r="A282" s="376" t="n">
        <v>280</v>
      </c>
      <c r="B282" s="110" t="n">
        <v>51840</v>
      </c>
      <c r="C282" s="108" t="inlineStr">
        <is>
          <t>Smartling-(2021-2-16-2021-3-15)_Simon Wei_TW_Translation</t>
        </is>
      </c>
      <c r="H282" s="110" t="n">
        <v>2859.8</v>
      </c>
      <c r="I282" s="110" t="n">
        <v>0.035</v>
      </c>
      <c r="J282" s="110" t="inlineStr">
        <is>
          <t>USD</t>
        </is>
      </c>
      <c r="K282" s="110" t="n">
        <v>100.093</v>
      </c>
      <c r="L282" s="110" t="inlineStr">
        <is>
          <t>EDGE-51840-316177</t>
        </is>
      </c>
      <c r="P282" s="110" t="inlineStr">
        <is>
          <t>Done</t>
        </is>
      </c>
    </row>
    <row r="283">
      <c r="A283" s="376" t="n">
        <v>281</v>
      </c>
      <c r="B283" s="110" t="n">
        <v>103906</v>
      </c>
      <c r="C283" s="108" t="inlineStr">
        <is>
          <t>Smartling-(2021-2-16-2021-3-15)_Wang Bijun_CN_Translation</t>
        </is>
      </c>
      <c r="H283" s="110" t="n">
        <v>1065.5</v>
      </c>
      <c r="I283" s="110" t="n">
        <v>0.04</v>
      </c>
      <c r="J283" s="110" t="inlineStr">
        <is>
          <t>USD</t>
        </is>
      </c>
      <c r="K283" s="110" t="n">
        <v>42.62</v>
      </c>
      <c r="L283" s="110" t="inlineStr">
        <is>
          <t>EDGE-103906-316178</t>
        </is>
      </c>
      <c r="P283" s="110" t="inlineStr">
        <is>
          <t>Done</t>
        </is>
      </c>
    </row>
    <row r="284">
      <c r="A284" s="376" t="n">
        <v>282</v>
      </c>
      <c r="B284" s="110" t="n">
        <v>164641</v>
      </c>
      <c r="C284" s="108" t="inlineStr">
        <is>
          <t>Smartling-(2021-2-16-2021-3-15)_Yutaka Kato_JA_Translation</t>
        </is>
      </c>
      <c r="H284" s="110" t="n">
        <v>5131.799999999999</v>
      </c>
      <c r="I284" s="110" t="n">
        <v>0.07000000000000001</v>
      </c>
      <c r="J284" s="110" t="inlineStr">
        <is>
          <t>USD</t>
        </is>
      </c>
      <c r="K284" s="110" t="n">
        <v>359.226</v>
      </c>
      <c r="L284" s="110" t="inlineStr">
        <is>
          <t>EDGE-164641-316179</t>
        </is>
      </c>
      <c r="P284" s="110" t="inlineStr">
        <is>
          <t>Done</t>
        </is>
      </c>
    </row>
    <row r="285">
      <c r="A285" s="376" t="n">
        <v>283</v>
      </c>
      <c r="B285" s="110" t="n">
        <v>16756</v>
      </c>
      <c r="C285" s="108" t="inlineStr">
        <is>
          <t>Smartling-(2021-2-16-2021-3-15)_占英 郭_CN_Translation</t>
        </is>
      </c>
      <c r="H285" s="110" t="n">
        <v>928.2</v>
      </c>
      <c r="I285" s="110" t="n">
        <v>0.18</v>
      </c>
      <c r="J285" s="110" t="inlineStr">
        <is>
          <t>CNY</t>
        </is>
      </c>
      <c r="K285" s="110" t="n">
        <v>167.076</v>
      </c>
      <c r="L285" s="110" t="inlineStr">
        <is>
          <t>EDGE-16756-316180</t>
        </is>
      </c>
      <c r="P285" s="110" t="inlineStr">
        <is>
          <t>Done</t>
        </is>
      </c>
    </row>
    <row r="286">
      <c r="A286" s="376" t="n">
        <v>284</v>
      </c>
      <c r="B286" s="110" t="n">
        <v>91233</v>
      </c>
      <c r="C286" s="108" t="inlineStr">
        <is>
          <t>Smartling-(2021-2-16-2021-3-15)_Seungwoo Lee_KO_MTPE</t>
        </is>
      </c>
      <c r="H286" s="110" t="n">
        <v>4</v>
      </c>
      <c r="I286" s="110" t="n">
        <v>0.045</v>
      </c>
      <c r="J286" s="110" t="inlineStr">
        <is>
          <t>USD</t>
        </is>
      </c>
      <c r="K286" s="110" t="n">
        <v>0.18</v>
      </c>
      <c r="L286" s="110" t="inlineStr">
        <is>
          <t>EDGE-91233-316181</t>
        </is>
      </c>
      <c r="P286" s="110" t="inlineStr">
        <is>
          <t>Done</t>
        </is>
      </c>
    </row>
    <row r="287">
      <c r="A287" s="376" t="n">
        <v>285</v>
      </c>
      <c r="B287" s="110" t="n">
        <v>164641</v>
      </c>
      <c r="C287" s="108" t="inlineStr">
        <is>
          <t>Smartling-(2021-2-16-2021-3-15)_Yutaka Kato_JA_MTPE</t>
        </is>
      </c>
      <c r="H287" s="110" t="n">
        <v>4</v>
      </c>
      <c r="I287" s="110" t="n">
        <v>0.07000000000000001</v>
      </c>
      <c r="J287" s="110" t="inlineStr">
        <is>
          <t>USD</t>
        </is>
      </c>
      <c r="K287" s="110" t="n">
        <v>0.28</v>
      </c>
      <c r="L287" s="110" t="inlineStr">
        <is>
          <t>EDGE-164641-316182</t>
        </is>
      </c>
      <c r="P287" s="110" t="inlineStr">
        <is>
          <t>Done</t>
        </is>
      </c>
    </row>
    <row r="288">
      <c r="A288" s="110" t="n">
        <v>286</v>
      </c>
      <c r="B288" s="110" t="n">
        <v>189929</v>
      </c>
      <c r="C288" s="108" t="inlineStr">
        <is>
          <t>Tesla-(2021-2-20-2021-3-19)_Aatchariya Suksai_TH_Translation</t>
        </is>
      </c>
      <c r="D288" s="0" t="n"/>
      <c r="E288" s="0" t="n"/>
      <c r="F288" s="0" t="n"/>
      <c r="G288" s="0" t="n"/>
      <c r="H288" s="110" t="n">
        <v>544.4</v>
      </c>
      <c r="I288" s="110" t="n">
        <v>0.04</v>
      </c>
      <c r="J288" s="110" t="inlineStr">
        <is>
          <t>USD</t>
        </is>
      </c>
      <c r="K288" s="110" t="n">
        <v>21.776</v>
      </c>
      <c r="L288" s="110" t="inlineStr">
        <is>
          <t>EDGE-189929-320692</t>
        </is>
      </c>
    </row>
    <row r="289">
      <c r="A289" s="110" t="n">
        <v>287</v>
      </c>
      <c r="B289" s="110" t="n">
        <v>189907</v>
      </c>
      <c r="C289" s="108" t="inlineStr">
        <is>
          <t>Tesla-(2021-2-20-2021-3-19)_Abdelwahab Muhammad_AR_Translation</t>
        </is>
      </c>
      <c r="D289" s="0" t="n"/>
      <c r="E289" s="0" t="n"/>
      <c r="F289" s="0" t="n"/>
      <c r="G289" s="0" t="n"/>
      <c r="H289" s="110" t="n">
        <v>33.3</v>
      </c>
      <c r="I289" s="110" t="n">
        <v>0.055</v>
      </c>
      <c r="J289" s="110" t="inlineStr">
        <is>
          <t>USD</t>
        </is>
      </c>
      <c r="K289" s="110" t="n">
        <v>1.8315</v>
      </c>
      <c r="L289" s="110" t="inlineStr">
        <is>
          <t>EDGE-189907-320693</t>
        </is>
      </c>
    </row>
    <row r="290">
      <c r="A290" s="110" t="n">
        <v>288</v>
      </c>
      <c r="B290" s="110" t="n">
        <v>74965</v>
      </c>
      <c r="C290" s="108" t="inlineStr">
        <is>
          <t>Tesla-(2021-2-20-2021-3-19)_Alenka Metljak_SL_Translation</t>
        </is>
      </c>
      <c r="D290" s="0" t="n"/>
      <c r="E290" s="0" t="n"/>
      <c r="F290" s="0" t="n"/>
      <c r="G290" s="0" t="n"/>
      <c r="H290" s="110" t="n">
        <v>6151.578947368421</v>
      </c>
      <c r="I290" s="110" t="n">
        <v>0.076</v>
      </c>
      <c r="J290" s="110" t="inlineStr">
        <is>
          <t>EUR</t>
        </is>
      </c>
      <c r="K290" s="119" t="n">
        <v>467.52</v>
      </c>
      <c r="L290" s="110" t="inlineStr">
        <is>
          <t>EDGE-74965-320694</t>
        </is>
      </c>
    </row>
    <row r="291">
      <c r="A291" s="110" t="n">
        <v>289</v>
      </c>
      <c r="B291" s="110" t="n">
        <v>12248</v>
      </c>
      <c r="C291" s="108" t="inlineStr">
        <is>
          <t>Tesla-(2021-2-20-2021-3-19)_ANDO TRANSLATIONS_CZ_Translation</t>
        </is>
      </c>
      <c r="D291" s="0" t="n"/>
      <c r="E291" s="0" t="n"/>
      <c r="F291" s="0" t="n"/>
      <c r="G291" s="0" t="n"/>
      <c r="H291" s="110" t="n">
        <v>5357.5</v>
      </c>
      <c r="I291" s="110" t="n">
        <v>0.08</v>
      </c>
      <c r="J291" s="110" t="inlineStr">
        <is>
          <t>EUR</t>
        </is>
      </c>
      <c r="K291" s="119" t="n">
        <v>428.6</v>
      </c>
      <c r="L291" s="110" t="inlineStr">
        <is>
          <t>EDGE-12248-320695</t>
        </is>
      </c>
    </row>
    <row r="292">
      <c r="A292" s="110" t="n">
        <v>290</v>
      </c>
      <c r="B292" s="110" t="n">
        <v>169760</v>
      </c>
      <c r="C292" s="108" t="inlineStr">
        <is>
          <t>Tesla-(2021-2-20-2021-3-19)_Antonio Romero Valera_ES_Translation</t>
        </is>
      </c>
      <c r="D292" s="0" t="n"/>
      <c r="E292" s="0" t="n"/>
      <c r="F292" s="0" t="n"/>
      <c r="G292" s="0" t="n"/>
      <c r="H292" s="110" t="n">
        <v>4861.400000000001</v>
      </c>
      <c r="I292" s="110" t="n">
        <v>0.05</v>
      </c>
      <c r="J292" s="110" t="inlineStr">
        <is>
          <t>EUR</t>
        </is>
      </c>
      <c r="K292" s="110" t="n">
        <v>243.0700000000001</v>
      </c>
      <c r="L292" s="110" t="inlineStr">
        <is>
          <t>EDGE-169760-320696</t>
        </is>
      </c>
    </row>
    <row r="293">
      <c r="A293" s="110" t="n">
        <v>291</v>
      </c>
      <c r="B293" s="110" t="n">
        <v>194362</v>
      </c>
      <c r="C293" s="108" t="inlineStr">
        <is>
          <t>Tesla-(2021-2-20-2021-3-19)_Bernadett Refi_HU_Translation</t>
        </is>
      </c>
      <c r="D293" s="0" t="n"/>
      <c r="E293" s="0" t="n"/>
      <c r="F293" s="0" t="n"/>
      <c r="G293" s="0" t="n"/>
      <c r="H293" s="110" t="n">
        <v>5373.8</v>
      </c>
      <c r="I293" s="110" t="n">
        <v>0.05</v>
      </c>
      <c r="J293" s="110" t="inlineStr">
        <is>
          <t>EUR</t>
        </is>
      </c>
      <c r="K293" s="110" t="n">
        <v>268.69</v>
      </c>
      <c r="L293" s="110" t="inlineStr">
        <is>
          <t>EDGE-194362-320697</t>
        </is>
      </c>
    </row>
    <row r="294">
      <c r="A294" s="110" t="n">
        <v>292</v>
      </c>
      <c r="B294" s="110" t="n">
        <v>121763</v>
      </c>
      <c r="C294" s="108" t="inlineStr">
        <is>
          <t>Tesla-(2021-2-20-2021-3-19)_Carrie Tong_HK_Translation</t>
        </is>
      </c>
      <c r="D294" s="0" t="n"/>
      <c r="E294" s="0" t="n"/>
      <c r="F294" s="0" t="n"/>
      <c r="G294" s="0" t="n"/>
      <c r="H294" s="110" t="n">
        <v>10227.9</v>
      </c>
      <c r="I294" s="110" t="n">
        <v>0.05</v>
      </c>
      <c r="J294" s="110" t="inlineStr">
        <is>
          <t>USD</t>
        </is>
      </c>
      <c r="K294" s="110" t="n">
        <v>511.395</v>
      </c>
      <c r="L294" s="110" t="inlineStr">
        <is>
          <t>EDGE-121763-320698</t>
        </is>
      </c>
    </row>
    <row r="295">
      <c r="A295" s="110" t="n">
        <v>293</v>
      </c>
      <c r="B295" s="110" t="n">
        <v>176901</v>
      </c>
      <c r="C295" s="108" t="inlineStr">
        <is>
          <t>Tesla-(2021-2-20-2021-3-19)_Cecilia Gammeltoft-Hansen_DA_Translation</t>
        </is>
      </c>
      <c r="D295" s="0" t="n"/>
      <c r="E295" s="0" t="n"/>
      <c r="F295" s="0" t="n"/>
      <c r="G295" s="0" t="n"/>
      <c r="H295" s="110" t="n">
        <v>6869.900000000001</v>
      </c>
      <c r="I295" s="110" t="n">
        <v>0.12</v>
      </c>
      <c r="J295" s="110" t="inlineStr">
        <is>
          <t>EUR</t>
        </is>
      </c>
      <c r="K295" s="110" t="n">
        <v>824.3880000000001</v>
      </c>
      <c r="L295" s="110" t="inlineStr">
        <is>
          <t>EDGE-176901-320699</t>
        </is>
      </c>
    </row>
    <row r="296">
      <c r="A296" s="110" t="n">
        <v>294</v>
      </c>
      <c r="B296" s="110" t="n">
        <v>122808</v>
      </c>
      <c r="C296" s="108" t="inlineStr">
        <is>
          <t>Tesla-(2021-2-20-2021-3-19)_Chen-Chuan Yang_TW_Translation</t>
        </is>
      </c>
      <c r="D296" s="0" t="n"/>
      <c r="E296" s="0" t="n"/>
      <c r="F296" s="0" t="n"/>
      <c r="G296" s="0" t="n"/>
      <c r="H296" s="110" t="n">
        <v>344.9</v>
      </c>
      <c r="I296" s="110" t="n">
        <v>0.06</v>
      </c>
      <c r="J296" s="110" t="inlineStr">
        <is>
          <t>USD</t>
        </is>
      </c>
      <c r="K296" s="110" t="n">
        <v>20.694</v>
      </c>
      <c r="L296" s="110" t="inlineStr">
        <is>
          <t>EDGE-122808-320700</t>
        </is>
      </c>
    </row>
    <row r="297">
      <c r="A297" s="110" t="n">
        <v>295</v>
      </c>
      <c r="B297" s="110" t="n">
        <v>48109</v>
      </c>
      <c r="C297" s="108" t="inlineStr">
        <is>
          <t>Tesla-(2021-2-20-2021-3-19)_Colette Velletaz_FR_FR_Translation</t>
        </is>
      </c>
      <c r="D297" s="0" t="n"/>
      <c r="E297" s="0" t="n"/>
      <c r="F297" s="0" t="n"/>
      <c r="G297" s="0" t="n"/>
      <c r="H297" s="110" t="n">
        <v>5327.4</v>
      </c>
      <c r="I297" s="110" t="n">
        <v>0.075</v>
      </c>
      <c r="J297" s="110" t="inlineStr">
        <is>
          <t>EUR</t>
        </is>
      </c>
      <c r="K297" s="110" t="n">
        <v>399.5549999999999</v>
      </c>
      <c r="L297" s="110" t="inlineStr">
        <is>
          <t>EDGE-48109-320701</t>
        </is>
      </c>
    </row>
    <row r="298">
      <c r="A298" s="110" t="n">
        <v>296</v>
      </c>
      <c r="B298" s="110" t="n">
        <v>170224</v>
      </c>
      <c r="C298" s="108" t="inlineStr">
        <is>
          <t>Tesla-(2021-2-20-2021-3-19)_Corinne Duquette_FR_CA_Translation</t>
        </is>
      </c>
      <c r="D298" s="0" t="n"/>
      <c r="E298" s="0" t="n"/>
      <c r="F298" s="0" t="n"/>
      <c r="G298" s="0" t="n"/>
      <c r="H298" s="110" t="n">
        <v>9016</v>
      </c>
      <c r="I298" s="110" t="n">
        <v>0.1</v>
      </c>
      <c r="J298" s="110" t="inlineStr">
        <is>
          <t>USD</t>
        </is>
      </c>
      <c r="K298" s="110" t="n">
        <v>901.6</v>
      </c>
      <c r="L298" s="110" t="inlineStr">
        <is>
          <t>EDGE-170224-320702</t>
        </is>
      </c>
    </row>
    <row r="299">
      <c r="A299" s="110" t="n">
        <v>297</v>
      </c>
      <c r="B299" s="110" t="n">
        <v>50728</v>
      </c>
      <c r="C299" s="108" t="inlineStr">
        <is>
          <t>Tesla-(2021-2-20-2021-3-19)_Dalia Bracha_HE_Translation</t>
        </is>
      </c>
      <c r="D299" s="0" t="n"/>
      <c r="E299" s="0" t="n"/>
      <c r="F299" s="0" t="n"/>
      <c r="G299" s="0" t="n"/>
      <c r="H299" s="110" t="n">
        <v>8076.5</v>
      </c>
      <c r="I299" s="110" t="n">
        <v>0.1</v>
      </c>
      <c r="J299" s="110" t="inlineStr">
        <is>
          <t>USD</t>
        </is>
      </c>
      <c r="K299" s="110" t="n">
        <v>807.6500000000001</v>
      </c>
      <c r="L299" s="110" t="inlineStr">
        <is>
          <t>EDGE-50728-320703</t>
        </is>
      </c>
    </row>
    <row r="300">
      <c r="A300" s="110" t="n">
        <v>298</v>
      </c>
      <c r="B300" s="110" t="n">
        <v>128211</v>
      </c>
      <c r="C300" s="108" t="inlineStr">
        <is>
          <t>Tesla-(2021-2-20-2021-3-19)_Dan Topor_RO_Translation</t>
        </is>
      </c>
      <c r="D300" s="0" t="n"/>
      <c r="E300" s="0" t="n"/>
      <c r="F300" s="0" t="n"/>
      <c r="G300" s="0" t="n"/>
      <c r="H300" s="110" t="n">
        <v>6082.1</v>
      </c>
      <c r="I300" s="110" t="n">
        <v>0.07000000000000001</v>
      </c>
      <c r="J300" s="110" t="inlineStr">
        <is>
          <t>EUR</t>
        </is>
      </c>
      <c r="K300" s="110" t="n">
        <v>425.7470000000001</v>
      </c>
      <c r="L300" s="110" t="inlineStr">
        <is>
          <t>EDGE-128211-320704</t>
        </is>
      </c>
    </row>
    <row r="301">
      <c r="A301" s="110" t="n">
        <v>299</v>
      </c>
      <c r="B301" s="110" t="n">
        <v>185536</v>
      </c>
      <c r="C301" s="108" t="inlineStr">
        <is>
          <t>Tesla-(2021-2-20-2021-3-19)_Dragana Selakovic_SL_Translation</t>
        </is>
      </c>
      <c r="D301" s="0" t="n"/>
      <c r="E301" s="0" t="n"/>
      <c r="F301" s="0" t="n"/>
      <c r="G301" s="0" t="n"/>
      <c r="H301" s="110" t="n">
        <v>766.5999999999999</v>
      </c>
      <c r="I301" s="110" t="n">
        <v>0.08</v>
      </c>
      <c r="J301" s="110" t="inlineStr">
        <is>
          <t>EUR</t>
        </is>
      </c>
      <c r="K301" s="110" t="n">
        <v>61.328</v>
      </c>
      <c r="L301" s="110" t="inlineStr">
        <is>
          <t>EDGE-185536-320705</t>
        </is>
      </c>
    </row>
    <row r="302">
      <c r="A302" s="110" t="n">
        <v>300</v>
      </c>
      <c r="B302" s="110" t="n">
        <v>7341</v>
      </c>
      <c r="C302" s="108" t="inlineStr">
        <is>
          <t>Tesla-(2021-2-20-2021-3-19)_Gerard Grivé_CA_Translation</t>
        </is>
      </c>
      <c r="D302" s="0" t="n"/>
      <c r="E302" s="0" t="n"/>
      <c r="F302" s="0" t="n"/>
      <c r="G302" s="0" t="n"/>
      <c r="H302" s="110" t="n">
        <v>1878.4</v>
      </c>
      <c r="I302" s="110" t="n">
        <v>0.07500000000000001</v>
      </c>
      <c r="J302" s="110" t="inlineStr">
        <is>
          <t>EUR</t>
        </is>
      </c>
      <c r="K302" s="110" t="n">
        <v>140.88</v>
      </c>
      <c r="L302" s="110" t="inlineStr">
        <is>
          <t>EDGE-7341-320706</t>
        </is>
      </c>
    </row>
    <row r="303">
      <c r="A303" s="110" t="n">
        <v>301</v>
      </c>
      <c r="B303" s="110" t="n">
        <v>164962</v>
      </c>
      <c r="C303" s="108" t="inlineStr">
        <is>
          <t>Tesla-(2021-2-20-2021-3-19)_Geray Lv_CN_Translation</t>
        </is>
      </c>
      <c r="D303" s="0" t="n"/>
      <c r="E303" s="0" t="n"/>
      <c r="F303" s="0" t="n"/>
      <c r="G303" s="0" t="n"/>
      <c r="H303" s="110" t="n">
        <v>11634.4</v>
      </c>
      <c r="I303" s="110" t="n">
        <v>0.33</v>
      </c>
      <c r="J303" s="110" t="inlineStr">
        <is>
          <t>CNY</t>
        </is>
      </c>
      <c r="K303" s="110" t="n">
        <v>3839.352</v>
      </c>
      <c r="L303" s="110" t="inlineStr">
        <is>
          <t>EDGE-164962-320707</t>
        </is>
      </c>
    </row>
    <row r="304">
      <c r="A304" s="110" t="n">
        <v>302</v>
      </c>
      <c r="B304" s="110" t="n">
        <v>16756</v>
      </c>
      <c r="C304" s="108" t="inlineStr">
        <is>
          <t>Tesla-(2021-2-20-2021-3-19)_Guo Zhanying_CN_Translation</t>
        </is>
      </c>
      <c r="D304" s="0" t="n"/>
      <c r="E304" s="0" t="n"/>
      <c r="F304" s="0" t="n"/>
      <c r="G304" s="0" t="n"/>
      <c r="H304" s="110" t="n">
        <v>5775.699999999999</v>
      </c>
      <c r="I304" s="110" t="n">
        <v>0.18</v>
      </c>
      <c r="J304" s="110" t="inlineStr">
        <is>
          <t>CNY</t>
        </is>
      </c>
      <c r="K304" s="110" t="n">
        <v>1039.626</v>
      </c>
      <c r="L304" s="110" t="inlineStr">
        <is>
          <t>EDGE-16756-320708</t>
        </is>
      </c>
    </row>
    <row r="305">
      <c r="A305" s="110" t="n">
        <v>303</v>
      </c>
      <c r="B305" s="110" t="n">
        <v>119669</v>
      </c>
      <c r="C305" s="108" t="inlineStr">
        <is>
          <t>Tesla-(2021-2-20-2021-3-19)_Gyeongsu Lee_KO_Translation</t>
        </is>
      </c>
      <c r="D305" s="0" t="n"/>
      <c r="E305" s="0" t="n"/>
      <c r="F305" s="0" t="n"/>
      <c r="G305" s="0" t="n"/>
      <c r="H305" s="110" t="n">
        <v>25470.7</v>
      </c>
      <c r="I305" s="110" t="n">
        <v>0.06</v>
      </c>
      <c r="J305" s="110" t="inlineStr">
        <is>
          <t>USD</t>
        </is>
      </c>
      <c r="K305" s="110" t="n">
        <v>1528.242</v>
      </c>
      <c r="L305" s="110" t="inlineStr">
        <is>
          <t>EDGE-119669-320709</t>
        </is>
      </c>
    </row>
    <row r="306">
      <c r="A306" s="110" t="n">
        <v>304</v>
      </c>
      <c r="B306" s="110" t="n">
        <v>170253</v>
      </c>
      <c r="C306" s="108" t="inlineStr">
        <is>
          <t>Tesla-(2021-2-20-2021-3-19)_Heiko Pfeil_DE_Translation</t>
        </is>
      </c>
      <c r="D306" s="0" t="n"/>
      <c r="E306" s="0" t="n"/>
      <c r="F306" s="0" t="n"/>
      <c r="G306" s="0" t="n"/>
      <c r="H306" s="110" t="n">
        <v>6880.100000000002</v>
      </c>
      <c r="I306" s="110" t="n">
        <v>0.09</v>
      </c>
      <c r="J306" s="110" t="inlineStr">
        <is>
          <t>EUR</t>
        </is>
      </c>
      <c r="K306" s="110" t="n">
        <v>619.2090000000002</v>
      </c>
      <c r="L306" s="110" t="inlineStr">
        <is>
          <t>EDGE-170253-320710</t>
        </is>
      </c>
    </row>
    <row r="307">
      <c r="A307" s="110" t="n">
        <v>305</v>
      </c>
      <c r="B307" s="110" t="n">
        <v>176625</v>
      </c>
      <c r="C307" s="108" t="inlineStr">
        <is>
          <t>Tesla-(2021-2-20-2021-3-19)_Helen Sköldström_SV_Translation</t>
        </is>
      </c>
      <c r="D307" s="0" t="n"/>
      <c r="E307" s="0" t="n"/>
      <c r="F307" s="0" t="n"/>
      <c r="G307" s="0" t="n"/>
      <c r="H307" s="110" t="n">
        <v>5551</v>
      </c>
      <c r="I307" s="110" t="n">
        <v>0.12</v>
      </c>
      <c r="J307" s="110" t="inlineStr">
        <is>
          <t>EUR</t>
        </is>
      </c>
      <c r="K307" s="110" t="n">
        <v>666.12</v>
      </c>
      <c r="L307" s="110" t="inlineStr">
        <is>
          <t>EDGE-176625-320711</t>
        </is>
      </c>
    </row>
    <row r="308">
      <c r="A308" s="110" t="n">
        <v>306</v>
      </c>
      <c r="B308" s="110" t="n">
        <v>128634</v>
      </c>
      <c r="C308" s="108" t="inlineStr">
        <is>
          <t>Tesla-(2021-2-20-2021-3-19)_Helena Lukman_SL_Translation</t>
        </is>
      </c>
      <c r="D308" s="0" t="n"/>
      <c r="E308" s="0" t="n"/>
      <c r="F308" s="0" t="n"/>
      <c r="G308" s="0" t="n"/>
      <c r="H308" s="110" t="n">
        <v>238.6</v>
      </c>
      <c r="I308" s="110" t="n">
        <v>0.07000000000000001</v>
      </c>
      <c r="J308" s="110" t="inlineStr">
        <is>
          <t>EUR</t>
        </is>
      </c>
      <c r="K308" s="110" t="n">
        <v>16.702</v>
      </c>
      <c r="L308" s="110" t="inlineStr">
        <is>
          <t>EDGE-128634-320712</t>
        </is>
      </c>
    </row>
    <row r="309">
      <c r="A309" s="110" t="n">
        <v>307</v>
      </c>
      <c r="B309" s="439" t="n">
        <v>117325</v>
      </c>
      <c r="C309" s="440" t="inlineStr">
        <is>
          <t>Tesla-(2021-2-20-2021-3-19)_Hiromasa Funaki_JA_Translation</t>
        </is>
      </c>
      <c r="D309" s="439" t="n"/>
      <c r="E309" s="439" t="n"/>
      <c r="F309" s="439" t="n"/>
      <c r="G309" s="439" t="n"/>
      <c r="H309" s="439" t="n">
        <v>955.1</v>
      </c>
      <c r="I309" s="439" t="n">
        <v>10</v>
      </c>
      <c r="J309" s="439" t="inlineStr">
        <is>
          <t>JPY</t>
        </is>
      </c>
      <c r="K309" s="439" t="n">
        <v>9551</v>
      </c>
      <c r="L309" s="439" t="inlineStr">
        <is>
          <t>EDGE-117325-320799</t>
        </is>
      </c>
    </row>
    <row r="310">
      <c r="A310" s="110" t="n">
        <v>308</v>
      </c>
      <c r="B310" s="110" t="n">
        <v>169884</v>
      </c>
      <c r="C310" s="108" t="inlineStr">
        <is>
          <t>Tesla-(2021-2-20-2021-3-19)_Hyeran Moon (May)_KO_Translation</t>
        </is>
      </c>
      <c r="D310" s="0" t="n"/>
      <c r="E310" s="0" t="n"/>
      <c r="F310" s="0" t="n"/>
      <c r="G310" s="0" t="n"/>
      <c r="H310" s="110" t="n">
        <v>655.8</v>
      </c>
      <c r="I310" s="110" t="n">
        <v>0.05</v>
      </c>
      <c r="J310" s="110" t="inlineStr">
        <is>
          <t>USD</t>
        </is>
      </c>
      <c r="K310" s="110" t="n">
        <v>32.79</v>
      </c>
      <c r="L310" s="110" t="inlineStr">
        <is>
          <t>EDGE-169884-320713</t>
        </is>
      </c>
    </row>
    <row r="311">
      <c r="A311" s="110" t="n">
        <v>309</v>
      </c>
      <c r="B311" s="110" t="n">
        <v>203042</v>
      </c>
      <c r="C311" s="108" t="inlineStr">
        <is>
          <t>Tesla-(2021-2-20-2021-3-19)_Ilkka Koivisto_FI_Translation</t>
        </is>
      </c>
      <c r="D311" s="0" t="n"/>
      <c r="E311" s="0" t="n"/>
      <c r="F311" s="0" t="n"/>
      <c r="G311" s="0" t="n"/>
      <c r="H311" s="110" t="n">
        <v>5318.5</v>
      </c>
      <c r="I311" s="110" t="n">
        <v>0.11</v>
      </c>
      <c r="J311" s="110" t="inlineStr">
        <is>
          <t>EUR</t>
        </is>
      </c>
      <c r="K311" s="110" t="n">
        <v>585.035</v>
      </c>
      <c r="L311" s="110" t="inlineStr">
        <is>
          <t>EDGE-203042-320714</t>
        </is>
      </c>
    </row>
    <row r="312">
      <c r="A312" s="110" t="n">
        <v>310</v>
      </c>
      <c r="B312" s="110" t="n">
        <v>175908</v>
      </c>
      <c r="C312" s="108" t="inlineStr">
        <is>
          <t>Tesla-(2021-2-20-2021-3-19)_Johan Mikael Kjällman_SV_Translation</t>
        </is>
      </c>
      <c r="D312" s="0" t="n"/>
      <c r="E312" s="0" t="n"/>
      <c r="F312" s="0" t="n"/>
      <c r="G312" s="0" t="n"/>
      <c r="H312" s="110" t="n">
        <v>3936</v>
      </c>
      <c r="I312" s="110" t="n">
        <v>0.13</v>
      </c>
      <c r="J312" s="110" t="inlineStr">
        <is>
          <t>EUR</t>
        </is>
      </c>
      <c r="K312" s="119" t="n">
        <v>511.68</v>
      </c>
      <c r="L312" s="110" t="inlineStr">
        <is>
          <t>EDGE-175908-320715</t>
        </is>
      </c>
    </row>
    <row r="313">
      <c r="A313" s="110" t="n">
        <v>311</v>
      </c>
      <c r="B313" s="110" t="n">
        <v>244771</v>
      </c>
      <c r="C313" s="108" t="inlineStr">
        <is>
          <t>Tesla-(2021-2-20-2021-3-19)_Jonathan Golan Business translations Ltd_HE_Translation</t>
        </is>
      </c>
      <c r="D313" s="0" t="n"/>
      <c r="E313" s="0" t="n"/>
      <c r="F313" s="0" t="n"/>
      <c r="G313" s="0" t="n"/>
      <c r="H313" s="110" t="n">
        <v>10726</v>
      </c>
      <c r="I313" s="110" t="n">
        <v>0.08</v>
      </c>
      <c r="J313" s="110" t="inlineStr">
        <is>
          <t>EUR</t>
        </is>
      </c>
      <c r="K313" s="119" t="n">
        <v>858.08</v>
      </c>
      <c r="L313" s="110" t="inlineStr">
        <is>
          <t>EDGE-244771-320716</t>
        </is>
      </c>
    </row>
    <row r="314">
      <c r="A314" s="110" t="n">
        <v>312</v>
      </c>
      <c r="B314" s="110" t="n">
        <v>194360</v>
      </c>
      <c r="C314" s="108" t="inlineStr">
        <is>
          <t>Tesla-(2021-2-20-2021-3-19)_Jussi Anttila_FI_Translation</t>
        </is>
      </c>
      <c r="D314" s="0" t="n"/>
      <c r="E314" s="0" t="n"/>
      <c r="F314" s="0" t="n"/>
      <c r="G314" s="0" t="n"/>
      <c r="H314" s="110" t="n">
        <v>1133.3</v>
      </c>
      <c r="I314" s="110" t="n">
        <v>0.13</v>
      </c>
      <c r="J314" s="110" t="inlineStr">
        <is>
          <t>EUR</t>
        </is>
      </c>
      <c r="K314" s="110" t="n">
        <v>147.329</v>
      </c>
      <c r="L314" s="110" t="inlineStr">
        <is>
          <t>EDGE-194360-320717</t>
        </is>
      </c>
    </row>
    <row r="315">
      <c r="A315" s="110" t="n">
        <v>313</v>
      </c>
      <c r="B315" s="110" t="n">
        <v>150112</v>
      </c>
      <c r="C315" s="108" t="inlineStr">
        <is>
          <t>Tesla-(2021-2-20-2021-3-19)_Koen Vander Elst_NL_Translation</t>
        </is>
      </c>
      <c r="D315" s="0" t="n"/>
      <c r="E315" s="0" t="n"/>
      <c r="F315" s="0" t="n"/>
      <c r="G315" s="0" t="n"/>
      <c r="H315" s="110" t="n">
        <v>1859.2</v>
      </c>
      <c r="I315" s="110" t="n">
        <v>0.1</v>
      </c>
      <c r="J315" s="110" t="inlineStr">
        <is>
          <t>EUR</t>
        </is>
      </c>
      <c r="K315" s="119" t="n">
        <v>185.92</v>
      </c>
      <c r="L315" s="110" t="inlineStr">
        <is>
          <t>EDGE-150112-320718</t>
        </is>
      </c>
    </row>
    <row r="316">
      <c r="A316" s="110" t="n">
        <v>314</v>
      </c>
      <c r="B316" s="110" t="n">
        <v>52018</v>
      </c>
      <c r="C316" s="108" t="inlineStr">
        <is>
          <t>Tesla-(2021-2-20-2021-3-19)_Ko-Hui Kuo_TW_Translation</t>
        </is>
      </c>
      <c r="D316" s="0" t="n"/>
      <c r="E316" s="0" t="n"/>
      <c r="F316" s="0" t="n"/>
      <c r="G316" s="0" t="n"/>
      <c r="H316" s="110" t="n">
        <v>7177</v>
      </c>
      <c r="I316" s="110" t="n">
        <v>0.05</v>
      </c>
      <c r="J316" s="110" t="inlineStr">
        <is>
          <t>USD</t>
        </is>
      </c>
      <c r="K316" s="110" t="n">
        <v>358.85</v>
      </c>
      <c r="L316" s="110" t="inlineStr">
        <is>
          <t>EDGE-52018-320719</t>
        </is>
      </c>
    </row>
    <row r="317">
      <c r="A317" s="110" t="n">
        <v>315</v>
      </c>
      <c r="B317" s="110" t="n">
        <v>189758</v>
      </c>
      <c r="C317" s="108" t="inlineStr">
        <is>
          <t>Tesla-(2021-2-20-2021-3-19)_Konstantinos Karanikas_EL_Translation</t>
        </is>
      </c>
      <c r="D317" s="0" t="n"/>
      <c r="E317" s="0" t="n"/>
      <c r="F317" s="0" t="n"/>
      <c r="G317" s="0" t="n"/>
      <c r="H317" s="110" t="n">
        <v>15</v>
      </c>
      <c r="I317" s="110" t="n">
        <v>0.09</v>
      </c>
      <c r="J317" s="110" t="inlineStr">
        <is>
          <t>EUR</t>
        </is>
      </c>
      <c r="K317" s="110" t="n">
        <v>1.35</v>
      </c>
      <c r="L317" s="110" t="inlineStr">
        <is>
          <t>EDGE-189758-320720</t>
        </is>
      </c>
    </row>
    <row r="318">
      <c r="A318" s="110" t="n">
        <v>316</v>
      </c>
      <c r="B318" s="110" t="n">
        <v>142403</v>
      </c>
      <c r="C318" s="108" t="inlineStr">
        <is>
          <t>Tesla-(2021-2-20-2021-3-19)_LangLink Localization Solutions Co, Ltd._HK_Translation</t>
        </is>
      </c>
      <c r="D318" s="0" t="n"/>
      <c r="E318" s="0" t="n"/>
      <c r="F318" s="0" t="n"/>
      <c r="G318" s="0" t="n"/>
      <c r="H318" s="110" t="n">
        <v>4053</v>
      </c>
      <c r="I318" s="110" t="n">
        <v>0.08</v>
      </c>
      <c r="J318" s="110" t="inlineStr">
        <is>
          <t>USD</t>
        </is>
      </c>
      <c r="K318" s="110" t="n">
        <v>324.24</v>
      </c>
      <c r="L318" s="110" t="inlineStr">
        <is>
          <t>EDGE-142403-320721</t>
        </is>
      </c>
    </row>
    <row r="319">
      <c r="A319" s="110" t="n">
        <v>317</v>
      </c>
      <c r="B319" s="110" t="n">
        <v>170319</v>
      </c>
      <c r="C319" s="108" t="inlineStr">
        <is>
          <t>Tesla-(2021-2-20-2021-3-19)_Lau Tik Tan_HK_Translation</t>
        </is>
      </c>
      <c r="D319" s="0" t="n"/>
      <c r="E319" s="0" t="n"/>
      <c r="F319" s="0" t="n"/>
      <c r="G319" s="0" t="n"/>
      <c r="H319" s="110" t="n">
        <v>26.3</v>
      </c>
      <c r="I319" s="110" t="n">
        <v>0.08500000000000001</v>
      </c>
      <c r="J319" s="110" t="inlineStr">
        <is>
          <t>USD</t>
        </is>
      </c>
      <c r="K319" s="110" t="n">
        <v>2.2355</v>
      </c>
      <c r="L319" s="110" t="inlineStr">
        <is>
          <t>EDGE-170319-320722</t>
        </is>
      </c>
    </row>
    <row r="320">
      <c r="A320" s="110" t="n">
        <v>318</v>
      </c>
      <c r="B320" s="110" t="n">
        <v>190801</v>
      </c>
      <c r="C320" s="108" t="inlineStr">
        <is>
          <t>Tesla-(2021-2-20-2021-3-19)_Li Yingsong_CN_Translation</t>
        </is>
      </c>
      <c r="D320" s="0" t="n"/>
      <c r="E320" s="0" t="n"/>
      <c r="F320" s="0" t="n"/>
      <c r="G320" s="0" t="n"/>
      <c r="H320" s="110" t="n">
        <v>5406.777777777778</v>
      </c>
      <c r="I320" s="110" t="n">
        <v>0.18</v>
      </c>
      <c r="J320" s="110" t="inlineStr">
        <is>
          <t>CNY</t>
        </is>
      </c>
      <c r="K320" s="110" t="n">
        <v>973.22</v>
      </c>
      <c r="L320" s="110" t="inlineStr">
        <is>
          <t>EDGE-190801-320723</t>
        </is>
      </c>
    </row>
    <row r="321">
      <c r="A321" s="110" t="n">
        <v>319</v>
      </c>
      <c r="B321" s="110" t="n">
        <v>75145</v>
      </c>
      <c r="C321" s="108" t="inlineStr">
        <is>
          <t>Tesla-(2021-2-20-2021-3-19)_Marie-Louise de Klerk_NL_Translation</t>
        </is>
      </c>
      <c r="D321" s="0" t="n"/>
      <c r="E321" s="0" t="n"/>
      <c r="F321" s="0" t="n"/>
      <c r="G321" s="0" t="n"/>
      <c r="H321" s="110" t="n">
        <v>5128.8</v>
      </c>
      <c r="I321" s="110" t="n">
        <v>0.11</v>
      </c>
      <c r="J321" s="110" t="inlineStr">
        <is>
          <t>EUR</t>
        </is>
      </c>
      <c r="K321" s="110" t="n">
        <v>564.168</v>
      </c>
      <c r="L321" s="110" t="inlineStr">
        <is>
          <t>EDGE-75145-320724</t>
        </is>
      </c>
    </row>
    <row r="322">
      <c r="A322" s="110" t="n">
        <v>320</v>
      </c>
      <c r="B322" s="110" t="n">
        <v>72368</v>
      </c>
      <c r="C322" s="108" t="inlineStr">
        <is>
          <t>Tesla-(2021-2-20-2021-3-19)_Marta Pou Rovira_CA_Translation</t>
        </is>
      </c>
      <c r="D322" s="0" t="n"/>
      <c r="E322" s="0" t="n"/>
      <c r="F322" s="0" t="n"/>
      <c r="G322" s="0" t="n"/>
      <c r="H322" s="110" t="n">
        <v>7194.599999999999</v>
      </c>
      <c r="I322" s="110" t="n">
        <v>0.065</v>
      </c>
      <c r="J322" s="110" t="inlineStr">
        <is>
          <t>EUR</t>
        </is>
      </c>
      <c r="K322" s="110" t="n">
        <v>467.649</v>
      </c>
      <c r="L322" s="110" t="inlineStr">
        <is>
          <t>EDGE-72368-320725</t>
        </is>
      </c>
    </row>
    <row r="323">
      <c r="A323" s="110" t="n">
        <v>321</v>
      </c>
      <c r="B323" s="110" t="n">
        <v>181288</v>
      </c>
      <c r="C323" s="108" t="inlineStr">
        <is>
          <t>Tesla-(2021-2-20-2021-3-19)_Michał Głowacki_PL_Translation</t>
        </is>
      </c>
      <c r="D323" s="0" t="n"/>
      <c r="E323" s="0" t="n"/>
      <c r="F323" s="0" t="n"/>
      <c r="G323" s="0" t="n"/>
      <c r="H323" s="110" t="n">
        <v>86.09999999999999</v>
      </c>
      <c r="I323" s="110" t="n">
        <v>0.08</v>
      </c>
      <c r="J323" s="110" t="inlineStr">
        <is>
          <t>EUR</t>
        </is>
      </c>
      <c r="K323" s="110" t="n">
        <v>6.888</v>
      </c>
      <c r="L323" s="110" t="inlineStr">
        <is>
          <t>EDGE-181288-320726</t>
        </is>
      </c>
    </row>
    <row r="324">
      <c r="A324" s="110" t="n">
        <v>322</v>
      </c>
      <c r="B324" s="110" t="n">
        <v>25876</v>
      </c>
      <c r="C324" s="108" t="inlineStr">
        <is>
          <t>Tesla-(2021-2-20-2021-3-19)_Monica Colman_IT_Translation</t>
        </is>
      </c>
      <c r="D324" s="0" t="n"/>
      <c r="E324" s="0" t="n"/>
      <c r="F324" s="0" t="n"/>
      <c r="G324" s="0" t="n"/>
      <c r="H324" s="110" t="n">
        <v>5402.9</v>
      </c>
      <c r="I324" s="110" t="n">
        <v>0.075</v>
      </c>
      <c r="J324" s="110" t="inlineStr">
        <is>
          <t>EUR</t>
        </is>
      </c>
      <c r="K324" s="110" t="n">
        <v>405.2175</v>
      </c>
      <c r="L324" s="110" t="inlineStr">
        <is>
          <t>EDGE-25876-320727</t>
        </is>
      </c>
    </row>
    <row r="325">
      <c r="A325" s="110" t="n">
        <v>323</v>
      </c>
      <c r="B325" s="110" t="n">
        <v>189792</v>
      </c>
      <c r="C325" s="108" t="inlineStr">
        <is>
          <t>Tesla-(2021-2-20-2021-3-19)_Mostafa Sayed Ahmed_AR_Translation</t>
        </is>
      </c>
      <c r="D325" s="0" t="n"/>
      <c r="E325" s="0" t="n"/>
      <c r="F325" s="0" t="n"/>
      <c r="G325" s="0" t="n"/>
      <c r="H325" s="110" t="n">
        <v>16.6</v>
      </c>
      <c r="I325" s="110" t="n">
        <v>0.06</v>
      </c>
      <c r="J325" s="110" t="inlineStr">
        <is>
          <t>USD</t>
        </is>
      </c>
      <c r="K325" s="110" t="n">
        <v>0.996</v>
      </c>
      <c r="L325" s="110" t="inlineStr">
        <is>
          <t>EDGE-189792-320728</t>
        </is>
      </c>
    </row>
    <row r="326">
      <c r="A326" s="110" t="n">
        <v>324</v>
      </c>
      <c r="B326" s="110" t="n">
        <v>194358</v>
      </c>
      <c r="C326" s="108" t="inlineStr">
        <is>
          <t>Tesla-(2021-2-20-2021-3-19)_Noor Haizat Mustaffa_MS_Translation</t>
        </is>
      </c>
      <c r="D326" s="0" t="n"/>
      <c r="E326" s="0" t="n"/>
      <c r="F326" s="0" t="n"/>
      <c r="G326" s="0" t="n"/>
      <c r="H326" s="110" t="n">
        <v>575.5</v>
      </c>
      <c r="I326" s="110" t="n">
        <v>0.07000000000000001</v>
      </c>
      <c r="J326" s="110" t="inlineStr">
        <is>
          <t>USD</t>
        </is>
      </c>
      <c r="K326" s="110" t="n">
        <v>40.285</v>
      </c>
      <c r="L326" s="110" t="inlineStr">
        <is>
          <t>EDGE-194358-320729</t>
        </is>
      </c>
    </row>
    <row r="327">
      <c r="A327" s="110" t="n">
        <v>325</v>
      </c>
      <c r="B327" s="110" t="n">
        <v>195768</v>
      </c>
      <c r="C327" s="108" t="inlineStr">
        <is>
          <t>Tesla-(2021-2-20-2021-3-19)_Oranit Senderov_HE_Translation</t>
        </is>
      </c>
      <c r="H327" s="110" t="n">
        <v>95.09999999999999</v>
      </c>
      <c r="I327" s="110" t="n">
        <v>0.09</v>
      </c>
      <c r="J327" s="110" t="inlineStr">
        <is>
          <t>USD</t>
        </is>
      </c>
      <c r="K327" s="110" t="n">
        <v>8.558999999999999</v>
      </c>
      <c r="L327" s="110" t="inlineStr">
        <is>
          <t>EDGE-195768-320730</t>
        </is>
      </c>
    </row>
    <row r="328">
      <c r="A328" s="110" t="n">
        <v>326</v>
      </c>
      <c r="B328" s="110" t="n">
        <v>190215</v>
      </c>
      <c r="C328" s="108" t="inlineStr">
        <is>
          <t>Tesla-(2021-2-20-2021-3-19)_Osama Mohammed El-Bishlawi_AR_Translation</t>
        </is>
      </c>
      <c r="D328" s="0" t="n"/>
      <c r="E328" s="0" t="n"/>
      <c r="F328" s="0" t="n"/>
      <c r="G328" s="0" t="n"/>
      <c r="H328" s="110" t="n">
        <v>983.1999999999999</v>
      </c>
      <c r="I328" s="110" t="n">
        <v>0.05</v>
      </c>
      <c r="J328" s="110" t="inlineStr">
        <is>
          <t>USD</t>
        </is>
      </c>
      <c r="K328" s="110" t="n">
        <v>49.16</v>
      </c>
      <c r="L328" s="110" t="inlineStr">
        <is>
          <t>EDGE-190215-320731</t>
        </is>
      </c>
    </row>
    <row r="329">
      <c r="A329" s="110" t="n">
        <v>327</v>
      </c>
      <c r="B329" s="110" t="n">
        <v>185350</v>
      </c>
      <c r="C329" s="108" t="inlineStr">
        <is>
          <t>Tesla-(2021-2-20-2021-3-19)_Paramate Soontornwipat_TH_Translation</t>
        </is>
      </c>
      <c r="D329" s="0" t="n"/>
      <c r="E329" s="0" t="n"/>
      <c r="F329" s="0" t="n"/>
      <c r="G329" s="0" t="n"/>
      <c r="H329" s="110" t="n">
        <v>16.6</v>
      </c>
      <c r="I329" s="110" t="n">
        <v>0.06</v>
      </c>
      <c r="J329" s="110" t="inlineStr">
        <is>
          <t>USD</t>
        </is>
      </c>
      <c r="K329" s="110" t="n">
        <v>0.996</v>
      </c>
      <c r="L329" s="110" t="inlineStr">
        <is>
          <t>EDGE-185350-320732</t>
        </is>
      </c>
    </row>
    <row r="330">
      <c r="A330" s="110" t="n">
        <v>328</v>
      </c>
      <c r="B330" s="110" t="n">
        <v>177889</v>
      </c>
      <c r="C330" s="108" t="inlineStr">
        <is>
          <t>Tesla-(2021-2-20-2021-3-19)_Paulo Conceição_PTPT_Translation</t>
        </is>
      </c>
      <c r="D330" s="0" t="n"/>
      <c r="E330" s="0" t="n"/>
      <c r="F330" s="0" t="n"/>
      <c r="G330" s="0" t="n"/>
      <c r="H330" s="110" t="n">
        <v>5338.5</v>
      </c>
      <c r="I330" s="110" t="n">
        <v>0.07000000000000001</v>
      </c>
      <c r="J330" s="110" t="inlineStr">
        <is>
          <t>EUR</t>
        </is>
      </c>
      <c r="K330" s="110" t="n">
        <v>373.6950000000001</v>
      </c>
      <c r="L330" s="110" t="inlineStr">
        <is>
          <t>EDGE-177889-320733</t>
        </is>
      </c>
    </row>
    <row r="331">
      <c r="A331" s="110" t="n">
        <v>329</v>
      </c>
      <c r="B331" s="110" t="n">
        <v>169954</v>
      </c>
      <c r="C331" s="108" t="inlineStr">
        <is>
          <t>Tesla-(2021-2-20-2021-3-19)_Peggy Chiang_TW_Translation</t>
        </is>
      </c>
      <c r="D331" s="0" t="n"/>
      <c r="E331" s="0" t="n"/>
      <c r="F331" s="0" t="n"/>
      <c r="G331" s="0" t="n"/>
      <c r="H331" s="110" t="n">
        <v>1383.2</v>
      </c>
      <c r="I331" s="110" t="n">
        <v>0.1</v>
      </c>
      <c r="J331" s="110" t="inlineStr">
        <is>
          <t>USD</t>
        </is>
      </c>
      <c r="K331" s="110" t="n">
        <v>138.32</v>
      </c>
      <c r="L331" s="110" t="inlineStr">
        <is>
          <t>EDGE-169954-320734</t>
        </is>
      </c>
    </row>
    <row r="332">
      <c r="A332" s="110" t="n">
        <v>330</v>
      </c>
      <c r="B332" s="110" t="n">
        <v>176760</v>
      </c>
      <c r="C332" s="108" t="inlineStr">
        <is>
          <t>Tesla-(2021-2-20-2021-3-19)_Peter Wangsvik Sigurdsen_NO_Translation</t>
        </is>
      </c>
      <c r="D332" s="0" t="n"/>
      <c r="E332" s="0" t="n"/>
      <c r="F332" s="0" t="n"/>
      <c r="G332" s="0" t="n"/>
      <c r="H332" s="110" t="n">
        <v>6849.8</v>
      </c>
      <c r="I332" s="110" t="n">
        <v>0.105</v>
      </c>
      <c r="J332" s="110" t="inlineStr">
        <is>
          <t>EUR</t>
        </is>
      </c>
      <c r="K332" s="110" t="n">
        <v>719.229</v>
      </c>
      <c r="L332" s="110" t="inlineStr">
        <is>
          <t>EDGE-176760-320735</t>
        </is>
      </c>
    </row>
    <row r="333">
      <c r="A333" s="110" t="n">
        <v>331</v>
      </c>
      <c r="B333" s="110" t="n">
        <v>74978</v>
      </c>
      <c r="C333" s="108" t="inlineStr">
        <is>
          <t>Tesla-(2021-2-20-2021-3-19)_Pilar Vasquez_ES_Translation</t>
        </is>
      </c>
      <c r="D333" s="0" t="n"/>
      <c r="E333" s="0" t="n"/>
      <c r="F333" s="0" t="n"/>
      <c r="G333" s="0" t="n"/>
      <c r="H333" s="110" t="n">
        <v>72.5</v>
      </c>
      <c r="I333" s="110" t="n">
        <v>0.05</v>
      </c>
      <c r="J333" s="110" t="inlineStr">
        <is>
          <t>USD</t>
        </is>
      </c>
      <c r="K333" s="110" t="n">
        <v>3.625</v>
      </c>
      <c r="L333" s="110" t="inlineStr">
        <is>
          <t>EDGE-74978-320736</t>
        </is>
      </c>
    </row>
    <row r="334">
      <c r="A334" s="110" t="n">
        <v>332</v>
      </c>
      <c r="B334" s="110" t="n">
        <v>176929</v>
      </c>
      <c r="C334" s="108" t="inlineStr">
        <is>
          <t>Tesla-(2021-2-20-2021-3-19)_Rita Rocha Grave_PTPT_Translation</t>
        </is>
      </c>
      <c r="D334" s="0" t="n"/>
      <c r="E334" s="0" t="n"/>
      <c r="F334" s="0" t="n"/>
      <c r="G334" s="0" t="n"/>
      <c r="H334" s="110" t="n">
        <v>1549.1</v>
      </c>
      <c r="I334" s="110" t="n">
        <v>0.065</v>
      </c>
      <c r="J334" s="110" t="inlineStr">
        <is>
          <t>EUR</t>
        </is>
      </c>
      <c r="K334" s="110" t="n">
        <v>100.6915</v>
      </c>
      <c r="L334" s="110" t="inlineStr">
        <is>
          <t>EDGE-176929-320737</t>
        </is>
      </c>
    </row>
    <row r="335">
      <c r="A335" s="110" t="n">
        <v>333</v>
      </c>
      <c r="B335" s="110" t="n">
        <v>51885</v>
      </c>
      <c r="C335" s="108" t="inlineStr">
        <is>
          <t>Tesla-(2021-2-20-2021-3-19)_Romuald Pawlikowski_PL_Translation</t>
        </is>
      </c>
      <c r="D335" s="0" t="n"/>
      <c r="E335" s="0" t="n"/>
      <c r="F335" s="0" t="n"/>
      <c r="G335" s="0" t="n"/>
      <c r="H335" s="110" t="n">
        <v>5196.3</v>
      </c>
      <c r="I335" s="110" t="n">
        <v>0.06</v>
      </c>
      <c r="J335" s="110" t="inlineStr">
        <is>
          <t>EUR</t>
        </is>
      </c>
      <c r="K335" s="110" t="n">
        <v>311.778</v>
      </c>
      <c r="L335" s="110" t="inlineStr">
        <is>
          <t>EDGE-51885-320738</t>
        </is>
      </c>
    </row>
    <row r="336">
      <c r="A336" s="110" t="n">
        <v>334</v>
      </c>
      <c r="B336" s="110" t="n">
        <v>91233</v>
      </c>
      <c r="C336" s="108" t="inlineStr">
        <is>
          <t>Tesla-(2021-2-20-2021-3-19)_Seungwoo Lee_KO_Translation</t>
        </is>
      </c>
      <c r="D336" s="0" t="n"/>
      <c r="E336" s="0" t="n"/>
      <c r="F336" s="0" t="n"/>
      <c r="G336" s="0" t="n"/>
      <c r="H336" s="110" t="n">
        <v>86</v>
      </c>
      <c r="I336" s="110" t="n">
        <v>0.06</v>
      </c>
      <c r="J336" s="110" t="inlineStr">
        <is>
          <t>USD</t>
        </is>
      </c>
      <c r="K336" s="110" t="n">
        <v>5.16</v>
      </c>
      <c r="L336" s="110" t="inlineStr">
        <is>
          <t>EDGE-91233-320739</t>
        </is>
      </c>
    </row>
    <row r="337">
      <c r="A337" s="110" t="n">
        <v>335</v>
      </c>
      <c r="B337" s="110" t="n">
        <v>51840</v>
      </c>
      <c r="C337" s="108" t="inlineStr">
        <is>
          <t>Tesla-(2021-2-20-2021-3-19)_Simon Wei_TW_Translation</t>
        </is>
      </c>
      <c r="D337" s="0" t="n"/>
      <c r="E337" s="0" t="n"/>
      <c r="F337" s="0" t="n"/>
      <c r="G337" s="0" t="n"/>
      <c r="H337" s="110" t="n">
        <v>124.2</v>
      </c>
      <c r="I337" s="110" t="n">
        <v>0.035</v>
      </c>
      <c r="J337" s="110" t="inlineStr">
        <is>
          <t>USD</t>
        </is>
      </c>
      <c r="K337" s="110" t="n">
        <v>4.347</v>
      </c>
      <c r="L337" s="110" t="inlineStr">
        <is>
          <t>EDGE-51840-320740</t>
        </is>
      </c>
    </row>
    <row r="338">
      <c r="A338" s="110" t="n">
        <v>336</v>
      </c>
      <c r="B338" s="110" t="n">
        <v>187409</v>
      </c>
      <c r="C338" s="108" t="inlineStr">
        <is>
          <t>Tesla-(2021-2-20-2021-3-19)_Sonja Klaric_HR_Translation</t>
        </is>
      </c>
      <c r="D338" s="0" t="n"/>
      <c r="E338" s="0" t="n"/>
      <c r="F338" s="0" t="n"/>
      <c r="G338" s="0" t="n"/>
      <c r="H338" s="110" t="n">
        <v>971.7000000000002</v>
      </c>
      <c r="I338" s="110" t="n">
        <v>0.06</v>
      </c>
      <c r="J338" s="110" t="inlineStr">
        <is>
          <t>EUR</t>
        </is>
      </c>
      <c r="K338" s="110" t="n">
        <v>58.30200000000001</v>
      </c>
      <c r="L338" s="110" t="inlineStr">
        <is>
          <t>EDGE-187409-320741</t>
        </is>
      </c>
    </row>
    <row r="339">
      <c r="A339" s="110" t="n">
        <v>337</v>
      </c>
      <c r="B339" s="110" t="n">
        <v>119483</v>
      </c>
      <c r="C339" s="108" t="inlineStr">
        <is>
          <t>Tesla-(2021-2-20-2021-3-19)_Susann Peshier_DE_Translation</t>
        </is>
      </c>
      <c r="D339" s="0" t="n"/>
      <c r="E339" s="0" t="n"/>
      <c r="F339" s="0" t="n"/>
      <c r="G339" s="0" t="n"/>
      <c r="H339" s="110" t="n">
        <v>90.90909090909091</v>
      </c>
      <c r="I339" s="110" t="n">
        <v>0.11</v>
      </c>
      <c r="J339" s="110" t="inlineStr">
        <is>
          <t>EUR</t>
        </is>
      </c>
      <c r="K339" s="119" t="n">
        <v>10</v>
      </c>
      <c r="L339" s="110" t="inlineStr">
        <is>
          <t>EDGE-119483-320742</t>
        </is>
      </c>
    </row>
    <row r="340">
      <c r="A340" s="110" t="n">
        <v>338</v>
      </c>
      <c r="B340" s="110" t="n">
        <v>187485</v>
      </c>
      <c r="C340" s="108" t="inlineStr">
        <is>
          <t>Tesla-(2021-2-20-2021-3-19)_Theodoros Kalyvas_EL_Translation</t>
        </is>
      </c>
      <c r="D340" s="0" t="n"/>
      <c r="E340" s="0" t="n"/>
      <c r="F340" s="0" t="n"/>
      <c r="G340" s="0" t="n"/>
      <c r="H340" s="110" t="n">
        <v>1982.25</v>
      </c>
      <c r="I340" s="110" t="n">
        <v>0.08</v>
      </c>
      <c r="J340" s="110" t="inlineStr">
        <is>
          <t>EUR</t>
        </is>
      </c>
      <c r="K340" s="119" t="n">
        <v>158.58</v>
      </c>
      <c r="L340" s="110" t="inlineStr">
        <is>
          <t>EDGE-187485-320743</t>
        </is>
      </c>
    </row>
    <row r="341">
      <c r="A341" s="110" t="n">
        <v>339</v>
      </c>
      <c r="B341" s="110" t="n">
        <v>189794</v>
      </c>
      <c r="C341" s="108" t="inlineStr">
        <is>
          <t>Tesla-(2021-2-20-2021-3-19)_Theodoros Vavekis_EL_Translation</t>
        </is>
      </c>
      <c r="D341" s="0" t="n"/>
      <c r="E341" s="0" t="n"/>
      <c r="F341" s="0" t="n"/>
      <c r="G341" s="0" t="n"/>
      <c r="H341" s="110" t="n">
        <v>6067.4</v>
      </c>
      <c r="I341" s="110" t="n">
        <v>0.06</v>
      </c>
      <c r="J341" s="110" t="inlineStr">
        <is>
          <t>EUR</t>
        </is>
      </c>
      <c r="K341" s="110" t="n">
        <v>364.044</v>
      </c>
      <c r="L341" s="110" t="inlineStr">
        <is>
          <t>EDGE-189794-320744</t>
        </is>
      </c>
    </row>
    <row r="342">
      <c r="A342" s="110" t="n">
        <v>340</v>
      </c>
      <c r="B342" s="110" t="n">
        <v>103906</v>
      </c>
      <c r="C342" s="108" t="inlineStr">
        <is>
          <t>Tesla-(2021-2-20-2021-3-19)_Wang Bijun_CN_Translation</t>
        </is>
      </c>
      <c r="D342" s="0" t="n"/>
      <c r="E342" s="0" t="n"/>
      <c r="F342" s="0" t="n"/>
      <c r="G342" s="0" t="n"/>
      <c r="H342" s="110" t="n">
        <v>287.6</v>
      </c>
      <c r="I342" s="110" t="n">
        <v>0.04</v>
      </c>
      <c r="J342" s="110" t="inlineStr">
        <is>
          <t>USD</t>
        </is>
      </c>
      <c r="K342" s="110" t="n">
        <v>11.504</v>
      </c>
      <c r="L342" s="110" t="inlineStr">
        <is>
          <t>EDGE-103906-320745</t>
        </is>
      </c>
    </row>
    <row r="343">
      <c r="A343" s="110" t="n">
        <v>341</v>
      </c>
      <c r="B343" s="110" t="n">
        <v>169885</v>
      </c>
      <c r="C343" s="108" t="inlineStr">
        <is>
          <t>Tesla-(2021-2-20-2021-3-19)_Yoonpyo Hong(Eugene)_KO_Translation</t>
        </is>
      </c>
      <c r="D343" s="0" t="n"/>
      <c r="E343" s="0" t="n"/>
      <c r="F343" s="0" t="n"/>
      <c r="G343" s="0" t="n"/>
      <c r="H343" s="110" t="n">
        <v>305.4999999999999</v>
      </c>
      <c r="I343" s="110" t="n">
        <v>0.06</v>
      </c>
      <c r="J343" s="110" t="inlineStr">
        <is>
          <t>USD</t>
        </is>
      </c>
      <c r="K343" s="110" t="n">
        <v>18.32999999999999</v>
      </c>
      <c r="L343" s="110" t="inlineStr">
        <is>
          <t>EDGE-169885-320746</t>
        </is>
      </c>
    </row>
    <row r="344">
      <c r="A344" s="110" t="n">
        <v>342</v>
      </c>
      <c r="B344" s="110" t="n">
        <v>164641</v>
      </c>
      <c r="C344" s="108" t="inlineStr">
        <is>
          <t>Tesla-(2021-2-20-2021-3-19)_Yutaka Kato_JA_Translation</t>
        </is>
      </c>
      <c r="D344" s="0" t="n"/>
      <c r="E344" s="0" t="n"/>
      <c r="F344" s="0" t="n"/>
      <c r="G344" s="0" t="n"/>
      <c r="H344" s="110" t="n">
        <v>826.4999999999999</v>
      </c>
      <c r="I344" s="110" t="n">
        <v>0.07000000000000001</v>
      </c>
      <c r="J344" s="110" t="inlineStr">
        <is>
          <t>USD</t>
        </is>
      </c>
      <c r="K344" s="110" t="n">
        <v>57.855</v>
      </c>
      <c r="L344" s="110" t="inlineStr">
        <is>
          <t>EDGE-164641-320747</t>
        </is>
      </c>
    </row>
    <row r="345">
      <c r="A345" s="110" t="n">
        <v>343</v>
      </c>
      <c r="B345" s="110" t="n">
        <v>103809</v>
      </c>
      <c r="C345" s="108" t="inlineStr">
        <is>
          <t>Tesla-(2021-2-20-2021-3-19)_Zheng Lin_CN_Translation</t>
        </is>
      </c>
      <c r="D345" s="0" t="n"/>
      <c r="E345" s="0" t="n"/>
      <c r="F345" s="0" t="n"/>
      <c r="G345" s="0" t="n"/>
      <c r="H345" s="110" t="n">
        <v>1195.7</v>
      </c>
      <c r="I345" s="110" t="n">
        <v>0.18</v>
      </c>
      <c r="J345" s="110" t="inlineStr">
        <is>
          <t>CNY</t>
        </is>
      </c>
      <c r="K345" s="110" t="n">
        <v>215.226</v>
      </c>
      <c r="L345" s="110" t="inlineStr">
        <is>
          <t>EDGE-103809-320748</t>
        </is>
      </c>
    </row>
    <row r="346">
      <c r="A346" s="110" t="n">
        <v>344</v>
      </c>
      <c r="B346" s="110" t="n">
        <v>189907</v>
      </c>
      <c r="C346" s="108" t="inlineStr">
        <is>
          <t>Tesla-(2021-2-20-2021-3-19)_Abdelwahab Muhammad_AR_Review</t>
        </is>
      </c>
      <c r="D346" s="0" t="n"/>
      <c r="E346" s="0" t="n"/>
      <c r="F346" s="0" t="n"/>
      <c r="G346" s="0" t="n"/>
      <c r="H346" s="110" t="n">
        <v>962.6999999999999</v>
      </c>
      <c r="I346" s="110" t="n">
        <v>0.03</v>
      </c>
      <c r="J346" s="110" t="inlineStr">
        <is>
          <t>USD</t>
        </is>
      </c>
      <c r="K346" s="110" t="n">
        <v>28.881</v>
      </c>
      <c r="L346" s="110" t="inlineStr">
        <is>
          <t>EDGE-189907-320749</t>
        </is>
      </c>
    </row>
    <row r="347">
      <c r="A347" s="110" t="n">
        <v>345</v>
      </c>
      <c r="B347" s="110" t="n">
        <v>74965</v>
      </c>
      <c r="C347" s="108" t="inlineStr">
        <is>
          <t>Tesla-(2021-2-20-2021-3-19)_Alenka Metljak_SL_Review</t>
        </is>
      </c>
      <c r="D347" s="0" t="n"/>
      <c r="E347" s="0" t="n"/>
      <c r="F347" s="0" t="n"/>
      <c r="G347" s="0" t="n"/>
      <c r="H347" s="110" t="n">
        <v>9000</v>
      </c>
      <c r="I347" s="110" t="n">
        <v>0.024</v>
      </c>
      <c r="J347" s="110" t="inlineStr">
        <is>
          <t>EUR</t>
        </is>
      </c>
      <c r="K347" s="119" t="n">
        <v>216</v>
      </c>
      <c r="L347" s="110" t="inlineStr">
        <is>
          <t>EDGE-74965-320750</t>
        </is>
      </c>
    </row>
    <row r="348">
      <c r="A348" s="110" t="n">
        <v>346</v>
      </c>
      <c r="B348" s="110" t="n">
        <v>136932</v>
      </c>
      <c r="C348" s="108" t="inlineStr">
        <is>
          <t>Tesla-(2021-2-20-2021-3-19)_Constantin Emanuel Stroia_RO_Review</t>
        </is>
      </c>
      <c r="D348" s="0" t="n"/>
      <c r="E348" s="0" t="n"/>
      <c r="F348" s="0" t="n"/>
      <c r="G348" s="0" t="n"/>
      <c r="H348" s="110" t="n">
        <v>6139.1</v>
      </c>
      <c r="I348" s="110" t="n">
        <v>0.02</v>
      </c>
      <c r="J348" s="110" t="inlineStr">
        <is>
          <t>USD</t>
        </is>
      </c>
      <c r="K348" s="110" t="n">
        <v>122.782</v>
      </c>
      <c r="L348" s="110" t="inlineStr">
        <is>
          <t>EDGE-136932-320751</t>
        </is>
      </c>
    </row>
    <row r="349">
      <c r="A349" s="110" t="n">
        <v>347</v>
      </c>
      <c r="B349" s="110" t="n">
        <v>128479</v>
      </c>
      <c r="C349" s="108" t="inlineStr">
        <is>
          <t>Tesla-(2021-2-20-2021-3-19)_David Daleng_NO_Review</t>
        </is>
      </c>
      <c r="D349" s="0" t="n"/>
      <c r="E349" s="0" t="n"/>
      <c r="F349" s="0" t="n"/>
      <c r="G349" s="0" t="n"/>
      <c r="H349" s="110" t="n">
        <v>289</v>
      </c>
      <c r="I349" s="110" t="n">
        <v>0.04</v>
      </c>
      <c r="J349" s="110" t="inlineStr">
        <is>
          <t>EUR</t>
        </is>
      </c>
      <c r="K349" s="119" t="n">
        <v>11.56</v>
      </c>
      <c r="L349" s="110" t="inlineStr">
        <is>
          <t>EDGE-128479-320752</t>
        </is>
      </c>
    </row>
    <row r="350">
      <c r="A350" s="110" t="n">
        <v>348</v>
      </c>
      <c r="B350" s="110" t="n">
        <v>28634</v>
      </c>
      <c r="C350" s="108" t="inlineStr">
        <is>
          <t>Tesla-(2021-2-20-2021-3-19)_Emilia Dimitrova_SV_Review</t>
        </is>
      </c>
      <c r="D350" s="0" t="n"/>
      <c r="E350" s="0" t="n"/>
      <c r="F350" s="0" t="n"/>
      <c r="G350" s="0" t="n"/>
      <c r="H350" s="110" t="n">
        <v>1</v>
      </c>
      <c r="I350" s="110" t="n">
        <v>45</v>
      </c>
      <c r="J350" s="110" t="inlineStr">
        <is>
          <t>EUR</t>
        </is>
      </c>
      <c r="K350" s="119" t="n">
        <v>45</v>
      </c>
      <c r="L350" s="110" t="inlineStr">
        <is>
          <t>EDGE-28634-320753</t>
        </is>
      </c>
    </row>
    <row r="351">
      <c r="A351" s="110" t="n">
        <v>349</v>
      </c>
      <c r="B351" s="110" t="n">
        <v>7341</v>
      </c>
      <c r="C351" s="108" t="inlineStr">
        <is>
          <t>Tesla-(2021-2-20-2021-3-19)_Gerard Grivé_CA_Review</t>
        </is>
      </c>
      <c r="D351" s="0" t="n"/>
      <c r="E351" s="0" t="n"/>
      <c r="F351" s="0" t="n"/>
      <c r="G351" s="0" t="n"/>
      <c r="H351" s="110" t="n">
        <v>7555.8</v>
      </c>
      <c r="I351" s="110" t="n">
        <v>0.04</v>
      </c>
      <c r="J351" s="110" t="inlineStr">
        <is>
          <t>EUR</t>
        </is>
      </c>
      <c r="K351" s="110" t="n">
        <v>302.232</v>
      </c>
      <c r="L351" s="110" t="inlineStr">
        <is>
          <t>EDGE-7341-320754</t>
        </is>
      </c>
    </row>
    <row r="352">
      <c r="A352" s="110" t="n">
        <v>350</v>
      </c>
      <c r="B352" s="110" t="n">
        <v>16756</v>
      </c>
      <c r="C352" s="108" t="inlineStr">
        <is>
          <t>Tesla-(2021-2-20-2021-3-19)_Guo Zhanying_CN_Review</t>
        </is>
      </c>
      <c r="D352" s="0" t="n"/>
      <c r="E352" s="0" t="n"/>
      <c r="F352" s="0" t="n"/>
      <c r="G352" s="0" t="n"/>
      <c r="H352" s="110" t="n">
        <v>48.2</v>
      </c>
      <c r="I352" s="110" t="n">
        <v>0.09</v>
      </c>
      <c r="J352" s="110" t="inlineStr">
        <is>
          <t>CNY</t>
        </is>
      </c>
      <c r="K352" s="110" t="n">
        <v>4.338</v>
      </c>
      <c r="L352" s="110" t="inlineStr">
        <is>
          <t>EDGE-16756-320755</t>
        </is>
      </c>
    </row>
    <row r="353">
      <c r="A353" s="110" t="n">
        <v>351</v>
      </c>
      <c r="B353" s="110" t="n">
        <v>119669</v>
      </c>
      <c r="C353" s="108" t="inlineStr">
        <is>
          <t>Tesla-(2021-2-20-2021-3-19)_Gyeongsu Lee_KO_Review</t>
        </is>
      </c>
      <c r="D353" s="0" t="n"/>
      <c r="E353" s="0" t="n"/>
      <c r="F353" s="0" t="n"/>
      <c r="G353" s="0" t="n"/>
      <c r="H353" s="110" t="n">
        <v>1396.1</v>
      </c>
      <c r="I353" s="110" t="n">
        <v>0.03</v>
      </c>
      <c r="J353" s="110" t="inlineStr">
        <is>
          <t>USD</t>
        </is>
      </c>
      <c r="K353" s="110" t="n">
        <v>41.88300000000001</v>
      </c>
      <c r="L353" s="110" t="inlineStr">
        <is>
          <t>EDGE-119669-320756</t>
        </is>
      </c>
    </row>
    <row r="354">
      <c r="A354" s="110" t="n">
        <v>352</v>
      </c>
      <c r="B354" s="110" t="n">
        <v>176625</v>
      </c>
      <c r="C354" s="108" t="inlineStr">
        <is>
          <t>Tesla-(2021-2-20-2021-3-19)_Helen Sköldström_SV_Review</t>
        </is>
      </c>
      <c r="D354" s="0" t="n"/>
      <c r="E354" s="0" t="n"/>
      <c r="F354" s="0" t="n"/>
      <c r="G354" s="0" t="n"/>
      <c r="H354" s="110" t="n">
        <v>83.33333333333334</v>
      </c>
      <c r="I354" s="110" t="n">
        <v>0.12</v>
      </c>
      <c r="J354" s="110" t="inlineStr">
        <is>
          <t>EUR</t>
        </is>
      </c>
      <c r="K354" s="119" t="n">
        <v>10</v>
      </c>
      <c r="L354" s="110" t="inlineStr">
        <is>
          <t>EDGE-176625-320757</t>
        </is>
      </c>
    </row>
    <row r="355">
      <c r="A355" s="110" t="n">
        <v>353</v>
      </c>
      <c r="B355" s="110" t="n">
        <v>117325</v>
      </c>
      <c r="C355" s="108" t="inlineStr">
        <is>
          <t>Tesla-(2021-2-20-2021-3-19)_Hiromasa Funaki_JA_Review</t>
        </is>
      </c>
      <c r="D355" s="0" t="n"/>
      <c r="E355" s="0" t="n"/>
      <c r="F355" s="0" t="n"/>
      <c r="G355" s="0" t="n"/>
      <c r="H355" s="110" t="n">
        <v>8.6</v>
      </c>
      <c r="I355" s="110" t="n">
        <v>3.5</v>
      </c>
      <c r="J355" s="110" t="inlineStr">
        <is>
          <t>JPY</t>
        </is>
      </c>
      <c r="K355" s="110" t="n">
        <v>30.1</v>
      </c>
      <c r="L355" s="110" t="inlineStr">
        <is>
          <t>EDGE-117325-320758</t>
        </is>
      </c>
    </row>
    <row r="356">
      <c r="A356" s="110" t="n">
        <v>354</v>
      </c>
      <c r="B356" s="110" t="n">
        <v>176902</v>
      </c>
      <c r="C356" s="108" t="inlineStr">
        <is>
          <t>Tesla-(2021-2-20-2021-3-19)_Ida Søgaard_DA_Review</t>
        </is>
      </c>
      <c r="D356" s="0" t="n"/>
      <c r="E356" s="0" t="n"/>
      <c r="F356" s="0" t="n"/>
      <c r="G356" s="0" t="n"/>
      <c r="H356" s="110" t="n">
        <v>11581.17647058823</v>
      </c>
      <c r="I356" s="110" t="n">
        <v>0.034</v>
      </c>
      <c r="J356" s="110" t="inlineStr">
        <is>
          <t>EUR</t>
        </is>
      </c>
      <c r="K356" s="119" t="n">
        <v>393.76</v>
      </c>
      <c r="L356" s="110" t="inlineStr">
        <is>
          <t>EDGE-176902-320759</t>
        </is>
      </c>
    </row>
    <row r="357">
      <c r="A357" s="110" t="n">
        <v>355</v>
      </c>
      <c r="B357" s="110" t="n">
        <v>161261</v>
      </c>
      <c r="C357" s="108" t="inlineStr">
        <is>
          <t>Tesla-(2021-2-20-2021-3-19)_Ilaria Mazzaferro_IT_Review</t>
        </is>
      </c>
      <c r="D357" s="0" t="n"/>
      <c r="E357" s="0" t="n"/>
      <c r="F357" s="0" t="n"/>
      <c r="G357" s="0" t="n"/>
      <c r="H357" s="110" t="n">
        <v>5508.9</v>
      </c>
      <c r="I357" s="110" t="n">
        <v>0.02</v>
      </c>
      <c r="J357" s="110" t="inlineStr">
        <is>
          <t>EUR</t>
        </is>
      </c>
      <c r="K357" s="110" t="n">
        <v>110.178</v>
      </c>
      <c r="L357" s="110" t="inlineStr">
        <is>
          <t>EDGE-161261-320760</t>
        </is>
      </c>
    </row>
    <row r="358">
      <c r="A358" s="110" t="n">
        <v>356</v>
      </c>
      <c r="B358" s="110" t="n">
        <v>194361</v>
      </c>
      <c r="C358" s="108" t="inlineStr">
        <is>
          <t>Tesla-(2021-2-20-2021-3-19)_Jarmo Katainen_FI_Review</t>
        </is>
      </c>
      <c r="D358" s="0" t="n"/>
      <c r="E358" s="0" t="n"/>
      <c r="F358" s="0" t="n"/>
      <c r="G358" s="0" t="n"/>
      <c r="H358" s="110" t="n">
        <v>6573.200000000001</v>
      </c>
      <c r="I358" s="110" t="n">
        <v>0.04</v>
      </c>
      <c r="J358" s="110" t="inlineStr">
        <is>
          <t>EUR</t>
        </is>
      </c>
      <c r="K358" s="110" t="n">
        <v>262.9280000000001</v>
      </c>
      <c r="L358" s="110" t="inlineStr">
        <is>
          <t>EDGE-194361-320761</t>
        </is>
      </c>
    </row>
    <row r="359">
      <c r="A359" s="110" t="n">
        <v>357</v>
      </c>
      <c r="B359" s="110" t="n">
        <v>175908</v>
      </c>
      <c r="C359" s="108" t="inlineStr">
        <is>
          <t>Tesla-(2021-2-20-2021-3-19)_Johan Mikael Kjällman_SV_Review</t>
        </is>
      </c>
      <c r="D359" s="0" t="n"/>
      <c r="E359" s="0" t="n"/>
      <c r="F359" s="0" t="n"/>
      <c r="G359" s="0" t="n"/>
      <c r="H359" s="110" t="n">
        <v>7037.999999999999</v>
      </c>
      <c r="I359" s="110" t="n">
        <v>0.04</v>
      </c>
      <c r="J359" s="110" t="inlineStr">
        <is>
          <t>EUR</t>
        </is>
      </c>
      <c r="K359" s="119" t="n">
        <v>281.52</v>
      </c>
      <c r="L359" s="110" t="inlineStr">
        <is>
          <t>EDGE-175908-320762</t>
        </is>
      </c>
    </row>
    <row r="360">
      <c r="A360" s="110" t="n">
        <v>358</v>
      </c>
      <c r="B360" s="110" t="n">
        <v>244771</v>
      </c>
      <c r="C360" s="108" t="inlineStr">
        <is>
          <t>Tesla-(2021-2-20-2021-3-19)_Jonathan Golan Business translations Ltd_HE_Review</t>
        </is>
      </c>
      <c r="D360" s="0" t="n"/>
      <c r="E360" s="0" t="n"/>
      <c r="F360" s="0" t="n"/>
      <c r="G360" s="0" t="n"/>
      <c r="H360" s="110" t="n">
        <v>7286.8</v>
      </c>
      <c r="I360" s="110" t="n">
        <v>0.04</v>
      </c>
      <c r="J360" s="110" t="inlineStr">
        <is>
          <t>EUR</t>
        </is>
      </c>
      <c r="K360" s="110" t="n">
        <v>291.472</v>
      </c>
      <c r="L360" s="110" t="inlineStr">
        <is>
          <t>EDGE-244771-320763</t>
        </is>
      </c>
    </row>
    <row r="361">
      <c r="A361" s="110" t="n">
        <v>359</v>
      </c>
      <c r="B361" s="110" t="n">
        <v>150112</v>
      </c>
      <c r="C361" s="108" t="inlineStr">
        <is>
          <t>Tesla-(2021-2-20-2021-3-19)_Koen Vander Elst_NL_Review</t>
        </is>
      </c>
      <c r="D361" s="0" t="n"/>
      <c r="E361" s="0" t="n"/>
      <c r="F361" s="0" t="n"/>
      <c r="G361" s="0" t="n"/>
      <c r="H361" s="110" t="n">
        <v>5402.333333333333</v>
      </c>
      <c r="I361" s="110" t="n">
        <v>0.03</v>
      </c>
      <c r="J361" s="110" t="inlineStr">
        <is>
          <t>EUR</t>
        </is>
      </c>
      <c r="K361" s="119" t="n">
        <v>162.07</v>
      </c>
      <c r="L361" s="110" t="inlineStr">
        <is>
          <t>EDGE-150112-320764</t>
        </is>
      </c>
    </row>
    <row r="362">
      <c r="A362" s="110" t="n">
        <v>360</v>
      </c>
      <c r="B362" s="110" t="n">
        <v>189758</v>
      </c>
      <c r="C362" s="108" t="inlineStr">
        <is>
          <t>Tesla-(2021-2-20-2021-3-19)_Konstantinos Karanikas_EL_Review</t>
        </is>
      </c>
      <c r="D362" s="0" t="n"/>
      <c r="E362" s="0" t="n"/>
      <c r="F362" s="0" t="n"/>
      <c r="G362" s="0" t="n"/>
      <c r="H362" s="110" t="n">
        <v>6117.6</v>
      </c>
      <c r="I362" s="110" t="n">
        <v>0.0225</v>
      </c>
      <c r="J362" s="110" t="inlineStr">
        <is>
          <t>EUR</t>
        </is>
      </c>
      <c r="K362" s="110" t="n">
        <v>137.646</v>
      </c>
      <c r="L362" s="110" t="inlineStr">
        <is>
          <t>EDGE-189758-320765</t>
        </is>
      </c>
    </row>
    <row r="363">
      <c r="A363" s="110" t="n">
        <v>361</v>
      </c>
      <c r="B363" s="110" t="n">
        <v>5533</v>
      </c>
      <c r="C363" s="108" t="inlineStr">
        <is>
          <t>Tesla-(2021-2-20-2021-3-19)_Laszlo Kovacs_HU_Review</t>
        </is>
      </c>
      <c r="D363" s="0" t="n"/>
      <c r="E363" s="0" t="n"/>
      <c r="F363" s="0" t="n"/>
      <c r="G363" s="0" t="n"/>
      <c r="H363" s="110" t="n">
        <v>7</v>
      </c>
      <c r="I363" s="110" t="n">
        <v>20</v>
      </c>
      <c r="J363" s="110" t="inlineStr">
        <is>
          <t>USD</t>
        </is>
      </c>
      <c r="K363" s="110" t="n">
        <v>140</v>
      </c>
      <c r="L363" s="110" t="inlineStr">
        <is>
          <t>EDGE-5533-320766</t>
        </is>
      </c>
    </row>
    <row r="364">
      <c r="A364" s="110" t="n">
        <v>362</v>
      </c>
      <c r="B364" s="110" t="n">
        <v>170319</v>
      </c>
      <c r="C364" s="108" t="inlineStr">
        <is>
          <t>Tesla-(2021-2-20-2021-3-19)_Lau Tik Tan_HK_Review</t>
        </is>
      </c>
      <c r="D364" s="0" t="n"/>
      <c r="E364" s="0" t="n"/>
      <c r="F364" s="0" t="n"/>
      <c r="G364" s="0" t="n"/>
      <c r="H364" s="110" t="n">
        <v>28.3</v>
      </c>
      <c r="I364" s="110" t="n">
        <v>0.05</v>
      </c>
      <c r="J364" s="110" t="inlineStr">
        <is>
          <t>USD</t>
        </is>
      </c>
      <c r="K364" s="110" t="n">
        <v>1.415</v>
      </c>
      <c r="L364" s="110" t="inlineStr">
        <is>
          <t>EDGE-170319-320767</t>
        </is>
      </c>
    </row>
    <row r="365">
      <c r="A365" s="110" t="n">
        <v>363</v>
      </c>
      <c r="B365" s="110" t="n">
        <v>81450</v>
      </c>
      <c r="C365" s="108" t="inlineStr">
        <is>
          <t>Tesla-(2021-2-20-2021-3-19)_Lingsoft_NO_NO_Review</t>
        </is>
      </c>
      <c r="D365" s="0" t="n"/>
      <c r="E365" s="0" t="n"/>
      <c r="F365" s="0" t="n"/>
      <c r="G365" s="0" t="n"/>
      <c r="H365" s="110" t="n">
        <v>10316.6</v>
      </c>
      <c r="I365" s="110" t="n">
        <v>0.05</v>
      </c>
      <c r="J365" s="110" t="inlineStr">
        <is>
          <t>EUR</t>
        </is>
      </c>
      <c r="K365" s="119" t="n">
        <v>515.83</v>
      </c>
      <c r="L365" s="110" t="inlineStr">
        <is>
          <t>EDGE-81450-320768</t>
        </is>
      </c>
    </row>
    <row r="366">
      <c r="A366" s="110" t="n">
        <v>364</v>
      </c>
      <c r="B366" s="110" t="n">
        <v>81450</v>
      </c>
      <c r="C366" s="108" t="inlineStr">
        <is>
          <t>Tesla-(2021-2-20-2021-3-19)_Lingsoft_SV_SV_Review</t>
        </is>
      </c>
      <c r="D366" s="0" t="n"/>
      <c r="E366" s="0" t="n"/>
      <c r="F366" s="0" t="n"/>
      <c r="G366" s="0" t="n"/>
      <c r="H366" s="110" t="n">
        <v>300</v>
      </c>
      <c r="I366" s="110" t="n">
        <v>0.05</v>
      </c>
      <c r="J366" s="110" t="inlineStr">
        <is>
          <t>EUR</t>
        </is>
      </c>
      <c r="K366" s="119" t="n">
        <v>15</v>
      </c>
      <c r="L366" s="110" t="inlineStr">
        <is>
          <t>EDGE-81450-320769</t>
        </is>
      </c>
    </row>
    <row r="367">
      <c r="A367" s="110" t="n">
        <v>365</v>
      </c>
      <c r="B367" s="110" t="n">
        <v>177888</v>
      </c>
      <c r="C367" s="108" t="inlineStr">
        <is>
          <t>Tesla-(2021-2-20-2021-3-19)_Luis Martins_PTPT_Review</t>
        </is>
      </c>
      <c r="D367" s="0" t="n"/>
      <c r="E367" s="0" t="n"/>
      <c r="F367" s="0" t="n"/>
      <c r="G367" s="0" t="n"/>
      <c r="H367" s="110" t="n">
        <v>1488.1</v>
      </c>
      <c r="I367" s="110" t="n">
        <v>0.02</v>
      </c>
      <c r="J367" s="110" t="inlineStr">
        <is>
          <t>EUR</t>
        </is>
      </c>
      <c r="K367" s="110" t="n">
        <v>29.76200000000001</v>
      </c>
      <c r="L367" s="110" t="inlineStr">
        <is>
          <t>EDGE-177888-320770</t>
        </is>
      </c>
    </row>
    <row r="368">
      <c r="A368" s="110" t="n">
        <v>366</v>
      </c>
      <c r="B368" s="110" t="n">
        <v>177626</v>
      </c>
      <c r="C368" s="108" t="inlineStr">
        <is>
          <t>Tesla-(2021-2-20-2021-3-19)_Maria Albuquerque_PTPT_Review</t>
        </is>
      </c>
      <c r="D368" s="0" t="n"/>
      <c r="E368" s="0" t="n"/>
      <c r="F368" s="0" t="n"/>
      <c r="G368" s="0" t="n"/>
      <c r="H368" s="110" t="n">
        <v>5422.5</v>
      </c>
      <c r="I368" s="110" t="n">
        <v>0.02</v>
      </c>
      <c r="J368" s="110" t="inlineStr">
        <is>
          <t>EUR</t>
        </is>
      </c>
      <c r="K368" s="110" t="n">
        <v>108.45</v>
      </c>
      <c r="L368" s="110" t="inlineStr">
        <is>
          <t>EDGE-177626-320771</t>
        </is>
      </c>
    </row>
    <row r="369">
      <c r="A369" s="110" t="n">
        <v>367</v>
      </c>
      <c r="B369" s="110" t="n">
        <v>75145</v>
      </c>
      <c r="C369" s="108" t="inlineStr">
        <is>
          <t>Tesla-(2021-2-20-2021-3-19)_Marie-Louise de Klerk_NL_Review</t>
        </is>
      </c>
      <c r="D369" s="0" t="n"/>
      <c r="E369" s="0" t="n"/>
      <c r="F369" s="0" t="n"/>
      <c r="G369" s="0" t="n"/>
      <c r="H369" s="110" t="n">
        <v>4000</v>
      </c>
      <c r="I369" s="110" t="n">
        <v>0.03</v>
      </c>
      <c r="J369" s="110" t="inlineStr">
        <is>
          <t>EUR</t>
        </is>
      </c>
      <c r="K369" s="119" t="n">
        <v>120</v>
      </c>
      <c r="L369" s="110" t="inlineStr">
        <is>
          <t>EDGE-75145-320772</t>
        </is>
      </c>
    </row>
    <row r="370">
      <c r="A370" s="110" t="n">
        <v>368</v>
      </c>
      <c r="B370" s="110" t="n">
        <v>72368</v>
      </c>
      <c r="C370" s="108" t="inlineStr">
        <is>
          <t>Tesla-(2021-2-20-2021-3-19)_Marta Pou Rovira_CA_Review</t>
        </is>
      </c>
      <c r="D370" s="0" t="n"/>
      <c r="E370" s="0" t="n"/>
      <c r="F370" s="0" t="n"/>
      <c r="G370" s="0" t="n"/>
      <c r="H370" s="110" t="n">
        <v>1711.1</v>
      </c>
      <c r="I370" s="110" t="n">
        <v>0.019</v>
      </c>
      <c r="J370" s="110" t="inlineStr">
        <is>
          <t>EUR</t>
        </is>
      </c>
      <c r="K370" s="110" t="n">
        <v>32.5109</v>
      </c>
      <c r="L370" s="110" t="inlineStr">
        <is>
          <t>EDGE-72368-320773</t>
        </is>
      </c>
    </row>
    <row r="371">
      <c r="A371" s="110" t="n">
        <v>369</v>
      </c>
      <c r="B371" s="110" t="n">
        <v>126535</v>
      </c>
      <c r="C371" s="108" t="inlineStr">
        <is>
          <t>Tesla-(2021-2-20-2021-3-19)_Michele Lemieux-Madison_FR_CA_Review</t>
        </is>
      </c>
      <c r="D371" s="0" t="n"/>
      <c r="E371" s="0" t="n"/>
      <c r="F371" s="0" t="n"/>
      <c r="G371" s="0" t="n"/>
      <c r="H371" s="110" t="n">
        <v>18245.85</v>
      </c>
      <c r="I371" s="110" t="n">
        <v>0.05</v>
      </c>
      <c r="J371" s="110" t="inlineStr">
        <is>
          <t>USD</t>
        </is>
      </c>
      <c r="K371" s="119" t="n">
        <v>912.2925</v>
      </c>
      <c r="L371" s="110" t="inlineStr">
        <is>
          <t>EDGE-126535-320774</t>
        </is>
      </c>
    </row>
    <row r="372">
      <c r="A372" s="110" t="n">
        <v>370</v>
      </c>
      <c r="B372" s="110" t="n">
        <v>187410</v>
      </c>
      <c r="C372" s="108" t="inlineStr">
        <is>
          <t>Tesla-(2021-2-20-2021-3-19)_Mirna Safar_HR_Review</t>
        </is>
      </c>
      <c r="D372" s="0" t="n"/>
      <c r="E372" s="0" t="n"/>
      <c r="F372" s="0" t="n"/>
      <c r="G372" s="0" t="n"/>
      <c r="H372" s="110" t="n">
        <v>995.9</v>
      </c>
      <c r="I372" s="110" t="n">
        <v>0.015</v>
      </c>
      <c r="J372" s="110" t="inlineStr">
        <is>
          <t>EUR</t>
        </is>
      </c>
      <c r="K372" s="110" t="n">
        <v>14.9385</v>
      </c>
      <c r="L372" s="110" t="inlineStr">
        <is>
          <t>EDGE-187410-320775</t>
        </is>
      </c>
    </row>
    <row r="373">
      <c r="A373" s="110" t="n">
        <v>371</v>
      </c>
      <c r="B373" s="110" t="n">
        <v>189792</v>
      </c>
      <c r="C373" s="108" t="inlineStr">
        <is>
          <t>Tesla-(2021-2-20-2021-3-19)_Mostafa Sayed Ahmed_AR_Review</t>
        </is>
      </c>
      <c r="D373" s="0" t="n"/>
      <c r="E373" s="0" t="n"/>
      <c r="F373" s="0" t="n"/>
      <c r="G373" s="0" t="n"/>
      <c r="H373" s="110" t="n">
        <v>35.9</v>
      </c>
      <c r="I373" s="110" t="n">
        <v>0.03</v>
      </c>
      <c r="J373" s="110" t="inlineStr">
        <is>
          <t>USD</t>
        </is>
      </c>
      <c r="K373" s="110" t="n">
        <v>1.077</v>
      </c>
      <c r="L373" s="110" t="inlineStr">
        <is>
          <t>EDGE-189792-320776</t>
        </is>
      </c>
    </row>
    <row r="374">
      <c r="A374" s="110" t="n">
        <v>372</v>
      </c>
      <c r="B374" s="110" t="n">
        <v>17611</v>
      </c>
      <c r="C374" s="108" t="inlineStr">
        <is>
          <t>Tesla-(2021-2-20-2021-3-19)_Nathalie Delarbre_FR_FR_Review</t>
        </is>
      </c>
      <c r="D374" s="0" t="n"/>
      <c r="E374" s="0" t="n"/>
      <c r="F374" s="0" t="n"/>
      <c r="G374" s="0" t="n"/>
      <c r="H374" s="110" t="n">
        <v>5545</v>
      </c>
      <c r="I374" s="110" t="n">
        <v>0.032</v>
      </c>
      <c r="J374" s="110" t="inlineStr">
        <is>
          <t>EUR</t>
        </is>
      </c>
      <c r="K374" s="119" t="n">
        <v>177.44</v>
      </c>
      <c r="L374" s="110" t="inlineStr">
        <is>
          <t>EDGE-17611-320777</t>
        </is>
      </c>
    </row>
    <row r="375">
      <c r="A375" s="110" t="n">
        <v>373</v>
      </c>
      <c r="B375" s="110" t="n">
        <v>195768</v>
      </c>
      <c r="C375" s="108" t="inlineStr">
        <is>
          <t>Tesla-(2021-2-20-2021-3-19)_Oranit Senderov_HE_Review</t>
        </is>
      </c>
      <c r="D375" s="0" t="n"/>
      <c r="E375" s="0" t="n"/>
      <c r="F375" s="0" t="n"/>
      <c r="G375" s="0" t="n"/>
      <c r="H375" s="110" t="n">
        <v>791.9000000000001</v>
      </c>
      <c r="I375" s="110" t="n">
        <v>0.04</v>
      </c>
      <c r="J375" s="110" t="inlineStr">
        <is>
          <t>USD</t>
        </is>
      </c>
      <c r="K375" s="110" t="n">
        <v>31.67600000000001</v>
      </c>
      <c r="L375" s="110" t="inlineStr">
        <is>
          <t>EDGE-195768-320778</t>
        </is>
      </c>
    </row>
    <row r="376">
      <c r="A376" s="110" t="n">
        <v>374</v>
      </c>
      <c r="B376" s="110" t="n">
        <v>104494</v>
      </c>
      <c r="C376" s="108" t="inlineStr">
        <is>
          <t>Tesla-(2021-2-20-2021-3-19)_Orlando Ho_HK_Review</t>
        </is>
      </c>
      <c r="D376" s="0" t="n"/>
      <c r="E376" s="0" t="n"/>
      <c r="F376" s="0" t="n"/>
      <c r="G376" s="0" t="n"/>
      <c r="H376" s="110" t="n">
        <v>14841.1</v>
      </c>
      <c r="I376" s="110" t="n">
        <v>0.0375</v>
      </c>
      <c r="J376" s="110" t="inlineStr">
        <is>
          <t>USD</t>
        </is>
      </c>
      <c r="K376" s="110" t="n">
        <v>556.5412499999999</v>
      </c>
      <c r="L376" s="110" t="inlineStr">
        <is>
          <t>EDGE-104494-320779</t>
        </is>
      </c>
    </row>
    <row r="377">
      <c r="A377" s="110" t="n">
        <v>375</v>
      </c>
      <c r="B377" s="110" t="n">
        <v>190215</v>
      </c>
      <c r="C377" s="108" t="inlineStr">
        <is>
          <t>Tesla-(2021-2-20-2021-3-19)_Osama Mohammed El-Bishlawi_AR_Review</t>
        </is>
      </c>
      <c r="D377" s="0" t="n"/>
      <c r="E377" s="0" t="n"/>
      <c r="F377" s="0" t="n"/>
      <c r="G377" s="0" t="n"/>
      <c r="H377" s="110" t="n">
        <v>57.99999999999999</v>
      </c>
      <c r="I377" s="110" t="n">
        <v>0.025</v>
      </c>
      <c r="J377" s="110" t="inlineStr">
        <is>
          <t>USD</t>
        </is>
      </c>
      <c r="K377" s="119" t="n">
        <v>1.45</v>
      </c>
      <c r="L377" s="110" t="inlineStr">
        <is>
          <t>EDGE-190215-320780</t>
        </is>
      </c>
    </row>
    <row r="378">
      <c r="A378" s="110" t="n">
        <v>376</v>
      </c>
      <c r="B378" s="110" t="n">
        <v>51833</v>
      </c>
      <c r="C378" s="108" t="inlineStr">
        <is>
          <t>Tesla-(2021-2-20-2021-3-19)_Pablo San Millan Gutierrez_ES_Review</t>
        </is>
      </c>
      <c r="D378" s="0" t="n"/>
      <c r="E378" s="0" t="n"/>
      <c r="F378" s="0" t="n"/>
      <c r="G378" s="0" t="n"/>
      <c r="H378" s="110" t="n">
        <v>12313.47826086956</v>
      </c>
      <c r="I378" s="110" t="n">
        <v>0.023</v>
      </c>
      <c r="J378" s="110" t="inlineStr">
        <is>
          <t>EUR</t>
        </is>
      </c>
      <c r="K378" s="119" t="n">
        <v>283.21</v>
      </c>
      <c r="L378" s="110" t="inlineStr">
        <is>
          <t>EDGE-51833-320781</t>
        </is>
      </c>
    </row>
    <row r="379">
      <c r="A379" s="110" t="n">
        <v>377</v>
      </c>
      <c r="B379" s="110" t="n">
        <v>169954</v>
      </c>
      <c r="C379" s="108" t="inlineStr">
        <is>
          <t>Tesla-(2021-2-20-2021-3-19)_Peggy Chiang_TW_Review</t>
        </is>
      </c>
      <c r="D379" s="0" t="n"/>
      <c r="E379" s="0" t="n"/>
      <c r="F379" s="0" t="n"/>
      <c r="G379" s="0" t="n"/>
      <c r="H379" s="110" t="n">
        <v>1555.8</v>
      </c>
      <c r="I379" s="110" t="n">
        <v>0.03</v>
      </c>
      <c r="J379" s="110" t="inlineStr">
        <is>
          <t>USD</t>
        </is>
      </c>
      <c r="K379" s="110" t="n">
        <v>46.67400000000001</v>
      </c>
      <c r="L379" s="110" t="inlineStr">
        <is>
          <t>EDGE-169954-320782</t>
        </is>
      </c>
    </row>
    <row r="380">
      <c r="A380" s="110" t="n">
        <v>378</v>
      </c>
      <c r="B380" s="110" t="n">
        <v>74978</v>
      </c>
      <c r="C380" s="108" t="inlineStr">
        <is>
          <t>Tesla-(2021-2-20-2021-3-19)_Pilar Vasquez_ES_Review</t>
        </is>
      </c>
      <c r="D380" s="0" t="n"/>
      <c r="E380" s="0" t="n"/>
      <c r="F380" s="0" t="n"/>
      <c r="G380" s="0" t="n"/>
      <c r="H380" s="110" t="n">
        <v>21</v>
      </c>
      <c r="I380" s="110" t="n">
        <v>0.017</v>
      </c>
      <c r="J380" s="110" t="inlineStr">
        <is>
          <t>USD</t>
        </is>
      </c>
      <c r="K380" s="110" t="n">
        <v>0.357</v>
      </c>
      <c r="L380" s="110" t="inlineStr">
        <is>
          <t>EDGE-74978-320783</t>
        </is>
      </c>
    </row>
    <row r="381">
      <c r="A381" s="110" t="n">
        <v>379</v>
      </c>
      <c r="B381" s="110" t="n">
        <v>176929</v>
      </c>
      <c r="C381" s="108" t="inlineStr">
        <is>
          <t>Tesla-(2021-2-20-2021-3-19)_Rita Rocha Grave_PTPT_Review</t>
        </is>
      </c>
      <c r="D381" s="0" t="n"/>
      <c r="E381" s="0" t="n"/>
      <c r="F381" s="0" t="n"/>
      <c r="G381" s="0" t="n"/>
      <c r="H381" s="110" t="n">
        <v>94</v>
      </c>
      <c r="I381" s="110" t="n">
        <v>0.02</v>
      </c>
      <c r="J381" s="110" t="inlineStr">
        <is>
          <t>EUR</t>
        </is>
      </c>
      <c r="K381" s="110" t="n">
        <v>1.88</v>
      </c>
      <c r="L381" s="110" t="inlineStr">
        <is>
          <t>EDGE-176929-320784</t>
        </is>
      </c>
    </row>
    <row r="382">
      <c r="A382" s="110" t="n">
        <v>380</v>
      </c>
      <c r="B382" s="110" t="n">
        <v>91233</v>
      </c>
      <c r="C382" s="108" t="inlineStr">
        <is>
          <t>Tesla-(2021-2-20-2021-3-19)_Seungwoo Lee_KO_Review</t>
        </is>
      </c>
      <c r="D382" s="0" t="n"/>
      <c r="E382" s="0" t="n"/>
      <c r="F382" s="0" t="n"/>
      <c r="G382" s="0" t="n"/>
      <c r="H382" s="110" t="n">
        <v>18209.1</v>
      </c>
      <c r="I382" s="110" t="n">
        <v>0.03</v>
      </c>
      <c r="J382" s="110" t="inlineStr">
        <is>
          <t>USD</t>
        </is>
      </c>
      <c r="K382" s="110" t="n">
        <v>546.273</v>
      </c>
      <c r="L382" s="110" t="inlineStr">
        <is>
          <t>EDGE-91233-320785</t>
        </is>
      </c>
    </row>
    <row r="383">
      <c r="A383" s="110" t="n">
        <v>381</v>
      </c>
      <c r="B383" s="110" t="n">
        <v>142406</v>
      </c>
      <c r="C383" s="108" t="inlineStr">
        <is>
          <t>Tesla-(2021-2-20-2021-3-19)_Stacey Yeh_TW_Review</t>
        </is>
      </c>
      <c r="D383" s="0" t="n"/>
      <c r="E383" s="0" t="n"/>
      <c r="F383" s="0" t="n"/>
      <c r="G383" s="0" t="n"/>
      <c r="H383" s="110" t="n">
        <v>7940.3</v>
      </c>
      <c r="I383" s="110" t="n">
        <v>0.022</v>
      </c>
      <c r="J383" s="110" t="inlineStr">
        <is>
          <t>USD</t>
        </is>
      </c>
      <c r="K383" s="110" t="n">
        <v>174.6866</v>
      </c>
      <c r="L383" s="110" t="inlineStr">
        <is>
          <t>EDGE-142406-320786</t>
        </is>
      </c>
    </row>
    <row r="384">
      <c r="A384" s="110" t="n">
        <v>382</v>
      </c>
      <c r="B384" s="110" t="n">
        <v>119483</v>
      </c>
      <c r="C384" s="108" t="inlineStr">
        <is>
          <t>Tesla-(2021-2-20-2021-3-19)_Susann Peshier_DE_Review</t>
        </is>
      </c>
      <c r="D384" s="0" t="n"/>
      <c r="E384" s="0" t="n"/>
      <c r="F384" s="0" t="n"/>
      <c r="G384" s="0" t="n"/>
      <c r="H384" s="110" t="n">
        <v>5217.5</v>
      </c>
      <c r="I384" s="110" t="n">
        <v>0.03</v>
      </c>
      <c r="J384" s="110" t="inlineStr">
        <is>
          <t>EUR</t>
        </is>
      </c>
      <c r="K384" s="110" t="n">
        <v>156.525</v>
      </c>
      <c r="L384" s="110" t="inlineStr">
        <is>
          <t>EDGE-119483-320787</t>
        </is>
      </c>
    </row>
    <row r="385">
      <c r="A385" s="110" t="n">
        <v>383</v>
      </c>
      <c r="B385" s="110" t="n">
        <v>49612</v>
      </c>
      <c r="C385" s="108" t="inlineStr">
        <is>
          <t>Tesla-(2021-2-20-2021-3-19)_Tantiwarapon Soonlai_TH_Review</t>
        </is>
      </c>
      <c r="D385" s="0" t="n"/>
      <c r="E385" s="0" t="n"/>
      <c r="F385" s="0" t="n"/>
      <c r="G385" s="0" t="n"/>
      <c r="H385" s="110" t="n">
        <v>570.4</v>
      </c>
      <c r="I385" s="110" t="n">
        <v>0.04</v>
      </c>
      <c r="J385" s="110" t="inlineStr">
        <is>
          <t>USD</t>
        </is>
      </c>
      <c r="K385" s="110" t="n">
        <v>22.816</v>
      </c>
      <c r="L385" s="110" t="inlineStr">
        <is>
          <t>EDGE-49612-320788</t>
        </is>
      </c>
    </row>
    <row r="386">
      <c r="A386" s="110" t="n">
        <v>384</v>
      </c>
      <c r="B386" s="110" t="n">
        <v>189794</v>
      </c>
      <c r="C386" s="108" t="inlineStr">
        <is>
          <t>Tesla-(2021-2-20-2021-3-19)_Theodoros Vavekis_EL_Review</t>
        </is>
      </c>
      <c r="D386" s="0" t="n"/>
      <c r="E386" s="0" t="n"/>
      <c r="F386" s="0" t="n"/>
      <c r="G386" s="0" t="n"/>
      <c r="H386" s="110" t="n">
        <v>1192</v>
      </c>
      <c r="I386" s="110" t="n">
        <v>0.03</v>
      </c>
      <c r="J386" s="110" t="inlineStr">
        <is>
          <t>EUR</t>
        </is>
      </c>
      <c r="K386" s="110" t="n">
        <v>35.76000000000001</v>
      </c>
      <c r="L386" s="110" t="inlineStr">
        <is>
          <t>EDGE-189794-320789</t>
        </is>
      </c>
    </row>
    <row r="387">
      <c r="A387" s="110" t="n">
        <v>385</v>
      </c>
      <c r="B387" s="110" t="n">
        <v>7478</v>
      </c>
      <c r="C387" s="108" t="inlineStr">
        <is>
          <t>Tesla-(2021-2-20-2021-3-19)_Thomas Blicker_DE_Review</t>
        </is>
      </c>
      <c r="D387" s="0" t="n"/>
      <c r="E387" s="0" t="n"/>
      <c r="F387" s="0" t="n"/>
      <c r="G387" s="0" t="n"/>
      <c r="H387" s="110" t="n">
        <v>11200</v>
      </c>
      <c r="I387" s="110" t="n">
        <v>0.025</v>
      </c>
      <c r="J387" s="110" t="inlineStr">
        <is>
          <t>EUR</t>
        </is>
      </c>
      <c r="K387" s="119" t="n">
        <v>280</v>
      </c>
      <c r="L387" s="110" t="inlineStr">
        <is>
          <t>EDGE-7478-320790</t>
        </is>
      </c>
    </row>
    <row r="388">
      <c r="A388" s="110" t="n">
        <v>386</v>
      </c>
      <c r="B388" s="110" t="n">
        <v>194359</v>
      </c>
      <c r="C388" s="108" t="inlineStr">
        <is>
          <t>Tesla-(2021-2-20-2021-3-19)_Ursilan Afandi Zaki_MS_Review</t>
        </is>
      </c>
      <c r="D388" s="0" t="n"/>
      <c r="E388" s="0" t="n"/>
      <c r="F388" s="0" t="n"/>
      <c r="G388" s="0" t="n"/>
      <c r="H388" s="110" t="n">
        <v>576.5</v>
      </c>
      <c r="I388" s="110" t="n">
        <v>0.04</v>
      </c>
      <c r="J388" s="110" t="inlineStr">
        <is>
          <t>USD</t>
        </is>
      </c>
      <c r="K388" s="110" t="n">
        <v>23.06</v>
      </c>
      <c r="L388" s="110" t="inlineStr">
        <is>
          <t>EDGE-194359-320791</t>
        </is>
      </c>
    </row>
    <row r="389">
      <c r="A389" s="110" t="n">
        <v>387</v>
      </c>
      <c r="B389" s="110" t="n">
        <v>169885</v>
      </c>
      <c r="C389" s="108" t="inlineStr">
        <is>
          <t>Tesla-(2021-2-20-2021-3-19)_Yoonpyo Hong(Eugene)_KO_Review</t>
        </is>
      </c>
      <c r="D389" s="0" t="n"/>
      <c r="E389" s="0" t="n"/>
      <c r="F389" s="0" t="n"/>
      <c r="G389" s="0" t="n"/>
      <c r="H389" s="110" t="n">
        <v>15</v>
      </c>
      <c r="I389" s="110" t="n">
        <v>0.025</v>
      </c>
      <c r="J389" s="110" t="inlineStr">
        <is>
          <t>USD</t>
        </is>
      </c>
      <c r="K389" s="110" t="n">
        <v>0.375</v>
      </c>
      <c r="L389" s="110" t="inlineStr">
        <is>
          <t>EDGE-169885-320792</t>
        </is>
      </c>
    </row>
    <row r="390">
      <c r="A390" s="110" t="n">
        <v>388</v>
      </c>
      <c r="B390" s="110" t="n">
        <v>164641</v>
      </c>
      <c r="C390" s="108" t="inlineStr">
        <is>
          <t>Tesla-(2021-2-20-2021-3-19)_Yutaka Kato_JA_Review</t>
        </is>
      </c>
      <c r="D390" s="0" t="n"/>
      <c r="E390" s="0" t="n"/>
      <c r="F390" s="0" t="n"/>
      <c r="G390" s="0" t="n"/>
      <c r="H390" s="110" t="n">
        <v>619.2</v>
      </c>
      <c r="I390" s="110" t="n">
        <v>0.035</v>
      </c>
      <c r="J390" s="110" t="inlineStr">
        <is>
          <t>USD</t>
        </is>
      </c>
      <c r="K390" s="110" t="n">
        <v>21.672</v>
      </c>
      <c r="L390" s="110" t="inlineStr">
        <is>
          <t>EDGE-164641-320793</t>
        </is>
      </c>
    </row>
    <row r="391">
      <c r="A391" s="110" t="n">
        <v>389</v>
      </c>
      <c r="B391" s="110" t="n">
        <v>244128</v>
      </c>
      <c r="C391" s="108" t="inlineStr">
        <is>
          <t>Tesla-(2021-2-20-2021-3-19)_Zelenka Czech Republic sro_CZ_Review</t>
        </is>
      </c>
      <c r="D391" s="0" t="n"/>
      <c r="E391" s="0" t="n"/>
      <c r="F391" s="0" t="n"/>
      <c r="G391" s="0" t="n"/>
      <c r="H391" s="110" t="n">
        <v>7</v>
      </c>
      <c r="I391" s="110" t="n">
        <v>18</v>
      </c>
      <c r="J391" s="110" t="inlineStr">
        <is>
          <t>EUR</t>
        </is>
      </c>
      <c r="K391" s="119" t="n">
        <v>126</v>
      </c>
      <c r="L391" s="110" t="inlineStr">
        <is>
          <t>EDGE-244128-320794</t>
        </is>
      </c>
    </row>
    <row r="392">
      <c r="A392" s="110" t="n">
        <v>390</v>
      </c>
      <c r="B392" s="110" t="n">
        <v>103809</v>
      </c>
      <c r="C392" s="108" t="inlineStr">
        <is>
          <t>Tesla-(2021-2-20-2021-3-19)_Zheng Lin_CN_Review</t>
        </is>
      </c>
      <c r="D392" s="0" t="n"/>
      <c r="E392" s="0" t="n"/>
      <c r="F392" s="0" t="n"/>
      <c r="G392" s="0" t="n"/>
      <c r="H392" s="110" t="n">
        <v>5775.499999999998</v>
      </c>
      <c r="I392" s="110" t="n">
        <v>0.1</v>
      </c>
      <c r="J392" s="110" t="inlineStr">
        <is>
          <t>CNY</t>
        </is>
      </c>
      <c r="K392" s="110" t="n">
        <v>577.5499999999998</v>
      </c>
      <c r="L392" s="110" t="inlineStr">
        <is>
          <t>EDGE-103809-320795</t>
        </is>
      </c>
    </row>
    <row r="393">
      <c r="A393" s="110" t="n">
        <v>391</v>
      </c>
      <c r="B393" s="110" t="n">
        <v>190801</v>
      </c>
      <c r="C393" s="108" t="inlineStr">
        <is>
          <t>Tesla-(2021-2-20-2021-3-19)_Li Yingsong_CN_Review</t>
        </is>
      </c>
      <c r="D393" s="0" t="n"/>
      <c r="E393" s="0" t="n"/>
      <c r="F393" s="0" t="n"/>
      <c r="G393" s="0" t="n"/>
      <c r="H393" s="110" t="n">
        <v>82.3</v>
      </c>
      <c r="I393" s="110" t="n">
        <v>0.075</v>
      </c>
      <c r="J393" s="110" t="inlineStr">
        <is>
          <t>CNY</t>
        </is>
      </c>
      <c r="K393" s="110" t="n">
        <v>6.172499999999999</v>
      </c>
      <c r="L393" s="110" t="inlineStr">
        <is>
          <t>EDGE-190801-320796</t>
        </is>
      </c>
    </row>
    <row r="394">
      <c r="A394" s="110" t="n">
        <v>392</v>
      </c>
      <c r="B394" s="476" t="inlineStr">
        <is>
          <t>G90006218</t>
        </is>
      </c>
      <c r="C394" s="477" t="inlineStr">
        <is>
          <t>Tesla-(2021-2-20-2021-3-19)_Maciej Andrzejczak_PL_Translation</t>
        </is>
      </c>
      <c r="D394" s="476" t="n"/>
      <c r="E394" s="476" t="n"/>
      <c r="F394" s="476" t="n"/>
      <c r="G394" s="476" t="n"/>
      <c r="H394" s="476" t="n">
        <v>279.2</v>
      </c>
      <c r="I394" s="476" t="n">
        <v>0.08</v>
      </c>
      <c r="J394" s="476" t="inlineStr">
        <is>
          <t>EUR</t>
        </is>
      </c>
      <c r="K394" s="476" t="n">
        <v>22.336</v>
      </c>
      <c r="L394" s="476" t="inlineStr">
        <is>
          <t>EDGE-G90006218-320800</t>
        </is>
      </c>
    </row>
    <row r="395">
      <c r="A395" s="110" t="n">
        <v>393</v>
      </c>
      <c r="B395" s="476" t="inlineStr">
        <is>
          <t>G90006215</t>
        </is>
      </c>
      <c r="C395" s="477" t="inlineStr">
        <is>
          <t>Tesla-(2021-2-20-2021-3-19)_Marcin Marciniszyn_PL_Translation</t>
        </is>
      </c>
      <c r="D395" s="476" t="n"/>
      <c r="E395" s="476" t="n"/>
      <c r="F395" s="476" t="n"/>
      <c r="G395" s="476" t="n"/>
      <c r="H395" s="476" t="n">
        <v>1249.6</v>
      </c>
      <c r="I395" s="476" t="n">
        <v>0.07000000000000001</v>
      </c>
      <c r="J395" s="476" t="inlineStr">
        <is>
          <t>EUR</t>
        </is>
      </c>
      <c r="K395" s="476" t="n">
        <v>87.47200000000001</v>
      </c>
      <c r="L395" s="476" t="inlineStr">
        <is>
          <t>EDGE-G90006215-320803</t>
        </is>
      </c>
    </row>
    <row r="396">
      <c r="A396" s="110" t="n">
        <v>394</v>
      </c>
      <c r="B396" s="476" t="inlineStr">
        <is>
          <t>G90006218</t>
        </is>
      </c>
      <c r="C396" s="477" t="inlineStr">
        <is>
          <t>Tesla-(2021-2-20-2021-3-19)_Maciej Andrzejczak_PL_Review</t>
        </is>
      </c>
      <c r="D396" s="476" t="n"/>
      <c r="E396" s="476" t="n"/>
      <c r="F396" s="476" t="n"/>
      <c r="G396" s="476" t="n"/>
      <c r="H396" s="476" t="n">
        <v>6560.499999999999</v>
      </c>
      <c r="I396" s="476" t="n">
        <v>0.022</v>
      </c>
      <c r="J396" s="476" t="inlineStr">
        <is>
          <t>EUR</t>
        </is>
      </c>
      <c r="K396" s="476" t="n">
        <v>144.331</v>
      </c>
      <c r="L396" s="476" t="inlineStr">
        <is>
          <t>EDGE-G90006218-320805</t>
        </is>
      </c>
    </row>
    <row r="397">
      <c r="A397" s="110" t="n">
        <v>395</v>
      </c>
      <c r="B397" s="476" t="inlineStr">
        <is>
          <t>G90006216</t>
        </is>
      </c>
      <c r="C397" s="477" t="inlineStr">
        <is>
          <t>Tesla-(2021-2-20-2021-3-19)_Maciej Zieliński_PL_Review</t>
        </is>
      </c>
      <c r="D397" s="476" t="n"/>
      <c r="E397" s="476" t="n"/>
      <c r="F397" s="476" t="n"/>
      <c r="G397" s="476" t="n"/>
      <c r="H397" s="476" t="n">
        <v>2000</v>
      </c>
      <c r="I397" s="476" t="n">
        <v>0.015</v>
      </c>
      <c r="J397" s="476" t="inlineStr">
        <is>
          <t>EUR</t>
        </is>
      </c>
      <c r="K397" s="476" t="n">
        <v>30</v>
      </c>
      <c r="L397" s="476" t="inlineStr">
        <is>
          <t>EDGE-G90006216-320810</t>
        </is>
      </c>
    </row>
    <row r="398">
      <c r="A398" s="110" t="n">
        <v>396</v>
      </c>
      <c r="B398" s="476" t="inlineStr">
        <is>
          <t>G90006215</t>
        </is>
      </c>
      <c r="C398" s="477" t="inlineStr">
        <is>
          <t>Tesla-(2021-2-20-2021-3-19)_Marcin Marciniszyn_PL_Review</t>
        </is>
      </c>
      <c r="D398" s="476" t="n"/>
      <c r="E398" s="476" t="n"/>
      <c r="F398" s="476" t="n"/>
      <c r="G398" s="476" t="n"/>
      <c r="H398" s="476" t="n">
        <v>51.9</v>
      </c>
      <c r="I398" s="476" t="n">
        <v>0.021</v>
      </c>
      <c r="J398" s="476" t="inlineStr">
        <is>
          <t>EUR</t>
        </is>
      </c>
      <c r="K398" s="476" t="n">
        <v>1.0899</v>
      </c>
      <c r="L398" s="476" t="inlineStr">
        <is>
          <t>EDGE-G90006215-320812</t>
        </is>
      </c>
    </row>
    <row r="399">
      <c r="A399" s="110" t="n">
        <v>397</v>
      </c>
      <c r="B399" s="439" t="n">
        <v>170224</v>
      </c>
      <c r="C399" s="440" t="inlineStr">
        <is>
          <t>Tesla-(2021-2-20-2021-3-19)_Corinne Duquette_FR_CA_Ongoing Translation</t>
        </is>
      </c>
      <c r="D399" s="439" t="n"/>
      <c r="E399" s="439" t="n"/>
      <c r="F399" s="439" t="n"/>
      <c r="G399" s="439" t="n"/>
      <c r="H399" s="439" t="n">
        <v>7536.2</v>
      </c>
      <c r="I399" s="439" t="n">
        <v>0.1</v>
      </c>
      <c r="J399" s="439" t="inlineStr">
        <is>
          <t>USD</t>
        </is>
      </c>
      <c r="K399" s="439" t="n">
        <v>753.6200000000001</v>
      </c>
      <c r="L399" s="439" t="inlineStr">
        <is>
          <t>EDGE-170224-320813</t>
        </is>
      </c>
    </row>
    <row r="400">
      <c r="A400" s="110" t="n">
        <v>398</v>
      </c>
      <c r="B400" s="439" t="n">
        <v>7341</v>
      </c>
      <c r="C400" s="440" t="inlineStr">
        <is>
          <t>Tesla-(2021-2-20-2021-3-19)_Gerard Grivé_CA_Ongoing Translation</t>
        </is>
      </c>
      <c r="D400" s="439" t="n"/>
      <c r="E400" s="439" t="n"/>
      <c r="F400" s="439" t="n"/>
      <c r="G400" s="439" t="n"/>
      <c r="H400" s="439" t="n">
        <v>7567.1</v>
      </c>
      <c r="I400" s="439" t="n">
        <v>0.07500000000000001</v>
      </c>
      <c r="J400" s="439" t="inlineStr">
        <is>
          <t>EUR</t>
        </is>
      </c>
      <c r="K400" s="439" t="n">
        <v>567.5325000000001</v>
      </c>
      <c r="L400" s="439" t="inlineStr">
        <is>
          <t>EDGE-7341-321798</t>
        </is>
      </c>
    </row>
    <row r="401">
      <c r="A401" s="110" t="n">
        <v>399</v>
      </c>
      <c r="B401" s="439" t="n">
        <v>117325</v>
      </c>
      <c r="C401" s="440" t="inlineStr">
        <is>
          <t>Tesla-(2021-2-20-2021-3-19)_Hiromasa Funaki_JA_Ongoing Translation</t>
        </is>
      </c>
      <c r="D401" s="439" t="n"/>
      <c r="E401" s="439" t="n"/>
      <c r="F401" s="439" t="n"/>
      <c r="G401" s="439" t="n"/>
      <c r="H401" s="439" t="n">
        <v>7542.7</v>
      </c>
      <c r="I401" s="439" t="n">
        <v>10</v>
      </c>
      <c r="J401" s="439" t="inlineStr">
        <is>
          <t>JPY</t>
        </is>
      </c>
      <c r="K401" s="439" t="n">
        <v>75427</v>
      </c>
      <c r="L401" s="439" t="inlineStr">
        <is>
          <t>EDGE-117325-320814</t>
        </is>
      </c>
    </row>
    <row r="402">
      <c r="A402" s="110" t="n">
        <v>400</v>
      </c>
      <c r="B402" s="439" t="n">
        <v>52018</v>
      </c>
      <c r="C402" s="440" t="inlineStr">
        <is>
          <t>Tesla-(2021-2-20-2021-3-19)_Ko-Hui Kuo_TW_Ongoing Translation</t>
        </is>
      </c>
      <c r="D402" s="439" t="n"/>
      <c r="E402" s="439" t="n"/>
      <c r="F402" s="439" t="n"/>
      <c r="G402" s="439" t="n"/>
      <c r="H402" s="439" t="n">
        <v>7547.3</v>
      </c>
      <c r="I402" s="439" t="n">
        <v>0.05</v>
      </c>
      <c r="J402" s="439" t="inlineStr">
        <is>
          <t>USD</t>
        </is>
      </c>
      <c r="K402" s="439" t="n">
        <v>377.365</v>
      </c>
      <c r="L402" s="439" t="inlineStr">
        <is>
          <t>EDGE-52018-320815</t>
        </is>
      </c>
    </row>
    <row r="403">
      <c r="A403" s="110" t="n">
        <v>401</v>
      </c>
      <c r="B403" s="439" t="n">
        <v>142403</v>
      </c>
      <c r="C403" s="440" t="inlineStr">
        <is>
          <t>Tesla-(2021-2-20-2021-3-19)_LangLink Localization Solutions Co, Ltd._HK_Ongoing Translation</t>
        </is>
      </c>
      <c r="D403" s="439" t="n"/>
      <c r="E403" s="439" t="n"/>
      <c r="F403" s="439" t="n"/>
      <c r="G403" s="439" t="n"/>
      <c r="H403" s="439" t="n">
        <v>8503.0875</v>
      </c>
      <c r="I403" s="439" t="n">
        <v>0.08</v>
      </c>
      <c r="J403" s="439" t="inlineStr">
        <is>
          <t>USD</t>
        </is>
      </c>
      <c r="K403" s="439" t="n">
        <v>680.247</v>
      </c>
      <c r="L403" s="439" t="inlineStr">
        <is>
          <t>EDGE-142403-321800</t>
        </is>
      </c>
    </row>
    <row r="404">
      <c r="A404" s="110" t="n">
        <v>402</v>
      </c>
      <c r="B404" s="439" t="n">
        <v>190801</v>
      </c>
      <c r="C404" s="440" t="inlineStr">
        <is>
          <t>Tesla-(2021-2-20-2021-3-19)_Li Yingsong_CN_Ongoing Translation</t>
        </is>
      </c>
      <c r="D404" s="439" t="n"/>
      <c r="E404" s="439" t="n"/>
      <c r="F404" s="439" t="n"/>
      <c r="G404" s="439" t="n"/>
      <c r="H404" s="439" t="n">
        <v>1008.1</v>
      </c>
      <c r="I404" s="439" t="n">
        <v>0.18</v>
      </c>
      <c r="J404" s="439" t="inlineStr">
        <is>
          <t>CNY</t>
        </is>
      </c>
      <c r="K404" s="439" t="n">
        <v>181.458</v>
      </c>
      <c r="L404" s="439" t="inlineStr">
        <is>
          <t>EDGE-190801-320816</t>
        </is>
      </c>
    </row>
    <row r="405">
      <c r="A405" s="110" t="n">
        <v>403</v>
      </c>
      <c r="B405" s="439" t="inlineStr">
        <is>
          <t>NA</t>
        </is>
      </c>
      <c r="C405" s="440" t="inlineStr">
        <is>
          <t>Tesla-(2021-2-20-2021-3-19)_GuoZhanying_CN_Ongoing Translation</t>
        </is>
      </c>
      <c r="D405" s="439" t="n"/>
      <c r="E405" s="439" t="n"/>
      <c r="F405" s="439" t="n"/>
      <c r="G405" s="439" t="n"/>
      <c r="H405" s="439" t="n">
        <v>2569.9</v>
      </c>
      <c r="I405" s="439" t="n">
        <v>0.18</v>
      </c>
      <c r="J405" s="439" t="inlineStr">
        <is>
          <t>CNY</t>
        </is>
      </c>
      <c r="K405" s="439" t="n">
        <v>462.582</v>
      </c>
      <c r="L405" s="439" t="inlineStr">
        <is>
          <t>EDGE-16756-320817</t>
        </is>
      </c>
    </row>
    <row r="406">
      <c r="A406" s="110" t="n">
        <v>404</v>
      </c>
      <c r="B406" s="439" t="inlineStr">
        <is>
          <t>NA</t>
        </is>
      </c>
      <c r="C406" s="440" t="inlineStr">
        <is>
          <t>Tesla-(2021-2-20-2021-3-19)_Zheng Lin_CN_Ongoing Translation</t>
        </is>
      </c>
      <c r="D406" s="439" t="n"/>
      <c r="E406" s="439" t="n"/>
      <c r="F406" s="439" t="n"/>
      <c r="G406" s="439" t="n"/>
      <c r="H406" s="439" t="n">
        <v>3973.5</v>
      </c>
      <c r="I406" s="439" t="n">
        <v>0.18</v>
      </c>
      <c r="J406" s="439" t="inlineStr">
        <is>
          <t>CNY</t>
        </is>
      </c>
      <c r="K406" s="439" t="n">
        <v>715.23</v>
      </c>
      <c r="L406" s="439" t="inlineStr">
        <is>
          <t>EDGE-103809-320818</t>
        </is>
      </c>
    </row>
    <row r="407">
      <c r="A407" s="110" t="n">
        <v>405</v>
      </c>
      <c r="B407" s="439" t="n">
        <v>104494</v>
      </c>
      <c r="C407" s="440" t="inlineStr">
        <is>
          <t>Tesla-(2021-2-20-2021-3-19)_Orlando Ho_HK_Ongoing Review</t>
        </is>
      </c>
      <c r="D407" s="439" t="n"/>
      <c r="E407" s="439" t="n"/>
      <c r="F407" s="439" t="n"/>
      <c r="G407" s="439" t="n"/>
      <c r="H407" s="439" t="n">
        <v>7957.5</v>
      </c>
      <c r="I407" s="439" t="n">
        <v>0.0375</v>
      </c>
      <c r="J407" s="439" t="inlineStr">
        <is>
          <t>USD</t>
        </is>
      </c>
      <c r="K407" s="439" t="n">
        <v>298.40625</v>
      </c>
      <c r="L407" s="439" t="inlineStr">
        <is>
          <t>EDGE-104494-321801</t>
        </is>
      </c>
    </row>
    <row r="408">
      <c r="A408" s="110" t="n">
        <v>406</v>
      </c>
      <c r="B408" s="439" t="n">
        <v>72368</v>
      </c>
      <c r="C408" s="440" t="inlineStr">
        <is>
          <t>Tesla-(2021-2-20-2021-3-19)_Marta Pou Rovira_CA_Ongoing Review</t>
        </is>
      </c>
      <c r="D408" s="439" t="n"/>
      <c r="E408" s="439" t="n"/>
      <c r="F408" s="439" t="n"/>
      <c r="G408" s="439" t="n"/>
      <c r="H408" s="439" t="n">
        <v>7907.900000000001</v>
      </c>
      <c r="I408" s="439" t="n">
        <v>0.019</v>
      </c>
      <c r="J408" s="439" t="inlineStr">
        <is>
          <t>EUR</t>
        </is>
      </c>
      <c r="K408" s="439" t="n">
        <v>150.2501</v>
      </c>
      <c r="L408" s="439" t="inlineStr">
        <is>
          <t>EDGE-72368-321802</t>
        </is>
      </c>
    </row>
    <row r="409">
      <c r="A409" s="110" t="n">
        <v>407</v>
      </c>
      <c r="B409" s="439" t="n">
        <v>126535</v>
      </c>
      <c r="C409" s="440" t="inlineStr">
        <is>
          <t>Tesla-(2021-2-20-2021-3-19)_Michele Lemieux-Madison_FR_CA_Ongoing Review</t>
        </is>
      </c>
      <c r="D409" s="439" t="n"/>
      <c r="E409" s="439" t="n"/>
      <c r="F409" s="439" t="n"/>
      <c r="G409" s="439" t="n"/>
      <c r="H409" s="439" t="n">
        <v>16877.5</v>
      </c>
      <c r="I409" s="439" t="n">
        <v>0.05</v>
      </c>
      <c r="J409" s="439" t="inlineStr">
        <is>
          <t>USD</t>
        </is>
      </c>
      <c r="K409" s="443" t="n">
        <v>843.875</v>
      </c>
      <c r="L409" s="439" t="inlineStr">
        <is>
          <t>EDGE-126535-321803</t>
        </is>
      </c>
    </row>
    <row r="410">
      <c r="A410" s="110" t="n">
        <v>408</v>
      </c>
      <c r="B410" s="439" t="n">
        <v>91233</v>
      </c>
      <c r="C410" s="440" t="inlineStr">
        <is>
          <t>Tesla-(2021-2-20-2021-3-19)_Seungwoo Lee_KO_Ongoing Review</t>
        </is>
      </c>
      <c r="D410" s="439" t="n"/>
      <c r="E410" s="439" t="n"/>
      <c r="F410" s="439" t="n"/>
      <c r="G410" s="439" t="n"/>
      <c r="H410" s="439" t="n">
        <v>7960.599999999999</v>
      </c>
      <c r="I410" s="439" t="n">
        <v>0.03</v>
      </c>
      <c r="J410" s="439" t="inlineStr">
        <is>
          <t>USD</t>
        </is>
      </c>
      <c r="K410" s="439" t="n">
        <v>238.818</v>
      </c>
      <c r="L410" s="439" t="inlineStr">
        <is>
          <t>EDGE-91233-320819</t>
        </is>
      </c>
    </row>
    <row r="411">
      <c r="A411" s="110" t="n">
        <v>409</v>
      </c>
      <c r="B411" s="439" t="n">
        <v>142406</v>
      </c>
      <c r="C411" s="440" t="inlineStr">
        <is>
          <t>Tesla-(2021-2-20-2021-3-19)_Stacey Yeh_TW_Ongoing Review</t>
        </is>
      </c>
      <c r="D411" s="439" t="n"/>
      <c r="E411" s="439" t="n"/>
      <c r="F411" s="439" t="n"/>
      <c r="G411" s="439" t="n"/>
      <c r="H411" s="439" t="n">
        <v>7953.700000000001</v>
      </c>
      <c r="I411" s="439" t="n">
        <v>0.022</v>
      </c>
      <c r="J411" s="439" t="inlineStr">
        <is>
          <t>USD</t>
        </is>
      </c>
      <c r="K411" s="439" t="n">
        <v>174.9814</v>
      </c>
      <c r="L411" s="439" t="inlineStr">
        <is>
          <t>EDGE-142406-320820</t>
        </is>
      </c>
    </row>
    <row r="412">
      <c r="A412" s="110" t="n">
        <v>410</v>
      </c>
      <c r="B412" s="110" t="inlineStr">
        <is>
          <t>NA</t>
        </is>
      </c>
      <c r="C412" s="108" t="inlineStr">
        <is>
          <t>20210226_Update Capitalzation&amp;Manual_KO_Gyeongsu Lee_0.5h</t>
        </is>
      </c>
      <c r="D412" s="110" t="n">
        <v>0.5</v>
      </c>
      <c r="E412" s="110" t="n">
        <v>20</v>
      </c>
      <c r="F412" s="110" t="inlineStr">
        <is>
          <t>USD</t>
        </is>
      </c>
      <c r="G412" s="110" t="n">
        <v>10</v>
      </c>
      <c r="H412" s="110" t="n">
        <v>0.5</v>
      </c>
      <c r="I412" s="110" t="n">
        <v>20</v>
      </c>
      <c r="J412" s="110" t="inlineStr">
        <is>
          <t>USD</t>
        </is>
      </c>
      <c r="K412" s="110" t="n">
        <v>10</v>
      </c>
      <c r="L412" s="110" t="inlineStr">
        <is>
          <t>EDGE-119669-316300</t>
        </is>
      </c>
    </row>
    <row r="413">
      <c r="A413" s="110" t="n">
        <v>411</v>
      </c>
      <c r="B413" s="110" t="inlineStr">
        <is>
          <t>NA</t>
        </is>
      </c>
      <c r="C413" s="108" t="inlineStr">
        <is>
          <t>20210226_Update Capitalzation&amp;Manual_HK_Carrie Tong_1h</t>
        </is>
      </c>
      <c r="D413" s="110" t="n">
        <v>1</v>
      </c>
      <c r="E413" s="110" t="n">
        <v>9</v>
      </c>
      <c r="F413" s="110" t="inlineStr">
        <is>
          <t>USD</t>
        </is>
      </c>
      <c r="G413" s="110" t="n">
        <v>9</v>
      </c>
      <c r="H413" s="110" t="n">
        <v>1</v>
      </c>
      <c r="I413" s="110" t="n">
        <v>9</v>
      </c>
      <c r="J413" s="110" t="inlineStr">
        <is>
          <t>USD</t>
        </is>
      </c>
      <c r="K413" s="110" t="n">
        <v>9</v>
      </c>
      <c r="L413" s="110" t="inlineStr">
        <is>
          <t>EDGE-121763-316304</t>
        </is>
      </c>
    </row>
    <row r="414">
      <c r="A414" s="110" t="n">
        <v>412</v>
      </c>
      <c r="B414" s="110" t="inlineStr">
        <is>
          <t>NA</t>
        </is>
      </c>
      <c r="C414" s="108" t="inlineStr">
        <is>
          <t>20210226_Update Capitalzation&amp;Manual_TW_Peggy_2.5h</t>
        </is>
      </c>
      <c r="D414" s="110" t="n">
        <v>2.5</v>
      </c>
      <c r="E414" s="110" t="n">
        <v>30</v>
      </c>
      <c r="F414" s="110" t="inlineStr">
        <is>
          <t>USD</t>
        </is>
      </c>
      <c r="G414" s="110" t="n">
        <v>75</v>
      </c>
      <c r="H414" s="110" t="n">
        <v>2.5</v>
      </c>
      <c r="I414" s="110" t="n">
        <v>30</v>
      </c>
      <c r="J414" s="110" t="inlineStr">
        <is>
          <t>USD</t>
        </is>
      </c>
      <c r="K414" s="110" t="n">
        <v>75</v>
      </c>
      <c r="L414" s="110" t="inlineStr">
        <is>
          <t>EDGE-169954-316305</t>
        </is>
      </c>
    </row>
    <row r="415">
      <c r="A415" s="110" t="n">
        <v>413</v>
      </c>
      <c r="B415" s="110" t="inlineStr">
        <is>
          <t>NA</t>
        </is>
      </c>
      <c r="C415" s="108" t="inlineStr">
        <is>
          <t>20210226_Update Screenshot review_PL_Maciej Andrzejczak_1h</t>
        </is>
      </c>
      <c r="D415" s="110" t="n">
        <v>1</v>
      </c>
      <c r="E415" s="110" t="n">
        <v>22</v>
      </c>
      <c r="F415" s="110" t="inlineStr">
        <is>
          <t>EUR</t>
        </is>
      </c>
      <c r="G415" s="110" t="n">
        <v>22</v>
      </c>
      <c r="H415" s="110" t="n">
        <v>1</v>
      </c>
      <c r="I415" s="110" t="n">
        <v>22</v>
      </c>
      <c r="J415" s="110" t="inlineStr">
        <is>
          <t>EUR</t>
        </is>
      </c>
      <c r="K415" s="110" t="n">
        <v>22</v>
      </c>
      <c r="L415" s="110" t="inlineStr">
        <is>
          <t>EDGE-G90006218-316306</t>
        </is>
      </c>
    </row>
    <row r="416">
      <c r="A416" s="110" t="n">
        <v>414</v>
      </c>
      <c r="B416" s="110" t="inlineStr">
        <is>
          <t>NA</t>
        </is>
      </c>
      <c r="C416" s="108" t="inlineStr">
        <is>
          <t>20210226_Update Capitalzation&amp;Manual_HE_Dalia_0.5h</t>
        </is>
      </c>
      <c r="D416" s="110" t="n">
        <v>0.5</v>
      </c>
      <c r="E416" s="110" t="n">
        <v>40</v>
      </c>
      <c r="F416" s="110" t="inlineStr">
        <is>
          <t>USD</t>
        </is>
      </c>
      <c r="G416" s="110" t="n">
        <v>20</v>
      </c>
      <c r="H416" s="110" t="n">
        <v>0.5</v>
      </c>
      <c r="I416" s="110" t="n">
        <v>40</v>
      </c>
      <c r="J416" s="110" t="inlineStr">
        <is>
          <t>USD</t>
        </is>
      </c>
      <c r="K416" s="110" t="n">
        <v>20</v>
      </c>
      <c r="L416" s="110" t="inlineStr">
        <is>
          <t>EDGE-50728-316307</t>
        </is>
      </c>
    </row>
    <row r="417">
      <c r="A417" s="110" t="n">
        <v>415</v>
      </c>
      <c r="B417" s="110" t="inlineStr">
        <is>
          <t>NA</t>
        </is>
      </c>
      <c r="C417" s="108" t="inlineStr">
        <is>
          <t>20210226_Update Capitalzation&amp;Manual_JA_Yutaka_3h</t>
        </is>
      </c>
      <c r="D417" s="110" t="n">
        <v>3</v>
      </c>
      <c r="E417" s="110" t="n">
        <v>30</v>
      </c>
      <c r="F417" s="110" t="inlineStr">
        <is>
          <t>USD</t>
        </is>
      </c>
      <c r="G417" s="110" t="n">
        <v>90</v>
      </c>
      <c r="H417" s="110" t="n">
        <v>3</v>
      </c>
      <c r="I417" s="110" t="n">
        <v>30</v>
      </c>
      <c r="J417" s="110" t="inlineStr">
        <is>
          <t>USD</t>
        </is>
      </c>
      <c r="K417" s="110" t="n">
        <v>90</v>
      </c>
      <c r="L417" s="110" t="inlineStr">
        <is>
          <t>EDGE-164641-316308</t>
        </is>
      </c>
    </row>
    <row r="418">
      <c r="A418" s="110" t="n">
        <v>416</v>
      </c>
      <c r="B418" s="110" t="inlineStr">
        <is>
          <t>NA</t>
        </is>
      </c>
      <c r="C418" s="108" t="inlineStr">
        <is>
          <t>20210226_Update Capitalzation&amp;Manual_CN_Yingsong_1h</t>
        </is>
      </c>
      <c r="D418" s="110" t="n">
        <v>1</v>
      </c>
      <c r="E418" s="110" t="n">
        <v>50</v>
      </c>
      <c r="F418" s="110" t="inlineStr">
        <is>
          <t>CNY</t>
        </is>
      </c>
      <c r="G418" s="110" t="n">
        <v>50</v>
      </c>
      <c r="H418" s="110" t="n">
        <v>1</v>
      </c>
      <c r="I418" s="110" t="n">
        <v>50</v>
      </c>
      <c r="J418" s="110" t="inlineStr">
        <is>
          <t>CNY</t>
        </is>
      </c>
      <c r="K418" s="110" t="n">
        <v>50</v>
      </c>
      <c r="L418" s="110" t="inlineStr">
        <is>
          <t>EDGE-190801-316309</t>
        </is>
      </c>
    </row>
    <row r="419">
      <c r="A419" s="110" t="n">
        <v>417</v>
      </c>
      <c r="B419" s="110" t="inlineStr">
        <is>
          <t>NA</t>
        </is>
      </c>
      <c r="C419" s="108" t="inlineStr">
        <is>
          <t>20210304_Update Capitalzation_CN_Zheng Lin_1h</t>
        </is>
      </c>
      <c r="D419" s="110" t="n">
        <v>1</v>
      </c>
      <c r="E419" s="110" t="n">
        <v>50</v>
      </c>
      <c r="F419" s="110" t="inlineStr">
        <is>
          <t>CNY</t>
        </is>
      </c>
      <c r="G419" s="110" t="n">
        <v>50</v>
      </c>
      <c r="H419" s="110" t="n">
        <v>1</v>
      </c>
      <c r="I419" s="110" t="n">
        <v>50</v>
      </c>
      <c r="J419" s="110" t="inlineStr">
        <is>
          <t>CNY</t>
        </is>
      </c>
      <c r="K419" s="110" t="n">
        <v>50</v>
      </c>
      <c r="L419" s="110" t="inlineStr">
        <is>
          <t>EDGE-103809-316344</t>
        </is>
      </c>
    </row>
    <row r="420">
      <c r="A420" s="110" t="n">
        <v>418</v>
      </c>
      <c r="B420" s="110" t="inlineStr">
        <is>
          <t>NA</t>
        </is>
      </c>
      <c r="C420" s="108" t="inlineStr">
        <is>
          <t>20210304_Update Capitalzation_JA_Yutaka_2h</t>
        </is>
      </c>
      <c r="D420" s="110" t="n">
        <v>2</v>
      </c>
      <c r="E420" s="110" t="n">
        <v>30</v>
      </c>
      <c r="F420" s="110" t="inlineStr">
        <is>
          <t>USD</t>
        </is>
      </c>
      <c r="G420" s="110" t="n">
        <v>60</v>
      </c>
      <c r="H420" s="110" t="n">
        <v>2</v>
      </c>
      <c r="I420" s="110" t="n">
        <v>30</v>
      </c>
      <c r="J420" s="110" t="inlineStr">
        <is>
          <t>USD</t>
        </is>
      </c>
      <c r="K420" s="110" t="n">
        <v>60</v>
      </c>
      <c r="L420" s="110" t="inlineStr">
        <is>
          <t>EDGE-164641-316346</t>
        </is>
      </c>
    </row>
    <row r="421">
      <c r="A421" s="110" t="n">
        <v>419</v>
      </c>
      <c r="B421" s="110" t="inlineStr">
        <is>
          <t>NA</t>
        </is>
      </c>
      <c r="C421" s="108" t="inlineStr">
        <is>
          <t>20210304_Update Capitalzation_TW_Peggy_1h</t>
        </is>
      </c>
      <c r="D421" s="110" t="n">
        <v>1</v>
      </c>
      <c r="E421" s="110" t="n">
        <v>30</v>
      </c>
      <c r="F421" s="110" t="inlineStr">
        <is>
          <t>USD</t>
        </is>
      </c>
      <c r="G421" s="110" t="n">
        <v>30</v>
      </c>
      <c r="H421" s="110" t="n">
        <v>1</v>
      </c>
      <c r="I421" s="110" t="n">
        <v>30</v>
      </c>
      <c r="J421" s="110" t="inlineStr">
        <is>
          <t>USD</t>
        </is>
      </c>
      <c r="K421" s="110" t="n">
        <v>30</v>
      </c>
      <c r="L421" s="110" t="inlineStr">
        <is>
          <t>EDGE-169954-316349</t>
        </is>
      </c>
    </row>
    <row r="422">
      <c r="A422" s="110" t="n">
        <v>420</v>
      </c>
      <c r="B422" s="110" t="inlineStr">
        <is>
          <t>NA</t>
        </is>
      </c>
      <c r="C422" s="108" t="inlineStr">
        <is>
          <t>20210304_Update Capitalzation_HK_Carrie Tong_1h</t>
        </is>
      </c>
      <c r="D422" s="110" t="n">
        <v>1</v>
      </c>
      <c r="E422" s="110" t="n">
        <v>9</v>
      </c>
      <c r="F422" s="110" t="inlineStr">
        <is>
          <t>USD</t>
        </is>
      </c>
      <c r="G422" s="110" t="n">
        <v>9</v>
      </c>
      <c r="H422" s="110" t="n">
        <v>1</v>
      </c>
      <c r="I422" s="110" t="n">
        <v>9</v>
      </c>
      <c r="J422" s="110" t="inlineStr">
        <is>
          <t>USD</t>
        </is>
      </c>
      <c r="K422" s="110" t="n">
        <v>9</v>
      </c>
      <c r="L422" s="110" t="inlineStr">
        <is>
          <t>EDGE-121763-316352</t>
        </is>
      </c>
    </row>
    <row r="423">
      <c r="A423" s="110" t="n">
        <v>421</v>
      </c>
      <c r="B423" s="110" t="inlineStr">
        <is>
          <t>NA</t>
        </is>
      </c>
      <c r="C423" s="108" t="inlineStr">
        <is>
          <t>20210304_Update Capitalzation_KO_Gyeongsu Lee_1h</t>
        </is>
      </c>
      <c r="D423" s="110" t="n">
        <v>1</v>
      </c>
      <c r="E423" s="110" t="n">
        <v>20</v>
      </c>
      <c r="F423" s="110" t="inlineStr">
        <is>
          <t>USD</t>
        </is>
      </c>
      <c r="G423" s="110" t="n">
        <v>20</v>
      </c>
      <c r="H423" s="110" t="n">
        <v>1</v>
      </c>
      <c r="I423" s="110" t="n">
        <v>20</v>
      </c>
      <c r="J423" s="110" t="inlineStr">
        <is>
          <t>USD</t>
        </is>
      </c>
      <c r="K423" s="110" t="n">
        <v>20</v>
      </c>
      <c r="L423" s="110" t="inlineStr">
        <is>
          <t>EDGE-119669-316355</t>
        </is>
      </c>
    </row>
    <row r="424">
      <c r="A424" s="110" t="n">
        <v>422</v>
      </c>
      <c r="B424" s="110" t="inlineStr">
        <is>
          <t>NA</t>
        </is>
      </c>
      <c r="C424" s="108" t="inlineStr">
        <is>
          <t>20210311_Fix Feedback_KO_Gyeongsu Lee_5h</t>
        </is>
      </c>
      <c r="D424" s="110" t="n">
        <v>5</v>
      </c>
      <c r="E424" s="110" t="n">
        <v>20</v>
      </c>
      <c r="F424" s="110" t="inlineStr">
        <is>
          <t>USD</t>
        </is>
      </c>
      <c r="G424" s="110" t="n">
        <v>100</v>
      </c>
      <c r="H424" s="110" t="n">
        <v>5</v>
      </c>
      <c r="I424" s="110" t="n">
        <v>20</v>
      </c>
      <c r="J424" s="110" t="inlineStr">
        <is>
          <t>USD</t>
        </is>
      </c>
      <c r="K424" s="110" t="n">
        <v>100</v>
      </c>
      <c r="L424" s="110" t="inlineStr">
        <is>
          <t>EDGE-119669-316356</t>
        </is>
      </c>
    </row>
    <row r="425">
      <c r="A425" s="110" t="n">
        <v>423</v>
      </c>
      <c r="B425" s="110" t="inlineStr">
        <is>
          <t>NA</t>
        </is>
      </c>
      <c r="C425" s="108" t="inlineStr">
        <is>
          <t>20210226_Capitalize&amp;MANUAL_NL_Koen_1Hr</t>
        </is>
      </c>
      <c r="D425" s="110" t="n">
        <v>1</v>
      </c>
      <c r="E425" s="110" t="n">
        <v>30</v>
      </c>
      <c r="F425" s="110" t="inlineStr">
        <is>
          <t>EUR</t>
        </is>
      </c>
      <c r="G425" s="110" t="n">
        <v>30</v>
      </c>
      <c r="H425" s="110" t="n">
        <v>1</v>
      </c>
      <c r="I425" s="110" t="n">
        <v>30</v>
      </c>
      <c r="J425" s="110" t="inlineStr">
        <is>
          <t>EUR</t>
        </is>
      </c>
      <c r="K425" s="110" t="n">
        <v>30</v>
      </c>
      <c r="L425" s="110" t="inlineStr">
        <is>
          <t>EDGE-150112-316520</t>
        </is>
      </c>
    </row>
    <row r="426">
      <c r="A426" s="110" t="n">
        <v>424</v>
      </c>
      <c r="B426" s="110" t="inlineStr">
        <is>
          <t>NA</t>
        </is>
      </c>
      <c r="C426" s="108" t="inlineStr">
        <is>
          <t>20210304_Capitalization_NL_Koen_1Hr</t>
        </is>
      </c>
      <c r="D426" s="110" t="n">
        <v>1</v>
      </c>
      <c r="E426" s="110" t="n">
        <v>30</v>
      </c>
      <c r="F426" s="110" t="inlineStr">
        <is>
          <t>EUR</t>
        </is>
      </c>
      <c r="G426" s="110" t="n">
        <v>30</v>
      </c>
      <c r="H426" s="110" t="n">
        <v>1</v>
      </c>
      <c r="I426" s="110" t="n">
        <v>30</v>
      </c>
      <c r="J426" s="110" t="inlineStr">
        <is>
          <t>EUR</t>
        </is>
      </c>
      <c r="K426" s="110" t="n">
        <v>30</v>
      </c>
      <c r="L426" s="110" t="inlineStr">
        <is>
          <t>EDGE-150112-316521</t>
        </is>
      </c>
    </row>
    <row r="427">
      <c r="A427" s="110" t="n">
        <v>425</v>
      </c>
      <c r="B427" s="110" t="inlineStr">
        <is>
          <t>NA</t>
        </is>
      </c>
      <c r="C427" s="108" t="inlineStr">
        <is>
          <t>20210226_Capitalize&amp;MANUAL_DE_Heiko_1Hr</t>
        </is>
      </c>
      <c r="D427" s="110" t="n">
        <v>1</v>
      </c>
      <c r="E427" s="110" t="n">
        <v>30</v>
      </c>
      <c r="F427" s="110" t="inlineStr">
        <is>
          <t>EUR</t>
        </is>
      </c>
      <c r="G427" s="110" t="n">
        <v>30</v>
      </c>
      <c r="H427" s="110" t="n">
        <v>1</v>
      </c>
      <c r="I427" s="110" t="n">
        <v>30</v>
      </c>
      <c r="J427" s="110" t="inlineStr">
        <is>
          <t>EUR</t>
        </is>
      </c>
      <c r="K427" s="110" t="n">
        <v>30</v>
      </c>
      <c r="L427" s="110" t="inlineStr">
        <is>
          <t>EDGE-170253-316522</t>
        </is>
      </c>
    </row>
    <row r="428">
      <c r="A428" s="110" t="n">
        <v>426</v>
      </c>
      <c r="B428" s="110" t="inlineStr">
        <is>
          <t>NA</t>
        </is>
      </c>
      <c r="C428" s="108" t="inlineStr">
        <is>
          <t>20210304_Capitalization_DE_Heiko_15Min</t>
        </is>
      </c>
      <c r="D428" s="110" t="n">
        <v>0.25</v>
      </c>
      <c r="E428" s="110" t="n">
        <v>30</v>
      </c>
      <c r="F428" s="110" t="inlineStr">
        <is>
          <t>EUR</t>
        </is>
      </c>
      <c r="G428" s="110" t="n">
        <v>7.5</v>
      </c>
      <c r="H428" s="110" t="n">
        <v>0.25</v>
      </c>
      <c r="I428" s="110" t="n">
        <v>30</v>
      </c>
      <c r="J428" s="110" t="inlineStr">
        <is>
          <t>EUR</t>
        </is>
      </c>
      <c r="K428" s="110" t="n">
        <v>7.5</v>
      </c>
      <c r="L428" s="110" t="inlineStr">
        <is>
          <t>EDGE-170253-316523</t>
        </is>
      </c>
    </row>
    <row r="429">
      <c r="A429" s="110" t="n">
        <v>427</v>
      </c>
      <c r="B429" s="110" t="inlineStr">
        <is>
          <t>NA</t>
        </is>
      </c>
      <c r="C429" s="108" t="inlineStr">
        <is>
          <t>20210226_Capitalize&amp;MANUAL_EL_Theodoros Kalyvas_1Hr</t>
        </is>
      </c>
      <c r="D429" s="110" t="n">
        <v>1</v>
      </c>
      <c r="E429" s="110" t="n">
        <v>25</v>
      </c>
      <c r="F429" s="110" t="inlineStr">
        <is>
          <t>EUR</t>
        </is>
      </c>
      <c r="G429" s="110" t="n">
        <v>25</v>
      </c>
      <c r="H429" s="110" t="n">
        <v>1</v>
      </c>
      <c r="I429" s="110" t="n">
        <v>25</v>
      </c>
      <c r="J429" s="110" t="inlineStr">
        <is>
          <t>EUR</t>
        </is>
      </c>
      <c r="K429" s="110" t="n">
        <v>25</v>
      </c>
      <c r="L429" s="110" t="inlineStr">
        <is>
          <t>EDGE-187485-317445</t>
        </is>
      </c>
    </row>
    <row r="430">
      <c r="A430" s="110" t="n">
        <v>428</v>
      </c>
      <c r="B430" s="110" t="inlineStr">
        <is>
          <t>NA</t>
        </is>
      </c>
      <c r="C430" s="108" t="inlineStr">
        <is>
          <t>20210304_Capitalization_EL_Theodoros Vavekis_1Hr</t>
        </is>
      </c>
      <c r="D430" s="110" t="n">
        <v>1</v>
      </c>
      <c r="E430" s="110" t="n">
        <v>25</v>
      </c>
      <c r="F430" s="110" t="inlineStr">
        <is>
          <t>EUR</t>
        </is>
      </c>
      <c r="G430" s="110" t="n">
        <v>25</v>
      </c>
      <c r="H430" s="110" t="n">
        <v>1</v>
      </c>
      <c r="I430" s="110" t="n">
        <v>25</v>
      </c>
      <c r="J430" s="110" t="inlineStr">
        <is>
          <t>EUR</t>
        </is>
      </c>
      <c r="K430" s="110" t="n">
        <v>25</v>
      </c>
      <c r="L430" s="110" t="inlineStr">
        <is>
          <t>EDGE-189794-316524</t>
        </is>
      </c>
    </row>
    <row r="431">
      <c r="A431" s="110" t="n">
        <v>429</v>
      </c>
      <c r="B431" s="110" t="inlineStr">
        <is>
          <t>NA</t>
        </is>
      </c>
      <c r="C431" s="108" t="inlineStr">
        <is>
          <t>20210226_Capitalize&amp;MANUAL_FR(CA)_Corinne_1.5Hr</t>
        </is>
      </c>
      <c r="D431" s="110" t="n">
        <v>1.5</v>
      </c>
      <c r="E431" s="110" t="n">
        <v>30</v>
      </c>
      <c r="F431" s="110" t="inlineStr">
        <is>
          <t>USD</t>
        </is>
      </c>
      <c r="G431" s="110" t="n">
        <v>45</v>
      </c>
      <c r="H431" s="110" t="n">
        <v>1.5</v>
      </c>
      <c r="I431" s="110" t="n">
        <v>30</v>
      </c>
      <c r="J431" s="110" t="inlineStr">
        <is>
          <t>USD</t>
        </is>
      </c>
      <c r="K431" s="110" t="n">
        <v>45</v>
      </c>
      <c r="L431" s="110" t="inlineStr">
        <is>
          <t>EDGE-170224-316525</t>
        </is>
      </c>
    </row>
    <row r="432">
      <c r="A432" s="110" t="n">
        <v>430</v>
      </c>
      <c r="B432" s="110" t="inlineStr">
        <is>
          <t>NA</t>
        </is>
      </c>
      <c r="C432" s="108" t="inlineStr">
        <is>
          <t>20210304_Capitalization_FR(CA)_Corinne_30Min</t>
        </is>
      </c>
      <c r="D432" s="110" t="n">
        <v>0.5</v>
      </c>
      <c r="E432" s="110" t="n">
        <v>30</v>
      </c>
      <c r="F432" s="110" t="inlineStr">
        <is>
          <t>USD</t>
        </is>
      </c>
      <c r="G432" s="110" t="n">
        <v>15</v>
      </c>
      <c r="H432" s="110" t="n">
        <v>0.5</v>
      </c>
      <c r="I432" s="110" t="n">
        <v>30</v>
      </c>
      <c r="J432" s="110" t="inlineStr">
        <is>
          <t>USD</t>
        </is>
      </c>
      <c r="K432" s="110" t="n">
        <v>15</v>
      </c>
      <c r="L432" s="110" t="inlineStr">
        <is>
          <t>EDGE-170224-317446</t>
        </is>
      </c>
    </row>
    <row r="433">
      <c r="A433" s="110" t="n">
        <v>431</v>
      </c>
      <c r="B433" s="110" t="inlineStr">
        <is>
          <t>NA</t>
        </is>
      </c>
      <c r="C433" s="108" t="inlineStr">
        <is>
          <t>20210226_Capitalize&amp;MANUAL_NO_Peter Wangsvik Sigurdsen_45Mins</t>
        </is>
      </c>
      <c r="D433" s="110" t="n">
        <v>0.75</v>
      </c>
      <c r="E433" s="110" t="n">
        <v>27</v>
      </c>
      <c r="F433" s="110" t="inlineStr">
        <is>
          <t>EUR</t>
        </is>
      </c>
      <c r="G433" s="110" t="n">
        <v>20.25</v>
      </c>
      <c r="H433" s="110" t="n">
        <v>0.75</v>
      </c>
      <c r="I433" s="110" t="n">
        <v>27</v>
      </c>
      <c r="J433" s="110" t="inlineStr">
        <is>
          <t>EUR</t>
        </is>
      </c>
      <c r="K433" s="110" t="n">
        <v>20.25</v>
      </c>
      <c r="L433" s="110" t="inlineStr">
        <is>
          <t>EDGE-176760-316526</t>
        </is>
      </c>
    </row>
    <row r="434">
      <c r="A434" s="110" t="n">
        <v>432</v>
      </c>
      <c r="B434" s="110" t="inlineStr">
        <is>
          <t>NA</t>
        </is>
      </c>
      <c r="C434" s="108" t="inlineStr">
        <is>
          <t>20210304_Capitalization_NO_Peter Wangsvik Sigurdsen_30Min</t>
        </is>
      </c>
      <c r="D434" s="110" t="n">
        <v>0.5</v>
      </c>
      <c r="E434" s="110" t="n">
        <v>27</v>
      </c>
      <c r="F434" s="110" t="inlineStr">
        <is>
          <t>EUR</t>
        </is>
      </c>
      <c r="G434" s="0" t="n"/>
      <c r="H434" s="110" t="n">
        <v>0.5</v>
      </c>
      <c r="I434" s="110" t="n">
        <v>27</v>
      </c>
      <c r="J434" s="110" t="inlineStr">
        <is>
          <t>EUR</t>
        </is>
      </c>
      <c r="K434" s="0" t="n"/>
      <c r="L434" s="110" t="inlineStr">
        <is>
          <t>EDGE-176760-317447</t>
        </is>
      </c>
    </row>
    <row r="435">
      <c r="A435" s="110" t="n">
        <v>433</v>
      </c>
      <c r="B435" s="110" t="inlineStr">
        <is>
          <t>NA</t>
        </is>
      </c>
      <c r="C435" s="108" t="inlineStr">
        <is>
          <t>20210226_Capitalize&amp;MANUAL_PT-PT_Rita_1.5Hr</t>
        </is>
      </c>
      <c r="D435" s="110" t="n">
        <v>1.5</v>
      </c>
      <c r="E435" s="110" t="n">
        <v>17</v>
      </c>
      <c r="F435" s="110" t="inlineStr">
        <is>
          <t>EUR</t>
        </is>
      </c>
      <c r="G435" s="110" t="n">
        <v>25.5</v>
      </c>
      <c r="H435" s="110" t="n">
        <v>1.5</v>
      </c>
      <c r="I435" s="110" t="n">
        <v>17</v>
      </c>
      <c r="J435" s="110" t="inlineStr">
        <is>
          <t>EUR</t>
        </is>
      </c>
      <c r="K435" s="110" t="n">
        <v>25.5</v>
      </c>
      <c r="L435" s="110" t="inlineStr">
        <is>
          <t>EDGE-176929-316527</t>
        </is>
      </c>
    </row>
    <row r="436">
      <c r="A436" s="110" t="n">
        <v>434</v>
      </c>
      <c r="B436" s="110" t="inlineStr">
        <is>
          <t>NA</t>
        </is>
      </c>
      <c r="C436" s="108" t="inlineStr">
        <is>
          <t>20210304_Capitalization_PT-PT_Rita_0.5Hr</t>
        </is>
      </c>
      <c r="D436" s="110" t="n">
        <v>0.5</v>
      </c>
      <c r="E436" s="110" t="n">
        <v>17</v>
      </c>
      <c r="F436" s="110" t="inlineStr">
        <is>
          <t>EUR</t>
        </is>
      </c>
      <c r="G436" s="110" t="n">
        <v>8.5</v>
      </c>
      <c r="H436" s="110" t="n">
        <v>0.5</v>
      </c>
      <c r="I436" s="110" t="n">
        <v>17</v>
      </c>
      <c r="J436" s="110" t="inlineStr">
        <is>
          <t>EUR</t>
        </is>
      </c>
      <c r="K436" s="110" t="n">
        <v>8.5</v>
      </c>
      <c r="L436" s="110" t="inlineStr">
        <is>
          <t>EDGE-176929-316528</t>
        </is>
      </c>
    </row>
    <row r="437">
      <c r="A437" s="110" t="n">
        <v>435</v>
      </c>
      <c r="B437" s="110" t="inlineStr">
        <is>
          <t>NA</t>
        </is>
      </c>
      <c r="C437" s="108" t="inlineStr">
        <is>
          <t>2 tasks_Update Capitalzation&amp;Manual_SV_Johan_2.5h</t>
        </is>
      </c>
      <c r="D437" s="110" t="n">
        <v>2.5</v>
      </c>
      <c r="E437" s="110" t="n">
        <v>35</v>
      </c>
      <c r="F437" s="110" t="inlineStr">
        <is>
          <t>EUR</t>
        </is>
      </c>
      <c r="G437" s="110" t="n">
        <v>87.5</v>
      </c>
      <c r="H437" s="110" t="n">
        <v>2.5</v>
      </c>
      <c r="I437" s="110" t="n">
        <v>35</v>
      </c>
      <c r="J437" s="110" t="inlineStr">
        <is>
          <t>EUR</t>
        </is>
      </c>
      <c r="K437" s="110" t="n">
        <v>87.5</v>
      </c>
      <c r="L437" s="110" t="inlineStr">
        <is>
          <t>EDGE-175908-316529</t>
        </is>
      </c>
    </row>
    <row r="438">
      <c r="A438" s="110" t="n">
        <v>436</v>
      </c>
      <c r="B438" s="110" t="inlineStr">
        <is>
          <t>NA</t>
        </is>
      </c>
      <c r="C438" s="108" t="inlineStr">
        <is>
          <t>2 tasks_Update Capitalzation&amp;Manual_HR_Mirna_0.25h</t>
        </is>
      </c>
      <c r="D438" s="110" t="n">
        <v>0.25</v>
      </c>
      <c r="E438" s="110" t="n">
        <v>15</v>
      </c>
      <c r="F438" s="110" t="inlineStr">
        <is>
          <t>EUR</t>
        </is>
      </c>
      <c r="G438" s="110" t="n">
        <v>3.75</v>
      </c>
      <c r="H438" s="110" t="n">
        <v>0.25</v>
      </c>
      <c r="I438" s="110" t="n">
        <v>15</v>
      </c>
      <c r="J438" s="110" t="inlineStr">
        <is>
          <t>EUR</t>
        </is>
      </c>
      <c r="K438" s="110" t="n">
        <v>3.75</v>
      </c>
      <c r="L438" s="110" t="inlineStr">
        <is>
          <t>EDGE-187410-316530</t>
        </is>
      </c>
    </row>
    <row r="439">
      <c r="A439" s="110" t="n">
        <v>437</v>
      </c>
      <c r="B439" s="110" t="inlineStr">
        <is>
          <t>NA</t>
        </is>
      </c>
      <c r="C439" s="108" t="inlineStr">
        <is>
          <t>2 tasks_Update Capitalzation&amp;Manual_PL_Maciej_3.00h</t>
        </is>
      </c>
      <c r="D439" s="110" t="n">
        <v>3</v>
      </c>
      <c r="E439" s="110" t="n">
        <v>22</v>
      </c>
      <c r="F439" s="110" t="inlineStr">
        <is>
          <t>EUR</t>
        </is>
      </c>
      <c r="G439" s="110" t="n">
        <v>66</v>
      </c>
      <c r="H439" s="110" t="n">
        <v>3</v>
      </c>
      <c r="I439" s="110" t="n">
        <v>22</v>
      </c>
      <c r="J439" s="110" t="inlineStr">
        <is>
          <t>EUR</t>
        </is>
      </c>
      <c r="K439" s="110" t="n">
        <v>66</v>
      </c>
      <c r="L439" s="110" t="inlineStr">
        <is>
          <t>EDGE-G90006218-316531</t>
        </is>
      </c>
    </row>
    <row r="440">
      <c r="A440" s="110" t="n">
        <v>438</v>
      </c>
      <c r="B440" s="110" t="inlineStr">
        <is>
          <t>NA</t>
        </is>
      </c>
      <c r="C440" s="108" t="inlineStr">
        <is>
          <t>2 tasks_Update Capitalzation&amp;Manual_AR_Ossama_0.50h</t>
        </is>
      </c>
      <c r="D440" s="110" t="n">
        <v>0.5</v>
      </c>
      <c r="E440" s="110" t="n">
        <v>15</v>
      </c>
      <c r="F440" s="110" t="inlineStr">
        <is>
          <t>USD</t>
        </is>
      </c>
      <c r="G440" s="110" t="n">
        <v>7.5</v>
      </c>
      <c r="H440" s="110" t="n">
        <v>0.5</v>
      </c>
      <c r="I440" s="110" t="n">
        <v>15</v>
      </c>
      <c r="J440" s="110" t="inlineStr">
        <is>
          <t>USD</t>
        </is>
      </c>
      <c r="K440" s="110" t="n">
        <v>7.5</v>
      </c>
      <c r="L440" s="110" t="inlineStr">
        <is>
          <t>EDGE-190215-316532</t>
        </is>
      </c>
    </row>
    <row r="441">
      <c r="A441" s="110" t="n">
        <v>439</v>
      </c>
      <c r="B441" s="110" t="inlineStr">
        <is>
          <t>NA</t>
        </is>
      </c>
      <c r="C441" s="108" t="inlineStr">
        <is>
          <t>2 tasks_Update Capitalzation&amp;Manual_ES_Pablo_0.50h</t>
        </is>
      </c>
      <c r="D441" s="110" t="n">
        <v>0.5</v>
      </c>
      <c r="E441" s="110" t="n">
        <v>20</v>
      </c>
      <c r="F441" s="110" t="inlineStr">
        <is>
          <t>EUR</t>
        </is>
      </c>
      <c r="G441" s="110" t="n">
        <v>10</v>
      </c>
      <c r="H441" s="110" t="n">
        <v>0.5</v>
      </c>
      <c r="I441" s="110" t="n">
        <v>20</v>
      </c>
      <c r="J441" s="110" t="inlineStr">
        <is>
          <t>EUR</t>
        </is>
      </c>
      <c r="K441" s="110" t="n">
        <v>10</v>
      </c>
      <c r="L441" s="110" t="inlineStr">
        <is>
          <t>EDGE-51833-316533</t>
        </is>
      </c>
    </row>
    <row r="442">
      <c r="A442" s="110" t="n">
        <v>440</v>
      </c>
      <c r="B442" s="110" t="inlineStr">
        <is>
          <t>NA</t>
        </is>
      </c>
      <c r="C442" s="108" t="inlineStr">
        <is>
          <t>2 tasks_Update Capitalzation&amp;Manual_DA_Ida_1.25h</t>
        </is>
      </c>
      <c r="D442" s="110" t="n">
        <v>1.25</v>
      </c>
      <c r="E442" s="110" t="n">
        <v>35</v>
      </c>
      <c r="F442" s="110" t="inlineStr">
        <is>
          <t>EUR</t>
        </is>
      </c>
      <c r="G442" s="110" t="n">
        <v>43.75</v>
      </c>
      <c r="H442" s="110" t="n">
        <v>1.25</v>
      </c>
      <c r="I442" s="110" t="n">
        <v>35</v>
      </c>
      <c r="J442" s="110" t="inlineStr">
        <is>
          <t>EUR</t>
        </is>
      </c>
      <c r="K442" s="110" t="n">
        <v>43.75</v>
      </c>
      <c r="L442" s="110" t="inlineStr">
        <is>
          <t>EDGE-176902-316534</t>
        </is>
      </c>
    </row>
    <row r="443">
      <c r="A443" s="110" t="n">
        <v>441</v>
      </c>
      <c r="B443" s="110" t="inlineStr">
        <is>
          <t>NA</t>
        </is>
      </c>
      <c r="C443" s="108" t="inlineStr">
        <is>
          <t>2 tasks_Update Capitalzation&amp;Manual_SL_Polona_2.00h</t>
        </is>
      </c>
      <c r="D443" s="110" t="n">
        <v>2</v>
      </c>
      <c r="E443" s="110" t="n">
        <v>24</v>
      </c>
      <c r="F443" s="110" t="inlineStr">
        <is>
          <t>EUR</t>
        </is>
      </c>
      <c r="G443" s="110" t="n">
        <v>48</v>
      </c>
      <c r="H443" s="110" t="n">
        <v>2</v>
      </c>
      <c r="I443" s="110" t="n">
        <v>24</v>
      </c>
      <c r="J443" s="110" t="inlineStr">
        <is>
          <t>EUR</t>
        </is>
      </c>
      <c r="K443" s="110" t="n">
        <v>48</v>
      </c>
      <c r="L443" s="110" t="inlineStr">
        <is>
          <t>EDGE-74965-316535</t>
        </is>
      </c>
    </row>
    <row r="444">
      <c r="A444" s="110" t="n">
        <v>442</v>
      </c>
      <c r="B444" s="110" t="inlineStr">
        <is>
          <t>NA</t>
        </is>
      </c>
      <c r="C444" s="108" t="inlineStr">
        <is>
          <t>2 tasks_Update Capitalzation&amp;Manual_CA_Helena(Idisc Information Technologies SL)_2.50h</t>
        </is>
      </c>
      <c r="D444" s="110" t="n">
        <v>2.5</v>
      </c>
      <c r="E444" s="110" t="n">
        <v>36</v>
      </c>
      <c r="F444" s="110" t="inlineStr">
        <is>
          <t>EUR</t>
        </is>
      </c>
      <c r="G444" s="110" t="n">
        <v>72</v>
      </c>
      <c r="H444" s="110" t="n">
        <v>2.5</v>
      </c>
      <c r="I444" s="110" t="n">
        <v>36</v>
      </c>
      <c r="J444" s="110" t="inlineStr">
        <is>
          <t>EUR</t>
        </is>
      </c>
      <c r="K444" s="110" t="n">
        <v>72</v>
      </c>
      <c r="L444" s="110" t="inlineStr">
        <is>
          <t>EDGE-7341-316536</t>
        </is>
      </c>
    </row>
    <row r="445">
      <c r="A445" s="110" t="n">
        <v>443</v>
      </c>
      <c r="B445" s="110" t="inlineStr">
        <is>
          <t>NA</t>
        </is>
      </c>
      <c r="C445" s="108" t="inlineStr">
        <is>
          <t>DQF-MQM_Pactera_LQA_90509_SV_Johan_3.00h</t>
        </is>
      </c>
      <c r="D445" s="110" t="n">
        <v>3</v>
      </c>
      <c r="E445" s="110" t="n">
        <v>35</v>
      </c>
      <c r="F445" s="110" t="inlineStr">
        <is>
          <t>EUR</t>
        </is>
      </c>
      <c r="G445" s="110" t="n">
        <v>105</v>
      </c>
      <c r="H445" s="110" t="n">
        <v>3</v>
      </c>
      <c r="I445" s="110" t="n">
        <v>35</v>
      </c>
      <c r="J445" s="110" t="inlineStr">
        <is>
          <t>EUR</t>
        </is>
      </c>
      <c r="K445" s="110" t="n">
        <v>105</v>
      </c>
      <c r="L445" s="110" t="inlineStr">
        <is>
          <t>EDGE-175908-317448</t>
        </is>
      </c>
    </row>
    <row r="446">
      <c r="A446" s="110" t="n">
        <v>444</v>
      </c>
      <c r="B446" s="110" t="inlineStr">
        <is>
          <t>NA</t>
        </is>
      </c>
      <c r="C446" s="108" t="inlineStr">
        <is>
          <t>2 tasks_Update Capitalzation&amp;Manual_HR_Sonja Klarić_0.75h</t>
        </is>
      </c>
      <c r="D446" s="0" t="n"/>
      <c r="E446" s="0" t="n"/>
      <c r="F446" s="0" t="n"/>
      <c r="G446" s="0" t="n"/>
      <c r="H446" s="110" t="n">
        <v>0.75</v>
      </c>
      <c r="I446" s="110" t="n">
        <v>20</v>
      </c>
      <c r="J446" s="110" t="inlineStr">
        <is>
          <t>EUR</t>
        </is>
      </c>
      <c r="K446" s="110" t="n">
        <v>15</v>
      </c>
      <c r="L446" s="110" t="inlineStr">
        <is>
          <t>EDGE-187409-318329</t>
        </is>
      </c>
    </row>
    <row r="447">
      <c r="A447" s="110" t="n">
        <v>445</v>
      </c>
      <c r="B447" s="110" t="inlineStr">
        <is>
          <t>NA</t>
        </is>
      </c>
      <c r="C447" s="108" t="inlineStr">
        <is>
          <t>89776_EL_Konstantinos Karanikas_2h extra time</t>
        </is>
      </c>
      <c r="D447" s="0" t="n"/>
      <c r="E447" s="0" t="n"/>
      <c r="F447" s="0" t="n"/>
      <c r="G447" s="0" t="n"/>
      <c r="H447" s="110" t="n">
        <v>2</v>
      </c>
      <c r="I447" s="110" t="n">
        <v>25</v>
      </c>
      <c r="J447" s="110" t="inlineStr">
        <is>
          <t>EUR</t>
        </is>
      </c>
      <c r="K447" s="110" t="n">
        <v>50</v>
      </c>
      <c r="L447" s="110" t="inlineStr">
        <is>
          <t>EDGE-189758-318333</t>
        </is>
      </c>
    </row>
    <row r="448">
      <c r="A448" s="110" t="n">
        <v>446</v>
      </c>
      <c r="B448" s="110" t="inlineStr">
        <is>
          <t>NA</t>
        </is>
      </c>
      <c r="C448" s="440" t="inlineStr">
        <is>
          <t>Tesla-(2021-2-20-2021-3-19)_Corinne Duquette_FR_CA_Ongoing Translation_Compensation 25% rush fee</t>
        </is>
      </c>
      <c r="D448" s="439" t="n"/>
      <c r="E448" s="439" t="n"/>
      <c r="F448" s="439" t="n"/>
      <c r="G448" s="439" t="n"/>
      <c r="H448" s="439" t="n">
        <v>1885</v>
      </c>
      <c r="I448" s="439" t="n">
        <v>0.1</v>
      </c>
      <c r="J448" s="439" t="inlineStr">
        <is>
          <t>USD</t>
        </is>
      </c>
      <c r="K448" s="439" t="n">
        <v>188.5</v>
      </c>
      <c r="L448" s="439" t="inlineStr">
        <is>
          <t>EDGE-170224-322028</t>
        </is>
      </c>
    </row>
    <row r="449">
      <c r="A449" s="110" t="n">
        <v>447</v>
      </c>
      <c r="B449" s="110" t="inlineStr">
        <is>
          <t>NA</t>
        </is>
      </c>
      <c r="C449" s="108" t="inlineStr">
        <is>
          <t>Reverse “Wall Connector"_SV_Johan_1h</t>
        </is>
      </c>
      <c r="H449" s="110" t="n">
        <v>1</v>
      </c>
      <c r="I449" s="110" t="n">
        <v>35</v>
      </c>
      <c r="J449" s="110" t="inlineStr">
        <is>
          <t>EUR</t>
        </is>
      </c>
      <c r="K449" s="110" t="n">
        <v>35</v>
      </c>
      <c r="L449" s="110" t="inlineStr">
        <is>
          <t>EDGE-175908-325598</t>
        </is>
      </c>
    </row>
    <row r="450">
      <c r="A450" s="110" t="n">
        <v>448</v>
      </c>
      <c r="B450" s="110" t="inlineStr">
        <is>
          <t>NA</t>
        </is>
      </c>
      <c r="C450" s="108" t="inlineStr">
        <is>
          <t>Reverse “Wall Connector"_HU_Bernadette _1h</t>
        </is>
      </c>
      <c r="H450" s="110" t="n">
        <v>1</v>
      </c>
      <c r="I450" s="110" t="n">
        <v>15</v>
      </c>
      <c r="J450" s="110" t="inlineStr">
        <is>
          <t>EUR</t>
        </is>
      </c>
      <c r="K450" s="110" t="n">
        <v>15</v>
      </c>
      <c r="L450" s="110" t="inlineStr">
        <is>
          <t>EDGE-194362-325599</t>
        </is>
      </c>
    </row>
    <row r="451">
      <c r="A451" s="110" t="n">
        <v>449</v>
      </c>
      <c r="B451" s="110" t="inlineStr">
        <is>
          <t>NA</t>
        </is>
      </c>
      <c r="C451" s="108" t="inlineStr">
        <is>
          <t>Reverse “Wall Connector"_ES_Toni_3h</t>
        </is>
      </c>
      <c r="H451" s="110" t="n">
        <v>3</v>
      </c>
      <c r="I451" s="110" t="n">
        <v>17</v>
      </c>
      <c r="J451" s="110" t="inlineStr">
        <is>
          <t>EUR</t>
        </is>
      </c>
      <c r="K451" s="110" t="n">
        <v>51</v>
      </c>
      <c r="L451" s="110" t="inlineStr">
        <is>
          <t>EDGE-169760-325608</t>
        </is>
      </c>
    </row>
    <row r="452">
      <c r="A452" s="110" t="n">
        <v>450</v>
      </c>
      <c r="B452" s="110" t="inlineStr">
        <is>
          <t>NA</t>
        </is>
      </c>
      <c r="C452" s="108" t="inlineStr">
        <is>
          <t>Reverse “Wall Connector"_DA_Cecilia_2h</t>
        </is>
      </c>
      <c r="H452" s="110" t="n">
        <v>2</v>
      </c>
      <c r="I452" s="110" t="n">
        <v>35</v>
      </c>
      <c r="J452" s="110" t="inlineStr">
        <is>
          <t>EUR</t>
        </is>
      </c>
      <c r="K452" s="110" t="n">
        <v>70</v>
      </c>
      <c r="L452" s="110" t="inlineStr">
        <is>
          <t>EDGE-176901-325611</t>
        </is>
      </c>
    </row>
    <row r="453">
      <c r="A453" s="110" t="n">
        <v>451</v>
      </c>
      <c r="B453" s="110" t="inlineStr">
        <is>
          <t>NA</t>
        </is>
      </c>
      <c r="C453" s="108" t="inlineStr">
        <is>
          <t>Reverse “Wall Connector"_SL_Polona_1.5h</t>
        </is>
      </c>
      <c r="H453" s="110" t="n">
        <v>1.5</v>
      </c>
      <c r="I453" s="110" t="n">
        <v>24</v>
      </c>
      <c r="J453" s="110" t="inlineStr">
        <is>
          <t>EUR</t>
        </is>
      </c>
      <c r="K453" s="110" t="n">
        <v>36</v>
      </c>
      <c r="L453" s="110" t="inlineStr">
        <is>
          <t>EDGE-74965-325619</t>
        </is>
      </c>
    </row>
    <row r="454">
      <c r="A454" s="110" t="n">
        <v>452</v>
      </c>
      <c r="B454" s="110" t="inlineStr">
        <is>
          <t>NA</t>
        </is>
      </c>
      <c r="C454" s="108" t="inlineStr">
        <is>
          <t>Reverse “Wall Connector"_PL_Romuald _0.25h</t>
        </is>
      </c>
      <c r="H454" s="110" t="n">
        <v>0.25</v>
      </c>
      <c r="I454" s="110" t="n">
        <v>18</v>
      </c>
      <c r="J454" s="110" t="inlineStr">
        <is>
          <t>EUR</t>
        </is>
      </c>
      <c r="K454" s="110" t="n">
        <v>4.5</v>
      </c>
      <c r="L454" s="110" t="inlineStr">
        <is>
          <t>EDGE-51885-325626</t>
        </is>
      </c>
    </row>
    <row r="455">
      <c r="A455" s="110" t="n">
        <v>453</v>
      </c>
      <c r="B455" s="110" t="inlineStr">
        <is>
          <t>NA</t>
        </is>
      </c>
      <c r="C455" s="108" t="inlineStr">
        <is>
          <t>Reverse “Wall Connector"_DE_Heiko _1h</t>
        </is>
      </c>
      <c r="H455" s="110" t="n">
        <v>1</v>
      </c>
      <c r="I455" s="110" t="n">
        <v>30</v>
      </c>
      <c r="J455" s="110" t="inlineStr">
        <is>
          <t>EUR</t>
        </is>
      </c>
      <c r="K455" s="110" t="n">
        <v>30</v>
      </c>
      <c r="L455" s="110" t="inlineStr">
        <is>
          <t>EDGE-170253-325627</t>
        </is>
      </c>
    </row>
    <row r="456">
      <c r="A456" s="110" t="n">
        <v>454</v>
      </c>
      <c r="B456" s="110" t="inlineStr">
        <is>
          <t>NA</t>
        </is>
      </c>
      <c r="C456" s="108" t="inlineStr">
        <is>
          <t>Feature names_HU_Bernadette_T_1h</t>
        </is>
      </c>
      <c r="H456" s="110" t="n">
        <v>1</v>
      </c>
      <c r="I456" s="110" t="n">
        <v>15</v>
      </c>
      <c r="J456" s="110" t="inlineStr">
        <is>
          <t>EUR</t>
        </is>
      </c>
      <c r="K456" s="110" t="n">
        <v>15</v>
      </c>
      <c r="L456" s="110" t="inlineStr">
        <is>
          <t>EDGE-194362-325628</t>
        </is>
      </c>
    </row>
    <row r="457">
      <c r="A457" s="110" t="n">
        <v>455</v>
      </c>
      <c r="B457" s="110" t="inlineStr">
        <is>
          <t>NA</t>
        </is>
      </c>
      <c r="C457" s="108" t="inlineStr">
        <is>
          <t>Feature names_HU_Laszlo Kovacs_E_1h</t>
        </is>
      </c>
      <c r="H457" s="110" t="n">
        <v>1</v>
      </c>
      <c r="I457" s="110" t="n">
        <v>20</v>
      </c>
      <c r="J457" s="110" t="inlineStr">
        <is>
          <t>USD</t>
        </is>
      </c>
      <c r="K457" s="110" t="n">
        <v>20</v>
      </c>
      <c r="L457" s="110" t="inlineStr">
        <is>
          <t>EDGE-5533-325629</t>
        </is>
      </c>
    </row>
    <row r="458">
      <c r="A458" s="110" t="n">
        <v>456</v>
      </c>
      <c r="B458" s="110" t="n">
        <v>17611</v>
      </c>
      <c r="C458" s="108" t="inlineStr">
        <is>
          <t>20210329_Gen 3 WC (3PT2) _Update Wall Connector_FR_Nathalie Delarbre_1h</t>
        </is>
      </c>
      <c r="D458" s="110" t="n">
        <v>1</v>
      </c>
      <c r="H458" s="110" t="n">
        <v>1</v>
      </c>
      <c r="I458" s="110" t="n">
        <v>27</v>
      </c>
      <c r="J458" s="110" t="inlineStr">
        <is>
          <t>EUR</t>
        </is>
      </c>
      <c r="K458" s="110" t="n">
        <v>27</v>
      </c>
      <c r="L458" s="110" t="inlineStr">
        <is>
          <t>EDGE-17611-325630</t>
        </is>
      </c>
    </row>
    <row r="459">
      <c r="A459" s="110" t="n">
        <v>457</v>
      </c>
      <c r="B459" s="110" t="n">
        <v>142403</v>
      </c>
      <c r="C459" s="108" t="inlineStr">
        <is>
          <t>20210329_Gen 3 WC (3PT2) _Update Wall Connector_HK_LangLink Localization Solutions Co, Ltd_1h</t>
        </is>
      </c>
      <c r="D459" s="110" t="n">
        <v>1</v>
      </c>
      <c r="H459" s="110" t="n">
        <v>1</v>
      </c>
      <c r="I459" s="110" t="n">
        <v>25</v>
      </c>
      <c r="J459" s="110" t="inlineStr">
        <is>
          <t>USD</t>
        </is>
      </c>
      <c r="K459" s="110" t="n">
        <v>25</v>
      </c>
      <c r="L459" s="110" t="inlineStr">
        <is>
          <t>EDGE-142403-325631</t>
        </is>
      </c>
    </row>
    <row r="460">
      <c r="A460" s="110" t="n">
        <v>458</v>
      </c>
      <c r="B460" s="110" t="n">
        <v>25876</v>
      </c>
      <c r="C460" s="108" t="inlineStr">
        <is>
          <t>20210329_Gen 3 WC (3PT2) _Update Wall Connector_IT_Monica Column_1h</t>
        </is>
      </c>
      <c r="H460" s="110" t="n">
        <v>1</v>
      </c>
      <c r="I460" s="110" t="n">
        <v>20</v>
      </c>
      <c r="J460" s="110" t="inlineStr">
        <is>
          <t>USD</t>
        </is>
      </c>
      <c r="K460" s="110" t="n">
        <v>20</v>
      </c>
      <c r="L460" s="110" t="inlineStr">
        <is>
          <t>EDGE-25876-325632</t>
        </is>
      </c>
    </row>
    <row r="461">
      <c r="A461" s="110" t="n">
        <v>459</v>
      </c>
      <c r="B461" s="110" t="n">
        <v>195727</v>
      </c>
      <c r="C461" s="108" t="inlineStr">
        <is>
          <t>20210326_new_languages_develop_2021_12_PG-4041-C _feature name_RO_Valentin Cirdei_2h</t>
        </is>
      </c>
      <c r="D461" s="110" t="n">
        <v>2</v>
      </c>
      <c r="E461" s="110" t="n">
        <v>25</v>
      </c>
      <c r="F461" s="110" t="inlineStr">
        <is>
          <t>EUR</t>
        </is>
      </c>
      <c r="G461" s="110" t="n">
        <v>50</v>
      </c>
      <c r="H461" s="110" t="n">
        <v>2</v>
      </c>
      <c r="I461" s="110" t="n">
        <v>25</v>
      </c>
      <c r="J461" s="110" t="inlineStr">
        <is>
          <t>EUR</t>
        </is>
      </c>
      <c r="K461" s="110" t="n">
        <v>50</v>
      </c>
      <c r="L461" s="110" t="inlineStr">
        <is>
          <t>EDGE-195727-325633</t>
        </is>
      </c>
    </row>
    <row r="462">
      <c r="A462" s="110" t="n">
        <v>460</v>
      </c>
      <c r="B462" s="110" t="n">
        <v>136932</v>
      </c>
      <c r="C462" s="108" t="inlineStr">
        <is>
          <t>20210330_new_languages_develop_2021_12_PG-4041-C _feature name_RO_Constantin-Emanuel Stroia_1h</t>
        </is>
      </c>
      <c r="D462" s="110" t="n">
        <v>1</v>
      </c>
      <c r="E462" s="110" t="n">
        <v>15</v>
      </c>
      <c r="F462" s="110" t="inlineStr">
        <is>
          <t>USD</t>
        </is>
      </c>
      <c r="G462" s="110" t="n">
        <v>15</v>
      </c>
      <c r="H462" s="110" t="n">
        <v>1</v>
      </c>
      <c r="I462" s="110" t="n">
        <v>15</v>
      </c>
      <c r="J462" s="110" t="inlineStr">
        <is>
          <t>USD</t>
        </is>
      </c>
      <c r="K462" s="110" t="n">
        <v>15</v>
      </c>
      <c r="L462" s="110" t="inlineStr">
        <is>
          <t>EDGE-136932-325636</t>
        </is>
      </c>
    </row>
    <row r="463">
      <c r="A463" s="110" t="n">
        <v>461</v>
      </c>
      <c r="B463" s="110" t="n">
        <v>128211</v>
      </c>
      <c r="C463" s="108" t="inlineStr">
        <is>
          <t>20210329_Gen 3 WC (3PT2) _Update Wall Connector_RO_Dan Topor_1h</t>
        </is>
      </c>
      <c r="D463" s="110" t="n">
        <v>1</v>
      </c>
      <c r="E463" s="110" t="n">
        <v>15</v>
      </c>
      <c r="F463" s="110" t="inlineStr">
        <is>
          <t>EUR</t>
        </is>
      </c>
      <c r="G463" s="110" t="n">
        <v>15</v>
      </c>
      <c r="H463" s="110" t="n">
        <v>1</v>
      </c>
      <c r="I463" s="110" t="n">
        <v>15</v>
      </c>
      <c r="J463" s="110" t="inlineStr">
        <is>
          <t>EUR</t>
        </is>
      </c>
      <c r="K463" s="110" t="n">
        <v>15</v>
      </c>
      <c r="L463" s="110" t="inlineStr">
        <is>
          <t>EDGE-128211-325637</t>
        </is>
      </c>
    </row>
    <row r="464">
      <c r="A464" s="110" t="n">
        <v>462</v>
      </c>
      <c r="B464" s="110" t="n">
        <v>176760</v>
      </c>
      <c r="C464" s="108" t="inlineStr">
        <is>
          <t>20210329_Gen 3 WC (3PT2) _Update Wall Connector_NO_Peter Wangsvik Sigurdsen_1h</t>
        </is>
      </c>
      <c r="D464" s="110" t="n">
        <v>1</v>
      </c>
      <c r="E464" s="110" t="n">
        <v>27</v>
      </c>
      <c r="F464" s="110" t="inlineStr">
        <is>
          <t>EUR</t>
        </is>
      </c>
      <c r="G464" s="110" t="n">
        <v>27</v>
      </c>
      <c r="H464" s="110" t="n">
        <v>1</v>
      </c>
      <c r="I464" s="110" t="n">
        <v>27</v>
      </c>
      <c r="J464" s="110" t="inlineStr">
        <is>
          <t>EUR</t>
        </is>
      </c>
      <c r="K464" s="110" t="n">
        <v>27</v>
      </c>
      <c r="L464" s="110" t="inlineStr">
        <is>
          <t>EDGE-176760-325638</t>
        </is>
      </c>
    </row>
    <row r="465">
      <c r="A465" s="110" t="n">
        <v>463</v>
      </c>
      <c r="B465" s="110" t="n">
        <v>81450</v>
      </c>
      <c r="C465" s="108" t="inlineStr">
        <is>
          <t>20210329_Gen 3 WC (3PT2) _Update Wall Connector_NO_Lingsoft_0.5h</t>
        </is>
      </c>
      <c r="D465" s="110" t="n">
        <v>0.5</v>
      </c>
      <c r="E465" s="110" t="n">
        <v>45</v>
      </c>
      <c r="F465" s="110" t="inlineStr">
        <is>
          <t>EUR</t>
        </is>
      </c>
      <c r="G465" s="110" t="n">
        <v>22.5</v>
      </c>
      <c r="H465" s="110" t="n">
        <v>0.5</v>
      </c>
      <c r="I465" s="110" t="n">
        <v>45</v>
      </c>
      <c r="J465" s="110" t="inlineStr">
        <is>
          <t>EUR</t>
        </is>
      </c>
      <c r="K465" s="110" t="n">
        <v>22.5</v>
      </c>
      <c r="L465" s="110" t="inlineStr">
        <is>
          <t>EDGE-81450-325639</t>
        </is>
      </c>
    </row>
    <row r="466">
      <c r="A466" s="110" t="n">
        <v>464</v>
      </c>
      <c r="B466" s="110" t="inlineStr">
        <is>
          <t>NA</t>
        </is>
      </c>
      <c r="C466" s="108" t="inlineStr">
        <is>
          <t>20210401_develop_2021.20_PG-2-C_Brian Alvin Poulsen_minimum_fee</t>
        </is>
      </c>
      <c r="H466" s="110" t="n">
        <v>1</v>
      </c>
      <c r="I466" s="110" t="n">
        <v>35</v>
      </c>
      <c r="J466" s="110" t="inlineStr">
        <is>
          <t>EUR</t>
        </is>
      </c>
      <c r="K466" s="110" t="n">
        <v>35</v>
      </c>
      <c r="L466" s="110" t="inlineStr">
        <is>
          <t>EDGE-67151-325640</t>
        </is>
      </c>
    </row>
    <row r="467">
      <c r="A467" s="110" t="n">
        <v>465</v>
      </c>
      <c r="B467" s="110" t="inlineStr">
        <is>
          <t>NA</t>
        </is>
      </c>
      <c r="C467" s="108" t="inlineStr">
        <is>
          <t>20210401_develop_2021.20_PG-2-C_Daniel Heydorn_minimum_fee</t>
        </is>
      </c>
      <c r="H467" s="110" t="n">
        <v>2.5</v>
      </c>
      <c r="I467" s="110" t="n">
        <v>4</v>
      </c>
      <c r="J467" s="110" t="inlineStr">
        <is>
          <t>EUR</t>
        </is>
      </c>
      <c r="K467" s="110" t="n">
        <v>10</v>
      </c>
      <c r="L467" s="110" t="inlineStr">
        <is>
          <t>EDGE-244187-325641</t>
        </is>
      </c>
    </row>
    <row r="468">
      <c r="A468" s="110" t="n">
        <v>466</v>
      </c>
      <c r="B468" s="110" t="n">
        <v>196663</v>
      </c>
      <c r="C468" s="108" t="inlineStr">
        <is>
          <t>94831_HK_3rd party QA_Thomas Yan_2828 words</t>
        </is>
      </c>
      <c r="H468" s="110" t="n">
        <v>2828</v>
      </c>
      <c r="I468" s="110" t="n">
        <v>0.03</v>
      </c>
      <c r="J468" s="110" t="inlineStr">
        <is>
          <t>EUR</t>
        </is>
      </c>
      <c r="K468" s="110">
        <f>H468*I468</f>
        <v/>
      </c>
      <c r="L468" s="110" t="inlineStr">
        <is>
          <t>EDGE-196663-325643</t>
        </is>
      </c>
    </row>
    <row r="469">
      <c r="A469" s="110" t="n">
        <v>467</v>
      </c>
      <c r="B469" s="110" t="n">
        <v>122808</v>
      </c>
      <c r="C469" s="108" t="inlineStr">
        <is>
          <t>94833_TW_3rd party QA _OURS Linguistic Services_2828 words</t>
        </is>
      </c>
      <c r="H469" s="110" t="n">
        <v>2828</v>
      </c>
      <c r="I469" s="492" t="n">
        <v>0.03</v>
      </c>
      <c r="J469" s="110" t="inlineStr">
        <is>
          <t>USD</t>
        </is>
      </c>
      <c r="K469" s="110">
        <f>H469*I469</f>
        <v/>
      </c>
      <c r="L469" s="110" t="inlineStr">
        <is>
          <t>EDGE-122808-325650</t>
        </is>
      </c>
    </row>
    <row r="470">
      <c r="A470" s="110" t="n">
        <v>468</v>
      </c>
      <c r="B470" s="110" t="n">
        <v>11613</v>
      </c>
      <c r="C470" s="108" t="inlineStr">
        <is>
          <t>20210414_offline Voice Navigation Guidance_TH_T_Egle Aoki(Seatongue)</t>
        </is>
      </c>
      <c r="H470" s="110" t="n">
        <v>671</v>
      </c>
      <c r="I470" s="110" t="n">
        <v>0.06</v>
      </c>
      <c r="J470" s="110" t="inlineStr">
        <is>
          <t>USD</t>
        </is>
      </c>
      <c r="K470" s="110" t="n">
        <v>40.26</v>
      </c>
      <c r="L470" s="110" t="inlineStr">
        <is>
          <t>EDGE-11613-325653</t>
        </is>
      </c>
    </row>
    <row r="471">
      <c r="A471" s="110" t="n">
        <v>469</v>
      </c>
      <c r="B471" s="110" t="n">
        <v>125640</v>
      </c>
      <c r="C471" s="108" t="inlineStr">
        <is>
          <t>20210414_offline Voice Navigation Guidance_TH_E_Jennifer (GTE Localize)&amp;97741&amp;97044&amp;97383</t>
        </is>
      </c>
      <c r="H471" s="110" t="n">
        <v>179.1142857142857</v>
      </c>
      <c r="I471" s="110" t="n">
        <v>0.35</v>
      </c>
      <c r="J471" s="110" t="inlineStr">
        <is>
          <t>USD</t>
        </is>
      </c>
      <c r="K471" s="110" t="n">
        <v>62.69</v>
      </c>
      <c r="L471" s="110" t="inlineStr">
        <is>
          <t>EDGE-125640-325654</t>
        </is>
      </c>
    </row>
    <row r="472">
      <c r="A472" s="110" t="n">
        <v>470</v>
      </c>
      <c r="B472" s="110" t="n">
        <v>119669</v>
      </c>
      <c r="C472" s="108" t="inlineStr">
        <is>
          <t>97612_KO Fix_Gyeongsu Lee_0.5h</t>
        </is>
      </c>
      <c r="H472" s="110" t="n">
        <v>0.5</v>
      </c>
      <c r="I472" s="110" t="n">
        <v>20</v>
      </c>
      <c r="J472" s="110" t="inlineStr">
        <is>
          <t>USD</t>
        </is>
      </c>
      <c r="K472" s="110" t="n">
        <v>10</v>
      </c>
      <c r="L472" s="110" t="inlineStr">
        <is>
          <t>EDGE-119669-325655</t>
        </is>
      </c>
    </row>
    <row r="473">
      <c r="A473" s="110" t="n">
        <v>471</v>
      </c>
      <c r="B473" s="110" t="n">
        <v>189758</v>
      </c>
      <c r="C473" s="108" t="inlineStr">
        <is>
          <t>Gen3WC_EL_Konstantinos Karanikas_0.5_Missing Translation</t>
        </is>
      </c>
      <c r="H473" s="110" t="n">
        <v>0.5</v>
      </c>
      <c r="I473" s="110" t="n">
        <v>25</v>
      </c>
      <c r="J473" s="110" t="inlineStr">
        <is>
          <t>EUR</t>
        </is>
      </c>
      <c r="K473" s="110" t="n">
        <v>12.5</v>
      </c>
      <c r="L473" s="110" t="inlineStr">
        <is>
          <t>EDGE-189758-325656</t>
        </is>
      </c>
    </row>
    <row r="474">
      <c r="A474" s="110" t="n">
        <v>472</v>
      </c>
      <c r="B474" s="110" t="n">
        <v>187485</v>
      </c>
      <c r="C474" s="108" t="inlineStr">
        <is>
          <t>Gen 3WC_WallConnector_EL_TheodorosKalyvas</t>
        </is>
      </c>
      <c r="H474" s="110" t="n">
        <v>1</v>
      </c>
      <c r="I474" s="110" t="n">
        <v>25</v>
      </c>
      <c r="J474" s="110" t="inlineStr">
        <is>
          <t>EUR</t>
        </is>
      </c>
      <c r="K474" s="110" t="n">
        <v>25</v>
      </c>
      <c r="L474" s="110" t="inlineStr">
        <is>
          <t>EDGE-187485-325657</t>
        </is>
      </c>
    </row>
    <row r="475">
      <c r="A475" s="110" t="n">
        <v>473</v>
      </c>
      <c r="B475" s="110" t="n">
        <v>50728</v>
      </c>
      <c r="C475" s="108" t="inlineStr">
        <is>
          <t>Gen 3WC_WallConnector_HE_Dalia Bracha</t>
        </is>
      </c>
      <c r="H475" s="110" t="n">
        <v>1.5</v>
      </c>
      <c r="I475" s="110" t="n">
        <v>40</v>
      </c>
      <c r="J475" s="110" t="inlineStr">
        <is>
          <t>USD</t>
        </is>
      </c>
      <c r="K475" s="110" t="n">
        <v>60</v>
      </c>
      <c r="L475" s="110" t="inlineStr">
        <is>
          <t>EDGE-50728-325668</t>
        </is>
      </c>
    </row>
    <row r="476">
      <c r="A476" s="110" t="n">
        <v>474</v>
      </c>
      <c r="B476" s="110" t="n">
        <v>194361</v>
      </c>
      <c r="C476" s="108" t="inlineStr">
        <is>
          <t>Gen 3WC_WallConnector_FI_Jarmo Katainen</t>
        </is>
      </c>
      <c r="H476" s="110" t="n">
        <v>2</v>
      </c>
      <c r="I476" s="110" t="n">
        <v>35</v>
      </c>
      <c r="J476" s="110" t="inlineStr">
        <is>
          <t>EUR</t>
        </is>
      </c>
      <c r="K476" s="110" t="n">
        <v>70</v>
      </c>
      <c r="L476" s="110" t="inlineStr">
        <is>
          <t>EDGE-194361-325669</t>
        </is>
      </c>
    </row>
    <row r="477">
      <c r="A477" s="110" t="n">
        <v>475</v>
      </c>
      <c r="B477" s="110" t="n">
        <v>194360</v>
      </c>
      <c r="C477" s="108" t="inlineStr">
        <is>
          <t>Voice Navigation_FI_T_JussiAnttila</t>
        </is>
      </c>
      <c r="H477" s="110" t="n">
        <v>671</v>
      </c>
      <c r="I477" s="110" t="n">
        <v>0.13</v>
      </c>
      <c r="J477" s="110" t="inlineStr">
        <is>
          <t>EUR</t>
        </is>
      </c>
      <c r="K477" s="110" t="n">
        <v>87.23</v>
      </c>
      <c r="L477" s="110" t="inlineStr">
        <is>
          <t>EDGE-194360-325671</t>
        </is>
      </c>
    </row>
    <row r="478">
      <c r="A478" s="110" t="n">
        <v>476</v>
      </c>
      <c r="B478" s="110" t="n">
        <v>194361</v>
      </c>
      <c r="C478" s="108" t="inlineStr">
        <is>
          <t>Voice Navigation_FI_T_JarmoKatainen</t>
        </is>
      </c>
      <c r="H478" s="110" t="n">
        <v>671</v>
      </c>
      <c r="I478" s="110" t="n">
        <v>0.04</v>
      </c>
      <c r="J478" s="110" t="inlineStr">
        <is>
          <t>EUR</t>
        </is>
      </c>
      <c r="K478" s="110" t="n">
        <v>26.84</v>
      </c>
      <c r="L478" s="110" t="inlineStr">
        <is>
          <t>EDGE-194361-325676</t>
        </is>
      </c>
    </row>
    <row r="479">
      <c r="A479" s="110" t="n">
        <v>477</v>
      </c>
      <c r="B479" s="110" t="n">
        <v>126535</v>
      </c>
      <c r="C479" s="108" t="inlineStr">
        <is>
          <t>Filling LQA Report_FR-CA_MicheleLemieux</t>
        </is>
      </c>
      <c r="H479" s="110" t="n">
        <v>1</v>
      </c>
      <c r="I479" s="110" t="n">
        <v>30</v>
      </c>
      <c r="J479" s="110" t="inlineStr">
        <is>
          <t>USD</t>
        </is>
      </c>
      <c r="K479" s="110" t="n">
        <v>30</v>
      </c>
      <c r="L479" s="110" t="inlineStr">
        <is>
          <t>EDGE-126535-325677</t>
        </is>
      </c>
    </row>
    <row r="480">
      <c r="A480" s="110" t="n">
        <v>478</v>
      </c>
      <c r="B480" s="110" t="n">
        <v>194361</v>
      </c>
      <c r="C480" s="108" t="inlineStr">
        <is>
          <t>Filling LQA Report_FI_JarmoKatainen</t>
        </is>
      </c>
      <c r="H480" s="110" t="n">
        <v>1</v>
      </c>
      <c r="I480" s="110" t="n">
        <v>35</v>
      </c>
      <c r="J480" s="110" t="inlineStr">
        <is>
          <t>EUR</t>
        </is>
      </c>
      <c r="K480" s="110" t="n">
        <v>35</v>
      </c>
      <c r="L480" s="110" t="inlineStr">
        <is>
          <t>EDGE-194361-325678</t>
        </is>
      </c>
    </row>
    <row r="481">
      <c r="A481" s="110" t="n">
        <v>479</v>
      </c>
      <c r="B481" s="110" t="n">
        <v>195768</v>
      </c>
      <c r="C481" s="108" t="inlineStr">
        <is>
          <t>Filling_LQA_Report_HE_OranitSenderov</t>
        </is>
      </c>
      <c r="H481" s="110" t="n">
        <v>1</v>
      </c>
      <c r="I481" s="110" t="n">
        <v>30</v>
      </c>
      <c r="J481" s="110" t="inlineStr">
        <is>
          <t>USD</t>
        </is>
      </c>
      <c r="K481" s="110" t="n">
        <v>30</v>
      </c>
      <c r="L481" s="110" t="inlineStr">
        <is>
          <t>EDGE-195768-325679</t>
        </is>
      </c>
    </row>
    <row r="482">
      <c r="A482" s="110" t="n">
        <v>480</v>
      </c>
      <c r="B482" s="110" t="n">
        <v>119669</v>
      </c>
      <c r="C482" s="108" t="inlineStr">
        <is>
          <t>202104_LQA monthly report_KO_Gyeongsu Lee_1h</t>
        </is>
      </c>
      <c r="H482" s="110" t="n">
        <v>1</v>
      </c>
      <c r="I482" s="110" t="n">
        <v>20</v>
      </c>
      <c r="J482" s="110" t="inlineStr">
        <is>
          <t>USD</t>
        </is>
      </c>
      <c r="K482" s="110" t="n">
        <v>20</v>
      </c>
      <c r="L482" s="110" t="inlineStr">
        <is>
          <t>EDGE-119669-325691</t>
        </is>
      </c>
    </row>
    <row r="483">
      <c r="A483" s="110" t="n">
        <v>481</v>
      </c>
      <c r="B483" s="110" t="n">
        <v>49612</v>
      </c>
      <c r="C483" s="108" t="inlineStr">
        <is>
          <t>202104_LQA monthly report_TH_TextNova Co Ltd_1h</t>
        </is>
      </c>
      <c r="H483" s="110" t="n">
        <v>1</v>
      </c>
      <c r="I483" s="110" t="n">
        <v>28</v>
      </c>
      <c r="J483" s="110" t="inlineStr">
        <is>
          <t>USD</t>
        </is>
      </c>
      <c r="K483" s="110" t="n">
        <v>28</v>
      </c>
      <c r="L483" s="110" t="inlineStr">
        <is>
          <t>EDGE-49612-325696</t>
        </is>
      </c>
    </row>
    <row r="484">
      <c r="A484" s="110" t="n">
        <v>482</v>
      </c>
      <c r="B484" s="110" t="n">
        <v>104494</v>
      </c>
      <c r="C484" s="108" t="inlineStr">
        <is>
          <t>202104_LQA monthly report_HK_Orlando Ho_1h</t>
        </is>
      </c>
      <c r="H484" s="110" t="n">
        <v>1</v>
      </c>
      <c r="I484" s="110" t="n">
        <v>25</v>
      </c>
      <c r="J484" s="110" t="inlineStr">
        <is>
          <t>USD</t>
        </is>
      </c>
      <c r="K484" s="110" t="n">
        <v>25</v>
      </c>
      <c r="L484" s="110" t="inlineStr">
        <is>
          <t>EDGE-104494-325699</t>
        </is>
      </c>
    </row>
    <row r="485">
      <c r="A485" s="110" t="n">
        <v>483</v>
      </c>
      <c r="B485" s="110" t="n">
        <v>169954</v>
      </c>
      <c r="C485" s="108" t="inlineStr">
        <is>
          <t>202104_LQA monthly report_TW_Peggy Chiang_1h</t>
        </is>
      </c>
      <c r="H485" s="110" t="n">
        <v>1</v>
      </c>
      <c r="I485" s="110" t="n">
        <v>30</v>
      </c>
      <c r="J485" s="110" t="inlineStr">
        <is>
          <t>USD</t>
        </is>
      </c>
      <c r="K485" s="110" t="n">
        <v>30</v>
      </c>
      <c r="L485" s="110" t="inlineStr">
        <is>
          <t>EDGE-169954-325700</t>
        </is>
      </c>
    </row>
    <row r="486">
      <c r="A486" s="110" t="n">
        <v>484</v>
      </c>
      <c r="B486" s="110" t="n">
        <v>177888</v>
      </c>
      <c r="C486" s="108" t="inlineStr">
        <is>
          <t>202104_LQA monthly report_PTPT_Luis Martins_1h</t>
        </is>
      </c>
      <c r="H486" s="110" t="n">
        <v>1</v>
      </c>
      <c r="I486" s="110" t="n">
        <v>17</v>
      </c>
      <c r="J486" s="110" t="inlineStr">
        <is>
          <t>EUR</t>
        </is>
      </c>
      <c r="K486" s="110" t="n">
        <v>17</v>
      </c>
      <c r="L486" s="110" t="inlineStr">
        <is>
          <t>EDGE-177888-325701</t>
        </is>
      </c>
    </row>
    <row r="487">
      <c r="A487" s="110" t="n">
        <v>485</v>
      </c>
      <c r="B487" s="110" t="n">
        <v>194359</v>
      </c>
      <c r="C487" s="108" t="inlineStr">
        <is>
          <t>202104_LQA monthly report_MS_Ursilan Afandi Zaki_1h</t>
        </is>
      </c>
      <c r="H487" s="110" t="n">
        <v>1</v>
      </c>
      <c r="I487" s="110" t="n">
        <v>25</v>
      </c>
      <c r="J487" s="110" t="inlineStr">
        <is>
          <t>USD</t>
        </is>
      </c>
      <c r="K487" s="110" t="n">
        <v>25</v>
      </c>
      <c r="L487" s="110" t="inlineStr">
        <is>
          <t>EDGE-194359-325703</t>
        </is>
      </c>
    </row>
    <row r="488">
      <c r="A488" s="110" t="n">
        <v>486</v>
      </c>
      <c r="B488" s="110" t="n">
        <v>189794</v>
      </c>
      <c r="C488" s="108" t="inlineStr">
        <is>
          <t>202104_LQA monthly report_EL_Theodoros Vavekis_1h</t>
        </is>
      </c>
      <c r="H488" s="110" t="n">
        <v>1</v>
      </c>
      <c r="I488" s="110" t="n">
        <v>25</v>
      </c>
      <c r="J488" s="110" t="inlineStr">
        <is>
          <t>EUR</t>
        </is>
      </c>
      <c r="K488" s="110" t="n">
        <v>25</v>
      </c>
      <c r="L488" s="110" t="inlineStr">
        <is>
          <t>EDGE-189794-325705</t>
        </is>
      </c>
    </row>
    <row r="489">
      <c r="A489" s="110" t="n">
        <v>487</v>
      </c>
      <c r="B489" s="110" t="n">
        <v>161741</v>
      </c>
      <c r="C489" s="108" t="inlineStr">
        <is>
          <t>20210403_94846_ERS and ERG_Yuko Taniguchi_QA_5h</t>
        </is>
      </c>
      <c r="H489" s="110" t="n">
        <v>5</v>
      </c>
      <c r="I489" s="110" t="n">
        <v>2500</v>
      </c>
      <c r="J489" s="110" t="inlineStr">
        <is>
          <t>JPY</t>
        </is>
      </c>
      <c r="K489" s="110" t="n">
        <v>12500</v>
      </c>
      <c r="L489" s="110" t="inlineStr">
        <is>
          <t>EDGE-161741-325708</t>
        </is>
      </c>
    </row>
    <row r="490">
      <c r="A490" s="110" t="n">
        <v>488</v>
      </c>
      <c r="B490" s="110" t="inlineStr">
        <is>
          <t>NA</t>
        </is>
      </c>
      <c r="C490" s="108" t="inlineStr">
        <is>
          <t>20210414_offline Voice Navigation Guidance_MS_Noor Haizat Mustaffa_T_671words</t>
        </is>
      </c>
      <c r="H490" s="110" t="n">
        <v>671</v>
      </c>
      <c r="I490" s="110" t="n">
        <v>0.07000000000000001</v>
      </c>
      <c r="J490" s="110" t="inlineStr">
        <is>
          <t>USD</t>
        </is>
      </c>
      <c r="K490" s="110" t="n">
        <v>46.97</v>
      </c>
      <c r="L490" s="110" t="inlineStr">
        <is>
          <t>EDGE-194358-325710</t>
        </is>
      </c>
    </row>
    <row r="491">
      <c r="A491" s="110" t="n">
        <v>489</v>
      </c>
      <c r="B491" s="110" t="inlineStr">
        <is>
          <t>NA</t>
        </is>
      </c>
      <c r="C491" s="108" t="inlineStr">
        <is>
          <t>20210414_offline Voice Navigation Guidance_MS_Ursilan Afandi Zaki_E_671words</t>
        </is>
      </c>
      <c r="H491" s="110" t="n">
        <v>671</v>
      </c>
      <c r="I491" s="110" t="n">
        <v>0.04</v>
      </c>
      <c r="J491" s="110" t="inlineStr">
        <is>
          <t>USD</t>
        </is>
      </c>
      <c r="K491" s="110" t="n">
        <v>26.84</v>
      </c>
      <c r="L491" s="110" t="inlineStr">
        <is>
          <t>EDGE-194359-325712</t>
        </is>
      </c>
    </row>
    <row r="492">
      <c r="A492" s="110" t="n">
        <v>490</v>
      </c>
      <c r="B492" s="110" t="inlineStr">
        <is>
          <t>NA</t>
        </is>
      </c>
      <c r="C492" s="108" t="inlineStr">
        <is>
          <t>20210414_offline Voice Navigation Guidance_RO_Valentin Cirdei_T_671words</t>
        </is>
      </c>
      <c r="H492" s="110" t="n">
        <v>671</v>
      </c>
      <c r="I492" s="110" t="n">
        <v>0.06</v>
      </c>
      <c r="J492" s="110" t="inlineStr">
        <is>
          <t>EUR</t>
        </is>
      </c>
      <c r="K492" s="110" t="n">
        <v>40.26</v>
      </c>
      <c r="L492" s="110" t="inlineStr">
        <is>
          <t>EDGE-195727-325716</t>
        </is>
      </c>
    </row>
    <row r="493">
      <c r="A493" s="110" t="n">
        <v>491</v>
      </c>
      <c r="B493" s="110" t="inlineStr">
        <is>
          <t>NA</t>
        </is>
      </c>
      <c r="C493" s="108" t="inlineStr">
        <is>
          <t>20210414_offline Voice Navigation Guidance_RO_Constantin Emanuel Stroia_E_671words</t>
        </is>
      </c>
      <c r="H493" s="110" t="n">
        <v>671</v>
      </c>
      <c r="I493" s="110" t="n">
        <v>0.02</v>
      </c>
      <c r="J493" s="110" t="inlineStr">
        <is>
          <t>USD</t>
        </is>
      </c>
      <c r="K493" s="110" t="n">
        <v>13.42</v>
      </c>
      <c r="L493" s="110" t="inlineStr">
        <is>
          <t>EDGE-136932-325719</t>
        </is>
      </c>
    </row>
    <row r="494">
      <c r="A494" s="110" t="n">
        <v>492</v>
      </c>
      <c r="B494" s="110" t="inlineStr">
        <is>
          <t>NA</t>
        </is>
      </c>
      <c r="C494" s="108" t="inlineStr">
        <is>
          <t>20210414_offline Voice Navigation Guidance_HI_Brahmam_Solutions_TEP_671words</t>
        </is>
      </c>
      <c r="H494" s="110" t="n">
        <v>671</v>
      </c>
      <c r="I494" s="110" t="n">
        <v>0.08</v>
      </c>
      <c r="J494" s="110" t="inlineStr">
        <is>
          <t>USD</t>
        </is>
      </c>
      <c r="K494" s="110" t="n">
        <v>53.68</v>
      </c>
      <c r="L494" s="110" t="inlineStr">
        <is>
          <t>EDGE-7326-325725</t>
        </is>
      </c>
    </row>
    <row r="495">
      <c r="A495" s="110" t="n">
        <v>493</v>
      </c>
      <c r="B495" s="110" t="inlineStr">
        <is>
          <t>NA</t>
        </is>
      </c>
      <c r="C495" s="108" t="inlineStr">
        <is>
          <t>20210414_offline Voice Navigation Guidance_HU_TEK_Mlakar_Zita_TEP_671words</t>
        </is>
      </c>
      <c r="H495" s="110" t="n">
        <v>671</v>
      </c>
      <c r="I495" s="110" t="n">
        <v>0.08</v>
      </c>
      <c r="J495" s="110" t="inlineStr">
        <is>
          <t>USD</t>
        </is>
      </c>
      <c r="K495" s="110" t="n">
        <v>53.68</v>
      </c>
      <c r="L495" s="110" t="inlineStr">
        <is>
          <t>EDGE-5533-325727</t>
        </is>
      </c>
    </row>
    <row r="496">
      <c r="A496" s="110" t="n">
        <v>494</v>
      </c>
      <c r="B496" s="110" t="inlineStr">
        <is>
          <t>NA</t>
        </is>
      </c>
      <c r="C496" s="108" t="inlineStr">
        <is>
          <t>202104_LQA monthly report_DA_Ida_Sogaard_1h</t>
        </is>
      </c>
      <c r="H496" s="110" t="n">
        <v>1</v>
      </c>
      <c r="I496" s="110" t="n">
        <v>35</v>
      </c>
      <c r="J496" s="110" t="inlineStr">
        <is>
          <t>EUR</t>
        </is>
      </c>
      <c r="K496" s="110" t="n">
        <v>35</v>
      </c>
      <c r="L496" s="110" t="inlineStr">
        <is>
          <t>EDGE-176902-325729</t>
        </is>
      </c>
    </row>
    <row r="497">
      <c r="A497" s="110" t="n">
        <v>495</v>
      </c>
      <c r="B497" s="110" t="inlineStr">
        <is>
          <t>NA</t>
        </is>
      </c>
      <c r="C497" s="108" t="inlineStr">
        <is>
          <t>202104_LQA monthly report_ES_Pablo San Millian_1h</t>
        </is>
      </c>
      <c r="H497" s="110" t="n">
        <v>1</v>
      </c>
      <c r="I497" s="110" t="n">
        <v>20</v>
      </c>
      <c r="J497" s="110" t="inlineStr">
        <is>
          <t>EUR</t>
        </is>
      </c>
      <c r="K497" s="110" t="n">
        <v>20</v>
      </c>
      <c r="L497" s="110" t="inlineStr">
        <is>
          <t>EDGE-51833-325731</t>
        </is>
      </c>
    </row>
    <row r="498">
      <c r="A498" s="110" t="n">
        <v>496</v>
      </c>
      <c r="B498" s="110" t="inlineStr">
        <is>
          <t>NA</t>
        </is>
      </c>
      <c r="C498" s="108" t="inlineStr">
        <is>
          <t>202104_LQA monthly report_PL_Maciej Andrzejczak_1h</t>
        </is>
      </c>
      <c r="H498" s="110" t="n">
        <v>1</v>
      </c>
      <c r="I498" s="110" t="n">
        <v>22</v>
      </c>
      <c r="J498" s="110" t="inlineStr">
        <is>
          <t>EUR</t>
        </is>
      </c>
      <c r="K498" s="110" t="n">
        <v>22</v>
      </c>
      <c r="L498" s="110" t="inlineStr">
        <is>
          <t>EDGE-G90006218-325732</t>
        </is>
      </c>
    </row>
    <row r="499">
      <c r="A499" s="110" t="n">
        <v>497</v>
      </c>
      <c r="B499" s="110" t="inlineStr">
        <is>
          <t>NA</t>
        </is>
      </c>
      <c r="C499" s="108" t="inlineStr">
        <is>
          <t>202104_LQA monthly report_AR_Abdelwahab Muhammed_1h</t>
        </is>
      </c>
      <c r="H499" s="110" t="n">
        <v>1</v>
      </c>
      <c r="I499" s="110" t="n">
        <v>18</v>
      </c>
      <c r="J499" s="110" t="inlineStr">
        <is>
          <t>USD</t>
        </is>
      </c>
      <c r="K499" s="110" t="n">
        <v>18</v>
      </c>
      <c r="L499" s="110" t="inlineStr">
        <is>
          <t>EDGE-189907-325733</t>
        </is>
      </c>
    </row>
    <row r="500">
      <c r="A500" s="110" t="n">
        <v>498</v>
      </c>
      <c r="B500" s="110" t="inlineStr">
        <is>
          <t>NA</t>
        </is>
      </c>
      <c r="C500" s="108" t="inlineStr">
        <is>
          <t>202104_LQA monthly report_CA_Marta Pou_1h</t>
        </is>
      </c>
      <c r="H500" s="110" t="n">
        <v>1</v>
      </c>
      <c r="I500" s="110" t="n">
        <v>17</v>
      </c>
      <c r="J500" s="110" t="inlineStr">
        <is>
          <t>EUR</t>
        </is>
      </c>
      <c r="K500" s="110" t="n">
        <v>17</v>
      </c>
      <c r="L500" s="110" t="inlineStr">
        <is>
          <t>EDGE-72368-325734</t>
        </is>
      </c>
    </row>
    <row r="501">
      <c r="A501" s="110" t="n">
        <v>499</v>
      </c>
      <c r="B501" s="110" t="inlineStr">
        <is>
          <t>NA</t>
        </is>
      </c>
      <c r="C501" s="108" t="inlineStr">
        <is>
          <t>202104_LQA monthly report_HR_Mirna Safar_1h</t>
        </is>
      </c>
      <c r="H501" s="110" t="n">
        <v>1</v>
      </c>
      <c r="I501" s="110" t="n">
        <v>15</v>
      </c>
      <c r="J501" s="110" t="inlineStr">
        <is>
          <t>EUR</t>
        </is>
      </c>
      <c r="K501" s="110" t="n">
        <v>15</v>
      </c>
      <c r="L501" s="110" t="inlineStr">
        <is>
          <t>EDGE-187410-325735</t>
        </is>
      </c>
    </row>
    <row r="502">
      <c r="A502" s="110" t="n">
        <v>500</v>
      </c>
      <c r="B502" s="110" t="inlineStr">
        <is>
          <t>NA</t>
        </is>
      </c>
      <c r="C502" s="108" t="inlineStr">
        <is>
          <t>202104_LQA monthly report_SL_Polona_1h</t>
        </is>
      </c>
      <c r="H502" s="110" t="n">
        <v>1</v>
      </c>
      <c r="I502" s="110" t="n">
        <v>24</v>
      </c>
      <c r="J502" s="110" t="inlineStr">
        <is>
          <t>EUR</t>
        </is>
      </c>
      <c r="K502" s="110" t="n">
        <v>24</v>
      </c>
      <c r="L502" s="110" t="inlineStr">
        <is>
          <t>EDGE-74965-325737</t>
        </is>
      </c>
    </row>
    <row r="503">
      <c r="A503" s="110" t="n">
        <v>501</v>
      </c>
      <c r="B503" s="110" t="n">
        <v>189929</v>
      </c>
      <c r="C503" s="108" t="inlineStr">
        <is>
          <t>Tesla-(2021-3-20-2021-4-19)_Aatchariya Suksai_TH_Translation</t>
        </is>
      </c>
      <c r="H503" s="110" t="n">
        <v>1508.7</v>
      </c>
      <c r="I503" s="110" t="n">
        <v>0.04</v>
      </c>
      <c r="J503" s="110" t="inlineStr">
        <is>
          <t>USD</t>
        </is>
      </c>
      <c r="K503" s="110" t="n">
        <v>60.34800000000001</v>
      </c>
      <c r="L503" s="110" t="inlineStr">
        <is>
          <t>EDGE-189929-326570</t>
        </is>
      </c>
    </row>
    <row r="504">
      <c r="A504" s="110" t="n">
        <v>502</v>
      </c>
      <c r="B504" s="110" t="n">
        <v>74965</v>
      </c>
      <c r="C504" s="108" t="inlineStr">
        <is>
          <t>Tesla-(2021-3-20-2021-4-19)_Alenka Metljak_SL_Translation</t>
        </is>
      </c>
      <c r="H504" s="110" t="n">
        <v>631.57895</v>
      </c>
      <c r="I504" s="110" t="n">
        <v>0.076</v>
      </c>
      <c r="J504" s="110" t="inlineStr">
        <is>
          <t>EUR</t>
        </is>
      </c>
      <c r="K504" s="119" t="n">
        <v>48.0000002</v>
      </c>
      <c r="L504" s="110" t="inlineStr">
        <is>
          <t>EDGE-74965-326571</t>
        </is>
      </c>
    </row>
    <row r="505">
      <c r="A505" s="110" t="n">
        <v>503</v>
      </c>
      <c r="B505" s="110" t="n">
        <v>12248</v>
      </c>
      <c r="C505" s="108" t="inlineStr">
        <is>
          <t>Tesla-(2021-3-20-2021-4-19)_ANDO TRANSLATIONS_CZ_Translation</t>
        </is>
      </c>
      <c r="H505" s="110" t="n">
        <v>327</v>
      </c>
      <c r="I505" s="110" t="n">
        <v>0.08</v>
      </c>
      <c r="J505" s="110" t="inlineStr">
        <is>
          <t>EUR</t>
        </is>
      </c>
      <c r="K505" s="110" t="n">
        <v>26.16</v>
      </c>
      <c r="L505" s="110" t="inlineStr">
        <is>
          <t>EDGE-12248-326572</t>
        </is>
      </c>
    </row>
    <row r="506">
      <c r="A506" s="110" t="n">
        <v>504</v>
      </c>
      <c r="B506" s="110" t="n">
        <v>169760</v>
      </c>
      <c r="C506" s="108" t="inlineStr">
        <is>
          <t>Tesla-(2021-3-20-2021-4-19)_Antonio Romero Valera_ES_Translation</t>
        </is>
      </c>
      <c r="H506" s="110" t="n">
        <v>6469</v>
      </c>
      <c r="I506" s="110" t="n">
        <v>0.05</v>
      </c>
      <c r="J506" s="110" t="inlineStr">
        <is>
          <t>EUR</t>
        </is>
      </c>
      <c r="K506" s="119" t="n">
        <v>323.45</v>
      </c>
      <c r="L506" s="110" t="inlineStr">
        <is>
          <t>EDGE-169760-326573</t>
        </is>
      </c>
    </row>
    <row r="507">
      <c r="A507" s="110" t="n">
        <v>505</v>
      </c>
      <c r="B507" s="110" t="n">
        <v>194362</v>
      </c>
      <c r="C507" s="108" t="inlineStr">
        <is>
          <t>Tesla-(2021-3-20-2021-4-19)_Bernadett Refi_HU_Translation</t>
        </is>
      </c>
      <c r="H507" s="110" t="n">
        <v>20656.4</v>
      </c>
      <c r="I507" s="110" t="n">
        <v>0.05</v>
      </c>
      <c r="J507" s="110" t="inlineStr">
        <is>
          <t>EUR</t>
        </is>
      </c>
      <c r="K507" s="119" t="n">
        <v>1032.82</v>
      </c>
      <c r="L507" s="110" t="inlineStr">
        <is>
          <t>EDGE-194362-326574</t>
        </is>
      </c>
    </row>
    <row r="508">
      <c r="A508" s="110" t="n">
        <v>506</v>
      </c>
      <c r="B508" s="110" t="n">
        <v>176901</v>
      </c>
      <c r="C508" s="108" t="inlineStr">
        <is>
          <t>Tesla-(2021-3-20-2021-4-19)_Cecilia Gammeltoft-Hansen_DA_Translation</t>
        </is>
      </c>
      <c r="H508" s="110" t="n">
        <v>2578.1667</v>
      </c>
      <c r="I508" s="110" t="n">
        <v>0.12</v>
      </c>
      <c r="J508" s="110" t="inlineStr">
        <is>
          <t>EUR</t>
        </is>
      </c>
      <c r="K508" s="119" t="n">
        <v>309.380004</v>
      </c>
      <c r="L508" s="110" t="inlineStr">
        <is>
          <t>EDGE-176901-326575</t>
        </is>
      </c>
    </row>
    <row r="509">
      <c r="A509" s="110" t="n">
        <v>507</v>
      </c>
      <c r="B509" s="110" t="n">
        <v>48109</v>
      </c>
      <c r="C509" s="108" t="inlineStr">
        <is>
          <t>Tesla-(2021-3-20-2021-4-19)_Colette Velletaz_FR_FR_Translation</t>
        </is>
      </c>
      <c r="H509" s="110" t="n">
        <v>607.2</v>
      </c>
      <c r="I509" s="110" t="n">
        <v>0.075</v>
      </c>
      <c r="J509" s="110" t="inlineStr">
        <is>
          <t>EUR</t>
        </is>
      </c>
      <c r="K509" s="110" t="n">
        <v>45.54</v>
      </c>
      <c r="L509" s="110" t="inlineStr">
        <is>
          <t>EDGE-48109-326576</t>
        </is>
      </c>
    </row>
    <row r="510">
      <c r="A510" s="110" t="n">
        <v>508</v>
      </c>
      <c r="B510" s="110" t="n">
        <v>170224</v>
      </c>
      <c r="C510" s="108" t="inlineStr">
        <is>
          <t>Tesla-(2021-3-20-2021-4-19)_Corinne Duquette_FR_CA_Translation</t>
        </is>
      </c>
      <c r="H510" s="110" t="n">
        <v>15287.4</v>
      </c>
      <c r="I510" s="110" t="n">
        <v>0.1</v>
      </c>
      <c r="J510" s="110" t="inlineStr">
        <is>
          <t>USD</t>
        </is>
      </c>
      <c r="K510" s="110" t="n">
        <v>1528.74</v>
      </c>
      <c r="L510" s="110" t="inlineStr">
        <is>
          <t>EDGE-170224-326577</t>
        </is>
      </c>
    </row>
    <row r="511">
      <c r="A511" s="110" t="n">
        <v>509</v>
      </c>
      <c r="B511" s="110" t="n">
        <v>50728</v>
      </c>
      <c r="C511" s="108" t="inlineStr">
        <is>
          <t>Tesla-(2021-3-20-2021-4-19)_Dalia Bracha_HE_Translation</t>
        </is>
      </c>
      <c r="H511" s="110" t="n">
        <v>1068.2</v>
      </c>
      <c r="I511" s="110" t="n">
        <v>0.1</v>
      </c>
      <c r="J511" s="110" t="inlineStr">
        <is>
          <t>USD</t>
        </is>
      </c>
      <c r="K511" s="110" t="n">
        <v>106.82</v>
      </c>
      <c r="L511" s="110" t="inlineStr">
        <is>
          <t>EDGE-50728-326578</t>
        </is>
      </c>
    </row>
    <row r="512">
      <c r="A512" s="110" t="n">
        <v>510</v>
      </c>
      <c r="B512" s="110" t="n">
        <v>128211</v>
      </c>
      <c r="C512" s="108" t="inlineStr">
        <is>
          <t>Tesla-(2021-3-20-2021-4-19)_Dan Topor_RO_Translation</t>
        </is>
      </c>
      <c r="H512" s="110" t="n">
        <v>129.8</v>
      </c>
      <c r="I512" s="110" t="n">
        <v>0.07000000000000001</v>
      </c>
      <c r="J512" s="110" t="inlineStr">
        <is>
          <t>EUR</t>
        </is>
      </c>
      <c r="K512" s="110" t="n">
        <v>9.086000000000002</v>
      </c>
      <c r="L512" s="110" t="inlineStr">
        <is>
          <t>EDGE-128211-326579</t>
        </is>
      </c>
    </row>
    <row r="513">
      <c r="A513" s="110" t="n">
        <v>511</v>
      </c>
      <c r="B513" s="110" t="n">
        <v>244187</v>
      </c>
      <c r="C513" s="108" t="inlineStr">
        <is>
          <t>Tesla-(2021-3-20-2021-4-19)_Daniel Heydorn_DA_Translation</t>
        </is>
      </c>
      <c r="H513" s="110" t="n">
        <v>2.4</v>
      </c>
      <c r="I513" s="110" t="n">
        <v>0.13</v>
      </c>
      <c r="J513" s="110" t="inlineStr">
        <is>
          <t>EUR</t>
        </is>
      </c>
      <c r="K513" s="110" t="n">
        <v>0.312</v>
      </c>
      <c r="L513" s="110" t="inlineStr">
        <is>
          <t>EDGE-244187-326580</t>
        </is>
      </c>
    </row>
    <row r="514">
      <c r="A514" s="110" t="n">
        <v>512</v>
      </c>
      <c r="B514" s="110" t="n">
        <v>169897</v>
      </c>
      <c r="C514" s="108" t="inlineStr">
        <is>
          <t>Tesla-(2021-3-20-2021-4-19)_David Coulombe_FR_CA_Translation</t>
        </is>
      </c>
      <c r="H514" s="110" t="n">
        <v>267.8</v>
      </c>
      <c r="I514" s="110" t="n">
        <v>0.1</v>
      </c>
      <c r="J514" s="110" t="inlineStr">
        <is>
          <t>USD</t>
        </is>
      </c>
      <c r="K514" s="110" t="n">
        <v>26.78</v>
      </c>
      <c r="L514" s="110" t="inlineStr">
        <is>
          <t>EDGE-169897-326581</t>
        </is>
      </c>
    </row>
    <row r="515">
      <c r="A515" s="110" t="n">
        <v>513</v>
      </c>
      <c r="B515" s="110" t="n">
        <v>185536</v>
      </c>
      <c r="C515" s="108" t="inlineStr">
        <is>
          <t>Tesla-(2021-3-20-2021-4-19)_Dragana Selakovic_SL_Translation</t>
        </is>
      </c>
      <c r="H515" s="110" t="n">
        <v>1779</v>
      </c>
      <c r="I515" s="110" t="n">
        <v>0.08</v>
      </c>
      <c r="J515" s="110" t="inlineStr">
        <is>
          <t>EUR</t>
        </is>
      </c>
      <c r="K515" s="119" t="n">
        <v>142.32</v>
      </c>
      <c r="L515" s="110" t="inlineStr">
        <is>
          <t>EDGE-185536-326582</t>
        </is>
      </c>
    </row>
    <row r="516">
      <c r="A516" s="110" t="n">
        <v>514</v>
      </c>
      <c r="B516" s="110" t="n">
        <v>28634</v>
      </c>
      <c r="C516" s="108" t="inlineStr">
        <is>
          <t>Tesla-(2021-3-20-2021-4-19)_Emilia Dimitrova_SV_Translation</t>
        </is>
      </c>
      <c r="H516" s="110" t="n">
        <v>3</v>
      </c>
      <c r="I516" s="110" t="n">
        <v>45</v>
      </c>
      <c r="J516" s="110" t="inlineStr">
        <is>
          <t>EUR</t>
        </is>
      </c>
      <c r="K516" s="119" t="n">
        <v>135</v>
      </c>
      <c r="L516" s="110" t="inlineStr">
        <is>
          <t>EDGE-28634-326583</t>
        </is>
      </c>
    </row>
    <row r="517">
      <c r="A517" s="110" t="n">
        <v>515</v>
      </c>
      <c r="B517" s="110" t="n">
        <v>169925</v>
      </c>
      <c r="C517" s="108" t="inlineStr">
        <is>
          <t>Tesla-(2021-3-20-2021-4-19)_France-Renée Gagnon_FR_CA_Translation</t>
        </is>
      </c>
      <c r="H517" s="110" t="n">
        <v>67</v>
      </c>
      <c r="I517" s="110" t="n">
        <v>0.1</v>
      </c>
      <c r="J517" s="110" t="inlineStr">
        <is>
          <t>USD</t>
        </is>
      </c>
      <c r="K517" s="110" t="n">
        <v>6.7</v>
      </c>
      <c r="L517" s="110" t="inlineStr">
        <is>
          <t>EDGE-169925-326584</t>
        </is>
      </c>
    </row>
    <row r="518">
      <c r="A518" s="110" t="n">
        <v>516</v>
      </c>
      <c r="B518" s="110" t="n">
        <v>7341</v>
      </c>
      <c r="C518" s="108" t="inlineStr">
        <is>
          <t>Tesla-(2021-3-20-2021-4-19)_Gerard Grivé_CA_Translation</t>
        </is>
      </c>
      <c r="H518" s="110" t="n">
        <v>17264.2</v>
      </c>
      <c r="I518" s="110" t="n">
        <v>0.075</v>
      </c>
      <c r="J518" s="110" t="inlineStr">
        <is>
          <t>EUR</t>
        </is>
      </c>
      <c r="K518" s="110" t="n">
        <v>1294.815</v>
      </c>
      <c r="L518" s="110" t="inlineStr">
        <is>
          <t>EDGE-7341-326585</t>
        </is>
      </c>
    </row>
    <row r="519">
      <c r="A519" s="110" t="n">
        <v>517</v>
      </c>
      <c r="B519" s="110" t="n">
        <v>16756</v>
      </c>
      <c r="C519" s="108" t="inlineStr">
        <is>
          <t>Tesla-(2021-3-20-2021-4-19)_Guo Zhanying_CN_Translation</t>
        </is>
      </c>
      <c r="H519" s="110" t="n">
        <v>11215.8</v>
      </c>
      <c r="I519" s="110" t="n">
        <v>0.18</v>
      </c>
      <c r="J519" s="110" t="inlineStr">
        <is>
          <t>CNY</t>
        </is>
      </c>
      <c r="K519" s="110" t="n">
        <v>2018.844</v>
      </c>
      <c r="L519" s="110" t="inlineStr">
        <is>
          <t>EDGE-16756-326586</t>
        </is>
      </c>
    </row>
    <row r="520">
      <c r="A520" s="110" t="n">
        <v>518</v>
      </c>
      <c r="B520" s="110" t="n">
        <v>119669</v>
      </c>
      <c r="C520" s="108" t="inlineStr">
        <is>
          <t>Tesla-(2021-3-20-2021-4-19)_Gyeongsu Lee_KO_Translation</t>
        </is>
      </c>
      <c r="H520" s="110" t="n">
        <v>19149.3</v>
      </c>
      <c r="I520" s="110" t="n">
        <v>0.06</v>
      </c>
      <c r="J520" s="110" t="inlineStr">
        <is>
          <t>USD</t>
        </is>
      </c>
      <c r="K520" s="110" t="n">
        <v>1148.958</v>
      </c>
      <c r="L520" s="110" t="inlineStr">
        <is>
          <t>EDGE-119669-326587</t>
        </is>
      </c>
    </row>
    <row r="521">
      <c r="A521" s="110" t="n">
        <v>519</v>
      </c>
      <c r="B521" s="110" t="n">
        <v>170253</v>
      </c>
      <c r="C521" s="108" t="inlineStr">
        <is>
          <t>Tesla-(2021-3-20-2021-4-19)_Heiko Pfeil_DE_Translation</t>
        </is>
      </c>
      <c r="H521" s="110" t="n">
        <v>2669.2222</v>
      </c>
      <c r="I521" s="110" t="n">
        <v>0.09</v>
      </c>
      <c r="J521" s="110" t="inlineStr">
        <is>
          <t>EUR</t>
        </is>
      </c>
      <c r="K521" s="119" t="n">
        <v>240.229998</v>
      </c>
      <c r="L521" s="110" t="inlineStr">
        <is>
          <t>EDGE-170253-326588</t>
        </is>
      </c>
    </row>
    <row r="522">
      <c r="A522" s="110" t="n">
        <v>520</v>
      </c>
      <c r="B522" s="110" t="n">
        <v>117325</v>
      </c>
      <c r="C522" s="108" t="inlineStr">
        <is>
          <t>Tesla-(2021-3-20-2021-4-19)_Hiromasa Funaki_JA_Translation</t>
        </is>
      </c>
      <c r="H522" s="110" t="n">
        <v>11085.5</v>
      </c>
      <c r="I522" s="110" t="n">
        <v>10</v>
      </c>
      <c r="J522" s="110" t="inlineStr">
        <is>
          <t>JPY</t>
        </is>
      </c>
      <c r="K522" s="110" t="n">
        <v>110855</v>
      </c>
      <c r="L522" s="110" t="inlineStr">
        <is>
          <t>EDGE-117325-326589</t>
        </is>
      </c>
    </row>
    <row r="523">
      <c r="A523" s="110" t="n">
        <v>521</v>
      </c>
      <c r="B523" s="110" t="n">
        <v>169884</v>
      </c>
      <c r="C523" s="108" t="inlineStr">
        <is>
          <t>Tesla-(2021-3-20-2021-4-19)_Hyeran Moon (May)_KO_Translation</t>
        </is>
      </c>
      <c r="H523" s="110" t="n">
        <v>2653.9</v>
      </c>
      <c r="I523" s="110" t="n">
        <v>0.05</v>
      </c>
      <c r="J523" s="110" t="inlineStr">
        <is>
          <t>USD</t>
        </is>
      </c>
      <c r="K523" s="110" t="n">
        <v>132.695</v>
      </c>
      <c r="L523" s="110" t="inlineStr">
        <is>
          <t>EDGE-169884-326590</t>
        </is>
      </c>
    </row>
    <row r="524">
      <c r="A524" s="110" t="n">
        <v>522</v>
      </c>
      <c r="B524" s="110" t="n">
        <v>176902</v>
      </c>
      <c r="C524" s="108" t="inlineStr">
        <is>
          <t>Tesla-(2021-3-20-2021-4-19)_Ida Søgaard_DA_Translation</t>
        </is>
      </c>
      <c r="H524" s="110" t="n">
        <v>83.333333</v>
      </c>
      <c r="I524" s="110" t="n">
        <v>0.12</v>
      </c>
      <c r="J524" s="110" t="inlineStr">
        <is>
          <t>EUR</t>
        </is>
      </c>
      <c r="K524" s="119" t="n">
        <v>9.999999959999998</v>
      </c>
      <c r="L524" s="110" t="inlineStr">
        <is>
          <t>EDGE-176902-326591</t>
        </is>
      </c>
    </row>
    <row r="525">
      <c r="A525" s="110" t="n">
        <v>523</v>
      </c>
      <c r="B525" s="110" t="n">
        <v>175908</v>
      </c>
      <c r="C525" s="108" t="inlineStr">
        <is>
          <t>Tesla-(2021-3-20-2021-4-19)_Johan Mikael Kjällman_SV_Translation</t>
        </is>
      </c>
      <c r="H525" s="110" t="n">
        <v>4196.2</v>
      </c>
      <c r="I525" s="110" t="n">
        <v>0.13</v>
      </c>
      <c r="J525" s="110" t="inlineStr">
        <is>
          <t>EUR</t>
        </is>
      </c>
      <c r="K525" s="119" t="n">
        <v>545.506</v>
      </c>
      <c r="L525" s="110" t="inlineStr">
        <is>
          <t>EDGE-175908-326592</t>
        </is>
      </c>
    </row>
    <row r="526">
      <c r="A526" s="110" t="n">
        <v>524</v>
      </c>
      <c r="B526" s="110" t="n">
        <v>194360</v>
      </c>
      <c r="C526" s="108" t="inlineStr">
        <is>
          <t>Tesla-(2021-3-20-2021-4-19)_Jussi Anttila_FI_Translation</t>
        </is>
      </c>
      <c r="H526" s="110" t="n">
        <v>1167.2</v>
      </c>
      <c r="I526" s="110" t="n">
        <v>0.13</v>
      </c>
      <c r="J526" s="110" t="inlineStr">
        <is>
          <t>EUR</t>
        </is>
      </c>
      <c r="K526" s="110" t="n">
        <v>151.736</v>
      </c>
      <c r="L526" s="110" t="inlineStr">
        <is>
          <t>EDGE-194360-326593</t>
        </is>
      </c>
    </row>
    <row r="527">
      <c r="A527" s="110" t="n">
        <v>525</v>
      </c>
      <c r="B527" s="110" t="n">
        <v>21778</v>
      </c>
      <c r="C527" s="108" t="inlineStr">
        <is>
          <t>Tesla-(2021-3-20-2021-4-19)_Ken Kasamatsu_JA_Translation</t>
        </is>
      </c>
      <c r="H527" s="110" t="n">
        <v>6272.8</v>
      </c>
      <c r="I527" s="110" t="n">
        <v>12</v>
      </c>
      <c r="J527" s="110" t="inlineStr">
        <is>
          <t>JPY</t>
        </is>
      </c>
      <c r="K527" s="110" t="n">
        <v>75273.60000000001</v>
      </c>
      <c r="L527" s="110" t="inlineStr">
        <is>
          <t>EDGE-21778-326594</t>
        </is>
      </c>
    </row>
    <row r="528">
      <c r="A528" s="110" t="n">
        <v>526</v>
      </c>
      <c r="B528" s="110" t="n">
        <v>150112</v>
      </c>
      <c r="C528" s="108" t="inlineStr">
        <is>
          <t>Tesla-(2021-3-20-2021-4-19)_Koen Vander Elst_NL_Translation</t>
        </is>
      </c>
      <c r="H528" s="110" t="n">
        <v>1493.1</v>
      </c>
      <c r="I528" s="110" t="n">
        <v>0.1</v>
      </c>
      <c r="J528" s="110" t="inlineStr">
        <is>
          <t>EUR</t>
        </is>
      </c>
      <c r="K528" s="119" t="n">
        <v>149.31</v>
      </c>
      <c r="L528" s="110" t="inlineStr">
        <is>
          <t>EDGE-150112-326595</t>
        </is>
      </c>
    </row>
    <row r="529">
      <c r="A529" s="110" t="n">
        <v>527</v>
      </c>
      <c r="B529" s="110" t="n">
        <v>52018</v>
      </c>
      <c r="C529" s="108" t="inlineStr">
        <is>
          <t>Tesla-(2021-3-20-2021-4-19)_Ko-Hui Kuo_TW_Translation</t>
        </is>
      </c>
      <c r="H529" s="110" t="n">
        <v>16086.4</v>
      </c>
      <c r="I529" s="110" t="n">
        <v>0.05</v>
      </c>
      <c r="J529" s="110" t="inlineStr">
        <is>
          <t>USD</t>
        </is>
      </c>
      <c r="K529" s="110" t="n">
        <v>804.3200000000001</v>
      </c>
      <c r="L529" s="110" t="inlineStr">
        <is>
          <t>EDGE-52018-326596</t>
        </is>
      </c>
    </row>
    <row r="530">
      <c r="A530" s="110" t="n">
        <v>528</v>
      </c>
      <c r="B530" s="110" t="n">
        <v>142403</v>
      </c>
      <c r="C530" s="108" t="inlineStr">
        <is>
          <t>Tesla-(2021-3-20-2021-4-19)_LangLink Localization Solutions Co, Ltd._HK_Translation</t>
        </is>
      </c>
      <c r="H530" s="110" t="n">
        <v>864.7</v>
      </c>
      <c r="I530" s="110" t="n">
        <v>0.09</v>
      </c>
      <c r="J530" s="110" t="inlineStr">
        <is>
          <t>USD</t>
        </is>
      </c>
      <c r="K530" s="110" t="n">
        <v>77.82300000000001</v>
      </c>
      <c r="L530" s="110" t="inlineStr">
        <is>
          <t>EDGE-142403-326597</t>
        </is>
      </c>
    </row>
    <row r="531">
      <c r="A531" s="110" t="n">
        <v>529</v>
      </c>
      <c r="B531" s="110" t="n">
        <v>5533</v>
      </c>
      <c r="C531" s="108" t="inlineStr">
        <is>
          <t>Tesla-(2021-3-20-2021-4-19)_Laszlo Kovacs_HU_Translation</t>
        </is>
      </c>
      <c r="H531" s="110" t="n">
        <v>70.90000000000001</v>
      </c>
      <c r="I531" s="110" t="n">
        <v>0.08</v>
      </c>
      <c r="J531" s="110" t="inlineStr">
        <is>
          <t>USD</t>
        </is>
      </c>
      <c r="K531" s="110" t="n">
        <v>5.672000000000001</v>
      </c>
      <c r="L531" s="110" t="inlineStr">
        <is>
          <t>EDGE-5533-326598</t>
        </is>
      </c>
    </row>
    <row r="532">
      <c r="A532" s="110" t="n">
        <v>530</v>
      </c>
      <c r="B532" s="110" t="n">
        <v>170319</v>
      </c>
      <c r="C532" s="108" t="inlineStr">
        <is>
          <t>Tesla-(2021-3-20-2021-4-19)_Lau Tik Tan_HK_Translation</t>
        </is>
      </c>
      <c r="H532" s="110" t="n">
        <v>135.8</v>
      </c>
      <c r="I532" s="110" t="n">
        <v>0.08500000000000001</v>
      </c>
      <c r="J532" s="110" t="inlineStr">
        <is>
          <t>USD</t>
        </is>
      </c>
      <c r="K532" s="110" t="n">
        <v>11.543</v>
      </c>
      <c r="L532" s="110" t="inlineStr">
        <is>
          <t>EDGE-170319-326599</t>
        </is>
      </c>
    </row>
    <row r="533">
      <c r="A533" s="110" t="n">
        <v>531</v>
      </c>
      <c r="B533" s="110" t="n">
        <v>170316</v>
      </c>
      <c r="C533" s="108" t="inlineStr">
        <is>
          <t>Tesla-(2021-3-20-2021-4-19)_Li Yat Tung_HK_Translation</t>
        </is>
      </c>
      <c r="H533" s="110" t="n">
        <v>6788.8</v>
      </c>
      <c r="I533" s="110" t="n">
        <v>0.08500000000000001</v>
      </c>
      <c r="J533" s="110" t="inlineStr">
        <is>
          <t>USD</t>
        </is>
      </c>
      <c r="K533" s="110" t="n">
        <v>577.048</v>
      </c>
      <c r="L533" s="110" t="inlineStr">
        <is>
          <t>EDGE-170316-326600</t>
        </is>
      </c>
    </row>
    <row r="534">
      <c r="A534" s="110" t="n">
        <v>532</v>
      </c>
      <c r="B534" s="110" t="n">
        <v>81450</v>
      </c>
      <c r="C534" s="108" t="inlineStr">
        <is>
          <t>Tesla-(2021-3-20-2021-4-19)_Lingsoft_NO_NO_Translation</t>
        </is>
      </c>
      <c r="H534" s="110" t="n">
        <v>96.77419399999999</v>
      </c>
      <c r="I534" s="110" t="n">
        <v>0.155</v>
      </c>
      <c r="J534" s="110" t="inlineStr">
        <is>
          <t>EUR</t>
        </is>
      </c>
      <c r="K534" s="119" t="n">
        <v>15.00000007</v>
      </c>
      <c r="L534" s="110" t="inlineStr">
        <is>
          <t>EDGE-81450-326601</t>
        </is>
      </c>
    </row>
    <row r="535">
      <c r="A535" s="110" t="n">
        <v>533</v>
      </c>
      <c r="B535" s="110" t="n">
        <v>177888</v>
      </c>
      <c r="C535" s="108" t="inlineStr">
        <is>
          <t>Tesla-(2021-3-20-2021-4-19)_Luis Martins_PTPT_Translation</t>
        </is>
      </c>
      <c r="H535" s="110" t="n">
        <v>95.40000000000001</v>
      </c>
      <c r="I535" s="110" t="n">
        <v>0.055</v>
      </c>
      <c r="J535" s="110" t="inlineStr">
        <is>
          <t>EUR</t>
        </is>
      </c>
      <c r="K535" s="110" t="n">
        <v>5.247000000000001</v>
      </c>
      <c r="L535" s="110" t="inlineStr">
        <is>
          <t>EDGE-177888-326602</t>
        </is>
      </c>
    </row>
    <row r="536">
      <c r="A536" s="110" t="n">
        <v>534</v>
      </c>
      <c r="B536" s="110" t="n">
        <v>75145</v>
      </c>
      <c r="C536" s="108" t="inlineStr">
        <is>
          <t>Tesla-(2021-3-20-2021-4-19)_Marie-Louise de Klerk_NL_Translation</t>
        </is>
      </c>
      <c r="H536" s="110" t="n">
        <v>1011.8</v>
      </c>
      <c r="I536" s="110" t="n">
        <v>0.11</v>
      </c>
      <c r="J536" s="110" t="inlineStr">
        <is>
          <t>EUR</t>
        </is>
      </c>
      <c r="K536" s="110" t="n">
        <v>111.298</v>
      </c>
      <c r="L536" s="110" t="inlineStr">
        <is>
          <t>EDGE-75145-326603</t>
        </is>
      </c>
    </row>
    <row r="537">
      <c r="A537" s="110" t="n">
        <v>535</v>
      </c>
      <c r="B537" s="110" t="n">
        <v>126535</v>
      </c>
      <c r="C537" s="108" t="inlineStr">
        <is>
          <t>Tesla-(2021-3-20-2021-4-19)_Michele Lemieux-Madison_FR_CA_Translation</t>
        </is>
      </c>
      <c r="H537" s="110" t="n">
        <v>266.5</v>
      </c>
      <c r="I537" s="110" t="n">
        <v>0.12</v>
      </c>
      <c r="J537" s="110" t="inlineStr">
        <is>
          <t>USD</t>
        </is>
      </c>
      <c r="K537" s="110" t="n">
        <v>31.98</v>
      </c>
      <c r="L537" s="110" t="inlineStr">
        <is>
          <t>EDGE-126535-326604</t>
        </is>
      </c>
    </row>
    <row r="538">
      <c r="A538" s="110" t="n">
        <v>536</v>
      </c>
      <c r="B538" s="110" t="n">
        <v>187410</v>
      </c>
      <c r="C538" s="108" t="inlineStr">
        <is>
          <t>Tesla-(2021-3-20-2021-4-19)_Mirna Safar_HR_Translation</t>
        </is>
      </c>
      <c r="H538" s="110" t="n">
        <v>143.8</v>
      </c>
      <c r="I538" s="110" t="n">
        <v>0.05</v>
      </c>
      <c r="J538" s="110" t="inlineStr">
        <is>
          <t>EUR</t>
        </is>
      </c>
      <c r="K538" s="110" t="n">
        <v>7.190000000000001</v>
      </c>
      <c r="L538" s="110" t="inlineStr">
        <is>
          <t>EDGE-187410-326605</t>
        </is>
      </c>
    </row>
    <row r="539">
      <c r="A539" s="110" t="n">
        <v>537</v>
      </c>
      <c r="B539" s="110" t="n">
        <v>25876</v>
      </c>
      <c r="C539" s="108" t="inlineStr">
        <is>
          <t>Tesla-(2021-3-20-2021-4-19)_Monica Colman_IT_Translation</t>
        </is>
      </c>
      <c r="H539" s="110" t="n">
        <v>1172</v>
      </c>
      <c r="I539" s="110" t="n">
        <v>0.075</v>
      </c>
      <c r="J539" s="110" t="inlineStr">
        <is>
          <t>EUR</t>
        </is>
      </c>
      <c r="K539" s="110" t="n">
        <v>87.89999999999999</v>
      </c>
      <c r="L539" s="110" t="inlineStr">
        <is>
          <t>EDGE-25876-326606</t>
        </is>
      </c>
    </row>
    <row r="540">
      <c r="A540" s="110" t="n">
        <v>538</v>
      </c>
      <c r="B540" s="110" t="n">
        <v>17611</v>
      </c>
      <c r="C540" s="108" t="inlineStr">
        <is>
          <t>Tesla-(2021-3-20-2021-4-19)_Nathalie Delarbre_FR_FR_Translation</t>
        </is>
      </c>
      <c r="H540" s="110" t="n">
        <v>111.11111</v>
      </c>
      <c r="I540" s="110" t="n">
        <v>0.09</v>
      </c>
      <c r="J540" s="110" t="inlineStr">
        <is>
          <t>EUR</t>
        </is>
      </c>
      <c r="K540" s="119" t="n">
        <v>9.999999899999999</v>
      </c>
      <c r="L540" s="110" t="inlineStr">
        <is>
          <t>EDGE-17611-326607</t>
        </is>
      </c>
    </row>
    <row r="541">
      <c r="A541" s="110" t="n">
        <v>539</v>
      </c>
      <c r="B541" s="110" t="n">
        <v>194358</v>
      </c>
      <c r="C541" s="108" t="inlineStr">
        <is>
          <t>Tesla-(2021-3-20-2021-4-19)_Noor Haizat Mustaffa_MS_Translation</t>
        </is>
      </c>
      <c r="H541" s="110" t="n">
        <v>1883.8</v>
      </c>
      <c r="I541" s="110" t="n">
        <v>0.07000000000000001</v>
      </c>
      <c r="J541" s="110" t="inlineStr">
        <is>
          <t>USD</t>
        </is>
      </c>
      <c r="K541" s="110" t="n">
        <v>131.866</v>
      </c>
      <c r="L541" s="110" t="inlineStr">
        <is>
          <t>EDGE-194358-326608</t>
        </is>
      </c>
    </row>
    <row r="542">
      <c r="A542" s="110" t="n">
        <v>540</v>
      </c>
      <c r="B542" s="110" t="n">
        <v>195768</v>
      </c>
      <c r="C542" s="108" t="inlineStr">
        <is>
          <t>Tesla-(2021-3-20-2021-4-19)_Oranit Senderov_HE_Translation</t>
        </is>
      </c>
      <c r="H542" s="110" t="n">
        <v>69.5</v>
      </c>
      <c r="I542" s="110" t="n">
        <v>0.09</v>
      </c>
      <c r="J542" s="110" t="inlineStr">
        <is>
          <t>USD</t>
        </is>
      </c>
      <c r="K542" s="110" t="n">
        <v>6.255</v>
      </c>
      <c r="L542" s="110" t="inlineStr">
        <is>
          <t>EDGE-195768-326609</t>
        </is>
      </c>
    </row>
    <row r="543">
      <c r="A543" s="110" t="n">
        <v>541</v>
      </c>
      <c r="B543" s="110" t="n">
        <v>190215</v>
      </c>
      <c r="C543" s="108" t="inlineStr">
        <is>
          <t>Tesla-(2021-3-20-2021-4-19)_Osama Mohammed El-Bishlawi_AR_Translation</t>
        </is>
      </c>
      <c r="H543" s="110" t="n">
        <v>1010.2</v>
      </c>
      <c r="I543" s="110" t="n">
        <v>0.05</v>
      </c>
      <c r="J543" s="110" t="inlineStr">
        <is>
          <t>USD</t>
        </is>
      </c>
      <c r="K543" s="110" t="n">
        <v>50.51000000000001</v>
      </c>
      <c r="L543" s="110" t="inlineStr">
        <is>
          <t>EDGE-190215-326610</t>
        </is>
      </c>
    </row>
    <row r="544">
      <c r="A544" s="110" t="n">
        <v>542</v>
      </c>
      <c r="B544" s="110" t="n">
        <v>177889</v>
      </c>
      <c r="C544" s="108" t="inlineStr">
        <is>
          <t>Tesla-(2021-3-20-2021-4-19)_Paulo Conceição_PTPT_Translation</t>
        </is>
      </c>
      <c r="H544" s="110" t="n">
        <v>47.7</v>
      </c>
      <c r="I544" s="110" t="n">
        <v>0.07000000000000001</v>
      </c>
      <c r="J544" s="110" t="inlineStr">
        <is>
          <t>EUR</t>
        </is>
      </c>
      <c r="K544" s="110" t="n">
        <v>3.339</v>
      </c>
      <c r="L544" s="110" t="inlineStr">
        <is>
          <t>EDGE-177889-326611</t>
        </is>
      </c>
    </row>
    <row r="545">
      <c r="A545" s="110" t="n">
        <v>543</v>
      </c>
      <c r="B545" s="110" t="n">
        <v>169954</v>
      </c>
      <c r="C545" s="108" t="inlineStr">
        <is>
          <t>Tesla-(2021-3-20-2021-4-19)_Peggy Chiang_TW_Translation</t>
        </is>
      </c>
      <c r="H545" s="110" t="n">
        <v>1061.6</v>
      </c>
      <c r="I545" s="110" t="n">
        <v>0.1</v>
      </c>
      <c r="J545" s="110" t="inlineStr">
        <is>
          <t>USD</t>
        </is>
      </c>
      <c r="K545" s="110" t="n">
        <v>106.16</v>
      </c>
      <c r="L545" s="110" t="inlineStr">
        <is>
          <t>EDGE-169954-326612</t>
        </is>
      </c>
    </row>
    <row r="546">
      <c r="A546" s="110" t="n">
        <v>544</v>
      </c>
      <c r="B546" s="110" t="n">
        <v>176760</v>
      </c>
      <c r="C546" s="108" t="inlineStr">
        <is>
          <t>Tesla-(2021-3-20-2021-4-19)_Peter Wangsvik Sigurdsen_NO_Translation</t>
        </is>
      </c>
      <c r="H546" s="110" t="n">
        <v>2020.4</v>
      </c>
      <c r="I546" s="110" t="n">
        <v>0.105</v>
      </c>
      <c r="J546" s="110" t="inlineStr">
        <is>
          <t>EUR</t>
        </is>
      </c>
      <c r="K546" s="110" t="n">
        <v>212.142</v>
      </c>
      <c r="L546" s="110" t="inlineStr">
        <is>
          <t>EDGE-176760-326613</t>
        </is>
      </c>
    </row>
    <row r="547">
      <c r="A547" s="110" t="n">
        <v>545</v>
      </c>
      <c r="B547" s="110" t="n">
        <v>7376</v>
      </c>
      <c r="C547" s="108" t="inlineStr">
        <is>
          <t>Tesla-(2021-3-20-2021-4-19)_Raphael Gingras_FR_CA_Translation</t>
        </is>
      </c>
      <c r="H547" s="110" t="n">
        <v>181.5</v>
      </c>
      <c r="I547" s="110" t="n">
        <v>0.12</v>
      </c>
      <c r="J547" s="110" t="inlineStr">
        <is>
          <t>USD</t>
        </is>
      </c>
      <c r="K547" s="110" t="n">
        <v>21.78</v>
      </c>
      <c r="L547" s="110" t="inlineStr">
        <is>
          <t>EDGE-7376-326614</t>
        </is>
      </c>
    </row>
    <row r="548">
      <c r="A548" s="110" t="n">
        <v>546</v>
      </c>
      <c r="B548" s="110" t="n">
        <v>176929</v>
      </c>
      <c r="C548" s="108" t="inlineStr">
        <is>
          <t>Tesla-(2021-3-20-2021-4-19)_Rita Rocha Grave_PTPT_Translation</t>
        </is>
      </c>
      <c r="H548" s="110" t="n">
        <v>2163.7</v>
      </c>
      <c r="I548" s="110" t="n">
        <v>0.065</v>
      </c>
      <c r="J548" s="110" t="inlineStr">
        <is>
          <t>EUR</t>
        </is>
      </c>
      <c r="K548" s="110" t="n">
        <v>140.6405</v>
      </c>
      <c r="L548" s="110" t="inlineStr">
        <is>
          <t>EDGE-176929-326615</t>
        </is>
      </c>
    </row>
    <row r="549">
      <c r="A549" s="110" t="n">
        <v>547</v>
      </c>
      <c r="B549" s="110" t="n">
        <v>51885</v>
      </c>
      <c r="C549" s="108" t="inlineStr">
        <is>
          <t>Tesla-(2021-3-20-2021-4-19)_Romuald Pawlikowski_PL_Translation</t>
        </is>
      </c>
      <c r="H549" s="110" t="n">
        <v>75</v>
      </c>
      <c r="I549" s="110" t="n">
        <v>0.06</v>
      </c>
      <c r="J549" s="110" t="inlineStr">
        <is>
          <t>EUR</t>
        </is>
      </c>
      <c r="K549" s="119" t="n">
        <v>4.5</v>
      </c>
      <c r="L549" s="110" t="inlineStr">
        <is>
          <t>EDGE-51885-326616</t>
        </is>
      </c>
    </row>
    <row r="550">
      <c r="A550" s="110" t="n">
        <v>548</v>
      </c>
      <c r="B550" s="110" t="n">
        <v>194357</v>
      </c>
      <c r="C550" s="108" t="inlineStr">
        <is>
          <t>Tesla-(2021-3-20-2021-4-19)_Saksit Khunkitti_TH_Translation</t>
        </is>
      </c>
      <c r="H550" s="110" t="n">
        <v>216.5</v>
      </c>
      <c r="I550" s="110" t="n">
        <v>0.08</v>
      </c>
      <c r="J550" s="110" t="inlineStr">
        <is>
          <t>USD</t>
        </is>
      </c>
      <c r="K550" s="110" t="n">
        <v>17.32</v>
      </c>
      <c r="L550" s="110" t="inlineStr">
        <is>
          <t>EDGE-194357-326617</t>
        </is>
      </c>
    </row>
    <row r="551">
      <c r="A551" s="110" t="n">
        <v>549</v>
      </c>
      <c r="B551" s="110" t="n">
        <v>123126</v>
      </c>
      <c r="C551" s="108" t="inlineStr">
        <is>
          <t>Tesla-(2021-3-20-2021-4-19)_Seong Bok Lee_KO_Translation</t>
        </is>
      </c>
      <c r="H551" s="110" t="n">
        <v>150.7</v>
      </c>
      <c r="I551" s="110" t="n">
        <v>0.07000000000000001</v>
      </c>
      <c r="J551" s="110" t="inlineStr">
        <is>
          <t>USD</t>
        </is>
      </c>
      <c r="K551" s="110" t="n">
        <v>10.549</v>
      </c>
      <c r="L551" s="110" t="inlineStr">
        <is>
          <t>EDGE-123126-326618</t>
        </is>
      </c>
    </row>
    <row r="552">
      <c r="A552" s="110" t="n">
        <v>550</v>
      </c>
      <c r="B552" s="110" t="n">
        <v>91233</v>
      </c>
      <c r="C552" s="108" t="inlineStr">
        <is>
          <t>Tesla-(2021-3-20-2021-4-19)_Seungwoo Lee_KO_Translation</t>
        </is>
      </c>
      <c r="H552" s="110" t="n">
        <v>471.1</v>
      </c>
      <c r="I552" s="110" t="n">
        <v>0.06</v>
      </c>
      <c r="J552" s="110" t="inlineStr">
        <is>
          <t>USD</t>
        </is>
      </c>
      <c r="K552" s="110" t="n">
        <v>28.266</v>
      </c>
      <c r="L552" s="110" t="inlineStr">
        <is>
          <t>EDGE-91233-326619</t>
        </is>
      </c>
    </row>
    <row r="553">
      <c r="A553" s="110" t="n">
        <v>551</v>
      </c>
      <c r="B553" s="110" t="n">
        <v>51840</v>
      </c>
      <c r="C553" s="108" t="inlineStr">
        <is>
          <t>Tesla-(2021-3-20-2021-4-19)_Simon Wei_TW_Translation</t>
        </is>
      </c>
      <c r="H553" s="110" t="n">
        <v>176.1</v>
      </c>
      <c r="I553" s="110" t="n">
        <v>0.035</v>
      </c>
      <c r="J553" s="110" t="inlineStr">
        <is>
          <t>USD</t>
        </is>
      </c>
      <c r="K553" s="110" t="n">
        <v>6.1635</v>
      </c>
      <c r="L553" s="110" t="inlineStr">
        <is>
          <t>EDGE-51840-326620</t>
        </is>
      </c>
    </row>
    <row r="554">
      <c r="A554" s="110" t="n">
        <v>552</v>
      </c>
      <c r="B554" s="110" t="n">
        <v>187409</v>
      </c>
      <c r="C554" s="108" t="inlineStr">
        <is>
          <t>Tesla-(2021-3-20-2021-4-19)_Sonja Klaric_HR_Translation</t>
        </is>
      </c>
      <c r="H554" s="110" t="n">
        <v>854</v>
      </c>
      <c r="I554" s="110" t="n">
        <v>0.06</v>
      </c>
      <c r="J554" s="110" t="inlineStr">
        <is>
          <t>EUR</t>
        </is>
      </c>
      <c r="K554" s="110" t="n">
        <v>51.23999999999999</v>
      </c>
      <c r="L554" s="110" t="inlineStr">
        <is>
          <t>EDGE-187409-326621</t>
        </is>
      </c>
    </row>
    <row r="555">
      <c r="A555" s="110" t="n">
        <v>553</v>
      </c>
      <c r="B555" s="110" t="n">
        <v>187485</v>
      </c>
      <c r="C555" s="108" t="inlineStr">
        <is>
          <t>Tesla-(2021-3-20-2021-4-19)_Theodoros Kalyvas_EL_Translation</t>
        </is>
      </c>
      <c r="H555" s="110" t="n">
        <v>2221.75</v>
      </c>
      <c r="I555" s="110" t="n">
        <v>0.08</v>
      </c>
      <c r="J555" s="110" t="inlineStr">
        <is>
          <t>EUR</t>
        </is>
      </c>
      <c r="K555" s="119" t="n">
        <v>177.74</v>
      </c>
      <c r="L555" s="110" t="inlineStr">
        <is>
          <t>EDGE-187485-326622</t>
        </is>
      </c>
    </row>
    <row r="556">
      <c r="A556" s="110" t="n">
        <v>554</v>
      </c>
      <c r="B556" s="110" t="n">
        <v>189794</v>
      </c>
      <c r="C556" s="108" t="inlineStr">
        <is>
          <t>Tesla-(2021-3-20-2021-4-19)_Theodoros Vavekis_EL_Translation</t>
        </is>
      </c>
      <c r="H556" s="110" t="n">
        <v>416.66667</v>
      </c>
      <c r="I556" s="110" t="n">
        <v>0.06</v>
      </c>
      <c r="J556" s="110" t="inlineStr">
        <is>
          <t>EUR</t>
        </is>
      </c>
      <c r="K556" s="119" t="n">
        <v>25.0000002</v>
      </c>
      <c r="L556" s="110" t="inlineStr">
        <is>
          <t>EDGE-189794-326623</t>
        </is>
      </c>
    </row>
    <row r="557">
      <c r="A557" s="110" t="n">
        <v>555</v>
      </c>
      <c r="B557" s="110" t="n">
        <v>196663</v>
      </c>
      <c r="C557" s="108" t="inlineStr">
        <is>
          <t>Tesla-(2021-3-20-2021-4-19)_Thomas Yan_HK_Translation</t>
        </is>
      </c>
      <c r="H557" s="110" t="n">
        <v>9561.1</v>
      </c>
      <c r="I557" s="110" t="n">
        <v>0.06</v>
      </c>
      <c r="J557" s="110" t="inlineStr">
        <is>
          <t>EUR</t>
        </is>
      </c>
      <c r="K557" s="110" t="n">
        <v>573.6660000000001</v>
      </c>
      <c r="L557" s="110" t="inlineStr">
        <is>
          <t>EDGE-196663-326624</t>
        </is>
      </c>
    </row>
    <row r="558">
      <c r="A558" s="110" t="n">
        <v>556</v>
      </c>
      <c r="B558" s="110" t="n">
        <v>195727</v>
      </c>
      <c r="C558" s="108" t="inlineStr">
        <is>
          <t>Tesla-(2021-3-20-2021-4-19)_Valentin Cirdei_RO_Translation</t>
        </is>
      </c>
      <c r="H558" s="110" t="n">
        <v>20347.4</v>
      </c>
      <c r="I558" s="110" t="n">
        <v>0.06</v>
      </c>
      <c r="J558" s="110" t="inlineStr">
        <is>
          <t>EUR</t>
        </is>
      </c>
      <c r="K558" s="110" t="n">
        <v>1220.844</v>
      </c>
      <c r="L558" s="110" t="inlineStr">
        <is>
          <t>EDGE-195727-326625</t>
        </is>
      </c>
    </row>
    <row r="559">
      <c r="A559" s="110" t="n">
        <v>557</v>
      </c>
      <c r="B559" s="110" t="n">
        <v>49612</v>
      </c>
      <c r="C559" s="108" t="inlineStr">
        <is>
          <t>Tesla-(2021-3-20-2021-4-19)_Vathan Donruethai_TH_Translation</t>
        </is>
      </c>
      <c r="H559" s="110" t="n">
        <v>221.66667</v>
      </c>
      <c r="I559" s="110" t="n">
        <v>0.06</v>
      </c>
      <c r="J559" s="110" t="inlineStr">
        <is>
          <t>USD</t>
        </is>
      </c>
      <c r="K559" s="119" t="n">
        <v>13.3000002</v>
      </c>
      <c r="L559" s="110" t="inlineStr">
        <is>
          <t>EDGE-49612-326626</t>
        </is>
      </c>
    </row>
    <row r="560">
      <c r="A560" s="110" t="n">
        <v>558</v>
      </c>
      <c r="B560" s="110" t="n">
        <v>103906</v>
      </c>
      <c r="C560" s="108" t="inlineStr">
        <is>
          <t>Tesla-(2021-3-20-2021-4-19)_Wang Bijun_CN_Translation</t>
        </is>
      </c>
      <c r="H560" s="110" t="n">
        <v>2132</v>
      </c>
      <c r="I560" s="110" t="n">
        <v>0.04</v>
      </c>
      <c r="J560" s="110" t="inlineStr">
        <is>
          <t>USD</t>
        </is>
      </c>
      <c r="K560" s="110" t="n">
        <v>85.28</v>
      </c>
      <c r="L560" s="110" t="inlineStr">
        <is>
          <t>EDGE-103906-326627</t>
        </is>
      </c>
    </row>
    <row r="561">
      <c r="A561" s="110" t="n">
        <v>559</v>
      </c>
      <c r="B561" s="110" t="n">
        <v>164641</v>
      </c>
      <c r="C561" s="108" t="inlineStr">
        <is>
          <t>Tesla-(2021-3-20-2021-4-19)_Yutaka Kato_JA_Translation</t>
        </is>
      </c>
      <c r="H561" s="110" t="n">
        <v>194.7</v>
      </c>
      <c r="I561" s="110" t="n">
        <v>0.07000000000000001</v>
      </c>
      <c r="J561" s="110" t="inlineStr">
        <is>
          <t>USD</t>
        </is>
      </c>
      <c r="K561" s="110" t="n">
        <v>13.629</v>
      </c>
      <c r="L561" s="110" t="inlineStr">
        <is>
          <t>EDGE-164641-326628</t>
        </is>
      </c>
    </row>
    <row r="562">
      <c r="A562" s="110" t="n">
        <v>560</v>
      </c>
      <c r="B562" s="110" t="n">
        <v>103809</v>
      </c>
      <c r="C562" s="108" t="inlineStr">
        <is>
          <t>Tesla-(2021-3-20-2021-4-19)_Zheng Lin_CN_Translation</t>
        </is>
      </c>
      <c r="H562" s="110" t="n">
        <v>6265.3</v>
      </c>
      <c r="I562" s="110" t="n">
        <v>0.18</v>
      </c>
      <c r="J562" s="110" t="inlineStr">
        <is>
          <t>CNY</t>
        </is>
      </c>
      <c r="K562" s="110" t="n">
        <v>1127.754</v>
      </c>
      <c r="L562" s="110" t="inlineStr">
        <is>
          <t>EDGE-103809-326629</t>
        </is>
      </c>
    </row>
    <row r="563">
      <c r="A563" s="110" t="n">
        <v>561</v>
      </c>
      <c r="B563" s="110" t="n">
        <v>189907</v>
      </c>
      <c r="C563" s="108" t="inlineStr">
        <is>
          <t>Tesla-(2021-3-20-2021-4-19)_Abdelwahab Muhammad_AR_Review</t>
        </is>
      </c>
      <c r="H563" s="110" t="n">
        <v>994.2</v>
      </c>
      <c r="I563" s="110" t="n">
        <v>0.03</v>
      </c>
      <c r="J563" s="110" t="inlineStr">
        <is>
          <t>USD</t>
        </is>
      </c>
      <c r="K563" s="110" t="n">
        <v>29.826</v>
      </c>
      <c r="L563" s="110" t="inlineStr">
        <is>
          <t>EDGE-189907-326630</t>
        </is>
      </c>
    </row>
    <row r="564">
      <c r="A564" s="110" t="n">
        <v>562</v>
      </c>
      <c r="B564" s="110" t="n">
        <v>74965</v>
      </c>
      <c r="C564" s="108" t="inlineStr">
        <is>
          <t>Tesla-(2021-3-20-2021-4-19)_Alenka Metljak_SL_Review</t>
        </is>
      </c>
      <c r="H564" s="110" t="n">
        <v>7500</v>
      </c>
      <c r="I564" s="110" t="n">
        <v>0.024</v>
      </c>
      <c r="J564" s="110" t="inlineStr">
        <is>
          <t>EUR</t>
        </is>
      </c>
      <c r="K564" s="119" t="n">
        <v>180</v>
      </c>
      <c r="L564" s="110" t="inlineStr">
        <is>
          <t>EDGE-74965-326631</t>
        </is>
      </c>
    </row>
    <row r="565">
      <c r="A565" s="110" t="n">
        <v>563</v>
      </c>
      <c r="B565" s="110" t="n">
        <v>136932</v>
      </c>
      <c r="C565" s="108" t="inlineStr">
        <is>
          <t>Tesla-(2021-3-20-2021-4-19)_Constantin Emanuel Stroia_RO_Review</t>
        </is>
      </c>
      <c r="H565" s="110" t="n">
        <v>326.9</v>
      </c>
      <c r="I565" s="110" t="n">
        <v>0.02</v>
      </c>
      <c r="J565" s="110" t="inlineStr">
        <is>
          <t>USD</t>
        </is>
      </c>
      <c r="K565" s="119" t="n">
        <v>6.537999999999999</v>
      </c>
      <c r="L565" s="110" t="inlineStr">
        <is>
          <t>EDGE-136932-326632</t>
        </is>
      </c>
    </row>
    <row r="566">
      <c r="A566" s="110" t="n">
        <v>564</v>
      </c>
      <c r="B566" s="110" t="n">
        <v>28634</v>
      </c>
      <c r="C566" s="108" t="inlineStr">
        <is>
          <t>Tesla-(2021-3-20-2021-4-19)_Emilia Dimitrova_SV_Review</t>
        </is>
      </c>
      <c r="H566" s="110" t="n">
        <v>2</v>
      </c>
      <c r="I566" s="110" t="n">
        <v>45</v>
      </c>
      <c r="J566" s="110" t="inlineStr">
        <is>
          <t>EUR</t>
        </is>
      </c>
      <c r="K566" s="119" t="n">
        <v>90</v>
      </c>
      <c r="L566" s="110" t="inlineStr">
        <is>
          <t>EDGE-28634-326633</t>
        </is>
      </c>
    </row>
    <row r="567">
      <c r="A567" s="110" t="n">
        <v>565</v>
      </c>
      <c r="B567" s="110" t="n">
        <v>119669</v>
      </c>
      <c r="C567" s="108" t="inlineStr">
        <is>
          <t>Tesla-(2021-3-20-2021-4-19)_Gyeongsu Lee_KO_Review</t>
        </is>
      </c>
      <c r="H567" s="110" t="n">
        <v>963.3</v>
      </c>
      <c r="I567" s="110" t="n">
        <v>0.03</v>
      </c>
      <c r="J567" s="110" t="inlineStr">
        <is>
          <t>USD</t>
        </is>
      </c>
      <c r="K567" s="110" t="n">
        <v>28.899</v>
      </c>
      <c r="L567" s="110" t="inlineStr">
        <is>
          <t>EDGE-119669-326634</t>
        </is>
      </c>
    </row>
    <row r="568">
      <c r="A568" s="110" t="n">
        <v>566</v>
      </c>
      <c r="B568" s="110" t="n">
        <v>170253</v>
      </c>
      <c r="C568" s="108" t="inlineStr">
        <is>
          <t>Tesla-(2021-3-20-2021-4-19)_Heiko Pfeil_DE_Review</t>
        </is>
      </c>
      <c r="H568" s="110" t="n">
        <v>59.1</v>
      </c>
      <c r="I568" s="110" t="n">
        <v>0.025</v>
      </c>
      <c r="J568" s="110" t="inlineStr">
        <is>
          <t>EUR</t>
        </is>
      </c>
      <c r="K568" s="110" t="n">
        <v>1.4775</v>
      </c>
      <c r="L568" s="110" t="inlineStr">
        <is>
          <t>EDGE-170253-326635</t>
        </is>
      </c>
    </row>
    <row r="569">
      <c r="A569" s="110" t="n">
        <v>567</v>
      </c>
      <c r="B569" s="110" t="n">
        <v>176902</v>
      </c>
      <c r="C569" s="108" t="inlineStr">
        <is>
          <t>Tesla-(2021-3-20-2021-4-19)_Ida Søgaard_DA_Review</t>
        </is>
      </c>
      <c r="H569" s="110" t="n">
        <v>5414.7059</v>
      </c>
      <c r="I569" s="110" t="n">
        <v>0.034</v>
      </c>
      <c r="J569" s="110" t="inlineStr">
        <is>
          <t>EUR</t>
        </is>
      </c>
      <c r="K569" s="110" t="n">
        <v>184.1000006</v>
      </c>
      <c r="L569" s="110" t="inlineStr">
        <is>
          <t>EDGE-176902-326636</t>
        </is>
      </c>
    </row>
    <row r="570">
      <c r="A570" s="110" t="n">
        <v>568</v>
      </c>
      <c r="B570" s="110" t="n">
        <v>161261</v>
      </c>
      <c r="C570" s="108" t="inlineStr">
        <is>
          <t>Tesla-(2021-3-20-2021-4-19)_Ilaria Mazzaferro_IT_Review</t>
        </is>
      </c>
      <c r="H570" s="110" t="n">
        <v>1201.4</v>
      </c>
      <c r="I570" s="110" t="n">
        <v>0.02</v>
      </c>
      <c r="J570" s="110" t="inlineStr">
        <is>
          <t>EUR</t>
        </is>
      </c>
      <c r="K570" s="110" t="n">
        <v>24.028</v>
      </c>
      <c r="L570" s="110" t="inlineStr">
        <is>
          <t>EDGE-161261-326637</t>
        </is>
      </c>
    </row>
    <row r="571">
      <c r="A571" s="110" t="n">
        <v>569</v>
      </c>
      <c r="B571" s="110" t="n">
        <v>194361</v>
      </c>
      <c r="C571" s="108" t="inlineStr">
        <is>
          <t>Tesla-(2021-3-20-2021-4-19)_Jarmo Katainen_FI_Review</t>
        </is>
      </c>
      <c r="H571" s="110" t="n">
        <v>1198.1</v>
      </c>
      <c r="I571" s="110" t="n">
        <v>0.04</v>
      </c>
      <c r="J571" s="110" t="inlineStr">
        <is>
          <t>EUR</t>
        </is>
      </c>
      <c r="K571" s="110" t="n">
        <v>47.924</v>
      </c>
      <c r="L571" s="110" t="inlineStr">
        <is>
          <t>EDGE-194361-326638</t>
        </is>
      </c>
    </row>
    <row r="572">
      <c r="A572" s="110" t="n">
        <v>570</v>
      </c>
      <c r="B572" s="110" t="n">
        <v>175908</v>
      </c>
      <c r="C572" s="108" t="inlineStr">
        <is>
          <t>Tesla-(2021-3-20-2021-4-19)_Johan Mikael Kjällman_SV_Review</t>
        </is>
      </c>
      <c r="H572" s="110" t="n">
        <v>2250</v>
      </c>
      <c r="I572" s="110" t="n">
        <v>0.04</v>
      </c>
      <c r="J572" s="110" t="inlineStr">
        <is>
          <t>EUR</t>
        </is>
      </c>
      <c r="K572" s="110" t="n">
        <v>90</v>
      </c>
      <c r="L572" s="110" t="inlineStr">
        <is>
          <t>EDGE-175908-326639</t>
        </is>
      </c>
    </row>
    <row r="573">
      <c r="A573" s="110" t="n">
        <v>571</v>
      </c>
      <c r="B573" s="110" t="n">
        <v>150112</v>
      </c>
      <c r="C573" s="108" t="inlineStr">
        <is>
          <t>Tesla-(2021-3-20-2021-4-19)_Koen Vander Elst_NL_Review</t>
        </is>
      </c>
      <c r="H573" s="110" t="n">
        <v>1214.6667</v>
      </c>
      <c r="I573" s="110" t="n">
        <v>0.03</v>
      </c>
      <c r="J573" s="110" t="inlineStr">
        <is>
          <t>EUR</t>
        </is>
      </c>
      <c r="K573" s="110" t="n">
        <v>36.440001</v>
      </c>
      <c r="L573" s="110" t="inlineStr">
        <is>
          <t>EDGE-150112-326640</t>
        </is>
      </c>
    </row>
    <row r="574">
      <c r="A574" s="110" t="n">
        <v>572</v>
      </c>
      <c r="B574" s="110" t="n">
        <v>189758</v>
      </c>
      <c r="C574" s="108" t="inlineStr">
        <is>
          <t>Tesla-(2021-3-20-2021-4-19)_Konstantinos Karanikas_EL_Review</t>
        </is>
      </c>
      <c r="H574" s="110" t="n">
        <v>85.40000000000001</v>
      </c>
      <c r="I574" s="110" t="n">
        <v>0.0225</v>
      </c>
      <c r="J574" s="110" t="inlineStr">
        <is>
          <t>EUR</t>
        </is>
      </c>
      <c r="K574" s="110" t="n">
        <v>1.9215</v>
      </c>
      <c r="L574" s="110" t="inlineStr">
        <is>
          <t>EDGE-189758-326641</t>
        </is>
      </c>
    </row>
    <row r="575">
      <c r="A575" s="110" t="n">
        <v>573</v>
      </c>
      <c r="B575" s="110" t="n">
        <v>235381</v>
      </c>
      <c r="C575" s="108" t="inlineStr">
        <is>
          <t>Tesla-(2021-3-20-2021-4-19)_Laetitia Chemin_FR_FR_Review</t>
        </is>
      </c>
      <c r="H575" s="110" t="n">
        <v>58.7</v>
      </c>
      <c r="I575" s="110" t="n">
        <v>0.025</v>
      </c>
      <c r="J575" s="110" t="inlineStr">
        <is>
          <t>EUR</t>
        </is>
      </c>
      <c r="K575" s="110" t="n">
        <v>1.4675</v>
      </c>
      <c r="L575" s="110" t="inlineStr">
        <is>
          <t>EDGE-235381-326642</t>
        </is>
      </c>
    </row>
    <row r="576">
      <c r="A576" s="110" t="n">
        <v>574</v>
      </c>
      <c r="B576" s="110" t="n">
        <v>5533</v>
      </c>
      <c r="C576" s="108" t="inlineStr">
        <is>
          <t>Tesla-(2021-3-20-2021-4-19)_Laszlo Kovacs_HU_Review</t>
        </is>
      </c>
      <c r="H576" s="110" t="n">
        <v>20275.5</v>
      </c>
      <c r="I576" s="110" t="n">
        <v>0.027</v>
      </c>
      <c r="J576" s="110" t="inlineStr">
        <is>
          <t>USD</t>
        </is>
      </c>
      <c r="K576" s="110" t="n">
        <v>547.4385</v>
      </c>
      <c r="L576" s="110" t="inlineStr">
        <is>
          <t>EDGE-5533-326643</t>
        </is>
      </c>
    </row>
    <row r="577">
      <c r="A577" s="110" t="n">
        <v>575</v>
      </c>
      <c r="B577" s="110" t="n">
        <v>81450</v>
      </c>
      <c r="C577" s="108" t="inlineStr">
        <is>
          <t>Tesla-(2021-3-20-2021-4-19)_Lingsoft_NO_NO_Review</t>
        </is>
      </c>
      <c r="H577" s="110" t="n">
        <v>5108.8</v>
      </c>
      <c r="I577" s="110" t="n">
        <v>0.05</v>
      </c>
      <c r="J577" s="110" t="inlineStr">
        <is>
          <t>EUR</t>
        </is>
      </c>
      <c r="K577" s="110" t="n">
        <v>255.44</v>
      </c>
      <c r="L577" s="110" t="inlineStr">
        <is>
          <t>EDGE-81450-326644</t>
        </is>
      </c>
    </row>
    <row r="578">
      <c r="A578" s="110" t="n">
        <v>576</v>
      </c>
      <c r="B578" s="110" t="n">
        <v>177888</v>
      </c>
      <c r="C578" s="108" t="inlineStr">
        <is>
          <t>Tesla-(2021-3-20-2021-4-19)_Luis Martins_PTPT_Review</t>
        </is>
      </c>
      <c r="H578" s="110" t="n">
        <v>1178.1</v>
      </c>
      <c r="I578" s="110" t="n">
        <v>0.02</v>
      </c>
      <c r="J578" s="110" t="inlineStr">
        <is>
          <t>EUR</t>
        </is>
      </c>
      <c r="K578" s="110" t="n">
        <v>23.562</v>
      </c>
      <c r="L578" s="110" t="inlineStr">
        <is>
          <t>EDGE-177888-326645</t>
        </is>
      </c>
    </row>
    <row r="579">
      <c r="A579" s="110" t="n">
        <v>577</v>
      </c>
      <c r="B579" s="110" t="n">
        <v>75145</v>
      </c>
      <c r="C579" s="108" t="inlineStr">
        <is>
          <t>Tesla-(2021-3-20-2021-4-19)_Marie-Louise de Klerk_NL_Review</t>
        </is>
      </c>
      <c r="H579" s="110" t="n">
        <v>4666.6667</v>
      </c>
      <c r="I579" s="110" t="n">
        <v>0.03</v>
      </c>
      <c r="J579" s="110" t="inlineStr">
        <is>
          <t>EUR</t>
        </is>
      </c>
      <c r="K579" s="110" t="n">
        <v>140.000001</v>
      </c>
      <c r="L579" s="110" t="inlineStr">
        <is>
          <t>EDGE-75145-326646</t>
        </is>
      </c>
    </row>
    <row r="580">
      <c r="A580" s="110" t="n">
        <v>578</v>
      </c>
      <c r="B580" s="110" t="n">
        <v>72368</v>
      </c>
      <c r="C580" s="108" t="inlineStr">
        <is>
          <t>Tesla-(2021-3-20-2021-4-19)_Marta Pou Rovira_CA_Review</t>
        </is>
      </c>
      <c r="H580" s="110" t="n">
        <v>18068.4</v>
      </c>
      <c r="I580" s="110" t="n">
        <v>0.019</v>
      </c>
      <c r="J580" s="110" t="inlineStr">
        <is>
          <t>EUR</t>
        </is>
      </c>
      <c r="K580" s="110" t="n">
        <v>343.2996</v>
      </c>
      <c r="L580" s="110" t="inlineStr">
        <is>
          <t>EDGE-72368-326647</t>
        </is>
      </c>
    </row>
    <row r="581">
      <c r="A581" s="110" t="n">
        <v>579</v>
      </c>
      <c r="B581" s="110" t="n">
        <v>126535</v>
      </c>
      <c r="C581" s="108" t="inlineStr">
        <is>
          <t>Tesla-(2021-3-20-2021-4-19)_Michele Lemieux-Madison_FR_CA_Review</t>
        </is>
      </c>
      <c r="H581" s="110" t="n">
        <v>39304</v>
      </c>
      <c r="I581" s="110" t="n">
        <v>0.05</v>
      </c>
      <c r="J581" s="110" t="inlineStr">
        <is>
          <t>USD</t>
        </is>
      </c>
      <c r="K581" s="119" t="n">
        <v>1965.2</v>
      </c>
      <c r="L581" s="110" t="inlineStr">
        <is>
          <t>EDGE-126535-326648</t>
        </is>
      </c>
    </row>
    <row r="582">
      <c r="A582" s="110" t="n">
        <v>580</v>
      </c>
      <c r="B582" s="110" t="n">
        <v>187410</v>
      </c>
      <c r="C582" s="108" t="inlineStr">
        <is>
          <t>Tesla-(2021-3-20-2021-4-19)_Mirna Safar_HR_Review</t>
        </is>
      </c>
      <c r="H582" s="110" t="n">
        <v>535.8</v>
      </c>
      <c r="I582" s="110" t="n">
        <v>0.015</v>
      </c>
      <c r="J582" s="110" t="inlineStr">
        <is>
          <t>EUR</t>
        </is>
      </c>
      <c r="K582" s="110" t="n">
        <v>8.036999999999999</v>
      </c>
      <c r="L582" s="110" t="inlineStr">
        <is>
          <t>EDGE-187410-326649</t>
        </is>
      </c>
    </row>
    <row r="583">
      <c r="A583" s="110" t="n">
        <v>581</v>
      </c>
      <c r="B583" s="110" t="n">
        <v>17611</v>
      </c>
      <c r="C583" s="108" t="inlineStr">
        <is>
          <t>Tesla-(2021-3-20-2021-4-19)_Nathalie Delarbre_FR_FR_Review</t>
        </is>
      </c>
      <c r="H583" s="110" t="n">
        <v>533.2</v>
      </c>
      <c r="I583" s="110" t="n">
        <v>0.032</v>
      </c>
      <c r="J583" s="110" t="inlineStr">
        <is>
          <t>EUR</t>
        </is>
      </c>
      <c r="K583" s="110" t="n">
        <v>17.0624</v>
      </c>
      <c r="L583" s="110" t="inlineStr">
        <is>
          <t>EDGE-17611-326650</t>
        </is>
      </c>
    </row>
    <row r="584">
      <c r="A584" s="110" t="n">
        <v>582</v>
      </c>
      <c r="B584" s="110" t="n">
        <v>195768</v>
      </c>
      <c r="C584" s="108" t="inlineStr">
        <is>
          <t>Tesla-(2021-3-20-2021-4-19)_Oranit Senderov_HE_Review</t>
        </is>
      </c>
      <c r="H584" s="110" t="n">
        <v>990.4</v>
      </c>
      <c r="I584" s="110" t="n">
        <v>0.04</v>
      </c>
      <c r="J584" s="110" t="inlineStr">
        <is>
          <t>USD</t>
        </is>
      </c>
      <c r="K584" s="110" t="n">
        <v>39.616</v>
      </c>
      <c r="L584" s="110" t="inlineStr">
        <is>
          <t>EDGE-195768-326651</t>
        </is>
      </c>
    </row>
    <row r="585">
      <c r="A585" s="110" t="n">
        <v>583</v>
      </c>
      <c r="B585" s="110" t="n">
        <v>104494</v>
      </c>
      <c r="C585" s="108" t="inlineStr">
        <is>
          <t>Tesla-(2021-3-20-2021-4-19)_Orlando Ho_HK_Review</t>
        </is>
      </c>
      <c r="H585" s="110" t="n">
        <v>18368.5</v>
      </c>
      <c r="I585" s="110" t="n">
        <v>0.0375</v>
      </c>
      <c r="J585" s="110" t="inlineStr">
        <is>
          <t>USD</t>
        </is>
      </c>
      <c r="K585" s="110" t="n">
        <v>688.81875</v>
      </c>
      <c r="L585" s="110" t="inlineStr">
        <is>
          <t>EDGE-104494-326652</t>
        </is>
      </c>
    </row>
    <row r="586">
      <c r="A586" s="110" t="n">
        <v>584</v>
      </c>
      <c r="B586" s="110" t="n">
        <v>51833</v>
      </c>
      <c r="C586" s="108" t="inlineStr">
        <is>
          <t>Tesla-(2021-3-20-2021-4-19)_Pablo San Millan Gutierrez_ES_Review</t>
        </is>
      </c>
      <c r="H586" s="110" t="n">
        <v>16554.457</v>
      </c>
      <c r="I586" s="110" t="n">
        <v>0.023</v>
      </c>
      <c r="J586" s="110" t="inlineStr">
        <is>
          <t>EUR</t>
        </is>
      </c>
      <c r="K586" s="119" t="n">
        <v>380.752511</v>
      </c>
      <c r="L586" s="110" t="inlineStr">
        <is>
          <t>EDGE-51833-326653</t>
        </is>
      </c>
    </row>
    <row r="587">
      <c r="A587" s="110" t="n">
        <v>585</v>
      </c>
      <c r="B587" s="110" t="n">
        <v>185350</v>
      </c>
      <c r="C587" s="108" t="inlineStr">
        <is>
          <t>Tesla-(2021-3-20-2021-4-19)_Paramate Soontornwipat_TH_Review</t>
        </is>
      </c>
      <c r="H587" s="110" t="n">
        <v>62.2</v>
      </c>
      <c r="I587" s="110" t="n">
        <v>0.03</v>
      </c>
      <c r="J587" s="110" t="inlineStr">
        <is>
          <t>USD</t>
        </is>
      </c>
      <c r="K587" s="110" t="n">
        <v>1.866</v>
      </c>
      <c r="L587" s="110" t="inlineStr">
        <is>
          <t>EDGE-185350-326654</t>
        </is>
      </c>
    </row>
    <row r="588">
      <c r="A588" s="110" t="n">
        <v>586</v>
      </c>
      <c r="B588" s="110" t="n">
        <v>177889</v>
      </c>
      <c r="C588" s="108" t="inlineStr">
        <is>
          <t>Tesla-(2021-3-20-2021-4-19)_Paulo Conceição_PTPT_Review</t>
        </is>
      </c>
      <c r="H588" s="110" t="n">
        <v>1.1</v>
      </c>
      <c r="I588" s="110" t="n">
        <v>27</v>
      </c>
      <c r="J588" s="110" t="inlineStr">
        <is>
          <t>EUR</t>
        </is>
      </c>
      <c r="K588" s="119" t="n">
        <v>29.7</v>
      </c>
      <c r="L588" s="110" t="inlineStr">
        <is>
          <t>EDGE-177889-326655</t>
        </is>
      </c>
    </row>
    <row r="589">
      <c r="A589" s="110" t="n">
        <v>587</v>
      </c>
      <c r="B589" s="110" t="n">
        <v>169954</v>
      </c>
      <c r="C589" s="108" t="inlineStr">
        <is>
          <t>Tesla-(2021-3-20-2021-4-19)_Peggy Chiang_TW_Review</t>
        </is>
      </c>
      <c r="H589" s="110" t="n">
        <v>1082.4</v>
      </c>
      <c r="I589" s="110" t="n">
        <v>0.03</v>
      </c>
      <c r="J589" s="110" t="inlineStr">
        <is>
          <t>USD</t>
        </is>
      </c>
      <c r="K589" s="110" t="n">
        <v>32.472</v>
      </c>
      <c r="L589" s="110" t="inlineStr">
        <is>
          <t>EDGE-169954-326656</t>
        </is>
      </c>
    </row>
    <row r="590">
      <c r="A590" s="110" t="n">
        <v>588</v>
      </c>
      <c r="B590" s="110" t="n">
        <v>91233</v>
      </c>
      <c r="C590" s="108" t="inlineStr">
        <is>
          <t>Tesla-(2021-3-20-2021-4-19)_Seungwoo Lee_KO_Review</t>
        </is>
      </c>
      <c r="H590" s="110" t="n">
        <v>22598.3</v>
      </c>
      <c r="I590" s="110" t="n">
        <v>0.03</v>
      </c>
      <c r="J590" s="110" t="inlineStr">
        <is>
          <t>USD</t>
        </is>
      </c>
      <c r="K590" s="110" t="n">
        <v>677.949</v>
      </c>
      <c r="L590" s="110" t="inlineStr">
        <is>
          <t>EDGE-91233-326657</t>
        </is>
      </c>
    </row>
    <row r="591">
      <c r="A591" s="110" t="n">
        <v>589</v>
      </c>
      <c r="B591" s="110" t="n">
        <v>187409</v>
      </c>
      <c r="C591" s="108" t="inlineStr">
        <is>
          <t>Tesla-(2021-3-20-2021-4-19)_Sonja Klaric_HR_Review</t>
        </is>
      </c>
      <c r="H591" s="110" t="n">
        <v>85.40000000000001</v>
      </c>
      <c r="I591" s="110" t="n">
        <v>0.02</v>
      </c>
      <c r="J591" s="110" t="inlineStr">
        <is>
          <t>EUR</t>
        </is>
      </c>
      <c r="K591" s="110" t="n">
        <v>1.708</v>
      </c>
      <c r="L591" s="110" t="inlineStr">
        <is>
          <t>EDGE-187409-326658</t>
        </is>
      </c>
    </row>
    <row r="592">
      <c r="A592" s="110" t="n">
        <v>590</v>
      </c>
      <c r="B592" s="110" t="n">
        <v>142406</v>
      </c>
      <c r="C592" s="108" t="inlineStr">
        <is>
          <t>Tesla-(2021-3-20-2021-4-19)_Stacey Yeh_TW_Review</t>
        </is>
      </c>
      <c r="H592" s="110" t="n">
        <v>17249.7</v>
      </c>
      <c r="I592" s="110" t="n">
        <v>0.022</v>
      </c>
      <c r="J592" s="110" t="inlineStr">
        <is>
          <t>USD</t>
        </is>
      </c>
      <c r="K592" s="110" t="n">
        <v>379.4934</v>
      </c>
      <c r="L592" s="110" t="inlineStr">
        <is>
          <t>EDGE-142406-326659</t>
        </is>
      </c>
    </row>
    <row r="593">
      <c r="A593" s="110" t="n">
        <v>591</v>
      </c>
      <c r="B593" s="110" t="n">
        <v>119483</v>
      </c>
      <c r="C593" s="108" t="inlineStr">
        <is>
          <t>Tesla-(2021-3-20-2021-4-19)_Susann Peshier_DE_Review</t>
        </is>
      </c>
      <c r="H593" s="110" t="n">
        <v>333.33333</v>
      </c>
      <c r="I593" s="110" t="n">
        <v>0.03</v>
      </c>
      <c r="J593" s="110" t="inlineStr">
        <is>
          <t>EUR</t>
        </is>
      </c>
      <c r="K593" s="119" t="n">
        <v>9.999999899999999</v>
      </c>
      <c r="L593" s="110" t="inlineStr">
        <is>
          <t>EDGE-119483-326660</t>
        </is>
      </c>
    </row>
    <row r="594">
      <c r="A594" s="110" t="n">
        <v>592</v>
      </c>
      <c r="B594" s="110" t="n">
        <v>48109</v>
      </c>
      <c r="C594" s="108" t="inlineStr">
        <is>
          <t>Tesla-(2021-3-20-2021-4-19)_Colette Velletaz_FR_FR_Review</t>
        </is>
      </c>
      <c r="H594" s="110" t="n">
        <v>96.40000000000001</v>
      </c>
      <c r="I594" s="110" t="n">
        <v>0.025</v>
      </c>
      <c r="J594" s="110" t="inlineStr">
        <is>
          <t>EUR</t>
        </is>
      </c>
      <c r="K594" s="110" t="n">
        <v>2.41</v>
      </c>
      <c r="L594" s="110" t="inlineStr">
        <is>
          <t>EDGE-48109-326661</t>
        </is>
      </c>
    </row>
    <row r="595">
      <c r="A595" s="110" t="n">
        <v>593</v>
      </c>
      <c r="B595" s="110" t="n">
        <v>119483</v>
      </c>
      <c r="C595" s="108" t="inlineStr">
        <is>
          <t>Tesla-(2021-3-20-2021-4-19)_Susann Peshier_DE_Review</t>
        </is>
      </c>
      <c r="H595" s="110" t="n">
        <v>333.33333</v>
      </c>
      <c r="I595" s="110" t="n">
        <v>0.03</v>
      </c>
      <c r="J595" s="110" t="inlineStr">
        <is>
          <t>EUR</t>
        </is>
      </c>
      <c r="K595" s="119" t="n">
        <v>9.999999899999999</v>
      </c>
      <c r="L595" s="110" t="inlineStr">
        <is>
          <t>EDGE-119483-326662</t>
        </is>
      </c>
    </row>
    <row r="596">
      <c r="A596" s="110" t="n">
        <v>594</v>
      </c>
      <c r="B596" s="110" t="n">
        <v>49612</v>
      </c>
      <c r="C596" s="108" t="inlineStr">
        <is>
          <t>Tesla-(2021-3-20-2021-4-19)_Tantiwarapon Soonlai_TH_Review</t>
        </is>
      </c>
      <c r="H596" s="110" t="n">
        <v>1607.3</v>
      </c>
      <c r="I596" s="110" t="n">
        <v>0.04</v>
      </c>
      <c r="J596" s="110" t="inlineStr">
        <is>
          <t>USD</t>
        </is>
      </c>
      <c r="K596" s="110" t="n">
        <v>64.292</v>
      </c>
      <c r="L596" s="110" t="inlineStr">
        <is>
          <t>EDGE-49612-326663</t>
        </is>
      </c>
    </row>
    <row r="597">
      <c r="A597" s="110" t="n">
        <v>595</v>
      </c>
      <c r="B597" s="110" t="n">
        <v>189794</v>
      </c>
      <c r="C597" s="108" t="inlineStr">
        <is>
          <t>Tesla-(2021-3-20-2021-4-19)_Theodoros Vavekis_EL_Review</t>
        </is>
      </c>
      <c r="H597" s="110" t="n">
        <v>5833.3333</v>
      </c>
      <c r="I597" s="110" t="n">
        <v>0.03</v>
      </c>
      <c r="J597" s="110" t="inlineStr">
        <is>
          <t>EUR</t>
        </is>
      </c>
      <c r="K597" s="119" t="n">
        <v>174.999999</v>
      </c>
      <c r="L597" s="110" t="inlineStr">
        <is>
          <t>EDGE-189794-326664</t>
        </is>
      </c>
    </row>
    <row r="598">
      <c r="A598" s="110" t="n">
        <v>596</v>
      </c>
      <c r="B598" s="110" t="n">
        <v>7478</v>
      </c>
      <c r="C598" s="108" t="inlineStr">
        <is>
          <t>Tesla-(2021-3-20-2021-4-19)_Thomas Blicker_DE_Review</t>
        </is>
      </c>
      <c r="H598" s="110" t="n">
        <v>12040</v>
      </c>
      <c r="I598" s="110" t="n">
        <v>0.025</v>
      </c>
      <c r="J598" s="110" t="inlineStr">
        <is>
          <t>EUR</t>
        </is>
      </c>
      <c r="K598" s="119" t="n">
        <v>301</v>
      </c>
      <c r="L598" s="110" t="inlineStr">
        <is>
          <t>EDGE-7478-326665</t>
        </is>
      </c>
    </row>
    <row r="599">
      <c r="A599" s="110" t="n">
        <v>597</v>
      </c>
      <c r="B599" s="110" t="n">
        <v>194359</v>
      </c>
      <c r="C599" s="108" t="inlineStr">
        <is>
          <t>Tesla-(2021-3-20-2021-4-19)_Ursilan Afandi Zaki_MS_Review</t>
        </is>
      </c>
      <c r="H599" s="110" t="n">
        <v>1879.4</v>
      </c>
      <c r="I599" s="110" t="n">
        <v>0.04</v>
      </c>
      <c r="J599" s="110" t="inlineStr">
        <is>
          <t>USD</t>
        </is>
      </c>
      <c r="K599" s="110" t="n">
        <v>75.176</v>
      </c>
      <c r="L599" s="110" t="inlineStr">
        <is>
          <t>EDGE-194359-326666</t>
        </is>
      </c>
    </row>
    <row r="600">
      <c r="A600" s="110" t="n">
        <v>598</v>
      </c>
      <c r="B600" s="110" t="n">
        <v>103809</v>
      </c>
      <c r="C600" s="108" t="inlineStr">
        <is>
          <t>Tesla-(2021-3-20-2021-4-19)_Zheng Lin_CN_Review</t>
        </is>
      </c>
      <c r="H600" s="110" t="n">
        <v>541</v>
      </c>
      <c r="I600" s="110" t="n">
        <v>0.1</v>
      </c>
      <c r="J600" s="110" t="inlineStr">
        <is>
          <t>CNY</t>
        </is>
      </c>
      <c r="K600" s="110" t="n">
        <v>54.1</v>
      </c>
      <c r="L600" s="110" t="inlineStr">
        <is>
          <t>EDGE-103809-326667</t>
        </is>
      </c>
    </row>
    <row r="601">
      <c r="A601" s="110" t="n">
        <v>599</v>
      </c>
      <c r="B601" s="110" t="inlineStr">
        <is>
          <t>G90006218</t>
        </is>
      </c>
      <c r="C601" s="108" t="inlineStr">
        <is>
          <t>Tesla-(2021-3-20-2021-4-19)_Maciej Andrzejczak_PL_Translation</t>
        </is>
      </c>
      <c r="H601" s="110" t="n">
        <v>391.6</v>
      </c>
      <c r="I601" s="110" t="n">
        <v>0.08</v>
      </c>
      <c r="J601" s="110" t="inlineStr">
        <is>
          <t>EUR</t>
        </is>
      </c>
      <c r="K601" s="110" t="n">
        <v>31.328</v>
      </c>
      <c r="L601" s="110" t="inlineStr">
        <is>
          <t>EDGE-G90006218-326679</t>
        </is>
      </c>
    </row>
    <row r="602">
      <c r="A602" s="110" t="n">
        <v>600</v>
      </c>
      <c r="B602" s="110" t="inlineStr">
        <is>
          <t>G90006215</t>
        </is>
      </c>
      <c r="C602" s="108" t="inlineStr">
        <is>
          <t>Tesla-(2021-3-20-2021-4-19)_Marcin Marciniszyn_PL_Translation</t>
        </is>
      </c>
      <c r="H602" s="110" t="n">
        <v>770.6</v>
      </c>
      <c r="I602" s="110" t="n">
        <v>0.07000000000000001</v>
      </c>
      <c r="J602" s="110" t="inlineStr">
        <is>
          <t>EUR</t>
        </is>
      </c>
      <c r="K602" s="110" t="n">
        <v>53.94200000000001</v>
      </c>
      <c r="L602" s="110" t="inlineStr">
        <is>
          <t>EDGE-G90006215-326682</t>
        </is>
      </c>
    </row>
    <row r="603">
      <c r="A603" s="110" t="n">
        <v>601</v>
      </c>
      <c r="B603" s="110" t="inlineStr">
        <is>
          <t>G90006766</t>
        </is>
      </c>
      <c r="C603" s="108" t="inlineStr">
        <is>
          <t>Tesla-(2021-3-20-2021-4-19)_Umaima Hashmi_HI_Translation</t>
        </is>
      </c>
      <c r="H603" s="110" t="n">
        <v>1226.5</v>
      </c>
      <c r="I603" s="110" t="n">
        <v>0.06</v>
      </c>
      <c r="J603" s="110" t="inlineStr">
        <is>
          <t>USD</t>
        </is>
      </c>
      <c r="K603" s="110" t="n">
        <v>73.59</v>
      </c>
      <c r="L603" s="110" t="inlineStr">
        <is>
          <t>EDGE-198555-328082</t>
        </is>
      </c>
    </row>
    <row r="604">
      <c r="A604" s="110" t="n">
        <v>602</v>
      </c>
      <c r="B604" s="110" t="inlineStr">
        <is>
          <t>G90006218</t>
        </is>
      </c>
      <c r="C604" s="108" t="inlineStr">
        <is>
          <t>Tesla-(2021-3-20-2021-4-19)_Maciej Andrzejczak_PL_Review</t>
        </is>
      </c>
      <c r="H604" s="110" t="n">
        <v>839.2</v>
      </c>
      <c r="I604" s="110" t="n">
        <v>0.022</v>
      </c>
      <c r="J604" s="110" t="inlineStr">
        <is>
          <t>EUR</t>
        </is>
      </c>
      <c r="K604" s="110" t="n">
        <v>18.4624</v>
      </c>
      <c r="L604" s="110" t="inlineStr">
        <is>
          <t>EDGE-G90006218-326685</t>
        </is>
      </c>
    </row>
    <row r="605">
      <c r="A605" s="110" t="n">
        <v>603</v>
      </c>
      <c r="B605" s="441" t="n">
        <v>7326</v>
      </c>
      <c r="C605" s="442" t="inlineStr">
        <is>
          <t>Tesla-(2021-3-20-2021-4-19)_Savitha Nadesan_HI_Review</t>
        </is>
      </c>
      <c r="D605" s="441" t="n"/>
      <c r="E605" s="441" t="n"/>
      <c r="F605" s="441" t="n"/>
      <c r="G605" s="441" t="n"/>
      <c r="H605" s="441" t="n">
        <v>745.4</v>
      </c>
      <c r="I605" s="441" t="n">
        <v>0.04</v>
      </c>
      <c r="J605" s="441" t="inlineStr">
        <is>
          <t>USD</t>
        </is>
      </c>
      <c r="K605" s="441" t="n">
        <v>29.816</v>
      </c>
      <c r="L605" s="441" t="inlineStr">
        <is>
          <t>EDGE-7326-330432</t>
        </is>
      </c>
    </row>
    <row r="606">
      <c r="A606" s="110" t="n">
        <v>604</v>
      </c>
      <c r="B606" s="439" t="n">
        <v>136932</v>
      </c>
      <c r="C606" s="440" t="inlineStr">
        <is>
          <t>Tesla-(2021-3-20-2021-4-19)_Constantin Emanuel Stroia_RO_Ongoing Review</t>
        </is>
      </c>
      <c r="D606" s="439" t="n"/>
      <c r="E606" s="439" t="n"/>
      <c r="F606" s="439" t="n"/>
      <c r="G606" s="439" t="n"/>
      <c r="H606" s="439" t="n">
        <v>20175</v>
      </c>
      <c r="I606" s="439" t="n">
        <v>0.02</v>
      </c>
      <c r="J606" s="439" t="inlineStr">
        <is>
          <t>USD</t>
        </is>
      </c>
      <c r="K606" s="443" t="n">
        <v>403.5</v>
      </c>
      <c r="L606" s="439" t="inlineStr">
        <is>
          <t>EDGE-136932-330415</t>
        </is>
      </c>
    </row>
    <row r="607">
      <c r="A607" s="110" t="n">
        <v>605</v>
      </c>
      <c r="B607" s="110" t="n">
        <v>12248</v>
      </c>
      <c r="C607" s="108" t="inlineStr">
        <is>
          <t>20210329_Gen 3 WC (3PT2) _Update Wall Connector_CZ_ANDO TRANSLATIONS_1h</t>
        </is>
      </c>
      <c r="H607" s="110" t="n">
        <v>1</v>
      </c>
      <c r="I607" s="110" t="n">
        <v>25</v>
      </c>
      <c r="J607" s="110" t="inlineStr">
        <is>
          <t>USD</t>
        </is>
      </c>
      <c r="K607" s="110" t="n">
        <v>25</v>
      </c>
      <c r="L607" s="110" t="inlineStr">
        <is>
          <t>EDGE-12248-326691</t>
        </is>
      </c>
    </row>
    <row r="608">
      <c r="A608" s="110" t="n">
        <v>606</v>
      </c>
      <c r="B608" s="110" t="n">
        <v>119669</v>
      </c>
      <c r="C608" s="108" t="inlineStr">
        <is>
          <t>20210426_99582&amp;99583_Feedback update_KO_Gyeongsu Lee_1.5h</t>
        </is>
      </c>
      <c r="H608" s="110" t="n">
        <v>1.5</v>
      </c>
      <c r="I608" s="110" t="n">
        <v>20</v>
      </c>
      <c r="J608" s="110" t="inlineStr">
        <is>
          <t>USD</t>
        </is>
      </c>
      <c r="K608" s="110" t="n">
        <v>30</v>
      </c>
      <c r="L608" s="110" t="inlineStr">
        <is>
          <t>EDGE-119669-328083</t>
        </is>
      </c>
    </row>
    <row r="609">
      <c r="A609" s="110" t="n">
        <v>607</v>
      </c>
      <c r="B609" s="110" t="n">
        <v>119670</v>
      </c>
      <c r="C609" s="108" t="inlineStr">
        <is>
          <t>20210428_100063 &amp;TM_Feedback update_KO_Gyeongsu Lee_4.5h</t>
        </is>
      </c>
      <c r="H609" s="110" t="n">
        <v>4.5</v>
      </c>
      <c r="I609" s="110" t="n">
        <v>20</v>
      </c>
      <c r="J609" s="110" t="inlineStr">
        <is>
          <t>USD</t>
        </is>
      </c>
      <c r="K609" s="110" t="n">
        <v>90</v>
      </c>
      <c r="L609" s="110" t="inlineStr">
        <is>
          <t>EDGE-119669-330254</t>
        </is>
      </c>
    </row>
    <row r="610">
      <c r="A610" s="110" t="n">
        <v>608</v>
      </c>
      <c r="B610" s="110" t="inlineStr">
        <is>
          <t>NA</t>
        </is>
      </c>
      <c r="C610" s="108" t="inlineStr">
        <is>
          <t>20210519_Tesla_Hebrew Fixing_Dalia</t>
        </is>
      </c>
      <c r="H610" s="110" t="n">
        <v>2</v>
      </c>
      <c r="I610" s="110" t="n">
        <v>40</v>
      </c>
      <c r="J610" s="110" t="inlineStr">
        <is>
          <t>EUR</t>
        </is>
      </c>
      <c r="K610" s="110" t="n">
        <v>80</v>
      </c>
      <c r="L610" s="110" t="inlineStr">
        <is>
          <t>EDGE-50728-330420</t>
        </is>
      </c>
    </row>
    <row r="611">
      <c r="A611" s="110" t="n">
        <v>609</v>
      </c>
      <c r="B611" s="110" t="inlineStr">
        <is>
          <t>NA</t>
        </is>
      </c>
      <c r="C611" s="108" t="inlineStr">
        <is>
          <t>20210519_Tesla_Hebrew Fixing_Oranit</t>
        </is>
      </c>
      <c r="H611" s="110" t="n">
        <v>4</v>
      </c>
      <c r="I611" s="110" t="n">
        <v>30</v>
      </c>
      <c r="J611" s="110" t="inlineStr">
        <is>
          <t>USD</t>
        </is>
      </c>
      <c r="K611" s="110" t="n">
        <v>120</v>
      </c>
      <c r="L611" s="110" t="inlineStr">
        <is>
          <t>EDGE-195768-330426</t>
        </is>
      </c>
    </row>
    <row r="612">
      <c r="A612" s="110" t="n">
        <v>610</v>
      </c>
      <c r="B612" s="110" t="n">
        <v>10821</v>
      </c>
      <c r="C612" s="108" t="inlineStr">
        <is>
          <t>20210507_Tesla 4 projects_PL_T_Pawel Gromek_25 USD</t>
        </is>
      </c>
      <c r="H612" s="110" t="n">
        <v>1</v>
      </c>
      <c r="I612" s="110" t="n">
        <v>25</v>
      </c>
      <c r="J612" s="110" t="inlineStr">
        <is>
          <t>USD</t>
        </is>
      </c>
      <c r="K612" s="110" t="n">
        <v>25</v>
      </c>
      <c r="L612" s="110" t="inlineStr">
        <is>
          <t>EDGE-10821-332644</t>
        </is>
      </c>
    </row>
    <row r="613">
      <c r="A613" s="110" t="n">
        <v>611</v>
      </c>
      <c r="B613" s="110" t="inlineStr">
        <is>
          <t>na</t>
        </is>
      </c>
      <c r="C613" s="108" t="inlineStr">
        <is>
          <t>20210430_94511_Shorter version_HU_Mlakar Zita_5h</t>
        </is>
      </c>
      <c r="H613" s="110" t="n">
        <v>5</v>
      </c>
      <c r="I613" s="110" t="n">
        <v>20</v>
      </c>
      <c r="J613" s="110" t="inlineStr">
        <is>
          <t>USD</t>
        </is>
      </c>
      <c r="K613" s="110" t="n">
        <v>100</v>
      </c>
      <c r="L613" s="110" t="inlineStr">
        <is>
          <t>EDGE-5533-330461</t>
        </is>
      </c>
    </row>
    <row r="614">
      <c r="A614" s="110" t="n">
        <v>612</v>
      </c>
      <c r="B614" s="110" t="n">
        <v>189929</v>
      </c>
      <c r="C614" s="108" t="inlineStr">
        <is>
          <t>2021.5.11_develop2021.12.25_PG-1-C (Update Wall Connector)_Thai_Aatchariya Suksai</t>
        </is>
      </c>
      <c r="H614" s="110" t="n">
        <v>0.5</v>
      </c>
      <c r="I614" s="110" t="n">
        <v>15</v>
      </c>
      <c r="J614" s="110" t="inlineStr">
        <is>
          <t>USD</t>
        </is>
      </c>
      <c r="K614" s="110" t="n">
        <v>7.5</v>
      </c>
      <c r="L614" s="110" t="inlineStr">
        <is>
          <t>EDGE-189929-330475</t>
        </is>
      </c>
    </row>
    <row r="615">
      <c r="A615" s="110" t="n">
        <v>613</v>
      </c>
      <c r="B615" s="110" t="n">
        <v>175908</v>
      </c>
      <c r="C615" s="108" t="inlineStr">
        <is>
          <t>2021.5.11_develop2021.12.25_PG-1-C (Update Wall Connector)_Swedish_Johan</t>
        </is>
      </c>
      <c r="H615" s="110" t="n">
        <v>1</v>
      </c>
      <c r="I615" s="110" t="n">
        <v>35</v>
      </c>
      <c r="J615" s="110" t="inlineStr">
        <is>
          <t>EUR</t>
        </is>
      </c>
      <c r="K615" s="110" t="n">
        <v>35</v>
      </c>
      <c r="L615" s="110" t="inlineStr">
        <is>
          <t>EDGE-175908-330478</t>
        </is>
      </c>
    </row>
    <row r="616">
      <c r="A616" s="110" t="n">
        <v>614</v>
      </c>
      <c r="B616" s="110" t="n">
        <v>51833</v>
      </c>
      <c r="C616" s="108" t="inlineStr">
        <is>
          <t>2021.5.11_develop2021.12.25_PG-1-C (Update Wall Connector)_Spanish (International)_Pablo</t>
        </is>
      </c>
      <c r="H616" s="110" t="n">
        <v>0.33</v>
      </c>
      <c r="I616" s="110" t="n">
        <v>20</v>
      </c>
      <c r="J616" s="110" t="inlineStr">
        <is>
          <t>EUR</t>
        </is>
      </c>
      <c r="K616" s="110" t="n">
        <v>6.6</v>
      </c>
      <c r="L616" s="110" t="inlineStr">
        <is>
          <t>EDGE-51833-330536</t>
        </is>
      </c>
    </row>
    <row r="617">
      <c r="A617" s="110" t="n">
        <v>615</v>
      </c>
      <c r="B617" s="110" t="n">
        <v>185536</v>
      </c>
      <c r="C617" s="108" t="inlineStr">
        <is>
          <t>2021.5.11_develop2021.12.25_PG-1-C (Update Wall Connector)_Slovenian_Dragana</t>
        </is>
      </c>
      <c r="H617" s="110" t="n">
        <v>0.75</v>
      </c>
      <c r="I617" s="110" t="n">
        <v>16</v>
      </c>
      <c r="J617" s="110" t="inlineStr">
        <is>
          <t>EUR</t>
        </is>
      </c>
      <c r="K617" s="110" t="n">
        <v>12</v>
      </c>
      <c r="L617" s="110" t="inlineStr">
        <is>
          <t>EDGE-185536-330557</t>
        </is>
      </c>
    </row>
    <row r="618">
      <c r="A618" s="110" t="n">
        <v>616</v>
      </c>
      <c r="B618" s="110" t="n">
        <v>74965</v>
      </c>
      <c r="C618" s="108" t="inlineStr">
        <is>
          <t>2021.5.11_develop2021.12.25_PG-1-C (Update Wall Connector)_Slovenian_ALTPLUS</t>
        </is>
      </c>
      <c r="H618" s="110" t="n">
        <v>0.75</v>
      </c>
      <c r="I618" s="110" t="n">
        <v>24</v>
      </c>
      <c r="J618" s="110" t="inlineStr">
        <is>
          <t>EUR</t>
        </is>
      </c>
      <c r="K618" s="110" t="n">
        <v>18</v>
      </c>
      <c r="L618" s="110" t="inlineStr">
        <is>
          <t>EDGE-74965-330558</t>
        </is>
      </c>
    </row>
    <row r="619">
      <c r="A619" s="110" t="n">
        <v>617</v>
      </c>
      <c r="B619" s="110" t="n">
        <v>195727</v>
      </c>
      <c r="C619" s="108" t="inlineStr">
        <is>
          <t>2021.5.11_develop2021.12.25_PG-1-C (Update Wall Connector)_RO_Valentin Cirdei</t>
        </is>
      </c>
      <c r="H619" s="110" t="n">
        <v>0.5</v>
      </c>
      <c r="I619" s="110" t="n">
        <v>25</v>
      </c>
      <c r="J619" s="110" t="inlineStr">
        <is>
          <t>EUR</t>
        </is>
      </c>
      <c r="K619" s="110" t="n">
        <v>12.5</v>
      </c>
      <c r="L619" s="110" t="inlineStr">
        <is>
          <t>EDGE-195727-330560</t>
        </is>
      </c>
    </row>
    <row r="620">
      <c r="A620" s="110" t="n">
        <v>618</v>
      </c>
      <c r="B620" s="110" t="n">
        <v>176929</v>
      </c>
      <c r="C620" s="108" t="inlineStr">
        <is>
          <t>2021.5.11_develop2021.12.25_PG-1-C (Update Wall Connector)_Portuguese (Portugal)_Rita Rocha Grave</t>
        </is>
      </c>
      <c r="H620" s="110" t="n">
        <v>0.5</v>
      </c>
      <c r="I620" s="110" t="n">
        <v>17</v>
      </c>
      <c r="J620" s="110" t="inlineStr">
        <is>
          <t>EUR</t>
        </is>
      </c>
      <c r="K620" s="110" t="n">
        <v>8.5</v>
      </c>
      <c r="L620" s="110" t="inlineStr">
        <is>
          <t>EDGE-176929-330565</t>
        </is>
      </c>
    </row>
    <row r="621">
      <c r="A621" s="110" t="n">
        <v>619</v>
      </c>
      <c r="B621" s="110" t="inlineStr">
        <is>
          <t>G90006215</t>
        </is>
      </c>
      <c r="C621" s="108" t="inlineStr">
        <is>
          <t>2021.5.11_develop2021.12.25_PG-1-C (Update Wall Connector)_Polish_Marcin</t>
        </is>
      </c>
      <c r="H621" s="110" t="n">
        <v>0.6</v>
      </c>
      <c r="I621" s="110" t="n">
        <v>17</v>
      </c>
      <c r="J621" s="110" t="inlineStr">
        <is>
          <t>EUR</t>
        </is>
      </c>
      <c r="K621" s="110" t="n">
        <v>10.2</v>
      </c>
      <c r="L621" s="110" t="inlineStr">
        <is>
          <t>EDGE-G90006215-330577</t>
        </is>
      </c>
    </row>
    <row r="622">
      <c r="A622" s="110" t="n">
        <v>620</v>
      </c>
      <c r="B622" s="110" t="n">
        <v>176760</v>
      </c>
      <c r="C622" s="108" t="inlineStr">
        <is>
          <t>2021.5.11_develop2021.12.25_PG-1-C (Update Wall Connector)_Norwegian (Bokmal)_Peter Wangsvik Sigurdsen</t>
        </is>
      </c>
      <c r="H622" s="110" t="n">
        <v>0.25</v>
      </c>
      <c r="I622" s="110" t="n">
        <v>27</v>
      </c>
      <c r="J622" s="110" t="inlineStr">
        <is>
          <t>EUR</t>
        </is>
      </c>
      <c r="K622" s="110" t="n">
        <v>6.75</v>
      </c>
      <c r="L622" s="110" t="inlineStr">
        <is>
          <t>EDGE-176760-330580</t>
        </is>
      </c>
    </row>
    <row r="623">
      <c r="A623" s="110" t="n">
        <v>621</v>
      </c>
      <c r="B623" s="110" t="n">
        <v>194358</v>
      </c>
      <c r="C623" s="108" t="inlineStr">
        <is>
          <t>2021.5.11_develop2021.12.25_PG-1-C (Update Wall Connector)_Malay_Noor Haizat Mustaffa</t>
        </is>
      </c>
      <c r="H623" s="110" t="n">
        <v>0.5</v>
      </c>
      <c r="I623" s="110" t="n">
        <v>30</v>
      </c>
      <c r="J623" s="110" t="inlineStr">
        <is>
          <t>USD</t>
        </is>
      </c>
      <c r="K623" s="110" t="n">
        <v>15</v>
      </c>
      <c r="L623" s="110" t="inlineStr">
        <is>
          <t>EDGE-194358-330581</t>
        </is>
      </c>
    </row>
    <row r="624">
      <c r="A624" s="110" t="n">
        <v>622</v>
      </c>
      <c r="B624" s="110" t="n">
        <v>170316</v>
      </c>
      <c r="C624" s="108" t="inlineStr">
        <is>
          <t>2021.5.11_develop2021.12.25_PG-1-C (Update Wall Connector)_Korean_Gyeongsu Lee</t>
        </is>
      </c>
      <c r="H624" s="110" t="n">
        <v>0.5</v>
      </c>
      <c r="I624" s="110" t="n">
        <v>20</v>
      </c>
      <c r="J624" s="110" t="inlineStr">
        <is>
          <t>USD</t>
        </is>
      </c>
      <c r="K624" s="110" t="n">
        <v>10</v>
      </c>
      <c r="L624" s="110" t="inlineStr">
        <is>
          <t>EDGE-119669-330611</t>
        </is>
      </c>
    </row>
    <row r="625">
      <c r="A625" s="110" t="n">
        <v>623</v>
      </c>
      <c r="B625" s="110" t="n">
        <v>194362</v>
      </c>
      <c r="C625" s="108" t="inlineStr">
        <is>
          <t>2021.5.11_develop2021.12.25_PG-1-C (Update Wall Connector)_Hungarian_Bernadett</t>
        </is>
      </c>
      <c r="H625" s="110" t="n">
        <v>2</v>
      </c>
      <c r="I625" s="110" t="n">
        <v>15</v>
      </c>
      <c r="J625" s="110" t="inlineStr">
        <is>
          <t>EUR</t>
        </is>
      </c>
      <c r="K625" s="110" t="n">
        <v>30</v>
      </c>
      <c r="L625" s="110" t="inlineStr">
        <is>
          <t>EDGE-194362-330617</t>
        </is>
      </c>
    </row>
    <row r="626">
      <c r="A626" s="110" t="n">
        <v>624</v>
      </c>
      <c r="B626" s="110" t="inlineStr">
        <is>
          <t>G90006766</t>
        </is>
      </c>
      <c r="C626" s="108" t="inlineStr">
        <is>
          <t>2021.5.11_develop2021.12.25_PG-1-C (Update Wall Connector)_Hindi_Umaima</t>
        </is>
      </c>
      <c r="H626" s="110" t="n">
        <v>2</v>
      </c>
      <c r="I626" s="110" t="n">
        <v>22</v>
      </c>
      <c r="J626" s="110" t="inlineStr">
        <is>
          <t>USD</t>
        </is>
      </c>
      <c r="K626" s="110" t="n">
        <v>44</v>
      </c>
      <c r="L626" s="110" t="inlineStr">
        <is>
          <t>EDGE-198555-330618</t>
        </is>
      </c>
    </row>
    <row r="627">
      <c r="A627" s="110" t="n">
        <v>625</v>
      </c>
      <c r="B627" s="110" t="n">
        <v>50728</v>
      </c>
      <c r="C627" s="108" t="inlineStr">
        <is>
          <t>2021.5.11_develop2021.12.25_PG-1-C (Update Wall Connector)_Hebrew_Dalia Bracha</t>
        </is>
      </c>
      <c r="H627" s="110" t="n">
        <v>0.5</v>
      </c>
      <c r="I627" s="110" t="n">
        <v>40</v>
      </c>
      <c r="J627" s="110" t="inlineStr">
        <is>
          <t>USD</t>
        </is>
      </c>
      <c r="K627" s="110" t="n">
        <v>20</v>
      </c>
      <c r="L627" s="110" t="inlineStr">
        <is>
          <t>EDGE-50728-330619</t>
        </is>
      </c>
    </row>
    <row r="628">
      <c r="A628" s="110" t="n">
        <v>626</v>
      </c>
      <c r="B628" s="110" t="n">
        <v>187485</v>
      </c>
      <c r="C628" s="108" t="inlineStr">
        <is>
          <t>2021.5.11_develop2021.12.25_PG-1-C (Update Wall Connector)_Greek</t>
        </is>
      </c>
      <c r="H628" s="110" t="n">
        <v>0.25</v>
      </c>
      <c r="I628" s="110" t="n">
        <v>25</v>
      </c>
      <c r="J628" s="110" t="inlineStr">
        <is>
          <t>EUR</t>
        </is>
      </c>
      <c r="K628" s="110" t="n">
        <v>6.25</v>
      </c>
      <c r="L628" s="110" t="inlineStr">
        <is>
          <t>EDGE-187485-330620</t>
        </is>
      </c>
    </row>
    <row r="629">
      <c r="A629" s="110" t="n">
        <v>627</v>
      </c>
      <c r="B629" s="110" t="n">
        <v>7478</v>
      </c>
      <c r="C629" s="108" t="inlineStr">
        <is>
          <t>2021.5.11_develop2021.12.25_PG-1-C (Update Wall Connector)_German (Germany)_Thomas Blicker</t>
        </is>
      </c>
      <c r="H629" s="110" t="n">
        <v>0.5</v>
      </c>
      <c r="I629" s="110" t="n">
        <v>28</v>
      </c>
      <c r="J629" s="110" t="inlineStr">
        <is>
          <t>EUR</t>
        </is>
      </c>
      <c r="K629" s="110" t="n">
        <v>14</v>
      </c>
      <c r="L629" s="110" t="inlineStr">
        <is>
          <t>EDGE-7478-330621</t>
        </is>
      </c>
    </row>
    <row r="630">
      <c r="A630" s="110" t="n">
        <v>628</v>
      </c>
      <c r="B630" s="110" t="n">
        <v>170224</v>
      </c>
      <c r="C630" s="108" t="inlineStr">
        <is>
          <t>2021.5.11_develop2021.12.25_PG-1-C (Update Wall Connector)_French (Canada)_Corinne Duquette</t>
        </is>
      </c>
      <c r="H630" s="110" t="n">
        <v>0.5</v>
      </c>
      <c r="I630" s="110" t="n">
        <v>30</v>
      </c>
      <c r="J630" s="110" t="inlineStr">
        <is>
          <t>USD</t>
        </is>
      </c>
      <c r="K630" s="110" t="n">
        <v>15</v>
      </c>
      <c r="L630" s="110" t="inlineStr">
        <is>
          <t>EDGE-170224-330622</t>
        </is>
      </c>
    </row>
    <row r="631">
      <c r="A631" s="110" t="n">
        <v>629</v>
      </c>
      <c r="B631" s="110" t="n">
        <v>150112</v>
      </c>
      <c r="C631" s="108" t="inlineStr">
        <is>
          <t>2021.5.11_develop2021.12.25_PG-1-C (Update Wall Connector)_Dutch (Netherlands)_Koen Vander Elst</t>
        </is>
      </c>
      <c r="H631" s="110" t="n">
        <v>0.5</v>
      </c>
      <c r="I631" s="110" t="n">
        <v>30</v>
      </c>
      <c r="J631" s="110" t="inlineStr">
        <is>
          <t>EUR</t>
        </is>
      </c>
      <c r="K631" s="110" t="n">
        <v>15</v>
      </c>
      <c r="L631" s="110" t="inlineStr">
        <is>
          <t>EDGE-150112-330623</t>
        </is>
      </c>
    </row>
    <row r="632">
      <c r="A632" s="110" t="n">
        <v>630</v>
      </c>
      <c r="B632" s="110" t="n">
        <v>176901</v>
      </c>
      <c r="C632" s="108" t="inlineStr">
        <is>
          <t>2021.5.11_develop2021.12.25_PG-1-C (Update Wall Connector)_Danish_Cecilia</t>
        </is>
      </c>
      <c r="H632" s="110" t="n">
        <v>1.25</v>
      </c>
      <c r="I632" s="110" t="n">
        <v>35</v>
      </c>
      <c r="J632" s="110" t="inlineStr">
        <is>
          <t>EUR</t>
        </is>
      </c>
      <c r="K632" s="110" t="n">
        <v>43.75</v>
      </c>
      <c r="L632" s="110" t="inlineStr">
        <is>
          <t>EDGE-176901-330624</t>
        </is>
      </c>
    </row>
    <row r="633">
      <c r="A633" s="110" t="n">
        <v>631</v>
      </c>
      <c r="B633" s="110" t="n">
        <v>187409</v>
      </c>
      <c r="C633" s="108" t="inlineStr">
        <is>
          <t>2021.5.11_develop2021.12.25_PG-1-C (Update Wall Connector)_Croatian_Sonja</t>
        </is>
      </c>
      <c r="H633" s="110" t="n">
        <v>0.66</v>
      </c>
      <c r="I633" s="110" t="n">
        <v>20</v>
      </c>
      <c r="J633" s="110" t="inlineStr">
        <is>
          <t>EUR</t>
        </is>
      </c>
      <c r="K633" s="110" t="n">
        <v>13.2</v>
      </c>
      <c r="L633" s="110" t="inlineStr">
        <is>
          <t>EDGE-187409-330626</t>
        </is>
      </c>
    </row>
    <row r="634">
      <c r="A634" s="110" t="n">
        <v>632</v>
      </c>
      <c r="B634" s="110" t="n">
        <v>169954</v>
      </c>
      <c r="C634" s="108" t="inlineStr">
        <is>
          <t>2021.5.11_develop2021.12.25_PG-1-C (Update Wall Connector)_Chinese (Taiwan)_Peggy Chiang</t>
        </is>
      </c>
      <c r="H634" s="110" t="n">
        <v>1.5</v>
      </c>
      <c r="I634" s="110" t="n">
        <v>30</v>
      </c>
      <c r="J634" s="110" t="inlineStr">
        <is>
          <t>USD</t>
        </is>
      </c>
      <c r="K634" s="110" t="n">
        <v>45</v>
      </c>
      <c r="L634" s="110" t="inlineStr">
        <is>
          <t>EDGE-169954-330627</t>
        </is>
      </c>
    </row>
    <row r="635">
      <c r="A635" s="110" t="n">
        <v>633</v>
      </c>
      <c r="B635" s="110" t="n">
        <v>170316</v>
      </c>
      <c r="C635" s="108" t="inlineStr">
        <is>
          <t>2021.5.11_develop2021.12.25_PG-1-C (Update Wall Connector)_Chinese (Hong Kong)_Li Yat Tung</t>
        </is>
      </c>
      <c r="H635" s="110" t="n">
        <v>0.5</v>
      </c>
      <c r="I635" s="110" t="n">
        <v>20</v>
      </c>
      <c r="J635" s="110" t="inlineStr">
        <is>
          <t>USD</t>
        </is>
      </c>
      <c r="K635" s="110" t="n">
        <v>10</v>
      </c>
      <c r="L635" s="110" t="inlineStr">
        <is>
          <t>EDGE-170316-330628</t>
        </is>
      </c>
    </row>
    <row r="636">
      <c r="A636" s="110" t="n">
        <v>634</v>
      </c>
      <c r="B636" s="110" t="n">
        <v>72368</v>
      </c>
      <c r="C636" s="108" t="inlineStr">
        <is>
          <t>2021.5.11_develop2021.12.25_PG-1-C (Update Wall Connector)_Catalan_Marta Pou Rovira</t>
        </is>
      </c>
      <c r="H636" s="110" t="n">
        <v>0.5</v>
      </c>
      <c r="I636" s="110" t="n">
        <v>17</v>
      </c>
      <c r="J636" s="110" t="inlineStr">
        <is>
          <t>EUR</t>
        </is>
      </c>
      <c r="K636" s="110" t="n">
        <v>8.5</v>
      </c>
      <c r="L636" s="110" t="inlineStr">
        <is>
          <t>EDGE-72368-330629</t>
        </is>
      </c>
    </row>
    <row r="637">
      <c r="A637" s="110" t="n">
        <v>635</v>
      </c>
      <c r="B637" s="110" t="n">
        <v>189907</v>
      </c>
      <c r="C637" s="108" t="inlineStr">
        <is>
          <t>2021.5.11_develop2021.12.25_PG-1-C (Update Wall Connector)_Arabic (U.A.E.)_Abdelwahab</t>
        </is>
      </c>
      <c r="H637" s="110" t="n">
        <v>1</v>
      </c>
      <c r="I637" s="110" t="n">
        <v>18</v>
      </c>
      <c r="J637" s="110" t="inlineStr">
        <is>
          <t>USD</t>
        </is>
      </c>
      <c r="K637" s="110" t="n">
        <v>18</v>
      </c>
      <c r="L637" s="110" t="inlineStr">
        <is>
          <t>EDGE-189907-330630</t>
        </is>
      </c>
    </row>
    <row r="638">
      <c r="A638" s="110" t="n">
        <v>636</v>
      </c>
      <c r="B638" s="110" t="n">
        <v>103809</v>
      </c>
      <c r="C638" s="108" t="inlineStr">
        <is>
          <t>2021_May_CN_test evaluation_3h_Zhenglin</t>
        </is>
      </c>
      <c r="H638" s="110" t="n">
        <v>3</v>
      </c>
      <c r="I638" s="110" t="n">
        <v>50</v>
      </c>
      <c r="J638" s="110" t="inlineStr">
        <is>
          <t>CNY</t>
        </is>
      </c>
      <c r="K638" s="110" t="n">
        <v>150</v>
      </c>
      <c r="L638" s="110" t="inlineStr">
        <is>
          <t>EDGE-103809-330639</t>
        </is>
      </c>
    </row>
    <row r="639">
      <c r="A639" s="110" t="n">
        <v>637</v>
      </c>
      <c r="B639" s="110" t="n">
        <v>194359</v>
      </c>
      <c r="C639" s="108" t="inlineStr">
        <is>
          <t>2021.5.11_develop2021.12.25_PG-1-C (Update Wall Connector)_Malay_Ursilan Afandi Zaki</t>
        </is>
      </c>
      <c r="H639" s="110" t="n">
        <v>1</v>
      </c>
      <c r="I639" s="110" t="n">
        <v>25</v>
      </c>
      <c r="J639" s="110" t="inlineStr">
        <is>
          <t>USD</t>
        </is>
      </c>
      <c r="K639" s="110" t="n">
        <v>25</v>
      </c>
      <c r="L639" s="110" t="inlineStr">
        <is>
          <t>EDGE-194359-330641</t>
        </is>
      </c>
    </row>
    <row r="640">
      <c r="A640" s="110" t="n">
        <v>638</v>
      </c>
      <c r="B640" s="110" t="n">
        <v>119669</v>
      </c>
      <c r="C640" s="108" t="inlineStr">
        <is>
          <t>202105_LQA monthly report_KO_Gyeongsu Lee_1h</t>
        </is>
      </c>
      <c r="H640" s="110" t="n">
        <v>1</v>
      </c>
      <c r="I640" s="110" t="n">
        <v>20</v>
      </c>
      <c r="J640" s="110" t="inlineStr">
        <is>
          <t>USD</t>
        </is>
      </c>
      <c r="K640" s="110" t="n">
        <v>20</v>
      </c>
      <c r="L640" s="110" t="inlineStr">
        <is>
          <t>EDGE-119669-330645</t>
        </is>
      </c>
    </row>
    <row r="641">
      <c r="A641" s="110" t="n">
        <v>639</v>
      </c>
      <c r="B641" s="110" t="n">
        <v>49612</v>
      </c>
      <c r="C641" s="108" t="inlineStr">
        <is>
          <t>202105_LQA monthly report_TH_TextNova Co Ltd_1h</t>
        </is>
      </c>
      <c r="H641" s="110" t="n">
        <v>1</v>
      </c>
      <c r="I641" s="110" t="n">
        <v>28</v>
      </c>
      <c r="J641" s="110" t="inlineStr">
        <is>
          <t>USD</t>
        </is>
      </c>
      <c r="K641" s="110" t="n">
        <v>28</v>
      </c>
      <c r="L641" s="110" t="inlineStr">
        <is>
          <t>EDGE-49612-330651</t>
        </is>
      </c>
    </row>
    <row r="642">
      <c r="A642" s="110" t="n">
        <v>640</v>
      </c>
      <c r="B642" s="110" t="n">
        <v>104494</v>
      </c>
      <c r="C642" s="108" t="inlineStr">
        <is>
          <t>202105_LQA monthly report_HK_Orlando Ho_1h</t>
        </is>
      </c>
      <c r="H642" s="110" t="n">
        <v>1</v>
      </c>
      <c r="I642" s="110" t="n">
        <v>25</v>
      </c>
      <c r="J642" s="110" t="inlineStr">
        <is>
          <t>USD</t>
        </is>
      </c>
      <c r="K642" s="110" t="n">
        <v>25</v>
      </c>
      <c r="L642" s="110" t="inlineStr">
        <is>
          <t>EDGE-104494-330655</t>
        </is>
      </c>
    </row>
    <row r="643">
      <c r="A643" s="110" t="n">
        <v>641</v>
      </c>
      <c r="B643" s="110" t="n">
        <v>169954</v>
      </c>
      <c r="C643" s="108" t="inlineStr">
        <is>
          <t>202105_LQA monthly report_TW_Peggy Chiang_1h</t>
        </is>
      </c>
      <c r="H643" s="110" t="n">
        <v>1</v>
      </c>
      <c r="I643" s="110" t="n">
        <v>30</v>
      </c>
      <c r="J643" s="110" t="inlineStr">
        <is>
          <t>USD</t>
        </is>
      </c>
      <c r="K643" s="110" t="n">
        <v>30</v>
      </c>
      <c r="L643" s="110" t="inlineStr">
        <is>
          <t>EDGE-169954-330656</t>
        </is>
      </c>
    </row>
    <row r="644">
      <c r="A644" s="110" t="n">
        <v>642</v>
      </c>
      <c r="B644" s="110" t="n">
        <v>194357</v>
      </c>
      <c r="C644" s="108" t="inlineStr">
        <is>
          <t>202105_LQA monthly report_TH_Saksit Khunkitti_1h</t>
        </is>
      </c>
      <c r="H644" s="110" t="n">
        <v>1</v>
      </c>
      <c r="I644" s="110" t="n">
        <v>35</v>
      </c>
      <c r="J644" s="110" t="inlineStr">
        <is>
          <t>USD</t>
        </is>
      </c>
      <c r="K644" s="110" t="n">
        <v>35</v>
      </c>
      <c r="L644" s="110" t="inlineStr">
        <is>
          <t>EDGE-194357-330658</t>
        </is>
      </c>
    </row>
    <row r="645">
      <c r="A645" s="110" t="n">
        <v>643</v>
      </c>
      <c r="B645" s="110" t="n">
        <v>196663</v>
      </c>
      <c r="C645" s="108" t="inlineStr">
        <is>
          <t>202105_LQA monthly report_HK_Thomas Yan_1h</t>
        </is>
      </c>
      <c r="H645" s="110" t="n">
        <v>1</v>
      </c>
      <c r="I645" s="110" t="n">
        <v>21.27</v>
      </c>
      <c r="J645" s="110" t="inlineStr">
        <is>
          <t>EUR</t>
        </is>
      </c>
      <c r="K645" s="110" t="n">
        <v>21.27</v>
      </c>
      <c r="L645" s="110" t="inlineStr">
        <is>
          <t>EDGE-196663-330659</t>
        </is>
      </c>
    </row>
    <row r="646">
      <c r="A646" s="110" t="n">
        <v>644</v>
      </c>
      <c r="B646" s="110" t="n">
        <v>176902</v>
      </c>
      <c r="C646" s="108" t="inlineStr">
        <is>
          <t>202105_LQA monthly report_DA_Ida_Sogaard_1h</t>
        </is>
      </c>
      <c r="H646" s="110" t="n">
        <v>1</v>
      </c>
      <c r="I646" s="110" t="n">
        <v>35</v>
      </c>
      <c r="J646" s="110" t="inlineStr">
        <is>
          <t>EUR</t>
        </is>
      </c>
      <c r="K646" s="110" t="n">
        <v>35</v>
      </c>
      <c r="L646" s="110" t="inlineStr">
        <is>
          <t>EDGE-176902-330667</t>
        </is>
      </c>
    </row>
    <row r="647">
      <c r="A647" s="110" t="n">
        <v>645</v>
      </c>
      <c r="B647" s="110" t="n">
        <v>51833</v>
      </c>
      <c r="C647" s="108" t="inlineStr">
        <is>
          <t>202105_LQA monthly report_ES_Pablo San Millian_1h</t>
        </is>
      </c>
      <c r="H647" s="110" t="n">
        <v>1</v>
      </c>
      <c r="I647" s="110" t="n">
        <v>20</v>
      </c>
      <c r="J647" s="110" t="inlineStr">
        <is>
          <t>EUR</t>
        </is>
      </c>
      <c r="K647" s="110" t="n">
        <v>20</v>
      </c>
      <c r="L647" s="110" t="inlineStr">
        <is>
          <t>EDGE-51833-330669</t>
        </is>
      </c>
    </row>
    <row r="648">
      <c r="A648" s="110" t="n">
        <v>646</v>
      </c>
      <c r="B648" s="110" t="inlineStr">
        <is>
          <t>G90006218</t>
        </is>
      </c>
      <c r="C648" s="108" t="inlineStr">
        <is>
          <t>202105_LQA monthly report_PL_Maciej Andrzejczak_1h</t>
        </is>
      </c>
      <c r="H648" s="110" t="n">
        <v>1</v>
      </c>
      <c r="I648" s="110" t="n">
        <v>22</v>
      </c>
      <c r="J648" s="110" t="inlineStr">
        <is>
          <t>EUR</t>
        </is>
      </c>
      <c r="K648" s="110" t="n">
        <v>22</v>
      </c>
      <c r="L648" s="110" t="inlineStr">
        <is>
          <t>EDGE-G90006218-330671</t>
        </is>
      </c>
    </row>
    <row r="649">
      <c r="A649" s="110" t="n">
        <v>647</v>
      </c>
      <c r="B649" s="110" t="n">
        <v>189907</v>
      </c>
      <c r="C649" s="108" t="inlineStr">
        <is>
          <t>202105_LQA monthly report_AR_Abdelwahab Muhammed_1h</t>
        </is>
      </c>
      <c r="H649" s="110" t="n">
        <v>1</v>
      </c>
      <c r="I649" s="110" t="n">
        <v>18</v>
      </c>
      <c r="J649" s="110" t="inlineStr">
        <is>
          <t>USD</t>
        </is>
      </c>
      <c r="K649" s="110" t="n">
        <v>18</v>
      </c>
      <c r="L649" s="110" t="inlineStr">
        <is>
          <t>EDGE-189907-330672</t>
        </is>
      </c>
    </row>
    <row r="650">
      <c r="A650" s="110" t="n">
        <v>648</v>
      </c>
      <c r="B650" s="110" t="n">
        <v>187410</v>
      </c>
      <c r="C650" s="108" t="inlineStr">
        <is>
          <t>202105_LQA monthly report_HR_Mirna Safar_1h</t>
        </is>
      </c>
      <c r="H650" s="110" t="n">
        <v>1</v>
      </c>
      <c r="I650" s="110" t="n">
        <v>15</v>
      </c>
      <c r="J650" s="110" t="inlineStr">
        <is>
          <t>EUR</t>
        </is>
      </c>
      <c r="K650" s="110" t="n">
        <v>15</v>
      </c>
      <c r="L650" s="110" t="inlineStr">
        <is>
          <t>EDGE-187410-330677</t>
        </is>
      </c>
    </row>
    <row r="651">
      <c r="A651" s="110" t="n">
        <v>649</v>
      </c>
      <c r="B651" s="110" t="n">
        <v>74965</v>
      </c>
      <c r="C651" s="108" t="inlineStr">
        <is>
          <t>202105_LQA monthly report_SL_ALTPLUS_1h</t>
        </is>
      </c>
      <c r="H651" s="110" t="n">
        <v>1</v>
      </c>
      <c r="I651" s="110" t="n">
        <v>24</v>
      </c>
      <c r="J651" s="110" t="inlineStr">
        <is>
          <t>EUR</t>
        </is>
      </c>
      <c r="K651" s="110" t="n">
        <v>24</v>
      </c>
      <c r="L651" s="110" t="inlineStr">
        <is>
          <t>EDGE-74965-330679</t>
        </is>
      </c>
    </row>
    <row r="652">
      <c r="A652" s="110" t="n">
        <v>650</v>
      </c>
      <c r="B652" s="110" t="n">
        <v>136932</v>
      </c>
      <c r="C652" s="108" t="inlineStr">
        <is>
          <t>202105_LQA monthly report_RO_Constantin_1h</t>
        </is>
      </c>
      <c r="H652" s="110" t="n">
        <v>1</v>
      </c>
      <c r="I652" s="110" t="n">
        <v>15</v>
      </c>
      <c r="J652" s="110" t="inlineStr">
        <is>
          <t>USD</t>
        </is>
      </c>
      <c r="K652" s="110" t="n">
        <v>15</v>
      </c>
      <c r="L652" s="110" t="inlineStr">
        <is>
          <t>EDGE-136932-330680</t>
        </is>
      </c>
    </row>
    <row r="653">
      <c r="A653" s="110" t="n">
        <v>651</v>
      </c>
      <c r="B653" s="110" t="inlineStr">
        <is>
          <t>na</t>
        </is>
      </c>
      <c r="C653" s="108" t="inlineStr">
        <is>
          <t>20210521_legal test LQA_JA_Yutaka_1h</t>
        </is>
      </c>
      <c r="H653" s="110" t="n">
        <v>1</v>
      </c>
      <c r="I653" s="110" t="n">
        <v>30</v>
      </c>
      <c r="J653" s="110" t="inlineStr">
        <is>
          <t>USD</t>
        </is>
      </c>
      <c r="K653" s="110" t="n">
        <v>30</v>
      </c>
      <c r="L653" s="110" t="inlineStr">
        <is>
          <t>EDGE-164641-330681</t>
        </is>
      </c>
    </row>
    <row r="654">
      <c r="A654" s="110" t="n">
        <v>652</v>
      </c>
      <c r="B654" s="493" t="n">
        <v>103906</v>
      </c>
      <c r="C654" s="493" t="inlineStr">
        <is>
          <t>Smartling-(2021-3-16-2021-4-15)_Wang Bijun_CN_Translation</t>
        </is>
      </c>
      <c r="D654" s="493" t="n"/>
      <c r="E654" s="493" t="n"/>
      <c r="F654" s="493" t="n"/>
      <c r="G654" s="493" t="n"/>
      <c r="H654" s="496" t="n">
        <v>3907.3</v>
      </c>
      <c r="I654" s="496" t="n">
        <v>0.04</v>
      </c>
      <c r="J654" s="496" t="inlineStr">
        <is>
          <t>USD</t>
        </is>
      </c>
      <c r="K654" s="496" t="n">
        <v>156.292</v>
      </c>
      <c r="L654" s="498" t="inlineStr">
        <is>
          <t>EDGE-103906-323085</t>
        </is>
      </c>
    </row>
    <row r="655">
      <c r="A655" s="110" t="n">
        <v>653</v>
      </c>
      <c r="B655" s="493" t="n">
        <v>51840</v>
      </c>
      <c r="C655" s="493" t="inlineStr">
        <is>
          <t>Smartling-(2021-3-16-2021-4-15)_Simon Wei_TW_Translation</t>
        </is>
      </c>
      <c r="D655" s="493" t="n"/>
      <c r="E655" s="493" t="n"/>
      <c r="F655" s="493" t="n"/>
      <c r="G655" s="493" t="n"/>
      <c r="H655" s="496" t="n">
        <v>15746.1</v>
      </c>
      <c r="I655" s="496" t="n">
        <v>0.035</v>
      </c>
      <c r="J655" s="496" t="inlineStr">
        <is>
          <t>USD</t>
        </is>
      </c>
      <c r="K655" s="496" t="n">
        <v>551.1135000000002</v>
      </c>
      <c r="L655" s="498" t="inlineStr">
        <is>
          <t>EDGE-51840-323086</t>
        </is>
      </c>
    </row>
    <row r="656">
      <c r="A656" s="110" t="n">
        <v>654</v>
      </c>
      <c r="B656" s="493" t="n">
        <v>51840</v>
      </c>
      <c r="C656" s="493" t="inlineStr">
        <is>
          <t>Smartling-(2021-3-16-2021-4-15)_Simon Wei_TW_Review</t>
        </is>
      </c>
      <c r="D656" s="493" t="n"/>
      <c r="E656" s="493" t="n"/>
      <c r="F656" s="493" t="n"/>
      <c r="G656" s="493" t="n"/>
      <c r="H656" s="496" t="n">
        <v>286</v>
      </c>
      <c r="I656" s="496" t="n">
        <v>0.02</v>
      </c>
      <c r="J656" s="496" t="inlineStr">
        <is>
          <t>USD</t>
        </is>
      </c>
      <c r="K656" s="496" t="n">
        <v>5.72</v>
      </c>
      <c r="L656" s="498" t="inlineStr">
        <is>
          <t>EDGE-51840-323087</t>
        </is>
      </c>
    </row>
    <row r="657">
      <c r="A657" s="110" t="n">
        <v>655</v>
      </c>
      <c r="B657" s="493" t="n">
        <v>121763</v>
      </c>
      <c r="C657" s="493" t="inlineStr">
        <is>
          <t>Smartling-(2021-3-16-2021-4-15)_Carrie Tong_HK_Translation</t>
        </is>
      </c>
      <c r="D657" s="493" t="n"/>
      <c r="E657" s="493" t="n"/>
      <c r="F657" s="493" t="n"/>
      <c r="G657" s="493" t="n"/>
      <c r="H657" s="496" t="n">
        <v>2922.5</v>
      </c>
      <c r="I657" s="496" t="n">
        <v>0.05</v>
      </c>
      <c r="J657" s="496" t="inlineStr">
        <is>
          <t>USD</t>
        </is>
      </c>
      <c r="K657" s="496" t="n">
        <v>146.125</v>
      </c>
      <c r="L657" s="498" t="inlineStr">
        <is>
          <t>EDGE-121763-323088</t>
        </is>
      </c>
    </row>
    <row r="658">
      <c r="A658" s="110" t="n">
        <v>656</v>
      </c>
      <c r="B658" s="493" t="n">
        <v>170319</v>
      </c>
      <c r="C658" s="493" t="inlineStr">
        <is>
          <t>Smartling-(2021-3-16-2021-4-15)_Tik Tan Lau_HK_Translation</t>
        </is>
      </c>
      <c r="D658" s="493" t="n"/>
      <c r="E658" s="493" t="n"/>
      <c r="F658" s="493" t="n"/>
      <c r="G658" s="493" t="n"/>
      <c r="H658" s="496" t="n">
        <v>147.9</v>
      </c>
      <c r="I658" s="496" t="n">
        <v>0.08500000000000001</v>
      </c>
      <c r="J658" s="496" t="inlineStr">
        <is>
          <t>USD</t>
        </is>
      </c>
      <c r="K658" s="496" t="n">
        <v>12.5715</v>
      </c>
      <c r="L658" s="498" t="inlineStr">
        <is>
          <t>EDGE-170319-323089</t>
        </is>
      </c>
    </row>
    <row r="659">
      <c r="A659" s="110" t="n">
        <v>657</v>
      </c>
      <c r="B659" s="495" t="n">
        <v>142403</v>
      </c>
      <c r="C659" s="495" t="inlineStr">
        <is>
          <t>Smartling-(2021-3-16-2021-4-15)_LangLink Localization Solutions Co, Ltd._HK_Translation</t>
        </is>
      </c>
      <c r="D659" s="495" t="n"/>
      <c r="E659" s="495" t="n"/>
      <c r="F659" s="495" t="n"/>
      <c r="G659" s="495" t="n"/>
      <c r="H659" s="499" t="n">
        <v>14440.8</v>
      </c>
      <c r="I659" s="499" t="n">
        <v>0.09</v>
      </c>
      <c r="J659" s="499" t="inlineStr">
        <is>
          <t>USD</t>
        </is>
      </c>
      <c r="K659" s="499" t="n">
        <v>1299.672</v>
      </c>
      <c r="L659" s="499" t="inlineStr">
        <is>
          <t>EDGE-142403-323234</t>
        </is>
      </c>
    </row>
    <row r="660">
      <c r="A660" s="110" t="n">
        <v>658</v>
      </c>
      <c r="B660" s="495" t="n">
        <v>142403</v>
      </c>
      <c r="C660" s="495" t="inlineStr">
        <is>
          <t>Smartling-(2021-3-16-2021-4-15)_LangLink Localization Solutions Co, Ltd._HK_MTPE</t>
        </is>
      </c>
      <c r="D660" s="495" t="n"/>
      <c r="E660" s="495" t="n"/>
      <c r="F660" s="495" t="n"/>
      <c r="G660" s="495" t="n"/>
      <c r="H660" s="499" t="n">
        <v>4369</v>
      </c>
      <c r="I660" s="499" t="n">
        <v>0.08550000000000001</v>
      </c>
      <c r="J660" s="499" t="inlineStr">
        <is>
          <t>USD</t>
        </is>
      </c>
      <c r="K660" s="499" t="n">
        <v>373.5495</v>
      </c>
      <c r="L660" s="499" t="inlineStr">
        <is>
          <t>EDGE-142403-323235</t>
        </is>
      </c>
    </row>
    <row r="661">
      <c r="A661" s="110" t="n">
        <v>659</v>
      </c>
      <c r="B661" s="493" t="n">
        <v>74978</v>
      </c>
      <c r="C661" s="493" t="inlineStr">
        <is>
          <t>Smartling-(2021-3-16-2021-4-15)_Pilar Vasquez_MX_Translation</t>
        </is>
      </c>
      <c r="D661" s="493" t="n"/>
      <c r="E661" s="493" t="n"/>
      <c r="F661" s="493" t="n"/>
      <c r="G661" s="493" t="n"/>
      <c r="H661" s="496" t="n">
        <v>6071.5</v>
      </c>
      <c r="I661" s="496" t="n">
        <v>0.05</v>
      </c>
      <c r="J661" s="496" t="inlineStr">
        <is>
          <t>USD</t>
        </is>
      </c>
      <c r="K661" s="496" t="n">
        <v>303.575</v>
      </c>
      <c r="L661" s="498" t="inlineStr">
        <is>
          <t>EDGE-74978-323090</t>
        </is>
      </c>
    </row>
    <row r="662">
      <c r="A662" s="110" t="n">
        <v>660</v>
      </c>
      <c r="B662" s="493" t="n">
        <v>47631</v>
      </c>
      <c r="C662" s="493" t="inlineStr">
        <is>
          <t>Smartling-(2021-3-16-2021-4-15)_Carolina Imwinkelried_MX_Translation</t>
        </is>
      </c>
      <c r="D662" s="493" t="n"/>
      <c r="E662" s="493" t="n"/>
      <c r="F662" s="493" t="n"/>
      <c r="G662" s="493" t="n"/>
      <c r="H662" s="496" t="n">
        <v>6014.799999999999</v>
      </c>
      <c r="I662" s="496" t="n">
        <v>0.08</v>
      </c>
      <c r="J662" s="496" t="inlineStr">
        <is>
          <t>USD</t>
        </is>
      </c>
      <c r="K662" s="496" t="n">
        <v>481.184</v>
      </c>
      <c r="L662" s="498" t="inlineStr">
        <is>
          <t>EDGE-47631-323091</t>
        </is>
      </c>
    </row>
    <row r="663">
      <c r="A663" s="110" t="n">
        <v>661</v>
      </c>
      <c r="B663" s="493" t="n">
        <v>91233</v>
      </c>
      <c r="C663" s="493" t="inlineStr">
        <is>
          <t>Smartling-(2021-3-16-2021-4-15)_Seungwoo Lee_KO_Translation</t>
        </is>
      </c>
      <c r="D663" s="493" t="n"/>
      <c r="E663" s="493" t="n"/>
      <c r="F663" s="493" t="n"/>
      <c r="G663" s="493" t="n"/>
      <c r="H663" s="496" t="n">
        <v>6932.5</v>
      </c>
      <c r="I663" s="496" t="n">
        <v>0.06</v>
      </c>
      <c r="J663" s="496" t="inlineStr">
        <is>
          <t>USD</t>
        </is>
      </c>
      <c r="K663" s="496" t="n">
        <v>415.95</v>
      </c>
      <c r="L663" s="498" t="inlineStr">
        <is>
          <t>EDGE-91233-323092</t>
        </is>
      </c>
    </row>
    <row r="664">
      <c r="A664" s="110" t="n">
        <v>662</v>
      </c>
      <c r="B664" s="493" t="n">
        <v>91233</v>
      </c>
      <c r="C664" s="493" t="inlineStr">
        <is>
          <t>Smartling-(2021-3-16-2021-4-15)_Seungwoo Lee_KO_Review</t>
        </is>
      </c>
      <c r="D664" s="493" t="n"/>
      <c r="E664" s="493" t="n"/>
      <c r="F664" s="493" t="n"/>
      <c r="G664" s="493" t="n"/>
      <c r="H664" s="496" t="n">
        <v>231</v>
      </c>
      <c r="I664" s="496" t="n">
        <v>0.03</v>
      </c>
      <c r="J664" s="496" t="inlineStr">
        <is>
          <t>USD</t>
        </is>
      </c>
      <c r="K664" s="496" t="n">
        <v>6.93</v>
      </c>
      <c r="L664" s="498" t="inlineStr">
        <is>
          <t>EDGE-91233-323093</t>
        </is>
      </c>
    </row>
    <row r="665">
      <c r="A665" s="110" t="n">
        <v>663</v>
      </c>
      <c r="B665" s="493" t="n">
        <v>169884</v>
      </c>
      <c r="C665" s="493" t="inlineStr">
        <is>
          <t>Smartling-(2021-3-16-2021-4-15)_Hyeran Moon (May)_KO_Translation</t>
        </is>
      </c>
      <c r="D665" s="493" t="n"/>
      <c r="E665" s="493" t="n"/>
      <c r="F665" s="493" t="n"/>
      <c r="G665" s="493" t="n"/>
      <c r="H665" s="496" t="n">
        <v>1570.5</v>
      </c>
      <c r="I665" s="496" t="n">
        <v>0.05</v>
      </c>
      <c r="J665" s="496" t="inlineStr">
        <is>
          <t>USD</t>
        </is>
      </c>
      <c r="K665" s="496" t="n">
        <v>78.52500000000002</v>
      </c>
      <c r="L665" s="498" t="inlineStr">
        <is>
          <t>EDGE-169884-323094</t>
        </is>
      </c>
    </row>
    <row r="666">
      <c r="A666" s="110" t="n">
        <v>664</v>
      </c>
      <c r="B666" s="493" t="n">
        <v>77961</v>
      </c>
      <c r="C666" s="493" t="inlineStr">
        <is>
          <t>Smartling-(2021-3-16-2021-4-15)_Seungwook Choi_KO_Translation</t>
        </is>
      </c>
      <c r="D666" s="493" t="n"/>
      <c r="E666" s="493" t="n"/>
      <c r="F666" s="493" t="n"/>
      <c r="G666" s="493" t="n"/>
      <c r="H666" s="496" t="n">
        <v>756.5</v>
      </c>
      <c r="I666" s="496" t="n">
        <v>0.05</v>
      </c>
      <c r="J666" s="496" t="inlineStr">
        <is>
          <t>USD</t>
        </is>
      </c>
      <c r="K666" s="496" t="n">
        <v>37.825</v>
      </c>
      <c r="L666" s="498" t="inlineStr">
        <is>
          <t>EDGE-77961-323095</t>
        </is>
      </c>
    </row>
    <row r="667">
      <c r="A667" s="110" t="n">
        <v>665</v>
      </c>
      <c r="B667" s="493" t="n">
        <v>119669</v>
      </c>
      <c r="C667" s="493" t="inlineStr">
        <is>
          <t>Smartling-(2021-3-16-2021-4-15)_Gyeongsu Lee_KO_Translation</t>
        </is>
      </c>
      <c r="D667" s="493" t="n"/>
      <c r="E667" s="493" t="n"/>
      <c r="F667" s="493" t="n"/>
      <c r="G667" s="493" t="n"/>
      <c r="H667" s="496" t="n">
        <v>6545.099999999999</v>
      </c>
      <c r="I667" s="496" t="n">
        <v>0.06</v>
      </c>
      <c r="J667" s="496" t="inlineStr">
        <is>
          <t>USD</t>
        </is>
      </c>
      <c r="K667" s="496" t="n">
        <v>392.706</v>
      </c>
      <c r="L667" s="498" t="inlineStr">
        <is>
          <t>EDGE-119669-323096</t>
        </is>
      </c>
    </row>
    <row r="668">
      <c r="A668" s="110" t="n">
        <v>666</v>
      </c>
      <c r="B668" s="493" t="n">
        <v>77826</v>
      </c>
      <c r="C668" s="493" t="inlineStr">
        <is>
          <t>Smartling-(2021-3-16-2021-4-15)_Anne Parent_FR_CA_Translation</t>
        </is>
      </c>
      <c r="D668" s="493" t="n"/>
      <c r="E668" s="493" t="n"/>
      <c r="F668" s="493" t="n"/>
      <c r="G668" s="493" t="n"/>
      <c r="H668" s="496" t="n">
        <v>2811.2</v>
      </c>
      <c r="I668" s="496" t="n">
        <v>0.15</v>
      </c>
      <c r="J668" s="496" t="inlineStr">
        <is>
          <t>USD</t>
        </is>
      </c>
      <c r="K668" s="496" t="n">
        <v>421.68</v>
      </c>
      <c r="L668" s="498" t="inlineStr">
        <is>
          <t>EDGE-77826-323097</t>
        </is>
      </c>
    </row>
    <row r="669">
      <c r="A669" s="110" t="n">
        <v>667</v>
      </c>
      <c r="B669" s="493" t="n">
        <v>170224</v>
      </c>
      <c r="C669" s="493" t="inlineStr">
        <is>
          <t>Smartling-(2021-3-16-2021-4-15)_Corinne Duquette_FR_CA_Translation</t>
        </is>
      </c>
      <c r="D669" s="493" t="n"/>
      <c r="E669" s="493" t="n"/>
      <c r="F669" s="493" t="n"/>
      <c r="G669" s="493" t="n"/>
      <c r="H669" s="496" t="n">
        <v>4399</v>
      </c>
      <c r="I669" s="496" t="n">
        <v>0.1</v>
      </c>
      <c r="J669" s="496" t="inlineStr">
        <is>
          <t>USD</t>
        </is>
      </c>
      <c r="K669" s="496" t="n">
        <v>439.9</v>
      </c>
      <c r="L669" s="498" t="inlineStr">
        <is>
          <t>EDGE-170224-323098</t>
        </is>
      </c>
    </row>
    <row r="670">
      <c r="A670" s="110" t="n">
        <v>668</v>
      </c>
      <c r="B670" s="493" t="n">
        <v>126535</v>
      </c>
      <c r="C670" s="493" t="inlineStr">
        <is>
          <t>Smartling-(2021-3-16-2021-4-15)_Michele Lemieux-Madison_FR_CA_Translation</t>
        </is>
      </c>
      <c r="D670" s="493" t="n"/>
      <c r="E670" s="493" t="n"/>
      <c r="F670" s="493" t="n"/>
      <c r="G670" s="493" t="n"/>
      <c r="H670" s="496" t="n">
        <v>2024.5</v>
      </c>
      <c r="I670" s="496" t="n">
        <v>0.12</v>
      </c>
      <c r="J670" s="496" t="inlineStr">
        <is>
          <t>USD</t>
        </is>
      </c>
      <c r="K670" s="496" t="n">
        <v>242.94</v>
      </c>
      <c r="L670" s="498" t="inlineStr">
        <is>
          <t>EDGE-126535-323099</t>
        </is>
      </c>
    </row>
    <row r="671">
      <c r="A671" s="110" t="n">
        <v>669</v>
      </c>
      <c r="B671" s="493" t="n">
        <v>164641</v>
      </c>
      <c r="C671" s="493" t="inlineStr">
        <is>
          <t>Smartling-(2021-3-16-2021-4-15)_Yutaka Kato_JA_Translation</t>
        </is>
      </c>
      <c r="D671" s="493" t="n"/>
      <c r="E671" s="493" t="n"/>
      <c r="F671" s="493" t="n"/>
      <c r="G671" s="493" t="n"/>
      <c r="H671" s="496" t="n">
        <v>16210.5</v>
      </c>
      <c r="I671" s="496" t="n">
        <v>0.07000000000000001</v>
      </c>
      <c r="J671" s="496" t="inlineStr">
        <is>
          <t>USD</t>
        </is>
      </c>
      <c r="K671" s="496" t="n">
        <v>1134.735</v>
      </c>
      <c r="L671" s="498" t="inlineStr">
        <is>
          <t>EDGE-164641-323100</t>
        </is>
      </c>
    </row>
    <row r="672">
      <c r="A672" s="110" t="n">
        <v>670</v>
      </c>
      <c r="B672" s="494" t="n">
        <v>164641</v>
      </c>
      <c r="C672" s="494" t="inlineStr">
        <is>
          <t>Smartling-(2021-3-16-2021-4-15)_Yutaka Kato_JA_Review_TWS-49625_2h</t>
        </is>
      </c>
      <c r="D672" s="494" t="n"/>
      <c r="E672" s="494" t="n"/>
      <c r="F672" s="494" t="n"/>
      <c r="G672" s="494" t="n"/>
      <c r="H672" s="498" t="n">
        <v>2</v>
      </c>
      <c r="I672" s="498" t="n">
        <v>30</v>
      </c>
      <c r="J672" s="498" t="inlineStr">
        <is>
          <t>USD</t>
        </is>
      </c>
      <c r="K672" s="498" t="n">
        <v>60</v>
      </c>
      <c r="L672" s="498" t="inlineStr">
        <is>
          <t>EDGE-164641-323101</t>
        </is>
      </c>
    </row>
    <row r="673">
      <c r="A673" s="110" t="n">
        <v>671</v>
      </c>
      <c r="B673" s="494" t="n">
        <v>190249</v>
      </c>
      <c r="C673" s="494" t="inlineStr">
        <is>
          <t>Smartling-(2021-3-16-2021-4-15)_Taminosuke Hata_JA_Review_TWS-49625_3h</t>
        </is>
      </c>
      <c r="D673" s="494" t="n"/>
      <c r="E673" s="494" t="n"/>
      <c r="F673" s="494" t="n"/>
      <c r="G673" s="494" t="n"/>
      <c r="H673" s="498" t="n">
        <v>3</v>
      </c>
      <c r="I673" s="498" t="n">
        <v>2100</v>
      </c>
      <c r="J673" s="498" t="inlineStr">
        <is>
          <t>JPY</t>
        </is>
      </c>
      <c r="K673" s="498" t="n">
        <v>6300</v>
      </c>
      <c r="L673" s="498" t="inlineStr">
        <is>
          <t>EDGE-190249-323102</t>
        </is>
      </c>
    </row>
    <row r="674">
      <c r="A674" s="110" t="n">
        <v>672</v>
      </c>
      <c r="B674" s="493" t="n">
        <v>16756</v>
      </c>
      <c r="C674" s="493" t="inlineStr">
        <is>
          <t>Smartling-(2021-4-16-2021-5-15)_占英 郭_CN_Translation</t>
        </is>
      </c>
      <c r="D674" s="493" t="n"/>
      <c r="E674" s="493" t="n"/>
      <c r="F674" s="493" t="n"/>
      <c r="G674" s="493" t="n"/>
      <c r="H674" s="496" t="n">
        <v>2017</v>
      </c>
      <c r="I674" s="496" t="n">
        <v>0.18</v>
      </c>
      <c r="J674" s="496" t="inlineStr">
        <is>
          <t>CNY</t>
        </is>
      </c>
      <c r="K674" s="496" t="n">
        <v>363.06</v>
      </c>
      <c r="L674" s="498" t="inlineStr">
        <is>
          <t>EDGE-16756-329583</t>
        </is>
      </c>
    </row>
    <row r="675">
      <c r="A675" s="110" t="n">
        <v>673</v>
      </c>
      <c r="B675" s="493" t="n">
        <v>51840</v>
      </c>
      <c r="C675" s="493" t="inlineStr">
        <is>
          <t>Smartling-(2021-4-16-2021-5-15)_Simon Wei_TW_Translation</t>
        </is>
      </c>
      <c r="D675" s="493" t="n"/>
      <c r="E675" s="493" t="n"/>
      <c r="F675" s="493" t="n"/>
      <c r="G675" s="493" t="n"/>
      <c r="H675" s="496" t="n">
        <v>8792.300000000001</v>
      </c>
      <c r="I675" s="496" t="n">
        <v>0.035</v>
      </c>
      <c r="J675" s="496" t="inlineStr">
        <is>
          <t>USD</t>
        </is>
      </c>
      <c r="K675" s="496" t="n">
        <v>307.7305000000001</v>
      </c>
      <c r="L675" s="498" t="inlineStr">
        <is>
          <t>EDGE-51840-329584</t>
        </is>
      </c>
    </row>
    <row r="676">
      <c r="A676" s="110" t="n">
        <v>674</v>
      </c>
      <c r="B676" s="493" t="n">
        <v>47631</v>
      </c>
      <c r="C676" s="493" t="inlineStr">
        <is>
          <t>Smartling-(2021-4-16-2021-5-15)_Carolina Imwinkelried_MX_Translation</t>
        </is>
      </c>
      <c r="D676" s="493" t="n"/>
      <c r="E676" s="493" t="n"/>
      <c r="F676" s="493" t="n"/>
      <c r="G676" s="493" t="n"/>
      <c r="H676" s="496" t="n">
        <v>403.4</v>
      </c>
      <c r="I676" s="496" t="n">
        <v>0.08</v>
      </c>
      <c r="J676" s="496" t="inlineStr">
        <is>
          <t>USD</t>
        </is>
      </c>
      <c r="K676" s="496" t="n">
        <v>32.272</v>
      </c>
      <c r="L676" s="498" t="inlineStr">
        <is>
          <t>EDGE-47631-329585</t>
        </is>
      </c>
    </row>
    <row r="677">
      <c r="A677" s="110" t="n">
        <v>675</v>
      </c>
      <c r="B677" s="493" t="n">
        <v>74978</v>
      </c>
      <c r="C677" s="493" t="inlineStr">
        <is>
          <t>Smartling-(2021-4-16-2021-5-15)_Pilar Vasquez_MX_Translation</t>
        </is>
      </c>
      <c r="D677" s="493" t="n"/>
      <c r="E677" s="493" t="n"/>
      <c r="F677" s="493" t="n"/>
      <c r="G677" s="493" t="n"/>
      <c r="H677" s="496" t="n">
        <v>1770.3</v>
      </c>
      <c r="I677" s="496" t="n">
        <v>0.05</v>
      </c>
      <c r="J677" s="496" t="inlineStr">
        <is>
          <t>USD</t>
        </is>
      </c>
      <c r="K677" s="496" t="n">
        <v>88.51500000000001</v>
      </c>
      <c r="L677" s="498" t="inlineStr">
        <is>
          <t>EDGE-74978-329586</t>
        </is>
      </c>
    </row>
    <row r="678">
      <c r="A678" s="110" t="n">
        <v>676</v>
      </c>
      <c r="B678" s="493" t="n">
        <v>119669</v>
      </c>
      <c r="C678" s="493" t="inlineStr">
        <is>
          <t>Smartling-(2021-4-16-2021-5-15)_Gyeongsu Lee_KO_Translation</t>
        </is>
      </c>
      <c r="D678" s="493" t="n"/>
      <c r="E678" s="493" t="n"/>
      <c r="F678" s="493" t="n"/>
      <c r="G678" s="493" t="n"/>
      <c r="H678" s="496" t="n">
        <v>1952.2</v>
      </c>
      <c r="I678" s="496" t="n">
        <v>0.06</v>
      </c>
      <c r="J678" s="496" t="inlineStr">
        <is>
          <t>USD</t>
        </is>
      </c>
      <c r="K678" s="496" t="n">
        <v>117.132</v>
      </c>
      <c r="L678" s="498" t="inlineStr">
        <is>
          <t>EDGE-119669-329587</t>
        </is>
      </c>
    </row>
    <row r="679">
      <c r="A679" s="110" t="n">
        <v>677</v>
      </c>
      <c r="B679" s="493" t="n">
        <v>164641</v>
      </c>
      <c r="C679" s="493" t="inlineStr">
        <is>
          <t>Smartling-(2021-4-16-2021-5-15)_Yutaka Kato_JA_Translation</t>
        </is>
      </c>
      <c r="D679" s="493" t="n"/>
      <c r="E679" s="493" t="n"/>
      <c r="F679" s="493" t="n"/>
      <c r="G679" s="493" t="n"/>
      <c r="H679" s="496" t="n">
        <v>2130.400000000001</v>
      </c>
      <c r="I679" s="496" t="n">
        <v>0.07000000000000001</v>
      </c>
      <c r="J679" s="496" t="inlineStr">
        <is>
          <t>USD</t>
        </is>
      </c>
      <c r="K679" s="496" t="n">
        <v>149.128</v>
      </c>
      <c r="L679" s="498" t="inlineStr">
        <is>
          <t>EDGE-164641-329588</t>
        </is>
      </c>
    </row>
    <row r="680">
      <c r="A680" s="110" t="n">
        <v>678</v>
      </c>
      <c r="B680" s="493" t="n">
        <v>142403</v>
      </c>
      <c r="C680" s="493" t="inlineStr">
        <is>
          <t>Smartling-(2021-4-16-2021-5-15)_LangLink Localization Solutions Co, Ltd._HK_Translation</t>
        </is>
      </c>
      <c r="D680" s="493" t="n"/>
      <c r="E680" s="493" t="n"/>
      <c r="F680" s="493" t="n"/>
      <c r="G680" s="493" t="n"/>
      <c r="H680" s="496" t="n">
        <v>608.0999999999999</v>
      </c>
      <c r="I680" s="496" t="n">
        <v>0.09</v>
      </c>
      <c r="J680" s="496" t="inlineStr">
        <is>
          <t>USD</t>
        </is>
      </c>
      <c r="K680" s="496" t="n">
        <v>54.72899999999999</v>
      </c>
      <c r="L680" s="498" t="inlineStr">
        <is>
          <t>EDGE-142403-329589</t>
        </is>
      </c>
    </row>
    <row r="681">
      <c r="A681" s="110" t="n">
        <v>679</v>
      </c>
      <c r="B681" s="493" t="n">
        <v>170316</v>
      </c>
      <c r="C681" s="493" t="inlineStr">
        <is>
          <t>Smartling-(2021-4-16-2021-5-15)_Sara Li_HK_Translation</t>
        </is>
      </c>
      <c r="D681" s="493" t="n"/>
      <c r="E681" s="493" t="n"/>
      <c r="F681" s="493" t="n"/>
      <c r="G681" s="493" t="n"/>
      <c r="H681" s="496" t="n">
        <v>931.3999999999999</v>
      </c>
      <c r="I681" s="496" t="n">
        <v>0.08500000000000001</v>
      </c>
      <c r="J681" s="496" t="inlineStr">
        <is>
          <t>USD</t>
        </is>
      </c>
      <c r="K681" s="496" t="n">
        <v>79.169</v>
      </c>
      <c r="L681" s="498" t="inlineStr">
        <is>
          <t>EDGE-170316-329590</t>
        </is>
      </c>
    </row>
    <row r="682">
      <c r="A682" s="110" t="n">
        <v>680</v>
      </c>
      <c r="B682" s="493" t="n">
        <v>77826</v>
      </c>
      <c r="C682" s="493" t="inlineStr">
        <is>
          <t>Smartling-(2021-4-16-2021-5-15)_Anne Parent_FR_CA_Translation</t>
        </is>
      </c>
      <c r="D682" s="493" t="n"/>
      <c r="E682" s="493" t="n"/>
      <c r="F682" s="493" t="n"/>
      <c r="G682" s="493" t="n"/>
      <c r="H682" s="496" t="n">
        <v>571.3</v>
      </c>
      <c r="I682" s="496" t="n">
        <v>0.15</v>
      </c>
      <c r="J682" s="496" t="inlineStr">
        <is>
          <t>USD</t>
        </is>
      </c>
      <c r="K682" s="496" t="n">
        <v>85.69499999999999</v>
      </c>
      <c r="L682" s="498" t="inlineStr">
        <is>
          <t>EDGE-77826-329591</t>
        </is>
      </c>
    </row>
    <row r="683">
      <c r="A683" s="110" t="n">
        <v>681</v>
      </c>
      <c r="B683" s="493" t="n">
        <v>126535</v>
      </c>
      <c r="C683" s="493" t="inlineStr">
        <is>
          <t>Smartling-(2021-4-16-2021-5-15)_Michele Lemieux-Madison_FR_CA_Translation</t>
        </is>
      </c>
      <c r="D683" s="493" t="n"/>
      <c r="E683" s="493" t="n"/>
      <c r="F683" s="493" t="n"/>
      <c r="G683" s="493" t="n"/>
      <c r="H683" s="496" t="n">
        <v>467.6</v>
      </c>
      <c r="I683" s="496" t="n">
        <v>0.12</v>
      </c>
      <c r="J683" s="496" t="inlineStr">
        <is>
          <t>USD</t>
        </is>
      </c>
      <c r="K683" s="496" t="n">
        <v>56.112</v>
      </c>
      <c r="L683" s="498" t="inlineStr">
        <is>
          <t>EDGE-126535-329594</t>
        </is>
      </c>
    </row>
    <row r="684">
      <c r="A684" s="110" t="n">
        <v>682</v>
      </c>
      <c r="B684" s="493" t="n">
        <v>170224</v>
      </c>
      <c r="C684" s="493" t="inlineStr">
        <is>
          <t>Smartling-(2021-4-16-2021-5-15)_Corinne Duquette_FR_CA_Translation</t>
        </is>
      </c>
      <c r="D684" s="493" t="n"/>
      <c r="E684" s="493" t="n"/>
      <c r="F684" s="493" t="n"/>
      <c r="G684" s="493" t="n"/>
      <c r="H684" s="496" t="n">
        <v>5099.3</v>
      </c>
      <c r="I684" s="496" t="n">
        <v>0.1</v>
      </c>
      <c r="J684" s="496" t="inlineStr">
        <is>
          <t>USD</t>
        </is>
      </c>
      <c r="K684" s="497" t="n">
        <v>544.016</v>
      </c>
      <c r="L684" s="498" t="inlineStr">
        <is>
          <t>EDGE-170224-329593</t>
        </is>
      </c>
    </row>
    <row r="685">
      <c r="A685" s="110" t="n">
        <v>683</v>
      </c>
      <c r="B685" s="493" t="n">
        <v>126535</v>
      </c>
      <c r="C685" s="493" t="inlineStr">
        <is>
          <t>Smartling-(2021-4-16-2021-5-15)_Michele Lemieux-Madison_FR_CA_Review</t>
        </is>
      </c>
      <c r="D685" s="493" t="n"/>
      <c r="E685" s="493" t="n"/>
      <c r="F685" s="493" t="n"/>
      <c r="G685" s="493" t="n"/>
      <c r="H685" s="496" t="n">
        <v>3286</v>
      </c>
      <c r="I685" s="496" t="n">
        <v>0.05</v>
      </c>
      <c r="J685" s="496" t="inlineStr">
        <is>
          <t>USD</t>
        </is>
      </c>
      <c r="K685" s="496" t="n">
        <v>164.3</v>
      </c>
      <c r="L685" s="498" t="inlineStr">
        <is>
          <t>EDGE-126535-329592</t>
        </is>
      </c>
    </row>
    <row r="686">
      <c r="A686" s="0" t="n"/>
      <c r="B686" s="110" t="inlineStr">
        <is>
          <t>G90006766</t>
        </is>
      </c>
      <c r="C686" s="108" t="inlineStr">
        <is>
          <t>Tesla-(2021-4-20-2021-5-18)_Umaima Hashmi_HI_Translation</t>
        </is>
      </c>
      <c r="H686" s="110" t="n">
        <v>1254.3</v>
      </c>
      <c r="I686" s="110" t="n">
        <v>0.06</v>
      </c>
      <c r="J686" s="110" t="inlineStr">
        <is>
          <t>USD</t>
        </is>
      </c>
      <c r="K686" s="110" t="n">
        <v>75.258</v>
      </c>
      <c r="L686" s="110" t="inlineStr">
        <is>
          <t>EDGE-198555-332798</t>
        </is>
      </c>
    </row>
    <row r="687">
      <c r="A687" s="0" t="n"/>
      <c r="B687" s="110" t="inlineStr">
        <is>
          <t>G90006766</t>
        </is>
      </c>
      <c r="C687" s="108" t="inlineStr">
        <is>
          <t>Tesla-(2021-4-20-2021-5-18)_Umaima Hashmi_HI_Review</t>
        </is>
      </c>
      <c r="H687" s="110" t="n">
        <v>0.4</v>
      </c>
      <c r="I687" s="110" t="n">
        <v>0.03</v>
      </c>
      <c r="J687" s="110" t="inlineStr">
        <is>
          <t>USD</t>
        </is>
      </c>
      <c r="K687" s="110" t="n">
        <v>0.012</v>
      </c>
      <c r="L687" s="110" t="inlineStr">
        <is>
          <t>EDGE-198555-332812</t>
        </is>
      </c>
    </row>
    <row r="688">
      <c r="A688" s="0" t="n"/>
      <c r="B688" s="110" t="inlineStr">
        <is>
          <t>G90006218</t>
        </is>
      </c>
      <c r="C688" s="108" t="inlineStr">
        <is>
          <t>Tesla-(2021-4-20-2021-5-18)_Maciej Andrzejczak_PL_Review</t>
        </is>
      </c>
      <c r="H688" s="110" t="n">
        <v>1866.4</v>
      </c>
      <c r="I688" s="110" t="n">
        <v>0.022</v>
      </c>
      <c r="J688" s="110" t="inlineStr">
        <is>
          <t>EUR</t>
        </is>
      </c>
      <c r="K688" s="110" t="n">
        <v>41.0608</v>
      </c>
      <c r="L688" s="110" t="inlineStr">
        <is>
          <t>EDGE-G90006218-332814</t>
        </is>
      </c>
    </row>
    <row r="689">
      <c r="A689" s="0" t="n"/>
      <c r="B689" s="110" t="inlineStr">
        <is>
          <t>G90006216</t>
        </is>
      </c>
      <c r="C689" s="108" t="inlineStr">
        <is>
          <t>Tesla-(2021-4-20-2021-5-18)_Maciej Zieliński_PL_Translation</t>
        </is>
      </c>
      <c r="H689" s="110" t="n">
        <v>176.2</v>
      </c>
      <c r="I689" s="110" t="n">
        <v>0.05</v>
      </c>
      <c r="J689" s="110" t="inlineStr">
        <is>
          <t>EUR</t>
        </is>
      </c>
      <c r="K689" s="110" t="n">
        <v>8.81</v>
      </c>
      <c r="L689" s="110" t="inlineStr">
        <is>
          <t>EDGE-G90006216-332803</t>
        </is>
      </c>
    </row>
    <row r="690">
      <c r="A690" s="0" t="n"/>
      <c r="B690" s="110" t="inlineStr">
        <is>
          <t>G90006216</t>
        </is>
      </c>
      <c r="C690" s="108" t="inlineStr">
        <is>
          <t>Tesla-(2021-4-20-2021-5-18)_Maciej Zieliński_PL_Review</t>
        </is>
      </c>
      <c r="H690" s="110" t="n">
        <v>666.66667</v>
      </c>
      <c r="I690" s="110" t="n">
        <v>0.015</v>
      </c>
      <c r="J690" s="110" t="inlineStr">
        <is>
          <t>EUR</t>
        </is>
      </c>
      <c r="K690" s="110" t="n">
        <v>10</v>
      </c>
      <c r="L690" s="110" t="inlineStr">
        <is>
          <t>EDGE-G90006216-332817</t>
        </is>
      </c>
    </row>
    <row r="691">
      <c r="A691" s="0" t="n"/>
      <c r="B691" s="110" t="inlineStr">
        <is>
          <t>G90006215</t>
        </is>
      </c>
      <c r="C691" s="108" t="inlineStr">
        <is>
          <t>Tesla-(2021-4-20-2021-5-18)_Marcin Marciniszyn_PL_Translation</t>
        </is>
      </c>
      <c r="H691" s="110" t="n">
        <v>1833.6</v>
      </c>
      <c r="I691" s="110" t="n">
        <v>0.07000000000000001</v>
      </c>
      <c r="J691" s="110" t="inlineStr">
        <is>
          <t>EUR</t>
        </is>
      </c>
      <c r="K691" s="110" t="n">
        <v>128.352</v>
      </c>
      <c r="L691" s="110" t="inlineStr">
        <is>
          <t>EDGE-G90006215-332806</t>
        </is>
      </c>
    </row>
    <row r="692">
      <c r="A692" s="0" t="n"/>
      <c r="B692" s="110" t="n">
        <v>196663</v>
      </c>
      <c r="C692" s="108" t="inlineStr">
        <is>
          <t>Tesla-(2021-4-20-2021-5-18)_Thomas  Yan_HK_Translation</t>
        </is>
      </c>
      <c r="H692" s="110" t="n">
        <v>279.8</v>
      </c>
      <c r="I692" s="110" t="n">
        <v>0.06</v>
      </c>
      <c r="J692" s="110" t="inlineStr">
        <is>
          <t>EUR</t>
        </is>
      </c>
      <c r="K692" s="110" t="n">
        <v>16.788</v>
      </c>
      <c r="L692" s="110" t="inlineStr">
        <is>
          <t>EDGE-196663-332690</t>
        </is>
      </c>
    </row>
    <row r="693">
      <c r="A693" s="0" t="n"/>
      <c r="B693" s="110" t="n">
        <v>196663</v>
      </c>
      <c r="C693" s="108" t="inlineStr">
        <is>
          <t>Tesla-(2021-4-20-2021-5-18)_Thomas  Yan_HK_Review</t>
        </is>
      </c>
      <c r="H693" s="110" t="n">
        <v>4285.3</v>
      </c>
      <c r="I693" s="110" t="n">
        <v>0.03</v>
      </c>
      <c r="J693" s="110" t="inlineStr">
        <is>
          <t>EUR</t>
        </is>
      </c>
      <c r="K693" s="110" t="n">
        <v>128.559</v>
      </c>
      <c r="L693" s="110" t="inlineStr">
        <is>
          <t>EDGE-196663-332740</t>
        </is>
      </c>
    </row>
    <row r="694">
      <c r="A694" s="0" t="n"/>
      <c r="B694" s="110" t="n">
        <v>195768</v>
      </c>
      <c r="C694" s="108" t="inlineStr">
        <is>
          <t>Tesla-(2021-4-20-2021-5-18)_Oranit Senderov_HE_Translation</t>
        </is>
      </c>
      <c r="H694" s="110" t="n">
        <v>91.8</v>
      </c>
      <c r="I694" s="110" t="n">
        <v>0.09</v>
      </c>
      <c r="J694" s="110" t="inlineStr">
        <is>
          <t>USD</t>
        </is>
      </c>
      <c r="K694" s="110" t="n">
        <v>8.262</v>
      </c>
      <c r="L694" s="110" t="inlineStr">
        <is>
          <t>EDGE-195768-332714</t>
        </is>
      </c>
    </row>
    <row r="695">
      <c r="A695" s="0" t="n"/>
      <c r="B695" s="110" t="n">
        <v>195768</v>
      </c>
      <c r="C695" s="108" t="inlineStr">
        <is>
          <t>Tesla-(2021-4-20-2021-5-18)_Oranit Senderov_HE_Review</t>
        </is>
      </c>
      <c r="H695" s="110" t="n">
        <v>2238.1</v>
      </c>
      <c r="I695" s="110" t="n">
        <v>0.04</v>
      </c>
      <c r="J695" s="110" t="inlineStr">
        <is>
          <t>USD</t>
        </is>
      </c>
      <c r="K695" s="110" t="n">
        <v>89.524</v>
      </c>
      <c r="L695" s="110" t="inlineStr">
        <is>
          <t>EDGE-195768-332757</t>
        </is>
      </c>
    </row>
    <row r="696">
      <c r="A696" s="0" t="n"/>
      <c r="B696" s="110" t="n">
        <v>195727</v>
      </c>
      <c r="C696" s="108" t="inlineStr">
        <is>
          <t>Tesla-(2021-4-20-2021-5-18)_Valentin Cirdei_RO_Translation</t>
        </is>
      </c>
      <c r="H696" s="110" t="n">
        <v>1098.2</v>
      </c>
      <c r="I696" s="110" t="n">
        <v>0.06</v>
      </c>
      <c r="J696" s="110" t="inlineStr">
        <is>
          <t>EUR</t>
        </is>
      </c>
      <c r="K696" s="110" t="n">
        <v>65.892</v>
      </c>
      <c r="L696" s="110" t="inlineStr">
        <is>
          <t>EDGE-195727-332729</t>
        </is>
      </c>
    </row>
    <row r="697">
      <c r="A697" s="0" t="n"/>
      <c r="B697" s="110" t="n">
        <v>194362</v>
      </c>
      <c r="C697" s="108" t="inlineStr">
        <is>
          <t>Tesla-(2021-4-20-2021-5-18)_Bernadett Refi_HU_Translation</t>
        </is>
      </c>
      <c r="H697" s="110" t="n">
        <v>910.6</v>
      </c>
      <c r="I697" s="110" t="n">
        <v>0.05</v>
      </c>
      <c r="J697" s="110" t="inlineStr">
        <is>
          <t>EUR</t>
        </is>
      </c>
      <c r="K697" s="110" t="n">
        <v>45.53</v>
      </c>
      <c r="L697" s="110" t="inlineStr">
        <is>
          <t>EDGE-194362-332715</t>
        </is>
      </c>
    </row>
    <row r="698">
      <c r="A698" s="0" t="n"/>
      <c r="B698" s="110" t="n">
        <v>194361</v>
      </c>
      <c r="C698" s="108" t="inlineStr">
        <is>
          <t>Tesla-(2021-4-20-2021-5-18)_Jarmo Katainen_FI_Translation</t>
        </is>
      </c>
      <c r="H698" s="110" t="n">
        <v>10</v>
      </c>
      <c r="I698" s="110" t="n">
        <v>0.13</v>
      </c>
      <c r="J698" s="110" t="inlineStr">
        <is>
          <t>EUR</t>
        </is>
      </c>
      <c r="K698" s="110" t="n">
        <v>1.3</v>
      </c>
      <c r="L698" s="110" t="inlineStr">
        <is>
          <t>EDGE-194361-332704</t>
        </is>
      </c>
    </row>
    <row r="699">
      <c r="A699" s="0" t="n"/>
      <c r="B699" s="110" t="n">
        <v>194361</v>
      </c>
      <c r="C699" s="108" t="inlineStr">
        <is>
          <t>Tesla-(2021-4-20-2021-5-18)_Jarmo Katainen_FI_Review</t>
        </is>
      </c>
      <c r="H699" s="110" t="n">
        <v>1254.4</v>
      </c>
      <c r="I699" s="110" t="n">
        <v>0.04</v>
      </c>
      <c r="J699" s="110" t="inlineStr">
        <is>
          <t>EUR</t>
        </is>
      </c>
      <c r="K699" s="110" t="n">
        <v>50.176</v>
      </c>
      <c r="L699" s="110" t="inlineStr">
        <is>
          <t>EDGE-194360-332705</t>
        </is>
      </c>
    </row>
    <row r="700">
      <c r="A700" s="0" t="n"/>
      <c r="B700" s="110" t="n">
        <v>194360</v>
      </c>
      <c r="C700" s="108" t="inlineStr">
        <is>
          <t>Tesla-(2021-4-20-2021-5-18)_Jussi Anttila_FI_Translation</t>
        </is>
      </c>
      <c r="H700" s="110" t="n">
        <v>1233.4</v>
      </c>
      <c r="I700" s="110" t="n">
        <v>0.13</v>
      </c>
      <c r="J700" s="110" t="inlineStr">
        <is>
          <t>EUR</t>
        </is>
      </c>
      <c r="K700" s="110" t="n">
        <v>160.342</v>
      </c>
      <c r="L700" s="110" t="inlineStr">
        <is>
          <t>EDGE-194360-332705</t>
        </is>
      </c>
    </row>
    <row r="701">
      <c r="A701" s="0" t="n"/>
      <c r="B701" s="110" t="n">
        <v>194360</v>
      </c>
      <c r="C701" s="108" t="inlineStr">
        <is>
          <t>Tesla-(2021-4-20-2021-5-18)_Jussi Anttila_FI_Review</t>
        </is>
      </c>
      <c r="H701" s="110" t="n">
        <v>10</v>
      </c>
      <c r="I701" s="110" t="n">
        <v>0.04</v>
      </c>
      <c r="J701" s="110" t="inlineStr">
        <is>
          <t>EUR</t>
        </is>
      </c>
      <c r="K701" s="110" t="n">
        <v>0.4</v>
      </c>
      <c r="L701" s="110" t="inlineStr">
        <is>
          <t>EDGE-194360-332751</t>
        </is>
      </c>
    </row>
    <row r="702">
      <c r="A702" s="0" t="n"/>
      <c r="B702" s="110" t="n">
        <v>194359</v>
      </c>
      <c r="C702" s="108" t="inlineStr">
        <is>
          <t>Tesla-(2021-4-20-2021-5-18)_Ursilan Afandi Zaki_MS_Translation</t>
        </is>
      </c>
      <c r="H702" s="110" t="n">
        <v>278.5</v>
      </c>
      <c r="I702" s="110" t="n">
        <v>0.08</v>
      </c>
      <c r="J702" s="110" t="inlineStr">
        <is>
          <t>USD</t>
        </is>
      </c>
      <c r="K702" s="110" t="n">
        <v>22.28</v>
      </c>
      <c r="L702" s="110" t="inlineStr">
        <is>
          <t>EDGE-194359-332724</t>
        </is>
      </c>
    </row>
    <row r="703">
      <c r="A703" s="0" t="n"/>
      <c r="B703" s="110" t="n">
        <v>194359</v>
      </c>
      <c r="C703" s="108" t="inlineStr">
        <is>
          <t>Tesla-(2021-4-20-2021-5-18)_Ursilan Afandi Zaki_MS_Review</t>
        </is>
      </c>
      <c r="H703" s="110" t="n">
        <v>645.2</v>
      </c>
      <c r="I703" s="110" t="n">
        <v>0.04</v>
      </c>
      <c r="J703" s="110" t="inlineStr">
        <is>
          <t>USD</t>
        </is>
      </c>
      <c r="K703" s="110" t="n">
        <v>25.808</v>
      </c>
      <c r="L703" s="110" t="inlineStr">
        <is>
          <t>EDGE-194359-332766</t>
        </is>
      </c>
    </row>
    <row r="704">
      <c r="A704" s="0" t="n"/>
      <c r="B704" s="110" t="n">
        <v>194358</v>
      </c>
      <c r="C704" s="108" t="inlineStr">
        <is>
          <t>Tesla-(2021-4-20-2021-5-18)_Noor Haizat Mustaffa_MS_Translation</t>
        </is>
      </c>
      <c r="H704" s="110" t="n">
        <v>634.2</v>
      </c>
      <c r="I704" s="110" t="n">
        <v>0.07000000000000001</v>
      </c>
      <c r="J704" s="110" t="inlineStr">
        <is>
          <t>USD</t>
        </is>
      </c>
      <c r="K704" s="110" t="n">
        <v>44.394</v>
      </c>
      <c r="L704" s="110" t="inlineStr">
        <is>
          <t>EDGE-194358-332723</t>
        </is>
      </c>
    </row>
    <row r="705">
      <c r="A705" s="0" t="n"/>
      <c r="B705" s="110" t="n">
        <v>194357</v>
      </c>
      <c r="C705" s="108" t="inlineStr">
        <is>
          <t>Tesla-(2021-4-20-2021-5-18)_Saksit Khunkitti_TH_Translation</t>
        </is>
      </c>
      <c r="H705" s="110" t="n">
        <v>61</v>
      </c>
      <c r="I705" s="110" t="n">
        <v>0.08</v>
      </c>
      <c r="J705" s="110" t="inlineStr">
        <is>
          <t>USD</t>
        </is>
      </c>
      <c r="K705" s="110" t="n">
        <v>4.88</v>
      </c>
      <c r="L705" s="110" t="inlineStr">
        <is>
          <t>EDGE-194357-332736</t>
        </is>
      </c>
    </row>
    <row r="706">
      <c r="A706" s="0" t="n"/>
      <c r="B706" s="110" t="n">
        <v>194357</v>
      </c>
      <c r="C706" s="108" t="inlineStr">
        <is>
          <t>Tesla-(2021-4-20-2021-5-18)_Saksit Khunkitti_TH_Review</t>
        </is>
      </c>
      <c r="H706" s="110" t="n">
        <v>182.3</v>
      </c>
      <c r="I706" s="110" t="n">
        <v>0.04</v>
      </c>
      <c r="J706" s="110" t="inlineStr">
        <is>
          <t>USD</t>
        </is>
      </c>
      <c r="K706" s="110" t="n">
        <v>9.327999999999999</v>
      </c>
      <c r="L706" s="110" t="inlineStr">
        <is>
          <t>EDGE-194357-332780</t>
        </is>
      </c>
    </row>
    <row r="707">
      <c r="A707" s="0" t="n"/>
      <c r="B707" s="110" t="n">
        <v>190801</v>
      </c>
      <c r="C707" s="108" t="inlineStr">
        <is>
          <t>Tesla-(2021-4-20-2021-5-18)_Li Yingsong_CN_Translation</t>
        </is>
      </c>
      <c r="H707" s="110" t="n">
        <v>20.8</v>
      </c>
      <c r="I707" s="110" t="n">
        <v>0.18</v>
      </c>
      <c r="J707" s="110" t="inlineStr">
        <is>
          <t>CNY</t>
        </is>
      </c>
      <c r="K707" s="110" t="n">
        <v>3.744</v>
      </c>
      <c r="L707" s="110" t="inlineStr">
        <is>
          <t>EDGE-190801-332692</t>
        </is>
      </c>
    </row>
    <row r="708">
      <c r="A708" s="0" t="n"/>
      <c r="B708" s="110" t="n">
        <v>190801</v>
      </c>
      <c r="C708" s="108" t="inlineStr">
        <is>
          <t>Tesla-(2021-4-20-2021-5-18)_Li Yingsong_CN_Review</t>
        </is>
      </c>
      <c r="H708" s="110" t="n">
        <v>146.5</v>
      </c>
      <c r="I708" s="110" t="n">
        <v>0.075</v>
      </c>
      <c r="J708" s="110" t="inlineStr">
        <is>
          <t>CNY</t>
        </is>
      </c>
      <c r="K708" s="110" t="n">
        <v>10.9875</v>
      </c>
      <c r="L708" s="110" t="inlineStr">
        <is>
          <t>EDGE-190801-332742</t>
        </is>
      </c>
    </row>
    <row r="709">
      <c r="A709" s="0" t="n"/>
      <c r="B709" s="110" t="n">
        <v>190249</v>
      </c>
      <c r="C709" s="108" t="inlineStr">
        <is>
          <t>Tesla-(2021-4-20-2021-5-18)_Taminosuke Hata_JA_Review</t>
        </is>
      </c>
      <c r="H709" s="110" t="n">
        <v>2887.5</v>
      </c>
      <c r="I709" s="110" t="n">
        <v>4</v>
      </c>
      <c r="J709" s="110" t="inlineStr">
        <is>
          <t>JPY</t>
        </is>
      </c>
      <c r="K709" s="110" t="n">
        <v>11550</v>
      </c>
      <c r="L709" s="110" t="inlineStr">
        <is>
          <t>EDGE-190249-332760</t>
        </is>
      </c>
    </row>
    <row r="710">
      <c r="A710" s="0" t="n"/>
      <c r="B710" s="110" t="n">
        <v>190215</v>
      </c>
      <c r="C710" s="108" t="inlineStr">
        <is>
          <t>Tesla-(2021-4-20-2021-5-18)_Osama Mohammed El-Bishlawi_AR_Translation</t>
        </is>
      </c>
      <c r="H710" s="110" t="n">
        <v>1246.6</v>
      </c>
      <c r="I710" s="110" t="n">
        <v>0.05</v>
      </c>
      <c r="J710" s="110" t="inlineStr">
        <is>
          <t>USD</t>
        </is>
      </c>
      <c r="K710" s="110" t="n">
        <v>62.33</v>
      </c>
      <c r="L710" s="110" t="inlineStr">
        <is>
          <t>EDGE-190215-332687</t>
        </is>
      </c>
    </row>
    <row r="711">
      <c r="A711" s="0" t="n"/>
      <c r="B711" s="110" t="n">
        <v>189929</v>
      </c>
      <c r="C711" s="108" t="inlineStr">
        <is>
          <t>Tesla-(2021-4-20-2021-5-18)_Aatchariya Suksai_TH_Translation</t>
        </is>
      </c>
      <c r="H711" s="110" t="n">
        <v>842.7</v>
      </c>
      <c r="I711" s="110" t="n">
        <v>0.04</v>
      </c>
      <c r="J711" s="110" t="inlineStr">
        <is>
          <t>USD</t>
        </is>
      </c>
      <c r="K711" s="110" t="n">
        <v>33.708</v>
      </c>
      <c r="L711" s="110" t="inlineStr">
        <is>
          <t>EDGE-189929-332735</t>
        </is>
      </c>
    </row>
    <row r="712">
      <c r="A712" s="0" t="n"/>
      <c r="B712" s="110" t="n">
        <v>189907</v>
      </c>
      <c r="C712" s="108" t="inlineStr">
        <is>
          <t>Tesla-(2021-4-20-2021-5-18)_Abdelwahab Muhammad_AR_Review</t>
        </is>
      </c>
      <c r="H712" s="110" t="n">
        <v>829</v>
      </c>
      <c r="I712" s="110" t="n">
        <v>0.03</v>
      </c>
      <c r="J712" s="110" t="inlineStr">
        <is>
          <t>USD</t>
        </is>
      </c>
      <c r="K712" s="110" t="n">
        <v>24.87</v>
      </c>
      <c r="L712" s="110" t="inlineStr">
        <is>
          <t>EDGE-189907-332737</t>
        </is>
      </c>
    </row>
    <row r="713">
      <c r="A713" s="0" t="n"/>
      <c r="B713" s="110" t="n">
        <v>189794</v>
      </c>
      <c r="C713" s="108" t="inlineStr">
        <is>
          <t>Tesla-(2021-4-20-2021-5-18)_Theodoros Vavekis_EL_Translation</t>
        </is>
      </c>
      <c r="H713" s="110" t="n">
        <v>1041.6667</v>
      </c>
      <c r="I713" s="110" t="n">
        <v>0.06</v>
      </c>
      <c r="J713" s="110" t="inlineStr">
        <is>
          <t>EUR</t>
        </is>
      </c>
      <c r="K713" s="110" t="n">
        <v>62.5</v>
      </c>
      <c r="L713" s="110" t="inlineStr">
        <is>
          <t>EDGE-189794-332712</t>
        </is>
      </c>
    </row>
    <row r="714">
      <c r="A714" s="0" t="n"/>
      <c r="B714" s="110" t="n">
        <v>189794</v>
      </c>
      <c r="C714" s="108" t="inlineStr">
        <is>
          <t>Tesla-(2021-4-20-2021-5-18)_Theodoros Vavekis_EL_Review</t>
        </is>
      </c>
      <c r="H714" s="110" t="n">
        <v>4583.3333</v>
      </c>
      <c r="I714" s="110" t="n">
        <v>0.03</v>
      </c>
      <c r="J714" s="110" t="inlineStr">
        <is>
          <t>EUR</t>
        </is>
      </c>
      <c r="K714" s="110" t="n">
        <v>137.5</v>
      </c>
      <c r="L714" s="110" t="inlineStr">
        <is>
          <t>EDGE-189794-332756</t>
        </is>
      </c>
    </row>
    <row r="715">
      <c r="A715" s="0" t="n"/>
      <c r="B715" s="110" t="n">
        <v>187485</v>
      </c>
      <c r="C715" s="108" t="inlineStr">
        <is>
          <t>Tesla-(2021-4-20-2021-5-18)_Theodoros Kalyvas_EL_Translation</t>
        </is>
      </c>
      <c r="H715" s="110" t="n">
        <v>635.9</v>
      </c>
      <c r="I715" s="110" t="n">
        <v>0.08</v>
      </c>
      <c r="J715" s="110" t="inlineStr">
        <is>
          <t>EUR</t>
        </is>
      </c>
      <c r="K715" s="110" t="n">
        <v>50.872</v>
      </c>
      <c r="L715" s="110" t="inlineStr">
        <is>
          <t>EDGE-187485-332711</t>
        </is>
      </c>
    </row>
    <row r="716">
      <c r="A716" s="0" t="n"/>
      <c r="B716" s="110" t="n">
        <v>187410</v>
      </c>
      <c r="C716" s="108" t="inlineStr">
        <is>
          <t>Tesla-(2021-4-20-2021-5-18)_Mirna Safar_HR_Review</t>
        </is>
      </c>
      <c r="H716" s="110" t="n">
        <v>1262.9</v>
      </c>
      <c r="I716" s="110" t="n">
        <v>0.015</v>
      </c>
      <c r="J716" s="110" t="inlineStr">
        <is>
          <t>EUR</t>
        </is>
      </c>
      <c r="K716" s="110" t="n">
        <v>18.9435</v>
      </c>
      <c r="L716" s="110" t="inlineStr">
        <is>
          <t>EDGE-187410-332743</t>
        </is>
      </c>
    </row>
    <row r="717">
      <c r="A717" s="0" t="n"/>
      <c r="B717" s="110" t="n">
        <v>187409</v>
      </c>
      <c r="C717" s="108" t="inlineStr">
        <is>
          <t>Tesla-(2021-4-20-2021-5-18)_Sonja Klaric_HR_Translation</t>
        </is>
      </c>
      <c r="H717" s="110" t="n">
        <v>1289.3</v>
      </c>
      <c r="I717" s="110" t="n">
        <v>0.06</v>
      </c>
      <c r="J717" s="110" t="inlineStr">
        <is>
          <t>EUR</t>
        </is>
      </c>
      <c r="K717" s="110" t="n">
        <v>77.358</v>
      </c>
      <c r="L717" s="110" t="inlineStr">
        <is>
          <t>EDGE-187409-332699</t>
        </is>
      </c>
    </row>
    <row r="718">
      <c r="A718" s="0" t="n"/>
      <c r="B718" s="110" t="n">
        <v>185536</v>
      </c>
      <c r="C718" s="108" t="inlineStr">
        <is>
          <t>Tesla-(2021-4-20-2021-5-18)_Dragana Selakovic_SL_Translation</t>
        </is>
      </c>
      <c r="H718" s="110" t="n">
        <v>2189.1</v>
      </c>
      <c r="I718" s="110" t="n">
        <v>0.08</v>
      </c>
      <c r="J718" s="110" t="inlineStr">
        <is>
          <t>EUR</t>
        </is>
      </c>
      <c r="K718" s="110" t="n">
        <v>175.128</v>
      </c>
      <c r="L718" s="110" t="inlineStr">
        <is>
          <t>EDGE-185536-332730</t>
        </is>
      </c>
    </row>
    <row r="719">
      <c r="A719" s="0" t="n"/>
      <c r="B719" s="110" t="n">
        <v>177888</v>
      </c>
      <c r="C719" s="108" t="inlineStr">
        <is>
          <t>Tesla-(2021-4-20-2021-5-18)_Luis Martins_PTPT_Review</t>
        </is>
      </c>
      <c r="H719" s="110" t="n">
        <v>1568.8</v>
      </c>
      <c r="I719" s="110" t="n">
        <v>0.02</v>
      </c>
      <c r="J719" s="110" t="inlineStr">
        <is>
          <t>EUR</t>
        </is>
      </c>
      <c r="K719" s="110" t="n">
        <v>31.376</v>
      </c>
      <c r="L719" s="110" t="inlineStr">
        <is>
          <t>EDGE-177888-332770</t>
        </is>
      </c>
    </row>
    <row r="720">
      <c r="A720" s="0" t="n"/>
      <c r="B720" s="110" t="n">
        <v>177626</v>
      </c>
      <c r="C720" s="108" t="inlineStr">
        <is>
          <t>Tesla-(2021-4-20-2021-5-18)_Maria Albuquerque_PTPT_Review</t>
        </is>
      </c>
      <c r="H720" s="110" t="n">
        <v>750</v>
      </c>
      <c r="I720" s="110" t="n">
        <v>0.02</v>
      </c>
      <c r="J720" s="110" t="inlineStr">
        <is>
          <t>EUR</t>
        </is>
      </c>
      <c r="K720" s="110" t="n">
        <v>15</v>
      </c>
      <c r="L720" s="110" t="inlineStr">
        <is>
          <t>EDGE-177626-332771</t>
        </is>
      </c>
    </row>
    <row r="721">
      <c r="A721" s="0" t="n"/>
      <c r="B721" s="110" t="n">
        <v>176930</v>
      </c>
      <c r="C721" s="108" t="inlineStr">
        <is>
          <t>Tesla-(2021-4-20-2021-5-18)_Vanda Barbosa_PTPT_Review</t>
        </is>
      </c>
      <c r="H721" s="110" t="n">
        <v>341.1</v>
      </c>
      <c r="I721" s="110" t="n">
        <v>0.02</v>
      </c>
      <c r="J721" s="110" t="inlineStr">
        <is>
          <t>EUR</t>
        </is>
      </c>
      <c r="K721" s="110" t="n">
        <v>6.822</v>
      </c>
      <c r="L721" s="110" t="inlineStr">
        <is>
          <t>EDGE-176930-332773</t>
        </is>
      </c>
    </row>
    <row r="722">
      <c r="A722" s="0" t="n"/>
      <c r="B722" s="110" t="n">
        <v>176929</v>
      </c>
      <c r="C722" s="108" t="inlineStr">
        <is>
          <t>Tesla-(2021-4-20-2021-5-18)_Rita Rocha Grave_PTPT_Translation</t>
        </is>
      </c>
      <c r="H722" s="110" t="n">
        <v>2258.5</v>
      </c>
      <c r="I722" s="110" t="n">
        <v>0.065</v>
      </c>
      <c r="J722" s="110" t="inlineStr">
        <is>
          <t>EUR</t>
        </is>
      </c>
      <c r="K722" s="110" t="n">
        <v>146.8025</v>
      </c>
      <c r="L722" s="110" t="inlineStr">
        <is>
          <t>EDGE-176929-332728</t>
        </is>
      </c>
    </row>
    <row r="723">
      <c r="A723" s="0" t="n"/>
      <c r="B723" s="110" t="n">
        <v>176929</v>
      </c>
      <c r="C723" s="108" t="inlineStr">
        <is>
          <t>Tesla-(2021-4-20-2021-5-18)_Rita Rocha Grave_PTPT_Review</t>
        </is>
      </c>
      <c r="H723" s="110" t="n">
        <v>0.4</v>
      </c>
      <c r="I723" s="110" t="n">
        <v>0.02</v>
      </c>
      <c r="J723" s="110" t="inlineStr">
        <is>
          <t>EUR</t>
        </is>
      </c>
      <c r="K723" s="110" t="n">
        <v>0.008</v>
      </c>
      <c r="L723" s="110" t="inlineStr">
        <is>
          <t>EDGE-176929-332772</t>
        </is>
      </c>
    </row>
    <row r="724">
      <c r="A724" s="0" t="n"/>
      <c r="B724" s="110" t="n">
        <v>176902</v>
      </c>
      <c r="C724" s="108" t="inlineStr">
        <is>
          <t>Tesla-(2021-4-20-2021-5-18)_Ida Søgaard_DA_Translation</t>
        </is>
      </c>
      <c r="H724" s="110" t="n">
        <v>631.94444</v>
      </c>
      <c r="I724" s="110" t="n">
        <v>0.12</v>
      </c>
      <c r="J724" s="110" t="inlineStr">
        <is>
          <t>EUR</t>
        </is>
      </c>
      <c r="K724" s="110" t="n">
        <v>75.833333</v>
      </c>
      <c r="L724" s="110" t="inlineStr">
        <is>
          <t>EDGE-176902-332701</t>
        </is>
      </c>
    </row>
    <row r="725">
      <c r="A725" s="0" t="n"/>
      <c r="B725" s="110" t="n">
        <v>176902</v>
      </c>
      <c r="C725" s="108" t="inlineStr">
        <is>
          <t>Tesla-(2021-4-20-2021-5-18)_Ida Søgaard_DA_Review</t>
        </is>
      </c>
      <c r="H725" s="110" t="n">
        <v>4707.0647</v>
      </c>
      <c r="I725" s="110" t="n">
        <v>0.034</v>
      </c>
      <c r="J725" s="110" t="inlineStr">
        <is>
          <t>EUR</t>
        </is>
      </c>
      <c r="K725" s="110" t="n">
        <v>160.0402</v>
      </c>
      <c r="L725" s="110" t="inlineStr">
        <is>
          <t>EDGE-176902-332745</t>
        </is>
      </c>
    </row>
    <row r="726">
      <c r="A726" s="0" t="n"/>
      <c r="B726" s="110" t="n">
        <v>176901</v>
      </c>
      <c r="C726" s="108" t="inlineStr">
        <is>
          <t>Tesla-(2021-4-20-2021-5-18)_Cecilia Gammeltoft-Hansen_DA_Translation</t>
        </is>
      </c>
      <c r="H726" s="110" t="n">
        <v>1788.3</v>
      </c>
      <c r="I726" s="110" t="n">
        <v>0.12</v>
      </c>
      <c r="J726" s="110" t="inlineStr">
        <is>
          <t>EUR</t>
        </is>
      </c>
      <c r="K726" s="110" t="n">
        <v>214.596</v>
      </c>
      <c r="L726" s="110" t="inlineStr">
        <is>
          <t>EDGE-176901-332700</t>
        </is>
      </c>
    </row>
    <row r="727">
      <c r="A727" s="0" t="n"/>
      <c r="B727" s="110" t="n">
        <v>176901</v>
      </c>
      <c r="C727" s="108" t="inlineStr">
        <is>
          <t>Tesla-(2021-4-20-2021-5-18)_Cecilia Gammeltoft-Hansen_DA_Review</t>
        </is>
      </c>
      <c r="H727" s="110" t="n">
        <v>464.7</v>
      </c>
      <c r="I727" s="110" t="n">
        <v>0.04</v>
      </c>
      <c r="J727" s="110" t="inlineStr">
        <is>
          <t>EUR</t>
        </is>
      </c>
      <c r="K727" s="110" t="n">
        <v>18.588</v>
      </c>
      <c r="L727" s="110" t="inlineStr">
        <is>
          <t>EDGE-176901-332744</t>
        </is>
      </c>
    </row>
    <row r="728">
      <c r="A728" s="0" t="n"/>
      <c r="B728" s="110" t="n">
        <v>176760</v>
      </c>
      <c r="C728" s="108" t="inlineStr">
        <is>
          <t>Tesla-(2021-4-20-2021-5-18)_Peter Wangsvik Sigurdsen_NO_Translation</t>
        </is>
      </c>
      <c r="H728" s="110" t="n">
        <v>2063.5</v>
      </c>
      <c r="I728" s="110" t="n">
        <v>0.105</v>
      </c>
      <c r="J728" s="110" t="inlineStr">
        <is>
          <t>EUR</t>
        </is>
      </c>
      <c r="K728" s="110" t="n">
        <v>216.6675</v>
      </c>
      <c r="L728" s="110" t="inlineStr">
        <is>
          <t>EDGE-176760-332726</t>
        </is>
      </c>
    </row>
    <row r="729">
      <c r="A729" s="0" t="n"/>
      <c r="B729" s="110" t="n">
        <v>176760</v>
      </c>
      <c r="C729" s="108" t="inlineStr">
        <is>
          <t>Tesla-(2021-4-20-2021-5-18)_Peter Wangsvik Sigurdsen_NO_Review</t>
        </is>
      </c>
      <c r="H729" s="110" t="n">
        <v>0.4</v>
      </c>
      <c r="I729" s="110" t="n">
        <v>0.03</v>
      </c>
      <c r="J729" s="110" t="inlineStr">
        <is>
          <t>EUR</t>
        </is>
      </c>
      <c r="K729" s="110" t="n">
        <v>0.012</v>
      </c>
      <c r="L729" s="110" t="inlineStr">
        <is>
          <t>EDGE-176760-332768</t>
        </is>
      </c>
    </row>
    <row r="730">
      <c r="A730" s="0" t="n"/>
      <c r="B730" s="110" t="n">
        <v>176622</v>
      </c>
      <c r="C730" s="108" t="inlineStr">
        <is>
          <t>Tesla-(2021-4-20-2021-5-18)_Peter Grunnet-Jensen_DA_Translation</t>
        </is>
      </c>
      <c r="H730" s="110" t="n">
        <v>37.3</v>
      </c>
      <c r="I730" s="110" t="n">
        <v>0.12</v>
      </c>
      <c r="J730" s="110" t="inlineStr">
        <is>
          <t>EUR</t>
        </is>
      </c>
      <c r="K730" s="110" t="n">
        <v>4.476</v>
      </c>
      <c r="L730" s="110" t="inlineStr">
        <is>
          <t>EDGE-176622-332702</t>
        </is>
      </c>
    </row>
    <row r="731">
      <c r="A731" s="0" t="n"/>
      <c r="B731" s="110" t="n">
        <v>175908</v>
      </c>
      <c r="C731" s="108" t="inlineStr">
        <is>
          <t>Tesla-(2021-4-20-2021-5-18)_Johan Mikael Kjällman_SV_Translation</t>
        </is>
      </c>
      <c r="H731" s="110" t="n">
        <v>4862.4462</v>
      </c>
      <c r="I731" s="110" t="n">
        <v>0.13</v>
      </c>
      <c r="J731" s="110" t="inlineStr">
        <is>
          <t>EUR</t>
        </is>
      </c>
      <c r="K731" s="110" t="n">
        <v>632.1180000000001</v>
      </c>
      <c r="L731" s="110" t="inlineStr">
        <is>
          <t>EDGE-175908-332734</t>
        </is>
      </c>
    </row>
    <row r="732">
      <c r="A732" s="0" t="n"/>
      <c r="B732" s="110" t="n">
        <v>175908</v>
      </c>
      <c r="C732" s="108" t="inlineStr">
        <is>
          <t>Tesla-(2021-4-20-2021-5-18)_Johan Mikael Kjällman_SV_Review</t>
        </is>
      </c>
      <c r="H732" s="110" t="n">
        <v>1500</v>
      </c>
      <c r="I732" s="110" t="n">
        <v>0.04</v>
      </c>
      <c r="J732" s="110" t="inlineStr">
        <is>
          <t>EUR</t>
        </is>
      </c>
      <c r="K732" s="110" t="n">
        <v>60</v>
      </c>
      <c r="L732" s="110" t="inlineStr">
        <is>
          <t>EDGE-175908-332779</t>
        </is>
      </c>
    </row>
    <row r="733">
      <c r="A733" s="0" t="n"/>
      <c r="B733" s="110" t="n">
        <v>170316</v>
      </c>
      <c r="C733" s="108" t="inlineStr">
        <is>
          <t>Tesla-(2021-4-20-2021-5-18)_Li Yat Tung_HK_Translation</t>
        </is>
      </c>
      <c r="H733" s="110" t="n">
        <v>5699.2</v>
      </c>
      <c r="I733" s="110" t="n">
        <v>0.08500000000000001</v>
      </c>
      <c r="J733" s="110" t="inlineStr">
        <is>
          <t>USD</t>
        </is>
      </c>
      <c r="K733" s="110" t="n">
        <v>484.432</v>
      </c>
      <c r="L733" s="110" t="inlineStr">
        <is>
          <t>EDGE-170316-332689</t>
        </is>
      </c>
    </row>
    <row r="734">
      <c r="A734" s="0" t="n"/>
      <c r="B734" s="110" t="n">
        <v>170253</v>
      </c>
      <c r="C734" s="108" t="inlineStr">
        <is>
          <t>Tesla-(2021-4-20-2021-5-18)_Heiko Pfeil_DE_Translation</t>
        </is>
      </c>
      <c r="H734" s="110" t="n">
        <v>10063.18</v>
      </c>
      <c r="I734" s="110" t="n">
        <v>0.09</v>
      </c>
      <c r="J734" s="110" t="inlineStr">
        <is>
          <t>EUR</t>
        </is>
      </c>
      <c r="K734" s="110" t="n">
        <v>905.6862</v>
      </c>
      <c r="L734" s="110" t="inlineStr">
        <is>
          <t>EDGE-170253-332707</t>
        </is>
      </c>
    </row>
    <row r="735">
      <c r="A735" s="0" t="n"/>
      <c r="B735" s="110" t="n">
        <v>170253</v>
      </c>
      <c r="C735" s="108" t="inlineStr">
        <is>
          <t>Tesla-(2021-4-20-2021-5-18)_Heiko Pfeil_DE_Review</t>
        </is>
      </c>
      <c r="H735" s="110" t="n">
        <v>0.4</v>
      </c>
      <c r="I735" s="110" t="n">
        <v>0.025</v>
      </c>
      <c r="J735" s="110" t="inlineStr">
        <is>
          <t>EUR</t>
        </is>
      </c>
      <c r="K735" s="110" t="n">
        <v>0.01</v>
      </c>
      <c r="L735" s="110" t="inlineStr">
        <is>
          <t>EDGE-170253-332753</t>
        </is>
      </c>
    </row>
    <row r="736">
      <c r="A736" s="0" t="n"/>
      <c r="B736" s="110" t="n">
        <v>170224</v>
      </c>
      <c r="C736" s="108" t="inlineStr">
        <is>
          <t>Tesla-(2021-4-20-2021-5-18)_Corinne Duquette_FR_CA_Translation</t>
        </is>
      </c>
      <c r="H736" s="110" t="n">
        <v>6761.2</v>
      </c>
      <c r="I736" s="110" t="n">
        <v>0.1</v>
      </c>
      <c r="J736" s="110" t="inlineStr">
        <is>
          <t>USD</t>
        </is>
      </c>
      <c r="K736" s="110" t="n">
        <v>676.12</v>
      </c>
      <c r="L736" s="110" t="inlineStr">
        <is>
          <t>EDGE-170224-332706</t>
        </is>
      </c>
    </row>
    <row r="737">
      <c r="A737" s="0" t="n"/>
      <c r="B737" s="110" t="n">
        <v>169954</v>
      </c>
      <c r="C737" s="108" t="inlineStr">
        <is>
          <t>Tesla-(2021-4-20-2021-5-18)_Peggy Chiang_TW_Translation</t>
        </is>
      </c>
      <c r="H737" s="110" t="n">
        <v>2160.7</v>
      </c>
      <c r="I737" s="110" t="n">
        <v>0.1</v>
      </c>
      <c r="J737" s="110" t="inlineStr">
        <is>
          <t>USD</t>
        </is>
      </c>
      <c r="K737" s="110" t="n">
        <v>216.07</v>
      </c>
      <c r="L737" s="110" t="inlineStr">
        <is>
          <t>EDGE-169954-332697</t>
        </is>
      </c>
    </row>
    <row r="738">
      <c r="A738" s="0" t="n"/>
      <c r="B738" s="110" t="n">
        <v>169954</v>
      </c>
      <c r="C738" s="108" t="inlineStr">
        <is>
          <t>Tesla-(2021-4-20-2021-5-18)_Peggy Chiang_TW_Review</t>
        </is>
      </c>
      <c r="H738" s="110" t="n">
        <v>2258.9</v>
      </c>
      <c r="I738" s="110" t="n">
        <v>0.03</v>
      </c>
      <c r="J738" s="110" t="inlineStr">
        <is>
          <t>USD</t>
        </is>
      </c>
      <c r="K738" s="110" t="n">
        <v>67.767</v>
      </c>
      <c r="L738" s="110" t="inlineStr">
        <is>
          <t>EDGE-169954-332746</t>
        </is>
      </c>
    </row>
    <row r="739">
      <c r="A739" s="0" t="n"/>
      <c r="B739" s="110" t="n">
        <v>169884</v>
      </c>
      <c r="C739" s="108" t="inlineStr">
        <is>
          <t>Tesla-(2021-4-20-2021-5-18)_Hyeran Moon (May)_KO_Translation</t>
        </is>
      </c>
      <c r="H739" s="110" t="n">
        <v>63.8</v>
      </c>
      <c r="I739" s="110" t="n">
        <v>0.05</v>
      </c>
      <c r="J739" s="110" t="inlineStr">
        <is>
          <t>USD</t>
        </is>
      </c>
      <c r="K739" s="110" t="n">
        <v>3.19</v>
      </c>
      <c r="L739" s="110" t="inlineStr">
        <is>
          <t>EDGE-169884-332720</t>
        </is>
      </c>
    </row>
    <row r="740">
      <c r="A740" s="0" t="n"/>
      <c r="B740" s="110" t="n">
        <v>169884</v>
      </c>
      <c r="C740" s="108" t="inlineStr">
        <is>
          <t>Tesla-(2021-4-20-2021-5-18)_Hyeran Moon (May)_KO_Review</t>
        </is>
      </c>
      <c r="H740" s="110" t="n">
        <v>283.3</v>
      </c>
      <c r="I740" s="110" t="n">
        <v>0.015</v>
      </c>
      <c r="J740" s="110" t="inlineStr">
        <is>
          <t>USD</t>
        </is>
      </c>
      <c r="K740" s="110" t="n">
        <v>4.2495</v>
      </c>
      <c r="L740" s="110" t="inlineStr">
        <is>
          <t>EDGE-169884-332763</t>
        </is>
      </c>
    </row>
    <row r="741">
      <c r="A741" s="0" t="n"/>
      <c r="B741" s="110" t="n">
        <v>169881</v>
      </c>
      <c r="C741" s="108" t="inlineStr">
        <is>
          <t>Tesla-(2021-4-20-2021-5-18)_Philipp Weber_DE_Translation</t>
        </is>
      </c>
      <c r="H741" s="110" t="n">
        <v>1897.3778</v>
      </c>
      <c r="I741" s="110" t="n">
        <v>0.09</v>
      </c>
      <c r="J741" s="110" t="inlineStr">
        <is>
          <t>EUR</t>
        </is>
      </c>
      <c r="K741" s="110" t="n">
        <v>170.764</v>
      </c>
      <c r="L741" s="110" t="inlineStr">
        <is>
          <t>EDGE-169881-332708</t>
        </is>
      </c>
    </row>
    <row r="742">
      <c r="A742" s="0" t="n"/>
      <c r="B742" s="110" t="n">
        <v>169760</v>
      </c>
      <c r="C742" s="108" t="inlineStr">
        <is>
          <t>Tesla-(2021-4-20-2021-5-18)_Antonio Romero Valera_ES_Translation</t>
        </is>
      </c>
      <c r="H742" s="110" t="n">
        <v>1201.8</v>
      </c>
      <c r="I742" s="110" t="n">
        <v>0.05</v>
      </c>
      <c r="J742" s="110" t="inlineStr">
        <is>
          <t>EUR</t>
        </is>
      </c>
      <c r="K742" s="110" t="n">
        <v>60.09</v>
      </c>
      <c r="L742" s="110" t="inlineStr">
        <is>
          <t>EDGE-169760-332731</t>
        </is>
      </c>
    </row>
    <row r="743">
      <c r="A743" s="0" t="n"/>
      <c r="B743" s="110" t="n">
        <v>169760</v>
      </c>
      <c r="C743" s="108" t="inlineStr">
        <is>
          <t>Tesla-(2021-4-20-2021-5-18)_Antonio Romero Valera_ES_Review</t>
        </is>
      </c>
      <c r="H743" s="110" t="n">
        <v>705.2</v>
      </c>
      <c r="I743" s="110" t="n">
        <v>0.017</v>
      </c>
      <c r="J743" s="110" t="inlineStr">
        <is>
          <t>EUR</t>
        </is>
      </c>
      <c r="K743" s="110" t="n">
        <v>11.9884</v>
      </c>
      <c r="L743" s="110" t="inlineStr">
        <is>
          <t>EDGE-169760-332776</t>
        </is>
      </c>
    </row>
    <row r="744">
      <c r="A744" s="0" t="n"/>
      <c r="B744" s="110" t="n">
        <v>164641</v>
      </c>
      <c r="C744" s="108" t="inlineStr">
        <is>
          <t>Tesla-(2021-4-20-2021-5-18)_Yutaka Kato_JA_Translation</t>
        </is>
      </c>
      <c r="H744" s="110" t="n">
        <v>677.7</v>
      </c>
      <c r="I744" s="110" t="n">
        <v>0.07000000000000001</v>
      </c>
      <c r="J744" s="110" t="inlineStr">
        <is>
          <t>USD</t>
        </is>
      </c>
      <c r="K744" s="110" t="n">
        <v>47.439</v>
      </c>
      <c r="L744" s="110" t="inlineStr">
        <is>
          <t>EDGE-164641-332718</t>
        </is>
      </c>
    </row>
    <row r="745">
      <c r="A745" s="0" t="n"/>
      <c r="B745" s="110" t="n">
        <v>164641</v>
      </c>
      <c r="C745" s="108" t="inlineStr">
        <is>
          <t>Tesla-(2021-4-20-2021-5-18)_Yutaka Kato_JA_Review</t>
        </is>
      </c>
      <c r="H745" s="110" t="n">
        <v>12</v>
      </c>
      <c r="I745" s="110" t="n">
        <v>0.035</v>
      </c>
      <c r="J745" s="110" t="inlineStr">
        <is>
          <t>USD</t>
        </is>
      </c>
      <c r="K745" s="110" t="n">
        <v>0.42</v>
      </c>
      <c r="L745" s="110" t="inlineStr">
        <is>
          <t>EDGE-164641-332761</t>
        </is>
      </c>
    </row>
    <row r="746">
      <c r="A746" s="0" t="n"/>
      <c r="B746" s="110" t="n">
        <v>161261</v>
      </c>
      <c r="C746" s="108" t="inlineStr">
        <is>
          <t>Tesla-(2021-4-20-2021-5-18)_Ilaria Mazzaferro_IT_Review</t>
        </is>
      </c>
      <c r="H746" s="110" t="n">
        <v>22</v>
      </c>
      <c r="I746" s="110" t="n">
        <v>0.02</v>
      </c>
      <c r="J746" s="110" t="inlineStr">
        <is>
          <t>EUR</t>
        </is>
      </c>
      <c r="K746" s="110" t="n">
        <v>0.44</v>
      </c>
      <c r="L746" s="110" t="inlineStr">
        <is>
          <t>EDGE-161261-332759</t>
        </is>
      </c>
    </row>
    <row r="747">
      <c r="A747" s="0" t="n"/>
      <c r="B747" s="110" t="n">
        <v>150112</v>
      </c>
      <c r="C747" s="108" t="inlineStr">
        <is>
          <t>Tesla-(2021-4-20-2021-5-18)_Koen Vander Elst_NL_Translation</t>
        </is>
      </c>
      <c r="H747" s="110" t="n">
        <v>2405.9</v>
      </c>
      <c r="I747" s="110" t="n">
        <v>0.1</v>
      </c>
      <c r="J747" s="110" t="inlineStr">
        <is>
          <t>EUR</t>
        </is>
      </c>
      <c r="K747" s="110" t="n">
        <v>240.59</v>
      </c>
      <c r="L747" s="110" t="inlineStr">
        <is>
          <t>EDGE-150112-332703</t>
        </is>
      </c>
    </row>
    <row r="748">
      <c r="A748" s="0" t="n"/>
      <c r="B748" s="110" t="n">
        <v>150112</v>
      </c>
      <c r="C748" s="108" t="inlineStr">
        <is>
          <t>Tesla-(2021-4-20-2021-5-18)_Koen Vander Elst_NL_Review</t>
        </is>
      </c>
      <c r="H748" s="110" t="n">
        <v>166.66667</v>
      </c>
      <c r="I748" s="110" t="n">
        <v>0.03</v>
      </c>
      <c r="J748" s="110" t="inlineStr">
        <is>
          <t>EUR</t>
        </is>
      </c>
      <c r="K748" s="110" t="n">
        <v>5</v>
      </c>
      <c r="L748" s="110" t="inlineStr">
        <is>
          <t>EDGE-150112-332748</t>
        </is>
      </c>
    </row>
    <row r="749">
      <c r="A749" s="0" t="n"/>
      <c r="B749" s="110" t="n">
        <v>142406</v>
      </c>
      <c r="C749" s="108" t="inlineStr">
        <is>
          <t>Tesla-(2021-4-20-2021-5-18)_Stacey Yeh_TW_Review</t>
        </is>
      </c>
      <c r="H749" s="110" t="n">
        <v>4047.7</v>
      </c>
      <c r="I749" s="110" t="n">
        <v>0.022</v>
      </c>
      <c r="J749" s="110" t="inlineStr">
        <is>
          <t>USD</t>
        </is>
      </c>
      <c r="K749" s="110" t="n">
        <v>89.04940000000001</v>
      </c>
      <c r="L749" s="110" t="inlineStr">
        <is>
          <t>EDGE-142406-332747</t>
        </is>
      </c>
    </row>
    <row r="750">
      <c r="A750" s="0" t="n"/>
      <c r="B750" s="110" t="n">
        <v>136932</v>
      </c>
      <c r="C750" s="108" t="inlineStr">
        <is>
          <t>Tesla-(2021-4-20-2021-5-18)_Constantin Emanuel Stroia_RO_Review</t>
        </is>
      </c>
      <c r="H750" s="110" t="n">
        <v>1106.4</v>
      </c>
      <c r="I750" s="110" t="n">
        <v>0.02</v>
      </c>
      <c r="J750" s="110" t="inlineStr">
        <is>
          <t>USD</t>
        </is>
      </c>
      <c r="K750" s="110" t="n">
        <v>22.128</v>
      </c>
      <c r="L750" s="110" t="inlineStr">
        <is>
          <t>EDGE-136932-332774</t>
        </is>
      </c>
    </row>
    <row r="751">
      <c r="A751" s="0" t="n"/>
      <c r="B751" s="110" t="n">
        <v>128479</v>
      </c>
      <c r="C751" s="108" t="inlineStr">
        <is>
          <t>Tesla-(2021-4-20-2021-5-18)_David Daleng_NO_Translation</t>
        </is>
      </c>
      <c r="H751" s="110" t="n">
        <v>175.3</v>
      </c>
      <c r="I751" s="110" t="n">
        <v>0.11</v>
      </c>
      <c r="J751" s="110" t="inlineStr">
        <is>
          <t>EUR</t>
        </is>
      </c>
      <c r="K751" s="110" t="n">
        <v>19.283</v>
      </c>
      <c r="L751" s="110" t="inlineStr">
        <is>
          <t>EDGE-128479-332725</t>
        </is>
      </c>
    </row>
    <row r="752">
      <c r="A752" s="0" t="n"/>
      <c r="B752" s="110" t="n">
        <v>126535</v>
      </c>
      <c r="C752" s="108" t="inlineStr">
        <is>
          <t>Tesla-(2021-4-20-2021-5-18)_Michele Lemieux-Madison_FR_CA_Review</t>
        </is>
      </c>
      <c r="H752" s="110" t="n">
        <v>12305</v>
      </c>
      <c r="I752" s="110" t="n">
        <v>0.05</v>
      </c>
      <c r="J752" s="110" t="inlineStr">
        <is>
          <t>USD</t>
        </is>
      </c>
      <c r="K752" s="110" t="n">
        <v>615.25</v>
      </c>
      <c r="L752" s="110" t="inlineStr">
        <is>
          <t>EDGE-126535-332752</t>
        </is>
      </c>
    </row>
    <row r="753">
      <c r="A753" s="0" t="n"/>
      <c r="B753" s="110" t="n">
        <v>123126</v>
      </c>
      <c r="C753" s="108" t="inlineStr">
        <is>
          <t>Tesla-(2021-4-20-2021-5-18)_Seong Bok Lee_KO_Translation</t>
        </is>
      </c>
      <c r="H753" s="110" t="n">
        <v>2482.6</v>
      </c>
      <c r="I753" s="110" t="n">
        <v>0.07000000000000001</v>
      </c>
      <c r="J753" s="110" t="inlineStr">
        <is>
          <t>USD</t>
        </is>
      </c>
      <c r="K753" s="110" t="n">
        <v>173.782</v>
      </c>
      <c r="L753" s="110" t="inlineStr">
        <is>
          <t>EDGE-123126-332721</t>
        </is>
      </c>
    </row>
    <row r="754">
      <c r="A754" s="0" t="n"/>
      <c r="B754" s="110" t="n">
        <v>122808</v>
      </c>
      <c r="C754" s="108" t="inlineStr">
        <is>
          <t>Tesla-(2021-4-20-2021-5-18)_Chen-Chuan Yang_TW_Translation</t>
        </is>
      </c>
      <c r="H754" s="110" t="n">
        <v>2482.9</v>
      </c>
      <c r="I754" s="110" t="n">
        <v>0.06</v>
      </c>
      <c r="J754" s="110" t="inlineStr">
        <is>
          <t>USD</t>
        </is>
      </c>
      <c r="K754" s="110" t="n">
        <v>148.974</v>
      </c>
      <c r="L754" s="110" t="inlineStr">
        <is>
          <t>EDGE-122808-332695</t>
        </is>
      </c>
    </row>
    <row r="755">
      <c r="A755" s="0" t="n"/>
      <c r="B755" s="110" t="n">
        <v>119669</v>
      </c>
      <c r="C755" s="108" t="inlineStr">
        <is>
          <t>Tesla-(2021-4-20-2021-5-18)_Gyeongsu Lee_KO_Translation</t>
        </is>
      </c>
      <c r="H755" s="110" t="n">
        <v>7963.3</v>
      </c>
      <c r="I755" s="110" t="n">
        <v>0.06</v>
      </c>
      <c r="J755" s="110" t="inlineStr">
        <is>
          <t>USD</t>
        </is>
      </c>
      <c r="K755" s="110" t="n">
        <v>477.798</v>
      </c>
      <c r="L755" s="110" t="inlineStr">
        <is>
          <t>EDGE-119669-332719</t>
        </is>
      </c>
    </row>
    <row r="756">
      <c r="A756" s="0" t="n"/>
      <c r="B756" s="110" t="n">
        <v>119669</v>
      </c>
      <c r="C756" s="108" t="inlineStr">
        <is>
          <t>Tesla-(2021-4-20-2021-5-18)_Gyeongsu Lee_KO_Review</t>
        </is>
      </c>
      <c r="H756" s="110" t="n">
        <v>2157.8</v>
      </c>
      <c r="I756" s="110" t="n">
        <v>0.03</v>
      </c>
      <c r="J756" s="110" t="inlineStr">
        <is>
          <t>USD</t>
        </is>
      </c>
      <c r="K756" s="110" t="n">
        <v>64.73399999999999</v>
      </c>
      <c r="L756" s="110" t="inlineStr">
        <is>
          <t>EDGE-119669-332762</t>
        </is>
      </c>
    </row>
    <row r="757">
      <c r="A757" s="0" t="n"/>
      <c r="B757" s="110" t="n">
        <v>119483</v>
      </c>
      <c r="C757" s="108" t="inlineStr">
        <is>
          <t>Tesla-(2021-4-20-2021-5-18)_Susann Peshier_DE_Translation</t>
        </is>
      </c>
      <c r="H757" s="110" t="n">
        <v>94.2</v>
      </c>
      <c r="I757" s="110" t="n">
        <v>0.11</v>
      </c>
      <c r="J757" s="110" t="inlineStr">
        <is>
          <t>EUR</t>
        </is>
      </c>
      <c r="K757" s="110" t="n">
        <v>10.362</v>
      </c>
      <c r="L757" s="110" t="inlineStr">
        <is>
          <t>EDGE-119483-332709</t>
        </is>
      </c>
    </row>
    <row r="758">
      <c r="A758" s="0" t="n"/>
      <c r="B758" s="110" t="n">
        <v>119483</v>
      </c>
      <c r="C758" s="108" t="inlineStr">
        <is>
          <t>Tesla-(2021-4-20-2021-5-18)_Susann Peshier_DE_Review</t>
        </is>
      </c>
      <c r="H758" s="110" t="n">
        <v>12306.733</v>
      </c>
      <c r="I758" s="110" t="n">
        <v>0.03</v>
      </c>
      <c r="J758" s="110" t="inlineStr">
        <is>
          <t>EUR</t>
        </is>
      </c>
      <c r="K758" s="110" t="n">
        <v>369.202</v>
      </c>
      <c r="L758" s="110" t="inlineStr">
        <is>
          <t>EDGE-119483-332754</t>
        </is>
      </c>
    </row>
    <row r="759">
      <c r="A759" s="0" t="n"/>
      <c r="B759" s="110" t="n">
        <v>117325</v>
      </c>
      <c r="C759" s="108" t="inlineStr">
        <is>
          <t>Tesla-(2021-4-20-2021-5-18)_Hiromasa Funaki_JA_Translation</t>
        </is>
      </c>
      <c r="H759" s="110" t="n">
        <v>5088.3</v>
      </c>
      <c r="I759" s="110" t="n">
        <v>10</v>
      </c>
      <c r="J759" s="110" t="inlineStr">
        <is>
          <t>JPY</t>
        </is>
      </c>
      <c r="K759" s="110" t="n">
        <v>50883</v>
      </c>
      <c r="L759" s="110" t="inlineStr">
        <is>
          <t>EDGE-117325-332717</t>
        </is>
      </c>
    </row>
    <row r="760">
      <c r="A760" s="0" t="n"/>
      <c r="B760" s="110" t="n">
        <v>104494</v>
      </c>
      <c r="C760" s="108" t="inlineStr">
        <is>
          <t>Tesla-(2021-4-20-2021-5-18)_Orlando Ho_HK_Review</t>
        </is>
      </c>
      <c r="H760" s="110" t="n">
        <v>2054.9</v>
      </c>
      <c r="I760" s="110" t="n">
        <v>0.0375</v>
      </c>
      <c r="J760" s="110" t="inlineStr">
        <is>
          <t>USD</t>
        </is>
      </c>
      <c r="K760" s="110" t="n">
        <v>77.05875</v>
      </c>
      <c r="L760" s="110" t="inlineStr">
        <is>
          <t>EDGE-104494-332739</t>
        </is>
      </c>
    </row>
    <row r="761">
      <c r="A761" s="0" t="n"/>
      <c r="B761" s="110" t="n">
        <v>103906</v>
      </c>
      <c r="C761" s="108" t="inlineStr">
        <is>
          <t>Tesla-(2021-4-20-2021-5-18)_Wang Bijun_CN_Translation</t>
        </is>
      </c>
      <c r="H761" s="110" t="n">
        <v>706.3</v>
      </c>
      <c r="I761" s="110" t="n">
        <v>0.04</v>
      </c>
      <c r="J761" s="110" t="inlineStr">
        <is>
          <t>USD</t>
        </is>
      </c>
      <c r="K761" s="110" t="n">
        <v>28.252</v>
      </c>
      <c r="L761" s="110" t="inlineStr">
        <is>
          <t>EDGE-103906-332693</t>
        </is>
      </c>
    </row>
    <row r="762">
      <c r="A762" s="0" t="n"/>
      <c r="B762" s="110" t="n">
        <v>103809</v>
      </c>
      <c r="C762" s="108" t="inlineStr">
        <is>
          <t>Tesla-(2021-4-20-2021-5-18)_Zheng Lin_CN_Translation</t>
        </is>
      </c>
      <c r="H762" s="110" t="n">
        <v>11</v>
      </c>
      <c r="I762" s="110" t="n">
        <v>0.18</v>
      </c>
      <c r="J762" s="110" t="inlineStr">
        <is>
          <t>CNY</t>
        </is>
      </c>
      <c r="K762" s="110" t="n">
        <v>1.98</v>
      </c>
      <c r="L762" s="110" t="inlineStr">
        <is>
          <t>EDGE-103809-332694</t>
        </is>
      </c>
    </row>
    <row r="763">
      <c r="A763" s="0" t="n"/>
      <c r="B763" s="110" t="n">
        <v>91233</v>
      </c>
      <c r="C763" s="108" t="inlineStr">
        <is>
          <t>Tesla-(2021-4-20-2021-5-18)_Seungwoo Lee_KO_Translation</t>
        </is>
      </c>
      <c r="H763" s="110" t="n">
        <v>2311.4</v>
      </c>
      <c r="I763" s="110" t="n">
        <v>0.06</v>
      </c>
      <c r="J763" s="110" t="inlineStr">
        <is>
          <t>USD</t>
        </is>
      </c>
      <c r="K763" s="110" t="n">
        <v>138.684</v>
      </c>
      <c r="L763" s="110" t="inlineStr">
        <is>
          <t>EDGE-91233-332722</t>
        </is>
      </c>
    </row>
    <row r="764">
      <c r="A764" s="0" t="n"/>
      <c r="B764" s="110" t="n">
        <v>91233</v>
      </c>
      <c r="C764" s="108" t="inlineStr">
        <is>
          <t>Tesla-(2021-4-20-2021-5-18)_Seungwoo Lee_KO_Review</t>
        </is>
      </c>
      <c r="H764" s="110" t="n">
        <v>11186.6</v>
      </c>
      <c r="I764" s="110" t="n">
        <v>0.03</v>
      </c>
      <c r="J764" s="110" t="inlineStr">
        <is>
          <t>USD</t>
        </is>
      </c>
      <c r="K764" s="110" t="n">
        <v>335.598</v>
      </c>
      <c r="L764" s="110" t="inlineStr">
        <is>
          <t>EDGE-91233-332764</t>
        </is>
      </c>
    </row>
    <row r="765">
      <c r="A765" s="0" t="n"/>
      <c r="B765" s="110" t="n">
        <v>81450</v>
      </c>
      <c r="C765" s="108" t="inlineStr">
        <is>
          <t>Tesla-(2021-4-20-2021-5-18)_Lingsoft_NO_NO_Review</t>
        </is>
      </c>
      <c r="H765" s="110" t="n">
        <v>5554.6</v>
      </c>
      <c r="I765" s="110" t="n">
        <v>0.05</v>
      </c>
      <c r="J765" s="110" t="inlineStr">
        <is>
          <t>EUR</t>
        </is>
      </c>
      <c r="K765" s="110" t="n">
        <v>277.73</v>
      </c>
      <c r="L765" s="110" t="inlineStr">
        <is>
          <t>EDGE-81450-332767</t>
        </is>
      </c>
    </row>
    <row r="766">
      <c r="A766" s="0" t="n"/>
      <c r="B766" s="110" t="n">
        <v>75145</v>
      </c>
      <c r="C766" s="108" t="inlineStr">
        <is>
          <t>Tesla-(2021-4-20-2021-5-18)_Marie-Louise de Klerk_NL_Review</t>
        </is>
      </c>
      <c r="H766" s="110" t="n">
        <v>3783.5333</v>
      </c>
      <c r="I766" s="110" t="n">
        <v>0.03</v>
      </c>
      <c r="J766" s="110" t="inlineStr">
        <is>
          <t>EUR</t>
        </is>
      </c>
      <c r="K766" s="110" t="n">
        <v>113.506</v>
      </c>
      <c r="L766" s="110" t="inlineStr">
        <is>
          <t>EDGE-75145-332749</t>
        </is>
      </c>
    </row>
    <row r="767">
      <c r="A767" s="0" t="n"/>
      <c r="B767" s="110" t="n">
        <v>74978</v>
      </c>
      <c r="C767" s="108" t="inlineStr">
        <is>
          <t>Tesla-(2021-4-20-2021-5-18)_Pilar Vasquez_ES_Translation</t>
        </is>
      </c>
      <c r="H767" s="110" t="n">
        <v>164.5</v>
      </c>
      <c r="I767" s="110" t="n">
        <v>0.05</v>
      </c>
      <c r="J767" s="110" t="inlineStr">
        <is>
          <t>USD</t>
        </is>
      </c>
      <c r="K767" s="110" t="n">
        <v>8.225</v>
      </c>
      <c r="L767" s="110" t="inlineStr">
        <is>
          <t>EDGE-74978-332733</t>
        </is>
      </c>
    </row>
    <row r="768">
      <c r="A768" s="0" t="n"/>
      <c r="B768" s="110" t="n">
        <v>74965</v>
      </c>
      <c r="C768" s="108" t="inlineStr">
        <is>
          <t>Tesla-(2021-4-20-2021-5-18)_Alenka Metljak_SL_Review</t>
        </is>
      </c>
      <c r="H768" s="110" t="n">
        <v>9000</v>
      </c>
      <c r="I768" s="110" t="n">
        <v>0.024</v>
      </c>
      <c r="J768" s="110" t="inlineStr">
        <is>
          <t>EUR</t>
        </is>
      </c>
      <c r="K768" s="110" t="n">
        <v>216</v>
      </c>
      <c r="L768" s="110" t="inlineStr">
        <is>
          <t>EDGE-74965-332775</t>
        </is>
      </c>
    </row>
    <row r="769">
      <c r="A769" s="0" t="n"/>
      <c r="B769" s="110" t="n">
        <v>72368</v>
      </c>
      <c r="C769" s="108" t="inlineStr">
        <is>
          <t>Tesla-(2021-4-20-2021-5-18)_Marta Pou Rovira_CA_Review</t>
        </is>
      </c>
      <c r="H769" s="110" t="n">
        <v>6175.7</v>
      </c>
      <c r="I769" s="110" t="n">
        <v>0.019</v>
      </c>
      <c r="J769" s="110" t="inlineStr">
        <is>
          <t>EUR</t>
        </is>
      </c>
      <c r="K769" s="110" t="n">
        <v>117.3383</v>
      </c>
      <c r="L769" s="110" t="inlineStr">
        <is>
          <t>EDGE-72368-332738</t>
        </is>
      </c>
    </row>
    <row r="770">
      <c r="A770" s="0" t="n"/>
      <c r="B770" s="110" t="n">
        <v>52018</v>
      </c>
      <c r="C770" s="108" t="inlineStr">
        <is>
          <t>Tesla-(2021-4-20-2021-5-18)_Ko-Hui Kuo_TW_Translation</t>
        </is>
      </c>
      <c r="H770" s="110" t="n">
        <v>1276.8</v>
      </c>
      <c r="I770" s="110" t="n">
        <v>0.05</v>
      </c>
      <c r="J770" s="110" t="inlineStr">
        <is>
          <t>USD</t>
        </is>
      </c>
      <c r="K770" s="110" t="n">
        <v>63.84</v>
      </c>
      <c r="L770" s="110" t="inlineStr">
        <is>
          <t>EDGE-52018-332696</t>
        </is>
      </c>
    </row>
    <row r="771">
      <c r="A771" s="0" t="n"/>
      <c r="B771" s="110" t="n">
        <v>51885</v>
      </c>
      <c r="C771" s="108" t="inlineStr">
        <is>
          <t>Tesla-(2021-4-20-2021-5-18)_Romuald Pawlikowski_PL_Translation</t>
        </is>
      </c>
      <c r="H771" s="110" t="n">
        <v>185.4</v>
      </c>
      <c r="I771" s="110" t="n">
        <v>0.06</v>
      </c>
      <c r="J771" s="110" t="inlineStr">
        <is>
          <t>EUR</t>
        </is>
      </c>
      <c r="K771" s="110" t="n">
        <v>11.124</v>
      </c>
      <c r="L771" s="110" t="inlineStr">
        <is>
          <t>EDGE-51885-332727</t>
        </is>
      </c>
    </row>
    <row r="772">
      <c r="A772" s="0" t="n"/>
      <c r="B772" s="110" t="n">
        <v>51885</v>
      </c>
      <c r="C772" s="108" t="inlineStr">
        <is>
          <t>Tesla-(2021-4-20-2021-5-18)_Romuald Pawlikowski_PL_Review</t>
        </is>
      </c>
      <c r="H772" s="110" t="n">
        <v>0.4</v>
      </c>
      <c r="I772" s="110" t="n">
        <v>0.018</v>
      </c>
      <c r="J772" s="110" t="inlineStr">
        <is>
          <t>EUR</t>
        </is>
      </c>
      <c r="K772" s="110" t="n">
        <v>0.0072</v>
      </c>
      <c r="L772" s="110" t="inlineStr">
        <is>
          <t>EDGE-51885-332769</t>
        </is>
      </c>
    </row>
    <row r="773">
      <c r="A773" s="0" t="n"/>
      <c r="B773" s="110" t="n">
        <v>51840</v>
      </c>
      <c r="C773" s="108" t="inlineStr">
        <is>
          <t>Tesla-(2021-4-20-2021-5-18)_Simon Wei_TW_Translation</t>
        </is>
      </c>
      <c r="H773" s="110" t="n">
        <v>74.59999999999999</v>
      </c>
      <c r="I773" s="110" t="n">
        <v>0.035</v>
      </c>
      <c r="J773" s="110" t="inlineStr">
        <is>
          <t>USD</t>
        </is>
      </c>
      <c r="K773" s="110" t="n">
        <v>2.611</v>
      </c>
      <c r="L773" s="110" t="inlineStr">
        <is>
          <t>EDGE-51840-332698</t>
        </is>
      </c>
    </row>
    <row r="774">
      <c r="A774" s="0" t="n"/>
      <c r="B774" s="110" t="n">
        <v>51833</v>
      </c>
      <c r="C774" s="108" t="inlineStr">
        <is>
          <t>Tesla-(2021-4-20-2021-5-18)_Pablo San Millan Gutierrez_ES_Translation</t>
        </is>
      </c>
      <c r="H774" s="110" t="n">
        <v>1437.7857</v>
      </c>
      <c r="I774" s="110" t="n">
        <v>0.07000000000000001</v>
      </c>
      <c r="J774" s="110" t="inlineStr">
        <is>
          <t>EUR</t>
        </is>
      </c>
      <c r="K774" s="110" t="n">
        <v>100.645</v>
      </c>
      <c r="L774" s="110" t="inlineStr">
        <is>
          <t>EDGE-51833-332732</t>
        </is>
      </c>
    </row>
    <row r="775">
      <c r="A775" s="0" t="n"/>
      <c r="B775" s="110" t="n">
        <v>51833</v>
      </c>
      <c r="C775" s="108" t="inlineStr">
        <is>
          <t>Tesla-(2021-4-20-2021-5-18)_Pablo San Millan Gutierrez_ES_Review</t>
        </is>
      </c>
      <c r="H775" s="110" t="n">
        <v>4960.3261</v>
      </c>
      <c r="I775" s="110" t="n">
        <v>0.023</v>
      </c>
      <c r="J775" s="110" t="inlineStr">
        <is>
          <t>EUR</t>
        </is>
      </c>
      <c r="K775" s="110" t="n">
        <v>114.0875</v>
      </c>
      <c r="L775" s="110" t="inlineStr">
        <is>
          <t>EDGE-51833-332777</t>
        </is>
      </c>
    </row>
    <row r="776">
      <c r="A776" s="0" t="n"/>
      <c r="B776" s="110" t="n">
        <v>50728</v>
      </c>
      <c r="C776" s="108" t="inlineStr">
        <is>
          <t>Tesla-(2021-4-20-2021-5-18)_Dalia Bracha_HE_Translation</t>
        </is>
      </c>
      <c r="H776" s="110" t="n">
        <v>2151.1</v>
      </c>
      <c r="I776" s="110" t="n">
        <v>0.1</v>
      </c>
      <c r="J776" s="110" t="inlineStr">
        <is>
          <t>USD</t>
        </is>
      </c>
      <c r="K776" s="110" t="n">
        <v>215.11</v>
      </c>
      <c r="L776" s="110" t="inlineStr">
        <is>
          <t>EDGE-50728-332713</t>
        </is>
      </c>
    </row>
    <row r="777">
      <c r="A777" s="0" t="n"/>
      <c r="B777" s="110" t="n">
        <v>49612</v>
      </c>
      <c r="C777" s="108" t="inlineStr">
        <is>
          <t>Tesla-(2021-4-20-2021-5-18)_Tantiwarapon Soonlai_TH_Review</t>
        </is>
      </c>
      <c r="H777" s="110" t="n">
        <v>732.4</v>
      </c>
      <c r="I777" s="110" t="n">
        <v>0.04</v>
      </c>
      <c r="J777" s="110" t="inlineStr">
        <is>
          <t>USD</t>
        </is>
      </c>
      <c r="K777" s="110" t="n">
        <v>27.26</v>
      </c>
      <c r="L777" s="110" t="inlineStr">
        <is>
          <t>EDGE-49612-332781</t>
        </is>
      </c>
    </row>
    <row r="778">
      <c r="A778" s="0" t="n"/>
      <c r="B778" s="110" t="n">
        <v>28634</v>
      </c>
      <c r="C778" s="108" t="inlineStr">
        <is>
          <t>Tesla-(2021-4-20-2021-5-18)_Emilia Dimitrova_SV_Review</t>
        </is>
      </c>
      <c r="H778" s="110" t="n">
        <v>2</v>
      </c>
      <c r="I778" s="110" t="n">
        <v>45</v>
      </c>
      <c r="J778" s="110" t="inlineStr">
        <is>
          <t>EUR</t>
        </is>
      </c>
      <c r="K778" s="110" t="n">
        <v>90</v>
      </c>
      <c r="L778" s="110" t="inlineStr">
        <is>
          <t>EDGE-28634-332778</t>
        </is>
      </c>
    </row>
    <row r="779">
      <c r="A779" s="0" t="n"/>
      <c r="B779" s="110" t="n">
        <v>25876</v>
      </c>
      <c r="C779" s="108" t="inlineStr">
        <is>
          <t>Tesla-(2021-4-20-2021-5-18)_Monica Colman_IT_Translation</t>
        </is>
      </c>
      <c r="H779" s="110" t="n">
        <v>133.33333</v>
      </c>
      <c r="I779" s="110" t="n">
        <v>0.075</v>
      </c>
      <c r="J779" s="110" t="inlineStr">
        <is>
          <t>EUR</t>
        </is>
      </c>
      <c r="K779" s="110" t="n">
        <v>10</v>
      </c>
      <c r="L779" s="110" t="inlineStr">
        <is>
          <t>EDGE-25876-332716</t>
        </is>
      </c>
    </row>
    <row r="780">
      <c r="A780" s="0" t="n"/>
      <c r="B780" s="110" t="n">
        <v>16756</v>
      </c>
      <c r="C780" s="108" t="inlineStr">
        <is>
          <t>Tesla-(2021-4-20-2021-5-18)_Guo Zhanying_CN_Translation</t>
        </is>
      </c>
      <c r="H780" s="110" t="n">
        <v>13038</v>
      </c>
      <c r="I780" s="110" t="n">
        <v>0.18</v>
      </c>
      <c r="J780" s="110" t="inlineStr">
        <is>
          <t>CNY</t>
        </is>
      </c>
      <c r="K780" s="110" t="n">
        <v>2346.84</v>
      </c>
      <c r="L780" s="110" t="inlineStr">
        <is>
          <t>EDGE-16756-332691</t>
        </is>
      </c>
    </row>
    <row r="781">
      <c r="A781" s="0" t="n"/>
      <c r="B781" s="110" t="n">
        <v>16756</v>
      </c>
      <c r="C781" s="108" t="inlineStr">
        <is>
          <t>Tesla-(2021-4-20-2021-5-18)_Guo Zhanying_CN_Review</t>
        </is>
      </c>
      <c r="H781" s="110" t="n">
        <v>1150.6</v>
      </c>
      <c r="I781" s="110" t="n">
        <v>0.09</v>
      </c>
      <c r="J781" s="110" t="inlineStr">
        <is>
          <t>CNY</t>
        </is>
      </c>
      <c r="K781" s="110" t="n">
        <v>103.554</v>
      </c>
      <c r="L781" s="110" t="inlineStr">
        <is>
          <t>EDGE-16756-332741</t>
        </is>
      </c>
    </row>
    <row r="782">
      <c r="A782" s="0" t="n"/>
      <c r="B782" s="110" t="n">
        <v>7478</v>
      </c>
      <c r="C782" s="108" t="inlineStr">
        <is>
          <t>Tesla-(2021-4-20-2021-5-18)_Thomas Blicker_DE_Translation</t>
        </is>
      </c>
      <c r="H782" s="110" t="n">
        <v>0</v>
      </c>
      <c r="I782" s="110" t="n">
        <v>0.1</v>
      </c>
      <c r="J782" s="110" t="inlineStr">
        <is>
          <t>EUR</t>
        </is>
      </c>
      <c r="K782" s="110" t="n">
        <v>0</v>
      </c>
      <c r="L782" s="110" t="inlineStr">
        <is>
          <t>EDGE-7478-332710</t>
        </is>
      </c>
    </row>
    <row r="783">
      <c r="A783" s="0" t="n"/>
      <c r="B783" s="110" t="n">
        <v>7478</v>
      </c>
      <c r="C783" s="108" t="inlineStr">
        <is>
          <t>Tesla-(2021-4-20-2021-5-18)_Thomas Blicker_DE_Review</t>
        </is>
      </c>
      <c r="H783" s="110" t="n">
        <v>11760</v>
      </c>
      <c r="I783" s="110" t="n">
        <v>0.025</v>
      </c>
      <c r="J783" s="110" t="inlineStr">
        <is>
          <t>EUR</t>
        </is>
      </c>
      <c r="K783" s="110" t="n">
        <v>294</v>
      </c>
      <c r="L783" s="110" t="inlineStr">
        <is>
          <t>EDGE-7478-332755</t>
        </is>
      </c>
    </row>
    <row r="784">
      <c r="A784" s="0" t="n"/>
      <c r="B784" s="110" t="n">
        <v>7341</v>
      </c>
      <c r="C784" s="108" t="inlineStr">
        <is>
          <t>Tesla-(2021-4-20-2021-5-18)_Gerard Grivé_CA_Translation</t>
        </is>
      </c>
      <c r="H784" s="110" t="n">
        <v>5865.7</v>
      </c>
      <c r="I784" s="110" t="n">
        <v>0.075</v>
      </c>
      <c r="J784" s="110" t="inlineStr">
        <is>
          <t>EUR</t>
        </is>
      </c>
      <c r="K784" s="110" t="n">
        <v>439.9275</v>
      </c>
      <c r="L784" s="110" t="inlineStr">
        <is>
          <t>EDGE-7341-332688</t>
        </is>
      </c>
    </row>
    <row r="785">
      <c r="A785" s="0" t="n"/>
      <c r="B785" s="110" t="n">
        <v>7326</v>
      </c>
      <c r="C785" s="108" t="inlineStr">
        <is>
          <t>Tesla-(2021-4-20-2021-5-18)_Savitha Nadesan_HI_Review</t>
        </is>
      </c>
      <c r="H785" s="110" t="n">
        <v>294.3</v>
      </c>
      <c r="I785" s="110" t="n">
        <v>0.04</v>
      </c>
      <c r="J785" s="110" t="inlineStr">
        <is>
          <t>USD</t>
        </is>
      </c>
      <c r="K785" s="110" t="n">
        <v>11.772</v>
      </c>
      <c r="L785" s="110" t="inlineStr">
        <is>
          <t>EDGE-7326-332758</t>
        </is>
      </c>
    </row>
    <row r="786">
      <c r="A786" s="0" t="n"/>
      <c r="B786" s="110" t="n">
        <v>5533</v>
      </c>
      <c r="C786" s="108" t="inlineStr">
        <is>
          <t>Tesla-(2021-4-20-2021-5-18)_Laszlo Kovacs_HU_Review</t>
        </is>
      </c>
      <c r="H786" s="110" t="n">
        <v>917.4</v>
      </c>
      <c r="I786" s="110" t="n">
        <v>0.027</v>
      </c>
      <c r="J786" s="110" t="inlineStr">
        <is>
          <t>USD</t>
        </is>
      </c>
      <c r="K786" s="110" t="n">
        <v>24.7698</v>
      </c>
      <c r="L786" s="110" t="inlineStr">
        <is>
          <t>EDGE-5533-332765</t>
        </is>
      </c>
    </row>
    <row r="787">
      <c r="A787" s="0" t="n"/>
      <c r="B787" s="110" t="inlineStr">
        <is>
          <t>NA</t>
        </is>
      </c>
      <c r="C787" s="108" t="inlineStr">
        <is>
          <t>Tesla-(2021-4-20-2021-5-18)_Irene Blatza_EL_Translation</t>
        </is>
      </c>
      <c r="H787" s="110" t="n">
        <v>712.9</v>
      </c>
      <c r="I787" s="110" t="n">
        <v>0.08</v>
      </c>
      <c r="J787" s="110" t="inlineStr">
        <is>
          <t>EUR</t>
        </is>
      </c>
      <c r="K787" s="110" t="n">
        <v>57.032</v>
      </c>
      <c r="L787" s="110" t="inlineStr">
        <is>
          <t>EDGE-189798-332792</t>
        </is>
      </c>
    </row>
    <row r="788">
      <c r="A788" s="0" t="n"/>
      <c r="B788" s="110" t="inlineStr">
        <is>
          <t>NA</t>
        </is>
      </c>
      <c r="C788" s="108" t="inlineStr">
        <is>
          <t>Tesla-(2021-4-20-2021-5-18)_Irene Blatza_EL_Review</t>
        </is>
      </c>
      <c r="H788" s="110" t="n">
        <v>0.4</v>
      </c>
      <c r="I788" s="110" t="n">
        <v>0.04</v>
      </c>
      <c r="J788" s="110" t="inlineStr">
        <is>
          <t>EUR</t>
        </is>
      </c>
      <c r="K788" s="110" t="n">
        <v>0.016</v>
      </c>
      <c r="L788" s="110" t="inlineStr">
        <is>
          <t>EDGE-189798-332809</t>
        </is>
      </c>
    </row>
    <row r="789">
      <c r="A789" s="0" t="n"/>
      <c r="B789" s="110" t="inlineStr">
        <is>
          <t>NA</t>
        </is>
      </c>
      <c r="C789" s="108" t="inlineStr">
        <is>
          <t>Tesla_IT_106290_T_Andrea Colutta</t>
        </is>
      </c>
      <c r="H789" s="110" t="n">
        <v>0.06</v>
      </c>
      <c r="I789" s="110" t="n">
        <v>167</v>
      </c>
      <c r="J789" s="110" t="inlineStr">
        <is>
          <t>EUR</t>
        </is>
      </c>
      <c r="K789" s="110" t="n">
        <v>10</v>
      </c>
      <c r="L789" s="110" t="inlineStr">
        <is>
          <t>EDGE-51748-334441</t>
        </is>
      </c>
    </row>
    <row r="790">
      <c r="A790" s="0" t="n"/>
      <c r="B790" s="110" t="inlineStr">
        <is>
          <t>NA</t>
        </is>
      </c>
      <c r="C790" s="108" t="inlineStr">
        <is>
          <t>Tesla_IT_106290_E_Luca Ghelli</t>
        </is>
      </c>
      <c r="H790" s="110" t="n">
        <v>476.1904761904761</v>
      </c>
      <c r="I790" s="110" t="n">
        <v>0.021</v>
      </c>
      <c r="J790" s="110" t="inlineStr">
        <is>
          <t>EUR</t>
        </is>
      </c>
      <c r="K790" s="110" t="n">
        <v>10</v>
      </c>
      <c r="L790" s="110" t="inlineStr">
        <is>
          <t>EDGE-44352-334667</t>
        </is>
      </c>
    </row>
    <row r="791">
      <c r="A791" s="0" t="n"/>
      <c r="B791" s="110" t="inlineStr">
        <is>
          <t>NA</t>
        </is>
      </c>
      <c r="C791" s="108" t="inlineStr">
        <is>
          <t>Tesla_IT_107180_T_Raffaele Tutino(including 20% rush fee)</t>
        </is>
      </c>
      <c r="H791" s="110" t="n">
        <v>1488.6</v>
      </c>
      <c r="I791" s="110" t="n">
        <v>0.07000000000000001</v>
      </c>
      <c r="J791" s="110" t="inlineStr">
        <is>
          <t>EUR</t>
        </is>
      </c>
      <c r="K791" s="110" t="n">
        <v>104.202</v>
      </c>
      <c r="L791" s="110" t="inlineStr">
        <is>
          <t>EDGE-51871-334668</t>
        </is>
      </c>
    </row>
    <row r="792">
      <c r="A792" s="0" t="n"/>
      <c r="B792" s="110" t="n">
        <v>77826</v>
      </c>
      <c r="C792" s="108" t="inlineStr">
        <is>
          <t>Smartling-(2021-5-16-2021-6-15)_Anne Parent_FR_CA_Translation</t>
        </is>
      </c>
      <c r="H792" s="110" t="n">
        <v>8213.200000000001</v>
      </c>
      <c r="I792" s="110" t="n">
        <v>0.15</v>
      </c>
      <c r="J792" s="110" t="inlineStr">
        <is>
          <t>USD</t>
        </is>
      </c>
      <c r="K792" s="110" t="n">
        <v>1231.98</v>
      </c>
      <c r="L792" s="110" t="inlineStr">
        <is>
          <t>EDGE-77826-335198</t>
        </is>
      </c>
    </row>
    <row r="793">
      <c r="A793" s="0" t="n"/>
      <c r="B793" s="110" t="n">
        <v>77826</v>
      </c>
      <c r="C793" s="108" t="inlineStr">
        <is>
          <t>Smartling-(2021-5-16-2021-6-15)_Anne Parent_FR_CA_Review</t>
        </is>
      </c>
      <c r="H793" s="110" t="n">
        <v>266.667</v>
      </c>
      <c r="I793" s="110" t="n">
        <v>0.045</v>
      </c>
      <c r="J793" s="110" t="inlineStr">
        <is>
          <t>USD</t>
        </is>
      </c>
      <c r="K793" s="110" t="n">
        <v>12</v>
      </c>
      <c r="L793" s="110" t="inlineStr">
        <is>
          <t>EDGE-77826-335199</t>
        </is>
      </c>
    </row>
    <row r="794">
      <c r="A794" s="0" t="n"/>
      <c r="B794" s="110" t="n">
        <v>47631</v>
      </c>
      <c r="C794" s="108" t="inlineStr">
        <is>
          <t>Smartling-(2021-5-16-2021-6-15)_Carolina Imwinkelried_MX_Translation</t>
        </is>
      </c>
      <c r="H794" s="110" t="n">
        <v>2904.6</v>
      </c>
      <c r="I794" s="110" t="n">
        <v>0.08</v>
      </c>
      <c r="J794" s="110" t="inlineStr">
        <is>
          <t>USD</t>
        </is>
      </c>
      <c r="K794" s="110" t="n">
        <v>232.368</v>
      </c>
      <c r="L794" s="110" t="inlineStr">
        <is>
          <t>EDGE-47631-335200</t>
        </is>
      </c>
    </row>
    <row r="795">
      <c r="A795" s="0" t="n"/>
      <c r="B795" s="110" t="n">
        <v>170224</v>
      </c>
      <c r="C795" s="108" t="inlineStr">
        <is>
          <t>Smartling-(2021-5-16-2021-6-15)_Corinne Duquette_FR_CA_Translation</t>
        </is>
      </c>
      <c r="H795" s="110" t="n">
        <v>8033.84</v>
      </c>
      <c r="I795" s="110" t="n">
        <v>0.1</v>
      </c>
      <c r="J795" s="110" t="inlineStr">
        <is>
          <t>USD</t>
        </is>
      </c>
      <c r="K795" s="110" t="n">
        <v>803.384</v>
      </c>
      <c r="L795" s="110" t="inlineStr">
        <is>
          <t>EDGE-170224-335201</t>
        </is>
      </c>
    </row>
    <row r="796">
      <c r="A796" s="0" t="n"/>
      <c r="B796" s="110" t="n">
        <v>170224</v>
      </c>
      <c r="C796" s="108" t="inlineStr">
        <is>
          <t>Smartling-(2021-5-16-2021-6-15)_Corinne Duquette_FR_CA_Review</t>
        </is>
      </c>
      <c r="H796" s="110" t="n">
        <v>36</v>
      </c>
      <c r="I796" s="110" t="n">
        <v>0.035</v>
      </c>
      <c r="J796" s="110" t="inlineStr">
        <is>
          <t>USD</t>
        </is>
      </c>
      <c r="K796" s="110" t="n">
        <v>1.26</v>
      </c>
      <c r="L796" s="110" t="inlineStr">
        <is>
          <t>EDGE-170224-335202</t>
        </is>
      </c>
    </row>
    <row r="797">
      <c r="A797" s="0" t="n"/>
      <c r="B797" s="110" t="n">
        <v>119669</v>
      </c>
      <c r="C797" s="108" t="inlineStr">
        <is>
          <t>Smartling-(2021-5-16-2021-6-15)_Gyeongsu Lee_KO_Translation</t>
        </is>
      </c>
      <c r="H797" s="110" t="n">
        <v>14299.2</v>
      </c>
      <c r="I797" s="110" t="n">
        <v>0.06</v>
      </c>
      <c r="J797" s="110" t="inlineStr">
        <is>
          <t>USD</t>
        </is>
      </c>
      <c r="K797" s="110" t="n">
        <v>857.952</v>
      </c>
      <c r="L797" s="110" t="inlineStr">
        <is>
          <t>EDGE-119669-335203</t>
        </is>
      </c>
    </row>
    <row r="798">
      <c r="A798" s="0" t="n"/>
      <c r="B798" s="110" t="n">
        <v>142403</v>
      </c>
      <c r="C798" s="108" t="inlineStr">
        <is>
          <t>Smartling-(2021-5-16-2021-6-15)_LangLink Localization Solutions Co, Ltd._HK_Translation</t>
        </is>
      </c>
      <c r="H798" s="110" t="n">
        <v>10427.3</v>
      </c>
      <c r="I798" s="110" t="n">
        <v>0.09</v>
      </c>
      <c r="J798" s="110" t="inlineStr">
        <is>
          <t>USD</t>
        </is>
      </c>
      <c r="K798" s="110" t="n">
        <v>938.457</v>
      </c>
      <c r="L798" s="110" t="inlineStr">
        <is>
          <t>EDGE-142403-335204</t>
        </is>
      </c>
    </row>
    <row r="799">
      <c r="A799" s="0" t="n"/>
      <c r="B799" s="110" t="n">
        <v>190801</v>
      </c>
      <c r="C799" s="108" t="inlineStr">
        <is>
          <t>Smartling-(2021-5-16-2021-6-15)_Li Yingsong_CN_Translation</t>
        </is>
      </c>
      <c r="H799" s="110" t="n">
        <v>2339</v>
      </c>
      <c r="I799" s="110" t="n">
        <v>0.18</v>
      </c>
      <c r="J799" s="110" t="inlineStr">
        <is>
          <t>CNY</t>
        </is>
      </c>
      <c r="K799" s="110" t="n">
        <v>421.02</v>
      </c>
      <c r="L799" s="110" t="inlineStr">
        <is>
          <t>EDGE-190801-335205</t>
        </is>
      </c>
    </row>
    <row r="800">
      <c r="A800" s="0" t="n"/>
      <c r="B800" s="110" t="n">
        <v>190801</v>
      </c>
      <c r="C800" s="108" t="inlineStr">
        <is>
          <t>Smartling-(2021-5-16-2021-6-15)_Li Yingsong_CN_Review</t>
        </is>
      </c>
      <c r="H800" s="110" t="n">
        <v>9617</v>
      </c>
      <c r="I800" s="110" t="n">
        <v>0.075</v>
      </c>
      <c r="J800" s="110" t="inlineStr">
        <is>
          <t>CNY</t>
        </is>
      </c>
      <c r="K800" s="110" t="n">
        <v>721.275</v>
      </c>
      <c r="L800" s="110" t="inlineStr">
        <is>
          <t>EDGE-190801-335206</t>
        </is>
      </c>
    </row>
    <row r="801">
      <c r="B801" s="110" t="n">
        <v>126535</v>
      </c>
      <c r="C801" s="108" t="inlineStr">
        <is>
          <t>Smartling-(2021-5-16-2021-6-15)_Michele Lemieux-Madison_FR_CA_Review</t>
        </is>
      </c>
      <c r="H801" s="110" t="n">
        <v>9009</v>
      </c>
      <c r="I801" s="110" t="n">
        <v>0.05</v>
      </c>
      <c r="J801" s="110" t="inlineStr">
        <is>
          <t>USD</t>
        </is>
      </c>
      <c r="K801" s="110" t="n">
        <v>450.45</v>
      </c>
      <c r="L801" s="110" t="inlineStr">
        <is>
          <t>EDGE-126535-335207</t>
        </is>
      </c>
    </row>
    <row r="802">
      <c r="B802" s="110" t="n">
        <v>126535</v>
      </c>
      <c r="C802" s="108" t="inlineStr">
        <is>
          <t>Smartling-(2021-5-16-2021-6-15)_Michele Lemieux-Madison_FR_CA_Translation</t>
        </is>
      </c>
      <c r="H802" s="110" t="n">
        <v>1532.5</v>
      </c>
      <c r="I802" s="110" t="n">
        <v>0.12</v>
      </c>
      <c r="J802" s="110" t="inlineStr">
        <is>
          <t>USD</t>
        </is>
      </c>
      <c r="K802" s="110" t="n">
        <v>183.9</v>
      </c>
      <c r="L802" s="110" t="inlineStr">
        <is>
          <t>EDGE-126535-335208</t>
        </is>
      </c>
    </row>
    <row r="803">
      <c r="B803" s="110" t="n">
        <v>74978</v>
      </c>
      <c r="C803" s="108" t="inlineStr">
        <is>
          <t>Smartling-(2021-5-16-2021-6-15)_Pilar Vasquez_MX_Translation</t>
        </is>
      </c>
      <c r="H803" s="110" t="n">
        <v>12026.4</v>
      </c>
      <c r="I803" s="110" t="n">
        <v>0.05</v>
      </c>
      <c r="J803" s="110" t="inlineStr">
        <is>
          <t>USD</t>
        </is>
      </c>
      <c r="K803" s="110" t="n">
        <v>601.3200000000001</v>
      </c>
      <c r="L803" s="110" t="inlineStr">
        <is>
          <t>EDGE-74978-335209</t>
        </is>
      </c>
    </row>
    <row r="804">
      <c r="B804" s="110" t="n">
        <v>122809</v>
      </c>
      <c r="C804" s="108" t="inlineStr">
        <is>
          <t>Smartling-(2021-5-16-2021-6-15)_Raul Guerrero_MX_Review</t>
        </is>
      </c>
      <c r="H804" s="110" t="n">
        <v>10774</v>
      </c>
      <c r="I804" s="110" t="n">
        <v>0.025</v>
      </c>
      <c r="J804" s="110" t="inlineStr">
        <is>
          <t>USD</t>
        </is>
      </c>
      <c r="K804" s="110" t="n">
        <v>269.35</v>
      </c>
      <c r="L804" s="110" t="inlineStr">
        <is>
          <t>EDGE-122809-335210</t>
        </is>
      </c>
    </row>
    <row r="805">
      <c r="B805" s="110" t="n">
        <v>170316</v>
      </c>
      <c r="C805" s="108" t="inlineStr">
        <is>
          <t>Smartling-(2021-5-16-2021-6-15)_Sara Li_HK_Translation</t>
        </is>
      </c>
      <c r="H805" s="110" t="n">
        <v>4084</v>
      </c>
      <c r="I805" s="110" t="n">
        <v>0.08500000000000001</v>
      </c>
      <c r="J805" s="110" t="inlineStr">
        <is>
          <t>USD</t>
        </is>
      </c>
      <c r="K805" s="110" t="n">
        <v>347.14</v>
      </c>
      <c r="L805" s="110" t="inlineStr">
        <is>
          <t>EDGE-170316-335211</t>
        </is>
      </c>
    </row>
    <row r="806">
      <c r="B806" s="110" t="n">
        <v>123126</v>
      </c>
      <c r="C806" s="108" t="inlineStr">
        <is>
          <t>Smartling-(2021-5-16-2021-6-15)_Seong Bok Lee_KO_Translation</t>
        </is>
      </c>
      <c r="H806" s="110" t="n">
        <v>682.3</v>
      </c>
      <c r="I806" s="110" t="n">
        <v>0.07000000000000001</v>
      </c>
      <c r="J806" s="110" t="inlineStr">
        <is>
          <t>USD</t>
        </is>
      </c>
      <c r="K806" s="110" t="n">
        <v>47.761</v>
      </c>
      <c r="L806" s="110" t="inlineStr">
        <is>
          <t>EDGE-123126-335212</t>
        </is>
      </c>
    </row>
    <row r="807">
      <c r="B807" s="110" t="n">
        <v>91233</v>
      </c>
      <c r="C807" s="108" t="inlineStr">
        <is>
          <t>Smartling-(2021-5-16-2021-6-15)_Seungwoo Lee_KO_Translation</t>
        </is>
      </c>
      <c r="H807" s="110" t="n">
        <v>1269.3</v>
      </c>
      <c r="I807" s="110" t="n">
        <v>0.06</v>
      </c>
      <c r="J807" s="110" t="inlineStr">
        <is>
          <t>USD</t>
        </is>
      </c>
      <c r="K807" s="110" t="n">
        <v>76.158</v>
      </c>
      <c r="L807" s="110" t="inlineStr">
        <is>
          <t>EDGE-91233-335213</t>
        </is>
      </c>
    </row>
    <row r="808">
      <c r="B808" s="110" t="n">
        <v>91233</v>
      </c>
      <c r="C808" s="108" t="inlineStr">
        <is>
          <t>Smartling-(2021-5-16-2021-6-15)_Seungwoo Lee_KO_Review</t>
        </is>
      </c>
      <c r="H808" s="110" t="n">
        <v>11324</v>
      </c>
      <c r="I808" s="110" t="n">
        <v>0.03</v>
      </c>
      <c r="J808" s="110" t="inlineStr">
        <is>
          <t>USD</t>
        </is>
      </c>
      <c r="K808" s="110" t="n">
        <v>339.72</v>
      </c>
      <c r="L808" s="110" t="inlineStr">
        <is>
          <t>EDGE-91233-335214</t>
        </is>
      </c>
    </row>
    <row r="809">
      <c r="B809" s="110" t="n">
        <v>51840</v>
      </c>
      <c r="C809" s="108" t="inlineStr">
        <is>
          <t>Smartling-(2021-5-16-2021-6-15)_Simon Wei_TW_Translation</t>
        </is>
      </c>
      <c r="H809" s="110" t="n">
        <v>16042.9</v>
      </c>
      <c r="I809" s="110" t="n">
        <v>0.035</v>
      </c>
      <c r="J809" s="110" t="inlineStr">
        <is>
          <t>USD</t>
        </is>
      </c>
      <c r="K809" s="110" t="n">
        <v>561.502</v>
      </c>
      <c r="L809" s="110" t="inlineStr">
        <is>
          <t>EDGE-51840-335215</t>
        </is>
      </c>
    </row>
    <row r="810">
      <c r="B810" s="110" t="n">
        <v>51840</v>
      </c>
      <c r="C810" s="108" t="inlineStr">
        <is>
          <t>Smartling-(2021-5-16-2021-6-15)_Simon Wei_TW_Review</t>
        </is>
      </c>
      <c r="H810" s="110" t="n">
        <v>10581</v>
      </c>
      <c r="I810" s="110" t="n">
        <v>0.02</v>
      </c>
      <c r="J810" s="110" t="inlineStr">
        <is>
          <t>USD</t>
        </is>
      </c>
      <c r="K810" s="110" t="n">
        <v>211.62</v>
      </c>
      <c r="L810" s="110" t="inlineStr">
        <is>
          <t>EDGE-51840-335216</t>
        </is>
      </c>
    </row>
    <row r="811">
      <c r="B811" s="110" t="n">
        <v>103906</v>
      </c>
      <c r="C811" s="108" t="inlineStr">
        <is>
          <t>Smartling-(2021-5-16-2021-6-15)_Wang Bijun_CN_Translation</t>
        </is>
      </c>
      <c r="H811" s="110" t="n">
        <v>6349.5</v>
      </c>
      <c r="I811" s="110" t="n">
        <v>0.04</v>
      </c>
      <c r="J811" s="110" t="inlineStr">
        <is>
          <t>USD</t>
        </is>
      </c>
      <c r="K811" s="110" t="n">
        <v>253.98</v>
      </c>
      <c r="L811" s="110" t="inlineStr">
        <is>
          <t>EDGE-103906-335217</t>
        </is>
      </c>
    </row>
    <row r="812">
      <c r="B812" s="110" t="n">
        <v>164641</v>
      </c>
      <c r="C812" s="108" t="inlineStr">
        <is>
          <t>Smartling-(2021-5-16-2021-6-15)_Yutaka Kato_JA_Translation</t>
        </is>
      </c>
      <c r="H812" s="110" t="n">
        <v>15230.9</v>
      </c>
      <c r="I812" s="110" t="n">
        <v>0.07000000000000001</v>
      </c>
      <c r="J812" s="110" t="inlineStr">
        <is>
          <t>USD</t>
        </is>
      </c>
      <c r="K812" s="110" t="n">
        <v>1066.16</v>
      </c>
      <c r="L812" s="110" t="inlineStr">
        <is>
          <t>EDGE-164641-335218</t>
        </is>
      </c>
    </row>
    <row r="813">
      <c r="B813" s="110" t="n">
        <v>16756</v>
      </c>
      <c r="C813" s="108" t="inlineStr">
        <is>
          <t>Smartling-(2021-5-16-2021-6-15)_占英 郭_CN_Translation</t>
        </is>
      </c>
      <c r="H813" s="110" t="n">
        <v>5406.5</v>
      </c>
      <c r="I813" s="110" t="n">
        <v>0.18</v>
      </c>
      <c r="J813" s="110" t="inlineStr">
        <is>
          <t>CNY</t>
        </is>
      </c>
      <c r="K813" s="110" t="n">
        <v>973.17</v>
      </c>
      <c r="L813" s="110" t="inlineStr">
        <is>
          <t>EDGE-16756-335219</t>
        </is>
      </c>
    </row>
    <row r="814">
      <c r="B814" s="110" t="n">
        <v>190249</v>
      </c>
      <c r="C814" s="108" t="inlineStr">
        <is>
          <t>Smartling-(2021-5-16-2021-6-15)_Taminosuke Hata_JA_Review</t>
        </is>
      </c>
      <c r="H814" s="110" t="n">
        <v>10410</v>
      </c>
      <c r="I814" s="110" t="n">
        <v>4</v>
      </c>
      <c r="J814" s="110" t="inlineStr">
        <is>
          <t>JPY</t>
        </is>
      </c>
      <c r="K814" s="110" t="n">
        <v>41640</v>
      </c>
      <c r="L814" s="110" t="inlineStr">
        <is>
          <t>EDGE-190249-335220</t>
        </is>
      </c>
    </row>
    <row r="815">
      <c r="B815" s="110" t="n">
        <v>190249</v>
      </c>
      <c r="C815" s="108" t="inlineStr">
        <is>
          <t>Smartling-(2021-5-16-2021-6-15)_Taminosuke Hata_JA_Translation</t>
        </is>
      </c>
      <c r="H815" s="110" t="n">
        <v>24.8</v>
      </c>
      <c r="I815" s="110" t="n">
        <v>10</v>
      </c>
      <c r="J815" s="110" t="inlineStr">
        <is>
          <t>JPY</t>
        </is>
      </c>
      <c r="K815" s="110" t="n">
        <v>248</v>
      </c>
      <c r="L815" s="110" t="inlineStr">
        <is>
          <t>EDGE-190249-335221</t>
        </is>
      </c>
    </row>
    <row r="816">
      <c r="B816" s="110" t="n">
        <v>170316</v>
      </c>
      <c r="C816" s="108" t="inlineStr">
        <is>
          <t>Tesla-(2021-5-19-2021-6-19)_Li Yat Tung_HK_Translation</t>
        </is>
      </c>
      <c r="H816" s="110" t="n">
        <v>13662.2</v>
      </c>
      <c r="I816" s="110" t="n">
        <v>0.08500000000000001</v>
      </c>
      <c r="J816" s="110" t="inlineStr">
        <is>
          <t>USD</t>
        </is>
      </c>
      <c r="K816" s="110" t="n">
        <v>1161.287</v>
      </c>
      <c r="L816" s="110" t="inlineStr">
        <is>
          <t>EDGE-170316-337688</t>
        </is>
      </c>
    </row>
    <row r="817">
      <c r="B817" s="110" t="n">
        <v>196663</v>
      </c>
      <c r="C817" s="108" t="inlineStr">
        <is>
          <t>Tesla-(2021-5-19-2021-6-19)_Thomas  Yan_HK_Translation</t>
        </is>
      </c>
      <c r="H817" s="110" t="n">
        <v>1488.9</v>
      </c>
      <c r="I817" s="110" t="n">
        <v>0.06</v>
      </c>
      <c r="J817" s="110" t="inlineStr">
        <is>
          <t>EUR</t>
        </is>
      </c>
      <c r="K817" s="110" t="n">
        <v>89.334</v>
      </c>
      <c r="L817" s="110" t="inlineStr">
        <is>
          <t>EDGE-196663-337689</t>
        </is>
      </c>
    </row>
    <row r="818">
      <c r="B818" s="110" t="n">
        <v>52018</v>
      </c>
      <c r="C818" s="108" t="inlineStr">
        <is>
          <t>Tesla-(2021-5-19-2021-6-19)_Ko-Hui Kuo_TW_Translation</t>
        </is>
      </c>
      <c r="H818" s="110" t="n">
        <v>13315.8</v>
      </c>
      <c r="I818" s="110" t="n">
        <v>0.05</v>
      </c>
      <c r="J818" s="110" t="inlineStr">
        <is>
          <t>USD</t>
        </is>
      </c>
      <c r="K818" s="110" t="n">
        <v>665.79</v>
      </c>
      <c r="L818" s="110" t="inlineStr">
        <is>
          <t>EDGE-52018-337690</t>
        </is>
      </c>
    </row>
    <row r="819">
      <c r="B819" s="110" t="n">
        <v>169954</v>
      </c>
      <c r="C819" s="108" t="inlineStr">
        <is>
          <t>Tesla-(2021-5-19-2021-6-19)_Peggy Chiang_TW_Translation</t>
        </is>
      </c>
      <c r="H819" s="110" t="n">
        <v>1815.6</v>
      </c>
      <c r="I819" s="110" t="n">
        <v>0.1</v>
      </c>
      <c r="J819" s="110" t="inlineStr">
        <is>
          <t>USD</t>
        </is>
      </c>
      <c r="K819" s="110" t="n">
        <v>181.56</v>
      </c>
      <c r="L819" s="110" t="inlineStr">
        <is>
          <t>EDGE-169954-337691</t>
        </is>
      </c>
    </row>
    <row r="820">
      <c r="B820" s="110" t="n">
        <v>119669</v>
      </c>
      <c r="C820" s="108" t="inlineStr">
        <is>
          <t>Tesla-(2021-5-19-2021-6-19)_Gyeongsu Lee_KO_Translation</t>
        </is>
      </c>
      <c r="H820" s="110" t="n">
        <v>16053.9</v>
      </c>
      <c r="I820" s="110" t="n">
        <v>0.06</v>
      </c>
      <c r="J820" s="110" t="inlineStr">
        <is>
          <t>USD</t>
        </is>
      </c>
      <c r="K820" s="110" t="n">
        <v>963.234</v>
      </c>
      <c r="L820" s="110" t="inlineStr">
        <is>
          <t>EDGE-119669-337692</t>
        </is>
      </c>
    </row>
    <row r="821">
      <c r="B821" s="110" t="n">
        <v>169884</v>
      </c>
      <c r="C821" s="108" t="inlineStr">
        <is>
          <t>Tesla-(2021-5-19-2021-6-19)_Hyeran Moon (May)_KO_Translation</t>
        </is>
      </c>
      <c r="H821" s="110" t="n">
        <v>421.1</v>
      </c>
      <c r="I821" s="110" t="n">
        <v>0.05</v>
      </c>
      <c r="J821" s="110" t="inlineStr">
        <is>
          <t>USD</t>
        </is>
      </c>
      <c r="K821" s="110" t="n">
        <v>21.055</v>
      </c>
      <c r="L821" s="110" t="inlineStr">
        <is>
          <t>EDGE-169884-337693</t>
        </is>
      </c>
    </row>
    <row r="822">
      <c r="B822" s="110" t="n">
        <v>123126</v>
      </c>
      <c r="C822" s="108" t="inlineStr">
        <is>
          <t>Tesla-(2021-5-19-2021-6-19)_Seong Bok Lee_KO_Translation</t>
        </is>
      </c>
      <c r="H822" s="110" t="n">
        <v>2351.2</v>
      </c>
      <c r="I822" s="110" t="n">
        <v>0.07000000000000001</v>
      </c>
      <c r="J822" s="110" t="inlineStr">
        <is>
          <t>USD</t>
        </is>
      </c>
      <c r="K822" s="110" t="n">
        <v>164.584</v>
      </c>
      <c r="L822" s="110" t="inlineStr">
        <is>
          <t>EDGE-123126-337694</t>
        </is>
      </c>
    </row>
    <row r="823">
      <c r="B823" s="110" t="n">
        <v>91233</v>
      </c>
      <c r="C823" s="108" t="inlineStr">
        <is>
          <t>Tesla-(2021-5-19-2021-6-19)_Seungwoo Lee_KO_Translation</t>
        </is>
      </c>
      <c r="H823" s="110" t="n">
        <v>1352.5</v>
      </c>
      <c r="I823" s="110" t="n">
        <v>0.06</v>
      </c>
      <c r="J823" s="110" t="inlineStr">
        <is>
          <t>USD</t>
        </is>
      </c>
      <c r="K823" s="110" t="n">
        <v>81.15000000000001</v>
      </c>
      <c r="L823" s="110" t="inlineStr">
        <is>
          <t>EDGE-91233-337695</t>
        </is>
      </c>
    </row>
    <row r="824">
      <c r="B824" s="110" t="n">
        <v>189929</v>
      </c>
      <c r="C824" s="108" t="inlineStr">
        <is>
          <t>Tesla-(2021-5-19-2021-6-19)_Aatchariya Suksai_TH_Translation</t>
        </is>
      </c>
      <c r="H824" s="110" t="n">
        <v>969.8</v>
      </c>
      <c r="I824" s="110" t="n">
        <v>0.04</v>
      </c>
      <c r="J824" s="110" t="inlineStr">
        <is>
          <t>USD</t>
        </is>
      </c>
      <c r="K824" s="110" t="n">
        <v>38.792</v>
      </c>
      <c r="L824" s="110" t="inlineStr">
        <is>
          <t>EDGE-189929-337696</t>
        </is>
      </c>
    </row>
    <row r="825">
      <c r="B825" s="110" t="n">
        <v>170316</v>
      </c>
      <c r="C825" s="108" t="inlineStr">
        <is>
          <t>Tesla-(2021-5-19-2021-6-19)_Li Yat Tung_HK_Review</t>
        </is>
      </c>
      <c r="H825" s="110" t="n">
        <v>0.6</v>
      </c>
      <c r="I825" s="110" t="n">
        <v>0.04</v>
      </c>
      <c r="J825" s="110" t="inlineStr">
        <is>
          <t>USD</t>
        </is>
      </c>
      <c r="K825" s="110" t="n">
        <v>0.024</v>
      </c>
      <c r="L825" s="110" t="inlineStr">
        <is>
          <t>EDGE-170316-337697</t>
        </is>
      </c>
    </row>
    <row r="826">
      <c r="B826" s="110" t="n">
        <v>104494</v>
      </c>
      <c r="C826" s="108" t="inlineStr">
        <is>
          <t>Tesla-(2021-5-19-2021-6-19)_Orlando Ho_HK_Review</t>
        </is>
      </c>
      <c r="H826" s="110" t="n">
        <v>14763</v>
      </c>
      <c r="I826" s="110" t="n">
        <v>0.0375</v>
      </c>
      <c r="J826" s="110" t="inlineStr">
        <is>
          <t>USD</t>
        </is>
      </c>
      <c r="K826" s="110" t="n">
        <v>553.6125</v>
      </c>
      <c r="L826" s="110" t="inlineStr">
        <is>
          <t>EDGE-104494-337698</t>
        </is>
      </c>
    </row>
    <row r="827">
      <c r="B827" s="110" t="n">
        <v>196663</v>
      </c>
      <c r="C827" s="108" t="inlineStr">
        <is>
          <t>Tesla-(2021-5-19-2021-6-19)_Thomas  Yan_HK_Review</t>
        </is>
      </c>
      <c r="H827" s="110" t="n">
        <v>1297.3</v>
      </c>
      <c r="I827" s="110" t="n">
        <v>0.03</v>
      </c>
      <c r="J827" s="110" t="inlineStr">
        <is>
          <t>EUR</t>
        </is>
      </c>
      <c r="K827" s="110" t="n">
        <v>38.919</v>
      </c>
      <c r="L827" s="110" t="inlineStr">
        <is>
          <t>EDGE-196663-337699</t>
        </is>
      </c>
    </row>
    <row r="828">
      <c r="B828" s="110" t="n">
        <v>169954</v>
      </c>
      <c r="C828" s="108" t="inlineStr">
        <is>
          <t>Tesla-(2021-5-19-2021-6-19)_Peggy Chiang_TW_Review</t>
        </is>
      </c>
      <c r="H828" s="110" t="n">
        <v>1861.6</v>
      </c>
      <c r="I828" s="110" t="n">
        <v>0.03</v>
      </c>
      <c r="J828" s="110" t="inlineStr">
        <is>
          <t>USD</t>
        </is>
      </c>
      <c r="K828" s="110" t="n">
        <v>55.848</v>
      </c>
      <c r="L828" s="110" t="inlineStr">
        <is>
          <t>EDGE-169954-337700</t>
        </is>
      </c>
    </row>
    <row r="829">
      <c r="B829" s="110" t="n">
        <v>142406</v>
      </c>
      <c r="C829" s="108" t="inlineStr">
        <is>
          <t>Tesla-(2021-5-19-2021-6-19)_Stacey Yeh_TW_Review</t>
        </is>
      </c>
      <c r="H829" s="110" t="n">
        <v>5766.9</v>
      </c>
      <c r="I829" s="110" t="n">
        <v>0.022</v>
      </c>
      <c r="J829" s="110" t="inlineStr">
        <is>
          <t>USD</t>
        </is>
      </c>
      <c r="K829" s="110" t="n">
        <v>126.8718</v>
      </c>
      <c r="L829" s="110" t="inlineStr">
        <is>
          <t>EDGE-142406-337701</t>
        </is>
      </c>
    </row>
    <row r="830">
      <c r="B830" s="110" t="n">
        <v>119669</v>
      </c>
      <c r="C830" s="108" t="inlineStr">
        <is>
          <t>Tesla-(2021-5-19-2021-6-19)_Gyeongsu Lee_KO_Review</t>
        </is>
      </c>
      <c r="H830" s="110" t="n">
        <v>1197.8</v>
      </c>
      <c r="I830" s="110" t="n">
        <v>0.03</v>
      </c>
      <c r="J830" s="110" t="inlineStr">
        <is>
          <t>USD</t>
        </is>
      </c>
      <c r="K830" s="110" t="n">
        <v>35.934</v>
      </c>
      <c r="L830" s="110" t="inlineStr">
        <is>
          <t>EDGE-119669-337702</t>
        </is>
      </c>
    </row>
    <row r="831">
      <c r="B831" s="110" t="n">
        <v>91233</v>
      </c>
      <c r="C831" s="108" t="inlineStr">
        <is>
          <t>Tesla-(2021-5-19-2021-6-19)_Seungwoo Lee_KO_Review</t>
        </is>
      </c>
      <c r="H831" s="110" t="n">
        <v>19987.4</v>
      </c>
      <c r="I831" s="110" t="n">
        <v>0.03</v>
      </c>
      <c r="J831" s="110" t="inlineStr">
        <is>
          <t>USD</t>
        </is>
      </c>
      <c r="K831" s="110" t="n">
        <v>599.622</v>
      </c>
      <c r="L831" s="110" t="inlineStr">
        <is>
          <t>EDGE-91233-337703</t>
        </is>
      </c>
    </row>
    <row r="832">
      <c r="B832" s="110" t="n">
        <v>194357</v>
      </c>
      <c r="C832" s="108" t="inlineStr">
        <is>
          <t>Tesla-(2021-5-19-2021-6-19)_Saksit Khunkitti_TH_Review</t>
        </is>
      </c>
      <c r="H832" s="110" t="n">
        <v>608.3</v>
      </c>
      <c r="I832" s="110" t="n">
        <v>0.04</v>
      </c>
      <c r="J832" s="110" t="inlineStr">
        <is>
          <t>USD</t>
        </is>
      </c>
      <c r="K832" s="110" t="n">
        <v>24.332</v>
      </c>
      <c r="L832" s="110" t="inlineStr">
        <is>
          <t>EDGE-194357-337704</t>
        </is>
      </c>
    </row>
    <row r="833">
      <c r="B833" s="110" t="n">
        <v>49612</v>
      </c>
      <c r="C833" s="108" t="inlineStr">
        <is>
          <t>Tesla-(2021-5-19-2021-6-19)_Tantiwarapon Soonlai_TH_Review</t>
        </is>
      </c>
      <c r="H833" s="110" t="n">
        <v>365.1</v>
      </c>
      <c r="I833" s="110" t="n">
        <v>0.04</v>
      </c>
      <c r="J833" s="110" t="inlineStr">
        <is>
          <t>USD</t>
        </is>
      </c>
      <c r="K833" s="110" t="n">
        <v>14.604</v>
      </c>
      <c r="L833" s="110" t="inlineStr">
        <is>
          <t>EDGE-49612-337705</t>
        </is>
      </c>
    </row>
    <row r="834">
      <c r="B834" s="110" t="n">
        <v>16756</v>
      </c>
      <c r="C834" s="108" t="inlineStr">
        <is>
          <t>Tesla-(2021-5-19-2021-6-19)_Guo Zhanying_CN_Translation</t>
        </is>
      </c>
      <c r="H834" s="110" t="n">
        <v>17221.1</v>
      </c>
      <c r="I834" s="110" t="n">
        <v>0.18</v>
      </c>
      <c r="J834" s="110" t="inlineStr">
        <is>
          <t>CNY</t>
        </is>
      </c>
      <c r="K834" s="110" t="n">
        <v>3099.798</v>
      </c>
      <c r="L834" s="110" t="inlineStr">
        <is>
          <t>EDGE-16756-337706</t>
        </is>
      </c>
    </row>
    <row r="835">
      <c r="B835" s="110" t="n">
        <v>190249</v>
      </c>
      <c r="C835" s="108" t="inlineStr">
        <is>
          <t>Tesla-(2021-5-19-2021-6-19)_Taminosuke Hata_JA_Translation</t>
        </is>
      </c>
      <c r="H835" s="110" t="n">
        <v>9152.299999999999</v>
      </c>
      <c r="I835" s="110" t="n">
        <v>10</v>
      </c>
      <c r="J835" s="110" t="inlineStr">
        <is>
          <t>JPY</t>
        </is>
      </c>
      <c r="K835" s="110" t="n">
        <v>91523</v>
      </c>
      <c r="L835" s="110" t="inlineStr">
        <is>
          <t>EDGE-190249-337707</t>
        </is>
      </c>
    </row>
    <row r="836">
      <c r="B836" s="110" t="n">
        <v>194358</v>
      </c>
      <c r="C836" s="108" t="inlineStr">
        <is>
          <t>Tesla-(2021-5-19-2021-6-19)_Noor Haizat Mustaffa_MS_Translation</t>
        </is>
      </c>
      <c r="H836" s="110" t="n">
        <v>976.7</v>
      </c>
      <c r="I836" s="110" t="n">
        <v>0.07000000000000001</v>
      </c>
      <c r="J836" s="110" t="inlineStr">
        <is>
          <t>USD</t>
        </is>
      </c>
      <c r="K836" s="110" t="n">
        <v>68.369</v>
      </c>
      <c r="L836" s="110" t="inlineStr">
        <is>
          <t>EDGE-194358-337708</t>
        </is>
      </c>
    </row>
    <row r="837">
      <c r="B837" s="110" t="n">
        <v>103809</v>
      </c>
      <c r="C837" s="108" t="inlineStr">
        <is>
          <t>Tesla-(2021-5-19-2021-6-19)_Zheng Lin_CN_Review</t>
        </is>
      </c>
      <c r="H837" s="110" t="n">
        <v>11251.9</v>
      </c>
      <c r="I837" s="110" t="n">
        <v>0.1</v>
      </c>
      <c r="J837" s="110" t="inlineStr">
        <is>
          <t>CNY</t>
        </is>
      </c>
      <c r="K837" s="110" t="n">
        <v>1125.19</v>
      </c>
      <c r="L837" s="110" t="inlineStr">
        <is>
          <t>EDGE-103809-337709</t>
        </is>
      </c>
    </row>
    <row r="838">
      <c r="B838" s="110" t="n">
        <v>117325</v>
      </c>
      <c r="C838" s="108" t="inlineStr">
        <is>
          <t>Tesla-(2021-5-19-2021-6-19)_Hiromasa Funaki_JA_Review</t>
        </is>
      </c>
      <c r="H838" s="110" t="n">
        <v>16</v>
      </c>
      <c r="I838" s="110" t="n">
        <v>3.5</v>
      </c>
      <c r="J838" s="110" t="inlineStr">
        <is>
          <t>JPY</t>
        </is>
      </c>
      <c r="K838" s="110" t="n">
        <v>56</v>
      </c>
      <c r="L838" s="110" t="inlineStr">
        <is>
          <t>EDGE-117325-337710</t>
        </is>
      </c>
    </row>
    <row r="839">
      <c r="B839" s="110" t="n">
        <v>190249</v>
      </c>
      <c r="C839" s="108" t="inlineStr">
        <is>
          <t>Tesla-(2021-5-19-2021-6-19)_Taminosuke Hata_JA_Review</t>
        </is>
      </c>
      <c r="H839" s="110" t="n">
        <v>2968</v>
      </c>
      <c r="I839" s="110" t="n">
        <v>4</v>
      </c>
      <c r="J839" s="110" t="inlineStr">
        <is>
          <t>JPY</t>
        </is>
      </c>
      <c r="K839" s="110" t="n">
        <v>11872</v>
      </c>
      <c r="L839" s="110" t="inlineStr">
        <is>
          <t>EDGE-190249-337711</t>
        </is>
      </c>
    </row>
    <row r="840">
      <c r="B840" s="110" t="n">
        <v>194359</v>
      </c>
      <c r="C840" s="108" t="inlineStr">
        <is>
          <t>Tesla-(2021-5-19-2021-6-19)_Ursilan Afandi Zaki_MS_Review</t>
        </is>
      </c>
      <c r="H840" s="110" t="n">
        <v>976.3</v>
      </c>
      <c r="I840" s="110" t="n">
        <v>0.04</v>
      </c>
      <c r="J840" s="110" t="inlineStr">
        <is>
          <t>USD</t>
        </is>
      </c>
      <c r="K840" s="110" t="n">
        <v>39.052</v>
      </c>
      <c r="L840" s="110" t="inlineStr">
        <is>
          <t>EDGE-194359-337712</t>
        </is>
      </c>
    </row>
    <row r="841">
      <c r="B841" s="110" t="n">
        <v>117325</v>
      </c>
      <c r="C841" s="108" t="inlineStr">
        <is>
          <t>Tesla-(2021-5-19-2021-6-19)_Hiromasa Funaki_JA_Translation</t>
        </is>
      </c>
      <c r="H841" s="110" t="n">
        <v>6785.8</v>
      </c>
      <c r="I841" s="110" t="n">
        <v>10</v>
      </c>
      <c r="J841" s="110" t="inlineStr">
        <is>
          <t>JPY</t>
        </is>
      </c>
      <c r="K841" s="110" t="n">
        <v>67858</v>
      </c>
      <c r="L841" s="110" t="inlineStr">
        <is>
          <t>EDGE-117325-337713</t>
        </is>
      </c>
    </row>
    <row r="842">
      <c r="B842" s="110" t="n">
        <v>164641</v>
      </c>
      <c r="C842" s="108" t="inlineStr">
        <is>
          <t>Tesla-(2021-5-19-2021-6-19)_Yutaka Kato_JA_Translation</t>
        </is>
      </c>
      <c r="H842" s="110" t="n">
        <v>106.3</v>
      </c>
      <c r="I842" s="110" t="n">
        <v>0.07000000000000001</v>
      </c>
      <c r="J842" s="110" t="inlineStr">
        <is>
          <t>USD</t>
        </is>
      </c>
      <c r="K842" s="110" t="n">
        <v>7.441</v>
      </c>
      <c r="L842" s="110" t="inlineStr">
        <is>
          <t>EDGE-164641-337714</t>
        </is>
      </c>
    </row>
    <row r="843">
      <c r="B843" s="110" t="inlineStr">
        <is>
          <t>G90006862</t>
        </is>
      </c>
      <c r="C843" s="108" t="inlineStr">
        <is>
          <t>Tesla-(2021-5-19-2021-6-19)_Dong Qianting_CN_Translation</t>
        </is>
      </c>
      <c r="H843" s="110" t="n">
        <v>2533.4</v>
      </c>
      <c r="I843" s="110" t="n">
        <v>0.18</v>
      </c>
      <c r="J843" s="110" t="n">
        <v>0</v>
      </c>
      <c r="K843" s="110" t="n">
        <v>456.012</v>
      </c>
      <c r="L843" s="110" t="inlineStr">
        <is>
          <t>EDGE-200536-337780</t>
        </is>
      </c>
    </row>
    <row r="844">
      <c r="B844" s="110" t="n">
        <v>190215</v>
      </c>
      <c r="C844" s="108" t="inlineStr">
        <is>
          <t>Tesla-(2021-5-19-2021-6-19)_Osama Mohammed El-Bishlawi_AR_Translation</t>
        </is>
      </c>
      <c r="H844" s="110" t="n">
        <v>1211.1</v>
      </c>
      <c r="I844" s="110" t="n">
        <v>0.05</v>
      </c>
      <c r="J844" s="110" t="inlineStr">
        <is>
          <t>USD</t>
        </is>
      </c>
      <c r="K844" s="110" t="n">
        <v>60.555</v>
      </c>
      <c r="L844" s="110" t="inlineStr">
        <is>
          <t>EDGE-190215-337715</t>
        </is>
      </c>
    </row>
    <row r="845">
      <c r="B845" s="110" t="n">
        <v>7341</v>
      </c>
      <c r="C845" s="108" t="inlineStr">
        <is>
          <t>Tesla-(2021-5-19-2021-6-19)_Gerard Grivé_CA_Translation</t>
        </is>
      </c>
      <c r="H845" s="110" t="n">
        <v>4277.4</v>
      </c>
      <c r="I845" s="110" t="n">
        <v>0.075</v>
      </c>
      <c r="J845" s="110" t="inlineStr">
        <is>
          <t>EUR</t>
        </is>
      </c>
      <c r="K845" s="110" t="n">
        <v>320.805</v>
      </c>
      <c r="L845" s="110" t="inlineStr">
        <is>
          <t>EDGE-7341-337716</t>
        </is>
      </c>
    </row>
    <row r="846">
      <c r="B846" s="110" t="n">
        <v>72368</v>
      </c>
      <c r="C846" s="108" t="inlineStr">
        <is>
          <t>Tesla-(2021-5-19-2021-6-19)_Marta Pou Rovira_CA_Translation</t>
        </is>
      </c>
      <c r="H846" s="110" t="n">
        <v>10185</v>
      </c>
      <c r="I846" s="110" t="n">
        <v>0.065</v>
      </c>
      <c r="J846" s="110" t="inlineStr">
        <is>
          <t>EUR</t>
        </is>
      </c>
      <c r="K846" s="110" t="n">
        <v>662.025</v>
      </c>
      <c r="L846" s="110" t="inlineStr">
        <is>
          <t>EDGE-72368-337717</t>
        </is>
      </c>
    </row>
    <row r="847">
      <c r="B847" s="110" t="n">
        <v>187409</v>
      </c>
      <c r="C847" s="108" t="inlineStr">
        <is>
          <t>Tesla-(2021-5-19-2021-6-19)_Sonja Klaric_HR_Translation</t>
        </is>
      </c>
      <c r="H847" s="110" t="n">
        <v>1396</v>
      </c>
      <c r="I847" s="110" t="n">
        <v>0.06</v>
      </c>
      <c r="J847" s="110" t="inlineStr">
        <is>
          <t>EUR</t>
        </is>
      </c>
      <c r="K847" s="110" t="n">
        <v>83.76000000000001</v>
      </c>
      <c r="L847" s="110" t="inlineStr">
        <is>
          <t>EDGE-187409-337718</t>
        </is>
      </c>
    </row>
    <row r="848">
      <c r="B848" s="110" t="n">
        <v>123134</v>
      </c>
      <c r="C848" s="108" t="inlineStr">
        <is>
          <t>Tesla-(2021-5-19-2021-6-19)_Jan Madr_CZ_Translation</t>
        </is>
      </c>
      <c r="H848" s="110" t="n">
        <v>89</v>
      </c>
      <c r="I848" s="110" t="n">
        <v>0.06</v>
      </c>
      <c r="J848" s="110" t="inlineStr">
        <is>
          <t>EUR</t>
        </is>
      </c>
      <c r="K848" s="110" t="n">
        <v>5.34</v>
      </c>
      <c r="L848" s="110" t="inlineStr">
        <is>
          <t>EDGE-123134-337719</t>
        </is>
      </c>
    </row>
    <row r="849">
      <c r="B849" s="110" t="n">
        <v>176901</v>
      </c>
      <c r="C849" s="108" t="inlineStr">
        <is>
          <t>Tesla-(2021-5-19-2021-6-19)_Cecilia Gammeltoft-Hansen_DA_Translation</t>
        </is>
      </c>
      <c r="H849" s="110" t="n">
        <v>1751.3</v>
      </c>
      <c r="I849" s="110" t="n">
        <v>0.12</v>
      </c>
      <c r="J849" s="110" t="inlineStr">
        <is>
          <t>EUR</t>
        </is>
      </c>
      <c r="K849" s="110" t="n">
        <v>210.156</v>
      </c>
      <c r="L849" s="110" t="inlineStr">
        <is>
          <t>EDGE-176901-337720</t>
        </is>
      </c>
    </row>
    <row r="850">
      <c r="B850" s="110" t="n">
        <v>176902</v>
      </c>
      <c r="C850" s="108" t="inlineStr">
        <is>
          <t>Tesla-(2021-5-19-2021-6-19)_Ida Søgaard_DA_Translation</t>
        </is>
      </c>
      <c r="H850" s="110" t="n">
        <v>172.43333</v>
      </c>
      <c r="I850" s="110" t="n">
        <v>0.12</v>
      </c>
      <c r="J850" s="110" t="inlineStr">
        <is>
          <t>EUR</t>
        </is>
      </c>
      <c r="K850" s="110" t="n">
        <v>20.692</v>
      </c>
      <c r="L850" s="110" t="inlineStr">
        <is>
          <t>EDGE-176902-337721</t>
        </is>
      </c>
    </row>
    <row r="851">
      <c r="B851" s="110" t="n">
        <v>150112</v>
      </c>
      <c r="C851" s="108" t="inlineStr">
        <is>
          <t>Tesla-(2021-5-19-2021-6-19)_Koen Vander Elst_NL_Translation</t>
        </is>
      </c>
      <c r="H851" s="110" t="n">
        <v>2257</v>
      </c>
      <c r="I851" s="110" t="n">
        <v>0.1</v>
      </c>
      <c r="J851" s="110" t="inlineStr">
        <is>
          <t>EUR</t>
        </is>
      </c>
      <c r="K851" s="110" t="n">
        <v>225.7</v>
      </c>
      <c r="L851" s="110" t="inlineStr">
        <is>
          <t>EDGE-150112-337722</t>
        </is>
      </c>
    </row>
    <row r="852">
      <c r="B852" s="110" t="n">
        <v>194360</v>
      </c>
      <c r="C852" s="108" t="inlineStr">
        <is>
          <t>Tesla-(2021-5-19-2021-6-19)_Jussi Anttila_FI_Translation</t>
        </is>
      </c>
      <c r="H852" s="110" t="n">
        <v>1703.3</v>
      </c>
      <c r="I852" s="110" t="n">
        <v>0.13</v>
      </c>
      <c r="J852" s="110" t="inlineStr">
        <is>
          <t>EUR</t>
        </is>
      </c>
      <c r="K852" s="110" t="n">
        <v>221.429</v>
      </c>
      <c r="L852" s="110" t="inlineStr">
        <is>
          <t>EDGE-194360-337723</t>
        </is>
      </c>
    </row>
    <row r="853">
      <c r="B853" s="110" t="n">
        <v>170224</v>
      </c>
      <c r="C853" s="108" t="inlineStr">
        <is>
          <t>Tesla-(2021-5-19-2021-6-19)_Corinne Duquette_FR_CA_Translation</t>
        </is>
      </c>
      <c r="H853" s="110" t="n">
        <v>19133</v>
      </c>
      <c r="I853" s="110" t="n">
        <v>0.1</v>
      </c>
      <c r="J853" s="110" t="inlineStr">
        <is>
          <t>USD</t>
        </is>
      </c>
      <c r="K853" s="110" t="n">
        <v>1913.3</v>
      </c>
      <c r="L853" s="110" t="inlineStr">
        <is>
          <t>EDGE-170224-337724</t>
        </is>
      </c>
    </row>
    <row r="854">
      <c r="B854" s="110" t="n">
        <v>48109</v>
      </c>
      <c r="C854" s="108" t="inlineStr">
        <is>
          <t>Tesla-(2021-5-19-2021-6-19)_Colette Velletaz_FR_FR_Translation</t>
        </is>
      </c>
      <c r="H854" s="110" t="n">
        <v>70.90000000000001</v>
      </c>
      <c r="I854" s="110" t="n">
        <v>0.075</v>
      </c>
      <c r="J854" s="110" t="inlineStr">
        <is>
          <t>EUR</t>
        </is>
      </c>
      <c r="K854" s="110" t="n">
        <v>5.3175</v>
      </c>
      <c r="L854" s="110" t="inlineStr">
        <is>
          <t>EDGE-48109-337725</t>
        </is>
      </c>
    </row>
    <row r="855">
      <c r="B855" s="110" t="n">
        <v>169881</v>
      </c>
      <c r="C855" s="108" t="inlineStr">
        <is>
          <t>Tesla-(2021-5-19-2021-6-19)_Philipp Weber_DE_Translation</t>
        </is>
      </c>
      <c r="H855" s="110" t="n">
        <v>9799.2667</v>
      </c>
      <c r="I855" s="110" t="n">
        <v>0.09</v>
      </c>
      <c r="J855" s="110" t="inlineStr">
        <is>
          <t>EUR</t>
        </is>
      </c>
      <c r="K855" s="110" t="n">
        <v>881.934</v>
      </c>
      <c r="L855" s="110" t="inlineStr">
        <is>
          <t>EDGE-169881-337726</t>
        </is>
      </c>
    </row>
    <row r="856">
      <c r="B856" s="110" t="n">
        <v>119483</v>
      </c>
      <c r="C856" s="108" t="inlineStr">
        <is>
          <t>Tesla-(2021-5-19-2021-6-19)_Susann Peshier_DE_Translation</t>
        </is>
      </c>
      <c r="H856" s="110" t="n">
        <v>119.9</v>
      </c>
      <c r="I856" s="110" t="n">
        <v>0.11</v>
      </c>
      <c r="J856" s="110" t="inlineStr">
        <is>
          <t>EUR</t>
        </is>
      </c>
      <c r="K856" s="110" t="n">
        <v>13.189</v>
      </c>
      <c r="L856" s="110" t="inlineStr">
        <is>
          <t>EDGE-119483-337727</t>
        </is>
      </c>
    </row>
    <row r="857">
      <c r="B857" s="110" t="n">
        <v>189758</v>
      </c>
      <c r="C857" s="108" t="inlineStr">
        <is>
          <t>Tesla-(2021-5-19-2021-6-19)_Konstantinos Karanikas_EL_Translation</t>
        </is>
      </c>
      <c r="H857" s="110" t="n">
        <v>145.1</v>
      </c>
      <c r="I857" s="110" t="n">
        <v>0.09</v>
      </c>
      <c r="J857" s="110" t="inlineStr">
        <is>
          <t>EUR</t>
        </is>
      </c>
      <c r="K857" s="110" t="n">
        <v>13.059</v>
      </c>
      <c r="L857" s="110" t="inlineStr">
        <is>
          <t>EDGE-189758-337728</t>
        </is>
      </c>
    </row>
    <row r="858">
      <c r="B858" s="110" t="n">
        <v>187485</v>
      </c>
      <c r="C858" s="108" t="inlineStr">
        <is>
          <t>Tesla-(2021-5-19-2021-6-19)_Theodoros Kalyvas_EL_Translation</t>
        </is>
      </c>
      <c r="H858" s="110" t="n">
        <v>2420.625</v>
      </c>
      <c r="I858" s="110" t="n">
        <v>0.08</v>
      </c>
      <c r="J858" s="110" t="inlineStr">
        <is>
          <t>EUR</t>
        </is>
      </c>
      <c r="K858" s="110" t="n">
        <v>193.65</v>
      </c>
      <c r="L858" s="110" t="inlineStr">
        <is>
          <t>EDGE-187485-337729</t>
        </is>
      </c>
    </row>
    <row r="859">
      <c r="B859" s="110" t="n">
        <v>189794</v>
      </c>
      <c r="C859" s="108" t="inlineStr">
        <is>
          <t>Tesla-(2021-5-19-2021-6-19)_Theodoros Vavekis_EL_Translation</t>
        </is>
      </c>
      <c r="H859" s="110" t="n">
        <v>208.33333</v>
      </c>
      <c r="I859" s="110" t="n">
        <v>0.06</v>
      </c>
      <c r="J859" s="110" t="inlineStr">
        <is>
          <t>EUR</t>
        </is>
      </c>
      <c r="K859" s="110" t="n">
        <v>12.5</v>
      </c>
      <c r="L859" s="110" t="inlineStr">
        <is>
          <t>EDGE-189794-337730</t>
        </is>
      </c>
    </row>
    <row r="860">
      <c r="B860" s="110" t="n">
        <v>50728</v>
      </c>
      <c r="C860" s="108" t="inlineStr">
        <is>
          <t>Tesla-(2021-5-19-2021-6-19)_Dalia Bracha_HE_Translation</t>
        </is>
      </c>
      <c r="H860" s="110" t="n">
        <v>2628.3</v>
      </c>
      <c r="I860" s="110" t="n">
        <v>0.1</v>
      </c>
      <c r="J860" s="110" t="inlineStr">
        <is>
          <t>USD</t>
        </is>
      </c>
      <c r="K860" s="110" t="n">
        <v>262.83</v>
      </c>
      <c r="L860" s="110" t="inlineStr">
        <is>
          <t>EDGE-50728-337731</t>
        </is>
      </c>
    </row>
    <row r="861">
      <c r="B861" s="110" t="n">
        <v>195768</v>
      </c>
      <c r="C861" s="108" t="inlineStr">
        <is>
          <t>Tesla-(2021-5-19-2021-6-19)_Oranit Senderov_HE_Translation</t>
        </is>
      </c>
      <c r="H861" s="110" t="n">
        <v>202.5</v>
      </c>
      <c r="I861" s="110" t="n">
        <v>0.09</v>
      </c>
      <c r="J861" s="110" t="inlineStr">
        <is>
          <t>USD</t>
        </is>
      </c>
      <c r="K861" s="110" t="n">
        <v>18.225</v>
      </c>
      <c r="L861" s="110" t="inlineStr">
        <is>
          <t>EDGE-195768-337732</t>
        </is>
      </c>
    </row>
    <row r="862">
      <c r="B862" s="110" t="n">
        <v>5533</v>
      </c>
      <c r="C862" s="108" t="inlineStr">
        <is>
          <t>Tesla-(2021-5-19-2021-6-19)_Laszlo Kovacs_HU_Translation</t>
        </is>
      </c>
      <c r="H862" s="110" t="n">
        <v>18418.2</v>
      </c>
      <c r="I862" s="110" t="n">
        <v>0.08</v>
      </c>
      <c r="J862" s="110" t="inlineStr">
        <is>
          <t>USD</t>
        </is>
      </c>
      <c r="K862" s="110" t="n">
        <v>1473.456</v>
      </c>
      <c r="L862" s="110" t="inlineStr">
        <is>
          <t>EDGE-5533-337733</t>
        </is>
      </c>
    </row>
    <row r="863">
      <c r="B863" s="110" t="n">
        <v>25876</v>
      </c>
      <c r="C863" s="108" t="inlineStr">
        <is>
          <t>Tesla-(2021-5-19-2021-6-19)_Monica Colman_IT_Translation</t>
        </is>
      </c>
      <c r="H863" s="110" t="n">
        <v>305.93333</v>
      </c>
      <c r="I863" s="110" t="n">
        <v>0.075</v>
      </c>
      <c r="J863" s="110" t="inlineStr">
        <is>
          <t>EUR</t>
        </is>
      </c>
      <c r="K863" s="110" t="n">
        <v>22.945</v>
      </c>
      <c r="L863" s="110" t="inlineStr">
        <is>
          <t>EDGE-25876-337734</t>
        </is>
      </c>
    </row>
    <row r="864">
      <c r="B864" s="110" t="n">
        <v>128479</v>
      </c>
      <c r="C864" s="108" t="inlineStr">
        <is>
          <t>Tesla-(2021-5-19-2021-6-19)_David Daleng_NO_Translation</t>
        </is>
      </c>
      <c r="H864" s="110" t="n">
        <v>45.454545</v>
      </c>
      <c r="I864" s="110" t="n">
        <v>0.11</v>
      </c>
      <c r="J864" s="110" t="inlineStr">
        <is>
          <t>EUR</t>
        </is>
      </c>
      <c r="K864" s="110" t="n">
        <v>5</v>
      </c>
      <c r="L864" s="110" t="inlineStr">
        <is>
          <t>EDGE-128479-337735</t>
        </is>
      </c>
    </row>
    <row r="865">
      <c r="B865" s="110" t="n">
        <v>81450</v>
      </c>
      <c r="C865" s="108" t="inlineStr">
        <is>
          <t>Tesla-(2021-5-19-2021-6-19)_Lingsoft_NO_NO_Translation</t>
        </is>
      </c>
      <c r="H865" s="110" t="n">
        <v>2356.0645</v>
      </c>
      <c r="I865" s="110" t="n">
        <v>0.155</v>
      </c>
      <c r="J865" s="110" t="inlineStr">
        <is>
          <t>EUR</t>
        </is>
      </c>
      <c r="K865" s="110" t="n">
        <v>365.19</v>
      </c>
      <c r="L865" s="110" t="inlineStr">
        <is>
          <t>EDGE-81450-337736</t>
        </is>
      </c>
    </row>
    <row r="866">
      <c r="B866" s="110" t="n">
        <v>176760</v>
      </c>
      <c r="C866" s="108" t="inlineStr">
        <is>
          <t>Tesla-(2021-5-19-2021-6-19)_Peter Wangsvik Sigurdsen(Quit)_NO_Translation</t>
        </is>
      </c>
      <c r="H866" s="110" t="n">
        <v>119.9</v>
      </c>
      <c r="I866" s="110" t="n">
        <v>0.105</v>
      </c>
      <c r="J866" s="110" t="inlineStr">
        <is>
          <t>EUR</t>
        </is>
      </c>
      <c r="K866" s="110" t="n">
        <v>12.5895</v>
      </c>
      <c r="L866" s="110" t="inlineStr">
        <is>
          <t>EDGE-176760-337737</t>
        </is>
      </c>
    </row>
    <row r="867">
      <c r="B867" s="110" t="inlineStr">
        <is>
          <t>G90006218</t>
        </is>
      </c>
      <c r="C867" s="108" t="inlineStr">
        <is>
          <t>Tesla-(2021-5-19-2021-6-19)_Maciej Andrzejczak_PL_Translation</t>
        </is>
      </c>
      <c r="H867" s="110" t="n">
        <v>785.4</v>
      </c>
      <c r="I867" s="110" t="n">
        <v>0.08</v>
      </c>
      <c r="J867" s="110" t="inlineStr">
        <is>
          <t>EUR</t>
        </is>
      </c>
      <c r="K867" s="110" t="n">
        <v>62.832</v>
      </c>
      <c r="L867" s="110" t="inlineStr">
        <is>
          <t>EDGE-G90006218-337782</t>
        </is>
      </c>
    </row>
    <row r="868">
      <c r="B868" s="110" t="n">
        <v>177626</v>
      </c>
      <c r="C868" s="108" t="inlineStr">
        <is>
          <t>Tesla-(2021-5-19-2021-6-19)_Maria Albuquerque_PTPT_Translation</t>
        </is>
      </c>
      <c r="H868" s="110" t="n">
        <v>250</v>
      </c>
      <c r="I868" s="110" t="n">
        <v>0.06</v>
      </c>
      <c r="J868" s="110" t="inlineStr">
        <is>
          <t>EUR</t>
        </is>
      </c>
      <c r="K868" s="110" t="n">
        <v>15</v>
      </c>
      <c r="L868" s="110" t="inlineStr">
        <is>
          <t>EDGE-177626-337738</t>
        </is>
      </c>
    </row>
    <row r="869">
      <c r="B869" s="110" t="n">
        <v>176929</v>
      </c>
      <c r="C869" s="108" t="inlineStr">
        <is>
          <t>Tesla-(2021-5-19-2021-6-19)_Rita Rocha Grave_PTPT_Translation</t>
        </is>
      </c>
      <c r="H869" s="110" t="n">
        <v>1832.8</v>
      </c>
      <c r="I869" s="110" t="n">
        <v>0.065</v>
      </c>
      <c r="J869" s="110" t="inlineStr">
        <is>
          <t>EUR</t>
        </is>
      </c>
      <c r="K869" s="110" t="n">
        <v>119.132</v>
      </c>
      <c r="L869" s="110" t="inlineStr">
        <is>
          <t>EDGE-176929-337739</t>
        </is>
      </c>
    </row>
    <row r="870">
      <c r="B870" s="110" t="n">
        <v>195727</v>
      </c>
      <c r="C870" s="108" t="inlineStr">
        <is>
          <t>Tesla-(2021-5-19-2021-6-19)_Valentin Cirdei_RO_Translation</t>
        </is>
      </c>
      <c r="H870" s="110" t="n">
        <v>21796.1</v>
      </c>
      <c r="I870" s="110" t="n">
        <v>0.06</v>
      </c>
      <c r="J870" s="110" t="inlineStr">
        <is>
          <t>EUR</t>
        </is>
      </c>
      <c r="K870" s="110" t="n">
        <v>1307.766</v>
      </c>
      <c r="L870" s="110" t="inlineStr">
        <is>
          <t>EDGE-195727-337740</t>
        </is>
      </c>
    </row>
    <row r="871">
      <c r="B871" s="110" t="n">
        <v>74965</v>
      </c>
      <c r="C871" s="108" t="inlineStr">
        <is>
          <t>Tesla-(2021-5-19-2021-6-19)_Alenka Metljak_SL_Translation</t>
        </is>
      </c>
      <c r="H871" s="110" t="n">
        <v>315.78947</v>
      </c>
      <c r="I871" s="110" t="n">
        <v>0.076</v>
      </c>
      <c r="J871" s="110" t="inlineStr">
        <is>
          <t>EUR</t>
        </is>
      </c>
      <c r="K871" s="110" t="n">
        <v>24</v>
      </c>
      <c r="L871" s="110" t="inlineStr">
        <is>
          <t>EDGE-74965-337741</t>
        </is>
      </c>
    </row>
    <row r="872">
      <c r="B872" s="110" t="n">
        <v>185536</v>
      </c>
      <c r="C872" s="108" t="inlineStr">
        <is>
          <t>Tesla-(2021-5-19-2021-6-19)_Dragana Selakovic_SL_Translation</t>
        </is>
      </c>
      <c r="H872" s="110" t="n">
        <v>2000</v>
      </c>
      <c r="I872" s="110" t="n">
        <v>0.08</v>
      </c>
      <c r="J872" s="110" t="inlineStr">
        <is>
          <t>EUR</t>
        </is>
      </c>
      <c r="K872" s="110" t="n">
        <v>160</v>
      </c>
      <c r="L872" s="110" t="inlineStr">
        <is>
          <t>EDGE-185536-337742</t>
        </is>
      </c>
    </row>
    <row r="873">
      <c r="B873" s="110" t="n">
        <v>169760</v>
      </c>
      <c r="C873" s="108" t="inlineStr">
        <is>
          <t>Tesla-(2021-5-19-2021-6-19)_Antonio Romero Valera_ES_Translation</t>
        </is>
      </c>
      <c r="H873" s="110" t="n">
        <v>187.1</v>
      </c>
      <c r="I873" s="110" t="n">
        <v>0.05</v>
      </c>
      <c r="J873" s="110" t="inlineStr">
        <is>
          <t>EUR</t>
        </is>
      </c>
      <c r="K873" s="110" t="n">
        <v>9.355</v>
      </c>
      <c r="L873" s="110" t="inlineStr">
        <is>
          <t>EDGE-169760-337743</t>
        </is>
      </c>
    </row>
    <row r="874">
      <c r="B874" s="110" t="n">
        <v>51833</v>
      </c>
      <c r="C874" s="108" t="inlineStr">
        <is>
          <t>Tesla-(2021-5-19-2021-6-19)_Pablo San Millan Gutierrez_ES_Translation</t>
        </is>
      </c>
      <c r="H874" s="110" t="n">
        <v>3174.3857</v>
      </c>
      <c r="I874" s="110" t="n">
        <v>0.07000000000000001</v>
      </c>
      <c r="J874" s="110" t="inlineStr">
        <is>
          <t>EUR</t>
        </is>
      </c>
      <c r="K874" s="110" t="n">
        <v>222.207</v>
      </c>
      <c r="L874" s="110" t="inlineStr">
        <is>
          <t>EDGE-51833-337744</t>
        </is>
      </c>
    </row>
    <row r="875">
      <c r="B875" s="110" t="n">
        <v>175908</v>
      </c>
      <c r="C875" s="108" t="inlineStr">
        <is>
          <t>Tesla-(2021-5-19-2021-6-19)_Johan Mikael Kjällman_SV_Translation</t>
        </is>
      </c>
      <c r="H875" s="110" t="n">
        <v>4746.7462</v>
      </c>
      <c r="I875" s="110" t="n">
        <v>0.13</v>
      </c>
      <c r="J875" s="110" t="inlineStr">
        <is>
          <t>EUR</t>
        </is>
      </c>
      <c r="K875" s="110" t="n">
        <v>617.077</v>
      </c>
      <c r="L875" s="110" t="inlineStr">
        <is>
          <t>EDGE-175908-337745</t>
        </is>
      </c>
    </row>
    <row r="876">
      <c r="B876" s="110" t="n">
        <v>7326</v>
      </c>
      <c r="C876" s="108" t="inlineStr">
        <is>
          <t>Tesla-(2021-5-19-2021-6-19)_Subhra Ranjan_TL_Translation</t>
        </is>
      </c>
      <c r="H876" s="110" t="n">
        <v>227.27273</v>
      </c>
      <c r="I876" s="110" t="n">
        <v>0.11</v>
      </c>
      <c r="J876" s="110" t="inlineStr">
        <is>
          <t>USD</t>
        </is>
      </c>
      <c r="K876" s="110" t="n">
        <v>25</v>
      </c>
      <c r="L876" s="110" t="inlineStr">
        <is>
          <t>EDGE-7326-337746</t>
        </is>
      </c>
    </row>
    <row r="877">
      <c r="B877" s="110" t="n">
        <v>189907</v>
      </c>
      <c r="C877" s="108" t="inlineStr">
        <is>
          <t>Tesla-(2021-5-19-2021-6-19)_Abdelwahab Muhammad_AR_Review</t>
        </is>
      </c>
      <c r="H877" s="110" t="n">
        <v>1079.6</v>
      </c>
      <c r="I877" s="110" t="n">
        <v>0.03</v>
      </c>
      <c r="J877" s="110" t="inlineStr">
        <is>
          <t>USD</t>
        </is>
      </c>
      <c r="K877" s="110" t="n">
        <v>32.388</v>
      </c>
      <c r="L877" s="110" t="inlineStr">
        <is>
          <t>EDGE-189907-337747</t>
        </is>
      </c>
    </row>
    <row r="878">
      <c r="B878" s="110" t="n">
        <v>72368</v>
      </c>
      <c r="C878" s="108" t="inlineStr">
        <is>
          <t>Tesla-(2021-5-19-2021-6-19)_Marta Pou Rovira_CA_Review</t>
        </is>
      </c>
      <c r="H878" s="110" t="n">
        <v>4453.2</v>
      </c>
      <c r="I878" s="110" t="n">
        <v>0.019</v>
      </c>
      <c r="J878" s="110" t="inlineStr">
        <is>
          <t>EUR</t>
        </is>
      </c>
      <c r="K878" s="110" t="n">
        <v>84.6108</v>
      </c>
      <c r="L878" s="110" t="inlineStr">
        <is>
          <t>EDGE-72368-337748</t>
        </is>
      </c>
    </row>
    <row r="879">
      <c r="B879" s="110" t="n">
        <v>187410</v>
      </c>
      <c r="C879" s="108" t="inlineStr">
        <is>
          <t>Tesla-(2021-5-19-2021-6-19)_Mirna Safar_HR_Review</t>
        </is>
      </c>
      <c r="H879" s="110" t="n">
        <v>1349.7</v>
      </c>
      <c r="I879" s="110" t="n">
        <v>0.015</v>
      </c>
      <c r="J879" s="110" t="inlineStr">
        <is>
          <t>EUR</t>
        </is>
      </c>
      <c r="K879" s="110" t="n">
        <v>20.2455</v>
      </c>
      <c r="L879" s="110" t="inlineStr">
        <is>
          <t>EDGE-187410-337749</t>
        </is>
      </c>
    </row>
    <row r="880">
      <c r="B880" s="110" t="n">
        <v>176901</v>
      </c>
      <c r="C880" s="108" t="inlineStr">
        <is>
          <t>Tesla-(2021-5-19-2021-6-19)_Cecilia Gammeltoft-Hansen_DA_Review</t>
        </is>
      </c>
      <c r="H880" s="110" t="n">
        <v>0.6</v>
      </c>
      <c r="I880" s="110" t="n">
        <v>0.04</v>
      </c>
      <c r="J880" s="110" t="inlineStr">
        <is>
          <t>EUR</t>
        </is>
      </c>
      <c r="K880" s="110" t="n">
        <v>0.024</v>
      </c>
      <c r="L880" s="110" t="inlineStr">
        <is>
          <t>EDGE-176901-337750</t>
        </is>
      </c>
    </row>
    <row r="881">
      <c r="B881" s="110" t="n">
        <v>176902</v>
      </c>
      <c r="C881" s="108" t="inlineStr">
        <is>
          <t>Tesla-(2021-5-19-2021-6-19)_Ida Søgaard_DA_Review</t>
        </is>
      </c>
      <c r="H881" s="110" t="n">
        <v>3888.2118</v>
      </c>
      <c r="I881" s="110" t="n">
        <v>0.034</v>
      </c>
      <c r="J881" s="110" t="inlineStr">
        <is>
          <t>EUR</t>
        </is>
      </c>
      <c r="K881" s="110" t="n">
        <v>132.1992</v>
      </c>
      <c r="L881" s="110" t="inlineStr">
        <is>
          <t>EDGE-176902-337751</t>
        </is>
      </c>
    </row>
    <row r="882">
      <c r="B882" s="110" t="n">
        <v>150112</v>
      </c>
      <c r="C882" s="108" t="inlineStr">
        <is>
          <t>Tesla-(2021-5-19-2021-6-19)_Koen Vander Elst_NL_Review</t>
        </is>
      </c>
      <c r="H882" s="110" t="n">
        <v>166.66667</v>
      </c>
      <c r="I882" s="110" t="n">
        <v>0.03</v>
      </c>
      <c r="J882" s="110" t="inlineStr">
        <is>
          <t>EUR</t>
        </is>
      </c>
      <c r="K882" s="110" t="n">
        <v>5</v>
      </c>
      <c r="L882" s="110" t="inlineStr">
        <is>
          <t>EDGE-150112-337752</t>
        </is>
      </c>
    </row>
    <row r="883">
      <c r="B883" s="110" t="n">
        <v>75145</v>
      </c>
      <c r="C883" s="108" t="inlineStr">
        <is>
          <t>Tesla-(2021-5-19-2021-6-19)_Marie-Louise de Klerk_NL_Review</t>
        </is>
      </c>
      <c r="H883" s="110" t="n">
        <v>4333.3333</v>
      </c>
      <c r="I883" s="110" t="n">
        <v>0.03</v>
      </c>
      <c r="J883" s="110" t="inlineStr">
        <is>
          <t>EUR</t>
        </is>
      </c>
      <c r="K883" s="110" t="n">
        <v>130</v>
      </c>
      <c r="L883" s="110" t="inlineStr">
        <is>
          <t>EDGE-75145-337753</t>
        </is>
      </c>
    </row>
    <row r="884">
      <c r="B884" s="110" t="n">
        <v>194361</v>
      </c>
      <c r="C884" s="108" t="inlineStr">
        <is>
          <t>Tesla-(2021-5-19-2021-6-19)_Jarmo Katainen_FI_Review</t>
        </is>
      </c>
      <c r="H884" s="110" t="n">
        <v>1728.3</v>
      </c>
      <c r="I884" s="110" t="n">
        <v>0.04</v>
      </c>
      <c r="J884" s="110" t="inlineStr">
        <is>
          <t>EUR</t>
        </is>
      </c>
      <c r="K884" s="110" t="n">
        <v>69.13200000000001</v>
      </c>
      <c r="L884" s="110" t="inlineStr">
        <is>
          <t>EDGE-194361-337754</t>
        </is>
      </c>
    </row>
    <row r="885">
      <c r="B885" s="110" t="n">
        <v>126535</v>
      </c>
      <c r="C885" s="108" t="inlineStr">
        <is>
          <t>Tesla-(2021-5-19-2021-6-19)_Michele Lemieux-Madison_FR_CA_Review</t>
        </is>
      </c>
      <c r="H885" s="110" t="n">
        <v>9414</v>
      </c>
      <c r="I885" s="110" t="n">
        <v>0.05</v>
      </c>
      <c r="J885" s="110" t="inlineStr">
        <is>
          <t>USD</t>
        </is>
      </c>
      <c r="K885" s="110" t="n">
        <v>470.7</v>
      </c>
      <c r="L885" s="110" t="inlineStr">
        <is>
          <t>EDGE-126535-337755</t>
        </is>
      </c>
    </row>
    <row r="886">
      <c r="B886" s="110" t="n">
        <v>17611</v>
      </c>
      <c r="C886" s="108" t="inlineStr">
        <is>
          <t>Tesla-(2021-5-19-2021-6-19)_Nathalie Delarbre_FR_FR_Review</t>
        </is>
      </c>
      <c r="H886" s="110" t="n">
        <v>312.5</v>
      </c>
      <c r="I886" s="110" t="n">
        <v>0.032</v>
      </c>
      <c r="J886" s="110" t="inlineStr">
        <is>
          <t>EUR</t>
        </is>
      </c>
      <c r="K886" s="110" t="n">
        <v>10</v>
      </c>
      <c r="L886" s="110" t="inlineStr">
        <is>
          <t>EDGE-17611-337756</t>
        </is>
      </c>
    </row>
    <row r="887">
      <c r="B887" s="110" t="n">
        <v>119483</v>
      </c>
      <c r="C887" s="108" t="inlineStr">
        <is>
          <t>Tesla-(2021-5-19-2021-6-19)_Susann Peshier_DE_Review</t>
        </is>
      </c>
      <c r="H887" s="110" t="n">
        <v>10101.167</v>
      </c>
      <c r="I887" s="110" t="n">
        <v>0.03</v>
      </c>
      <c r="J887" s="110" t="inlineStr">
        <is>
          <t>EUR</t>
        </is>
      </c>
      <c r="K887" s="110" t="n">
        <v>303.035</v>
      </c>
      <c r="L887" s="110" t="inlineStr">
        <is>
          <t>EDGE-119483-337757</t>
        </is>
      </c>
    </row>
    <row r="888">
      <c r="B888" s="110" t="n">
        <v>7478</v>
      </c>
      <c r="C888" s="108" t="inlineStr">
        <is>
          <t>Tesla-(2021-5-19-2021-6-19)_Thomas Blicker_DE_Review</t>
        </is>
      </c>
      <c r="H888" s="110" t="n">
        <v>6440</v>
      </c>
      <c r="I888" s="110" t="n">
        <v>0.025</v>
      </c>
      <c r="J888" s="110" t="inlineStr">
        <is>
          <t>EUR</t>
        </is>
      </c>
      <c r="K888" s="110" t="n">
        <v>161</v>
      </c>
      <c r="L888" s="110" t="inlineStr">
        <is>
          <t>EDGE-7478-337794</t>
        </is>
      </c>
    </row>
    <row r="889">
      <c r="B889" s="110" t="n">
        <v>189794</v>
      </c>
      <c r="C889" s="108" t="inlineStr">
        <is>
          <t>Tesla-(2021-5-19-2021-6-19)_Theodoros Vavekis_EL_Review</t>
        </is>
      </c>
      <c r="H889" s="110" t="n">
        <v>7500</v>
      </c>
      <c r="I889" s="110" t="n">
        <v>0.03</v>
      </c>
      <c r="J889" s="110" t="inlineStr">
        <is>
          <t>EUR</t>
        </is>
      </c>
      <c r="K889" s="110" t="n">
        <v>225</v>
      </c>
      <c r="L889" s="110" t="inlineStr">
        <is>
          <t>EDGE-189794-337759</t>
        </is>
      </c>
    </row>
    <row r="890">
      <c r="B890" s="110" t="n">
        <v>195768</v>
      </c>
      <c r="C890" s="108" t="inlineStr">
        <is>
          <t>Tesla-(2021-5-19-2021-6-19)_Oranit Senderov_HE_Review</t>
        </is>
      </c>
      <c r="H890" s="110" t="n">
        <v>1800.7</v>
      </c>
      <c r="I890" s="110" t="n">
        <v>0.04</v>
      </c>
      <c r="J890" s="110" t="inlineStr">
        <is>
          <t>USD</t>
        </is>
      </c>
      <c r="K890" s="110" t="n">
        <v>72.02800000000001</v>
      </c>
      <c r="L890" s="110" t="inlineStr">
        <is>
          <t>EDGE-195768-337760</t>
        </is>
      </c>
    </row>
    <row r="891">
      <c r="B891" s="110" t="n">
        <v>170224</v>
      </c>
      <c r="C891" s="108" t="inlineStr">
        <is>
          <t>Tesla-(2021-5-19-2021-6-19)_Corinne Duquette_FR_CA_Review</t>
        </is>
      </c>
      <c r="H891" s="110" t="n">
        <v>104.5</v>
      </c>
      <c r="I891" s="110" t="n">
        <v>0.05</v>
      </c>
      <c r="J891" s="110" t="inlineStr">
        <is>
          <t>USD</t>
        </is>
      </c>
      <c r="K891" s="110" t="n">
        <v>5.225</v>
      </c>
      <c r="L891" s="110" t="inlineStr">
        <is>
          <t>EDGE-170224-337761</t>
        </is>
      </c>
    </row>
    <row r="892">
      <c r="B892" s="110" t="n">
        <v>194362</v>
      </c>
      <c r="C892" s="108" t="inlineStr">
        <is>
          <t>Tesla-(2021-5-19-2021-6-19)_Bernadett Refi_HU_Review</t>
        </is>
      </c>
      <c r="H892" s="110" t="n">
        <v>18474</v>
      </c>
      <c r="I892" s="110" t="n">
        <v>0.02</v>
      </c>
      <c r="J892" s="110" t="inlineStr">
        <is>
          <t>EUR</t>
        </is>
      </c>
      <c r="K892" s="110" t="n">
        <v>369.48</v>
      </c>
      <c r="L892" s="110" t="inlineStr">
        <is>
          <t>EDGE-194362-337762</t>
        </is>
      </c>
    </row>
    <row r="893">
      <c r="B893" s="110" t="n">
        <v>5533</v>
      </c>
      <c r="C893" s="108" t="inlineStr">
        <is>
          <t>Tesla-(2021-5-19-2021-6-19)_Laszlo Kovacs_HU_Review</t>
        </is>
      </c>
      <c r="H893" s="110" t="n">
        <v>1817.8</v>
      </c>
      <c r="I893" s="110" t="n">
        <v>0.027</v>
      </c>
      <c r="J893" s="110" t="inlineStr">
        <is>
          <t>USD</t>
        </is>
      </c>
      <c r="K893" s="110" t="n">
        <v>49.0806</v>
      </c>
      <c r="L893" s="110" t="inlineStr">
        <is>
          <t>EDGE-5533-337763</t>
        </is>
      </c>
    </row>
    <row r="894">
      <c r="B894" s="110" t="n">
        <v>161261</v>
      </c>
      <c r="C894" s="108" t="inlineStr">
        <is>
          <t>Tesla-(2021-5-19-2021-6-19)_Ilaria Mazzaferro_IT_Review</t>
        </is>
      </c>
      <c r="H894" s="110" t="n">
        <v>1000</v>
      </c>
      <c r="I894" s="110" t="n">
        <v>0.02</v>
      </c>
      <c r="J894" s="110" t="inlineStr">
        <is>
          <t>EUR</t>
        </is>
      </c>
      <c r="K894" s="110" t="n">
        <v>20</v>
      </c>
      <c r="L894" s="110" t="inlineStr">
        <is>
          <t>EDGE-161261-337764</t>
        </is>
      </c>
    </row>
    <row r="895">
      <c r="B895" s="110" t="n">
        <v>81450</v>
      </c>
      <c r="C895" s="108" t="inlineStr">
        <is>
          <t>Tesla-(2021-5-19-2021-6-19)_Lingsoft_NO_NO_Review</t>
        </is>
      </c>
      <c r="H895" s="110" t="n">
        <v>600</v>
      </c>
      <c r="I895" s="110" t="n">
        <v>0.05</v>
      </c>
      <c r="J895" s="110" t="inlineStr">
        <is>
          <t>EUR</t>
        </is>
      </c>
      <c r="K895" s="110" t="n">
        <v>30</v>
      </c>
      <c r="L895" s="110" t="inlineStr">
        <is>
          <t>EDGE-81450-337765</t>
        </is>
      </c>
    </row>
    <row r="896">
      <c r="B896" s="110" t="inlineStr">
        <is>
          <t>G90006215</t>
        </is>
      </c>
      <c r="C896" s="108" t="inlineStr">
        <is>
          <t>Tesla-(2021-5-19-2021-6-19)_Marcin Marciniszyn_PL_Review</t>
        </is>
      </c>
      <c r="H896" s="110" t="n">
        <v>187.7</v>
      </c>
      <c r="I896" s="110" t="n">
        <v>0.021</v>
      </c>
      <c r="J896" s="110" t="inlineStr">
        <is>
          <t>EUR</t>
        </is>
      </c>
      <c r="K896" s="110" t="n">
        <v>3.9417</v>
      </c>
      <c r="L896" s="110" t="inlineStr">
        <is>
          <t>EDGE-G90006215-337784</t>
        </is>
      </c>
    </row>
    <row r="897">
      <c r="B897" s="110" t="n">
        <v>177888</v>
      </c>
      <c r="C897" s="108" t="inlineStr">
        <is>
          <t>Tesla-(2021-5-19-2021-6-19)_Luis Martins_PTPT_Review</t>
        </is>
      </c>
      <c r="H897" s="110" t="n">
        <v>1671.9</v>
      </c>
      <c r="I897" s="110" t="n">
        <v>0.02</v>
      </c>
      <c r="J897" s="110" t="inlineStr">
        <is>
          <t>EUR</t>
        </is>
      </c>
      <c r="K897" s="110" t="n">
        <v>33.438</v>
      </c>
      <c r="L897" s="110" t="inlineStr">
        <is>
          <t>EDGE-177888-337766</t>
        </is>
      </c>
    </row>
    <row r="898">
      <c r="B898" s="110" t="n">
        <v>176929</v>
      </c>
      <c r="C898" s="108" t="inlineStr">
        <is>
          <t>Tesla-(2021-5-19-2021-6-19)_Rita Rocha Grave_PTPT_Review</t>
        </is>
      </c>
      <c r="H898" s="110" t="n">
        <v>0.6</v>
      </c>
      <c r="I898" s="110" t="n">
        <v>0.02</v>
      </c>
      <c r="J898" s="110" t="inlineStr">
        <is>
          <t>EUR</t>
        </is>
      </c>
      <c r="K898" s="110" t="n">
        <v>0.012</v>
      </c>
      <c r="L898" s="110" t="inlineStr">
        <is>
          <t>EDGE-176929-337767</t>
        </is>
      </c>
    </row>
    <row r="899">
      <c r="B899" s="110" t="n">
        <v>176930</v>
      </c>
      <c r="C899" s="108" t="inlineStr">
        <is>
          <t>Tesla-(2021-5-19-2021-6-19)_Vanda Barbosa_PTPT_Review</t>
        </is>
      </c>
      <c r="H899" s="110" t="n">
        <v>213.5</v>
      </c>
      <c r="I899" s="110" t="n">
        <v>0.02</v>
      </c>
      <c r="J899" s="110" t="inlineStr">
        <is>
          <t>EUR</t>
        </is>
      </c>
      <c r="K899" s="110" t="n">
        <v>4.27</v>
      </c>
      <c r="L899" s="110" t="inlineStr">
        <is>
          <t>EDGE-176930-337768</t>
        </is>
      </c>
    </row>
    <row r="900">
      <c r="B900" s="110" t="n">
        <v>136932</v>
      </c>
      <c r="C900" s="108" t="inlineStr">
        <is>
          <t>Tesla-(2021-5-19-2021-6-19)_Constantin Emanuel Stroia_RO_Review</t>
        </is>
      </c>
      <c r="H900" s="110" t="n">
        <v>21867.9</v>
      </c>
      <c r="I900" s="110" t="n">
        <v>0.02</v>
      </c>
      <c r="J900" s="110" t="inlineStr">
        <is>
          <t>USD</t>
        </is>
      </c>
      <c r="K900" s="110" t="n">
        <v>437.358</v>
      </c>
      <c r="L900" s="110" t="inlineStr">
        <is>
          <t>EDGE-136932-337769</t>
        </is>
      </c>
    </row>
    <row r="901">
      <c r="B901" s="110" t="n">
        <v>74965</v>
      </c>
      <c r="C901" s="108" t="inlineStr">
        <is>
          <t>Tesla-(2021-5-19-2021-6-19)_Alenka Metljak_SL_Review</t>
        </is>
      </c>
      <c r="H901" s="110" t="n">
        <v>1793</v>
      </c>
      <c r="I901" s="110" t="n">
        <v>0.024</v>
      </c>
      <c r="J901" s="110" t="inlineStr">
        <is>
          <t>EUR</t>
        </is>
      </c>
      <c r="K901" s="110" t="n">
        <v>43.032</v>
      </c>
      <c r="L901" s="110" t="inlineStr">
        <is>
          <t>EDGE-74965-337770</t>
        </is>
      </c>
    </row>
    <row r="902">
      <c r="B902" s="110" t="n">
        <v>185536</v>
      </c>
      <c r="C902" s="108" t="inlineStr">
        <is>
          <t>Tesla-(2021-5-19-2021-6-19)_Dragana Selakovic_SL_Review</t>
        </is>
      </c>
      <c r="H902" s="110" t="n">
        <v>666.66667</v>
      </c>
      <c r="I902" s="110" t="n">
        <v>0.012</v>
      </c>
      <c r="J902" s="110" t="inlineStr">
        <is>
          <t>EUR</t>
        </is>
      </c>
      <c r="K902" s="110" t="n">
        <v>8</v>
      </c>
      <c r="L902" s="110" t="inlineStr">
        <is>
          <t>EDGE-185536-337771</t>
        </is>
      </c>
    </row>
    <row r="903">
      <c r="B903" s="110" t="n">
        <v>169760</v>
      </c>
      <c r="C903" s="108" t="inlineStr">
        <is>
          <t>Tesla-(2021-5-19-2021-6-19)_Antonio Romero Valera_ES_Review</t>
        </is>
      </c>
      <c r="H903" s="110" t="n">
        <v>2064.6</v>
      </c>
      <c r="I903" s="110" t="n">
        <v>0.017</v>
      </c>
      <c r="J903" s="110" t="inlineStr">
        <is>
          <t>EUR</t>
        </is>
      </c>
      <c r="K903" s="110" t="n">
        <v>35.0982</v>
      </c>
      <c r="L903" s="110" t="inlineStr">
        <is>
          <t>EDGE-169760-337772</t>
        </is>
      </c>
    </row>
    <row r="904">
      <c r="B904" s="110" t="n">
        <v>51833</v>
      </c>
      <c r="C904" s="108" t="inlineStr">
        <is>
          <t>Tesla-(2021-5-19-2021-6-19)_Pablo San Millan Gutierrez_ES_Review</t>
        </is>
      </c>
      <c r="H904" s="110" t="n">
        <v>1739.1304</v>
      </c>
      <c r="I904" s="110" t="n">
        <v>0.023</v>
      </c>
      <c r="J904" s="110" t="inlineStr">
        <is>
          <t>EUR</t>
        </is>
      </c>
      <c r="K904" s="110" t="n">
        <v>40</v>
      </c>
      <c r="L904" s="110" t="inlineStr">
        <is>
          <t>EDGE-51833-337773</t>
        </is>
      </c>
    </row>
    <row r="905">
      <c r="B905" s="110" t="n">
        <v>175908</v>
      </c>
      <c r="C905" s="108" t="inlineStr">
        <is>
          <t>Tesla-(2021-5-19-2021-6-19)_Johan Mikael Kjällman_SV_Review</t>
        </is>
      </c>
      <c r="H905" s="110" t="n">
        <v>3</v>
      </c>
      <c r="I905" s="110" t="n">
        <v>0.04</v>
      </c>
      <c r="J905" s="110" t="inlineStr">
        <is>
          <t>EUR</t>
        </is>
      </c>
      <c r="K905" s="110" t="n">
        <v>0.12</v>
      </c>
      <c r="L905" s="110" t="inlineStr">
        <is>
          <t>EDGE-175908-337774</t>
        </is>
      </c>
    </row>
    <row r="906">
      <c r="B906" s="110" t="inlineStr">
        <is>
          <t>G90006215</t>
        </is>
      </c>
      <c r="C906" s="108" t="inlineStr">
        <is>
          <t>Tesla-(2021-5-19-2021-6-19)_Marcin Marciniszyn_PL_Translation</t>
        </is>
      </c>
      <c r="H906" s="110" t="n">
        <v>1148</v>
      </c>
      <c r="I906" s="110" t="n">
        <v>0.07000000000000001</v>
      </c>
      <c r="J906" s="110" t="inlineStr">
        <is>
          <t>EUR</t>
        </is>
      </c>
      <c r="K906" s="110" t="n">
        <v>80.36</v>
      </c>
      <c r="L906" s="110" t="inlineStr">
        <is>
          <t>EDGE-G90006215-337786</t>
        </is>
      </c>
    </row>
    <row r="907">
      <c r="B907" s="110" t="inlineStr">
        <is>
          <t>G90006766</t>
        </is>
      </c>
      <c r="C907" s="108" t="inlineStr">
        <is>
          <t>Tesla-(2021-5-19-2021-6-19)_Umaima Hashmi_HI_Translation</t>
        </is>
      </c>
      <c r="H907" s="110" t="n">
        <v>1238.2</v>
      </c>
      <c r="I907" s="110" t="n">
        <v>0.06</v>
      </c>
      <c r="J907" s="110" t="inlineStr">
        <is>
          <t>USD</t>
        </is>
      </c>
      <c r="K907" s="110" t="n">
        <v>74.292</v>
      </c>
      <c r="L907" s="110" t="inlineStr">
        <is>
          <t>EDGE-198555-337788</t>
        </is>
      </c>
    </row>
    <row r="908">
      <c r="B908" s="110" t="n">
        <v>194362</v>
      </c>
      <c r="C908" s="108" t="inlineStr">
        <is>
          <t>Tesla-(2021-5-19-2021-6-19)_Bernadett Refi_HU_Translation</t>
        </is>
      </c>
      <c r="H908" s="110" t="n">
        <v>2990</v>
      </c>
      <c r="I908" s="110" t="n">
        <v>0.05</v>
      </c>
      <c r="J908" s="110" t="inlineStr">
        <is>
          <t>EUR</t>
        </is>
      </c>
      <c r="K908" s="110" t="n">
        <v>149.5</v>
      </c>
      <c r="L908" s="110" t="inlineStr">
        <is>
          <t>EDGE-194362-337775</t>
        </is>
      </c>
    </row>
    <row r="909">
      <c r="B909" s="110" t="inlineStr">
        <is>
          <t>G90006218</t>
        </is>
      </c>
      <c r="C909" s="108" t="inlineStr">
        <is>
          <t>Tesla-(2021-5-19-2021-6-19)_Maciej Andrzejczak_PL_Review</t>
        </is>
      </c>
      <c r="H909" s="110" t="n">
        <v>1179.8</v>
      </c>
      <c r="I909" s="110" t="n">
        <v>0.022</v>
      </c>
      <c r="J909" s="110" t="inlineStr">
        <is>
          <t>EUR</t>
        </is>
      </c>
      <c r="K909" s="110" t="n">
        <v>25.9556</v>
      </c>
      <c r="L909" s="110" t="inlineStr">
        <is>
          <t>EDGE-G90006218-337791</t>
        </is>
      </c>
    </row>
    <row r="910">
      <c r="B910" s="110" t="n">
        <v>189758</v>
      </c>
      <c r="C910" s="108" t="inlineStr">
        <is>
          <t>Tesla-(2021-5-19-2021-6-19)_Konstantinos Karanikas_EL_Review</t>
        </is>
      </c>
      <c r="H910" s="110" t="n">
        <v>88.40000000000001</v>
      </c>
      <c r="I910" s="110" t="n">
        <v>0.0225</v>
      </c>
      <c r="J910" s="110" t="inlineStr">
        <is>
          <t>EUR</t>
        </is>
      </c>
      <c r="K910" s="110" t="n">
        <v>1.989</v>
      </c>
      <c r="L910" s="110" t="inlineStr">
        <is>
          <t>EDGE-189758-337776</t>
        </is>
      </c>
    </row>
    <row r="911">
      <c r="B911" s="110" t="n">
        <v>77826</v>
      </c>
      <c r="C911" s="108" t="inlineStr">
        <is>
          <t>Smartling-(2021-6-16-2021-7-15)_Anne Parent_FR_CA_Translation</t>
        </is>
      </c>
      <c r="H911" s="110" t="n">
        <v>2097.8</v>
      </c>
      <c r="I911" s="110" t="n">
        <v>0.15</v>
      </c>
      <c r="J911" s="110" t="inlineStr">
        <is>
          <t>USD</t>
        </is>
      </c>
      <c r="K911" s="110" t="n">
        <v>314.67</v>
      </c>
      <c r="L911" s="110" t="inlineStr">
        <is>
          <t>EDGE-77826-341178</t>
        </is>
      </c>
      <c r="M911" s="110" t="inlineStr">
        <is>
          <t>Smartling</t>
        </is>
      </c>
      <c r="N911" s="629">
        <f>IF(PO2Vendor!J911="CNY",PO2Vendor!K911/Resource!$I$462,IF(J911="EUR",K911/Resource!$I$461,IF(PO2Vendor!J911="USD",PO2Vendor!K911,IF(PO2Vendor!J911="JPY",PO2Vendor!K911/Resource!$I$463))))</f>
        <v/>
      </c>
      <c r="P911" s="110" t="inlineStr">
        <is>
          <t>Invoiced</t>
        </is>
      </c>
      <c r="Q911" s="400" t="n">
        <v>44396</v>
      </c>
    </row>
    <row r="912">
      <c r="B912" s="110" t="n">
        <v>47631</v>
      </c>
      <c r="C912" s="108" t="inlineStr">
        <is>
          <t>Smartling-(2021-6-16-2021-7-15)_Carolina Imwinkelried_MX_Translation</t>
        </is>
      </c>
      <c r="H912" s="110" t="n">
        <v>1072.9</v>
      </c>
      <c r="I912" s="110" t="n">
        <v>0.08</v>
      </c>
      <c r="J912" s="110" t="inlineStr">
        <is>
          <t>USD</t>
        </is>
      </c>
      <c r="K912" s="110" t="n">
        <v>85.83199999999999</v>
      </c>
      <c r="L912" s="110" t="inlineStr">
        <is>
          <t>EDGE-47631-341179</t>
        </is>
      </c>
      <c r="M912" s="110" t="inlineStr">
        <is>
          <t>Smartling</t>
        </is>
      </c>
      <c r="N912" s="629">
        <f>IF(PO2Vendor!J912="CNY",PO2Vendor!K912/Resource!$I$462,IF(J912="EUR",K912/Resource!$I$461,IF(PO2Vendor!J912="USD",PO2Vendor!K912,IF(PO2Vendor!J912="JPY",PO2Vendor!K912/Resource!$I$463))))</f>
        <v/>
      </c>
      <c r="P912" s="110" t="inlineStr">
        <is>
          <t>Invoiced</t>
        </is>
      </c>
      <c r="Q912" s="400" t="n">
        <v>44396</v>
      </c>
    </row>
    <row r="913">
      <c r="B913" s="110" t="n">
        <v>170224</v>
      </c>
      <c r="C913" s="108" t="inlineStr">
        <is>
          <t>Smartling-(2021-6-16-2021-7-15)_Corinne Duquette_FR_CA_Translation</t>
        </is>
      </c>
      <c r="H913" s="110" t="n">
        <v>5556.7</v>
      </c>
      <c r="I913" s="110" t="n">
        <v>0.1</v>
      </c>
      <c r="J913" s="110" t="inlineStr">
        <is>
          <t>USD</t>
        </is>
      </c>
      <c r="K913" s="110" t="n">
        <v>555.67</v>
      </c>
      <c r="L913" s="110" t="inlineStr">
        <is>
          <t>EDGE-170224-341180</t>
        </is>
      </c>
      <c r="M913" s="110" t="inlineStr">
        <is>
          <t>Smartling</t>
        </is>
      </c>
      <c r="N913" s="629">
        <f>IF(PO2Vendor!J913="CNY",PO2Vendor!K913/Resource!$I$462,IF(J913="EUR",K913/Resource!$I$461,IF(PO2Vendor!J913="USD",PO2Vendor!K913,IF(PO2Vendor!J913="JPY",PO2Vendor!K913/Resource!$I$463))))</f>
        <v/>
      </c>
      <c r="P913" s="110" t="inlineStr">
        <is>
          <t>Invoiced</t>
        </is>
      </c>
      <c r="Q913" s="400" t="n">
        <v>44396</v>
      </c>
    </row>
    <row r="914">
      <c r="B914" s="110" t="n">
        <v>170224</v>
      </c>
      <c r="C914" s="108" t="inlineStr">
        <is>
          <t>Smartling-(2021-6-16-2021-7-15)_Corinne Duquette_FR_CA_Review</t>
        </is>
      </c>
      <c r="H914" s="110" t="n">
        <v>42</v>
      </c>
      <c r="I914" s="110" t="n">
        <v>0.05</v>
      </c>
      <c r="J914" s="110" t="inlineStr">
        <is>
          <t>USD</t>
        </is>
      </c>
      <c r="K914" s="110" t="n">
        <v>2.1</v>
      </c>
      <c r="L914" s="110" t="inlineStr">
        <is>
          <t>EDGE-170224-341181</t>
        </is>
      </c>
      <c r="M914" s="110" t="inlineStr">
        <is>
          <t>Smartling</t>
        </is>
      </c>
      <c r="N914" s="629">
        <f>IF(PO2Vendor!J914="CNY",PO2Vendor!K914/Resource!$I$462,IF(J914="EUR",K914/Resource!$I$461,IF(PO2Vendor!J914="USD",PO2Vendor!K914,IF(PO2Vendor!J914="JPY",PO2Vendor!K914/Resource!$I$463))))</f>
        <v/>
      </c>
      <c r="P914" s="110" t="inlineStr">
        <is>
          <t>Invoiced</t>
        </is>
      </c>
      <c r="Q914" s="400" t="n">
        <v>44396</v>
      </c>
    </row>
    <row r="915">
      <c r="B915" s="110" t="n">
        <v>119669</v>
      </c>
      <c r="C915" s="108" t="inlineStr">
        <is>
          <t>Smartling-(2021-6-16-2021-7-15)_Gyeongsu Lee_KO_Translation</t>
        </is>
      </c>
      <c r="H915" s="110" t="n">
        <v>6503.5</v>
      </c>
      <c r="I915" s="110" t="n">
        <v>0.06</v>
      </c>
      <c r="J915" s="110" t="inlineStr">
        <is>
          <t>USD</t>
        </is>
      </c>
      <c r="K915" s="110" t="n">
        <v>390.21</v>
      </c>
      <c r="L915" s="110" t="inlineStr">
        <is>
          <t>EDGE-119669-341182</t>
        </is>
      </c>
      <c r="M915" s="110" t="inlineStr">
        <is>
          <t>Smartling</t>
        </is>
      </c>
      <c r="N915" s="629">
        <f>IF(PO2Vendor!J915="CNY",PO2Vendor!K915/Resource!$I$462,IF(J915="EUR",K915/Resource!$I$461,IF(PO2Vendor!J915="USD",PO2Vendor!K915,IF(PO2Vendor!J915="JPY",PO2Vendor!K915/Resource!$I$463))))</f>
        <v/>
      </c>
      <c r="P915" s="110" t="inlineStr">
        <is>
          <t>Invoiced</t>
        </is>
      </c>
      <c r="Q915" s="400" t="n">
        <v>44396</v>
      </c>
    </row>
    <row r="916">
      <c r="B916" s="110" t="n">
        <v>142403</v>
      </c>
      <c r="C916" s="108" t="inlineStr">
        <is>
          <t>Smartling-(2021-6-16-2021-7-15)_LangLink Localization Solutions Co, Ltd._HK_Translation</t>
        </is>
      </c>
      <c r="H916" s="110" t="n">
        <v>1976.8</v>
      </c>
      <c r="I916" s="110" t="n">
        <v>0.09</v>
      </c>
      <c r="J916" s="110" t="inlineStr">
        <is>
          <t>USD</t>
        </is>
      </c>
      <c r="K916" s="110" t="n">
        <v>177.912</v>
      </c>
      <c r="L916" s="110" t="inlineStr">
        <is>
          <t>EDGE-142403-341183</t>
        </is>
      </c>
      <c r="M916" s="110" t="inlineStr">
        <is>
          <t>Smartling</t>
        </is>
      </c>
      <c r="N916" s="629">
        <f>IF(PO2Vendor!J916="CNY",PO2Vendor!K916/Resource!$I$462,IF(J916="EUR",K916/Resource!$I$461,IF(PO2Vendor!J916="USD",PO2Vendor!K916,IF(PO2Vendor!J916="JPY",PO2Vendor!K916/Resource!$I$463))))</f>
        <v/>
      </c>
      <c r="P916" s="110" t="inlineStr">
        <is>
          <t>Invoiced</t>
        </is>
      </c>
      <c r="Q916" s="400" t="n">
        <v>44396</v>
      </c>
    </row>
    <row r="917">
      <c r="B917" s="110" t="n">
        <v>190801</v>
      </c>
      <c r="C917" s="108" t="inlineStr">
        <is>
          <t>Smartling-(2021-6-16-2021-7-15)_Li Yingsong_CN_Translation</t>
        </is>
      </c>
      <c r="H917" s="110" t="n">
        <v>1957.2</v>
      </c>
      <c r="I917" s="110" t="n">
        <v>0.18</v>
      </c>
      <c r="J917" s="110" t="inlineStr">
        <is>
          <t>CNY</t>
        </is>
      </c>
      <c r="K917" s="110" t="n">
        <v>352.296</v>
      </c>
      <c r="L917" s="110" t="inlineStr">
        <is>
          <t>EDGE-190801-341184</t>
        </is>
      </c>
      <c r="M917" s="110" t="inlineStr">
        <is>
          <t>Smartling</t>
        </is>
      </c>
      <c r="N917" s="629">
        <f>IF(PO2Vendor!J917="CNY",PO2Vendor!K917/Resource!$I$462,IF(J917="EUR",K917/Resource!$I$461,IF(PO2Vendor!J917="USD",PO2Vendor!K917,IF(PO2Vendor!J917="JPY",PO2Vendor!K917/Resource!$I$463))))</f>
        <v/>
      </c>
      <c r="P917" s="110" t="inlineStr">
        <is>
          <t>Invoiced</t>
        </is>
      </c>
      <c r="Q917" s="400" t="n">
        <v>44396</v>
      </c>
    </row>
    <row r="918">
      <c r="B918" s="110" t="n">
        <v>190801</v>
      </c>
      <c r="C918" s="108" t="inlineStr">
        <is>
          <t>Smartling-(2021-6-16-2021-7-15)_Li Yingsong_CN_Review</t>
        </is>
      </c>
      <c r="H918" s="110" t="n">
        <v>2037</v>
      </c>
      <c r="I918" s="110" t="n">
        <v>0.075</v>
      </c>
      <c r="J918" s="110" t="inlineStr">
        <is>
          <t>CNY</t>
        </is>
      </c>
      <c r="K918" s="110" t="n">
        <v>152.775</v>
      </c>
      <c r="L918" s="110" t="inlineStr">
        <is>
          <t>EDGE-190801-341185</t>
        </is>
      </c>
      <c r="M918" s="110" t="inlineStr">
        <is>
          <t>Smartling</t>
        </is>
      </c>
      <c r="N918" s="629">
        <f>IF(PO2Vendor!J918="CNY",PO2Vendor!K918/Resource!$I$462,IF(J918="EUR",K918/Resource!$I$461,IF(PO2Vendor!J918="USD",PO2Vendor!K918,IF(PO2Vendor!J918="JPY",PO2Vendor!K918/Resource!$I$463))))</f>
        <v/>
      </c>
      <c r="P918" s="110" t="inlineStr">
        <is>
          <t>Invoiced</t>
        </is>
      </c>
      <c r="Q918" s="400" t="n">
        <v>44396</v>
      </c>
    </row>
    <row r="919">
      <c r="B919" s="110" t="n">
        <v>126535</v>
      </c>
      <c r="C919" s="108" t="inlineStr">
        <is>
          <t>Smartling-(2021-6-16-2021-7-15)_Michele Lemieux-Madison_FR_CA_Review</t>
        </is>
      </c>
      <c r="H919" s="110" t="n">
        <v>2037</v>
      </c>
      <c r="I919" s="110" t="n">
        <v>0.05</v>
      </c>
      <c r="J919" s="110" t="inlineStr">
        <is>
          <t>USD</t>
        </is>
      </c>
      <c r="K919" s="110" t="n">
        <v>101.85</v>
      </c>
      <c r="L919" s="110" t="inlineStr">
        <is>
          <t>EDGE-126535-341186</t>
        </is>
      </c>
      <c r="M919" s="110" t="inlineStr">
        <is>
          <t>Smartling</t>
        </is>
      </c>
      <c r="N919" s="629">
        <f>IF(PO2Vendor!J919="CNY",PO2Vendor!K919/Resource!$I$462,IF(J919="EUR",K919/Resource!$I$461,IF(PO2Vendor!J919="USD",PO2Vendor!K919,IF(PO2Vendor!J919="JPY",PO2Vendor!K919/Resource!$I$463))))</f>
        <v/>
      </c>
      <c r="P919" s="110" t="inlineStr">
        <is>
          <t>Invoiced</t>
        </is>
      </c>
      <c r="Q919" s="400" t="n">
        <v>44396</v>
      </c>
    </row>
    <row r="920">
      <c r="B920" s="110" t="n">
        <v>164641</v>
      </c>
      <c r="C920" s="108" t="inlineStr">
        <is>
          <t>Smartling-(2021-6-16-2021-7-15)_Yutaka Kato_JA_Translation</t>
        </is>
      </c>
      <c r="H920" s="110" t="n">
        <v>8254.1</v>
      </c>
      <c r="I920" s="110" t="n">
        <v>0.07000000000000001</v>
      </c>
      <c r="J920" s="110" t="inlineStr">
        <is>
          <t>USD</t>
        </is>
      </c>
      <c r="K920" s="110" t="n">
        <v>660.328</v>
      </c>
      <c r="L920" s="110" t="inlineStr">
        <is>
          <t>EDGE-164641-341187</t>
        </is>
      </c>
      <c r="M920" s="110" t="inlineStr">
        <is>
          <t>Smartling</t>
        </is>
      </c>
      <c r="N920" s="629">
        <f>IF(PO2Vendor!J920="CNY",PO2Vendor!K920/Resource!$I$462,IF(J920="EUR",K920/Resource!$I$461,IF(PO2Vendor!J920="USD",PO2Vendor!K920,IF(PO2Vendor!J920="JPY",PO2Vendor!K920/Resource!$I$463))))</f>
        <v/>
      </c>
      <c r="P920" s="110" t="inlineStr">
        <is>
          <t>Invoiced</t>
        </is>
      </c>
      <c r="Q920" s="400" t="n">
        <v>44396</v>
      </c>
    </row>
    <row r="921">
      <c r="B921" s="110" t="n">
        <v>74978</v>
      </c>
      <c r="C921" s="108" t="inlineStr">
        <is>
          <t>Smartling-(2021-6-16-2021-7-15)_Pilar Vasquez_MX_Translation</t>
        </is>
      </c>
      <c r="H921" s="110" t="n">
        <v>4326.1</v>
      </c>
      <c r="I921" s="110" t="n">
        <v>0.05</v>
      </c>
      <c r="J921" s="110" t="inlineStr">
        <is>
          <t>USD</t>
        </is>
      </c>
      <c r="K921" s="110" t="n">
        <v>216.305</v>
      </c>
      <c r="L921" s="110" t="inlineStr">
        <is>
          <t>EDGE-74978-341188</t>
        </is>
      </c>
      <c r="M921" s="110" t="inlineStr">
        <is>
          <t>Smartling</t>
        </is>
      </c>
      <c r="N921" s="629">
        <f>IF(PO2Vendor!J921="CNY",PO2Vendor!K921/Resource!$I$462,IF(J921="EUR",K921/Resource!$I$461,IF(PO2Vendor!J921="USD",PO2Vendor!K921,IF(PO2Vendor!J921="JPY",PO2Vendor!K921/Resource!$I$463))))</f>
        <v/>
      </c>
      <c r="P921" s="110" t="inlineStr">
        <is>
          <t>Invoiced</t>
        </is>
      </c>
      <c r="Q921" s="400" t="n">
        <v>44396</v>
      </c>
    </row>
    <row r="922">
      <c r="B922" s="110" t="n">
        <v>122809</v>
      </c>
      <c r="C922" s="108" t="inlineStr">
        <is>
          <t>Smartling-(2021-6-16-2021-7-15)_Raul Guerrero_MX_Review</t>
        </is>
      </c>
      <c r="H922" s="110" t="n">
        <v>2079</v>
      </c>
      <c r="I922" s="110" t="n">
        <v>0.025</v>
      </c>
      <c r="J922" s="110" t="inlineStr">
        <is>
          <t>USD</t>
        </is>
      </c>
      <c r="K922" s="110" t="n">
        <v>51.975</v>
      </c>
      <c r="L922" s="110" t="inlineStr">
        <is>
          <t>EDGE-122809-341189</t>
        </is>
      </c>
      <c r="M922" s="110" t="inlineStr">
        <is>
          <t>Smartling</t>
        </is>
      </c>
      <c r="N922" s="629">
        <f>IF(PO2Vendor!J922="CNY",PO2Vendor!K922/Resource!$I$462,IF(J922="EUR",K922/Resource!$I$461,IF(PO2Vendor!J922="USD",PO2Vendor!K922,IF(PO2Vendor!J922="JPY",PO2Vendor!K922/Resource!$I$463))))</f>
        <v/>
      </c>
      <c r="P922" s="110" t="inlineStr">
        <is>
          <t>Invoiced</t>
        </is>
      </c>
      <c r="Q922" s="400" t="n">
        <v>44396</v>
      </c>
    </row>
    <row r="923">
      <c r="B923" s="110" t="n">
        <v>170316</v>
      </c>
      <c r="C923" s="108" t="inlineStr">
        <is>
          <t>Smartling-(2021-6-16-2021-7-15)_Sara Li_HK_Translation</t>
        </is>
      </c>
      <c r="H923" s="110" t="n">
        <v>6616.4</v>
      </c>
      <c r="I923" s="110" t="n">
        <v>0.08500000000000001</v>
      </c>
      <c r="J923" s="110" t="inlineStr">
        <is>
          <t>USD</t>
        </is>
      </c>
      <c r="K923" s="110" t="n">
        <v>562.394</v>
      </c>
      <c r="L923" s="110" t="inlineStr">
        <is>
          <t>EDGE-170316-341190</t>
        </is>
      </c>
      <c r="M923" s="110" t="inlineStr">
        <is>
          <t>Smartling</t>
        </is>
      </c>
      <c r="N923" s="629">
        <f>IF(PO2Vendor!J923="CNY",PO2Vendor!K923/Resource!$I$462,IF(J923="EUR",K923/Resource!$I$461,IF(PO2Vendor!J923="USD",PO2Vendor!K923,IF(PO2Vendor!J923="JPY",PO2Vendor!K923/Resource!$I$463))))</f>
        <v/>
      </c>
      <c r="P923" s="110" t="inlineStr">
        <is>
          <t>Invoiced</t>
        </is>
      </c>
      <c r="Q923" s="400" t="n">
        <v>44396</v>
      </c>
    </row>
    <row r="924">
      <c r="B924" s="110" t="n">
        <v>123126</v>
      </c>
      <c r="C924" s="108" t="inlineStr">
        <is>
          <t>Smartling-(2021-6-16-2021-7-15)_Seong Bok Lee_KO_Translation</t>
        </is>
      </c>
      <c r="H924" s="110" t="n">
        <v>8</v>
      </c>
      <c r="I924" s="110" t="n">
        <v>0.07000000000000001</v>
      </c>
      <c r="J924" s="110" t="inlineStr">
        <is>
          <t>USD</t>
        </is>
      </c>
      <c r="K924" s="110" t="n">
        <v>0.5600000000000001</v>
      </c>
      <c r="L924" s="110" t="inlineStr">
        <is>
          <t>EDGE-123126-341191</t>
        </is>
      </c>
      <c r="M924" s="110" t="inlineStr">
        <is>
          <t>Smartling</t>
        </is>
      </c>
      <c r="N924" s="629">
        <f>IF(PO2Vendor!J924="CNY",PO2Vendor!K924/Resource!$I$462,IF(J924="EUR",K924/Resource!$I$461,IF(PO2Vendor!J924="USD",PO2Vendor!K924,IF(PO2Vendor!J924="JPY",PO2Vendor!K924/Resource!$I$463))))</f>
        <v/>
      </c>
      <c r="P924" s="110" t="inlineStr">
        <is>
          <t>Invoiced</t>
        </is>
      </c>
      <c r="Q924" s="400" t="n">
        <v>44396</v>
      </c>
    </row>
    <row r="925">
      <c r="B925" s="110" t="n">
        <v>91233</v>
      </c>
      <c r="C925" s="108" t="inlineStr">
        <is>
          <t>Smartling-(2021-6-16-2021-7-15)_Seungwoo Lee_KO_Translation</t>
        </is>
      </c>
      <c r="H925" s="110" t="n">
        <v>410.3</v>
      </c>
      <c r="I925" s="110" t="n">
        <v>0.06</v>
      </c>
      <c r="J925" s="110" t="inlineStr">
        <is>
          <t>USD</t>
        </is>
      </c>
      <c r="K925" s="110" t="n">
        <v>24.618</v>
      </c>
      <c r="L925" s="110" t="inlineStr">
        <is>
          <t>EDGE-91233-341192</t>
        </is>
      </c>
      <c r="M925" s="110" t="inlineStr">
        <is>
          <t>Smartling</t>
        </is>
      </c>
      <c r="N925" s="629">
        <f>IF(PO2Vendor!J925="CNY",PO2Vendor!K925/Resource!$I$462,IF(J925="EUR",K925/Resource!$I$461,IF(PO2Vendor!J925="USD",PO2Vendor!K925,IF(PO2Vendor!J925="JPY",PO2Vendor!K925/Resource!$I$463))))</f>
        <v/>
      </c>
      <c r="P925" s="110" t="inlineStr">
        <is>
          <t>Invoiced</t>
        </is>
      </c>
      <c r="Q925" s="400" t="n">
        <v>44396</v>
      </c>
    </row>
    <row r="926">
      <c r="B926" s="110" t="n">
        <v>91233</v>
      </c>
      <c r="C926" s="108" t="inlineStr">
        <is>
          <t>Smartling-(2021-6-16-2021-7-15)_Seungwoo Lee_KO_Review</t>
        </is>
      </c>
      <c r="H926" s="110" t="n">
        <v>2077</v>
      </c>
      <c r="I926" s="110" t="n">
        <v>0.03</v>
      </c>
      <c r="J926" s="110" t="inlineStr">
        <is>
          <t>USD</t>
        </is>
      </c>
      <c r="K926" s="110" t="n">
        <v>62.31</v>
      </c>
      <c r="L926" s="110" t="inlineStr">
        <is>
          <t>EDGE-91233-341193</t>
        </is>
      </c>
      <c r="M926" s="110" t="inlineStr">
        <is>
          <t>Smartling</t>
        </is>
      </c>
      <c r="N926" s="629">
        <f>IF(PO2Vendor!J926="CNY",PO2Vendor!K926/Resource!$I$462,IF(J926="EUR",K926/Resource!$I$461,IF(PO2Vendor!J926="USD",PO2Vendor!K926,IF(PO2Vendor!J926="JPY",PO2Vendor!K926/Resource!$I$463))))</f>
        <v/>
      </c>
      <c r="P926" s="110" t="inlineStr">
        <is>
          <t>Invoiced</t>
        </is>
      </c>
      <c r="Q926" s="400" t="n">
        <v>44396</v>
      </c>
    </row>
    <row r="927">
      <c r="B927" s="110" t="n">
        <v>51840</v>
      </c>
      <c r="C927" s="108" t="inlineStr">
        <is>
          <t>Smartling-(2021-6-16-2021-7-15)_Simon Wei_TW_Translation</t>
        </is>
      </c>
      <c r="H927" s="110" t="n">
        <v>9667.200000000001</v>
      </c>
      <c r="I927" s="110" t="n">
        <v>0.035</v>
      </c>
      <c r="J927" s="110" t="inlineStr">
        <is>
          <t>USD</t>
        </is>
      </c>
      <c r="K927" s="110" t="n">
        <v>338.352</v>
      </c>
      <c r="L927" s="110" t="inlineStr">
        <is>
          <t>EDGE-51840-341194</t>
        </is>
      </c>
      <c r="M927" s="110" t="inlineStr">
        <is>
          <t>Smartling</t>
        </is>
      </c>
      <c r="N927" s="629">
        <f>IF(PO2Vendor!J927="CNY",PO2Vendor!K927/Resource!$I$462,IF(J927="EUR",K927/Resource!$I$461,IF(PO2Vendor!J927="USD",PO2Vendor!K927,IF(PO2Vendor!J927="JPY",PO2Vendor!K927/Resource!$I$463))))</f>
        <v/>
      </c>
      <c r="P927" s="110" t="inlineStr">
        <is>
          <t>Invoiced</t>
        </is>
      </c>
      <c r="Q927" s="400" t="n">
        <v>44396</v>
      </c>
    </row>
    <row r="928">
      <c r="B928" s="110" t="n">
        <v>51840</v>
      </c>
      <c r="C928" s="108" t="inlineStr">
        <is>
          <t>Smartling-(2021-6-16-2021-7-15)_Simon Wei_TW_Review</t>
        </is>
      </c>
      <c r="H928" s="110" t="n">
        <v>2077</v>
      </c>
      <c r="I928" s="110" t="n">
        <v>0.02</v>
      </c>
      <c r="J928" s="110" t="inlineStr">
        <is>
          <t>USD</t>
        </is>
      </c>
      <c r="K928" s="110" t="n">
        <v>41.54</v>
      </c>
      <c r="L928" s="110" t="inlineStr">
        <is>
          <t>EDGE-51840-341195</t>
        </is>
      </c>
      <c r="M928" s="110" t="inlineStr">
        <is>
          <t>Smartling</t>
        </is>
      </c>
      <c r="N928" s="629">
        <f>IF(PO2Vendor!J928="CNY",PO2Vendor!K928/Resource!$I$462,IF(J928="EUR",K928/Resource!$I$461,IF(PO2Vendor!J928="USD",PO2Vendor!K928,IF(PO2Vendor!J928="JPY",PO2Vendor!K928/Resource!$I$463))))</f>
        <v/>
      </c>
      <c r="P928" s="110" t="inlineStr">
        <is>
          <t>Invoiced</t>
        </is>
      </c>
      <c r="Q928" s="400" t="n">
        <v>44396</v>
      </c>
    </row>
    <row r="929">
      <c r="B929" s="110" t="n">
        <v>190249</v>
      </c>
      <c r="C929" s="108" t="inlineStr">
        <is>
          <t>Smartling-(2021-6-16-2021-7-15)_Taminosuke Hata_JA_Review</t>
        </is>
      </c>
      <c r="H929" s="110" t="n">
        <v>2077</v>
      </c>
      <c r="I929" s="110" t="n">
        <v>4</v>
      </c>
      <c r="J929" s="110" t="inlineStr">
        <is>
          <t>JPY</t>
        </is>
      </c>
      <c r="K929" s="110" t="n">
        <v>8308</v>
      </c>
      <c r="L929" s="110" t="inlineStr">
        <is>
          <t>EDGE-190249-341196</t>
        </is>
      </c>
      <c r="M929" s="110" t="inlineStr">
        <is>
          <t>Smartling</t>
        </is>
      </c>
      <c r="N929" s="629">
        <f>IF(PO2Vendor!J929="CNY",PO2Vendor!K929/Resource!$I$462,IF(J929="EUR",K929/Resource!$I$461,IF(PO2Vendor!J929="USD",PO2Vendor!K929,IF(PO2Vendor!J929="JPY",PO2Vendor!K929/Resource!$I$463))))</f>
        <v/>
      </c>
      <c r="P929" s="110" t="inlineStr">
        <is>
          <t>Invoiced</t>
        </is>
      </c>
      <c r="Q929" s="400" t="n">
        <v>44396</v>
      </c>
    </row>
    <row r="930">
      <c r="B930" s="110" t="n">
        <v>16756</v>
      </c>
      <c r="C930" s="108" t="inlineStr">
        <is>
          <t>Smartling-(2021-6-16-2021-7-15)_占英 郭_CN_Translation</t>
        </is>
      </c>
      <c r="H930" s="110" t="n">
        <v>3653</v>
      </c>
      <c r="I930" s="110" t="n">
        <v>0.18</v>
      </c>
      <c r="J930" s="110" t="inlineStr">
        <is>
          <t>CNY</t>
        </is>
      </c>
      <c r="K930" s="110" t="n">
        <v>657.54</v>
      </c>
      <c r="L930" s="110" t="inlineStr">
        <is>
          <t>EDGE-16756-341197</t>
        </is>
      </c>
      <c r="M930" s="110" t="inlineStr">
        <is>
          <t>Smartling</t>
        </is>
      </c>
      <c r="N930" s="629">
        <f>IF(PO2Vendor!J930="CNY",PO2Vendor!K930/Resource!$I$462,IF(J930="EUR",K930/Resource!$I$461,IF(PO2Vendor!J930="USD",PO2Vendor!K930,IF(PO2Vendor!J930="JPY",PO2Vendor!K930/Resource!$I$463))))</f>
        <v/>
      </c>
      <c r="P930" s="110" t="inlineStr">
        <is>
          <t>Invoiced</t>
        </is>
      </c>
      <c r="Q930" s="400" t="n">
        <v>44396</v>
      </c>
    </row>
    <row r="931">
      <c r="B931" s="110" t="n">
        <v>189929</v>
      </c>
      <c r="C931" s="108" t="inlineStr">
        <is>
          <t>Tesla-(2021-6-20-2021-7-18)_Aatchariya Suksai_TH_Translation</t>
        </is>
      </c>
      <c r="D931" s="110" t="n">
        <v>1715</v>
      </c>
      <c r="E931" s="110" t="n">
        <v>0.04</v>
      </c>
      <c r="F931" s="110" t="inlineStr">
        <is>
          <t>USD</t>
        </is>
      </c>
      <c r="G931" s="110" t="n">
        <v>68.59999999999999</v>
      </c>
      <c r="H931" s="110" t="n">
        <v>1715</v>
      </c>
      <c r="I931" s="110" t="n">
        <v>0.04</v>
      </c>
      <c r="J931" s="110" t="inlineStr">
        <is>
          <t>USD</t>
        </is>
      </c>
      <c r="K931" s="110" t="n">
        <v>68.59999999999999</v>
      </c>
      <c r="L931" s="110" t="inlineStr">
        <is>
          <t>EDGE-189929-343106</t>
        </is>
      </c>
    </row>
    <row r="932">
      <c r="B932" s="110" t="n">
        <v>74965</v>
      </c>
      <c r="C932" s="108" t="inlineStr">
        <is>
          <t>Tesla-(2021-6-20-2021-7-18)_Alenka Metljak_SL_Translation</t>
        </is>
      </c>
      <c r="D932" s="110" t="n">
        <v>4432.56842</v>
      </c>
      <c r="E932" s="110" t="n">
        <v>0.076</v>
      </c>
      <c r="F932" s="110" t="inlineStr">
        <is>
          <t>EUR</t>
        </is>
      </c>
      <c r="G932" s="110" t="n">
        <v>336.8752</v>
      </c>
      <c r="H932" s="110" t="n">
        <v>4432.56842</v>
      </c>
      <c r="I932" s="110" t="n">
        <v>0.076</v>
      </c>
      <c r="J932" s="110" t="inlineStr">
        <is>
          <t>EUR</t>
        </is>
      </c>
      <c r="K932" s="110" t="n">
        <v>336.8752</v>
      </c>
      <c r="L932" s="110" t="inlineStr">
        <is>
          <t>EDGE-74965-343107</t>
        </is>
      </c>
    </row>
    <row r="933">
      <c r="B933" s="110" t="n">
        <v>195728</v>
      </c>
      <c r="C933" s="108" t="inlineStr">
        <is>
          <t>Tesla-(2021-6-20-2021-7-18)_Andrey Yumin_RU_Translation</t>
        </is>
      </c>
      <c r="D933" s="110" t="n">
        <v>1037.1</v>
      </c>
      <c r="E933" s="110" t="n">
        <v>0.05</v>
      </c>
      <c r="F933" s="110" t="inlineStr">
        <is>
          <t>EUR</t>
        </is>
      </c>
      <c r="G933" s="110" t="n">
        <v>51.855</v>
      </c>
      <c r="H933" s="110" t="n">
        <v>1037.1</v>
      </c>
      <c r="I933" s="110" t="n">
        <v>0.05</v>
      </c>
      <c r="J933" s="110" t="inlineStr">
        <is>
          <t>EUR</t>
        </is>
      </c>
      <c r="K933" s="110" t="n">
        <v>51.855</v>
      </c>
      <c r="L933" s="110" t="inlineStr">
        <is>
          <t>EDGE-195728-343108</t>
        </is>
      </c>
    </row>
    <row r="934">
      <c r="B934" s="110" t="n">
        <v>169760</v>
      </c>
      <c r="C934" s="108" t="inlineStr">
        <is>
          <t>Tesla-(2021-6-20-2021-7-18)_Antonio Romero Valera_ES_Translation</t>
        </is>
      </c>
      <c r="D934" s="110" t="n">
        <v>655.5</v>
      </c>
      <c r="E934" s="110" t="n">
        <v>0.05</v>
      </c>
      <c r="F934" s="110" t="inlineStr">
        <is>
          <t>EUR</t>
        </is>
      </c>
      <c r="G934" s="110" t="n">
        <v>32.775</v>
      </c>
      <c r="H934" s="110" t="n">
        <v>655.5</v>
      </c>
      <c r="I934" s="110" t="n">
        <v>0.05</v>
      </c>
      <c r="J934" s="110" t="inlineStr">
        <is>
          <t>EUR</t>
        </is>
      </c>
      <c r="K934" s="110" t="n">
        <v>32.775</v>
      </c>
      <c r="L934" s="110" t="inlineStr">
        <is>
          <t>EDGE-169760-343109</t>
        </is>
      </c>
    </row>
    <row r="935">
      <c r="B935" s="110" t="n">
        <v>194362</v>
      </c>
      <c r="C935" s="108" t="inlineStr">
        <is>
          <t>Tesla-(2021-6-20-2021-7-18)_Bernadett Refi_HU_Translation</t>
        </is>
      </c>
      <c r="D935" s="110" t="n">
        <v>716.1</v>
      </c>
      <c r="E935" s="110" t="n">
        <v>0.05</v>
      </c>
      <c r="F935" s="110" t="inlineStr">
        <is>
          <t>EUR</t>
        </is>
      </c>
      <c r="G935" s="110" t="n">
        <v>35.805</v>
      </c>
      <c r="H935" s="110" t="n">
        <v>716.1</v>
      </c>
      <c r="I935" s="110" t="n">
        <v>0.05</v>
      </c>
      <c r="J935" s="110" t="inlineStr">
        <is>
          <t>EUR</t>
        </is>
      </c>
      <c r="K935" s="110" t="n">
        <v>35.805</v>
      </c>
      <c r="L935" s="110" t="inlineStr">
        <is>
          <t>EDGE-194362-343110</t>
        </is>
      </c>
    </row>
    <row r="936">
      <c r="B936" s="110" t="n">
        <v>176901</v>
      </c>
      <c r="C936" s="108" t="inlineStr">
        <is>
          <t>Tesla-(2021-6-20-2021-7-18)_Cecilia Gammeltoft-Hansen_DA_Translation</t>
        </is>
      </c>
      <c r="D936" s="110" t="n">
        <v>1364.6</v>
      </c>
      <c r="E936" s="110" t="n">
        <v>0.12</v>
      </c>
      <c r="F936" s="110" t="inlineStr">
        <is>
          <t>EUR</t>
        </is>
      </c>
      <c r="G936" s="110" t="n">
        <v>163.752</v>
      </c>
      <c r="H936" s="110" t="n">
        <v>1364.6</v>
      </c>
      <c r="I936" s="110" t="n">
        <v>0.12</v>
      </c>
      <c r="J936" s="110" t="inlineStr">
        <is>
          <t>EUR</t>
        </is>
      </c>
      <c r="K936" s="110" t="n">
        <v>163.752</v>
      </c>
      <c r="L936" s="110" t="inlineStr">
        <is>
          <t>EDGE-176901-343111</t>
        </is>
      </c>
    </row>
    <row r="937">
      <c r="B937" s="110" t="n">
        <v>48109</v>
      </c>
      <c r="C937" s="108" t="inlineStr">
        <is>
          <t>Tesla-(2021-6-20-2021-7-18)_Colette Velletaz_FR_FR_Translation</t>
        </is>
      </c>
      <c r="D937" s="110" t="n">
        <v>1336.1</v>
      </c>
      <c r="E937" s="110" t="n">
        <v>0.075</v>
      </c>
      <c r="F937" s="110" t="inlineStr">
        <is>
          <t>EUR</t>
        </is>
      </c>
      <c r="G937" s="110" t="n">
        <v>100.2075</v>
      </c>
      <c r="H937" s="110" t="n">
        <v>1336.1</v>
      </c>
      <c r="I937" s="110" t="n">
        <v>0.075</v>
      </c>
      <c r="J937" s="110" t="inlineStr">
        <is>
          <t>EUR</t>
        </is>
      </c>
      <c r="K937" s="110" t="n">
        <v>100.2075</v>
      </c>
      <c r="L937" s="110" t="inlineStr">
        <is>
          <t>EDGE-48109-343112</t>
        </is>
      </c>
    </row>
    <row r="938">
      <c r="B938" s="110" t="n">
        <v>136932</v>
      </c>
      <c r="C938" s="108" t="inlineStr">
        <is>
          <t>Tesla-(2021-6-20-2021-7-18)_Constantin Emanuel Stroia_RO_Translation</t>
        </is>
      </c>
      <c r="D938" s="110" t="n">
        <v>652.6</v>
      </c>
      <c r="E938" s="110" t="n">
        <v>0.05</v>
      </c>
      <c r="F938" s="110" t="inlineStr">
        <is>
          <t>USD</t>
        </is>
      </c>
      <c r="G938" s="110" t="n">
        <v>32.63</v>
      </c>
      <c r="H938" s="110" t="n">
        <v>652.6</v>
      </c>
      <c r="I938" s="110" t="n">
        <v>0.05</v>
      </c>
      <c r="J938" s="110" t="inlineStr">
        <is>
          <t>USD</t>
        </is>
      </c>
      <c r="K938" s="110" t="n">
        <v>32.63</v>
      </c>
      <c r="L938" s="110" t="inlineStr">
        <is>
          <t>EDGE-136932-343113</t>
        </is>
      </c>
    </row>
    <row r="939">
      <c r="B939" s="110" t="n">
        <v>170224</v>
      </c>
      <c r="C939" s="108" t="inlineStr">
        <is>
          <t>Tesla-(2021-6-20-2021-7-18)_Corinne Duquette_FR_CA_Translation</t>
        </is>
      </c>
      <c r="D939" s="110" t="n">
        <v>3222</v>
      </c>
      <c r="E939" s="110" t="n">
        <v>0.1</v>
      </c>
      <c r="F939" s="110" t="inlineStr">
        <is>
          <t>USD</t>
        </is>
      </c>
      <c r="G939" s="110" t="n">
        <v>322.2</v>
      </c>
      <c r="H939" s="110" t="n">
        <v>3222</v>
      </c>
      <c r="I939" s="110" t="n">
        <v>0.1</v>
      </c>
      <c r="J939" s="110" t="inlineStr">
        <is>
          <t>USD</t>
        </is>
      </c>
      <c r="K939" s="110" t="n">
        <v>322.2</v>
      </c>
      <c r="L939" s="110" t="inlineStr">
        <is>
          <t>EDGE-170224-343114</t>
        </is>
      </c>
    </row>
    <row r="940">
      <c r="B940" s="110" t="n">
        <v>50728</v>
      </c>
      <c r="C940" s="108" t="inlineStr">
        <is>
          <t>Tesla-(2021-6-20-2021-7-18)_Dalia Bracha_HE_Translation</t>
        </is>
      </c>
      <c r="D940" s="110" t="n">
        <v>2838.7</v>
      </c>
      <c r="E940" s="110" t="n">
        <v>0.1</v>
      </c>
      <c r="F940" s="110" t="inlineStr">
        <is>
          <t>USD</t>
        </is>
      </c>
      <c r="G940" s="110" t="n">
        <v>283.87</v>
      </c>
      <c r="H940" s="110" t="n">
        <v>2838.7</v>
      </c>
      <c r="I940" s="110" t="n">
        <v>0.1</v>
      </c>
      <c r="J940" s="110" t="inlineStr">
        <is>
          <t>USD</t>
        </is>
      </c>
      <c r="K940" s="110" t="n">
        <v>283.87</v>
      </c>
      <c r="L940" s="110" t="inlineStr">
        <is>
          <t>EDGE-50728-343115</t>
        </is>
      </c>
    </row>
    <row r="941">
      <c r="B941" s="110" t="n">
        <v>195743</v>
      </c>
      <c r="C941" s="108" t="inlineStr">
        <is>
          <t>Tesla-(2021-6-20-2021-7-18)_Dina Urikh_RU_Translation</t>
        </is>
      </c>
      <c r="D941" s="110" t="n">
        <v>807.7</v>
      </c>
      <c r="E941" s="110" t="n">
        <v>0.06</v>
      </c>
      <c r="F941" s="110" t="inlineStr">
        <is>
          <t>USD</t>
        </is>
      </c>
      <c r="G941" s="110" t="n">
        <v>48.462</v>
      </c>
      <c r="H941" s="110" t="n">
        <v>807.7</v>
      </c>
      <c r="I941" s="110" t="n">
        <v>0.06</v>
      </c>
      <c r="J941" s="110" t="inlineStr">
        <is>
          <t>USD</t>
        </is>
      </c>
      <c r="K941" s="110" t="n">
        <v>48.462</v>
      </c>
      <c r="L941" s="110" t="inlineStr">
        <is>
          <t>EDGE-195743-343116</t>
        </is>
      </c>
    </row>
    <row r="942">
      <c r="B942" s="110" t="inlineStr">
        <is>
          <t>G90006862</t>
        </is>
      </c>
      <c r="C942" s="108" t="inlineStr">
        <is>
          <t>Tesla-(2021-6-20-2021-7-18)_Dong Qianting_CN_Translation</t>
        </is>
      </c>
      <c r="D942" s="110" t="n">
        <v>4683.72222</v>
      </c>
      <c r="E942" s="110" t="n">
        <v>0.18</v>
      </c>
      <c r="F942" s="110" t="inlineStr">
        <is>
          <t>CNY</t>
        </is>
      </c>
      <c r="G942" s="110" t="n">
        <v>843.0700000000001</v>
      </c>
      <c r="H942" s="110" t="n">
        <v>4683.72222</v>
      </c>
      <c r="I942" s="110" t="n">
        <v>0.18</v>
      </c>
      <c r="J942" s="110" t="inlineStr">
        <is>
          <t>CNY</t>
        </is>
      </c>
      <c r="K942" s="110" t="n">
        <v>843.0700000000001</v>
      </c>
      <c r="L942" s="110" t="inlineStr">
        <is>
          <t>EDGE-200536-343219</t>
        </is>
      </c>
    </row>
    <row r="943">
      <c r="B943" s="110" t="n">
        <v>185536</v>
      </c>
      <c r="C943" s="108" t="inlineStr">
        <is>
          <t>Tesla-(2021-6-20-2021-7-18)_Dragana Selakovic_SL_Translation</t>
        </is>
      </c>
      <c r="D943" s="110" t="n">
        <v>700</v>
      </c>
      <c r="E943" s="110" t="n">
        <v>0.08</v>
      </c>
      <c r="F943" s="110" t="inlineStr">
        <is>
          <t>EUR</t>
        </is>
      </c>
      <c r="G943" s="110" t="n">
        <v>56</v>
      </c>
      <c r="H943" s="110" t="n">
        <v>700</v>
      </c>
      <c r="I943" s="110" t="n">
        <v>0.08</v>
      </c>
      <c r="J943" s="110" t="inlineStr">
        <is>
          <t>EUR</t>
        </is>
      </c>
      <c r="K943" s="110" t="n">
        <v>56</v>
      </c>
      <c r="L943" s="110" t="inlineStr">
        <is>
          <t>EDGE-185536-343117</t>
        </is>
      </c>
    </row>
    <row r="944">
      <c r="B944" s="110" t="n">
        <v>7341</v>
      </c>
      <c r="C944" s="108" t="inlineStr">
        <is>
          <t>Tesla-(2021-6-20-2021-7-18)_Gerard Grivé_CA_Translation</t>
        </is>
      </c>
      <c r="D944" s="110" t="n">
        <v>2955</v>
      </c>
      <c r="E944" s="110" t="n">
        <v>0.075</v>
      </c>
      <c r="F944" s="110" t="inlineStr">
        <is>
          <t>EUR</t>
        </is>
      </c>
      <c r="G944" s="110" t="n">
        <v>221.625</v>
      </c>
      <c r="H944" s="110" t="n">
        <v>2955</v>
      </c>
      <c r="I944" s="110" t="n">
        <v>0.075</v>
      </c>
      <c r="J944" s="110" t="inlineStr">
        <is>
          <t>EUR</t>
        </is>
      </c>
      <c r="K944" s="110" t="n">
        <v>221.625</v>
      </c>
      <c r="L944" s="110" t="inlineStr">
        <is>
          <t>EDGE-7341-343118</t>
        </is>
      </c>
    </row>
    <row r="945">
      <c r="B945" s="110" t="n">
        <v>187408</v>
      </c>
      <c r="C945" s="108" t="inlineStr">
        <is>
          <t>Tesla-(2021-6-20-2021-7-18)_Gordana Stanicic_HR_Translation</t>
        </is>
      </c>
      <c r="D945" s="110" t="n">
        <v>389.4</v>
      </c>
      <c r="E945" s="110" t="n">
        <v>0.06</v>
      </c>
      <c r="F945" s="110" t="inlineStr">
        <is>
          <t>EUR</t>
        </is>
      </c>
      <c r="G945" s="110" t="n">
        <v>23.364</v>
      </c>
      <c r="H945" s="110" t="n">
        <v>389.4</v>
      </c>
      <c r="I945" s="110" t="n">
        <v>0.06</v>
      </c>
      <c r="J945" s="110" t="inlineStr">
        <is>
          <t>EUR</t>
        </is>
      </c>
      <c r="K945" s="110" t="n">
        <v>23.364</v>
      </c>
      <c r="L945" s="110" t="inlineStr">
        <is>
          <t>EDGE-187408-343119</t>
        </is>
      </c>
    </row>
    <row r="946">
      <c r="B946" s="110" t="n">
        <v>16756</v>
      </c>
      <c r="C946" s="108" t="inlineStr">
        <is>
          <t>Tesla-(2021-6-20-2021-7-18)_Guo Zhanying_CN_Translation</t>
        </is>
      </c>
      <c r="D946" s="110" t="n">
        <v>6028.2</v>
      </c>
      <c r="E946" s="110" t="n">
        <v>0.18</v>
      </c>
      <c r="F946" s="110" t="inlineStr">
        <is>
          <t>CNY</t>
        </is>
      </c>
      <c r="G946" s="110" t="n">
        <v>1085.076</v>
      </c>
      <c r="H946" s="110" t="n">
        <v>6028.2</v>
      </c>
      <c r="I946" s="110" t="n">
        <v>0.18</v>
      </c>
      <c r="J946" s="110" t="inlineStr">
        <is>
          <t>CNY</t>
        </is>
      </c>
      <c r="K946" s="110" t="n">
        <v>1085.076</v>
      </c>
      <c r="L946" s="110" t="inlineStr">
        <is>
          <t>EDGE-16756-343120</t>
        </is>
      </c>
    </row>
    <row r="947">
      <c r="B947" s="110" t="n">
        <v>119669</v>
      </c>
      <c r="C947" s="108" t="inlineStr">
        <is>
          <t>Tesla-(2021-6-20-2021-7-18)_Gyeongsu Lee_KO_Translation</t>
        </is>
      </c>
      <c r="D947" s="110" t="n">
        <v>6565.2</v>
      </c>
      <c r="E947" s="110" t="n">
        <v>0.06</v>
      </c>
      <c r="F947" s="110" t="inlineStr">
        <is>
          <t>USD</t>
        </is>
      </c>
      <c r="G947" s="110" t="n">
        <v>393.912</v>
      </c>
      <c r="H947" s="110" t="n">
        <v>6565.2</v>
      </c>
      <c r="I947" s="110" t="n">
        <v>0.06</v>
      </c>
      <c r="J947" s="110" t="inlineStr">
        <is>
          <t>USD</t>
        </is>
      </c>
      <c r="K947" s="110" t="n">
        <v>393.912</v>
      </c>
      <c r="L947" s="110" t="inlineStr">
        <is>
          <t>EDGE-119669-343121</t>
        </is>
      </c>
    </row>
    <row r="948">
      <c r="B948" s="110" t="n">
        <v>117325</v>
      </c>
      <c r="C948" s="108" t="inlineStr">
        <is>
          <t>Tesla-(2021-6-20-2021-7-18)_Hiromasa Funaki_JA_Translation</t>
        </is>
      </c>
      <c r="D948" s="110" t="n">
        <v>6191</v>
      </c>
      <c r="E948" s="110" t="n">
        <v>10</v>
      </c>
      <c r="F948" s="110" t="inlineStr">
        <is>
          <t>JPY</t>
        </is>
      </c>
      <c r="G948" s="110" t="n">
        <v>61910</v>
      </c>
      <c r="H948" s="110" t="n">
        <v>6191</v>
      </c>
      <c r="I948" s="110" t="n">
        <v>10</v>
      </c>
      <c r="J948" s="110" t="inlineStr">
        <is>
          <t>JPY</t>
        </is>
      </c>
      <c r="K948" s="110" t="n">
        <v>61910</v>
      </c>
      <c r="L948" s="110" t="inlineStr">
        <is>
          <t>EDGE-117325-343122</t>
        </is>
      </c>
    </row>
    <row r="949">
      <c r="B949" s="110" t="n">
        <v>176902</v>
      </c>
      <c r="C949" s="108" t="inlineStr">
        <is>
          <t>Tesla-(2021-6-20-2021-7-18)_Ida Søgaard_DA_Translation</t>
        </is>
      </c>
      <c r="D949" s="110" t="n">
        <v>1254.6</v>
      </c>
      <c r="E949" s="110" t="n">
        <v>0.12</v>
      </c>
      <c r="F949" s="110" t="inlineStr">
        <is>
          <t>EUR</t>
        </is>
      </c>
      <c r="G949" s="110" t="n">
        <v>150.552</v>
      </c>
      <c r="H949" s="110" t="n">
        <v>1254.6</v>
      </c>
      <c r="I949" s="110" t="n">
        <v>0.12</v>
      </c>
      <c r="J949" s="110" t="inlineStr">
        <is>
          <t>EUR</t>
        </is>
      </c>
      <c r="K949" s="110" t="n">
        <v>150.552</v>
      </c>
      <c r="L949" s="110" t="inlineStr">
        <is>
          <t>EDGE-176902-343123</t>
        </is>
      </c>
    </row>
    <row r="950">
      <c r="B950" s="110" t="n">
        <v>175908</v>
      </c>
      <c r="C950" s="108" t="inlineStr">
        <is>
          <t>Tesla-(2021-6-20-2021-7-18)_Johan Mikael Kjällman_SV_Translation</t>
        </is>
      </c>
      <c r="D950" s="110" t="n">
        <v>2638.59231</v>
      </c>
      <c r="E950" s="110" t="n">
        <v>0.13</v>
      </c>
      <c r="F950" s="110" t="inlineStr">
        <is>
          <t>EUR</t>
        </is>
      </c>
      <c r="G950" s="110" t="n">
        <v>343.017</v>
      </c>
      <c r="H950" s="110" t="n">
        <v>2638.59231</v>
      </c>
      <c r="I950" s="110" t="n">
        <v>0.13</v>
      </c>
      <c r="J950" s="110" t="inlineStr">
        <is>
          <t>EUR</t>
        </is>
      </c>
      <c r="K950" s="110" t="n">
        <v>343.017</v>
      </c>
      <c r="L950" s="110" t="inlineStr">
        <is>
          <t>EDGE-175908-343124</t>
        </is>
      </c>
    </row>
    <row r="951">
      <c r="B951" s="110" t="n">
        <v>194360</v>
      </c>
      <c r="C951" s="108" t="inlineStr">
        <is>
          <t>Tesla-(2021-6-20-2021-7-18)_Jussi Anttila_FI_Translation</t>
        </is>
      </c>
      <c r="D951" s="110" t="n">
        <v>1796</v>
      </c>
      <c r="E951" s="110" t="n">
        <v>0.13</v>
      </c>
      <c r="F951" s="110" t="inlineStr">
        <is>
          <t>EUR</t>
        </is>
      </c>
      <c r="G951" s="110" t="n">
        <v>233.48</v>
      </c>
      <c r="H951" s="110" t="n">
        <v>1796</v>
      </c>
      <c r="I951" s="110" t="n">
        <v>0.13</v>
      </c>
      <c r="J951" s="110" t="inlineStr">
        <is>
          <t>EUR</t>
        </is>
      </c>
      <c r="K951" s="110" t="n">
        <v>233.48</v>
      </c>
      <c r="L951" s="110" t="inlineStr">
        <is>
          <t>EDGE-194360-343125</t>
        </is>
      </c>
    </row>
    <row r="952">
      <c r="B952" s="110" t="n">
        <v>150112</v>
      </c>
      <c r="C952" s="108" t="inlineStr">
        <is>
          <t>Tesla-(2021-6-20-2021-7-18)_Koen Vander Elst_NL_Translation</t>
        </is>
      </c>
      <c r="D952" s="110" t="n">
        <v>4004.9</v>
      </c>
      <c r="E952" s="110" t="n">
        <v>0.1</v>
      </c>
      <c r="F952" s="110" t="inlineStr">
        <is>
          <t>EUR</t>
        </is>
      </c>
      <c r="G952" s="110" t="n">
        <v>400.49</v>
      </c>
      <c r="H952" s="110" t="n">
        <v>4004.9</v>
      </c>
      <c r="I952" s="110" t="n">
        <v>0.1</v>
      </c>
      <c r="J952" s="110" t="inlineStr">
        <is>
          <t>EUR</t>
        </is>
      </c>
      <c r="K952" s="110" t="n">
        <v>400.49</v>
      </c>
      <c r="L952" s="110" t="inlineStr">
        <is>
          <t>EDGE-150112-343126</t>
        </is>
      </c>
    </row>
    <row r="953">
      <c r="B953" s="110" t="n">
        <v>52018</v>
      </c>
      <c r="C953" s="108" t="inlineStr">
        <is>
          <t>Tesla-(2021-6-20-2021-7-18)_Ko-Hui Kuo_TW_Translation</t>
        </is>
      </c>
      <c r="D953" s="110" t="n">
        <v>38.6</v>
      </c>
      <c r="E953" s="110" t="n">
        <v>0.05</v>
      </c>
      <c r="F953" s="110" t="inlineStr">
        <is>
          <t>USD</t>
        </is>
      </c>
      <c r="G953" s="110" t="n">
        <v>1.93</v>
      </c>
      <c r="H953" s="110" t="n">
        <v>38.6</v>
      </c>
      <c r="I953" s="110" t="n">
        <v>0.05</v>
      </c>
      <c r="J953" s="110" t="inlineStr">
        <is>
          <t>USD</t>
        </is>
      </c>
      <c r="K953" s="110" t="n">
        <v>1.93</v>
      </c>
      <c r="L953" s="110" t="inlineStr">
        <is>
          <t>EDGE-52018-343127</t>
        </is>
      </c>
    </row>
    <row r="954">
      <c r="B954" s="110" t="n">
        <v>235381</v>
      </c>
      <c r="C954" s="108" t="inlineStr">
        <is>
          <t>Tesla-(2021-6-20-2021-7-18)_Laetitia Chemin_FR_FR_Translation</t>
        </is>
      </c>
      <c r="D954" s="110" t="n">
        <v>1500.22222</v>
      </c>
      <c r="E954" s="110" t="n">
        <v>0.09</v>
      </c>
      <c r="F954" s="110" t="inlineStr">
        <is>
          <t>EUR</t>
        </is>
      </c>
      <c r="G954" s="110" t="n">
        <v>135.02</v>
      </c>
      <c r="H954" s="110" t="n">
        <v>1500.22222</v>
      </c>
      <c r="I954" s="110" t="n">
        <v>0.09</v>
      </c>
      <c r="J954" s="110" t="inlineStr">
        <is>
          <t>EUR</t>
        </is>
      </c>
      <c r="K954" s="110" t="n">
        <v>135.02</v>
      </c>
      <c r="L954" s="110" t="inlineStr">
        <is>
          <t>EDGE-235381-343128</t>
        </is>
      </c>
    </row>
    <row r="955">
      <c r="B955" s="110" t="n">
        <v>5533</v>
      </c>
      <c r="C955" s="108" t="inlineStr">
        <is>
          <t>Tesla-(2021-6-20-2021-7-18)_Laszlo Kovacs_HU_Translation</t>
        </is>
      </c>
      <c r="D955" s="110" t="n">
        <v>1659.5</v>
      </c>
      <c r="E955" s="110" t="n">
        <v>0.08</v>
      </c>
      <c r="F955" s="110" t="inlineStr">
        <is>
          <t>USD</t>
        </is>
      </c>
      <c r="G955" s="110" t="n">
        <v>132.76</v>
      </c>
      <c r="H955" s="110" t="n">
        <v>1659.5</v>
      </c>
      <c r="I955" s="110" t="n">
        <v>0.08</v>
      </c>
      <c r="J955" s="110" t="inlineStr">
        <is>
          <t>USD</t>
        </is>
      </c>
      <c r="K955" s="110" t="n">
        <v>132.76</v>
      </c>
      <c r="L955" s="110" t="inlineStr">
        <is>
          <t>EDGE-5533-343129</t>
        </is>
      </c>
    </row>
    <row r="956">
      <c r="B956" s="110" t="n">
        <v>170316</v>
      </c>
      <c r="C956" s="108" t="inlineStr">
        <is>
          <t>Tesla-(2021-6-20-2021-7-18)_Li Yat Tung_HK_Translation</t>
        </is>
      </c>
      <c r="D956" s="110" t="n">
        <v>4173.52941</v>
      </c>
      <c r="E956" s="110" t="n">
        <v>0.08500000000000001</v>
      </c>
      <c r="F956" s="110" t="inlineStr">
        <is>
          <t>USD</t>
        </is>
      </c>
      <c r="G956" s="110" t="n">
        <v>354.75</v>
      </c>
      <c r="H956" s="110" t="n">
        <v>4173.52941</v>
      </c>
      <c r="I956" s="110" t="n">
        <v>0.08500000000000001</v>
      </c>
      <c r="J956" s="110" t="inlineStr">
        <is>
          <t>USD</t>
        </is>
      </c>
      <c r="K956" s="110" t="n">
        <v>354.75</v>
      </c>
      <c r="L956" s="110" t="inlineStr">
        <is>
          <t>EDGE-170316-343130</t>
        </is>
      </c>
    </row>
    <row r="957">
      <c r="B957" s="110" t="n">
        <v>81450</v>
      </c>
      <c r="C957" s="108" t="inlineStr">
        <is>
          <t>Tesla-(2021-6-20-2021-7-18)_Lingsoft_NO_NO_Translation</t>
        </is>
      </c>
      <c r="D957" s="110" t="n">
        <v>4456.69355</v>
      </c>
      <c r="E957" s="110" t="n">
        <v>0.155</v>
      </c>
      <c r="F957" s="110" t="inlineStr">
        <is>
          <t>EUR</t>
        </is>
      </c>
      <c r="G957" s="110" t="n">
        <v>690.7875</v>
      </c>
      <c r="H957" s="110" t="n">
        <v>4456.69355</v>
      </c>
      <c r="I957" s="110" t="n">
        <v>0.155</v>
      </c>
      <c r="J957" s="110" t="inlineStr">
        <is>
          <t>EUR</t>
        </is>
      </c>
      <c r="K957" s="110" t="n">
        <v>690.7875</v>
      </c>
      <c r="L957" s="110" t="inlineStr">
        <is>
          <t>EDGE-81450-343131</t>
        </is>
      </c>
    </row>
    <row r="958">
      <c r="B958" s="110" t="n">
        <v>81450</v>
      </c>
      <c r="C958" s="108" t="inlineStr">
        <is>
          <t>Tesla-(2021-6-20-2021-7-18)_Lingsoft_SV_SV_Translation</t>
        </is>
      </c>
      <c r="D958" s="110" t="n">
        <v>1390.2</v>
      </c>
      <c r="E958" s="110" t="n">
        <v>0.155</v>
      </c>
      <c r="F958" s="110" t="inlineStr">
        <is>
          <t>EUR</t>
        </is>
      </c>
      <c r="G958" s="110" t="n">
        <v>215.481</v>
      </c>
      <c r="H958" s="110" t="n">
        <v>1390.2</v>
      </c>
      <c r="I958" s="110" t="n">
        <v>0.155</v>
      </c>
      <c r="J958" s="110" t="inlineStr">
        <is>
          <t>EUR</t>
        </is>
      </c>
      <c r="K958" s="110" t="n">
        <v>215.481</v>
      </c>
      <c r="L958" s="110" t="inlineStr">
        <is>
          <t>EDGE-81450-343132</t>
        </is>
      </c>
    </row>
    <row r="959">
      <c r="B959" s="110" t="inlineStr">
        <is>
          <t>G90006218</t>
        </is>
      </c>
      <c r="C959" s="108" t="inlineStr">
        <is>
          <t>Tesla-(2021-6-20-2021-7-18)_Maciej Andrzejczak_PL_Translation</t>
        </is>
      </c>
      <c r="D959" s="110" t="n">
        <v>1068.5</v>
      </c>
      <c r="E959" s="110" t="n">
        <v>0.08</v>
      </c>
      <c r="F959" s="110" t="inlineStr">
        <is>
          <t>EUR</t>
        </is>
      </c>
      <c r="G959" s="110" t="n">
        <v>85.48</v>
      </c>
      <c r="H959" s="110" t="n">
        <v>1068.5</v>
      </c>
      <c r="I959" s="110" t="n">
        <v>0.08</v>
      </c>
      <c r="J959" s="110" t="inlineStr">
        <is>
          <t>EUR</t>
        </is>
      </c>
      <c r="K959" s="110" t="n">
        <v>85.48</v>
      </c>
      <c r="L959" s="110" t="inlineStr">
        <is>
          <t>EDGE-G90006218-343222</t>
        </is>
      </c>
    </row>
    <row r="960">
      <c r="B960" s="110" t="inlineStr">
        <is>
          <t>G90006215</t>
        </is>
      </c>
      <c r="C960" s="108" t="inlineStr">
        <is>
          <t>Tesla-(2021-6-20-2021-7-18)_Marcin Marciniszyn_PL_Translation</t>
        </is>
      </c>
      <c r="D960" s="110" t="n">
        <v>1635</v>
      </c>
      <c r="E960" s="110" t="n">
        <v>0.07000000000000001</v>
      </c>
      <c r="F960" s="110" t="inlineStr">
        <is>
          <t>EUR</t>
        </is>
      </c>
      <c r="G960" s="110" t="n">
        <v>114.45</v>
      </c>
      <c r="H960" s="110" t="n">
        <v>1635</v>
      </c>
      <c r="I960" s="110" t="n">
        <v>0.07000000000000001</v>
      </c>
      <c r="J960" s="110" t="inlineStr">
        <is>
          <t>EUR</t>
        </is>
      </c>
      <c r="K960" s="110" t="n">
        <v>114.45</v>
      </c>
      <c r="L960" s="110" t="inlineStr">
        <is>
          <t>EDGE-G90006215-343224</t>
        </is>
      </c>
    </row>
    <row r="961">
      <c r="B961" s="110" t="n">
        <v>72368</v>
      </c>
      <c r="C961" s="108" t="inlineStr">
        <is>
          <t>Tesla-(2021-6-20-2021-7-18)_Marta Pou Rovira_CA_Translation</t>
        </is>
      </c>
      <c r="D961" s="110" t="n">
        <v>1192.5</v>
      </c>
      <c r="E961" s="110" t="n">
        <v>0.065</v>
      </c>
      <c r="F961" s="110" t="inlineStr">
        <is>
          <t>EUR</t>
        </is>
      </c>
      <c r="G961" s="110" t="n">
        <v>77.5125</v>
      </c>
      <c r="H961" s="110" t="n">
        <v>1192.5</v>
      </c>
      <c r="I961" s="110" t="n">
        <v>0.065</v>
      </c>
      <c r="J961" s="110" t="inlineStr">
        <is>
          <t>EUR</t>
        </is>
      </c>
      <c r="K961" s="110" t="n">
        <v>77.5125</v>
      </c>
      <c r="L961" s="110" t="inlineStr">
        <is>
          <t>EDGE-72368-343133</t>
        </is>
      </c>
    </row>
    <row r="962">
      <c r="B962" s="110" t="n">
        <v>126535</v>
      </c>
      <c r="C962" s="108" t="inlineStr">
        <is>
          <t>Tesla-(2021-6-20-2021-7-18)_Michele Lemieux-Madison_FR_CA_Translation</t>
        </is>
      </c>
      <c r="D962" s="110" t="n">
        <v>1091.5</v>
      </c>
      <c r="E962" s="110" t="n">
        <v>0.12</v>
      </c>
      <c r="F962" s="110" t="inlineStr">
        <is>
          <t>USD</t>
        </is>
      </c>
      <c r="G962" s="110" t="n">
        <v>130.98</v>
      </c>
      <c r="H962" s="110" t="n">
        <v>1091.5</v>
      </c>
      <c r="I962" s="110" t="n">
        <v>0.12</v>
      </c>
      <c r="J962" s="110" t="inlineStr">
        <is>
          <t>USD</t>
        </is>
      </c>
      <c r="K962" s="110" t="n">
        <v>130.98</v>
      </c>
      <c r="L962" s="110" t="inlineStr">
        <is>
          <t>EDGE-126535-343134</t>
        </is>
      </c>
    </row>
    <row r="963">
      <c r="B963" s="110" t="n">
        <v>187410</v>
      </c>
      <c r="C963" s="108" t="inlineStr">
        <is>
          <t>Tesla-(2021-6-20-2021-7-18)_Mirna Safar_HR_Translation</t>
        </is>
      </c>
      <c r="D963" s="110" t="n">
        <v>3223.8</v>
      </c>
      <c r="E963" s="110" t="n">
        <v>0.05</v>
      </c>
      <c r="F963" s="110" t="inlineStr">
        <is>
          <t>EUR</t>
        </is>
      </c>
      <c r="G963" s="110" t="n">
        <v>161.19</v>
      </c>
      <c r="H963" s="110" t="n">
        <v>3223.8</v>
      </c>
      <c r="I963" s="110" t="n">
        <v>0.05</v>
      </c>
      <c r="J963" s="110" t="inlineStr">
        <is>
          <t>EUR</t>
        </is>
      </c>
      <c r="K963" s="110" t="n">
        <v>161.19</v>
      </c>
      <c r="L963" s="110" t="inlineStr">
        <is>
          <t>EDGE-187410-343135</t>
        </is>
      </c>
    </row>
    <row r="964">
      <c r="B964" s="110" t="n">
        <v>25876</v>
      </c>
      <c r="C964" s="108" t="inlineStr">
        <is>
          <t>Tesla-(2021-6-20-2021-7-18)_Monica Colman_IT_Translation</t>
        </is>
      </c>
      <c r="D964" s="110" t="n">
        <v>2499.9</v>
      </c>
      <c r="E964" s="110" t="n">
        <v>0.075</v>
      </c>
      <c r="F964" s="110" t="inlineStr">
        <is>
          <t>EUR</t>
        </is>
      </c>
      <c r="G964" s="110" t="n">
        <v>187.4925</v>
      </c>
      <c r="H964" s="110" t="n">
        <v>2499.9</v>
      </c>
      <c r="I964" s="110" t="n">
        <v>0.075</v>
      </c>
      <c r="J964" s="110" t="inlineStr">
        <is>
          <t>EUR</t>
        </is>
      </c>
      <c r="K964" s="110" t="n">
        <v>187.4925</v>
      </c>
      <c r="L964" s="110" t="inlineStr">
        <is>
          <t>EDGE-25876-343136</t>
        </is>
      </c>
    </row>
    <row r="965">
      <c r="B965" s="110" t="n">
        <v>194358</v>
      </c>
      <c r="C965" s="108" t="inlineStr">
        <is>
          <t>Tesla-(2021-6-20-2021-7-18)_Noor Haizat Mustaffa_MS_Translation</t>
        </is>
      </c>
      <c r="D965" s="110" t="n">
        <v>2732.85714</v>
      </c>
      <c r="E965" s="110" t="n">
        <v>0.07000000000000001</v>
      </c>
      <c r="F965" s="110" t="inlineStr">
        <is>
          <t>USD</t>
        </is>
      </c>
      <c r="G965" s="110" t="n">
        <v>191.3</v>
      </c>
      <c r="H965" s="110" t="n">
        <v>2732.85714</v>
      </c>
      <c r="I965" s="110" t="n">
        <v>0.07000000000000001</v>
      </c>
      <c r="J965" s="110" t="inlineStr">
        <is>
          <t>USD</t>
        </is>
      </c>
      <c r="K965" s="110" t="n">
        <v>191.3</v>
      </c>
      <c r="L965" s="110" t="inlineStr">
        <is>
          <t>EDGE-194358-343137</t>
        </is>
      </c>
    </row>
    <row r="966">
      <c r="B966" s="110" t="n">
        <v>195768</v>
      </c>
      <c r="C966" s="108" t="inlineStr">
        <is>
          <t>Tesla-(2021-6-20-2021-7-18)_Oranit Senderov_HE_Translation</t>
        </is>
      </c>
      <c r="D966" s="110" t="n">
        <v>433.666667</v>
      </c>
      <c r="E966" s="110" t="n">
        <v>0.09</v>
      </c>
      <c r="F966" s="110" t="inlineStr">
        <is>
          <t>USD</t>
        </is>
      </c>
      <c r="G966" s="110" t="n">
        <v>39.03</v>
      </c>
      <c r="H966" s="110" t="n">
        <v>433.666667</v>
      </c>
      <c r="I966" s="110" t="n">
        <v>0.09</v>
      </c>
      <c r="J966" s="110" t="inlineStr">
        <is>
          <t>USD</t>
        </is>
      </c>
      <c r="K966" s="110" t="n">
        <v>39.03</v>
      </c>
      <c r="L966" s="110" t="inlineStr">
        <is>
          <t>EDGE-195768-343138</t>
        </is>
      </c>
    </row>
    <row r="967">
      <c r="B967" s="110" t="n">
        <v>190215</v>
      </c>
      <c r="C967" s="108" t="inlineStr">
        <is>
          <t>Tesla-(2021-6-20-2021-7-18)_Osama Mohammed El-Bishlawi_AR_Translation</t>
        </is>
      </c>
      <c r="D967" s="110" t="n">
        <v>1606.4</v>
      </c>
      <c r="E967" s="110" t="n">
        <v>0.05</v>
      </c>
      <c r="F967" s="110" t="inlineStr">
        <is>
          <t>USD</t>
        </is>
      </c>
      <c r="G967" s="110" t="n">
        <v>80.31999999999999</v>
      </c>
      <c r="H967" s="110" t="n">
        <v>1606.4</v>
      </c>
      <c r="I967" s="110" t="n">
        <v>0.05</v>
      </c>
      <c r="J967" s="110" t="inlineStr">
        <is>
          <t>USD</t>
        </is>
      </c>
      <c r="K967" s="110" t="n">
        <v>80.31999999999999</v>
      </c>
      <c r="L967" s="110" t="inlineStr">
        <is>
          <t>EDGE-190215-343139</t>
        </is>
      </c>
    </row>
    <row r="968">
      <c r="B968" s="110" t="n">
        <v>51833</v>
      </c>
      <c r="C968" s="108" t="inlineStr">
        <is>
          <t>Tesla-(2021-6-20-2021-7-18)_Pablo San Millan Gutierrez_ES_Translation</t>
        </is>
      </c>
      <c r="D968" s="110" t="n">
        <v>5286.17143</v>
      </c>
      <c r="E968" s="110" t="n">
        <v>0.07000000000000001</v>
      </c>
      <c r="F968" s="110" t="inlineStr">
        <is>
          <t>EUR</t>
        </is>
      </c>
      <c r="G968" s="110" t="n">
        <v>370.032</v>
      </c>
      <c r="H968" s="110" t="n">
        <v>5286.17143</v>
      </c>
      <c r="I968" s="110" t="n">
        <v>0.07000000000000001</v>
      </c>
      <c r="J968" s="110" t="inlineStr">
        <is>
          <t>EUR</t>
        </is>
      </c>
      <c r="K968" s="110" t="n">
        <v>370.032</v>
      </c>
      <c r="L968" s="110" t="inlineStr">
        <is>
          <t>EDGE-51833-343140</t>
        </is>
      </c>
    </row>
    <row r="969">
      <c r="B969" s="110" t="n">
        <v>169954</v>
      </c>
      <c r="C969" s="108" t="inlineStr">
        <is>
          <t>Tesla-(2021-6-20-2021-7-18)_Peggy Chiang_TW_Translation</t>
        </is>
      </c>
      <c r="D969" s="110" t="n">
        <v>2509.3</v>
      </c>
      <c r="E969" s="110" t="n">
        <v>0.1</v>
      </c>
      <c r="F969" s="110" t="inlineStr">
        <is>
          <t>USD</t>
        </is>
      </c>
      <c r="G969" s="110" t="n">
        <v>250.93</v>
      </c>
      <c r="H969" s="110" t="n">
        <v>2509.3</v>
      </c>
      <c r="I969" s="110" t="n">
        <v>0.1</v>
      </c>
      <c r="J969" s="110" t="inlineStr">
        <is>
          <t>USD</t>
        </is>
      </c>
      <c r="K969" s="110" t="n">
        <v>250.93</v>
      </c>
      <c r="L969" s="110" t="inlineStr">
        <is>
          <t>EDGE-169954-343141</t>
        </is>
      </c>
    </row>
    <row r="970">
      <c r="B970" s="110" t="n">
        <v>176760</v>
      </c>
      <c r="C970" s="108" t="inlineStr">
        <is>
          <t>Tesla-(2021-6-20-2021-7-18)_Peter Wangsvik Sigurdsen(Quit)_NO_Translation</t>
        </is>
      </c>
      <c r="D970" s="110" t="n">
        <v>72</v>
      </c>
      <c r="E970" s="110" t="n">
        <v>0.105</v>
      </c>
      <c r="F970" s="110" t="inlineStr">
        <is>
          <t>EUR</t>
        </is>
      </c>
      <c r="G970" s="110" t="n">
        <v>7.56</v>
      </c>
      <c r="H970" s="110" t="n">
        <v>72</v>
      </c>
      <c r="I970" s="110" t="n">
        <v>0.105</v>
      </c>
      <c r="J970" s="110" t="inlineStr">
        <is>
          <t>EUR</t>
        </is>
      </c>
      <c r="K970" s="110" t="n">
        <v>7.56</v>
      </c>
      <c r="L970" s="110" t="inlineStr">
        <is>
          <t>EDGE-176760-343142</t>
        </is>
      </c>
    </row>
    <row r="971">
      <c r="B971" s="110" t="n">
        <v>176929</v>
      </c>
      <c r="C971" s="108" t="inlineStr">
        <is>
          <t>Tesla-(2021-6-20-2021-7-18)_Rita Rocha Grave_PTPT_Translation</t>
        </is>
      </c>
      <c r="D971" s="110" t="n">
        <v>2659.53846</v>
      </c>
      <c r="E971" s="110" t="n">
        <v>0.065</v>
      </c>
      <c r="F971" s="110" t="inlineStr">
        <is>
          <t>EUR</t>
        </is>
      </c>
      <c r="G971" s="110" t="n">
        <v>172.87</v>
      </c>
      <c r="H971" s="110" t="n">
        <v>2659.53846</v>
      </c>
      <c r="I971" s="110" t="n">
        <v>0.065</v>
      </c>
      <c r="J971" s="110" t="inlineStr">
        <is>
          <t>EUR</t>
        </is>
      </c>
      <c r="K971" s="110" t="n">
        <v>172.87</v>
      </c>
      <c r="L971" s="110" t="inlineStr">
        <is>
          <t>EDGE-176929-343143</t>
        </is>
      </c>
    </row>
    <row r="972">
      <c r="B972" s="110" t="n">
        <v>91233</v>
      </c>
      <c r="C972" s="108" t="inlineStr">
        <is>
          <t>Tesla-(2021-6-20-2021-7-18)_Seungwoo Lee_KO_Translation</t>
        </is>
      </c>
      <c r="D972" s="110" t="n">
        <v>1317.83333</v>
      </c>
      <c r="E972" s="110" t="n">
        <v>0.06</v>
      </c>
      <c r="F972" s="110" t="inlineStr">
        <is>
          <t>USD</t>
        </is>
      </c>
      <c r="G972" s="110" t="n">
        <v>79.06999999999999</v>
      </c>
      <c r="H972" s="110" t="n">
        <v>1317.83333</v>
      </c>
      <c r="I972" s="110" t="n">
        <v>0.06</v>
      </c>
      <c r="J972" s="110" t="inlineStr">
        <is>
          <t>USD</t>
        </is>
      </c>
      <c r="K972" s="110" t="n">
        <v>79.06999999999999</v>
      </c>
      <c r="L972" s="110" t="inlineStr">
        <is>
          <t>EDGE-91233-343144</t>
        </is>
      </c>
    </row>
    <row r="973">
      <c r="B973" s="110" t="n">
        <v>51840</v>
      </c>
      <c r="C973" s="108" t="inlineStr">
        <is>
          <t>Tesla-(2021-6-20-2021-7-18)_Simon Wei_TW_Translation</t>
        </is>
      </c>
      <c r="D973" s="110" t="n">
        <v>2385.1</v>
      </c>
      <c r="E973" s="110" t="n">
        <v>0.035</v>
      </c>
      <c r="F973" s="110" t="inlineStr">
        <is>
          <t>USD</t>
        </is>
      </c>
      <c r="G973" s="110" t="n">
        <v>83.4785</v>
      </c>
      <c r="H973" s="110" t="n">
        <v>2385.1</v>
      </c>
      <c r="I973" s="110" t="n">
        <v>0.035</v>
      </c>
      <c r="J973" s="110" t="inlineStr">
        <is>
          <t>USD</t>
        </is>
      </c>
      <c r="K973" s="110" t="n">
        <v>83.4785</v>
      </c>
      <c r="L973" s="110" t="inlineStr">
        <is>
          <t>EDGE-51840-343145</t>
        </is>
      </c>
    </row>
    <row r="974">
      <c r="B974" s="110" t="n">
        <v>187409</v>
      </c>
      <c r="C974" s="108" t="inlineStr">
        <is>
          <t>Tesla-(2021-6-20-2021-7-18)_Sonja Klaric_HR_Translation</t>
        </is>
      </c>
      <c r="D974" s="110" t="n">
        <v>1067</v>
      </c>
      <c r="E974" s="110" t="n">
        <v>0.06</v>
      </c>
      <c r="F974" s="110" t="inlineStr">
        <is>
          <t>EUR</t>
        </is>
      </c>
      <c r="G974" s="110" t="n">
        <v>64.02</v>
      </c>
      <c r="H974" s="110" t="n">
        <v>1067</v>
      </c>
      <c r="I974" s="110" t="n">
        <v>0.06</v>
      </c>
      <c r="J974" s="110" t="inlineStr">
        <is>
          <t>EUR</t>
        </is>
      </c>
      <c r="K974" s="110" t="n">
        <v>64.02</v>
      </c>
      <c r="L974" s="110" t="inlineStr">
        <is>
          <t>EDGE-187409-343146</t>
        </is>
      </c>
    </row>
    <row r="975">
      <c r="B975" s="110" t="n">
        <v>187485</v>
      </c>
      <c r="C975" s="108" t="inlineStr">
        <is>
          <t>Tesla-(2021-6-20-2021-7-18)_Theodoros Kalyvas_EL_Translation</t>
        </is>
      </c>
      <c r="D975" s="110" t="n">
        <v>1121.2</v>
      </c>
      <c r="E975" s="110" t="n">
        <v>0.08</v>
      </c>
      <c r="F975" s="110" t="inlineStr">
        <is>
          <t>EUR</t>
        </is>
      </c>
      <c r="G975" s="110" t="n">
        <v>89.696</v>
      </c>
      <c r="H975" s="110" t="n">
        <v>1121.2</v>
      </c>
      <c r="I975" s="110" t="n">
        <v>0.08</v>
      </c>
      <c r="J975" s="110" t="inlineStr">
        <is>
          <t>EUR</t>
        </is>
      </c>
      <c r="K975" s="110" t="n">
        <v>89.696</v>
      </c>
      <c r="L975" s="110" t="inlineStr">
        <is>
          <t>EDGE-187485-343147</t>
        </is>
      </c>
    </row>
    <row r="976">
      <c r="B976" s="110" t="n">
        <v>189794</v>
      </c>
      <c r="C976" s="108" t="inlineStr">
        <is>
          <t>Tesla-(2021-6-20-2021-7-18)_Theodoros Vavekis_EL_Translation</t>
        </is>
      </c>
      <c r="D976" s="110" t="n">
        <v>1353.86667</v>
      </c>
      <c r="E976" s="110" t="n">
        <v>0.06</v>
      </c>
      <c r="F976" s="110" t="inlineStr">
        <is>
          <t>EUR</t>
        </is>
      </c>
      <c r="G976" s="110" t="n">
        <v>81.232</v>
      </c>
      <c r="H976" s="110" t="n">
        <v>1353.86667</v>
      </c>
      <c r="I976" s="110" t="n">
        <v>0.06</v>
      </c>
      <c r="J976" s="110" t="inlineStr">
        <is>
          <t>EUR</t>
        </is>
      </c>
      <c r="K976" s="110" t="n">
        <v>81.232</v>
      </c>
      <c r="L976" s="110" t="inlineStr">
        <is>
          <t>EDGE-189794-343148</t>
        </is>
      </c>
    </row>
    <row r="977">
      <c r="B977" s="110" t="n">
        <v>196663</v>
      </c>
      <c r="C977" s="108" t="inlineStr">
        <is>
          <t>Tesla-(2021-6-20-2021-7-18)_Thomas  Yan_HK_Translation</t>
        </is>
      </c>
      <c r="D977" s="110" t="n">
        <v>169.6</v>
      </c>
      <c r="E977" s="110" t="n">
        <v>0.06</v>
      </c>
      <c r="F977" s="110" t="inlineStr">
        <is>
          <t>EUR</t>
        </is>
      </c>
      <c r="G977" s="110" t="n">
        <v>10.176</v>
      </c>
      <c r="H977" s="110" t="n">
        <v>169.6</v>
      </c>
      <c r="I977" s="110" t="n">
        <v>0.06</v>
      </c>
      <c r="J977" s="110" t="inlineStr">
        <is>
          <t>EUR</t>
        </is>
      </c>
      <c r="K977" s="110" t="n">
        <v>10.176</v>
      </c>
      <c r="L977" s="110" t="inlineStr">
        <is>
          <t>EDGE-196663-343149</t>
        </is>
      </c>
    </row>
    <row r="978">
      <c r="B978" s="110" t="inlineStr">
        <is>
          <t>G90006766</t>
        </is>
      </c>
      <c r="C978" s="108" t="inlineStr">
        <is>
          <t>Tesla-(2021-6-20-2021-7-18)_Umaima Hashmi_HI_Translation</t>
        </is>
      </c>
      <c r="D978" s="110" t="n">
        <v>2008.16667</v>
      </c>
      <c r="E978" s="110" t="n">
        <v>0.06</v>
      </c>
      <c r="F978" s="110" t="inlineStr">
        <is>
          <t>USD</t>
        </is>
      </c>
      <c r="G978" s="110" t="n">
        <v>120.49</v>
      </c>
      <c r="H978" s="110" t="n">
        <v>2008.16667</v>
      </c>
      <c r="I978" s="110" t="n">
        <v>0.06</v>
      </c>
      <c r="J978" s="110" t="inlineStr">
        <is>
          <t>USD</t>
        </is>
      </c>
      <c r="K978" s="110" t="n">
        <v>120.49</v>
      </c>
      <c r="L978" s="110" t="inlineStr">
        <is>
          <t>EDGE-198555-343225</t>
        </is>
      </c>
    </row>
    <row r="979">
      <c r="B979" s="110" t="n">
        <v>195727</v>
      </c>
      <c r="C979" s="108" t="inlineStr">
        <is>
          <t>Tesla-(2021-6-20-2021-7-18)_Valentin Cirdei_RO_Translation</t>
        </is>
      </c>
      <c r="D979" s="110" t="n">
        <v>1748.66667</v>
      </c>
      <c r="E979" s="110" t="n">
        <v>0.06</v>
      </c>
      <c r="F979" s="110" t="inlineStr">
        <is>
          <t>EUR</t>
        </is>
      </c>
      <c r="G979" s="110" t="n">
        <v>104.92</v>
      </c>
      <c r="H979" s="110" t="n">
        <v>1748.66667</v>
      </c>
      <c r="I979" s="110" t="n">
        <v>0.06</v>
      </c>
      <c r="J979" s="110" t="inlineStr">
        <is>
          <t>EUR</t>
        </is>
      </c>
      <c r="K979" s="110" t="n">
        <v>104.92</v>
      </c>
      <c r="L979" s="110" t="inlineStr">
        <is>
          <t>EDGE-195727-343150</t>
        </is>
      </c>
    </row>
    <row r="980">
      <c r="B980" s="110" t="n">
        <v>169881</v>
      </c>
      <c r="C980" s="108" t="inlineStr">
        <is>
          <t>Tesla-(2021-6-20-2021-7-18)_Philipp Weber_DE_Translation</t>
        </is>
      </c>
      <c r="D980" s="110" t="n">
        <v>14772</v>
      </c>
      <c r="E980" s="110" t="n">
        <v>0.09</v>
      </c>
      <c r="F980" s="110" t="inlineStr">
        <is>
          <t>EUR</t>
        </is>
      </c>
      <c r="G980" s="110" t="n">
        <v>1329.48</v>
      </c>
      <c r="H980" s="110" t="n">
        <v>14772</v>
      </c>
      <c r="I980" s="110" t="n">
        <v>0.09</v>
      </c>
      <c r="J980" s="110" t="inlineStr">
        <is>
          <t>EUR</t>
        </is>
      </c>
      <c r="K980" s="110" t="n">
        <v>1329.48</v>
      </c>
      <c r="L980" s="110" t="inlineStr">
        <is>
          <t>EDGE-169881-343151</t>
        </is>
      </c>
    </row>
    <row r="981">
      <c r="B981" s="110" t="n">
        <v>189929</v>
      </c>
      <c r="C981" s="108" t="inlineStr">
        <is>
          <t>Tesla-(2021-6-20-2021-7-18)_Aatchariya Suksai_TH_Review</t>
        </is>
      </c>
      <c r="D981" s="110" t="n">
        <v>31</v>
      </c>
      <c r="E981" s="110" t="n">
        <v>0.015</v>
      </c>
      <c r="F981" s="110" t="inlineStr">
        <is>
          <t>USD</t>
        </is>
      </c>
      <c r="G981" s="110" t="n">
        <v>0.465</v>
      </c>
      <c r="H981" s="110" t="n">
        <v>31</v>
      </c>
      <c r="I981" s="110" t="n">
        <v>0.015</v>
      </c>
      <c r="J981" s="110" t="inlineStr">
        <is>
          <t>USD</t>
        </is>
      </c>
      <c r="K981" s="110" t="n">
        <v>0.465</v>
      </c>
      <c r="L981" s="110" t="inlineStr">
        <is>
          <t>EDGE-189929-343152</t>
        </is>
      </c>
    </row>
    <row r="982">
      <c r="B982" s="110" t="n">
        <v>189907</v>
      </c>
      <c r="C982" s="108" t="inlineStr">
        <is>
          <t>Tesla-(2021-6-20-2021-7-18)_Abdelwahab Muhammad_AR_Review</t>
        </is>
      </c>
      <c r="D982" s="110" t="n">
        <v>1553</v>
      </c>
      <c r="E982" s="110" t="n">
        <v>0.03</v>
      </c>
      <c r="F982" s="110" t="inlineStr">
        <is>
          <t>USD</t>
        </is>
      </c>
      <c r="G982" s="110" t="n">
        <v>46.59</v>
      </c>
      <c r="H982" s="110" t="n">
        <v>1553</v>
      </c>
      <c r="I982" s="110" t="n">
        <v>0.03</v>
      </c>
      <c r="J982" s="110" t="inlineStr">
        <is>
          <t>USD</t>
        </is>
      </c>
      <c r="K982" s="110" t="n">
        <v>46.59</v>
      </c>
      <c r="L982" s="110" t="inlineStr">
        <is>
          <t>EDGE-189907-343153</t>
        </is>
      </c>
    </row>
    <row r="983">
      <c r="B983" s="110" t="n">
        <v>74965</v>
      </c>
      <c r="C983" s="108" t="inlineStr">
        <is>
          <t>Tesla-(2021-6-20-2021-7-18)_Alenka Metljak_SL_Review</t>
        </is>
      </c>
      <c r="D983" s="110" t="n">
        <v>4763</v>
      </c>
      <c r="E983" s="110" t="n">
        <v>0.024</v>
      </c>
      <c r="F983" s="110" t="inlineStr">
        <is>
          <t>EUR</t>
        </is>
      </c>
      <c r="G983" s="110" t="n">
        <v>114.312</v>
      </c>
      <c r="H983" s="110" t="n">
        <v>4763</v>
      </c>
      <c r="I983" s="110" t="n">
        <v>0.024</v>
      </c>
      <c r="J983" s="110" t="inlineStr">
        <is>
          <t>EUR</t>
        </is>
      </c>
      <c r="K983" s="110" t="n">
        <v>114.312</v>
      </c>
      <c r="L983" s="110" t="inlineStr">
        <is>
          <t>EDGE-74965-343154</t>
        </is>
      </c>
    </row>
    <row r="984">
      <c r="B984" s="110" t="n">
        <v>169760</v>
      </c>
      <c r="C984" s="108" t="inlineStr">
        <is>
          <t>Tesla-(2021-6-20-2021-7-18)_Antonio Romero Valera_ES_Review</t>
        </is>
      </c>
      <c r="D984" s="110" t="n">
        <v>3599.6</v>
      </c>
      <c r="E984" s="110" t="n">
        <v>0.017</v>
      </c>
      <c r="F984" s="110" t="inlineStr">
        <is>
          <t>EUR</t>
        </is>
      </c>
      <c r="G984" s="110" t="n">
        <v>61.1932</v>
      </c>
      <c r="H984" s="110" t="n">
        <v>3599.6</v>
      </c>
      <c r="I984" s="110" t="n">
        <v>0.017</v>
      </c>
      <c r="J984" s="110" t="inlineStr">
        <is>
          <t>EUR</t>
        </is>
      </c>
      <c r="K984" s="110" t="n">
        <v>61.1932</v>
      </c>
      <c r="L984" s="110" t="inlineStr">
        <is>
          <t>EDGE-169760-343155</t>
        </is>
      </c>
    </row>
    <row r="985">
      <c r="B985" s="110" t="n">
        <v>194362</v>
      </c>
      <c r="C985" s="108" t="inlineStr">
        <is>
          <t>Tesla-(2021-6-20-2021-7-18)_Bernadett Refi_HU_Review</t>
        </is>
      </c>
      <c r="D985" s="110" t="n">
        <v>72</v>
      </c>
      <c r="E985" s="110" t="n">
        <v>0.02</v>
      </c>
      <c r="F985" s="110" t="inlineStr">
        <is>
          <t>EUR</t>
        </is>
      </c>
      <c r="G985" s="110" t="n">
        <v>1.44</v>
      </c>
      <c r="H985" s="110" t="n">
        <v>72</v>
      </c>
      <c r="I985" s="110" t="n">
        <v>0.02</v>
      </c>
      <c r="J985" s="110" t="inlineStr">
        <is>
          <t>EUR</t>
        </is>
      </c>
      <c r="K985" s="110" t="n">
        <v>1.44</v>
      </c>
      <c r="L985" s="110" t="inlineStr">
        <is>
          <t>EDGE-194362-343156</t>
        </is>
      </c>
    </row>
    <row r="986">
      <c r="B986" s="110" t="n">
        <v>176901</v>
      </c>
      <c r="C986" s="108" t="inlineStr">
        <is>
          <t>Tesla-(2021-6-20-2021-7-18)_Cecilia Gammeltoft-Hansen_DA_Review</t>
        </is>
      </c>
      <c r="D986" s="110" t="n">
        <v>137</v>
      </c>
      <c r="E986" s="110" t="n">
        <v>0.04</v>
      </c>
      <c r="F986" s="110" t="inlineStr">
        <is>
          <t>EUR</t>
        </is>
      </c>
      <c r="G986" s="110" t="n">
        <v>5.48</v>
      </c>
      <c r="H986" s="110" t="n">
        <v>137</v>
      </c>
      <c r="I986" s="110" t="n">
        <v>0.04</v>
      </c>
      <c r="J986" s="110" t="inlineStr">
        <is>
          <t>EUR</t>
        </is>
      </c>
      <c r="K986" s="110" t="n">
        <v>5.48</v>
      </c>
      <c r="L986" s="110" t="inlineStr">
        <is>
          <t>EDGE-176901-343157</t>
        </is>
      </c>
    </row>
    <row r="987">
      <c r="B987" s="110" t="n">
        <v>136932</v>
      </c>
      <c r="C987" s="108" t="inlineStr">
        <is>
          <t>Tesla-(2021-6-20-2021-7-18)_Constantin Emanuel Stroia_RO_Review</t>
        </is>
      </c>
      <c r="D987" s="110" t="n">
        <v>1807</v>
      </c>
      <c r="E987" s="110" t="n">
        <v>0.02</v>
      </c>
      <c r="F987" s="110" t="inlineStr">
        <is>
          <t>USD</t>
        </is>
      </c>
      <c r="G987" s="110" t="n">
        <v>36.14</v>
      </c>
      <c r="H987" s="110" t="n">
        <v>1807</v>
      </c>
      <c r="I987" s="110" t="n">
        <v>0.02</v>
      </c>
      <c r="J987" s="110" t="inlineStr">
        <is>
          <t>USD</t>
        </is>
      </c>
      <c r="K987" s="110" t="n">
        <v>36.14</v>
      </c>
      <c r="L987" s="110" t="inlineStr">
        <is>
          <t>EDGE-136932-343158</t>
        </is>
      </c>
    </row>
    <row r="988">
      <c r="B988" s="110" t="n">
        <v>170224</v>
      </c>
      <c r="C988" s="108" t="inlineStr">
        <is>
          <t>Tesla-(2021-6-20-2021-7-18)_Corinne Duquette_FR_CA_Review</t>
        </is>
      </c>
      <c r="D988" s="110" t="n">
        <v>786.5</v>
      </c>
      <c r="E988" s="110" t="n">
        <v>0.05</v>
      </c>
      <c r="F988" s="110" t="inlineStr">
        <is>
          <t>USD</t>
        </is>
      </c>
      <c r="G988" s="110" t="n">
        <v>39.325</v>
      </c>
      <c r="H988" s="110" t="n">
        <v>786.5</v>
      </c>
      <c r="I988" s="110" t="n">
        <v>0.05</v>
      </c>
      <c r="J988" s="110" t="inlineStr">
        <is>
          <t>USD</t>
        </is>
      </c>
      <c r="K988" s="110" t="n">
        <v>39.325</v>
      </c>
      <c r="L988" s="110" t="inlineStr">
        <is>
          <t>EDGE-170224-343159</t>
        </is>
      </c>
    </row>
    <row r="989">
      <c r="B989" s="110" t="n">
        <v>50728</v>
      </c>
      <c r="C989" s="108" t="inlineStr">
        <is>
          <t>Tesla-(2021-6-20-2021-7-18)_Dalia Bracha_HE_Review</t>
        </is>
      </c>
      <c r="D989" s="110" t="n">
        <v>31</v>
      </c>
      <c r="E989" s="110" t="n">
        <v>0.04</v>
      </c>
      <c r="F989" s="110" t="inlineStr">
        <is>
          <t>USD</t>
        </is>
      </c>
      <c r="G989" s="110" t="n">
        <v>1.24</v>
      </c>
      <c r="H989" s="110" t="n">
        <v>31</v>
      </c>
      <c r="I989" s="110" t="n">
        <v>0.04</v>
      </c>
      <c r="J989" s="110" t="inlineStr">
        <is>
          <t>USD</t>
        </is>
      </c>
      <c r="K989" s="110" t="n">
        <v>1.24</v>
      </c>
      <c r="L989" s="110" t="inlineStr">
        <is>
          <t>EDGE-50728-343160</t>
        </is>
      </c>
    </row>
    <row r="990">
      <c r="B990" s="110" t="n">
        <v>195743</v>
      </c>
      <c r="C990" s="108" t="inlineStr">
        <is>
          <t>Tesla-(2021-6-20-2021-7-18)_Dina Urikh_RU_Review</t>
        </is>
      </c>
      <c r="D990" s="110" t="n">
        <v>103</v>
      </c>
      <c r="E990" s="110" t="n">
        <v>0.02</v>
      </c>
      <c r="F990" s="110" t="inlineStr">
        <is>
          <t>USD</t>
        </is>
      </c>
      <c r="G990" s="110" t="n">
        <v>2.06</v>
      </c>
      <c r="H990" s="110" t="n">
        <v>103</v>
      </c>
      <c r="I990" s="110" t="n">
        <v>0.02</v>
      </c>
      <c r="J990" s="110" t="inlineStr">
        <is>
          <t>USD</t>
        </is>
      </c>
      <c r="K990" s="110" t="n">
        <v>2.06</v>
      </c>
      <c r="L990" s="110" t="inlineStr">
        <is>
          <t>EDGE-195743-343161</t>
        </is>
      </c>
    </row>
    <row r="991">
      <c r="B991" s="110" t="n">
        <v>198471</v>
      </c>
      <c r="C991" s="108" t="inlineStr">
        <is>
          <t>Tesla-(2021-6-20-2021-7-18)_Georgy Kopylov_RU_Review</t>
        </is>
      </c>
      <c r="D991" s="110" t="n">
        <v>43.5</v>
      </c>
      <c r="E991" s="110" t="n">
        <v>12.5</v>
      </c>
      <c r="F991" s="110" t="inlineStr">
        <is>
          <t>EUR</t>
        </is>
      </c>
      <c r="G991" s="110" t="n">
        <v>12.5</v>
      </c>
      <c r="H991" s="110" t="n">
        <v>43.5</v>
      </c>
      <c r="I991" s="110" t="n">
        <v>12.5</v>
      </c>
      <c r="J991" s="110" t="inlineStr">
        <is>
          <t>EUR</t>
        </is>
      </c>
      <c r="K991" s="110" t="n">
        <v>12.5</v>
      </c>
      <c r="L991" s="110" t="inlineStr">
        <is>
          <t>EDGE-198471-343216</t>
        </is>
      </c>
    </row>
    <row r="992">
      <c r="B992" s="110" t="n">
        <v>119669</v>
      </c>
      <c r="C992" s="108" t="inlineStr">
        <is>
          <t>Tesla-(2021-6-20-2021-7-18)_Gyeongsu Lee_KO_Review</t>
        </is>
      </c>
      <c r="D992" s="110" t="n">
        <v>2085.3</v>
      </c>
      <c r="E992" s="110" t="n">
        <v>0.03</v>
      </c>
      <c r="F992" s="110" t="inlineStr">
        <is>
          <t>USD</t>
        </is>
      </c>
      <c r="G992" s="110" t="n">
        <v>62.559</v>
      </c>
      <c r="H992" s="110" t="n">
        <v>2085.3</v>
      </c>
      <c r="I992" s="110" t="n">
        <v>0.03</v>
      </c>
      <c r="J992" s="110" t="inlineStr">
        <is>
          <t>USD</t>
        </is>
      </c>
      <c r="K992" s="110" t="n">
        <v>62.559</v>
      </c>
      <c r="L992" s="110" t="inlineStr">
        <is>
          <t>EDGE-119669-343178</t>
        </is>
      </c>
    </row>
    <row r="993">
      <c r="B993" s="110" t="n">
        <v>176902</v>
      </c>
      <c r="C993" s="108" t="inlineStr">
        <is>
          <t>Tesla-(2021-6-20-2021-7-18)_Ida Søgaard_DA_Review</t>
        </is>
      </c>
      <c r="D993" s="110" t="n">
        <v>3051.65882</v>
      </c>
      <c r="E993" s="110" t="n">
        <v>0.034</v>
      </c>
      <c r="F993" s="110" t="inlineStr">
        <is>
          <t>EUR</t>
        </is>
      </c>
      <c r="G993" s="110" t="n">
        <v>103.7564</v>
      </c>
      <c r="H993" s="110" t="n">
        <v>3051.65882</v>
      </c>
      <c r="I993" s="110" t="n">
        <v>0.034</v>
      </c>
      <c r="J993" s="110" t="inlineStr">
        <is>
          <t>EUR</t>
        </is>
      </c>
      <c r="K993" s="110" t="n">
        <v>103.7564</v>
      </c>
      <c r="L993" s="110" t="inlineStr">
        <is>
          <t>EDGE-176902-343179</t>
        </is>
      </c>
    </row>
    <row r="994">
      <c r="B994" s="110" t="n">
        <v>161261</v>
      </c>
      <c r="C994" s="108" t="inlineStr">
        <is>
          <t>Tesla-(2021-6-20-2021-7-18)_Ilaria Mazzaferro_IT_Review</t>
        </is>
      </c>
      <c r="D994" s="110" t="n">
        <v>1402.9</v>
      </c>
      <c r="E994" s="110" t="n">
        <v>0.02</v>
      </c>
      <c r="F994" s="110" t="inlineStr">
        <is>
          <t>EUR</t>
        </is>
      </c>
      <c r="G994" s="110" t="n">
        <v>28.06</v>
      </c>
      <c r="H994" s="110" t="n">
        <v>1402.9</v>
      </c>
      <c r="I994" s="110" t="n">
        <v>0.02</v>
      </c>
      <c r="J994" s="110" t="inlineStr">
        <is>
          <t>EUR</t>
        </is>
      </c>
      <c r="K994" s="110" t="n">
        <v>28.06</v>
      </c>
      <c r="L994" s="110" t="inlineStr">
        <is>
          <t>EDGE-161261-343180</t>
        </is>
      </c>
    </row>
    <row r="995">
      <c r="B995" s="110" t="n">
        <v>194361</v>
      </c>
      <c r="C995" s="108" t="inlineStr">
        <is>
          <t>Tesla-(2021-6-20-2021-7-18)_Jarmo Katainen_FI_Review</t>
        </is>
      </c>
      <c r="D995" s="110" t="n">
        <v>1604.9</v>
      </c>
      <c r="E995" s="110" t="n">
        <v>0.04</v>
      </c>
      <c r="F995" s="110" t="inlineStr">
        <is>
          <t>EUR</t>
        </is>
      </c>
      <c r="G995" s="110" t="n">
        <v>64.196</v>
      </c>
      <c r="H995" s="110" t="n">
        <v>1604.9</v>
      </c>
      <c r="I995" s="110" t="n">
        <v>0.04</v>
      </c>
      <c r="J995" s="110" t="inlineStr">
        <is>
          <t>EUR</t>
        </is>
      </c>
      <c r="K995" s="110" t="n">
        <v>64.196</v>
      </c>
      <c r="L995" s="110" t="inlineStr">
        <is>
          <t>EDGE-194361-343181</t>
        </is>
      </c>
    </row>
    <row r="996">
      <c r="B996" s="110" t="n">
        <v>175908</v>
      </c>
      <c r="C996" s="108" t="inlineStr">
        <is>
          <t>Tesla-(2021-6-20-2021-7-18)_Johan Mikael Kjällman_SV_Review</t>
        </is>
      </c>
      <c r="D996" s="110" t="n">
        <v>750</v>
      </c>
      <c r="E996" s="110" t="n">
        <v>0.04</v>
      </c>
      <c r="F996" s="110" t="inlineStr">
        <is>
          <t>EUR</t>
        </is>
      </c>
      <c r="G996" s="110" t="n">
        <v>30</v>
      </c>
      <c r="H996" s="110" t="n">
        <v>750</v>
      </c>
      <c r="I996" s="110" t="n">
        <v>0.04</v>
      </c>
      <c r="J996" s="110" t="inlineStr">
        <is>
          <t>EUR</t>
        </is>
      </c>
      <c r="K996" s="110" t="n">
        <v>30</v>
      </c>
      <c r="L996" s="110" t="inlineStr">
        <is>
          <t>EDGE-175908-343182</t>
        </is>
      </c>
    </row>
    <row r="997">
      <c r="B997" s="110" t="n">
        <v>194360</v>
      </c>
      <c r="C997" s="108" t="inlineStr">
        <is>
          <t>Tesla-(2021-6-20-2021-7-18)_Jussi Anttila_FI_Review</t>
        </is>
      </c>
      <c r="D997" s="110" t="n">
        <v>31</v>
      </c>
      <c r="E997" s="110" t="n">
        <v>0.04</v>
      </c>
      <c r="F997" s="110" t="inlineStr">
        <is>
          <t>EUR</t>
        </is>
      </c>
      <c r="G997" s="110" t="n">
        <v>1.24</v>
      </c>
      <c r="H997" s="110" t="n">
        <v>31</v>
      </c>
      <c r="I997" s="110" t="n">
        <v>0.04</v>
      </c>
      <c r="J997" s="110" t="inlineStr">
        <is>
          <t>EUR</t>
        </is>
      </c>
      <c r="K997" s="110" t="n">
        <v>1.24</v>
      </c>
      <c r="L997" s="110" t="inlineStr">
        <is>
          <t>EDGE-194360-343183</t>
        </is>
      </c>
    </row>
    <row r="998">
      <c r="B998" s="110" t="n">
        <v>150112</v>
      </c>
      <c r="C998" s="108" t="inlineStr">
        <is>
          <t>Tesla-(2021-6-20-2021-7-18)_Koen Vander Elst_NL_Review</t>
        </is>
      </c>
      <c r="D998" s="110" t="n">
        <v>166.666667</v>
      </c>
      <c r="E998" s="110" t="n">
        <v>0.03</v>
      </c>
      <c r="F998" s="110" t="inlineStr">
        <is>
          <t>EUR</t>
        </is>
      </c>
      <c r="G998" s="110" t="n">
        <v>5</v>
      </c>
      <c r="H998" s="110" t="n">
        <v>166.666667</v>
      </c>
      <c r="I998" s="110" t="n">
        <v>0.03</v>
      </c>
      <c r="J998" s="110" t="inlineStr">
        <is>
          <t>EUR</t>
        </is>
      </c>
      <c r="K998" s="110" t="n">
        <v>5</v>
      </c>
      <c r="L998" s="110" t="inlineStr">
        <is>
          <t>EDGE-150112-343184</t>
        </is>
      </c>
    </row>
    <row r="999">
      <c r="B999" s="110" t="n">
        <v>5533</v>
      </c>
      <c r="C999" s="108" t="inlineStr">
        <is>
          <t>Tesla-(2021-6-20-2021-7-18)_Laszlo Kovacs_HU_Review</t>
        </is>
      </c>
      <c r="D999" s="110" t="n">
        <v>1438.7</v>
      </c>
      <c r="E999" s="110" t="n">
        <v>0.027</v>
      </c>
      <c r="F999" s="110" t="inlineStr">
        <is>
          <t>USD</t>
        </is>
      </c>
      <c r="G999" s="110" t="n">
        <v>38.8449</v>
      </c>
      <c r="H999" s="110" t="n">
        <v>1438.7</v>
      </c>
      <c r="I999" s="110" t="n">
        <v>0.027</v>
      </c>
      <c r="J999" s="110" t="inlineStr">
        <is>
          <t>USD</t>
        </is>
      </c>
      <c r="K999" s="110" t="n">
        <v>38.8449</v>
      </c>
      <c r="L999" s="110" t="inlineStr">
        <is>
          <t>EDGE-5533-343185</t>
        </is>
      </c>
    </row>
    <row r="1000">
      <c r="B1000" s="110" t="n">
        <v>81450</v>
      </c>
      <c r="C1000" s="108" t="inlineStr">
        <is>
          <t>Tesla-(2021-6-20-2021-7-18)_Lingsoft_NO_NO_Review</t>
        </is>
      </c>
      <c r="D1000" s="110" t="n">
        <v>300</v>
      </c>
      <c r="E1000" s="110" t="n">
        <v>0.05</v>
      </c>
      <c r="F1000" s="110" t="inlineStr">
        <is>
          <t>EUR</t>
        </is>
      </c>
      <c r="G1000" s="110" t="n">
        <v>15</v>
      </c>
      <c r="H1000" s="110" t="n">
        <v>300</v>
      </c>
      <c r="I1000" s="110" t="n">
        <v>0.05</v>
      </c>
      <c r="J1000" s="110" t="inlineStr">
        <is>
          <t>EUR</t>
        </is>
      </c>
      <c r="K1000" s="110" t="n">
        <v>15</v>
      </c>
      <c r="L1000" s="110" t="inlineStr">
        <is>
          <t>EDGE-81450-343186</t>
        </is>
      </c>
    </row>
    <row r="1001">
      <c r="B1001" s="110" t="n">
        <v>177888</v>
      </c>
      <c r="C1001" s="108" t="inlineStr">
        <is>
          <t>Tesla-(2021-6-20-2021-7-18)_Luis Martins_PTPT_Review</t>
        </is>
      </c>
      <c r="D1001" s="110" t="n">
        <v>2784.5</v>
      </c>
      <c r="E1001" s="110" t="n">
        <v>0.02</v>
      </c>
      <c r="F1001" s="110" t="inlineStr">
        <is>
          <t>EUR</t>
        </is>
      </c>
      <c r="G1001" s="110" t="n">
        <v>55.69</v>
      </c>
      <c r="H1001" s="110" t="n">
        <v>2784.5</v>
      </c>
      <c r="I1001" s="110" t="n">
        <v>0.02</v>
      </c>
      <c r="J1001" s="110" t="inlineStr">
        <is>
          <t>EUR</t>
        </is>
      </c>
      <c r="K1001" s="110" t="n">
        <v>55.69</v>
      </c>
      <c r="L1001" s="110" t="inlineStr">
        <is>
          <t>EDGE-177888-343187</t>
        </is>
      </c>
    </row>
    <row r="1002">
      <c r="B1002" s="110" t="inlineStr">
        <is>
          <t>G90006218</t>
        </is>
      </c>
      <c r="C1002" s="108" t="inlineStr">
        <is>
          <t>Tesla-(2021-6-20-2021-7-18)_Maciej Andrzejczak_PL_Review</t>
        </is>
      </c>
      <c r="D1002" s="110" t="n">
        <v>1725.45455</v>
      </c>
      <c r="E1002" s="110" t="n">
        <v>0.022</v>
      </c>
      <c r="F1002" s="110" t="inlineStr">
        <is>
          <t>EUR</t>
        </is>
      </c>
      <c r="G1002" s="110" t="n">
        <v>37.96</v>
      </c>
      <c r="H1002" s="110" t="n">
        <v>1725.45455</v>
      </c>
      <c r="I1002" s="110" t="n">
        <v>0.022</v>
      </c>
      <c r="J1002" s="110" t="inlineStr">
        <is>
          <t>EUR</t>
        </is>
      </c>
      <c r="K1002" s="110" t="n">
        <v>37.96</v>
      </c>
      <c r="L1002" s="110" t="inlineStr">
        <is>
          <t>EDGE-G90006218-343226</t>
        </is>
      </c>
    </row>
    <row r="1003">
      <c r="B1003" s="110" t="inlineStr">
        <is>
          <t>G90006215</t>
        </is>
      </c>
      <c r="C1003" s="108" t="inlineStr">
        <is>
          <t>Tesla-(2021-6-20-2021-7-18)_Marcin Marciniszyn_PL_Review</t>
        </is>
      </c>
      <c r="D1003" s="110" t="n">
        <v>989.0476190000001</v>
      </c>
      <c r="E1003" s="110" t="n">
        <v>0.021</v>
      </c>
      <c r="F1003" s="110" t="inlineStr">
        <is>
          <t>EUR</t>
        </is>
      </c>
      <c r="G1003" s="110" t="n">
        <v>20.77</v>
      </c>
      <c r="H1003" s="110" t="n">
        <v>989.0476190000001</v>
      </c>
      <c r="I1003" s="110" t="n">
        <v>0.021</v>
      </c>
      <c r="J1003" s="110" t="inlineStr">
        <is>
          <t>EUR</t>
        </is>
      </c>
      <c r="K1003" s="110" t="n">
        <v>20.77</v>
      </c>
      <c r="L1003" s="110" t="inlineStr">
        <is>
          <t>EDGE-G90006215-343230</t>
        </is>
      </c>
    </row>
    <row r="1004">
      <c r="B1004" s="110" t="n">
        <v>75145</v>
      </c>
      <c r="C1004" s="108" t="inlineStr">
        <is>
          <t>Tesla-(2021-6-20-2021-7-18)_Marie-Louise de Klerk_NL_Review</t>
        </is>
      </c>
      <c r="D1004" s="110" t="n">
        <v>6875.23333</v>
      </c>
      <c r="E1004" s="110" t="n">
        <v>0.03</v>
      </c>
      <c r="F1004" s="110" t="inlineStr">
        <is>
          <t>EUR</t>
        </is>
      </c>
      <c r="G1004" s="110" t="n">
        <v>206.257</v>
      </c>
      <c r="H1004" s="110" t="n">
        <v>6875.23333</v>
      </c>
      <c r="I1004" s="110" t="n">
        <v>0.03</v>
      </c>
      <c r="J1004" s="110" t="inlineStr">
        <is>
          <t>EUR</t>
        </is>
      </c>
      <c r="K1004" s="110" t="n">
        <v>206.257</v>
      </c>
      <c r="L1004" s="110" t="inlineStr">
        <is>
          <t>EDGE-75145-343188</t>
        </is>
      </c>
    </row>
    <row r="1005">
      <c r="B1005" s="110" t="n">
        <v>72368</v>
      </c>
      <c r="C1005" s="108" t="inlineStr">
        <is>
          <t>Tesla-(2021-6-20-2021-7-18)_Marta Pou Rovira_CA_Review</t>
        </is>
      </c>
      <c r="D1005" s="110" t="n">
        <v>3054.2</v>
      </c>
      <c r="E1005" s="110" t="n">
        <v>0.019</v>
      </c>
      <c r="F1005" s="110" t="inlineStr">
        <is>
          <t>EUR</t>
        </is>
      </c>
      <c r="G1005" s="110" t="n">
        <v>58.0298</v>
      </c>
      <c r="H1005" s="110" t="n">
        <v>3054.2</v>
      </c>
      <c r="I1005" s="110" t="n">
        <v>0.019</v>
      </c>
      <c r="J1005" s="110" t="inlineStr">
        <is>
          <t>EUR</t>
        </is>
      </c>
      <c r="K1005" s="110" t="n">
        <v>58.0298</v>
      </c>
      <c r="L1005" s="110" t="inlineStr">
        <is>
          <t>EDGE-72368-343189</t>
        </is>
      </c>
    </row>
    <row r="1006">
      <c r="B1006" s="110" t="n">
        <v>126535</v>
      </c>
      <c r="C1006" s="108" t="inlineStr">
        <is>
          <t>Tesla-(2021-6-20-2021-7-18)_Michele Lemieux-Madison_FR_CA_Review</t>
        </is>
      </c>
      <c r="D1006" s="110" t="n">
        <v>2866</v>
      </c>
      <c r="E1006" s="110" t="n">
        <v>0.05</v>
      </c>
      <c r="F1006" s="110" t="inlineStr">
        <is>
          <t>USD</t>
        </is>
      </c>
      <c r="G1006" s="110" t="n">
        <v>143.3</v>
      </c>
      <c r="H1006" s="110" t="n">
        <v>2866</v>
      </c>
      <c r="I1006" s="110" t="n">
        <v>0.05</v>
      </c>
      <c r="J1006" s="110" t="inlineStr">
        <is>
          <t>USD</t>
        </is>
      </c>
      <c r="K1006" s="110" t="n">
        <v>143.3</v>
      </c>
      <c r="L1006" s="110" t="inlineStr">
        <is>
          <t>EDGE-126535-343190</t>
        </is>
      </c>
    </row>
    <row r="1007">
      <c r="B1007" s="110" t="n">
        <v>187410</v>
      </c>
      <c r="C1007" s="108" t="inlineStr">
        <is>
          <t>Tesla-(2021-6-20-2021-7-18)_Mirna Safar_HR_Review</t>
        </is>
      </c>
      <c r="D1007" s="110" t="n">
        <v>1482.6</v>
      </c>
      <c r="E1007" s="110" t="n">
        <v>0.015</v>
      </c>
      <c r="F1007" s="110" t="inlineStr">
        <is>
          <t>EUR</t>
        </is>
      </c>
      <c r="G1007" s="110" t="n">
        <v>22.239</v>
      </c>
      <c r="H1007" s="110" t="n">
        <v>1482.6</v>
      </c>
      <c r="I1007" s="110" t="n">
        <v>0.015</v>
      </c>
      <c r="J1007" s="110" t="inlineStr">
        <is>
          <t>EUR</t>
        </is>
      </c>
      <c r="K1007" s="110" t="n">
        <v>22.239</v>
      </c>
      <c r="L1007" s="110" t="inlineStr">
        <is>
          <t>EDGE-187410-343191</t>
        </is>
      </c>
    </row>
    <row r="1008">
      <c r="B1008" s="110" t="n">
        <v>17611</v>
      </c>
      <c r="C1008" s="108" t="inlineStr">
        <is>
          <t>Tesla-(2021-6-20-2021-7-18)_Nathalie Delarbre_FR_FR_Review</t>
        </is>
      </c>
      <c r="D1008" s="110" t="n">
        <v>1402.1</v>
      </c>
      <c r="E1008" s="110" t="n">
        <v>0.032</v>
      </c>
      <c r="F1008" s="110" t="inlineStr">
        <is>
          <t>EUR</t>
        </is>
      </c>
      <c r="G1008" s="110" t="n">
        <v>44.8672</v>
      </c>
      <c r="H1008" s="110" t="n">
        <v>1402.1</v>
      </c>
      <c r="I1008" s="110" t="n">
        <v>0.032</v>
      </c>
      <c r="J1008" s="110" t="inlineStr">
        <is>
          <t>EUR</t>
        </is>
      </c>
      <c r="K1008" s="110" t="n">
        <v>44.8672</v>
      </c>
      <c r="L1008" s="110" t="inlineStr">
        <is>
          <t>EDGE-17611-343192</t>
        </is>
      </c>
    </row>
    <row r="1009">
      <c r="B1009" s="110" t="n">
        <v>195768</v>
      </c>
      <c r="C1009" s="108" t="inlineStr">
        <is>
          <t>Tesla-(2021-6-20-2021-7-18)_Oranit Senderov_HE_Review</t>
        </is>
      </c>
      <c r="D1009" s="110" t="n">
        <v>3042.5</v>
      </c>
      <c r="E1009" s="110" t="n">
        <v>0.04</v>
      </c>
      <c r="F1009" s="110" t="inlineStr">
        <is>
          <t>USD</t>
        </is>
      </c>
      <c r="G1009" s="110" t="n">
        <v>121.7</v>
      </c>
      <c r="H1009" s="110" t="n">
        <v>3042.5</v>
      </c>
      <c r="I1009" s="110" t="n">
        <v>0.04</v>
      </c>
      <c r="J1009" s="110" t="inlineStr">
        <is>
          <t>USD</t>
        </is>
      </c>
      <c r="K1009" s="110" t="n">
        <v>121.7</v>
      </c>
      <c r="L1009" s="110" t="inlineStr">
        <is>
          <t>EDGE-195768-343193</t>
        </is>
      </c>
    </row>
    <row r="1010">
      <c r="B1010" s="110" t="n">
        <v>104494</v>
      </c>
      <c r="C1010" s="108" t="inlineStr">
        <is>
          <t>Tesla-(2021-6-20-2021-7-18)_Orlando Ho_HK_Review</t>
        </is>
      </c>
      <c r="D1010" s="110" t="n">
        <v>1436.3</v>
      </c>
      <c r="E1010" s="110" t="n">
        <v>0.0375</v>
      </c>
      <c r="F1010" s="110" t="inlineStr">
        <is>
          <t>USD</t>
        </is>
      </c>
      <c r="G1010" s="110" t="n">
        <v>53.86125</v>
      </c>
      <c r="H1010" s="110" t="n">
        <v>1436.3</v>
      </c>
      <c r="I1010" s="110" t="n">
        <v>0.0375</v>
      </c>
      <c r="J1010" s="110" t="inlineStr">
        <is>
          <t>USD</t>
        </is>
      </c>
      <c r="K1010" s="110" t="n">
        <v>53.86125</v>
      </c>
      <c r="L1010" s="110" t="inlineStr">
        <is>
          <t>EDGE-104494-343194</t>
        </is>
      </c>
    </row>
    <row r="1011">
      <c r="B1011" s="110" t="n">
        <v>190215</v>
      </c>
      <c r="C1011" s="108" t="inlineStr">
        <is>
          <t>Tesla-(2021-6-20-2021-7-18)_Osama Mohammed El-Bishlawi_AR_Review</t>
        </is>
      </c>
      <c r="D1011" s="110" t="n">
        <v>55</v>
      </c>
      <c r="E1011" s="110" t="n">
        <v>0.025</v>
      </c>
      <c r="F1011" s="110" t="inlineStr">
        <is>
          <t>USD</t>
        </is>
      </c>
      <c r="G1011" s="110" t="n">
        <v>1.375</v>
      </c>
      <c r="H1011" s="110" t="n">
        <v>55</v>
      </c>
      <c r="I1011" s="110" t="n">
        <v>0.025</v>
      </c>
      <c r="J1011" s="110" t="inlineStr">
        <is>
          <t>USD</t>
        </is>
      </c>
      <c r="K1011" s="110" t="n">
        <v>1.375</v>
      </c>
      <c r="L1011" s="110" t="inlineStr">
        <is>
          <t>EDGE-190215-343195</t>
        </is>
      </c>
    </row>
    <row r="1012">
      <c r="B1012" s="110" t="n">
        <v>51833</v>
      </c>
      <c r="C1012" s="108" t="inlineStr">
        <is>
          <t>Tesla-(2021-6-20-2021-7-18)_Pablo San Millan Gutierrez_ES_Review</t>
        </is>
      </c>
      <c r="D1012" s="110" t="n">
        <v>1649.78261</v>
      </c>
      <c r="E1012" s="110" t="n">
        <v>0.023</v>
      </c>
      <c r="F1012" s="110" t="inlineStr">
        <is>
          <t>EUR</t>
        </is>
      </c>
      <c r="G1012" s="110" t="n">
        <v>37.945</v>
      </c>
      <c r="H1012" s="110" t="n">
        <v>1649.78261</v>
      </c>
      <c r="I1012" s="110" t="n">
        <v>0.023</v>
      </c>
      <c r="J1012" s="110" t="inlineStr">
        <is>
          <t>EUR</t>
        </is>
      </c>
      <c r="K1012" s="110" t="n">
        <v>37.945</v>
      </c>
      <c r="L1012" s="110" t="inlineStr">
        <is>
          <t>EDGE-51833-343196</t>
        </is>
      </c>
    </row>
    <row r="1013">
      <c r="B1013" s="110" t="n">
        <v>169954</v>
      </c>
      <c r="C1013" s="108" t="inlineStr">
        <is>
          <t>Tesla-(2021-6-20-2021-7-18)_Peggy Chiang_TW_Review</t>
        </is>
      </c>
      <c r="D1013" s="110" t="n">
        <v>2657.1</v>
      </c>
      <c r="E1013" s="110" t="n">
        <v>0.03</v>
      </c>
      <c r="F1013" s="110" t="inlineStr">
        <is>
          <t>USD</t>
        </is>
      </c>
      <c r="G1013" s="110" t="n">
        <v>79.71299999999999</v>
      </c>
      <c r="H1013" s="110" t="n">
        <v>2657.1</v>
      </c>
      <c r="I1013" s="110" t="n">
        <v>0.03</v>
      </c>
      <c r="J1013" s="110" t="inlineStr">
        <is>
          <t>USD</t>
        </is>
      </c>
      <c r="K1013" s="110" t="n">
        <v>79.71299999999999</v>
      </c>
      <c r="L1013" s="110" t="inlineStr">
        <is>
          <t>EDGE-169954-343197</t>
        </is>
      </c>
    </row>
    <row r="1014">
      <c r="B1014" s="110" t="n">
        <v>169881</v>
      </c>
      <c r="C1014" s="108" t="inlineStr">
        <is>
          <t>Tesla-(2021-6-20-2021-7-18)_Philipp Weber_DE_Review</t>
        </is>
      </c>
      <c r="D1014" s="110" t="n">
        <v>160</v>
      </c>
      <c r="E1014" s="110" t="n">
        <v>0.025</v>
      </c>
      <c r="F1014" s="110" t="inlineStr">
        <is>
          <t>EUR</t>
        </is>
      </c>
      <c r="G1014" s="110" t="n">
        <v>4</v>
      </c>
      <c r="H1014" s="110" t="n">
        <v>160</v>
      </c>
      <c r="I1014" s="110" t="n">
        <v>0.025</v>
      </c>
      <c r="J1014" s="110" t="inlineStr">
        <is>
          <t>EUR</t>
        </is>
      </c>
      <c r="K1014" s="110" t="n">
        <v>4</v>
      </c>
      <c r="L1014" s="110" t="inlineStr">
        <is>
          <t>EDGE-169881-343198</t>
        </is>
      </c>
    </row>
    <row r="1015">
      <c r="B1015" s="110" t="n">
        <v>74978</v>
      </c>
      <c r="C1015" s="108" t="inlineStr">
        <is>
          <t>Tesla-(2021-6-20-2021-7-18)_Pilar Vasquez_ES_Review</t>
        </is>
      </c>
      <c r="D1015" s="110" t="n">
        <v>506.470588</v>
      </c>
      <c r="E1015" s="110" t="n">
        <v>0.017</v>
      </c>
      <c r="F1015" s="110" t="inlineStr">
        <is>
          <t>USD</t>
        </is>
      </c>
      <c r="G1015" s="110" t="n">
        <v>8.609999999999999</v>
      </c>
      <c r="H1015" s="110" t="n">
        <v>506.470588</v>
      </c>
      <c r="I1015" s="110" t="n">
        <v>0.017</v>
      </c>
      <c r="J1015" s="110" t="inlineStr">
        <is>
          <t>USD</t>
        </is>
      </c>
      <c r="K1015" s="110" t="n">
        <v>8.609999999999999</v>
      </c>
      <c r="L1015" s="110" t="inlineStr">
        <is>
          <t>EDGE-74978-343199</t>
        </is>
      </c>
    </row>
    <row r="1016">
      <c r="B1016" s="110" t="n">
        <v>176929</v>
      </c>
      <c r="C1016" s="108" t="inlineStr">
        <is>
          <t>Tesla-(2021-6-20-2021-7-18)_Rita Rocha Grave_PTPT_Review</t>
        </is>
      </c>
      <c r="D1016" s="110" t="n">
        <v>31</v>
      </c>
      <c r="E1016" s="110" t="n">
        <v>0.02</v>
      </c>
      <c r="F1016" s="110" t="inlineStr">
        <is>
          <t>EUR</t>
        </is>
      </c>
      <c r="G1016" s="110" t="n">
        <v>0.62</v>
      </c>
      <c r="H1016" s="110" t="n">
        <v>31</v>
      </c>
      <c r="I1016" s="110" t="n">
        <v>0.02</v>
      </c>
      <c r="J1016" s="110" t="inlineStr">
        <is>
          <t>EUR</t>
        </is>
      </c>
      <c r="K1016" s="110" t="n">
        <v>0.62</v>
      </c>
      <c r="L1016" s="110" t="inlineStr">
        <is>
          <t>EDGE-176929-343200</t>
        </is>
      </c>
    </row>
    <row r="1017">
      <c r="B1017" s="110" t="n">
        <v>194357</v>
      </c>
      <c r="C1017" s="108" t="inlineStr">
        <is>
          <t>Tesla-(2021-6-20-2021-7-18)_Saksit Khunkitti_TH_Review</t>
        </is>
      </c>
      <c r="D1017" s="110" t="n">
        <v>875.2</v>
      </c>
      <c r="E1017" s="110" t="n">
        <v>0.04</v>
      </c>
      <c r="F1017" s="110" t="inlineStr">
        <is>
          <t>USD</t>
        </is>
      </c>
      <c r="G1017" s="110" t="n">
        <v>35.008</v>
      </c>
      <c r="H1017" s="110" t="n">
        <v>875.2</v>
      </c>
      <c r="I1017" s="110" t="n">
        <v>0.04</v>
      </c>
      <c r="J1017" s="110" t="inlineStr">
        <is>
          <t>USD</t>
        </is>
      </c>
      <c r="K1017" s="110" t="n">
        <v>35.008</v>
      </c>
      <c r="L1017" s="110" t="inlineStr">
        <is>
          <t>EDGE-194357-343201</t>
        </is>
      </c>
    </row>
    <row r="1018">
      <c r="B1018" s="110" t="n">
        <v>91233</v>
      </c>
      <c r="C1018" s="108" t="inlineStr">
        <is>
          <t>Tesla-(2021-6-20-2021-7-18)_Seungwoo Lee_KO_Review</t>
        </is>
      </c>
      <c r="D1018" s="110" t="n">
        <v>9310.9</v>
      </c>
      <c r="E1018" s="110" t="n">
        <v>0.03</v>
      </c>
      <c r="F1018" s="110" t="inlineStr">
        <is>
          <t>USD</t>
        </is>
      </c>
      <c r="G1018" s="110" t="n">
        <v>279.327</v>
      </c>
      <c r="H1018" s="110" t="n">
        <v>9310.9</v>
      </c>
      <c r="I1018" s="110" t="n">
        <v>0.03</v>
      </c>
      <c r="J1018" s="110" t="inlineStr">
        <is>
          <t>USD</t>
        </is>
      </c>
      <c r="K1018" s="110" t="n">
        <v>279.327</v>
      </c>
      <c r="L1018" s="110" t="inlineStr">
        <is>
          <t>EDGE-91233-343202</t>
        </is>
      </c>
    </row>
    <row r="1019">
      <c r="B1019" s="110" t="n">
        <v>51840</v>
      </c>
      <c r="C1019" s="108" t="inlineStr">
        <is>
          <t>Tesla-(2021-6-20-2021-7-18)_Simon Wei_TW_Review</t>
        </is>
      </c>
      <c r="D1019" s="110" t="n">
        <v>173.2</v>
      </c>
      <c r="E1019" s="110" t="n">
        <v>0.02</v>
      </c>
      <c r="F1019" s="110" t="inlineStr">
        <is>
          <t>USD</t>
        </is>
      </c>
      <c r="G1019" s="110" t="n">
        <v>3.464</v>
      </c>
      <c r="H1019" s="110" t="n">
        <v>173.2</v>
      </c>
      <c r="I1019" s="110" t="n">
        <v>0.02</v>
      </c>
      <c r="J1019" s="110" t="inlineStr">
        <is>
          <t>USD</t>
        </is>
      </c>
      <c r="K1019" s="110" t="n">
        <v>3.464</v>
      </c>
      <c r="L1019" s="110" t="inlineStr">
        <is>
          <t>EDGE-51840-343203</t>
        </is>
      </c>
    </row>
    <row r="1020">
      <c r="B1020" s="110" t="n">
        <v>187409</v>
      </c>
      <c r="C1020" s="108" t="inlineStr">
        <is>
          <t>Tesla-(2021-6-20-2021-7-18)_Sonja Klaric_HR_Review</t>
        </is>
      </c>
      <c r="D1020" s="110" t="n">
        <v>31</v>
      </c>
      <c r="E1020" s="110" t="n">
        <v>0.02</v>
      </c>
      <c r="F1020" s="110" t="inlineStr">
        <is>
          <t>EUR</t>
        </is>
      </c>
      <c r="G1020" s="110" t="n">
        <v>0.62</v>
      </c>
      <c r="H1020" s="110" t="n">
        <v>31</v>
      </c>
      <c r="I1020" s="110" t="n">
        <v>0.02</v>
      </c>
      <c r="J1020" s="110" t="inlineStr">
        <is>
          <t>EUR</t>
        </is>
      </c>
      <c r="K1020" s="110" t="n">
        <v>0.62</v>
      </c>
      <c r="L1020" s="110" t="inlineStr">
        <is>
          <t>EDGE-187409-343204</t>
        </is>
      </c>
    </row>
    <row r="1021">
      <c r="B1021" s="110" t="n">
        <v>142406</v>
      </c>
      <c r="C1021" s="108" t="inlineStr">
        <is>
          <t>Tesla-(2021-6-20-2021-7-18)_Stacey Yeh_TW_Review</t>
        </is>
      </c>
      <c r="D1021" s="110" t="n">
        <v>1848.6</v>
      </c>
      <c r="E1021" s="110" t="n">
        <v>0.022</v>
      </c>
      <c r="F1021" s="110" t="inlineStr">
        <is>
          <t>USD</t>
        </is>
      </c>
      <c r="G1021" s="110" t="n">
        <v>40.6692</v>
      </c>
      <c r="H1021" s="110" t="n">
        <v>1848.6</v>
      </c>
      <c r="I1021" s="110" t="n">
        <v>0.022</v>
      </c>
      <c r="J1021" s="110" t="inlineStr">
        <is>
          <t>USD</t>
        </is>
      </c>
      <c r="K1021" s="110" t="n">
        <v>40.6692</v>
      </c>
      <c r="L1021" s="110" t="inlineStr">
        <is>
          <t>EDGE-142406-343205</t>
        </is>
      </c>
    </row>
    <row r="1022">
      <c r="B1022" s="110" t="n">
        <v>119483</v>
      </c>
      <c r="C1022" s="108" t="inlineStr">
        <is>
          <t>Tesla-(2021-6-20-2021-7-18)_Susann Peshier_DE_Review</t>
        </is>
      </c>
      <c r="D1022" s="110" t="n">
        <v>9976.666670000001</v>
      </c>
      <c r="E1022" s="110" t="n">
        <v>0.03</v>
      </c>
      <c r="F1022" s="110" t="inlineStr">
        <is>
          <t>EUR</t>
        </is>
      </c>
      <c r="G1022" s="110" t="n">
        <v>299.3</v>
      </c>
      <c r="H1022" s="110" t="n">
        <v>9976.666670000001</v>
      </c>
      <c r="I1022" s="110" t="n">
        <v>0.03</v>
      </c>
      <c r="J1022" s="110" t="inlineStr">
        <is>
          <t>EUR</t>
        </is>
      </c>
      <c r="K1022" s="110" t="n">
        <v>299.3</v>
      </c>
      <c r="L1022" s="110" t="inlineStr">
        <is>
          <t>EDGE-119483-343206</t>
        </is>
      </c>
    </row>
    <row r="1023">
      <c r="B1023" s="110" t="n">
        <v>49612</v>
      </c>
      <c r="C1023" s="108" t="inlineStr">
        <is>
          <t>Tesla-(2021-6-20-2021-7-18)_Tantiwarapon Soonlai_TH_Review</t>
        </is>
      </c>
      <c r="D1023" s="110" t="n">
        <v>782.75</v>
      </c>
      <c r="E1023" s="110" t="n">
        <v>0.04</v>
      </c>
      <c r="F1023" s="110" t="inlineStr">
        <is>
          <t>USD</t>
        </is>
      </c>
      <c r="G1023" s="110" t="n">
        <v>31.31</v>
      </c>
      <c r="H1023" s="110" t="n">
        <v>782.75</v>
      </c>
      <c r="I1023" s="110" t="n">
        <v>0.04</v>
      </c>
      <c r="J1023" s="110" t="inlineStr">
        <is>
          <t>USD</t>
        </is>
      </c>
      <c r="K1023" s="110" t="n">
        <v>31.31</v>
      </c>
      <c r="L1023" s="110" t="inlineStr">
        <is>
          <t>EDGE-49612-343207</t>
        </is>
      </c>
    </row>
    <row r="1024">
      <c r="B1024" s="110" t="n">
        <v>189794</v>
      </c>
      <c r="C1024" s="108" t="inlineStr">
        <is>
          <t>Tesla-(2021-6-20-2021-7-18)_Theodoros Vavekis_EL_Review</t>
        </is>
      </c>
      <c r="D1024" s="110" t="n">
        <v>6666.66667</v>
      </c>
      <c r="E1024" s="110" t="n">
        <v>0.03</v>
      </c>
      <c r="F1024" s="110" t="inlineStr">
        <is>
          <t>EUR</t>
        </is>
      </c>
      <c r="G1024" s="110" t="n">
        <v>200</v>
      </c>
      <c r="H1024" s="110" t="n">
        <v>6666.66667</v>
      </c>
      <c r="I1024" s="110" t="n">
        <v>0.03</v>
      </c>
      <c r="J1024" s="110" t="inlineStr">
        <is>
          <t>EUR</t>
        </is>
      </c>
      <c r="K1024" s="110" t="n">
        <v>200</v>
      </c>
      <c r="L1024" s="110" t="inlineStr">
        <is>
          <t>EDGE-189794-343208</t>
        </is>
      </c>
    </row>
    <row r="1025">
      <c r="B1025" s="110" t="n">
        <v>196663</v>
      </c>
      <c r="C1025" s="108" t="inlineStr">
        <is>
          <t>Tesla-(2021-6-20-2021-7-18)_Thomas  Yan_HK_Review</t>
        </is>
      </c>
      <c r="D1025" s="110" t="n">
        <v>2221</v>
      </c>
      <c r="E1025" s="110" t="n">
        <v>0.03</v>
      </c>
      <c r="F1025" s="110" t="inlineStr">
        <is>
          <t>EUR</t>
        </is>
      </c>
      <c r="G1025" s="110" t="n">
        <v>66.63</v>
      </c>
      <c r="H1025" s="110" t="n">
        <v>2221</v>
      </c>
      <c r="I1025" s="110" t="n">
        <v>0.03</v>
      </c>
      <c r="J1025" s="110" t="inlineStr">
        <is>
          <t>EUR</t>
        </is>
      </c>
      <c r="K1025" s="110" t="n">
        <v>66.63</v>
      </c>
      <c r="L1025" s="110" t="inlineStr">
        <is>
          <t>EDGE-196663-343209</t>
        </is>
      </c>
    </row>
    <row r="1026">
      <c r="B1026" s="110" t="n">
        <v>7478</v>
      </c>
      <c r="C1026" s="108" t="inlineStr">
        <is>
          <t>Tesla-(2021-6-20-2021-7-18)_Thomas Blicker_DE_Review</t>
        </is>
      </c>
      <c r="D1026" s="110" t="n">
        <v>560</v>
      </c>
      <c r="E1026" s="110" t="n">
        <v>0.025</v>
      </c>
      <c r="F1026" s="110" t="inlineStr">
        <is>
          <t>EUR</t>
        </is>
      </c>
      <c r="G1026" s="110" t="n">
        <v>14</v>
      </c>
      <c r="H1026" s="110" t="n">
        <v>560</v>
      </c>
      <c r="I1026" s="110" t="n">
        <v>0.025</v>
      </c>
      <c r="J1026" s="110" t="inlineStr">
        <is>
          <t>EUR</t>
        </is>
      </c>
      <c r="K1026" s="110" t="n">
        <v>14</v>
      </c>
      <c r="L1026" s="110" t="inlineStr">
        <is>
          <t>EDGE-7478-343210</t>
        </is>
      </c>
    </row>
    <row r="1027">
      <c r="B1027" s="110" t="inlineStr">
        <is>
          <t>G90006766</t>
        </is>
      </c>
      <c r="C1027" s="108" t="inlineStr">
        <is>
          <t>Tesla-(2021-6-20-2021-7-18)_Umaima Hashmi_HI_Review</t>
        </is>
      </c>
      <c r="D1027" s="110" t="n">
        <v>31</v>
      </c>
      <c r="E1027" s="110" t="n">
        <v>0.03</v>
      </c>
      <c r="F1027" s="110" t="inlineStr">
        <is>
          <t>USD</t>
        </is>
      </c>
      <c r="G1027" s="110" t="n">
        <v>0.93</v>
      </c>
      <c r="H1027" s="110" t="n">
        <v>31</v>
      </c>
      <c r="I1027" s="110" t="n">
        <v>0.03</v>
      </c>
      <c r="J1027" s="110" t="inlineStr">
        <is>
          <t>USD</t>
        </is>
      </c>
      <c r="K1027" s="110" t="n">
        <v>0.93</v>
      </c>
      <c r="L1027" s="110" t="inlineStr">
        <is>
          <t>EDGE-198555-343231</t>
        </is>
      </c>
    </row>
    <row r="1028">
      <c r="B1028" s="110" t="n">
        <v>194359</v>
      </c>
      <c r="C1028" s="108" t="inlineStr">
        <is>
          <t>Tesla-(2021-6-20-2021-7-18)_Ursilan Afandi Zaki_MS_Review</t>
        </is>
      </c>
      <c r="D1028" s="110" t="n">
        <v>2567.8</v>
      </c>
      <c r="E1028" s="110" t="n">
        <v>0.04</v>
      </c>
      <c r="F1028" s="110" t="inlineStr">
        <is>
          <t>USD</t>
        </is>
      </c>
      <c r="G1028" s="110" t="n">
        <v>102.712</v>
      </c>
      <c r="H1028" s="110" t="n">
        <v>2567.8</v>
      </c>
      <c r="I1028" s="110" t="n">
        <v>0.04</v>
      </c>
      <c r="J1028" s="110" t="inlineStr">
        <is>
          <t>USD</t>
        </is>
      </c>
      <c r="K1028" s="110" t="n">
        <v>102.712</v>
      </c>
      <c r="L1028" s="110" t="inlineStr">
        <is>
          <t>EDGE-194359-343211</t>
        </is>
      </c>
    </row>
    <row r="1029">
      <c r="B1029" s="110" t="n">
        <v>164641</v>
      </c>
      <c r="C1029" s="108" t="inlineStr">
        <is>
          <t>Tesla-(2021-6-20-2021-7-18)_Yutaka Kato_JA_Translation</t>
        </is>
      </c>
      <c r="D1029" s="110" t="n">
        <v>391.4</v>
      </c>
      <c r="E1029" s="110" t="n">
        <v>0.07000000000000001</v>
      </c>
      <c r="F1029" s="110" t="inlineStr">
        <is>
          <t>USD</t>
        </is>
      </c>
      <c r="G1029" s="110" t="n">
        <v>27.398</v>
      </c>
      <c r="H1029" s="110" t="n">
        <v>391.4</v>
      </c>
      <c r="I1029" s="110" t="n">
        <v>0.07000000000000001</v>
      </c>
      <c r="J1029" s="110" t="inlineStr">
        <is>
          <t>USD</t>
        </is>
      </c>
      <c r="K1029" s="110" t="n">
        <v>27.398</v>
      </c>
      <c r="L1029" s="110" t="inlineStr">
        <is>
          <t>EDGE-164641-343212</t>
        </is>
      </c>
    </row>
    <row r="1030">
      <c r="B1030" s="110" t="n">
        <v>142406</v>
      </c>
      <c r="C1030" s="108" t="inlineStr">
        <is>
          <t>Tesla-(2021-6-20-2021-7-18)_Stacey Yeh_TW_Translation</t>
        </is>
      </c>
      <c r="D1030" s="110" t="n">
        <v>130.8</v>
      </c>
      <c r="E1030" s="110" t="n">
        <v>0.07000000000000001</v>
      </c>
      <c r="F1030" s="110" t="inlineStr">
        <is>
          <t>USD</t>
        </is>
      </c>
      <c r="G1030" s="110" t="n">
        <v>9.156000000000001</v>
      </c>
      <c r="H1030" s="110" t="n">
        <v>130.8</v>
      </c>
      <c r="I1030" s="110" t="n">
        <v>0.07000000000000001</v>
      </c>
      <c r="J1030" s="110" t="inlineStr">
        <is>
          <t>USD</t>
        </is>
      </c>
      <c r="K1030" s="110" t="n">
        <v>9.156000000000001</v>
      </c>
      <c r="L1030" s="110" t="inlineStr">
        <is>
          <t>EDGE-142406-343213</t>
        </is>
      </c>
    </row>
    <row r="1031">
      <c r="B1031" s="110" t="n">
        <v>51743</v>
      </c>
      <c r="C1031" s="108" t="inlineStr">
        <is>
          <t>Smartling-(2021-7-16-2021-8-15)_Alex Mata_MX_Translation</t>
        </is>
      </c>
      <c r="H1031" s="110" t="n">
        <v>2316.2</v>
      </c>
      <c r="I1031" s="110" t="n">
        <v>0.04</v>
      </c>
      <c r="J1031" s="110" t="inlineStr">
        <is>
          <t>USD</t>
        </is>
      </c>
      <c r="K1031" s="110" t="n">
        <v>92.648</v>
      </c>
      <c r="L1031" s="110" t="inlineStr">
        <is>
          <t>EDGE-51743-346799</t>
        </is>
      </c>
    </row>
    <row r="1032">
      <c r="B1032" s="110" t="n">
        <v>77826</v>
      </c>
      <c r="C1032" s="108" t="inlineStr">
        <is>
          <t>Smartling-(2021-7-16-2021-8-15)_Anne Parent_FR_CA_Translation</t>
        </is>
      </c>
      <c r="H1032" s="110" t="n">
        <v>2411.6</v>
      </c>
      <c r="I1032" s="110" t="n">
        <v>0.15</v>
      </c>
      <c r="J1032" s="110" t="inlineStr">
        <is>
          <t>USD</t>
        </is>
      </c>
      <c r="K1032" s="110" t="n">
        <v>361.74</v>
      </c>
      <c r="L1032" s="110" t="inlineStr">
        <is>
          <t>EDGE-77826-346800</t>
        </is>
      </c>
    </row>
    <row r="1033">
      <c r="B1033" s="110" t="n">
        <v>47631</v>
      </c>
      <c r="C1033" s="108" t="inlineStr">
        <is>
          <t>Smartling-(2021-7-16-2021-8-15)_Carolina Imwinkelried_MX_Translation</t>
        </is>
      </c>
      <c r="H1033" s="110" t="n">
        <v>4759.6</v>
      </c>
      <c r="I1033" s="110" t="n">
        <v>0.08</v>
      </c>
      <c r="J1033" s="110" t="inlineStr">
        <is>
          <t>USD</t>
        </is>
      </c>
      <c r="K1033" s="110" t="n">
        <v>380.768</v>
      </c>
      <c r="L1033" s="110" t="inlineStr">
        <is>
          <t>EDGE-47631-346801</t>
        </is>
      </c>
    </row>
    <row r="1034">
      <c r="B1034" s="110" t="n">
        <v>170224</v>
      </c>
      <c r="C1034" s="108" t="inlineStr">
        <is>
          <t>Smartling-(2021-7-16-2021-8-15)_Corinne Duquette_FR_CA_Translation</t>
        </is>
      </c>
      <c r="H1034" s="110" t="n">
        <v>8042.8</v>
      </c>
      <c r="I1034" s="110" t="n">
        <v>0.1</v>
      </c>
      <c r="J1034" s="110" t="inlineStr">
        <is>
          <t>USD</t>
        </is>
      </c>
      <c r="K1034" s="110" t="n">
        <v>804.28</v>
      </c>
      <c r="L1034" s="110" t="inlineStr">
        <is>
          <t>EDGE-170224-346802</t>
        </is>
      </c>
    </row>
    <row r="1035">
      <c r="B1035" s="110" t="n">
        <v>119669</v>
      </c>
      <c r="C1035" s="108" t="inlineStr">
        <is>
          <t>Smartling-(2021-7-16-2021-8-15)_Gyeongsu Lee_KO_Translation</t>
        </is>
      </c>
      <c r="H1035" s="110" t="n">
        <v>5671.8</v>
      </c>
      <c r="I1035" s="110" t="n">
        <v>0.06</v>
      </c>
      <c r="J1035" s="110" t="inlineStr">
        <is>
          <t>USD</t>
        </is>
      </c>
      <c r="K1035" s="110" t="n">
        <v>340.308</v>
      </c>
      <c r="L1035" s="110" t="inlineStr">
        <is>
          <t>EDGE-119669-346803</t>
        </is>
      </c>
    </row>
    <row r="1036">
      <c r="B1036" s="110" t="n">
        <v>142403</v>
      </c>
      <c r="C1036" s="108" t="inlineStr">
        <is>
          <t>Smartling-(2021-7-16-2021-8-15)_LangLink Localization Solutions Co, Ltd._HK_Translation</t>
        </is>
      </c>
      <c r="H1036" s="110" t="n">
        <v>3425.1</v>
      </c>
      <c r="I1036" s="110" t="n">
        <v>0.09</v>
      </c>
      <c r="J1036" s="110" t="inlineStr">
        <is>
          <t>USD</t>
        </is>
      </c>
      <c r="K1036" s="110" t="n">
        <v>308.259</v>
      </c>
      <c r="L1036" s="110" t="inlineStr">
        <is>
          <t>EDGE-142403-346804</t>
        </is>
      </c>
    </row>
    <row r="1037">
      <c r="B1037" s="110" t="n">
        <v>190801</v>
      </c>
      <c r="C1037" s="108" t="inlineStr">
        <is>
          <t>Smartling-(2021-7-16-2021-8-15)_Li Yingsong_CN_Translation</t>
        </is>
      </c>
      <c r="H1037" s="110" t="n">
        <v>2144.5</v>
      </c>
      <c r="I1037" s="110" t="n">
        <v>0.18</v>
      </c>
      <c r="J1037" s="110" t="inlineStr">
        <is>
          <t>CNY</t>
        </is>
      </c>
      <c r="K1037" s="110" t="n">
        <v>386.01</v>
      </c>
      <c r="L1037" s="110" t="inlineStr">
        <is>
          <t>EDGE-190801-346805</t>
        </is>
      </c>
    </row>
    <row r="1038">
      <c r="B1038" s="110" t="n">
        <v>126535</v>
      </c>
      <c r="C1038" s="108" t="inlineStr">
        <is>
          <t>Smartling-(2021-7-16-2021-8-15)_Michele Lemieux-Madison_FR_CA_Translation</t>
        </is>
      </c>
      <c r="H1038" s="110" t="n">
        <v>2077</v>
      </c>
      <c r="I1038" s="110" t="n">
        <v>0.12</v>
      </c>
      <c r="J1038" s="110" t="inlineStr">
        <is>
          <t>USD</t>
        </is>
      </c>
      <c r="K1038" s="110" t="n">
        <v>249.24</v>
      </c>
      <c r="L1038" s="110" t="inlineStr">
        <is>
          <t>EDGE-126535-346806</t>
        </is>
      </c>
    </row>
    <row r="1039">
      <c r="B1039" s="110" t="n">
        <v>126535</v>
      </c>
      <c r="C1039" s="108" t="inlineStr">
        <is>
          <t>Smartling-(2021-7-16-2021-8-15)_Michele Lemieux-Madison_FR_CA_Review</t>
        </is>
      </c>
      <c r="H1039" s="110" t="n">
        <v>3136</v>
      </c>
      <c r="I1039" s="110" t="n">
        <v>0.05</v>
      </c>
      <c r="J1039" s="110" t="inlineStr">
        <is>
          <t>USD</t>
        </is>
      </c>
      <c r="K1039" s="110" t="n">
        <v>156.8</v>
      </c>
      <c r="L1039" s="110" t="inlineStr">
        <is>
          <t>EDGE-126535-346807</t>
        </is>
      </c>
    </row>
    <row r="1040">
      <c r="B1040" s="110" t="n">
        <v>74978</v>
      </c>
      <c r="C1040" s="108" t="inlineStr">
        <is>
          <t>Smartling-(2021-7-16-2021-8-15)_Pilar Vasquez_MX_Translation</t>
        </is>
      </c>
      <c r="H1040" s="110" t="n">
        <v>8725.9</v>
      </c>
      <c r="I1040" s="110" t="n">
        <v>0.05</v>
      </c>
      <c r="J1040" s="110" t="inlineStr">
        <is>
          <t>USD</t>
        </is>
      </c>
      <c r="K1040" s="110" t="n">
        <v>436.295</v>
      </c>
      <c r="L1040" s="110" t="inlineStr">
        <is>
          <t>EDGE-74978-346808</t>
        </is>
      </c>
    </row>
    <row r="1041">
      <c r="B1041" s="110" t="n">
        <v>122809</v>
      </c>
      <c r="C1041" s="108" t="inlineStr">
        <is>
          <t>Smartling-(2021-7-16-2021-8-15)_Raul Guerrero_MX_Review</t>
        </is>
      </c>
      <c r="H1041" s="110" t="n">
        <v>3271</v>
      </c>
      <c r="I1041" s="110" t="n">
        <v>0.025</v>
      </c>
      <c r="J1041" s="110" t="inlineStr">
        <is>
          <t>USD</t>
        </is>
      </c>
      <c r="K1041" s="110" t="n">
        <v>81.77500000000001</v>
      </c>
      <c r="L1041" s="110" t="inlineStr">
        <is>
          <t>EDGE-122809-346809</t>
        </is>
      </c>
    </row>
    <row r="1042">
      <c r="B1042" s="110" t="n">
        <v>170316</v>
      </c>
      <c r="C1042" s="108" t="inlineStr">
        <is>
          <t>Smartling-(2021-7-16-2021-8-15)_Sara Li_HK_Translation</t>
        </is>
      </c>
      <c r="H1042" s="110" t="n">
        <v>5291.5</v>
      </c>
      <c r="I1042" s="110" t="n">
        <v>0.08500000000000001</v>
      </c>
      <c r="J1042" s="110" t="inlineStr">
        <is>
          <t>USD</t>
        </is>
      </c>
      <c r="K1042" s="110" t="n">
        <v>449.7775</v>
      </c>
      <c r="L1042" s="110" t="inlineStr">
        <is>
          <t>EDGE-170316-346810</t>
        </is>
      </c>
    </row>
    <row r="1043">
      <c r="B1043" s="110" t="n">
        <v>123126</v>
      </c>
      <c r="C1043" s="108" t="inlineStr">
        <is>
          <t>Smartling-(2021-7-16-2021-8-15)_Seong Bok Lee_KO_Translation</t>
        </is>
      </c>
      <c r="H1043" s="110" t="n">
        <v>2898.5</v>
      </c>
      <c r="I1043" s="110" t="n">
        <v>0.07000000000000001</v>
      </c>
      <c r="J1043" s="110" t="inlineStr">
        <is>
          <t>USD</t>
        </is>
      </c>
      <c r="K1043" s="110" t="n">
        <v>202.895</v>
      </c>
      <c r="L1043" s="110" t="inlineStr">
        <is>
          <t>EDGE-123126-346811</t>
        </is>
      </c>
    </row>
    <row r="1044">
      <c r="B1044" s="110" t="n">
        <v>91233</v>
      </c>
      <c r="C1044" s="108" t="inlineStr">
        <is>
          <t>Smartling-(2021-7-16-2021-8-15)_Seungwoo Lee_KO_Translation</t>
        </is>
      </c>
      <c r="H1044" s="110" t="n">
        <v>541.9</v>
      </c>
      <c r="I1044" s="110" t="n">
        <v>0.06</v>
      </c>
      <c r="J1044" s="110" t="inlineStr">
        <is>
          <t>USD</t>
        </is>
      </c>
      <c r="K1044" s="110" t="n">
        <v>32.514</v>
      </c>
      <c r="L1044" s="110" t="inlineStr">
        <is>
          <t>EDGE-91233-346812</t>
        </is>
      </c>
    </row>
    <row r="1045">
      <c r="B1045" s="110" t="n">
        <v>91233</v>
      </c>
      <c r="C1045" s="108" t="inlineStr">
        <is>
          <t>Smartling-(2021-7-16-2021-8-15)_Seungwoo Lee_KO_Review</t>
        </is>
      </c>
      <c r="H1045" s="110" t="n">
        <v>3136</v>
      </c>
      <c r="I1045" s="110" t="n">
        <v>0.03</v>
      </c>
      <c r="J1045" s="110" t="inlineStr">
        <is>
          <t>USD</t>
        </is>
      </c>
      <c r="K1045" s="110" t="n">
        <v>94.08</v>
      </c>
      <c r="L1045" s="110" t="inlineStr">
        <is>
          <t>EDGE-91233-346813</t>
        </is>
      </c>
    </row>
    <row r="1046">
      <c r="B1046" s="110" t="n">
        <v>51840</v>
      </c>
      <c r="C1046" s="108" t="inlineStr">
        <is>
          <t>Smartling-(2021-7-16-2021-8-15)_Simon Wei_TW_Review</t>
        </is>
      </c>
      <c r="H1046" s="110" t="n">
        <v>19</v>
      </c>
      <c r="I1046" s="110" t="n">
        <v>0.02</v>
      </c>
      <c r="J1046" s="110" t="inlineStr">
        <is>
          <t>USD</t>
        </is>
      </c>
      <c r="K1046" s="110" t="n">
        <v>0.38</v>
      </c>
      <c r="L1046" s="110" t="inlineStr">
        <is>
          <t>EDGE-51840-346814</t>
        </is>
      </c>
    </row>
    <row r="1047">
      <c r="B1047" s="110" t="n">
        <v>51840</v>
      </c>
      <c r="C1047" s="108" t="inlineStr">
        <is>
          <t>Smartling-(2021-7-16-2021-8-15)_Simon Wei_TW_Translation</t>
        </is>
      </c>
      <c r="H1047" s="110" t="n">
        <v>2080.7</v>
      </c>
      <c r="I1047" s="110" t="n">
        <v>0.035</v>
      </c>
      <c r="J1047" s="110" t="inlineStr">
        <is>
          <t>USD</t>
        </is>
      </c>
      <c r="K1047" s="110" t="n">
        <v>72.8245</v>
      </c>
      <c r="L1047" s="110" t="inlineStr">
        <is>
          <t>EDGE-51840-346815</t>
        </is>
      </c>
    </row>
    <row r="1048">
      <c r="B1048" s="110" t="n">
        <v>190249</v>
      </c>
      <c r="C1048" s="108" t="inlineStr">
        <is>
          <t>Smartling-(2021-7-16-2021-8-15)_Taminosuke Hata_JA_Translation</t>
        </is>
      </c>
      <c r="H1048" s="110" t="n">
        <v>1.5</v>
      </c>
      <c r="I1048" s="110" t="n">
        <v>2100</v>
      </c>
      <c r="J1048" s="110" t="inlineStr">
        <is>
          <t>JPY</t>
        </is>
      </c>
      <c r="K1048" s="110" t="n">
        <v>3150</v>
      </c>
      <c r="L1048" s="110" t="inlineStr">
        <is>
          <t>EDGE-190249-346816</t>
        </is>
      </c>
    </row>
    <row r="1049">
      <c r="B1049" s="110" t="n">
        <v>164641</v>
      </c>
      <c r="C1049" s="108" t="inlineStr">
        <is>
          <t>Smartling-(2021-7-16-2021-8-15)_Yutaka Kato_JA_Translation</t>
        </is>
      </c>
      <c r="H1049" s="110" t="n">
        <v>12799</v>
      </c>
      <c r="I1049" s="110" t="n">
        <v>0.07000000000000001</v>
      </c>
      <c r="J1049" s="110" t="inlineStr">
        <is>
          <t>USD</t>
        </is>
      </c>
      <c r="K1049" s="110" t="n">
        <v>895.9299999999999</v>
      </c>
      <c r="L1049" s="110" t="inlineStr">
        <is>
          <t>EDGE-164641-346817</t>
        </is>
      </c>
    </row>
    <row r="1050">
      <c r="B1050" s="110" t="n">
        <v>16756</v>
      </c>
      <c r="C1050" s="108" t="inlineStr">
        <is>
          <t>Smartling-(2021-7-16-2021-8-15)_占英 郭_CN_Translation</t>
        </is>
      </c>
      <c r="H1050" s="110" t="n">
        <v>5238.7</v>
      </c>
      <c r="I1050" s="110" t="n">
        <v>0.18</v>
      </c>
      <c r="J1050" s="110" t="inlineStr">
        <is>
          <t>CNY</t>
        </is>
      </c>
      <c r="K1050" s="110" t="n">
        <v>942.966</v>
      </c>
      <c r="L1050" s="110" t="inlineStr">
        <is>
          <t>EDGE-16756-346818</t>
        </is>
      </c>
    </row>
    <row r="1051">
      <c r="B1051" s="110" t="n">
        <v>189929</v>
      </c>
      <c r="C1051" s="108" t="inlineStr">
        <is>
          <t>Tesla-(2021-7-19-2021-8-18)_Aatchariya Suksai_TH_Translation</t>
        </is>
      </c>
      <c r="D1051" s="110" t="n">
        <v>797.6</v>
      </c>
      <c r="E1051" s="110" t="n">
        <v>0.04</v>
      </c>
      <c r="F1051" s="110" t="inlineStr">
        <is>
          <t>USD</t>
        </is>
      </c>
      <c r="G1051" s="110" t="n">
        <v>31.904</v>
      </c>
      <c r="H1051" s="110" t="n">
        <v>797.6</v>
      </c>
      <c r="I1051" s="110" t="n">
        <v>0.04</v>
      </c>
      <c r="J1051" s="110" t="inlineStr">
        <is>
          <t>USD</t>
        </is>
      </c>
      <c r="K1051" s="110" t="n">
        <v>31.904</v>
      </c>
      <c r="L1051" s="110" t="inlineStr">
        <is>
          <t>EDGE-189929-348312</t>
        </is>
      </c>
    </row>
    <row r="1052">
      <c r="B1052" s="110" t="n">
        <v>189907</v>
      </c>
      <c r="C1052" s="108" t="inlineStr">
        <is>
          <t>Tesla-(2021-7-19-2021-8-18)_Abdelwahab Muhammad_AR_Translation</t>
        </is>
      </c>
      <c r="D1052" s="110" t="n">
        <v>361.5</v>
      </c>
      <c r="E1052" s="110" t="n">
        <v>0.055</v>
      </c>
      <c r="F1052" s="110" t="inlineStr">
        <is>
          <t>USD</t>
        </is>
      </c>
      <c r="G1052" s="110" t="n">
        <v>19.8825</v>
      </c>
      <c r="H1052" s="110" t="n">
        <v>361.5</v>
      </c>
      <c r="I1052" s="110" t="n">
        <v>0.055</v>
      </c>
      <c r="J1052" s="110" t="inlineStr">
        <is>
          <t>USD</t>
        </is>
      </c>
      <c r="K1052" s="110" t="n">
        <v>19.8825</v>
      </c>
      <c r="L1052" s="110" t="inlineStr">
        <is>
          <t>EDGE-189907-348313</t>
        </is>
      </c>
    </row>
    <row r="1053">
      <c r="B1053" s="110" t="n">
        <v>195728</v>
      </c>
      <c r="C1053" s="108" t="inlineStr">
        <is>
          <t>Tesla-(2021-7-19-2021-8-18)_Andrey Yumin_RU_Translation</t>
        </is>
      </c>
      <c r="D1053" s="110" t="n">
        <v>961.6</v>
      </c>
      <c r="E1053" s="110" t="n">
        <v>0.05</v>
      </c>
      <c r="F1053" s="110" t="inlineStr">
        <is>
          <t>EUR</t>
        </is>
      </c>
      <c r="G1053" s="110" t="n">
        <v>48.08</v>
      </c>
      <c r="H1053" s="110" t="n">
        <v>961.6</v>
      </c>
      <c r="I1053" s="110" t="n">
        <v>0.05</v>
      </c>
      <c r="J1053" s="110" t="inlineStr">
        <is>
          <t>EUR</t>
        </is>
      </c>
      <c r="K1053" s="110" t="n">
        <v>48.08</v>
      </c>
      <c r="L1053" s="110" t="inlineStr">
        <is>
          <t>EDGE-195728-348314</t>
        </is>
      </c>
    </row>
    <row r="1054">
      <c r="B1054" s="110" t="n">
        <v>74979</v>
      </c>
      <c r="C1054" s="108" t="inlineStr">
        <is>
          <t>Tesla-(2021-7-19-2021-8-18)_Anna Vidal_CA_Translation</t>
        </is>
      </c>
      <c r="D1054" s="110" t="n">
        <v>844.461538</v>
      </c>
      <c r="E1054" s="110" t="n">
        <v>0.065</v>
      </c>
      <c r="F1054" s="110" t="inlineStr">
        <is>
          <t>EUR</t>
        </is>
      </c>
      <c r="G1054" s="110" t="n">
        <v>54.89</v>
      </c>
      <c r="H1054" s="110" t="n">
        <v>844.461538</v>
      </c>
      <c r="I1054" s="110" t="n">
        <v>0.065</v>
      </c>
      <c r="J1054" s="110" t="inlineStr">
        <is>
          <t>EUR</t>
        </is>
      </c>
      <c r="K1054" s="110" t="n">
        <v>54.89</v>
      </c>
      <c r="L1054" s="110" t="inlineStr">
        <is>
          <t>EDGE-74979-348315</t>
        </is>
      </c>
    </row>
    <row r="1055">
      <c r="B1055" s="110" t="n">
        <v>194362</v>
      </c>
      <c r="C1055" s="108" t="inlineStr">
        <is>
          <t>Tesla-(2021-7-19-2021-8-18)_Bernadett Refi_HU_Translation</t>
        </is>
      </c>
      <c r="D1055" s="110" t="n">
        <v>756.9</v>
      </c>
      <c r="E1055" s="110" t="n">
        <v>0.05</v>
      </c>
      <c r="F1055" s="110" t="inlineStr">
        <is>
          <t>EUR</t>
        </is>
      </c>
      <c r="G1055" s="110" t="n">
        <v>37.845</v>
      </c>
      <c r="H1055" s="110" t="n">
        <v>756.9</v>
      </c>
      <c r="I1055" s="110" t="n">
        <v>0.05</v>
      </c>
      <c r="J1055" s="110" t="inlineStr">
        <is>
          <t>EUR</t>
        </is>
      </c>
      <c r="K1055" s="110" t="n">
        <v>37.845</v>
      </c>
      <c r="L1055" s="110" t="inlineStr">
        <is>
          <t>EDGE-194362-348316</t>
        </is>
      </c>
    </row>
    <row r="1056">
      <c r="B1056" s="110" t="n">
        <v>176901</v>
      </c>
      <c r="C1056" s="108" t="inlineStr">
        <is>
          <t>Tesla-(2021-7-19-2021-8-18)_Cecilia Gammeltoft-Hansen_DA_Translation</t>
        </is>
      </c>
      <c r="D1056" s="110" t="n">
        <v>1763.1</v>
      </c>
      <c r="E1056" s="110" t="n">
        <v>0.12</v>
      </c>
      <c r="F1056" s="110" t="inlineStr">
        <is>
          <t>EUR</t>
        </is>
      </c>
      <c r="G1056" s="110" t="n">
        <v>211.572</v>
      </c>
      <c r="H1056" s="110" t="n">
        <v>1763.1</v>
      </c>
      <c r="I1056" s="110" t="n">
        <v>0.12</v>
      </c>
      <c r="J1056" s="110" t="inlineStr">
        <is>
          <t>EUR</t>
        </is>
      </c>
      <c r="K1056" s="110" t="n">
        <v>211.572</v>
      </c>
      <c r="L1056" s="110" t="inlineStr">
        <is>
          <t>EDGE-176901-348317</t>
        </is>
      </c>
    </row>
    <row r="1057">
      <c r="B1057" s="110" t="n">
        <v>48109</v>
      </c>
      <c r="C1057" s="108" t="inlineStr">
        <is>
          <t>Tesla-(2021-7-19-2021-8-18)_Colette Velletaz_FR_FR_Translation</t>
        </is>
      </c>
      <c r="D1057" s="110" t="n">
        <v>7326.4</v>
      </c>
      <c r="E1057" s="110" t="n">
        <v>0.075</v>
      </c>
      <c r="F1057" s="110" t="inlineStr">
        <is>
          <t>EUR</t>
        </is>
      </c>
      <c r="G1057" s="110" t="n">
        <v>549.48</v>
      </c>
      <c r="H1057" s="110" t="n">
        <v>7326.4</v>
      </c>
      <c r="I1057" s="110" t="n">
        <v>0.075</v>
      </c>
      <c r="J1057" s="110" t="inlineStr">
        <is>
          <t>EUR</t>
        </is>
      </c>
      <c r="K1057" s="110" t="n">
        <v>549.48</v>
      </c>
      <c r="L1057" s="110" t="inlineStr">
        <is>
          <t>EDGE-48109-348318</t>
        </is>
      </c>
    </row>
    <row r="1058">
      <c r="B1058" s="110" t="n">
        <v>136932</v>
      </c>
      <c r="C1058" s="108" t="inlineStr">
        <is>
          <t>Tesla-(2021-7-19-2021-8-18)_Constantin Emanuel Stroia_RO_Translation</t>
        </is>
      </c>
      <c r="D1058" s="110" t="n">
        <v>1</v>
      </c>
      <c r="E1058" s="110" t="n">
        <v>0.05</v>
      </c>
      <c r="F1058" s="110" t="inlineStr">
        <is>
          <t>USD</t>
        </is>
      </c>
      <c r="G1058" s="110" t="n">
        <v>0.05</v>
      </c>
      <c r="H1058" s="110" t="n">
        <v>1</v>
      </c>
      <c r="I1058" s="110" t="n">
        <v>0.05</v>
      </c>
      <c r="J1058" s="110" t="inlineStr">
        <is>
          <t>USD</t>
        </is>
      </c>
      <c r="K1058" s="110" t="n">
        <v>0.05</v>
      </c>
      <c r="L1058" s="110" t="inlineStr">
        <is>
          <t>EDGE-136932-348319</t>
        </is>
      </c>
    </row>
    <row r="1059">
      <c r="B1059" s="110" t="n">
        <v>170224</v>
      </c>
      <c r="C1059" s="108" t="inlineStr">
        <is>
          <t>Tesla-(2021-7-19-2021-8-18)_Corinne Duquette_FR_CA_Translation</t>
        </is>
      </c>
      <c r="D1059" s="110" t="n">
        <v>9398.34</v>
      </c>
      <c r="E1059" s="110" t="n">
        <v>0.1</v>
      </c>
      <c r="F1059" s="110" t="inlineStr">
        <is>
          <t>USD</t>
        </is>
      </c>
      <c r="G1059" s="110" t="n">
        <v>939.8339999999999</v>
      </c>
      <c r="H1059" s="110" t="n">
        <v>9398.34</v>
      </c>
      <c r="I1059" s="110" t="n">
        <v>0.1</v>
      </c>
      <c r="J1059" s="110" t="inlineStr">
        <is>
          <t>USD</t>
        </is>
      </c>
      <c r="K1059" s="110" t="n">
        <v>939.8339999999999</v>
      </c>
      <c r="L1059" s="110" t="inlineStr">
        <is>
          <t>EDGE-170224-348320</t>
        </is>
      </c>
    </row>
    <row r="1060">
      <c r="B1060" s="110" t="n">
        <v>50728</v>
      </c>
      <c r="C1060" s="108" t="inlineStr">
        <is>
          <t>Tesla-(2021-7-19-2021-8-18)_Dalia Bracha_HE_Translation</t>
        </is>
      </c>
      <c r="D1060" s="110" t="n">
        <v>2735.9</v>
      </c>
      <c r="E1060" s="110" t="n">
        <v>0.1</v>
      </c>
      <c r="F1060" s="110" t="inlineStr">
        <is>
          <t>USD</t>
        </is>
      </c>
      <c r="G1060" s="110" t="n">
        <v>273.59</v>
      </c>
      <c r="H1060" s="110" t="n">
        <v>2735.9</v>
      </c>
      <c r="I1060" s="110" t="n">
        <v>0.1</v>
      </c>
      <c r="J1060" s="110" t="inlineStr">
        <is>
          <t>USD</t>
        </is>
      </c>
      <c r="K1060" s="110" t="n">
        <v>273.59</v>
      </c>
      <c r="L1060" s="110" t="inlineStr">
        <is>
          <t>EDGE-50728-348321</t>
        </is>
      </c>
    </row>
    <row r="1061">
      <c r="B1061" s="110" t="inlineStr">
        <is>
          <t>G90006862</t>
        </is>
      </c>
      <c r="C1061" s="108" t="inlineStr">
        <is>
          <t>Tesla-(2021-7-19-2021-8-18)_Dong Qianting_CN_Translation</t>
        </is>
      </c>
      <c r="D1061" s="110" t="n">
        <v>2975.7</v>
      </c>
      <c r="E1061" s="110" t="n">
        <v>0.18</v>
      </c>
      <c r="F1061" s="110" t="inlineStr">
        <is>
          <t>CNY</t>
        </is>
      </c>
      <c r="G1061" s="110" t="n">
        <v>535.626</v>
      </c>
      <c r="H1061" s="110" t="n">
        <v>2975.7</v>
      </c>
      <c r="I1061" s="110" t="n">
        <v>0.18</v>
      </c>
      <c r="J1061" s="110" t="inlineStr">
        <is>
          <t>CNY</t>
        </is>
      </c>
      <c r="K1061" s="110" t="n">
        <v>535.626</v>
      </c>
      <c r="L1061" s="110" t="inlineStr">
        <is>
          <t>EDGE-200536-348417</t>
        </is>
      </c>
    </row>
    <row r="1062">
      <c r="B1062" s="110" t="n">
        <v>185536</v>
      </c>
      <c r="C1062" s="108" t="inlineStr">
        <is>
          <t>Tesla-(2021-7-19-2021-8-18)_Dragana Selakovic_SL_Translation</t>
        </is>
      </c>
      <c r="D1062" s="110" t="n">
        <v>2106</v>
      </c>
      <c r="E1062" s="110" t="n">
        <v>0.08</v>
      </c>
      <c r="F1062" s="110" t="inlineStr">
        <is>
          <t>EUR</t>
        </is>
      </c>
      <c r="G1062" s="110" t="n">
        <v>168.48</v>
      </c>
      <c r="H1062" s="110" t="n">
        <v>2106</v>
      </c>
      <c r="I1062" s="110" t="n">
        <v>0.08</v>
      </c>
      <c r="J1062" s="110" t="inlineStr">
        <is>
          <t>EUR</t>
        </is>
      </c>
      <c r="K1062" s="110" t="n">
        <v>168.48</v>
      </c>
      <c r="L1062" s="110" t="inlineStr">
        <is>
          <t>EDGE-185536-348322</t>
        </is>
      </c>
    </row>
    <row r="1063">
      <c r="B1063" s="110" t="n">
        <v>7341</v>
      </c>
      <c r="C1063" s="108" t="inlineStr">
        <is>
          <t>Tesla-(2021-7-19-2021-8-18)_Gerard Grivé_CA_Translation</t>
        </is>
      </c>
      <c r="D1063" s="110" t="n">
        <v>971.7</v>
      </c>
      <c r="E1063" s="110" t="n">
        <v>0.075</v>
      </c>
      <c r="F1063" s="110" t="inlineStr">
        <is>
          <t>EUR</t>
        </is>
      </c>
      <c r="G1063" s="110" t="n">
        <v>72.8775</v>
      </c>
      <c r="H1063" s="110" t="n">
        <v>971.7</v>
      </c>
      <c r="I1063" s="110" t="n">
        <v>0.075</v>
      </c>
      <c r="J1063" s="110" t="inlineStr">
        <is>
          <t>EUR</t>
        </is>
      </c>
      <c r="K1063" s="110" t="n">
        <v>72.8775</v>
      </c>
      <c r="L1063" s="110" t="inlineStr">
        <is>
          <t>EDGE-7341-348323</t>
        </is>
      </c>
    </row>
    <row r="1064">
      <c r="B1064" s="110" t="n">
        <v>16756</v>
      </c>
      <c r="C1064" s="108" t="inlineStr">
        <is>
          <t>Tesla-(2021-7-19-2021-8-18)_Guo Zhanying_CN_Translation</t>
        </is>
      </c>
      <c r="D1064" s="110" t="n">
        <v>10513.3</v>
      </c>
      <c r="E1064" s="110" t="n">
        <v>0.18</v>
      </c>
      <c r="F1064" s="110" t="inlineStr">
        <is>
          <t>CNY</t>
        </is>
      </c>
      <c r="G1064" s="110" t="n">
        <v>1892.394</v>
      </c>
      <c r="H1064" s="110" t="n">
        <v>10513.3</v>
      </c>
      <c r="I1064" s="110" t="n">
        <v>0.18</v>
      </c>
      <c r="J1064" s="110" t="inlineStr">
        <is>
          <t>CNY</t>
        </is>
      </c>
      <c r="K1064" s="110" t="n">
        <v>1892.394</v>
      </c>
      <c r="L1064" s="110" t="inlineStr">
        <is>
          <t>EDGE-16756-348324</t>
        </is>
      </c>
    </row>
    <row r="1065">
      <c r="B1065" s="110" t="n">
        <v>119669</v>
      </c>
      <c r="C1065" s="108" t="inlineStr">
        <is>
          <t>Tesla-(2021-7-19-2021-8-18)_Gyeongsu Lee_KO_Translation</t>
        </is>
      </c>
      <c r="D1065" s="110" t="n">
        <v>21215</v>
      </c>
      <c r="E1065" s="110" t="n">
        <v>0.06</v>
      </c>
      <c r="F1065" s="110" t="inlineStr">
        <is>
          <t>USD</t>
        </is>
      </c>
      <c r="G1065" s="110" t="n">
        <v>1272.9</v>
      </c>
      <c r="H1065" s="110" t="n">
        <v>21215</v>
      </c>
      <c r="I1065" s="110" t="n">
        <v>0.06</v>
      </c>
      <c r="J1065" s="110" t="inlineStr">
        <is>
          <t>USD</t>
        </is>
      </c>
      <c r="K1065" s="110" t="n">
        <v>1272.9</v>
      </c>
      <c r="L1065" s="110" t="inlineStr">
        <is>
          <t>EDGE-119669-348325</t>
        </is>
      </c>
    </row>
    <row r="1066">
      <c r="B1066" s="110" t="n">
        <v>117325</v>
      </c>
      <c r="C1066" s="108" t="inlineStr">
        <is>
          <t>Tesla-(2021-7-19-2021-8-18)_Hiromasa Funaki_JA_Translation</t>
        </is>
      </c>
      <c r="D1066" s="110" t="n">
        <v>9213.299999999999</v>
      </c>
      <c r="E1066" s="110" t="n">
        <v>10</v>
      </c>
      <c r="F1066" s="110" t="inlineStr">
        <is>
          <t>JPY</t>
        </is>
      </c>
      <c r="G1066" s="110" t="n">
        <v>92133</v>
      </c>
      <c r="H1066" s="110" t="n">
        <v>9213.299999999999</v>
      </c>
      <c r="I1066" s="110" t="n">
        <v>10</v>
      </c>
      <c r="J1066" s="110" t="inlineStr">
        <is>
          <t>JPY</t>
        </is>
      </c>
      <c r="K1066" s="110" t="n">
        <v>92133</v>
      </c>
      <c r="L1066" s="110" t="inlineStr">
        <is>
          <t>EDGE-117325-348326</t>
        </is>
      </c>
    </row>
    <row r="1067">
      <c r="B1067" s="110" t="n">
        <v>169884</v>
      </c>
      <c r="C1067" s="108" t="inlineStr">
        <is>
          <t>Tesla-(2021-7-19-2021-8-18)_Hyeran Moon (May)_KO_Translation</t>
        </is>
      </c>
      <c r="D1067" s="110" t="n">
        <v>7275.3</v>
      </c>
      <c r="E1067" s="110" t="n">
        <v>0.05</v>
      </c>
      <c r="F1067" s="110" t="inlineStr">
        <is>
          <t>USD</t>
        </is>
      </c>
      <c r="G1067" s="110" t="n">
        <v>363.765</v>
      </c>
      <c r="H1067" s="110" t="n">
        <v>7275.3</v>
      </c>
      <c r="I1067" s="110" t="n">
        <v>0.05</v>
      </c>
      <c r="J1067" s="110" t="inlineStr">
        <is>
          <t>USD</t>
        </is>
      </c>
      <c r="K1067" s="110" t="n">
        <v>363.765</v>
      </c>
      <c r="L1067" s="110" t="inlineStr">
        <is>
          <t>EDGE-169884-348327</t>
        </is>
      </c>
    </row>
    <row r="1068">
      <c r="B1068" s="110" t="n">
        <v>176902</v>
      </c>
      <c r="C1068" s="108" t="inlineStr">
        <is>
          <t>Tesla-(2021-7-19-2021-8-18)_Ida Søgaard_DA_Translation</t>
        </is>
      </c>
      <c r="D1068" s="110" t="n">
        <v>83.33333330000001</v>
      </c>
      <c r="E1068" s="110" t="n">
        <v>0.12</v>
      </c>
      <c r="F1068" s="110" t="inlineStr">
        <is>
          <t>EUR</t>
        </is>
      </c>
      <c r="G1068" s="110" t="n">
        <v>10</v>
      </c>
      <c r="H1068" s="110" t="n">
        <v>83.33333330000001</v>
      </c>
      <c r="I1068" s="110" t="n">
        <v>0.12</v>
      </c>
      <c r="J1068" s="110" t="inlineStr">
        <is>
          <t>EUR</t>
        </is>
      </c>
      <c r="K1068" s="110" t="n">
        <v>10</v>
      </c>
      <c r="L1068" s="110" t="inlineStr">
        <is>
          <t>EDGE-176902-348328</t>
        </is>
      </c>
    </row>
    <row r="1069">
      <c r="B1069" s="110" t="n">
        <v>161261</v>
      </c>
      <c r="C1069" s="108" t="inlineStr">
        <is>
          <t>Tesla-(2021-7-19-2021-8-18)_Ilaria Mazzaferro_IT_Translation</t>
        </is>
      </c>
      <c r="D1069" s="110" t="n">
        <v>142.857143</v>
      </c>
      <c r="E1069" s="110" t="n">
        <v>0.07000000000000001</v>
      </c>
      <c r="F1069" s="110" t="inlineStr">
        <is>
          <t>EUR</t>
        </is>
      </c>
      <c r="G1069" s="110" t="n">
        <v>10</v>
      </c>
      <c r="H1069" s="110" t="n">
        <v>142.857143</v>
      </c>
      <c r="I1069" s="110" t="n">
        <v>0.07000000000000001</v>
      </c>
      <c r="J1069" s="110" t="inlineStr">
        <is>
          <t>EUR</t>
        </is>
      </c>
      <c r="K1069" s="110" t="n">
        <v>10</v>
      </c>
      <c r="L1069" s="110" t="inlineStr">
        <is>
          <t>EDGE-161261-348329</t>
        </is>
      </c>
    </row>
    <row r="1070">
      <c r="B1070" s="110" t="n">
        <v>175908</v>
      </c>
      <c r="C1070" s="108" t="inlineStr">
        <is>
          <t>Tesla-(2021-7-19-2021-8-18)_Johan Mikael Kjällman_SV_Translation</t>
        </is>
      </c>
      <c r="D1070" s="110" t="n">
        <v>3078.16154</v>
      </c>
      <c r="E1070" s="110" t="n">
        <v>0.13</v>
      </c>
      <c r="F1070" s="110" t="inlineStr">
        <is>
          <t>EUR</t>
        </is>
      </c>
      <c r="G1070" s="110" t="n">
        <v>400.161</v>
      </c>
      <c r="H1070" s="110" t="n">
        <v>3078.16154</v>
      </c>
      <c r="I1070" s="110" t="n">
        <v>0.13</v>
      </c>
      <c r="J1070" s="110" t="inlineStr">
        <is>
          <t>EUR</t>
        </is>
      </c>
      <c r="K1070" s="110" t="n">
        <v>400.161</v>
      </c>
      <c r="L1070" s="110" t="inlineStr">
        <is>
          <t>EDGE-175908-348330</t>
        </is>
      </c>
    </row>
    <row r="1071">
      <c r="B1071" s="110" t="n">
        <v>194360</v>
      </c>
      <c r="C1071" s="108" t="inlineStr">
        <is>
          <t>Tesla-(2021-7-19-2021-8-18)_Jussi Anttila_FI_Translation</t>
        </is>
      </c>
      <c r="D1071" s="110" t="n">
        <v>1119.7</v>
      </c>
      <c r="E1071" s="110" t="n">
        <v>0.13</v>
      </c>
      <c r="F1071" s="110" t="inlineStr">
        <is>
          <t>EUR</t>
        </is>
      </c>
      <c r="G1071" s="110" t="n">
        <v>145.561</v>
      </c>
      <c r="H1071" s="110" t="n">
        <v>1119.7</v>
      </c>
      <c r="I1071" s="110" t="n">
        <v>0.13</v>
      </c>
      <c r="J1071" s="110" t="inlineStr">
        <is>
          <t>EUR</t>
        </is>
      </c>
      <c r="K1071" s="110" t="n">
        <v>145.561</v>
      </c>
      <c r="L1071" s="110" t="inlineStr">
        <is>
          <t>EDGE-194360-348331</t>
        </is>
      </c>
    </row>
    <row r="1072">
      <c r="B1072" s="110" t="n">
        <v>150112</v>
      </c>
      <c r="C1072" s="108" t="inlineStr">
        <is>
          <t>Tesla-(2021-7-19-2021-8-18)_Koen Vander Elst_NL_Translation</t>
        </is>
      </c>
      <c r="D1072" s="110" t="n">
        <v>2816.5</v>
      </c>
      <c r="E1072" s="110" t="n">
        <v>0.1</v>
      </c>
      <c r="F1072" s="110" t="inlineStr">
        <is>
          <t>EUR</t>
        </is>
      </c>
      <c r="G1072" s="110" t="n">
        <v>281.65</v>
      </c>
      <c r="H1072" s="110" t="n">
        <v>2816.5</v>
      </c>
      <c r="I1072" s="110" t="n">
        <v>0.1</v>
      </c>
      <c r="J1072" s="110" t="inlineStr">
        <is>
          <t>EUR</t>
        </is>
      </c>
      <c r="K1072" s="110" t="n">
        <v>281.65</v>
      </c>
      <c r="L1072" s="110" t="inlineStr">
        <is>
          <t>EDGE-150112-348332</t>
        </is>
      </c>
    </row>
    <row r="1073">
      <c r="B1073" s="110" t="n">
        <v>52018</v>
      </c>
      <c r="C1073" s="108" t="inlineStr">
        <is>
          <t>Tesla-(2021-7-19-2021-8-18)_Ko-Hui Kuo_TW_Translation</t>
        </is>
      </c>
      <c r="D1073" s="110" t="n">
        <v>9.800000000000001</v>
      </c>
      <c r="E1073" s="110" t="n">
        <v>0.05</v>
      </c>
      <c r="F1073" s="110" t="inlineStr">
        <is>
          <t>USD</t>
        </is>
      </c>
      <c r="G1073" s="110" t="n">
        <v>0.49</v>
      </c>
      <c r="H1073" s="110" t="n">
        <v>9.800000000000001</v>
      </c>
      <c r="I1073" s="110" t="n">
        <v>0.05</v>
      </c>
      <c r="J1073" s="110" t="inlineStr">
        <is>
          <t>USD</t>
        </is>
      </c>
      <c r="K1073" s="110" t="n">
        <v>0.49</v>
      </c>
      <c r="L1073" s="110" t="inlineStr">
        <is>
          <t>EDGE-52018-348333</t>
        </is>
      </c>
    </row>
    <row r="1074">
      <c r="B1074" s="110" t="n">
        <v>235381</v>
      </c>
      <c r="C1074" s="108" t="inlineStr">
        <is>
          <t>Tesla-(2021-7-19-2021-8-18)_Laetitia Chemin_FR_FR_Translation</t>
        </is>
      </c>
      <c r="D1074" s="110" t="n">
        <v>6633.76</v>
      </c>
      <c r="E1074" s="110" t="n">
        <v>0.09</v>
      </c>
      <c r="F1074" s="110" t="inlineStr">
        <is>
          <t>EUR</t>
        </is>
      </c>
      <c r="G1074" s="110" t="n">
        <v>597.0384</v>
      </c>
      <c r="H1074" s="110" t="n">
        <v>6633.76</v>
      </c>
      <c r="I1074" s="110" t="n">
        <v>0.09</v>
      </c>
      <c r="J1074" s="110" t="inlineStr">
        <is>
          <t>EUR</t>
        </is>
      </c>
      <c r="K1074" s="110" t="n">
        <v>597.0384</v>
      </c>
      <c r="L1074" s="110" t="inlineStr">
        <is>
          <t>EDGE-235381-348334</t>
        </is>
      </c>
    </row>
    <row r="1075">
      <c r="B1075" s="110" t="n">
        <v>5533</v>
      </c>
      <c r="C1075" s="108" t="inlineStr">
        <is>
          <t>Tesla-(2021-7-19-2021-8-18)_Laszlo Kovacs_HU_Translation</t>
        </is>
      </c>
      <c r="D1075" s="110" t="n">
        <v>327.6</v>
      </c>
      <c r="E1075" s="110" t="n">
        <v>0.08</v>
      </c>
      <c r="F1075" s="110" t="inlineStr">
        <is>
          <t>USD</t>
        </is>
      </c>
      <c r="G1075" s="110" t="n">
        <v>26.208</v>
      </c>
      <c r="H1075" s="110" t="n">
        <v>327.6</v>
      </c>
      <c r="I1075" s="110" t="n">
        <v>0.08</v>
      </c>
      <c r="J1075" s="110" t="inlineStr">
        <is>
          <t>USD</t>
        </is>
      </c>
      <c r="K1075" s="110" t="n">
        <v>26.208</v>
      </c>
      <c r="L1075" s="110" t="inlineStr">
        <is>
          <t>EDGE-5533-348335</t>
        </is>
      </c>
    </row>
    <row r="1076">
      <c r="B1076" s="110" t="n">
        <v>170316</v>
      </c>
      <c r="C1076" s="108" t="inlineStr">
        <is>
          <t>Tesla-(2021-7-19-2021-8-18)_Li Yat Tung_HK_Translation</t>
        </is>
      </c>
      <c r="D1076" s="110" t="n">
        <v>6262.3</v>
      </c>
      <c r="E1076" s="110" t="n">
        <v>0.08500000000000001</v>
      </c>
      <c r="F1076" s="110" t="inlineStr">
        <is>
          <t>USD</t>
        </is>
      </c>
      <c r="G1076" s="110" t="n">
        <v>532.2954999999999</v>
      </c>
      <c r="H1076" s="110" t="n">
        <v>6262.3</v>
      </c>
      <c r="I1076" s="110" t="n">
        <v>0.08500000000000001</v>
      </c>
      <c r="J1076" s="110" t="inlineStr">
        <is>
          <t>USD</t>
        </is>
      </c>
      <c r="K1076" s="110" t="n">
        <v>532.2954999999999</v>
      </c>
      <c r="L1076" s="110" t="inlineStr">
        <is>
          <t>EDGE-170316-348336</t>
        </is>
      </c>
    </row>
    <row r="1077">
      <c r="B1077" s="110" t="n">
        <v>81450</v>
      </c>
      <c r="C1077" s="108" t="inlineStr">
        <is>
          <t>Tesla-(2021-7-19-2021-8-18)_Lingsoft_NO_NO_Translation</t>
        </is>
      </c>
      <c r="D1077" s="110" t="n">
        <v>2803.2129</v>
      </c>
      <c r="E1077" s="110" t="n">
        <v>0.155</v>
      </c>
      <c r="F1077" s="110" t="inlineStr">
        <is>
          <t>EUR</t>
        </is>
      </c>
      <c r="G1077" s="110" t="n">
        <v>434.498</v>
      </c>
      <c r="H1077" s="110" t="n">
        <v>2803.2129</v>
      </c>
      <c r="I1077" s="110" t="n">
        <v>0.155</v>
      </c>
      <c r="J1077" s="110" t="inlineStr">
        <is>
          <t>EUR</t>
        </is>
      </c>
      <c r="K1077" s="110" t="n">
        <v>434.498</v>
      </c>
      <c r="L1077" s="110" t="inlineStr">
        <is>
          <t>EDGE-81450-348337</t>
        </is>
      </c>
    </row>
    <row r="1078">
      <c r="B1078" s="110" t="n">
        <v>81450</v>
      </c>
      <c r="C1078" s="108" t="inlineStr">
        <is>
          <t>Tesla-(2021-7-19-2021-8-18)_Lingsoft_SV_SV_Translation</t>
        </is>
      </c>
      <c r="D1078" s="110" t="n">
        <v>1178.57097</v>
      </c>
      <c r="E1078" s="110" t="n">
        <v>0.155</v>
      </c>
      <c r="F1078" s="110" t="inlineStr">
        <is>
          <t>EUR</t>
        </is>
      </c>
      <c r="G1078" s="110" t="n">
        <v>182.6785</v>
      </c>
      <c r="H1078" s="110" t="n">
        <v>1178.57097</v>
      </c>
      <c r="I1078" s="110" t="n">
        <v>0.155</v>
      </c>
      <c r="J1078" s="110" t="inlineStr">
        <is>
          <t>EUR</t>
        </is>
      </c>
      <c r="K1078" s="110" t="n">
        <v>182.6785</v>
      </c>
      <c r="L1078" s="110" t="inlineStr">
        <is>
          <t>EDGE-81450-348338</t>
        </is>
      </c>
    </row>
    <row r="1079">
      <c r="B1079" s="110" t="inlineStr">
        <is>
          <t>G90006218</t>
        </is>
      </c>
      <c r="C1079" s="108" t="inlineStr">
        <is>
          <t>Tesla-(2021-7-19-2021-8-18)_Maciej Andrzejczak_PL_Translation</t>
        </is>
      </c>
      <c r="D1079" s="110" t="n">
        <v>596.6</v>
      </c>
      <c r="E1079" s="110" t="n">
        <v>0.08</v>
      </c>
      <c r="F1079" s="110" t="inlineStr">
        <is>
          <t>EUR</t>
        </is>
      </c>
      <c r="G1079" s="110" t="n">
        <v>47.728</v>
      </c>
      <c r="H1079" s="110" t="n">
        <v>596.6</v>
      </c>
      <c r="I1079" s="110" t="n">
        <v>0.08</v>
      </c>
      <c r="J1079" s="110" t="inlineStr">
        <is>
          <t>EUR</t>
        </is>
      </c>
      <c r="K1079" s="110" t="n">
        <v>47.728</v>
      </c>
      <c r="L1079" s="110" t="inlineStr">
        <is>
          <t>EDGE-G90006218-348421</t>
        </is>
      </c>
    </row>
    <row r="1080">
      <c r="B1080" s="110" t="inlineStr">
        <is>
          <t>G90006215</t>
        </is>
      </c>
      <c r="C1080" s="108" t="inlineStr">
        <is>
          <t>Tesla-(2021-7-19-2021-8-18)_Marcin Marciniszyn_PL_Translation</t>
        </is>
      </c>
      <c r="D1080" s="110" t="n">
        <v>1296.7</v>
      </c>
      <c r="E1080" s="110" t="n">
        <v>0.07000000000000001</v>
      </c>
      <c r="F1080" s="110" t="inlineStr">
        <is>
          <t>EUR</t>
        </is>
      </c>
      <c r="G1080" s="110" t="n">
        <v>90.76900000000001</v>
      </c>
      <c r="H1080" s="110" t="n">
        <v>1296.7</v>
      </c>
      <c r="I1080" s="110" t="n">
        <v>0.07000000000000001</v>
      </c>
      <c r="J1080" s="110" t="inlineStr">
        <is>
          <t>EUR</t>
        </is>
      </c>
      <c r="K1080" s="110" t="n">
        <v>90.76900000000001</v>
      </c>
      <c r="L1080" s="110" t="inlineStr">
        <is>
          <t>EDGE-G90006215-348423</t>
        </is>
      </c>
    </row>
    <row r="1081">
      <c r="B1081" s="110" t="n">
        <v>72368</v>
      </c>
      <c r="C1081" s="108" t="inlineStr">
        <is>
          <t>Tesla-(2021-7-19-2021-8-18)_Marta Pou Rovira_CA_Translation</t>
        </is>
      </c>
      <c r="D1081" s="110" t="n">
        <v>4504.3</v>
      </c>
      <c r="E1081" s="110" t="n">
        <v>0.065</v>
      </c>
      <c r="F1081" s="110" t="inlineStr">
        <is>
          <t>EUR</t>
        </is>
      </c>
      <c r="G1081" s="110" t="n">
        <v>292.7795</v>
      </c>
      <c r="H1081" s="110" t="n">
        <v>4504.3</v>
      </c>
      <c r="I1081" s="110" t="n">
        <v>0.065</v>
      </c>
      <c r="J1081" s="110" t="inlineStr">
        <is>
          <t>EUR</t>
        </is>
      </c>
      <c r="K1081" s="110" t="n">
        <v>292.7795</v>
      </c>
      <c r="L1081" s="110" t="inlineStr">
        <is>
          <t>EDGE-72368-348339</t>
        </is>
      </c>
    </row>
    <row r="1082">
      <c r="B1082" s="110" t="n">
        <v>126535</v>
      </c>
      <c r="C1082" s="108" t="inlineStr">
        <is>
          <t>Tesla-(2021-7-19-2021-8-18)_Michele Lemieux-Madison_FR_CA_Translation</t>
        </is>
      </c>
      <c r="D1082" s="110" t="n">
        <v>375</v>
      </c>
      <c r="E1082" s="110" t="n">
        <v>0.12</v>
      </c>
      <c r="F1082" s="110" t="inlineStr">
        <is>
          <t>USD</t>
        </is>
      </c>
      <c r="G1082" s="110" t="n">
        <v>45</v>
      </c>
      <c r="H1082" s="110" t="n">
        <v>375</v>
      </c>
      <c r="I1082" s="110" t="n">
        <v>0.12</v>
      </c>
      <c r="J1082" s="110" t="inlineStr">
        <is>
          <t>USD</t>
        </is>
      </c>
      <c r="K1082" s="110" t="n">
        <v>45</v>
      </c>
      <c r="L1082" s="110" t="inlineStr">
        <is>
          <t>EDGE-126535-348340</t>
        </is>
      </c>
    </row>
    <row r="1083">
      <c r="B1083" s="110" t="n">
        <v>187410</v>
      </c>
      <c r="C1083" s="108" t="inlineStr">
        <is>
          <t>Tesla-(2021-7-19-2021-8-18)_Mirna Safar_HR_Translation</t>
        </is>
      </c>
      <c r="D1083" s="110" t="n">
        <v>356.6</v>
      </c>
      <c r="E1083" s="110" t="n">
        <v>0.05</v>
      </c>
      <c r="F1083" s="110" t="inlineStr">
        <is>
          <t>EUR</t>
        </is>
      </c>
      <c r="G1083" s="110" t="n">
        <v>17.83</v>
      </c>
      <c r="H1083" s="110" t="n">
        <v>356.6</v>
      </c>
      <c r="I1083" s="110" t="n">
        <v>0.05</v>
      </c>
      <c r="J1083" s="110" t="inlineStr">
        <is>
          <t>EUR</t>
        </is>
      </c>
      <c r="K1083" s="110" t="n">
        <v>17.83</v>
      </c>
      <c r="L1083" s="110" t="inlineStr">
        <is>
          <t>EDGE-187410-348341</t>
        </is>
      </c>
    </row>
    <row r="1084">
      <c r="B1084" s="110" t="n">
        <v>25876</v>
      </c>
      <c r="C1084" s="108" t="inlineStr">
        <is>
          <t>Tesla-(2021-7-19-2021-8-18)_Monica Colman_IT_Translation</t>
        </is>
      </c>
      <c r="D1084" s="110" t="n">
        <v>4629.5</v>
      </c>
      <c r="E1084" s="110" t="n">
        <v>0.075</v>
      </c>
      <c r="F1084" s="110" t="inlineStr">
        <is>
          <t>EUR</t>
        </is>
      </c>
      <c r="G1084" s="110" t="n">
        <v>347.2125</v>
      </c>
      <c r="H1084" s="110" t="n">
        <v>4629.5</v>
      </c>
      <c r="I1084" s="110" t="n">
        <v>0.075</v>
      </c>
      <c r="J1084" s="110" t="inlineStr">
        <is>
          <t>EUR</t>
        </is>
      </c>
      <c r="K1084" s="110" t="n">
        <v>347.2125</v>
      </c>
      <c r="L1084" s="110" t="inlineStr">
        <is>
          <t>EDGE-25876-348342</t>
        </is>
      </c>
    </row>
    <row r="1085">
      <c r="B1085" s="110" t="n">
        <v>194358</v>
      </c>
      <c r="C1085" s="108" t="inlineStr">
        <is>
          <t>Tesla-(2021-7-19-2021-8-18)_Noor Haizat Mustaffa_MS_Translation</t>
        </is>
      </c>
      <c r="D1085" s="110" t="n">
        <v>679.8</v>
      </c>
      <c r="E1085" s="110" t="n">
        <v>0.07000000000000001</v>
      </c>
      <c r="F1085" s="110" t="inlineStr">
        <is>
          <t>USD</t>
        </is>
      </c>
      <c r="G1085" s="110" t="n">
        <v>47.586</v>
      </c>
      <c r="H1085" s="110" t="n">
        <v>679.8</v>
      </c>
      <c r="I1085" s="110" t="n">
        <v>0.07000000000000001</v>
      </c>
      <c r="J1085" s="110" t="inlineStr">
        <is>
          <t>USD</t>
        </is>
      </c>
      <c r="K1085" s="110" t="n">
        <v>47.586</v>
      </c>
      <c r="L1085" s="110" t="inlineStr">
        <is>
          <t>EDGE-194358-348343</t>
        </is>
      </c>
    </row>
    <row r="1086">
      <c r="B1086" s="110" t="n">
        <v>190215</v>
      </c>
      <c r="C1086" s="108" t="inlineStr">
        <is>
          <t>Tesla-(2021-7-19-2021-8-18)_Osama Mohammed El-Bishlawi_AR_Translation</t>
        </is>
      </c>
      <c r="D1086" s="110" t="n">
        <v>974.7</v>
      </c>
      <c r="E1086" s="110" t="n">
        <v>0.05</v>
      </c>
      <c r="F1086" s="110" t="inlineStr">
        <is>
          <t>USD</t>
        </is>
      </c>
      <c r="G1086" s="110" t="n">
        <v>48.735</v>
      </c>
      <c r="H1086" s="110" t="n">
        <v>974.7</v>
      </c>
      <c r="I1086" s="110" t="n">
        <v>0.05</v>
      </c>
      <c r="J1086" s="110" t="inlineStr">
        <is>
          <t>USD</t>
        </is>
      </c>
      <c r="K1086" s="110" t="n">
        <v>48.735</v>
      </c>
      <c r="L1086" s="110" t="inlineStr">
        <is>
          <t>EDGE-190215-348344</t>
        </is>
      </c>
    </row>
    <row r="1087">
      <c r="B1087" s="110" t="n">
        <v>51833</v>
      </c>
      <c r="C1087" s="108" t="inlineStr">
        <is>
          <t>Tesla-(2021-7-19-2021-8-18)_Pablo San Millan Gutierrez_ES_Translation</t>
        </is>
      </c>
      <c r="D1087" s="110" t="n">
        <v>10719.6143</v>
      </c>
      <c r="E1087" s="110" t="n">
        <v>0.07000000000000001</v>
      </c>
      <c r="F1087" s="110" t="inlineStr">
        <is>
          <t>EUR</t>
        </is>
      </c>
      <c r="G1087" s="110" t="n">
        <v>750.373</v>
      </c>
      <c r="H1087" s="110" t="n">
        <v>10719.6143</v>
      </c>
      <c r="I1087" s="110" t="n">
        <v>0.07000000000000001</v>
      </c>
      <c r="J1087" s="110" t="inlineStr">
        <is>
          <t>EUR</t>
        </is>
      </c>
      <c r="K1087" s="110" t="n">
        <v>750.373</v>
      </c>
      <c r="L1087" s="110" t="inlineStr">
        <is>
          <t>EDGE-51833-348345</t>
        </is>
      </c>
    </row>
    <row r="1088">
      <c r="B1088" s="110" t="n">
        <v>177889</v>
      </c>
      <c r="C1088" s="108" t="inlineStr">
        <is>
          <t>Tesla-(2021-7-19-2021-8-18)_Paulo Conceição_PTPT_Translation</t>
        </is>
      </c>
      <c r="D1088" s="110" t="n">
        <v>449.7</v>
      </c>
      <c r="E1088" s="110" t="n">
        <v>0.07000000000000001</v>
      </c>
      <c r="F1088" s="110" t="inlineStr">
        <is>
          <t>EUR</t>
        </is>
      </c>
      <c r="G1088" s="110" t="n">
        <v>31.479</v>
      </c>
      <c r="H1088" s="110" t="n">
        <v>449.7</v>
      </c>
      <c r="I1088" s="110" t="n">
        <v>0.07000000000000001</v>
      </c>
      <c r="J1088" s="110" t="inlineStr">
        <is>
          <t>EUR</t>
        </is>
      </c>
      <c r="K1088" s="110" t="n">
        <v>31.479</v>
      </c>
      <c r="L1088" s="110" t="inlineStr">
        <is>
          <t>EDGE-177889-348346</t>
        </is>
      </c>
    </row>
    <row r="1089">
      <c r="B1089" s="110" t="n">
        <v>169954</v>
      </c>
      <c r="C1089" s="108" t="inlineStr">
        <is>
          <t>Tesla-(2021-7-19-2021-8-18)_Peggy Chiang_TW_Translation</t>
        </is>
      </c>
      <c r="D1089" s="110" t="n">
        <v>1828.8</v>
      </c>
      <c r="E1089" s="110" t="n">
        <v>0.1</v>
      </c>
      <c r="F1089" s="110" t="inlineStr">
        <is>
          <t>USD</t>
        </is>
      </c>
      <c r="G1089" s="110" t="n">
        <v>182.88</v>
      </c>
      <c r="H1089" s="110" t="n">
        <v>1828.8</v>
      </c>
      <c r="I1089" s="110" t="n">
        <v>0.1</v>
      </c>
      <c r="J1089" s="110" t="inlineStr">
        <is>
          <t>USD</t>
        </is>
      </c>
      <c r="K1089" s="110" t="n">
        <v>182.88</v>
      </c>
      <c r="L1089" s="110" t="inlineStr">
        <is>
          <t>EDGE-169954-348347</t>
        </is>
      </c>
    </row>
    <row r="1090">
      <c r="B1090" s="110" t="n">
        <v>169881</v>
      </c>
      <c r="C1090" s="108" t="inlineStr">
        <is>
          <t>Tesla-(2021-7-19-2021-8-18)_Philipp Weber_DE_Translation</t>
        </is>
      </c>
      <c r="D1090" s="110" t="n">
        <v>28767.8889</v>
      </c>
      <c r="E1090" s="110" t="n">
        <v>0.09</v>
      </c>
      <c r="F1090" s="110" t="inlineStr">
        <is>
          <t>EUR</t>
        </is>
      </c>
      <c r="G1090" s="110" t="n">
        <v>2589.11</v>
      </c>
      <c r="H1090" s="110" t="n">
        <v>28767.8889</v>
      </c>
      <c r="I1090" s="110" t="n">
        <v>0.09</v>
      </c>
      <c r="J1090" s="110" t="inlineStr">
        <is>
          <t>EUR</t>
        </is>
      </c>
      <c r="K1090" s="110" t="n">
        <v>2589.11</v>
      </c>
      <c r="L1090" s="110" t="inlineStr">
        <is>
          <t>EDGE-169881-348348</t>
        </is>
      </c>
    </row>
    <row r="1091">
      <c r="B1091" s="110" t="n">
        <v>176929</v>
      </c>
      <c r="C1091" s="108" t="inlineStr">
        <is>
          <t>Tesla-(2021-7-19-2021-8-18)_Rita Rocha Grave_PTPT_Translation</t>
        </is>
      </c>
      <c r="D1091" s="110" t="n">
        <v>1428.3</v>
      </c>
      <c r="E1091" s="110" t="n">
        <v>0.065</v>
      </c>
      <c r="F1091" s="110" t="inlineStr">
        <is>
          <t>EUR</t>
        </is>
      </c>
      <c r="G1091" s="110" t="n">
        <v>92.8395</v>
      </c>
      <c r="H1091" s="110" t="n">
        <v>1428.3</v>
      </c>
      <c r="I1091" s="110" t="n">
        <v>0.065</v>
      </c>
      <c r="J1091" s="110" t="inlineStr">
        <is>
          <t>EUR</t>
        </is>
      </c>
      <c r="K1091" s="110" t="n">
        <v>92.8395</v>
      </c>
      <c r="L1091" s="110" t="inlineStr">
        <is>
          <t>EDGE-176929-348349</t>
        </is>
      </c>
    </row>
    <row r="1092">
      <c r="B1092" s="110" t="n">
        <v>91233</v>
      </c>
      <c r="C1092" s="108" t="inlineStr">
        <is>
          <t>Tesla-(2021-7-19-2021-8-18)_Seungwoo Lee_KO_Translation</t>
        </is>
      </c>
      <c r="D1092" s="110" t="n">
        <v>1210.3</v>
      </c>
      <c r="E1092" s="110" t="n">
        <v>0.06</v>
      </c>
      <c r="F1092" s="110" t="inlineStr">
        <is>
          <t>USD</t>
        </is>
      </c>
      <c r="G1092" s="110" t="n">
        <v>72.61799999999999</v>
      </c>
      <c r="H1092" s="110" t="n">
        <v>1210.3</v>
      </c>
      <c r="I1092" s="110" t="n">
        <v>0.06</v>
      </c>
      <c r="J1092" s="110" t="inlineStr">
        <is>
          <t>USD</t>
        </is>
      </c>
      <c r="K1092" s="110" t="n">
        <v>72.61799999999999</v>
      </c>
      <c r="L1092" s="110" t="inlineStr">
        <is>
          <t>EDGE-91233-348350</t>
        </is>
      </c>
    </row>
    <row r="1093">
      <c r="B1093" s="110" t="n">
        <v>51840</v>
      </c>
      <c r="C1093" s="108" t="inlineStr">
        <is>
          <t>Tesla-(2021-7-19-2021-8-18)_Simon Wei_TW_Translation</t>
        </is>
      </c>
      <c r="D1093" s="110" t="n">
        <v>4847.1</v>
      </c>
      <c r="E1093" s="110" t="n">
        <v>0.035</v>
      </c>
      <c r="F1093" s="110" t="inlineStr">
        <is>
          <t>USD</t>
        </is>
      </c>
      <c r="G1093" s="110" t="n">
        <v>169.6485</v>
      </c>
      <c r="H1093" s="110" t="n">
        <v>4847.1</v>
      </c>
      <c r="I1093" s="110" t="n">
        <v>0.035</v>
      </c>
      <c r="J1093" s="110" t="inlineStr">
        <is>
          <t>USD</t>
        </is>
      </c>
      <c r="K1093" s="110" t="n">
        <v>169.6485</v>
      </c>
      <c r="L1093" s="110" t="inlineStr">
        <is>
          <t>EDGE-51840-348351</t>
        </is>
      </c>
    </row>
    <row r="1094">
      <c r="B1094" s="110" t="n">
        <v>187409</v>
      </c>
      <c r="C1094" s="108" t="inlineStr">
        <is>
          <t>Tesla-(2021-7-19-2021-8-18)_Sonja Klaric_HR_Translation</t>
        </is>
      </c>
      <c r="D1094" s="110" t="n">
        <v>989.1</v>
      </c>
      <c r="E1094" s="110" t="n">
        <v>0.06</v>
      </c>
      <c r="F1094" s="110" t="inlineStr">
        <is>
          <t>EUR</t>
        </is>
      </c>
      <c r="G1094" s="110" t="n">
        <v>59.346</v>
      </c>
      <c r="H1094" s="110" t="n">
        <v>989.1</v>
      </c>
      <c r="I1094" s="110" t="n">
        <v>0.06</v>
      </c>
      <c r="J1094" s="110" t="inlineStr">
        <is>
          <t>EUR</t>
        </is>
      </c>
      <c r="K1094" s="110" t="n">
        <v>59.346</v>
      </c>
      <c r="L1094" s="110" t="inlineStr">
        <is>
          <t>EDGE-187409-348352</t>
        </is>
      </c>
    </row>
    <row r="1095">
      <c r="B1095" s="110" t="n">
        <v>187485</v>
      </c>
      <c r="C1095" s="108" t="inlineStr">
        <is>
          <t>Tesla-(2021-7-19-2021-8-18)_Theodoros Kalyvas_EL_Translation</t>
        </is>
      </c>
      <c r="D1095" s="110" t="n">
        <v>1035.7</v>
      </c>
      <c r="E1095" s="110" t="n">
        <v>0.08</v>
      </c>
      <c r="F1095" s="110" t="inlineStr">
        <is>
          <t>EUR</t>
        </is>
      </c>
      <c r="G1095" s="110" t="n">
        <v>82.85599999999999</v>
      </c>
      <c r="H1095" s="110" t="n">
        <v>1035.7</v>
      </c>
      <c r="I1095" s="110" t="n">
        <v>0.08</v>
      </c>
      <c r="J1095" s="110" t="inlineStr">
        <is>
          <t>EUR</t>
        </is>
      </c>
      <c r="K1095" s="110" t="n">
        <v>82.85599999999999</v>
      </c>
      <c r="L1095" s="110" t="inlineStr">
        <is>
          <t>EDGE-187485-348353</t>
        </is>
      </c>
    </row>
    <row r="1096">
      <c r="B1096" s="110" t="n">
        <v>189794</v>
      </c>
      <c r="C1096" s="108" t="inlineStr">
        <is>
          <t>Tesla-(2021-7-19-2021-8-18)_Theodoros Vavekis_EL_Translation</t>
        </is>
      </c>
      <c r="D1096" s="110" t="n">
        <v>833.333333</v>
      </c>
      <c r="E1096" s="110" t="n">
        <v>0.06</v>
      </c>
      <c r="F1096" s="110" t="inlineStr">
        <is>
          <t>EUR</t>
        </is>
      </c>
      <c r="G1096" s="110" t="n">
        <v>50</v>
      </c>
      <c r="H1096" s="110" t="n">
        <v>833.333333</v>
      </c>
      <c r="I1096" s="110" t="n">
        <v>0.06</v>
      </c>
      <c r="J1096" s="110" t="inlineStr">
        <is>
          <t>EUR</t>
        </is>
      </c>
      <c r="K1096" s="110" t="n">
        <v>50</v>
      </c>
      <c r="L1096" s="110" t="inlineStr">
        <is>
          <t>EDGE-189794-348354</t>
        </is>
      </c>
    </row>
    <row r="1097">
      <c r="B1097" s="110" t="n">
        <v>196663</v>
      </c>
      <c r="C1097" s="108" t="inlineStr">
        <is>
          <t>Tesla-(2021-7-19-2021-8-18)_Thomas  Yan_HK_Translation</t>
        </is>
      </c>
      <c r="D1097" s="110" t="n">
        <v>426.7</v>
      </c>
      <c r="E1097" s="110" t="n">
        <v>0.06</v>
      </c>
      <c r="F1097" s="110" t="inlineStr">
        <is>
          <t>EUR</t>
        </is>
      </c>
      <c r="G1097" s="110" t="n">
        <v>25.602</v>
      </c>
      <c r="H1097" s="110" t="n">
        <v>426.7</v>
      </c>
      <c r="I1097" s="110" t="n">
        <v>0.06</v>
      </c>
      <c r="J1097" s="110" t="inlineStr">
        <is>
          <t>EUR</t>
        </is>
      </c>
      <c r="K1097" s="110" t="n">
        <v>25.602</v>
      </c>
      <c r="L1097" s="110" t="inlineStr">
        <is>
          <t>EDGE-196663-348355</t>
        </is>
      </c>
    </row>
    <row r="1098">
      <c r="B1098" s="110" t="inlineStr">
        <is>
          <t>G90006766</t>
        </is>
      </c>
      <c r="C1098" s="108" t="inlineStr">
        <is>
          <t>Tesla-(2021-7-19-2021-8-18)_Umaima Hashmi_HI_Translation</t>
        </is>
      </c>
      <c r="D1098" s="110" t="n">
        <v>1008.8</v>
      </c>
      <c r="E1098" s="110" t="n">
        <v>0.06</v>
      </c>
      <c r="F1098" s="110" t="inlineStr">
        <is>
          <t>USD</t>
        </is>
      </c>
      <c r="G1098" s="110" t="n">
        <v>60.528</v>
      </c>
      <c r="H1098" s="110" t="n">
        <v>1008.8</v>
      </c>
      <c r="I1098" s="110" t="n">
        <v>0.06</v>
      </c>
      <c r="J1098" s="110" t="inlineStr">
        <is>
          <t>USD</t>
        </is>
      </c>
      <c r="K1098" s="110" t="n">
        <v>60.528</v>
      </c>
      <c r="L1098" s="110" t="inlineStr">
        <is>
          <t>EDGE-198555-348425</t>
        </is>
      </c>
    </row>
    <row r="1099">
      <c r="B1099" s="110" t="n">
        <v>194359</v>
      </c>
      <c r="C1099" s="108" t="inlineStr">
        <is>
          <t>Tesla-(2021-7-19-2021-8-18)_Ursilan Afandi Zaki_MS_Translation</t>
        </is>
      </c>
      <c r="D1099" s="110" t="n">
        <v>43.6</v>
      </c>
      <c r="E1099" s="110" t="n">
        <v>0.08</v>
      </c>
      <c r="F1099" s="110" t="inlineStr">
        <is>
          <t>USD</t>
        </is>
      </c>
      <c r="G1099" s="110" t="n">
        <v>3.488</v>
      </c>
      <c r="H1099" s="110" t="n">
        <v>43.6</v>
      </c>
      <c r="I1099" s="110" t="n">
        <v>0.08</v>
      </c>
      <c r="J1099" s="110" t="inlineStr">
        <is>
          <t>USD</t>
        </is>
      </c>
      <c r="K1099" s="110" t="n">
        <v>3.488</v>
      </c>
      <c r="L1099" s="110" t="inlineStr">
        <is>
          <t>EDGE-194359-348356</t>
        </is>
      </c>
    </row>
    <row r="1100">
      <c r="B1100" s="110" t="n">
        <v>195727</v>
      </c>
      <c r="C1100" s="108" t="inlineStr">
        <is>
          <t>Tesla-(2021-7-19-2021-8-18)_Valentin Cirdei_RO_Translation</t>
        </is>
      </c>
      <c r="D1100" s="110" t="n">
        <v>686.3</v>
      </c>
      <c r="E1100" s="110" t="n">
        <v>0.06</v>
      </c>
      <c r="F1100" s="110" t="inlineStr">
        <is>
          <t>EUR</t>
        </is>
      </c>
      <c r="G1100" s="110" t="n">
        <v>41.178</v>
      </c>
      <c r="H1100" s="110" t="n">
        <v>686.3</v>
      </c>
      <c r="I1100" s="110" t="n">
        <v>0.06</v>
      </c>
      <c r="J1100" s="110" t="inlineStr">
        <is>
          <t>EUR</t>
        </is>
      </c>
      <c r="K1100" s="110" t="n">
        <v>41.178</v>
      </c>
      <c r="L1100" s="110" t="inlineStr">
        <is>
          <t>EDGE-195727-348357</t>
        </is>
      </c>
    </row>
    <row r="1101">
      <c r="B1101" s="110" t="n">
        <v>200807</v>
      </c>
      <c r="C1101" s="108" t="inlineStr">
        <is>
          <t>Tesla-(2021-7-19-2021-8-18)_Yang Zhaolong_CN_Translation</t>
        </is>
      </c>
      <c r="D1101" s="110" t="n">
        <v>3570.9</v>
      </c>
      <c r="E1101" s="110" t="n">
        <v>0.15</v>
      </c>
      <c r="F1101" s="110" t="inlineStr">
        <is>
          <t>CNY</t>
        </is>
      </c>
      <c r="G1101" s="110" t="n">
        <v>535.635</v>
      </c>
      <c r="H1101" s="110" t="n">
        <v>3570.9</v>
      </c>
      <c r="I1101" s="110" t="n">
        <v>0.15</v>
      </c>
      <c r="J1101" s="110" t="inlineStr">
        <is>
          <t>CNY</t>
        </is>
      </c>
      <c r="K1101" s="110" t="n">
        <v>535.635</v>
      </c>
      <c r="L1101" s="110" t="inlineStr">
        <is>
          <t>EDGE-200807-348358</t>
        </is>
      </c>
    </row>
    <row r="1102">
      <c r="B1102" s="110" t="n">
        <v>164641</v>
      </c>
      <c r="C1102" s="108" t="inlineStr">
        <is>
          <t>Tesla-(2021-7-19-2021-8-18)_Yutaka Kato_JA_Translation</t>
        </is>
      </c>
      <c r="D1102" s="110" t="n">
        <v>16806.5</v>
      </c>
      <c r="E1102" s="110" t="n">
        <v>0.07000000000000001</v>
      </c>
      <c r="F1102" s="110" t="inlineStr">
        <is>
          <t>USD</t>
        </is>
      </c>
      <c r="G1102" s="110" t="n">
        <v>1176.455</v>
      </c>
      <c r="H1102" s="110" t="n">
        <v>16806.5</v>
      </c>
      <c r="I1102" s="110" t="n">
        <v>0.07000000000000001</v>
      </c>
      <c r="J1102" s="110" t="inlineStr">
        <is>
          <t>USD</t>
        </is>
      </c>
      <c r="K1102" s="110" t="n">
        <v>1176.455</v>
      </c>
      <c r="L1102" s="110" t="inlineStr">
        <is>
          <t>EDGE-164641-348359</t>
        </is>
      </c>
    </row>
    <row r="1103">
      <c r="B1103" s="110" t="n">
        <v>74965</v>
      </c>
      <c r="C1103" s="108" t="inlineStr">
        <is>
          <t>Tesla-(2021-7-19-2021-8-18)_Alenka Metljak_SL_Review</t>
        </is>
      </c>
      <c r="D1103" s="110" t="n">
        <v>10707.0833</v>
      </c>
      <c r="E1103" s="110" t="n">
        <v>0.024</v>
      </c>
      <c r="F1103" s="110" t="inlineStr">
        <is>
          <t>EUR</t>
        </is>
      </c>
      <c r="G1103" s="110" t="n">
        <v>256.97</v>
      </c>
      <c r="H1103" s="110" t="n">
        <v>10707.0833</v>
      </c>
      <c r="I1103" s="110" t="n">
        <v>0.024</v>
      </c>
      <c r="J1103" s="110" t="inlineStr">
        <is>
          <t>EUR</t>
        </is>
      </c>
      <c r="K1103" s="110" t="n">
        <v>256.97</v>
      </c>
      <c r="L1103" s="110" t="inlineStr">
        <is>
          <t>EDGE-74965-348360</t>
        </is>
      </c>
    </row>
    <row r="1104">
      <c r="B1104" s="110" t="n">
        <v>189907</v>
      </c>
      <c r="C1104" s="108" t="inlineStr">
        <is>
          <t>Tesla-(2021-7-19-2021-8-18)_Abdelwahab Muhammad_AR_Review</t>
        </is>
      </c>
      <c r="D1104" s="110" t="n">
        <v>949</v>
      </c>
      <c r="E1104" s="110" t="n">
        <v>0.03</v>
      </c>
      <c r="F1104" s="110" t="inlineStr">
        <is>
          <t>USD</t>
        </is>
      </c>
      <c r="G1104" s="110" t="n">
        <v>28.47</v>
      </c>
      <c r="H1104" s="110" t="n">
        <v>949</v>
      </c>
      <c r="I1104" s="110" t="n">
        <v>0.03</v>
      </c>
      <c r="J1104" s="110" t="inlineStr">
        <is>
          <t>USD</t>
        </is>
      </c>
      <c r="K1104" s="110" t="n">
        <v>28.47</v>
      </c>
      <c r="L1104" s="110" t="inlineStr">
        <is>
          <t>EDGE-189907-348361</t>
        </is>
      </c>
    </row>
    <row r="1105">
      <c r="B1105" s="110" t="n">
        <v>169760</v>
      </c>
      <c r="C1105" s="108" t="inlineStr">
        <is>
          <t>Tesla-(2021-7-19-2021-8-18)_Antonio Romero Valera_ES_Review</t>
        </is>
      </c>
      <c r="D1105" s="110" t="n">
        <v>102.2</v>
      </c>
      <c r="E1105" s="110" t="n">
        <v>0.017</v>
      </c>
      <c r="F1105" s="110" t="inlineStr">
        <is>
          <t>EUR</t>
        </is>
      </c>
      <c r="G1105" s="110" t="n">
        <v>1.7374</v>
      </c>
      <c r="H1105" s="110" t="n">
        <v>102.2</v>
      </c>
      <c r="I1105" s="110" t="n">
        <v>0.017</v>
      </c>
      <c r="J1105" s="110" t="inlineStr">
        <is>
          <t>EUR</t>
        </is>
      </c>
      <c r="K1105" s="110" t="n">
        <v>1.7374</v>
      </c>
      <c r="L1105" s="110" t="inlineStr">
        <is>
          <t>EDGE-169760-348362</t>
        </is>
      </c>
    </row>
    <row r="1106">
      <c r="B1106" s="110" t="n">
        <v>136932</v>
      </c>
      <c r="C1106" s="108" t="inlineStr">
        <is>
          <t>Tesla-(2021-7-19-2021-8-18)_Constantin Emanuel Stroia_RO_Review</t>
        </is>
      </c>
      <c r="D1106" s="110" t="n">
        <v>967.4</v>
      </c>
      <c r="E1106" s="110" t="n">
        <v>0.02</v>
      </c>
      <c r="F1106" s="110" t="inlineStr">
        <is>
          <t>USD</t>
        </is>
      </c>
      <c r="G1106" s="110" t="n">
        <v>19.348</v>
      </c>
      <c r="H1106" s="110" t="n">
        <v>967.4</v>
      </c>
      <c r="I1106" s="110" t="n">
        <v>0.02</v>
      </c>
      <c r="J1106" s="110" t="inlineStr">
        <is>
          <t>USD</t>
        </is>
      </c>
      <c r="K1106" s="110" t="n">
        <v>19.348</v>
      </c>
      <c r="L1106" s="110" t="inlineStr">
        <is>
          <t>EDGE-136932-348363</t>
        </is>
      </c>
    </row>
    <row r="1107">
      <c r="B1107" s="110" t="n">
        <v>169925</v>
      </c>
      <c r="C1107" s="108" t="inlineStr">
        <is>
          <t>Tesla-(2021-7-19-2021-8-18)_France-Renée Gagnon_FR_CA_Review</t>
        </is>
      </c>
      <c r="D1107" s="110" t="n">
        <v>13.8</v>
      </c>
      <c r="E1107" s="110" t="n">
        <v>0.04</v>
      </c>
      <c r="F1107" s="110" t="inlineStr">
        <is>
          <t>USD</t>
        </is>
      </c>
      <c r="G1107" s="110" t="n">
        <v>0.552</v>
      </c>
      <c r="H1107" s="110" t="n">
        <v>13.8</v>
      </c>
      <c r="I1107" s="110" t="n">
        <v>0.04</v>
      </c>
      <c r="J1107" s="110" t="inlineStr">
        <is>
          <t>USD</t>
        </is>
      </c>
      <c r="K1107" s="110" t="n">
        <v>0.552</v>
      </c>
      <c r="L1107" s="110" t="inlineStr">
        <is>
          <t>EDGE-169925-348364</t>
        </is>
      </c>
    </row>
    <row r="1108">
      <c r="B1108" s="110" t="n">
        <v>198471</v>
      </c>
      <c r="C1108" s="108" t="inlineStr">
        <is>
          <t>Tesla-(2021-7-19-2021-8-18)_Georgy Kopylov_RU_Review</t>
        </is>
      </c>
      <c r="D1108" s="110" t="n">
        <v>652.5</v>
      </c>
      <c r="E1108" s="110" t="n">
        <v>0.015</v>
      </c>
      <c r="F1108" s="110" t="inlineStr">
        <is>
          <t>EUR</t>
        </is>
      </c>
      <c r="G1108" s="110" t="n">
        <v>9.7875</v>
      </c>
      <c r="H1108" s="110" t="n">
        <v>652.5</v>
      </c>
      <c r="I1108" s="110" t="n">
        <v>0.015</v>
      </c>
      <c r="J1108" s="110" t="inlineStr">
        <is>
          <t>EUR</t>
        </is>
      </c>
      <c r="K1108" s="110" t="n">
        <v>9.7875</v>
      </c>
      <c r="L1108" s="110" t="inlineStr">
        <is>
          <t>EDGE-198471-348365</t>
        </is>
      </c>
    </row>
    <row r="1109">
      <c r="B1109" s="110" t="n">
        <v>119669</v>
      </c>
      <c r="C1109" s="108" t="inlineStr">
        <is>
          <t>Tesla-(2021-7-19-2021-8-18)_Gyeongsu Lee_KO_Review</t>
        </is>
      </c>
      <c r="D1109" s="110" t="n">
        <v>1702.5</v>
      </c>
      <c r="E1109" s="110" t="n">
        <v>0.03</v>
      </c>
      <c r="F1109" s="110" t="inlineStr">
        <is>
          <t>USD</t>
        </is>
      </c>
      <c r="G1109" s="110" t="n">
        <v>51.075</v>
      </c>
      <c r="H1109" s="110" t="n">
        <v>1702.5</v>
      </c>
      <c r="I1109" s="110" t="n">
        <v>0.03</v>
      </c>
      <c r="J1109" s="110" t="inlineStr">
        <is>
          <t>USD</t>
        </is>
      </c>
      <c r="K1109" s="110" t="n">
        <v>51.075</v>
      </c>
      <c r="L1109" s="110" t="inlineStr">
        <is>
          <t>EDGE-119669-348366</t>
        </is>
      </c>
    </row>
    <row r="1110">
      <c r="B1110" s="110" t="n">
        <v>128634</v>
      </c>
      <c r="C1110" s="108" t="inlineStr">
        <is>
          <t>Tesla-(2021-7-19-2021-8-18)_Helena Lukman_SL_Review</t>
        </is>
      </c>
      <c r="D1110" s="110" t="n">
        <v>32.3</v>
      </c>
      <c r="E1110" s="110" t="n">
        <v>0.018</v>
      </c>
      <c r="F1110" s="110" t="inlineStr">
        <is>
          <t>EUR</t>
        </is>
      </c>
      <c r="G1110" s="110" t="n">
        <v>0.5814</v>
      </c>
      <c r="H1110" s="110" t="n">
        <v>32.3</v>
      </c>
      <c r="I1110" s="110" t="n">
        <v>0.018</v>
      </c>
      <c r="J1110" s="110" t="inlineStr">
        <is>
          <t>EUR</t>
        </is>
      </c>
      <c r="K1110" s="110" t="n">
        <v>0.5814</v>
      </c>
      <c r="L1110" s="110" t="inlineStr">
        <is>
          <t>EDGE-128634-348367</t>
        </is>
      </c>
    </row>
    <row r="1111">
      <c r="B1111" s="110" t="n">
        <v>117325</v>
      </c>
      <c r="C1111" s="108" t="inlineStr">
        <is>
          <t>Tesla-(2021-7-19-2021-8-18)_Hiromasa Funaki_JA_Review</t>
        </is>
      </c>
      <c r="D1111" s="110" t="n">
        <v>7877.13</v>
      </c>
      <c r="E1111" s="110" t="n">
        <v>3.5</v>
      </c>
      <c r="F1111" s="110" t="inlineStr">
        <is>
          <t>JPY</t>
        </is>
      </c>
      <c r="G1111" s="110" t="n">
        <v>27569.96</v>
      </c>
      <c r="H1111" s="110" t="n">
        <v>7877.13</v>
      </c>
      <c r="I1111" s="110" t="n">
        <v>3.5</v>
      </c>
      <c r="J1111" s="110" t="inlineStr">
        <is>
          <t>JPY</t>
        </is>
      </c>
      <c r="K1111" s="110" t="n">
        <v>27569.96</v>
      </c>
      <c r="L1111" s="110" t="inlineStr">
        <is>
          <t>EDGE-117325-348368</t>
        </is>
      </c>
    </row>
    <row r="1112">
      <c r="B1112" s="110" t="n">
        <v>176902</v>
      </c>
      <c r="C1112" s="108" t="inlineStr">
        <is>
          <t>Tesla-(2021-7-19-2021-8-18)_Ida Søgaard_DA_Review</t>
        </is>
      </c>
      <c r="H1112" s="110" t="n">
        <v>2725.88235</v>
      </c>
      <c r="I1112" s="110" t="n">
        <v>0.034</v>
      </c>
      <c r="J1112" s="110" t="inlineStr">
        <is>
          <t>EUR</t>
        </is>
      </c>
      <c r="K1112" s="110" t="n">
        <v>92.68000000000001</v>
      </c>
      <c r="L1112" s="110" t="inlineStr">
        <is>
          <t>EDGE-176902-348369</t>
        </is>
      </c>
    </row>
    <row r="1113">
      <c r="B1113" s="110" t="n">
        <v>161261</v>
      </c>
      <c r="C1113" s="108" t="inlineStr">
        <is>
          <t>Tesla-(2021-7-19-2021-8-18)_Ilaria Mazzaferro_IT_Review</t>
        </is>
      </c>
      <c r="H1113" s="110" t="n">
        <v>8316</v>
      </c>
      <c r="I1113" s="110" t="n">
        <v>0.02</v>
      </c>
      <c r="J1113" s="110" t="inlineStr">
        <is>
          <t>EUR</t>
        </is>
      </c>
      <c r="K1113" s="110" t="n">
        <v>166.32</v>
      </c>
      <c r="L1113" s="110" t="inlineStr">
        <is>
          <t>EDGE-161261-348370</t>
        </is>
      </c>
    </row>
    <row r="1114">
      <c r="B1114" s="110" t="n">
        <v>194361</v>
      </c>
      <c r="C1114" s="108" t="inlineStr">
        <is>
          <t>Tesla-(2021-7-19-2021-8-18)_Jarmo Katainen_FI_Review</t>
        </is>
      </c>
      <c r="H1114" s="110" t="n">
        <v>560.8</v>
      </c>
      <c r="I1114" s="110" t="n">
        <v>0.04</v>
      </c>
      <c r="J1114" s="110" t="inlineStr">
        <is>
          <t>EUR</t>
        </is>
      </c>
      <c r="K1114" s="110" t="n">
        <v>22.432</v>
      </c>
      <c r="L1114" s="110" t="inlineStr">
        <is>
          <t>EDGE-194361-348371</t>
        </is>
      </c>
    </row>
    <row r="1115">
      <c r="B1115" s="110" t="n">
        <v>5533</v>
      </c>
      <c r="C1115" s="108" t="inlineStr">
        <is>
          <t>Tesla-(2021-7-19-2021-8-18)_Laszlo Kovacs_HU_Review</t>
        </is>
      </c>
      <c r="H1115" s="110" t="n">
        <v>888.5</v>
      </c>
      <c r="I1115" s="110" t="n">
        <v>0.027</v>
      </c>
      <c r="J1115" s="110" t="inlineStr">
        <is>
          <t>USD</t>
        </is>
      </c>
      <c r="K1115" s="110" t="n">
        <v>23.9895</v>
      </c>
      <c r="L1115" s="110" t="inlineStr">
        <is>
          <t>EDGE-5533-348372</t>
        </is>
      </c>
    </row>
    <row r="1116">
      <c r="B1116" s="110" t="n">
        <v>81450</v>
      </c>
      <c r="C1116" s="108" t="inlineStr">
        <is>
          <t>Tesla-(2021-7-19-2021-8-18)_Lingsoft_NO_NO_Review</t>
        </is>
      </c>
      <c r="H1116" s="110" t="n">
        <v>300</v>
      </c>
      <c r="I1116" s="110" t="n">
        <v>0.05</v>
      </c>
      <c r="J1116" s="110" t="inlineStr">
        <is>
          <t>EUR</t>
        </is>
      </c>
      <c r="K1116" s="110" t="n">
        <v>15</v>
      </c>
      <c r="L1116" s="110" t="inlineStr">
        <is>
          <t>EDGE-81450-348373</t>
        </is>
      </c>
    </row>
    <row r="1117">
      <c r="B1117" s="110" t="n">
        <v>177888</v>
      </c>
      <c r="C1117" s="108" t="inlineStr">
        <is>
          <t>Tesla-(2021-7-19-2021-8-18)_Luis Martins_PTPT_Review</t>
        </is>
      </c>
      <c r="H1117" s="110" t="n">
        <v>901.9</v>
      </c>
      <c r="I1117" s="110" t="n">
        <v>0.02</v>
      </c>
      <c r="J1117" s="110" t="inlineStr">
        <is>
          <t>EUR</t>
        </is>
      </c>
      <c r="K1117" s="110" t="n">
        <v>18.038</v>
      </c>
      <c r="L1117" s="110" t="inlineStr">
        <is>
          <t>EDGE-177888-348374</t>
        </is>
      </c>
    </row>
    <row r="1118">
      <c r="B1118" s="110" t="inlineStr">
        <is>
          <t>G90006218</t>
        </is>
      </c>
      <c r="C1118" s="108" t="inlineStr">
        <is>
          <t>Tesla-(2021-7-19-2021-8-18)_Maciej Andrzejczak_PL_Review</t>
        </is>
      </c>
      <c r="H1118" s="110" t="n">
        <v>1246.5</v>
      </c>
      <c r="I1118" s="110" t="n">
        <v>0.022</v>
      </c>
      <c r="J1118" s="110" t="inlineStr">
        <is>
          <t>EUR</t>
        </is>
      </c>
      <c r="K1118" s="110" t="n">
        <v>27.423</v>
      </c>
      <c r="L1118" s="110" t="inlineStr">
        <is>
          <t>EDGE-G90006218-348428</t>
        </is>
      </c>
    </row>
    <row r="1119">
      <c r="B1119" s="110" t="n">
        <v>75145</v>
      </c>
      <c r="C1119" s="108" t="inlineStr">
        <is>
          <t>Tesla-(2021-7-19-2021-8-18)_Marie-Louise de Klerk_NL_Review</t>
        </is>
      </c>
      <c r="H1119" s="110" t="n">
        <v>6070</v>
      </c>
      <c r="I1119" s="110" t="n">
        <v>0.03</v>
      </c>
      <c r="J1119" s="110" t="inlineStr">
        <is>
          <t>EUR</t>
        </is>
      </c>
      <c r="K1119" s="110" t="n">
        <v>182.1</v>
      </c>
      <c r="L1119" s="110" t="inlineStr">
        <is>
          <t>EDGE-75145-348375</t>
        </is>
      </c>
    </row>
    <row r="1120">
      <c r="B1120" s="110" t="n">
        <v>72368</v>
      </c>
      <c r="C1120" s="108" t="inlineStr">
        <is>
          <t>Tesla-(2021-7-19-2021-8-18)_Marta Pou Rovira_CA_Review</t>
        </is>
      </c>
      <c r="H1120" s="110" t="n">
        <v>1150.2</v>
      </c>
      <c r="I1120" s="110" t="n">
        <v>0.019</v>
      </c>
      <c r="J1120" s="110" t="inlineStr">
        <is>
          <t>EUR</t>
        </is>
      </c>
      <c r="K1120" s="110" t="n">
        <v>21.8538</v>
      </c>
      <c r="L1120" s="110" t="inlineStr">
        <is>
          <t>EDGE-72368-348376</t>
        </is>
      </c>
    </row>
    <row r="1121">
      <c r="B1121" s="110" t="n">
        <v>126535</v>
      </c>
      <c r="C1121" s="108" t="inlineStr">
        <is>
          <t>Tesla-(2021-7-19-2021-8-18)_Michele Lemieux-Madison_FR_CA_Review</t>
        </is>
      </c>
      <c r="H1121" s="110" t="n">
        <v>3717</v>
      </c>
      <c r="I1121" s="110" t="n">
        <v>0.05</v>
      </c>
      <c r="J1121" s="110" t="inlineStr">
        <is>
          <t>USD</t>
        </is>
      </c>
      <c r="K1121" s="110" t="n">
        <v>185.85</v>
      </c>
      <c r="L1121" s="110" t="inlineStr">
        <is>
          <t>EDGE-126535-348377</t>
        </is>
      </c>
    </row>
    <row r="1122">
      <c r="B1122" s="110" t="n">
        <v>187410</v>
      </c>
      <c r="C1122" s="108" t="inlineStr">
        <is>
          <t>Tesla-(2021-7-19-2021-8-18)_Mirna Safar_HR_Review</t>
        </is>
      </c>
      <c r="H1122" s="110" t="n">
        <v>539.5</v>
      </c>
      <c r="I1122" s="110" t="n">
        <v>0.015</v>
      </c>
      <c r="J1122" s="110" t="inlineStr">
        <is>
          <t>EUR</t>
        </is>
      </c>
      <c r="K1122" s="110" t="n">
        <v>8.092499999999999</v>
      </c>
      <c r="L1122" s="110" t="inlineStr">
        <is>
          <t>EDGE-187410-348378</t>
        </is>
      </c>
    </row>
    <row r="1123">
      <c r="B1123" s="110" t="n">
        <v>17611</v>
      </c>
      <c r="C1123" s="108" t="inlineStr">
        <is>
          <t>Tesla-(2021-7-19-2021-8-18)_Nathalie Delarbre_FR_FR_Review</t>
        </is>
      </c>
      <c r="H1123" s="110" t="n">
        <v>6841.2</v>
      </c>
      <c r="I1123" s="110" t="n">
        <v>0.032</v>
      </c>
      <c r="J1123" s="110" t="inlineStr">
        <is>
          <t>EUR</t>
        </is>
      </c>
      <c r="K1123" s="110" t="n">
        <v>218.9184</v>
      </c>
      <c r="L1123" s="110" t="inlineStr">
        <is>
          <t>EDGE-17611-348379</t>
        </is>
      </c>
    </row>
    <row r="1124">
      <c r="B1124" s="110" t="n">
        <v>194358</v>
      </c>
      <c r="C1124" s="108" t="inlineStr">
        <is>
          <t>Tesla-(2021-7-19-2021-8-18)_Noor Haizat Mustaffa_MS_Review</t>
        </is>
      </c>
      <c r="H1124" s="110" t="n">
        <v>32</v>
      </c>
      <c r="I1124" s="110" t="n">
        <v>0.03</v>
      </c>
      <c r="J1124" s="110" t="inlineStr">
        <is>
          <t>USD</t>
        </is>
      </c>
      <c r="K1124" s="110" t="n">
        <v>0.96</v>
      </c>
      <c r="L1124" s="110" t="inlineStr">
        <is>
          <t>EDGE-194358-348380</t>
        </is>
      </c>
    </row>
    <row r="1125">
      <c r="B1125" s="110" t="n">
        <v>195768</v>
      </c>
      <c r="C1125" s="108" t="inlineStr">
        <is>
          <t>Tesla-(2021-7-19-2021-8-18)_Oranit Senderov_HE_Review</t>
        </is>
      </c>
      <c r="H1125" s="110" t="n">
        <v>2659.7</v>
      </c>
      <c r="I1125" s="110" t="n">
        <v>0.04</v>
      </c>
      <c r="J1125" s="110" t="inlineStr">
        <is>
          <t>USD</t>
        </is>
      </c>
      <c r="K1125" s="110" t="n">
        <v>106.388</v>
      </c>
      <c r="L1125" s="110" t="inlineStr">
        <is>
          <t>EDGE-195768-348381</t>
        </is>
      </c>
    </row>
    <row r="1126">
      <c r="B1126" s="110" t="n">
        <v>104494</v>
      </c>
      <c r="C1126" s="108" t="inlineStr">
        <is>
          <t>Tesla-(2021-7-19-2021-8-18)_Orlando Ho_HK_Review</t>
        </is>
      </c>
      <c r="H1126" s="110" t="n">
        <v>422.8</v>
      </c>
      <c r="I1126" s="110" t="n">
        <v>0.0375</v>
      </c>
      <c r="J1126" s="110" t="inlineStr">
        <is>
          <t>USD</t>
        </is>
      </c>
      <c r="K1126" s="110" t="n">
        <v>15.855</v>
      </c>
      <c r="L1126" s="110" t="inlineStr">
        <is>
          <t>EDGE-104494-348382</t>
        </is>
      </c>
    </row>
    <row r="1127">
      <c r="B1127" s="110" t="n">
        <v>169954</v>
      </c>
      <c r="C1127" s="108" t="inlineStr">
        <is>
          <t>Tesla-(2021-7-19-2021-8-18)_Peggy Chiang_TW_Review</t>
        </is>
      </c>
      <c r="H1127" s="110" t="n">
        <v>1922.6</v>
      </c>
      <c r="I1127" s="110" t="n">
        <v>0.03</v>
      </c>
      <c r="J1127" s="110" t="inlineStr">
        <is>
          <t>USD</t>
        </is>
      </c>
      <c r="K1127" s="110" t="n">
        <v>57.678</v>
      </c>
      <c r="L1127" s="110" t="inlineStr">
        <is>
          <t>EDGE-169954-348383</t>
        </is>
      </c>
    </row>
    <row r="1128">
      <c r="B1128" s="110" t="n">
        <v>74978</v>
      </c>
      <c r="C1128" s="108" t="inlineStr">
        <is>
          <t>Tesla-(2021-7-19-2021-8-18)_Pilar Vasquez_ES_Review</t>
        </is>
      </c>
      <c r="H1128" s="110" t="n">
        <v>8926</v>
      </c>
      <c r="I1128" s="110" t="n">
        <v>0.017</v>
      </c>
      <c r="J1128" s="110" t="inlineStr">
        <is>
          <t>USD</t>
        </is>
      </c>
      <c r="K1128" s="110" t="n">
        <v>151.742</v>
      </c>
      <c r="L1128" s="110" t="inlineStr">
        <is>
          <t>EDGE-74978-348384</t>
        </is>
      </c>
    </row>
    <row r="1129">
      <c r="B1129" s="110" t="n">
        <v>194357</v>
      </c>
      <c r="C1129" s="108" t="inlineStr">
        <is>
          <t>Tesla-(2021-7-19-2021-8-18)_Saksit Khunkitti_TH_Review</t>
        </is>
      </c>
      <c r="H1129" s="110" t="n">
        <v>712.3</v>
      </c>
      <c r="I1129" s="110" t="n">
        <v>0.04</v>
      </c>
      <c r="J1129" s="110" t="inlineStr">
        <is>
          <t>USD</t>
        </is>
      </c>
      <c r="K1129" s="110" t="n">
        <v>28.492</v>
      </c>
      <c r="L1129" s="110" t="inlineStr">
        <is>
          <t>EDGE-194357-348385</t>
        </is>
      </c>
    </row>
    <row r="1130">
      <c r="B1130" s="110" t="n">
        <v>91233</v>
      </c>
      <c r="C1130" s="108" t="inlineStr">
        <is>
          <t>Tesla-(2021-7-19-2021-8-18)_Seungwoo Lee_KO_Review</t>
        </is>
      </c>
      <c r="H1130" s="110" t="n">
        <v>28379.3</v>
      </c>
      <c r="I1130" s="110" t="n">
        <v>0.03</v>
      </c>
      <c r="J1130" s="110" t="inlineStr">
        <is>
          <t>USD</t>
        </is>
      </c>
      <c r="K1130" s="110" t="n">
        <v>851.379</v>
      </c>
      <c r="L1130" s="110" t="inlineStr">
        <is>
          <t>EDGE-91233-348386</t>
        </is>
      </c>
    </row>
    <row r="1131">
      <c r="B1131" s="110" t="n">
        <v>142406</v>
      </c>
      <c r="C1131" s="108" t="inlineStr">
        <is>
          <t>Tesla-(2021-7-19-2021-8-18)_Stacey Yeh_TW_Review</t>
        </is>
      </c>
      <c r="H1131" s="110" t="n">
        <v>5304.1</v>
      </c>
      <c r="I1131" s="110" t="n">
        <v>0.022</v>
      </c>
      <c r="J1131" s="110" t="inlineStr">
        <is>
          <t>USD</t>
        </is>
      </c>
      <c r="K1131" s="110" t="n">
        <v>116.6902</v>
      </c>
      <c r="L1131" s="110" t="inlineStr">
        <is>
          <t>EDGE-142406-348387</t>
        </is>
      </c>
    </row>
    <row r="1132">
      <c r="B1132" s="110" t="n">
        <v>119483</v>
      </c>
      <c r="C1132" s="108" t="inlineStr">
        <is>
          <t>Tesla-(2021-7-19-2021-8-18)_Susann Peshier_DE_Review</t>
        </is>
      </c>
      <c r="H1132" s="110" t="n">
        <v>25820.5</v>
      </c>
      <c r="I1132" s="110" t="n">
        <v>0.03</v>
      </c>
      <c r="J1132" s="110" t="inlineStr">
        <is>
          <t>EUR</t>
        </is>
      </c>
      <c r="K1132" s="110" t="n">
        <v>774.615</v>
      </c>
      <c r="L1132" s="110" t="inlineStr">
        <is>
          <t>EDGE-119483-348388</t>
        </is>
      </c>
    </row>
    <row r="1133">
      <c r="B1133" s="110" t="n">
        <v>49612</v>
      </c>
      <c r="C1133" s="108" t="inlineStr">
        <is>
          <t>Tesla-(2021-7-19-2021-8-18)_Tantiwarapon Soonlai_TH_Review</t>
        </is>
      </c>
      <c r="H1133" s="110" t="n">
        <v>35</v>
      </c>
      <c r="I1133" s="110" t="n">
        <v>0.04</v>
      </c>
      <c r="J1133" s="110" t="inlineStr">
        <is>
          <t>USD</t>
        </is>
      </c>
      <c r="K1133" s="110" t="n">
        <v>1.4</v>
      </c>
      <c r="L1133" s="110" t="inlineStr">
        <is>
          <t>EDGE-49612-348389</t>
        </is>
      </c>
    </row>
    <row r="1134">
      <c r="B1134" s="110" t="n">
        <v>189794</v>
      </c>
      <c r="C1134" s="108" t="inlineStr">
        <is>
          <t>Tesla-(2021-7-19-2021-8-18)_Theodoros Vavekis_EL_Review</t>
        </is>
      </c>
      <c r="H1134" s="110" t="n">
        <v>6250</v>
      </c>
      <c r="I1134" s="110" t="n">
        <v>0.03</v>
      </c>
      <c r="J1134" s="110" t="inlineStr">
        <is>
          <t>EUR</t>
        </is>
      </c>
      <c r="K1134" s="110" t="n">
        <v>187.5</v>
      </c>
      <c r="L1134" s="110" t="inlineStr">
        <is>
          <t>EDGE-189794-348390</t>
        </is>
      </c>
    </row>
    <row r="1135">
      <c r="B1135" s="110" t="n">
        <v>196663</v>
      </c>
      <c r="C1135" s="108" t="inlineStr">
        <is>
          <t>Tesla-(2021-7-19-2021-8-18)_Thomas  Yan_HK_Review</t>
        </is>
      </c>
      <c r="H1135" s="110" t="n">
        <v>6541.3</v>
      </c>
      <c r="I1135" s="110" t="n">
        <v>0.03</v>
      </c>
      <c r="J1135" s="110" t="inlineStr">
        <is>
          <t>EUR</t>
        </is>
      </c>
      <c r="K1135" s="110" t="n">
        <v>196.239</v>
      </c>
      <c r="L1135" s="110" t="inlineStr">
        <is>
          <t>EDGE-196663-348391</t>
        </is>
      </c>
    </row>
    <row r="1136">
      <c r="B1136" s="110" t="n">
        <v>194359</v>
      </c>
      <c r="C1136" s="108" t="inlineStr">
        <is>
          <t>Tesla-(2021-7-19-2021-8-18)_Ursilan Afandi Zaki_MS_Review</t>
        </is>
      </c>
      <c r="H1136" s="110" t="n">
        <v>678</v>
      </c>
      <c r="I1136" s="110" t="n">
        <v>0.04</v>
      </c>
      <c r="J1136" s="110" t="inlineStr">
        <is>
          <t>USD</t>
        </is>
      </c>
      <c r="K1136" s="110" t="n">
        <v>27.12</v>
      </c>
      <c r="L1136" s="110" t="inlineStr">
        <is>
          <t>EDGE-194359-348392</t>
        </is>
      </c>
    </row>
    <row r="1137">
      <c r="B1137" s="110" t="n">
        <v>176930</v>
      </c>
      <c r="C1137" s="108" t="inlineStr">
        <is>
          <t>Tesla-(2021-7-19-2021-8-18)_Vanda Barbosa_PTPT_Review</t>
        </is>
      </c>
      <c r="H1137" s="110" t="n">
        <v>489.4</v>
      </c>
      <c r="I1137" s="110" t="n">
        <v>0.02</v>
      </c>
      <c r="J1137" s="110" t="inlineStr">
        <is>
          <t>EUR</t>
        </is>
      </c>
      <c r="K1137" s="110" t="n">
        <v>9.788</v>
      </c>
      <c r="L1137" s="110" t="inlineStr">
        <is>
          <t>EDGE-176930-348393</t>
        </is>
      </c>
    </row>
    <row r="1138">
      <c r="B1138" s="110" t="n">
        <v>164641</v>
      </c>
      <c r="C1138" s="108" t="inlineStr">
        <is>
          <t>Tesla-(2021-7-19-2021-8-18)_Yutaka Kato_JA_Review</t>
        </is>
      </c>
      <c r="H1138" s="110" t="n">
        <v>2203.68571</v>
      </c>
      <c r="I1138" s="110" t="n">
        <v>0.035</v>
      </c>
      <c r="J1138" s="110" t="inlineStr">
        <is>
          <t>USD</t>
        </is>
      </c>
      <c r="K1138" s="110" t="n">
        <v>77.129</v>
      </c>
      <c r="L1138" s="110" t="inlineStr">
        <is>
          <t>EDGE-164641-348394</t>
        </is>
      </c>
    </row>
    <row r="1139">
      <c r="B1139" s="110" t="n">
        <v>51743</v>
      </c>
      <c r="C1139" s="108" t="inlineStr">
        <is>
          <t>Smartling-(2021-8-16-2021-9-15)_Alex Mata_MX_Translation</t>
        </is>
      </c>
      <c r="H1139" s="110" t="n">
        <v>3130.3</v>
      </c>
      <c r="I1139" s="110" t="n">
        <v>0.04</v>
      </c>
      <c r="J1139" s="110" t="inlineStr">
        <is>
          <t>USD</t>
        </is>
      </c>
      <c r="K1139" s="110" t="n">
        <v>125.212</v>
      </c>
      <c r="L1139" s="110" t="inlineStr">
        <is>
          <t>EDGE-51743-352271</t>
        </is>
      </c>
    </row>
    <row r="1140">
      <c r="B1140" s="110" t="n">
        <v>77826</v>
      </c>
      <c r="C1140" s="108" t="inlineStr">
        <is>
          <t>Smartling-(2021-8-16-2021-9-15)_Anne Parent_FR_CA_Translation</t>
        </is>
      </c>
      <c r="H1140" s="110" t="n">
        <v>2072</v>
      </c>
      <c r="I1140" s="110" t="n">
        <v>0.15</v>
      </c>
      <c r="J1140" s="110" t="inlineStr">
        <is>
          <t>USD</t>
        </is>
      </c>
      <c r="K1140" s="110" t="n">
        <v>310.8</v>
      </c>
      <c r="L1140" s="110" t="inlineStr">
        <is>
          <t>EDGE-77826-352272</t>
        </is>
      </c>
    </row>
    <row r="1141">
      <c r="B1141" s="110" t="n">
        <v>47631</v>
      </c>
      <c r="C1141" s="108" t="inlineStr">
        <is>
          <t>Smartling-(2021-8-16-2021-9-15)_Carolina Imwinkelried_MX_Translation</t>
        </is>
      </c>
      <c r="H1141" s="110" t="n">
        <v>408.8</v>
      </c>
      <c r="I1141" s="110" t="n">
        <v>0.08</v>
      </c>
      <c r="J1141" s="110" t="inlineStr">
        <is>
          <t>USD</t>
        </is>
      </c>
      <c r="K1141" s="110" t="n">
        <v>32.704</v>
      </c>
      <c r="L1141" s="110" t="inlineStr">
        <is>
          <t>EDGE-47631-352273</t>
        </is>
      </c>
    </row>
    <row r="1142">
      <c r="B1142" s="110" t="n">
        <v>170224</v>
      </c>
      <c r="C1142" s="108" t="inlineStr">
        <is>
          <t>Smartling-(2021-8-16-2021-9-15)_Corinne Duquette_FR_CA_Translation</t>
        </is>
      </c>
      <c r="H1142" s="110" t="n">
        <v>5485.6</v>
      </c>
      <c r="I1142" s="110" t="n">
        <v>0.1</v>
      </c>
      <c r="J1142" s="110" t="inlineStr">
        <is>
          <t>USD</t>
        </is>
      </c>
      <c r="K1142" s="110" t="n">
        <v>548.5599999999999</v>
      </c>
      <c r="L1142" s="110" t="inlineStr">
        <is>
          <t>EDGE-170224-352274</t>
        </is>
      </c>
    </row>
    <row r="1143">
      <c r="B1143" s="110" t="n">
        <v>119669</v>
      </c>
      <c r="C1143" s="108" t="inlineStr">
        <is>
          <t>Smartling-(2021-8-16-2021-9-15)_Gyeongsu Lee_KO_Translation</t>
        </is>
      </c>
      <c r="H1143" s="110" t="n">
        <v>919</v>
      </c>
      <c r="I1143" s="110" t="n">
        <v>0.045</v>
      </c>
      <c r="J1143" s="110" t="inlineStr">
        <is>
          <t>USD</t>
        </is>
      </c>
      <c r="K1143" s="110" t="n">
        <v>41.355</v>
      </c>
      <c r="L1143" s="110" t="inlineStr">
        <is>
          <t>EDGE-119669-352275</t>
        </is>
      </c>
    </row>
    <row r="1144">
      <c r="B1144" s="110" t="n">
        <v>142403</v>
      </c>
      <c r="C1144" s="108" t="inlineStr">
        <is>
          <t>Smartling-(2021-8-16-2021-9-15)_LangLink Localization Solutions Co, Ltd._HK_Translation</t>
        </is>
      </c>
      <c r="H1144" s="110" t="n">
        <v>2068.8</v>
      </c>
      <c r="I1144" s="110" t="n">
        <v>0.08550000000000001</v>
      </c>
      <c r="J1144" s="110" t="inlineStr">
        <is>
          <t>USD</t>
        </is>
      </c>
      <c r="K1144" s="110" t="n">
        <v>176.8824</v>
      </c>
      <c r="L1144" s="110" t="inlineStr">
        <is>
          <t>EDGE-142403-352276</t>
        </is>
      </c>
    </row>
    <row r="1145">
      <c r="B1145" s="110" t="n">
        <v>190801</v>
      </c>
      <c r="C1145" s="108" t="inlineStr">
        <is>
          <t>Smartling-(2021-8-16-2021-9-15)_Li Yingsong_CN_Translation</t>
        </is>
      </c>
      <c r="H1145" s="110" t="n">
        <v>71</v>
      </c>
      <c r="I1145" s="110" t="n">
        <v>0.18</v>
      </c>
      <c r="J1145" s="110" t="inlineStr">
        <is>
          <t>CNY</t>
        </is>
      </c>
      <c r="K1145" s="110" t="n">
        <v>12.78</v>
      </c>
      <c r="L1145" s="110" t="inlineStr">
        <is>
          <t>EDGE-190801-352277</t>
        </is>
      </c>
    </row>
    <row r="1146">
      <c r="B1146" s="110" t="n">
        <v>74978</v>
      </c>
      <c r="C1146" s="108" t="inlineStr">
        <is>
          <t>Smartling-(2021-8-16-2021-9-15)_Pilar Vasquez_MX_Translation</t>
        </is>
      </c>
      <c r="H1146" s="110" t="n">
        <v>2517</v>
      </c>
      <c r="I1146" s="110" t="n">
        <v>0.035</v>
      </c>
      <c r="J1146" s="110" t="inlineStr">
        <is>
          <t>USD</t>
        </is>
      </c>
      <c r="K1146" s="110" t="n">
        <v>88.095</v>
      </c>
      <c r="L1146" s="110" t="inlineStr">
        <is>
          <t>EDGE-74978-352278</t>
        </is>
      </c>
    </row>
    <row r="1147">
      <c r="B1147" s="110" t="n">
        <v>170316</v>
      </c>
      <c r="C1147" s="108" t="inlineStr">
        <is>
          <t>Smartling-(2021-8-16-2021-9-15)_Sara Li_HK_Translation</t>
        </is>
      </c>
      <c r="H1147" s="110" t="n">
        <v>2005.5</v>
      </c>
      <c r="I1147" s="110" t="n">
        <v>0.08500000000000001</v>
      </c>
      <c r="J1147" s="110" t="inlineStr">
        <is>
          <t>USD</t>
        </is>
      </c>
      <c r="K1147" s="110" t="n">
        <v>170.4675</v>
      </c>
      <c r="L1147" s="110" t="inlineStr">
        <is>
          <t>EDGE-170316-352279</t>
        </is>
      </c>
    </row>
    <row r="1148">
      <c r="B1148" s="110" t="n">
        <v>123126</v>
      </c>
      <c r="C1148" s="108" t="inlineStr">
        <is>
          <t>Smartling-(2021-8-16-2021-9-15)_Seong Bok Lee_KO_Translation</t>
        </is>
      </c>
      <c r="H1148" s="110" t="n">
        <v>1329.1</v>
      </c>
      <c r="I1148" s="110" t="n">
        <v>0.056</v>
      </c>
      <c r="J1148" s="110" t="inlineStr">
        <is>
          <t>USD</t>
        </is>
      </c>
      <c r="K1148" s="110" t="n">
        <v>74.42959999999999</v>
      </c>
      <c r="L1148" s="110" t="inlineStr">
        <is>
          <t>EDGE-123126-352280</t>
        </is>
      </c>
    </row>
    <row r="1149">
      <c r="B1149" s="110" t="n">
        <v>51840</v>
      </c>
      <c r="C1149" s="108" t="inlineStr">
        <is>
          <t>Smartling-(2021-8-16-2021-9-15)_Simon Wei_TW_Translation</t>
        </is>
      </c>
      <c r="H1149" s="110" t="n">
        <v>1166.6</v>
      </c>
      <c r="I1149" s="110" t="n">
        <v>0.035</v>
      </c>
      <c r="J1149" s="110" t="inlineStr">
        <is>
          <t>USD</t>
        </is>
      </c>
      <c r="K1149" s="110" t="n">
        <v>40.831</v>
      </c>
      <c r="L1149" s="110" t="inlineStr">
        <is>
          <t>EDGE-51840-352281</t>
        </is>
      </c>
    </row>
    <row r="1150">
      <c r="B1150" s="110" t="n">
        <v>164641</v>
      </c>
      <c r="C1150" s="108" t="inlineStr">
        <is>
          <t>Smartling-(2021-8-16-2021-9-15)_Yutaka Kato_JA_Translation</t>
        </is>
      </c>
      <c r="H1150" s="110" t="n">
        <v>5244.4</v>
      </c>
      <c r="I1150" s="110" t="n">
        <v>0.07000000000000001</v>
      </c>
      <c r="J1150" s="110" t="inlineStr">
        <is>
          <t>USD</t>
        </is>
      </c>
      <c r="K1150" s="110" t="n">
        <v>367.108</v>
      </c>
      <c r="L1150" s="110" t="inlineStr">
        <is>
          <t>EDGE-164641-352282</t>
        </is>
      </c>
    </row>
    <row r="1151">
      <c r="B1151" s="439" t="n">
        <v>16756</v>
      </c>
      <c r="C1151" s="108" t="inlineStr">
        <is>
          <t>Smartling-(2021-8-16-2021-9-15)_占英 郭_CN_Translation</t>
        </is>
      </c>
      <c r="H1151" s="110" t="n">
        <v>2739.2</v>
      </c>
      <c r="I1151" s="110" t="n">
        <v>0.18</v>
      </c>
      <c r="J1151" s="110" t="inlineStr">
        <is>
          <t>CNY</t>
        </is>
      </c>
      <c r="K1151" s="110" t="n">
        <v>493.056</v>
      </c>
      <c r="L1151" s="110" t="inlineStr">
        <is>
          <t>EDGE-16756-352283</t>
        </is>
      </c>
    </row>
    <row r="1152">
      <c r="B1152" s="110" t="n">
        <v>195728</v>
      </c>
      <c r="C1152" s="108" t="inlineStr">
        <is>
          <t>Tesla-(2021-8-19-2021-9-19)_Andrey Yumin_RU_Translation</t>
        </is>
      </c>
      <c r="D1152" s="110" t="n">
        <v>287.8</v>
      </c>
      <c r="E1152" s="110" t="n">
        <v>0.05</v>
      </c>
      <c r="F1152" s="110" t="n">
        <v>0</v>
      </c>
      <c r="G1152" s="110" t="n">
        <v>14.39</v>
      </c>
      <c r="H1152" s="110" t="n">
        <v>287.8</v>
      </c>
      <c r="I1152" s="110" t="n">
        <v>0.05</v>
      </c>
      <c r="J1152" s="110" t="n">
        <v>0</v>
      </c>
      <c r="K1152" s="110" t="n">
        <v>14.39</v>
      </c>
      <c r="L1152" s="110" t="inlineStr">
        <is>
          <t>EDGE-195728-356533</t>
        </is>
      </c>
    </row>
    <row r="1153">
      <c r="B1153" s="110" t="n">
        <v>194362</v>
      </c>
      <c r="C1153" s="108" t="inlineStr">
        <is>
          <t>Tesla-(2021-8-19-2021-9-19)_Bernadett Refi_HU_Translation</t>
        </is>
      </c>
      <c r="D1153" s="110" t="n">
        <v>1600.6</v>
      </c>
      <c r="E1153" s="110" t="n">
        <v>0.05</v>
      </c>
      <c r="F1153" s="110" t="inlineStr">
        <is>
          <t>EUR</t>
        </is>
      </c>
      <c r="G1153" s="110" t="n">
        <v>80.03</v>
      </c>
      <c r="H1153" s="110" t="n">
        <v>1600.6</v>
      </c>
      <c r="I1153" s="110" t="n">
        <v>0.05</v>
      </c>
      <c r="J1153" s="110" t="inlineStr">
        <is>
          <t>EUR</t>
        </is>
      </c>
      <c r="K1153" s="110" t="n">
        <v>80.03</v>
      </c>
      <c r="L1153" s="110" t="inlineStr">
        <is>
          <t>EDGE-194362-356534</t>
        </is>
      </c>
    </row>
    <row r="1154">
      <c r="B1154" s="110" t="n">
        <v>176901</v>
      </c>
      <c r="C1154" s="108" t="inlineStr">
        <is>
          <t>Tesla-(2021-8-19-2021-9-19)_Cecilia Gammeltoft-Hansen_DA_Translation</t>
        </is>
      </c>
      <c r="D1154" s="110" t="n">
        <v>1321.6</v>
      </c>
      <c r="E1154" s="110" t="n">
        <v>0.12</v>
      </c>
      <c r="F1154" s="110" t="inlineStr">
        <is>
          <t>EUR</t>
        </is>
      </c>
      <c r="G1154" s="110" t="n">
        <v>158.59</v>
      </c>
      <c r="H1154" s="110" t="n">
        <v>1321.6</v>
      </c>
      <c r="I1154" s="110" t="n">
        <v>0.12</v>
      </c>
      <c r="J1154" s="110" t="inlineStr">
        <is>
          <t>EUR</t>
        </is>
      </c>
      <c r="K1154" s="110" t="n">
        <v>158.59</v>
      </c>
      <c r="L1154" s="110" t="inlineStr">
        <is>
          <t>EDGE-176901-356535</t>
        </is>
      </c>
    </row>
    <row r="1155">
      <c r="B1155" s="110" t="n">
        <v>48109</v>
      </c>
      <c r="C1155" s="108" t="inlineStr">
        <is>
          <t>Tesla-(2021-8-19-2021-9-19)_Colette Velletaz_FR_FR_Translation</t>
        </is>
      </c>
      <c r="D1155" s="110" t="n">
        <v>414.5</v>
      </c>
      <c r="E1155" s="110" t="n">
        <v>0.075</v>
      </c>
      <c r="F1155" s="110" t="inlineStr">
        <is>
          <t>EUR</t>
        </is>
      </c>
      <c r="G1155" s="110" t="n">
        <v>31.0875</v>
      </c>
      <c r="H1155" s="110" t="n">
        <v>414.5</v>
      </c>
      <c r="I1155" s="110" t="n">
        <v>0.075</v>
      </c>
      <c r="J1155" s="110" t="inlineStr">
        <is>
          <t>EUR</t>
        </is>
      </c>
      <c r="K1155" s="110" t="n">
        <v>31.0875</v>
      </c>
      <c r="L1155" s="110" t="inlineStr">
        <is>
          <t>EDGE-48109-356536</t>
        </is>
      </c>
    </row>
    <row r="1156">
      <c r="B1156" s="110" t="n">
        <v>170224</v>
      </c>
      <c r="C1156" s="108" t="inlineStr">
        <is>
          <t>Tesla-(2021-8-19-2021-9-19)_Corinne Duquette_FR_CA_Translation</t>
        </is>
      </c>
      <c r="D1156" s="110" t="n">
        <v>6874.3</v>
      </c>
      <c r="E1156" s="110" t="n">
        <v>0.1</v>
      </c>
      <c r="F1156" s="110" t="inlineStr">
        <is>
          <t>USD</t>
        </is>
      </c>
      <c r="G1156" s="110" t="n">
        <v>687.4299999999999</v>
      </c>
      <c r="H1156" s="110" t="n">
        <v>6874.3</v>
      </c>
      <c r="I1156" s="110" t="n">
        <v>0.1</v>
      </c>
      <c r="J1156" s="110" t="inlineStr">
        <is>
          <t>USD</t>
        </is>
      </c>
      <c r="K1156" s="110" t="n">
        <v>687.4299999999999</v>
      </c>
      <c r="L1156" s="110" t="inlineStr">
        <is>
          <t>EDGE-170224-356537</t>
        </is>
      </c>
    </row>
    <row r="1157">
      <c r="B1157" s="110" t="n">
        <v>50728</v>
      </c>
      <c r="C1157" s="108" t="inlineStr">
        <is>
          <t>Tesla-(2021-8-19-2021-9-19)_Dalia Bracha_HE_Translation</t>
        </is>
      </c>
      <c r="D1157" s="110" t="n">
        <v>2061.8</v>
      </c>
      <c r="E1157" s="110" t="n">
        <v>0.1</v>
      </c>
      <c r="F1157" s="110" t="inlineStr">
        <is>
          <t>USD</t>
        </is>
      </c>
      <c r="G1157" s="110" t="n">
        <v>206.18</v>
      </c>
      <c r="H1157" s="110" t="n">
        <v>2061.8</v>
      </c>
      <c r="I1157" s="110" t="n">
        <v>0.1</v>
      </c>
      <c r="J1157" s="110" t="inlineStr">
        <is>
          <t>USD</t>
        </is>
      </c>
      <c r="K1157" s="110" t="n">
        <v>206.18</v>
      </c>
      <c r="L1157" s="110" t="inlineStr">
        <is>
          <t>EDGE-50728-356538</t>
        </is>
      </c>
    </row>
    <row r="1158">
      <c r="B1158" s="110" t="n">
        <v>185536</v>
      </c>
      <c r="C1158" s="108" t="inlineStr">
        <is>
          <t>Tesla-(2021-8-19-2021-9-19)_Dragana Selakovic_SL_Translation</t>
        </is>
      </c>
      <c r="D1158" s="110" t="n">
        <v>1828.6</v>
      </c>
      <c r="E1158" s="110" t="n">
        <v>0.08</v>
      </c>
      <c r="F1158" s="110" t="inlineStr">
        <is>
          <t>EUR</t>
        </is>
      </c>
      <c r="G1158" s="110" t="n">
        <v>146.288</v>
      </c>
      <c r="H1158" s="110" t="n">
        <v>1828.6</v>
      </c>
      <c r="I1158" s="110" t="n">
        <v>0.08</v>
      </c>
      <c r="J1158" s="110" t="inlineStr">
        <is>
          <t>EUR</t>
        </is>
      </c>
      <c r="K1158" s="110" t="n">
        <v>146.288</v>
      </c>
      <c r="L1158" s="110" t="inlineStr">
        <is>
          <t>EDGE-185536-356539</t>
        </is>
      </c>
    </row>
    <row r="1159">
      <c r="B1159" s="110" t="n">
        <v>198471</v>
      </c>
      <c r="C1159" s="108" t="inlineStr">
        <is>
          <t>Tesla-(2021-8-19-2021-9-19)_Georgy Kopylov_RU_Translation</t>
        </is>
      </c>
      <c r="D1159" s="110" t="n">
        <v>258.2</v>
      </c>
      <c r="E1159" s="110" t="n">
        <v>0.05</v>
      </c>
      <c r="F1159" s="110" t="n">
        <v>0</v>
      </c>
      <c r="G1159" s="110" t="n">
        <v>12.91</v>
      </c>
      <c r="H1159" s="110" t="n">
        <v>258.2</v>
      </c>
      <c r="I1159" s="110" t="n">
        <v>0.05</v>
      </c>
      <c r="J1159" s="110" t="n">
        <v>0</v>
      </c>
      <c r="K1159" s="110" t="n">
        <v>12.91</v>
      </c>
      <c r="L1159" s="110" t="inlineStr">
        <is>
          <t>EDGE-198471-356540</t>
        </is>
      </c>
    </row>
    <row r="1160">
      <c r="B1160" s="110" t="n">
        <v>7341</v>
      </c>
      <c r="C1160" s="108" t="inlineStr">
        <is>
          <t>Tesla-(2021-8-19-2021-9-19)_Gerard Grivé_CA_Translation</t>
        </is>
      </c>
      <c r="D1160" s="110" t="n">
        <v>10429.8</v>
      </c>
      <c r="E1160" s="110" t="n">
        <v>0.075</v>
      </c>
      <c r="F1160" s="110" t="inlineStr">
        <is>
          <t>EUR</t>
        </is>
      </c>
      <c r="G1160" s="110" t="n">
        <v>782.235</v>
      </c>
      <c r="H1160" s="110" t="n">
        <v>10429.8</v>
      </c>
      <c r="I1160" s="110" t="n">
        <v>0.075</v>
      </c>
      <c r="J1160" s="110" t="inlineStr">
        <is>
          <t>EUR</t>
        </is>
      </c>
      <c r="K1160" s="110" t="n">
        <v>782.235</v>
      </c>
      <c r="L1160" s="110" t="inlineStr">
        <is>
          <t>EDGE-7341-356541</t>
        </is>
      </c>
    </row>
    <row r="1161">
      <c r="B1161" s="110" t="n">
        <v>16756</v>
      </c>
      <c r="C1161" s="108" t="inlineStr">
        <is>
          <t>Tesla-(2021-8-19-2021-9-19)_Guo Zhanying_CN_Translation</t>
        </is>
      </c>
      <c r="D1161" s="110" t="n">
        <v>15222.3</v>
      </c>
      <c r="E1161" s="110" t="n">
        <v>0.18</v>
      </c>
      <c r="F1161" s="110" t="inlineStr">
        <is>
          <t>CNY</t>
        </is>
      </c>
      <c r="G1161" s="110" t="n">
        <v>2740.014</v>
      </c>
      <c r="H1161" s="110" t="n">
        <v>15222.3</v>
      </c>
      <c r="I1161" s="110" t="n">
        <v>0.18</v>
      </c>
      <c r="J1161" s="110" t="inlineStr">
        <is>
          <t>CNY</t>
        </is>
      </c>
      <c r="K1161" s="110" t="n">
        <v>2740.014</v>
      </c>
      <c r="L1161" s="110" t="inlineStr">
        <is>
          <t>EDGE-16756-356542</t>
        </is>
      </c>
    </row>
    <row r="1162">
      <c r="B1162" s="110" t="n">
        <v>119669</v>
      </c>
      <c r="C1162" s="108" t="inlineStr">
        <is>
          <t>Tesla-(2021-8-19-2021-9-19)_Gyeongsu Lee_KO_Translation</t>
        </is>
      </c>
      <c r="D1162" s="110" t="n">
        <v>16257.1</v>
      </c>
      <c r="E1162" s="110" t="n">
        <v>0.06</v>
      </c>
      <c r="F1162" s="110" t="inlineStr">
        <is>
          <t>USD</t>
        </is>
      </c>
      <c r="G1162" s="110" t="n">
        <v>975.426</v>
      </c>
      <c r="H1162" s="110" t="n">
        <v>16257.1</v>
      </c>
      <c r="I1162" s="110" t="n">
        <v>0.06</v>
      </c>
      <c r="J1162" s="110" t="inlineStr">
        <is>
          <t>USD</t>
        </is>
      </c>
      <c r="K1162" s="110" t="n">
        <v>975.426</v>
      </c>
      <c r="L1162" s="110" t="inlineStr">
        <is>
          <t>EDGE-119669-356543</t>
        </is>
      </c>
    </row>
    <row r="1163">
      <c r="B1163" s="110" t="n">
        <v>117325</v>
      </c>
      <c r="C1163" s="108" t="inlineStr">
        <is>
          <t>Tesla-(2021-8-19-2021-9-19)_Hiromasa Funaki_JA_Translation</t>
        </is>
      </c>
      <c r="D1163" s="110" t="n">
        <v>6486.8</v>
      </c>
      <c r="E1163" s="110" t="n">
        <v>10</v>
      </c>
      <c r="F1163" s="110" t="inlineStr">
        <is>
          <t>JPY</t>
        </is>
      </c>
      <c r="G1163" s="110" t="n">
        <v>64868</v>
      </c>
      <c r="H1163" s="110" t="n">
        <v>6486.8</v>
      </c>
      <c r="I1163" s="110" t="n">
        <v>10</v>
      </c>
      <c r="J1163" s="110" t="inlineStr">
        <is>
          <t>JPY</t>
        </is>
      </c>
      <c r="K1163" s="110" t="n">
        <v>64868</v>
      </c>
      <c r="L1163" s="110" t="inlineStr">
        <is>
          <t>EDGE-117325-356544</t>
        </is>
      </c>
    </row>
    <row r="1164">
      <c r="B1164" s="110" t="n">
        <v>169884</v>
      </c>
      <c r="C1164" s="108" t="inlineStr">
        <is>
          <t>Tesla-(2021-8-19-2021-9-19)_Hyeran Moon (May)_KO_Translation</t>
        </is>
      </c>
      <c r="D1164" s="110" t="n">
        <v>618.2</v>
      </c>
      <c r="E1164" s="110" t="n">
        <v>0.05</v>
      </c>
      <c r="F1164" s="110" t="inlineStr">
        <is>
          <t>USD</t>
        </is>
      </c>
      <c r="G1164" s="110" t="n">
        <v>30.91</v>
      </c>
      <c r="H1164" s="110" t="n">
        <v>618.2</v>
      </c>
      <c r="I1164" s="110" t="n">
        <v>0.05</v>
      </c>
      <c r="J1164" s="110" t="inlineStr">
        <is>
          <t>USD</t>
        </is>
      </c>
      <c r="K1164" s="110" t="n">
        <v>30.91</v>
      </c>
      <c r="L1164" s="110" t="inlineStr">
        <is>
          <t>EDGE-169884-356545</t>
        </is>
      </c>
    </row>
    <row r="1165">
      <c r="B1165" s="110" t="n">
        <v>176902</v>
      </c>
      <c r="C1165" s="108" t="inlineStr">
        <is>
          <t>Tesla-(2021-8-19-2021-9-19)_Ida Søgaard_DA_Translation</t>
        </is>
      </c>
      <c r="D1165" s="110" t="n">
        <v>558.58333</v>
      </c>
      <c r="E1165" s="110" t="n">
        <v>0.12</v>
      </c>
      <c r="F1165" s="110" t="inlineStr">
        <is>
          <t>EUR</t>
        </is>
      </c>
      <c r="G1165" s="110" t="n">
        <v>67.03</v>
      </c>
      <c r="H1165" s="110" t="n">
        <v>558.58333</v>
      </c>
      <c r="I1165" s="110" t="n">
        <v>0.12</v>
      </c>
      <c r="J1165" s="110" t="inlineStr">
        <is>
          <t>EUR</t>
        </is>
      </c>
      <c r="K1165" s="110" t="n">
        <v>67.03</v>
      </c>
      <c r="L1165" s="110" t="inlineStr">
        <is>
          <t>EDGE-176902-356546</t>
        </is>
      </c>
    </row>
    <row r="1166">
      <c r="B1166" s="110" t="n">
        <v>194361</v>
      </c>
      <c r="C1166" s="108" t="inlineStr">
        <is>
          <t>Tesla-(2021-8-19-2021-9-19)_Jarmo Katainen_FI_Translation</t>
        </is>
      </c>
      <c r="D1166" s="110" t="n">
        <v>54.4</v>
      </c>
      <c r="E1166" s="110" t="n">
        <v>0.13</v>
      </c>
      <c r="F1166" s="110" t="inlineStr">
        <is>
          <t>EUR</t>
        </is>
      </c>
      <c r="G1166" s="110" t="n">
        <v>7.072</v>
      </c>
      <c r="H1166" s="110" t="n">
        <v>54.4</v>
      </c>
      <c r="I1166" s="110" t="n">
        <v>0.13</v>
      </c>
      <c r="J1166" s="110" t="inlineStr">
        <is>
          <t>EUR</t>
        </is>
      </c>
      <c r="K1166" s="110" t="n">
        <v>7.072</v>
      </c>
      <c r="L1166" s="110" t="inlineStr">
        <is>
          <t>EDGE-194361-356547</t>
        </is>
      </c>
    </row>
    <row r="1167">
      <c r="B1167" s="110" t="n">
        <v>175908</v>
      </c>
      <c r="C1167" s="108" t="inlineStr">
        <is>
          <t>Tesla-(2021-8-19-2021-9-19)_Johan Mikael Kjällman_SV_Translation</t>
        </is>
      </c>
      <c r="D1167" s="110" t="n">
        <v>2769.2308</v>
      </c>
      <c r="E1167" s="110" t="n">
        <v>0.13</v>
      </c>
      <c r="F1167" s="110" t="inlineStr">
        <is>
          <t>EUR</t>
        </is>
      </c>
      <c r="G1167" s="110" t="n">
        <v>360</v>
      </c>
      <c r="H1167" s="110" t="n">
        <v>2769.2308</v>
      </c>
      <c r="I1167" s="110" t="n">
        <v>0.13</v>
      </c>
      <c r="J1167" s="110" t="inlineStr">
        <is>
          <t>EUR</t>
        </is>
      </c>
      <c r="K1167" s="110" t="n">
        <v>360</v>
      </c>
      <c r="L1167" s="110" t="inlineStr">
        <is>
          <t>EDGE-175908-356548</t>
        </is>
      </c>
    </row>
    <row r="1168">
      <c r="B1168" s="110" t="n">
        <v>194360</v>
      </c>
      <c r="C1168" s="108" t="inlineStr">
        <is>
          <t>Tesla-(2021-8-19-2021-9-19)_Jussi Anttila_FI_Translation</t>
        </is>
      </c>
      <c r="D1168" s="110" t="n">
        <v>1515</v>
      </c>
      <c r="E1168" s="110" t="n">
        <v>0.13</v>
      </c>
      <c r="F1168" s="110" t="inlineStr">
        <is>
          <t>EUR</t>
        </is>
      </c>
      <c r="G1168" s="110" t="n">
        <v>196.95</v>
      </c>
      <c r="H1168" s="110" t="n">
        <v>1515</v>
      </c>
      <c r="I1168" s="110" t="n">
        <v>0.13</v>
      </c>
      <c r="J1168" s="110" t="inlineStr">
        <is>
          <t>EUR</t>
        </is>
      </c>
      <c r="K1168" s="110" t="n">
        <v>196.95</v>
      </c>
      <c r="L1168" s="110" t="inlineStr">
        <is>
          <t>EDGE-194360-356549</t>
        </is>
      </c>
    </row>
    <row r="1169">
      <c r="B1169" s="110" t="n">
        <v>67147</v>
      </c>
      <c r="C1169" s="108" t="inlineStr">
        <is>
          <t>Tesla-(2021-8-19-2021-9-19)_Keelin Feeney_EN_UK_Translation</t>
        </is>
      </c>
      <c r="D1169" s="110" t="n">
        <v>40050.3</v>
      </c>
      <c r="E1169" s="110" t="n">
        <v>0.03</v>
      </c>
      <c r="F1169" s="110" t="n">
        <v>0</v>
      </c>
      <c r="G1169" s="504" t="n">
        <v>1201.51</v>
      </c>
      <c r="H1169" s="110" t="n">
        <v>40050.3</v>
      </c>
      <c r="I1169" s="110" t="n">
        <v>0.03</v>
      </c>
      <c r="J1169" s="110" t="n">
        <v>0</v>
      </c>
      <c r="K1169" s="504" t="n">
        <v>1201.51</v>
      </c>
      <c r="L1169" s="110" t="inlineStr">
        <is>
          <t>EDGE-67147-356550</t>
        </is>
      </c>
    </row>
    <row r="1170">
      <c r="B1170" s="110" t="n">
        <v>150112</v>
      </c>
      <c r="C1170" s="108" t="inlineStr">
        <is>
          <t>Tesla-(2021-8-19-2021-9-19)_Koen Vander Elst_NL_Translation</t>
        </is>
      </c>
      <c r="D1170" s="110" t="n">
        <v>2360.5</v>
      </c>
      <c r="E1170" s="110" t="n">
        <v>0.1</v>
      </c>
      <c r="F1170" s="110" t="inlineStr">
        <is>
          <t>EUR</t>
        </is>
      </c>
      <c r="G1170" s="110" t="n">
        <v>236.05</v>
      </c>
      <c r="H1170" s="110" t="n">
        <v>2360.5</v>
      </c>
      <c r="I1170" s="110" t="n">
        <v>0.1</v>
      </c>
      <c r="J1170" s="110" t="inlineStr">
        <is>
          <t>EUR</t>
        </is>
      </c>
      <c r="K1170" s="110" t="n">
        <v>236.05</v>
      </c>
      <c r="L1170" s="110" t="inlineStr">
        <is>
          <t>EDGE-150112-356551</t>
        </is>
      </c>
    </row>
    <row r="1171">
      <c r="B1171" s="110" t="n">
        <v>142403</v>
      </c>
      <c r="C1171" s="108" t="inlineStr">
        <is>
          <t>Tesla-(2021-8-19-2021-9-19)_LangLink Localization Solutions Co, Ltd._HK_Translation</t>
        </is>
      </c>
      <c r="D1171" s="110" t="n">
        <v>12.825</v>
      </c>
      <c r="E1171" s="110" t="n">
        <v>0.08</v>
      </c>
      <c r="F1171" s="110" t="inlineStr">
        <is>
          <t>USD</t>
        </is>
      </c>
      <c r="G1171" s="110" t="n">
        <v>1.026</v>
      </c>
      <c r="H1171" s="110" t="n">
        <v>12.825</v>
      </c>
      <c r="I1171" s="110" t="n">
        <v>0.08</v>
      </c>
      <c r="J1171" s="110" t="inlineStr">
        <is>
          <t>USD</t>
        </is>
      </c>
      <c r="K1171" s="110" t="n">
        <v>1.026</v>
      </c>
      <c r="L1171" s="110" t="inlineStr">
        <is>
          <t>EDGE-142403-356552</t>
        </is>
      </c>
    </row>
    <row r="1172">
      <c r="B1172" s="110" t="n">
        <v>5533</v>
      </c>
      <c r="C1172" s="108" t="inlineStr">
        <is>
          <t>Tesla-(2021-8-19-2021-9-19)_Laszlo Kovacs_HU_Translation</t>
        </is>
      </c>
      <c r="D1172" s="110" t="n">
        <v>2375.9</v>
      </c>
      <c r="E1172" s="110" t="n">
        <v>0.08</v>
      </c>
      <c r="F1172" s="110" t="inlineStr">
        <is>
          <t>USD</t>
        </is>
      </c>
      <c r="G1172" s="110" t="n">
        <v>190.072</v>
      </c>
      <c r="H1172" s="110" t="n">
        <v>2375.9</v>
      </c>
      <c r="I1172" s="110" t="n">
        <v>0.08</v>
      </c>
      <c r="J1172" s="110" t="inlineStr">
        <is>
          <t>USD</t>
        </is>
      </c>
      <c r="K1172" s="110" t="n">
        <v>190.072</v>
      </c>
      <c r="L1172" s="110" t="inlineStr">
        <is>
          <t>EDGE-5533-356553</t>
        </is>
      </c>
    </row>
    <row r="1173">
      <c r="B1173" s="110" t="n">
        <v>170316</v>
      </c>
      <c r="C1173" s="108" t="inlineStr">
        <is>
          <t>Tesla-(2021-8-19-2021-9-19)_Li Yat Tung_HK_Translation</t>
        </is>
      </c>
      <c r="D1173" s="110" t="n">
        <v>5460.2</v>
      </c>
      <c r="E1173" s="110" t="n">
        <v>0.08500000000000001</v>
      </c>
      <c r="F1173" s="110" t="inlineStr">
        <is>
          <t>USD</t>
        </is>
      </c>
      <c r="G1173" s="110" t="n">
        <v>464.117</v>
      </c>
      <c r="H1173" s="110" t="n">
        <v>5460.2</v>
      </c>
      <c r="I1173" s="110" t="n">
        <v>0.08500000000000001</v>
      </c>
      <c r="J1173" s="110" t="inlineStr">
        <is>
          <t>USD</t>
        </is>
      </c>
      <c r="K1173" s="110" t="n">
        <v>464.117</v>
      </c>
      <c r="L1173" s="110" t="inlineStr">
        <is>
          <t>EDGE-170316-356554</t>
        </is>
      </c>
    </row>
    <row r="1174">
      <c r="B1174" s="110" t="n">
        <v>81450</v>
      </c>
      <c r="C1174" s="108" t="inlineStr">
        <is>
          <t>Tesla-(2021-8-19-2021-9-19)_Lingsoft_NO_NO_Translation</t>
        </is>
      </c>
      <c r="D1174" s="110" t="n">
        <v>2618.6387</v>
      </c>
      <c r="E1174" s="110" t="n">
        <v>0.155</v>
      </c>
      <c r="F1174" s="110" t="inlineStr">
        <is>
          <t>EUR</t>
        </is>
      </c>
      <c r="G1174" s="110" t="n">
        <v>405.889</v>
      </c>
      <c r="H1174" s="110" t="n">
        <v>2618.6387</v>
      </c>
      <c r="I1174" s="110" t="n">
        <v>0.155</v>
      </c>
      <c r="J1174" s="110" t="inlineStr">
        <is>
          <t>EUR</t>
        </is>
      </c>
      <c r="K1174" s="110" t="n">
        <v>405.889</v>
      </c>
      <c r="L1174" s="110" t="inlineStr">
        <is>
          <t>EDGE-81450-356555</t>
        </is>
      </c>
    </row>
    <row r="1175">
      <c r="B1175" s="110" t="n">
        <v>81450</v>
      </c>
      <c r="C1175" s="108" t="inlineStr">
        <is>
          <t>Tesla-(2021-8-19-2021-9-19)_Lingsoft_SV_SV_Translation</t>
        </is>
      </c>
      <c r="D1175" s="110" t="n">
        <v>483.87097</v>
      </c>
      <c r="E1175" s="110" t="n">
        <v>0.155</v>
      </c>
      <c r="F1175" s="110" t="inlineStr">
        <is>
          <t>EUR</t>
        </is>
      </c>
      <c r="G1175" s="110" t="n">
        <v>75</v>
      </c>
      <c r="H1175" s="110" t="n">
        <v>483.87097</v>
      </c>
      <c r="I1175" s="110" t="n">
        <v>0.155</v>
      </c>
      <c r="J1175" s="110" t="inlineStr">
        <is>
          <t>EUR</t>
        </is>
      </c>
      <c r="K1175" s="110" t="n">
        <v>75</v>
      </c>
      <c r="L1175" s="110" t="inlineStr">
        <is>
          <t>EDGE-81450-356556</t>
        </is>
      </c>
    </row>
    <row r="1176">
      <c r="B1176" s="110" t="n">
        <v>44352</v>
      </c>
      <c r="C1176" s="108" t="inlineStr">
        <is>
          <t>Tesla-(2021-8-19-2021-9-19)_Luca Ghelli _IT_Translation</t>
        </is>
      </c>
      <c r="D1176" s="110" t="n">
        <v>537.4</v>
      </c>
      <c r="E1176" s="110" t="n">
        <v>0.07000000000000001</v>
      </c>
      <c r="F1176" s="110" t="inlineStr">
        <is>
          <t>EUR</t>
        </is>
      </c>
      <c r="G1176" s="110" t="n">
        <v>37.618</v>
      </c>
      <c r="H1176" s="110" t="n">
        <v>537.4</v>
      </c>
      <c r="I1176" s="110" t="n">
        <v>0.07000000000000001</v>
      </c>
      <c r="J1176" s="110" t="inlineStr">
        <is>
          <t>EUR</t>
        </is>
      </c>
      <c r="K1176" s="110" t="n">
        <v>37.618</v>
      </c>
      <c r="L1176" s="110" t="inlineStr">
        <is>
          <t>EDGE-44352-356557</t>
        </is>
      </c>
    </row>
    <row r="1177">
      <c r="B1177" s="110" t="inlineStr">
        <is>
          <t>G90006218</t>
        </is>
      </c>
      <c r="C1177" s="108" t="inlineStr">
        <is>
          <t>Tesla-(2021-8-19-2021-9-19)_Maciej Andrzejczak_PL_Translation</t>
        </is>
      </c>
      <c r="D1177" s="110" t="n">
        <v>406.2</v>
      </c>
      <c r="E1177" s="110" t="n">
        <v>0.08</v>
      </c>
      <c r="F1177" s="110" t="inlineStr">
        <is>
          <t>EUR</t>
        </is>
      </c>
      <c r="G1177" s="110" t="n">
        <v>32.496</v>
      </c>
      <c r="H1177" s="110" t="n">
        <v>406.2</v>
      </c>
      <c r="I1177" s="110" t="n">
        <v>0.08</v>
      </c>
      <c r="J1177" s="110" t="inlineStr">
        <is>
          <t>EUR</t>
        </is>
      </c>
      <c r="K1177" s="110" t="n">
        <v>32.496</v>
      </c>
      <c r="L1177" s="110" t="inlineStr">
        <is>
          <t>EDGE-G90006218-356579</t>
        </is>
      </c>
    </row>
    <row r="1178">
      <c r="B1178" s="110" t="inlineStr">
        <is>
          <t>G90006215</t>
        </is>
      </c>
      <c r="C1178" s="108" t="inlineStr">
        <is>
          <t>Tesla-(2021-8-19-2021-9-19)_Marcin Marciniszyn_PL_Translation</t>
        </is>
      </c>
      <c r="D1178" s="110" t="n">
        <v>1474.1</v>
      </c>
      <c r="E1178" s="110" t="n">
        <v>0.07000000000000001</v>
      </c>
      <c r="F1178" s="110" t="inlineStr">
        <is>
          <t>EUR</t>
        </is>
      </c>
      <c r="G1178" s="110" t="n">
        <v>103.187</v>
      </c>
      <c r="H1178" s="110" t="n">
        <v>1474.1</v>
      </c>
      <c r="I1178" s="110" t="n">
        <v>0.07000000000000001</v>
      </c>
      <c r="J1178" s="110" t="inlineStr">
        <is>
          <t>EUR</t>
        </is>
      </c>
      <c r="K1178" s="110" t="n">
        <v>103.187</v>
      </c>
      <c r="L1178" s="110" t="inlineStr">
        <is>
          <t>EDGE-G90006215-356583</t>
        </is>
      </c>
    </row>
    <row r="1179">
      <c r="B1179" s="110" t="n">
        <v>72368</v>
      </c>
      <c r="C1179" s="108" t="inlineStr">
        <is>
          <t>Tesla-(2021-8-19-2021-9-19)_Marta Pou Rovira_CA_Translation</t>
        </is>
      </c>
      <c r="D1179" s="110" t="n">
        <v>412.8</v>
      </c>
      <c r="E1179" s="110" t="n">
        <v>0.065</v>
      </c>
      <c r="F1179" s="110" t="inlineStr">
        <is>
          <t>EUR</t>
        </is>
      </c>
      <c r="G1179" s="110" t="n">
        <v>26.832</v>
      </c>
      <c r="H1179" s="110" t="n">
        <v>412.8</v>
      </c>
      <c r="I1179" s="110" t="n">
        <v>0.065</v>
      </c>
      <c r="J1179" s="110" t="inlineStr">
        <is>
          <t>EUR</t>
        </is>
      </c>
      <c r="K1179" s="110" t="n">
        <v>26.832</v>
      </c>
      <c r="L1179" s="110" t="inlineStr">
        <is>
          <t>EDGE-72368-356558</t>
        </is>
      </c>
    </row>
    <row r="1180">
      <c r="B1180" s="110" t="n">
        <v>126535</v>
      </c>
      <c r="C1180" s="108" t="inlineStr">
        <is>
          <t>Tesla-(2021-8-19-2021-9-19)_Michele Lemieux-Madison_FR_CA_Translation</t>
        </is>
      </c>
      <c r="D1180" s="110" t="n">
        <v>489.3</v>
      </c>
      <c r="E1180" s="110" t="n">
        <v>0.12</v>
      </c>
      <c r="F1180" s="110" t="inlineStr">
        <is>
          <t>USD</t>
        </is>
      </c>
      <c r="G1180" s="110" t="n">
        <v>58.716</v>
      </c>
      <c r="H1180" s="110" t="n">
        <v>489.3</v>
      </c>
      <c r="I1180" s="110" t="n">
        <v>0.12</v>
      </c>
      <c r="J1180" s="110" t="inlineStr">
        <is>
          <t>USD</t>
        </is>
      </c>
      <c r="K1180" s="110" t="n">
        <v>58.716</v>
      </c>
      <c r="L1180" s="110" t="inlineStr">
        <is>
          <t>EDGE-126535-356559</t>
        </is>
      </c>
    </row>
    <row r="1181">
      <c r="B1181" s="110" t="n">
        <v>25876</v>
      </c>
      <c r="C1181" s="108" t="inlineStr">
        <is>
          <t>Tesla-(2021-8-19-2021-9-19)_Monica Colman_IT_Translation</t>
        </is>
      </c>
      <c r="D1181" s="110" t="n">
        <v>3097.6</v>
      </c>
      <c r="E1181" s="110" t="n">
        <v>0.075</v>
      </c>
      <c r="F1181" s="110" t="inlineStr">
        <is>
          <t>EUR</t>
        </is>
      </c>
      <c r="G1181" s="110" t="n">
        <v>232.32</v>
      </c>
      <c r="H1181" s="110" t="n">
        <v>3097.6</v>
      </c>
      <c r="I1181" s="110" t="n">
        <v>0.075</v>
      </c>
      <c r="J1181" s="110" t="inlineStr">
        <is>
          <t>EUR</t>
        </is>
      </c>
      <c r="K1181" s="110" t="n">
        <v>232.32</v>
      </c>
      <c r="L1181" s="110" t="inlineStr">
        <is>
          <t>EDGE-25876-356560</t>
        </is>
      </c>
    </row>
    <row r="1182">
      <c r="B1182" s="110" t="n">
        <v>17611</v>
      </c>
      <c r="C1182" s="108" t="inlineStr">
        <is>
          <t>Tesla-(2021-8-19-2021-9-19)_Nathalie Delarbre_FR_FR_Translation</t>
        </is>
      </c>
      <c r="D1182" s="110" t="n">
        <v>166.5</v>
      </c>
      <c r="E1182" s="110" t="n">
        <v>0.09</v>
      </c>
      <c r="F1182" s="110" t="inlineStr">
        <is>
          <t>EUR</t>
        </is>
      </c>
      <c r="G1182" s="110" t="n">
        <v>14.985</v>
      </c>
      <c r="H1182" s="110" t="n">
        <v>166.5</v>
      </c>
      <c r="I1182" s="110" t="n">
        <v>0.09</v>
      </c>
      <c r="J1182" s="110" t="inlineStr">
        <is>
          <t>EUR</t>
        </is>
      </c>
      <c r="K1182" s="110" t="n">
        <v>14.985</v>
      </c>
      <c r="L1182" s="110" t="inlineStr">
        <is>
          <t>EDGE-17611-356561</t>
        </is>
      </c>
    </row>
    <row r="1183">
      <c r="B1183" s="110" t="n">
        <v>194358</v>
      </c>
      <c r="C1183" s="108" t="inlineStr">
        <is>
          <t>Tesla-(2021-8-19-2021-9-19)_Noor Haizat Mustaffa_MS_Translation</t>
        </is>
      </c>
      <c r="D1183" s="110" t="n">
        <v>894.3</v>
      </c>
      <c r="E1183" s="110" t="n">
        <v>0.07000000000000001</v>
      </c>
      <c r="F1183" s="110" t="inlineStr">
        <is>
          <t>USD</t>
        </is>
      </c>
      <c r="G1183" s="110" t="n">
        <v>62.601</v>
      </c>
      <c r="H1183" s="110" t="n">
        <v>894.3</v>
      </c>
      <c r="I1183" s="110" t="n">
        <v>0.07000000000000001</v>
      </c>
      <c r="J1183" s="110" t="inlineStr">
        <is>
          <t>USD</t>
        </is>
      </c>
      <c r="K1183" s="110" t="n">
        <v>62.601</v>
      </c>
      <c r="L1183" s="110" t="inlineStr">
        <is>
          <t>EDGE-194358-356562</t>
        </is>
      </c>
    </row>
    <row r="1184">
      <c r="B1184" s="110" t="n">
        <v>190215</v>
      </c>
      <c r="C1184" s="108" t="inlineStr">
        <is>
          <t>Tesla-(2021-8-19-2021-9-19)_Osama Mohammed El-Bishlawi_AR_Translation</t>
        </is>
      </c>
      <c r="D1184" s="110" t="n">
        <v>1677.1</v>
      </c>
      <c r="E1184" s="110" t="n">
        <v>0.05</v>
      </c>
      <c r="F1184" s="110" t="inlineStr">
        <is>
          <t>USD</t>
        </is>
      </c>
      <c r="G1184" s="110" t="n">
        <v>83.855</v>
      </c>
      <c r="H1184" s="110" t="n">
        <v>1677.1</v>
      </c>
      <c r="I1184" s="110" t="n">
        <v>0.05</v>
      </c>
      <c r="J1184" s="110" t="inlineStr">
        <is>
          <t>USD</t>
        </is>
      </c>
      <c r="K1184" s="110" t="n">
        <v>83.855</v>
      </c>
      <c r="L1184" s="110" t="inlineStr">
        <is>
          <t>EDGE-190215-356563</t>
        </is>
      </c>
    </row>
    <row r="1185">
      <c r="B1185" s="110" t="n">
        <v>51833</v>
      </c>
      <c r="C1185" s="108" t="inlineStr">
        <is>
          <t>Tesla-(2021-8-19-2021-9-19)_Pablo San Millan Gutierrez_ES_Translation</t>
        </is>
      </c>
      <c r="D1185" s="110" t="n">
        <v>3702.3571</v>
      </c>
      <c r="E1185" s="110" t="n">
        <v>0.07000000000000001</v>
      </c>
      <c r="F1185" s="110" t="inlineStr">
        <is>
          <t>EUR</t>
        </is>
      </c>
      <c r="G1185" s="110" t="n">
        <v>259.165</v>
      </c>
      <c r="H1185" s="110" t="n">
        <v>3702.3571</v>
      </c>
      <c r="I1185" s="110" t="n">
        <v>0.07000000000000001</v>
      </c>
      <c r="J1185" s="110" t="inlineStr">
        <is>
          <t>EUR</t>
        </is>
      </c>
      <c r="K1185" s="110" t="n">
        <v>259.165</v>
      </c>
      <c r="L1185" s="110" t="inlineStr">
        <is>
          <t>EDGE-51833-356564</t>
        </is>
      </c>
    </row>
    <row r="1186">
      <c r="B1186" s="110" t="n">
        <v>169954</v>
      </c>
      <c r="C1186" s="108" t="inlineStr">
        <is>
          <t>Tesla-(2021-8-19-2021-9-19)_Peggy Chiang_TW_Translation</t>
        </is>
      </c>
      <c r="D1186" s="110" t="n">
        <v>1722.9</v>
      </c>
      <c r="E1186" s="110" t="n">
        <v>0.1</v>
      </c>
      <c r="F1186" s="110" t="inlineStr">
        <is>
          <t>USD</t>
        </is>
      </c>
      <c r="G1186" s="110" t="n">
        <v>172.29</v>
      </c>
      <c r="H1186" s="110" t="n">
        <v>1722.9</v>
      </c>
      <c r="I1186" s="110" t="n">
        <v>0.1</v>
      </c>
      <c r="J1186" s="110" t="inlineStr">
        <is>
          <t>USD</t>
        </is>
      </c>
      <c r="K1186" s="110" t="n">
        <v>172.29</v>
      </c>
      <c r="L1186" s="110" t="inlineStr">
        <is>
          <t>EDGE-169954-356565</t>
        </is>
      </c>
    </row>
    <row r="1187">
      <c r="B1187" s="110" t="n">
        <v>169881</v>
      </c>
      <c r="C1187" s="108" t="inlineStr">
        <is>
          <t>Tesla-(2021-8-19-2021-9-19)_Philipp Weber_DE_Translation</t>
        </is>
      </c>
      <c r="D1187" s="110" t="n">
        <v>6800</v>
      </c>
      <c r="E1187" s="110" t="n">
        <v>0.09</v>
      </c>
      <c r="F1187" s="110" t="inlineStr">
        <is>
          <t>EUR</t>
        </is>
      </c>
      <c r="G1187" s="110" t="n">
        <v>612</v>
      </c>
      <c r="H1187" s="110">
        <f>K1187/I1187</f>
        <v/>
      </c>
      <c r="I1187" s="110" t="n">
        <v>0.09</v>
      </c>
      <c r="J1187" s="110" t="inlineStr">
        <is>
          <t>EUR</t>
        </is>
      </c>
      <c r="K1187" s="110" t="n">
        <v>650</v>
      </c>
      <c r="L1187" s="110" t="inlineStr">
        <is>
          <t>EDGE-169881-356815</t>
        </is>
      </c>
    </row>
    <row r="1188">
      <c r="B1188" s="110" t="n">
        <v>176929</v>
      </c>
      <c r="C1188" s="108" t="inlineStr">
        <is>
          <t>Tesla-(2021-8-19-2021-9-19)_Rita Rocha Grave_PTPT_Translation</t>
        </is>
      </c>
      <c r="D1188" s="110" t="n">
        <v>1863.3</v>
      </c>
      <c r="E1188" s="110" t="n">
        <v>0.065</v>
      </c>
      <c r="F1188" s="110" t="inlineStr">
        <is>
          <t>EUR</t>
        </is>
      </c>
      <c r="G1188" s="110" t="n">
        <v>121.1145</v>
      </c>
      <c r="H1188" s="110" t="n">
        <v>1863.3</v>
      </c>
      <c r="I1188" s="110" t="n">
        <v>0.065</v>
      </c>
      <c r="J1188" s="110" t="inlineStr">
        <is>
          <t>EUR</t>
        </is>
      </c>
      <c r="K1188" s="110" t="n">
        <v>121.1145</v>
      </c>
      <c r="L1188" s="110" t="inlineStr">
        <is>
          <t>EDGE-176929-356566</t>
        </is>
      </c>
    </row>
    <row r="1189">
      <c r="B1189" s="110" t="n">
        <v>194357</v>
      </c>
      <c r="C1189" s="108" t="inlineStr">
        <is>
          <t>Tesla-(2021-8-19-2021-9-19)_Saksit Khunkitti_TH_Translation</t>
        </is>
      </c>
      <c r="D1189" s="110" t="n">
        <v>54.6</v>
      </c>
      <c r="E1189" s="110" t="n">
        <v>0.08</v>
      </c>
      <c r="F1189" s="110" t="inlineStr">
        <is>
          <t>USD</t>
        </is>
      </c>
      <c r="G1189" s="110" t="n">
        <v>4.368</v>
      </c>
      <c r="H1189" s="110" t="n">
        <v>54.6</v>
      </c>
      <c r="I1189" s="110" t="n">
        <v>0.08</v>
      </c>
      <c r="J1189" s="110" t="inlineStr">
        <is>
          <t>USD</t>
        </is>
      </c>
      <c r="K1189" s="110" t="n">
        <v>4.368</v>
      </c>
      <c r="L1189" s="110" t="inlineStr">
        <is>
          <t>EDGE-194357-356567</t>
        </is>
      </c>
    </row>
    <row r="1190">
      <c r="B1190" s="110" t="n">
        <v>91233</v>
      </c>
      <c r="C1190" s="108" t="inlineStr">
        <is>
          <t>Tesla-(2021-8-19-2021-9-19)_Seungwoo Lee_KO_Translation</t>
        </is>
      </c>
      <c r="D1190" s="110" t="n">
        <v>607.9</v>
      </c>
      <c r="E1190" s="110" t="n">
        <v>0.06</v>
      </c>
      <c r="F1190" s="110" t="inlineStr">
        <is>
          <t>USD</t>
        </is>
      </c>
      <c r="G1190" s="110" t="n">
        <v>36.474</v>
      </c>
      <c r="H1190" s="110" t="n">
        <v>607.9</v>
      </c>
      <c r="I1190" s="110" t="n">
        <v>0.06</v>
      </c>
      <c r="J1190" s="110" t="inlineStr">
        <is>
          <t>USD</t>
        </is>
      </c>
      <c r="K1190" s="110" t="n">
        <v>36.474</v>
      </c>
      <c r="L1190" s="110" t="inlineStr">
        <is>
          <t>EDGE-91233-356568</t>
        </is>
      </c>
    </row>
    <row r="1191">
      <c r="B1191" s="110" t="n">
        <v>51840</v>
      </c>
      <c r="C1191" s="108" t="inlineStr">
        <is>
          <t>Tesla-(2021-8-19-2021-9-19)_Simon Wei_TW_Translation</t>
        </is>
      </c>
      <c r="D1191" s="110" t="n">
        <v>5646.4</v>
      </c>
      <c r="E1191" s="110" t="n">
        <v>0.035</v>
      </c>
      <c r="F1191" s="110" t="inlineStr">
        <is>
          <t>USD</t>
        </is>
      </c>
      <c r="G1191" s="110" t="n">
        <v>197.624</v>
      </c>
      <c r="H1191" s="110" t="n">
        <v>5646.4</v>
      </c>
      <c r="I1191" s="110" t="n">
        <v>0.035</v>
      </c>
      <c r="J1191" s="110" t="inlineStr">
        <is>
          <t>USD</t>
        </is>
      </c>
      <c r="K1191" s="110" t="n">
        <v>197.624</v>
      </c>
      <c r="L1191" s="110" t="inlineStr">
        <is>
          <t>EDGE-51840-356569</t>
        </is>
      </c>
    </row>
    <row r="1192">
      <c r="B1192" s="110" t="n">
        <v>187409</v>
      </c>
      <c r="C1192" s="108" t="inlineStr">
        <is>
          <t>Tesla-(2021-8-19-2021-9-19)_Sonja Klaric_HR_Translation</t>
        </is>
      </c>
      <c r="D1192" s="110" t="n">
        <v>2559.8</v>
      </c>
      <c r="E1192" s="110" t="n">
        <v>0.06</v>
      </c>
      <c r="F1192" s="110" t="inlineStr">
        <is>
          <t>EUR</t>
        </is>
      </c>
      <c r="G1192" s="110" t="n">
        <v>153.588</v>
      </c>
      <c r="H1192" s="110" t="n">
        <v>2559.8</v>
      </c>
      <c r="I1192" s="110" t="n">
        <v>0.06</v>
      </c>
      <c r="J1192" s="110" t="inlineStr">
        <is>
          <t>EUR</t>
        </is>
      </c>
      <c r="K1192" s="110" t="n">
        <v>153.588</v>
      </c>
      <c r="L1192" s="110" t="inlineStr">
        <is>
          <t>EDGE-187409-356570</t>
        </is>
      </c>
    </row>
    <row r="1193">
      <c r="B1193" s="110" t="n">
        <v>187485</v>
      </c>
      <c r="C1193" s="108" t="inlineStr">
        <is>
          <t>Tesla-(2021-8-19-2021-9-19)_Theodoros Kalyvas_EL_Translation</t>
        </is>
      </c>
      <c r="D1193" s="110" t="n">
        <v>5131.8</v>
      </c>
      <c r="E1193" s="110" t="n">
        <v>0.08</v>
      </c>
      <c r="F1193" s="110" t="inlineStr">
        <is>
          <t>EUR</t>
        </is>
      </c>
      <c r="G1193" s="110" t="n">
        <v>410.544</v>
      </c>
      <c r="H1193" s="110" t="n">
        <v>5131.8</v>
      </c>
      <c r="I1193" s="110" t="n">
        <v>0.08</v>
      </c>
      <c r="J1193" s="110" t="inlineStr">
        <is>
          <t>EUR</t>
        </is>
      </c>
      <c r="K1193" s="110" t="n">
        <v>410.544</v>
      </c>
      <c r="L1193" s="110" t="inlineStr">
        <is>
          <t>EDGE-187485-356571</t>
        </is>
      </c>
    </row>
    <row r="1194">
      <c r="B1194" s="110" t="n">
        <v>189794</v>
      </c>
      <c r="C1194" s="108" t="inlineStr">
        <is>
          <t>Tesla-(2021-8-19-2021-9-19)_Theodoros Vavekis_EL_Translation</t>
        </is>
      </c>
      <c r="D1194" s="110" t="n">
        <v>208.33333</v>
      </c>
      <c r="E1194" s="110" t="n">
        <v>0.06</v>
      </c>
      <c r="F1194" s="110" t="inlineStr">
        <is>
          <t>EUR</t>
        </is>
      </c>
      <c r="G1194" s="110" t="n">
        <v>12.5</v>
      </c>
      <c r="H1194" s="110" t="n">
        <v>208.33333</v>
      </c>
      <c r="I1194" s="110" t="n">
        <v>0.06</v>
      </c>
      <c r="J1194" s="110" t="inlineStr">
        <is>
          <t>EUR</t>
        </is>
      </c>
      <c r="K1194" s="110" t="n">
        <v>12.5</v>
      </c>
      <c r="L1194" s="110" t="inlineStr">
        <is>
          <t>EDGE-189794-356572</t>
        </is>
      </c>
    </row>
    <row r="1195">
      <c r="B1195" s="110" t="n">
        <v>196663</v>
      </c>
      <c r="C1195" s="108" t="inlineStr">
        <is>
          <t>Tesla-(2021-8-19-2021-9-19)_Thomas  Yan_HK_Translation</t>
        </is>
      </c>
      <c r="D1195" s="110" t="n">
        <v>2579.7</v>
      </c>
      <c r="E1195" s="110" t="n">
        <v>0.06</v>
      </c>
      <c r="F1195" s="110" t="inlineStr">
        <is>
          <t>EUR</t>
        </is>
      </c>
      <c r="G1195" s="110" t="n">
        <v>154.782</v>
      </c>
      <c r="H1195" s="110" t="n">
        <v>2579.7</v>
      </c>
      <c r="I1195" s="110" t="n">
        <v>0.06</v>
      </c>
      <c r="J1195" s="110" t="inlineStr">
        <is>
          <t>EUR</t>
        </is>
      </c>
      <c r="K1195" s="110" t="n">
        <v>154.782</v>
      </c>
      <c r="L1195" s="110" t="inlineStr">
        <is>
          <t>EDGE-196663-356573</t>
        </is>
      </c>
    </row>
    <row r="1196">
      <c r="B1196" s="110" t="inlineStr">
        <is>
          <t>G90006766</t>
        </is>
      </c>
      <c r="C1196" s="108" t="inlineStr">
        <is>
          <t>Tesla-(2021-8-19-2021-9-19)_Umaima Hashmi_HI_Translation</t>
        </is>
      </c>
      <c r="D1196" s="110" t="n">
        <v>1591.4</v>
      </c>
      <c r="E1196" s="110" t="n">
        <v>0.06</v>
      </c>
      <c r="F1196" s="110" t="inlineStr">
        <is>
          <t>USD</t>
        </is>
      </c>
      <c r="G1196" s="110" t="n">
        <v>95.48399999999999</v>
      </c>
      <c r="H1196" s="110" t="n">
        <v>1591.4</v>
      </c>
      <c r="I1196" s="110" t="n">
        <v>0.06</v>
      </c>
      <c r="J1196" s="110" t="inlineStr">
        <is>
          <t>USD</t>
        </is>
      </c>
      <c r="K1196" s="110" t="n">
        <v>95.48399999999999</v>
      </c>
      <c r="L1196" s="110" t="inlineStr">
        <is>
          <t>EDGE-198555-356585</t>
        </is>
      </c>
    </row>
    <row r="1197">
      <c r="B1197" s="110" t="n">
        <v>194359</v>
      </c>
      <c r="C1197" s="108" t="inlineStr">
        <is>
          <t>Tesla-(2021-8-19-2021-9-19)_Ursilan Afandi Zaki_MS_Translation</t>
        </is>
      </c>
      <c r="D1197" s="110" t="n">
        <v>71.09999999999999</v>
      </c>
      <c r="E1197" s="110" t="n">
        <v>0.08</v>
      </c>
      <c r="F1197" s="110" t="inlineStr">
        <is>
          <t>USD</t>
        </is>
      </c>
      <c r="G1197" s="110" t="n">
        <v>5.688</v>
      </c>
      <c r="H1197" s="110" t="n">
        <v>71.09999999999999</v>
      </c>
      <c r="I1197" s="110" t="n">
        <v>0.08</v>
      </c>
      <c r="J1197" s="110" t="inlineStr">
        <is>
          <t>USD</t>
        </is>
      </c>
      <c r="K1197" s="110" t="n">
        <v>5.688</v>
      </c>
      <c r="L1197" s="110" t="inlineStr">
        <is>
          <t>EDGE-194359-356574</t>
        </is>
      </c>
    </row>
    <row r="1198">
      <c r="B1198" s="110" t="n">
        <v>195727</v>
      </c>
      <c r="C1198" s="108" t="inlineStr">
        <is>
          <t>Tesla-(2021-8-19-2021-9-19)_Valentin Cirdei_RO_Translation</t>
        </is>
      </c>
      <c r="D1198" s="110" t="n">
        <v>5891.8333</v>
      </c>
      <c r="E1198" s="110" t="n">
        <v>0.06</v>
      </c>
      <c r="F1198" s="110" t="inlineStr">
        <is>
          <t>EUR</t>
        </is>
      </c>
      <c r="G1198" s="110" t="n">
        <v>353.51</v>
      </c>
      <c r="H1198" s="110" t="n">
        <v>5891.8333</v>
      </c>
      <c r="I1198" s="110" t="n">
        <v>0.06</v>
      </c>
      <c r="J1198" s="110" t="inlineStr">
        <is>
          <t>EUR</t>
        </is>
      </c>
      <c r="K1198" s="110" t="n">
        <v>353.51</v>
      </c>
      <c r="L1198" s="110" t="inlineStr">
        <is>
          <t>EDGE-195727-356575</t>
        </is>
      </c>
    </row>
    <row r="1199">
      <c r="B1199" s="110" t="n">
        <v>164641</v>
      </c>
      <c r="C1199" s="108" t="inlineStr">
        <is>
          <t>Tesla-(2021-8-19-2021-9-19)_Yutaka Kato_JA_Translation</t>
        </is>
      </c>
      <c r="D1199" s="110" t="n">
        <v>659.1</v>
      </c>
      <c r="E1199" s="110" t="n">
        <v>0.07000000000000001</v>
      </c>
      <c r="F1199" s="110" t="inlineStr">
        <is>
          <t>USD</t>
        </is>
      </c>
      <c r="G1199" s="110" t="n">
        <v>46.137</v>
      </c>
      <c r="H1199" s="110" t="n">
        <v>659.1</v>
      </c>
      <c r="I1199" s="110" t="n">
        <v>0.07000000000000001</v>
      </c>
      <c r="J1199" s="110" t="inlineStr">
        <is>
          <t>USD</t>
        </is>
      </c>
      <c r="K1199" s="110" t="n">
        <v>46.137</v>
      </c>
      <c r="L1199" s="110" t="inlineStr">
        <is>
          <t>EDGE-164641-356576</t>
        </is>
      </c>
    </row>
    <row r="1200">
      <c r="B1200" s="110" t="n">
        <v>74965</v>
      </c>
      <c r="C1200" s="108" t="inlineStr">
        <is>
          <t>Tesla-(2021-8-19-2021-9-19)_Alenka Metljak_SL_Translation</t>
        </is>
      </c>
      <c r="D1200" s="110" t="n">
        <v>2240.6842</v>
      </c>
      <c r="E1200" s="110" t="n">
        <v>0.076</v>
      </c>
      <c r="F1200" s="110" t="inlineStr">
        <is>
          <t>EUR</t>
        </is>
      </c>
      <c r="G1200" s="110" t="n">
        <v>170.292</v>
      </c>
      <c r="H1200" s="110" t="n">
        <v>2240.6842</v>
      </c>
      <c r="I1200" s="110" t="n">
        <v>0.076</v>
      </c>
      <c r="J1200" s="110" t="inlineStr">
        <is>
          <t>EUR</t>
        </is>
      </c>
      <c r="K1200" s="110" t="n">
        <v>170.292</v>
      </c>
      <c r="L1200" s="110" t="inlineStr">
        <is>
          <t>EDGE-74965-356577</t>
        </is>
      </c>
    </row>
    <row r="1201">
      <c r="B1201" s="110" t="n">
        <v>189929</v>
      </c>
      <c r="C1201" s="108" t="inlineStr">
        <is>
          <t>Tesla-(2021-8-19-2021-9-19)_Aatchariya Suksai_TH_Translation</t>
        </is>
      </c>
      <c r="D1201" s="110" t="n">
        <v>906</v>
      </c>
      <c r="E1201" s="110" t="n">
        <v>0.04</v>
      </c>
      <c r="F1201" s="110" t="inlineStr">
        <is>
          <t>USD</t>
        </is>
      </c>
      <c r="G1201" s="110" t="n">
        <v>36.24</v>
      </c>
      <c r="H1201" s="110" t="n">
        <v>906</v>
      </c>
      <c r="I1201" s="110" t="n">
        <v>0.04</v>
      </c>
      <c r="J1201" s="110" t="inlineStr">
        <is>
          <t>USD</t>
        </is>
      </c>
      <c r="K1201" s="110" t="n">
        <v>36.24</v>
      </c>
      <c r="L1201" s="110" t="inlineStr">
        <is>
          <t>EDGE-189929-356578</t>
        </is>
      </c>
    </row>
    <row r="1202">
      <c r="B1202" s="110" t="n">
        <v>189929</v>
      </c>
      <c r="C1202" s="108" t="inlineStr">
        <is>
          <t>Tesla-(2021-8-19-2021-9-19)_Aatchariya Suksai_TH_Review</t>
        </is>
      </c>
      <c r="D1202" s="110" t="n">
        <v>2</v>
      </c>
      <c r="E1202" s="110" t="n">
        <v>0.015</v>
      </c>
      <c r="F1202" s="110" t="inlineStr">
        <is>
          <t>USD</t>
        </is>
      </c>
      <c r="G1202" s="110" t="n">
        <v>0.03</v>
      </c>
      <c r="H1202" s="110" t="n">
        <v>2</v>
      </c>
      <c r="I1202" s="110" t="n">
        <v>0.015</v>
      </c>
      <c r="J1202" s="110" t="inlineStr">
        <is>
          <t>USD</t>
        </is>
      </c>
      <c r="K1202" s="110" t="n">
        <v>0.03</v>
      </c>
      <c r="L1202" s="110" t="inlineStr">
        <is>
          <t>EDGE-189929-356437</t>
        </is>
      </c>
    </row>
    <row r="1203">
      <c r="B1203" s="110" t="n">
        <v>189907</v>
      </c>
      <c r="C1203" s="108" t="inlineStr">
        <is>
          <t>Tesla-(2021-8-19-2021-9-19)_Abdelwahab Muhammad_AR_Review</t>
        </is>
      </c>
      <c r="D1203" s="110" t="n">
        <v>1671.5</v>
      </c>
      <c r="E1203" s="110" t="n">
        <v>0.03</v>
      </c>
      <c r="F1203" s="110" t="inlineStr">
        <is>
          <t>USD</t>
        </is>
      </c>
      <c r="G1203" s="110" t="n">
        <v>50.145</v>
      </c>
      <c r="H1203" s="110" t="n">
        <v>1671.5</v>
      </c>
      <c r="I1203" s="110" t="n">
        <v>0.03</v>
      </c>
      <c r="J1203" s="110" t="inlineStr">
        <is>
          <t>USD</t>
        </is>
      </c>
      <c r="K1203" s="110" t="n">
        <v>50.145</v>
      </c>
      <c r="L1203" s="110" t="inlineStr">
        <is>
          <t>EDGE-189907-356438</t>
        </is>
      </c>
    </row>
    <row r="1204">
      <c r="B1204" s="110" t="n">
        <v>74965</v>
      </c>
      <c r="C1204" s="108" t="inlineStr">
        <is>
          <t>Tesla-(2021-8-19-2021-9-19)_Alenka Metljak_SL_Review</t>
        </is>
      </c>
      <c r="D1204" s="110" t="n">
        <v>13039</v>
      </c>
      <c r="E1204" s="110" t="n">
        <v>0.024</v>
      </c>
      <c r="F1204" s="110" t="inlineStr">
        <is>
          <t>EUR</t>
        </is>
      </c>
      <c r="G1204" s="110" t="n">
        <v>312.936</v>
      </c>
      <c r="H1204" s="110" t="n">
        <v>13039</v>
      </c>
      <c r="I1204" s="110" t="n">
        <v>0.024</v>
      </c>
      <c r="J1204" s="110" t="inlineStr">
        <is>
          <t>EUR</t>
        </is>
      </c>
      <c r="K1204" s="110" t="n">
        <v>312.936</v>
      </c>
      <c r="L1204" s="110" t="inlineStr">
        <is>
          <t>EDGE-74965-356439</t>
        </is>
      </c>
    </row>
    <row r="1205">
      <c r="B1205" s="110" t="n">
        <v>195728</v>
      </c>
      <c r="C1205" s="108" t="inlineStr">
        <is>
          <t>Tesla-(2021-8-19-2021-9-19)_Andrey Yumin_RU_Review</t>
        </is>
      </c>
      <c r="D1205" s="110" t="n">
        <v>214.2</v>
      </c>
      <c r="E1205" s="110" t="n">
        <v>0.016</v>
      </c>
      <c r="F1205" s="110" t="inlineStr">
        <is>
          <t>EUR</t>
        </is>
      </c>
      <c r="G1205" s="110" t="n">
        <v>3.4272</v>
      </c>
      <c r="H1205" s="110" t="n">
        <v>214.2</v>
      </c>
      <c r="I1205" s="110" t="n">
        <v>0.016</v>
      </c>
      <c r="J1205" s="110" t="inlineStr">
        <is>
          <t>EUR</t>
        </is>
      </c>
      <c r="K1205" s="110" t="n">
        <v>3.4272</v>
      </c>
      <c r="L1205" s="110" t="inlineStr">
        <is>
          <t>EDGE-195728-356440</t>
        </is>
      </c>
    </row>
    <row r="1206">
      <c r="B1206" s="110" t="n">
        <v>169760</v>
      </c>
      <c r="C1206" s="108" t="inlineStr">
        <is>
          <t>Tesla-(2021-8-19-2021-9-19)_Antonio Romero Valera_ES_Review</t>
        </is>
      </c>
      <c r="D1206" s="110" t="n">
        <v>0.8</v>
      </c>
      <c r="E1206" s="110" t="n">
        <v>0.017</v>
      </c>
      <c r="F1206" s="110" t="inlineStr">
        <is>
          <t>EUR</t>
        </is>
      </c>
      <c r="G1206" s="110" t="n">
        <v>0.0136</v>
      </c>
      <c r="H1206" s="110" t="n">
        <v>0.8</v>
      </c>
      <c r="I1206" s="110" t="n">
        <v>0.017</v>
      </c>
      <c r="J1206" s="110" t="inlineStr">
        <is>
          <t>EUR</t>
        </is>
      </c>
      <c r="K1206" s="110" t="n">
        <v>0.0136</v>
      </c>
      <c r="L1206" s="110" t="inlineStr">
        <is>
          <t>EDGE-169760-356441</t>
        </is>
      </c>
    </row>
    <row r="1207">
      <c r="B1207" s="110" t="n">
        <v>136932</v>
      </c>
      <c r="C1207" s="108" t="inlineStr">
        <is>
          <t>Tesla-(2021-8-19-2021-9-19)_Constantin Emanuel Stroia_RO_Review</t>
        </is>
      </c>
      <c r="D1207" s="110" t="n">
        <v>4174.9</v>
      </c>
      <c r="E1207" s="110" t="n">
        <v>0.02</v>
      </c>
      <c r="F1207" s="110" t="inlineStr">
        <is>
          <t>USD</t>
        </is>
      </c>
      <c r="G1207" s="110" t="n">
        <v>83.498</v>
      </c>
      <c r="H1207" s="110" t="n">
        <v>4174.9</v>
      </c>
      <c r="I1207" s="110" t="n">
        <v>0.02</v>
      </c>
      <c r="J1207" s="110" t="inlineStr">
        <is>
          <t>USD</t>
        </is>
      </c>
      <c r="K1207" s="110" t="n">
        <v>83.498</v>
      </c>
      <c r="L1207" s="110" t="inlineStr">
        <is>
          <t>EDGE-136932-356442</t>
        </is>
      </c>
    </row>
    <row r="1208">
      <c r="B1208" s="110" t="n">
        <v>198471</v>
      </c>
      <c r="C1208" s="108" t="inlineStr">
        <is>
          <t>Tesla-(2021-8-19-2021-9-19)_Georgy Kopylov_RU_Review</t>
        </is>
      </c>
      <c r="D1208" s="110" t="n">
        <v>303</v>
      </c>
      <c r="E1208" s="110" t="n">
        <v>0.015</v>
      </c>
      <c r="F1208" s="110" t="inlineStr">
        <is>
          <t>EUR</t>
        </is>
      </c>
      <c r="G1208" s="110" t="n">
        <v>4.545</v>
      </c>
      <c r="H1208" s="110" t="n">
        <v>303</v>
      </c>
      <c r="I1208" s="110" t="n">
        <v>0.015</v>
      </c>
      <c r="J1208" s="110" t="inlineStr">
        <is>
          <t>EUR</t>
        </is>
      </c>
      <c r="K1208" s="110" t="n">
        <v>4.545</v>
      </c>
      <c r="L1208" s="110" t="inlineStr">
        <is>
          <t>EDGE-198471-356443</t>
        </is>
      </c>
    </row>
    <row r="1209">
      <c r="B1209" s="110" t="n">
        <v>119669</v>
      </c>
      <c r="C1209" s="108" t="inlineStr">
        <is>
          <t>Tesla-(2021-8-19-2021-9-19)_Gyeongsu Lee_KO_Review</t>
        </is>
      </c>
      <c r="D1209" s="110" t="n">
        <v>1218</v>
      </c>
      <c r="E1209" s="110" t="n">
        <v>0.03</v>
      </c>
      <c r="F1209" s="110" t="inlineStr">
        <is>
          <t>USD</t>
        </is>
      </c>
      <c r="G1209" s="110" t="n">
        <v>36.54</v>
      </c>
      <c r="H1209" s="110" t="n">
        <v>1218</v>
      </c>
      <c r="I1209" s="110" t="n">
        <v>0.03</v>
      </c>
      <c r="J1209" s="110" t="inlineStr">
        <is>
          <t>USD</t>
        </is>
      </c>
      <c r="K1209" s="110" t="n">
        <v>36.54</v>
      </c>
      <c r="L1209" s="110" t="inlineStr">
        <is>
          <t>EDGE-119669-356444</t>
        </is>
      </c>
    </row>
    <row r="1210">
      <c r="B1210" s="110" t="n">
        <v>176902</v>
      </c>
      <c r="C1210" s="108" t="inlineStr">
        <is>
          <t>Tesla-(2021-8-19-2021-9-19)_Ida Søgaard_DA_Review</t>
        </is>
      </c>
      <c r="D1210" s="110" t="n">
        <v>3927.0588</v>
      </c>
      <c r="E1210" s="110" t="n">
        <v>0.034</v>
      </c>
      <c r="F1210" s="110" t="inlineStr">
        <is>
          <t>EUR</t>
        </is>
      </c>
      <c r="G1210" s="110" t="n">
        <v>133.52</v>
      </c>
      <c r="H1210" s="110" t="n">
        <v>3927.0588</v>
      </c>
      <c r="I1210" s="110" t="n">
        <v>0.034</v>
      </c>
      <c r="J1210" s="110" t="inlineStr">
        <is>
          <t>EUR</t>
        </is>
      </c>
      <c r="K1210" s="110" t="n">
        <v>133.52</v>
      </c>
      <c r="L1210" s="110" t="inlineStr">
        <is>
          <t>EDGE-176902-356445</t>
        </is>
      </c>
    </row>
    <row r="1211">
      <c r="B1211" s="110" t="n">
        <v>161261</v>
      </c>
      <c r="C1211" s="108" t="inlineStr">
        <is>
          <t>Tesla-(2021-8-19-2021-9-19)_Ilaria Mazzaferro_IT_Review</t>
        </is>
      </c>
      <c r="D1211" s="110" t="n">
        <v>4126.6</v>
      </c>
      <c r="E1211" s="110" t="n">
        <v>0.02</v>
      </c>
      <c r="F1211" s="110" t="inlineStr">
        <is>
          <t>EUR</t>
        </is>
      </c>
      <c r="G1211" s="110" t="n">
        <v>82.532</v>
      </c>
      <c r="H1211" s="110" t="n">
        <v>4126.6</v>
      </c>
      <c r="I1211" s="110" t="n">
        <v>0.02</v>
      </c>
      <c r="J1211" s="110" t="inlineStr">
        <is>
          <t>EUR</t>
        </is>
      </c>
      <c r="K1211" s="110" t="n">
        <v>82.532</v>
      </c>
      <c r="L1211" s="110" t="inlineStr">
        <is>
          <t>EDGE-161261-356446</t>
        </is>
      </c>
    </row>
    <row r="1212">
      <c r="B1212" s="110" t="n">
        <v>194361</v>
      </c>
      <c r="C1212" s="108" t="inlineStr">
        <is>
          <t>Tesla-(2021-8-19-2021-9-19)_Jarmo Katainen_FI_Review</t>
        </is>
      </c>
      <c r="D1212" s="110" t="n">
        <v>1741.3</v>
      </c>
      <c r="E1212" s="110" t="n">
        <v>0.04</v>
      </c>
      <c r="F1212" s="110" t="inlineStr">
        <is>
          <t>EUR</t>
        </is>
      </c>
      <c r="G1212" s="110" t="n">
        <v>69.652</v>
      </c>
      <c r="H1212" s="110" t="n">
        <v>1741.3</v>
      </c>
      <c r="I1212" s="110" t="n">
        <v>0.04</v>
      </c>
      <c r="J1212" s="110" t="inlineStr">
        <is>
          <t>EUR</t>
        </is>
      </c>
      <c r="K1212" s="110" t="n">
        <v>69.652</v>
      </c>
      <c r="L1212" s="110" t="inlineStr">
        <is>
          <t>EDGE-194361-356447</t>
        </is>
      </c>
    </row>
    <row r="1213">
      <c r="B1213" s="110" t="n">
        <v>194360</v>
      </c>
      <c r="C1213" s="108" t="inlineStr">
        <is>
          <t>Tesla-(2021-8-19-2021-9-19)_Jussi Anttila_FI_Review</t>
        </is>
      </c>
      <c r="D1213" s="110" t="n">
        <v>56</v>
      </c>
      <c r="E1213" s="110" t="n">
        <v>0.04</v>
      </c>
      <c r="F1213" s="110" t="inlineStr">
        <is>
          <t>EUR</t>
        </is>
      </c>
      <c r="G1213" s="110" t="n">
        <v>2.24</v>
      </c>
      <c r="H1213" s="110" t="n">
        <v>56</v>
      </c>
      <c r="I1213" s="110" t="n">
        <v>0.04</v>
      </c>
      <c r="J1213" s="110" t="inlineStr">
        <is>
          <t>EUR</t>
        </is>
      </c>
      <c r="K1213" s="110" t="n">
        <v>2.24</v>
      </c>
      <c r="L1213" s="110" t="inlineStr">
        <is>
          <t>EDGE-194360-356448</t>
        </is>
      </c>
    </row>
    <row r="1214">
      <c r="B1214" s="110" t="n">
        <v>150112</v>
      </c>
      <c r="C1214" s="108" t="inlineStr">
        <is>
          <t>Tesla-(2021-8-19-2021-9-19)_Koen Vander Elst_NL_Review</t>
        </is>
      </c>
      <c r="D1214" s="110" t="n">
        <v>166.66667</v>
      </c>
      <c r="E1214" s="110" t="n">
        <v>0.03</v>
      </c>
      <c r="F1214" s="110" t="inlineStr">
        <is>
          <t>EUR</t>
        </is>
      </c>
      <c r="G1214" s="110" t="n">
        <v>5</v>
      </c>
      <c r="H1214" s="110" t="n">
        <v>166.66667</v>
      </c>
      <c r="I1214" s="110" t="n">
        <v>0.03</v>
      </c>
      <c r="J1214" s="110" t="inlineStr">
        <is>
          <t>EUR</t>
        </is>
      </c>
      <c r="K1214" s="110" t="n">
        <v>5</v>
      </c>
      <c r="L1214" s="110" t="inlineStr">
        <is>
          <t>EDGE-150112-356449</t>
        </is>
      </c>
    </row>
    <row r="1215">
      <c r="B1215" s="110" t="n">
        <v>5533</v>
      </c>
      <c r="C1215" s="108" t="inlineStr">
        <is>
          <t>Tesla-(2021-8-19-2021-9-19)_Laszlo Kovacs_HU_Review</t>
        </is>
      </c>
      <c r="D1215" s="110" t="n">
        <v>4263.9</v>
      </c>
      <c r="E1215" s="110" t="n">
        <v>0.027</v>
      </c>
      <c r="F1215" s="110" t="inlineStr">
        <is>
          <t>USD</t>
        </is>
      </c>
      <c r="G1215" s="110" t="n">
        <v>115.1253</v>
      </c>
      <c r="H1215" s="110" t="n">
        <v>4263.9</v>
      </c>
      <c r="I1215" s="110" t="n">
        <v>0.027</v>
      </c>
      <c r="J1215" s="110" t="inlineStr">
        <is>
          <t>USD</t>
        </is>
      </c>
      <c r="K1215" s="110" t="n">
        <v>115.1253</v>
      </c>
      <c r="L1215" s="110" t="inlineStr">
        <is>
          <t>EDGE-5533-356450</t>
        </is>
      </c>
    </row>
    <row r="1216">
      <c r="B1216" s="110" t="n">
        <v>81450</v>
      </c>
      <c r="C1216" s="108" t="inlineStr">
        <is>
          <t>Tesla-(2021-8-19-2021-9-19)_Lingsoft_NO_NO_Review</t>
        </is>
      </c>
      <c r="D1216" s="110" t="n">
        <v>300</v>
      </c>
      <c r="E1216" s="110" t="n">
        <v>0.05</v>
      </c>
      <c r="F1216" s="110" t="inlineStr">
        <is>
          <t>EUR</t>
        </is>
      </c>
      <c r="G1216" s="110" t="n">
        <v>15</v>
      </c>
      <c r="H1216" s="110" t="n">
        <v>300</v>
      </c>
      <c r="I1216" s="110" t="n">
        <v>0.05</v>
      </c>
      <c r="J1216" s="110" t="inlineStr">
        <is>
          <t>EUR</t>
        </is>
      </c>
      <c r="K1216" s="110" t="n">
        <v>15</v>
      </c>
      <c r="L1216" s="110" t="inlineStr">
        <is>
          <t>EDGE-81450-356451</t>
        </is>
      </c>
    </row>
    <row r="1217">
      <c r="B1217" s="110" t="n">
        <v>44352</v>
      </c>
      <c r="C1217" s="108" t="inlineStr">
        <is>
          <t>Tesla-(2021-8-19-2021-9-19)_Luca Ghelli _IT_Review</t>
        </is>
      </c>
      <c r="D1217" s="110" t="n">
        <v>903.2</v>
      </c>
      <c r="E1217" s="110" t="n">
        <v>0.021</v>
      </c>
      <c r="F1217" s="110" t="inlineStr">
        <is>
          <t>EUR</t>
        </is>
      </c>
      <c r="G1217" s="110" t="n">
        <v>18.9672</v>
      </c>
      <c r="H1217" s="110" t="n">
        <v>903.2</v>
      </c>
      <c r="I1217" s="110" t="n">
        <v>0.021</v>
      </c>
      <c r="J1217" s="110" t="inlineStr">
        <is>
          <t>EUR</t>
        </is>
      </c>
      <c r="K1217" s="110" t="n">
        <v>18.9672</v>
      </c>
      <c r="L1217" s="110" t="inlineStr">
        <is>
          <t>EDGE-44352-356452</t>
        </is>
      </c>
    </row>
    <row r="1218">
      <c r="B1218" s="110" t="n">
        <v>177888</v>
      </c>
      <c r="C1218" s="108" t="inlineStr">
        <is>
          <t>Tesla-(2021-8-19-2021-9-19)_Luis Martins_PTPT_Review</t>
        </is>
      </c>
      <c r="D1218" s="110" t="n">
        <v>1529</v>
      </c>
      <c r="E1218" s="110" t="n">
        <v>0.02</v>
      </c>
      <c r="F1218" s="110" t="inlineStr">
        <is>
          <t>EUR</t>
        </is>
      </c>
      <c r="G1218" s="110" t="n">
        <v>30.58</v>
      </c>
      <c r="H1218" s="110" t="n">
        <v>1529</v>
      </c>
      <c r="I1218" s="110" t="n">
        <v>0.02</v>
      </c>
      <c r="J1218" s="110" t="inlineStr">
        <is>
          <t>EUR</t>
        </is>
      </c>
      <c r="K1218" s="110" t="n">
        <v>30.58</v>
      </c>
      <c r="L1218" s="110" t="inlineStr">
        <is>
          <t>EDGE-177888-356453</t>
        </is>
      </c>
    </row>
    <row r="1219">
      <c r="B1219" s="110" t="inlineStr">
        <is>
          <t>G90006218</t>
        </is>
      </c>
      <c r="C1219" s="108" t="inlineStr">
        <is>
          <t>Tesla-(2021-8-19-2021-9-19)_Maciej Andrzejczak_PL_Review</t>
        </is>
      </c>
      <c r="D1219" s="110" t="n">
        <v>1745</v>
      </c>
      <c r="E1219" s="110" t="n">
        <v>0.022</v>
      </c>
      <c r="F1219" s="110" t="inlineStr">
        <is>
          <t>EUR</t>
        </is>
      </c>
      <c r="G1219" s="110" t="n">
        <v>38.39</v>
      </c>
      <c r="H1219" s="110" t="n">
        <v>1745</v>
      </c>
      <c r="I1219" s="110" t="n">
        <v>0.022</v>
      </c>
      <c r="J1219" s="110" t="inlineStr">
        <is>
          <t>EUR</t>
        </is>
      </c>
      <c r="K1219" s="110" t="n">
        <v>38.39</v>
      </c>
      <c r="L1219" s="110" t="inlineStr">
        <is>
          <t>EDGE-G90006218-356480</t>
        </is>
      </c>
    </row>
    <row r="1220">
      <c r="B1220" s="110" t="n">
        <v>75145</v>
      </c>
      <c r="C1220" s="108" t="inlineStr">
        <is>
          <t>Tesla-(2021-8-19-2021-9-19)_Marie-Louise de Klerk_NL_Review</t>
        </is>
      </c>
      <c r="D1220" s="110" t="n">
        <v>5389</v>
      </c>
      <c r="E1220" s="110" t="n">
        <v>0.03</v>
      </c>
      <c r="F1220" s="110" t="inlineStr">
        <is>
          <t>EUR</t>
        </is>
      </c>
      <c r="G1220" s="110" t="n">
        <v>161.67</v>
      </c>
      <c r="H1220" s="110" t="n">
        <v>5389</v>
      </c>
      <c r="I1220" s="110" t="n">
        <v>0.03</v>
      </c>
      <c r="J1220" s="110" t="inlineStr">
        <is>
          <t>EUR</t>
        </is>
      </c>
      <c r="K1220" s="110" t="n">
        <v>161.67</v>
      </c>
      <c r="L1220" s="110" t="inlineStr">
        <is>
          <t>EDGE-75145-356454</t>
        </is>
      </c>
    </row>
    <row r="1221">
      <c r="B1221" s="110" t="n">
        <v>72368</v>
      </c>
      <c r="C1221" s="108" t="inlineStr">
        <is>
          <t>Tesla-(2021-8-19-2021-9-19)_Marta Pou Rovira_CA_Review</t>
        </is>
      </c>
      <c r="D1221" s="110" t="n">
        <v>10893.2</v>
      </c>
      <c r="E1221" s="110" t="n">
        <v>0.019</v>
      </c>
      <c r="F1221" s="110" t="inlineStr">
        <is>
          <t>EUR</t>
        </is>
      </c>
      <c r="G1221" s="110" t="n">
        <v>206.9708</v>
      </c>
      <c r="H1221" s="110" t="n">
        <v>10893.2</v>
      </c>
      <c r="I1221" s="110" t="n">
        <v>0.019</v>
      </c>
      <c r="J1221" s="110" t="inlineStr">
        <is>
          <t>EUR</t>
        </is>
      </c>
      <c r="K1221" s="110" t="n">
        <v>206.9708</v>
      </c>
      <c r="L1221" s="110" t="inlineStr">
        <is>
          <t>EDGE-72368-356455</t>
        </is>
      </c>
    </row>
    <row r="1222">
      <c r="B1222" s="110" t="n">
        <v>170172</v>
      </c>
      <c r="C1222" s="108" t="inlineStr">
        <is>
          <t>Tesla-(2021-8-19-2021-9-19)_Martin Menzel_DE_Review</t>
        </is>
      </c>
      <c r="D1222" s="110" t="n">
        <v>1902.6</v>
      </c>
      <c r="E1222" s="110" t="n">
        <v>0.055</v>
      </c>
      <c r="F1222" s="110" t="inlineStr">
        <is>
          <t>EUR</t>
        </is>
      </c>
      <c r="G1222" s="110" t="n">
        <v>104.643</v>
      </c>
      <c r="H1222" s="110" t="n">
        <v>1902.6</v>
      </c>
      <c r="I1222" s="110" t="n">
        <v>0.055</v>
      </c>
      <c r="J1222" s="110" t="inlineStr">
        <is>
          <t>EUR</t>
        </is>
      </c>
      <c r="K1222" s="110" t="n">
        <v>104.643</v>
      </c>
      <c r="L1222" s="110" t="inlineStr">
        <is>
          <t>EDGE-170172-356456</t>
        </is>
      </c>
    </row>
    <row r="1223">
      <c r="B1223" s="110" t="n">
        <v>126535</v>
      </c>
      <c r="C1223" s="108" t="inlineStr">
        <is>
          <t>Tesla-(2021-8-19-2021-9-19)_Michele Lemieux-Madison_FR_CA_Review</t>
        </is>
      </c>
      <c r="D1223" s="110" t="n">
        <v>10168</v>
      </c>
      <c r="E1223" s="110" t="n">
        <v>0.05</v>
      </c>
      <c r="F1223" s="110" t="inlineStr">
        <is>
          <t>USD</t>
        </is>
      </c>
      <c r="G1223" s="110" t="n">
        <v>508.4</v>
      </c>
      <c r="H1223" s="110" t="n">
        <v>10168</v>
      </c>
      <c r="I1223" s="110" t="n">
        <v>0.05</v>
      </c>
      <c r="J1223" s="110" t="inlineStr">
        <is>
          <t>USD</t>
        </is>
      </c>
      <c r="K1223" s="110" t="n">
        <v>508.4</v>
      </c>
      <c r="L1223" s="110" t="inlineStr">
        <is>
          <t>EDGE-126535-356457</t>
        </is>
      </c>
    </row>
    <row r="1224">
      <c r="B1224" s="110" t="n">
        <v>187410</v>
      </c>
      <c r="C1224" s="108" t="inlineStr">
        <is>
          <t>Tesla-(2021-8-19-2021-9-19)_Mirna Safar_HR_Review</t>
        </is>
      </c>
      <c r="D1224" s="110" t="n">
        <v>2829.8</v>
      </c>
      <c r="E1224" s="110" t="n">
        <v>0.015</v>
      </c>
      <c r="F1224" s="110" t="inlineStr">
        <is>
          <t>EUR</t>
        </is>
      </c>
      <c r="G1224" s="110" t="n">
        <v>42.447</v>
      </c>
      <c r="H1224" s="110" t="n">
        <v>2829.8</v>
      </c>
      <c r="I1224" s="110" t="n">
        <v>0.015</v>
      </c>
      <c r="J1224" s="110" t="inlineStr">
        <is>
          <t>EUR</t>
        </is>
      </c>
      <c r="K1224" s="110" t="n">
        <v>42.447</v>
      </c>
      <c r="L1224" s="110" t="inlineStr">
        <is>
          <t>EDGE-187410-356458</t>
        </is>
      </c>
    </row>
    <row r="1225">
      <c r="B1225" s="110" t="n">
        <v>17611</v>
      </c>
      <c r="C1225" s="108" t="inlineStr">
        <is>
          <t>Tesla-(2021-8-19-2021-9-19)_Nathalie Delarbre_FR_FR_Review</t>
        </is>
      </c>
      <c r="D1225" s="110" t="n">
        <v>783.4375</v>
      </c>
      <c r="E1225" s="110" t="n">
        <v>0.032</v>
      </c>
      <c r="F1225" s="110" t="inlineStr">
        <is>
          <t>EUR</t>
        </is>
      </c>
      <c r="G1225" s="110" t="n">
        <v>25.07</v>
      </c>
      <c r="H1225" s="110" t="n">
        <v>783.4375</v>
      </c>
      <c r="I1225" s="110" t="n">
        <v>0.032</v>
      </c>
      <c r="J1225" s="110" t="inlineStr">
        <is>
          <t>EUR</t>
        </is>
      </c>
      <c r="K1225" s="110" t="n">
        <v>25.07</v>
      </c>
      <c r="L1225" s="110" t="inlineStr">
        <is>
          <t>EDGE-17611-356459</t>
        </is>
      </c>
    </row>
    <row r="1226">
      <c r="B1226" s="110" t="n">
        <v>195768</v>
      </c>
      <c r="C1226" s="108" t="inlineStr">
        <is>
          <t>Tesla-(2021-8-19-2021-9-19)_Oranit Senderov_HE_Review</t>
        </is>
      </c>
      <c r="D1226" s="110" t="n">
        <v>2299.7</v>
      </c>
      <c r="E1226" s="110" t="n">
        <v>0.04</v>
      </c>
      <c r="F1226" s="110" t="inlineStr">
        <is>
          <t>USD</t>
        </is>
      </c>
      <c r="G1226" s="110" t="n">
        <v>91.988</v>
      </c>
      <c r="H1226" s="110" t="n">
        <v>2299.7</v>
      </c>
      <c r="I1226" s="110" t="n">
        <v>0.04</v>
      </c>
      <c r="J1226" s="110" t="inlineStr">
        <is>
          <t>USD</t>
        </is>
      </c>
      <c r="K1226" s="110" t="n">
        <v>91.988</v>
      </c>
      <c r="L1226" s="110" t="inlineStr">
        <is>
          <t>EDGE-195768-356460</t>
        </is>
      </c>
    </row>
    <row r="1227">
      <c r="B1227" s="110" t="n">
        <v>104494</v>
      </c>
      <c r="C1227" s="108" t="inlineStr">
        <is>
          <t>Tesla-(2021-8-19-2021-9-19)_Orlando Ho_HK_Review</t>
        </is>
      </c>
      <c r="D1227" s="110" t="n">
        <v>1490.7</v>
      </c>
      <c r="E1227" s="110" t="n">
        <v>0.0375</v>
      </c>
      <c r="F1227" s="110" t="inlineStr">
        <is>
          <t>USD</t>
        </is>
      </c>
      <c r="G1227" s="110" t="n">
        <v>55.90125</v>
      </c>
      <c r="H1227" s="110" t="n">
        <v>1490.7</v>
      </c>
      <c r="I1227" s="110" t="n">
        <v>0.0375</v>
      </c>
      <c r="J1227" s="110" t="inlineStr">
        <is>
          <t>USD</t>
        </is>
      </c>
      <c r="K1227" s="110" t="n">
        <v>55.90125</v>
      </c>
      <c r="L1227" s="110" t="inlineStr">
        <is>
          <t>EDGE-104494-356461</t>
        </is>
      </c>
    </row>
    <row r="1228">
      <c r="B1228" s="110" t="n">
        <v>51833</v>
      </c>
      <c r="C1228" s="108" t="inlineStr">
        <is>
          <t>Tesla-(2021-8-19-2021-9-19)_Pablo San Millan Gutierrez_ES_Review</t>
        </is>
      </c>
      <c r="D1228" s="110" t="n">
        <v>434.78261</v>
      </c>
      <c r="E1228" s="110" t="n">
        <v>0.023</v>
      </c>
      <c r="F1228" s="110" t="inlineStr">
        <is>
          <t>EUR</t>
        </is>
      </c>
      <c r="G1228" s="110" t="n">
        <v>10</v>
      </c>
      <c r="H1228" s="110" t="n">
        <v>434.78261</v>
      </c>
      <c r="I1228" s="110" t="n">
        <v>0.023</v>
      </c>
      <c r="J1228" s="110" t="inlineStr">
        <is>
          <t>EUR</t>
        </is>
      </c>
      <c r="K1228" s="110" t="n">
        <v>10</v>
      </c>
      <c r="L1228" s="110" t="inlineStr">
        <is>
          <t>EDGE-51833-356462</t>
        </is>
      </c>
    </row>
    <row r="1229">
      <c r="B1229" s="110" t="n">
        <v>169954</v>
      </c>
      <c r="C1229" s="108" t="inlineStr">
        <is>
          <t>Tesla-(2021-8-19-2021-9-19)_Peggy Chiang_TW_Review</t>
        </is>
      </c>
      <c r="D1229" s="110" t="n">
        <v>1792.3</v>
      </c>
      <c r="E1229" s="110" t="n">
        <v>0.03</v>
      </c>
      <c r="F1229" s="110" t="inlineStr">
        <is>
          <t>USD</t>
        </is>
      </c>
      <c r="G1229" s="110" t="n">
        <v>53.769</v>
      </c>
      <c r="H1229" s="110" t="n">
        <v>1792.3</v>
      </c>
      <c r="I1229" s="110" t="n">
        <v>0.03</v>
      </c>
      <c r="J1229" s="110" t="inlineStr">
        <is>
          <t>USD</t>
        </is>
      </c>
      <c r="K1229" s="110" t="n">
        <v>53.769</v>
      </c>
      <c r="L1229" s="110" t="inlineStr">
        <is>
          <t>EDGE-169954-356463</t>
        </is>
      </c>
    </row>
    <row r="1230">
      <c r="B1230" s="110" t="n">
        <v>74978</v>
      </c>
      <c r="C1230" s="108" t="inlineStr">
        <is>
          <t>Tesla-(2021-8-19-2021-9-19)_Pilar Vasquez_ES_Review</t>
        </is>
      </c>
      <c r="D1230" s="110" t="n">
        <v>2589.4</v>
      </c>
      <c r="E1230" s="110" t="n">
        <v>0.017</v>
      </c>
      <c r="F1230" s="110" t="inlineStr">
        <is>
          <t>USD</t>
        </is>
      </c>
      <c r="G1230" s="110" t="n">
        <v>44.0198</v>
      </c>
      <c r="H1230" s="110" t="n">
        <v>2589.4</v>
      </c>
      <c r="I1230" s="110" t="n">
        <v>0.017</v>
      </c>
      <c r="J1230" s="110" t="inlineStr">
        <is>
          <t>USD</t>
        </is>
      </c>
      <c r="K1230" s="110" t="n">
        <v>44.0198</v>
      </c>
      <c r="L1230" s="110" t="inlineStr">
        <is>
          <t>EDGE-74978-356464</t>
        </is>
      </c>
    </row>
    <row r="1231">
      <c r="B1231" s="110" t="n">
        <v>194357</v>
      </c>
      <c r="C1231" s="108" t="inlineStr">
        <is>
          <t>Tesla-(2021-8-19-2021-9-19)_Saksit Khunkitti_TH_Review</t>
        </is>
      </c>
      <c r="D1231" s="110" t="n">
        <v>366.2</v>
      </c>
      <c r="E1231" s="110" t="n">
        <v>0.04</v>
      </c>
      <c r="F1231" s="110" t="inlineStr">
        <is>
          <t>USD</t>
        </is>
      </c>
      <c r="G1231" s="110" t="n">
        <v>14.648</v>
      </c>
      <c r="H1231" s="110" t="n">
        <v>366.2</v>
      </c>
      <c r="I1231" s="110" t="n">
        <v>0.04</v>
      </c>
      <c r="J1231" s="110" t="inlineStr">
        <is>
          <t>USD</t>
        </is>
      </c>
      <c r="K1231" s="110" t="n">
        <v>14.648</v>
      </c>
      <c r="L1231" s="110" t="inlineStr">
        <is>
          <t>EDGE-194357-356465</t>
        </is>
      </c>
    </row>
    <row r="1232">
      <c r="B1232" s="110" t="n">
        <v>7326</v>
      </c>
      <c r="C1232" s="108" t="inlineStr">
        <is>
          <t>Tesla-(2021-8-19-2021-9-19)_Savitha Nadesan_HI_Review</t>
        </is>
      </c>
      <c r="D1232" s="110" t="n">
        <v>51.4</v>
      </c>
      <c r="E1232" s="110" t="n">
        <v>0.04</v>
      </c>
      <c r="F1232" s="110" t="inlineStr">
        <is>
          <t>USD</t>
        </is>
      </c>
      <c r="G1232" s="110" t="n">
        <v>2.056</v>
      </c>
      <c r="H1232" s="110" t="n">
        <v>51.4</v>
      </c>
      <c r="I1232" s="110" t="n">
        <v>0.04</v>
      </c>
      <c r="J1232" s="110" t="inlineStr">
        <is>
          <t>USD</t>
        </is>
      </c>
      <c r="K1232" s="110" t="n">
        <v>2.056</v>
      </c>
      <c r="L1232" s="110" t="inlineStr">
        <is>
          <t>EDGE-7326-356466</t>
        </is>
      </c>
    </row>
    <row r="1233">
      <c r="B1233" s="110" t="n">
        <v>91233</v>
      </c>
      <c r="C1233" s="108" t="inlineStr">
        <is>
          <t>Tesla-(2021-8-19-2021-9-19)_Seungwoo Lee_KO_Review</t>
        </is>
      </c>
      <c r="D1233" s="110" t="n">
        <v>17611.8</v>
      </c>
      <c r="E1233" s="110" t="n">
        <v>0.03</v>
      </c>
      <c r="F1233" s="110" t="inlineStr">
        <is>
          <t>USD</t>
        </is>
      </c>
      <c r="G1233" s="110" t="n">
        <v>528.354</v>
      </c>
      <c r="H1233" s="110" t="n">
        <v>17611.8</v>
      </c>
      <c r="I1233" s="110" t="n">
        <v>0.03</v>
      </c>
      <c r="J1233" s="110" t="inlineStr">
        <is>
          <t>USD</t>
        </is>
      </c>
      <c r="K1233" s="110" t="n">
        <v>528.354</v>
      </c>
      <c r="L1233" s="110" t="inlineStr">
        <is>
          <t>EDGE-91233-356467</t>
        </is>
      </c>
    </row>
    <row r="1234">
      <c r="B1234" s="110" t="n">
        <v>142406</v>
      </c>
      <c r="C1234" s="108" t="inlineStr">
        <is>
          <t>Tesla-(2021-8-19-2021-9-19)_Stacey Yeh_TW_Review</t>
        </is>
      </c>
      <c r="D1234" s="110" t="n">
        <v>5212.3</v>
      </c>
      <c r="E1234" s="110" t="n">
        <v>0.022</v>
      </c>
      <c r="F1234" s="110" t="inlineStr">
        <is>
          <t>USD</t>
        </is>
      </c>
      <c r="G1234" s="110" t="n">
        <v>114.6706</v>
      </c>
      <c r="H1234" s="110" t="n">
        <v>5212.3</v>
      </c>
      <c r="I1234" s="110" t="n">
        <v>0.022</v>
      </c>
      <c r="J1234" s="110" t="inlineStr">
        <is>
          <t>USD</t>
        </is>
      </c>
      <c r="K1234" s="110" t="n">
        <v>114.6706</v>
      </c>
      <c r="L1234" s="110" t="inlineStr">
        <is>
          <t>EDGE-142406-356468</t>
        </is>
      </c>
    </row>
    <row r="1235">
      <c r="B1235" s="110" t="n">
        <v>119483</v>
      </c>
      <c r="C1235" s="108" t="inlineStr">
        <is>
          <t>Tesla-(2021-8-19-2021-9-19)_Susann Peshier_DE_Review</t>
        </is>
      </c>
      <c r="D1235" s="110" t="n">
        <v>3707.4</v>
      </c>
      <c r="E1235" s="110" t="n">
        <v>0.03</v>
      </c>
      <c r="F1235" s="110" t="inlineStr">
        <is>
          <t>EUR</t>
        </is>
      </c>
      <c r="G1235" s="110" t="n">
        <v>111.222</v>
      </c>
      <c r="H1235" s="110" t="n">
        <v>3707.4</v>
      </c>
      <c r="I1235" s="110" t="n">
        <v>0.03</v>
      </c>
      <c r="J1235" s="110" t="inlineStr">
        <is>
          <t>EUR</t>
        </is>
      </c>
      <c r="K1235" s="110" t="n">
        <v>111.222</v>
      </c>
      <c r="L1235" s="110" t="inlineStr">
        <is>
          <t>EDGE-119483-356469</t>
        </is>
      </c>
    </row>
    <row r="1236">
      <c r="B1236" s="110" t="n">
        <v>49612</v>
      </c>
      <c r="C1236" s="108" t="inlineStr">
        <is>
          <t>Tesla-(2021-8-19-2021-9-19)_Tantiwarapon Soonlai_TH_Review</t>
        </is>
      </c>
      <c r="D1236" s="110" t="n">
        <v>787</v>
      </c>
      <c r="E1236" s="110" t="n">
        <v>0.04</v>
      </c>
      <c r="F1236" s="110" t="inlineStr">
        <is>
          <t>USD</t>
        </is>
      </c>
      <c r="G1236" s="110" t="n">
        <v>31.48</v>
      </c>
      <c r="H1236" s="110" t="n">
        <v>787</v>
      </c>
      <c r="I1236" s="110" t="n">
        <v>0.04</v>
      </c>
      <c r="J1236" s="110" t="inlineStr">
        <is>
          <t>USD</t>
        </is>
      </c>
      <c r="K1236" s="110" t="n">
        <v>31.48</v>
      </c>
      <c r="L1236" s="110" t="inlineStr">
        <is>
          <t>EDGE-49612-356470</t>
        </is>
      </c>
    </row>
    <row r="1237">
      <c r="B1237" s="110" t="n">
        <v>189794</v>
      </c>
      <c r="C1237" s="108" t="inlineStr">
        <is>
          <t>Tesla-(2021-8-19-2021-9-19)_Theodoros Vavekis_EL_Review</t>
        </is>
      </c>
      <c r="D1237" s="110" t="n">
        <v>11022.8</v>
      </c>
      <c r="E1237" s="110" t="n">
        <v>0.03</v>
      </c>
      <c r="F1237" s="110" t="inlineStr">
        <is>
          <t>EUR</t>
        </is>
      </c>
      <c r="G1237" s="110" t="n">
        <v>330.684</v>
      </c>
      <c r="H1237" s="110" t="n">
        <v>11022.8</v>
      </c>
      <c r="I1237" s="110" t="n">
        <v>0.03</v>
      </c>
      <c r="J1237" s="110" t="inlineStr">
        <is>
          <t>EUR</t>
        </is>
      </c>
      <c r="K1237" s="110" t="n">
        <v>330.684</v>
      </c>
      <c r="L1237" s="110" t="inlineStr">
        <is>
          <t>EDGE-189794-356471</t>
        </is>
      </c>
    </row>
    <row r="1238">
      <c r="B1238" s="110" t="n">
        <v>196663</v>
      </c>
      <c r="C1238" s="108" t="inlineStr">
        <is>
          <t>Tesla-(2021-8-19-2021-9-19)_Thomas  Yan_HK_Review</t>
        </is>
      </c>
      <c r="D1238" s="110" t="n">
        <v>6982.9</v>
      </c>
      <c r="E1238" s="110" t="n">
        <v>0.03</v>
      </c>
      <c r="F1238" s="110" t="inlineStr">
        <is>
          <t>EUR</t>
        </is>
      </c>
      <c r="G1238" s="110" t="n">
        <v>209.487</v>
      </c>
      <c r="H1238" s="110" t="n">
        <v>6982.9</v>
      </c>
      <c r="I1238" s="110" t="n">
        <v>0.03</v>
      </c>
      <c r="J1238" s="110" t="inlineStr">
        <is>
          <t>EUR</t>
        </is>
      </c>
      <c r="K1238" s="110" t="n">
        <v>209.487</v>
      </c>
      <c r="L1238" s="110" t="inlineStr">
        <is>
          <t>EDGE-196663-356472</t>
        </is>
      </c>
    </row>
    <row r="1239">
      <c r="B1239" s="110" t="n">
        <v>194359</v>
      </c>
      <c r="C1239" s="108" t="inlineStr">
        <is>
          <t>Tesla-(2021-8-19-2021-9-19)_Ursilan Afandi Zaki_MS_Review</t>
        </is>
      </c>
      <c r="D1239" s="110" t="n">
        <v>239.7</v>
      </c>
      <c r="E1239" s="110" t="n">
        <v>0.04</v>
      </c>
      <c r="F1239" s="110" t="inlineStr">
        <is>
          <t>USD</t>
        </is>
      </c>
      <c r="G1239" s="110" t="n">
        <v>9.587999999999999</v>
      </c>
      <c r="H1239" s="110" t="n">
        <v>239.7</v>
      </c>
      <c r="I1239" s="110" t="n">
        <v>0.04</v>
      </c>
      <c r="J1239" s="110" t="inlineStr">
        <is>
          <t>USD</t>
        </is>
      </c>
      <c r="K1239" s="110" t="n">
        <v>9.587999999999999</v>
      </c>
      <c r="L1239" s="110" t="inlineStr">
        <is>
          <t>EDGE-194359-356473</t>
        </is>
      </c>
    </row>
    <row r="1240">
      <c r="B1240" s="110" t="n">
        <v>195727</v>
      </c>
      <c r="C1240" s="108" t="inlineStr">
        <is>
          <t>Tesla-(2021-8-19-2021-9-19)_Valentin Cirdei_RO_Review</t>
        </is>
      </c>
      <c r="D1240" s="110" t="n">
        <v>46.3</v>
      </c>
      <c r="E1240" s="110" t="n">
        <v>0.03</v>
      </c>
      <c r="F1240" s="110" t="inlineStr">
        <is>
          <t>EUR</t>
        </is>
      </c>
      <c r="G1240" s="110" t="n">
        <v>1.389</v>
      </c>
      <c r="H1240" s="110" t="n">
        <v>46.3</v>
      </c>
      <c r="I1240" s="110" t="n">
        <v>0.03</v>
      </c>
      <c r="J1240" s="110" t="inlineStr">
        <is>
          <t>EUR</t>
        </is>
      </c>
      <c r="K1240" s="110" t="n">
        <v>1.389</v>
      </c>
      <c r="L1240" s="110" t="inlineStr">
        <is>
          <t>EDGE-195727-356474</t>
        </is>
      </c>
    </row>
    <row r="1241">
      <c r="B1241" s="110" t="n">
        <v>176930</v>
      </c>
      <c r="C1241" s="108" t="inlineStr">
        <is>
          <t>Tesla-(2021-8-19-2021-9-19)_Vanda Barbosa_PTPT_Review</t>
        </is>
      </c>
      <c r="D1241" s="110" t="n">
        <v>42.9</v>
      </c>
      <c r="E1241" s="110" t="n">
        <v>0.02</v>
      </c>
      <c r="F1241" s="110" t="inlineStr">
        <is>
          <t>EUR</t>
        </is>
      </c>
      <c r="G1241" s="110" t="n">
        <v>0.858</v>
      </c>
      <c r="H1241" s="110" t="n">
        <v>42.9</v>
      </c>
      <c r="I1241" s="110" t="n">
        <v>0.02</v>
      </c>
      <c r="J1241" s="110" t="inlineStr">
        <is>
          <t>EUR</t>
        </is>
      </c>
      <c r="K1241" s="110" t="n">
        <v>0.858</v>
      </c>
      <c r="L1241" s="110" t="inlineStr">
        <is>
          <t>EDGE-176930-356475</t>
        </is>
      </c>
    </row>
    <row r="1242">
      <c r="B1242" s="110" t="n">
        <v>189907</v>
      </c>
      <c r="C1242" s="108" t="inlineStr">
        <is>
          <t>Tesla-(2021-9-20-2021-10-18)_Abdelwahab Muhammad_AR_Review</t>
        </is>
      </c>
      <c r="H1242" s="110" t="n">
        <v>1218.8</v>
      </c>
      <c r="I1242" s="110" t="n">
        <v>0.03</v>
      </c>
      <c r="J1242" s="110" t="inlineStr">
        <is>
          <t>USD</t>
        </is>
      </c>
      <c r="K1242" s="110" t="n">
        <v>36.564</v>
      </c>
      <c r="L1242" s="110" t="inlineStr">
        <is>
          <t>EDGE-189907-360499</t>
        </is>
      </c>
    </row>
    <row r="1243">
      <c r="B1243" s="110" t="n">
        <v>74965</v>
      </c>
      <c r="C1243" s="108" t="inlineStr">
        <is>
          <t>Tesla-(2021-9-20-2021-10-18)_Alenka Metljak_SL_Review</t>
        </is>
      </c>
      <c r="H1243" s="110">
        <f>K1243/I1243</f>
        <v/>
      </c>
      <c r="I1243" s="110" t="n">
        <v>0.024</v>
      </c>
      <c r="J1243" s="110" t="inlineStr">
        <is>
          <t>EUR</t>
        </is>
      </c>
      <c r="K1243" s="110" t="n">
        <v>262.248</v>
      </c>
      <c r="L1243" s="110" t="inlineStr">
        <is>
          <t>EDGE-74965-360500</t>
        </is>
      </c>
    </row>
    <row r="1244">
      <c r="B1244" s="110" t="n">
        <v>136932</v>
      </c>
      <c r="C1244" s="108" t="inlineStr">
        <is>
          <t>Tesla-(2021-9-20-2021-10-18)_Constantin Emanuel Stroia_RO_Review</t>
        </is>
      </c>
      <c r="H1244" s="110" t="n">
        <v>1029.5</v>
      </c>
      <c r="I1244" s="110" t="n">
        <v>0.02</v>
      </c>
      <c r="J1244" s="110" t="inlineStr">
        <is>
          <t>USD</t>
        </is>
      </c>
      <c r="K1244" s="110" t="n">
        <v>20.59</v>
      </c>
      <c r="L1244" s="110" t="inlineStr">
        <is>
          <t>EDGE-136932-360501</t>
        </is>
      </c>
    </row>
    <row r="1245">
      <c r="B1245" s="110" t="n">
        <v>16756</v>
      </c>
      <c r="C1245" s="108" t="inlineStr">
        <is>
          <t>Tesla-(2021-9-20-2021-10-18)_Guo Zhanying_CN_Review</t>
        </is>
      </c>
      <c r="H1245" s="110" t="n">
        <v>516.8000000000001</v>
      </c>
      <c r="I1245" s="110" t="n">
        <v>0.09</v>
      </c>
      <c r="J1245" s="110" t="inlineStr">
        <is>
          <t>CNY</t>
        </is>
      </c>
      <c r="K1245" s="110" t="n">
        <v>46.51200000000001</v>
      </c>
      <c r="L1245" s="110" t="inlineStr">
        <is>
          <t>EDGE-16756-360502</t>
        </is>
      </c>
    </row>
    <row r="1246">
      <c r="B1246" s="110" t="n">
        <v>119669</v>
      </c>
      <c r="C1246" s="108" t="inlineStr">
        <is>
          <t>Tesla-(2021-9-20-2021-10-18)_Gyeongsu Lee_KO_Review</t>
        </is>
      </c>
      <c r="H1246" s="110" t="n">
        <v>1630.9</v>
      </c>
      <c r="I1246" s="110" t="n">
        <v>0.03</v>
      </c>
      <c r="J1246" s="110" t="inlineStr">
        <is>
          <t>USD</t>
        </is>
      </c>
      <c r="K1246" s="110" t="n">
        <v>48.927</v>
      </c>
      <c r="L1246" s="110" t="inlineStr">
        <is>
          <t>EDGE-119669-360503</t>
        </is>
      </c>
    </row>
    <row r="1247">
      <c r="B1247" s="110" t="n">
        <v>176902</v>
      </c>
      <c r="C1247" s="108" t="inlineStr">
        <is>
          <t>Tesla-(2021-9-20-2021-10-18)_Ida Søgaard_DA_Review</t>
        </is>
      </c>
      <c r="H1247" s="110">
        <f>K1247/I1247</f>
        <v/>
      </c>
      <c r="I1247" s="110" t="n">
        <v>0.034</v>
      </c>
      <c r="J1247" s="110" t="inlineStr">
        <is>
          <t>EUR</t>
        </is>
      </c>
      <c r="K1247" s="110" t="n">
        <v>236.113</v>
      </c>
      <c r="L1247" s="110" t="inlineStr">
        <is>
          <t>EDGE-176902-360504</t>
        </is>
      </c>
    </row>
    <row r="1248">
      <c r="B1248" s="110" t="n">
        <v>161261</v>
      </c>
      <c r="C1248" s="108" t="inlineStr">
        <is>
          <t>Tesla-(2021-9-20-2021-10-18)_Ilaria Mazzaferro_IT_Review</t>
        </is>
      </c>
      <c r="H1248" s="110">
        <f>K1248/I1248</f>
        <v/>
      </c>
      <c r="I1248" s="110" t="n">
        <v>0.02</v>
      </c>
      <c r="J1248" s="110" t="inlineStr">
        <is>
          <t>EUR</t>
        </is>
      </c>
      <c r="K1248" s="110" t="n">
        <v>221.098</v>
      </c>
      <c r="L1248" s="110" t="inlineStr">
        <is>
          <t>EDGE-161261-360505</t>
        </is>
      </c>
    </row>
    <row r="1249">
      <c r="B1249" s="110" t="n">
        <v>194361</v>
      </c>
      <c r="C1249" s="108" t="inlineStr">
        <is>
          <t>Tesla-(2021-9-20-2021-10-18)_Jarmo Katainen_FI_Review</t>
        </is>
      </c>
      <c r="H1249" s="110" t="n">
        <v>15713.1</v>
      </c>
      <c r="I1249" s="110" t="n">
        <v>0.04</v>
      </c>
      <c r="J1249" s="110" t="inlineStr">
        <is>
          <t>EUR</t>
        </is>
      </c>
      <c r="K1249" s="110" t="n">
        <v>628.5240000000002</v>
      </c>
      <c r="L1249" s="110" t="inlineStr">
        <is>
          <t>EDGE-194361-360506</t>
        </is>
      </c>
    </row>
    <row r="1250">
      <c r="B1250" s="110" t="n">
        <v>175908</v>
      </c>
      <c r="C1250" s="108" t="inlineStr">
        <is>
          <t>Tesla-(2021-9-20-2021-10-18)_Johan Mikael Kjällman_SV_Review</t>
        </is>
      </c>
      <c r="H1250" s="110">
        <f>K1250/I1250</f>
        <v/>
      </c>
      <c r="I1250" s="110" t="n">
        <v>0.04</v>
      </c>
      <c r="J1250" s="110" t="inlineStr">
        <is>
          <t>EUR</t>
        </is>
      </c>
      <c r="K1250" s="110" t="n">
        <v>60</v>
      </c>
      <c r="L1250" s="110" t="inlineStr">
        <is>
          <t>EDGE-175908-360507</t>
        </is>
      </c>
    </row>
    <row r="1251">
      <c r="B1251" s="110" t="n">
        <v>194360</v>
      </c>
      <c r="C1251" s="108" t="inlineStr">
        <is>
          <t>Tesla-(2021-9-20-2021-10-18)_Jussi Anttila_FI_Review</t>
        </is>
      </c>
      <c r="H1251" s="110" t="n">
        <v>27</v>
      </c>
      <c r="I1251" s="110" t="n">
        <v>0.04</v>
      </c>
      <c r="J1251" s="110" t="inlineStr">
        <is>
          <t>EUR</t>
        </is>
      </c>
      <c r="K1251" s="110" t="n">
        <v>1.08</v>
      </c>
      <c r="L1251" s="110" t="inlineStr">
        <is>
          <t>EDGE-194360-360508</t>
        </is>
      </c>
    </row>
    <row r="1252">
      <c r="B1252" s="110" t="n">
        <v>5533</v>
      </c>
      <c r="C1252" s="108" t="inlineStr">
        <is>
          <t>Tesla-(2021-9-20-2021-10-18)_Laszlo Kovacs_HU_Review</t>
        </is>
      </c>
      <c r="H1252" s="110">
        <f>K1252/I1252</f>
        <v/>
      </c>
      <c r="I1252" s="110" t="n">
        <v>0.027</v>
      </c>
      <c r="J1252" s="110" t="inlineStr">
        <is>
          <t>USD</t>
        </is>
      </c>
      <c r="K1252" s="110" t="n">
        <v>239.29</v>
      </c>
      <c r="L1252" s="110" t="inlineStr">
        <is>
          <t>EDGE-5533-360509</t>
        </is>
      </c>
    </row>
    <row r="1253">
      <c r="B1253" s="110" t="n">
        <v>81450</v>
      </c>
      <c r="C1253" s="108" t="inlineStr">
        <is>
          <t>Tesla-(2021-9-20-2021-10-18)_Lingsoft_NO_NO_Review</t>
        </is>
      </c>
      <c r="H1253" s="110" t="n">
        <v>752</v>
      </c>
      <c r="I1253" s="110" t="n">
        <v>0.05</v>
      </c>
      <c r="J1253" s="110" t="inlineStr">
        <is>
          <t>EUR</t>
        </is>
      </c>
      <c r="K1253" s="110" t="n">
        <v>37.6</v>
      </c>
      <c r="L1253" s="110" t="inlineStr">
        <is>
          <t>EDGE-81450-360510</t>
        </is>
      </c>
    </row>
    <row r="1254">
      <c r="B1254" s="110" t="n">
        <v>177888</v>
      </c>
      <c r="C1254" s="108" t="inlineStr">
        <is>
          <t>Tesla-(2021-9-20-2021-10-18)_Luis Martins_PTPT_Review</t>
        </is>
      </c>
      <c r="H1254" s="110" t="n">
        <v>3651.1</v>
      </c>
      <c r="I1254" s="110" t="n">
        <v>0.02</v>
      </c>
      <c r="J1254" s="110" t="inlineStr">
        <is>
          <t>EUR</t>
        </is>
      </c>
      <c r="K1254" s="110" t="n">
        <v>73.02200000000001</v>
      </c>
      <c r="L1254" s="110" t="inlineStr">
        <is>
          <t>EDGE-177888-360511</t>
        </is>
      </c>
    </row>
    <row r="1255">
      <c r="B1255" s="110" t="inlineStr">
        <is>
          <t>G90006218</t>
        </is>
      </c>
      <c r="C1255" s="108" t="inlineStr">
        <is>
          <t>Tesla-(2021-9-20-2021-10-18)_Maciej Andrzejczak_PL_Review</t>
        </is>
      </c>
      <c r="H1255" s="110" t="n">
        <v>3295.9</v>
      </c>
      <c r="I1255" s="110" t="n">
        <v>0.022</v>
      </c>
      <c r="J1255" s="110" t="inlineStr">
        <is>
          <t>EUR</t>
        </is>
      </c>
      <c r="K1255" s="110" t="n">
        <v>72.5098</v>
      </c>
      <c r="L1255" s="110" t="inlineStr">
        <is>
          <t>EDGE-G90006218-360532</t>
        </is>
      </c>
    </row>
    <row r="1256">
      <c r="B1256" s="110" t="n">
        <v>75145</v>
      </c>
      <c r="C1256" s="108" t="inlineStr">
        <is>
          <t>Tesla-(2021-9-20-2021-10-18)_Marie-Louise de Klerk_NL_Review</t>
        </is>
      </c>
      <c r="H1256" s="110">
        <f>K1256/I1256</f>
        <v/>
      </c>
      <c r="I1256" s="110" t="n">
        <v>0.03</v>
      </c>
      <c r="J1256" s="110" t="inlineStr">
        <is>
          <t>EUR</t>
        </is>
      </c>
      <c r="K1256" s="110" t="n">
        <v>178.25</v>
      </c>
      <c r="L1256" s="110" t="inlineStr">
        <is>
          <t>EDGE-75145-360512</t>
        </is>
      </c>
    </row>
    <row r="1257">
      <c r="B1257" s="110" t="n">
        <v>72368</v>
      </c>
      <c r="C1257" s="108" t="inlineStr">
        <is>
          <t>Tesla-(2021-9-20-2021-10-18)_Marta Pou Rovira_CA_Review</t>
        </is>
      </c>
      <c r="H1257" s="110" t="n">
        <v>9734.099999999997</v>
      </c>
      <c r="I1257" s="110" t="n">
        <v>0.019</v>
      </c>
      <c r="J1257" s="110" t="inlineStr">
        <is>
          <t>EUR</t>
        </is>
      </c>
      <c r="K1257" s="110" t="n">
        <v>184.9478999999999</v>
      </c>
      <c r="L1257" s="110" t="inlineStr">
        <is>
          <t>EDGE-72368-360513</t>
        </is>
      </c>
    </row>
    <row r="1258">
      <c r="B1258" s="110" t="n">
        <v>170172</v>
      </c>
      <c r="C1258" s="108" t="inlineStr">
        <is>
          <t>Tesla-(2021-9-20-2021-10-18)_Martin Menzel_DE_Review</t>
        </is>
      </c>
      <c r="H1258" s="110" t="n">
        <v>458.9</v>
      </c>
      <c r="I1258" s="110" t="n">
        <v>0.055</v>
      </c>
      <c r="J1258" s="110" t="inlineStr">
        <is>
          <t>EUR</t>
        </is>
      </c>
      <c r="K1258" s="110" t="n">
        <v>25.2395</v>
      </c>
      <c r="L1258" s="110" t="inlineStr">
        <is>
          <t>EDGE-170172-360514</t>
        </is>
      </c>
    </row>
    <row r="1259">
      <c r="B1259" s="110" t="n">
        <v>126535</v>
      </c>
      <c r="C1259" s="108" t="inlineStr">
        <is>
          <t>Tesla-(2021-9-20-2021-10-18)_Michele Lemieux-Madison_FR_CA_Review</t>
        </is>
      </c>
      <c r="H1259" s="110">
        <f>K1259/I1259</f>
        <v/>
      </c>
      <c r="I1259" s="110" t="n">
        <v>0.05</v>
      </c>
      <c r="J1259" s="110" t="inlineStr">
        <is>
          <t>USD</t>
        </is>
      </c>
      <c r="K1259" s="110" t="n">
        <v>509.5</v>
      </c>
      <c r="L1259" s="110" t="inlineStr">
        <is>
          <t>EDGE-126535-360515</t>
        </is>
      </c>
    </row>
    <row r="1260">
      <c r="B1260" s="110" t="n">
        <v>187410</v>
      </c>
      <c r="C1260" s="108" t="inlineStr">
        <is>
          <t>Tesla-(2021-9-20-2021-10-18)_Mirna Safar_HR_Review</t>
        </is>
      </c>
      <c r="H1260" s="110" t="n">
        <v>3836.4</v>
      </c>
      <c r="I1260" s="110" t="n">
        <v>0.015</v>
      </c>
      <c r="J1260" s="110" t="inlineStr">
        <is>
          <t>EUR</t>
        </is>
      </c>
      <c r="K1260" s="110" t="n">
        <v>57.54599999999999</v>
      </c>
      <c r="L1260" s="110" t="inlineStr">
        <is>
          <t>EDGE-187410-360516</t>
        </is>
      </c>
    </row>
    <row r="1261">
      <c r="B1261" s="110" t="n">
        <v>17611</v>
      </c>
      <c r="C1261" s="108" t="inlineStr">
        <is>
          <t>Tesla-(2021-9-20-2021-10-18)_Nathalie Delarbre_FR_FR_Review</t>
        </is>
      </c>
      <c r="H1261" s="110">
        <f>K1261/I1261</f>
        <v/>
      </c>
      <c r="I1261" s="110" t="n">
        <v>0.032</v>
      </c>
      <c r="J1261" s="110" t="inlineStr">
        <is>
          <t>EUR</t>
        </is>
      </c>
      <c r="K1261" s="110" t="n">
        <v>40</v>
      </c>
      <c r="L1261" s="110" t="inlineStr">
        <is>
          <t>EDGE-17611-360517</t>
        </is>
      </c>
    </row>
    <row r="1262">
      <c r="B1262" s="110" t="n">
        <v>195768</v>
      </c>
      <c r="C1262" s="108" t="inlineStr">
        <is>
          <t>Tesla-(2021-9-20-2021-10-18)_Oranit Senderov_HE_Review</t>
        </is>
      </c>
      <c r="H1262" s="110" t="n">
        <v>4912.3</v>
      </c>
      <c r="I1262" s="110" t="n">
        <v>0.04</v>
      </c>
      <c r="J1262" s="110" t="inlineStr">
        <is>
          <t>USD</t>
        </is>
      </c>
      <c r="K1262" s="110" t="n">
        <v>196.492</v>
      </c>
      <c r="L1262" s="110" t="inlineStr">
        <is>
          <t>EDGE-195768-360518</t>
        </is>
      </c>
    </row>
    <row r="1263">
      <c r="B1263" s="110" t="n">
        <v>104494</v>
      </c>
      <c r="C1263" s="108" t="inlineStr">
        <is>
          <t>Tesla-(2021-9-20-2021-10-18)_Orlando Ho_HK_Review</t>
        </is>
      </c>
      <c r="H1263" s="110" t="n">
        <v>1834.7</v>
      </c>
      <c r="I1263" s="110" t="n">
        <v>0.0375</v>
      </c>
      <c r="J1263" s="110" t="inlineStr">
        <is>
          <t>USD</t>
        </is>
      </c>
      <c r="K1263" s="110" t="n">
        <v>68.80125</v>
      </c>
      <c r="L1263" s="110" t="inlineStr">
        <is>
          <t>EDGE-104494-360519</t>
        </is>
      </c>
    </row>
    <row r="1264">
      <c r="B1264" s="110" t="n">
        <v>169954</v>
      </c>
      <c r="C1264" s="108" t="inlineStr">
        <is>
          <t>Tesla-(2021-9-20-2021-10-18)_Peggy Chiang_TW_Review</t>
        </is>
      </c>
      <c r="H1264" s="110" t="n">
        <v>3397.3</v>
      </c>
      <c r="I1264" s="110" t="n">
        <v>0.03</v>
      </c>
      <c r="J1264" s="110" t="inlineStr">
        <is>
          <t>USD</t>
        </is>
      </c>
      <c r="K1264" s="110" t="n">
        <v>101.919</v>
      </c>
      <c r="L1264" s="110" t="inlineStr">
        <is>
          <t>EDGE-169954-360520</t>
        </is>
      </c>
    </row>
    <row r="1265">
      <c r="B1265" s="110" t="n">
        <v>74978</v>
      </c>
      <c r="C1265" s="108" t="inlineStr">
        <is>
          <t>Tesla-(2021-9-20-2021-10-18)_Pilar Vasquez_ES_Review</t>
        </is>
      </c>
      <c r="H1265" s="110" t="n">
        <v>3171.8</v>
      </c>
      <c r="I1265" s="110" t="n">
        <v>0.017</v>
      </c>
      <c r="J1265" s="110" t="inlineStr">
        <is>
          <t>USD</t>
        </is>
      </c>
      <c r="K1265" s="110" t="n">
        <v>53.9206</v>
      </c>
      <c r="L1265" s="110" t="inlineStr">
        <is>
          <t>EDGE-74978-360521</t>
        </is>
      </c>
    </row>
    <row r="1266">
      <c r="B1266" s="110" t="n">
        <v>194357</v>
      </c>
      <c r="C1266" s="108" t="inlineStr">
        <is>
          <t>Tesla-(2021-9-20-2021-10-18)_Saksit Khunkitti_TH_Review</t>
        </is>
      </c>
      <c r="H1266" s="110">
        <f>K1266/I1266</f>
        <v/>
      </c>
      <c r="I1266" s="110" t="n">
        <v>0.04</v>
      </c>
      <c r="J1266" s="110" t="inlineStr">
        <is>
          <t>USD</t>
        </is>
      </c>
      <c r="K1266" s="110" t="n">
        <v>200.98</v>
      </c>
      <c r="L1266" s="110" t="inlineStr">
        <is>
          <t>EDGE-194357-360522</t>
        </is>
      </c>
    </row>
    <row r="1267">
      <c r="B1267" s="110" t="n">
        <v>91233</v>
      </c>
      <c r="C1267" s="108" t="inlineStr">
        <is>
          <t>Tesla-(2021-9-20-2021-10-18)_Seungwoo Lee_KO_Review</t>
        </is>
      </c>
      <c r="H1267" s="110" t="n">
        <v>8789.300000000001</v>
      </c>
      <c r="I1267" s="110" t="n">
        <v>0.03</v>
      </c>
      <c r="J1267" s="110" t="inlineStr">
        <is>
          <t>USD</t>
        </is>
      </c>
      <c r="K1267" s="110" t="n">
        <v>263.679</v>
      </c>
      <c r="L1267" s="110" t="inlineStr">
        <is>
          <t>EDGE-91233-360523</t>
        </is>
      </c>
    </row>
    <row r="1268">
      <c r="B1268" s="110" t="n">
        <v>51840</v>
      </c>
      <c r="C1268" s="108" t="inlineStr">
        <is>
          <t>Tesla-(2021-9-20-2021-10-18)_Simon Wei_TW_Review</t>
        </is>
      </c>
      <c r="H1268" s="110" t="n">
        <v>1306.7</v>
      </c>
      <c r="I1268" s="110" t="n">
        <v>0.02</v>
      </c>
      <c r="J1268" s="110" t="inlineStr">
        <is>
          <t>USD</t>
        </is>
      </c>
      <c r="K1268" s="110" t="n">
        <v>26.13400000000001</v>
      </c>
      <c r="L1268" s="110" t="inlineStr">
        <is>
          <t>EDGE-51840-360524</t>
        </is>
      </c>
    </row>
    <row r="1269">
      <c r="B1269" s="110" t="n">
        <v>142406</v>
      </c>
      <c r="C1269" s="108" t="inlineStr">
        <is>
          <t>Tesla-(2021-9-20-2021-10-18)_Stacey Yeh_TW_Review</t>
        </is>
      </c>
      <c r="H1269" s="110" t="n">
        <v>5597.9</v>
      </c>
      <c r="I1269" s="110" t="n">
        <v>0.022</v>
      </c>
      <c r="J1269" s="110" t="inlineStr">
        <is>
          <t>USD</t>
        </is>
      </c>
      <c r="K1269" s="110" t="n">
        <v>123.1538</v>
      </c>
      <c r="L1269" s="110" t="inlineStr">
        <is>
          <t>EDGE-142406-360525</t>
        </is>
      </c>
    </row>
    <row r="1270">
      <c r="B1270" s="110" t="n">
        <v>119483</v>
      </c>
      <c r="C1270" s="108" t="inlineStr">
        <is>
          <t>Tesla-(2021-9-20-2021-10-18)_Susann Peshier_DE_Review</t>
        </is>
      </c>
      <c r="H1270" s="110">
        <f>K1270/I1270</f>
        <v/>
      </c>
      <c r="I1270" s="110" t="n">
        <v>0.03</v>
      </c>
      <c r="J1270" s="110" t="inlineStr">
        <is>
          <t>EUR</t>
        </is>
      </c>
      <c r="K1270" s="110" t="n">
        <v>348.96</v>
      </c>
      <c r="L1270" s="110" t="inlineStr">
        <is>
          <t>EDGE-119483-360526</t>
        </is>
      </c>
    </row>
    <row r="1271">
      <c r="B1271" s="110" t="n">
        <v>49612</v>
      </c>
      <c r="C1271" s="108" t="inlineStr">
        <is>
          <t>Tesla-(2021-9-20-2021-10-18)_Tantiwarapon Soonlai_TH_Review</t>
        </is>
      </c>
      <c r="H1271" s="110">
        <f>K1271/I1271</f>
        <v/>
      </c>
      <c r="I1271" s="110" t="n">
        <v>0.04</v>
      </c>
      <c r="J1271" s="110" t="inlineStr">
        <is>
          <t>USD</t>
        </is>
      </c>
      <c r="K1271" s="110" t="n">
        <v>78.34</v>
      </c>
      <c r="L1271" s="110" t="inlineStr">
        <is>
          <t>EDGE-49612-360527</t>
        </is>
      </c>
    </row>
    <row r="1272">
      <c r="B1272" s="110" t="n">
        <v>189794</v>
      </c>
      <c r="C1272" s="108" t="inlineStr">
        <is>
          <t>Tesla-(2021-9-20-2021-10-18)_Theodoros Vavekis_EL_Review</t>
        </is>
      </c>
      <c r="H1272" s="110">
        <f>K1272/I1272</f>
        <v/>
      </c>
      <c r="I1272" s="110" t="n">
        <v>0.03</v>
      </c>
      <c r="J1272" s="110" t="inlineStr">
        <is>
          <t>EUR</t>
        </is>
      </c>
      <c r="K1272" s="110" t="n">
        <v>281.228</v>
      </c>
      <c r="L1272" s="110" t="inlineStr">
        <is>
          <t>EDGE-189794-360528</t>
        </is>
      </c>
    </row>
    <row r="1273">
      <c r="B1273" s="110" t="n">
        <v>196663</v>
      </c>
      <c r="C1273" s="108" t="inlineStr">
        <is>
          <t>Tesla-(2021-9-20-2021-10-18)_Thomas  Yan_HK_Review</t>
        </is>
      </c>
      <c r="H1273" s="110" t="n">
        <v>7001.1</v>
      </c>
      <c r="I1273" s="110" t="n">
        <v>0.03</v>
      </c>
      <c r="J1273" s="110" t="inlineStr">
        <is>
          <t>EUR</t>
        </is>
      </c>
      <c r="K1273" s="110" t="n">
        <v>210.033</v>
      </c>
      <c r="L1273" s="110" t="inlineStr">
        <is>
          <t>EDGE-196663-360529</t>
        </is>
      </c>
    </row>
    <row r="1274">
      <c r="B1274" s="110" t="n">
        <v>194359</v>
      </c>
      <c r="C1274" s="108" t="inlineStr">
        <is>
          <t>Tesla-(2021-9-20-2021-10-18)_Ursilan Afandi Zaki_MS_Review</t>
        </is>
      </c>
      <c r="H1274" s="110" t="n">
        <v>209.6</v>
      </c>
      <c r="I1274" s="110" t="n">
        <v>0.04</v>
      </c>
      <c r="J1274" s="110" t="inlineStr">
        <is>
          <t>USD</t>
        </is>
      </c>
      <c r="K1274" s="110" t="n">
        <v>8.384</v>
      </c>
      <c r="L1274" s="110" t="inlineStr">
        <is>
          <t>EDGE-194359-360530</t>
        </is>
      </c>
    </row>
    <row r="1275">
      <c r="B1275" s="110" t="n">
        <v>189929</v>
      </c>
      <c r="C1275" s="108" t="inlineStr">
        <is>
          <t>Tesla-(2021-9-20-2021-10-18)_Aatchariya Suksai_TH_Translation</t>
        </is>
      </c>
      <c r="H1275" s="110" t="n">
        <v>4940.9</v>
      </c>
      <c r="I1275" s="110" t="n">
        <v>0.04</v>
      </c>
      <c r="J1275" s="110" t="inlineStr">
        <is>
          <t>USD</t>
        </is>
      </c>
      <c r="K1275" s="110" t="n">
        <v>197.636</v>
      </c>
      <c r="L1275" s="110" t="inlineStr">
        <is>
          <t>EDGE-189929-360227</t>
        </is>
      </c>
    </row>
    <row r="1276">
      <c r="B1276" s="110" t="n">
        <v>74965</v>
      </c>
      <c r="C1276" s="108" t="inlineStr">
        <is>
          <t>Tesla-(2021-9-20-2021-10-18)_Alenka Metljak_SL_Translation</t>
        </is>
      </c>
      <c r="H1276" s="110" t="n">
        <v>2187.236842105263</v>
      </c>
      <c r="I1276" s="110" t="n">
        <v>0.076</v>
      </c>
      <c r="J1276" s="110" t="inlineStr">
        <is>
          <t>EUR</t>
        </is>
      </c>
      <c r="K1276" s="110" t="n">
        <v>166.23</v>
      </c>
      <c r="L1276" s="110" t="inlineStr">
        <is>
          <t>EDGE-74965-360228</t>
        </is>
      </c>
    </row>
    <row r="1277">
      <c r="B1277" s="110" t="n">
        <v>194362</v>
      </c>
      <c r="C1277" s="108" t="inlineStr">
        <is>
          <t>Tesla-(2021-9-20-2021-10-18)_Bernadett Refi_HU_Translation</t>
        </is>
      </c>
      <c r="H1277" s="110" t="n">
        <v>3061.8</v>
      </c>
      <c r="I1277" s="110" t="n">
        <v>0.05</v>
      </c>
      <c r="J1277" s="110" t="inlineStr">
        <is>
          <t>EUR</t>
        </is>
      </c>
      <c r="K1277" s="110" t="n">
        <v>153.09</v>
      </c>
      <c r="L1277" s="110" t="inlineStr">
        <is>
          <t>EDGE-194362-360229</t>
        </is>
      </c>
    </row>
    <row r="1278">
      <c r="B1278" s="110" t="n">
        <v>176901</v>
      </c>
      <c r="C1278" s="108" t="inlineStr">
        <is>
          <t>Tesla-(2021-9-20-2021-10-18)_Cecilia Gammeltoft-Hansen_DA_Translation</t>
        </is>
      </c>
      <c r="H1278" s="110" t="n">
        <v>3574.8</v>
      </c>
      <c r="I1278" s="110" t="n">
        <v>0.12</v>
      </c>
      <c r="J1278" s="110" t="inlineStr">
        <is>
          <t>EUR</t>
        </is>
      </c>
      <c r="K1278" s="110" t="n">
        <v>428.9759999999999</v>
      </c>
      <c r="L1278" s="110" t="inlineStr">
        <is>
          <t>EDGE-176901-360230</t>
        </is>
      </c>
    </row>
    <row r="1279">
      <c r="B1279" s="110" t="n">
        <v>170224</v>
      </c>
      <c r="C1279" s="108" t="inlineStr">
        <is>
          <t>Tesla-(2021-9-20-2021-10-18)_Corinne Duquette_FR_CA_Translation</t>
        </is>
      </c>
      <c r="H1279" s="110" t="n">
        <v>8711.200000000001</v>
      </c>
      <c r="I1279" s="110" t="n">
        <v>0.1</v>
      </c>
      <c r="J1279" s="110" t="inlineStr">
        <is>
          <t>USD</t>
        </is>
      </c>
      <c r="K1279" s="110" t="n">
        <v>871.1200000000001</v>
      </c>
      <c r="L1279" s="110" t="inlineStr">
        <is>
          <t>EDGE-170224-360231</t>
        </is>
      </c>
    </row>
    <row r="1280">
      <c r="B1280" s="110" t="n">
        <v>50728</v>
      </c>
      <c r="C1280" s="108" t="inlineStr">
        <is>
          <t>Tesla-(2021-9-20-2021-10-18)_Dalia Bracha_HE_Translation</t>
        </is>
      </c>
      <c r="H1280" s="110" t="n">
        <v>5209.799999999999</v>
      </c>
      <c r="I1280" s="110" t="n">
        <v>0.1</v>
      </c>
      <c r="J1280" s="110" t="inlineStr">
        <is>
          <t>USD</t>
        </is>
      </c>
      <c r="K1280" s="110" t="n">
        <v>520.9799999999999</v>
      </c>
      <c r="L1280" s="110" t="inlineStr">
        <is>
          <t>EDGE-50728-360232</t>
        </is>
      </c>
    </row>
    <row r="1281">
      <c r="B1281" s="110" t="n">
        <v>185536</v>
      </c>
      <c r="C1281" s="108" t="inlineStr">
        <is>
          <t>Tesla-(2021-9-20-2021-10-18)_Dragana Selakovic_SL_Translation</t>
        </is>
      </c>
      <c r="H1281" s="110" t="n">
        <v>2344.4</v>
      </c>
      <c r="I1281" s="110" t="n">
        <v>0.08</v>
      </c>
      <c r="J1281" s="110" t="inlineStr">
        <is>
          <t>EUR</t>
        </is>
      </c>
      <c r="K1281" s="110" t="n">
        <v>187.552</v>
      </c>
      <c r="L1281" s="110" t="inlineStr">
        <is>
          <t>EDGE-185536-360233</t>
        </is>
      </c>
    </row>
    <row r="1282">
      <c r="B1282" s="110" t="n">
        <v>121197</v>
      </c>
      <c r="C1282" s="108" t="inlineStr">
        <is>
          <t>Tesla-(2021-9-20-2021-10-18)_Erkan Umul_TR_Translation</t>
        </is>
      </c>
      <c r="H1282" s="110" t="n">
        <v>79.40000000000001</v>
      </c>
      <c r="I1282" s="110" t="n">
        <v>0.06</v>
      </c>
      <c r="J1282" s="110" t="inlineStr">
        <is>
          <t>USD</t>
        </is>
      </c>
      <c r="K1282" s="110" t="n">
        <v>4.76</v>
      </c>
      <c r="L1282" s="110" t="inlineStr">
        <is>
          <t>EDGE-121197-360234</t>
        </is>
      </c>
    </row>
    <row r="1283">
      <c r="B1283" s="110" t="n">
        <v>7341</v>
      </c>
      <c r="C1283" s="108" t="inlineStr">
        <is>
          <t>Tesla-(2021-9-20-2021-10-18)_Gerard Grivé_CA_Translation</t>
        </is>
      </c>
      <c r="H1283" s="110" t="n">
        <v>9380.499999999998</v>
      </c>
      <c r="I1283" s="110" t="n">
        <v>0.07500000000000001</v>
      </c>
      <c r="J1283" s="110" t="inlineStr">
        <is>
          <t>EUR</t>
        </is>
      </c>
      <c r="K1283" s="110" t="n">
        <v>703.5375</v>
      </c>
      <c r="L1283" s="110" t="inlineStr">
        <is>
          <t>EDGE-7341-360235</t>
        </is>
      </c>
    </row>
    <row r="1284">
      <c r="B1284" s="110" t="n">
        <v>16756</v>
      </c>
      <c r="C1284" s="108" t="inlineStr">
        <is>
          <t>Tesla-(2021-9-20-2021-10-18)_Guo Zhanying_CN_Translation</t>
        </is>
      </c>
      <c r="H1284" s="110" t="n">
        <v>7963.3</v>
      </c>
      <c r="I1284" s="110" t="n">
        <v>0.18</v>
      </c>
      <c r="J1284" s="110" t="inlineStr">
        <is>
          <t>CNY</t>
        </is>
      </c>
      <c r="K1284" s="110" t="n">
        <v>1433.394</v>
      </c>
      <c r="L1284" s="110" t="inlineStr">
        <is>
          <t>EDGE-16756-360236</t>
        </is>
      </c>
    </row>
    <row r="1285">
      <c r="B1285" s="110" t="n">
        <v>119669</v>
      </c>
      <c r="C1285" s="108" t="inlineStr">
        <is>
          <t>Tesla-(2021-9-20-2021-10-18)_Gyeongsu Lee_KO_Translation</t>
        </is>
      </c>
      <c r="H1285" s="110" t="n">
        <v>9314.6</v>
      </c>
      <c r="I1285" s="110" t="n">
        <v>0.06</v>
      </c>
      <c r="J1285" s="110" t="inlineStr">
        <is>
          <t>USD</t>
        </is>
      </c>
      <c r="K1285" s="110" t="n">
        <v>558.876</v>
      </c>
      <c r="L1285" s="110" t="inlineStr">
        <is>
          <t>EDGE-119669-360237</t>
        </is>
      </c>
    </row>
    <row r="1286">
      <c r="B1286" s="110" t="n">
        <v>117325</v>
      </c>
      <c r="C1286" s="108" t="inlineStr">
        <is>
          <t>Tesla-(2021-9-20-2021-10-18)_Hiromasa Funaki_JA_Translation</t>
        </is>
      </c>
      <c r="H1286" s="110" t="n">
        <v>5465.2</v>
      </c>
      <c r="I1286" s="110" t="n">
        <v>10</v>
      </c>
      <c r="J1286" s="110" t="inlineStr">
        <is>
          <t>JPY</t>
        </is>
      </c>
      <c r="K1286" s="110" t="n">
        <v>54652</v>
      </c>
      <c r="L1286" s="110" t="inlineStr">
        <is>
          <t>EDGE-117325-360238</t>
        </is>
      </c>
    </row>
    <row r="1287">
      <c r="B1287" s="110" t="n">
        <v>169884</v>
      </c>
      <c r="C1287" s="108" t="inlineStr">
        <is>
          <t>Tesla-(2021-9-20-2021-10-18)_Hyeran Moon (May)_KO_Translation</t>
        </is>
      </c>
      <c r="H1287" s="110" t="n">
        <v>98</v>
      </c>
      <c r="I1287" s="110" t="n">
        <v>0.05</v>
      </c>
      <c r="J1287" s="110" t="inlineStr">
        <is>
          <t>USD</t>
        </is>
      </c>
      <c r="K1287" s="110" t="n">
        <v>4.9</v>
      </c>
      <c r="L1287" s="110" t="inlineStr">
        <is>
          <t>EDGE-169884-360239</t>
        </is>
      </c>
    </row>
    <row r="1288">
      <c r="B1288" s="110" t="n">
        <v>175908</v>
      </c>
      <c r="C1288" s="108" t="inlineStr">
        <is>
          <t>Tesla-(2021-9-20-2021-10-18)_Johan Mikael Kjällman_SV_Translation</t>
        </is>
      </c>
      <c r="H1288" s="110" t="n">
        <v>5918.384615384615</v>
      </c>
      <c r="I1288" s="110" t="n">
        <v>0.13</v>
      </c>
      <c r="J1288" s="110" t="inlineStr">
        <is>
          <t>EUR</t>
        </is>
      </c>
      <c r="K1288" s="110" t="n">
        <v>769.39</v>
      </c>
      <c r="L1288" s="110" t="inlineStr">
        <is>
          <t>EDGE-175908-360240</t>
        </is>
      </c>
    </row>
    <row r="1289">
      <c r="B1289" s="110" t="n">
        <v>194360</v>
      </c>
      <c r="C1289" s="108" t="inlineStr">
        <is>
          <t>Tesla-(2021-9-20-2021-10-18)_Jussi Anttila_FI_Translation</t>
        </is>
      </c>
      <c r="H1289" s="110" t="n">
        <v>13017.5</v>
      </c>
      <c r="I1289" s="110" t="n">
        <v>0.13</v>
      </c>
      <c r="J1289" s="110" t="inlineStr">
        <is>
          <t>EUR</t>
        </is>
      </c>
      <c r="K1289" s="110" t="n">
        <v>1692.275</v>
      </c>
      <c r="L1289" s="110" t="inlineStr">
        <is>
          <t>EDGE-194360-360241</t>
        </is>
      </c>
    </row>
    <row r="1290">
      <c r="B1290" s="110" t="n">
        <v>67147</v>
      </c>
      <c r="C1290" s="108" t="inlineStr">
        <is>
          <t>Tesla-(2021-9-20-2021-10-18)_Keelin Feeney_EN_UK_Translation</t>
        </is>
      </c>
      <c r="H1290" s="110" t="n">
        <v>7195.199999999999</v>
      </c>
      <c r="I1290" s="110" t="n">
        <v>0.03</v>
      </c>
      <c r="J1290" s="110" t="n">
        <v>0</v>
      </c>
      <c r="K1290" s="110" t="n">
        <v>215.856</v>
      </c>
      <c r="L1290" s="110" t="inlineStr">
        <is>
          <t>EDGE-67147-360242</t>
        </is>
      </c>
    </row>
    <row r="1291">
      <c r="B1291" s="110" t="n">
        <v>150112</v>
      </c>
      <c r="C1291" s="108" t="inlineStr">
        <is>
          <t>Tesla-(2021-9-20-2021-10-18)_Koen Vander Elst_NL_Translation</t>
        </is>
      </c>
      <c r="H1291" s="110" t="n">
        <v>3857.7</v>
      </c>
      <c r="I1291" s="110" t="n">
        <v>0.1</v>
      </c>
      <c r="J1291" s="110" t="inlineStr">
        <is>
          <t>EUR</t>
        </is>
      </c>
      <c r="K1291" s="110" t="n">
        <v>385.77</v>
      </c>
      <c r="L1291" s="110" t="inlineStr">
        <is>
          <t>EDGE-150112-360243</t>
        </is>
      </c>
    </row>
    <row r="1292">
      <c r="B1292" s="110" t="n">
        <v>5533</v>
      </c>
      <c r="C1292" s="108" t="inlineStr">
        <is>
          <t>Tesla-(2021-9-20-2021-10-18)_Laszlo Kovacs_HU_Translation</t>
        </is>
      </c>
      <c r="H1292" s="110" t="n">
        <v>2367.7</v>
      </c>
      <c r="I1292" s="110" t="n">
        <v>0.08</v>
      </c>
      <c r="J1292" s="110" t="inlineStr">
        <is>
          <t>USD</t>
        </is>
      </c>
      <c r="K1292" s="110" t="n">
        <v>189.416</v>
      </c>
      <c r="L1292" s="110" t="inlineStr">
        <is>
          <t>EDGE-5533-360244</t>
        </is>
      </c>
    </row>
    <row r="1293">
      <c r="B1293" s="110" t="n">
        <v>170316</v>
      </c>
      <c r="C1293" s="108" t="inlineStr">
        <is>
          <t>Tesla-(2021-9-20-2021-10-18)_Li Yat Tung_HK_Translation</t>
        </is>
      </c>
      <c r="H1293" s="110" t="n">
        <v>9304.900000000001</v>
      </c>
      <c r="I1293" s="110" t="n">
        <v>0.08500000000000001</v>
      </c>
      <c r="J1293" s="110" t="inlineStr">
        <is>
          <t>USD</t>
        </is>
      </c>
      <c r="K1293" s="110" t="n">
        <v>790.9165000000002</v>
      </c>
      <c r="L1293" s="110" t="inlineStr">
        <is>
          <t>EDGE-170316-360245</t>
        </is>
      </c>
    </row>
    <row r="1294">
      <c r="B1294" s="110" t="n">
        <v>190801</v>
      </c>
      <c r="C1294" s="108" t="inlineStr">
        <is>
          <t>Tesla-(2021-9-20-2021-10-18)_Li Yingsong_CN_Translation</t>
        </is>
      </c>
      <c r="H1294" s="110" t="n">
        <v>662.6999999999999</v>
      </c>
      <c r="I1294" s="110" t="n">
        <v>0.18</v>
      </c>
      <c r="J1294" s="110" t="inlineStr">
        <is>
          <t>CNY</t>
        </is>
      </c>
      <c r="K1294" s="110" t="n">
        <v>119.286</v>
      </c>
      <c r="L1294" s="110" t="inlineStr">
        <is>
          <t>EDGE-190801-360246</t>
        </is>
      </c>
    </row>
    <row r="1295">
      <c r="B1295" s="110" t="n">
        <v>81450</v>
      </c>
      <c r="C1295" s="108" t="inlineStr">
        <is>
          <t>Tesla-(2021-9-20-2021-10-18)_Lingsoft_NO_NO_Translation</t>
        </is>
      </c>
      <c r="H1295" s="110" t="n">
        <v>4278.416129032258</v>
      </c>
      <c r="I1295" s="110" t="n">
        <v>0.155</v>
      </c>
      <c r="J1295" s="110" t="inlineStr">
        <is>
          <t>EUR</t>
        </is>
      </c>
      <c r="K1295" s="110" t="n">
        <v>663.1545</v>
      </c>
      <c r="L1295" s="110" t="inlineStr">
        <is>
          <t>EDGE-81450-360247</t>
        </is>
      </c>
    </row>
    <row r="1296">
      <c r="B1296" s="110" t="inlineStr">
        <is>
          <t>G90006218</t>
        </is>
      </c>
      <c r="C1296" s="108" t="inlineStr">
        <is>
          <t>Tesla-(2021-9-20-2021-10-18)_Maciej Andrzejczak_PL_Translation</t>
        </is>
      </c>
      <c r="H1296" s="110" t="n">
        <v>2127.6</v>
      </c>
      <c r="I1296" s="110" t="n">
        <v>0.08</v>
      </c>
      <c r="J1296" s="110" t="inlineStr">
        <is>
          <t>EUR</t>
        </is>
      </c>
      <c r="K1296" s="110" t="n">
        <v>170.208</v>
      </c>
      <c r="L1296" s="110" t="inlineStr">
        <is>
          <t>EDGE-G90006218-360295</t>
        </is>
      </c>
    </row>
    <row r="1297">
      <c r="B1297" s="110" t="inlineStr">
        <is>
          <t>G90006215</t>
        </is>
      </c>
      <c r="C1297" s="108" t="inlineStr">
        <is>
          <t>Tesla-(2021-9-20-2021-10-18)_Marcin Marciniszyn_PL_Translation</t>
        </is>
      </c>
      <c r="H1297" s="110" t="n">
        <v>1924.1</v>
      </c>
      <c r="I1297" s="110" t="n">
        <v>0.07000000000000001</v>
      </c>
      <c r="J1297" s="110" t="inlineStr">
        <is>
          <t>EUR</t>
        </is>
      </c>
      <c r="K1297" s="110" t="n">
        <v>134.687</v>
      </c>
      <c r="L1297" s="110" t="inlineStr">
        <is>
          <t>EDGE-G90006215-360311</t>
        </is>
      </c>
    </row>
    <row r="1298">
      <c r="B1298" s="110" t="n">
        <v>126535</v>
      </c>
      <c r="C1298" s="108" t="inlineStr">
        <is>
          <t>Tesla-(2021-9-20-2021-10-18)_Michele Lemieux-Madison_FR_CA_Translation</t>
        </is>
      </c>
      <c r="H1298" s="110" t="n">
        <v>187.1</v>
      </c>
      <c r="I1298" s="110" t="n">
        <v>0.12</v>
      </c>
      <c r="J1298" s="110" t="inlineStr">
        <is>
          <t>USD</t>
        </is>
      </c>
      <c r="K1298" s="110" t="n">
        <v>22.452</v>
      </c>
      <c r="L1298" s="110" t="inlineStr">
        <is>
          <t>EDGE-126535-360248</t>
        </is>
      </c>
    </row>
    <row r="1299">
      <c r="B1299" s="110" t="n">
        <v>25876</v>
      </c>
      <c r="C1299" s="108" t="inlineStr">
        <is>
          <t>Tesla-(2021-9-20-2021-10-18)_Monica Colman_IT_Translation</t>
        </is>
      </c>
      <c r="H1299" s="110" t="n">
        <v>7987.599999999999</v>
      </c>
      <c r="I1299" s="110" t="n">
        <v>0.075</v>
      </c>
      <c r="J1299" s="110" t="inlineStr">
        <is>
          <t>EUR</t>
        </is>
      </c>
      <c r="K1299" s="110" t="n">
        <v>599.0699999999998</v>
      </c>
      <c r="L1299" s="110" t="inlineStr">
        <is>
          <t>EDGE-25876-360249</t>
        </is>
      </c>
    </row>
    <row r="1300">
      <c r="B1300" s="110" t="n">
        <v>17611</v>
      </c>
      <c r="C1300" s="108" t="inlineStr">
        <is>
          <t>Tesla-(2021-9-20-2021-10-18)_Nathalie Delarbre_FR_FR_Translation</t>
        </is>
      </c>
      <c r="H1300" s="110" t="n">
        <v>254.5</v>
      </c>
      <c r="I1300" s="110" t="n">
        <v>0.09</v>
      </c>
      <c r="J1300" s="110" t="inlineStr">
        <is>
          <t>EUR</t>
        </is>
      </c>
      <c r="K1300" s="110" t="n">
        <v>22.905</v>
      </c>
      <c r="L1300" s="110" t="inlineStr">
        <is>
          <t>EDGE-17611-360250</t>
        </is>
      </c>
    </row>
    <row r="1301">
      <c r="B1301" s="110" t="n">
        <v>194358</v>
      </c>
      <c r="C1301" s="108" t="inlineStr">
        <is>
          <t>Tesla-(2021-9-20-2021-10-18)_Noor Haizat Mustaffa_MS_Translation</t>
        </is>
      </c>
      <c r="H1301" s="110" t="n">
        <v>250.7</v>
      </c>
      <c r="I1301" s="110" t="n">
        <v>0.07000000000000001</v>
      </c>
      <c r="J1301" s="110" t="inlineStr">
        <is>
          <t>USD</t>
        </is>
      </c>
      <c r="K1301" s="110" t="n">
        <v>17.549</v>
      </c>
      <c r="L1301" s="110" t="inlineStr">
        <is>
          <t>EDGE-194358-360251</t>
        </is>
      </c>
    </row>
    <row r="1302">
      <c r="B1302" s="110" t="n">
        <v>195768</v>
      </c>
      <c r="C1302" s="108" t="inlineStr">
        <is>
          <t>Tesla-(2021-9-20-2021-10-18)_Oranit Senderov_HE_Translation</t>
        </is>
      </c>
      <c r="H1302" s="110" t="n">
        <v>401.9</v>
      </c>
      <c r="I1302" s="110" t="n">
        <v>0.09</v>
      </c>
      <c r="J1302" s="110" t="inlineStr">
        <is>
          <t>USD</t>
        </is>
      </c>
      <c r="K1302" s="110" t="n">
        <v>36.171</v>
      </c>
      <c r="L1302" s="110" t="inlineStr">
        <is>
          <t>EDGE-195768-360252</t>
        </is>
      </c>
    </row>
    <row r="1303">
      <c r="B1303" s="110" t="n">
        <v>190215</v>
      </c>
      <c r="C1303" s="108" t="inlineStr">
        <is>
          <t>Tesla-(2021-9-20-2021-10-18)_Osama Mohammed El-Bishlawi_AR_Translation</t>
        </is>
      </c>
      <c r="H1303" s="110" t="n">
        <v>1644.6</v>
      </c>
      <c r="I1303" s="110" t="n">
        <v>0.05</v>
      </c>
      <c r="J1303" s="110" t="inlineStr">
        <is>
          <t>USD</t>
        </is>
      </c>
      <c r="K1303" s="110" t="n">
        <v>82.23</v>
      </c>
      <c r="L1303" s="110" t="inlineStr">
        <is>
          <t>EDGE-190215-360253</t>
        </is>
      </c>
    </row>
    <row r="1304">
      <c r="B1304" s="110" t="n">
        <v>51833</v>
      </c>
      <c r="C1304" s="108" t="inlineStr">
        <is>
          <t>Tesla-(2021-9-20-2021-10-18)_Pablo San Millan Gutierrez_ES_Translation</t>
        </is>
      </c>
      <c r="H1304" s="110" t="n">
        <v>4550.542857142857</v>
      </c>
      <c r="I1304" s="110" t="n">
        <v>0.07000000000000001</v>
      </c>
      <c r="J1304" s="110" t="inlineStr">
        <is>
          <t>EUR</t>
        </is>
      </c>
      <c r="K1304" s="110" t="n">
        <v>318.538</v>
      </c>
      <c r="L1304" s="110" t="inlineStr">
        <is>
          <t>EDGE-51833-360254</t>
        </is>
      </c>
    </row>
    <row r="1305">
      <c r="B1305" s="110" t="n">
        <v>169954</v>
      </c>
      <c r="C1305" s="108" t="inlineStr">
        <is>
          <t>Tesla-(2021-9-20-2021-10-18)_Peggy Chiang_TW_Translation</t>
        </is>
      </c>
      <c r="H1305" s="110" t="n">
        <v>3470.599999999999</v>
      </c>
      <c r="I1305" s="110" t="n">
        <v>0.1</v>
      </c>
      <c r="J1305" s="110" t="inlineStr">
        <is>
          <t>USD</t>
        </is>
      </c>
      <c r="K1305" s="110" t="n">
        <v>347.0599999999999</v>
      </c>
      <c r="L1305" s="110" t="inlineStr">
        <is>
          <t>EDGE-169954-360255</t>
        </is>
      </c>
    </row>
    <row r="1306">
      <c r="B1306" s="110" t="n">
        <v>169881</v>
      </c>
      <c r="C1306" s="108" t="inlineStr">
        <is>
          <t>Tesla-(2021-9-20-2021-10-18)_Philipp Weber_DE_Translation</t>
        </is>
      </c>
      <c r="H1306" s="110" t="n">
        <v>12565.77777777778</v>
      </c>
      <c r="I1306" s="110" t="n">
        <v>0.09</v>
      </c>
      <c r="J1306" s="110" t="inlineStr">
        <is>
          <t>EUR</t>
        </is>
      </c>
      <c r="K1306" s="110" t="n">
        <v>1130.92</v>
      </c>
      <c r="L1306" s="110" t="inlineStr">
        <is>
          <t>EDGE-169881-360256</t>
        </is>
      </c>
    </row>
    <row r="1307">
      <c r="B1307" s="110" t="n">
        <v>176929</v>
      </c>
      <c r="C1307" s="108" t="inlineStr">
        <is>
          <t>Tesla-(2021-9-20-2021-10-18)_Rita Rocha Grave_PTPT_Translation</t>
        </is>
      </c>
      <c r="H1307" s="110" t="n">
        <v>3576.7</v>
      </c>
      <c r="I1307" s="110" t="n">
        <v>0.065</v>
      </c>
      <c r="J1307" s="110" t="inlineStr">
        <is>
          <t>EUR</t>
        </is>
      </c>
      <c r="K1307" s="110" t="n">
        <v>232.4855</v>
      </c>
      <c r="L1307" s="110" t="inlineStr">
        <is>
          <t>EDGE-176929-360257</t>
        </is>
      </c>
    </row>
    <row r="1308">
      <c r="B1308" s="110" t="n">
        <v>194357</v>
      </c>
      <c r="C1308" s="108" t="inlineStr">
        <is>
          <t>Tesla-(2021-9-20-2021-10-18)_Saksit Khunkitti_TH_Translation</t>
        </is>
      </c>
      <c r="H1308" s="110" t="n">
        <v>1948.4</v>
      </c>
      <c r="I1308" s="110" t="n">
        <v>0.08</v>
      </c>
      <c r="J1308" s="110" t="inlineStr">
        <is>
          <t>USD</t>
        </is>
      </c>
      <c r="K1308" s="110" t="n">
        <v>155.872</v>
      </c>
      <c r="L1308" s="110" t="inlineStr">
        <is>
          <t>EDGE-194357-360258</t>
        </is>
      </c>
    </row>
    <row r="1309">
      <c r="B1309" s="110" t="n">
        <v>91233</v>
      </c>
      <c r="C1309" s="108" t="inlineStr">
        <is>
          <t>Tesla-(2021-9-20-2021-10-18)_Seungwoo Lee_KO_Translation</t>
        </is>
      </c>
      <c r="H1309" s="110" t="n">
        <v>1552.3</v>
      </c>
      <c r="I1309" s="110" t="n">
        <v>0.06</v>
      </c>
      <c r="J1309" s="110" t="inlineStr">
        <is>
          <t>USD</t>
        </is>
      </c>
      <c r="K1309" s="110" t="n">
        <v>93.13799999999999</v>
      </c>
      <c r="L1309" s="110" t="inlineStr">
        <is>
          <t>EDGE-91233-360259</t>
        </is>
      </c>
    </row>
    <row r="1310">
      <c r="B1310" s="110" t="n">
        <v>51840</v>
      </c>
      <c r="C1310" s="108" t="inlineStr">
        <is>
          <t>Tesla-(2021-9-20-2021-10-18)_Simon Wei_TW_Translation</t>
        </is>
      </c>
      <c r="H1310" s="110" t="n">
        <v>9556.700000000001</v>
      </c>
      <c r="I1310" s="110" t="n">
        <v>0.035</v>
      </c>
      <c r="J1310" s="110" t="inlineStr">
        <is>
          <t>USD</t>
        </is>
      </c>
      <c r="K1310" s="110" t="n">
        <v>334.4845000000001</v>
      </c>
      <c r="L1310" s="110" t="inlineStr">
        <is>
          <t>EDGE-51840-360260</t>
        </is>
      </c>
    </row>
    <row r="1311">
      <c r="B1311" s="110" t="n">
        <v>187409</v>
      </c>
      <c r="C1311" s="108" t="inlineStr">
        <is>
          <t>Tesla-(2021-9-20-2021-10-18)_Sonja Klaric_HR_Translation</t>
        </is>
      </c>
      <c r="H1311" s="110" t="n">
        <v>3850.7</v>
      </c>
      <c r="I1311" s="110" t="n">
        <v>0.06</v>
      </c>
      <c r="J1311" s="110" t="inlineStr">
        <is>
          <t>EUR</t>
        </is>
      </c>
      <c r="K1311" s="110" t="n">
        <v>231.042</v>
      </c>
      <c r="L1311" s="110" t="inlineStr">
        <is>
          <t>EDGE-187409-360261</t>
        </is>
      </c>
    </row>
    <row r="1312">
      <c r="B1312" s="110" t="n">
        <v>187485</v>
      </c>
      <c r="C1312" s="108" t="inlineStr">
        <is>
          <t>Tesla-(2021-9-20-2021-10-18)_Theodoros Kalyvas_EL_Translation</t>
        </is>
      </c>
      <c r="H1312" s="110" t="n">
        <v>3829.2</v>
      </c>
      <c r="I1312" s="110" t="n">
        <v>0.08</v>
      </c>
      <c r="J1312" s="110" t="inlineStr">
        <is>
          <t>EUR</t>
        </is>
      </c>
      <c r="K1312" s="110" t="n">
        <v>306.336</v>
      </c>
      <c r="L1312" s="110" t="inlineStr">
        <is>
          <t>EDGE-187485-360263</t>
        </is>
      </c>
    </row>
    <row r="1313">
      <c r="B1313" s="110" t="n">
        <v>189794</v>
      </c>
      <c r="C1313" s="108" t="inlineStr">
        <is>
          <t>Tesla-(2021-9-20-2021-10-18)_Theodoros Vavekis_EL_Translation</t>
        </is>
      </c>
      <c r="H1313" s="110" t="n">
        <v>16.2</v>
      </c>
      <c r="I1313" s="110" t="n">
        <v>0.06</v>
      </c>
      <c r="J1313" s="110" t="inlineStr">
        <is>
          <t>EUR</t>
        </is>
      </c>
      <c r="K1313" s="110" t="n">
        <v>0.972</v>
      </c>
      <c r="L1313" s="110" t="inlineStr">
        <is>
          <t>EDGE-189794-360264</t>
        </is>
      </c>
    </row>
    <row r="1314">
      <c r="B1314" s="110" t="n">
        <v>196663</v>
      </c>
      <c r="C1314" s="108" t="inlineStr">
        <is>
          <t>Tesla-(2021-9-20-2021-10-18)_Thomas  Yan_HK_Translation</t>
        </is>
      </c>
      <c r="H1314" s="110" t="n">
        <v>767.2999999999998</v>
      </c>
      <c r="I1314" s="110" t="n">
        <v>0.06</v>
      </c>
      <c r="J1314" s="110" t="inlineStr">
        <is>
          <t>EUR</t>
        </is>
      </c>
      <c r="K1314" s="110" t="n">
        <v>46.03799999999999</v>
      </c>
      <c r="L1314" s="110" t="inlineStr">
        <is>
          <t>EDGE-196663-360265</t>
        </is>
      </c>
    </row>
    <row r="1315">
      <c r="B1315" s="110" t="n">
        <v>198555</v>
      </c>
      <c r="C1315" s="108" t="inlineStr">
        <is>
          <t>Tesla-(2021-9-20-2021-10-18)_Umaima Hashmi_HI_Translation</t>
        </is>
      </c>
      <c r="H1315" s="110" t="n">
        <v>7335.1</v>
      </c>
      <c r="I1315" s="110" t="n">
        <v>0.06</v>
      </c>
      <c r="J1315" s="110" t="inlineStr">
        <is>
          <t>USD</t>
        </is>
      </c>
      <c r="K1315" s="110" t="n">
        <v>440.106</v>
      </c>
      <c r="L1315" s="110" t="inlineStr">
        <is>
          <t>EDGE-198555-360313</t>
        </is>
      </c>
    </row>
    <row r="1316">
      <c r="B1316" s="110" t="n">
        <v>194359</v>
      </c>
      <c r="C1316" s="108" t="inlineStr">
        <is>
          <t>Tesla-(2021-9-20-2021-10-18)_Ursilan Afandi Zaki_MS_Translation</t>
        </is>
      </c>
      <c r="H1316" s="110" t="n">
        <v>784.9999999999999</v>
      </c>
      <c r="I1316" s="110" t="n">
        <v>0.08</v>
      </c>
      <c r="J1316" s="110" t="inlineStr">
        <is>
          <t>USD</t>
        </is>
      </c>
      <c r="K1316" s="110" t="n">
        <v>62.79999999999999</v>
      </c>
      <c r="L1316" s="110" t="inlineStr">
        <is>
          <t>EDGE-194359-360266</t>
        </is>
      </c>
    </row>
    <row r="1317">
      <c r="B1317" s="110" t="n">
        <v>195727</v>
      </c>
      <c r="C1317" s="108" t="inlineStr">
        <is>
          <t>Tesla-(2021-9-20-2021-10-18)_Valentin Cirdei_RO_Translation</t>
        </is>
      </c>
      <c r="H1317" s="110" t="n">
        <v>6747.500000000001</v>
      </c>
      <c r="I1317" s="110" t="n">
        <v>0.06</v>
      </c>
      <c r="J1317" s="110" t="inlineStr">
        <is>
          <t>EUR</t>
        </is>
      </c>
      <c r="K1317" s="110" t="n">
        <v>404.85</v>
      </c>
      <c r="L1317" s="110" t="inlineStr">
        <is>
          <t>EDGE-195727-360267</t>
        </is>
      </c>
    </row>
    <row r="1318">
      <c r="B1318" s="110" t="n">
        <v>164641</v>
      </c>
      <c r="C1318" s="108" t="inlineStr">
        <is>
          <t>Tesla-(2021-9-20-2021-10-18)_Yutaka Kato_JA_Translation</t>
        </is>
      </c>
      <c r="H1318" s="110" t="n">
        <v>3494.9</v>
      </c>
      <c r="I1318" s="110" t="n">
        <v>0.07000000000000001</v>
      </c>
      <c r="J1318" s="110" t="inlineStr">
        <is>
          <t>USD</t>
        </is>
      </c>
      <c r="K1318" s="110" t="n">
        <v>244.643</v>
      </c>
      <c r="L1318" s="110" t="inlineStr">
        <is>
          <t>EDGE-164641-360268</t>
        </is>
      </c>
    </row>
    <row r="1319">
      <c r="B1319" s="110" t="n">
        <v>195686</v>
      </c>
      <c r="C1319" s="108" t="inlineStr">
        <is>
          <t>Tesla-(2021-9-20-2021-10-18)_Lukáš Georgiev_CZ_Translation</t>
        </is>
      </c>
      <c r="H1319" s="110" t="n">
        <v>20520.6</v>
      </c>
      <c r="I1319" s="110" t="n">
        <v>0.06</v>
      </c>
      <c r="J1319" s="110" t="inlineStr">
        <is>
          <t>EUR</t>
        </is>
      </c>
      <c r="K1319" s="110" t="n">
        <v>1231.236</v>
      </c>
      <c r="L1319" s="110" t="inlineStr">
        <is>
          <t>EDGE-195686-360269</t>
        </is>
      </c>
    </row>
    <row r="1320">
      <c r="B1320" s="110" t="n">
        <v>12248</v>
      </c>
      <c r="C1320" s="108" t="inlineStr">
        <is>
          <t>Tesla-(2021-9-20-2021-10-18)_ANDO TRANSLATIONS_CZ_Translation</t>
        </is>
      </c>
      <c r="H1320" s="110" t="n">
        <v>1237.3</v>
      </c>
      <c r="I1320" s="110" t="n">
        <v>0.08</v>
      </c>
      <c r="J1320" s="110" t="inlineStr">
        <is>
          <t>EUR</t>
        </is>
      </c>
      <c r="K1320" s="110" t="n">
        <v>98.98399999999999</v>
      </c>
      <c r="L1320" s="110" t="inlineStr">
        <is>
          <t>EDGE-12248-360270</t>
        </is>
      </c>
    </row>
    <row r="1321">
      <c r="B1321" s="110" t="n">
        <v>51743</v>
      </c>
      <c r="C1321" s="108" t="inlineStr">
        <is>
          <t>Smartling-(2021-9-16-2021-10-15)_Alex Mata_MX_Translation</t>
        </is>
      </c>
      <c r="H1321" s="110" t="n">
        <v>1043.6</v>
      </c>
      <c r="I1321" s="110" t="n">
        <v>0.04</v>
      </c>
      <c r="J1321" s="110" t="inlineStr">
        <is>
          <t>USD</t>
        </is>
      </c>
      <c r="K1321" s="110" t="n">
        <v>41.74400000000001</v>
      </c>
      <c r="L1321" s="110" t="inlineStr">
        <is>
          <t>EDGE-51743-358680</t>
        </is>
      </c>
    </row>
    <row r="1322">
      <c r="B1322" s="110" t="n">
        <v>77826</v>
      </c>
      <c r="C1322" s="108" t="inlineStr">
        <is>
          <t>Smartling-(2021-9-16-2021-10-15)_Anne Parent_FR_CA_Translation</t>
        </is>
      </c>
      <c r="H1322" s="110" t="n">
        <v>1345.2</v>
      </c>
      <c r="I1322" s="110" t="n">
        <v>0.15</v>
      </c>
      <c r="J1322" s="110" t="inlineStr">
        <is>
          <t>USD</t>
        </is>
      </c>
      <c r="K1322" s="110" t="n">
        <v>201.78</v>
      </c>
      <c r="L1322" s="110" t="inlineStr">
        <is>
          <t>EDGE-77826-358681</t>
        </is>
      </c>
    </row>
    <row r="1323">
      <c r="B1323" s="110" t="n">
        <v>47631</v>
      </c>
      <c r="C1323" s="108" t="inlineStr">
        <is>
          <t>Smartling-(2021-9-16-2021-10-15)_Carolina Imwinkelried_MX_Translation</t>
        </is>
      </c>
      <c r="H1323" s="110" t="n">
        <v>1341</v>
      </c>
      <c r="I1323" s="110" t="n">
        <v>0.08</v>
      </c>
      <c r="J1323" s="110" t="inlineStr">
        <is>
          <t>USD</t>
        </is>
      </c>
      <c r="K1323" s="110" t="n">
        <v>107.28</v>
      </c>
      <c r="L1323" s="110" t="inlineStr">
        <is>
          <t>EDGE-47631-358682</t>
        </is>
      </c>
    </row>
    <row r="1324">
      <c r="B1324" s="110" t="n">
        <v>170224</v>
      </c>
      <c r="C1324" s="108" t="inlineStr">
        <is>
          <t>Smartling-(2021-9-16-2021-10-15)_Corinne Duquette_FR_CA_Translation</t>
        </is>
      </c>
      <c r="H1324" s="110" t="n">
        <v>4319</v>
      </c>
      <c r="I1324" s="110" t="n">
        <v>0.1</v>
      </c>
      <c r="J1324" s="110" t="inlineStr">
        <is>
          <t>USD</t>
        </is>
      </c>
      <c r="K1324" s="110" t="n">
        <v>431.9</v>
      </c>
      <c r="L1324" s="110" t="inlineStr">
        <is>
          <t>EDGE-170224-358683</t>
        </is>
      </c>
    </row>
    <row r="1325">
      <c r="B1325" s="110" t="n">
        <v>119669</v>
      </c>
      <c r="C1325" s="108" t="inlineStr">
        <is>
          <t>Smartling-(2021-9-16-2021-10-15)_Gyeongsu Lee_KO_Translation</t>
        </is>
      </c>
      <c r="H1325" s="110" t="n">
        <v>3092.7</v>
      </c>
      <c r="I1325" s="110" t="n">
        <v>0.045</v>
      </c>
      <c r="J1325" s="110" t="inlineStr">
        <is>
          <t>USD</t>
        </is>
      </c>
      <c r="K1325" s="110" t="n">
        <v>139.1715</v>
      </c>
      <c r="L1325" s="110" t="inlineStr">
        <is>
          <t>EDGE-119669-358684</t>
        </is>
      </c>
    </row>
    <row r="1326">
      <c r="B1326" s="110" t="n">
        <v>142403</v>
      </c>
      <c r="C1326" s="108" t="inlineStr">
        <is>
          <t>Smartling-(2021-9-16-2021-10-15)_LangLink Localization Solutions Co, Ltd._HK_Translation</t>
        </is>
      </c>
      <c r="H1326" s="110" t="n">
        <v>288.5</v>
      </c>
      <c r="I1326" s="110" t="n">
        <v>0.08550000000000001</v>
      </c>
      <c r="J1326" s="110" t="inlineStr">
        <is>
          <t>USD</t>
        </is>
      </c>
      <c r="K1326" s="110" t="n">
        <v>24.66675</v>
      </c>
      <c r="L1326" s="110" t="inlineStr">
        <is>
          <t>EDGE-142403-358685</t>
        </is>
      </c>
    </row>
    <row r="1327">
      <c r="B1327" s="110" t="n">
        <v>126535</v>
      </c>
      <c r="C1327" s="108" t="inlineStr">
        <is>
          <t>Smartling-(2021-9-16-2021-10-15)_Michele Lemieux-Madison_FR_CA_Review</t>
        </is>
      </c>
      <c r="H1327" s="110" t="n">
        <v>2506</v>
      </c>
      <c r="I1327" s="110" t="n">
        <v>0.05</v>
      </c>
      <c r="J1327" s="110" t="inlineStr">
        <is>
          <t>USD</t>
        </is>
      </c>
      <c r="K1327" s="110" t="n">
        <v>125.3</v>
      </c>
      <c r="L1327" s="110" t="inlineStr">
        <is>
          <t>EDGE-126535-358686</t>
        </is>
      </c>
    </row>
    <row r="1328">
      <c r="B1328" s="110" t="n">
        <v>74978</v>
      </c>
      <c r="C1328" s="108" t="inlineStr">
        <is>
          <t>Smartling-(2021-9-16-2021-10-15)_Pilar Vasquez_MX_Translation</t>
        </is>
      </c>
      <c r="H1328" s="110" t="n">
        <v>2412.4</v>
      </c>
      <c r="I1328" s="110" t="n">
        <v>0.035</v>
      </c>
      <c r="J1328" s="110" t="inlineStr">
        <is>
          <t>USD</t>
        </is>
      </c>
      <c r="K1328" s="110" t="n">
        <v>84.43000000000001</v>
      </c>
      <c r="L1328" s="110" t="inlineStr">
        <is>
          <t>EDGE-74978-358687</t>
        </is>
      </c>
    </row>
    <row r="1329">
      <c r="B1329" s="110" t="n">
        <v>170316</v>
      </c>
      <c r="C1329" s="108" t="inlineStr">
        <is>
          <t>Smartling-(2021-9-16-2021-10-15)_Sara Li_HK_Translation</t>
        </is>
      </c>
      <c r="H1329" s="110" t="n">
        <v>3449.6</v>
      </c>
      <c r="I1329" s="110" t="n">
        <v>0.08500000000000001</v>
      </c>
      <c r="J1329" s="110" t="inlineStr">
        <is>
          <t>USD</t>
        </is>
      </c>
      <c r="K1329" s="110" t="n">
        <v>293.216</v>
      </c>
      <c r="L1329" s="110" t="inlineStr">
        <is>
          <t>EDGE-170316-358688</t>
        </is>
      </c>
    </row>
    <row r="1330">
      <c r="B1330" s="110" t="n">
        <v>123126</v>
      </c>
      <c r="C1330" s="108" t="inlineStr">
        <is>
          <t>Smartling-(2021-9-16-2021-10-15)_Seong Bok Lee_KO_Translation</t>
        </is>
      </c>
      <c r="H1330" s="110" t="n">
        <v>524.7</v>
      </c>
      <c r="I1330" s="110" t="n">
        <v>0.056</v>
      </c>
      <c r="J1330" s="110" t="inlineStr">
        <is>
          <t>USD</t>
        </is>
      </c>
      <c r="K1330" s="110" t="n">
        <v>29.38</v>
      </c>
      <c r="L1330" s="110" t="inlineStr">
        <is>
          <t>EDGE-123126-358689</t>
        </is>
      </c>
    </row>
    <row r="1331">
      <c r="B1331" s="110" t="n">
        <v>91233</v>
      </c>
      <c r="C1331" s="108" t="inlineStr">
        <is>
          <t>Smartling-(2021-9-16-2021-10-15)_Seungwoo Lee_KO_Translation</t>
        </is>
      </c>
      <c r="H1331" s="110" t="n">
        <v>213</v>
      </c>
      <c r="I1331" s="110" t="n">
        <v>0.045</v>
      </c>
      <c r="J1331" s="110" t="inlineStr">
        <is>
          <t>USD</t>
        </is>
      </c>
      <c r="K1331" s="110" t="n">
        <v>9.584999999999999</v>
      </c>
      <c r="L1331" s="110" t="inlineStr">
        <is>
          <t>EDGE-91233-358690</t>
        </is>
      </c>
    </row>
    <row r="1332">
      <c r="B1332" s="110" t="n">
        <v>51840</v>
      </c>
      <c r="C1332" s="108" t="inlineStr">
        <is>
          <t>Smartling-(2021-9-16-2021-10-15)_Simon Wei_TW_Translation</t>
        </is>
      </c>
      <c r="H1332" s="110" t="n">
        <v>2501.6</v>
      </c>
      <c r="I1332" s="110" t="n">
        <v>0.035</v>
      </c>
      <c r="J1332" s="110" t="inlineStr">
        <is>
          <t>USD</t>
        </is>
      </c>
      <c r="K1332" s="110" t="n">
        <v>87.55600000000001</v>
      </c>
      <c r="L1332" s="110" t="inlineStr">
        <is>
          <t>EDGE-51840-358691</t>
        </is>
      </c>
    </row>
    <row r="1333">
      <c r="B1333" s="110" t="n">
        <v>164641</v>
      </c>
      <c r="C1333" s="108" t="inlineStr">
        <is>
          <t>Smartling-(2021-9-16-2021-10-15)_Yutaka Kato_JA_Translation</t>
        </is>
      </c>
      <c r="H1333" s="110" t="n">
        <v>4125.900000000001</v>
      </c>
      <c r="I1333" s="110" t="n">
        <v>0.07000000000000001</v>
      </c>
      <c r="J1333" s="110" t="inlineStr">
        <is>
          <t>USD</t>
        </is>
      </c>
      <c r="K1333" s="110" t="n">
        <v>288.813</v>
      </c>
      <c r="L1333" s="110" t="inlineStr">
        <is>
          <t>EDGE-164641-358692</t>
        </is>
      </c>
    </row>
    <row r="1334">
      <c r="B1334" s="110" t="n">
        <v>16756</v>
      </c>
      <c r="C1334" s="108" t="inlineStr">
        <is>
          <t>Smartling-(2021-9-16-2021-10-15)_占英 郭_CN_Translation</t>
        </is>
      </c>
      <c r="H1334" s="110" t="n">
        <v>3783.1</v>
      </c>
      <c r="I1334" s="110" t="n">
        <v>0.18</v>
      </c>
      <c r="J1334" s="110" t="inlineStr">
        <is>
          <t>CNY</t>
        </is>
      </c>
      <c r="K1334" s="110" t="n">
        <v>680.9580000000001</v>
      </c>
      <c r="L1334" s="110" t="inlineStr">
        <is>
          <t>EDGE-16756-358693</t>
        </is>
      </c>
    </row>
    <row r="1335">
      <c r="B1335" s="110" t="n">
        <v>103906</v>
      </c>
      <c r="C1335" s="108" t="inlineStr">
        <is>
          <t>Smartling-(2021-9-16-2021-10-15)_Wang Bijun_CN_Translation</t>
        </is>
      </c>
      <c r="H1335" s="110" t="n">
        <v>554.6</v>
      </c>
      <c r="I1335" s="110" t="n">
        <v>0.04</v>
      </c>
      <c r="J1335" s="110" t="inlineStr">
        <is>
          <t>USD</t>
        </is>
      </c>
      <c r="K1335" s="110" t="n">
        <v>22.184</v>
      </c>
      <c r="L1335" s="110" t="inlineStr">
        <is>
          <t>EDGE-103906-358694</t>
        </is>
      </c>
    </row>
    <row r="1336">
      <c r="B1336" s="110" t="n">
        <v>198555</v>
      </c>
      <c r="C1336" s="108" t="inlineStr">
        <is>
          <t>Tesla_HI_Umaima Hashmi_2h</t>
        </is>
      </c>
      <c r="H1336" s="110" t="n">
        <v>2</v>
      </c>
      <c r="I1336" s="110" t="n">
        <v>22</v>
      </c>
      <c r="J1336" s="110" t="inlineStr">
        <is>
          <t>USD</t>
        </is>
      </c>
      <c r="K1336" s="110" t="n">
        <v>44</v>
      </c>
      <c r="L1336" s="110" t="inlineStr">
        <is>
          <t>EDGE-198555-362161</t>
        </is>
      </c>
    </row>
    <row r="1337">
      <c r="B1337" s="110" t="n">
        <v>5533</v>
      </c>
      <c r="C1337" s="108" t="inlineStr">
        <is>
          <t>Tesla_HU_Laszlo Kovacs_2h</t>
        </is>
      </c>
      <c r="H1337" s="110" t="n">
        <v>2</v>
      </c>
      <c r="I1337" s="110" t="n">
        <v>20</v>
      </c>
      <c r="J1337" s="110" t="inlineStr">
        <is>
          <t>USD</t>
        </is>
      </c>
      <c r="K1337" s="110" t="n">
        <v>40</v>
      </c>
      <c r="L1337" s="110" t="inlineStr">
        <is>
          <t>EDGE-5533-362165</t>
        </is>
      </c>
    </row>
    <row r="1338">
      <c r="B1338" s="110" t="n">
        <v>16756</v>
      </c>
      <c r="C1338" s="108" t="inlineStr">
        <is>
          <t>20211001_CN-EN Translation_GuoZhanying_0.5h</t>
        </is>
      </c>
      <c r="H1338" s="110" t="n">
        <v>0.5</v>
      </c>
      <c r="I1338" s="110" t="n">
        <v>50</v>
      </c>
      <c r="J1338" s="110" t="inlineStr">
        <is>
          <t>CNY</t>
        </is>
      </c>
      <c r="K1338" s="110" t="n">
        <v>25</v>
      </c>
      <c r="L1338" s="110" t="inlineStr">
        <is>
          <t>EDGE-16756-362166</t>
        </is>
      </c>
    </row>
    <row r="1339">
      <c r="B1339" s="110" t="n">
        <v>195728</v>
      </c>
      <c r="C1339" s="108" t="inlineStr">
        <is>
          <t>Tesla_RU_Andrey Yumin_10mins</t>
        </is>
      </c>
      <c r="H1339" s="110" t="n">
        <v>0.17</v>
      </c>
      <c r="I1339" s="110" t="n">
        <v>12.5</v>
      </c>
      <c r="J1339" s="110" t="inlineStr">
        <is>
          <t>EUR</t>
        </is>
      </c>
      <c r="K1339" s="110" t="n">
        <v>2.13</v>
      </c>
      <c r="L1339" s="110" t="inlineStr">
        <is>
          <t>EDGE-195728-362168</t>
        </is>
      </c>
    </row>
    <row r="1340">
      <c r="B1340" s="110" t="n">
        <v>146800</v>
      </c>
      <c r="C1340" s="108" t="inlineStr">
        <is>
          <t>Tesla_TR_Hudayi Ozcan_1h_E</t>
        </is>
      </c>
      <c r="H1340" s="110" t="n">
        <v>1</v>
      </c>
      <c r="I1340" s="110" t="n">
        <v>20</v>
      </c>
      <c r="J1340" s="110" t="inlineStr">
        <is>
          <t>USD</t>
        </is>
      </c>
      <c r="K1340" s="110" t="n">
        <v>20</v>
      </c>
      <c r="L1340" s="110" t="inlineStr">
        <is>
          <t>EDGE-146800-362170</t>
        </is>
      </c>
    </row>
    <row r="1341">
      <c r="B1341" s="110" t="n">
        <v>121197</v>
      </c>
      <c r="C1341" s="108" t="inlineStr">
        <is>
          <t>Tesla_TR_Erkan Umul_1h_T</t>
        </is>
      </c>
      <c r="H1341" s="110" t="n">
        <v>1</v>
      </c>
      <c r="I1341" s="110" t="n">
        <v>20</v>
      </c>
      <c r="J1341" s="110" t="inlineStr">
        <is>
          <t>USD</t>
        </is>
      </c>
      <c r="K1341" s="110" t="n">
        <v>20</v>
      </c>
      <c r="L1341" s="110" t="inlineStr">
        <is>
          <t>EDGE-121197-362171</t>
        </is>
      </c>
    </row>
    <row r="1342">
      <c r="B1342" s="110" t="n">
        <v>160200</v>
      </c>
      <c r="C1342" s="108" t="inlineStr">
        <is>
          <t>Tesla_TR_El Turco_0.5h</t>
        </is>
      </c>
      <c r="H1342" s="110" t="n">
        <v>0.5</v>
      </c>
      <c r="I1342" s="110" t="n">
        <v>25</v>
      </c>
      <c r="J1342" s="110" t="inlineStr">
        <is>
          <t>USD</t>
        </is>
      </c>
      <c r="K1342" s="110" t="n">
        <v>12.5</v>
      </c>
      <c r="L1342" s="110" t="inlineStr">
        <is>
          <t>EDGE-160200-362206</t>
        </is>
      </c>
    </row>
    <row r="1343">
      <c r="B1343" s="110" t="n">
        <v>194359</v>
      </c>
      <c r="C1343" s="108" t="inlineStr">
        <is>
          <t>202110_LQA monthly report_MS_Ursilan Afandi Zaki_1h</t>
        </is>
      </c>
      <c r="H1343" s="110" t="n">
        <v>1</v>
      </c>
      <c r="I1343" s="110" t="n">
        <v>25</v>
      </c>
      <c r="J1343" s="110" t="inlineStr">
        <is>
          <t>USD</t>
        </is>
      </c>
      <c r="K1343" s="110" t="n">
        <v>25</v>
      </c>
      <c r="L1343" s="110" t="inlineStr">
        <is>
          <t>EDGE-194359-362174</t>
        </is>
      </c>
    </row>
    <row r="1344">
      <c r="B1344" s="110" t="n">
        <v>176902</v>
      </c>
      <c r="C1344" s="108" t="inlineStr">
        <is>
          <t>202110_LQA monthly report_DA_Ida Søgaard_1h</t>
        </is>
      </c>
      <c r="H1344" s="110" t="n">
        <v>1</v>
      </c>
      <c r="I1344" s="110" t="n">
        <v>35</v>
      </c>
      <c r="J1344" s="110" t="inlineStr">
        <is>
          <t>EUR</t>
        </is>
      </c>
      <c r="K1344" s="110" t="n">
        <v>35</v>
      </c>
      <c r="L1344" s="110" t="inlineStr">
        <is>
          <t>EDGE-176902-362173</t>
        </is>
      </c>
    </row>
    <row r="1345">
      <c r="B1345" s="110" t="n">
        <v>74978</v>
      </c>
      <c r="C1345" s="108" t="inlineStr">
        <is>
          <t>202110_LQA monthly report_ES_Pilar Vasquez_1h</t>
        </is>
      </c>
      <c r="H1345" s="110" t="n">
        <v>1</v>
      </c>
      <c r="I1345" s="110" t="n">
        <v>15</v>
      </c>
      <c r="J1345" s="110" t="inlineStr">
        <is>
          <t>USD</t>
        </is>
      </c>
      <c r="K1345" s="110" t="n">
        <v>15</v>
      </c>
      <c r="L1345" s="110" t="inlineStr">
        <is>
          <t>EDGE-74978-362172</t>
        </is>
      </c>
    </row>
    <row r="1346">
      <c r="B1346" s="110" t="inlineStr">
        <is>
          <t>G90006218</t>
        </is>
      </c>
      <c r="C1346" s="108" t="inlineStr">
        <is>
          <t>202110_LQA monthly report_PL_Maciej Andrzejczak_1h</t>
        </is>
      </c>
      <c r="H1346" s="110" t="n">
        <v>1</v>
      </c>
      <c r="I1346" s="110" t="n">
        <v>22</v>
      </c>
      <c r="J1346" s="110" t="inlineStr">
        <is>
          <t>EUR</t>
        </is>
      </c>
      <c r="K1346" s="110" t="n">
        <v>22</v>
      </c>
      <c r="L1346" s="110" t="inlineStr">
        <is>
          <t>EDGE-G90006218-362169</t>
        </is>
      </c>
    </row>
    <row r="1347">
      <c r="B1347" s="110" t="n">
        <v>189907</v>
      </c>
      <c r="C1347" s="108" t="inlineStr">
        <is>
          <t>202110_LQA monthly report_AR_Abdelwahab Muhammed_1h</t>
        </is>
      </c>
      <c r="H1347" s="110" t="n">
        <v>1</v>
      </c>
      <c r="I1347" s="110" t="n">
        <v>18</v>
      </c>
      <c r="J1347" s="110" t="inlineStr">
        <is>
          <t>USD</t>
        </is>
      </c>
      <c r="K1347" s="110" t="n">
        <v>18</v>
      </c>
      <c r="L1347" s="110" t="inlineStr">
        <is>
          <t>EDGE-189907-362164</t>
        </is>
      </c>
    </row>
    <row r="1348">
      <c r="B1348" s="110" t="n">
        <v>187410</v>
      </c>
      <c r="C1348" s="108" t="inlineStr">
        <is>
          <t>202110_LQA monthly report_HR_Mirna Safar_1h</t>
        </is>
      </c>
      <c r="H1348" s="110" t="n">
        <v>1</v>
      </c>
      <c r="I1348" s="110" t="n">
        <v>15</v>
      </c>
      <c r="J1348" s="110" t="inlineStr">
        <is>
          <t>EUR</t>
        </is>
      </c>
      <c r="K1348" s="110" t="n">
        <v>15</v>
      </c>
      <c r="L1348" s="110" t="inlineStr">
        <is>
          <t>EDGE-187410-362167</t>
        </is>
      </c>
    </row>
    <row r="1349">
      <c r="B1349" s="110" t="n">
        <v>74965</v>
      </c>
      <c r="C1349" s="108" t="inlineStr">
        <is>
          <t>202110_LQA monthly report_SL_ALTPLUS_1h</t>
        </is>
      </c>
      <c r="H1349" s="110" t="n">
        <v>1</v>
      </c>
      <c r="I1349" s="110" t="n">
        <v>24</v>
      </c>
      <c r="J1349" s="110" t="inlineStr">
        <is>
          <t>EUR</t>
        </is>
      </c>
      <c r="K1349" s="110" t="n">
        <v>24</v>
      </c>
      <c r="L1349" s="110" t="inlineStr">
        <is>
          <t>EDGE-74965-362162</t>
        </is>
      </c>
    </row>
    <row r="1350">
      <c r="B1350" s="110" t="n">
        <v>194357</v>
      </c>
      <c r="C1350" s="108" t="inlineStr">
        <is>
          <t>202110_LQA monthly report_TH_Saksit Khunkitti_1h</t>
        </is>
      </c>
      <c r="H1350" s="110" t="n">
        <v>1</v>
      </c>
      <c r="I1350" s="110" t="n">
        <v>35</v>
      </c>
      <c r="J1350" s="110" t="inlineStr">
        <is>
          <t>USD</t>
        </is>
      </c>
      <c r="K1350" s="110" t="n">
        <v>35</v>
      </c>
      <c r="L1350" s="110" t="inlineStr">
        <is>
          <t>EDGE-194357-362154</t>
        </is>
      </c>
    </row>
    <row r="1351">
      <c r="B1351" s="110" t="n">
        <v>196663</v>
      </c>
      <c r="C1351" s="108" t="inlineStr">
        <is>
          <t>202110_LQA monthly report_HK_Thomas Yan_1h</t>
        </is>
      </c>
      <c r="H1351" s="110" t="n">
        <v>1</v>
      </c>
      <c r="I1351" s="110" t="n">
        <v>21.27</v>
      </c>
      <c r="J1351" s="110" t="inlineStr">
        <is>
          <t>EUR</t>
        </is>
      </c>
      <c r="K1351" s="110" t="n">
        <v>21.27</v>
      </c>
      <c r="L1351" s="110" t="inlineStr">
        <is>
          <t>EDGE-196663-362156</t>
        </is>
      </c>
    </row>
    <row r="1352">
      <c r="B1352" s="110" t="n">
        <v>187485</v>
      </c>
      <c r="C1352" s="108" t="inlineStr">
        <is>
          <t>20211015_Term update_Editing_EL_Theodoros Kalyvas_0.5h</t>
        </is>
      </c>
      <c r="H1352" s="110" t="n">
        <v>0.5</v>
      </c>
      <c r="I1352" s="110" t="n">
        <v>25</v>
      </c>
      <c r="J1352" s="110" t="inlineStr">
        <is>
          <t>EUR</t>
        </is>
      </c>
      <c r="K1352" s="110" t="n">
        <v>12.5</v>
      </c>
      <c r="L1352" s="110" t="inlineStr">
        <is>
          <t>EDGE-187485-362175</t>
        </is>
      </c>
    </row>
    <row r="1353">
      <c r="B1353" s="110" t="n">
        <v>195727</v>
      </c>
      <c r="C1353" s="108" t="inlineStr">
        <is>
          <t>20211015_Term update_Editing_RO_Valentin Cirdei_1 piece</t>
        </is>
      </c>
      <c r="H1353" s="110" t="inlineStr">
        <is>
          <t>1 piece</t>
        </is>
      </c>
      <c r="I1353" s="110" t="n">
        <v>12.5</v>
      </c>
      <c r="J1353" s="110" t="inlineStr">
        <is>
          <t>EUR</t>
        </is>
      </c>
      <c r="K1353" s="110" t="n">
        <v>12.5</v>
      </c>
      <c r="L1353" s="110" t="inlineStr">
        <is>
          <t>EDGE-195727-362177</t>
        </is>
      </c>
    </row>
    <row r="1354">
      <c r="B1354" s="110" t="n">
        <v>182189</v>
      </c>
      <c r="C1354" s="108" t="inlineStr">
        <is>
          <t>Tesla_John Hancock_0.25h_CN-EN Translation</t>
        </is>
      </c>
      <c r="H1354" s="110" t="n">
        <v>0.25</v>
      </c>
      <c r="I1354" s="110" t="n">
        <v>35</v>
      </c>
      <c r="J1354" s="110" t="inlineStr">
        <is>
          <t>USD</t>
        </is>
      </c>
      <c r="K1354" s="110" t="n">
        <v>8.75</v>
      </c>
      <c r="L1354" s="110" t="inlineStr">
        <is>
          <t>EDGE-182189-362207</t>
        </is>
      </c>
    </row>
    <row r="1355">
      <c r="B1355" s="0" t="n">
        <v>51743</v>
      </c>
      <c r="C1355" s="0" t="inlineStr">
        <is>
          <t>Smartling-(2021-10-16-2021-11-15)_Alex Mata_MX_Translation</t>
        </is>
      </c>
      <c r="D1355" s="0" t="n"/>
      <c r="E1355" s="0" t="n"/>
      <c r="F1355" s="0" t="n"/>
      <c r="G1355" s="0" t="n"/>
      <c r="H1355" s="108" t="n">
        <v>4428.1</v>
      </c>
      <c r="I1355" s="108" t="n">
        <v>0.04</v>
      </c>
      <c r="J1355" s="108" t="inlineStr">
        <is>
          <t>USD</t>
        </is>
      </c>
      <c r="K1355" s="108" t="n">
        <v>177.124</v>
      </c>
      <c r="L1355" s="0" t="inlineStr">
        <is>
          <t>EDGE-51743-364003</t>
        </is>
      </c>
    </row>
    <row r="1356">
      <c r="B1356" s="0" t="n">
        <v>77826</v>
      </c>
      <c r="C1356" s="0" t="inlineStr">
        <is>
          <t>Smartling-(2021-10-16-2021-11-15)_Anne Parent_FR_CA_Translation</t>
        </is>
      </c>
      <c r="D1356" s="0" t="n"/>
      <c r="E1356" s="0" t="n"/>
      <c r="F1356" s="0" t="n"/>
      <c r="G1356" s="0" t="n"/>
      <c r="H1356" s="108" t="n">
        <v>1200.3</v>
      </c>
      <c r="I1356" s="108" t="n">
        <v>0.15</v>
      </c>
      <c r="J1356" s="108" t="inlineStr">
        <is>
          <t>USD</t>
        </is>
      </c>
      <c r="K1356" s="108" t="n">
        <v>180.045</v>
      </c>
      <c r="L1356" s="0" t="inlineStr">
        <is>
          <t>EDGE-77826-364004</t>
        </is>
      </c>
    </row>
    <row r="1357">
      <c r="B1357" s="0" t="n">
        <v>170224</v>
      </c>
      <c r="C1357" s="0" t="inlineStr">
        <is>
          <t>Smartling-(2021-10-16-2021-11-15)_Corinne Duquette_FR_CA_Translation</t>
        </is>
      </c>
      <c r="D1357" s="0" t="n"/>
      <c r="E1357" s="0" t="n"/>
      <c r="F1357" s="0" t="n"/>
      <c r="G1357" s="0" t="n"/>
      <c r="H1357" s="108" t="n">
        <v>4435</v>
      </c>
      <c r="I1357" s="108" t="n">
        <v>0.1</v>
      </c>
      <c r="J1357" s="108" t="inlineStr">
        <is>
          <t>USD</t>
        </is>
      </c>
      <c r="K1357" s="108" t="n">
        <v>443.5</v>
      </c>
      <c r="L1357" s="0" t="inlineStr">
        <is>
          <t>EDGE-170224-364005</t>
        </is>
      </c>
    </row>
    <row r="1358">
      <c r="B1358" s="0" t="n">
        <v>119669</v>
      </c>
      <c r="C1358" s="0" t="inlineStr">
        <is>
          <t>Smartling-(2021-10-16-2021-11-15)_Gyeongsu Lee_KO_Translation</t>
        </is>
      </c>
      <c r="D1358" s="0" t="n"/>
      <c r="E1358" s="0" t="n"/>
      <c r="F1358" s="0" t="n"/>
      <c r="G1358" s="0" t="n"/>
      <c r="H1358" s="108" t="n">
        <v>2937.7</v>
      </c>
      <c r="I1358" s="505" t="n">
        <v>0.045</v>
      </c>
      <c r="J1358" s="505" t="inlineStr">
        <is>
          <t>USD</t>
        </is>
      </c>
      <c r="K1358" s="505">
        <f>H1358*I1358</f>
        <v/>
      </c>
      <c r="L1358" s="0" t="inlineStr">
        <is>
          <t>EDGE-119669-364006</t>
        </is>
      </c>
    </row>
    <row r="1359">
      <c r="B1359" s="0" t="n">
        <v>142403</v>
      </c>
      <c r="C1359" s="0" t="inlineStr">
        <is>
          <t>Smartling-(2021-10-16-2021-11-15)_LangLink Localization Solutions Co, Ltd._HK_Translation</t>
        </is>
      </c>
      <c r="D1359" s="0" t="n"/>
      <c r="E1359" s="0" t="n"/>
      <c r="F1359" s="0" t="n"/>
      <c r="G1359" s="0" t="n"/>
      <c r="H1359" s="108" t="n">
        <v>569</v>
      </c>
      <c r="I1359" s="505" t="n">
        <v>0.08550000000000001</v>
      </c>
      <c r="J1359" s="505" t="inlineStr">
        <is>
          <t>USD</t>
        </is>
      </c>
      <c r="K1359" s="505">
        <f>H1359*I1359</f>
        <v/>
      </c>
      <c r="L1359" s="0" t="inlineStr">
        <is>
          <t>EDGE-142403-364007</t>
        </is>
      </c>
    </row>
    <row r="1360">
      <c r="B1360" s="0" t="n">
        <v>190801</v>
      </c>
      <c r="C1360" s="0" t="inlineStr">
        <is>
          <t>Smartling-(2021-10-16-2021-11-15)_Li Yingsong_CN_Translation</t>
        </is>
      </c>
      <c r="D1360" s="0" t="n"/>
      <c r="E1360" s="0" t="n"/>
      <c r="F1360" s="0" t="n"/>
      <c r="G1360" s="0" t="n"/>
      <c r="H1360" s="108" t="n">
        <v>131</v>
      </c>
      <c r="I1360" s="505" t="n">
        <v>0.18</v>
      </c>
      <c r="J1360" s="505" t="inlineStr">
        <is>
          <t>CNY</t>
        </is>
      </c>
      <c r="K1360" s="505" t="n">
        <v>23.58</v>
      </c>
      <c r="L1360" s="0" t="inlineStr">
        <is>
          <t>EDGE-190801-364008</t>
        </is>
      </c>
    </row>
    <row r="1361">
      <c r="B1361" s="0" t="n">
        <v>74978</v>
      </c>
      <c r="C1361" s="0" t="inlineStr">
        <is>
          <t>Smartling-(2021-10-16-2021-11-15)_Pilar Vasquez_MX_Translation</t>
        </is>
      </c>
      <c r="D1361" s="0" t="n"/>
      <c r="E1361" s="0" t="n"/>
      <c r="F1361" s="0" t="n"/>
      <c r="G1361" s="0" t="n"/>
      <c r="H1361" s="108" t="n">
        <v>623.5</v>
      </c>
      <c r="I1361" s="505" t="n">
        <v>0.035</v>
      </c>
      <c r="J1361" s="505" t="inlineStr">
        <is>
          <t>USD</t>
        </is>
      </c>
      <c r="K1361" s="505">
        <f>H1361*I1361</f>
        <v/>
      </c>
      <c r="L1361" s="0" t="inlineStr">
        <is>
          <t>EDGE-74978-364009</t>
        </is>
      </c>
    </row>
    <row r="1362">
      <c r="B1362" s="0" t="n">
        <v>170316</v>
      </c>
      <c r="C1362" s="0" t="inlineStr">
        <is>
          <t>Smartling-(2021-10-16-2021-11-15)_Sara Li_HK_Translation</t>
        </is>
      </c>
      <c r="D1362" s="0" t="n"/>
      <c r="E1362" s="0" t="n"/>
      <c r="F1362" s="0" t="n"/>
      <c r="G1362" s="0" t="n"/>
      <c r="H1362" s="108" t="n">
        <v>4325.5</v>
      </c>
      <c r="I1362" s="505" t="n">
        <v>0.08500000000000001</v>
      </c>
      <c r="J1362" s="505" t="inlineStr">
        <is>
          <t>USD</t>
        </is>
      </c>
      <c r="K1362" s="505" t="n">
        <v>367.6675</v>
      </c>
      <c r="L1362" s="0" t="inlineStr">
        <is>
          <t>EDGE-170316-364010</t>
        </is>
      </c>
    </row>
    <row r="1363">
      <c r="B1363" s="0" t="n">
        <v>123126</v>
      </c>
      <c r="C1363" s="0" t="inlineStr">
        <is>
          <t>Smartling-(2021-10-16-2021-11-15)_Seong Bok Lee_KO_Translation</t>
        </is>
      </c>
      <c r="D1363" s="0" t="n"/>
      <c r="E1363" s="0" t="n"/>
      <c r="F1363" s="0" t="n"/>
      <c r="G1363" s="0" t="n"/>
      <c r="H1363" s="108" t="n">
        <v>2228.6</v>
      </c>
      <c r="I1363" s="505" t="n">
        <v>0.056</v>
      </c>
      <c r="J1363" s="505" t="inlineStr">
        <is>
          <t>USD</t>
        </is>
      </c>
      <c r="K1363" s="505">
        <f>H1363*I1363</f>
        <v/>
      </c>
      <c r="L1363" s="0" t="inlineStr">
        <is>
          <t>EDGE-123126-364011</t>
        </is>
      </c>
    </row>
    <row r="1364">
      <c r="B1364" s="0" t="n">
        <v>91233</v>
      </c>
      <c r="C1364" s="0" t="inlineStr">
        <is>
          <t>Smartling-(2021-10-16-2021-11-15)_Seungwoo Lee_KO_Translation</t>
        </is>
      </c>
      <c r="D1364" s="0" t="n"/>
      <c r="E1364" s="0" t="n"/>
      <c r="F1364" s="0" t="n"/>
      <c r="G1364" s="0" t="n"/>
      <c r="H1364" s="108" t="n">
        <v>132</v>
      </c>
      <c r="I1364" s="505" t="n">
        <v>0.045</v>
      </c>
      <c r="J1364" s="505" t="inlineStr">
        <is>
          <t>USD</t>
        </is>
      </c>
      <c r="K1364" s="505">
        <f>H1364*I1364</f>
        <v/>
      </c>
      <c r="L1364" s="0" t="inlineStr">
        <is>
          <t>EDGE-91233-364012</t>
        </is>
      </c>
    </row>
    <row r="1365">
      <c r="B1365" s="0" t="n">
        <v>51840</v>
      </c>
      <c r="C1365" s="0" t="inlineStr">
        <is>
          <t>Smartling-(2021-10-16-2021-11-15)_Simon Wei_TW_Translation</t>
        </is>
      </c>
      <c r="D1365" s="0" t="n"/>
      <c r="E1365" s="0" t="n"/>
      <c r="F1365" s="0" t="n"/>
      <c r="G1365" s="0" t="n"/>
      <c r="H1365" s="108" t="n">
        <v>5142.4</v>
      </c>
      <c r="I1365" s="108" t="n">
        <v>0.035</v>
      </c>
      <c r="J1365" s="108" t="inlineStr">
        <is>
          <t>USD</t>
        </is>
      </c>
      <c r="K1365" s="108" t="n">
        <v>179.984</v>
      </c>
      <c r="L1365" s="0" t="inlineStr">
        <is>
          <t>EDGE-51840-364013</t>
        </is>
      </c>
    </row>
    <row r="1366">
      <c r="B1366" s="0" t="n">
        <v>164641</v>
      </c>
      <c r="C1366" s="0" t="inlineStr">
        <is>
          <t>Smartling-(2021-10-16-2021-11-15)_Yutaka Kato_JA_Translation</t>
        </is>
      </c>
      <c r="D1366" s="0" t="n"/>
      <c r="E1366" s="0" t="n"/>
      <c r="F1366" s="0" t="n"/>
      <c r="G1366" s="0" t="n"/>
      <c r="H1366" s="108" t="n">
        <v>5677.8</v>
      </c>
      <c r="I1366" s="108" t="n">
        <v>0.07000000000000001</v>
      </c>
      <c r="J1366" s="108" t="inlineStr">
        <is>
          <t>USD</t>
        </is>
      </c>
      <c r="K1366" s="108" t="n">
        <v>397.446</v>
      </c>
      <c r="L1366" s="0" t="inlineStr">
        <is>
          <t>EDGE-164641-364014</t>
        </is>
      </c>
    </row>
    <row r="1367">
      <c r="B1367" s="0" t="n">
        <v>16756</v>
      </c>
      <c r="C1367" s="0" t="inlineStr">
        <is>
          <t>Smartling-(2021-10-16-2021-11-15)_占英 郭_CN_Translation</t>
        </is>
      </c>
      <c r="D1367" s="0" t="n"/>
      <c r="E1367" s="0" t="n"/>
      <c r="F1367" s="0" t="n"/>
      <c r="G1367" s="0" t="n"/>
      <c r="H1367" s="108" t="n">
        <v>5237.4</v>
      </c>
      <c r="I1367" s="108" t="n">
        <v>0.18</v>
      </c>
      <c r="J1367" s="108" t="inlineStr">
        <is>
          <t>CNY</t>
        </is>
      </c>
      <c r="K1367" s="108" t="n">
        <v>942.7319999999999</v>
      </c>
      <c r="L1367" s="0" t="inlineStr">
        <is>
          <t>EDGE-16756-364015</t>
        </is>
      </c>
    </row>
    <row r="1368">
      <c r="B1368" s="110" t="n">
        <v>189907</v>
      </c>
      <c r="C1368" s="108" t="inlineStr">
        <is>
          <t>Tesla-(2021-10-19-2021-11-18)_Abdelwahab Muhammad_AR_Review</t>
        </is>
      </c>
      <c r="H1368" s="110" t="n">
        <v>2031.3</v>
      </c>
      <c r="I1368" s="110" t="n">
        <v>0.03</v>
      </c>
      <c r="J1368" s="110" t="inlineStr">
        <is>
          <t>USD</t>
        </is>
      </c>
      <c r="K1368" s="110" t="n">
        <v>60.93899999999999</v>
      </c>
      <c r="L1368" s="110" t="inlineStr">
        <is>
          <t>EDGE-189907-365655</t>
        </is>
      </c>
    </row>
    <row r="1369">
      <c r="B1369" s="110" t="n">
        <v>74965</v>
      </c>
      <c r="C1369" s="108" t="inlineStr">
        <is>
          <t>Tesla-(2021-10-19-2021-11-18)_Alenka Metljak_SL_Review</t>
        </is>
      </c>
      <c r="H1369" s="110">
        <f>K1369/I1369</f>
        <v/>
      </c>
      <c r="I1369" s="110" t="n">
        <v>0.024</v>
      </c>
      <c r="J1369" s="110" t="inlineStr">
        <is>
          <t>EUR</t>
        </is>
      </c>
      <c r="K1369" s="110" t="n">
        <v>302.83</v>
      </c>
      <c r="L1369" s="110" t="inlineStr">
        <is>
          <t>EDGE-74965-365656</t>
        </is>
      </c>
    </row>
    <row r="1370">
      <c r="B1370" s="110" t="n">
        <v>176901</v>
      </c>
      <c r="C1370" s="108" t="inlineStr">
        <is>
          <t>Tesla-(2021-10-19-2021-11-18)_Cecilia Gammeltoft-Hansen_DA_Review</t>
        </is>
      </c>
      <c r="H1370" s="110" t="n">
        <v>181.5</v>
      </c>
      <c r="I1370" s="110" t="n">
        <v>0.04</v>
      </c>
      <c r="J1370" s="110" t="inlineStr">
        <is>
          <t>EUR</t>
        </is>
      </c>
      <c r="K1370" s="110" t="n">
        <v>7.26</v>
      </c>
      <c r="L1370" s="110" t="inlineStr">
        <is>
          <t>EDGE-176901-365657</t>
        </is>
      </c>
    </row>
    <row r="1371">
      <c r="B1371" s="110" t="n">
        <v>136932</v>
      </c>
      <c r="C1371" s="108" t="inlineStr">
        <is>
          <t>Tesla-(2021-10-19-2021-11-18)_Constantin Emanuel Stroia_RO_Review</t>
        </is>
      </c>
      <c r="H1371" s="110" t="n">
        <v>2398.4</v>
      </c>
      <c r="I1371" s="110" t="n">
        <v>0.02</v>
      </c>
      <c r="J1371" s="110" t="inlineStr">
        <is>
          <t>USD</t>
        </is>
      </c>
      <c r="K1371" s="110" t="n">
        <v>47.968</v>
      </c>
      <c r="L1371" s="110" t="inlineStr">
        <is>
          <t>EDGE-136932-365658</t>
        </is>
      </c>
    </row>
    <row r="1372">
      <c r="B1372" s="110" t="n">
        <v>185536</v>
      </c>
      <c r="C1372" s="108" t="inlineStr">
        <is>
          <t>Tesla-(2021-10-19-2021-11-18)_Dragana Selakovic_SL_Review</t>
        </is>
      </c>
      <c r="H1372" s="110">
        <f>K1372/I1372</f>
        <v/>
      </c>
      <c r="I1372" s="110" t="n">
        <v>0.012</v>
      </c>
      <c r="J1372" s="110" t="inlineStr">
        <is>
          <t>EUR</t>
        </is>
      </c>
      <c r="K1372" s="110" t="n">
        <v>8</v>
      </c>
      <c r="L1372" s="110" t="inlineStr">
        <is>
          <t>EDGE-185536-365659</t>
        </is>
      </c>
    </row>
    <row r="1373">
      <c r="B1373" s="110" t="n">
        <v>16756</v>
      </c>
      <c r="C1373" s="108" t="inlineStr">
        <is>
          <t>Tesla-(2021-10-19-2021-11-18)_Guo Zhanying_CN_Review</t>
        </is>
      </c>
      <c r="H1373" s="110" t="n">
        <v>6717.9</v>
      </c>
      <c r="I1373" s="110" t="n">
        <v>0.09</v>
      </c>
      <c r="J1373" s="110" t="inlineStr">
        <is>
          <t>CNY</t>
        </is>
      </c>
      <c r="K1373" s="110" t="n">
        <v>604.611</v>
      </c>
      <c r="L1373" s="110" t="inlineStr">
        <is>
          <t>EDGE-16756-365660</t>
        </is>
      </c>
    </row>
    <row r="1374">
      <c r="B1374" s="110" t="n">
        <v>176902</v>
      </c>
      <c r="C1374" s="108" t="inlineStr">
        <is>
          <t>Tesla-(2021-10-19-2021-11-18)_Ida Søgaard_DA_Review</t>
        </is>
      </c>
      <c r="H1374" s="110">
        <f>K1374/I1374</f>
        <v/>
      </c>
      <c r="I1374" s="110" t="n">
        <v>0.034</v>
      </c>
      <c r="J1374" s="110" t="inlineStr">
        <is>
          <t>EUR</t>
        </is>
      </c>
      <c r="K1374" s="110" t="n">
        <v>203.5</v>
      </c>
      <c r="L1374" s="110" t="inlineStr">
        <is>
          <t>EDGE-176902-365661</t>
        </is>
      </c>
    </row>
    <row r="1375">
      <c r="B1375" s="110" t="n">
        <v>161261</v>
      </c>
      <c r="C1375" s="108" t="inlineStr">
        <is>
          <t>Tesla-(2021-10-19-2021-11-18)_Ilaria Mazzaferro_IT_Review</t>
        </is>
      </c>
      <c r="H1375" s="110">
        <f>K1375/I1375</f>
        <v/>
      </c>
      <c r="I1375" s="110" t="n">
        <v>0.02</v>
      </c>
      <c r="J1375" s="110" t="inlineStr">
        <is>
          <t>EUR</t>
        </is>
      </c>
      <c r="K1375" s="110" t="n">
        <v>123.1</v>
      </c>
      <c r="L1375" s="110" t="inlineStr">
        <is>
          <t>EDGE-161261-365662</t>
        </is>
      </c>
    </row>
    <row r="1376">
      <c r="B1376" s="110" t="n">
        <v>194361</v>
      </c>
      <c r="C1376" s="108" t="inlineStr">
        <is>
          <t>Tesla-(2021-10-19-2021-11-18)_Jarmo Katainen_FI_Review</t>
        </is>
      </c>
      <c r="H1376" s="110" t="n">
        <v>5082.100000000004</v>
      </c>
      <c r="I1376" s="110" t="n">
        <v>0.04</v>
      </c>
      <c r="J1376" s="110" t="inlineStr">
        <is>
          <t>EUR</t>
        </is>
      </c>
      <c r="K1376" s="110" t="n">
        <v>203.2840000000002</v>
      </c>
      <c r="L1376" s="110" t="inlineStr">
        <is>
          <t>EDGE-194361-365663</t>
        </is>
      </c>
    </row>
    <row r="1377">
      <c r="B1377" s="110" t="n">
        <v>175908</v>
      </c>
      <c r="C1377" s="108" t="inlineStr">
        <is>
          <t>Tesla-(2021-10-19-2021-11-18)_Johan Mikael Kjällman_SV_Review</t>
        </is>
      </c>
      <c r="H1377" s="110">
        <f>K1377/I1377</f>
        <v/>
      </c>
      <c r="I1377" s="110" t="n">
        <v>0.04</v>
      </c>
      <c r="J1377" s="110" t="inlineStr">
        <is>
          <t>EUR</t>
        </is>
      </c>
      <c r="K1377" s="110" t="n">
        <v>30</v>
      </c>
      <c r="L1377" s="110" t="inlineStr">
        <is>
          <t>EDGE-175908-365664</t>
        </is>
      </c>
    </row>
    <row r="1378">
      <c r="B1378" s="110" t="n">
        <v>5533</v>
      </c>
      <c r="C1378" s="108" t="inlineStr">
        <is>
          <t>Tesla-(2021-10-19-2021-11-18)_Laszlo Kovacs_HU_Review</t>
        </is>
      </c>
      <c r="H1378" s="110" t="n">
        <v>4810.8</v>
      </c>
      <c r="I1378" s="110" t="n">
        <v>0.027</v>
      </c>
      <c r="J1378" s="110" t="inlineStr">
        <is>
          <t>USD</t>
        </is>
      </c>
      <c r="K1378" s="110" t="n">
        <v>243.78</v>
      </c>
      <c r="L1378" s="110" t="inlineStr">
        <is>
          <t>EDGE-5533-365665</t>
        </is>
      </c>
    </row>
    <row r="1379">
      <c r="B1379" s="110" t="n">
        <v>177888</v>
      </c>
      <c r="C1379" s="108" t="inlineStr">
        <is>
          <t>Tesla-(2021-10-19-2021-11-18)_Luis Martins_PTPT_Review</t>
        </is>
      </c>
      <c r="H1379" s="110" t="n">
        <v>4220.000000000002</v>
      </c>
      <c r="I1379" s="110" t="n">
        <v>0.02</v>
      </c>
      <c r="J1379" s="110" t="inlineStr">
        <is>
          <t>EUR</t>
        </is>
      </c>
      <c r="K1379" s="110" t="n">
        <v>84.40000000000003</v>
      </c>
      <c r="L1379" s="110" t="inlineStr">
        <is>
          <t>EDGE-177888-365666</t>
        </is>
      </c>
    </row>
    <row r="1380">
      <c r="B1380" s="110" t="inlineStr">
        <is>
          <t>G90006218</t>
        </is>
      </c>
      <c r="C1380" s="108" t="inlineStr">
        <is>
          <t>Tesla-(2021-10-19-2021-11-18)_Maciej Andrzejczak_PL_Review</t>
        </is>
      </c>
      <c r="H1380" s="110" t="n">
        <v>3559.2</v>
      </c>
      <c r="I1380" s="110" t="n">
        <v>0.022</v>
      </c>
      <c r="J1380" s="110" t="inlineStr">
        <is>
          <t>EUR</t>
        </is>
      </c>
      <c r="K1380" s="110" t="n">
        <v>78.30240000000001</v>
      </c>
      <c r="L1380" s="110" t="inlineStr">
        <is>
          <t>EDGE-G90006218-365693</t>
        </is>
      </c>
    </row>
    <row r="1381">
      <c r="B1381" s="110" t="inlineStr">
        <is>
          <t>G90006216</t>
        </is>
      </c>
      <c r="C1381" s="108" t="inlineStr">
        <is>
          <t>Tesla-(2021-10-19-2021-11-18)_Maciej Zieliński_PL_Review</t>
        </is>
      </c>
      <c r="H1381" s="110">
        <f>K1381/I1381</f>
        <v/>
      </c>
      <c r="I1381" s="110" t="n">
        <v>0.015</v>
      </c>
      <c r="J1381" s="110" t="inlineStr">
        <is>
          <t>EUR</t>
        </is>
      </c>
      <c r="K1381" s="110" t="n">
        <v>10</v>
      </c>
      <c r="L1381" s="110" t="inlineStr">
        <is>
          <t>EDGE-G90006216-365695</t>
        </is>
      </c>
    </row>
    <row r="1382">
      <c r="B1382" s="110" t="n">
        <v>75145</v>
      </c>
      <c r="C1382" s="108" t="inlineStr">
        <is>
          <t>Tesla-(2021-10-19-2021-11-18)_Marie-Louise de Klerk_NL_Review</t>
        </is>
      </c>
      <c r="H1382" s="110">
        <f>K1382/I1382</f>
        <v/>
      </c>
      <c r="I1382" s="110" t="n">
        <v>0.03</v>
      </c>
      <c r="J1382" s="110" t="inlineStr">
        <is>
          <t>EUR</t>
        </is>
      </c>
      <c r="K1382" s="110" t="n">
        <v>255.3</v>
      </c>
      <c r="L1382" s="110" t="inlineStr">
        <is>
          <t>EDGE-75145-365667</t>
        </is>
      </c>
    </row>
    <row r="1383">
      <c r="B1383" s="110" t="n">
        <v>72368</v>
      </c>
      <c r="C1383" s="108" t="inlineStr">
        <is>
          <t>Tesla-(2021-10-19-2021-11-18)_Marta Pou Rovira_CA_Review</t>
        </is>
      </c>
      <c r="H1383" s="110" t="n">
        <v>6157.699999999999</v>
      </c>
      <c r="I1383" s="110" t="n">
        <v>0.019</v>
      </c>
      <c r="J1383" s="110" t="inlineStr">
        <is>
          <t>EUR</t>
        </is>
      </c>
      <c r="K1383" s="110" t="n">
        <v>116.9963</v>
      </c>
      <c r="L1383" s="110" t="inlineStr">
        <is>
          <t>EDGE-72368-365668</t>
        </is>
      </c>
    </row>
    <row r="1384">
      <c r="B1384" s="110" t="n">
        <v>126535</v>
      </c>
      <c r="C1384" s="108" t="inlineStr">
        <is>
          <t>Tesla-(2021-10-19-2021-11-18)_Michele Lemieux-Madison_FR_CA_Review</t>
        </is>
      </c>
      <c r="H1384" s="110">
        <f>K1384/I1384</f>
        <v/>
      </c>
      <c r="I1384" s="110" t="n">
        <v>0.05</v>
      </c>
      <c r="J1384" s="110" t="inlineStr">
        <is>
          <t>USD</t>
        </is>
      </c>
      <c r="K1384" s="110" t="n">
        <v>262.5</v>
      </c>
      <c r="L1384" s="110" t="inlineStr">
        <is>
          <t>EDGE-126535-365669</t>
        </is>
      </c>
    </row>
    <row r="1385">
      <c r="B1385" s="110" t="n">
        <v>187410</v>
      </c>
      <c r="C1385" s="108" t="inlineStr">
        <is>
          <t>Tesla-(2021-10-19-2021-11-18)_Mirna Safar_HR_Review</t>
        </is>
      </c>
      <c r="H1385" s="110" t="n">
        <v>3850.5</v>
      </c>
      <c r="I1385" s="110" t="n">
        <v>0.015</v>
      </c>
      <c r="J1385" s="110" t="inlineStr">
        <is>
          <t>EUR</t>
        </is>
      </c>
      <c r="K1385" s="110" t="n">
        <v>57.75750000000001</v>
      </c>
      <c r="L1385" s="110" t="inlineStr">
        <is>
          <t>EDGE-187410-365670</t>
        </is>
      </c>
    </row>
    <row r="1386">
      <c r="B1386" s="110" t="n">
        <v>17611</v>
      </c>
      <c r="C1386" s="108" t="inlineStr">
        <is>
          <t>Tesla-(2021-10-19-2021-11-18)_Nathalie Delarbre_FR_FR_Review</t>
        </is>
      </c>
      <c r="H1386" s="110">
        <f>K1386/I1386</f>
        <v/>
      </c>
      <c r="I1386" s="110" t="n">
        <v>0.032</v>
      </c>
      <c r="J1386" s="110" t="inlineStr">
        <is>
          <t>EUR</t>
        </is>
      </c>
      <c r="K1386" s="110" t="n">
        <v>194.8</v>
      </c>
      <c r="L1386" s="110" t="inlineStr">
        <is>
          <t>EDGE-17611-365671</t>
        </is>
      </c>
    </row>
    <row r="1387">
      <c r="B1387" s="110" t="n">
        <v>104494</v>
      </c>
      <c r="C1387" s="108" t="inlineStr">
        <is>
          <t>Tesla-(2021-10-19-2021-11-18)_Orlando Ho_HK_Review</t>
        </is>
      </c>
      <c r="H1387" s="110" t="n">
        <v>346.8</v>
      </c>
      <c r="I1387" s="110" t="n">
        <v>0.0375</v>
      </c>
      <c r="J1387" s="110" t="inlineStr">
        <is>
          <t>USD</t>
        </is>
      </c>
      <c r="K1387" s="110" t="n">
        <v>13.005</v>
      </c>
      <c r="L1387" s="110" t="inlineStr">
        <is>
          <t>EDGE-104494-365672</t>
        </is>
      </c>
    </row>
    <row r="1388">
      <c r="B1388" s="110" t="n">
        <v>190215</v>
      </c>
      <c r="C1388" s="108" t="inlineStr">
        <is>
          <t>Tesla-(2021-10-19-2021-11-18)_Osama Mohammed El-Bishlawi_AR_Review</t>
        </is>
      </c>
      <c r="H1388" s="110" t="n">
        <v>102.8</v>
      </c>
      <c r="I1388" s="110" t="n">
        <v>0.025</v>
      </c>
      <c r="J1388" s="110" t="inlineStr">
        <is>
          <t>USD</t>
        </is>
      </c>
      <c r="K1388" s="110" t="n">
        <v>2.57</v>
      </c>
      <c r="L1388" s="110" t="inlineStr">
        <is>
          <t>EDGE-190215-365673</t>
        </is>
      </c>
    </row>
    <row r="1389">
      <c r="B1389" s="110" t="n">
        <v>169954</v>
      </c>
      <c r="C1389" s="108" t="inlineStr">
        <is>
          <t>Tesla-(2021-10-19-2021-11-18)_Peggy Chiang_TW_Review</t>
        </is>
      </c>
      <c r="H1389" s="110" t="n">
        <v>4898.800000000001</v>
      </c>
      <c r="I1389" s="110" t="n">
        <v>0.03</v>
      </c>
      <c r="J1389" s="110" t="inlineStr">
        <is>
          <t>USD</t>
        </is>
      </c>
      <c r="K1389" s="110" t="n">
        <v>146.964</v>
      </c>
      <c r="L1389" s="110" t="inlineStr">
        <is>
          <t>EDGE-169954-365674</t>
        </is>
      </c>
    </row>
    <row r="1390">
      <c r="B1390" s="110" t="n">
        <v>74978</v>
      </c>
      <c r="C1390" s="108" t="inlineStr">
        <is>
          <t>Tesla-(2021-10-19-2021-11-18)_Pilar Vasquez_ES_Review</t>
        </is>
      </c>
      <c r="H1390" s="110" t="n">
        <v>12922.6</v>
      </c>
      <c r="I1390" s="110" t="n">
        <v>0.017</v>
      </c>
      <c r="J1390" s="110" t="inlineStr">
        <is>
          <t>USD</t>
        </is>
      </c>
      <c r="K1390" s="110" t="n">
        <v>219.6842000000001</v>
      </c>
      <c r="L1390" s="110" t="inlineStr">
        <is>
          <t>EDGE-74978-365675</t>
        </is>
      </c>
    </row>
    <row r="1391">
      <c r="B1391" s="110" t="n">
        <v>194357</v>
      </c>
      <c r="C1391" s="108" t="inlineStr">
        <is>
          <t>Tesla-(2021-10-19-2021-11-18)_Saksit Khunkitti_TH_Review</t>
        </is>
      </c>
      <c r="H1391" s="110" t="n">
        <v>5969.000000000001</v>
      </c>
      <c r="I1391" s="110" t="n">
        <v>0.04</v>
      </c>
      <c r="J1391" s="110" t="inlineStr">
        <is>
          <t>USD</t>
        </is>
      </c>
      <c r="K1391" s="110" t="n">
        <v>238.76</v>
      </c>
      <c r="L1391" s="110" t="inlineStr">
        <is>
          <t>EDGE-194357-365676</t>
        </is>
      </c>
    </row>
    <row r="1392">
      <c r="B1392" s="110" t="n">
        <v>7326</v>
      </c>
      <c r="C1392" s="108" t="inlineStr">
        <is>
          <t>Tesla-(2021-10-19-2021-11-18)_Savitha Nadesan_HI_Review</t>
        </is>
      </c>
      <c r="H1392" s="110" t="n">
        <v>71.40000000000001</v>
      </c>
      <c r="I1392" s="110" t="n">
        <v>0.04</v>
      </c>
      <c r="J1392" s="110" t="inlineStr">
        <is>
          <t>USD</t>
        </is>
      </c>
      <c r="K1392" s="110" t="n">
        <v>2.856</v>
      </c>
      <c r="L1392" s="110" t="inlineStr">
        <is>
          <t>EDGE-7326-365677</t>
        </is>
      </c>
    </row>
    <row r="1393">
      <c r="B1393" s="110" t="n">
        <v>91233</v>
      </c>
      <c r="C1393" s="108" t="inlineStr">
        <is>
          <t>Tesla-(2021-10-19-2021-11-18)_Seungwoo Lee_KO_Review</t>
        </is>
      </c>
      <c r="H1393" s="110" t="n">
        <v>2707.5</v>
      </c>
      <c r="I1393" s="110" t="n">
        <v>0.03</v>
      </c>
      <c r="J1393" s="110" t="inlineStr">
        <is>
          <t>USD</t>
        </is>
      </c>
      <c r="K1393" s="110" t="n">
        <v>81.22499999999999</v>
      </c>
      <c r="L1393" s="110" t="inlineStr">
        <is>
          <t>EDGE-91233-365678</t>
        </is>
      </c>
    </row>
    <row r="1394">
      <c r="B1394" s="110" t="n">
        <v>51840</v>
      </c>
      <c r="C1394" s="108" t="inlineStr">
        <is>
          <t>Tesla-(2021-10-19-2021-11-18)_Simon Wei_TW_Review</t>
        </is>
      </c>
      <c r="H1394" s="110" t="n">
        <v>745.1</v>
      </c>
      <c r="I1394" s="110" t="n">
        <v>0.02</v>
      </c>
      <c r="J1394" s="110" t="inlineStr">
        <is>
          <t>USD</t>
        </is>
      </c>
      <c r="K1394" s="110" t="n">
        <v>14.902</v>
      </c>
      <c r="L1394" s="110" t="inlineStr">
        <is>
          <t>EDGE-51840-365679</t>
        </is>
      </c>
    </row>
    <row r="1395">
      <c r="B1395" s="110" t="n">
        <v>187409</v>
      </c>
      <c r="C1395" s="108" t="inlineStr">
        <is>
          <t>Tesla-(2021-10-19-2021-11-18)_Sonja Klaric_HR_Review</t>
        </is>
      </c>
      <c r="H1395" s="110" t="n">
        <v>307.7</v>
      </c>
      <c r="I1395" s="110" t="n">
        <v>0.02</v>
      </c>
      <c r="J1395" s="110" t="inlineStr">
        <is>
          <t>EUR</t>
        </is>
      </c>
      <c r="K1395" s="110" t="n">
        <v>6.154</v>
      </c>
      <c r="L1395" s="110" t="inlineStr">
        <is>
          <t>EDGE-187409-365680</t>
        </is>
      </c>
    </row>
    <row r="1396">
      <c r="B1396" s="110" t="n">
        <v>142406</v>
      </c>
      <c r="C1396" s="108" t="inlineStr">
        <is>
          <t>Tesla-(2021-10-19-2021-11-18)_Stacey Yeh_TW_Review</t>
        </is>
      </c>
      <c r="H1396" s="110">
        <f>K1396/I1396</f>
        <v/>
      </c>
      <c r="I1396" s="110" t="n">
        <v>0.022</v>
      </c>
      <c r="J1396" s="110" t="inlineStr">
        <is>
          <t>USD</t>
        </is>
      </c>
      <c r="K1396" s="110" t="n">
        <v>39.58</v>
      </c>
      <c r="L1396" s="110" t="inlineStr">
        <is>
          <t>EDGE-142406-365681</t>
        </is>
      </c>
    </row>
    <row r="1397">
      <c r="B1397" s="110" t="n">
        <v>119483</v>
      </c>
      <c r="C1397" s="108" t="inlineStr">
        <is>
          <t>Tesla-(2021-10-19-2021-11-18)_Susann Peshier_DE_Review</t>
        </is>
      </c>
      <c r="H1397" s="110" t="n">
        <v>1524.9</v>
      </c>
      <c r="I1397" s="110" t="n">
        <v>0.03</v>
      </c>
      <c r="J1397" s="110" t="inlineStr">
        <is>
          <t>EUR</t>
        </is>
      </c>
      <c r="K1397" s="110" t="n">
        <v>45.747</v>
      </c>
      <c r="L1397" s="110" t="inlineStr">
        <is>
          <t>EDGE-119483-365682</t>
        </is>
      </c>
    </row>
    <row r="1398">
      <c r="B1398" s="110" t="n">
        <v>189794</v>
      </c>
      <c r="C1398" s="108" t="inlineStr">
        <is>
          <t>Tesla-(2021-10-19-2021-11-18)_Theodoros Vavekis_EL_Review</t>
        </is>
      </c>
      <c r="H1398" s="110">
        <f>K1398/I1398</f>
        <v/>
      </c>
      <c r="I1398" s="110" t="n">
        <v>0.03</v>
      </c>
      <c r="J1398" s="110" t="inlineStr">
        <is>
          <t>EUR</t>
        </is>
      </c>
      <c r="K1398" s="110" t="n">
        <v>265.1</v>
      </c>
      <c r="L1398" s="110" t="inlineStr">
        <is>
          <t>EDGE-189794-365683</t>
        </is>
      </c>
    </row>
    <row r="1399">
      <c r="B1399" s="110" t="n">
        <v>195768</v>
      </c>
      <c r="C1399" s="108" t="inlineStr">
        <is>
          <t>Tesla-(2021-10-19-2021-11-18)_Oranit Senderov_HE_Review</t>
        </is>
      </c>
      <c r="H1399" s="110" t="n">
        <v>5000.300000000002</v>
      </c>
      <c r="I1399" s="110" t="n">
        <v>0.04</v>
      </c>
      <c r="J1399" s="110" t="inlineStr">
        <is>
          <t>USD</t>
        </is>
      </c>
      <c r="K1399" s="110" t="n">
        <v>200.0120000000001</v>
      </c>
      <c r="L1399" s="110" t="inlineStr">
        <is>
          <t>EDGE-195768-365684</t>
        </is>
      </c>
    </row>
    <row r="1400">
      <c r="B1400" s="110" t="n">
        <v>196663</v>
      </c>
      <c r="C1400" s="108" t="inlineStr">
        <is>
          <t>Tesla-(2021-10-19-2021-11-18)_Thomas  Yan_HK_Review</t>
        </is>
      </c>
      <c r="H1400" s="110" t="n">
        <v>6532.800000000001</v>
      </c>
      <c r="I1400" s="110" t="n">
        <v>0.03</v>
      </c>
      <c r="J1400" s="110" t="inlineStr">
        <is>
          <t>EUR</t>
        </is>
      </c>
      <c r="K1400" s="110" t="n">
        <v>195.984</v>
      </c>
      <c r="L1400" s="110" t="inlineStr">
        <is>
          <t>EDGE-196663-365685</t>
        </is>
      </c>
    </row>
    <row r="1401">
      <c r="B1401" s="110" t="n">
        <v>198555</v>
      </c>
      <c r="C1401" s="108" t="inlineStr">
        <is>
          <t>Tesla-(2021-10-19-2021-11-18)_Umaima Hashmi_HI_Review</t>
        </is>
      </c>
      <c r="H1401" s="110" t="n">
        <v>19.8</v>
      </c>
      <c r="I1401" s="110" t="n">
        <v>0.03</v>
      </c>
      <c r="J1401" s="110" t="inlineStr">
        <is>
          <t>USD</t>
        </is>
      </c>
      <c r="K1401" s="110" t="n">
        <v>0.594</v>
      </c>
      <c r="L1401" s="110" t="inlineStr">
        <is>
          <t>EDGE-198555-365686</t>
        </is>
      </c>
    </row>
    <row r="1402">
      <c r="B1402" s="110" t="n">
        <v>194359</v>
      </c>
      <c r="C1402" s="108" t="inlineStr">
        <is>
          <t>Tesla-(2021-10-19-2021-11-18)_Ursilan Afandi Zaki_MS_Review</t>
        </is>
      </c>
      <c r="H1402" s="110" t="n">
        <v>973.8000000000001</v>
      </c>
      <c r="I1402" s="110" t="n">
        <v>0.04</v>
      </c>
      <c r="J1402" s="110" t="inlineStr">
        <is>
          <t>USD</t>
        </is>
      </c>
      <c r="K1402" s="110" t="n">
        <v>38.95200000000001</v>
      </c>
      <c r="L1402" s="110" t="inlineStr">
        <is>
          <t>EDGE-194359-365687</t>
        </is>
      </c>
    </row>
    <row r="1403">
      <c r="B1403" s="110" t="n">
        <v>169885</v>
      </c>
      <c r="C1403" s="108" t="inlineStr">
        <is>
          <t>Tesla-(2021-10-19-2021-11-18)_Yoonpyo Hong(Eugene)_KO_Review</t>
        </is>
      </c>
      <c r="H1403" s="110" t="n">
        <v>50084.80000000002</v>
      </c>
      <c r="I1403" s="110" t="n">
        <v>0.025</v>
      </c>
      <c r="J1403" s="110" t="inlineStr">
        <is>
          <t>USD</t>
        </is>
      </c>
      <c r="K1403" s="110" t="n">
        <v>1252.120000000001</v>
      </c>
      <c r="L1403" s="110" t="inlineStr">
        <is>
          <t>EDGE-169885-365688</t>
        </is>
      </c>
    </row>
    <row r="1404">
      <c r="B1404" s="110" t="n">
        <v>164641</v>
      </c>
      <c r="C1404" s="108" t="inlineStr">
        <is>
          <t>Tesla-(2021-10-19-2021-11-18)_Yutaka Kato_JA_Review</t>
        </is>
      </c>
      <c r="H1404" s="110" t="n">
        <v>2485.2</v>
      </c>
      <c r="I1404" s="110" t="n">
        <v>0.035</v>
      </c>
      <c r="J1404" s="110" t="inlineStr">
        <is>
          <t>USD</t>
        </is>
      </c>
      <c r="K1404" s="110" t="n">
        <v>86.982</v>
      </c>
      <c r="L1404" s="110" t="inlineStr">
        <is>
          <t>EDGE-164641-365689</t>
        </is>
      </c>
    </row>
    <row r="1405">
      <c r="B1405" s="110" t="n">
        <v>146800</v>
      </c>
      <c r="C1405" s="108" t="inlineStr">
        <is>
          <t>Tesla-(2021-10-1-2021-11-18)_Hudayi Ozcan_TR_Review</t>
        </is>
      </c>
      <c r="H1405" s="110" t="n">
        <v>33681.6</v>
      </c>
      <c r="I1405" s="110" t="n">
        <v>0.02</v>
      </c>
      <c r="J1405" s="110" t="inlineStr">
        <is>
          <t>USD</t>
        </is>
      </c>
      <c r="K1405" s="110" t="n">
        <v>673.6319999999999</v>
      </c>
      <c r="L1405" s="110" t="inlineStr">
        <is>
          <t>EDGE-146800-365690</t>
        </is>
      </c>
    </row>
    <row r="1406">
      <c r="B1406" s="110" t="n">
        <v>195328</v>
      </c>
      <c r="C1406" s="108" t="inlineStr">
        <is>
          <t>Tesla-(2021-9-1-2021-11-18)_Michaela Cocca_CZ_Review</t>
        </is>
      </c>
      <c r="H1406" s="110" t="n">
        <v>49670.50000000001</v>
      </c>
      <c r="I1406" s="110" t="n">
        <v>0.014</v>
      </c>
      <c r="J1406" s="110" t="inlineStr">
        <is>
          <t>EUR</t>
        </is>
      </c>
      <c r="K1406" s="110" t="n">
        <v>695.3870000000002</v>
      </c>
      <c r="L1406" s="110" t="inlineStr">
        <is>
          <t>EDGE-195328-365691</t>
        </is>
      </c>
    </row>
    <row r="1407">
      <c r="B1407" s="110" t="n">
        <v>189929</v>
      </c>
      <c r="C1407" s="108" t="inlineStr">
        <is>
          <t>Tesla-(2021-10-19-2021-11-18)_Aatchariya Suksai_TH_Translation</t>
        </is>
      </c>
      <c r="H1407" s="110" t="n">
        <v>5648.1</v>
      </c>
      <c r="I1407" s="110" t="n">
        <v>0.04</v>
      </c>
      <c r="J1407" s="110" t="inlineStr">
        <is>
          <t>USD</t>
        </is>
      </c>
      <c r="K1407" s="110" t="n">
        <v>225.924</v>
      </c>
      <c r="L1407" s="110" t="inlineStr">
        <is>
          <t>EDGE-189929-366493</t>
        </is>
      </c>
    </row>
    <row r="1408">
      <c r="B1408" s="110" t="n">
        <v>189907</v>
      </c>
      <c r="C1408" s="108" t="inlineStr">
        <is>
          <t>Tesla-(2021-10-19-2021-11-18)_Abdelwahab Muhammad_AR_Translation</t>
        </is>
      </c>
      <c r="H1408" s="110" t="n">
        <v>102.8</v>
      </c>
      <c r="I1408" s="110" t="n">
        <v>0.055</v>
      </c>
      <c r="J1408" s="110" t="inlineStr">
        <is>
          <t>USD</t>
        </is>
      </c>
      <c r="K1408" s="110" t="n">
        <v>5.654</v>
      </c>
      <c r="L1408" s="110" t="inlineStr">
        <is>
          <t>EDGE-189907-366494</t>
        </is>
      </c>
    </row>
    <row r="1409">
      <c r="B1409" s="110" t="n">
        <v>74965</v>
      </c>
      <c r="C1409" s="108" t="inlineStr">
        <is>
          <t>Tesla-(2021-10-19-2021-11-18)_Alenka Metljak_SL_Translation</t>
        </is>
      </c>
      <c r="H1409" s="110" t="n">
        <v>1509.3421</v>
      </c>
      <c r="I1409" s="110" t="n">
        <v>0.076</v>
      </c>
      <c r="J1409" s="110" t="inlineStr">
        <is>
          <t>EUR</t>
        </is>
      </c>
      <c r="K1409" s="110" t="n">
        <v>114.71</v>
      </c>
      <c r="L1409" s="110" t="inlineStr">
        <is>
          <t>EDGE-74965-366495</t>
        </is>
      </c>
    </row>
    <row r="1410">
      <c r="B1410" s="110" t="n">
        <v>194362</v>
      </c>
      <c r="C1410" s="108" t="inlineStr">
        <is>
          <t>Tesla-(2021-10-19-2021-11-18)_Bernadett Refi_HU_Translation</t>
        </is>
      </c>
      <c r="H1410" s="110" t="n">
        <v>2532</v>
      </c>
      <c r="I1410" s="110" t="n">
        <v>0.05</v>
      </c>
      <c r="J1410" s="110" t="inlineStr">
        <is>
          <t>EUR</t>
        </is>
      </c>
      <c r="K1410" s="110" t="n">
        <v>126.6</v>
      </c>
      <c r="L1410" s="110" t="inlineStr">
        <is>
          <t>EDGE-194362-366496</t>
        </is>
      </c>
    </row>
    <row r="1411">
      <c r="B1411" s="110" t="n">
        <v>176901</v>
      </c>
      <c r="C1411" s="108" t="inlineStr">
        <is>
          <t>Tesla-(2021-10-19-2021-11-18)_Cecilia Gammeltoft-Hansen_DA_Translation</t>
        </is>
      </c>
      <c r="H1411" s="110" t="n">
        <v>3419.1</v>
      </c>
      <c r="I1411" s="110" t="n">
        <v>0.12</v>
      </c>
      <c r="J1411" s="110" t="inlineStr">
        <is>
          <t>EUR</t>
        </is>
      </c>
      <c r="K1411" s="110" t="n">
        <v>410.292</v>
      </c>
      <c r="L1411" s="110" t="inlineStr">
        <is>
          <t>EDGE-176901-366497</t>
        </is>
      </c>
    </row>
    <row r="1412">
      <c r="B1412" s="110" t="n">
        <v>48109</v>
      </c>
      <c r="C1412" s="108" t="inlineStr">
        <is>
          <t>Tesla-(2021-10-19-2021-11-18)_Colette Velletaz_FR_FR_Translation</t>
        </is>
      </c>
      <c r="H1412" s="110" t="n">
        <v>5352.1</v>
      </c>
      <c r="I1412" s="110" t="n">
        <v>0.075</v>
      </c>
      <c r="J1412" s="110" t="inlineStr">
        <is>
          <t>EUR</t>
        </is>
      </c>
      <c r="K1412" s="110" t="n">
        <v>401.4075</v>
      </c>
      <c r="L1412" s="110" t="inlineStr">
        <is>
          <t>EDGE-48109-366498</t>
        </is>
      </c>
    </row>
    <row r="1413">
      <c r="B1413" s="110" t="n">
        <v>170224</v>
      </c>
      <c r="C1413" s="108" t="inlineStr">
        <is>
          <t>Tesla-(2021-10-19-2021-11-18)_Corinne Duquette_FR_CA_Translation</t>
        </is>
      </c>
      <c r="H1413" s="110" t="n">
        <v>7546.4</v>
      </c>
      <c r="I1413" s="110" t="n">
        <v>0.1</v>
      </c>
      <c r="J1413" s="110" t="inlineStr">
        <is>
          <t>USD</t>
        </is>
      </c>
      <c r="K1413" s="110" t="n">
        <v>754.64</v>
      </c>
      <c r="L1413" s="110" t="inlineStr">
        <is>
          <t>EDGE-170224-366499</t>
        </is>
      </c>
    </row>
    <row r="1414">
      <c r="B1414" s="110" t="n">
        <v>50728</v>
      </c>
      <c r="C1414" s="108" t="inlineStr">
        <is>
          <t>Tesla-(2021-10-19-2021-11-18)_Dalia Bracha_HE_Translation</t>
        </is>
      </c>
      <c r="H1414" s="110" t="n">
        <v>4858.7</v>
      </c>
      <c r="I1414" s="110" t="n">
        <v>0.1</v>
      </c>
      <c r="J1414" s="110" t="inlineStr">
        <is>
          <t>USD</t>
        </is>
      </c>
      <c r="K1414" s="110" t="n">
        <v>485.87</v>
      </c>
      <c r="L1414" s="110" t="inlineStr">
        <is>
          <t>EDGE-50728-366500</t>
        </is>
      </c>
    </row>
    <row r="1415">
      <c r="B1415" s="110" t="n">
        <v>185536</v>
      </c>
      <c r="C1415" s="108" t="inlineStr">
        <is>
          <t>Tesla-(2021-10-19-2021-11-18)_Dragana Selakovic_SL_Translation</t>
        </is>
      </c>
      <c r="H1415" s="110" t="n">
        <v>3636.5</v>
      </c>
      <c r="I1415" s="110" t="n">
        <v>0.08</v>
      </c>
      <c r="J1415" s="110" t="inlineStr">
        <is>
          <t>EUR</t>
        </is>
      </c>
      <c r="K1415" s="110" t="n">
        <v>290.92</v>
      </c>
      <c r="L1415" s="110" t="inlineStr">
        <is>
          <t>EDGE-185536-366501</t>
        </is>
      </c>
    </row>
    <row r="1416">
      <c r="B1416" s="110" t="n">
        <v>121197</v>
      </c>
      <c r="C1416" s="108" t="inlineStr">
        <is>
          <t>Tesla-(2021-10-19-2021-11-18)_Erkan Umul_TR_Translation</t>
        </is>
      </c>
      <c r="H1416" s="110" t="n">
        <v>18723.6</v>
      </c>
      <c r="I1416" s="110" t="n">
        <v>0.06</v>
      </c>
      <c r="J1416" s="110" t="inlineStr">
        <is>
          <t>EUR</t>
        </is>
      </c>
      <c r="K1416" s="110" t="n">
        <v>1123.416</v>
      </c>
      <c r="L1416" s="110" t="inlineStr">
        <is>
          <t>EDGE-121197-366502</t>
        </is>
      </c>
    </row>
    <row r="1417">
      <c r="B1417" s="110" t="n">
        <v>7341</v>
      </c>
      <c r="C1417" s="108" t="inlineStr">
        <is>
          <t>Tesla-(2021-10-19-2021-11-18)_Gerard Grivé_CA_Translation</t>
        </is>
      </c>
      <c r="H1417" s="110" t="n">
        <v>6011.5</v>
      </c>
      <c r="I1417" s="110" t="n">
        <v>0.075</v>
      </c>
      <c r="J1417" s="110" t="inlineStr">
        <is>
          <t>EUR</t>
        </is>
      </c>
      <c r="K1417" s="110" t="n">
        <v>450.8625</v>
      </c>
      <c r="L1417" s="110" t="inlineStr">
        <is>
          <t>EDGE-7341-366503</t>
        </is>
      </c>
    </row>
    <row r="1418">
      <c r="B1418" s="110" t="n">
        <v>164962</v>
      </c>
      <c r="C1418" s="108" t="inlineStr">
        <is>
          <t>Tesla-(2021-10-19-2021-11-18)_Geray Lv_CN_Translation</t>
        </is>
      </c>
      <c r="H1418" s="110" t="n">
        <v>6734.9</v>
      </c>
      <c r="I1418" s="110" t="n">
        <v>0.33</v>
      </c>
      <c r="J1418" s="110" t="inlineStr">
        <is>
          <t>CNY</t>
        </is>
      </c>
      <c r="K1418" s="110" t="n">
        <v>2222.517</v>
      </c>
      <c r="L1418" s="110" t="inlineStr">
        <is>
          <t>EDGE-164962-366504</t>
        </is>
      </c>
    </row>
    <row r="1419">
      <c r="B1419" s="110" t="n">
        <v>16756</v>
      </c>
      <c r="C1419" s="108" t="inlineStr">
        <is>
          <t>Tesla-(2021-10-19-2021-11-18)_Guo Zhanying_CN_Translation</t>
        </is>
      </c>
      <c r="H1419" s="110" t="n">
        <v>6361</v>
      </c>
      <c r="I1419" s="110" t="n">
        <v>0.18</v>
      </c>
      <c r="J1419" s="110" t="inlineStr">
        <is>
          <t>CNY</t>
        </is>
      </c>
      <c r="K1419" s="110" t="n">
        <v>1144.98</v>
      </c>
      <c r="L1419" s="110" t="inlineStr">
        <is>
          <t>EDGE-16756-366505</t>
        </is>
      </c>
    </row>
    <row r="1420">
      <c r="B1420" s="110" t="n">
        <v>119669</v>
      </c>
      <c r="C1420" s="108" t="inlineStr">
        <is>
          <t>Tesla-(2021-10-19-2021-11-18)_Gyeongsu Lee_KO_Translation</t>
        </is>
      </c>
      <c r="H1420" s="110" t="n">
        <v>58028.2</v>
      </c>
      <c r="I1420" s="110" t="n">
        <v>0.06</v>
      </c>
      <c r="J1420" s="110" t="inlineStr">
        <is>
          <t>USD</t>
        </is>
      </c>
      <c r="K1420" s="110" t="n">
        <v>3481.692</v>
      </c>
      <c r="L1420" s="110" t="inlineStr">
        <is>
          <t>EDGE-119669-366506</t>
        </is>
      </c>
    </row>
    <row r="1421">
      <c r="B1421" s="110" t="n">
        <v>117325</v>
      </c>
      <c r="C1421" s="108" t="inlineStr">
        <is>
          <t>Tesla-(2021-10-19-2021-11-18)_Hiromasa Funaki_JA_Translation</t>
        </is>
      </c>
      <c r="H1421" s="110" t="n">
        <v>4603.5</v>
      </c>
      <c r="I1421" s="110" t="n">
        <v>10</v>
      </c>
      <c r="J1421" s="110" t="inlineStr">
        <is>
          <t>JPY</t>
        </is>
      </c>
      <c r="K1421" s="110" t="n">
        <v>46035</v>
      </c>
      <c r="L1421" s="110" t="inlineStr">
        <is>
          <t>EDGE-117325-366507</t>
        </is>
      </c>
    </row>
    <row r="1422">
      <c r="B1422" s="110" t="n">
        <v>176902</v>
      </c>
      <c r="C1422" s="108" t="inlineStr">
        <is>
          <t>Tesla-(2021-10-19-2021-11-18)_Ida Søgaard_DA_Translation</t>
        </is>
      </c>
      <c r="H1422" s="110" t="n">
        <v>1452.5833</v>
      </c>
      <c r="I1422" s="110" t="n">
        <v>0.12</v>
      </c>
      <c r="J1422" s="110" t="inlineStr">
        <is>
          <t>EUR</t>
        </is>
      </c>
      <c r="K1422" s="110" t="n">
        <v>174.31</v>
      </c>
      <c r="L1422" s="110" t="inlineStr">
        <is>
          <t>EDGE-176902-366508</t>
        </is>
      </c>
    </row>
    <row r="1423">
      <c r="B1423" s="110" t="n">
        <v>161261</v>
      </c>
      <c r="C1423" s="108" t="inlineStr">
        <is>
          <t>Tesla-(2021-10-19-2021-11-18)_Ilaria Mazzaferro_IT_Translation</t>
        </is>
      </c>
      <c r="H1423" s="110" t="n">
        <v>1568.7429</v>
      </c>
      <c r="I1423" s="110" t="n">
        <v>0.07000000000000001</v>
      </c>
      <c r="J1423" s="110" t="inlineStr">
        <is>
          <t>EUR</t>
        </is>
      </c>
      <c r="K1423" s="110" t="n">
        <v>109.812</v>
      </c>
      <c r="L1423" s="110" t="inlineStr">
        <is>
          <t>EDGE-161261-366509</t>
        </is>
      </c>
    </row>
    <row r="1424">
      <c r="B1424" s="110" t="n">
        <v>175908</v>
      </c>
      <c r="C1424" s="108" t="inlineStr">
        <is>
          <t>Tesla-(2021-10-19-2021-11-18)_Johan Mikael Kjällman_SV_Translation</t>
        </is>
      </c>
      <c r="H1424" s="110" t="n">
        <v>6032.9231</v>
      </c>
      <c r="I1424" s="110" t="n">
        <v>0.13</v>
      </c>
      <c r="J1424" s="110" t="inlineStr">
        <is>
          <t>EUR</t>
        </is>
      </c>
      <c r="K1424" s="110" t="n">
        <v>784.28</v>
      </c>
      <c r="L1424" s="110" t="inlineStr">
        <is>
          <t>EDGE-175908-366510</t>
        </is>
      </c>
    </row>
    <row r="1425">
      <c r="B1425" s="110" t="n">
        <v>194360</v>
      </c>
      <c r="C1425" s="108" t="inlineStr">
        <is>
          <t>Tesla-(2021-10-19-2021-11-18)_Jussi Anttila_FI_Translation</t>
        </is>
      </c>
      <c r="H1425" s="110" t="n">
        <v>4921.9</v>
      </c>
      <c r="I1425" s="110" t="n">
        <v>0.13</v>
      </c>
      <c r="J1425" s="110" t="inlineStr">
        <is>
          <t>EUR</t>
        </is>
      </c>
      <c r="K1425" s="110" t="n">
        <v>639.847</v>
      </c>
      <c r="L1425" s="110" t="inlineStr">
        <is>
          <t>EDGE-194360-366511</t>
        </is>
      </c>
    </row>
    <row r="1426">
      <c r="B1426" s="110" t="n">
        <v>67147</v>
      </c>
      <c r="C1426" s="108" t="inlineStr">
        <is>
          <t>Tesla-(2021-10-19-2021-11-18)_Keelin Feeney_EN_UK_Translation</t>
        </is>
      </c>
      <c r="H1426" s="110" t="n">
        <v>4953</v>
      </c>
      <c r="I1426" s="110" t="n">
        <v>0.03</v>
      </c>
      <c r="J1426" s="110" t="inlineStr">
        <is>
          <t>EUR</t>
        </is>
      </c>
      <c r="K1426" s="110" t="n">
        <v>148.59</v>
      </c>
      <c r="L1426" s="110" t="inlineStr">
        <is>
          <t>EDGE-67147-366512</t>
        </is>
      </c>
    </row>
    <row r="1427">
      <c r="B1427" s="110" t="n">
        <v>150112</v>
      </c>
      <c r="C1427" s="108" t="inlineStr">
        <is>
          <t>Tesla-(2021-10-19-2021-11-18)_Koen Vander Elst_NL_Translation</t>
        </is>
      </c>
      <c r="H1427" s="110" t="n">
        <v>4884.9</v>
      </c>
      <c r="I1427" s="110" t="n">
        <v>0.1</v>
      </c>
      <c r="J1427" s="110" t="inlineStr">
        <is>
          <t>EUR</t>
        </is>
      </c>
      <c r="K1427" s="110" t="n">
        <v>488.49</v>
      </c>
      <c r="L1427" s="110" t="inlineStr">
        <is>
          <t>EDGE-150112-366513</t>
        </is>
      </c>
    </row>
    <row r="1428">
      <c r="B1428" s="110" t="n">
        <v>142403</v>
      </c>
      <c r="C1428" s="108" t="inlineStr">
        <is>
          <t>Tesla-(2021-10-19-2021-11-18)_LangLink Localization Solutions Co, Ltd._HK_Translation</t>
        </is>
      </c>
      <c r="H1428" s="110" t="n">
        <v>687.7125</v>
      </c>
      <c r="I1428" s="110" t="n">
        <v>0.08</v>
      </c>
      <c r="J1428" s="110" t="inlineStr">
        <is>
          <t>USD</t>
        </is>
      </c>
      <c r="K1428" s="110" t="n">
        <v>55.017</v>
      </c>
      <c r="L1428" s="110" t="inlineStr">
        <is>
          <t>EDGE-142403-366514</t>
        </is>
      </c>
    </row>
    <row r="1429">
      <c r="B1429" s="110" t="n">
        <v>5533</v>
      </c>
      <c r="C1429" s="108" t="inlineStr">
        <is>
          <t>Tesla-(2021-10-19-2021-11-18)_Laszlo Kovacs_HU_Translation</t>
        </is>
      </c>
      <c r="H1429" s="110" t="n">
        <v>2127</v>
      </c>
      <c r="I1429" s="110" t="n">
        <v>0.08</v>
      </c>
      <c r="J1429" s="110" t="inlineStr">
        <is>
          <t>USD</t>
        </is>
      </c>
      <c r="K1429" s="110" t="n">
        <v>175.28</v>
      </c>
      <c r="L1429" s="110" t="inlineStr">
        <is>
          <t>EDGE-5533-366515</t>
        </is>
      </c>
    </row>
    <row r="1430">
      <c r="B1430" s="110" t="n">
        <v>170316</v>
      </c>
      <c r="C1430" s="108" t="inlineStr">
        <is>
          <t>Tesla-(2021-10-19-2021-11-18)_Li Yat Tung_HK_Translation</t>
        </is>
      </c>
      <c r="H1430" s="110" t="n">
        <v>5899.9</v>
      </c>
      <c r="I1430" s="110" t="n">
        <v>0.08500000000000001</v>
      </c>
      <c r="J1430" s="110" t="inlineStr">
        <is>
          <t>USD</t>
        </is>
      </c>
      <c r="K1430" s="110" t="n">
        <v>501.4915</v>
      </c>
      <c r="L1430" s="110" t="inlineStr">
        <is>
          <t>EDGE-170316-366516</t>
        </is>
      </c>
    </row>
    <row r="1431">
      <c r="B1431" s="110" t="n">
        <v>81450</v>
      </c>
      <c r="C1431" s="108" t="inlineStr">
        <is>
          <t>Tesla-(2021-10-19-2021-11-18)_Lingsoft_NO_NO_Translation</t>
        </is>
      </c>
      <c r="H1431" s="110" t="n">
        <v>4972.9194</v>
      </c>
      <c r="I1431" s="110" t="n">
        <v>0.155</v>
      </c>
      <c r="J1431" s="110" t="inlineStr">
        <is>
          <t>EUR</t>
        </is>
      </c>
      <c r="K1431" s="110" t="n">
        <v>770.8025</v>
      </c>
      <c r="L1431" s="110" t="inlineStr">
        <is>
          <t>EDGE-81450-367435</t>
        </is>
      </c>
    </row>
    <row r="1432">
      <c r="B1432" s="110" t="n">
        <v>81450</v>
      </c>
      <c r="C1432" s="108" t="inlineStr">
        <is>
          <t>Tesla-(2021-10-19-2021-11-18)_Lingsoft_SV_SV_Translation</t>
        </is>
      </c>
      <c r="H1432" s="110" t="n">
        <v>462.8</v>
      </c>
      <c r="I1432" s="110" t="n">
        <v>0.145</v>
      </c>
      <c r="J1432" s="110" t="inlineStr">
        <is>
          <t>EUR</t>
        </is>
      </c>
      <c r="K1432" s="110" t="n">
        <v>67.10599999999999</v>
      </c>
      <c r="L1432" s="110" t="inlineStr">
        <is>
          <t>EDGE-81450-367436</t>
        </is>
      </c>
    </row>
    <row r="1433">
      <c r="B1433" s="110" t="inlineStr">
        <is>
          <t>G90006218</t>
        </is>
      </c>
      <c r="C1433" s="108" t="inlineStr">
        <is>
          <t>Tesla-(2021-10-19-2021-11-18)_Maciej Andrzejczak_PL_Translation</t>
        </is>
      </c>
      <c r="H1433" s="110" t="n">
        <v>1233.8</v>
      </c>
      <c r="I1433" s="110" t="n">
        <v>0.08</v>
      </c>
      <c r="J1433" s="110" t="inlineStr">
        <is>
          <t>EUR</t>
        </is>
      </c>
      <c r="K1433" s="110" t="n">
        <v>98.70399999999999</v>
      </c>
      <c r="L1433" s="110" t="inlineStr">
        <is>
          <t>EDGE-G90006218-366546</t>
        </is>
      </c>
    </row>
    <row r="1434">
      <c r="B1434" s="110" t="n">
        <v>195686</v>
      </c>
      <c r="C1434" s="108" t="inlineStr">
        <is>
          <t>Tesla-(2021-10-19-2021-11-18)_Lukáš Georgiev_CZ_Translation</t>
        </is>
      </c>
      <c r="H1434" s="110" t="n">
        <v>14916.3</v>
      </c>
      <c r="I1434" s="110" t="n">
        <v>0.06</v>
      </c>
      <c r="J1434" s="110" t="n">
        <v>0</v>
      </c>
      <c r="K1434" s="110" t="n">
        <v>894.978</v>
      </c>
      <c r="L1434" s="110" t="inlineStr">
        <is>
          <t>EDGE-195686-366519</t>
        </is>
      </c>
    </row>
    <row r="1435">
      <c r="B1435" s="110" t="inlineStr">
        <is>
          <t>G90006216</t>
        </is>
      </c>
      <c r="C1435" s="108" t="inlineStr">
        <is>
          <t>Tesla-(2021-10-19-2021-11-18)_Maciej Zieliński_PL_Translation</t>
        </is>
      </c>
      <c r="H1435" s="110" t="n">
        <v>487.9</v>
      </c>
      <c r="I1435" s="110" t="n">
        <v>0.05</v>
      </c>
      <c r="J1435" s="110" t="inlineStr">
        <is>
          <t>EUR</t>
        </is>
      </c>
      <c r="K1435" s="110" t="n">
        <v>24.395</v>
      </c>
      <c r="L1435" s="110" t="inlineStr">
        <is>
          <t>EDGE-G90006216-366549</t>
        </is>
      </c>
    </row>
    <row r="1436">
      <c r="B1436" s="110" t="inlineStr">
        <is>
          <t>G90006215</t>
        </is>
      </c>
      <c r="C1436" s="108" t="inlineStr">
        <is>
          <t>Tesla-(2021-10-19-2021-11-18)_Marcin Marciniszyn_PL_Translation</t>
        </is>
      </c>
      <c r="H1436" s="110" t="n">
        <v>3113.1</v>
      </c>
      <c r="I1436" s="110" t="n">
        <v>0.07000000000000001</v>
      </c>
      <c r="J1436" s="110" t="inlineStr">
        <is>
          <t>EUR</t>
        </is>
      </c>
      <c r="K1436" s="110" t="n">
        <v>217.917</v>
      </c>
      <c r="L1436" s="110" t="inlineStr">
        <is>
          <t>EDGE-G90006215-366551</t>
        </is>
      </c>
    </row>
    <row r="1437">
      <c r="B1437" s="110" t="n">
        <v>177626</v>
      </c>
      <c r="C1437" s="108" t="inlineStr">
        <is>
          <t>Tesla-(2021-10-19-2021-11-18)_Maria Albuquerque_PTPT_Translation</t>
        </is>
      </c>
      <c r="H1437" s="110" t="n">
        <v>50.1</v>
      </c>
      <c r="I1437" s="110" t="n">
        <v>0.06</v>
      </c>
      <c r="J1437" s="110" t="inlineStr">
        <is>
          <t>EUR</t>
        </is>
      </c>
      <c r="K1437" s="110" t="n">
        <v>3.006</v>
      </c>
      <c r="L1437" s="110" t="inlineStr">
        <is>
          <t>EDGE-177626-366520</t>
        </is>
      </c>
    </row>
    <row r="1438">
      <c r="B1438" s="110" t="n">
        <v>72368</v>
      </c>
      <c r="C1438" s="108" t="inlineStr">
        <is>
          <t>Tesla-(2021-10-19-2021-11-18)_Marta Pou Rovira_CA_Translation</t>
        </is>
      </c>
      <c r="H1438" s="110" t="n">
        <v>1258.4</v>
      </c>
      <c r="I1438" s="110" t="n">
        <v>0.065</v>
      </c>
      <c r="J1438" s="110" t="inlineStr">
        <is>
          <t>EUR</t>
        </is>
      </c>
      <c r="K1438" s="110" t="n">
        <v>81.79600000000001</v>
      </c>
      <c r="L1438" s="110" t="inlineStr">
        <is>
          <t>EDGE-72368-366521</t>
        </is>
      </c>
    </row>
    <row r="1439">
      <c r="B1439" s="110" t="n">
        <v>126535</v>
      </c>
      <c r="C1439" s="108" t="inlineStr">
        <is>
          <t>Tesla-(2021-10-19-2021-11-18)_Michele Lemieux-Madison_FR_CA_Translation</t>
        </is>
      </c>
      <c r="H1439" s="110" t="n">
        <v>346.8</v>
      </c>
      <c r="I1439" s="110" t="n">
        <v>0.12</v>
      </c>
      <c r="J1439" s="110" t="inlineStr">
        <is>
          <t>USD</t>
        </is>
      </c>
      <c r="K1439" s="110" t="n">
        <v>41.616</v>
      </c>
      <c r="L1439" s="110" t="inlineStr">
        <is>
          <t>EDGE-126535-366522</t>
        </is>
      </c>
    </row>
    <row r="1440">
      <c r="B1440" s="110" t="n">
        <v>187410</v>
      </c>
      <c r="C1440" s="108" t="inlineStr">
        <is>
          <t>Tesla-(2021-10-19-2021-11-18)_Mirna Safar_HR_Translation</t>
        </is>
      </c>
      <c r="H1440" s="110" t="n">
        <v>351.9</v>
      </c>
      <c r="I1440" s="110" t="n">
        <v>0.05</v>
      </c>
      <c r="J1440" s="110" t="inlineStr">
        <is>
          <t>EUR</t>
        </is>
      </c>
      <c r="K1440" s="110" t="n">
        <v>17.595</v>
      </c>
      <c r="L1440" s="110" t="inlineStr">
        <is>
          <t>EDGE-187410-366523</t>
        </is>
      </c>
    </row>
    <row r="1441">
      <c r="B1441" s="110" t="n">
        <v>25876</v>
      </c>
      <c r="C1441" s="108" t="inlineStr">
        <is>
          <t>Tesla-(2021-10-19-2021-11-18)_Monica Colman_IT_Translation</t>
        </is>
      </c>
      <c r="H1441" s="110" t="n">
        <v>3665.8</v>
      </c>
      <c r="I1441" s="110" t="n">
        <v>0.075</v>
      </c>
      <c r="J1441" s="110" t="inlineStr">
        <is>
          <t>EUR</t>
        </is>
      </c>
      <c r="K1441" s="110" t="n">
        <v>274.935</v>
      </c>
      <c r="L1441" s="110" t="inlineStr">
        <is>
          <t>EDGE-25876-366524</t>
        </is>
      </c>
    </row>
    <row r="1442">
      <c r="B1442" s="110" t="n">
        <v>17611</v>
      </c>
      <c r="C1442" s="108" t="inlineStr">
        <is>
          <t>Tesla-(2021-10-19-2021-11-18)_Nathalie Delarbre_FR_FR_Translation</t>
        </is>
      </c>
      <c r="H1442" s="110" t="n">
        <v>287.8</v>
      </c>
      <c r="I1442" s="110" t="n">
        <v>0.09</v>
      </c>
      <c r="J1442" s="110" t="inlineStr">
        <is>
          <t>EUR</t>
        </is>
      </c>
      <c r="K1442" s="110" t="n">
        <v>25.902</v>
      </c>
      <c r="L1442" s="110" t="inlineStr">
        <is>
          <t>EDGE-17611-366525</t>
        </is>
      </c>
    </row>
    <row r="1443">
      <c r="B1443" s="110" t="n">
        <v>194358</v>
      </c>
      <c r="C1443" s="108" t="inlineStr">
        <is>
          <t>Tesla-(2021-10-19-2021-11-18)_Noor Haizat Mustaffa_MS_Translation</t>
        </is>
      </c>
      <c r="H1443" s="110" t="n">
        <v>896.6</v>
      </c>
      <c r="I1443" s="110" t="n">
        <v>0.07000000000000001</v>
      </c>
      <c r="J1443" s="110" t="inlineStr">
        <is>
          <t>USD</t>
        </is>
      </c>
      <c r="K1443" s="110" t="n">
        <v>62.762</v>
      </c>
      <c r="L1443" s="110" t="inlineStr">
        <is>
          <t>EDGE-194358-366526</t>
        </is>
      </c>
    </row>
    <row r="1444">
      <c r="B1444" s="110" t="n">
        <v>190215</v>
      </c>
      <c r="C1444" s="108" t="inlineStr">
        <is>
          <t>Tesla-(2021-10-19-2021-11-18)_Osama Mohammed El-Bishlawi_AR_Translation</t>
        </is>
      </c>
      <c r="H1444" s="110" t="n">
        <v>2528.2</v>
      </c>
      <c r="I1444" s="110" t="n">
        <v>0.05</v>
      </c>
      <c r="J1444" s="110" t="inlineStr">
        <is>
          <t>USD</t>
        </is>
      </c>
      <c r="K1444" s="110" t="n">
        <v>126.41</v>
      </c>
      <c r="L1444" s="110" t="inlineStr">
        <is>
          <t>EDGE-190215-366527</t>
        </is>
      </c>
    </row>
    <row r="1445">
      <c r="B1445" s="110" t="n">
        <v>51833</v>
      </c>
      <c r="C1445" s="108" t="inlineStr">
        <is>
          <t>Tesla-(2021-10-19-2021-11-18)_Pablo San Millan Gutierrez_ES_Translation</t>
        </is>
      </c>
      <c r="H1445" s="110" t="n">
        <v>13956.843</v>
      </c>
      <c r="I1445" s="110" t="n">
        <v>0.07000000000000001</v>
      </c>
      <c r="J1445" s="110" t="inlineStr">
        <is>
          <t>EUR</t>
        </is>
      </c>
      <c r="K1445" s="110" t="n">
        <v>976.979</v>
      </c>
      <c r="L1445" s="110" t="inlineStr">
        <is>
          <t>EDGE-51833-366528</t>
        </is>
      </c>
    </row>
    <row r="1446">
      <c r="B1446" s="110" t="n">
        <v>169954</v>
      </c>
      <c r="C1446" s="108" t="inlineStr">
        <is>
          <t>Tesla-(2021-10-19-2021-11-18)_Peggy Chiang_TW_Translation</t>
        </is>
      </c>
      <c r="H1446" s="110" t="n">
        <v>4722.4</v>
      </c>
      <c r="I1446" s="110" t="n">
        <v>0.1</v>
      </c>
      <c r="J1446" s="110" t="inlineStr">
        <is>
          <t>USD</t>
        </is>
      </c>
      <c r="K1446" s="110" t="n">
        <v>472.24</v>
      </c>
      <c r="L1446" s="110" t="inlineStr">
        <is>
          <t>EDGE-169954-366529</t>
        </is>
      </c>
    </row>
    <row r="1447">
      <c r="B1447" s="110" t="n">
        <v>169881</v>
      </c>
      <c r="C1447" s="108" t="inlineStr">
        <is>
          <t>Tesla-(2021-10-19-2021-11-18)_Philipp Weber_DE_Translation</t>
        </is>
      </c>
      <c r="H1447" s="110" t="n">
        <v>8377.7778</v>
      </c>
      <c r="I1447" s="110" t="n">
        <v>0.09</v>
      </c>
      <c r="J1447" s="110" t="inlineStr">
        <is>
          <t>EUR</t>
        </is>
      </c>
      <c r="K1447" s="110" t="n">
        <v>754</v>
      </c>
      <c r="L1447" s="110" t="inlineStr">
        <is>
          <t>EDGE-169881-366530</t>
        </is>
      </c>
    </row>
    <row r="1448">
      <c r="B1448" s="110" t="n">
        <v>176929</v>
      </c>
      <c r="C1448" s="108" t="inlineStr">
        <is>
          <t>Tesla-(2021-10-19-2021-11-18)_Rita Rocha Grave_PTPT_Translation</t>
        </is>
      </c>
      <c r="H1448" s="110" t="n">
        <v>4726.8</v>
      </c>
      <c r="I1448" s="110" t="n">
        <v>0.065</v>
      </c>
      <c r="J1448" s="110" t="inlineStr">
        <is>
          <t>EUR</t>
        </is>
      </c>
      <c r="K1448" s="110" t="n">
        <v>307.242</v>
      </c>
      <c r="L1448" s="110" t="inlineStr">
        <is>
          <t>EDGE-176929-366531</t>
        </is>
      </c>
    </row>
    <row r="1449">
      <c r="B1449" s="110" t="n">
        <v>194357</v>
      </c>
      <c r="C1449" s="108" t="inlineStr">
        <is>
          <t>Tesla-(2021-10-19-2021-11-18)_Saksit Khunkitti_TH_Translation</t>
        </is>
      </c>
      <c r="H1449" s="110" t="n">
        <v>88.09999999999999</v>
      </c>
      <c r="I1449" s="110" t="n">
        <v>0.08</v>
      </c>
      <c r="J1449" s="110" t="inlineStr">
        <is>
          <t>USD</t>
        </is>
      </c>
      <c r="K1449" s="110" t="n">
        <v>7.048</v>
      </c>
      <c r="L1449" s="110" t="inlineStr">
        <is>
          <t>EDGE-194357-366532</t>
        </is>
      </c>
    </row>
    <row r="1450">
      <c r="B1450" s="110" t="n">
        <v>123126</v>
      </c>
      <c r="C1450" s="108" t="inlineStr">
        <is>
          <t>Tesla-(2021-10-19-2021-11-18)_Seong Bok Lee_KO_Translation</t>
        </is>
      </c>
      <c r="H1450" s="110" t="n">
        <v>89.40000000000001</v>
      </c>
      <c r="I1450" s="110" t="n">
        <v>0.07000000000000001</v>
      </c>
      <c r="J1450" s="110" t="inlineStr">
        <is>
          <t>USD</t>
        </is>
      </c>
      <c r="K1450" s="110" t="n">
        <v>6.258</v>
      </c>
      <c r="L1450" s="110" t="inlineStr">
        <is>
          <t>EDGE-123126-366533</t>
        </is>
      </c>
    </row>
    <row r="1451">
      <c r="B1451" s="110" t="n">
        <v>51840</v>
      </c>
      <c r="C1451" s="108" t="inlineStr">
        <is>
          <t>Tesla-(2021-10-19-2021-11-18)_Simon Wei_TW_Translation</t>
        </is>
      </c>
      <c r="H1451" s="110" t="n">
        <v>2410</v>
      </c>
      <c r="I1451" s="110" t="n">
        <v>0.035</v>
      </c>
      <c r="J1451" s="110" t="inlineStr">
        <is>
          <t>USD</t>
        </is>
      </c>
      <c r="K1451" s="110" t="n">
        <v>84.34999999999999</v>
      </c>
      <c r="L1451" s="110" t="inlineStr">
        <is>
          <t>EDGE-51840-366534</t>
        </is>
      </c>
    </row>
    <row r="1452">
      <c r="B1452" s="110" t="n">
        <v>187409</v>
      </c>
      <c r="C1452" s="108" t="inlineStr">
        <is>
          <t>Tesla-(2021-10-19-2021-11-18)_Sonja Klaric_HR_Translation</t>
        </is>
      </c>
      <c r="H1452" s="110" t="n">
        <v>4466.5</v>
      </c>
      <c r="I1452" s="110" t="n">
        <v>0.06</v>
      </c>
      <c r="J1452" s="110" t="inlineStr">
        <is>
          <t>EUR</t>
        </is>
      </c>
      <c r="K1452" s="110" t="n">
        <v>267.99</v>
      </c>
      <c r="L1452" s="110" t="inlineStr">
        <is>
          <t>EDGE-187409-366535</t>
        </is>
      </c>
    </row>
    <row r="1453">
      <c r="B1453" s="110" t="n">
        <v>187485</v>
      </c>
      <c r="C1453" s="108" t="inlineStr">
        <is>
          <t>Tesla-(2021-10-19-2021-11-18)_Theodoros Kalyvas_EL_Translation</t>
        </is>
      </c>
      <c r="H1453" s="110" t="n">
        <v>4965.2</v>
      </c>
      <c r="I1453" s="110" t="n">
        <v>0.08</v>
      </c>
      <c r="J1453" s="110" t="inlineStr">
        <is>
          <t>EUR</t>
        </is>
      </c>
      <c r="K1453" s="110" t="n">
        <v>397.216</v>
      </c>
      <c r="L1453" s="110" t="inlineStr">
        <is>
          <t>EDGE-187485-366536</t>
        </is>
      </c>
    </row>
    <row r="1454">
      <c r="B1454" s="110" t="n">
        <v>189794</v>
      </c>
      <c r="C1454" s="108" t="inlineStr">
        <is>
          <t>Tesla-(2021-10-19-2021-11-18)_Theodoros Vavekis_EL_Translation</t>
        </is>
      </c>
      <c r="H1454" s="110" t="n">
        <v>416.66667</v>
      </c>
      <c r="I1454" s="110" t="n">
        <v>0.06</v>
      </c>
      <c r="J1454" s="110" t="inlineStr">
        <is>
          <t>EUR</t>
        </is>
      </c>
      <c r="K1454" s="110" t="n">
        <v>25</v>
      </c>
      <c r="L1454" s="110" t="inlineStr">
        <is>
          <t>EDGE-189794-366537</t>
        </is>
      </c>
    </row>
    <row r="1455">
      <c r="B1455" s="110" t="n">
        <v>196663</v>
      </c>
      <c r="C1455" s="108" t="inlineStr">
        <is>
          <t>Tesla-(2021-10-19-2021-11-18)_Thomas  Yan_HK_Translation</t>
        </is>
      </c>
      <c r="H1455" s="110" t="n">
        <v>755.6</v>
      </c>
      <c r="I1455" s="110" t="n">
        <v>0.06</v>
      </c>
      <c r="J1455" s="110" t="inlineStr">
        <is>
          <t>EUR</t>
        </is>
      </c>
      <c r="K1455" s="110" t="n">
        <v>45.336</v>
      </c>
      <c r="L1455" s="110" t="inlineStr">
        <is>
          <t>EDGE-196663-366538</t>
        </is>
      </c>
    </row>
    <row r="1456">
      <c r="B1456" s="110" t="n">
        <v>198555</v>
      </c>
      <c r="C1456" s="108" t="inlineStr">
        <is>
          <t>Tesla-(2021-10-19-2021-11-18)_Umaima Hashmi_HI_Translation</t>
        </is>
      </c>
      <c r="H1456" s="110" t="n">
        <v>3866.8</v>
      </c>
      <c r="I1456" s="110" t="n">
        <v>0.06</v>
      </c>
      <c r="J1456" s="110" t="inlineStr">
        <is>
          <t>USD</t>
        </is>
      </c>
      <c r="K1456" s="110" t="n">
        <v>232.008</v>
      </c>
      <c r="L1456" s="110" t="inlineStr">
        <is>
          <t>EDGE-198555-366539</t>
        </is>
      </c>
    </row>
    <row r="1457">
      <c r="B1457" s="110" t="n">
        <v>194359</v>
      </c>
      <c r="C1457" s="108" t="inlineStr">
        <is>
          <t>Tesla-(2021-10-19-2021-11-18)_Ursilan Afandi Zaki_MS_Translation</t>
        </is>
      </c>
      <c r="H1457" s="110" t="n">
        <v>500.1</v>
      </c>
      <c r="I1457" s="110" t="n">
        <v>0.08</v>
      </c>
      <c r="J1457" s="110" t="inlineStr">
        <is>
          <t>USD</t>
        </is>
      </c>
      <c r="K1457" s="110" t="n">
        <v>40.008</v>
      </c>
      <c r="L1457" s="110" t="inlineStr">
        <is>
          <t>EDGE-194359-366540</t>
        </is>
      </c>
    </row>
    <row r="1458">
      <c r="B1458" s="110" t="n">
        <v>195727</v>
      </c>
      <c r="C1458" s="108" t="inlineStr">
        <is>
          <t>Tesla-(2021-10-19-2021-11-18)_Valentin Cirdei_RO_Translation</t>
        </is>
      </c>
      <c r="H1458" s="110" t="n">
        <v>6227</v>
      </c>
      <c r="I1458" s="110" t="n">
        <v>0.06</v>
      </c>
      <c r="J1458" s="110" t="inlineStr">
        <is>
          <t>EUR</t>
        </is>
      </c>
      <c r="K1458" s="110" t="n">
        <v>373.62</v>
      </c>
      <c r="L1458" s="110" t="inlineStr">
        <is>
          <t>EDGE-195727-366541</t>
        </is>
      </c>
    </row>
    <row r="1459">
      <c r="B1459" s="110" t="n">
        <v>164641</v>
      </c>
      <c r="C1459" s="108" t="inlineStr">
        <is>
          <t>Tesla-(2021-10-19-2021-11-18)_Yutaka Kato_JA_Translation</t>
        </is>
      </c>
      <c r="H1459" s="110" t="n">
        <v>1894.7</v>
      </c>
      <c r="I1459" s="110" t="n">
        <v>0.07000000000000001</v>
      </c>
      <c r="J1459" s="110" t="inlineStr">
        <is>
          <t>USD</t>
        </is>
      </c>
      <c r="K1459" s="110" t="n">
        <v>132.629</v>
      </c>
      <c r="L1459" s="110" t="inlineStr">
        <is>
          <t>EDGE-164641-366542</t>
        </is>
      </c>
    </row>
    <row r="1460">
      <c r="B1460" s="110" t="n">
        <v>91233</v>
      </c>
      <c r="C1460" s="108" t="inlineStr">
        <is>
          <t>Tesla-(2021-10-19-2021-11-18)_Seungwoo Lee_KO_Translation</t>
        </is>
      </c>
      <c r="H1460" s="110" t="n">
        <v>338.8</v>
      </c>
      <c r="I1460" s="110" t="n">
        <v>0.06</v>
      </c>
      <c r="J1460" s="110" t="inlineStr">
        <is>
          <t>USD</t>
        </is>
      </c>
      <c r="K1460" s="110" t="n">
        <v>20.328</v>
      </c>
      <c r="L1460" s="110" t="inlineStr">
        <is>
          <t>EDGE-91233-366543</t>
        </is>
      </c>
    </row>
    <row r="1461">
      <c r="B1461" s="110" t="n">
        <v>150024</v>
      </c>
      <c r="C1461" s="108" t="inlineStr">
        <is>
          <t>Tesla-(2021-10-19-2021-11-18)_Karahan Sisman_TR_Translation</t>
        </is>
      </c>
      <c r="H1461" s="110" t="n">
        <v>14624.8</v>
      </c>
      <c r="I1461" s="110" t="n">
        <v>0.08</v>
      </c>
      <c r="J1461" s="110" t="inlineStr">
        <is>
          <t>USD</t>
        </is>
      </c>
      <c r="K1461" s="110" t="n">
        <v>1169.984</v>
      </c>
      <c r="L1461" s="110" t="inlineStr">
        <is>
          <t>EDGE-150024-366544</t>
        </is>
      </c>
    </row>
    <row r="1462">
      <c r="B1462" s="110" t="n">
        <v>51743</v>
      </c>
      <c r="C1462" s="108" t="inlineStr">
        <is>
          <t>Smartling-(2021-11-16-2021-12-15)_Alex Mata_MX_Translation</t>
        </is>
      </c>
      <c r="H1462" s="110" t="n">
        <v>4804</v>
      </c>
      <c r="I1462" s="110" t="n">
        <v>0.04</v>
      </c>
      <c r="J1462" s="110" t="inlineStr">
        <is>
          <t>USD</t>
        </is>
      </c>
      <c r="K1462" s="110" t="n">
        <v>192.16</v>
      </c>
      <c r="L1462" s="110" t="inlineStr">
        <is>
          <t>EDGE-51743-369042</t>
        </is>
      </c>
    </row>
    <row r="1463">
      <c r="B1463" s="110" t="n">
        <v>47631</v>
      </c>
      <c r="C1463" s="108" t="inlineStr">
        <is>
          <t>Smartling-(2021-11-16-2021-12-15)_Carolina Imwinkelried_MX_Translation</t>
        </is>
      </c>
      <c r="H1463" s="110" t="n">
        <v>749.2</v>
      </c>
      <c r="I1463" s="110" t="n">
        <v>0.08</v>
      </c>
      <c r="J1463" s="110" t="inlineStr">
        <is>
          <t>USD</t>
        </is>
      </c>
      <c r="K1463" s="110" t="n">
        <v>59.936</v>
      </c>
      <c r="L1463" s="110" t="inlineStr">
        <is>
          <t>EDGE-47631-369043</t>
        </is>
      </c>
    </row>
    <row r="1464">
      <c r="B1464" s="110" t="n">
        <v>77826</v>
      </c>
      <c r="C1464" s="108" t="inlineStr">
        <is>
          <t>Smartling-(2021-11-16-2021-12-15)_Anne Parent_FR_CA_Translation</t>
        </is>
      </c>
      <c r="H1464" s="110" t="n">
        <v>10558.8</v>
      </c>
      <c r="I1464" s="110" t="n">
        <v>0.15</v>
      </c>
      <c r="J1464" s="110" t="inlineStr">
        <is>
          <t>USD</t>
        </is>
      </c>
      <c r="K1464" s="110" t="n">
        <v>1583.82</v>
      </c>
      <c r="L1464" s="110" t="inlineStr">
        <is>
          <t>EDGE-77826-369044</t>
        </is>
      </c>
    </row>
    <row r="1465">
      <c r="B1465" s="110" t="n">
        <v>170224</v>
      </c>
      <c r="C1465" s="108" t="inlineStr">
        <is>
          <t>Smartling-(2021-11-16-2021-12-15)_Corinne Duquette_FR_CA_Translation</t>
        </is>
      </c>
      <c r="H1465" s="110" t="n">
        <v>11953.7</v>
      </c>
      <c r="I1465" s="110" t="n">
        <v>0.1</v>
      </c>
      <c r="J1465" s="110" t="inlineStr">
        <is>
          <t>USD</t>
        </is>
      </c>
      <c r="K1465" s="110" t="n">
        <v>1195.37</v>
      </c>
      <c r="L1465" s="110" t="inlineStr">
        <is>
          <t>EDGE-170224-369045</t>
        </is>
      </c>
    </row>
    <row r="1466">
      <c r="B1466" s="110" t="n">
        <v>119669</v>
      </c>
      <c r="C1466" s="108" t="inlineStr">
        <is>
          <t>Smartling-(2021-11-16-2021-12-15)_Gyeongsu Lee_KO_Translation</t>
        </is>
      </c>
      <c r="H1466" s="110" t="n">
        <v>4097</v>
      </c>
      <c r="I1466" s="110" t="n">
        <v>0.045</v>
      </c>
      <c r="J1466" s="110" t="inlineStr">
        <is>
          <t>USD</t>
        </is>
      </c>
      <c r="K1466" s="110" t="n">
        <v>184.365</v>
      </c>
      <c r="L1466" s="110" t="inlineStr">
        <is>
          <t>EDGE-119669-369046</t>
        </is>
      </c>
    </row>
    <row r="1467">
      <c r="B1467" s="110" t="n">
        <v>142403</v>
      </c>
      <c r="C1467" s="108" t="inlineStr">
        <is>
          <t>Smartling-(2021-11-16-2021-12-15)_LangLink Localization Solutions Co, Ltd._HK_Translation</t>
        </is>
      </c>
      <c r="H1467" s="110" t="n">
        <v>3261.8</v>
      </c>
      <c r="I1467" s="110" t="n">
        <v>0.08550000000000001</v>
      </c>
      <c r="J1467" s="110" t="inlineStr">
        <is>
          <t>USD</t>
        </is>
      </c>
      <c r="K1467" s="110" t="n">
        <v>278.8839</v>
      </c>
      <c r="L1467" s="110" t="inlineStr">
        <is>
          <t>EDGE-142403-369047</t>
        </is>
      </c>
    </row>
    <row r="1468">
      <c r="B1468" s="110" t="n">
        <v>74978</v>
      </c>
      <c r="C1468" s="108" t="inlineStr">
        <is>
          <t>Smartling-(2021-11-16-2021-12-15)_Pilar Vasquez_MX_Translation</t>
        </is>
      </c>
      <c r="H1468" s="110" t="n">
        <v>1096.5</v>
      </c>
      <c r="I1468" s="110" t="n">
        <v>0.035</v>
      </c>
      <c r="J1468" s="110" t="inlineStr">
        <is>
          <t>USD</t>
        </is>
      </c>
      <c r="K1468" s="110" t="n">
        <v>38.3775</v>
      </c>
      <c r="L1468" s="110" t="inlineStr">
        <is>
          <t>EDGE-74978-369048</t>
        </is>
      </c>
    </row>
    <row r="1469">
      <c r="B1469" s="110" t="n">
        <v>170316</v>
      </c>
      <c r="C1469" s="108" t="inlineStr">
        <is>
          <t>Smartling-(2021-11-16-2021-12-15)_Sara Li_HK_Translation</t>
        </is>
      </c>
      <c r="H1469" s="110" t="n">
        <v>1569.2</v>
      </c>
      <c r="I1469" s="110" t="n">
        <v>0.08500000000000001</v>
      </c>
      <c r="J1469" s="110" t="inlineStr">
        <is>
          <t>USD</t>
        </is>
      </c>
      <c r="K1469" s="110" t="n">
        <v>133.382</v>
      </c>
      <c r="L1469" s="110" t="inlineStr">
        <is>
          <t>EDGE-170316-369049</t>
        </is>
      </c>
    </row>
    <row r="1470">
      <c r="B1470" s="110" t="n">
        <v>123126</v>
      </c>
      <c r="C1470" s="108" t="inlineStr">
        <is>
          <t>Smartling-(2021-11-16-2021-12-15)_Seong Bok Lee_KO_Translation</t>
        </is>
      </c>
      <c r="H1470" s="110" t="n">
        <v>755.7</v>
      </c>
      <c r="I1470" s="110" t="n">
        <v>0.056</v>
      </c>
      <c r="J1470" s="110" t="inlineStr">
        <is>
          <t>USD</t>
        </is>
      </c>
      <c r="K1470" s="110" t="n">
        <v>42.3192</v>
      </c>
      <c r="L1470" s="110" t="inlineStr">
        <is>
          <t>EDGE-123126-369050</t>
        </is>
      </c>
    </row>
    <row r="1471">
      <c r="B1471" s="110" t="n">
        <v>51840</v>
      </c>
      <c r="C1471" s="108" t="inlineStr">
        <is>
          <t>Smartling-(2021-11-16-2021-12-15)_Simon Wei_TW_Translation</t>
        </is>
      </c>
      <c r="H1471" s="110" t="n">
        <v>5802.3</v>
      </c>
      <c r="I1471" s="110" t="n">
        <v>0.035</v>
      </c>
      <c r="J1471" s="110" t="inlineStr">
        <is>
          <t>USD</t>
        </is>
      </c>
      <c r="K1471" s="110" t="n">
        <v>203.0805</v>
      </c>
      <c r="L1471" s="110" t="inlineStr">
        <is>
          <t>EDGE-51840-369051</t>
        </is>
      </c>
    </row>
    <row r="1472">
      <c r="B1472" s="110" t="n">
        <v>164641</v>
      </c>
      <c r="C1472" s="108" t="inlineStr">
        <is>
          <t>Smartling-(2021-11-16-2021-12-15)_Yutaka Kato_JA_Translation</t>
        </is>
      </c>
      <c r="H1472" s="110" t="n">
        <v>5372.6</v>
      </c>
      <c r="I1472" s="110" t="n">
        <v>0.07000000000000001</v>
      </c>
      <c r="J1472" s="110" t="inlineStr">
        <is>
          <t>USD</t>
        </is>
      </c>
      <c r="K1472" s="110" t="n">
        <v>376.082</v>
      </c>
      <c r="L1472" s="110" t="inlineStr">
        <is>
          <t>EDGE-164641-369052</t>
        </is>
      </c>
    </row>
    <row r="1473">
      <c r="B1473" s="110" t="n">
        <v>16756</v>
      </c>
      <c r="C1473" s="108" t="inlineStr">
        <is>
          <t>Smartling-(2021-11-16-2021-12-15)_占英 郭_CN_Translation</t>
        </is>
      </c>
      <c r="H1473" s="110" t="n">
        <v>9768.4</v>
      </c>
      <c r="I1473" s="110" t="n">
        <v>0.18</v>
      </c>
      <c r="J1473" s="110" t="inlineStr">
        <is>
          <t>CNY</t>
        </is>
      </c>
      <c r="K1473" s="110" t="n">
        <v>1758.312</v>
      </c>
      <c r="L1473" s="110" t="inlineStr">
        <is>
          <t>EDGE-16756-369053</t>
        </is>
      </c>
    </row>
    <row r="1474">
      <c r="B1474" s="110" t="n">
        <v>189907</v>
      </c>
      <c r="C1474" s="108" t="inlineStr">
        <is>
          <t>Tesla-(2021-11-19-2021-12-19)_Abdelwahab Muhammad_AR_Review</t>
        </is>
      </c>
      <c r="H1474" s="110" t="n">
        <v>3792.4</v>
      </c>
      <c r="I1474" s="110" t="n">
        <v>0.03</v>
      </c>
      <c r="J1474" s="110" t="inlineStr">
        <is>
          <t>USD</t>
        </is>
      </c>
      <c r="K1474" s="110" t="n">
        <v>113.772</v>
      </c>
      <c r="L1474" s="110" t="inlineStr">
        <is>
          <t>EDGE-189907-371762</t>
        </is>
      </c>
    </row>
    <row r="1475">
      <c r="B1475" s="110" t="n">
        <v>74965</v>
      </c>
      <c r="C1475" s="108" t="inlineStr">
        <is>
          <t>Tesla-(2021-11-19-2021-12-19)_Alenka Metljak_SL_Review</t>
        </is>
      </c>
      <c r="H1475" s="110">
        <f>K1475/I1475</f>
        <v/>
      </c>
      <c r="I1475" s="110" t="n">
        <v>0.024</v>
      </c>
      <c r="J1475" s="110" t="inlineStr">
        <is>
          <t>EUR</t>
        </is>
      </c>
      <c r="K1475" s="110" t="n">
        <v>267.48</v>
      </c>
      <c r="L1475" s="110" t="inlineStr">
        <is>
          <t>EDGE-74965-371763</t>
        </is>
      </c>
    </row>
    <row r="1476">
      <c r="B1476" s="110" t="n">
        <v>136932</v>
      </c>
      <c r="C1476" s="108" t="inlineStr">
        <is>
          <t>Tesla-(2021-11-19-2021-12-19)_Constantin Emanuel Stroia_RO_Review</t>
        </is>
      </c>
      <c r="H1476" s="110" t="n">
        <v>4147.299999999998</v>
      </c>
      <c r="I1476" s="110" t="n">
        <v>0.02</v>
      </c>
      <c r="J1476" s="110" t="inlineStr">
        <is>
          <t>USD</t>
        </is>
      </c>
      <c r="K1476" s="110" t="n">
        <v>82.94599999999997</v>
      </c>
      <c r="L1476" s="110" t="inlineStr">
        <is>
          <t>EDGE-136932-371764</t>
        </is>
      </c>
    </row>
    <row r="1477">
      <c r="B1477" s="110" t="n">
        <v>121197</v>
      </c>
      <c r="C1477" s="108" t="inlineStr">
        <is>
          <t>Tesla-(2021-11-19-2021-12-19)_Erkan Umul_TR_Review</t>
        </is>
      </c>
      <c r="H1477" s="110" t="n">
        <v>1346.6</v>
      </c>
      <c r="I1477" s="110" t="n">
        <v>0.02</v>
      </c>
      <c r="J1477" s="110" t="inlineStr">
        <is>
          <t>USD</t>
        </is>
      </c>
      <c r="K1477" s="110" t="n">
        <v>26.932</v>
      </c>
      <c r="L1477" s="110" t="inlineStr">
        <is>
          <t>EDGE-121197-371765</t>
        </is>
      </c>
    </row>
    <row r="1478">
      <c r="B1478" s="110" t="n">
        <v>119669</v>
      </c>
      <c r="C1478" s="108" t="inlineStr">
        <is>
          <t>Tesla-(2021-11-19-2021-12-19)_Gyeongsu Lee_KO_Review</t>
        </is>
      </c>
      <c r="H1478" s="110" t="n">
        <v>1023.5</v>
      </c>
      <c r="I1478" s="110" t="n">
        <v>0.03</v>
      </c>
      <c r="J1478" s="110" t="inlineStr">
        <is>
          <t>USD</t>
        </is>
      </c>
      <c r="K1478" s="110" t="n">
        <v>30.705</v>
      </c>
      <c r="L1478" s="110" t="inlineStr">
        <is>
          <t>EDGE-119669-371766</t>
        </is>
      </c>
    </row>
    <row r="1479">
      <c r="B1479" s="110" t="n">
        <v>146800</v>
      </c>
      <c r="C1479" s="108" t="inlineStr">
        <is>
          <t>Tesla-(2021-11-19-2021-12-19)_Hudayi Ozcan_TR_Review</t>
        </is>
      </c>
      <c r="H1479" s="110" t="n">
        <v>13840.7</v>
      </c>
      <c r="I1479" s="110" t="n">
        <v>0.02</v>
      </c>
      <c r="J1479" s="110" t="inlineStr">
        <is>
          <t>USD</t>
        </is>
      </c>
      <c r="K1479" s="110" t="n">
        <v>276.8140000000001</v>
      </c>
      <c r="L1479" s="110" t="inlineStr">
        <is>
          <t>EDGE-146800-371767</t>
        </is>
      </c>
    </row>
    <row r="1480">
      <c r="B1480" s="110" t="n">
        <v>176902</v>
      </c>
      <c r="C1480" s="108" t="inlineStr">
        <is>
          <t>Tesla-(2021-11-19-2021-12-19)_Ida Søgaard_DA_Review</t>
        </is>
      </c>
      <c r="H1480" s="110">
        <f>K1480/I1480</f>
        <v/>
      </c>
      <c r="I1480" s="110" t="n">
        <v>0.034</v>
      </c>
      <c r="J1480" s="110" t="inlineStr">
        <is>
          <t>EUR</t>
        </is>
      </c>
      <c r="K1480" s="110" t="n">
        <v>157.35</v>
      </c>
      <c r="L1480" s="110" t="inlineStr">
        <is>
          <t>EDGE-176902-371768</t>
        </is>
      </c>
    </row>
    <row r="1481">
      <c r="B1481" s="110" t="n">
        <v>161261</v>
      </c>
      <c r="C1481" s="108" t="inlineStr">
        <is>
          <t>Tesla-(2021-11-19-2021-12-19)_Ilaria Mazzaferro_IT_Review</t>
        </is>
      </c>
      <c r="H1481" s="110">
        <f>K1481/I1481</f>
        <v/>
      </c>
      <c r="I1481" s="110" t="n">
        <v>0.02</v>
      </c>
      <c r="J1481" s="110" t="inlineStr">
        <is>
          <t>EUR</t>
        </is>
      </c>
      <c r="K1481" s="110" t="n">
        <v>130</v>
      </c>
      <c r="L1481" s="110" t="inlineStr">
        <is>
          <t>EDGE-161261-371769</t>
        </is>
      </c>
    </row>
    <row r="1482">
      <c r="B1482" s="110" t="n">
        <v>194361</v>
      </c>
      <c r="C1482" s="108" t="inlineStr">
        <is>
          <t>Tesla-(2021-11-19-2021-12-19)_Jarmo Katainen_FI_Review</t>
        </is>
      </c>
      <c r="H1482" s="110" t="n">
        <v>4143.199999999998</v>
      </c>
      <c r="I1482" s="110" t="n">
        <v>0.04</v>
      </c>
      <c r="J1482" s="110" t="inlineStr">
        <is>
          <t>EUR</t>
        </is>
      </c>
      <c r="K1482" s="110" t="n">
        <v>165.7279999999999</v>
      </c>
      <c r="L1482" s="110" t="inlineStr">
        <is>
          <t>EDGE-194361-371770</t>
        </is>
      </c>
    </row>
    <row r="1483">
      <c r="B1483" s="110" t="n">
        <v>175908</v>
      </c>
      <c r="C1483" s="108" t="inlineStr">
        <is>
          <t>Tesla-(2021-11-19-2021-12-19)_Johan Mikael Kjällman_SV_Review</t>
        </is>
      </c>
      <c r="H1483" s="110">
        <f>K1483/I1483</f>
        <v/>
      </c>
      <c r="I1483" s="110" t="n">
        <v>0.04</v>
      </c>
      <c r="J1483" s="110" t="inlineStr">
        <is>
          <t>EUR</t>
        </is>
      </c>
      <c r="K1483" s="110" t="n">
        <v>30</v>
      </c>
      <c r="L1483" s="110" t="inlineStr">
        <is>
          <t>EDGE-175908-371771</t>
        </is>
      </c>
    </row>
    <row r="1484">
      <c r="B1484" s="110" t="n">
        <v>5533</v>
      </c>
      <c r="C1484" s="108" t="inlineStr">
        <is>
          <t>Tesla-(2021-11-19-2021-12-19)_Laszlo Kovacs_HU_Review</t>
        </is>
      </c>
      <c r="H1484" s="110">
        <f>K1484/I1484</f>
        <v/>
      </c>
      <c r="I1484" s="110" t="n">
        <v>0.027</v>
      </c>
      <c r="J1484" s="110" t="inlineStr">
        <is>
          <t>USD</t>
        </is>
      </c>
      <c r="K1484" s="110" t="n">
        <v>189.82</v>
      </c>
      <c r="L1484" s="110" t="inlineStr">
        <is>
          <t>EDGE-5533-371772</t>
        </is>
      </c>
    </row>
    <row r="1485">
      <c r="B1485" s="110" t="n">
        <v>177888</v>
      </c>
      <c r="C1485" s="108" t="inlineStr">
        <is>
          <t>Tesla-(2021-11-19-2021-12-19)_Luis Martins_PTPT_Review</t>
        </is>
      </c>
      <c r="H1485" s="110" t="n">
        <v>3674.799999999999</v>
      </c>
      <c r="I1485" s="110" t="n">
        <v>0.02</v>
      </c>
      <c r="J1485" s="110" t="inlineStr">
        <is>
          <t>EUR</t>
        </is>
      </c>
      <c r="K1485" s="110" t="n">
        <v>73.49599999999998</v>
      </c>
      <c r="L1485" s="110" t="inlineStr">
        <is>
          <t>EDGE-177888-371773</t>
        </is>
      </c>
    </row>
    <row r="1486">
      <c r="B1486" s="110" t="n">
        <v>195686</v>
      </c>
      <c r="C1486" s="108" t="inlineStr">
        <is>
          <t>Tesla-(2021-11-19-2021-12-19)_Lukáš Georgiev_CZ_Review</t>
        </is>
      </c>
      <c r="H1486" s="110" t="n">
        <v>470.9</v>
      </c>
      <c r="I1486" s="110" t="n">
        <v>0.018</v>
      </c>
      <c r="J1486" s="110" t="inlineStr">
        <is>
          <t>EUR</t>
        </is>
      </c>
      <c r="K1486" s="110" t="n">
        <v>8.476199999999999</v>
      </c>
      <c r="L1486" s="110" t="inlineStr">
        <is>
          <t>EDGE-195686-371774</t>
        </is>
      </c>
    </row>
    <row r="1487">
      <c r="B1487" s="110" t="inlineStr">
        <is>
          <t>G90006218</t>
        </is>
      </c>
      <c r="C1487" s="108" t="inlineStr">
        <is>
          <t>Tesla-(2021-11-19-2021-12-19)_Maciej Andrzejczak_PL_Review</t>
        </is>
      </c>
      <c r="H1487" s="110" t="n">
        <v>1902.3</v>
      </c>
      <c r="I1487" s="110" t="n">
        <v>0.022</v>
      </c>
      <c r="J1487" s="110" t="inlineStr">
        <is>
          <t>EUR</t>
        </is>
      </c>
      <c r="K1487" s="110" t="n">
        <v>41.8506</v>
      </c>
      <c r="L1487" s="110" t="inlineStr">
        <is>
          <t>EDGE-G90006218-371792</t>
        </is>
      </c>
    </row>
    <row r="1488">
      <c r="B1488" s="110" t="inlineStr">
        <is>
          <t>G90006215</t>
        </is>
      </c>
      <c r="C1488" s="108" t="inlineStr">
        <is>
          <t>Tesla-(2021-11-19-2021-12-19)_Marcin Marciniszyn_PL_Review</t>
        </is>
      </c>
      <c r="H1488" s="110" t="n">
        <v>1067.1</v>
      </c>
      <c r="I1488" s="110" t="n">
        <v>0.021</v>
      </c>
      <c r="J1488" s="110" t="inlineStr">
        <is>
          <t>EUR</t>
        </is>
      </c>
      <c r="K1488" s="110" t="n">
        <v>22.4091</v>
      </c>
      <c r="L1488" s="110" t="inlineStr">
        <is>
          <t>EDGE-G90006215-371793</t>
        </is>
      </c>
    </row>
    <row r="1489">
      <c r="B1489" s="110" t="n">
        <v>75145</v>
      </c>
      <c r="C1489" s="108" t="inlineStr">
        <is>
          <t>Tesla-(2021-11-19-2021-12-19)_Marie-Louise de Klerk_NL_Review</t>
        </is>
      </c>
      <c r="H1489" s="110">
        <f>K1489/I1489</f>
        <v/>
      </c>
      <c r="I1489" s="110" t="n">
        <v>0.03</v>
      </c>
      <c r="J1489" s="110" t="inlineStr">
        <is>
          <t>EUR</t>
        </is>
      </c>
      <c r="K1489" s="110" t="n">
        <v>156.5</v>
      </c>
      <c r="L1489" s="110" t="inlineStr">
        <is>
          <t>EDGE-75145-371775</t>
        </is>
      </c>
    </row>
    <row r="1490">
      <c r="B1490" s="110" t="n">
        <v>72368</v>
      </c>
      <c r="C1490" s="108" t="inlineStr">
        <is>
          <t>Tesla-(2021-11-19-2021-12-19)_Marta Pou Rovira_CA_Review</t>
        </is>
      </c>
      <c r="H1490" s="110" t="n">
        <v>9793.000000000002</v>
      </c>
      <c r="I1490" s="110" t="n">
        <v>0.019</v>
      </c>
      <c r="J1490" s="110" t="inlineStr">
        <is>
          <t>EUR</t>
        </is>
      </c>
      <c r="K1490" s="110" t="n">
        <v>186.067</v>
      </c>
      <c r="L1490" s="110" t="inlineStr">
        <is>
          <t>EDGE-72368-371776</t>
        </is>
      </c>
    </row>
    <row r="1491">
      <c r="B1491" s="110" t="n">
        <v>195328</v>
      </c>
      <c r="C1491" s="108" t="inlineStr">
        <is>
          <t>Tesla-(2021-11-19-2021-12-19)_Michaela Cocca_CZ_Review</t>
        </is>
      </c>
      <c r="H1491" s="110" t="n">
        <v>4995.499999999999</v>
      </c>
      <c r="I1491" s="110" t="n">
        <v>0.014</v>
      </c>
      <c r="J1491" s="110" t="inlineStr">
        <is>
          <t>EUR</t>
        </is>
      </c>
      <c r="K1491" s="110" t="n">
        <v>69.93699999999998</v>
      </c>
      <c r="L1491" s="110" t="inlineStr">
        <is>
          <t>EDGE-195328-371777</t>
        </is>
      </c>
    </row>
    <row r="1492">
      <c r="B1492" s="110" t="n">
        <v>126535</v>
      </c>
      <c r="C1492" s="108" t="inlineStr">
        <is>
          <t>Tesla-(2021-11-19-2021-12-19)_Michele Lemieux-Madison_FR_CA_Review</t>
        </is>
      </c>
      <c r="H1492" s="110">
        <f>K1492/I1492</f>
        <v/>
      </c>
      <c r="I1492" s="110" t="n">
        <v>0.05</v>
      </c>
      <c r="J1492" s="110" t="inlineStr">
        <is>
          <t>USD</t>
        </is>
      </c>
      <c r="K1492" s="110" t="n">
        <v>39.15</v>
      </c>
      <c r="L1492" s="110" t="inlineStr">
        <is>
          <t>EDGE-126535-371778</t>
        </is>
      </c>
    </row>
    <row r="1493">
      <c r="B1493" s="110" t="n">
        <v>187410</v>
      </c>
      <c r="C1493" s="108" t="inlineStr">
        <is>
          <t>Tesla-(2021-11-19-2021-12-19)_Mirna Safar_HR_Review</t>
        </is>
      </c>
      <c r="H1493" s="110" t="n">
        <v>4287.2</v>
      </c>
      <c r="I1493" s="110" t="n">
        <v>0.015</v>
      </c>
      <c r="J1493" s="110" t="inlineStr">
        <is>
          <t>EUR</t>
        </is>
      </c>
      <c r="K1493" s="110" t="n">
        <v>64.30799999999999</v>
      </c>
      <c r="L1493" s="110" t="inlineStr">
        <is>
          <t>EDGE-187410-371779</t>
        </is>
      </c>
    </row>
    <row r="1494">
      <c r="B1494" s="110" t="n">
        <v>25876</v>
      </c>
      <c r="C1494" s="108" t="inlineStr">
        <is>
          <t>Tesla-(2021-11-19-2021-12-19)_Monica Colman_IT_Review</t>
        </is>
      </c>
      <c r="H1494" s="110" t="n">
        <v>320.2</v>
      </c>
      <c r="I1494" s="110" t="n">
        <v>0.07000000000000001</v>
      </c>
      <c r="J1494" s="110" t="inlineStr">
        <is>
          <t>EUR</t>
        </is>
      </c>
      <c r="K1494" s="110" t="n">
        <v>22.414</v>
      </c>
      <c r="L1494" s="110" t="inlineStr">
        <is>
          <t>EDGE-25876-371780</t>
        </is>
      </c>
    </row>
    <row r="1495">
      <c r="B1495" s="110" t="n">
        <v>17611</v>
      </c>
      <c r="C1495" s="108" t="inlineStr">
        <is>
          <t>Tesla-(2021-11-19-2021-12-19)_Nathalie Delarbre_FR_FR_Review</t>
        </is>
      </c>
      <c r="H1495" s="110">
        <f>K1495/I1495</f>
        <v/>
      </c>
      <c r="I1495" s="110" t="n">
        <v>0.032</v>
      </c>
      <c r="J1495" s="110" t="inlineStr">
        <is>
          <t>EUR</t>
        </is>
      </c>
      <c r="K1495" s="110" t="n">
        <v>10</v>
      </c>
      <c r="L1495" s="110" t="inlineStr">
        <is>
          <t>EDGE-17611-371781</t>
        </is>
      </c>
    </row>
    <row r="1496">
      <c r="B1496" s="110" t="n">
        <v>195768</v>
      </c>
      <c r="C1496" s="108" t="inlineStr">
        <is>
          <t>Tesla-(2021-11-19-2021-12-19)_Oranit Senderov_HE_Review</t>
        </is>
      </c>
      <c r="H1496" s="110" t="n">
        <v>3337.699999999999</v>
      </c>
      <c r="I1496" s="110" t="n">
        <v>0.04</v>
      </c>
      <c r="J1496" s="110" t="inlineStr">
        <is>
          <t>USD</t>
        </is>
      </c>
      <c r="K1496" s="110" t="n">
        <v>133.508</v>
      </c>
      <c r="L1496" s="110" t="inlineStr">
        <is>
          <t>EDGE-195768-371782</t>
        </is>
      </c>
    </row>
    <row r="1497">
      <c r="B1497" s="110" t="n">
        <v>169954</v>
      </c>
      <c r="C1497" s="108" t="inlineStr">
        <is>
          <t>Tesla-(2021-11-19-2021-12-19)_Peggy Chiang_TW_Review</t>
        </is>
      </c>
      <c r="H1497" s="110" t="n">
        <v>3951.699999999998</v>
      </c>
      <c r="I1497" s="110" t="n">
        <v>0.03</v>
      </c>
      <c r="J1497" s="110" t="inlineStr">
        <is>
          <t>USD</t>
        </is>
      </c>
      <c r="K1497" s="110" t="n">
        <v>118.5509999999999</v>
      </c>
      <c r="L1497" s="110" t="inlineStr">
        <is>
          <t>EDGE-169954-371783</t>
        </is>
      </c>
    </row>
    <row r="1498">
      <c r="B1498" s="110" t="n">
        <v>194357</v>
      </c>
      <c r="C1498" s="108" t="inlineStr">
        <is>
          <t>Tesla-(2021-11-19-2021-12-19)_Saksit Khunkitti_TH_Review</t>
        </is>
      </c>
      <c r="H1498" s="110" t="n">
        <v>2570.5</v>
      </c>
      <c r="I1498" s="110" t="n">
        <v>0.04</v>
      </c>
      <c r="J1498" s="110" t="inlineStr">
        <is>
          <t>USD</t>
        </is>
      </c>
      <c r="K1498" s="110" t="n">
        <v>102.82</v>
      </c>
      <c r="L1498" s="110" t="inlineStr">
        <is>
          <t>EDGE-194357-371784</t>
        </is>
      </c>
    </row>
    <row r="1499">
      <c r="B1499" s="110" t="n">
        <v>142406</v>
      </c>
      <c r="C1499" s="108" t="inlineStr">
        <is>
          <t>Tesla-(2021-11-19-2021-12-19)_Stacey Yeh_TW_Review</t>
        </is>
      </c>
      <c r="H1499" s="110" t="n">
        <v>5039.9</v>
      </c>
      <c r="I1499" s="110" t="n">
        <v>0.022</v>
      </c>
      <c r="J1499" s="110" t="inlineStr">
        <is>
          <t>USD</t>
        </is>
      </c>
      <c r="K1499" s="110" t="n">
        <v>110.8778</v>
      </c>
      <c r="L1499" s="110" t="inlineStr">
        <is>
          <t>EDGE-142406-371785</t>
        </is>
      </c>
    </row>
    <row r="1500">
      <c r="B1500" s="110" t="n">
        <v>119483</v>
      </c>
      <c r="C1500" s="108" t="inlineStr">
        <is>
          <t>Tesla-(2021-11-19-2021-12-19)_Susann Peshier_DE_Review</t>
        </is>
      </c>
      <c r="H1500" s="110">
        <f>K1500/I1500</f>
        <v/>
      </c>
      <c r="I1500" s="110" t="n">
        <v>0.03</v>
      </c>
      <c r="J1500" s="110" t="inlineStr">
        <is>
          <t>EUR</t>
        </is>
      </c>
      <c r="K1500" s="110" t="n">
        <v>20</v>
      </c>
      <c r="L1500" s="110" t="inlineStr">
        <is>
          <t>EDGE-119483-371786</t>
        </is>
      </c>
    </row>
    <row r="1501">
      <c r="B1501" s="110" t="n">
        <v>189794</v>
      </c>
      <c r="C1501" s="108" t="inlineStr">
        <is>
          <t>Tesla-(2021-11-19-2021-12-19)_Theodoros Vavekis_EL_Review</t>
        </is>
      </c>
      <c r="H1501" s="110">
        <f>K1501/I1501</f>
        <v/>
      </c>
      <c r="I1501" s="110" t="n">
        <v>0.03</v>
      </c>
      <c r="J1501" s="110" t="inlineStr">
        <is>
          <t>EUR</t>
        </is>
      </c>
      <c r="K1501" s="110" t="n">
        <v>255.23</v>
      </c>
      <c r="L1501" s="110" t="inlineStr">
        <is>
          <t>EDGE-189794-371787</t>
        </is>
      </c>
    </row>
    <row r="1502">
      <c r="B1502" s="110" t="n">
        <v>196663</v>
      </c>
      <c r="C1502" s="108" t="inlineStr">
        <is>
          <t>Tesla-(2021-11-19-2021-12-19)_Thomas  Yan_HK_Review</t>
        </is>
      </c>
      <c r="H1502" s="110" t="n">
        <v>3277.999999999999</v>
      </c>
      <c r="I1502" s="110" t="n">
        <v>0.03</v>
      </c>
      <c r="J1502" s="110" t="inlineStr">
        <is>
          <t>EUR</t>
        </is>
      </c>
      <c r="K1502" s="110" t="n">
        <v>98.33999999999997</v>
      </c>
      <c r="L1502" s="110" t="inlineStr">
        <is>
          <t>EDGE-196663-371788</t>
        </is>
      </c>
    </row>
    <row r="1503">
      <c r="B1503" s="110" t="n">
        <v>5522</v>
      </c>
      <c r="C1503" s="108" t="inlineStr">
        <is>
          <t>Tesla-(2021-11-19-2021-12-19)_ES Dil Hizmetleri ve Dan AS_TR_Review</t>
        </is>
      </c>
      <c r="H1503" s="110">
        <f>K1503/I1503</f>
        <v/>
      </c>
      <c r="I1503" s="110" t="n">
        <v>0.025</v>
      </c>
      <c r="J1503" s="110" t="inlineStr">
        <is>
          <t>USD</t>
        </is>
      </c>
      <c r="K1503" s="110" t="n">
        <v>3.96</v>
      </c>
      <c r="L1503" s="110" t="inlineStr">
        <is>
          <t>EDGE-5522-371789</t>
        </is>
      </c>
    </row>
    <row r="1504">
      <c r="B1504" s="110" t="n">
        <v>194359</v>
      </c>
      <c r="C1504" s="108" t="inlineStr">
        <is>
          <t>Tesla-(2021-11-19-2021-12-19)_Ursilan Afandi Zaki_MS_Review</t>
        </is>
      </c>
      <c r="H1504" s="110" t="n">
        <v>830.5000000000001</v>
      </c>
      <c r="I1504" s="110" t="n">
        <v>0.04</v>
      </c>
      <c r="J1504" s="110" t="inlineStr">
        <is>
          <t>USD</t>
        </is>
      </c>
      <c r="K1504" s="110" t="n">
        <v>33.22000000000001</v>
      </c>
      <c r="L1504" s="110" t="inlineStr">
        <is>
          <t>EDGE-194359-371790</t>
        </is>
      </c>
    </row>
    <row r="1505">
      <c r="B1505" s="110" t="n">
        <v>169885</v>
      </c>
      <c r="C1505" s="108" t="inlineStr">
        <is>
          <t>Tesla-(2021-11-19-2021-12-19)_Yoonpyo Hong(Eugene)_KO_Review</t>
        </is>
      </c>
      <c r="H1505" s="110" t="n">
        <v>2721.1</v>
      </c>
      <c r="I1505" s="110" t="n">
        <v>0.025</v>
      </c>
      <c r="J1505" s="110" t="inlineStr">
        <is>
          <t>USD</t>
        </is>
      </c>
      <c r="K1505" s="110" t="n">
        <v>68.02750000000002</v>
      </c>
      <c r="L1505" s="110" t="inlineStr">
        <is>
          <t>EDGE-169885-371791</t>
        </is>
      </c>
    </row>
    <row r="1506">
      <c r="B1506" s="110" t="n">
        <v>189929</v>
      </c>
      <c r="C1506" s="108" t="inlineStr">
        <is>
          <t>Tesla-(2021-11-19-2021-12-17)_Aatchariya Suksai_TH_Translation</t>
        </is>
      </c>
      <c r="H1506" s="110" t="n">
        <v>1805</v>
      </c>
      <c r="I1506" s="110" t="n">
        <v>0.04</v>
      </c>
      <c r="J1506" s="110" t="inlineStr">
        <is>
          <t>USD</t>
        </is>
      </c>
      <c r="K1506" s="110" t="n">
        <v>72.19999999999999</v>
      </c>
      <c r="L1506" s="110" t="inlineStr">
        <is>
          <t>EDGE-189929-371837</t>
        </is>
      </c>
    </row>
    <row r="1507">
      <c r="B1507" s="110" t="n">
        <v>74965</v>
      </c>
      <c r="C1507" s="108" t="inlineStr">
        <is>
          <t>Tesla-(2021-11-19-2021-12-17)_Alenka Metljak_SL_Translation</t>
        </is>
      </c>
      <c r="H1507" s="110" t="n">
        <v>1950.3</v>
      </c>
      <c r="I1507" s="110" t="n">
        <v>0.076</v>
      </c>
      <c r="J1507" s="110" t="inlineStr">
        <is>
          <t>EUR</t>
        </is>
      </c>
      <c r="K1507" s="110" t="n">
        <v>148.2228</v>
      </c>
      <c r="L1507" s="110" t="inlineStr">
        <is>
          <t>EDGE-74965-371838</t>
        </is>
      </c>
    </row>
    <row r="1508">
      <c r="B1508" s="110" t="n">
        <v>12248</v>
      </c>
      <c r="C1508" s="108" t="inlineStr">
        <is>
          <t>Tesla-(2021-11-19-2021-12-17)_ANDO TRANSLATIONS_CZ_Translation</t>
        </is>
      </c>
      <c r="H1508" s="110" t="n">
        <v>1890.4</v>
      </c>
      <c r="I1508" s="110" t="n">
        <v>0.08</v>
      </c>
      <c r="J1508" s="110" t="inlineStr">
        <is>
          <t>EUR</t>
        </is>
      </c>
      <c r="K1508" s="110" t="n">
        <v>151.232</v>
      </c>
      <c r="L1508" s="110" t="inlineStr">
        <is>
          <t>EDGE-12248-371839</t>
        </is>
      </c>
    </row>
    <row r="1509">
      <c r="B1509" s="110" t="n">
        <v>194362</v>
      </c>
      <c r="C1509" s="108" t="inlineStr">
        <is>
          <t>Tesla-(2021-11-19-2021-12-17)_Bernadett Refi_HU_Translation</t>
        </is>
      </c>
      <c r="H1509" s="110" t="n">
        <v>1865</v>
      </c>
      <c r="I1509" s="110" t="n">
        <v>0.05</v>
      </c>
      <c r="J1509" s="110" t="inlineStr">
        <is>
          <t>EUR</t>
        </is>
      </c>
      <c r="K1509" s="110" t="n">
        <v>93.25</v>
      </c>
      <c r="L1509" s="110" t="inlineStr">
        <is>
          <t>EDGE-194362-371840</t>
        </is>
      </c>
    </row>
    <row r="1510">
      <c r="B1510" s="110" t="n">
        <v>176901</v>
      </c>
      <c r="C1510" s="108" t="inlineStr">
        <is>
          <t>Tesla-(2021-11-19-2021-12-17)_Cecilia Gammeltoft-Hansen_DA_Translation</t>
        </is>
      </c>
      <c r="H1510" s="110" t="n">
        <v>2134.099999999999</v>
      </c>
      <c r="I1510" s="110" t="n">
        <v>0.12</v>
      </c>
      <c r="J1510" s="110" t="inlineStr">
        <is>
          <t>EUR</t>
        </is>
      </c>
      <c r="K1510" s="110" t="n">
        <v>256.0919999999999</v>
      </c>
      <c r="L1510" s="110" t="inlineStr">
        <is>
          <t>EDGE-176901-371841</t>
        </is>
      </c>
    </row>
    <row r="1511">
      <c r="B1511" s="110" t="n">
        <v>48109</v>
      </c>
      <c r="C1511" s="108" t="inlineStr">
        <is>
          <t>Tesla-(2021-11-19-2021-12-17)_Colette Velletaz_FR_FR_Translation</t>
        </is>
      </c>
      <c r="H1511" s="110" t="n">
        <v>68.3</v>
      </c>
      <c r="I1511" s="110" t="n">
        <v>0.075</v>
      </c>
      <c r="J1511" s="110" t="inlineStr">
        <is>
          <t>EUR</t>
        </is>
      </c>
      <c r="K1511" s="110" t="n">
        <v>5.1225</v>
      </c>
      <c r="L1511" s="110" t="inlineStr">
        <is>
          <t>EDGE-48109-371842</t>
        </is>
      </c>
    </row>
    <row r="1512">
      <c r="B1512" s="110" t="n">
        <v>170224</v>
      </c>
      <c r="C1512" s="108" t="inlineStr">
        <is>
          <t>Tesla-(2021-11-19-2021-12-17)_Corinne Duquette_FR_CA_Translation</t>
        </is>
      </c>
      <c r="H1512" s="110" t="n">
        <v>11285.275</v>
      </c>
      <c r="I1512" s="110" t="n">
        <v>0.1</v>
      </c>
      <c r="J1512" s="110" t="inlineStr">
        <is>
          <t>USD</t>
        </is>
      </c>
      <c r="K1512" s="110" t="n">
        <v>1128.5275</v>
      </c>
      <c r="L1512" s="110" t="inlineStr">
        <is>
          <t>EDGE-170224-371843</t>
        </is>
      </c>
    </row>
    <row r="1513">
      <c r="B1513" s="110" t="n">
        <v>50728</v>
      </c>
      <c r="C1513" s="108" t="inlineStr">
        <is>
          <t>Tesla-(2021-11-19-2021-12-17)_Dalia Bracha_HE_Translation</t>
        </is>
      </c>
      <c r="H1513" s="110" t="n">
        <v>3935.099999999999</v>
      </c>
      <c r="I1513" s="110" t="n">
        <v>0.1</v>
      </c>
      <c r="J1513" s="110" t="inlineStr">
        <is>
          <t>USD</t>
        </is>
      </c>
      <c r="K1513" s="110" t="n">
        <v>393.5099999999999</v>
      </c>
      <c r="L1513" s="110" t="inlineStr">
        <is>
          <t>EDGE-50728-371844</t>
        </is>
      </c>
    </row>
    <row r="1514">
      <c r="B1514" s="110" t="n">
        <v>244187</v>
      </c>
      <c r="C1514" s="108" t="inlineStr">
        <is>
          <t>Tesla-(2021-11-19-2021-12-17)_Daniel Heydorn_DA_Translation</t>
        </is>
      </c>
      <c r="H1514" s="110" t="n">
        <v>883.0000000000001</v>
      </c>
      <c r="I1514" s="110" t="n">
        <v>0.13</v>
      </c>
      <c r="J1514" s="110" t="inlineStr">
        <is>
          <t>EUR</t>
        </is>
      </c>
      <c r="K1514" s="110" t="n">
        <v>114.79</v>
      </c>
      <c r="L1514" s="110" t="inlineStr">
        <is>
          <t>EDGE-244187-371845</t>
        </is>
      </c>
    </row>
    <row r="1515">
      <c r="B1515" s="110" t="n">
        <v>185536</v>
      </c>
      <c r="C1515" s="108" t="inlineStr">
        <is>
          <t>Tesla-(2021-11-19-2021-12-17)_Dragana Selakovic_SL_Translation</t>
        </is>
      </c>
      <c r="H1515" s="110" t="n">
        <v>2696.3</v>
      </c>
      <c r="I1515" s="110" t="n">
        <v>0.08</v>
      </c>
      <c r="J1515" s="110" t="inlineStr">
        <is>
          <t>EUR</t>
        </is>
      </c>
      <c r="K1515" s="110" t="n">
        <v>215.704</v>
      </c>
      <c r="L1515" s="110" t="inlineStr">
        <is>
          <t>EDGE-185536-371846</t>
        </is>
      </c>
    </row>
    <row r="1516">
      <c r="B1516" s="110" t="n">
        <v>121197</v>
      </c>
      <c r="C1516" s="108" t="inlineStr">
        <is>
          <t>Tesla-(2021-11-19-2021-12-17)_Erkan Umul_TR_Translation</t>
        </is>
      </c>
      <c r="H1516" s="110" t="n">
        <v>14815.7</v>
      </c>
      <c r="I1516" s="110" t="n">
        <v>0.06</v>
      </c>
      <c r="J1516" s="110" t="inlineStr">
        <is>
          <t>USD</t>
        </is>
      </c>
      <c r="K1516" s="110" t="n">
        <v>888.9420000000001</v>
      </c>
      <c r="L1516" s="110" t="inlineStr">
        <is>
          <t>EDGE-121197-371847</t>
        </is>
      </c>
    </row>
    <row r="1517">
      <c r="B1517" s="110" t="n">
        <v>7341</v>
      </c>
      <c r="C1517" s="108" t="inlineStr">
        <is>
          <t>Tesla-(2021-11-19-2021-12-17)_Gerard Grivé_CA_Translation</t>
        </is>
      </c>
      <c r="H1517" s="110" t="n">
        <v>11550.3</v>
      </c>
      <c r="I1517" s="110" t="n">
        <v>0.07500000000000001</v>
      </c>
      <c r="J1517" s="110" t="inlineStr">
        <is>
          <t>EUR</t>
        </is>
      </c>
      <c r="K1517" s="110" t="n">
        <v>866.2725000000004</v>
      </c>
      <c r="L1517" s="110" t="inlineStr">
        <is>
          <t>EDGE-7341-371848</t>
        </is>
      </c>
    </row>
    <row r="1518">
      <c r="B1518" s="110" t="n">
        <v>16756</v>
      </c>
      <c r="C1518" s="108" t="inlineStr">
        <is>
          <t>Tesla-(2021-11-19-2021-12-17)_Guo Zhanying_CN_Translation</t>
        </is>
      </c>
      <c r="H1518" s="110" t="n">
        <v>10555.3</v>
      </c>
      <c r="I1518" s="110" t="n">
        <v>0.18</v>
      </c>
      <c r="J1518" s="110" t="inlineStr">
        <is>
          <t>CNY</t>
        </is>
      </c>
      <c r="K1518" s="110" t="n">
        <v>1899.954</v>
      </c>
      <c r="L1518" s="110" t="inlineStr">
        <is>
          <t>EDGE-16756-371849</t>
        </is>
      </c>
    </row>
    <row r="1519">
      <c r="B1519" s="110" t="n">
        <v>119669</v>
      </c>
      <c r="C1519" s="108" t="inlineStr">
        <is>
          <t>Tesla-(2021-11-19-2021-12-17)_Gyeongsu Lee_KO_Translation</t>
        </is>
      </c>
      <c r="H1519" s="110" t="n">
        <v>13161.3</v>
      </c>
      <c r="I1519" s="110" t="n">
        <v>0.06</v>
      </c>
      <c r="J1519" s="110" t="inlineStr">
        <is>
          <t>USD</t>
        </is>
      </c>
      <c r="K1519" s="110" t="n">
        <v>789.6780000000001</v>
      </c>
      <c r="L1519" s="110" t="inlineStr">
        <is>
          <t>EDGE-119669-371850</t>
        </is>
      </c>
    </row>
    <row r="1520">
      <c r="B1520" s="110" t="n">
        <v>117325</v>
      </c>
      <c r="C1520" s="108" t="inlineStr">
        <is>
          <t>Tesla-(2021-11-19-2021-12-17)_Hiromasa Funaki_JA_Translation</t>
        </is>
      </c>
      <c r="H1520" s="110" t="n">
        <v>8654.199999999999</v>
      </c>
      <c r="I1520" s="110" t="n">
        <v>10</v>
      </c>
      <c r="J1520" s="110" t="inlineStr">
        <is>
          <t>JPY</t>
        </is>
      </c>
      <c r="K1520" s="110" t="n">
        <v>86541.99999999999</v>
      </c>
      <c r="L1520" s="110" t="inlineStr">
        <is>
          <t>EDGE-117325-371851</t>
        </is>
      </c>
    </row>
    <row r="1521">
      <c r="B1521" s="110" t="n">
        <v>146800</v>
      </c>
      <c r="C1521" s="108" t="inlineStr">
        <is>
          <t>Tesla-(2021-11-19-2021-12-17)_Hudayi Ozcan_TR_Translation</t>
        </is>
      </c>
      <c r="H1521" s="110" t="n">
        <v>1361.8</v>
      </c>
      <c r="I1521" s="110" t="n">
        <v>0.06</v>
      </c>
      <c r="J1521" s="110" t="inlineStr">
        <is>
          <t>USD</t>
        </is>
      </c>
      <c r="K1521" s="110" t="n">
        <v>81.708</v>
      </c>
      <c r="L1521" s="110" t="inlineStr">
        <is>
          <t>EDGE-146800-371852</t>
        </is>
      </c>
    </row>
    <row r="1522">
      <c r="B1522" s="110" t="n">
        <v>176902</v>
      </c>
      <c r="C1522" s="108" t="inlineStr">
        <is>
          <t>Tesla-(2021-11-19-2021-12-17)_Ida Søgaard_DA_Translation</t>
        </is>
      </c>
      <c r="H1522" s="110" t="n">
        <v>754.7666666666668</v>
      </c>
      <c r="I1522" s="110" t="n">
        <v>0.12</v>
      </c>
      <c r="J1522" s="110" t="inlineStr">
        <is>
          <t>EUR</t>
        </is>
      </c>
      <c r="K1522" s="110" t="n">
        <v>90.572</v>
      </c>
      <c r="L1522" s="110" t="inlineStr">
        <is>
          <t>EDGE-176902-371853</t>
        </is>
      </c>
    </row>
    <row r="1523">
      <c r="B1523" s="110" t="n">
        <v>161261</v>
      </c>
      <c r="C1523" s="108" t="inlineStr">
        <is>
          <t>Tesla-(2021-11-19-2021-12-17)_Ilaria Mazzaferro_IT_Translation</t>
        </is>
      </c>
      <c r="H1523" s="110" t="n">
        <v>222.7</v>
      </c>
      <c r="I1523" s="110" t="n">
        <v>0.07000000000000001</v>
      </c>
      <c r="J1523" s="110" t="inlineStr">
        <is>
          <t>EUR</t>
        </is>
      </c>
      <c r="K1523" s="110" t="n">
        <v>15.589</v>
      </c>
      <c r="L1523" s="110" t="inlineStr">
        <is>
          <t>EDGE-161261-371854</t>
        </is>
      </c>
    </row>
    <row r="1524">
      <c r="B1524" s="110" t="n">
        <v>175908</v>
      </c>
      <c r="C1524" s="108" t="inlineStr">
        <is>
          <t>Tesla-(2021-11-19-2021-12-17)_Johan Mikael Kjällman_SV_Translation</t>
        </is>
      </c>
      <c r="H1524" s="110" t="n">
        <v>5980.76923076923</v>
      </c>
      <c r="I1524" s="110" t="n">
        <v>0.13</v>
      </c>
      <c r="J1524" s="110" t="inlineStr">
        <is>
          <t>EUR</t>
        </is>
      </c>
      <c r="K1524" s="110" t="n">
        <v>777.5</v>
      </c>
      <c r="L1524" s="110" t="inlineStr">
        <is>
          <t>EDGE-175908-371855</t>
        </is>
      </c>
    </row>
    <row r="1525">
      <c r="B1525" s="110" t="n">
        <v>194360</v>
      </c>
      <c r="C1525" s="108" t="inlineStr">
        <is>
          <t>Tesla-(2021-11-19-2021-12-17)_Jussi Anttila_FI_Translation</t>
        </is>
      </c>
      <c r="H1525" s="110" t="n">
        <v>4090.800000000001</v>
      </c>
      <c r="I1525" s="110" t="n">
        <v>0.13</v>
      </c>
      <c r="J1525" s="110" t="inlineStr">
        <is>
          <t>EUR</t>
        </is>
      </c>
      <c r="K1525" s="110" t="n">
        <v>531.8040000000001</v>
      </c>
      <c r="L1525" s="110" t="inlineStr">
        <is>
          <t>EDGE-194360-371856</t>
        </is>
      </c>
    </row>
    <row r="1526">
      <c r="B1526" s="110" t="n">
        <v>150024</v>
      </c>
      <c r="C1526" s="108" t="inlineStr">
        <is>
          <t>Tesla-(2021-11-19-2021-12-17)_Karahan Sisman_TR_Translation</t>
        </is>
      </c>
      <c r="H1526" s="110" t="n">
        <v>1062.1</v>
      </c>
      <c r="I1526" s="110" t="n">
        <v>0.08</v>
      </c>
      <c r="J1526" s="110" t="inlineStr">
        <is>
          <t>USD</t>
        </is>
      </c>
      <c r="K1526" s="110" t="n">
        <v>84.96800000000002</v>
      </c>
      <c r="L1526" s="110" t="inlineStr">
        <is>
          <t>EDGE-150024-371857</t>
        </is>
      </c>
    </row>
    <row r="1527">
      <c r="B1527" s="110" t="n">
        <v>67147</v>
      </c>
      <c r="C1527" s="108" t="inlineStr">
        <is>
          <t>Tesla-(2021-11-19-2021-12-17)_Keelin Feeney_EN_UK_Translation</t>
        </is>
      </c>
      <c r="H1527" s="110" t="n">
        <v>3575.599999999999</v>
      </c>
      <c r="I1527" s="110" t="n">
        <v>0.03</v>
      </c>
      <c r="J1527" s="110" t="inlineStr">
        <is>
          <t>EUR</t>
        </is>
      </c>
      <c r="K1527" s="110" t="n">
        <v>107.268</v>
      </c>
      <c r="L1527" s="110" t="inlineStr">
        <is>
          <t>EDGE-67147-371858</t>
        </is>
      </c>
    </row>
    <row r="1528">
      <c r="B1528" s="110" t="n">
        <v>150112</v>
      </c>
      <c r="C1528" s="108" t="inlineStr">
        <is>
          <t>Tesla-(2021-11-19-2021-12-17)_Koen Vander Elst_NL_Translation</t>
        </is>
      </c>
      <c r="H1528" s="110" t="n">
        <v>3712.6</v>
      </c>
      <c r="I1528" s="110" t="n">
        <v>0.1</v>
      </c>
      <c r="J1528" s="110" t="inlineStr">
        <is>
          <t>EUR</t>
        </is>
      </c>
      <c r="K1528" s="110" t="n">
        <v>371.26</v>
      </c>
      <c r="L1528" s="110" t="inlineStr">
        <is>
          <t>EDGE-150112-371859</t>
        </is>
      </c>
    </row>
    <row r="1529">
      <c r="B1529" s="110" t="n">
        <v>142403</v>
      </c>
      <c r="C1529" s="108" t="inlineStr">
        <is>
          <t>Tesla-(2021-11-19-2021-12-17)_lp Pik Yu_HK_Translation</t>
        </is>
      </c>
      <c r="H1529" s="110" t="n">
        <v>650.3</v>
      </c>
      <c r="I1529" s="110" t="n">
        <v>0.09</v>
      </c>
      <c r="J1529" s="110" t="inlineStr">
        <is>
          <t>USD</t>
        </is>
      </c>
      <c r="K1529" s="110" t="n">
        <v>58.52699999999999</v>
      </c>
      <c r="L1529" s="110" t="inlineStr">
        <is>
          <t>EDGE-142403-371860</t>
        </is>
      </c>
    </row>
    <row r="1530">
      <c r="B1530" s="110" t="n">
        <v>5533</v>
      </c>
      <c r="C1530" s="108" t="inlineStr">
        <is>
          <t>Tesla-(2021-11-19-2021-12-17)_Laszlo Kovacs_HU_Translation</t>
        </is>
      </c>
      <c r="H1530" s="110" t="n">
        <v>2165.1</v>
      </c>
      <c r="I1530" s="110" t="n">
        <v>0.08</v>
      </c>
      <c r="J1530" s="110" t="inlineStr">
        <is>
          <t>USD</t>
        </is>
      </c>
      <c r="K1530" s="110" t="n">
        <v>173.208</v>
      </c>
      <c r="L1530" s="110" t="inlineStr">
        <is>
          <t>EDGE-5533-371861</t>
        </is>
      </c>
    </row>
    <row r="1531">
      <c r="B1531" s="110" t="n">
        <v>170316</v>
      </c>
      <c r="C1531" s="108" t="inlineStr">
        <is>
          <t>Tesla-(2021-11-19-2021-12-17)_Li Yat Tung_HK_Translation</t>
        </is>
      </c>
      <c r="H1531" s="110" t="n">
        <v>10801.7</v>
      </c>
      <c r="I1531" s="110" t="n">
        <v>0.08500000000000001</v>
      </c>
      <c r="J1531" s="110" t="inlineStr">
        <is>
          <t>USD</t>
        </is>
      </c>
      <c r="K1531" s="110" t="n">
        <v>918.1445000000001</v>
      </c>
      <c r="L1531" s="110" t="inlineStr">
        <is>
          <t>EDGE-170316-371862</t>
        </is>
      </c>
    </row>
    <row r="1532">
      <c r="B1532" s="110" t="n">
        <v>81450</v>
      </c>
      <c r="C1532" s="108" t="inlineStr">
        <is>
          <t>Tesla-(2021-11-19-2021-12-17)_Lingsoft_NO_NO_Translation</t>
        </is>
      </c>
      <c r="H1532" s="110" t="n">
        <v>4482.019354838708</v>
      </c>
      <c r="I1532" s="110" t="n">
        <v>0.155</v>
      </c>
      <c r="J1532" s="110" t="inlineStr">
        <is>
          <t>EUR</t>
        </is>
      </c>
      <c r="K1532" s="110" t="n">
        <v>694.7129999999997</v>
      </c>
      <c r="L1532" s="110" t="inlineStr">
        <is>
          <t>EDGE-81450-371863</t>
        </is>
      </c>
    </row>
    <row r="1533">
      <c r="B1533" s="110" t="n">
        <v>44352</v>
      </c>
      <c r="C1533" s="108" t="inlineStr">
        <is>
          <t>Tesla-(2021-11-19-2021-12-17)_Luca Ghelli _IT_Translation</t>
        </is>
      </c>
      <c r="H1533" s="110" t="n">
        <v>3157.799999999999</v>
      </c>
      <c r="I1533" s="110" t="n">
        <v>0.07000000000000001</v>
      </c>
      <c r="J1533" s="110" t="inlineStr">
        <is>
          <t>EUR</t>
        </is>
      </c>
      <c r="K1533" s="110" t="n">
        <v>221.0459999999999</v>
      </c>
      <c r="L1533" s="110" t="inlineStr">
        <is>
          <t>EDGE-44352-371864</t>
        </is>
      </c>
    </row>
    <row r="1534">
      <c r="B1534" s="110" t="n">
        <v>195686</v>
      </c>
      <c r="C1534" s="108" t="inlineStr">
        <is>
          <t>Tesla-(2021-11-19-2021-12-17)_Lukáš Georgiev_CZ_Translation</t>
        </is>
      </c>
      <c r="H1534" s="110" t="n">
        <v>2934</v>
      </c>
      <c r="I1534" s="110" t="n">
        <v>0.06</v>
      </c>
      <c r="J1534" s="110" t="inlineStr">
        <is>
          <t>EUR</t>
        </is>
      </c>
      <c r="K1534" s="110" t="n">
        <v>176.04</v>
      </c>
      <c r="L1534" s="110" t="inlineStr">
        <is>
          <t>EDGE-195686-371865</t>
        </is>
      </c>
    </row>
    <row r="1535">
      <c r="B1535" s="110" t="inlineStr">
        <is>
          <t>G90006218</t>
        </is>
      </c>
      <c r="C1535" s="108" t="inlineStr">
        <is>
          <t>Tesla-(2021-11-19-2021-12-17)_Maciej Andrzejczak_PL_Translation</t>
        </is>
      </c>
      <c r="H1535" s="110" t="n">
        <v>531.5</v>
      </c>
      <c r="I1535" s="110" t="n">
        <v>0.08</v>
      </c>
      <c r="J1535" s="110" t="inlineStr">
        <is>
          <t>EUR</t>
        </is>
      </c>
      <c r="K1535" s="110" t="n">
        <v>42.52</v>
      </c>
      <c r="L1535" s="110" t="inlineStr">
        <is>
          <t>EDGE-G90006218-371894</t>
        </is>
      </c>
    </row>
    <row r="1536">
      <c r="B1536" s="110" t="inlineStr">
        <is>
          <t>G90006216</t>
        </is>
      </c>
      <c r="C1536" s="108" t="inlineStr">
        <is>
          <t>Tesla-(2021-11-19-2021-12-17)_Maciej Zieliński_PL_Translation</t>
        </is>
      </c>
      <c r="H1536" s="110" t="n">
        <v>726.3000000000001</v>
      </c>
      <c r="I1536" s="110" t="n">
        <v>0.05</v>
      </c>
      <c r="J1536" s="110" t="inlineStr">
        <is>
          <t>EUR</t>
        </is>
      </c>
      <c r="K1536" s="110" t="n">
        <v>36.315</v>
      </c>
      <c r="L1536" s="110" t="inlineStr">
        <is>
          <t>EDGE-G90006216-371892</t>
        </is>
      </c>
    </row>
    <row r="1537">
      <c r="B1537" s="110" t="inlineStr">
        <is>
          <t>G90006215</t>
        </is>
      </c>
      <c r="C1537" s="108" t="inlineStr">
        <is>
          <t>Tesla-(2021-11-19-2021-12-17)_Marcin Marciniszyn_PL_Translation</t>
        </is>
      </c>
      <c r="H1537" s="110" t="n">
        <v>2463.099999999999</v>
      </c>
      <c r="I1537" s="110" t="n">
        <v>0.07000000000000001</v>
      </c>
      <c r="J1537" s="110" t="inlineStr">
        <is>
          <t>EUR</t>
        </is>
      </c>
      <c r="K1537" s="110" t="n">
        <v>172.417</v>
      </c>
      <c r="L1537" s="110" t="inlineStr">
        <is>
          <t>EDGE-G90006215-371896</t>
        </is>
      </c>
    </row>
    <row r="1538">
      <c r="B1538" s="110" t="n">
        <v>75145</v>
      </c>
      <c r="C1538" s="108" t="inlineStr">
        <is>
          <t>Tesla-(2021-11-19-2021-12-17)_Marie-Louise de Klerk_NL_Translation</t>
        </is>
      </c>
      <c r="H1538" s="110" t="n">
        <v>615.9272727272727</v>
      </c>
      <c r="I1538" s="110" t="n">
        <v>0.11</v>
      </c>
      <c r="J1538" s="110" t="inlineStr">
        <is>
          <t>EUR</t>
        </is>
      </c>
      <c r="K1538" s="110" t="n">
        <v>67.752</v>
      </c>
      <c r="L1538" s="110" t="inlineStr">
        <is>
          <t>EDGE-75145-371866</t>
        </is>
      </c>
    </row>
    <row r="1539">
      <c r="B1539" s="110" t="n">
        <v>72368</v>
      </c>
      <c r="C1539" s="108" t="inlineStr">
        <is>
          <t>Tesla-(2021-11-19-2021-12-17)_Marta Pou Rovira_CA_Translation</t>
        </is>
      </c>
      <c r="H1539" s="110" t="n">
        <v>109</v>
      </c>
      <c r="I1539" s="110" t="n">
        <v>0.065</v>
      </c>
      <c r="J1539" s="110" t="inlineStr">
        <is>
          <t>EUR</t>
        </is>
      </c>
      <c r="K1539" s="110" t="n">
        <v>7.085</v>
      </c>
      <c r="L1539" s="110" t="inlineStr">
        <is>
          <t>EDGE-72368-371867</t>
        </is>
      </c>
    </row>
    <row r="1540">
      <c r="B1540" s="110" t="n">
        <v>176900</v>
      </c>
      <c r="C1540" s="108" t="inlineStr">
        <is>
          <t>Tesla-(2021-11-19-2021-12-17)_Martin Stier Jacobsen_DA_Translation</t>
        </is>
      </c>
      <c r="H1540" s="110" t="n">
        <v>555.8</v>
      </c>
      <c r="I1540" s="110" t="n">
        <v>0.13</v>
      </c>
      <c r="J1540" s="110" t="inlineStr">
        <is>
          <t>EUR</t>
        </is>
      </c>
    </row>
    <row r="1541">
      <c r="B1541" s="110" t="n">
        <v>195328</v>
      </c>
      <c r="C1541" s="108" t="inlineStr">
        <is>
          <t>Tesla-(2021-11-19-2021-12-17)_Michaela Cocca_CZ_Translation</t>
        </is>
      </c>
      <c r="H1541" s="110" t="n">
        <v>630.5</v>
      </c>
      <c r="I1541" s="110" t="n">
        <v>0.045</v>
      </c>
      <c r="J1541" s="110" t="inlineStr">
        <is>
          <t>EUR</t>
        </is>
      </c>
      <c r="K1541" s="110" t="n">
        <v>28.3725</v>
      </c>
      <c r="L1541" s="110" t="inlineStr">
        <is>
          <t>EDGE-195328-371868</t>
        </is>
      </c>
    </row>
    <row r="1542">
      <c r="B1542" s="110" t="n">
        <v>126535</v>
      </c>
      <c r="C1542" s="108" t="inlineStr">
        <is>
          <t>Tesla-(2021-11-19-2021-12-17)_Michele Lemieux-Madison_FR_CA_Translation</t>
        </is>
      </c>
      <c r="H1542" s="110" t="n">
        <v>650.6999999999999</v>
      </c>
      <c r="I1542" s="110" t="n">
        <v>0.12</v>
      </c>
      <c r="J1542" s="110" t="inlineStr">
        <is>
          <t>USD</t>
        </is>
      </c>
      <c r="K1542" s="110" t="n">
        <v>78.08399999999999</v>
      </c>
      <c r="L1542" s="110" t="inlineStr">
        <is>
          <t>EDGE-126535-371869</t>
        </is>
      </c>
    </row>
    <row r="1543">
      <c r="B1543" s="110" t="n">
        <v>25876</v>
      </c>
      <c r="C1543" s="108" t="inlineStr">
        <is>
          <t>Tesla-(2021-11-19-2021-12-17)_Monica Colman_IT_Translation</t>
        </is>
      </c>
      <c r="H1543" s="110" t="n">
        <v>653.6999999999999</v>
      </c>
      <c r="I1543" s="110" t="n">
        <v>0.075</v>
      </c>
      <c r="J1543" s="110" t="inlineStr">
        <is>
          <t>EUR</t>
        </is>
      </c>
      <c r="K1543" s="110" t="n">
        <v>49.0275</v>
      </c>
      <c r="L1543" s="110" t="inlineStr">
        <is>
          <t>EDGE-25876-371870</t>
        </is>
      </c>
    </row>
    <row r="1544">
      <c r="B1544" s="110" t="n">
        <v>194358</v>
      </c>
      <c r="C1544" s="108" t="inlineStr">
        <is>
          <t>Tesla-(2021-11-19-2021-12-17)_Noor Haizat Mustaffa_MS_Translation</t>
        </is>
      </c>
      <c r="H1544" s="110" t="n">
        <v>822.6999999999999</v>
      </c>
      <c r="I1544" s="110" t="n">
        <v>0.07000000000000001</v>
      </c>
      <c r="J1544" s="110" t="inlineStr">
        <is>
          <t>USD</t>
        </is>
      </c>
      <c r="K1544" s="110" t="n">
        <v>57.589</v>
      </c>
      <c r="L1544" s="110" t="inlineStr">
        <is>
          <t>EDGE-194358-371871</t>
        </is>
      </c>
    </row>
    <row r="1545">
      <c r="B1545" s="110" t="n">
        <v>195768</v>
      </c>
      <c r="C1545" s="108" t="inlineStr">
        <is>
          <t>Tesla-(2021-11-19-2021-12-17)_Oranit Senderov_HE_Translation</t>
        </is>
      </c>
      <c r="H1545" s="110" t="n">
        <v>342</v>
      </c>
      <c r="I1545" s="110" t="n">
        <v>0.09</v>
      </c>
      <c r="J1545" s="110" t="inlineStr">
        <is>
          <t>USD</t>
        </is>
      </c>
      <c r="K1545" s="110" t="n">
        <v>30.78</v>
      </c>
      <c r="L1545" s="110" t="inlineStr">
        <is>
          <t>EDGE-195768-371872</t>
        </is>
      </c>
    </row>
    <row r="1546">
      <c r="B1546" s="110" t="n">
        <v>190215</v>
      </c>
      <c r="C1546" s="108" t="inlineStr">
        <is>
          <t>Tesla-(2021-11-19-2021-12-17)_Osama Mohammed El-Bishlawi_AR_Translation</t>
        </is>
      </c>
      <c r="H1546" s="110" t="n">
        <v>3739.5</v>
      </c>
      <c r="I1546" s="110" t="n">
        <v>0.05</v>
      </c>
      <c r="J1546" s="110" t="inlineStr">
        <is>
          <t>USD</t>
        </is>
      </c>
      <c r="K1546" s="110" t="n">
        <v>186.975</v>
      </c>
      <c r="L1546" s="110" t="inlineStr">
        <is>
          <t>EDGE-190215-371873</t>
        </is>
      </c>
    </row>
    <row r="1547">
      <c r="B1547" s="110" t="n">
        <v>51833</v>
      </c>
      <c r="C1547" s="108" t="inlineStr">
        <is>
          <t>Tesla-(2021-11-19-2021-12-17)_Pablo San Millan Gutierrez_ES_Translation</t>
        </is>
      </c>
      <c r="H1547" s="110" t="n">
        <v>5014.285714285714</v>
      </c>
      <c r="I1547" s="110" t="n">
        <v>0.07000000000000001</v>
      </c>
      <c r="J1547" s="110" t="inlineStr">
        <is>
          <t>EUR</t>
        </is>
      </c>
      <c r="K1547" s="110" t="n">
        <v>351</v>
      </c>
      <c r="L1547" s="110" t="inlineStr">
        <is>
          <t>EDGE-51833-371874</t>
        </is>
      </c>
    </row>
    <row r="1548">
      <c r="B1548" s="110" t="n">
        <v>169954</v>
      </c>
      <c r="C1548" s="108" t="inlineStr">
        <is>
          <t>Tesla-(2021-11-19-2021-12-17)_Peggy Chiang_TW_Translation</t>
        </is>
      </c>
      <c r="H1548" s="110" t="n">
        <v>3866.499999999999</v>
      </c>
      <c r="I1548" s="110" t="n">
        <v>0.1</v>
      </c>
      <c r="J1548" s="110" t="inlineStr">
        <is>
          <t>USD</t>
        </is>
      </c>
      <c r="K1548" s="110" t="n">
        <v>386.6499999999999</v>
      </c>
      <c r="L1548" s="110" t="inlineStr">
        <is>
          <t>EDGE-169954-371875</t>
        </is>
      </c>
    </row>
    <row r="1549">
      <c r="B1549" s="110" t="n">
        <v>169881</v>
      </c>
      <c r="C1549" s="108" t="inlineStr">
        <is>
          <t>Tesla-(2021-11-19-2021-12-17)_Philipp Weber_DE_Translation</t>
        </is>
      </c>
      <c r="H1549" s="110" t="n">
        <v>6288.888888888889</v>
      </c>
      <c r="I1549" s="110" t="n">
        <v>0.09</v>
      </c>
      <c r="J1549" s="110" t="inlineStr">
        <is>
          <t>EUR</t>
        </is>
      </c>
      <c r="K1549" s="110" t="n">
        <v>566</v>
      </c>
      <c r="L1549" s="110" t="inlineStr">
        <is>
          <t>EDGE-169881-371876</t>
        </is>
      </c>
    </row>
    <row r="1550">
      <c r="B1550" s="110" t="n">
        <v>176929</v>
      </c>
      <c r="C1550" s="108" t="inlineStr">
        <is>
          <t>Tesla-(2021-11-19-2021-12-17)_Rita Rocha Grave_PTPT_Translation</t>
        </is>
      </c>
      <c r="H1550" s="110" t="n">
        <v>4048.399999999999</v>
      </c>
      <c r="I1550" s="110" t="n">
        <v>0.065</v>
      </c>
      <c r="J1550" s="110" t="inlineStr">
        <is>
          <t>EUR</t>
        </is>
      </c>
      <c r="K1550" s="110" t="n">
        <v>263.1459999999999</v>
      </c>
      <c r="L1550" s="110" t="inlineStr">
        <is>
          <t>EDGE-176929-371877</t>
        </is>
      </c>
    </row>
    <row r="1551">
      <c r="B1551" s="110" t="n">
        <v>51840</v>
      </c>
      <c r="C1551" s="108" t="inlineStr">
        <is>
          <t>Tesla-(2021-11-19-2021-12-17)_Simon Wei_TW_Translation</t>
        </is>
      </c>
      <c r="H1551" s="110" t="n">
        <v>7608.1</v>
      </c>
      <c r="I1551" s="110" t="n">
        <v>0.035</v>
      </c>
      <c r="J1551" s="110" t="inlineStr">
        <is>
          <t>USD</t>
        </is>
      </c>
      <c r="K1551" s="110" t="n">
        <v>266.2835000000001</v>
      </c>
      <c r="L1551" s="110" t="inlineStr">
        <is>
          <t>EDGE-51840-371878</t>
        </is>
      </c>
    </row>
    <row r="1552">
      <c r="B1552" s="110" t="n">
        <v>187409</v>
      </c>
      <c r="C1552" s="108" t="inlineStr">
        <is>
          <t>Tesla-(2021-11-19-2021-12-17)_Sonja Klaric_HR_Translation</t>
        </is>
      </c>
      <c r="H1552" s="110" t="n">
        <v>4126.999999999999</v>
      </c>
      <c r="I1552" s="110" t="n">
        <v>0.06</v>
      </c>
      <c r="J1552" s="110" t="inlineStr">
        <is>
          <t>EUR</t>
        </is>
      </c>
      <c r="K1552" s="110" t="n">
        <v>247.6199999999999</v>
      </c>
      <c r="L1552" s="110" t="inlineStr">
        <is>
          <t>EDGE-187409-371879</t>
        </is>
      </c>
    </row>
    <row r="1553">
      <c r="B1553" s="110" t="n">
        <v>119483</v>
      </c>
      <c r="C1553" s="108" t="inlineStr">
        <is>
          <t>Tesla-(2021-11-19-2021-12-17)_Susann Peshier_DE_Translation</t>
        </is>
      </c>
      <c r="H1553" s="110" t="n">
        <v>90.90909090909091</v>
      </c>
      <c r="I1553" s="110" t="n">
        <v>0.11</v>
      </c>
      <c r="J1553" s="110" t="inlineStr">
        <is>
          <t>EUR</t>
        </is>
      </c>
      <c r="K1553" s="110" t="n">
        <v>10</v>
      </c>
      <c r="L1553" s="110" t="inlineStr">
        <is>
          <t>EDGE-119483-371880</t>
        </is>
      </c>
    </row>
    <row r="1554">
      <c r="B1554" s="110" t="n">
        <v>49612</v>
      </c>
      <c r="C1554" s="108" t="inlineStr">
        <is>
          <t>Tesla-(2021-11-19-2021-12-17)_Tantiwarapon Soonlai_TH_Translation</t>
        </is>
      </c>
      <c r="H1554" s="110" t="n">
        <v>733.5</v>
      </c>
      <c r="I1554" s="110" t="n">
        <v>0.06</v>
      </c>
      <c r="J1554" s="110" t="inlineStr">
        <is>
          <t>USD</t>
        </is>
      </c>
      <c r="K1554" s="110" t="n">
        <v>44.01</v>
      </c>
      <c r="L1554" s="110" t="inlineStr">
        <is>
          <t>EDGE-49612-371881</t>
        </is>
      </c>
    </row>
    <row r="1555">
      <c r="B1555" s="110" t="n">
        <v>187485</v>
      </c>
      <c r="C1555" s="108" t="inlineStr">
        <is>
          <t>Tesla-(2021-11-19-2021-12-17)_Theodoros Kalyvas_EL_Translation</t>
        </is>
      </c>
      <c r="H1555" s="110" t="n">
        <v>3919.1</v>
      </c>
      <c r="I1555" s="110" t="n">
        <v>0.08</v>
      </c>
      <c r="J1555" s="110" t="inlineStr">
        <is>
          <t>EUR</t>
        </is>
      </c>
      <c r="K1555" s="110" t="n">
        <v>313.528</v>
      </c>
      <c r="L1555" s="110" t="inlineStr">
        <is>
          <t>EDGE-187485-371882</t>
        </is>
      </c>
    </row>
    <row r="1556">
      <c r="B1556" s="110" t="n">
        <v>189794</v>
      </c>
      <c r="C1556" s="108" t="inlineStr">
        <is>
          <t>Tesla-(2021-11-19-2021-12-17)_Theodoros Vavekis_EL_Translation</t>
        </is>
      </c>
      <c r="H1556" s="110" t="n">
        <v>208.3333333333333</v>
      </c>
      <c r="I1556" s="110" t="n">
        <v>0.06</v>
      </c>
      <c r="J1556" s="110" t="inlineStr">
        <is>
          <t>EUR</t>
        </is>
      </c>
      <c r="K1556" s="110" t="n">
        <v>12.5</v>
      </c>
      <c r="L1556" s="110" t="inlineStr">
        <is>
          <t>EDGE-189794-371883</t>
        </is>
      </c>
    </row>
    <row r="1557">
      <c r="B1557" s="110" t="n">
        <v>196663</v>
      </c>
      <c r="C1557" s="108" t="inlineStr">
        <is>
          <t>Tesla-(2021-11-19-2021-12-17)_Thomas  Yan_HK_Translation</t>
        </is>
      </c>
      <c r="H1557" s="110" t="n">
        <v>126.8</v>
      </c>
      <c r="I1557" s="110" t="n">
        <v>0.06</v>
      </c>
      <c r="J1557" s="110" t="inlineStr">
        <is>
          <t>EUR</t>
        </is>
      </c>
      <c r="K1557" s="110" t="n">
        <v>7.608000000000001</v>
      </c>
      <c r="L1557" s="110" t="inlineStr">
        <is>
          <t>EDGE-196663-371884</t>
        </is>
      </c>
    </row>
    <row r="1558">
      <c r="B1558" s="110" t="n">
        <v>198555</v>
      </c>
      <c r="C1558" s="108" t="inlineStr">
        <is>
          <t>Tesla-(2021-11-19-2021-12-17)_Umaima Hashmi_HI_Translation</t>
        </is>
      </c>
      <c r="H1558" s="110" t="n">
        <v>2708.9</v>
      </c>
      <c r="I1558" s="110" t="n">
        <v>0.06</v>
      </c>
      <c r="J1558" s="110" t="inlineStr">
        <is>
          <t>USD</t>
        </is>
      </c>
      <c r="K1558" s="110" t="n">
        <v>162.534</v>
      </c>
      <c r="L1558" s="110" t="inlineStr">
        <is>
          <t>EDGE-198555-371885</t>
        </is>
      </c>
    </row>
    <row r="1559">
      <c r="B1559" s="110" t="n">
        <v>194359</v>
      </c>
      <c r="C1559" s="108" t="inlineStr">
        <is>
          <t>Tesla-(2021-11-19-2021-12-17)_Ursilan Afandi Zaki_MS_Translation</t>
        </is>
      </c>
      <c r="H1559" s="110" t="n">
        <v>777.7</v>
      </c>
      <c r="I1559" s="110" t="n">
        <v>0.08</v>
      </c>
      <c r="J1559" s="110" t="inlineStr">
        <is>
          <t>USD</t>
        </is>
      </c>
      <c r="K1559" s="110" t="n">
        <v>62.21600000000001</v>
      </c>
      <c r="L1559" s="110" t="inlineStr">
        <is>
          <t>EDGE-194359-371886</t>
        </is>
      </c>
    </row>
    <row r="1560">
      <c r="B1560" s="110" t="n">
        <v>195727</v>
      </c>
      <c r="C1560" s="108" t="inlineStr">
        <is>
          <t>Tesla-(2021-11-19-2021-12-17)_Valentin Cirdei_RO_Translation</t>
        </is>
      </c>
      <c r="H1560" s="110" t="n">
        <v>5748.900000000001</v>
      </c>
      <c r="I1560" s="110" t="n">
        <v>0.06</v>
      </c>
      <c r="J1560" s="110" t="inlineStr">
        <is>
          <t>EUR</t>
        </is>
      </c>
      <c r="K1560" s="110" t="n">
        <v>344.934</v>
      </c>
      <c r="L1560" s="110" t="inlineStr">
        <is>
          <t>EDGE-195727-371887</t>
        </is>
      </c>
    </row>
    <row r="1561">
      <c r="B1561" s="110" t="n">
        <v>123749</v>
      </c>
      <c r="C1561" s="108" t="inlineStr">
        <is>
          <t>Tesla-(2021-11-19-2021-12-17)_Vanessa Robinson_EN_UK_Translation</t>
        </is>
      </c>
      <c r="H1561" s="110" t="n">
        <v>639.4000000000001</v>
      </c>
      <c r="I1561" s="110" t="n">
        <v>0.035</v>
      </c>
      <c r="J1561" s="110" t="inlineStr">
        <is>
          <t>EUR</t>
        </is>
      </c>
      <c r="K1561" s="110" t="n">
        <v>22.379</v>
      </c>
      <c r="L1561" s="110" t="inlineStr">
        <is>
          <t>EDGE-123749-371888</t>
        </is>
      </c>
    </row>
    <row r="1562">
      <c r="B1562" s="110" t="n">
        <v>164641</v>
      </c>
      <c r="C1562" s="108" t="inlineStr">
        <is>
          <t>Tesla-(2021-11-19-2021-12-17)_Yutaka Kato_JA_Translation</t>
        </is>
      </c>
      <c r="H1562" s="110" t="n">
        <v>3485.099999999999</v>
      </c>
      <c r="I1562" s="110" t="n">
        <v>0.07000000000000001</v>
      </c>
      <c r="J1562" s="110" t="inlineStr">
        <is>
          <t>USD</t>
        </is>
      </c>
      <c r="K1562" s="110" t="n">
        <v>243.957</v>
      </c>
      <c r="L1562" s="110" t="inlineStr">
        <is>
          <t>EDGE-164641-371889</t>
        </is>
      </c>
    </row>
    <row r="1563">
      <c r="B1563" s="110" t="n">
        <v>5522</v>
      </c>
      <c r="C1563" s="108" t="inlineStr">
        <is>
          <t>Tesla-(2021-11-19-2021-12-17)_ES Dil Hizmetleri ve Dan AS_TR_Translation</t>
        </is>
      </c>
      <c r="H1563" s="110" t="n">
        <v>486.4</v>
      </c>
      <c r="I1563" s="110" t="n">
        <v>0.05</v>
      </c>
      <c r="J1563" s="110" t="inlineStr">
        <is>
          <t>USD</t>
        </is>
      </c>
      <c r="K1563" s="110" t="n">
        <v>24.32</v>
      </c>
      <c r="L1563" s="110" t="inlineStr">
        <is>
          <t>EDGE-5522-371890</t>
        </is>
      </c>
    </row>
    <row r="1564">
      <c r="B1564" s="110" t="n">
        <v>190215</v>
      </c>
      <c r="C1564" s="108" t="inlineStr">
        <is>
          <t>20211124_arabic_feature_names_PG-X-C_Ossama_30mins</t>
        </is>
      </c>
      <c r="H1564" s="110" t="n">
        <v>0.5</v>
      </c>
      <c r="I1564" s="110" t="n">
        <v>15</v>
      </c>
      <c r="J1564" s="110" t="inlineStr">
        <is>
          <t>USD</t>
        </is>
      </c>
      <c r="K1564" s="110" t="n">
        <v>7.5</v>
      </c>
      <c r="L1564" s="110" t="inlineStr">
        <is>
          <t>EDGE-190215-371701</t>
        </is>
      </c>
    </row>
    <row r="1565">
      <c r="B1565" s="110" t="n">
        <v>146800</v>
      </c>
      <c r="C1565" s="108" t="inlineStr">
        <is>
          <t>20211207_Turkish_Song name_Hudayi Ozcan_E_30mins</t>
        </is>
      </c>
      <c r="H1565" s="110" t="n">
        <v>0.5</v>
      </c>
      <c r="I1565" s="110" t="n">
        <v>20</v>
      </c>
      <c r="J1565" s="110" t="inlineStr">
        <is>
          <t>USD</t>
        </is>
      </c>
      <c r="K1565" s="110" t="n">
        <v>10</v>
      </c>
      <c r="L1565" s="110" t="inlineStr">
        <is>
          <t>EDGE-146800-371703</t>
        </is>
      </c>
    </row>
    <row r="1566">
      <c r="B1566" s="110" t="n">
        <v>121197</v>
      </c>
      <c r="C1566" s="108" t="inlineStr">
        <is>
          <t>20211203_Turkish_Song name_Erkan Umul_T_30mins</t>
        </is>
      </c>
      <c r="H1566" s="110" t="n">
        <v>0.5</v>
      </c>
      <c r="I1566" s="110" t="n">
        <v>20</v>
      </c>
      <c r="J1566" s="110" t="inlineStr">
        <is>
          <t>USD</t>
        </is>
      </c>
      <c r="K1566" s="110" t="n">
        <v>10</v>
      </c>
      <c r="L1566" s="110" t="inlineStr">
        <is>
          <t>EDGE-121197-371705</t>
        </is>
      </c>
    </row>
    <row r="1567">
      <c r="B1567" s="110" t="n">
        <v>119483</v>
      </c>
      <c r="C1567" s="108" t="inlineStr">
        <is>
          <t>20211208_Special_Check_German_DE_Susann Peshier</t>
        </is>
      </c>
      <c r="H1567" s="110" t="n">
        <v>0.4</v>
      </c>
      <c r="I1567" s="110" t="n">
        <v>30</v>
      </c>
      <c r="J1567" s="110" t="inlineStr">
        <is>
          <t>EUR</t>
        </is>
      </c>
      <c r="K1567" s="110" t="n">
        <v>12</v>
      </c>
      <c r="L1567" s="110" t="inlineStr">
        <is>
          <t>EDGE-119483-371713</t>
        </is>
      </c>
    </row>
    <row r="1568">
      <c r="B1568" s="110" t="n">
        <v>195727</v>
      </c>
      <c r="C1568" s="108" t="inlineStr">
        <is>
          <t>20211208_Special_Check_Romanian_RO_Vali C</t>
        </is>
      </c>
      <c r="H1568" s="110" t="n">
        <v>1</v>
      </c>
      <c r="I1568" s="110" t="n">
        <v>25</v>
      </c>
      <c r="J1568" s="110" t="inlineStr">
        <is>
          <t>EUR</t>
        </is>
      </c>
      <c r="K1568" s="110" t="n">
        <v>25</v>
      </c>
      <c r="L1568" s="110" t="inlineStr">
        <is>
          <t>EDGE-195727-371717</t>
        </is>
      </c>
    </row>
    <row r="1569">
      <c r="B1569" s="110" t="n">
        <v>187485</v>
      </c>
      <c r="C1569" s="108" t="inlineStr">
        <is>
          <t>20211208_Special_Check_Greek_EL_Theodoros K</t>
        </is>
      </c>
      <c r="H1569" s="110" t="n">
        <v>0.5</v>
      </c>
      <c r="I1569" s="110" t="n">
        <v>25</v>
      </c>
      <c r="J1569" s="110" t="inlineStr">
        <is>
          <t>EUR</t>
        </is>
      </c>
      <c r="K1569" s="110" t="n">
        <v>12.5</v>
      </c>
      <c r="L1569" s="110" t="inlineStr">
        <is>
          <t>EDGE-187485-371719</t>
        </is>
      </c>
    </row>
    <row r="1570">
      <c r="B1570" s="110" t="n">
        <v>194359</v>
      </c>
      <c r="C1570" s="108" t="inlineStr">
        <is>
          <t>202112_LQA monthly report_MS_Ursilan Afandi Zaki_1h</t>
        </is>
      </c>
      <c r="H1570" s="110" t="n">
        <v>1</v>
      </c>
      <c r="I1570" s="110" t="n">
        <v>25</v>
      </c>
      <c r="J1570" s="110" t="inlineStr">
        <is>
          <t>USD</t>
        </is>
      </c>
      <c r="K1570" s="110" t="n">
        <v>25</v>
      </c>
      <c r="L1570" s="110" t="inlineStr">
        <is>
          <t>EDGE-194359-371721</t>
        </is>
      </c>
    </row>
    <row r="1571">
      <c r="B1571" s="110" t="n">
        <v>195686</v>
      </c>
      <c r="C1571" s="108" t="inlineStr">
        <is>
          <t>202112_Czech_Song name_Lukas_T_30mins</t>
        </is>
      </c>
      <c r="H1571" s="110" t="n">
        <v>0.5</v>
      </c>
      <c r="I1571" s="110" t="n">
        <v>15</v>
      </c>
      <c r="J1571" s="110" t="inlineStr">
        <is>
          <t>EUR</t>
        </is>
      </c>
      <c r="K1571" s="110" t="n">
        <v>7.5</v>
      </c>
      <c r="L1571" s="110" t="inlineStr">
        <is>
          <t>EDGE-195686-371722</t>
        </is>
      </c>
    </row>
    <row r="1572">
      <c r="B1572" s="110" t="n">
        <v>175908</v>
      </c>
      <c r="C1572" s="108" t="inlineStr">
        <is>
          <t>20211220_Swedish_Johan Mikael Kjällman_Minimum Fee_30mins</t>
        </is>
      </c>
      <c r="H1572" s="110" t="n">
        <v>0.5</v>
      </c>
      <c r="I1572" s="110" t="n">
        <v>30</v>
      </c>
      <c r="J1572" s="110" t="inlineStr">
        <is>
          <t>EUR</t>
        </is>
      </c>
      <c r="K1572" s="110" t="n">
        <v>15</v>
      </c>
      <c r="L1572" s="110" t="inlineStr">
        <is>
          <t>EDGE-175908-371725</t>
        </is>
      </c>
    </row>
    <row r="1573">
      <c r="B1573" s="110" t="n">
        <v>176902</v>
      </c>
      <c r="C1573" s="108" t="inlineStr">
        <is>
          <t>202112_LQA monthly report_DA_Ida Søgaard_1h</t>
        </is>
      </c>
      <c r="H1573" s="110" t="n">
        <v>1</v>
      </c>
      <c r="I1573" s="110" t="n">
        <v>35</v>
      </c>
      <c r="J1573" s="110" t="inlineStr">
        <is>
          <t>EUR</t>
        </is>
      </c>
      <c r="K1573" s="110" t="n">
        <v>35</v>
      </c>
      <c r="L1573" s="110" t="inlineStr">
        <is>
          <t>EDGE-176902-371728</t>
        </is>
      </c>
    </row>
    <row r="1574">
      <c r="B1574" s="110" t="n">
        <v>74978</v>
      </c>
      <c r="C1574" s="108" t="inlineStr">
        <is>
          <t>202112_LQA monthly report_ES_Pilar Vasquez_1h</t>
        </is>
      </c>
      <c r="H1574" s="110" t="n">
        <v>1</v>
      </c>
      <c r="I1574" s="110" t="n">
        <v>15</v>
      </c>
      <c r="J1574" s="110" t="inlineStr">
        <is>
          <t>USD</t>
        </is>
      </c>
      <c r="K1574" s="110" t="n">
        <v>15</v>
      </c>
      <c r="L1574" s="110" t="inlineStr">
        <is>
          <t>EDGE-74978-371730</t>
        </is>
      </c>
    </row>
    <row r="1575">
      <c r="B1575" s="110" t="inlineStr">
        <is>
          <t>G90006218</t>
        </is>
      </c>
      <c r="C1575" s="108" t="inlineStr">
        <is>
          <t>202112_LQA monthly report_PL_Maciej Andrzejczak_1h</t>
        </is>
      </c>
      <c r="H1575" s="110" t="n">
        <v>1</v>
      </c>
      <c r="I1575" s="110" t="n">
        <v>22</v>
      </c>
      <c r="J1575" s="110" t="inlineStr">
        <is>
          <t>EUR</t>
        </is>
      </c>
      <c r="K1575" s="110" t="n">
        <v>22</v>
      </c>
      <c r="L1575" s="110" t="inlineStr">
        <is>
          <t>EDGE-G90006218-371731</t>
        </is>
      </c>
    </row>
    <row r="1576">
      <c r="B1576" s="110" t="n">
        <v>189907</v>
      </c>
      <c r="C1576" s="108" t="inlineStr">
        <is>
          <t>202112_LQA monthly report_AR_Abdelwahab Muhammed_1h</t>
        </is>
      </c>
      <c r="H1576" s="110" t="n">
        <v>1</v>
      </c>
      <c r="I1576" s="110" t="n">
        <v>18</v>
      </c>
      <c r="J1576" s="110" t="inlineStr">
        <is>
          <t>USD</t>
        </is>
      </c>
      <c r="K1576" s="110" t="n">
        <v>18</v>
      </c>
      <c r="L1576" s="110" t="inlineStr">
        <is>
          <t>EDGE-189907-371734</t>
        </is>
      </c>
    </row>
    <row r="1577">
      <c r="B1577" s="110" t="n">
        <v>187410</v>
      </c>
      <c r="C1577" s="108" t="inlineStr">
        <is>
          <t>202112_LQA monthly report_HR_Mirna Safar_1h</t>
        </is>
      </c>
      <c r="H1577" s="110" t="n">
        <v>1</v>
      </c>
      <c r="I1577" s="110" t="n">
        <v>15</v>
      </c>
      <c r="J1577" s="110" t="inlineStr">
        <is>
          <t>EUR</t>
        </is>
      </c>
      <c r="K1577" s="110" t="n">
        <v>15</v>
      </c>
      <c r="L1577" s="110" t="inlineStr">
        <is>
          <t>EDGE-187410-371739</t>
        </is>
      </c>
    </row>
    <row r="1578">
      <c r="B1578" s="110" t="n">
        <v>74965</v>
      </c>
      <c r="C1578" s="108" t="inlineStr">
        <is>
          <t>202112_LQA monthly report_SL_ALTPLUS_1h</t>
        </is>
      </c>
      <c r="H1578" s="110" t="n">
        <v>1</v>
      </c>
      <c r="I1578" s="110" t="n">
        <v>24</v>
      </c>
      <c r="J1578" s="110" t="inlineStr">
        <is>
          <t>EUR</t>
        </is>
      </c>
      <c r="K1578" s="110" t="n">
        <v>24</v>
      </c>
      <c r="L1578" s="110" t="inlineStr">
        <is>
          <t>EDGE-74965-371740</t>
        </is>
      </c>
    </row>
    <row r="1579">
      <c r="B1579" s="110" t="n">
        <v>194357</v>
      </c>
      <c r="C1579" s="108" t="inlineStr">
        <is>
          <t>202112_LQA monthly report_TH_Saksit Khunkitti_1h</t>
        </is>
      </c>
      <c r="H1579" s="110" t="n">
        <v>1</v>
      </c>
      <c r="I1579" s="110" t="n">
        <v>35</v>
      </c>
      <c r="J1579" s="110" t="inlineStr">
        <is>
          <t>USD</t>
        </is>
      </c>
      <c r="K1579" s="110" t="n">
        <v>35</v>
      </c>
      <c r="L1579" s="110" t="inlineStr">
        <is>
          <t>EDGE-194357-371742</t>
        </is>
      </c>
    </row>
    <row r="1580">
      <c r="B1580" s="110" t="n">
        <v>189794</v>
      </c>
      <c r="C1580" s="108" t="inlineStr">
        <is>
          <t>202112_LQA monthly report_EL_Theodoros Vavekis_1h</t>
        </is>
      </c>
      <c r="H1580" s="110" t="n">
        <v>1</v>
      </c>
      <c r="I1580" s="110" t="n">
        <v>25</v>
      </c>
      <c r="J1580" s="110" t="inlineStr">
        <is>
          <t>EUR</t>
        </is>
      </c>
      <c r="K1580" s="110" t="n">
        <v>25</v>
      </c>
      <c r="L1580" s="110" t="inlineStr">
        <is>
          <t>EDGE-189794-371744</t>
        </is>
      </c>
    </row>
    <row r="1581">
      <c r="B1581" s="110" t="n">
        <v>75145</v>
      </c>
      <c r="C1581" s="108" t="inlineStr">
        <is>
          <t>202112_LQA monthly report_NL_Marie Louise_1h</t>
        </is>
      </c>
      <c r="H1581" s="110" t="n">
        <v>1</v>
      </c>
      <c r="I1581" s="110" t="n">
        <v>30</v>
      </c>
      <c r="J1581" s="110" t="inlineStr">
        <is>
          <t>EUR</t>
        </is>
      </c>
      <c r="K1581" s="110" t="n">
        <v>30</v>
      </c>
      <c r="L1581" s="110" t="inlineStr">
        <is>
          <t>EDGE-75145-371745</t>
        </is>
      </c>
    </row>
    <row r="1582">
      <c r="B1582" s="110" t="n">
        <v>195768</v>
      </c>
      <c r="C1582" s="108" t="inlineStr">
        <is>
          <t>202112_LQA monthly report_HE_Oranit Sendersov_1h</t>
        </is>
      </c>
      <c r="H1582" s="110" t="n">
        <v>1</v>
      </c>
      <c r="I1582" s="110" t="n">
        <v>30</v>
      </c>
      <c r="J1582" s="110" t="inlineStr">
        <is>
          <t>USD</t>
        </is>
      </c>
      <c r="K1582" s="110" t="n">
        <v>30</v>
      </c>
      <c r="L1582" s="110" t="inlineStr">
        <is>
          <t>EDGE-195768-371747</t>
        </is>
      </c>
    </row>
    <row r="1583">
      <c r="B1583" s="110" t="n">
        <v>150024</v>
      </c>
      <c r="C1583" s="108" t="inlineStr">
        <is>
          <t>20211210_Turkish_fdialogFlows_Karahan Sisman_2.5h</t>
        </is>
      </c>
      <c r="H1583" s="110" t="n">
        <v>2.5</v>
      </c>
      <c r="I1583" s="110" t="n">
        <v>40</v>
      </c>
      <c r="J1583" s="110" t="inlineStr">
        <is>
          <t>USD</t>
        </is>
      </c>
      <c r="K1583" s="110" t="n">
        <v>40</v>
      </c>
      <c r="L1583" s="110" t="inlineStr">
        <is>
          <t>EDGE-150024-371749</t>
        </is>
      </c>
    </row>
    <row r="1584">
      <c r="B1584" s="110" t="n">
        <v>12248</v>
      </c>
      <c r="C1584" s="108" t="inlineStr">
        <is>
          <t>Tesla-(2021-10-1-2021-10-31)_ANDO TRANSLATIONS_CZ_Translation</t>
        </is>
      </c>
      <c r="H1584" s="110" t="n">
        <v>12874.1</v>
      </c>
      <c r="I1584" s="110" t="n">
        <v>0.08</v>
      </c>
      <c r="J1584" s="110" t="inlineStr">
        <is>
          <t>EUR</t>
        </is>
      </c>
      <c r="K1584" s="110" t="n">
        <v>1029.928</v>
      </c>
      <c r="L1584" s="110" t="inlineStr">
        <is>
          <t>EDGE-12248-372801</t>
        </is>
      </c>
    </row>
    <row r="1585">
      <c r="B1585" s="110" t="n">
        <v>74965</v>
      </c>
      <c r="C1585" s="108" t="inlineStr">
        <is>
          <t>Tesla-(2021-12-20-2022-1-18)_Alenka Metljak_SL_Translation</t>
        </is>
      </c>
      <c r="H1585" s="110" t="n">
        <v>2159.65</v>
      </c>
      <c r="I1585" s="110" t="n">
        <v>0.076</v>
      </c>
      <c r="J1585" s="110" t="inlineStr">
        <is>
          <t>EUR</t>
        </is>
      </c>
      <c r="K1585" s="110" t="n">
        <v>164.13</v>
      </c>
      <c r="L1585" s="110" t="inlineStr">
        <is>
          <t>EDGE-74965-375045</t>
        </is>
      </c>
    </row>
    <row r="1586">
      <c r="B1586" s="110" t="n">
        <v>195728</v>
      </c>
      <c r="C1586" s="108" t="inlineStr">
        <is>
          <t>Tesla-(2021-12-20-2022-1-18)_Andrey Yumin_RU_Translation</t>
        </is>
      </c>
      <c r="H1586" s="110" t="n">
        <v>962.8</v>
      </c>
      <c r="I1586" s="110" t="n">
        <v>0.05</v>
      </c>
      <c r="J1586" s="110" t="inlineStr">
        <is>
          <t>EUR</t>
        </is>
      </c>
      <c r="K1586" s="110" t="n">
        <v>48.14</v>
      </c>
      <c r="L1586" s="110" t="inlineStr">
        <is>
          <t>EDGE-195728-375046</t>
        </is>
      </c>
    </row>
    <row r="1587">
      <c r="B1587" s="110" t="n">
        <v>77826</v>
      </c>
      <c r="C1587" s="108" t="inlineStr">
        <is>
          <t>Tesla-(2021-12-20-2022-1-18)_Anne Parent_FR_CA_Translation</t>
        </is>
      </c>
      <c r="H1587" s="110" t="n">
        <v>101.8</v>
      </c>
      <c r="I1587" s="110" t="n">
        <v>0.15</v>
      </c>
      <c r="J1587" s="110" t="inlineStr">
        <is>
          <t>USD</t>
        </is>
      </c>
      <c r="K1587" s="110" t="n">
        <v>15.27</v>
      </c>
      <c r="L1587" s="110" t="inlineStr">
        <is>
          <t>EDGE-77826-375047</t>
        </is>
      </c>
    </row>
    <row r="1588">
      <c r="B1588" s="110" t="n">
        <v>194362</v>
      </c>
      <c r="C1588" s="108" t="inlineStr">
        <is>
          <t>Tesla-(2021-12-20-2022-1-18)_Bernadett Refi_HU_Translation</t>
        </is>
      </c>
      <c r="H1588" s="110" t="n">
        <v>383.1</v>
      </c>
      <c r="I1588" s="110" t="n">
        <v>0.05</v>
      </c>
      <c r="J1588" s="110" t="inlineStr">
        <is>
          <t>EUR</t>
        </is>
      </c>
      <c r="K1588" s="110" t="n">
        <v>19.16</v>
      </c>
      <c r="L1588" s="110" t="inlineStr">
        <is>
          <t>EDGE-194362-375048</t>
        </is>
      </c>
    </row>
    <row r="1589">
      <c r="B1589" s="110" t="n">
        <v>176901</v>
      </c>
      <c r="C1589" s="108" t="inlineStr">
        <is>
          <t>Tesla-(2021-12-20-2022-1-18)_Cecilia Gammeltoft-Hansen_DA_Translation</t>
        </is>
      </c>
      <c r="H1589" s="110" t="n">
        <v>388.6</v>
      </c>
      <c r="I1589" s="110" t="n">
        <v>0.12</v>
      </c>
      <c r="J1589" s="110" t="inlineStr">
        <is>
          <t>EUR</t>
        </is>
      </c>
      <c r="K1589" s="110" t="n">
        <v>46.63</v>
      </c>
      <c r="L1589" s="110" t="inlineStr">
        <is>
          <t>EDGE-176901-375049</t>
        </is>
      </c>
    </row>
    <row r="1590">
      <c r="B1590" s="110" t="n">
        <v>136932</v>
      </c>
      <c r="C1590" s="108" t="inlineStr">
        <is>
          <t>Tesla-(2021-12-20-2022-1-18)_Constantin Emanuel Stroia_RO_Translation</t>
        </is>
      </c>
      <c r="H1590" s="110" t="n">
        <v>580.9</v>
      </c>
      <c r="I1590" s="110" t="n">
        <v>0.05</v>
      </c>
      <c r="J1590" s="110" t="inlineStr">
        <is>
          <t>USD</t>
        </is>
      </c>
      <c r="K1590" s="110" t="n">
        <v>29.05</v>
      </c>
      <c r="L1590" s="110" t="inlineStr">
        <is>
          <t>EDGE-136932-375050</t>
        </is>
      </c>
    </row>
    <row r="1591">
      <c r="B1591" s="110" t="n">
        <v>170224</v>
      </c>
      <c r="C1591" s="108" t="inlineStr">
        <is>
          <t>Tesla-(2021-12-20-2022-1-18)_Corinne Duquette_FR_CA_Translation</t>
        </is>
      </c>
      <c r="H1591" s="110" t="n">
        <v>5403.5</v>
      </c>
      <c r="I1591" s="110" t="n">
        <v>0.1</v>
      </c>
      <c r="J1591" s="110" t="inlineStr">
        <is>
          <t>USD</t>
        </is>
      </c>
      <c r="K1591" s="110" t="n">
        <v>540.35</v>
      </c>
      <c r="L1591" s="110" t="inlineStr">
        <is>
          <t>EDGE-170224-375051</t>
        </is>
      </c>
    </row>
    <row r="1592">
      <c r="B1592" s="110" t="n">
        <v>50728</v>
      </c>
      <c r="C1592" s="108" t="inlineStr">
        <is>
          <t>Tesla-(2021-12-20-2022-1-18)_Dalia Bracha_HE_Translation</t>
        </is>
      </c>
      <c r="H1592" s="110" t="n">
        <v>2154.9</v>
      </c>
      <c r="I1592" s="110" t="n">
        <v>0.1</v>
      </c>
      <c r="J1592" s="110" t="inlineStr">
        <is>
          <t>USD</t>
        </is>
      </c>
      <c r="K1592" s="110" t="n">
        <v>215.49</v>
      </c>
      <c r="L1592" s="110" t="inlineStr">
        <is>
          <t>EDGE-50728-375052</t>
        </is>
      </c>
    </row>
    <row r="1593">
      <c r="B1593" s="110" t="n">
        <v>244187</v>
      </c>
      <c r="C1593" s="108" t="inlineStr">
        <is>
          <t>Tesla-(2021-12-20-2022-1-18)_Daniel Heydorn_DA_Translation</t>
        </is>
      </c>
      <c r="H1593" s="110" t="n">
        <v>1057.7692</v>
      </c>
      <c r="I1593" s="110" t="n">
        <v>0.13</v>
      </c>
      <c r="J1593" s="110" t="inlineStr">
        <is>
          <t>EUR</t>
        </is>
      </c>
      <c r="K1593" s="110" t="n">
        <v>137.51</v>
      </c>
      <c r="L1593" s="110" t="inlineStr">
        <is>
          <t>EDGE-244187-375053</t>
        </is>
      </c>
    </row>
    <row r="1594">
      <c r="B1594" s="110" t="n">
        <v>185536</v>
      </c>
      <c r="C1594" s="108" t="inlineStr">
        <is>
          <t>Tesla-(2021-12-20-2022-1-18)_Dragana Selakovic_SL_Translation</t>
        </is>
      </c>
      <c r="H1594" s="110" t="n">
        <v>600</v>
      </c>
      <c r="I1594" s="110" t="n">
        <v>0.08</v>
      </c>
      <c r="J1594" s="110" t="inlineStr">
        <is>
          <t>EUR</t>
        </is>
      </c>
      <c r="K1594" s="110" t="n">
        <v>48</v>
      </c>
      <c r="L1594" s="110" t="inlineStr">
        <is>
          <t>EDGE-185536-375054</t>
        </is>
      </c>
    </row>
    <row r="1595">
      <c r="B1595" s="110" t="n">
        <v>121197</v>
      </c>
      <c r="C1595" s="108" t="inlineStr">
        <is>
          <t>Tesla-(2021-12-20-2022-1-18)_Erkan Umul_TR_Translation</t>
        </is>
      </c>
      <c r="H1595" s="110" t="n">
        <v>671</v>
      </c>
      <c r="I1595" s="110" t="n">
        <v>0.06</v>
      </c>
      <c r="J1595" s="110" t="inlineStr">
        <is>
          <t>USD</t>
        </is>
      </c>
      <c r="K1595" s="110" t="n">
        <v>40.26</v>
      </c>
      <c r="L1595" s="110" t="inlineStr">
        <is>
          <t>EDGE-121197-375055</t>
        </is>
      </c>
    </row>
    <row r="1596">
      <c r="B1596" s="110" t="n">
        <v>7341</v>
      </c>
      <c r="C1596" s="108" t="inlineStr">
        <is>
          <t>Tesla-(2021-12-20-2022-1-18)_Gerard Grivé_CA_Translation</t>
        </is>
      </c>
      <c r="H1596" s="110" t="n">
        <v>3447.3</v>
      </c>
      <c r="I1596" s="110" t="n">
        <v>0.075</v>
      </c>
      <c r="J1596" s="110" t="inlineStr">
        <is>
          <t>EUR</t>
        </is>
      </c>
      <c r="K1596" s="110" t="n">
        <v>258.55</v>
      </c>
      <c r="L1596" s="110" t="inlineStr">
        <is>
          <t>EDGE-7341-375056</t>
        </is>
      </c>
    </row>
    <row r="1597">
      <c r="B1597" s="110" t="n">
        <v>164962</v>
      </c>
      <c r="C1597" s="108" t="inlineStr">
        <is>
          <t>Tesla-(2021-12-20-2022-1-18)_Geray Lv_CN_Translation</t>
        </is>
      </c>
      <c r="H1597" s="110" t="n">
        <v>751.8</v>
      </c>
      <c r="I1597" s="110" t="n">
        <v>0.33</v>
      </c>
      <c r="J1597" s="110" t="inlineStr">
        <is>
          <t>CNY</t>
        </is>
      </c>
      <c r="K1597" s="110" t="n">
        <v>248.09</v>
      </c>
      <c r="L1597" s="110" t="inlineStr">
        <is>
          <t>EDGE-164962-375057</t>
        </is>
      </c>
    </row>
    <row r="1598">
      <c r="B1598" s="110" t="n">
        <v>16756</v>
      </c>
      <c r="C1598" s="108" t="inlineStr">
        <is>
          <t>Tesla-(2021-12-20-2022-1-18)_Guo Zhanying_CN_Translation</t>
        </is>
      </c>
      <c r="H1598" s="110" t="n">
        <v>6210.7</v>
      </c>
      <c r="I1598" s="110" t="n">
        <v>0.18</v>
      </c>
      <c r="J1598" s="110" t="inlineStr">
        <is>
          <t>CNY</t>
        </is>
      </c>
      <c r="K1598" s="110" t="n">
        <v>1117.93</v>
      </c>
      <c r="L1598" s="110" t="inlineStr">
        <is>
          <t>EDGE-16756-375058</t>
        </is>
      </c>
    </row>
    <row r="1599">
      <c r="B1599" s="110" t="n">
        <v>119669</v>
      </c>
      <c r="C1599" s="108" t="inlineStr">
        <is>
          <t>Tesla-(2021-12-20-2022-1-18)_Gyeongsu Lee_KO_Translation</t>
        </is>
      </c>
      <c r="H1599" s="110" t="n">
        <v>7982.4</v>
      </c>
      <c r="I1599" s="110" t="n">
        <v>0.06</v>
      </c>
      <c r="J1599" s="110" t="inlineStr">
        <is>
          <t>USD</t>
        </is>
      </c>
      <c r="K1599" s="110" t="n">
        <v>478.94</v>
      </c>
      <c r="L1599" s="110" t="inlineStr">
        <is>
          <t>EDGE-119669-375059</t>
        </is>
      </c>
    </row>
    <row r="1600">
      <c r="B1600" s="110" t="n">
        <v>117325</v>
      </c>
      <c r="C1600" s="108" t="inlineStr">
        <is>
          <t>Tesla-(2021-12-20-2022-1-18)_Hiromasa Funaki_JA_Translation</t>
        </is>
      </c>
      <c r="H1600" s="110" t="n">
        <v>2765</v>
      </c>
      <c r="I1600" s="110" t="n">
        <v>10</v>
      </c>
      <c r="J1600" s="110" t="inlineStr">
        <is>
          <t>JPY</t>
        </is>
      </c>
      <c r="K1600" s="110" t="n">
        <v>27650</v>
      </c>
      <c r="L1600" s="110" t="inlineStr">
        <is>
          <t>EDGE-117325-375060</t>
        </is>
      </c>
    </row>
    <row r="1601">
      <c r="B1601" s="110" t="n">
        <v>146800</v>
      </c>
      <c r="C1601" s="108" t="inlineStr">
        <is>
          <t>Tesla-(2021-12-20-2022-1-18)_Hudayi Ozcan_TR_Translation</t>
        </is>
      </c>
      <c r="H1601" s="110" t="n">
        <v>862.7</v>
      </c>
      <c r="I1601" s="110" t="n">
        <v>0.06</v>
      </c>
      <c r="J1601" s="110" t="inlineStr">
        <is>
          <t>USD</t>
        </is>
      </c>
      <c r="K1601" s="110" t="n">
        <v>51.76</v>
      </c>
      <c r="L1601" s="110" t="inlineStr">
        <is>
          <t>EDGE-146800-375061</t>
        </is>
      </c>
    </row>
    <row r="1602">
      <c r="B1602" s="110" t="n">
        <v>176902</v>
      </c>
      <c r="C1602" s="108" t="inlineStr">
        <is>
          <t>Tesla-(2021-12-20-2022-1-18)_Ida Søgaard_DA_Translation</t>
        </is>
      </c>
      <c r="H1602" s="110" t="n">
        <v>222.53333</v>
      </c>
      <c r="I1602" s="110" t="n">
        <v>0.12</v>
      </c>
      <c r="J1602" s="110" t="inlineStr">
        <is>
          <t>EUR</t>
        </is>
      </c>
      <c r="K1602" s="110" t="n">
        <v>26.7</v>
      </c>
      <c r="L1602" s="110" t="inlineStr">
        <is>
          <t>EDGE-176902-375062</t>
        </is>
      </c>
    </row>
    <row r="1603">
      <c r="B1603" s="110" t="n">
        <v>161261</v>
      </c>
      <c r="C1603" s="108" t="inlineStr">
        <is>
          <t>Tesla-(2021-12-20-2022-1-18)_Ilaria Mazzaferro_IT_Translation</t>
        </is>
      </c>
      <c r="H1603" s="110" t="n">
        <v>571.42857</v>
      </c>
      <c r="I1603" s="110" t="n">
        <v>0.07000000000000001</v>
      </c>
      <c r="J1603" s="110" t="inlineStr">
        <is>
          <t>EUR</t>
        </is>
      </c>
      <c r="K1603" s="110" t="n">
        <v>40</v>
      </c>
      <c r="L1603" s="110" t="inlineStr">
        <is>
          <t>EDGE-161261-375063</t>
        </is>
      </c>
    </row>
    <row r="1604">
      <c r="B1604" s="110" t="n">
        <v>175908</v>
      </c>
      <c r="C1604" s="108" t="inlineStr">
        <is>
          <t>Tesla-(2021-12-20-2022-1-18)_Johan Mikael Kjällman_SV_Translation</t>
        </is>
      </c>
      <c r="H1604" s="110" t="n">
        <v>2307.6923</v>
      </c>
      <c r="I1604" s="110" t="n">
        <v>0.13</v>
      </c>
      <c r="J1604" s="110" t="inlineStr">
        <is>
          <t>EUR</t>
        </is>
      </c>
      <c r="K1604" s="110" t="n">
        <v>300</v>
      </c>
      <c r="L1604" s="110" t="inlineStr">
        <is>
          <t>EDGE-175908-375064</t>
        </is>
      </c>
    </row>
    <row r="1605">
      <c r="B1605" s="110" t="n">
        <v>192865</v>
      </c>
      <c r="C1605" s="108" t="inlineStr">
        <is>
          <t>Tesla-(2021-12-20-2022-1-18)_Jun Soo Jeon_KO_Translation</t>
        </is>
      </c>
      <c r="H1605" s="110" t="n">
        <v>1222.9</v>
      </c>
      <c r="I1605" s="110" t="n">
        <v>0.09</v>
      </c>
      <c r="J1605" s="110" t="inlineStr">
        <is>
          <t>USD</t>
        </is>
      </c>
      <c r="K1605" s="110" t="n">
        <v>110.061</v>
      </c>
      <c r="L1605" s="110" t="inlineStr">
        <is>
          <t>EDGE-192865-375065</t>
        </is>
      </c>
    </row>
    <row r="1606">
      <c r="B1606" s="110" t="n">
        <v>194360</v>
      </c>
      <c r="C1606" s="108" t="inlineStr">
        <is>
          <t>Tesla-(2021-12-20-2022-1-18)_Jussi Anttila_FI_Translation</t>
        </is>
      </c>
      <c r="H1606" s="110" t="n">
        <v>1565</v>
      </c>
      <c r="I1606" s="110" t="n">
        <v>0.13</v>
      </c>
      <c r="J1606" s="110" t="inlineStr">
        <is>
          <t>EUR</t>
        </is>
      </c>
      <c r="K1606" s="110" t="n">
        <v>203.45</v>
      </c>
      <c r="L1606" s="110" t="inlineStr">
        <is>
          <t>EDGE-194360-375066</t>
        </is>
      </c>
    </row>
    <row r="1607">
      <c r="B1607" s="110" t="n">
        <v>150024</v>
      </c>
      <c r="C1607" s="108" t="inlineStr">
        <is>
          <t>Tesla-(2021-12-20-2022-1-18)_Karahan Sisman_TR_Translation</t>
        </is>
      </c>
      <c r="H1607" s="110" t="n">
        <v>173.1</v>
      </c>
      <c r="I1607" s="110" t="n">
        <v>0.08</v>
      </c>
      <c r="J1607" s="110" t="inlineStr">
        <is>
          <t>USD</t>
        </is>
      </c>
      <c r="K1607" s="110" t="n">
        <v>13.85</v>
      </c>
      <c r="L1607" s="110" t="inlineStr">
        <is>
          <t>EDGE-150024-375067</t>
        </is>
      </c>
    </row>
    <row r="1608">
      <c r="B1608" s="110" t="n">
        <v>67147</v>
      </c>
      <c r="C1608" s="108" t="inlineStr">
        <is>
          <t>Tesla-(2021-12-20-2022-1-18)_Keelin Feeney_EN_UK_Translation</t>
        </is>
      </c>
      <c r="H1608" s="110" t="n">
        <v>1284.6</v>
      </c>
      <c r="I1608" s="110" t="n">
        <v>0.03</v>
      </c>
      <c r="J1608" s="110" t="inlineStr">
        <is>
          <t>EUR</t>
        </is>
      </c>
      <c r="K1608" s="110" t="n">
        <v>38.54</v>
      </c>
      <c r="L1608" s="110" t="inlineStr">
        <is>
          <t>EDGE-67147-375068</t>
        </is>
      </c>
    </row>
    <row r="1609">
      <c r="B1609" s="110" t="n">
        <v>150112</v>
      </c>
      <c r="C1609" s="108" t="inlineStr">
        <is>
          <t>Tesla-(2021-12-20-2022-1-18)_Koen Vander Elst_nl_Translation</t>
        </is>
      </c>
      <c r="H1609" s="110" t="n">
        <v>1822.7</v>
      </c>
      <c r="I1609" s="110" t="n">
        <v>0.1</v>
      </c>
      <c r="J1609" s="110" t="inlineStr">
        <is>
          <t>EUR</t>
        </is>
      </c>
      <c r="K1609" s="110" t="n">
        <v>182.27</v>
      </c>
      <c r="L1609" s="110" t="inlineStr">
        <is>
          <t>EDGE-150112-375069</t>
        </is>
      </c>
    </row>
    <row r="1610">
      <c r="B1610" s="110" t="n">
        <v>5533</v>
      </c>
      <c r="C1610" s="108" t="inlineStr">
        <is>
          <t>Tesla-(2021-12-20-2022-1-18)_Laszlo Kovacs_hu_Translation</t>
        </is>
      </c>
      <c r="H1610" s="110" t="n">
        <v>1720.8</v>
      </c>
      <c r="I1610" s="110" t="n">
        <v>0.08</v>
      </c>
      <c r="J1610" s="110" t="inlineStr">
        <is>
          <t>USD</t>
        </is>
      </c>
      <c r="K1610" s="110" t="n">
        <v>137.66</v>
      </c>
      <c r="L1610" s="110" t="inlineStr">
        <is>
          <t>EDGE-5533-375070</t>
        </is>
      </c>
    </row>
    <row r="1611">
      <c r="B1611" s="110" t="n">
        <v>170316</v>
      </c>
      <c r="C1611" s="108" t="inlineStr">
        <is>
          <t>Tesla-(2021-12-20-2022-1-18)_Li Yat Tung_HK_Translation</t>
        </is>
      </c>
      <c r="H1611" s="110" t="n">
        <v>1982.1</v>
      </c>
      <c r="I1611" s="110" t="n">
        <v>0.08500000000000001</v>
      </c>
      <c r="J1611" s="110" t="inlineStr">
        <is>
          <t>USD</t>
        </is>
      </c>
      <c r="K1611" s="110" t="n">
        <v>168.48</v>
      </c>
      <c r="L1611" s="110" t="inlineStr">
        <is>
          <t>EDGE-170316-375071</t>
        </is>
      </c>
    </row>
    <row r="1612">
      <c r="B1612" s="110" t="n">
        <v>81450</v>
      </c>
      <c r="C1612" s="108" t="inlineStr">
        <is>
          <t>Tesla-(2021-12-20-2022-1-18)_Lingsoft_NO_NO_Translation</t>
        </is>
      </c>
      <c r="H1612" s="110" t="n">
        <v>1930.0903</v>
      </c>
      <c r="I1612" s="110" t="n">
        <v>0.155</v>
      </c>
      <c r="J1612" s="110" t="inlineStr">
        <is>
          <t>EUR</t>
        </is>
      </c>
      <c r="K1612" s="110" t="n">
        <v>299.16</v>
      </c>
      <c r="L1612" s="110" t="inlineStr">
        <is>
          <t>EDGE-81450-375072</t>
        </is>
      </c>
    </row>
    <row r="1613">
      <c r="B1613" s="110" t="n">
        <v>142403</v>
      </c>
      <c r="C1613" s="108" t="inlineStr">
        <is>
          <t>Tesla-(2021-12-20-2022-1-18)_lp Pik Yu_HK_Translation</t>
        </is>
      </c>
      <c r="H1613" s="110" t="n">
        <v>1660</v>
      </c>
      <c r="I1613" s="110" t="n">
        <v>0.08</v>
      </c>
      <c r="J1613" s="110" t="inlineStr">
        <is>
          <t>USD</t>
        </is>
      </c>
      <c r="K1613" s="110" t="n">
        <v>132.8</v>
      </c>
      <c r="L1613" s="110" t="inlineStr">
        <is>
          <t>EDGE-142403-375073</t>
        </is>
      </c>
    </row>
    <row r="1614">
      <c r="B1614" s="110" t="n">
        <v>44352</v>
      </c>
      <c r="C1614" s="108" t="inlineStr">
        <is>
          <t>Tesla-(2021-12-20-2022-1-18)_Luca Ghelli _IT_Translation</t>
        </is>
      </c>
      <c r="H1614" s="110" t="n">
        <v>5062.2</v>
      </c>
      <c r="I1614" s="110" t="n">
        <v>0.07000000000000001</v>
      </c>
      <c r="J1614" s="110" t="inlineStr">
        <is>
          <t>EUR</t>
        </is>
      </c>
      <c r="K1614" s="110" t="n">
        <v>354.35</v>
      </c>
      <c r="L1614" s="110" t="inlineStr">
        <is>
          <t>EDGE-44352-375074</t>
        </is>
      </c>
    </row>
    <row r="1615">
      <c r="B1615" s="110" t="n">
        <v>177888</v>
      </c>
      <c r="C1615" s="108" t="inlineStr">
        <is>
          <t>Tesla-(2021-12-20-2022-1-18)_Luis Martins_PTPT_Translation</t>
        </is>
      </c>
      <c r="H1615" s="110" t="n">
        <v>662.3</v>
      </c>
      <c r="I1615" s="110" t="n">
        <v>0.055</v>
      </c>
      <c r="J1615" s="110" t="inlineStr">
        <is>
          <t>EUR</t>
        </is>
      </c>
      <c r="K1615" s="110" t="n">
        <v>36.43</v>
      </c>
      <c r="L1615" s="110" t="inlineStr">
        <is>
          <t>EDGE-177888-375075</t>
        </is>
      </c>
    </row>
    <row r="1616">
      <c r="B1616" s="110" t="n">
        <v>195686</v>
      </c>
      <c r="C1616" s="108" t="inlineStr">
        <is>
          <t>Tesla-(2021-12-20-2022-1-18)_Lukáš Georgiev_cz_Translation</t>
        </is>
      </c>
      <c r="H1616" s="110" t="n">
        <v>12634.5</v>
      </c>
      <c r="I1616" s="110" t="n">
        <v>0.06</v>
      </c>
      <c r="J1616" s="110" t="inlineStr">
        <is>
          <t>EUR</t>
        </is>
      </c>
      <c r="K1616" s="110" t="n">
        <v>758.0700000000001</v>
      </c>
      <c r="L1616" s="110" t="inlineStr">
        <is>
          <t>EDGE-195686-375076</t>
        </is>
      </c>
    </row>
    <row r="1617">
      <c r="B1617" s="110" t="inlineStr">
        <is>
          <t>G90006218</t>
        </is>
      </c>
      <c r="C1617" s="108" t="inlineStr">
        <is>
          <t>Tesla-(2021-12-20-2022-1-18)_Maciej Andrzejczak_PL_Translation</t>
        </is>
      </c>
      <c r="H1617" s="110" t="n">
        <v>4147.5</v>
      </c>
      <c r="I1617" s="110" t="n">
        <v>0.08</v>
      </c>
      <c r="J1617" s="110" t="inlineStr">
        <is>
          <t>EUR</t>
        </is>
      </c>
      <c r="K1617" s="110" t="n">
        <v>331.8</v>
      </c>
      <c r="L1617" s="110" t="inlineStr">
        <is>
          <t>EDGE-G90006218-375235</t>
        </is>
      </c>
    </row>
    <row r="1618">
      <c r="B1618" s="110" t="inlineStr">
        <is>
          <t>G90006216</t>
        </is>
      </c>
      <c r="C1618" s="108" t="inlineStr">
        <is>
          <t>Tesla-(2021-12-20-2022-1-18)_Maciej Zieliński_PL_Translation</t>
        </is>
      </c>
      <c r="H1618" s="110" t="n">
        <v>200</v>
      </c>
      <c r="I1618" s="110" t="n">
        <v>0.05</v>
      </c>
      <c r="J1618" s="110" t="inlineStr">
        <is>
          <t>EUR</t>
        </is>
      </c>
      <c r="K1618" s="110" t="n">
        <v>10</v>
      </c>
      <c r="L1618" s="110" t="inlineStr">
        <is>
          <t>EDGE-G90006216-375236</t>
        </is>
      </c>
    </row>
    <row r="1619">
      <c r="B1619" s="110" t="inlineStr">
        <is>
          <t>G90006215</t>
        </is>
      </c>
      <c r="C1619" s="108" t="inlineStr">
        <is>
          <t>Tesla-(2021-12-20-2022-1-18)_Marcin Marciniszyn_PL_Translation</t>
        </is>
      </c>
      <c r="H1619" s="110" t="n">
        <v>1374.8</v>
      </c>
      <c r="I1619" s="110" t="n">
        <v>0.07000000000000001</v>
      </c>
      <c r="J1619" s="110" t="inlineStr">
        <is>
          <t>EUR</t>
        </is>
      </c>
      <c r="K1619" s="110" t="n">
        <v>96.23999999999999</v>
      </c>
      <c r="L1619" s="110" t="inlineStr">
        <is>
          <t>EDGE-G90006215-375237</t>
        </is>
      </c>
    </row>
    <row r="1620">
      <c r="B1620" s="110" t="n">
        <v>195328</v>
      </c>
      <c r="C1620" s="108" t="inlineStr">
        <is>
          <t>Tesla-(2021-12-20-2022-1-18)_Michaela Cocca_cz_Translation</t>
        </is>
      </c>
      <c r="H1620" s="110" t="n">
        <v>727.9</v>
      </c>
      <c r="I1620" s="110" t="n">
        <v>0.045</v>
      </c>
      <c r="J1620" s="110" t="inlineStr">
        <is>
          <t>EUR</t>
        </is>
      </c>
      <c r="K1620" s="110" t="n">
        <v>32.76</v>
      </c>
      <c r="L1620" s="110" t="inlineStr">
        <is>
          <t xml:space="preserve"> EDGE-195328-375077</t>
        </is>
      </c>
    </row>
    <row r="1621">
      <c r="B1621" s="110" t="n">
        <v>187410</v>
      </c>
      <c r="C1621" s="108" t="inlineStr">
        <is>
          <t>Tesla-(2021-12-20-2022-1-18)_Mirna Safar_hr_Translation</t>
        </is>
      </c>
      <c r="H1621" s="110" t="n">
        <v>250.8</v>
      </c>
      <c r="I1621" s="110" t="n">
        <v>0.05</v>
      </c>
      <c r="J1621" s="110" t="inlineStr">
        <is>
          <t>EUR</t>
        </is>
      </c>
      <c r="K1621" s="110" t="n">
        <v>12.54</v>
      </c>
      <c r="L1621" s="110" t="inlineStr">
        <is>
          <t>EDGE-187410-375078</t>
        </is>
      </c>
    </row>
    <row r="1622">
      <c r="B1622" s="110" t="n">
        <v>17611</v>
      </c>
      <c r="C1622" s="108" t="inlineStr">
        <is>
          <t>Tesla-(2021-12-20-2022-1-18)_Nathalie Delarbre_FR_FR_Translation</t>
        </is>
      </c>
      <c r="H1622" s="110" t="n">
        <v>111.11111</v>
      </c>
      <c r="I1622" s="110" t="n">
        <v>0.09</v>
      </c>
      <c r="J1622" s="110" t="inlineStr">
        <is>
          <t>EUR</t>
        </is>
      </c>
      <c r="K1622" s="110" t="n">
        <v>10</v>
      </c>
      <c r="L1622" s="110" t="inlineStr">
        <is>
          <t>EDGE-17611-375079</t>
        </is>
      </c>
    </row>
    <row r="1623">
      <c r="B1623" s="110" t="n">
        <v>190215</v>
      </c>
      <c r="C1623" s="108" t="inlineStr">
        <is>
          <t>Tesla-(2021-12-20-2022-1-18)_Osama Mohammed El-Bishlawi_ar_Translation</t>
        </is>
      </c>
      <c r="H1623" s="110" t="n">
        <v>950.2</v>
      </c>
      <c r="I1623" s="110" t="n">
        <v>0.05</v>
      </c>
      <c r="J1623" s="110" t="inlineStr">
        <is>
          <t>USD</t>
        </is>
      </c>
      <c r="K1623" s="110" t="n">
        <v>47.51</v>
      </c>
      <c r="L1623" s="110" t="inlineStr">
        <is>
          <t>EDGE-190215-375080</t>
        </is>
      </c>
    </row>
    <row r="1624">
      <c r="B1624" s="110" t="n">
        <v>51833</v>
      </c>
      <c r="C1624" s="108" t="inlineStr">
        <is>
          <t>Tesla-(2021-12-20-2022-1-18)_Pablo San Millan Gutierrez_ES_Translation</t>
        </is>
      </c>
      <c r="H1624" s="110" t="n">
        <v>3037.2143</v>
      </c>
      <c r="I1624" s="110" t="n">
        <v>0.07000000000000001</v>
      </c>
      <c r="J1624" s="110" t="inlineStr">
        <is>
          <t>EUR</t>
        </is>
      </c>
      <c r="K1624" s="110" t="n">
        <v>212.61</v>
      </c>
      <c r="L1624" s="110" t="inlineStr">
        <is>
          <t>EDGE-51833-375081</t>
        </is>
      </c>
    </row>
    <row r="1625">
      <c r="B1625" s="110" t="n">
        <v>169954</v>
      </c>
      <c r="C1625" s="108" t="inlineStr">
        <is>
          <t>Tesla-(2021-12-20-2022-1-18)_Peggy Chiang_tw_Translation</t>
        </is>
      </c>
      <c r="H1625" s="110" t="n">
        <v>1555.9</v>
      </c>
      <c r="I1625" s="110" t="n">
        <v>0.1</v>
      </c>
      <c r="J1625" s="110" t="inlineStr">
        <is>
          <t>USD</t>
        </is>
      </c>
      <c r="K1625" s="110" t="n">
        <v>155.59</v>
      </c>
      <c r="L1625" s="110" t="inlineStr">
        <is>
          <t>EDGE-169954-375082</t>
        </is>
      </c>
    </row>
    <row r="1626">
      <c r="B1626" s="110" t="n">
        <v>169881</v>
      </c>
      <c r="C1626" s="108" t="inlineStr">
        <is>
          <t>Tesla-(2021-12-20-2022-1-18)_Philipp Weber_de_Translation</t>
        </is>
      </c>
      <c r="H1626" s="110" t="n">
        <v>7775.0667</v>
      </c>
      <c r="I1626" s="110" t="n">
        <v>0.09</v>
      </c>
      <c r="J1626" s="110" t="inlineStr">
        <is>
          <t>EUR</t>
        </is>
      </c>
      <c r="K1626" s="110" t="n">
        <v>699.76</v>
      </c>
      <c r="L1626" s="110" t="inlineStr">
        <is>
          <t>EDGE-169881-375083</t>
        </is>
      </c>
    </row>
    <row r="1627">
      <c r="B1627" s="110" t="n">
        <v>176929</v>
      </c>
      <c r="C1627" s="108" t="inlineStr">
        <is>
          <t>Tesla-(2021-12-20-2022-1-18)_Rita Rocha Grave_PTPT_Translation</t>
        </is>
      </c>
      <c r="H1627" s="110" t="n">
        <v>892.1</v>
      </c>
      <c r="I1627" s="110" t="n">
        <v>0.065</v>
      </c>
      <c r="J1627" s="110" t="inlineStr">
        <is>
          <t>EUR</t>
        </is>
      </c>
      <c r="K1627" s="110" t="n">
        <v>57.99</v>
      </c>
      <c r="L1627" s="110" t="inlineStr">
        <is>
          <t>EDGE-176929-375084</t>
        </is>
      </c>
    </row>
    <row r="1628">
      <c r="B1628" s="110" t="n">
        <v>51840</v>
      </c>
      <c r="C1628" s="108" t="inlineStr">
        <is>
          <t>Tesla-(2021-12-20-2022-1-18)_Simon Wei_TW_Translation</t>
        </is>
      </c>
      <c r="H1628" s="110" t="n">
        <v>1935.1</v>
      </c>
      <c r="I1628" s="110" t="n">
        <v>0.035</v>
      </c>
      <c r="J1628" s="110" t="inlineStr">
        <is>
          <t>USD</t>
        </is>
      </c>
      <c r="K1628" s="110" t="n">
        <v>67.73</v>
      </c>
      <c r="L1628" s="110" t="inlineStr">
        <is>
          <t>EDGE-51840-375085</t>
        </is>
      </c>
    </row>
    <row r="1629">
      <c r="B1629" s="110" t="n">
        <v>187409</v>
      </c>
      <c r="C1629" s="108" t="inlineStr">
        <is>
          <t>Tesla-(2021-12-20-2022-1-18)_Sonja Klaric_HR_Translation</t>
        </is>
      </c>
      <c r="H1629" s="110" t="n">
        <v>948.2</v>
      </c>
      <c r="I1629" s="110" t="n">
        <v>0.06</v>
      </c>
      <c r="J1629" s="110" t="inlineStr">
        <is>
          <t>EUR</t>
        </is>
      </c>
      <c r="K1629" s="110" t="n">
        <v>56.89</v>
      </c>
      <c r="L1629" s="110" t="inlineStr">
        <is>
          <t>EDGE-187409-375086</t>
        </is>
      </c>
    </row>
    <row r="1630">
      <c r="B1630" s="110" t="n">
        <v>187485</v>
      </c>
      <c r="C1630" s="108" t="inlineStr">
        <is>
          <t>Tesla-(2021-12-20-2022-1-18)_Theodoros Kalyvas_EL_Translation</t>
        </is>
      </c>
      <c r="H1630" s="110" t="n">
        <v>1597.4</v>
      </c>
      <c r="I1630" s="110" t="n">
        <v>0.08</v>
      </c>
      <c r="J1630" s="110" t="inlineStr">
        <is>
          <t>EUR</t>
        </is>
      </c>
      <c r="K1630" s="110" t="n">
        <v>127.79</v>
      </c>
      <c r="L1630" s="110" t="inlineStr">
        <is>
          <t>EDGE-187485-375087</t>
        </is>
      </c>
    </row>
    <row r="1631">
      <c r="B1631" s="110" t="n">
        <v>195727</v>
      </c>
      <c r="C1631" s="108" t="inlineStr">
        <is>
          <t>Tesla-(2021-12-20-2022-1-18)_Valentin Cirdei_RO_Translation</t>
        </is>
      </c>
      <c r="H1631" s="110" t="n">
        <v>3141.5667</v>
      </c>
      <c r="I1631" s="110" t="n">
        <v>0.06</v>
      </c>
      <c r="J1631" s="110" t="inlineStr">
        <is>
          <t>EUR</t>
        </is>
      </c>
      <c r="K1631" s="110" t="n">
        <v>188.49</v>
      </c>
      <c r="L1631" s="110" t="inlineStr">
        <is>
          <t>EDGE-195727-375088</t>
        </is>
      </c>
    </row>
    <row r="1632">
      <c r="B1632" s="110" t="n">
        <v>123749</v>
      </c>
      <c r="C1632" s="108" t="inlineStr">
        <is>
          <t>Tesla-(2021-12-20-2022-1-18)_Vanessa Robinson_EN_UK_Translation</t>
        </is>
      </c>
      <c r="H1632" s="110" t="n">
        <v>372.4</v>
      </c>
      <c r="I1632" s="110" t="n">
        <v>0.035</v>
      </c>
      <c r="J1632" s="110" t="inlineStr">
        <is>
          <t>EUR</t>
        </is>
      </c>
      <c r="K1632" s="110" t="n">
        <v>13.034</v>
      </c>
      <c r="L1632" s="110" t="inlineStr">
        <is>
          <t>EDGE-123749-375089</t>
        </is>
      </c>
    </row>
    <row r="1633">
      <c r="B1633" s="110" t="n">
        <v>116398</v>
      </c>
      <c r="C1633" s="108" t="inlineStr">
        <is>
          <t>Tesla-(2021-12-20-2022-1-18)_Inge_NO_Translation</t>
        </is>
      </c>
      <c r="H1633" s="110" t="n">
        <v>592.59259</v>
      </c>
      <c r="I1633" s="110" t="n">
        <v>0.135</v>
      </c>
      <c r="J1633" s="110" t="inlineStr">
        <is>
          <t>EUR</t>
        </is>
      </c>
      <c r="K1633" s="110" t="n">
        <v>80</v>
      </c>
      <c r="L1633" s="110" t="inlineStr">
        <is>
          <t>EDGE-116398-375090</t>
        </is>
      </c>
    </row>
    <row r="1634">
      <c r="B1634" s="110" t="n">
        <v>74965</v>
      </c>
      <c r="C1634" s="108" t="inlineStr">
        <is>
          <t>Tesla-(2021-12-20-2022-1-18)_Polona Kovač_HR_Translation</t>
        </is>
      </c>
      <c r="H1634" s="110" t="n">
        <v>404.9</v>
      </c>
      <c r="I1634" s="110" t="n">
        <v>0.07099999999999999</v>
      </c>
      <c r="J1634" s="110" t="inlineStr">
        <is>
          <t>EUR</t>
        </is>
      </c>
      <c r="K1634" s="110" t="n">
        <v>28.75</v>
      </c>
      <c r="L1634" s="110" t="inlineStr">
        <is>
          <t>EDGE-74965-375092</t>
        </is>
      </c>
    </row>
    <row r="1635">
      <c r="B1635" s="110" t="n">
        <v>5522</v>
      </c>
      <c r="C1635" s="108" t="inlineStr">
        <is>
          <t>Tesla-(2021-12-20-2022-1-18)_Ulas Cogendezoglu_TR_Translation</t>
        </is>
      </c>
      <c r="H1635" s="110" t="n">
        <v>1569.8</v>
      </c>
      <c r="I1635" s="110" t="n">
        <v>0.063</v>
      </c>
      <c r="J1635" s="110" t="inlineStr">
        <is>
          <t>USD</t>
        </is>
      </c>
      <c r="K1635" s="110" t="n">
        <v>98.90000000000001</v>
      </c>
      <c r="L1635" s="110" t="inlineStr">
        <is>
          <t>EDGE-5522-375093</t>
        </is>
      </c>
    </row>
    <row r="1636">
      <c r="B1636" s="110" t="n">
        <v>74719</v>
      </c>
      <c r="C1636" s="108" t="inlineStr">
        <is>
          <t>Tesla-(2021-12-20-2022-1-18)_Isabel Guijarro_SV_Translation</t>
        </is>
      </c>
      <c r="H1636" s="110" t="n">
        <v>1449.9279</v>
      </c>
      <c r="I1636" s="110" t="n">
        <v>0.1525</v>
      </c>
      <c r="J1636" s="110" t="inlineStr">
        <is>
          <t>EUR</t>
        </is>
      </c>
      <c r="K1636" s="110" t="n">
        <v>221.114</v>
      </c>
      <c r="L1636" s="110" t="inlineStr">
        <is>
          <t>EDGE-74719-375211</t>
        </is>
      </c>
    </row>
    <row r="1637">
      <c r="B1637" s="110" t="n">
        <v>5522</v>
      </c>
      <c r="C1637" s="108" t="inlineStr">
        <is>
          <t>Tesla_FeatureNameUpdate-Navigation-DialogFlow_TR_ulas.cogendezoglu@estr.com_7.25h</t>
        </is>
      </c>
      <c r="H1637" s="110" t="n">
        <v>7.25</v>
      </c>
      <c r="I1637" s="110" t="n">
        <v>25</v>
      </c>
      <c r="J1637" s="110" t="inlineStr">
        <is>
          <t>USD</t>
        </is>
      </c>
      <c r="K1637" s="110" t="n">
        <v>181.25</v>
      </c>
      <c r="L1637" s="110" t="inlineStr">
        <is>
          <t>EDGE-5522-375163</t>
        </is>
      </c>
    </row>
    <row r="1638">
      <c r="B1638" s="110" t="n">
        <v>116398</v>
      </c>
      <c r="C1638" s="108" t="inlineStr">
        <is>
          <t>Tesla_Inge Davidsen_1.25h_NO Translation</t>
        </is>
      </c>
      <c r="H1638" s="110" t="n">
        <v>1.25</v>
      </c>
      <c r="I1638" s="110" t="n">
        <v>40</v>
      </c>
      <c r="J1638" s="110" t="inlineStr">
        <is>
          <t>EUR</t>
        </is>
      </c>
      <c r="K1638" s="110" t="n">
        <v>50</v>
      </c>
      <c r="L1638" s="110" t="inlineStr">
        <is>
          <t>EDGE-116398-375170</t>
        </is>
      </c>
    </row>
    <row r="1639">
      <c r="B1639" s="110" t="n">
        <v>192865</v>
      </c>
      <c r="C1639" s="108" t="inlineStr">
        <is>
          <t>202201_LQA monthly report_KO_Saltlux_1h</t>
        </is>
      </c>
      <c r="H1639" s="110" t="n">
        <v>1</v>
      </c>
      <c r="I1639" s="110" t="n">
        <v>25</v>
      </c>
      <c r="J1639" s="110" t="inlineStr">
        <is>
          <t>USD</t>
        </is>
      </c>
      <c r="K1639" s="110" t="n">
        <v>25</v>
      </c>
      <c r="L1639" s="110" t="inlineStr">
        <is>
          <t>EDGE-192865-375171</t>
        </is>
      </c>
    </row>
    <row r="1640">
      <c r="B1640" s="110" t="n">
        <v>5522</v>
      </c>
      <c r="C1640" s="108" t="inlineStr">
        <is>
          <t>Tesla_FeatureNameUpdate2_TR_estr_1.5h</t>
        </is>
      </c>
      <c r="H1640" s="110" t="n">
        <v>1.5</v>
      </c>
      <c r="I1640" s="110" t="n">
        <v>25</v>
      </c>
      <c r="J1640" s="110" t="inlineStr">
        <is>
          <t>USD</t>
        </is>
      </c>
      <c r="K1640" s="110" t="n">
        <v>37.5</v>
      </c>
      <c r="L1640" s="110" t="inlineStr">
        <is>
          <t>EDGE-5522-375181</t>
        </is>
      </c>
    </row>
    <row r="1641">
      <c r="B1641" s="110" t="n">
        <v>116398</v>
      </c>
      <c r="C1641" s="108" t="inlineStr">
        <is>
          <t>Tesla_Inge Davidsen_0.75h_NO Translation</t>
        </is>
      </c>
      <c r="H1641" s="110" t="n">
        <v>0.75</v>
      </c>
      <c r="I1641" s="110" t="n">
        <v>40</v>
      </c>
      <c r="J1641" s="110" t="inlineStr">
        <is>
          <t>EUR</t>
        </is>
      </c>
      <c r="K1641" s="110" t="n">
        <v>30</v>
      </c>
      <c r="L1641" s="110" t="inlineStr">
        <is>
          <t>EDGE-116398-375183</t>
        </is>
      </c>
    </row>
    <row r="1642">
      <c r="B1642" s="110" t="n">
        <v>5533</v>
      </c>
      <c r="C1642" s="108" t="inlineStr">
        <is>
          <t>Tesla _Hungarian Feature Names_Update_TEK Kft_1.25h</t>
        </is>
      </c>
      <c r="H1642" s="110" t="n">
        <v>1.25</v>
      </c>
      <c r="I1642" s="110" t="n">
        <v>20</v>
      </c>
      <c r="J1642" s="110" t="inlineStr">
        <is>
          <t>USD</t>
        </is>
      </c>
      <c r="K1642" s="110" t="n">
        <v>25</v>
      </c>
      <c r="L1642" s="110" t="inlineStr">
        <is>
          <t>EDGE-5533-375185</t>
        </is>
      </c>
    </row>
    <row r="1643">
      <c r="B1643" s="110" t="n">
        <v>176902</v>
      </c>
      <c r="C1643" s="108" t="inlineStr">
        <is>
          <t>202201_LQA monthly report_DA_Ida Søgaard_1h</t>
        </is>
      </c>
      <c r="H1643" s="110" t="n">
        <v>1</v>
      </c>
      <c r="I1643" s="110" t="n">
        <v>35</v>
      </c>
      <c r="J1643" s="110" t="inlineStr">
        <is>
          <t>EUR</t>
        </is>
      </c>
      <c r="K1643" s="110" t="n">
        <v>35</v>
      </c>
      <c r="L1643" s="110" t="inlineStr">
        <is>
          <t>EDGE-176902-375187</t>
        </is>
      </c>
    </row>
    <row r="1644">
      <c r="B1644" s="110" t="n">
        <v>74978</v>
      </c>
      <c r="C1644" s="108" t="inlineStr">
        <is>
          <t>202201_LQA monthly report_ES_Pilar Vasquez_1h</t>
        </is>
      </c>
      <c r="H1644" s="110" t="n">
        <v>1</v>
      </c>
      <c r="I1644" s="110" t="n">
        <v>15</v>
      </c>
      <c r="J1644" s="110" t="inlineStr">
        <is>
          <t>USD</t>
        </is>
      </c>
      <c r="K1644" s="110" t="n">
        <v>15</v>
      </c>
      <c r="L1644" s="110" t="inlineStr">
        <is>
          <t>EDGE-74978-375188</t>
        </is>
      </c>
    </row>
    <row r="1645">
      <c r="B1645" s="110" t="inlineStr">
        <is>
          <t>G90006218</t>
        </is>
      </c>
      <c r="C1645" s="108" t="inlineStr">
        <is>
          <t>202201_LQA monthly report_PL_Maciej Andrzejczak_1h</t>
        </is>
      </c>
      <c r="H1645" s="110" t="n">
        <v>1</v>
      </c>
      <c r="I1645" s="110" t="n">
        <v>22</v>
      </c>
      <c r="J1645" s="110" t="inlineStr">
        <is>
          <t>EUR</t>
        </is>
      </c>
      <c r="K1645" s="110" t="n">
        <v>22</v>
      </c>
      <c r="L1645" s="110" t="inlineStr">
        <is>
          <t>EDGE-G90006218-375238</t>
        </is>
      </c>
    </row>
    <row r="1646">
      <c r="B1646" s="110" t="n">
        <v>189907</v>
      </c>
      <c r="C1646" s="108" t="inlineStr">
        <is>
          <t>202201_LQA monthly report_AR_Abdelwahab Muhammed_1h</t>
        </is>
      </c>
      <c r="H1646" s="110" t="n">
        <v>1</v>
      </c>
      <c r="I1646" s="110" t="n">
        <v>18</v>
      </c>
      <c r="J1646" s="110" t="inlineStr">
        <is>
          <t>USD</t>
        </is>
      </c>
      <c r="K1646" s="110" t="n">
        <v>18</v>
      </c>
      <c r="L1646" s="110" t="inlineStr">
        <is>
          <t>EDGE-189907-375190</t>
        </is>
      </c>
    </row>
    <row r="1647">
      <c r="B1647" s="110" t="n">
        <v>187410</v>
      </c>
      <c r="C1647" s="108" t="inlineStr">
        <is>
          <t>202201_LQA monthly report_HR_Mirna Safar_1h</t>
        </is>
      </c>
      <c r="H1647" s="110" t="n">
        <v>1</v>
      </c>
      <c r="I1647" s="110" t="n">
        <v>15</v>
      </c>
      <c r="J1647" s="110" t="inlineStr">
        <is>
          <t>EUR</t>
        </is>
      </c>
      <c r="K1647" s="110" t="n">
        <v>15</v>
      </c>
      <c r="L1647" s="110" t="inlineStr">
        <is>
          <t>EDGE-187410-375193</t>
        </is>
      </c>
    </row>
    <row r="1648">
      <c r="B1648" s="110" t="n">
        <v>74965</v>
      </c>
      <c r="C1648" s="108" t="inlineStr">
        <is>
          <t>202201_LQA monthly report_SL_ALTPLUS_1h</t>
        </is>
      </c>
      <c r="H1648" s="110" t="n">
        <v>1</v>
      </c>
      <c r="I1648" s="110" t="n">
        <v>24</v>
      </c>
      <c r="J1648" s="110" t="inlineStr">
        <is>
          <t>EUR</t>
        </is>
      </c>
      <c r="K1648" s="110" t="n">
        <v>24</v>
      </c>
      <c r="L1648" s="110" t="inlineStr">
        <is>
          <t>EDGE-74965-375197</t>
        </is>
      </c>
    </row>
    <row r="1649">
      <c r="B1649" s="110" t="n">
        <v>5533</v>
      </c>
      <c r="C1649" s="108" t="inlineStr">
        <is>
          <t>Tesla _Hungarian_TEK Kft_Dec 27-30_Extra 25%-total_100 words</t>
        </is>
      </c>
      <c r="H1649" s="110" t="n">
        <v>100</v>
      </c>
      <c r="I1649" s="110" t="n">
        <v>0.027</v>
      </c>
      <c r="J1649" s="110" t="inlineStr">
        <is>
          <t>USD</t>
        </is>
      </c>
      <c r="K1649" s="110" t="n">
        <v>2.7</v>
      </c>
      <c r="L1649" s="110" t="inlineStr">
        <is>
          <t>EDGE-5533-375200</t>
        </is>
      </c>
    </row>
    <row r="1650">
      <c r="B1650" s="110" t="n">
        <v>74965</v>
      </c>
      <c r="C1650" s="108" t="inlineStr">
        <is>
          <t>Tesla _Croatian_ALTPLUS_Dec 23-31_Same rate as Slovenian_404.9 words</t>
        </is>
      </c>
      <c r="H1650" s="110" t="n">
        <v>404.9</v>
      </c>
      <c r="I1650" s="110" t="n">
        <v>0.025</v>
      </c>
      <c r="J1650" s="110" t="inlineStr">
        <is>
          <t>EUR</t>
        </is>
      </c>
      <c r="K1650" s="110" t="n">
        <v>10.12</v>
      </c>
      <c r="L1650" s="110" t="inlineStr">
        <is>
          <t>EDGE-74965-375201</t>
        </is>
      </c>
    </row>
    <row r="1651">
      <c r="B1651" s="110" t="n">
        <v>74719</v>
      </c>
      <c r="C1651" s="108" t="inlineStr">
        <is>
          <t>Tesla _Swedish_Translation_Jensen-Localization SL_Jan 13_Minimum fee_Review</t>
        </is>
      </c>
      <c r="H1651" s="110" t="n">
        <v>1</v>
      </c>
      <c r="I1651" s="110" t="n">
        <v>21</v>
      </c>
      <c r="J1651" s="110" t="inlineStr">
        <is>
          <t>EUR</t>
        </is>
      </c>
      <c r="K1651" s="110" t="n">
        <v>21</v>
      </c>
      <c r="L1651" s="110" t="inlineStr">
        <is>
          <t>EDGE-74719-375233</t>
        </is>
      </c>
    </row>
    <row r="1652">
      <c r="B1652" s="110" t="n">
        <v>74719</v>
      </c>
      <c r="C1652" s="108" t="inlineStr">
        <is>
          <t>Tesla _Swedish_Translation_Jensen-Localization SL_Test_45mins</t>
        </is>
      </c>
      <c r="H1652" s="110" t="n">
        <v>0.75</v>
      </c>
      <c r="I1652" s="110" t="n">
        <v>42</v>
      </c>
      <c r="J1652" s="110" t="inlineStr">
        <is>
          <t>EUR</t>
        </is>
      </c>
      <c r="K1652" s="110" t="n">
        <v>31.5</v>
      </c>
      <c r="L1652" s="110" t="inlineStr">
        <is>
          <t>EDGE-74719-375213</t>
        </is>
      </c>
    </row>
    <row r="1653">
      <c r="B1653" s="110" t="n">
        <v>194357</v>
      </c>
      <c r="C1653" s="108" t="inlineStr">
        <is>
          <t>20220114_Fix grammar in navigation voice guidance translations_TH_Saksit_1h</t>
        </is>
      </c>
      <c r="H1653" s="110" t="n">
        <v>1</v>
      </c>
      <c r="I1653" s="110" t="n">
        <v>35</v>
      </c>
      <c r="J1653" s="110" t="inlineStr">
        <is>
          <t>USD</t>
        </is>
      </c>
      <c r="K1653" s="110" t="n">
        <v>35</v>
      </c>
      <c r="L1653" s="110" t="inlineStr">
        <is>
          <t>EDGE-194357-375218</t>
        </is>
      </c>
    </row>
    <row r="1654">
      <c r="B1654" s="110" t="n">
        <v>195727</v>
      </c>
      <c r="C1654" s="108" t="inlineStr">
        <is>
          <t>20220114_Fix grammar in navigation voice guidance translations_RO_Vali C_20MIN</t>
        </is>
      </c>
      <c r="H1654" s="110" t="n">
        <v>0.33</v>
      </c>
      <c r="I1654" s="110" t="n">
        <v>25</v>
      </c>
      <c r="J1654" s="110" t="inlineStr">
        <is>
          <t>EUR</t>
        </is>
      </c>
      <c r="K1654" s="110" t="n">
        <v>8.25</v>
      </c>
      <c r="L1654" s="110" t="inlineStr">
        <is>
          <t>EDGE-195727-375219</t>
        </is>
      </c>
    </row>
    <row r="1655">
      <c r="B1655" s="110" t="n">
        <v>5522</v>
      </c>
      <c r="C1655" s="108" t="inlineStr">
        <is>
          <t>20220114_Fix grammar in navigation voice guidance translations_TR_Ulas_0.5h</t>
        </is>
      </c>
      <c r="H1655" s="110" t="n">
        <v>0.5</v>
      </c>
      <c r="I1655" s="110" t="n">
        <v>25</v>
      </c>
      <c r="J1655" s="110" t="inlineStr">
        <is>
          <t>USD</t>
        </is>
      </c>
      <c r="K1655" s="110" t="n">
        <v>12.5</v>
      </c>
      <c r="L1655" s="110" t="inlineStr">
        <is>
          <t>EDGE-5522-375222</t>
        </is>
      </c>
    </row>
    <row r="1656">
      <c r="B1656" s="110" t="n">
        <v>74965</v>
      </c>
      <c r="C1656" s="108" t="inlineStr">
        <is>
          <t>20220114_Fix grammar in navigation voice guidance translations_SL_Polona_1h</t>
        </is>
      </c>
      <c r="H1656" s="110" t="n">
        <v>1</v>
      </c>
      <c r="I1656" s="110" t="n">
        <v>24</v>
      </c>
      <c r="J1656" s="110" t="inlineStr">
        <is>
          <t>EUR</t>
        </is>
      </c>
      <c r="K1656" s="110" t="n">
        <v>24</v>
      </c>
      <c r="L1656" s="110" t="inlineStr">
        <is>
          <t>EDGE-74965-375223</t>
        </is>
      </c>
    </row>
    <row r="1657">
      <c r="B1657" s="110" t="n">
        <v>190215</v>
      </c>
      <c r="C1657" s="108" t="inlineStr">
        <is>
          <t>20220114_Fix grammar in navigation voice guidance translations_AR_Ossama_0.5h</t>
        </is>
      </c>
      <c r="H1657" s="110" t="n">
        <v>0.5</v>
      </c>
      <c r="I1657" s="110" t="n">
        <v>15</v>
      </c>
      <c r="J1657" s="110" t="inlineStr">
        <is>
          <t>USD</t>
        </is>
      </c>
      <c r="K1657" s="110" t="n">
        <v>7.5</v>
      </c>
      <c r="L1657" s="110" t="inlineStr">
        <is>
          <t>EDGE-190215-375225</t>
        </is>
      </c>
    </row>
    <row r="1658">
      <c r="B1658" s="110" t="n">
        <v>195328</v>
      </c>
      <c r="C1658" s="108" t="inlineStr">
        <is>
          <t>20220114_Fix grammar in navigation voice guidance translations_CZ_Michaela_1h</t>
        </is>
      </c>
      <c r="H1658" s="110" t="n">
        <v>1</v>
      </c>
      <c r="I1658" s="110" t="n">
        <v>15</v>
      </c>
      <c r="J1658" s="110" t="inlineStr">
        <is>
          <t>EUR</t>
        </is>
      </c>
      <c r="K1658" s="110" t="n">
        <v>15</v>
      </c>
      <c r="L1658" s="110" t="inlineStr">
        <is>
          <t>EDGE-195328-375226</t>
        </is>
      </c>
    </row>
    <row r="1659">
      <c r="B1659" s="110" t="n">
        <v>189794</v>
      </c>
      <c r="C1659" s="108" t="inlineStr">
        <is>
          <t>20220114_Fix grammar in navigation voice guidance translations_EL_Theodoros V_0.5h</t>
        </is>
      </c>
      <c r="H1659" s="110" t="n">
        <v>0.5</v>
      </c>
      <c r="I1659" s="110" t="n">
        <v>25</v>
      </c>
      <c r="J1659" s="110" t="inlineStr">
        <is>
          <t>EUR</t>
        </is>
      </c>
      <c r="K1659" s="110" t="n">
        <v>25</v>
      </c>
      <c r="L1659" s="110" t="inlineStr">
        <is>
          <t>EDGE-189794-375228</t>
        </is>
      </c>
    </row>
    <row r="1660">
      <c r="B1660" s="110" t="n">
        <v>195768</v>
      </c>
      <c r="C1660" s="108" t="inlineStr">
        <is>
          <t>20220114_Fix grammar in navigation voice guidance translations_HE_Oranit_1h</t>
        </is>
      </c>
      <c r="H1660" s="110" t="n">
        <v>1</v>
      </c>
      <c r="I1660" s="110" t="n">
        <v>30</v>
      </c>
      <c r="J1660" s="110" t="inlineStr">
        <is>
          <t>USD</t>
        </is>
      </c>
      <c r="K1660" s="110" t="n">
        <v>30</v>
      </c>
      <c r="L1660" s="110" t="inlineStr">
        <is>
          <t>EDGE-195768-375229</t>
        </is>
      </c>
    </row>
    <row r="1661">
      <c r="B1661" s="110" t="n">
        <v>194360</v>
      </c>
      <c r="C1661" s="108" t="inlineStr">
        <is>
          <t>20220114_Fix grammar in navigation voice guidance translations_FI_Jussi_1h</t>
        </is>
      </c>
      <c r="H1661" s="110" t="n">
        <v>1</v>
      </c>
      <c r="I1661" s="110" t="n">
        <v>35</v>
      </c>
      <c r="J1661" s="110" t="inlineStr">
        <is>
          <t>EUR</t>
        </is>
      </c>
      <c r="K1661" s="110" t="n">
        <v>35</v>
      </c>
      <c r="L1661" s="110" t="inlineStr">
        <is>
          <t>EDGE-194360-375230</t>
        </is>
      </c>
    </row>
    <row r="1662">
      <c r="B1662" s="110" t="n">
        <v>194361</v>
      </c>
      <c r="C1662" s="108" t="inlineStr">
        <is>
          <t>20220114_Fix grammar in navigation voice guidance translations_FI_Jarmo_0.25h</t>
        </is>
      </c>
      <c r="H1662" s="110" t="n">
        <v>0.25</v>
      </c>
      <c r="I1662" s="110" t="n">
        <v>35</v>
      </c>
      <c r="J1662" s="110" t="inlineStr">
        <is>
          <t>EUR</t>
        </is>
      </c>
      <c r="K1662" s="110" t="n">
        <v>8.75</v>
      </c>
      <c r="L1662" s="110" t="inlineStr">
        <is>
          <t>EDGE-194361-375232</t>
        </is>
      </c>
    </row>
    <row r="1663">
      <c r="B1663" s="110" t="n">
        <v>189907</v>
      </c>
      <c r="C1663" s="108" t="inlineStr">
        <is>
          <t>Tesla-(2021-12-18-2022-1-18)_Abdelwahab Muhammad_AR_Review</t>
        </is>
      </c>
      <c r="H1663" s="110" t="n">
        <v>970.5</v>
      </c>
      <c r="I1663" s="110" t="n">
        <v>0.03</v>
      </c>
      <c r="J1663" s="110" t="inlineStr">
        <is>
          <t>USD</t>
        </is>
      </c>
      <c r="K1663" s="110" t="n">
        <v>29.115</v>
      </c>
      <c r="L1663" s="110" t="inlineStr">
        <is>
          <t>EDGE-189907-375299</t>
        </is>
      </c>
    </row>
    <row r="1664">
      <c r="B1664" s="110" t="n">
        <v>74965</v>
      </c>
      <c r="C1664" s="108" t="inlineStr">
        <is>
          <t>Tesla-(2021-12-18-2022-1-18)_Alenka Metljak_SL_Review</t>
        </is>
      </c>
      <c r="H1664" s="110" t="n">
        <v>9000</v>
      </c>
      <c r="I1664" s="110" t="n">
        <v>0.024</v>
      </c>
      <c r="J1664" s="110" t="inlineStr">
        <is>
          <t>EUR</t>
        </is>
      </c>
      <c r="K1664" s="110" t="n">
        <v>216</v>
      </c>
      <c r="L1664" s="110" t="inlineStr">
        <is>
          <t>EDGE-74965-375300</t>
        </is>
      </c>
    </row>
    <row r="1665">
      <c r="B1665" s="110" t="n">
        <v>176901</v>
      </c>
      <c r="C1665" s="108" t="inlineStr">
        <is>
          <t>Tesla-(2021-12-18-2022-1-18)_Cecilia Gammeltoft-Hansen_DA_Review</t>
        </is>
      </c>
      <c r="H1665" s="110" t="n">
        <v>265.8</v>
      </c>
      <c r="I1665" s="110" t="n">
        <v>0.04</v>
      </c>
      <c r="J1665" s="110" t="inlineStr">
        <is>
          <t>EUR</t>
        </is>
      </c>
      <c r="K1665" s="110" t="n">
        <v>10.632</v>
      </c>
      <c r="L1665" s="110" t="inlineStr">
        <is>
          <t>EDGE-176901-375301</t>
        </is>
      </c>
    </row>
    <row r="1666">
      <c r="B1666" s="110" t="n">
        <v>136932</v>
      </c>
      <c r="C1666" s="108" t="inlineStr">
        <is>
          <t>Tesla-(2021-12-18-2022-1-18)_Constantin Emanuel Stroia_RO_Review</t>
        </is>
      </c>
      <c r="H1666" s="110" t="n">
        <v>1051.3</v>
      </c>
      <c r="I1666" s="110" t="n">
        <v>0.02</v>
      </c>
      <c r="J1666" s="110" t="inlineStr">
        <is>
          <t>USD</t>
        </is>
      </c>
      <c r="K1666" s="110" t="n">
        <v>21.026</v>
      </c>
      <c r="L1666" s="110" t="inlineStr">
        <is>
          <t>EDGE-136932-375302</t>
        </is>
      </c>
    </row>
    <row r="1667">
      <c r="B1667" s="110" t="n">
        <v>121197</v>
      </c>
      <c r="C1667" s="108" t="inlineStr">
        <is>
          <t>Tesla-(2021-12-18-2022-1-18)_Erkan Umul_TR_Review</t>
        </is>
      </c>
      <c r="H1667" s="110" t="n">
        <v>147.1</v>
      </c>
      <c r="I1667" s="110" t="n">
        <v>0.03</v>
      </c>
      <c r="J1667" s="110" t="inlineStr">
        <is>
          <t>USD</t>
        </is>
      </c>
      <c r="K1667" s="110" t="n">
        <v>4.412999999999999</v>
      </c>
      <c r="L1667" s="110" t="inlineStr">
        <is>
          <t>EDGE-121197-375303</t>
        </is>
      </c>
    </row>
    <row r="1668">
      <c r="B1668" s="110" t="n">
        <v>119669</v>
      </c>
      <c r="C1668" s="108" t="inlineStr">
        <is>
          <t>Tesla-(2021-12-18-2022-1-18)_Gyeongsu Lee_KO_Review</t>
        </is>
      </c>
      <c r="H1668" s="110" t="n">
        <v>8</v>
      </c>
      <c r="I1668" s="110" t="n">
        <v>0.03</v>
      </c>
      <c r="J1668" s="110" t="inlineStr">
        <is>
          <t>USD</t>
        </is>
      </c>
      <c r="K1668" s="110" t="n">
        <v>0.24</v>
      </c>
      <c r="L1668" s="110" t="inlineStr">
        <is>
          <t>EDGE-119669-375304</t>
        </is>
      </c>
    </row>
    <row r="1669">
      <c r="B1669" s="110" t="n">
        <v>146800</v>
      </c>
      <c r="C1669" s="108" t="inlineStr">
        <is>
          <t>Tesla-(2021-12-18-2022-1-18)_Hudayi Ozcan_TR_Review</t>
        </is>
      </c>
      <c r="H1669" s="110" t="n">
        <v>1409.5</v>
      </c>
      <c r="I1669" s="110" t="n">
        <v>0.02</v>
      </c>
      <c r="J1669" s="110" t="inlineStr">
        <is>
          <t>USD</t>
        </is>
      </c>
      <c r="K1669" s="110" t="n">
        <v>28.19</v>
      </c>
      <c r="L1669" s="110" t="inlineStr">
        <is>
          <t>EDGE-146800-375305</t>
        </is>
      </c>
    </row>
    <row r="1670">
      <c r="B1670" s="110" t="n">
        <v>176902</v>
      </c>
      <c r="C1670" s="108" t="inlineStr">
        <is>
          <t>Tesla-(2021-12-18-2022-1-18)_Ida Søgaard_DA_Review</t>
        </is>
      </c>
      <c r="H1670" s="110" t="n">
        <v>2647.058823529412</v>
      </c>
      <c r="I1670" s="110" t="n">
        <v>0.034</v>
      </c>
      <c r="J1670" s="110" t="inlineStr">
        <is>
          <t>EUR</t>
        </is>
      </c>
      <c r="K1670" s="110" t="n">
        <v>90</v>
      </c>
      <c r="L1670" s="110" t="inlineStr">
        <is>
          <t>EDGE-176902-375306</t>
        </is>
      </c>
    </row>
    <row r="1671">
      <c r="B1671" s="110" t="n">
        <v>161261</v>
      </c>
      <c r="C1671" s="108" t="inlineStr">
        <is>
          <t>Tesla-(2021-12-18-2022-1-18)_Ilaria Mazzaferro_IT_Review</t>
        </is>
      </c>
      <c r="H1671" s="110" t="n">
        <v>5500</v>
      </c>
      <c r="I1671" s="110" t="n">
        <v>0.02</v>
      </c>
      <c r="J1671" s="110" t="inlineStr">
        <is>
          <t>EUR</t>
        </is>
      </c>
      <c r="K1671" s="110" t="n">
        <v>110</v>
      </c>
      <c r="L1671" s="110" t="inlineStr">
        <is>
          <t>EDGE-161261-375307</t>
        </is>
      </c>
    </row>
    <row r="1672">
      <c r="B1672" s="110" t="n">
        <v>194361</v>
      </c>
      <c r="C1672" s="108" t="inlineStr">
        <is>
          <t>Tesla-(2021-12-18-2022-1-18)_Jarmo Katainen_FI_Review</t>
        </is>
      </c>
      <c r="H1672" s="110" t="n">
        <v>1293.6</v>
      </c>
      <c r="I1672" s="110" t="n">
        <v>0.04</v>
      </c>
      <c r="J1672" s="110" t="inlineStr">
        <is>
          <t>EUR</t>
        </is>
      </c>
      <c r="K1672" s="110" t="n">
        <v>51.744</v>
      </c>
      <c r="L1672" s="110" t="inlineStr">
        <is>
          <t>EDGE-194361-375308</t>
        </is>
      </c>
    </row>
    <row r="1673">
      <c r="B1673" s="110" t="n">
        <v>192865</v>
      </c>
      <c r="C1673" s="108" t="inlineStr">
        <is>
          <t>Tesla-(2021-12-18-2022-1-18)_Jun Soo Jeon_KO_Review</t>
        </is>
      </c>
      <c r="H1673" s="110" t="n">
        <v>8306</v>
      </c>
      <c r="I1673" s="110" t="n">
        <v>0.035</v>
      </c>
      <c r="J1673" s="110" t="inlineStr">
        <is>
          <t>USD</t>
        </is>
      </c>
      <c r="K1673" s="110" t="n">
        <v>290.71</v>
      </c>
      <c r="L1673" s="110" t="inlineStr">
        <is>
          <t>EDGE-192865-375309</t>
        </is>
      </c>
    </row>
    <row r="1674">
      <c r="B1674" s="110" t="n">
        <v>5533</v>
      </c>
      <c r="C1674" s="108" t="inlineStr">
        <is>
          <t>Tesla-(2021-12-18-2022-1-18)_Laszlo Kovacs_HU_Review</t>
        </is>
      </c>
      <c r="H1674" s="110" t="n">
        <v>6666.666666666667</v>
      </c>
      <c r="I1674" s="110" t="n">
        <v>0.027</v>
      </c>
      <c r="J1674" s="110" t="inlineStr">
        <is>
          <t>USD</t>
        </is>
      </c>
      <c r="K1674" s="110" t="n">
        <v>180</v>
      </c>
      <c r="L1674" s="110" t="inlineStr">
        <is>
          <t>EDGE-5533-375310</t>
        </is>
      </c>
    </row>
    <row r="1675">
      <c r="B1675" s="110" t="n">
        <v>177888</v>
      </c>
      <c r="C1675" s="108" t="inlineStr">
        <is>
          <t>Tesla-(2021-12-18-2022-1-18)_Luis Martins_PTPT_Review</t>
        </is>
      </c>
      <c r="H1675" s="110" t="n">
        <v>859.9</v>
      </c>
      <c r="I1675" s="110" t="n">
        <v>0.02</v>
      </c>
      <c r="J1675" s="110" t="inlineStr">
        <is>
          <t>EUR</t>
        </is>
      </c>
      <c r="K1675" s="110" t="n">
        <v>17.198</v>
      </c>
      <c r="L1675" s="110" t="inlineStr">
        <is>
          <t>EDGE-177888-375311</t>
        </is>
      </c>
    </row>
    <row r="1676">
      <c r="B1676" s="110" t="n">
        <v>195686</v>
      </c>
      <c r="C1676" s="108" t="inlineStr">
        <is>
          <t>Tesla-(2021-12-18-2022-1-18)_Lukáš Georgiev_CZ_Review</t>
        </is>
      </c>
      <c r="H1676" s="110" t="n">
        <v>634</v>
      </c>
      <c r="I1676" s="110" t="n">
        <v>0.018</v>
      </c>
      <c r="J1676" s="110" t="inlineStr">
        <is>
          <t>EUR</t>
        </is>
      </c>
      <c r="K1676" s="110" t="n">
        <v>11.412</v>
      </c>
      <c r="L1676" s="110" t="inlineStr">
        <is>
          <t>EDGE-195686-375312</t>
        </is>
      </c>
    </row>
    <row r="1677">
      <c r="B1677" s="110" t="inlineStr">
        <is>
          <t>G90006218</t>
        </is>
      </c>
      <c r="C1677" s="108" t="inlineStr">
        <is>
          <t>Tesla-(2021-12-18-2022-1-18)_Maciej Andrzejczak_PL_Review</t>
        </is>
      </c>
      <c r="H1677" s="110" t="n">
        <v>1004.545454545455</v>
      </c>
      <c r="I1677" s="110" t="n">
        <v>0.022</v>
      </c>
      <c r="J1677" s="110" t="inlineStr">
        <is>
          <t>EUR</t>
        </is>
      </c>
      <c r="K1677" s="110" t="n">
        <v>22.1</v>
      </c>
      <c r="L1677" s="110" t="inlineStr">
        <is>
          <t>EDGE-G90006218-375345</t>
        </is>
      </c>
    </row>
    <row r="1678">
      <c r="B1678" s="110" t="n">
        <v>75145</v>
      </c>
      <c r="C1678" s="108" t="inlineStr">
        <is>
          <t>Tesla-(2021-12-18-2022-1-18)_Marie-Louise de Klerk_NL_Review</t>
        </is>
      </c>
      <c r="H1678" s="110" t="n">
        <v>6000</v>
      </c>
      <c r="I1678" s="110" t="n">
        <v>0.03</v>
      </c>
      <c r="J1678" s="110" t="inlineStr">
        <is>
          <t>EUR</t>
        </is>
      </c>
      <c r="K1678" s="110" t="n">
        <v>180</v>
      </c>
      <c r="L1678" s="110" t="inlineStr">
        <is>
          <t>EDGE-75145-375313</t>
        </is>
      </c>
    </row>
    <row r="1679">
      <c r="B1679" s="110" t="n">
        <v>72368</v>
      </c>
      <c r="C1679" s="108" t="inlineStr">
        <is>
          <t>Tesla-(2021-12-18-2022-1-18)_Marta Pou Rovira_CA_Review</t>
        </is>
      </c>
      <c r="H1679" s="110" t="n">
        <v>3148.900000000001</v>
      </c>
      <c r="I1679" s="110" t="n">
        <v>0.019</v>
      </c>
      <c r="J1679" s="110" t="inlineStr">
        <is>
          <t>EUR</t>
        </is>
      </c>
      <c r="K1679" s="110" t="n">
        <v>59.82910000000001</v>
      </c>
      <c r="L1679" s="110" t="inlineStr">
        <is>
          <t>EDGE-72368-375314</t>
        </is>
      </c>
    </row>
    <row r="1680">
      <c r="B1680" s="110" t="n">
        <v>195328</v>
      </c>
      <c r="C1680" s="108" t="inlineStr">
        <is>
          <t>Tesla-(2021-12-18-2022-1-18)_Michaela Cocca_CZ_Review</t>
        </is>
      </c>
      <c r="H1680" s="110" t="n">
        <v>480.5000000000001</v>
      </c>
      <c r="I1680" s="110" t="n">
        <v>0.014</v>
      </c>
      <c r="J1680" s="110" t="inlineStr">
        <is>
          <t>EUR</t>
        </is>
      </c>
      <c r="K1680" s="110" t="n">
        <v>6.727000000000001</v>
      </c>
      <c r="L1680" s="110" t="inlineStr">
        <is>
          <t>EDGE-195328-375315</t>
        </is>
      </c>
    </row>
    <row r="1681">
      <c r="B1681" s="110" t="n">
        <v>187410</v>
      </c>
      <c r="C1681" s="108" t="inlineStr">
        <is>
          <t>Tesla-(2021-12-18-2022-1-18)_Mirna Safar_HR_Review</t>
        </is>
      </c>
      <c r="H1681" s="110" t="n">
        <v>950.2</v>
      </c>
      <c r="I1681" s="110" t="n">
        <v>0.015</v>
      </c>
      <c r="J1681" s="110" t="inlineStr">
        <is>
          <t>EUR</t>
        </is>
      </c>
      <c r="K1681" s="110" t="n">
        <v>14.253</v>
      </c>
      <c r="L1681" s="110" t="inlineStr">
        <is>
          <t>EDGE-187410-375316</t>
        </is>
      </c>
    </row>
    <row r="1682">
      <c r="B1682" s="110" t="n">
        <v>17611</v>
      </c>
      <c r="C1682" s="108" t="inlineStr">
        <is>
          <t>Tesla-(2021-12-18-2022-1-18)_Nathalie Delarbre_FR_FR_Review</t>
        </is>
      </c>
      <c r="H1682" s="110" t="n">
        <v>312.5</v>
      </c>
      <c r="I1682" s="110" t="n">
        <v>0.032</v>
      </c>
      <c r="J1682" s="110" t="inlineStr">
        <is>
          <t>EUR</t>
        </is>
      </c>
      <c r="K1682" s="110" t="n">
        <v>10</v>
      </c>
      <c r="L1682" s="110" t="inlineStr">
        <is>
          <t>EDGE-17611-375317</t>
        </is>
      </c>
    </row>
    <row r="1683">
      <c r="B1683" s="110" t="n">
        <v>195768</v>
      </c>
      <c r="C1683" s="108" t="inlineStr">
        <is>
          <t>Tesla-(2021-12-18-2022-1-18)_Oranit Senderov_HE_Review</t>
        </is>
      </c>
      <c r="H1683" s="110" t="n">
        <v>2251.8</v>
      </c>
      <c r="I1683" s="110" t="n">
        <v>0.04</v>
      </c>
      <c r="J1683" s="110" t="inlineStr">
        <is>
          <t>USD</t>
        </is>
      </c>
      <c r="K1683" s="110" t="n">
        <v>90.072</v>
      </c>
      <c r="L1683" s="110" t="inlineStr">
        <is>
          <t>EDGE-195768-375318</t>
        </is>
      </c>
    </row>
    <row r="1684">
      <c r="B1684" s="110" t="n">
        <v>104494</v>
      </c>
      <c r="C1684" s="108" t="inlineStr">
        <is>
          <t>Tesla-(2021-12-18-2022-1-18)_Orlando Ho_HK_Review</t>
        </is>
      </c>
      <c r="H1684" s="110" t="n">
        <v>1131.8</v>
      </c>
      <c r="I1684" s="110" t="n">
        <v>0.0375</v>
      </c>
      <c r="J1684" s="110" t="inlineStr">
        <is>
          <t>USD</t>
        </is>
      </c>
      <c r="K1684" s="110" t="n">
        <v>42.4425</v>
      </c>
      <c r="L1684" s="110" t="inlineStr">
        <is>
          <t>EDGE-104494-375319</t>
        </is>
      </c>
    </row>
    <row r="1685">
      <c r="B1685" s="110" t="n">
        <v>169954</v>
      </c>
      <c r="C1685" s="108" t="inlineStr">
        <is>
          <t>Tesla-(2021-12-18-2022-1-18)_Peggy Chiang_TW_Review</t>
        </is>
      </c>
      <c r="H1685" s="110" t="n">
        <v>1594.6</v>
      </c>
      <c r="I1685" s="110" t="n">
        <v>0.03</v>
      </c>
      <c r="J1685" s="110" t="inlineStr">
        <is>
          <t>USD</t>
        </is>
      </c>
      <c r="K1685" s="110" t="n">
        <v>47.83799999999999</v>
      </c>
      <c r="L1685" s="110" t="inlineStr">
        <is>
          <t>EDGE-169954-375320</t>
        </is>
      </c>
    </row>
    <row r="1686">
      <c r="B1686" s="110" t="n">
        <v>187409</v>
      </c>
      <c r="C1686" s="108" t="inlineStr">
        <is>
          <t>Tesla-(2021-12-18-2022-1-18)_Sonja Klaric_HR_Review</t>
        </is>
      </c>
      <c r="H1686" s="110" t="n">
        <v>211.4</v>
      </c>
      <c r="I1686" s="110" t="n">
        <v>0.02</v>
      </c>
      <c r="J1686" s="110" t="inlineStr">
        <is>
          <t>EUR</t>
        </is>
      </c>
      <c r="K1686" s="110" t="n">
        <v>4.228</v>
      </c>
      <c r="L1686" s="110" t="inlineStr">
        <is>
          <t>EDGE-187409-375321</t>
        </is>
      </c>
    </row>
    <row r="1687">
      <c r="B1687" s="110" t="n">
        <v>189794</v>
      </c>
      <c r="C1687" s="108" t="inlineStr">
        <is>
          <t>Tesla-(2021-12-18-2022-1-18)_Theodoros Vavekis_EL_Review</t>
        </is>
      </c>
      <c r="H1687" s="110" t="n">
        <v>7916.666666666667</v>
      </c>
      <c r="I1687" s="110" t="n">
        <v>0.03</v>
      </c>
      <c r="J1687" s="110" t="inlineStr">
        <is>
          <t>EUR</t>
        </is>
      </c>
      <c r="K1687" s="110" t="n">
        <v>237.5</v>
      </c>
      <c r="L1687" s="110" t="inlineStr">
        <is>
          <t>EDGE-189794-375322</t>
        </is>
      </c>
    </row>
    <row r="1688">
      <c r="B1688" s="110" t="n">
        <v>196663</v>
      </c>
      <c r="C1688" s="108" t="inlineStr">
        <is>
          <t>Tesla-(2021-12-18-2022-1-18)_Thomas  Yan_HK_Review</t>
        </is>
      </c>
      <c r="H1688" s="110" t="n">
        <v>477.3333333333334</v>
      </c>
      <c r="I1688" s="110" t="n">
        <v>0.03</v>
      </c>
      <c r="J1688" s="110" t="inlineStr">
        <is>
          <t>EUR</t>
        </is>
      </c>
      <c r="K1688" s="110" t="n">
        <v>14.32</v>
      </c>
      <c r="L1688" s="110" t="inlineStr">
        <is>
          <t>EDGE-196663-375323</t>
        </is>
      </c>
    </row>
    <row r="1689">
      <c r="B1689" s="110" t="n">
        <v>164641</v>
      </c>
      <c r="C1689" s="108" t="inlineStr">
        <is>
          <t>Tesla-(2021-12-18-2022-1-18)_Yutaka Kato_JA_Review</t>
        </is>
      </c>
      <c r="H1689" s="110" t="n">
        <v>177.2</v>
      </c>
      <c r="I1689" s="110" t="n">
        <v>0.035</v>
      </c>
      <c r="J1689" s="110" t="inlineStr">
        <is>
          <t>USD</t>
        </is>
      </c>
      <c r="K1689" s="110" t="n">
        <v>6.202000000000001</v>
      </c>
      <c r="L1689" s="110" t="inlineStr">
        <is>
          <t>EDGE-164641-375324</t>
        </is>
      </c>
    </row>
    <row r="1690">
      <c r="B1690" s="110" t="n">
        <v>119483</v>
      </c>
      <c r="C1690" s="108" t="inlineStr">
        <is>
          <t>Tesla-(2021-12-18-2022-1-18)_Susann Peshier_DE_Review</t>
        </is>
      </c>
      <c r="H1690" s="110" t="n">
        <v>210.7</v>
      </c>
      <c r="I1690" s="110" t="n">
        <v>0.03</v>
      </c>
      <c r="J1690" s="110" t="inlineStr">
        <is>
          <t>EUR</t>
        </is>
      </c>
      <c r="K1690" s="110" t="n">
        <v>6.321000000000001</v>
      </c>
      <c r="L1690" s="110" t="inlineStr">
        <is>
          <t>EDGE-119483-375325</t>
        </is>
      </c>
    </row>
    <row r="1691">
      <c r="B1691" s="110" t="n">
        <v>142406</v>
      </c>
      <c r="C1691" s="108" t="inlineStr">
        <is>
          <t>Tesla-(2021-12-18-2022-1-18)_Stacey Yeh_TW_Review</t>
        </is>
      </c>
      <c r="H1691" s="110" t="n">
        <v>1637.727272727273</v>
      </c>
      <c r="I1691" s="110" t="n">
        <v>0.022</v>
      </c>
      <c r="J1691" s="110" t="inlineStr">
        <is>
          <t>USD</t>
        </is>
      </c>
      <c r="K1691" s="110" t="n">
        <v>36.03</v>
      </c>
      <c r="L1691" s="110" t="inlineStr">
        <is>
          <t>EDGE-142406-375326</t>
        </is>
      </c>
    </row>
    <row r="1692">
      <c r="B1692" s="110" t="n">
        <v>5522</v>
      </c>
      <c r="C1692" s="108" t="inlineStr">
        <is>
          <t>Tesla-(2021-12-18-2022-1-18)_Ulas_Review</t>
        </is>
      </c>
      <c r="H1692" s="110" t="n">
        <v>639.2</v>
      </c>
      <c r="I1692" s="110" t="n">
        <v>0.025</v>
      </c>
      <c r="J1692" s="110" t="inlineStr">
        <is>
          <t>USD</t>
        </is>
      </c>
      <c r="K1692" s="110" t="n">
        <v>15.98</v>
      </c>
      <c r="L1692" s="110" t="inlineStr">
        <is>
          <t>EDGE-5522-375348</t>
        </is>
      </c>
    </row>
    <row r="1693">
      <c r="B1693" s="110" t="n">
        <v>51743</v>
      </c>
      <c r="C1693" s="108" t="inlineStr">
        <is>
          <t>Smartling-(2021-12-16-2022-1-15)_Alex Mata_MX_Translation</t>
        </is>
      </c>
      <c r="H1693" s="110" t="n">
        <v>13523.9</v>
      </c>
      <c r="I1693" s="110" t="n">
        <v>0.04</v>
      </c>
      <c r="J1693" s="110" t="inlineStr">
        <is>
          <t>USD</t>
        </is>
      </c>
      <c r="K1693" s="110" t="n">
        <v>540.956</v>
      </c>
      <c r="L1693" s="110" t="inlineStr">
        <is>
          <t>EDGE-51743-375327</t>
        </is>
      </c>
    </row>
    <row r="1694">
      <c r="B1694" s="110" t="n">
        <v>77826</v>
      </c>
      <c r="C1694" s="108" t="inlineStr">
        <is>
          <t>Smartling-(2021-12-16-2022-1-15)_Anne Parent_FR_CA_Translation</t>
        </is>
      </c>
      <c r="H1694" s="110" t="n">
        <v>2209.3</v>
      </c>
      <c r="I1694" s="110" t="n">
        <v>0.15</v>
      </c>
      <c r="J1694" s="110" t="inlineStr">
        <is>
          <t>USD</t>
        </is>
      </c>
      <c r="K1694" s="110" t="n">
        <v>295.0700000000001</v>
      </c>
      <c r="L1694" s="110" t="inlineStr">
        <is>
          <t>EDGE-77826-375328</t>
        </is>
      </c>
    </row>
    <row r="1695">
      <c r="B1695" s="110" t="n">
        <v>77826</v>
      </c>
      <c r="C1695" s="108" t="inlineStr">
        <is>
          <t>Smartling-(2021-12-16-2022-1-15)_Anne Parent_FR_CA_Review</t>
        </is>
      </c>
      <c r="H1695" s="110" t="n">
        <v>346</v>
      </c>
      <c r="I1695" s="110" t="n">
        <v>0.045</v>
      </c>
      <c r="J1695" s="110" t="inlineStr">
        <is>
          <t>USD</t>
        </is>
      </c>
      <c r="K1695" s="110" t="n">
        <v>51.9</v>
      </c>
      <c r="L1695" s="110" t="inlineStr">
        <is>
          <t>EDGE-77826-375329</t>
        </is>
      </c>
    </row>
    <row r="1696">
      <c r="B1696" s="110" t="n">
        <v>170224</v>
      </c>
      <c r="C1696" s="108" t="inlineStr">
        <is>
          <t>Smartling-(2021-12-16-2022-1-15)_Corinne Duquette_FR_CA_Translation</t>
        </is>
      </c>
      <c r="H1696" s="110" t="n">
        <v>12959</v>
      </c>
      <c r="I1696" s="110" t="n">
        <v>0.1</v>
      </c>
      <c r="J1696" s="110" t="inlineStr">
        <is>
          <t>USD</t>
        </is>
      </c>
      <c r="K1696" s="110" t="n">
        <v>1295.9</v>
      </c>
      <c r="L1696" s="110" t="inlineStr">
        <is>
          <t>EDGE-170224-375330</t>
        </is>
      </c>
    </row>
    <row r="1697">
      <c r="B1697" s="110" t="n">
        <v>119669</v>
      </c>
      <c r="C1697" s="108" t="inlineStr">
        <is>
          <t>Smartling-(2021-12-16-2022-1-15)_Gyeongsu Lee_KO_Translation</t>
        </is>
      </c>
      <c r="H1697" s="110" t="n">
        <v>2332.2</v>
      </c>
      <c r="I1697" s="110" t="n">
        <v>0.045</v>
      </c>
      <c r="J1697" s="110" t="inlineStr">
        <is>
          <t>USD</t>
        </is>
      </c>
      <c r="K1697" s="110" t="n">
        <v>104.95</v>
      </c>
      <c r="L1697" s="110" t="inlineStr">
        <is>
          <t>EDGE-119669-375331</t>
        </is>
      </c>
    </row>
    <row r="1698">
      <c r="B1698" s="110" t="n">
        <v>169884</v>
      </c>
      <c r="C1698" s="108" t="inlineStr">
        <is>
          <t>Smartling-(2021-12-16-2022-1-15)_Hyeran Moon (May)_KO_Translation</t>
        </is>
      </c>
      <c r="H1698" s="110" t="n">
        <v>346</v>
      </c>
      <c r="I1698" s="110" t="n">
        <v>0.05</v>
      </c>
      <c r="J1698" s="110" t="inlineStr">
        <is>
          <t>USD</t>
        </is>
      </c>
      <c r="K1698" s="110" t="n">
        <v>17.3</v>
      </c>
      <c r="L1698" s="110" t="inlineStr">
        <is>
          <t>EDGE-169884-375332</t>
        </is>
      </c>
    </row>
    <row r="1699">
      <c r="B1699" s="110" t="n">
        <v>142403</v>
      </c>
      <c r="C1699" s="108" t="inlineStr">
        <is>
          <t>Smartling-(2021-12-16-2022-1-15)_LangLink Localization Solutions Co, Ltd._HK_Translation</t>
        </is>
      </c>
      <c r="H1699" s="110" t="n">
        <v>10098.3</v>
      </c>
      <c r="I1699" s="110" t="n">
        <v>0.08550000000000001</v>
      </c>
      <c r="J1699" s="110" t="inlineStr">
        <is>
          <t>USD</t>
        </is>
      </c>
      <c r="K1699" s="110" t="n">
        <v>863.4046500000002</v>
      </c>
      <c r="L1699" s="110" t="inlineStr">
        <is>
          <t>EDGE-142403-375333</t>
        </is>
      </c>
    </row>
    <row r="1700">
      <c r="B1700" s="110" t="n">
        <v>190801</v>
      </c>
      <c r="C1700" s="108" t="inlineStr">
        <is>
          <t>Smartling-(2021-12-16-2022-1-15)_Li Yingsong_CN_Translation</t>
        </is>
      </c>
      <c r="H1700" s="110" t="n">
        <v>205.9</v>
      </c>
      <c r="I1700" s="110" t="n">
        <v>0.18</v>
      </c>
      <c r="J1700" s="110" t="inlineStr">
        <is>
          <t>CNY</t>
        </is>
      </c>
      <c r="K1700" s="110" t="n">
        <v>37.062</v>
      </c>
      <c r="L1700" s="110" t="inlineStr">
        <is>
          <t>EDGE-190801-375334</t>
        </is>
      </c>
    </row>
    <row r="1701">
      <c r="B1701" s="110" t="n">
        <v>104494</v>
      </c>
      <c r="C1701" s="108" t="inlineStr">
        <is>
          <t>Smartling-(2021-12-16-2022-1-15)_Orlando Ho_HK_Review</t>
        </is>
      </c>
      <c r="H1701" s="110" t="n">
        <v>346</v>
      </c>
      <c r="I1701" s="110" t="n">
        <v>0.075</v>
      </c>
      <c r="J1701" s="110" t="inlineStr">
        <is>
          <t>USD</t>
        </is>
      </c>
      <c r="K1701" s="110" t="n">
        <v>25.95</v>
      </c>
      <c r="L1701" s="110" t="inlineStr">
        <is>
          <t>EDGE-104494-375335</t>
        </is>
      </c>
    </row>
    <row r="1702">
      <c r="B1702" s="110" t="n">
        <v>122809</v>
      </c>
      <c r="C1702" s="108" t="inlineStr">
        <is>
          <t>Smartling-(2021-12-16-2022-1-15)_Raul Guerrero_MX_Review</t>
        </is>
      </c>
      <c r="H1702" s="110" t="n">
        <v>346</v>
      </c>
      <c r="I1702" s="110" t="n">
        <v>0.035</v>
      </c>
      <c r="J1702" s="110" t="inlineStr">
        <is>
          <t>USD</t>
        </is>
      </c>
      <c r="K1702" s="110" t="n">
        <v>12.11</v>
      </c>
      <c r="L1702" s="110" t="inlineStr">
        <is>
          <t>EDGE-122809-375336</t>
        </is>
      </c>
    </row>
    <row r="1703">
      <c r="B1703" s="110" t="n">
        <v>170316</v>
      </c>
      <c r="C1703" s="108" t="inlineStr">
        <is>
          <t>Smartling-(2021-12-16-2022-1-15)_Sara Li_HK_Translation</t>
        </is>
      </c>
      <c r="H1703" s="110" t="n">
        <v>2436.3</v>
      </c>
      <c r="I1703" s="110" t="n">
        <v>0.08500000000000001</v>
      </c>
      <c r="J1703" s="110" t="inlineStr">
        <is>
          <t>USD</t>
        </is>
      </c>
      <c r="K1703" s="110" t="n">
        <v>207.0855</v>
      </c>
      <c r="L1703" s="110" t="inlineStr">
        <is>
          <t>EDGE-170316-375337</t>
        </is>
      </c>
    </row>
    <row r="1704">
      <c r="B1704" s="110" t="n">
        <v>123126</v>
      </c>
      <c r="C1704" s="108" t="inlineStr">
        <is>
          <t>Smartling-(2021-12-16-2022-1-15)_Seong Bok Lee_KO_Translation</t>
        </is>
      </c>
      <c r="H1704" s="110" t="n">
        <v>10291.8</v>
      </c>
      <c r="I1704" s="110" t="n">
        <v>0.056</v>
      </c>
      <c r="J1704" s="110" t="inlineStr">
        <is>
          <t>USD</t>
        </is>
      </c>
      <c r="K1704" s="110" t="n">
        <v>576.3408000000001</v>
      </c>
      <c r="L1704" s="110" t="inlineStr">
        <is>
          <t>EDGE-123126-375338</t>
        </is>
      </c>
    </row>
    <row r="1705">
      <c r="B1705" s="110" t="n">
        <v>51840</v>
      </c>
      <c r="C1705" s="108" t="inlineStr">
        <is>
          <t>Smartling-(2021-12-16-2022-1-15)_Simon Wei_TW_Translation</t>
        </is>
      </c>
      <c r="H1705" s="110" t="n">
        <v>13001.4</v>
      </c>
      <c r="I1705" s="110" t="n">
        <v>0.035</v>
      </c>
      <c r="J1705" s="110" t="inlineStr">
        <is>
          <t>USD</t>
        </is>
      </c>
      <c r="K1705" s="110" t="n">
        <v>455.049</v>
      </c>
      <c r="L1705" s="110" t="inlineStr">
        <is>
          <t>EDGE-51840-375339</t>
        </is>
      </c>
    </row>
    <row r="1706">
      <c r="B1706" s="110" t="n">
        <v>51840</v>
      </c>
      <c r="C1706" s="108" t="inlineStr">
        <is>
          <t>Smartling-(2021-12-16-2022-1-15)_Simon Wei_TW_Review</t>
        </is>
      </c>
      <c r="H1706" s="110" t="n">
        <v>346</v>
      </c>
      <c r="I1706" s="110" t="n">
        <v>0.02</v>
      </c>
      <c r="J1706" s="110" t="inlineStr">
        <is>
          <t>USD</t>
        </is>
      </c>
      <c r="K1706" s="110" t="n">
        <v>6.92</v>
      </c>
      <c r="L1706" s="110" t="inlineStr">
        <is>
          <t>EDGE-51840-375340</t>
        </is>
      </c>
    </row>
    <row r="1707">
      <c r="B1707" s="110" t="n">
        <v>103906</v>
      </c>
      <c r="C1707" s="108" t="inlineStr">
        <is>
          <t>Smartling-(2021-12-16-2022-1-15)_Wang Bijun_CN_Translation</t>
        </is>
      </c>
      <c r="H1707" s="110" t="n">
        <v>296.1</v>
      </c>
      <c r="I1707" s="110" t="n">
        <v>0.04</v>
      </c>
      <c r="J1707" s="110" t="inlineStr">
        <is>
          <t>USD</t>
        </is>
      </c>
      <c r="K1707" s="110" t="n">
        <v>11.844</v>
      </c>
      <c r="L1707" s="110" t="inlineStr">
        <is>
          <t>EDGE-103906-375341</t>
        </is>
      </c>
    </row>
    <row r="1708">
      <c r="B1708" s="110" t="n">
        <v>164641</v>
      </c>
      <c r="C1708" s="108" t="inlineStr">
        <is>
          <t>Smartling-(2021-12-16-2022-1-15)_Yutaka Kato_JA_Translation</t>
        </is>
      </c>
      <c r="H1708" s="110" t="n">
        <v>13052.8</v>
      </c>
      <c r="I1708" s="110" t="n">
        <v>0.07000000000000001</v>
      </c>
      <c r="J1708" s="110" t="inlineStr">
        <is>
          <t>USD</t>
        </is>
      </c>
      <c r="K1708" s="110" t="n">
        <v>913.696</v>
      </c>
      <c r="L1708" s="110" t="inlineStr">
        <is>
          <t>EDGE-164641-375342</t>
        </is>
      </c>
    </row>
    <row r="1709">
      <c r="B1709" s="110" t="n">
        <v>16756</v>
      </c>
      <c r="C1709" s="108" t="inlineStr">
        <is>
          <t>Smartling-(2021-12-16-2022-1-15)_占英 郭_CN_Translation</t>
        </is>
      </c>
      <c r="H1709" s="110" t="n">
        <v>11846.9</v>
      </c>
      <c r="I1709" s="110" t="n">
        <v>0.18</v>
      </c>
      <c r="J1709" s="110" t="inlineStr">
        <is>
          <t>CNY</t>
        </is>
      </c>
      <c r="K1709" s="110" t="n">
        <v>2132.442</v>
      </c>
      <c r="L1709" s="110" t="inlineStr">
        <is>
          <t>EDGE-16756-375343</t>
        </is>
      </c>
    </row>
    <row r="1710">
      <c r="B1710" s="110" t="n">
        <v>51743</v>
      </c>
      <c r="C1710" s="108" t="inlineStr">
        <is>
          <t>Smartling-(2022-1-16-2022-2-15)_Alex Mata_MX_Translation</t>
        </is>
      </c>
      <c r="H1710" s="110" t="n">
        <v>6910</v>
      </c>
      <c r="I1710" s="110" t="n">
        <v>0.04</v>
      </c>
      <c r="J1710" s="110" t="inlineStr">
        <is>
          <t>USD</t>
        </is>
      </c>
      <c r="K1710" s="110" t="n">
        <v>276.4</v>
      </c>
      <c r="L1710" s="110" t="inlineStr">
        <is>
          <t>EDGE-51743-377816</t>
        </is>
      </c>
    </row>
    <row r="1711">
      <c r="B1711" s="110" t="n">
        <v>77826</v>
      </c>
      <c r="C1711" s="108" t="inlineStr">
        <is>
          <t>Smartling-(2022-1-16-2022-2-15)_Anne Parent_FR_CA_Translation</t>
        </is>
      </c>
      <c r="H1711" s="110" t="n">
        <v>7810.3</v>
      </c>
      <c r="I1711" s="110" t="n">
        <v>0.15</v>
      </c>
      <c r="J1711" s="110" t="inlineStr">
        <is>
          <t>USD</t>
        </is>
      </c>
      <c r="K1711" s="110" t="n">
        <v>1171.545</v>
      </c>
      <c r="L1711" s="110" t="inlineStr">
        <is>
          <t>EDGE-77826-377817</t>
        </is>
      </c>
    </row>
    <row r="1712">
      <c r="B1712" s="110" t="n">
        <v>170224</v>
      </c>
      <c r="C1712" s="108" t="inlineStr">
        <is>
          <t>Smartling-(2022-1-16-2022-2-15)_Corinne Duquette_FR_CA_Translation</t>
        </is>
      </c>
      <c r="H1712" s="110" t="n">
        <v>2683.7</v>
      </c>
      <c r="I1712" s="110" t="n">
        <v>0.1</v>
      </c>
      <c r="J1712" s="110" t="inlineStr">
        <is>
          <t>USD</t>
        </is>
      </c>
      <c r="K1712" s="110" t="n">
        <v>268.37</v>
      </c>
      <c r="L1712" s="110" t="inlineStr">
        <is>
          <t>EDGE-170224-377818</t>
        </is>
      </c>
    </row>
    <row r="1713">
      <c r="B1713" s="110" t="n">
        <v>119669</v>
      </c>
      <c r="C1713" s="108" t="inlineStr">
        <is>
          <t>Smartling-(2022-1-16-2022-2-15)_Gyeongsu Lee_KO_Translation</t>
        </is>
      </c>
      <c r="H1713" s="110" t="n">
        <v>820.8333333333334</v>
      </c>
      <c r="I1713" s="110" t="n">
        <v>0.06</v>
      </c>
      <c r="J1713" s="110" t="inlineStr">
        <is>
          <t>USD</t>
        </is>
      </c>
      <c r="K1713" s="110" t="n">
        <v>49.25</v>
      </c>
      <c r="L1713" s="110" t="inlineStr">
        <is>
          <t>EDGE-119669-377819</t>
        </is>
      </c>
    </row>
    <row r="1714">
      <c r="B1714" s="110" t="n">
        <v>142403</v>
      </c>
      <c r="C1714" s="108" t="inlineStr">
        <is>
          <t>Smartling-(2022-1-16-2022-2-15)_LangLink Localization Solutions Co, Ltd._HK_Translation</t>
        </is>
      </c>
      <c r="H1714" s="110" t="n">
        <v>444.2222222222222</v>
      </c>
      <c r="I1714" s="110" t="n">
        <v>0.09</v>
      </c>
      <c r="J1714" s="110" t="inlineStr">
        <is>
          <t>USD</t>
        </is>
      </c>
      <c r="K1714" s="110" t="n">
        <v>39.98</v>
      </c>
      <c r="L1714" s="110" t="inlineStr">
        <is>
          <t>EDGE-142403-377820</t>
        </is>
      </c>
    </row>
    <row r="1715">
      <c r="B1715" s="110" t="n">
        <v>190801</v>
      </c>
      <c r="C1715" s="108" t="inlineStr">
        <is>
          <t>Smartling-(2022-1-16-2022-2-15)_Li Yingsong_CN_Translation</t>
        </is>
      </c>
      <c r="H1715" s="110" t="n">
        <v>1920.6</v>
      </c>
      <c r="I1715" s="110" t="n">
        <v>0.18</v>
      </c>
      <c r="J1715" s="110" t="inlineStr">
        <is>
          <t>CNY</t>
        </is>
      </c>
      <c r="K1715" s="110" t="n">
        <v>345.71</v>
      </c>
      <c r="L1715" s="110" t="inlineStr">
        <is>
          <t>EDGE-190801-377821</t>
        </is>
      </c>
    </row>
    <row r="1716">
      <c r="B1716" s="110" t="n">
        <v>74978</v>
      </c>
      <c r="C1716" s="108" t="inlineStr">
        <is>
          <t>Smartling-(2022-1-16-2022-2-15)_Pilar Vasquez_MX_Translation</t>
        </is>
      </c>
      <c r="H1716" s="110" t="n">
        <v>2.6</v>
      </c>
      <c r="I1716" s="110" t="n">
        <v>0.05</v>
      </c>
      <c r="J1716" s="110" t="inlineStr">
        <is>
          <t>USD</t>
        </is>
      </c>
      <c r="K1716" s="110" t="n">
        <v>0.13</v>
      </c>
      <c r="L1716" s="110" t="inlineStr">
        <is>
          <t>EDGE-74978-377822</t>
        </is>
      </c>
    </row>
    <row r="1717">
      <c r="B1717" s="110" t="n">
        <v>170316</v>
      </c>
      <c r="C1717" s="108" t="inlineStr">
        <is>
          <t>Smartling-(2022-1-16-2022-2-15)_Sara Li_HK_Translation</t>
        </is>
      </c>
      <c r="H1717" s="110" t="n">
        <v>4871.5</v>
      </c>
      <c r="I1717" s="110" t="n">
        <v>0.08500000000000001</v>
      </c>
      <c r="J1717" s="110" t="inlineStr">
        <is>
          <t>USD</t>
        </is>
      </c>
      <c r="K1717" s="110" t="n">
        <v>414.0775</v>
      </c>
      <c r="L1717" s="110" t="inlineStr">
        <is>
          <t>EDGE-170316-377823</t>
        </is>
      </c>
    </row>
    <row r="1718">
      <c r="B1718" s="110" t="n">
        <v>123126</v>
      </c>
      <c r="C1718" s="108" t="inlineStr">
        <is>
          <t>Smartling-(2022-1-16-2022-2-15)_Seong Bok Lee_KO_Translation</t>
        </is>
      </c>
      <c r="H1718" s="110" t="n">
        <v>5690.999999999999</v>
      </c>
      <c r="I1718" s="110" t="n">
        <v>0.07000000000000001</v>
      </c>
      <c r="J1718" s="110" t="inlineStr">
        <is>
          <t>USD</t>
        </is>
      </c>
      <c r="K1718" s="110" t="n">
        <v>398.37</v>
      </c>
      <c r="L1718" s="110" t="inlineStr">
        <is>
          <t>EDGE-123126-377824</t>
        </is>
      </c>
    </row>
    <row r="1719">
      <c r="B1719" s="110" t="n">
        <v>51840</v>
      </c>
      <c r="C1719" s="108" t="inlineStr">
        <is>
          <t>Smartling-(2022-1-16-2022-2-15)_Simon Wei_TW_Translation</t>
        </is>
      </c>
      <c r="H1719" s="110" t="n">
        <v>5679.299999999999</v>
      </c>
      <c r="I1719" s="110" t="n">
        <v>0.035</v>
      </c>
      <c r="J1719" s="110" t="inlineStr">
        <is>
          <t>USD</t>
        </is>
      </c>
      <c r="K1719" s="110" t="n">
        <v>198.7755</v>
      </c>
      <c r="L1719" s="110" t="inlineStr">
        <is>
          <t>EDGE-51840-377825</t>
        </is>
      </c>
    </row>
    <row r="1720">
      <c r="B1720" s="110" t="n">
        <v>164641</v>
      </c>
      <c r="C1720" s="108" t="inlineStr">
        <is>
          <t>Smartling-(2022-1-16-2022-2-15)_Yutaka Kato_JA_Translation</t>
        </is>
      </c>
      <c r="H1720" s="110" t="n">
        <v>6226.8</v>
      </c>
      <c r="I1720" s="110" t="n">
        <v>0.07000000000000001</v>
      </c>
      <c r="J1720" s="110" t="inlineStr">
        <is>
          <t>USD</t>
        </is>
      </c>
      <c r="K1720" s="110" t="n">
        <v>435.876</v>
      </c>
      <c r="L1720" s="110" t="inlineStr">
        <is>
          <t>EDGE-164641-377826</t>
        </is>
      </c>
    </row>
    <row r="1721">
      <c r="B1721" s="110" t="n">
        <v>16756</v>
      </c>
      <c r="C1721" s="108" t="inlineStr">
        <is>
          <t>Smartling-(2022-1-16-2022-2-15)_占英 郭_CN_Translation</t>
        </is>
      </c>
      <c r="H1721" s="110" t="n">
        <v>2371.3</v>
      </c>
      <c r="I1721" s="110" t="n">
        <v>0.18</v>
      </c>
      <c r="J1721" s="110" t="inlineStr">
        <is>
          <t>CNY</t>
        </is>
      </c>
      <c r="K1721" s="110" t="n">
        <v>426.834</v>
      </c>
      <c r="L1721" s="110" t="inlineStr">
        <is>
          <t>EDGE-16756-377827</t>
        </is>
      </c>
    </row>
    <row r="1722">
      <c r="B1722" s="110" t="n">
        <v>119669</v>
      </c>
      <c r="C1722" s="108" t="inlineStr">
        <is>
          <t>Tesla-(2022-1-19-2022-2-16)_Gyeongsu Lee_KO_Translation</t>
        </is>
      </c>
      <c r="H1722" s="110" t="n">
        <v>5951.5</v>
      </c>
      <c r="I1722" s="110" t="n">
        <v>0.06</v>
      </c>
      <c r="J1722" s="110" t="inlineStr">
        <is>
          <t>USD</t>
        </is>
      </c>
      <c r="K1722" s="110" t="n">
        <v>357.09</v>
      </c>
      <c r="L1722" s="110" t="inlineStr">
        <is>
          <t>EDGE-119669-378690</t>
        </is>
      </c>
    </row>
    <row r="1723">
      <c r="B1723" s="110" t="n">
        <v>192865</v>
      </c>
      <c r="C1723" s="108" t="inlineStr">
        <is>
          <t>Tesla-(2022-1-19-2022-2-16)_Jun Soo Jeon_KO_Translation</t>
        </is>
      </c>
      <c r="H1723" s="110" t="n">
        <v>503.3333</v>
      </c>
      <c r="I1723" s="110" t="n">
        <v>0.09</v>
      </c>
      <c r="J1723" s="110" t="inlineStr">
        <is>
          <t>USD</t>
        </is>
      </c>
      <c r="K1723" s="110" t="n">
        <v>45.3</v>
      </c>
      <c r="L1723" s="110" t="inlineStr">
        <is>
          <t>EDGE-192865-378691</t>
        </is>
      </c>
    </row>
    <row r="1724">
      <c r="B1724" s="110" t="n">
        <v>170316</v>
      </c>
      <c r="C1724" s="108" t="inlineStr">
        <is>
          <t>Tesla-(2022-1-19-2022-2-16)_Li Yat Tung_HK_Translation</t>
        </is>
      </c>
      <c r="H1724" s="110" t="n">
        <v>4663.5</v>
      </c>
      <c r="I1724" s="110" t="n">
        <v>0.08500000000000001</v>
      </c>
      <c r="J1724" s="110" t="inlineStr">
        <is>
          <t>USD</t>
        </is>
      </c>
      <c r="K1724" s="110" t="n">
        <v>396.3975</v>
      </c>
      <c r="L1724" s="110" t="inlineStr">
        <is>
          <t>EDGE-170316-378692</t>
        </is>
      </c>
    </row>
    <row r="1725">
      <c r="B1725" s="110" t="n">
        <v>142403</v>
      </c>
      <c r="C1725" s="108" t="inlineStr">
        <is>
          <t>Tesla-(2022-1-19-2022-2-16)_lp Pik Yu_HK_Translation</t>
        </is>
      </c>
      <c r="H1725" s="110" t="n">
        <v>350.325</v>
      </c>
      <c r="I1725" s="110" t="n">
        <v>0.08</v>
      </c>
      <c r="J1725" s="110" t="inlineStr">
        <is>
          <t>USD</t>
        </is>
      </c>
      <c r="K1725" s="110" t="n">
        <v>28.026</v>
      </c>
      <c r="L1725" s="110" t="inlineStr">
        <is>
          <t>EDGE-142403-378693</t>
        </is>
      </c>
    </row>
    <row r="1726">
      <c r="B1726" s="110" t="n">
        <v>169954</v>
      </c>
      <c r="C1726" s="108" t="inlineStr">
        <is>
          <t>Tesla-(2022-1-19-2022-2-16)_Peggy Chiang_TW_Translation</t>
        </is>
      </c>
      <c r="H1726" s="110" t="n">
        <v>2229.1</v>
      </c>
      <c r="I1726" s="110" t="n">
        <v>0.1</v>
      </c>
      <c r="J1726" s="110" t="inlineStr">
        <is>
          <t>USD</t>
        </is>
      </c>
      <c r="K1726" s="110" t="n">
        <v>222.91</v>
      </c>
      <c r="L1726" s="110" t="inlineStr">
        <is>
          <t>EDGE-169954-378694</t>
        </is>
      </c>
    </row>
    <row r="1727">
      <c r="B1727" s="110" t="n">
        <v>123126</v>
      </c>
      <c r="C1727" s="108" t="inlineStr">
        <is>
          <t>Tesla-(2022-1-19-2022-2-16)_Seong Bok Lee_KO_Translation</t>
        </is>
      </c>
      <c r="H1727" s="110" t="n">
        <v>56.1</v>
      </c>
      <c r="I1727" s="110" t="n">
        <v>0.07000000000000001</v>
      </c>
      <c r="J1727" s="110" t="inlineStr">
        <is>
          <t>USD</t>
        </is>
      </c>
      <c r="K1727" s="110" t="n">
        <v>3.927</v>
      </c>
      <c r="L1727" s="110" t="inlineStr">
        <is>
          <t>EDGE-123126-378695</t>
        </is>
      </c>
    </row>
    <row r="1728">
      <c r="B1728" s="110" t="n">
        <v>51840</v>
      </c>
      <c r="C1728" s="108" t="inlineStr">
        <is>
          <t>Tesla-(2022-1-19-2022-2-16)_Simon Wei_TW_Translation</t>
        </is>
      </c>
      <c r="H1728" s="110" t="n">
        <v>3225.9</v>
      </c>
      <c r="I1728" s="110" t="n">
        <v>0.035</v>
      </c>
      <c r="J1728" s="110" t="inlineStr">
        <is>
          <t>USD</t>
        </is>
      </c>
      <c r="K1728" s="110" t="n">
        <v>112.9065</v>
      </c>
      <c r="L1728" s="110" t="inlineStr">
        <is>
          <t>EDGE-51840-378696</t>
        </is>
      </c>
    </row>
    <row r="1729">
      <c r="B1729" s="110" t="n">
        <v>196663</v>
      </c>
      <c r="C1729" s="108" t="inlineStr">
        <is>
          <t>Tesla-(2022-1-19-2022-2-16)_Thomas  Yan_HK_Translation</t>
        </is>
      </c>
      <c r="H1729" s="110" t="n">
        <v>204.4</v>
      </c>
      <c r="I1729" s="110" t="n">
        <v>0.06</v>
      </c>
      <c r="J1729" s="110" t="inlineStr">
        <is>
          <t>EUR</t>
        </is>
      </c>
      <c r="K1729" s="110" t="n">
        <v>12.264</v>
      </c>
      <c r="L1729" s="110" t="inlineStr">
        <is>
          <t>EDGE-196663-378697</t>
        </is>
      </c>
    </row>
    <row r="1730">
      <c r="B1730" s="110" t="n">
        <v>119669</v>
      </c>
      <c r="C1730" s="108" t="inlineStr">
        <is>
          <t>Tesla-(2022-1-19-2022-2-16)_Gyeongsu Lee_KO_Review</t>
        </is>
      </c>
      <c r="H1730" s="110" t="n">
        <v>307.4</v>
      </c>
      <c r="I1730" s="110" t="n">
        <v>0.03</v>
      </c>
      <c r="J1730" s="110" t="inlineStr">
        <is>
          <t>USD</t>
        </is>
      </c>
      <c r="K1730" s="110" t="n">
        <v>9.222</v>
      </c>
      <c r="L1730" s="110" t="inlineStr">
        <is>
          <t>EDGE-119669-378698</t>
        </is>
      </c>
    </row>
    <row r="1731">
      <c r="B1731" s="110" t="n">
        <v>192865</v>
      </c>
      <c r="C1731" s="108" t="inlineStr">
        <is>
          <t>Tesla-(2022-1-19-2022-2-16)_Jun Soo Jeon_KO_Review</t>
        </is>
      </c>
      <c r="H1731" s="110" t="n">
        <v>5377.8</v>
      </c>
      <c r="I1731" s="110" t="n">
        <v>0.035</v>
      </c>
      <c r="J1731" s="110" t="inlineStr">
        <is>
          <t>USD</t>
        </is>
      </c>
      <c r="K1731" s="110" t="n">
        <v>188.223</v>
      </c>
      <c r="L1731" s="110" t="inlineStr">
        <is>
          <t>EDGE-192865-378699</t>
        </is>
      </c>
    </row>
    <row r="1732">
      <c r="B1732" s="110" t="n">
        <v>104494</v>
      </c>
      <c r="C1732" s="108" t="inlineStr">
        <is>
          <t>Tesla-(2022-1-19-2022-2-16)_Orlando Ho_HK_Review</t>
        </is>
      </c>
      <c r="H1732" s="110" t="n">
        <v>878.7</v>
      </c>
      <c r="I1732" s="110" t="n">
        <v>0.0375</v>
      </c>
      <c r="J1732" s="110" t="inlineStr">
        <is>
          <t>USD</t>
        </is>
      </c>
      <c r="K1732" s="110" t="n">
        <v>32.95125</v>
      </c>
      <c r="L1732" s="110" t="inlineStr">
        <is>
          <t>EDGE-104494-378700</t>
        </is>
      </c>
    </row>
    <row r="1733">
      <c r="B1733" s="110" t="n">
        <v>169954</v>
      </c>
      <c r="C1733" s="108" t="inlineStr">
        <is>
          <t>Tesla-(2022-1-19-2022-2-16)_Peggy Chiang_TW_Review</t>
        </is>
      </c>
      <c r="H1733" s="110" t="n">
        <v>2349.7</v>
      </c>
      <c r="I1733" s="110" t="n">
        <v>0.03</v>
      </c>
      <c r="J1733" s="110" t="inlineStr">
        <is>
          <t>USD</t>
        </is>
      </c>
      <c r="K1733" s="110" t="n">
        <v>70.491</v>
      </c>
      <c r="L1733" s="110" t="inlineStr">
        <is>
          <t>EDGE-169954-378701</t>
        </is>
      </c>
    </row>
    <row r="1734">
      <c r="B1734" s="110" t="n">
        <v>142406</v>
      </c>
      <c r="C1734" s="108" t="inlineStr">
        <is>
          <t>Tesla-(2022-1-19-2022-2-16)_Stacey Yeh_TW_Review</t>
        </is>
      </c>
      <c r="H1734" s="110" t="n">
        <v>3322.7</v>
      </c>
      <c r="I1734" s="110" t="n">
        <v>0.022</v>
      </c>
      <c r="J1734" s="110" t="inlineStr">
        <is>
          <t>USD</t>
        </is>
      </c>
      <c r="K1734" s="110" t="n">
        <v>73.0994</v>
      </c>
      <c r="L1734" s="110" t="inlineStr">
        <is>
          <t>EDGE-142406-378702</t>
        </is>
      </c>
    </row>
    <row r="1735">
      <c r="B1735" s="110" t="n">
        <v>196663</v>
      </c>
      <c r="C1735" s="108" t="inlineStr">
        <is>
          <t>Tesla-(2022-1-19-2022-2-16)_Thomas  Yan_HK_Review</t>
        </is>
      </c>
      <c r="H1735" s="110" t="n">
        <v>4102.2</v>
      </c>
      <c r="I1735" s="110" t="n">
        <v>0.03</v>
      </c>
      <c r="J1735" s="110" t="inlineStr">
        <is>
          <t>EUR</t>
        </is>
      </c>
      <c r="K1735" s="110" t="n">
        <v>123.066</v>
      </c>
      <c r="L1735" s="110" t="inlineStr">
        <is>
          <t>EDGE-196663-378703</t>
        </is>
      </c>
    </row>
    <row r="1736">
      <c r="B1736" s="110" t="n">
        <v>17611</v>
      </c>
      <c r="C1736" s="108" t="inlineStr">
        <is>
          <t>Tesla-(2022-1-19-2022-2-16)_Nathalie Delarbre_FR_FR_Review</t>
        </is>
      </c>
      <c r="H1736" s="110" t="n">
        <v>185</v>
      </c>
      <c r="I1736" s="110" t="n">
        <v>0.032</v>
      </c>
      <c r="J1736" s="110" t="inlineStr">
        <is>
          <t>EUR</t>
        </is>
      </c>
      <c r="K1736" s="110" t="n">
        <v>5.92</v>
      </c>
      <c r="L1736" s="110" t="inlineStr">
        <is>
          <t>EDGE-17611-379131</t>
        </is>
      </c>
    </row>
    <row r="1737">
      <c r="B1737" s="110" t="n">
        <v>48109</v>
      </c>
      <c r="C1737" s="108" t="inlineStr">
        <is>
          <t>Tesla-(2022-1-19-2022-2-16)_Colette Velletaz_FR_FR_Translation</t>
        </is>
      </c>
      <c r="H1737" s="110" t="n">
        <v>180.6</v>
      </c>
      <c r="I1737" s="110" t="n">
        <v>0.075</v>
      </c>
      <c r="J1737" s="110" t="inlineStr">
        <is>
          <t>EUR</t>
        </is>
      </c>
      <c r="K1737" s="110" t="n">
        <v>13.545</v>
      </c>
      <c r="L1737" s="110" t="inlineStr">
        <is>
          <t>EDGE-48109-379132</t>
        </is>
      </c>
    </row>
    <row r="1738">
      <c r="B1738" s="110" t="n">
        <v>170224</v>
      </c>
      <c r="C1738" s="108" t="inlineStr">
        <is>
          <t>Tesla-(2022-1-19-2022-2-16)_Corinne Duquette_FR_CA_Review</t>
        </is>
      </c>
      <c r="H1738" s="110" t="n">
        <v>0.75</v>
      </c>
      <c r="I1738" s="110" t="n">
        <v>30</v>
      </c>
      <c r="J1738" s="110" t="inlineStr">
        <is>
          <t>USD</t>
        </is>
      </c>
      <c r="K1738" s="110" t="n">
        <v>22.5</v>
      </c>
      <c r="L1738" s="110" t="inlineStr">
        <is>
          <t>EDGE-170224-378479</t>
        </is>
      </c>
    </row>
    <row r="1739">
      <c r="B1739" s="110" t="n">
        <v>170224</v>
      </c>
      <c r="C1739" s="108" t="inlineStr">
        <is>
          <t>Tesla-(2022-1-19-2022-2-16)_Corinne Duquette_FR_CA_Translation</t>
        </is>
      </c>
      <c r="H1739" s="110" t="n">
        <v>5806.8</v>
      </c>
      <c r="I1739" s="110" t="n">
        <v>0.1</v>
      </c>
      <c r="J1739" s="110" t="inlineStr">
        <is>
          <t>USD</t>
        </is>
      </c>
      <c r="K1739" s="110" t="n">
        <v>580.6799999999999</v>
      </c>
      <c r="L1739" s="110" t="inlineStr">
        <is>
          <t>EDGE-170224-378480</t>
        </is>
      </c>
    </row>
    <row r="1740">
      <c r="B1740" s="110" t="n">
        <v>5522</v>
      </c>
      <c r="C1740" s="108" t="inlineStr">
        <is>
          <t>Tesla-(2022-1-19-2022-2-16)_ESTR_TR_Translation</t>
        </is>
      </c>
      <c r="H1740" s="110" t="n">
        <v>3801.1</v>
      </c>
      <c r="I1740" s="110" t="n">
        <v>0.063</v>
      </c>
      <c r="J1740" s="110" t="inlineStr">
        <is>
          <t>USD</t>
        </is>
      </c>
      <c r="K1740" s="110" t="n">
        <v>239.47</v>
      </c>
      <c r="L1740" s="110" t="inlineStr">
        <is>
          <t>EDGE-5522-378781</t>
        </is>
      </c>
    </row>
    <row r="1741">
      <c r="B1741" s="110" t="n">
        <v>7341</v>
      </c>
      <c r="C1741" s="108" t="inlineStr">
        <is>
          <t>Tesla-(2022-1-19-2022-2-16)_Gerard Grivé_CA_Translation</t>
        </is>
      </c>
      <c r="H1741" s="110" t="n">
        <v>4173.5</v>
      </c>
      <c r="I1741" s="110" t="n">
        <v>0.075</v>
      </c>
      <c r="J1741" s="110" t="inlineStr">
        <is>
          <t>EUR</t>
        </is>
      </c>
      <c r="K1741" s="110" t="n">
        <v>313.0125</v>
      </c>
      <c r="L1741" s="110" t="inlineStr">
        <is>
          <t>EDGE-7341-378112</t>
        </is>
      </c>
    </row>
    <row r="1742">
      <c r="B1742" s="110" t="n">
        <v>146800</v>
      </c>
      <c r="C1742" s="108" t="inlineStr">
        <is>
          <t>Tesla-(2022-1-19-2022-2-16)_Hudayi Ozcan_TR_Review</t>
        </is>
      </c>
      <c r="H1742" s="110" t="n">
        <v>3116.1</v>
      </c>
      <c r="I1742" s="110" t="n">
        <v>0.02</v>
      </c>
      <c r="J1742" s="110" t="inlineStr">
        <is>
          <t>USD</t>
        </is>
      </c>
      <c r="K1742" s="110" t="n">
        <v>62.322</v>
      </c>
      <c r="L1742" s="110" t="inlineStr">
        <is>
          <t>EDGE-146800-378113</t>
        </is>
      </c>
    </row>
    <row r="1743">
      <c r="B1743" s="110" t="n">
        <v>161261</v>
      </c>
      <c r="C1743" s="108" t="inlineStr">
        <is>
          <t>Tesla-(2022-1-19-2022-2-16)_Ilaria Mazzaferro_IT_Review</t>
        </is>
      </c>
      <c r="H1743" s="110" t="n">
        <v>8000</v>
      </c>
      <c r="I1743" s="110" t="n">
        <v>0.02</v>
      </c>
      <c r="J1743" s="110" t="inlineStr">
        <is>
          <t>EUR</t>
        </is>
      </c>
      <c r="K1743" s="110" t="n">
        <v>160</v>
      </c>
      <c r="L1743" s="110" t="inlineStr">
        <is>
          <t>EDGE-161261-378782</t>
        </is>
      </c>
    </row>
    <row r="1744">
      <c r="B1744" s="110" t="n">
        <v>161261</v>
      </c>
      <c r="C1744" s="108" t="inlineStr">
        <is>
          <t>Tesla-(2022-1-19-2022-2-16)_Ilaria Mazzaferro_IT_Translation</t>
        </is>
      </c>
      <c r="H1744" s="110" t="n">
        <v>500</v>
      </c>
      <c r="I1744" s="110" t="n">
        <v>0.02</v>
      </c>
      <c r="J1744" s="110" t="inlineStr">
        <is>
          <t>EUR</t>
        </is>
      </c>
      <c r="K1744" s="110" t="n">
        <v>10</v>
      </c>
      <c r="L1744" s="110" t="inlineStr">
        <is>
          <t>EDGE-161261-378783</t>
        </is>
      </c>
    </row>
    <row r="1745">
      <c r="B1745" s="110" t="n">
        <v>67147</v>
      </c>
      <c r="C1745" s="108" t="inlineStr">
        <is>
          <t>Tesla-(2022-1-19-2022-2-16)_Keelin Feeney_EN_UK_Review</t>
        </is>
      </c>
      <c r="H1745" s="110" t="n">
        <v>0.5</v>
      </c>
      <c r="I1745" s="110" t="n">
        <v>10</v>
      </c>
      <c r="J1745" s="110" t="inlineStr">
        <is>
          <t>EUR</t>
        </is>
      </c>
      <c r="K1745" s="110" t="n">
        <v>5</v>
      </c>
      <c r="L1745" s="110" t="inlineStr">
        <is>
          <t>EDGE-67147-378115</t>
        </is>
      </c>
    </row>
    <row r="1746">
      <c r="B1746" s="110" t="n">
        <v>67147</v>
      </c>
      <c r="C1746" s="108" t="inlineStr">
        <is>
          <t>Tesla-(2022-1-19-2022-2-16)_Keelin Feeney_EN_UK_Translation</t>
        </is>
      </c>
      <c r="H1746" s="110" t="n">
        <v>2267</v>
      </c>
      <c r="I1746" s="110" t="n">
        <v>0.03</v>
      </c>
      <c r="J1746" s="110" t="inlineStr">
        <is>
          <t>EUR</t>
        </is>
      </c>
      <c r="K1746" s="110" t="n">
        <v>68.01000000000001</v>
      </c>
      <c r="L1746" s="110" t="inlineStr">
        <is>
          <t>EDGE-67147-378116</t>
        </is>
      </c>
    </row>
    <row r="1747">
      <c r="B1747" s="110" t="n">
        <v>44352</v>
      </c>
      <c r="C1747" s="108" t="inlineStr">
        <is>
          <t>Tesla-(2022-1-19-2022-2-16)_Luca Ghelli _IT_Translation</t>
        </is>
      </c>
      <c r="H1747" s="110" t="n">
        <v>1743.2</v>
      </c>
      <c r="I1747" s="110" t="n">
        <v>0.07000000000000001</v>
      </c>
      <c r="J1747" s="110" t="inlineStr">
        <is>
          <t>EUR</t>
        </is>
      </c>
      <c r="K1747" s="110" t="n">
        <v>122.024</v>
      </c>
      <c r="L1747" s="110" t="inlineStr">
        <is>
          <t>EDGE-44352-378117</t>
        </is>
      </c>
    </row>
    <row r="1748">
      <c r="B1748" s="110" t="n">
        <v>72368</v>
      </c>
      <c r="C1748" s="108" t="inlineStr">
        <is>
          <t>Tesla-(2022-1-19-2022-2-16)_Marta Pou Rovira_CA_Review</t>
        </is>
      </c>
      <c r="H1748" s="110" t="n">
        <v>3529</v>
      </c>
      <c r="I1748" s="110" t="n">
        <v>0.019</v>
      </c>
      <c r="J1748" s="110" t="inlineStr">
        <is>
          <t>EUR</t>
        </is>
      </c>
      <c r="K1748" s="110" t="n">
        <v>67.051</v>
      </c>
      <c r="L1748" s="110" t="inlineStr">
        <is>
          <t>EDGE-72368-378118</t>
        </is>
      </c>
    </row>
    <row r="1749">
      <c r="B1749" s="110" t="n">
        <v>72368</v>
      </c>
      <c r="C1749" s="108" t="inlineStr">
        <is>
          <t>Tesla-(2022-1-19-2022-2-16)_Marta Pou Rovira_CA_Translation</t>
        </is>
      </c>
      <c r="H1749" s="110" t="n">
        <v>1010.7</v>
      </c>
      <c r="I1749" s="110" t="n">
        <v>0.065</v>
      </c>
      <c r="J1749" s="110" t="inlineStr">
        <is>
          <t>EUR</t>
        </is>
      </c>
      <c r="K1749" s="110" t="n">
        <v>65.6955</v>
      </c>
      <c r="L1749" s="110" t="inlineStr">
        <is>
          <t>EDGE-72368-378119</t>
        </is>
      </c>
    </row>
    <row r="1750">
      <c r="B1750" s="110" t="n">
        <v>169881</v>
      </c>
      <c r="C1750" s="108" t="inlineStr">
        <is>
          <t>Tesla-(2022-1-19-2022-2-16)_Philipp Weber_DE_Translation</t>
        </is>
      </c>
      <c r="H1750" s="110" t="n">
        <v>19.25</v>
      </c>
      <c r="I1750" s="110" t="n">
        <v>24</v>
      </c>
      <c r="J1750" s="110" t="inlineStr">
        <is>
          <t>EUR</t>
        </is>
      </c>
      <c r="K1750" s="110" t="n">
        <v>462</v>
      </c>
      <c r="L1750" s="110" t="inlineStr">
        <is>
          <t>EDGE-169881-378120</t>
        </is>
      </c>
    </row>
    <row r="1751">
      <c r="B1751" s="110" t="n">
        <v>50728</v>
      </c>
      <c r="C1751" s="108" t="inlineStr">
        <is>
          <t>Tesla-(2022-1-19-2022-2-16)_Dalia Bracha_HE_Translation</t>
        </is>
      </c>
      <c r="H1751" s="110" t="n">
        <v>2093.9</v>
      </c>
      <c r="I1751" s="110" t="n">
        <v>0.1</v>
      </c>
      <c r="J1751" s="110" t="inlineStr">
        <is>
          <t>USD</t>
        </is>
      </c>
      <c r="K1751" s="110" t="n">
        <v>209.39</v>
      </c>
      <c r="L1751" s="110" t="inlineStr">
        <is>
          <t>EDGE-50728-378905</t>
        </is>
      </c>
    </row>
    <row r="1752">
      <c r="B1752" s="110" t="n">
        <v>194360</v>
      </c>
      <c r="C1752" s="108" t="inlineStr">
        <is>
          <t>Tesla-(2022-1-19-2022-2-16)_Jussi Anttila_FI_Translation</t>
        </is>
      </c>
      <c r="H1752" s="110" t="n">
        <v>2283.1</v>
      </c>
      <c r="I1752" s="110" t="n">
        <v>0.13</v>
      </c>
      <c r="J1752" s="110" t="inlineStr">
        <is>
          <t>EUR</t>
        </is>
      </c>
      <c r="K1752" s="110" t="n">
        <v>296.803</v>
      </c>
      <c r="L1752" s="110" t="inlineStr">
        <is>
          <t>EDGE-194360-378716</t>
        </is>
      </c>
    </row>
    <row r="1753">
      <c r="B1753" s="110" t="n">
        <v>81450</v>
      </c>
      <c r="C1753" s="108" t="inlineStr">
        <is>
          <t>Tesla-(2022-1-19-2022-2-16)_Lingsoft_NO_NO_Translation</t>
        </is>
      </c>
      <c r="H1753" s="110" t="n">
        <v>2881.29</v>
      </c>
      <c r="I1753" s="110" t="n">
        <v>0.155</v>
      </c>
      <c r="J1753" s="110" t="inlineStr">
        <is>
          <t>EUR</t>
        </is>
      </c>
      <c r="K1753" s="110" t="n">
        <v>446.6</v>
      </c>
      <c r="L1753" s="110" t="inlineStr">
        <is>
          <t>EDGE-81450-378717</t>
        </is>
      </c>
    </row>
    <row r="1754">
      <c r="B1754" s="110" t="n">
        <v>176929</v>
      </c>
      <c r="C1754" s="108" t="inlineStr">
        <is>
          <t>Tesla-(2022-1-19-2022-2-16)_Rita Rocha Grave_PTPT_Translation</t>
        </is>
      </c>
      <c r="H1754" s="110" t="n">
        <v>2241</v>
      </c>
      <c r="I1754" s="110" t="n">
        <v>0.065</v>
      </c>
      <c r="J1754" s="110" t="inlineStr">
        <is>
          <t>EUR</t>
        </is>
      </c>
      <c r="K1754" s="110" t="n">
        <v>145.665</v>
      </c>
      <c r="L1754" s="110" t="inlineStr">
        <is>
          <t>EDGE-176929-378718</t>
        </is>
      </c>
    </row>
    <row r="1755">
      <c r="B1755" s="110" t="n">
        <v>187485</v>
      </c>
      <c r="C1755" s="108" t="inlineStr">
        <is>
          <t>Tesla-(2022-1-19-2022-2-16)_Theodoros Kalyvas_EL_Translation</t>
        </is>
      </c>
      <c r="H1755" s="110" t="n">
        <v>1962.4</v>
      </c>
      <c r="I1755" s="110" t="n">
        <v>0.08</v>
      </c>
      <c r="J1755" s="110" t="inlineStr">
        <is>
          <t>EUR</t>
        </is>
      </c>
      <c r="K1755" s="110" t="n">
        <v>156.992</v>
      </c>
      <c r="L1755" s="110" t="inlineStr">
        <is>
          <t>EDGE-187485-378719</t>
        </is>
      </c>
    </row>
    <row r="1756">
      <c r="B1756" s="110" t="n">
        <v>195727</v>
      </c>
      <c r="C1756" s="108" t="inlineStr">
        <is>
          <t>Tesla-(2022-1-19-2022-2-16)_Valentin Cirdei_RO_Translation</t>
        </is>
      </c>
      <c r="H1756" s="110" t="n">
        <v>4200</v>
      </c>
      <c r="I1756" s="110" t="n">
        <v>0.06</v>
      </c>
      <c r="J1756" s="110" t="inlineStr">
        <is>
          <t>EUR</t>
        </is>
      </c>
      <c r="K1756" s="110" t="n">
        <v>252</v>
      </c>
      <c r="L1756" s="110" t="inlineStr">
        <is>
          <t>EDGE-195727-378720</t>
        </is>
      </c>
    </row>
    <row r="1757">
      <c r="B1757" s="110" t="n">
        <v>177888</v>
      </c>
      <c r="C1757" s="108" t="inlineStr">
        <is>
          <t>Tesla-(2022-1-19-2022-2-16)_Luis Martins_PTPT_Review</t>
        </is>
      </c>
      <c r="H1757" s="110" t="n">
        <v>1939.9</v>
      </c>
      <c r="I1757" s="110" t="n">
        <v>0.02</v>
      </c>
      <c r="J1757" s="110" t="inlineStr">
        <is>
          <t>EUR</t>
        </is>
      </c>
      <c r="K1757" s="110" t="n">
        <v>38.798</v>
      </c>
      <c r="L1757" s="110" t="inlineStr">
        <is>
          <t>EDGE-177888-378721</t>
        </is>
      </c>
    </row>
    <row r="1758">
      <c r="B1758" s="110" t="n">
        <v>194361</v>
      </c>
      <c r="C1758" s="108" t="inlineStr">
        <is>
          <t>Tesla-(2022-1-19-2022-2-16)_Jarmo Katainen_FI_Review</t>
        </is>
      </c>
      <c r="H1758" s="110" t="n">
        <v>2024.4</v>
      </c>
      <c r="I1758" s="110" t="n">
        <v>0.04</v>
      </c>
      <c r="J1758" s="110" t="inlineStr">
        <is>
          <t>EUR</t>
        </is>
      </c>
      <c r="K1758" s="110" t="n">
        <v>80.976</v>
      </c>
      <c r="L1758" s="110" t="inlineStr">
        <is>
          <t>EDGE-194361-378722</t>
        </is>
      </c>
    </row>
    <row r="1759">
      <c r="B1759" s="110" t="n">
        <v>189794</v>
      </c>
      <c r="C1759" s="108" t="inlineStr">
        <is>
          <t>Tesla-(2022-1-19-2022-2-16)_Theodoros Vavekis_EL_Review</t>
        </is>
      </c>
      <c r="H1759" s="110" t="n">
        <v>6666.667</v>
      </c>
      <c r="I1759" s="110" t="n">
        <v>0.03</v>
      </c>
      <c r="J1759" s="110" t="inlineStr">
        <is>
          <t>EUR</t>
        </is>
      </c>
      <c r="K1759" s="110" t="n">
        <v>200</v>
      </c>
      <c r="L1759" s="110" t="inlineStr">
        <is>
          <t>EDGE-189794-378723</t>
        </is>
      </c>
    </row>
    <row r="1760">
      <c r="B1760" s="110" t="n">
        <v>195768</v>
      </c>
      <c r="C1760" s="108" t="inlineStr">
        <is>
          <t>Tesla-(2022-1-19-2022-2-16)_Oranit Senderov_HE_Review</t>
        </is>
      </c>
      <c r="H1760" s="110" t="n">
        <v>2312.1</v>
      </c>
      <c r="I1760" s="110" t="n">
        <v>0.04</v>
      </c>
      <c r="J1760" s="110" t="inlineStr">
        <is>
          <t>USD</t>
        </is>
      </c>
      <c r="K1760" s="110" t="n">
        <v>92.48399999999999</v>
      </c>
      <c r="L1760" s="110" t="inlineStr">
        <is>
          <t>EDGE-195768-378724</t>
        </is>
      </c>
    </row>
    <row r="1761">
      <c r="B1761" s="110" t="n">
        <v>136932</v>
      </c>
      <c r="C1761" s="108" t="inlineStr">
        <is>
          <t>Tesla-(2022-1-19-2022-2-16)_Constantin Emanuel Stroia_RO_Review</t>
        </is>
      </c>
      <c r="H1761" s="110" t="n">
        <v>13500</v>
      </c>
      <c r="I1761" s="110" t="n">
        <v>0.02</v>
      </c>
      <c r="J1761" s="110" t="inlineStr">
        <is>
          <t>USD</t>
        </is>
      </c>
      <c r="K1761" s="110" t="n">
        <v>270</v>
      </c>
      <c r="L1761" s="110" t="inlineStr">
        <is>
          <t>EDGE-136932-378725</t>
        </is>
      </c>
    </row>
    <row r="1762">
      <c r="B1762" s="110" t="n">
        <v>75145</v>
      </c>
      <c r="C1762" s="108" t="inlineStr">
        <is>
          <t>Tesla-(2022-1-19-2022-2-16)_Marie-Louise de Klerk_NL_Review</t>
        </is>
      </c>
      <c r="H1762" s="110" t="n">
        <v>2064</v>
      </c>
      <c r="I1762" s="110" t="n">
        <v>0.03</v>
      </c>
      <c r="J1762" s="110" t="inlineStr">
        <is>
          <t>EUR</t>
        </is>
      </c>
      <c r="K1762" s="110" t="n">
        <v>61.92</v>
      </c>
      <c r="L1762" s="110" t="inlineStr">
        <is>
          <t>EDGE-75145-378726</t>
        </is>
      </c>
    </row>
    <row r="1763">
      <c r="B1763" s="110" t="n">
        <v>195768</v>
      </c>
      <c r="C1763" s="108" t="inlineStr">
        <is>
          <t>Tesla-(2022-1-19-2022-2-16)_Oranit Senderov_HE_Translation</t>
        </is>
      </c>
      <c r="H1763" s="110" t="n">
        <v>204.4</v>
      </c>
      <c r="I1763" s="110" t="n">
        <v>0.09</v>
      </c>
      <c r="J1763" s="110" t="inlineStr">
        <is>
          <t>USD</t>
        </is>
      </c>
      <c r="K1763" s="110" t="n">
        <v>18.396</v>
      </c>
      <c r="L1763" s="110" t="inlineStr">
        <is>
          <t>EDGE-195768-378727</t>
        </is>
      </c>
    </row>
    <row r="1764">
      <c r="B1764" s="110" t="n">
        <v>164962</v>
      </c>
      <c r="C1764" s="108" t="inlineStr">
        <is>
          <t>Tesla-(2022-1-19-2022-2-16)_Geray Lv_CN_Translation</t>
        </is>
      </c>
      <c r="H1764" s="110" t="n">
        <v>2017.9</v>
      </c>
      <c r="I1764" s="110" t="n">
        <v>0.33</v>
      </c>
      <c r="J1764" s="110" t="inlineStr">
        <is>
          <t>CNY</t>
        </is>
      </c>
      <c r="K1764" s="110" t="n">
        <v>665.907</v>
      </c>
      <c r="L1764" s="110" t="inlineStr">
        <is>
          <t>EDGE-164962-380530</t>
        </is>
      </c>
    </row>
    <row r="1765">
      <c r="B1765" s="110" t="n">
        <v>16756</v>
      </c>
      <c r="C1765" s="108" t="inlineStr">
        <is>
          <t>Tesla-(2022-1-19-2022-2-16)_Guo Zhanying_CN_Translation</t>
        </is>
      </c>
      <c r="H1765" s="110" t="n">
        <v>3101.1</v>
      </c>
      <c r="I1765" s="110" t="n">
        <v>0.18</v>
      </c>
      <c r="J1765" s="110" t="inlineStr">
        <is>
          <t>CNY</t>
        </is>
      </c>
      <c r="K1765" s="110" t="n">
        <v>558.198</v>
      </c>
      <c r="L1765" s="110" t="inlineStr">
        <is>
          <t>EDGE-16756-380531</t>
        </is>
      </c>
    </row>
    <row r="1766">
      <c r="B1766" s="110" t="n">
        <v>190801</v>
      </c>
      <c r="C1766" s="108" t="inlineStr">
        <is>
          <t>Tesla-(2022-1-19-2022-2-16)_Li Yingsong_CN_Translation</t>
        </is>
      </c>
      <c r="H1766" s="110" t="n">
        <v>514.9</v>
      </c>
      <c r="I1766" s="110" t="n">
        <v>0.18</v>
      </c>
      <c r="J1766" s="110" t="inlineStr">
        <is>
          <t>CNY</t>
        </is>
      </c>
      <c r="K1766" s="110" t="n">
        <v>92.682</v>
      </c>
      <c r="L1766" s="110" t="inlineStr">
        <is>
          <t>EDGE-190801-380532</t>
        </is>
      </c>
    </row>
    <row r="1767">
      <c r="B1767" s="110" t="n">
        <v>117325</v>
      </c>
      <c r="C1767" s="108" t="inlineStr">
        <is>
          <t>Tesla-(2022-1-19-2022-2-16)_Hiromasa Funaki_JA_Translation</t>
        </is>
      </c>
      <c r="H1767" s="110" t="n">
        <v>6930.8</v>
      </c>
      <c r="I1767" s="110" t="n">
        <v>10</v>
      </c>
      <c r="J1767" s="110" t="inlineStr">
        <is>
          <t>JPY</t>
        </is>
      </c>
      <c r="K1767" s="110" t="n">
        <v>69308</v>
      </c>
      <c r="L1767" s="110" t="inlineStr">
        <is>
          <t>EDGE-117325-380533</t>
        </is>
      </c>
    </row>
    <row r="1768">
      <c r="B1768" s="110" t="n">
        <v>164641</v>
      </c>
      <c r="C1768" s="108" t="inlineStr">
        <is>
          <t>Tesla-(2022-1-19-2022-2-16)_Yutaka Kato_JA_Translation</t>
        </is>
      </c>
      <c r="H1768" s="110" t="n">
        <v>379.3</v>
      </c>
      <c r="I1768" s="110" t="n">
        <v>0.07000000000000001</v>
      </c>
      <c r="J1768" s="110" t="inlineStr">
        <is>
          <t>USD</t>
        </is>
      </c>
      <c r="K1768" s="110" t="n">
        <v>26.551</v>
      </c>
      <c r="L1768" s="110" t="inlineStr">
        <is>
          <t>EDGE-164641-380534</t>
        </is>
      </c>
    </row>
    <row r="1769">
      <c r="B1769" s="110" t="n">
        <v>117325</v>
      </c>
      <c r="C1769" s="108" t="inlineStr">
        <is>
          <t>Tesla-(2022-1-19-2022-2-16)_Hiromasa Funaki_JA_Review</t>
        </is>
      </c>
      <c r="H1769" s="110" t="n">
        <v>40.8</v>
      </c>
      <c r="I1769" s="110" t="n">
        <v>3.5</v>
      </c>
      <c r="J1769" s="110" t="inlineStr">
        <is>
          <t>JPY</t>
        </is>
      </c>
      <c r="K1769" s="110" t="n">
        <v>142.8</v>
      </c>
      <c r="L1769" s="110" t="inlineStr">
        <is>
          <t>EDGE-117325-380535</t>
        </is>
      </c>
    </row>
    <row r="1770">
      <c r="B1770" s="110" t="n">
        <v>164641</v>
      </c>
      <c r="C1770" s="108" t="inlineStr">
        <is>
          <t>Tesla-(2022-1-19-2022-2-16)_Yutaka Kato_JA_Review</t>
        </is>
      </c>
      <c r="H1770" s="110" t="n">
        <v>2317.7</v>
      </c>
      <c r="I1770" s="110" t="n">
        <v>0.035</v>
      </c>
      <c r="J1770" s="110" t="inlineStr">
        <is>
          <t>USD</t>
        </is>
      </c>
      <c r="K1770" s="110" t="n">
        <v>81.1195</v>
      </c>
      <c r="L1770" s="110" t="inlineStr">
        <is>
          <t>EDGE-164641-380536</t>
        </is>
      </c>
    </row>
    <row r="1771">
      <c r="B1771" s="110" t="n">
        <v>74965</v>
      </c>
      <c r="C1771" s="108" t="inlineStr">
        <is>
          <t>Tesla-(2022-1-19-2022-2-16)_Alenka Metljak_SL_Translation</t>
        </is>
      </c>
      <c r="H1771" s="110" t="n">
        <v>908.9474</v>
      </c>
      <c r="I1771" s="110" t="n">
        <v>0.076</v>
      </c>
      <c r="J1771" s="110" t="inlineStr">
        <is>
          <t>EUR</t>
        </is>
      </c>
      <c r="K1771" s="110" t="n">
        <v>69.07559999999999</v>
      </c>
      <c r="L1771" s="110" t="inlineStr">
        <is>
          <t>EDGE-74965-378484</t>
        </is>
      </c>
    </row>
    <row r="1772">
      <c r="B1772" s="110" t="n">
        <v>194362</v>
      </c>
      <c r="C1772" s="108" t="inlineStr">
        <is>
          <t>Tesla-(2022-1-19-2022-2-16)_Bernadett Refi_HU_Translation</t>
        </is>
      </c>
      <c r="H1772" s="110" t="n">
        <v>1282.9</v>
      </c>
      <c r="I1772" s="110" t="n">
        <v>0.05</v>
      </c>
      <c r="J1772" s="110" t="inlineStr">
        <is>
          <t>EUR</t>
        </is>
      </c>
      <c r="K1772" s="110" t="n">
        <v>64.145</v>
      </c>
      <c r="L1772" s="110" t="inlineStr">
        <is>
          <t>EDGE-194362-378485</t>
        </is>
      </c>
    </row>
    <row r="1773">
      <c r="B1773" s="110" t="n">
        <v>244187</v>
      </c>
      <c r="C1773" s="108" t="inlineStr">
        <is>
          <t>Tesla-(2022-1-19-2022-2-16)_Daniel Heydorn_DA_Translation</t>
        </is>
      </c>
      <c r="H1773" s="110" t="n">
        <v>1448.4</v>
      </c>
      <c r="I1773" s="110" t="n">
        <v>0.13</v>
      </c>
      <c r="J1773" s="110" t="inlineStr">
        <is>
          <t>EUR</t>
        </is>
      </c>
      <c r="K1773" s="110" t="n">
        <v>188.292</v>
      </c>
      <c r="L1773" s="110" t="inlineStr">
        <is>
          <t>EDGE-244187-378486</t>
        </is>
      </c>
    </row>
    <row r="1774">
      <c r="B1774" s="110" t="n">
        <v>185536</v>
      </c>
      <c r="C1774" s="108" t="inlineStr">
        <is>
          <t>Tesla-(2022-1-19-2022-2-16)_Dragana Selakovic_SL_Translation</t>
        </is>
      </c>
      <c r="H1774" s="110" t="n">
        <v>2274.8</v>
      </c>
      <c r="I1774" s="110" t="n">
        <v>0.08</v>
      </c>
      <c r="J1774" s="110" t="inlineStr">
        <is>
          <t>EUR</t>
        </is>
      </c>
      <c r="K1774" s="110" t="n">
        <v>181.984</v>
      </c>
      <c r="L1774" s="110" t="inlineStr">
        <is>
          <t>EDGE-185536-378487</t>
        </is>
      </c>
    </row>
    <row r="1775">
      <c r="B1775" s="110" t="n">
        <v>176902</v>
      </c>
      <c r="C1775" s="108" t="inlineStr">
        <is>
          <t>Tesla-(2022-1-19-2022-2-16)_Ida Søgaard_DA_Translation</t>
        </is>
      </c>
      <c r="H1775" s="110" t="n">
        <v>1393.767</v>
      </c>
      <c r="I1775" s="110" t="n">
        <v>0.12</v>
      </c>
      <c r="J1775" s="110" t="inlineStr">
        <is>
          <t>EUR</t>
        </is>
      </c>
      <c r="K1775" s="110" t="n">
        <v>167.252</v>
      </c>
      <c r="L1775" s="110" t="inlineStr">
        <is>
          <t>EDGE-176902-378488</t>
        </is>
      </c>
    </row>
    <row r="1776">
      <c r="B1776" s="110" t="n">
        <v>175908</v>
      </c>
      <c r="C1776" s="108" t="inlineStr">
        <is>
          <t>Tesla-(2022-1-19-2022-2-16)_Johan Mikael Kjällman_SV_Translation</t>
        </is>
      </c>
      <c r="H1776" s="110" t="n">
        <v>4693.969</v>
      </c>
      <c r="I1776" s="110" t="n">
        <v>0.13</v>
      </c>
      <c r="J1776" s="110" t="inlineStr">
        <is>
          <t>EUR</t>
        </is>
      </c>
      <c r="K1776" s="110" t="n">
        <v>610.216</v>
      </c>
      <c r="L1776" s="110" t="inlineStr">
        <is>
          <t>EDGE-175908-378550</t>
        </is>
      </c>
    </row>
    <row r="1777">
      <c r="B1777" s="110" t="n">
        <v>5533</v>
      </c>
      <c r="C1777" s="108" t="inlineStr">
        <is>
          <t>Tesla-(2022-1-19-2022-2-16)_Laszlo Kovacs_HU_Translation</t>
        </is>
      </c>
      <c r="H1777" s="110" t="n">
        <v>1876.3</v>
      </c>
      <c r="I1777" s="110" t="n">
        <v>0.08</v>
      </c>
      <c r="J1777" s="110" t="inlineStr">
        <is>
          <t>USD</t>
        </is>
      </c>
      <c r="K1777" s="110" t="n">
        <v>150.104</v>
      </c>
      <c r="L1777" s="110" t="inlineStr">
        <is>
          <t>EDGE-5533-378490</t>
        </is>
      </c>
    </row>
    <row r="1778">
      <c r="B1778" s="110" t="n">
        <v>195686</v>
      </c>
      <c r="C1778" s="108" t="inlineStr">
        <is>
          <t>Tesla-(2022-1-19-2022-2-16)_Lukáš Georgiev_CZ_Translation</t>
        </is>
      </c>
      <c r="H1778" s="110" t="n">
        <v>14026.1</v>
      </c>
      <c r="I1778" s="110" t="n">
        <v>0.06</v>
      </c>
      <c r="J1778" s="110" t="inlineStr">
        <is>
          <t>EUR</t>
        </is>
      </c>
      <c r="K1778" s="110" t="n">
        <v>841.566</v>
      </c>
      <c r="L1778" s="110" t="inlineStr">
        <is>
          <t>EDGE-195686-378491</t>
        </is>
      </c>
    </row>
    <row r="1779">
      <c r="B1779" s="110" t="inlineStr">
        <is>
          <t>G90006218</t>
        </is>
      </c>
      <c r="C1779" s="108" t="inlineStr">
        <is>
          <t>Tesla-(2022-1-19-2022-2-16)_Maciej Andrzejczak_PL_Translation</t>
        </is>
      </c>
      <c r="H1779" s="110" t="n">
        <v>486.3</v>
      </c>
      <c r="I1779" s="110" t="n">
        <v>0.08</v>
      </c>
      <c r="J1779" s="110" t="inlineStr">
        <is>
          <t>EUR</t>
        </is>
      </c>
      <c r="K1779" s="110" t="n">
        <v>38.904</v>
      </c>
      <c r="L1779" s="110" t="inlineStr">
        <is>
          <t>EDGE-G90006218-378501</t>
        </is>
      </c>
    </row>
    <row r="1780">
      <c r="B1780" s="110" t="inlineStr">
        <is>
          <t>G90006215</t>
        </is>
      </c>
      <c r="C1780" s="108" t="inlineStr">
        <is>
          <t>Tesla-(2022-1-19-2022-2-16)_Marcin Marciniszyn_PL_Translation</t>
        </is>
      </c>
      <c r="H1780" s="110" t="n">
        <v>1772.1</v>
      </c>
      <c r="I1780" s="110" t="n">
        <v>0.07000000000000001</v>
      </c>
      <c r="J1780" s="110" t="inlineStr">
        <is>
          <t>EUR</t>
        </is>
      </c>
      <c r="K1780" s="110" t="n">
        <v>124.047</v>
      </c>
      <c r="L1780" s="110" t="inlineStr">
        <is>
          <t>EDGE-G90006215-378502</t>
        </is>
      </c>
    </row>
    <row r="1781">
      <c r="B1781" s="110" t="n">
        <v>190215</v>
      </c>
      <c r="C1781" s="108" t="inlineStr">
        <is>
          <t>Tesla-(2022-1-19-2022-2-16)_Osama Mohammed El-Bishlawi_AR_Translation</t>
        </is>
      </c>
      <c r="H1781" s="110" t="n">
        <v>1213.3</v>
      </c>
      <c r="I1781" s="110" t="n">
        <v>0.05</v>
      </c>
      <c r="J1781" s="110" t="inlineStr">
        <is>
          <t>USD</t>
        </is>
      </c>
      <c r="K1781" s="110" t="n">
        <v>60.665</v>
      </c>
      <c r="L1781" s="110" t="inlineStr">
        <is>
          <t>EDGE-190215-378492</t>
        </is>
      </c>
    </row>
    <row r="1782">
      <c r="B1782" s="110" t="n">
        <v>51833</v>
      </c>
      <c r="C1782" s="108" t="inlineStr">
        <is>
          <t>Tesla-(2022-1-19-2022-2-16)_Pablo San Millan Gutierrez_ES_Translation</t>
        </is>
      </c>
      <c r="H1782" s="110" t="n">
        <v>3599.286</v>
      </c>
      <c r="I1782" s="110" t="n">
        <v>0.07000000000000001</v>
      </c>
      <c r="J1782" s="110" t="inlineStr">
        <is>
          <t>EUR</t>
        </is>
      </c>
      <c r="K1782" s="110" t="n">
        <v>251.95</v>
      </c>
      <c r="L1782" s="110" t="inlineStr">
        <is>
          <t>EDGE-51833-378493</t>
        </is>
      </c>
    </row>
    <row r="1783">
      <c r="B1783" s="110" t="n">
        <v>187409</v>
      </c>
      <c r="C1783" s="108" t="inlineStr">
        <is>
          <t>Tesla-(2022-1-19-2022-2-16)_Sonja Klaric_HR_Translation</t>
        </is>
      </c>
      <c r="H1783" s="110" t="n">
        <v>2258.4</v>
      </c>
      <c r="I1783" s="110" t="n">
        <v>0.06</v>
      </c>
      <c r="J1783" s="110" t="inlineStr">
        <is>
          <t>EUR</t>
        </is>
      </c>
      <c r="K1783" s="110" t="n">
        <v>135.504</v>
      </c>
      <c r="L1783" s="110" t="inlineStr">
        <is>
          <t>EDGE-187409-378494</t>
        </is>
      </c>
    </row>
    <row r="1784">
      <c r="B1784" s="110" t="n">
        <v>189907</v>
      </c>
      <c r="C1784" s="108" t="inlineStr">
        <is>
          <t>Tesla-(2022-1-19-2022-2-16)_Abdelwahab Muhammad_AR_Review</t>
        </is>
      </c>
      <c r="H1784" s="110" t="n">
        <v>214.6</v>
      </c>
      <c r="I1784" s="110" t="n">
        <v>0.03</v>
      </c>
      <c r="J1784" s="110" t="inlineStr">
        <is>
          <t>USD</t>
        </is>
      </c>
      <c r="K1784" s="110" t="n">
        <v>6.438</v>
      </c>
      <c r="L1784" s="110" t="inlineStr">
        <is>
          <t>EDGE-189907-378495</t>
        </is>
      </c>
    </row>
    <row r="1785">
      <c r="B1785" s="110" t="n">
        <v>74965</v>
      </c>
      <c r="C1785" s="108" t="inlineStr">
        <is>
          <t>Tesla-(2022-1-19-2022-2-16)_Alenka Metljak_SL_Review</t>
        </is>
      </c>
      <c r="H1785" s="110" t="n">
        <v>2312.6</v>
      </c>
      <c r="I1785" s="110" t="n">
        <v>0.024</v>
      </c>
      <c r="J1785" s="110" t="inlineStr">
        <is>
          <t>EUR</t>
        </is>
      </c>
      <c r="K1785" s="110" t="n">
        <v>55.5024</v>
      </c>
      <c r="L1785" s="110" t="inlineStr">
        <is>
          <t>EDGE-74965-378496</t>
        </is>
      </c>
    </row>
    <row r="1786">
      <c r="B1786" s="110" t="n">
        <v>176902</v>
      </c>
      <c r="C1786" s="108" t="inlineStr">
        <is>
          <t>Tesla-(2022-1-19-2022-2-16)_Ida Søgaard_DA_Review</t>
        </is>
      </c>
      <c r="H1786" s="110" t="n">
        <v>1139.9</v>
      </c>
      <c r="I1786" s="110" t="n">
        <v>0.034</v>
      </c>
      <c r="J1786" s="110" t="inlineStr">
        <is>
          <t>EUR</t>
        </is>
      </c>
      <c r="K1786" s="110" t="n">
        <v>38.7566</v>
      </c>
      <c r="L1786" s="110" t="inlineStr">
        <is>
          <t>EDGE-176902-378497</t>
        </is>
      </c>
    </row>
    <row r="1787">
      <c r="B1787" s="110" t="n">
        <v>5533</v>
      </c>
      <c r="C1787" s="108" t="inlineStr">
        <is>
          <t>Tesla-(2022-1-19-2022-2-16)_Laszlo Kovacs_HU_Review</t>
        </is>
      </c>
      <c r="H1787" s="110" t="n">
        <v>6038.59</v>
      </c>
      <c r="I1787" s="110" t="n">
        <v>0.027</v>
      </c>
      <c r="J1787" s="110" t="inlineStr">
        <is>
          <t>USD</t>
        </is>
      </c>
      <c r="K1787" s="110" t="n">
        <v>163.04</v>
      </c>
      <c r="L1787" s="110" t="inlineStr">
        <is>
          <t>EDGE-5533-378498</t>
        </is>
      </c>
    </row>
    <row r="1788">
      <c r="B1788" s="110" t="inlineStr">
        <is>
          <t>G90006218</t>
        </is>
      </c>
      <c r="C1788" s="108" t="inlineStr">
        <is>
          <t>Tesla-(2022-1-19-2022-2-16)_Maciej Andrzejczak_PL_Review</t>
        </is>
      </c>
      <c r="H1788" s="110" t="n">
        <v>1337.8</v>
      </c>
      <c r="I1788" s="110" t="n">
        <v>0.022</v>
      </c>
      <c r="J1788" s="110" t="inlineStr">
        <is>
          <t>EUR</t>
        </is>
      </c>
      <c r="K1788" s="110" t="n">
        <v>29.4316</v>
      </c>
      <c r="L1788" s="110" t="inlineStr">
        <is>
          <t>EDGE-G90006218-378505</t>
        </is>
      </c>
    </row>
    <row r="1789">
      <c r="B1789" s="110" t="n">
        <v>195328</v>
      </c>
      <c r="C1789" s="108" t="inlineStr">
        <is>
          <t>Tesla-(2022-1-19-2022-2-16)_Michaela Cocca_CZ_Review</t>
        </is>
      </c>
      <c r="H1789" s="110" t="n">
        <v>13387.9</v>
      </c>
      <c r="I1789" s="110" t="n">
        <v>0.014</v>
      </c>
      <c r="J1789" s="110" t="inlineStr">
        <is>
          <t>EUR</t>
        </is>
      </c>
      <c r="K1789" s="110" t="n">
        <v>187.4306</v>
      </c>
      <c r="L1789" s="110" t="inlineStr">
        <is>
          <t>EDGE-195328-378499</t>
        </is>
      </c>
    </row>
    <row r="1790">
      <c r="B1790" s="110" t="n">
        <v>187410</v>
      </c>
      <c r="C1790" s="108" t="inlineStr">
        <is>
          <t>Tesla-(2022-1-19-2022-2-16)_Mirna Safar_HR_Review</t>
        </is>
      </c>
      <c r="H1790" s="110" t="n">
        <v>1684</v>
      </c>
      <c r="I1790" s="110" t="n">
        <v>0.015</v>
      </c>
      <c r="J1790" s="110" t="inlineStr">
        <is>
          <t>EUR</t>
        </is>
      </c>
      <c r="K1790" s="110" t="n">
        <v>25.26</v>
      </c>
      <c r="L1790" s="110" t="inlineStr">
        <is>
          <t>EDGE-187410-378500</t>
        </is>
      </c>
    </row>
    <row r="1791">
      <c r="B1791" s="110" t="n">
        <v>119669</v>
      </c>
      <c r="C1791" s="108" t="inlineStr">
        <is>
          <t>202202_Feature Name revision_KO_Gyeongsu_1h</t>
        </is>
      </c>
      <c r="H1791" s="110" t="n">
        <v>1</v>
      </c>
      <c r="I1791" s="110" t="n">
        <v>20</v>
      </c>
      <c r="J1791" s="110" t="inlineStr">
        <is>
          <t>USD</t>
        </is>
      </c>
      <c r="K1791" s="110" t="n">
        <v>20</v>
      </c>
      <c r="L1791" s="110" t="inlineStr">
        <is>
          <t>EDGE-119669-378021</t>
        </is>
      </c>
    </row>
    <row r="1792">
      <c r="B1792" s="110" t="n">
        <v>192865</v>
      </c>
      <c r="C1792" s="108" t="inlineStr">
        <is>
          <t>202201_LQA monthly report_KO_Saltlux_1h</t>
        </is>
      </c>
      <c r="H1792" s="110" t="n">
        <v>1</v>
      </c>
      <c r="I1792" s="110" t="n">
        <v>25</v>
      </c>
      <c r="J1792" s="110" t="inlineStr">
        <is>
          <t>USD</t>
        </is>
      </c>
      <c r="K1792" s="110" t="n">
        <v>25</v>
      </c>
      <c r="L1792" s="110" t="inlineStr">
        <is>
          <t>EDGE-192865-378024</t>
        </is>
      </c>
    </row>
    <row r="1793">
      <c r="B1793" s="110" t="n">
        <v>175908</v>
      </c>
      <c r="C1793" s="108" t="inlineStr">
        <is>
          <t>20220124_Resource_Recruitment_Review_SV_Johan Kjallman_2h</t>
        </is>
      </c>
      <c r="H1793" s="110" t="n">
        <v>2</v>
      </c>
      <c r="I1793" s="110" t="n">
        <v>35</v>
      </c>
      <c r="J1793" s="110" t="inlineStr">
        <is>
          <t>EUR</t>
        </is>
      </c>
      <c r="K1793" s="110" t="n">
        <v>70</v>
      </c>
      <c r="L1793" s="110" t="inlineStr">
        <is>
          <t>EDGE-175908-378506</t>
        </is>
      </c>
    </row>
    <row r="1794">
      <c r="B1794" s="110" t="n">
        <v>176695</v>
      </c>
      <c r="C1794" s="108" t="inlineStr">
        <is>
          <t>20220125_Firmware_Translation_DA_Thomas Drewsen_1h</t>
        </is>
      </c>
      <c r="H1794" s="110" t="n">
        <v>1</v>
      </c>
      <c r="I1794" s="110" t="n">
        <v>40</v>
      </c>
      <c r="J1794" s="110" t="inlineStr">
        <is>
          <t>EUR</t>
        </is>
      </c>
      <c r="K1794" s="110" t="n">
        <v>40</v>
      </c>
      <c r="L1794" s="110" t="inlineStr">
        <is>
          <t>EDGE-176695-378509</t>
        </is>
      </c>
    </row>
    <row r="1795">
      <c r="B1795" s="110" t="n">
        <v>176902</v>
      </c>
      <c r="C1795" s="108" t="inlineStr">
        <is>
          <t>202202_LQA monthly report_DA_Ida Søgaard_1h</t>
        </is>
      </c>
      <c r="H1795" s="110" t="n">
        <v>1</v>
      </c>
      <c r="I1795" s="110" t="n">
        <v>35</v>
      </c>
      <c r="J1795" s="110" t="inlineStr">
        <is>
          <t>EUR</t>
        </is>
      </c>
      <c r="K1795" s="110" t="n">
        <v>35</v>
      </c>
      <c r="L1795" s="110" t="inlineStr">
        <is>
          <t>EDGE-176902-379439</t>
        </is>
      </c>
    </row>
    <row r="1796">
      <c r="B1796" s="110" t="inlineStr">
        <is>
          <t>G90006218</t>
        </is>
      </c>
      <c r="C1796" s="108" t="inlineStr">
        <is>
          <t>202202_LQA monthly report_PL_Maciej Andrzejczak_1h</t>
        </is>
      </c>
      <c r="H1796" s="110" t="n">
        <v>1</v>
      </c>
      <c r="I1796" s="110" t="n">
        <v>22</v>
      </c>
      <c r="J1796" s="110" t="inlineStr">
        <is>
          <t>EUR</t>
        </is>
      </c>
      <c r="K1796" s="110" t="n">
        <v>22</v>
      </c>
      <c r="L1796" s="110" t="inlineStr">
        <is>
          <t>EDGE-G90006218-379441</t>
        </is>
      </c>
    </row>
    <row r="1797">
      <c r="B1797" s="110" t="n">
        <v>189907</v>
      </c>
      <c r="C1797" s="108" t="inlineStr">
        <is>
          <t>202202_LQA monthly report_AR_Abdelwahab Muhammed_1h</t>
        </is>
      </c>
      <c r="H1797" s="110" t="n">
        <v>1</v>
      </c>
      <c r="I1797" s="110" t="n">
        <v>18</v>
      </c>
      <c r="J1797" s="110" t="inlineStr">
        <is>
          <t>USD</t>
        </is>
      </c>
      <c r="K1797" s="110" t="n">
        <v>18</v>
      </c>
      <c r="L1797" s="110" t="inlineStr">
        <is>
          <t>EDGE-189907-379443</t>
        </is>
      </c>
    </row>
    <row r="1798">
      <c r="B1798" s="110" t="n">
        <v>187410</v>
      </c>
      <c r="C1798" s="108" t="inlineStr">
        <is>
          <t>202202_LQA monthly report_HR_Mirna Safar_1h</t>
        </is>
      </c>
      <c r="H1798" s="110" t="n">
        <v>1</v>
      </c>
      <c r="I1798" s="110" t="n">
        <v>15</v>
      </c>
      <c r="J1798" s="110" t="inlineStr">
        <is>
          <t>EUR</t>
        </is>
      </c>
      <c r="K1798" s="110" t="n">
        <v>15</v>
      </c>
      <c r="L1798" s="110" t="inlineStr">
        <is>
          <t>EDGE-187410-379444</t>
        </is>
      </c>
    </row>
    <row r="1799">
      <c r="B1799" s="110" t="n">
        <v>74965</v>
      </c>
      <c r="C1799" s="108" t="inlineStr">
        <is>
          <t>202202_LQA monthly report_SL_ALTPLUS_1h</t>
        </is>
      </c>
      <c r="H1799" s="110" t="n">
        <v>1</v>
      </c>
      <c r="I1799" s="110" t="n">
        <v>24</v>
      </c>
      <c r="J1799" s="110" t="inlineStr">
        <is>
          <t>EUR</t>
        </is>
      </c>
      <c r="K1799" s="110" t="n">
        <v>24</v>
      </c>
      <c r="L1799" s="110" t="inlineStr">
        <is>
          <t>EDGE-74965-379448</t>
        </is>
      </c>
    </row>
    <row r="1800">
      <c r="B1800" s="110" t="n">
        <v>187409</v>
      </c>
      <c r="C1800" s="108" t="inlineStr">
        <is>
          <t>20220114_Fix grammar in navigation voice guidance translations_HR_Sonja_0.5h</t>
        </is>
      </c>
      <c r="H1800" s="110" t="n">
        <v>0.5</v>
      </c>
      <c r="I1800" s="110" t="n">
        <v>20</v>
      </c>
      <c r="J1800" s="110" t="inlineStr">
        <is>
          <t>EUR</t>
        </is>
      </c>
      <c r="K1800" s="110" t="n">
        <v>10</v>
      </c>
      <c r="L1800" s="110" t="inlineStr">
        <is>
          <t>EDGE-187409-379430</t>
        </is>
      </c>
    </row>
    <row r="1801">
      <c r="B1801" s="110" t="n">
        <v>161261</v>
      </c>
      <c r="C1801" s="108" t="inlineStr">
        <is>
          <t>Tesla_Test_Evaluation_IT_ACROSSWORDS</t>
        </is>
      </c>
      <c r="H1801" s="110" t="n">
        <v>1.5</v>
      </c>
      <c r="I1801" s="110" t="n">
        <v>22</v>
      </c>
      <c r="J1801" s="110" t="inlineStr">
        <is>
          <t>EUR</t>
        </is>
      </c>
      <c r="K1801" s="110" t="n">
        <v>33</v>
      </c>
      <c r="L1801" s="110" t="inlineStr">
        <is>
          <t>EDGE-161261-378865</t>
        </is>
      </c>
    </row>
    <row r="1802">
      <c r="B1802" s="110" t="n">
        <v>160200</v>
      </c>
      <c r="C1802" s="108" t="inlineStr">
        <is>
          <t>Tesla_Test_Evaluation_TR_Verbato Ltd.</t>
        </is>
      </c>
      <c r="H1802" s="110" t="n">
        <v>1</v>
      </c>
      <c r="I1802" s="110" t="n">
        <v>25</v>
      </c>
      <c r="J1802" s="110" t="inlineStr">
        <is>
          <t>USD</t>
        </is>
      </c>
      <c r="K1802" s="110" t="n">
        <v>25</v>
      </c>
      <c r="L1802" s="110" t="inlineStr">
        <is>
          <t>EDGE-160200-378859</t>
        </is>
      </c>
    </row>
    <row r="1803">
      <c r="B1803" s="110" t="n">
        <v>207473</v>
      </c>
      <c r="C1803" s="108" t="inlineStr">
        <is>
          <t>Tesla_Test_Evaluation_HI_Anoop Kumar Singh</t>
        </is>
      </c>
      <c r="H1803" s="110" t="n">
        <v>0.5</v>
      </c>
      <c r="I1803" s="110" t="n">
        <v>20</v>
      </c>
      <c r="J1803" s="110" t="inlineStr">
        <is>
          <t>USD</t>
        </is>
      </c>
      <c r="K1803" s="110" t="n">
        <v>10</v>
      </c>
      <c r="L1803" s="110" t="inlineStr">
        <is>
          <t>EDGE-207473-378853</t>
        </is>
      </c>
    </row>
    <row r="1804">
      <c r="B1804" s="110" t="n">
        <v>170224</v>
      </c>
      <c r="C1804" s="108" t="inlineStr">
        <is>
          <t>Tesla_Test_Evaluation_FRCA_Corinne Duquette[G90006025]</t>
        </is>
      </c>
      <c r="H1804" s="110" t="n">
        <v>1</v>
      </c>
      <c r="I1804" s="110" t="n">
        <v>30</v>
      </c>
      <c r="J1804" s="110" t="inlineStr">
        <is>
          <t>USD</t>
        </is>
      </c>
      <c r="K1804" s="110" t="n">
        <v>30</v>
      </c>
      <c r="L1804" s="110" t="inlineStr">
        <is>
          <t>EDGE-170224-378836</t>
        </is>
      </c>
    </row>
    <row r="1805">
      <c r="B1805" s="110" t="n">
        <v>187410</v>
      </c>
      <c r="C1805" s="108" t="inlineStr">
        <is>
          <t>Tesla_Test_Evaluation_HR_Mirna safar Kovacic[G90006415]</t>
        </is>
      </c>
      <c r="H1805" s="110" t="n">
        <v>1</v>
      </c>
      <c r="I1805" s="110" t="n">
        <v>15</v>
      </c>
      <c r="J1805" s="110" t="inlineStr">
        <is>
          <t>EUR</t>
        </is>
      </c>
      <c r="K1805" s="110" t="n">
        <v>15</v>
      </c>
      <c r="L1805" s="110" t="inlineStr">
        <is>
          <t>EDGE-187410-378799</t>
        </is>
      </c>
    </row>
    <row r="1806">
      <c r="B1806" s="110" t="n">
        <v>51743</v>
      </c>
      <c r="C1806" s="108" t="inlineStr">
        <is>
          <t>Smartling-(2022-2-16-2022-3-15)_Alex Mata_MX_Translation</t>
        </is>
      </c>
      <c r="H1806" s="110" t="n">
        <v>11814.3</v>
      </c>
      <c r="I1806" s="110" t="n">
        <v>0.04</v>
      </c>
      <c r="J1806" s="110" t="inlineStr">
        <is>
          <t>USD</t>
        </is>
      </c>
      <c r="K1806" s="110" t="n">
        <v>472.572</v>
      </c>
      <c r="L1806" s="110" t="inlineStr">
        <is>
          <t>EDGE-51743-385075</t>
        </is>
      </c>
    </row>
    <row r="1807">
      <c r="B1807" s="110" t="n">
        <v>77826</v>
      </c>
      <c r="C1807" s="108" t="inlineStr">
        <is>
          <t>Smartling-(2022-2-16-2022-3-15)_Anne Parent_FR_CA_Translation</t>
        </is>
      </c>
      <c r="H1807" s="110" t="n">
        <v>5456.700000000001</v>
      </c>
      <c r="I1807" s="110" t="n">
        <v>0.15</v>
      </c>
      <c r="J1807" s="110" t="inlineStr">
        <is>
          <t>USD</t>
        </is>
      </c>
      <c r="K1807" s="110" t="n">
        <v>818.5050000000001</v>
      </c>
      <c r="L1807" s="110" t="inlineStr">
        <is>
          <t>EDGE-77826-385076</t>
        </is>
      </c>
    </row>
    <row r="1808">
      <c r="B1808" s="110" t="n">
        <v>170224</v>
      </c>
      <c r="C1808" s="108" t="inlineStr">
        <is>
          <t>Smartling-(2022-2-16-2022-3-15)_Corinne Duquette_FR_CA_Translation</t>
        </is>
      </c>
      <c r="H1808" s="110" t="n">
        <v>1596.6</v>
      </c>
      <c r="I1808" s="110" t="n">
        <v>0.1</v>
      </c>
      <c r="J1808" s="110" t="inlineStr">
        <is>
          <t>USD</t>
        </is>
      </c>
      <c r="K1808" s="110" t="n">
        <v>159.66</v>
      </c>
      <c r="L1808" s="110" t="inlineStr">
        <is>
          <t>EDGE-170224-385077</t>
        </is>
      </c>
    </row>
    <row r="1809">
      <c r="B1809" s="110" t="n">
        <v>119669</v>
      </c>
      <c r="C1809" s="108" t="inlineStr">
        <is>
          <t>Smartling-(2022-2-16-2022-3-15)_Gyeongsu Lee_KO_Translation</t>
        </is>
      </c>
      <c r="H1809" s="110" t="n">
        <v>1133.4</v>
      </c>
      <c r="I1809" s="110" t="n">
        <v>0.045</v>
      </c>
      <c r="J1809" s="110" t="inlineStr">
        <is>
          <t>USD</t>
        </is>
      </c>
      <c r="K1809" s="110">
        <f>H1809*I1809</f>
        <v/>
      </c>
      <c r="L1809" s="110" t="inlineStr">
        <is>
          <t>EDGE-119669-385078</t>
        </is>
      </c>
    </row>
    <row r="1810">
      <c r="B1810" s="110" t="n">
        <v>117325</v>
      </c>
      <c r="C1810" s="108" t="inlineStr">
        <is>
          <t>Smartling-(2022-2-16-2022-3-15)_Hiromasa Funaki_JA_Translation</t>
        </is>
      </c>
      <c r="H1810" s="110" t="n">
        <v>2</v>
      </c>
      <c r="I1810" s="110" t="n">
        <v>10</v>
      </c>
      <c r="J1810" s="110" t="inlineStr">
        <is>
          <t>JPY</t>
        </is>
      </c>
      <c r="K1810" s="110" t="n">
        <v>20</v>
      </c>
      <c r="L1810" s="110" t="inlineStr">
        <is>
          <t>EDGE-117325-385079</t>
        </is>
      </c>
    </row>
    <row r="1811">
      <c r="B1811" s="110" t="n">
        <v>169884</v>
      </c>
      <c r="C1811" s="108" t="inlineStr">
        <is>
          <t>Smartling-(2022-2-16-2022-3-15)_Hyeran Moon (May)_KO_Review</t>
        </is>
      </c>
      <c r="H1811" s="110" t="n">
        <v>986</v>
      </c>
      <c r="I1811" s="110" t="n">
        <v>0.05</v>
      </c>
      <c r="J1811" s="110" t="inlineStr">
        <is>
          <t>USD</t>
        </is>
      </c>
      <c r="K1811" s="110" t="n">
        <v>49.3</v>
      </c>
      <c r="L1811" s="110" t="inlineStr">
        <is>
          <t>EDGE-169884-385080</t>
        </is>
      </c>
    </row>
    <row r="1812">
      <c r="B1812" s="110" t="n">
        <v>142403</v>
      </c>
      <c r="C1812" s="108" t="inlineStr">
        <is>
          <t>Smartling-(2022-2-16-2022-3-15)_LangLink Localization Solutions Co, Ltd._HK_Translation</t>
        </is>
      </c>
      <c r="H1812" s="110" t="n">
        <v>3174.8</v>
      </c>
      <c r="I1812" s="110" t="n">
        <v>0.08550000000000001</v>
      </c>
      <c r="J1812" s="110" t="inlineStr">
        <is>
          <t>USD</t>
        </is>
      </c>
      <c r="K1812" s="110">
        <f>H1812*I1812</f>
        <v/>
      </c>
      <c r="L1812" s="110" t="inlineStr">
        <is>
          <t>EDGE-142403-385081</t>
        </is>
      </c>
    </row>
    <row r="1813">
      <c r="B1813" s="110" t="n">
        <v>190801</v>
      </c>
      <c r="C1813" s="108" t="inlineStr">
        <is>
          <t>Smartling-(2022-2-16-2022-3-15)_Li Yingsong_CN_Translation</t>
        </is>
      </c>
      <c r="H1813" s="110" t="n">
        <v>2926.5</v>
      </c>
      <c r="I1813" s="110" t="n">
        <v>0.18</v>
      </c>
      <c r="J1813" s="110" t="inlineStr">
        <is>
          <t>CNY</t>
        </is>
      </c>
      <c r="K1813" s="110" t="n">
        <v>526.77</v>
      </c>
      <c r="L1813" s="110" t="inlineStr">
        <is>
          <t>EDGE-190801-385082</t>
        </is>
      </c>
    </row>
    <row r="1814">
      <c r="B1814" s="110" t="n">
        <v>74978</v>
      </c>
      <c r="C1814" s="108" t="inlineStr">
        <is>
          <t>Smartling-(2022-2-16-2022-3-15)_Pilar Vasquez_MX_Translation</t>
        </is>
      </c>
      <c r="H1814" s="110">
        <f>K1814/I1814</f>
        <v/>
      </c>
      <c r="I1814" s="110" t="n">
        <v>0.035</v>
      </c>
      <c r="J1814" s="110" t="inlineStr">
        <is>
          <t>USD</t>
        </is>
      </c>
      <c r="K1814" s="110" t="n">
        <v>0.33</v>
      </c>
      <c r="L1814" s="110" t="inlineStr">
        <is>
          <t>EDGE-74978-385083</t>
        </is>
      </c>
    </row>
    <row r="1815">
      <c r="B1815" s="110" t="n">
        <v>170316</v>
      </c>
      <c r="C1815" s="108" t="inlineStr">
        <is>
          <t>Smartling-(2022-2-16-2022-3-15)_Sara Li_HK_Translation</t>
        </is>
      </c>
      <c r="H1815" s="110" t="n">
        <v>2247.5</v>
      </c>
      <c r="I1815" s="110" t="n">
        <v>0.08500000000000001</v>
      </c>
      <c r="J1815" s="110" t="inlineStr">
        <is>
          <t>USD</t>
        </is>
      </c>
      <c r="K1815" s="110" t="n">
        <v>191.0375</v>
      </c>
      <c r="L1815" s="110" t="inlineStr">
        <is>
          <t>EDGE-170316-385084</t>
        </is>
      </c>
    </row>
    <row r="1816">
      <c r="B1816" s="110" t="n">
        <v>123126</v>
      </c>
      <c r="C1816" s="108" t="inlineStr">
        <is>
          <t>Smartling-(2022-2-16-2022-3-15)_Seong Bok Lee_KO_Translation</t>
        </is>
      </c>
      <c r="H1816" s="110" t="n">
        <v>2698.4</v>
      </c>
      <c r="I1816" s="110" t="n">
        <v>0.056</v>
      </c>
      <c r="J1816" s="110" t="inlineStr">
        <is>
          <t>USD</t>
        </is>
      </c>
      <c r="K1816" s="110">
        <f>H1816*I1816</f>
        <v/>
      </c>
      <c r="L1816" s="110" t="inlineStr">
        <is>
          <t>EDGE-123126-385085</t>
        </is>
      </c>
    </row>
    <row r="1817">
      <c r="B1817" s="110" t="n">
        <v>51840</v>
      </c>
      <c r="C1817" s="108" t="inlineStr">
        <is>
          <t>Smartling-(2022-2-16-2022-3-15)_Simon Wei_TW_Translation</t>
        </is>
      </c>
      <c r="H1817" s="110" t="n">
        <v>5326.3</v>
      </c>
      <c r="I1817" s="110" t="n">
        <v>0.035</v>
      </c>
      <c r="J1817" s="110" t="inlineStr">
        <is>
          <t>USD</t>
        </is>
      </c>
      <c r="K1817" s="110" t="n">
        <v>186.4205</v>
      </c>
      <c r="L1817" s="110" t="inlineStr">
        <is>
          <t>EDGE-51840-385086</t>
        </is>
      </c>
    </row>
    <row r="1818">
      <c r="B1818" s="110" t="n">
        <v>190249</v>
      </c>
      <c r="C1818" s="108" t="inlineStr">
        <is>
          <t>Smartling-(2022-2-16-2022-3-15)_Taminosuke Hata_JA_Translation</t>
        </is>
      </c>
      <c r="H1818" s="110" t="n">
        <v>2652.7</v>
      </c>
      <c r="I1818" s="110" t="n">
        <v>10</v>
      </c>
      <c r="J1818" s="110" t="inlineStr">
        <is>
          <t>JPY</t>
        </is>
      </c>
      <c r="K1818" s="110" t="n">
        <v>26527</v>
      </c>
      <c r="L1818" s="110" t="inlineStr">
        <is>
          <t>EDGE-190249-385087</t>
        </is>
      </c>
    </row>
    <row r="1819">
      <c r="B1819" s="110" t="n">
        <v>164641</v>
      </c>
      <c r="C1819" s="108" t="inlineStr">
        <is>
          <t>Smartling-(2022-2-16-2022-3-15)_Yutaka Kato_JA_Translation</t>
        </is>
      </c>
      <c r="H1819" s="110" t="n">
        <v>5024.3</v>
      </c>
      <c r="I1819" s="110" t="n">
        <v>0.07000000000000001</v>
      </c>
      <c r="J1819" s="110" t="inlineStr">
        <is>
          <t>USD</t>
        </is>
      </c>
      <c r="K1819" s="110" t="n">
        <v>351.701</v>
      </c>
      <c r="L1819" s="110" t="inlineStr">
        <is>
          <t>EDGE-164641-385088</t>
        </is>
      </c>
    </row>
    <row r="1820">
      <c r="B1820" s="110" t="n">
        <v>16756</v>
      </c>
      <c r="C1820" s="108" t="inlineStr">
        <is>
          <t>Smartling-(2022-2-16-2022-3-15)_占英 郭_CN_Translation</t>
        </is>
      </c>
      <c r="H1820" s="110">
        <f>K1820/I1820</f>
        <v/>
      </c>
      <c r="I1820" s="110" t="n">
        <v>0.18</v>
      </c>
      <c r="J1820" s="110" t="inlineStr">
        <is>
          <t>CNY</t>
        </is>
      </c>
      <c r="K1820" s="110" t="n">
        <v>774.2</v>
      </c>
      <c r="L1820" s="110" t="inlineStr">
        <is>
          <t>EDGE-16756-385089</t>
        </is>
      </c>
    </row>
    <row r="1821">
      <c r="B1821" s="110" t="n">
        <v>16756</v>
      </c>
      <c r="C1821" s="108" t="inlineStr">
        <is>
          <t>Tesla-(2022-2-17-2022-3-18)_Guo Zhanying_CN_Translation</t>
        </is>
      </c>
      <c r="H1821" s="110" t="n">
        <v>15286.3</v>
      </c>
      <c r="I1821" s="110" t="n">
        <v>0.18</v>
      </c>
      <c r="J1821" s="110" t="inlineStr">
        <is>
          <t>CNY</t>
        </is>
      </c>
      <c r="K1821" s="110" t="n">
        <v>2751.534</v>
      </c>
      <c r="L1821" s="110" t="inlineStr">
        <is>
          <t>EDGE-16756-385068</t>
        </is>
      </c>
    </row>
    <row r="1822">
      <c r="B1822" s="110" t="n">
        <v>164962</v>
      </c>
      <c r="C1822" s="108" t="inlineStr">
        <is>
          <t>Tesla-(2022-2-17-2022-3-18)_Geray Lv_CN_Translation</t>
        </is>
      </c>
      <c r="H1822" s="110" t="n">
        <v>8904</v>
      </c>
      <c r="I1822" s="110" t="n">
        <v>0.33</v>
      </c>
      <c r="J1822" s="110" t="inlineStr">
        <is>
          <t>CNY</t>
        </is>
      </c>
      <c r="K1822" s="110">
        <f>H1822*I1822</f>
        <v/>
      </c>
      <c r="L1822" s="110" t="inlineStr">
        <is>
          <t>EDGE-164962-385069</t>
        </is>
      </c>
    </row>
    <row r="1823">
      <c r="B1823" s="110" t="n">
        <v>117325</v>
      </c>
      <c r="C1823" s="108" t="inlineStr">
        <is>
          <t>Tesla-(2022-2-17-2022-3-18)_Hiromasa Funaki_JA_Translation</t>
        </is>
      </c>
      <c r="H1823" s="110" t="n">
        <v>13428.09999999999</v>
      </c>
      <c r="I1823" s="110" t="n">
        <v>10</v>
      </c>
      <c r="J1823" s="110" t="inlineStr">
        <is>
          <t>JPY</t>
        </is>
      </c>
      <c r="K1823" s="110" t="n">
        <v>134280.9999999999</v>
      </c>
      <c r="L1823" s="110" t="inlineStr">
        <is>
          <t>EDGE-117325-385070</t>
        </is>
      </c>
    </row>
    <row r="1824">
      <c r="B1824" s="110" t="n">
        <v>164641</v>
      </c>
      <c r="C1824" s="108" t="inlineStr">
        <is>
          <t>Tesla-(2022-2-17-2022-3-18)_Yutaka Kato_JA_Translation</t>
        </is>
      </c>
      <c r="H1824" s="110" t="n">
        <v>12</v>
      </c>
      <c r="I1824" s="110" t="n">
        <v>0.07000000000000001</v>
      </c>
      <c r="J1824" s="110" t="inlineStr">
        <is>
          <t>USD</t>
        </is>
      </c>
      <c r="K1824" s="110" t="n">
        <v>0.8400000000000001</v>
      </c>
      <c r="L1824" s="110" t="inlineStr">
        <is>
          <t>EDGE-164641-385071</t>
        </is>
      </c>
    </row>
    <row r="1825">
      <c r="B1825" s="110" t="n">
        <v>7326</v>
      </c>
      <c r="C1825" s="108" t="inlineStr">
        <is>
          <t>Tesla-(2022-2-17-2022-3-18)_Subhra Ranjan_TL_Translation</t>
        </is>
      </c>
      <c r="H1825" s="110" t="n">
        <v>235</v>
      </c>
      <c r="I1825" s="110" t="n">
        <v>0.11</v>
      </c>
      <c r="J1825" s="110" t="inlineStr">
        <is>
          <t>USD</t>
        </is>
      </c>
      <c r="K1825" s="110" t="n">
        <v>25.85</v>
      </c>
      <c r="L1825" s="110" t="inlineStr">
        <is>
          <t>EDGE-7326-385072</t>
        </is>
      </c>
    </row>
    <row r="1826">
      <c r="B1826" s="110" t="n">
        <v>16756</v>
      </c>
      <c r="C1826" s="108" t="inlineStr">
        <is>
          <t>Tesla-(2022-2-17-2022-3-18)_Guo Zhanying_CN_Review</t>
        </is>
      </c>
      <c r="H1826" s="110" t="n">
        <v>976.4</v>
      </c>
      <c r="I1826" s="110" t="n">
        <v>0.09</v>
      </c>
      <c r="J1826" s="110" t="inlineStr">
        <is>
          <t>CNY</t>
        </is>
      </c>
      <c r="K1826" s="110" t="n">
        <v>87.87599999999999</v>
      </c>
      <c r="L1826" s="110" t="inlineStr">
        <is>
          <t>EDGE-16756-385073</t>
        </is>
      </c>
    </row>
    <row r="1827">
      <c r="B1827" s="110" t="n">
        <v>21778</v>
      </c>
      <c r="C1827" s="108" t="inlineStr">
        <is>
          <t>Tesla-(2022-2-17-2022-3-18)_Ken Kasamatsu_JA_Review</t>
        </is>
      </c>
      <c r="H1827" s="110" t="n">
        <v>1455</v>
      </c>
      <c r="I1827" s="110" t="n">
        <v>4</v>
      </c>
      <c r="J1827" s="110" t="inlineStr">
        <is>
          <t>JPY</t>
        </is>
      </c>
      <c r="K1827" s="110" t="n">
        <v>5820</v>
      </c>
      <c r="L1827" s="110" t="inlineStr">
        <is>
          <t>EDGE-21778-385074</t>
        </is>
      </c>
    </row>
    <row r="1828">
      <c r="B1828" s="110" t="n">
        <v>217081</v>
      </c>
      <c r="C1828" s="108" t="inlineStr">
        <is>
          <t>Tesla EN-CN Comfirmation_Nicholas</t>
        </is>
      </c>
      <c r="H1828" s="110" t="n">
        <v>0.4</v>
      </c>
      <c r="I1828" s="110" t="n">
        <v>30</v>
      </c>
      <c r="J1828" s="110" t="inlineStr">
        <is>
          <t>USD</t>
        </is>
      </c>
      <c r="K1828" s="110" t="n">
        <v>12</v>
      </c>
      <c r="L1828" s="110" t="inlineStr">
        <is>
          <t>EDGE-217081-385091</t>
        </is>
      </c>
    </row>
    <row r="1829">
      <c r="B1829" s="110" t="n">
        <v>7341</v>
      </c>
      <c r="C1829" s="108" t="inlineStr">
        <is>
          <t>Tesla-(2022-2-17-2022-3-18)_Gerard Grivé_CA_Translation</t>
        </is>
      </c>
      <c r="H1829" s="110" t="n">
        <v>6626.4</v>
      </c>
      <c r="I1829" s="110" t="n">
        <v>0.075</v>
      </c>
      <c r="J1829" s="110" t="inlineStr">
        <is>
          <t>EUR</t>
        </is>
      </c>
      <c r="K1829" s="110" t="n">
        <v>496.98</v>
      </c>
      <c r="L1829" s="110" t="inlineStr">
        <is>
          <t>EDGE-7341-384042</t>
        </is>
      </c>
    </row>
    <row r="1830">
      <c r="B1830" s="110" t="n">
        <v>72368</v>
      </c>
      <c r="C1830" s="108" t="inlineStr">
        <is>
          <t>Tesla-(2022-2-17-2022-3-18)_Marta Pou Rovira_CA_Translation</t>
        </is>
      </c>
      <c r="H1830" s="110" t="n">
        <v>251.9</v>
      </c>
      <c r="I1830" s="110" t="n">
        <v>0.065</v>
      </c>
      <c r="J1830" s="110" t="inlineStr">
        <is>
          <t>EUR</t>
        </is>
      </c>
      <c r="K1830" s="110" t="n">
        <v>16.3735</v>
      </c>
      <c r="L1830" s="110" t="inlineStr">
        <is>
          <t>EDGE-72368-384043</t>
        </is>
      </c>
    </row>
    <row r="1831">
      <c r="B1831" s="110" t="n">
        <v>169881</v>
      </c>
      <c r="C1831" s="108" t="inlineStr">
        <is>
          <t>Tesla-(2022-2-17-2022-3-18)_Philipp Weber_DE_Translation</t>
        </is>
      </c>
      <c r="H1831" s="110" t="n">
        <v>18786.85556</v>
      </c>
      <c r="I1831" s="110" t="n">
        <v>0.09</v>
      </c>
      <c r="J1831" s="110" t="inlineStr">
        <is>
          <t>EUR</t>
        </is>
      </c>
      <c r="K1831" s="110" t="n">
        <v>1690.817</v>
      </c>
      <c r="L1831" s="110" t="inlineStr">
        <is>
          <t>EDGE-169881-385213</t>
        </is>
      </c>
    </row>
    <row r="1832">
      <c r="B1832" s="110" t="n">
        <v>67147</v>
      </c>
      <c r="C1832" s="108" t="inlineStr">
        <is>
          <t>Tesla-(2022-2-17-2022-3-18)_Keelin Feeney_EN_UK_Translation</t>
        </is>
      </c>
      <c r="H1832" s="110" t="n">
        <v>3681.7</v>
      </c>
      <c r="I1832" s="110" t="n">
        <v>0.03</v>
      </c>
      <c r="J1832" s="110" t="inlineStr">
        <is>
          <t>EUR</t>
        </is>
      </c>
      <c r="K1832" s="110" t="n">
        <v>110.451</v>
      </c>
      <c r="L1832" s="110" t="inlineStr">
        <is>
          <t>EDGE-67147-385214</t>
        </is>
      </c>
    </row>
    <row r="1833">
      <c r="B1833" s="110" t="n">
        <v>132826</v>
      </c>
      <c r="C1833" s="108" t="inlineStr">
        <is>
          <t>Tesla-(2022-2-17-2022-3-18)_Jenny Duthie_EN_UK_Translation</t>
        </is>
      </c>
      <c r="H1833" s="110" t="n">
        <v>106.9</v>
      </c>
      <c r="I1833" s="110" t="n">
        <v>0.08</v>
      </c>
      <c r="J1833" s="110" t="inlineStr">
        <is>
          <t>EUR</t>
        </is>
      </c>
      <c r="K1833" s="110" t="n">
        <v>8.550000000000001</v>
      </c>
      <c r="L1833" s="110" t="inlineStr">
        <is>
          <t>EDGE-132826-384101</t>
        </is>
      </c>
    </row>
    <row r="1834">
      <c r="B1834" s="110" t="n">
        <v>170224</v>
      </c>
      <c r="C1834" s="108" t="inlineStr">
        <is>
          <t>Tesla-(2022-2-17-2022-3-18)_Corinne Duquette_FR_CA_Translation</t>
        </is>
      </c>
      <c r="H1834" s="110" t="n">
        <v>5612.5</v>
      </c>
      <c r="I1834" s="110" t="n">
        <v>0.1</v>
      </c>
      <c r="J1834" s="110" t="inlineStr">
        <is>
          <t>USD</t>
        </is>
      </c>
      <c r="K1834" s="110" t="n">
        <v>561.25</v>
      </c>
      <c r="L1834" s="110" t="inlineStr">
        <is>
          <t>EDGE-170224-384102</t>
        </is>
      </c>
    </row>
    <row r="1835">
      <c r="B1835" s="110" t="n">
        <v>77826</v>
      </c>
      <c r="C1835" s="108" t="inlineStr">
        <is>
          <t>Tesla-(2022-2-17-2022-3-18)_Anne Parent_FR_CA_Translation</t>
        </is>
      </c>
      <c r="H1835" s="110" t="n">
        <v>2421.2</v>
      </c>
      <c r="I1835" s="110" t="n">
        <v>0.15</v>
      </c>
      <c r="J1835" s="110" t="inlineStr">
        <is>
          <t>USD</t>
        </is>
      </c>
      <c r="K1835" s="110" t="n">
        <v>363.18</v>
      </c>
      <c r="L1835" s="110" t="inlineStr">
        <is>
          <t>EDGE-77826-384044</t>
        </is>
      </c>
    </row>
    <row r="1836">
      <c r="B1836" s="110" t="n">
        <v>44352</v>
      </c>
      <c r="C1836" s="108" t="inlineStr">
        <is>
          <t>Tesla-(2022-2-17-2022-3-18)_Luca Ghelli _IT_Translation</t>
        </is>
      </c>
      <c r="H1836" s="110" t="n">
        <v>3751.2</v>
      </c>
      <c r="I1836" s="110" t="n">
        <v>0.07000000000000001</v>
      </c>
      <c r="J1836" s="110" t="inlineStr">
        <is>
          <t>EUR</t>
        </is>
      </c>
      <c r="K1836" s="110" t="n">
        <v>262.584</v>
      </c>
      <c r="L1836" s="110" t="inlineStr">
        <is>
          <t>EDGE-44352-384045</t>
        </is>
      </c>
    </row>
    <row r="1837">
      <c r="B1837" s="110" t="n">
        <v>5522</v>
      </c>
      <c r="C1837" s="108" t="inlineStr">
        <is>
          <t>Tesla-(2022-2-17-2022-3-18)_ESTR_TR_Translation</t>
        </is>
      </c>
      <c r="H1837" s="110" t="n">
        <v>4365.1</v>
      </c>
      <c r="I1837" s="110" t="n">
        <v>0.063</v>
      </c>
      <c r="J1837" s="110" t="inlineStr">
        <is>
          <t>USD</t>
        </is>
      </c>
      <c r="K1837" s="110" t="n">
        <v>275</v>
      </c>
      <c r="L1837" s="110" t="inlineStr">
        <is>
          <t>EDGE-5522-385215</t>
        </is>
      </c>
    </row>
    <row r="1838">
      <c r="B1838" s="110" t="n">
        <v>72368</v>
      </c>
      <c r="C1838" s="108" t="inlineStr">
        <is>
          <t>Tesla-(2022-2-17-2022-3-18)_Marta Pou Rovira_CA_Review</t>
        </is>
      </c>
      <c r="H1838" s="110" t="n">
        <v>6188.6</v>
      </c>
      <c r="I1838" s="110" t="n">
        <v>0.019</v>
      </c>
      <c r="J1838" s="110" t="inlineStr">
        <is>
          <t>EUR</t>
        </is>
      </c>
      <c r="K1838" s="110" t="n">
        <v>117.5834</v>
      </c>
      <c r="L1838" s="110" t="inlineStr">
        <is>
          <t>EDGE-72368-384046</t>
        </is>
      </c>
    </row>
    <row r="1839">
      <c r="B1839" s="110" t="n">
        <v>161261</v>
      </c>
      <c r="C1839" s="108" t="inlineStr">
        <is>
          <t>Tesla-(2022-2-17-2022-3-18)_Ilaria Mazzaferro_IT_Review</t>
        </is>
      </c>
      <c r="H1839" s="110" t="n">
        <v>8318.5</v>
      </c>
      <c r="I1839" s="110" t="n">
        <v>0.02</v>
      </c>
      <c r="J1839" s="110" t="inlineStr">
        <is>
          <t>EUR</t>
        </is>
      </c>
      <c r="K1839" s="110" t="n">
        <v>166.37</v>
      </c>
      <c r="L1839" s="110" t="inlineStr">
        <is>
          <t>EDGE-161261-384047</t>
        </is>
      </c>
    </row>
    <row r="1840">
      <c r="B1840" s="110" t="n">
        <v>44352</v>
      </c>
      <c r="C1840" s="108" t="inlineStr">
        <is>
          <t>Tesla-(2022-2-17-2022-3-18)_Luca Ghelli _IT_Review</t>
        </is>
      </c>
      <c r="H1840" s="110" t="n">
        <v>828.8</v>
      </c>
      <c r="I1840" s="110" t="n">
        <v>0.021</v>
      </c>
      <c r="J1840" s="110" t="inlineStr">
        <is>
          <t>EUR</t>
        </is>
      </c>
      <c r="K1840" s="110" t="n">
        <v>17.4048</v>
      </c>
      <c r="L1840" s="110" t="inlineStr">
        <is>
          <t>EDGE-44352-384048</t>
        </is>
      </c>
    </row>
    <row r="1841">
      <c r="B1841" s="110" t="n">
        <v>146800</v>
      </c>
      <c r="C1841" s="108" t="inlineStr">
        <is>
          <t>Tesla-(2022-2-17-2022-3-18)_Hudayi Ozcan_TR_Review</t>
        </is>
      </c>
      <c r="H1841" s="110" t="n">
        <v>3250.3</v>
      </c>
      <c r="I1841" s="110" t="n">
        <v>0.02</v>
      </c>
      <c r="J1841" s="110" t="inlineStr">
        <is>
          <t>USD</t>
        </is>
      </c>
      <c r="K1841" s="110" t="n">
        <v>65.006</v>
      </c>
      <c r="L1841" s="110" t="inlineStr">
        <is>
          <t>EDGE-146800-384049</t>
        </is>
      </c>
    </row>
    <row r="1842">
      <c r="B1842" s="110" t="n">
        <v>133710</v>
      </c>
      <c r="C1842" s="108" t="inlineStr">
        <is>
          <t>Tesla-(2022-3-3-2022-3-3)_Vincent MIKO_FR_CA_Translation</t>
        </is>
      </c>
      <c r="H1842" s="110" t="n">
        <v>93.12</v>
      </c>
      <c r="I1842" s="110" t="n">
        <v>0.15</v>
      </c>
      <c r="J1842" s="110" t="inlineStr">
        <is>
          <t>USD</t>
        </is>
      </c>
      <c r="K1842" s="110" t="n">
        <v>13.97</v>
      </c>
      <c r="L1842" s="110" t="inlineStr">
        <is>
          <t>EDGE-133710-385292</t>
        </is>
      </c>
    </row>
    <row r="1843">
      <c r="B1843" s="110" t="n">
        <v>170316</v>
      </c>
      <c r="C1843" s="108" t="inlineStr">
        <is>
          <t>Tesla-(2022-2-17-2022-3-18)_Li Yat Tung_HK_Translation</t>
        </is>
      </c>
      <c r="H1843" s="110" t="n">
        <v>4645.700000000001</v>
      </c>
      <c r="I1843" s="110" t="n">
        <v>0.08500000000000001</v>
      </c>
      <c r="J1843" s="110" t="inlineStr">
        <is>
          <t>USD</t>
        </is>
      </c>
      <c r="K1843" s="110" t="n">
        <v>394.8845000000001</v>
      </c>
      <c r="L1843" s="110" t="inlineStr">
        <is>
          <t>EDGE-170316-385560</t>
        </is>
      </c>
    </row>
    <row r="1844">
      <c r="B1844" s="110" t="n">
        <v>142403</v>
      </c>
      <c r="C1844" s="108" t="inlineStr">
        <is>
          <t>Tesla-(2022-2-17-2022-3-18)_lp Pik Yu_HK_Translation</t>
        </is>
      </c>
      <c r="H1844" s="110" t="n">
        <v>1984</v>
      </c>
      <c r="I1844" s="110" t="n">
        <v>0.09</v>
      </c>
      <c r="J1844" s="110" t="inlineStr">
        <is>
          <t>USD</t>
        </is>
      </c>
      <c r="K1844" s="110" t="n">
        <v>178.56</v>
      </c>
      <c r="L1844" s="110" t="inlineStr">
        <is>
          <t>EDGE-142403-385561</t>
        </is>
      </c>
    </row>
    <row r="1845">
      <c r="B1845" s="110" t="n">
        <v>196663</v>
      </c>
      <c r="C1845" s="108" t="inlineStr">
        <is>
          <t>Tesla-(2022-2-17-2022-3-18)_Thomas  Yan_HK_Translation</t>
        </is>
      </c>
      <c r="H1845" s="110" t="n">
        <v>229.4</v>
      </c>
      <c r="I1845" s="110" t="n">
        <v>0.06</v>
      </c>
      <c r="J1845" s="110" t="inlineStr">
        <is>
          <t>EUR</t>
        </is>
      </c>
      <c r="K1845" s="110" t="n">
        <v>13.764</v>
      </c>
      <c r="L1845" s="110" t="inlineStr">
        <is>
          <t>EDGE-196663-385562</t>
        </is>
      </c>
    </row>
    <row r="1846">
      <c r="B1846" s="110" t="n">
        <v>169954</v>
      </c>
      <c r="C1846" s="108" t="inlineStr">
        <is>
          <t>Tesla-(2022-2-17-2022-3-18)_Peggy Chiang_TW_Translation</t>
        </is>
      </c>
      <c r="H1846" s="110" t="n">
        <v>3578.6</v>
      </c>
      <c r="I1846" s="110" t="n">
        <v>0.1</v>
      </c>
      <c r="J1846" s="110" t="inlineStr">
        <is>
          <t>USD</t>
        </is>
      </c>
      <c r="K1846" s="110" t="n">
        <v>357.8600000000001</v>
      </c>
      <c r="L1846" s="110" t="inlineStr">
        <is>
          <t>EDGE-169954-385563</t>
        </is>
      </c>
    </row>
    <row r="1847">
      <c r="B1847" s="110" t="n">
        <v>51840</v>
      </c>
      <c r="C1847" s="108" t="inlineStr">
        <is>
          <t>Tesla-(2022-2-17-2022-3-18)_Simon Wei_TW_Translation</t>
        </is>
      </c>
      <c r="H1847" s="110" t="n">
        <v>9179.199999999999</v>
      </c>
      <c r="I1847" s="110" t="n">
        <v>0.035</v>
      </c>
      <c r="J1847" s="110" t="inlineStr">
        <is>
          <t>USD</t>
        </is>
      </c>
      <c r="K1847" s="110" t="n">
        <v>321.272</v>
      </c>
      <c r="L1847" s="110" t="inlineStr">
        <is>
          <t>EDGE-51840-385564</t>
        </is>
      </c>
    </row>
    <row r="1848">
      <c r="B1848" s="110" t="n">
        <v>119669</v>
      </c>
      <c r="C1848" s="108" t="inlineStr">
        <is>
          <t>Tesla-(2022-2-17-2022-3-18)_Gyeongsu Lee_KO_Translation</t>
        </is>
      </c>
      <c r="H1848" s="110" t="n">
        <v>20099.59999999999</v>
      </c>
      <c r="I1848" s="110" t="n">
        <v>0.06</v>
      </c>
      <c r="J1848" s="110" t="inlineStr">
        <is>
          <t>USD</t>
        </is>
      </c>
      <c r="K1848" s="110" t="n">
        <v>1205.976</v>
      </c>
      <c r="L1848" s="110" t="inlineStr">
        <is>
          <t>EDGE-119669-385565</t>
        </is>
      </c>
    </row>
    <row r="1849">
      <c r="B1849" s="110" t="n">
        <v>192865</v>
      </c>
      <c r="C1849" s="108" t="inlineStr">
        <is>
          <t>Tesla-(2022-2-17-2022-3-18)_Jun Soo Jeon_KO_Translation</t>
        </is>
      </c>
      <c r="H1849" s="110" t="n">
        <v>1783.3</v>
      </c>
      <c r="I1849" s="110" t="n">
        <v>0.09</v>
      </c>
      <c r="J1849" s="110" t="inlineStr">
        <is>
          <t>USD</t>
        </is>
      </c>
      <c r="K1849" s="110" t="n">
        <v>160.497</v>
      </c>
      <c r="L1849" s="110" t="inlineStr">
        <is>
          <t>EDGE-192865-385566</t>
        </is>
      </c>
    </row>
    <row r="1850">
      <c r="B1850" s="110" t="n">
        <v>123126</v>
      </c>
      <c r="C1850" s="108" t="inlineStr">
        <is>
          <t>Tesla-(2022-2-17-2022-3-18)_Seong Bok Lee_KO_Translation</t>
        </is>
      </c>
      <c r="H1850" s="110" t="n">
        <v>315.7</v>
      </c>
      <c r="I1850" s="110" t="n">
        <v>0.07000000000000001</v>
      </c>
      <c r="J1850" s="110" t="inlineStr">
        <is>
          <t>USD</t>
        </is>
      </c>
      <c r="K1850" s="110" t="n">
        <v>22.099</v>
      </c>
      <c r="L1850" s="110" t="inlineStr">
        <is>
          <t>EDGE-123126-385567</t>
        </is>
      </c>
    </row>
    <row r="1851">
      <c r="B1851" s="110" t="n">
        <v>48109</v>
      </c>
      <c r="C1851" s="108" t="inlineStr">
        <is>
          <t>Tesla-(2022-2-17-2022-3-18)_Colette Velletaz_FR_FR_Translation</t>
        </is>
      </c>
      <c r="H1851" s="110" t="n">
        <v>10881.4</v>
      </c>
      <c r="I1851" s="110" t="n">
        <v>0.075</v>
      </c>
      <c r="J1851" s="110" t="inlineStr">
        <is>
          <t>EUR</t>
        </is>
      </c>
      <c r="K1851" s="110" t="n">
        <v>816.1049999999999</v>
      </c>
      <c r="L1851" s="110" t="inlineStr">
        <is>
          <t>EDGE-48109-385568</t>
        </is>
      </c>
    </row>
    <row r="1852">
      <c r="B1852" s="110" t="n">
        <v>142403</v>
      </c>
      <c r="C1852" s="108" t="inlineStr">
        <is>
          <t>Tesla-(2022-2-17-2022-3-18)_lp Pik Yu_HK_Review</t>
        </is>
      </c>
      <c r="H1852" s="110" t="n">
        <v>1929.3</v>
      </c>
      <c r="I1852" s="110" t="n">
        <v>0.04</v>
      </c>
      <c r="J1852" s="110" t="inlineStr">
        <is>
          <t>USD</t>
        </is>
      </c>
      <c r="K1852" s="110" t="n">
        <v>77.172</v>
      </c>
      <c r="L1852" s="110" t="inlineStr">
        <is>
          <t>EDGE-142403-385623</t>
        </is>
      </c>
    </row>
    <row r="1853">
      <c r="B1853" s="110" t="n">
        <v>104494</v>
      </c>
      <c r="C1853" s="108" t="inlineStr">
        <is>
          <t>Tesla-(2022-2-17-2022-3-18)_Orlando Ho_HK_Review</t>
        </is>
      </c>
      <c r="H1853" s="110" t="n">
        <v>828</v>
      </c>
      <c r="I1853" s="110" t="n">
        <v>0.0375</v>
      </c>
      <c r="J1853" s="110" t="inlineStr">
        <is>
          <t>USD</t>
        </is>
      </c>
      <c r="K1853" s="110" t="n">
        <v>31.05</v>
      </c>
      <c r="L1853" s="110" t="inlineStr">
        <is>
          <t>EDGE-104494-385570</t>
        </is>
      </c>
    </row>
    <row r="1854">
      <c r="B1854" s="110" t="n">
        <v>196663</v>
      </c>
      <c r="C1854" s="108" t="inlineStr">
        <is>
          <t>Tesla-(2022-2-17-2022-3-18)_Thomas  Yan_HK_Review</t>
        </is>
      </c>
      <c r="H1854" s="110" t="n">
        <v>4709.4</v>
      </c>
      <c r="I1854" s="110" t="n">
        <v>0.03</v>
      </c>
      <c r="J1854" s="110" t="inlineStr">
        <is>
          <t>EUR</t>
        </is>
      </c>
      <c r="K1854" s="110" t="n">
        <v>141.282</v>
      </c>
      <c r="L1854" s="110" t="inlineStr">
        <is>
          <t>EDGE-196663-385571</t>
        </is>
      </c>
    </row>
    <row r="1855">
      <c r="B1855" s="110" t="n">
        <v>169954</v>
      </c>
      <c r="C1855" s="108" t="inlineStr">
        <is>
          <t>Tesla-(2022-2-17-2022-3-18)_Peggy Chiang_TW_Review</t>
        </is>
      </c>
      <c r="H1855" s="110" t="n">
        <v>3729.4</v>
      </c>
      <c r="I1855" s="110" t="n">
        <v>0.03</v>
      </c>
      <c r="J1855" s="110" t="inlineStr">
        <is>
          <t>USD</t>
        </is>
      </c>
      <c r="K1855" s="110" t="n">
        <v>111.882</v>
      </c>
      <c r="L1855" s="110" t="inlineStr">
        <is>
          <t>EDGE-169954-385572</t>
        </is>
      </c>
    </row>
    <row r="1856">
      <c r="B1856" s="110" t="n">
        <v>142406</v>
      </c>
      <c r="C1856" s="108" t="inlineStr">
        <is>
          <t>Tesla-(2022-2-17-2022-3-18)_Stacey Yeh_TW_Review</t>
        </is>
      </c>
      <c r="H1856" s="110" t="n">
        <v>9470.800000000001</v>
      </c>
      <c r="I1856" s="110" t="n">
        <v>0.022</v>
      </c>
      <c r="J1856" s="110" t="inlineStr">
        <is>
          <t>USD</t>
        </is>
      </c>
      <c r="K1856" s="110" t="n">
        <v>208.3576</v>
      </c>
      <c r="L1856" s="110" t="inlineStr">
        <is>
          <t>EDGE-142406-385573</t>
        </is>
      </c>
    </row>
    <row r="1857">
      <c r="B1857" s="110" t="n">
        <v>119669</v>
      </c>
      <c r="C1857" s="108" t="inlineStr">
        <is>
          <t>Tesla-(2022-2-17-2022-3-18)_Gyeongsu Lee_KO_Review</t>
        </is>
      </c>
      <c r="H1857" s="110" t="n">
        <v>1313.8</v>
      </c>
      <c r="I1857" s="110" t="n">
        <v>0.03</v>
      </c>
      <c r="J1857" s="110" t="inlineStr">
        <is>
          <t>USD</t>
        </is>
      </c>
      <c r="K1857" s="110" t="n">
        <v>39.41399999999999</v>
      </c>
      <c r="L1857" s="110" t="inlineStr">
        <is>
          <t>EDGE-119669-385574</t>
        </is>
      </c>
    </row>
    <row r="1858">
      <c r="B1858" s="110" t="n">
        <v>192865</v>
      </c>
      <c r="C1858" s="108" t="inlineStr">
        <is>
          <t>Tesla-(2022-2-17-2022-3-18)_Jun Soo Jeon_KO_Review</t>
        </is>
      </c>
      <c r="H1858" s="110" t="n">
        <v>14443.14285714286</v>
      </c>
      <c r="I1858" s="110" t="n">
        <v>0.035</v>
      </c>
      <c r="J1858" s="110" t="inlineStr">
        <is>
          <t>USD</t>
        </is>
      </c>
      <c r="K1858" s="110" t="n">
        <v>505.51</v>
      </c>
      <c r="L1858" s="110" t="inlineStr">
        <is>
          <t>EDGE-192865-385575</t>
        </is>
      </c>
    </row>
    <row r="1859">
      <c r="B1859" s="110" t="n">
        <v>169885</v>
      </c>
      <c r="C1859" s="108" t="inlineStr">
        <is>
          <t>Tesla-(2022-2-17-2022-3-18)_Yoonpyo Hong(Eugene)_KO_Review</t>
        </is>
      </c>
      <c r="H1859" s="110" t="n">
        <v>5029</v>
      </c>
      <c r="I1859" s="110" t="n">
        <v>0.025</v>
      </c>
      <c r="J1859" s="110" t="inlineStr">
        <is>
          <t>USD</t>
        </is>
      </c>
      <c r="K1859" s="110" t="n">
        <v>125.725</v>
      </c>
      <c r="L1859" s="110" t="inlineStr">
        <is>
          <t>EDGE-169885-385576</t>
        </is>
      </c>
    </row>
    <row r="1860">
      <c r="B1860" s="110" t="n">
        <v>17611</v>
      </c>
      <c r="C1860" s="108" t="inlineStr">
        <is>
          <t>Tesla-(2022-2-17-2022-3-18)_Nathalie Delarbre_FR_FR_Review</t>
        </is>
      </c>
      <c r="H1860" s="110" t="n">
        <v>10948.8</v>
      </c>
      <c r="I1860" s="110" t="n">
        <v>0.032</v>
      </c>
      <c r="J1860" s="110" t="inlineStr">
        <is>
          <t>EUR</t>
        </is>
      </c>
      <c r="K1860" s="110" t="n">
        <v>350.3616</v>
      </c>
      <c r="L1860" s="110" t="inlineStr">
        <is>
          <t>EDGE-17611-385577</t>
        </is>
      </c>
    </row>
    <row r="1861">
      <c r="B1861" s="110" t="n">
        <v>150112</v>
      </c>
      <c r="C1861" s="108" t="inlineStr">
        <is>
          <t>Tesla-(2022-2-17-2022-3-18)_Koen Vander Elst_NL_Translation</t>
        </is>
      </c>
      <c r="H1861" s="110" t="n">
        <v>4674.5</v>
      </c>
      <c r="I1861" s="110" t="n">
        <v>0.1</v>
      </c>
      <c r="J1861" s="110" t="inlineStr">
        <is>
          <t>EUR</t>
        </is>
      </c>
      <c r="K1861" s="110" t="n">
        <v>467.45</v>
      </c>
      <c r="L1861" s="110" t="inlineStr">
        <is>
          <t>EDGE-150112-385578</t>
        </is>
      </c>
    </row>
    <row r="1862">
      <c r="B1862" s="110" t="n">
        <v>75145</v>
      </c>
      <c r="C1862" s="108" t="inlineStr">
        <is>
          <t>Tesla-(2022-2-17-2022-3-18)_Marie-Louise de Klerk_NL_Translation</t>
        </is>
      </c>
      <c r="H1862" s="110" t="n">
        <v>179.4</v>
      </c>
      <c r="I1862" s="110" t="n">
        <v>0.11</v>
      </c>
      <c r="J1862" s="110" t="inlineStr">
        <is>
          <t>EUR</t>
        </is>
      </c>
      <c r="K1862" s="110" t="n">
        <v>19.734</v>
      </c>
      <c r="L1862" s="110" t="inlineStr">
        <is>
          <t>EDGE-75145-385579</t>
        </is>
      </c>
    </row>
    <row r="1863">
      <c r="B1863" s="110" t="n">
        <v>194360</v>
      </c>
      <c r="C1863" s="108" t="inlineStr">
        <is>
          <t>Tesla-(2022-2-17-2022-3-18)_Jussi Anttila_FI_Translation</t>
        </is>
      </c>
      <c r="H1863" s="110" t="n">
        <v>3980.300000000001</v>
      </c>
      <c r="I1863" s="110" t="n">
        <v>0.13</v>
      </c>
      <c r="J1863" s="110" t="inlineStr">
        <is>
          <t>EUR</t>
        </is>
      </c>
      <c r="K1863" s="110" t="n">
        <v>517.4390000000001</v>
      </c>
      <c r="L1863" s="110" t="inlineStr">
        <is>
          <t>EDGE-194360-385580</t>
        </is>
      </c>
    </row>
    <row r="1864">
      <c r="B1864" s="110" t="n">
        <v>187485</v>
      </c>
      <c r="C1864" s="108" t="inlineStr">
        <is>
          <t>Tesla-(2022-2-17-2022-3-18)_Theodoros Kalyvas_EL_Translation</t>
        </is>
      </c>
      <c r="H1864" s="110" t="n">
        <v>3354.5</v>
      </c>
      <c r="I1864" s="110" t="n">
        <v>0.08</v>
      </c>
      <c r="J1864" s="110" t="inlineStr">
        <is>
          <t>EUR</t>
        </is>
      </c>
      <c r="K1864" s="110" t="n">
        <v>268.36</v>
      </c>
      <c r="L1864" s="110" t="inlineStr">
        <is>
          <t>EDGE-187485-385581</t>
        </is>
      </c>
    </row>
    <row r="1865">
      <c r="B1865" s="110" t="n">
        <v>189794</v>
      </c>
      <c r="C1865" s="108" t="inlineStr">
        <is>
          <t>Tesla-(2022-2-17-2022-3-18)_Theodoros Vavekis_EL_Translation</t>
        </is>
      </c>
      <c r="H1865" s="110" t="n">
        <v>637.3</v>
      </c>
      <c r="I1865" s="110" t="n">
        <v>0.06</v>
      </c>
      <c r="J1865" s="110" t="inlineStr">
        <is>
          <t>EUR</t>
        </is>
      </c>
      <c r="K1865" s="110" t="n">
        <v>38.23799999999999</v>
      </c>
      <c r="L1865" s="110" t="inlineStr">
        <is>
          <t>EDGE-189794-385582</t>
        </is>
      </c>
    </row>
    <row r="1866">
      <c r="B1866" s="110" t="n">
        <v>50728</v>
      </c>
      <c r="C1866" s="108" t="inlineStr">
        <is>
          <t>Tesla-(2022-2-17-2022-3-18)_Dalia Bracha_HE_Translation</t>
        </is>
      </c>
      <c r="H1866" s="110" t="n">
        <v>4717.8</v>
      </c>
      <c r="I1866" s="110" t="n">
        <v>0.1</v>
      </c>
      <c r="J1866" s="110" t="inlineStr">
        <is>
          <t>USD</t>
        </is>
      </c>
      <c r="K1866" s="110" t="n">
        <v>471.78</v>
      </c>
      <c r="L1866" s="110" t="inlineStr">
        <is>
          <t>EDGE-50728-385583</t>
        </is>
      </c>
    </row>
    <row r="1867">
      <c r="B1867" s="110" t="n">
        <v>81450</v>
      </c>
      <c r="C1867" s="108" t="inlineStr">
        <is>
          <t>Tesla-(2022-2-17-2022-3-18)_Lingsoft_NO_NO_Translation</t>
        </is>
      </c>
      <c r="H1867" s="110" t="n">
        <v>4443.693548387097</v>
      </c>
      <c r="I1867" s="110" t="n">
        <v>0.155</v>
      </c>
      <c r="J1867" s="110" t="inlineStr">
        <is>
          <t>EUR</t>
        </is>
      </c>
      <c r="K1867" s="110" t="n">
        <v>688.7725</v>
      </c>
      <c r="L1867" s="110" t="inlineStr">
        <is>
          <t>EDGE-81450-385584</t>
        </is>
      </c>
    </row>
    <row r="1868">
      <c r="B1868" s="110" t="n">
        <v>176929</v>
      </c>
      <c r="C1868" s="108" t="inlineStr">
        <is>
          <t>Tesla-(2022-2-17-2022-3-18)_Rita Rocha Grave_PTPT_Translation</t>
        </is>
      </c>
      <c r="H1868" s="110" t="n">
        <v>3071.6</v>
      </c>
      <c r="I1868" s="110" t="n">
        <v>0.065</v>
      </c>
      <c r="J1868" s="110" t="inlineStr">
        <is>
          <t>EUR</t>
        </is>
      </c>
      <c r="K1868" s="110" t="n">
        <v>199.654</v>
      </c>
      <c r="L1868" s="110" t="inlineStr">
        <is>
          <t>EDGE-176929-385585</t>
        </is>
      </c>
    </row>
    <row r="1869">
      <c r="B1869" s="110" t="n">
        <v>177888</v>
      </c>
      <c r="C1869" s="108" t="inlineStr">
        <is>
          <t>Tesla-(2022-2-17-2022-3-18)_Luis Martins_PTPT_Translation</t>
        </is>
      </c>
      <c r="H1869" s="110" t="n">
        <v>170</v>
      </c>
      <c r="I1869" s="110" t="n">
        <v>0.055</v>
      </c>
      <c r="J1869" s="110" t="inlineStr">
        <is>
          <t>EUR</t>
        </is>
      </c>
      <c r="K1869" s="110" t="n">
        <v>9.35</v>
      </c>
      <c r="L1869" s="110" t="inlineStr">
        <is>
          <t>EDGE-177888-385586</t>
        </is>
      </c>
    </row>
    <row r="1870">
      <c r="B1870" s="110" t="n">
        <v>177626</v>
      </c>
      <c r="C1870" s="108" t="inlineStr">
        <is>
          <t>Tesla-(2022-2-17-2022-3-18)_Maria Albuquerque_PTPT_Translation</t>
        </is>
      </c>
      <c r="H1870" s="110" t="n">
        <v>7379.6</v>
      </c>
      <c r="I1870" s="110" t="n">
        <v>0.06</v>
      </c>
      <c r="J1870" s="110" t="inlineStr">
        <is>
          <t>EUR</t>
        </is>
      </c>
      <c r="K1870" s="110" t="n">
        <v>442.776</v>
      </c>
      <c r="L1870" s="110" t="inlineStr">
        <is>
          <t>EDGE-177626-385587</t>
        </is>
      </c>
    </row>
    <row r="1871">
      <c r="B1871" s="110" t="n">
        <v>195727</v>
      </c>
      <c r="C1871" s="108" t="inlineStr">
        <is>
          <t>Tesla-(2022-2-17-2022-3-18)_Valentin Cirdei_RO_Translation</t>
        </is>
      </c>
      <c r="H1871" s="110" t="n">
        <v>5784.6</v>
      </c>
      <c r="I1871" s="110" t="n">
        <v>0.06</v>
      </c>
      <c r="J1871" s="110" t="inlineStr">
        <is>
          <t>EUR</t>
        </is>
      </c>
      <c r="K1871" s="110" t="n">
        <v>347.076</v>
      </c>
      <c r="L1871" s="110" t="inlineStr">
        <is>
          <t>EDGE-195727-385588</t>
        </is>
      </c>
    </row>
    <row r="1872">
      <c r="B1872" s="110" t="n">
        <v>150112</v>
      </c>
      <c r="C1872" s="108" t="inlineStr">
        <is>
          <t>Tesla-(2022-2-17-2022-3-18)_Koen Vander Elst_NL_Review</t>
        </is>
      </c>
      <c r="H1872" s="110" t="n">
        <v>822.3</v>
      </c>
      <c r="I1872" s="110" t="n">
        <v>0.03</v>
      </c>
      <c r="J1872" s="110" t="inlineStr">
        <is>
          <t>EUR</t>
        </is>
      </c>
      <c r="K1872" s="110" t="n">
        <v>24.669</v>
      </c>
      <c r="L1872" s="110" t="inlineStr">
        <is>
          <t>EDGE-150112-385589</t>
        </is>
      </c>
    </row>
    <row r="1873">
      <c r="B1873" s="110" t="n">
        <v>75145</v>
      </c>
      <c r="C1873" s="108" t="inlineStr">
        <is>
          <t>Tesla-(2022-2-17-2022-3-18)_Marie-Louise de Klerk_NL_Review</t>
        </is>
      </c>
      <c r="H1873" s="110" t="n">
        <v>6525.766666666666</v>
      </c>
      <c r="I1873" s="110" t="n">
        <v>0.03</v>
      </c>
      <c r="J1873" s="110" t="inlineStr">
        <is>
          <t>EUR</t>
        </is>
      </c>
      <c r="K1873" s="110" t="n">
        <v>195.773</v>
      </c>
      <c r="L1873" s="110" t="inlineStr">
        <is>
          <t>EDGE-75145-385590</t>
        </is>
      </c>
    </row>
    <row r="1874">
      <c r="B1874" s="110" t="n">
        <v>194361</v>
      </c>
      <c r="C1874" s="108" t="inlineStr">
        <is>
          <t>Tesla-(2022-2-17-2022-3-18)_Jarmo Katainen_FI_Review</t>
        </is>
      </c>
      <c r="H1874" s="110" t="n">
        <v>3530.399999999999</v>
      </c>
      <c r="I1874" s="110" t="n">
        <v>0.04</v>
      </c>
      <c r="J1874" s="110" t="inlineStr">
        <is>
          <t>EUR</t>
        </is>
      </c>
      <c r="K1874" s="110" t="n">
        <v>141.216</v>
      </c>
      <c r="L1874" s="110" t="inlineStr">
        <is>
          <t>EDGE-194361-385591</t>
        </is>
      </c>
    </row>
    <row r="1875">
      <c r="B1875" s="110" t="n">
        <v>189794</v>
      </c>
      <c r="C1875" s="108" t="inlineStr">
        <is>
          <t>Tesla-(2022-2-17-2022-3-18)_Theodoros Vavekis_EL_Review</t>
        </is>
      </c>
      <c r="H1875" s="110" t="n">
        <v>7688.8</v>
      </c>
      <c r="I1875" s="110" t="n">
        <v>0.03</v>
      </c>
      <c r="J1875" s="110" t="inlineStr">
        <is>
          <t>EUR</t>
        </is>
      </c>
      <c r="K1875" s="110" t="n">
        <v>230.664</v>
      </c>
      <c r="L1875" s="110" t="inlineStr">
        <is>
          <t>EDGE-189794-385592</t>
        </is>
      </c>
    </row>
    <row r="1876">
      <c r="B1876" s="110" t="n">
        <v>195768</v>
      </c>
      <c r="C1876" s="108" t="inlineStr">
        <is>
          <t>Tesla-(2022-2-17-2022-3-18)_Oranit Senderov_HE_Review</t>
        </is>
      </c>
      <c r="H1876" s="110" t="n">
        <v>4790.1</v>
      </c>
      <c r="I1876" s="110" t="n">
        <v>0.04</v>
      </c>
      <c r="J1876" s="110" t="inlineStr">
        <is>
          <t>USD</t>
        </is>
      </c>
      <c r="K1876" s="110" t="n">
        <v>191.604</v>
      </c>
      <c r="L1876" s="110" t="inlineStr">
        <is>
          <t>EDGE-195768-385593</t>
        </is>
      </c>
    </row>
    <row r="1877">
      <c r="B1877" s="110" t="n">
        <v>177888</v>
      </c>
      <c r="C1877" s="108" t="inlineStr">
        <is>
          <t>Tesla-(2022-2-17-2022-3-18)_Luis Martins_PTPT_Review</t>
        </is>
      </c>
      <c r="H1877" s="110" t="n">
        <v>2928.2</v>
      </c>
      <c r="I1877" s="110" t="n">
        <v>0.02</v>
      </c>
      <c r="J1877" s="110" t="inlineStr">
        <is>
          <t>EUR</t>
        </is>
      </c>
      <c r="K1877" s="110" t="n">
        <v>58.56400000000001</v>
      </c>
      <c r="L1877" s="110" t="inlineStr">
        <is>
          <t>EDGE-177888-385594</t>
        </is>
      </c>
    </row>
    <row r="1878">
      <c r="B1878" s="110" t="n">
        <v>177889</v>
      </c>
      <c r="C1878" s="108" t="inlineStr">
        <is>
          <t>Tesla-(2022-2-17-2022-3-18)_Paulo Conceição_PTPT_Review</t>
        </is>
      </c>
      <c r="H1878" s="110" t="n">
        <v>2562.715384615385</v>
      </c>
      <c r="I1878" s="110" t="n">
        <v>0.065</v>
      </c>
      <c r="J1878" s="110" t="inlineStr">
        <is>
          <t>EUR</t>
        </is>
      </c>
      <c r="K1878" s="110" t="n">
        <v>166.5765</v>
      </c>
      <c r="L1878" s="110" t="inlineStr">
        <is>
          <t>EDGE-177889-385622</t>
        </is>
      </c>
    </row>
    <row r="1879">
      <c r="B1879" s="110" t="n">
        <v>136932</v>
      </c>
      <c r="C1879" s="108" t="inlineStr">
        <is>
          <t>Tesla-(2022-2-17-2022-3-18)_Constantin Emanuel Stroia_RO_Review</t>
        </is>
      </c>
      <c r="H1879" s="110" t="n">
        <v>7591.1</v>
      </c>
      <c r="I1879" s="110" t="n">
        <v>0.02</v>
      </c>
      <c r="J1879" s="110" t="inlineStr">
        <is>
          <t>USD</t>
        </is>
      </c>
      <c r="K1879" s="110" t="n">
        <v>151.822</v>
      </c>
      <c r="L1879" s="110" t="inlineStr">
        <is>
          <t>EDGE-136932-385596</t>
        </is>
      </c>
    </row>
    <row r="1880">
      <c r="B1880" s="110" t="n">
        <v>119669</v>
      </c>
      <c r="C1880" s="108" t="inlineStr">
        <is>
          <t>20220301_OM project_inconsistency issue_KO_Gyeongsu_0.5h</t>
        </is>
      </c>
      <c r="H1880" s="110" t="n">
        <v>0.5</v>
      </c>
      <c r="I1880" s="110" t="n">
        <v>20</v>
      </c>
      <c r="J1880" s="110" t="inlineStr">
        <is>
          <t>USD</t>
        </is>
      </c>
      <c r="K1880" s="110" t="n">
        <v>10</v>
      </c>
      <c r="L1880" s="110" t="inlineStr">
        <is>
          <t>EDGE-119669-385785</t>
        </is>
      </c>
    </row>
    <row r="1881">
      <c r="B1881" s="110" t="n">
        <v>119669</v>
      </c>
      <c r="C1881" s="108" t="inlineStr">
        <is>
          <t>20220309_Offline task_Voice Command_KO_Gyeongsu_1h</t>
        </is>
      </c>
      <c r="H1881" s="110" t="n">
        <v>1</v>
      </c>
      <c r="I1881" s="110" t="n">
        <v>20</v>
      </c>
      <c r="J1881" s="110" t="inlineStr">
        <is>
          <t>USD</t>
        </is>
      </c>
      <c r="K1881" s="110" t="n">
        <v>20</v>
      </c>
      <c r="L1881" s="110" t="inlineStr">
        <is>
          <t>EDGE-119669-385783</t>
        </is>
      </c>
    </row>
    <row r="1882">
      <c r="B1882" s="110" t="n">
        <v>196663</v>
      </c>
      <c r="C1882" s="108" t="inlineStr">
        <is>
          <t>20220309_Offline task_Voice Command_HK_Thomas_0.5h</t>
        </is>
      </c>
      <c r="H1882" s="110" t="n">
        <v>0.5</v>
      </c>
      <c r="I1882" s="110" t="n">
        <v>21.27</v>
      </c>
      <c r="J1882" s="110" t="inlineStr">
        <is>
          <t>EUR</t>
        </is>
      </c>
      <c r="K1882" s="110" t="n">
        <v>10.64</v>
      </c>
      <c r="L1882" s="110" t="inlineStr">
        <is>
          <t>EDGE-196663-385782</t>
        </is>
      </c>
    </row>
    <row r="1883">
      <c r="B1883" s="110" t="n">
        <v>169954</v>
      </c>
      <c r="C1883" s="108" t="inlineStr">
        <is>
          <t>20220309_Offline task_Voice Command_TW_Peggy_0.33h</t>
        </is>
      </c>
      <c r="H1883" s="110" t="n">
        <v>0.33</v>
      </c>
      <c r="I1883" s="110" t="n">
        <v>30</v>
      </c>
      <c r="J1883" s="110" t="inlineStr">
        <is>
          <t>USD</t>
        </is>
      </c>
      <c r="K1883" s="110" t="n">
        <v>9.9</v>
      </c>
      <c r="L1883" s="110" t="inlineStr">
        <is>
          <t>EDGE-169954-385780</t>
        </is>
      </c>
    </row>
    <row r="1884">
      <c r="B1884" s="110" t="n">
        <v>142403</v>
      </c>
      <c r="C1884" s="108" t="inlineStr">
        <is>
          <t>20220302_Price difference_Smartling of Feb_HK_Langlink_206 words</t>
        </is>
      </c>
      <c r="H1884" s="110" t="n">
        <v>206</v>
      </c>
      <c r="I1884" s="110" t="n">
        <v>0.09</v>
      </c>
      <c r="J1884" s="110" t="inlineStr">
        <is>
          <t>USD</t>
        </is>
      </c>
      <c r="K1884" s="110" t="n">
        <v>18.54</v>
      </c>
      <c r="L1884" s="110" t="inlineStr">
        <is>
          <t>EDGE-142403-383089</t>
        </is>
      </c>
    </row>
    <row r="1885">
      <c r="B1885" s="110" t="n">
        <v>192865</v>
      </c>
      <c r="C1885" s="108" t="inlineStr">
        <is>
          <t>202203_LQA monthly report_KO_Saltlux_1h</t>
        </is>
      </c>
      <c r="H1885" s="110" t="n">
        <v>1</v>
      </c>
      <c r="I1885" s="110" t="n">
        <v>25</v>
      </c>
      <c r="J1885" s="110" t="inlineStr">
        <is>
          <t>USD</t>
        </is>
      </c>
      <c r="K1885" s="110" t="n">
        <v>25</v>
      </c>
      <c r="L1885" s="110" t="inlineStr">
        <is>
          <t>EDGE-192865-385778</t>
        </is>
      </c>
    </row>
    <row r="1886">
      <c r="B1886" s="110" t="n">
        <v>217081</v>
      </c>
      <c r="C1886" s="108" t="inlineStr">
        <is>
          <t>Tesla EN-CN Comfirmation_Nicholas</t>
        </is>
      </c>
      <c r="H1886" s="110" t="n">
        <v>0.4</v>
      </c>
      <c r="I1886" s="110" t="n">
        <v>30</v>
      </c>
      <c r="J1886" s="110" t="inlineStr">
        <is>
          <t>USD</t>
        </is>
      </c>
      <c r="K1886" s="110" t="n">
        <v>12</v>
      </c>
      <c r="L1886" s="110" t="inlineStr">
        <is>
          <t>EDGE-217081-385091</t>
        </is>
      </c>
    </row>
    <row r="1887">
      <c r="B1887" s="110" t="n">
        <v>133710</v>
      </c>
      <c r="C1887" s="108" t="inlineStr">
        <is>
          <t>Tesla Firmware_20220301_FRCA_Vincent Miko_with30%RushFee</t>
        </is>
      </c>
      <c r="H1887" s="110" t="n">
        <v>1540.89</v>
      </c>
      <c r="I1887" s="110" t="n">
        <v>0.15</v>
      </c>
      <c r="J1887" s="110" t="inlineStr">
        <is>
          <t>USD</t>
        </is>
      </c>
      <c r="K1887" s="110" t="n">
        <v>231.13</v>
      </c>
      <c r="L1887" s="110" t="inlineStr">
        <is>
          <t>EDGE-133710-385254</t>
        </is>
      </c>
    </row>
    <row r="1888">
      <c r="B1888" s="516" t="inlineStr">
        <is>
          <t>G90006218</t>
        </is>
      </c>
      <c r="C1888" s="108" t="inlineStr">
        <is>
          <t>202202_LQA monthly report_PL_Maciej Andrzejczak_1h</t>
        </is>
      </c>
      <c r="H1888" s="110" t="n">
        <v>1</v>
      </c>
      <c r="I1888" s="110" t="n">
        <v>22</v>
      </c>
      <c r="J1888" s="110" t="inlineStr">
        <is>
          <t>EUR</t>
        </is>
      </c>
      <c r="K1888" s="110" t="n">
        <v>22</v>
      </c>
      <c r="L1888" s="110" t="inlineStr">
        <is>
          <t>EDGE-G90006218-385263</t>
        </is>
      </c>
    </row>
    <row r="1889">
      <c r="B1889" s="108" t="n">
        <v>72368</v>
      </c>
      <c r="C1889" s="108" t="inlineStr">
        <is>
          <t>202203_LQA monthly report_DA_Marta Pou Rovira_1h</t>
        </is>
      </c>
      <c r="H1889" s="110" t="n">
        <v>1</v>
      </c>
      <c r="I1889" s="110" t="n">
        <v>17</v>
      </c>
      <c r="J1889" s="110" t="inlineStr">
        <is>
          <t>EUR</t>
        </is>
      </c>
      <c r="K1889" s="110" t="n">
        <v>17</v>
      </c>
      <c r="L1889" s="110" t="inlineStr">
        <is>
          <t>EDGE-72368-385169</t>
        </is>
      </c>
    </row>
    <row r="1890">
      <c r="B1890" s="110" t="n">
        <v>5533</v>
      </c>
      <c r="C1890" s="108" t="inlineStr">
        <is>
          <t>Tesla-(2022-2-17-2022-3-18)_Laszlo Kovacs_HU_Translation</t>
        </is>
      </c>
      <c r="H1890" s="110" t="n">
        <v>4747.9</v>
      </c>
      <c r="I1890" s="110" t="n">
        <v>0.08</v>
      </c>
      <c r="J1890" s="110" t="inlineStr">
        <is>
          <t>USD</t>
        </is>
      </c>
      <c r="K1890" s="110" t="n">
        <v>379.832</v>
      </c>
      <c r="L1890" s="110" t="inlineStr">
        <is>
          <t>EDGE-5533-385154</t>
        </is>
      </c>
    </row>
    <row r="1891">
      <c r="B1891" s="110" t="n">
        <v>5533</v>
      </c>
      <c r="C1891" s="108" t="inlineStr">
        <is>
          <t>Tesla-(2022-2-17-2022-3-18)_Laszlo Kovacs_HU_Review</t>
        </is>
      </c>
      <c r="H1891" s="110" t="n">
        <v>6957.944444444444</v>
      </c>
      <c r="I1891" s="110" t="n">
        <v>0.027</v>
      </c>
      <c r="J1891" s="110" t="inlineStr">
        <is>
          <t>USD</t>
        </is>
      </c>
      <c r="K1891" s="110" t="n">
        <v>187.8645</v>
      </c>
      <c r="L1891" s="110" t="inlineStr">
        <is>
          <t>EDGE-5533-385160</t>
        </is>
      </c>
    </row>
    <row r="1892">
      <c r="B1892" s="110" t="n">
        <v>51833</v>
      </c>
      <c r="C1892" s="108" t="inlineStr">
        <is>
          <t>Tesla-(2022-2-17-2022-3-18)_Pablo San Millan Gutierrez_ES_Translation</t>
        </is>
      </c>
      <c r="H1892" s="110" t="n">
        <v>25745.01428571428</v>
      </c>
      <c r="I1892" s="110" t="n">
        <v>0.07000000000000001</v>
      </c>
      <c r="J1892" s="110" t="inlineStr">
        <is>
          <t>EUR</t>
        </is>
      </c>
      <c r="K1892" s="110" t="n">
        <v>1802.151</v>
      </c>
      <c r="L1892" s="110" t="inlineStr">
        <is>
          <t>EDGE-51833-385149</t>
        </is>
      </c>
    </row>
    <row r="1893">
      <c r="B1893" s="110" t="n">
        <v>74965</v>
      </c>
      <c r="C1893" s="108" t="inlineStr">
        <is>
          <t>Tesla-(2022-2-17-2022-3-18)_Alenka Metljak_SL_Translation</t>
        </is>
      </c>
      <c r="H1893" s="110" t="n">
        <v>11208.17368421053</v>
      </c>
      <c r="I1893" s="110" t="n">
        <v>0.076</v>
      </c>
      <c r="J1893" s="110" t="inlineStr">
        <is>
          <t>EUR</t>
        </is>
      </c>
      <c r="K1893" s="110" t="n">
        <v>851.8212</v>
      </c>
      <c r="L1893" s="110" t="inlineStr">
        <is>
          <t>EDGE-74965-385152</t>
        </is>
      </c>
    </row>
    <row r="1894">
      <c r="B1894" s="110" t="n">
        <v>74965</v>
      </c>
      <c r="C1894" s="108" t="inlineStr">
        <is>
          <t>Tesla-(2022-2-17-2022-3-18)_Alenka Metljak_SL_Review</t>
        </is>
      </c>
      <c r="H1894" s="110" t="n">
        <v>10861.2</v>
      </c>
      <c r="I1894" s="110" t="n">
        <v>0.024</v>
      </c>
      <c r="J1894" s="110" t="inlineStr">
        <is>
          <t>EUR</t>
        </is>
      </c>
      <c r="K1894" s="110" t="n">
        <v>260.6688000000001</v>
      </c>
      <c r="L1894" s="110" t="inlineStr">
        <is>
          <t>EDGE-74965-385159</t>
        </is>
      </c>
    </row>
    <row r="1895">
      <c r="B1895" s="110" t="n">
        <v>175908</v>
      </c>
      <c r="C1895" s="108" t="inlineStr">
        <is>
          <t>Tesla-(2022-2-17-2022-3-18)_Johan Mikael Kjällman_SV_Translation</t>
        </is>
      </c>
      <c r="H1895" s="110" t="n">
        <v>5802.830769230769</v>
      </c>
      <c r="I1895" s="110" t="n">
        <v>0.13</v>
      </c>
      <c r="J1895" s="110" t="inlineStr">
        <is>
          <t>EUR</t>
        </is>
      </c>
      <c r="K1895" s="110" t="n">
        <v>754.3679999999999</v>
      </c>
      <c r="L1895" s="110" t="inlineStr">
        <is>
          <t>EDGE-175908-385148</t>
        </is>
      </c>
    </row>
    <row r="1896">
      <c r="B1896" s="110" t="n">
        <v>176902</v>
      </c>
      <c r="C1896" s="108" t="inlineStr">
        <is>
          <t>Tesla-(2022-2-17-2022-3-18)_Ida Søgaard_DA_Translation</t>
        </is>
      </c>
      <c r="H1896" s="110" t="n">
        <v>3407</v>
      </c>
      <c r="I1896" s="110" t="n">
        <v>0.12</v>
      </c>
      <c r="J1896" s="110" t="inlineStr">
        <is>
          <t>EUR</t>
        </is>
      </c>
      <c r="K1896" s="110" t="n">
        <v>408.84</v>
      </c>
      <c r="L1896" s="110" t="inlineStr">
        <is>
          <t>EDGE-176902-385186</t>
        </is>
      </c>
    </row>
    <row r="1897">
      <c r="B1897" s="110" t="n">
        <v>176902</v>
      </c>
      <c r="C1897" s="108" t="inlineStr">
        <is>
          <t>Tesla-(2022-2-17-2022-3-18)_Ida Søgaard_DA_Review</t>
        </is>
      </c>
      <c r="H1897" s="110" t="n">
        <v>294.1176470588235</v>
      </c>
      <c r="I1897" s="110" t="n">
        <v>0.034</v>
      </c>
      <c r="J1897" s="110" t="inlineStr">
        <is>
          <t>EUR</t>
        </is>
      </c>
      <c r="K1897" s="110" t="n">
        <v>10</v>
      </c>
      <c r="L1897" s="110" t="inlineStr">
        <is>
          <t>EDGE-176902-385218</t>
        </is>
      </c>
    </row>
    <row r="1898">
      <c r="B1898" s="110" t="n">
        <v>185536</v>
      </c>
      <c r="C1898" s="108" t="inlineStr">
        <is>
          <t>Tesla-(2022-2-17-2022-3-18)_Dragana Selakovic_SL_Translation</t>
        </is>
      </c>
      <c r="H1898" s="110" t="n">
        <v>300</v>
      </c>
      <c r="I1898" s="110" t="n">
        <v>0.08</v>
      </c>
      <c r="J1898" s="110" t="inlineStr">
        <is>
          <t>EUR</t>
        </is>
      </c>
      <c r="K1898" s="110" t="n">
        <v>24</v>
      </c>
      <c r="L1898" s="110" t="inlineStr">
        <is>
          <t>EDGE-185536-385151</t>
        </is>
      </c>
    </row>
    <row r="1899">
      <c r="B1899" s="110" t="n">
        <v>187409</v>
      </c>
      <c r="C1899" s="108" t="inlineStr">
        <is>
          <t>Tesla-(2022-2-17-2022-3-18)_Sonja Klaric_HR_Translation</t>
        </is>
      </c>
      <c r="H1899" s="110" t="n">
        <v>3993</v>
      </c>
      <c r="I1899" s="110" t="n">
        <v>0.06</v>
      </c>
      <c r="J1899" s="110" t="inlineStr">
        <is>
          <t>EUR</t>
        </is>
      </c>
      <c r="K1899" s="110" t="n">
        <v>239.58</v>
      </c>
      <c r="L1899" s="110" t="inlineStr">
        <is>
          <t>EDGE-187409-385156</t>
        </is>
      </c>
    </row>
    <row r="1900">
      <c r="B1900" s="110" t="n">
        <v>187410</v>
      </c>
      <c r="C1900" s="108" t="inlineStr">
        <is>
          <t>Tesla-(2022-2-17-2022-3-18)_Mirna Safar_HR_Review</t>
        </is>
      </c>
      <c r="H1900" s="110" t="n">
        <v>2990.7</v>
      </c>
      <c r="I1900" s="110" t="n">
        <v>0.015</v>
      </c>
      <c r="J1900" s="110" t="inlineStr">
        <is>
          <t>EUR</t>
        </is>
      </c>
      <c r="K1900" s="110" t="n">
        <v>44.86049999999999</v>
      </c>
      <c r="L1900" s="110" t="inlineStr">
        <is>
          <t>EDGE-187410-385162</t>
        </is>
      </c>
    </row>
    <row r="1901">
      <c r="B1901" s="110" t="n">
        <v>189907</v>
      </c>
      <c r="C1901" s="108" t="inlineStr">
        <is>
          <t>Tesla-(2022-2-17-2022-3-18)_Abdelwahab Muhammad_AR_Review</t>
        </is>
      </c>
      <c r="H1901" s="110" t="n">
        <v>435.3000000000001</v>
      </c>
      <c r="I1901" s="110" t="n">
        <v>0.03</v>
      </c>
      <c r="J1901" s="110" t="inlineStr">
        <is>
          <t>USD</t>
        </is>
      </c>
      <c r="K1901" s="110" t="n">
        <v>13.06</v>
      </c>
      <c r="L1901" s="110" t="inlineStr">
        <is>
          <t>EDGE-189907-385161</t>
        </is>
      </c>
    </row>
    <row r="1902">
      <c r="B1902" s="110" t="n">
        <v>190215</v>
      </c>
      <c r="C1902" s="108" t="inlineStr">
        <is>
          <t>Tesla-(2022-2-17-2022-3-18)_Osama Mohammed El-Bishlawi_AR_Translation</t>
        </is>
      </c>
      <c r="H1902" s="110" t="n">
        <v>1158.6</v>
      </c>
      <c r="I1902" s="110" t="n">
        <v>0.05</v>
      </c>
      <c r="J1902" s="110" t="inlineStr">
        <is>
          <t>USD</t>
        </is>
      </c>
      <c r="K1902" s="110" t="n">
        <v>57.93</v>
      </c>
      <c r="L1902" s="110" t="inlineStr">
        <is>
          <t>EDGE-190215-385155</t>
        </is>
      </c>
    </row>
    <row r="1903">
      <c r="B1903" s="110" t="n">
        <v>194362</v>
      </c>
      <c r="C1903" s="108" t="inlineStr">
        <is>
          <t>Tesla-(2022-2-17-2022-3-18)_Bernadett Refi_HU_Translation</t>
        </is>
      </c>
      <c r="H1903" s="110" t="n">
        <v>19.6</v>
      </c>
      <c r="I1903" s="110" t="n">
        <v>0.05</v>
      </c>
      <c r="J1903" s="110" t="inlineStr">
        <is>
          <t>EUR</t>
        </is>
      </c>
      <c r="K1903" s="110" t="n">
        <v>0.9800000000000001</v>
      </c>
      <c r="L1903" s="110" t="inlineStr">
        <is>
          <t>EDGE-194362-385153</t>
        </is>
      </c>
    </row>
    <row r="1904">
      <c r="B1904" s="110" t="n">
        <v>195328</v>
      </c>
      <c r="C1904" s="108" t="inlineStr">
        <is>
          <t>Tesla-(2022-2-17-2022-3-18)_Michaela Cocca_CZ_Translation</t>
        </is>
      </c>
      <c r="H1904" s="110" t="n">
        <v>208.1</v>
      </c>
      <c r="I1904" s="110" t="n">
        <v>0.045</v>
      </c>
      <c r="J1904" s="110" t="inlineStr">
        <is>
          <t>EUR</t>
        </is>
      </c>
      <c r="K1904" s="110" t="n">
        <v>9.3645</v>
      </c>
      <c r="L1904" s="110" t="inlineStr">
        <is>
          <t>EDGE-195328-385158</t>
        </is>
      </c>
    </row>
    <row r="1905">
      <c r="B1905" s="110" t="n">
        <v>195328</v>
      </c>
      <c r="C1905" s="108" t="inlineStr">
        <is>
          <t>Tesla-(2022-2-17-2022-3-18)_Michaela Cocca_CZ_Review</t>
        </is>
      </c>
      <c r="H1905" s="110" t="n">
        <v>4583.1</v>
      </c>
      <c r="I1905" s="110" t="n">
        <v>0.014</v>
      </c>
      <c r="J1905" s="110" t="inlineStr">
        <is>
          <t>EUR</t>
        </is>
      </c>
      <c r="K1905" s="110" t="n">
        <v>64.16340000000001</v>
      </c>
      <c r="L1905" s="110" t="inlineStr">
        <is>
          <t>EDGE-195328-385163</t>
        </is>
      </c>
    </row>
    <row r="1906">
      <c r="B1906" s="110" t="n">
        <v>195686</v>
      </c>
      <c r="C1906" s="108" t="inlineStr">
        <is>
          <t>Tesla-(2022-2-17-2022-3-18)_Lukáš Georgiev_CZ_Translation</t>
        </is>
      </c>
      <c r="H1906" s="110" t="n">
        <v>5160.400000000001</v>
      </c>
      <c r="I1906" s="110" t="n">
        <v>0.06</v>
      </c>
      <c r="J1906" s="110" t="inlineStr">
        <is>
          <t>EUR</t>
        </is>
      </c>
      <c r="K1906" s="110" t="n">
        <v>309.624</v>
      </c>
      <c r="L1906" s="110" t="inlineStr">
        <is>
          <t>EDGE-195686-385157</t>
        </is>
      </c>
    </row>
    <row r="1907">
      <c r="B1907" s="110" t="n">
        <v>244187</v>
      </c>
      <c r="C1907" s="108" t="inlineStr">
        <is>
          <t>Tesla-(2022-2-17-2022-3-18)_Daniel Heydorn_DA_Translation</t>
        </is>
      </c>
      <c r="H1907" s="110" t="n">
        <v>714.0999999999999</v>
      </c>
      <c r="I1907" s="110" t="n">
        <v>0.13</v>
      </c>
      <c r="J1907" s="110" t="inlineStr">
        <is>
          <t>EUR</t>
        </is>
      </c>
      <c r="K1907" s="110" t="n">
        <v>92.833</v>
      </c>
      <c r="L1907" s="110" t="inlineStr">
        <is>
          <t>EDGE-244187-385150</t>
        </is>
      </c>
    </row>
    <row r="1908">
      <c r="B1908" s="110" t="n">
        <v>133710</v>
      </c>
      <c r="C1908" s="108" t="inlineStr">
        <is>
          <t>Tesla-(2022-2-17-2022-3-18)_Vincent Miko_DA_Translation_rush fee</t>
        </is>
      </c>
      <c r="H1908" s="110" t="n">
        <v>100.8666666666667</v>
      </c>
      <c r="I1908" s="110" t="n">
        <v>0.15</v>
      </c>
      <c r="J1908" s="110" t="inlineStr">
        <is>
          <t>USD</t>
        </is>
      </c>
      <c r="K1908" s="110" t="n">
        <v>15.13</v>
      </c>
      <c r="L1908" s="110" t="inlineStr">
        <is>
          <t>EDGE-133710-386282</t>
        </is>
      </c>
    </row>
    <row r="1909">
      <c r="B1909" s="110" t="n">
        <v>133710</v>
      </c>
      <c r="C1909" s="108" t="inlineStr">
        <is>
          <t>Tesla-(2022-2-17-2022-3-18)_Vincent Miko_DA_Translation</t>
        </is>
      </c>
      <c r="H1909" s="110" t="n">
        <v>1540.866666666667</v>
      </c>
      <c r="I1909" s="110" t="n">
        <v>0.15</v>
      </c>
      <c r="J1909" s="110" t="inlineStr">
        <is>
          <t>USD</t>
        </is>
      </c>
      <c r="K1909" s="110" t="n">
        <v>231.13</v>
      </c>
      <c r="L1909" s="110" t="inlineStr">
        <is>
          <t>EDGE-133710-385254</t>
        </is>
      </c>
    </row>
    <row r="1910">
      <c r="B1910" s="110" t="n">
        <v>72368</v>
      </c>
      <c r="C1910" s="108" t="inlineStr">
        <is>
          <t>Tesla Firmware_20220217-20220318_CA_Marta Pou i Rovira_1h</t>
        </is>
      </c>
      <c r="H1910" s="110" t="n">
        <v>17</v>
      </c>
      <c r="I1910" s="110" t="n">
        <v>1</v>
      </c>
      <c r="J1910" s="110" t="inlineStr">
        <is>
          <t>EUR</t>
        </is>
      </c>
      <c r="K1910" s="110" t="n">
        <v>17</v>
      </c>
      <c r="L1910" s="110" t="inlineStr">
        <is>
          <t>EDGE-72368-385169</t>
        </is>
      </c>
    </row>
    <row r="1911">
      <c r="B1911" s="110" t="inlineStr">
        <is>
          <t>G90006218</t>
        </is>
      </c>
      <c r="C1911" s="108" t="inlineStr">
        <is>
          <t>202202_LQA monthly report_PL_Maciej Andrzejczak_1h</t>
        </is>
      </c>
      <c r="H1911" s="110" t="n">
        <v>1</v>
      </c>
      <c r="I1911" s="110" t="n">
        <v>22</v>
      </c>
      <c r="J1911" s="110" t="inlineStr">
        <is>
          <t>EUR</t>
        </is>
      </c>
      <c r="K1911" s="110" t="n">
        <v>22</v>
      </c>
      <c r="L1911" s="110" t="inlineStr">
        <is>
          <t>EDGE-G90006218-385263</t>
        </is>
      </c>
    </row>
    <row r="1912">
      <c r="B1912" s="110" t="n">
        <v>194360</v>
      </c>
      <c r="C1912" s="108" t="inlineStr">
        <is>
          <t>20220309_Offline task_Voice Command_FI_Jussi_0.5h</t>
        </is>
      </c>
      <c r="H1912" s="110" t="n">
        <v>0.5</v>
      </c>
      <c r="I1912" s="110" t="n">
        <v>35</v>
      </c>
      <c r="J1912" s="110" t="inlineStr">
        <is>
          <t>EUR</t>
        </is>
      </c>
      <c r="K1912" s="110" t="n">
        <v>17.5</v>
      </c>
      <c r="L1912" s="110" t="inlineStr">
        <is>
          <t>EDGE-194360-387215</t>
        </is>
      </c>
    </row>
    <row r="1913">
      <c r="B1913" s="110" t="n">
        <v>164962</v>
      </c>
      <c r="C1913" s="523" t="inlineStr">
        <is>
          <t>Tesla-(2022-3-19-2022-4-19)_Geray Lv_CN_Translation</t>
        </is>
      </c>
      <c r="H1913" s="110" t="n">
        <v>3455.9</v>
      </c>
      <c r="I1913" s="110" t="n">
        <v>0.33</v>
      </c>
      <c r="J1913" s="110" t="inlineStr">
        <is>
          <t>CNY</t>
        </is>
      </c>
      <c r="K1913" s="110" t="n">
        <v>1140.447</v>
      </c>
      <c r="L1913" s="110" t="inlineStr">
        <is>
          <t>EDGE-164962-390108</t>
        </is>
      </c>
    </row>
    <row r="1914">
      <c r="B1914" s="110" t="n">
        <v>16756</v>
      </c>
      <c r="C1914" s="108" t="inlineStr">
        <is>
          <t>Tesla-(2022-3-19-2022-4-19)_Guo Zhanying_CN_Translation</t>
        </is>
      </c>
      <c r="H1914" s="110" t="n">
        <v>9031.799999999999</v>
      </c>
      <c r="I1914" s="110" t="n">
        <v>0.18</v>
      </c>
      <c r="J1914" s="110" t="inlineStr">
        <is>
          <t>CNY</t>
        </is>
      </c>
      <c r="K1914" s="110">
        <f>H1914*I1914</f>
        <v/>
      </c>
      <c r="L1914" s="110" t="inlineStr">
        <is>
          <t>EDGE-16756-390109</t>
        </is>
      </c>
    </row>
    <row r="1915">
      <c r="B1915" s="110" t="n">
        <v>117325</v>
      </c>
      <c r="C1915" s="108" t="inlineStr">
        <is>
          <t>Tesla-(2022-3-19-2022-4-19)_Hiromasa Funaki_JA_Translation</t>
        </is>
      </c>
      <c r="H1915" s="110" t="n">
        <v>15829.9</v>
      </c>
      <c r="I1915" s="110" t="n">
        <v>10</v>
      </c>
      <c r="J1915" s="110" t="inlineStr">
        <is>
          <t>JPY</t>
        </is>
      </c>
      <c r="K1915" s="110">
        <f>H1915*I1915</f>
        <v/>
      </c>
      <c r="L1915" s="110" t="inlineStr">
        <is>
          <t>EDGE-117325-390110</t>
        </is>
      </c>
    </row>
    <row r="1916">
      <c r="B1916" s="110" t="n">
        <v>21778</v>
      </c>
      <c r="C1916" s="108" t="inlineStr">
        <is>
          <t>Tesla-(2022-3-19-2022-4-19)_Ken Kasamatsu_JA_TEP</t>
        </is>
      </c>
      <c r="H1916" s="110" t="n">
        <v>1651.4</v>
      </c>
      <c r="I1916" s="110" t="n">
        <v>17</v>
      </c>
      <c r="J1916" s="110" t="inlineStr">
        <is>
          <t>JPY</t>
        </is>
      </c>
      <c r="K1916" s="110">
        <f>H1916*I1916</f>
        <v/>
      </c>
      <c r="L1916" s="110" t="inlineStr">
        <is>
          <t>EDGE-21778-390111</t>
        </is>
      </c>
    </row>
    <row r="1917">
      <c r="B1917" s="110" t="n">
        <v>164641</v>
      </c>
      <c r="C1917" s="108" t="inlineStr">
        <is>
          <t>Tesla-(2022-3-19-2022-4-19)_Yutaka Kato_JA_Translation</t>
        </is>
      </c>
      <c r="H1917" s="110" t="n">
        <v>654.7</v>
      </c>
      <c r="I1917" s="110" t="n">
        <v>0.07000000000000001</v>
      </c>
      <c r="J1917" s="110" t="inlineStr">
        <is>
          <t>USD</t>
        </is>
      </c>
      <c r="K1917" s="110" t="n">
        <v>45.82900000000001</v>
      </c>
      <c r="L1917" s="110" t="inlineStr">
        <is>
          <t>EDGE-164641-390112</t>
        </is>
      </c>
    </row>
    <row r="1918">
      <c r="B1918" s="110" t="n">
        <v>16756</v>
      </c>
      <c r="C1918" s="108" t="inlineStr">
        <is>
          <t>Tesla-(2022-3-19-2022-4-19)_Guo Zhanying_CN_Review</t>
        </is>
      </c>
      <c r="H1918" s="110" t="n">
        <v>5609.2</v>
      </c>
      <c r="I1918" s="110" t="n">
        <v>0.09</v>
      </c>
      <c r="J1918" s="110" t="inlineStr">
        <is>
          <t>CNY</t>
        </is>
      </c>
      <c r="K1918" s="110">
        <f>H1918*I1918</f>
        <v/>
      </c>
      <c r="L1918" s="110" t="inlineStr">
        <is>
          <t>EDGE-16756-390113</t>
        </is>
      </c>
    </row>
    <row r="1919">
      <c r="B1919" s="110" t="n">
        <v>164641</v>
      </c>
      <c r="C1919" s="108" t="inlineStr">
        <is>
          <t>Tesla-(2022-3-19-2022-4-19)_Yutaka Kato_JA_Review</t>
        </is>
      </c>
      <c r="H1919" s="110" t="n">
        <v>3157.2</v>
      </c>
      <c r="I1919" s="110" t="n">
        <v>0.035</v>
      </c>
      <c r="J1919" s="110" t="inlineStr">
        <is>
          <t>USD</t>
        </is>
      </c>
      <c r="K1919" s="110" t="n">
        <v>110.502</v>
      </c>
      <c r="L1919" s="110" t="inlineStr">
        <is>
          <t>EDGE-164641-390114</t>
        </is>
      </c>
    </row>
    <row r="1920">
      <c r="B1920" s="110" t="n">
        <v>21778</v>
      </c>
      <c r="C1920" s="108" t="inlineStr">
        <is>
          <t>Tesla-(2022-3-19-2022-4-19)_Ken Kasamatsu_JA_Review</t>
        </is>
      </c>
      <c r="H1920" s="110" t="n">
        <v>4258.9</v>
      </c>
      <c r="I1920" s="110" t="n">
        <v>4</v>
      </c>
      <c r="J1920" s="110" t="inlineStr">
        <is>
          <t>JPY</t>
        </is>
      </c>
      <c r="K1920" s="110">
        <f>H1920*I1920</f>
        <v/>
      </c>
      <c r="L1920" s="110" t="inlineStr">
        <is>
          <t>EDGE-21778-390115</t>
        </is>
      </c>
    </row>
    <row r="1921">
      <c r="B1921" s="110" t="n">
        <v>7341</v>
      </c>
      <c r="C1921" s="108" t="inlineStr">
        <is>
          <t>Tesla-(2022-3-19-2022-4-19)_Gerard Grivé_CA_Translation</t>
        </is>
      </c>
      <c r="H1921" s="110" t="n">
        <v>5707.200000000001</v>
      </c>
      <c r="I1921" s="110" t="n">
        <v>0.07500000000000001</v>
      </c>
      <c r="J1921" s="110" t="inlineStr">
        <is>
          <t>EUR</t>
        </is>
      </c>
      <c r="K1921" s="110" t="n">
        <v>428.0400000000001</v>
      </c>
      <c r="L1921" s="110" t="inlineStr">
        <is>
          <t>EDGE-7341-390123</t>
        </is>
      </c>
    </row>
    <row r="1922">
      <c r="B1922" s="110" t="n">
        <v>67147</v>
      </c>
      <c r="C1922" s="108" t="inlineStr">
        <is>
          <t>Tesla-(2022-3-19-2022-4-19)_Keelin Feeney_EN_UK_Translation</t>
        </is>
      </c>
      <c r="H1922" s="110" t="n">
        <v>1610.4</v>
      </c>
      <c r="I1922" s="110" t="n">
        <v>0.03</v>
      </c>
      <c r="J1922" s="110" t="inlineStr">
        <is>
          <t>EUR</t>
        </is>
      </c>
      <c r="K1922" s="110" t="n">
        <v>48.312</v>
      </c>
      <c r="L1922" s="110" t="inlineStr">
        <is>
          <t>EDGE-67147-390124</t>
        </is>
      </c>
    </row>
    <row r="1923">
      <c r="B1923" s="110" t="n">
        <v>123749</v>
      </c>
      <c r="C1923" s="108" t="inlineStr">
        <is>
          <t>Tesla-(2022-3-19-2022-4-19)_Vanessa Robinson_EN_UK_Translation</t>
        </is>
      </c>
      <c r="H1923" s="110" t="n">
        <v>332.9</v>
      </c>
      <c r="I1923" s="110" t="n">
        <v>0.035</v>
      </c>
      <c r="J1923" s="110" t="inlineStr">
        <is>
          <t>EUR</t>
        </is>
      </c>
      <c r="K1923" s="110" t="n">
        <v>11.6515</v>
      </c>
      <c r="L1923" s="110" t="inlineStr">
        <is>
          <t>EDGE-123749-390125</t>
        </is>
      </c>
    </row>
    <row r="1924">
      <c r="B1924" s="110" t="n">
        <v>169881</v>
      </c>
      <c r="C1924" s="108" t="inlineStr">
        <is>
          <t>Tesla-(2022-3-19-2022-4-19)_Philipp Weber_DE_Translation</t>
        </is>
      </c>
      <c r="H1924" s="110">
        <f>K1924/I1924</f>
        <v/>
      </c>
      <c r="I1924" s="110" t="n">
        <v>0.09</v>
      </c>
      <c r="J1924" s="110" t="inlineStr">
        <is>
          <t>EUR</t>
        </is>
      </c>
      <c r="K1924" s="110" t="n">
        <v>895.26</v>
      </c>
      <c r="L1924" s="110" t="inlineStr">
        <is>
          <t>EDGE-169881-390126</t>
        </is>
      </c>
    </row>
    <row r="1925">
      <c r="B1925" s="110" t="n">
        <v>161261</v>
      </c>
      <c r="C1925" s="108" t="inlineStr">
        <is>
          <t>Tesla-(2022-3-19-2022-4-19)_Ilaria Mazzaferro_IT_Translation</t>
        </is>
      </c>
      <c r="H1925" s="110">
        <f>K1925/I1925</f>
        <v/>
      </c>
      <c r="I1925" s="110" t="n">
        <v>0.07000000000000001</v>
      </c>
      <c r="J1925" s="110" t="inlineStr">
        <is>
          <t>EUR</t>
        </is>
      </c>
      <c r="K1925" s="110" t="n">
        <v>10</v>
      </c>
      <c r="L1925" s="110" t="inlineStr">
        <is>
          <t>EDGE-161261-390127</t>
        </is>
      </c>
    </row>
    <row r="1926">
      <c r="B1926" s="110" t="n">
        <v>44352</v>
      </c>
      <c r="C1926" s="108" t="inlineStr">
        <is>
          <t>Tesla-(2022-3-19-2022-4-19)_Luca Ghelli _IT_Translation</t>
        </is>
      </c>
      <c r="H1926" s="110" t="n">
        <v>1403.1</v>
      </c>
      <c r="I1926" s="110" t="n">
        <v>0.07000000000000001</v>
      </c>
      <c r="J1926" s="110" t="inlineStr">
        <is>
          <t>EUR</t>
        </is>
      </c>
      <c r="K1926" s="110" t="n">
        <v>98.217</v>
      </c>
      <c r="L1926" s="110" t="inlineStr">
        <is>
          <t>EDGE-44352-390128</t>
        </is>
      </c>
    </row>
    <row r="1927">
      <c r="B1927" s="110" t="n">
        <v>175908</v>
      </c>
      <c r="C1927" s="108" t="inlineStr">
        <is>
          <t>Tesla-(2022-3-19-2022-4-19)_Johan Mikael Kjällman_SV_Translation</t>
        </is>
      </c>
      <c r="H1927" s="110">
        <f>K1927/I1927</f>
        <v/>
      </c>
      <c r="I1927" s="110" t="n">
        <v>0.13</v>
      </c>
      <c r="J1927" s="110" t="inlineStr">
        <is>
          <t>EUR</t>
        </is>
      </c>
      <c r="K1927" s="110" t="n">
        <v>559.35</v>
      </c>
      <c r="L1927" s="110" t="inlineStr">
        <is>
          <t>EDGE-175908-390129</t>
        </is>
      </c>
    </row>
    <row r="1928">
      <c r="B1928" s="110" t="n">
        <v>5522</v>
      </c>
      <c r="C1928" s="108" t="inlineStr">
        <is>
          <t>Tesla-(2022-3-19-2022-4-19)_ESTR_TR_Translation</t>
        </is>
      </c>
      <c r="H1928" s="110" t="n">
        <v>1941.6</v>
      </c>
      <c r="I1928" s="110" t="n">
        <v>0.063</v>
      </c>
      <c r="J1928" s="110" t="inlineStr">
        <is>
          <t>USD</t>
        </is>
      </c>
      <c r="K1928" s="110" t="n">
        <v>122.3208</v>
      </c>
      <c r="L1928" s="110" t="inlineStr">
        <is>
          <t>EDGE-5522-390130</t>
        </is>
      </c>
    </row>
    <row r="1929">
      <c r="B1929" s="110" t="n">
        <v>72368</v>
      </c>
      <c r="C1929" s="108" t="inlineStr">
        <is>
          <t>Tesla-(2022-3-19-2022-4-19)_Marta Pou Rovira_CA_Review</t>
        </is>
      </c>
      <c r="H1929" s="110" t="n">
        <v>3391.4</v>
      </c>
      <c r="I1929" s="110" t="n">
        <v>0.019</v>
      </c>
      <c r="J1929" s="110" t="inlineStr">
        <is>
          <t>EUR</t>
        </is>
      </c>
      <c r="K1929" s="110" t="n">
        <v>64.4366</v>
      </c>
      <c r="L1929" s="110" t="inlineStr">
        <is>
          <t>EDGE-72368-390131</t>
        </is>
      </c>
    </row>
    <row r="1930">
      <c r="B1930" s="110" t="n">
        <v>67147</v>
      </c>
      <c r="C1930" s="108" t="inlineStr">
        <is>
          <t>Tesla-(2022-3-19-2022-4-19)_Keelin Feeney_EN_UK_Review</t>
        </is>
      </c>
      <c r="H1930" s="110" t="n">
        <v>336.9</v>
      </c>
      <c r="I1930" s="110" t="n">
        <v>0.03</v>
      </c>
      <c r="J1930" s="110" t="inlineStr">
        <is>
          <t>EUR</t>
        </is>
      </c>
      <c r="K1930" s="110" t="n">
        <v>10.107</v>
      </c>
      <c r="L1930" s="110" t="inlineStr">
        <is>
          <t>EDGE-67147-390132</t>
        </is>
      </c>
    </row>
    <row r="1931">
      <c r="B1931" s="110" t="n">
        <v>119483</v>
      </c>
      <c r="C1931" s="108" t="inlineStr">
        <is>
          <t>Tesla-(2022-3-19-2022-4-19)_Susann Peshier_DE_Review</t>
        </is>
      </c>
      <c r="H1931" s="110">
        <f>K1931/I1931</f>
        <v/>
      </c>
      <c r="I1931" s="110" t="n">
        <v>0.03</v>
      </c>
      <c r="J1931" s="110" t="inlineStr">
        <is>
          <t>EUR</t>
        </is>
      </c>
      <c r="K1931" s="110" t="n">
        <v>284.95</v>
      </c>
      <c r="L1931" s="110" t="inlineStr">
        <is>
          <t>EDGE-119483-390133</t>
        </is>
      </c>
    </row>
    <row r="1932">
      <c r="B1932" s="110" t="n">
        <v>161261</v>
      </c>
      <c r="C1932" s="108" t="inlineStr">
        <is>
          <t>Tesla-(2022-3-19-2022-4-19)_Ilaria Mazzaferro_IT_Review</t>
        </is>
      </c>
      <c r="H1932" s="110">
        <f>K1932/I1932</f>
        <v/>
      </c>
      <c r="I1932" s="110" t="n">
        <v>0.02</v>
      </c>
      <c r="J1932" s="110" t="inlineStr">
        <is>
          <t>EUR</t>
        </is>
      </c>
      <c r="K1932" s="110" t="n">
        <v>113.91</v>
      </c>
      <c r="L1932" s="110" t="inlineStr">
        <is>
          <t>EDGE-161261-390134</t>
        </is>
      </c>
    </row>
    <row r="1933">
      <c r="B1933" s="110" t="n">
        <v>146800</v>
      </c>
      <c r="C1933" s="108" t="inlineStr">
        <is>
          <t>Tesla-(2022-3-19-2022-4-19)_Hudayi Ozcan_TR_Review</t>
        </is>
      </c>
      <c r="H1933" s="110" t="n">
        <v>1991.4</v>
      </c>
      <c r="I1933" s="110" t="n">
        <v>0.02</v>
      </c>
      <c r="J1933" s="110" t="inlineStr">
        <is>
          <t>USD</t>
        </is>
      </c>
      <c r="K1933" s="110" t="n">
        <v>39.828</v>
      </c>
      <c r="L1933" s="110" t="inlineStr">
        <is>
          <t>EDGE-146800-390135</t>
        </is>
      </c>
    </row>
    <row r="1934">
      <c r="B1934" s="110" t="n">
        <v>217081</v>
      </c>
      <c r="C1934" s="108" t="inlineStr">
        <is>
          <t>Tesla EN-CN Comfirmation_Nicholas</t>
        </is>
      </c>
      <c r="D1934" s="110" t="n">
        <v>0.25</v>
      </c>
      <c r="E1934" s="110" t="n">
        <v>30</v>
      </c>
      <c r="F1934" s="110" t="inlineStr">
        <is>
          <t>USD</t>
        </is>
      </c>
      <c r="G1934" s="110" t="n">
        <v>7.5</v>
      </c>
      <c r="H1934" s="110" t="n">
        <v>0.25</v>
      </c>
      <c r="I1934" s="110" t="n">
        <v>30</v>
      </c>
      <c r="J1934" s="110" t="inlineStr">
        <is>
          <t>USD</t>
        </is>
      </c>
      <c r="K1934" s="110" t="n">
        <v>7.5</v>
      </c>
      <c r="L1934" s="110" t="inlineStr">
        <is>
          <t>EDGE-217081-390147</t>
        </is>
      </c>
    </row>
    <row r="1935">
      <c r="B1935" s="110" t="n">
        <v>72368</v>
      </c>
      <c r="C1935" s="108" t="inlineStr">
        <is>
          <t>202203_LQA monthly report_CA_Marta_1h</t>
        </is>
      </c>
      <c r="D1935" s="110" t="n">
        <v>1</v>
      </c>
      <c r="E1935" s="110" t="n">
        <v>17</v>
      </c>
      <c r="F1935" s="110" t="inlineStr">
        <is>
          <t>EUR</t>
        </is>
      </c>
      <c r="G1935" s="110" t="n">
        <v>17</v>
      </c>
      <c r="H1935" s="110" t="n">
        <v>1</v>
      </c>
      <c r="I1935" s="110" t="n">
        <v>17</v>
      </c>
      <c r="J1935" s="110" t="inlineStr">
        <is>
          <t>EUR</t>
        </is>
      </c>
      <c r="K1935" s="110" t="n">
        <v>17</v>
      </c>
      <c r="L1935" s="110" t="inlineStr">
        <is>
          <t>EDGE-72368-390144</t>
        </is>
      </c>
    </row>
    <row r="1936">
      <c r="B1936" s="110" t="n">
        <v>48109</v>
      </c>
      <c r="C1936" s="108" t="inlineStr">
        <is>
          <t>Tesla-(2022-3-17-2022-4-19)_Colette Velletaz_FR_FR_Translation</t>
        </is>
      </c>
      <c r="H1936" s="110" t="n">
        <v>4607.8</v>
      </c>
      <c r="I1936" s="110" t="n">
        <v>0.075</v>
      </c>
      <c r="J1936" s="110" t="inlineStr">
        <is>
          <t>EUR</t>
        </is>
      </c>
      <c r="K1936" s="110" t="n">
        <v>345.585</v>
      </c>
      <c r="L1936" s="110" t="inlineStr">
        <is>
          <t>EDGE-48109-39018</t>
        </is>
      </c>
    </row>
    <row r="1937">
      <c r="B1937" s="110" t="n">
        <v>17611</v>
      </c>
      <c r="C1937" s="108" t="inlineStr">
        <is>
          <t>Tesla-(2022-3-17-2022-4-19)_Nathalie Delarbre_FR_FR_Review</t>
        </is>
      </c>
      <c r="H1937" s="110" t="n">
        <v>4582.6</v>
      </c>
      <c r="I1937" s="110" t="n">
        <v>0.032</v>
      </c>
      <c r="J1937" s="110" t="inlineStr">
        <is>
          <t>EUR</t>
        </is>
      </c>
      <c r="K1937" s="110" t="n">
        <v>146.6432</v>
      </c>
      <c r="L1937" s="110" t="inlineStr">
        <is>
          <t>EDGE-17611-390183</t>
        </is>
      </c>
    </row>
    <row r="1938">
      <c r="B1938" s="110" t="n">
        <v>170316</v>
      </c>
      <c r="C1938" s="108" t="inlineStr">
        <is>
          <t>Tesla-(2022-3-19-2022-4-19)_Li Yat Tung_HK_Translation</t>
        </is>
      </c>
      <c r="H1938" s="110" t="n">
        <v>5642.139999999999</v>
      </c>
      <c r="I1938" s="110" t="n">
        <v>0.08500000000000001</v>
      </c>
      <c r="J1938" s="110" t="inlineStr">
        <is>
          <t>USD</t>
        </is>
      </c>
      <c r="K1938" s="110" t="n">
        <v>479.5819</v>
      </c>
      <c r="L1938" s="110" t="inlineStr">
        <is>
          <t>EDGE-170316-390184</t>
        </is>
      </c>
    </row>
    <row r="1939">
      <c r="B1939" s="110" t="n">
        <v>196663</v>
      </c>
      <c r="C1939" s="108" t="inlineStr">
        <is>
          <t>Tesla-(2022-3-19-2022-4-19)_Thomas  Yan_HK_Translation</t>
        </is>
      </c>
      <c r="H1939" s="110" t="n">
        <v>87.8</v>
      </c>
      <c r="I1939" s="110" t="n">
        <v>0.06</v>
      </c>
      <c r="J1939" s="110" t="inlineStr">
        <is>
          <t>EUR</t>
        </is>
      </c>
      <c r="K1939" s="110" t="n">
        <v>5.268</v>
      </c>
      <c r="L1939" s="110" t="inlineStr">
        <is>
          <t>EDGE-196663-390185</t>
        </is>
      </c>
    </row>
    <row r="1940">
      <c r="B1940" s="110" t="n">
        <v>169954</v>
      </c>
      <c r="C1940" s="108" t="inlineStr">
        <is>
          <t>Tesla-(2022-3-19-2022-4-19)_Peggy Chiang_TW_Translation</t>
        </is>
      </c>
      <c r="H1940" s="110" t="n">
        <v>1884.5</v>
      </c>
      <c r="I1940" s="110" t="n">
        <v>0.1</v>
      </c>
      <c r="J1940" s="110" t="inlineStr">
        <is>
          <t>USD</t>
        </is>
      </c>
      <c r="K1940" s="110" t="n">
        <v>188.45</v>
      </c>
      <c r="L1940" s="110" t="inlineStr">
        <is>
          <t>EDGE-169954-390186</t>
        </is>
      </c>
    </row>
    <row r="1941">
      <c r="B1941" s="110" t="n">
        <v>51840</v>
      </c>
      <c r="C1941" s="108" t="inlineStr">
        <is>
          <t>Tesla-(2022-3-19-2022-4-19)_Simon Wei_TW_Translation</t>
        </is>
      </c>
      <c r="H1941" s="110" t="n">
        <v>3783.9</v>
      </c>
      <c r="I1941" s="110" t="n">
        <v>0.035</v>
      </c>
      <c r="J1941" s="110" t="inlineStr">
        <is>
          <t>USD</t>
        </is>
      </c>
      <c r="K1941" s="110" t="n">
        <v>132.4365</v>
      </c>
      <c r="L1941" s="110" t="inlineStr">
        <is>
          <t>EDGE-51840-390187</t>
        </is>
      </c>
    </row>
    <row r="1942">
      <c r="B1942" s="110" t="n">
        <v>119669</v>
      </c>
      <c r="C1942" s="108" t="inlineStr">
        <is>
          <t>Tesla-(2022-3-19-2022-4-19)_Gyeongsu Lee_KO_Translation</t>
        </is>
      </c>
      <c r="H1942" s="110" t="n">
        <v>8232.599999999999</v>
      </c>
      <c r="I1942" s="110" t="n">
        <v>0.06</v>
      </c>
      <c r="J1942" s="110" t="inlineStr">
        <is>
          <t>USD</t>
        </is>
      </c>
      <c r="K1942" s="110" t="n">
        <v>493.9559999999999</v>
      </c>
      <c r="L1942" s="110" t="inlineStr">
        <is>
          <t>EDGE-119669-390188</t>
        </is>
      </c>
    </row>
    <row r="1943">
      <c r="B1943" s="110" t="n">
        <v>123126</v>
      </c>
      <c r="C1943" s="108" t="inlineStr">
        <is>
          <t>Tesla-(2022-3-19-2022-4-19)_Seong Bok Lee_KO_Translation</t>
        </is>
      </c>
      <c r="H1943" s="110" t="n">
        <v>2</v>
      </c>
      <c r="I1943" s="110" t="n">
        <v>0.07000000000000001</v>
      </c>
      <c r="J1943" s="110" t="inlineStr">
        <is>
          <t>USD</t>
        </is>
      </c>
      <c r="K1943" s="110" t="n">
        <v>0.14</v>
      </c>
      <c r="L1943" s="110" t="inlineStr">
        <is>
          <t>EDGE-123126-390189</t>
        </is>
      </c>
    </row>
    <row r="1944">
      <c r="B1944" s="110" t="n">
        <v>196663</v>
      </c>
      <c r="C1944" s="108" t="inlineStr">
        <is>
          <t>Tesla-(2022-3-19-2022-4-19)_Thomas  Yan_HK_Review</t>
        </is>
      </c>
      <c r="H1944" s="110" t="n">
        <v>3231.899999999999</v>
      </c>
      <c r="I1944" s="110" t="n">
        <v>0.03</v>
      </c>
      <c r="J1944" s="110" t="inlineStr">
        <is>
          <t>EUR</t>
        </is>
      </c>
      <c r="K1944" s="110" t="n">
        <v>96.95699999999997</v>
      </c>
      <c r="L1944" s="110" t="inlineStr">
        <is>
          <t>EDGE-196663-390190</t>
        </is>
      </c>
    </row>
    <row r="1945">
      <c r="B1945" s="110" t="n">
        <v>104494</v>
      </c>
      <c r="C1945" s="108" t="inlineStr">
        <is>
          <t>Tesla-(2022-3-19-2022-4-19)_Orlando Ho_HK_Review</t>
        </is>
      </c>
      <c r="H1945" s="110" t="n">
        <v>2235.7</v>
      </c>
      <c r="I1945" s="110" t="n">
        <v>0.0375</v>
      </c>
      <c r="J1945" s="110" t="inlineStr">
        <is>
          <t>USD</t>
        </is>
      </c>
      <c r="K1945" s="110" t="n">
        <v>83.83874999999999</v>
      </c>
      <c r="L1945" s="110" t="inlineStr">
        <is>
          <t>EDGE-104494-390191</t>
        </is>
      </c>
    </row>
    <row r="1946">
      <c r="B1946" s="110" t="n">
        <v>169954</v>
      </c>
      <c r="C1946" s="108" t="inlineStr">
        <is>
          <t>Tesla-(2022-3-19-2022-4-19)_Peggy Chiang_TW_Review</t>
        </is>
      </c>
      <c r="H1946" s="110" t="n">
        <v>1964.9</v>
      </c>
      <c r="I1946" s="110" t="n">
        <v>0.03</v>
      </c>
      <c r="J1946" s="110" t="inlineStr">
        <is>
          <t>USD</t>
        </is>
      </c>
      <c r="K1946" s="110" t="n">
        <v>58.947</v>
      </c>
      <c r="L1946" s="110" t="inlineStr">
        <is>
          <t>EDGE-169954-390192</t>
        </is>
      </c>
    </row>
    <row r="1947">
      <c r="B1947" s="110" t="n">
        <v>142406</v>
      </c>
      <c r="C1947" s="108" t="inlineStr">
        <is>
          <t>Tesla-(2022-3-19-2022-4-19)_Stacey Yeh_TW_Review</t>
        </is>
      </c>
      <c r="H1947" s="110" t="n">
        <v>4049.3</v>
      </c>
      <c r="I1947" s="110" t="n">
        <v>0.022</v>
      </c>
      <c r="J1947" s="110" t="inlineStr">
        <is>
          <t>USD</t>
        </is>
      </c>
      <c r="K1947" s="110" t="n">
        <v>89.08459999999999</v>
      </c>
      <c r="L1947" s="110" t="inlineStr">
        <is>
          <t>EDGE-142406-390193</t>
        </is>
      </c>
    </row>
    <row r="1948">
      <c r="B1948" s="110" t="n">
        <v>119669</v>
      </c>
      <c r="C1948" s="108" t="inlineStr">
        <is>
          <t>Tesla-(2022-3-19-2022-4-19)_Gyeongsu Lee_KO_Review</t>
        </is>
      </c>
      <c r="H1948" s="110" t="n">
        <v>1290.6</v>
      </c>
      <c r="I1948" s="110" t="n">
        <v>0.03</v>
      </c>
      <c r="J1948" s="110" t="inlineStr">
        <is>
          <t>USD</t>
        </is>
      </c>
      <c r="K1948" s="110" t="n">
        <v>38.718</v>
      </c>
      <c r="L1948" s="110" t="inlineStr">
        <is>
          <t>EDGE-119669-390194</t>
        </is>
      </c>
    </row>
    <row r="1949">
      <c r="B1949" s="110" t="n">
        <v>192865</v>
      </c>
      <c r="C1949" s="108" t="inlineStr">
        <is>
          <t>Tesla-(2022-3-19-2022-4-19)_Jun Soo Jeon_KO_Review</t>
        </is>
      </c>
      <c r="H1949" s="110" t="n">
        <v>5194.571428571428</v>
      </c>
      <c r="I1949" s="110" t="n">
        <v>0.035</v>
      </c>
      <c r="J1949" s="110" t="inlineStr">
        <is>
          <t>USD</t>
        </is>
      </c>
      <c r="K1949" s="110" t="n">
        <v>181.81</v>
      </c>
      <c r="L1949" s="110" t="inlineStr">
        <is>
          <t>EDGE-192865-390195</t>
        </is>
      </c>
    </row>
    <row r="1950">
      <c r="B1950" s="110" t="n">
        <v>123126</v>
      </c>
      <c r="C1950" s="108" t="inlineStr">
        <is>
          <t>Tesla-(2022-3-19-2022-4-19)_Seong Bok Lee_KO_Review</t>
        </is>
      </c>
      <c r="H1950" s="110" t="n">
        <v>3.6</v>
      </c>
      <c r="I1950" s="110" t="n">
        <v>0.03</v>
      </c>
      <c r="J1950" s="110" t="inlineStr">
        <is>
          <t>USD</t>
        </is>
      </c>
      <c r="K1950" s="110" t="n">
        <v>0.108</v>
      </c>
      <c r="L1950" s="110" t="inlineStr">
        <is>
          <t>EDGE-123126-390196</t>
        </is>
      </c>
    </row>
    <row r="1951">
      <c r="B1951" s="110" t="n">
        <v>169885</v>
      </c>
      <c r="C1951" s="108" t="inlineStr">
        <is>
          <t>Tesla-(2022-3-19-2022-4-19)_Yoonpyo Hong(Eugene)_KO_Review</t>
        </is>
      </c>
      <c r="H1951" s="110" t="n">
        <v>2393.1</v>
      </c>
      <c r="I1951" s="110" t="n">
        <v>0.025</v>
      </c>
      <c r="J1951" s="110" t="inlineStr">
        <is>
          <t>USD</t>
        </is>
      </c>
      <c r="K1951" s="110" t="n">
        <v>59.8275</v>
      </c>
      <c r="L1951" s="110" t="inlineStr">
        <is>
          <t>EDGE-169885-390197</t>
        </is>
      </c>
    </row>
    <row r="1952">
      <c r="B1952" s="110" t="n">
        <v>77826</v>
      </c>
      <c r="C1952" s="108" t="inlineStr">
        <is>
          <t>Smartling-(2022-3-16-2022-4-15)_Anne Parent_FR_CA_Translation</t>
        </is>
      </c>
      <c r="H1952" s="110" t="n">
        <v>4773.200000000001</v>
      </c>
      <c r="I1952" s="110" t="n">
        <v>0.15</v>
      </c>
      <c r="J1952" s="110" t="inlineStr">
        <is>
          <t>USD</t>
        </is>
      </c>
      <c r="K1952" s="110" t="n">
        <v>715.9800000000001</v>
      </c>
      <c r="L1952" s="110" t="inlineStr">
        <is>
          <t>EDGE-77826-390155</t>
        </is>
      </c>
    </row>
    <row r="1953">
      <c r="B1953" s="110" t="n">
        <v>170224</v>
      </c>
      <c r="C1953" s="108" t="inlineStr">
        <is>
          <t>Smartling-(2022-3-16-2022-4-15)_Corinne Duquette_FR_CA_Translation</t>
        </is>
      </c>
      <c r="H1953" s="110" t="n">
        <v>539.1</v>
      </c>
      <c r="I1953" s="110" t="n">
        <v>0.1</v>
      </c>
      <c r="J1953" s="110" t="inlineStr">
        <is>
          <t>USD</t>
        </is>
      </c>
      <c r="K1953" s="110" t="n">
        <v>53.91</v>
      </c>
      <c r="L1953" s="110" t="inlineStr">
        <is>
          <t>EDGE-170224-390156</t>
        </is>
      </c>
    </row>
    <row r="1954">
      <c r="B1954" s="110" t="n">
        <v>119669</v>
      </c>
      <c r="C1954" s="108" t="inlineStr">
        <is>
          <t>Smartling-(2022-3-16-2022-4-15)_Gyeongsu Lee_KO_Translation</t>
        </is>
      </c>
      <c r="H1954" s="110" t="n">
        <v>1178.25</v>
      </c>
      <c r="I1954" s="110" t="n">
        <v>0.06</v>
      </c>
      <c r="J1954" s="110" t="inlineStr">
        <is>
          <t>USD</t>
        </is>
      </c>
      <c r="K1954" s="110" t="n">
        <v>70.69499999999999</v>
      </c>
      <c r="L1954" s="110" t="inlineStr">
        <is>
          <t>EDGE-119669-390157</t>
        </is>
      </c>
    </row>
    <row r="1955">
      <c r="B1955" s="110" t="n">
        <v>117325</v>
      </c>
      <c r="C1955" s="108" t="inlineStr">
        <is>
          <t>Smartling-(2022-3-16-2022-4-15)_Hiromasa Funaki_JA_Translation</t>
        </is>
      </c>
      <c r="H1955" s="110" t="n">
        <v>1683.6</v>
      </c>
      <c r="I1955" s="110" t="n">
        <v>10</v>
      </c>
      <c r="J1955" s="110" t="inlineStr">
        <is>
          <t>JPY</t>
        </is>
      </c>
      <c r="K1955" s="110" t="n">
        <v>16836</v>
      </c>
      <c r="L1955" s="110" t="inlineStr">
        <is>
          <t>EDGE-117325-390158</t>
        </is>
      </c>
    </row>
    <row r="1956">
      <c r="B1956" s="110" t="n">
        <v>196663</v>
      </c>
      <c r="C1956" s="108" t="inlineStr">
        <is>
          <t>Smartling-(2022-3-16-2022-4-15)_Hoi Wai Yan_HK_Translation</t>
        </is>
      </c>
      <c r="H1956" s="110" t="n">
        <v>675.4999999999999</v>
      </c>
      <c r="I1956" s="110" t="n">
        <v>0.06</v>
      </c>
      <c r="J1956" s="110" t="inlineStr">
        <is>
          <t>EUR</t>
        </is>
      </c>
      <c r="K1956" s="110" t="n">
        <v>40.52999999999999</v>
      </c>
      <c r="L1956" s="110" t="inlineStr">
        <is>
          <t>EDGE-196663-390159</t>
        </is>
      </c>
    </row>
    <row r="1957">
      <c r="B1957" s="110" t="n">
        <v>142403</v>
      </c>
      <c r="C1957" s="108" t="inlineStr">
        <is>
          <t>Smartling-(2022-3-16-2022-4-15)_LangLink Localization Solutions Co, Ltd._HK_Translation</t>
        </is>
      </c>
      <c r="H1957" s="110" t="n">
        <v>725.4200000000001</v>
      </c>
      <c r="I1957" s="110" t="n">
        <v>0.09</v>
      </c>
      <c r="J1957" s="110" t="inlineStr">
        <is>
          <t>USD</t>
        </is>
      </c>
      <c r="K1957" s="110" t="n">
        <v>65.2878</v>
      </c>
      <c r="L1957" s="110" t="inlineStr">
        <is>
          <t>EDGE-142403-390160</t>
        </is>
      </c>
    </row>
    <row r="1958">
      <c r="B1958" s="110" t="n">
        <v>51743</v>
      </c>
      <c r="C1958" s="108" t="inlineStr">
        <is>
          <t>Smartling-(2022-3-16-2022-4-15)_Alex Mata_MX_Translation</t>
        </is>
      </c>
      <c r="H1958" s="110" t="n">
        <v>15956</v>
      </c>
      <c r="I1958" s="110" t="n">
        <v>0.04</v>
      </c>
      <c r="J1958" s="110" t="inlineStr">
        <is>
          <t>USD</t>
        </is>
      </c>
      <c r="K1958" s="110" t="n">
        <v>638.24</v>
      </c>
      <c r="L1958" s="110" t="inlineStr">
        <is>
          <t>EDGE-51743-390161</t>
        </is>
      </c>
    </row>
    <row r="1959">
      <c r="B1959" s="110" t="n">
        <v>190801</v>
      </c>
      <c r="C1959" s="108" t="inlineStr">
        <is>
          <t>Smartling-(2022-3-16-2022-4-15)_Li Yingsong_CN_Translation</t>
        </is>
      </c>
      <c r="H1959" s="110" t="n">
        <v>1261.9</v>
      </c>
      <c r="I1959" s="110" t="n">
        <v>0.18</v>
      </c>
      <c r="J1959" s="110" t="inlineStr">
        <is>
          <t>CNY</t>
        </is>
      </c>
      <c r="K1959" s="110" t="n">
        <v>227.142</v>
      </c>
      <c r="L1959" s="110" t="inlineStr">
        <is>
          <t>EDGE-190801-390162</t>
        </is>
      </c>
    </row>
    <row r="1960">
      <c r="B1960" s="110" t="n">
        <v>74978</v>
      </c>
      <c r="C1960" s="108" t="inlineStr">
        <is>
          <t>Smartling-(2022-3-16-2022-4-15)_Pilar Vasquez_MX_Translation</t>
        </is>
      </c>
      <c r="H1960" s="110" t="n">
        <v>1453.9</v>
      </c>
      <c r="I1960" s="110" t="n">
        <v>0.05</v>
      </c>
      <c r="J1960" s="110" t="inlineStr">
        <is>
          <t>USD</t>
        </is>
      </c>
      <c r="K1960" s="110" t="n">
        <v>72.69499999999999</v>
      </c>
      <c r="L1960" s="110" t="inlineStr">
        <is>
          <t>EDGE-74978-390163</t>
        </is>
      </c>
    </row>
    <row r="1961">
      <c r="B1961" s="110" t="n">
        <v>170316</v>
      </c>
      <c r="C1961" s="108" t="inlineStr">
        <is>
          <t>Smartling-(2022-3-16-2022-4-15)_Sara Li_HK_Translation</t>
        </is>
      </c>
      <c r="H1961" s="110" t="n">
        <v>4188.900000000001</v>
      </c>
      <c r="I1961" s="110" t="n">
        <v>0.08500000000000001</v>
      </c>
      <c r="J1961" s="110" t="inlineStr">
        <is>
          <t>USD</t>
        </is>
      </c>
      <c r="K1961" s="110" t="n">
        <v>356.0565000000001</v>
      </c>
      <c r="L1961" s="110" t="inlineStr">
        <is>
          <t>EDGE-170316-390164</t>
        </is>
      </c>
    </row>
    <row r="1962">
      <c r="B1962" s="110" t="n">
        <v>123126</v>
      </c>
      <c r="C1962" s="108" t="inlineStr">
        <is>
          <t>Smartling-(2022-3-16-2022-4-15)_Seong Bok Lee_KO_Translation</t>
        </is>
      </c>
      <c r="H1962" s="110" t="n">
        <v>2311.6</v>
      </c>
      <c r="I1962" s="110" t="n">
        <v>0.07000000000000001</v>
      </c>
      <c r="J1962" s="110" t="inlineStr">
        <is>
          <t>USD</t>
        </is>
      </c>
      <c r="K1962" s="110" t="n">
        <v>161.812</v>
      </c>
      <c r="L1962" s="110" t="inlineStr">
        <is>
          <t>EDGE-123126-390165</t>
        </is>
      </c>
    </row>
    <row r="1963">
      <c r="B1963" s="110" t="n">
        <v>51840</v>
      </c>
      <c r="C1963" s="108" t="inlineStr">
        <is>
          <t>Smartling-(2022-3-16-2022-4-15)_Simon Wei_TW_Translation</t>
        </is>
      </c>
      <c r="H1963" s="110" t="n">
        <v>5171</v>
      </c>
      <c r="I1963" s="110" t="n">
        <v>0.035</v>
      </c>
      <c r="J1963" s="110" t="inlineStr">
        <is>
          <t>USD</t>
        </is>
      </c>
      <c r="K1963" s="110" t="n">
        <v>180.985</v>
      </c>
      <c r="L1963" s="110" t="inlineStr">
        <is>
          <t>EDGE-51840-390166</t>
        </is>
      </c>
    </row>
    <row r="1964">
      <c r="B1964" s="110" t="n">
        <v>164641</v>
      </c>
      <c r="C1964" s="108" t="inlineStr">
        <is>
          <t>Smartling-(2022-3-16-2022-4-15)_Yutaka Kato_JA_Translation</t>
        </is>
      </c>
      <c r="H1964" s="110" t="n">
        <v>9116.1</v>
      </c>
      <c r="I1964" s="110" t="n">
        <v>0.07000000000000001</v>
      </c>
      <c r="J1964" s="110" t="inlineStr">
        <is>
          <t>USD</t>
        </is>
      </c>
      <c r="K1964" s="110" t="n">
        <v>638.1270000000001</v>
      </c>
      <c r="L1964" s="110" t="inlineStr">
        <is>
          <t>EDGE-164641-390167</t>
        </is>
      </c>
    </row>
    <row r="1965">
      <c r="B1965" s="110" t="n">
        <v>16756</v>
      </c>
      <c r="C1965" s="108" t="inlineStr">
        <is>
          <t>Smartling-(2022-3-16-2022-4-15)_占英 郭_CN_Translation</t>
        </is>
      </c>
      <c r="H1965" s="110" t="n">
        <v>4622.3</v>
      </c>
      <c r="I1965" s="110" t="n">
        <v>0.18</v>
      </c>
      <c r="J1965" s="110" t="inlineStr">
        <is>
          <t>CNY</t>
        </is>
      </c>
      <c r="K1965" s="110" t="n">
        <v>832.014</v>
      </c>
      <c r="L1965" s="110" t="inlineStr">
        <is>
          <t>EDGE-16756-390168</t>
        </is>
      </c>
    </row>
    <row r="1966">
      <c r="B1966" s="110" t="n">
        <v>51833</v>
      </c>
      <c r="C1966" s="108" t="inlineStr">
        <is>
          <t>Tesla-(2022-3-19-2022-4-19)_Pablo San Millan Gutierrez_ES_Translation</t>
        </is>
      </c>
      <c r="H1966" s="110" t="n">
        <v>6801.12857142857</v>
      </c>
      <c r="I1966" s="110" t="n">
        <v>0.07000000000000001</v>
      </c>
      <c r="J1966" s="110" t="inlineStr">
        <is>
          <t>EUR</t>
        </is>
      </c>
      <c r="K1966" s="110" t="n">
        <v>476.079</v>
      </c>
      <c r="L1966" s="110" t="inlineStr">
        <is>
          <t>EDGE-51833-390039</t>
        </is>
      </c>
    </row>
    <row r="1967">
      <c r="B1967" s="110" t="n">
        <v>74965</v>
      </c>
      <c r="C1967" s="108" t="inlineStr">
        <is>
          <t>Tesla-(2022-3-19-2022-4-19)_Alenka Metljak_SL_Translation</t>
        </is>
      </c>
      <c r="H1967" s="110" t="n">
        <v>3379.031578947368</v>
      </c>
      <c r="I1967" s="110" t="n">
        <v>0.076</v>
      </c>
      <c r="J1967" s="110" t="inlineStr">
        <is>
          <t>EUR</t>
        </is>
      </c>
      <c r="K1967" s="110" t="n">
        <v>256.8064</v>
      </c>
      <c r="L1967" s="110" t="inlineStr">
        <is>
          <t>EDGE-74965-390040</t>
        </is>
      </c>
    </row>
    <row r="1968">
      <c r="B1968" s="110" t="n">
        <v>74965</v>
      </c>
      <c r="C1968" s="108" t="inlineStr">
        <is>
          <t>Tesla-(2022-3-19-2022-4-19)_Alenka Metljak_SL_Review</t>
        </is>
      </c>
      <c r="H1968" s="110" t="n">
        <v>1429.6</v>
      </c>
      <c r="I1968" s="110" t="n">
        <v>0.024</v>
      </c>
      <c r="J1968" s="110" t="inlineStr">
        <is>
          <t>EUR</t>
        </is>
      </c>
      <c r="K1968" s="110" t="n">
        <v>34.3104</v>
      </c>
      <c r="L1968" s="110" t="inlineStr">
        <is>
          <t>EDGE-74965-390041</t>
        </is>
      </c>
    </row>
    <row r="1969">
      <c r="B1969" s="110" t="n">
        <v>5533</v>
      </c>
      <c r="C1969" s="108" t="inlineStr">
        <is>
          <t>Tesla-(2022-3-19-2022-4-19)_Laszlo Kovacs_HU_Translation</t>
        </is>
      </c>
      <c r="H1969" s="110" t="n">
        <v>2989.1</v>
      </c>
      <c r="I1969" s="110" t="n">
        <v>0.08</v>
      </c>
      <c r="J1969" s="110" t="inlineStr">
        <is>
          <t>USD</t>
        </is>
      </c>
      <c r="K1969" s="110" t="n">
        <v>239.128</v>
      </c>
      <c r="L1969" s="110" t="inlineStr">
        <is>
          <t>EDGE-5533-390042</t>
        </is>
      </c>
    </row>
    <row r="1970">
      <c r="B1970" s="110" t="n">
        <v>5533</v>
      </c>
      <c r="C1970" s="108" t="inlineStr">
        <is>
          <t>Tesla-(2022-3-19-2022-4-19)_Laszlo Kovacs_HU_Review</t>
        </is>
      </c>
      <c r="H1970" s="110" t="n">
        <v>6215.955555555556</v>
      </c>
      <c r="I1970" s="110" t="n">
        <v>0.027</v>
      </c>
      <c r="J1970" s="110" t="inlineStr">
        <is>
          <t>USD</t>
        </is>
      </c>
      <c r="K1970" s="110" t="n">
        <v>167.8308</v>
      </c>
      <c r="L1970" s="110" t="inlineStr">
        <is>
          <t>EDGE-5533-390043</t>
        </is>
      </c>
    </row>
    <row r="1971">
      <c r="B1971" s="110" t="n">
        <v>170224</v>
      </c>
      <c r="C1971" s="108" t="inlineStr">
        <is>
          <t>Tesla-(2022-3-19-2022-4-19)_Corinne Duquette_FR_CA_Translation</t>
        </is>
      </c>
      <c r="H1971" s="110" t="n">
        <v>5886.300000000002</v>
      </c>
      <c r="I1971" s="110" t="n">
        <v>0.1</v>
      </c>
      <c r="J1971" s="110" t="inlineStr">
        <is>
          <t>USD</t>
        </is>
      </c>
      <c r="K1971" s="110" t="n">
        <v>588.6300000000002</v>
      </c>
      <c r="L1971" s="110" t="inlineStr">
        <is>
          <t>EDGE-170224-390044</t>
        </is>
      </c>
    </row>
    <row r="1972">
      <c r="B1972" s="110" t="n">
        <v>77826</v>
      </c>
      <c r="C1972" s="108" t="inlineStr">
        <is>
          <t>Tesla-(2022-3-19-2022-4-19)_Anne Parent_FR_CA_Translation</t>
        </is>
      </c>
      <c r="H1972" s="110" t="n">
        <v>215.3</v>
      </c>
      <c r="I1972" s="110" t="n">
        <v>0.15</v>
      </c>
      <c r="J1972" s="110" t="inlineStr">
        <is>
          <t>USD</t>
        </is>
      </c>
      <c r="K1972" s="110" t="n">
        <v>32.29499999999999</v>
      </c>
      <c r="L1972" s="110" t="inlineStr">
        <is>
          <t>EDGE-77826-390045</t>
        </is>
      </c>
    </row>
    <row r="1973">
      <c r="B1973" s="110" t="n">
        <v>133710</v>
      </c>
      <c r="C1973" s="108" t="inlineStr">
        <is>
          <t>Tesla-(2022-3-19-2022-4-19)_Vincent MIKO_FR_CA_Translation</t>
        </is>
      </c>
      <c r="H1973" s="110" t="n">
        <v>137.5</v>
      </c>
      <c r="I1973" s="110" t="n">
        <v>0.15</v>
      </c>
      <c r="J1973" s="110" t="inlineStr">
        <is>
          <t>USD</t>
        </is>
      </c>
      <c r="K1973" s="110" t="n">
        <v>20.625</v>
      </c>
      <c r="L1973" s="110" t="inlineStr">
        <is>
          <t>EDGE-133710-390046</t>
        </is>
      </c>
    </row>
    <row r="1974">
      <c r="B1974" s="110" t="n">
        <v>176929</v>
      </c>
      <c r="C1974" s="108" t="inlineStr">
        <is>
          <t>Tesla-(2022-3-19-2022-4-19)_Rita Rocha Grave_PTPT_Translation</t>
        </is>
      </c>
      <c r="H1974" s="110" t="n">
        <v>1902</v>
      </c>
      <c r="I1974" s="110" t="n">
        <v>0.065</v>
      </c>
      <c r="J1974" s="110" t="inlineStr">
        <is>
          <t>EUR</t>
        </is>
      </c>
      <c r="K1974" s="110" t="n">
        <v>123.63</v>
      </c>
      <c r="L1974" s="110" t="inlineStr">
        <is>
          <t>EDGE-176929-390708</t>
        </is>
      </c>
    </row>
    <row r="1975">
      <c r="B1975" s="110" t="n">
        <v>81450</v>
      </c>
      <c r="C1975" s="108" t="inlineStr">
        <is>
          <t>Tesla-(2022-3-19-2022-4-19)_Lingsoft_NO_NO_Translation</t>
        </is>
      </c>
      <c r="H1975" s="110" t="n">
        <v>2550.323</v>
      </c>
      <c r="I1975" s="110" t="n">
        <v>0.155</v>
      </c>
      <c r="J1975" s="110" t="inlineStr">
        <is>
          <t>EUR</t>
        </is>
      </c>
      <c r="K1975" s="110" t="n">
        <v>395.3</v>
      </c>
      <c r="L1975" s="110" t="inlineStr">
        <is>
          <t>EDGE-81450-390709</t>
        </is>
      </c>
    </row>
    <row r="1976">
      <c r="B1976" s="110" t="n">
        <v>150112</v>
      </c>
      <c r="C1976" s="108" t="inlineStr">
        <is>
          <t>Tesla-(2022-3-19-2022-4-19)_Koen Vander Elst_NL_Translation</t>
        </is>
      </c>
      <c r="H1976" s="110" t="n">
        <v>1893.8</v>
      </c>
      <c r="I1976" s="110" t="n">
        <v>0.1</v>
      </c>
      <c r="J1976" s="110" t="inlineStr">
        <is>
          <t>EUR</t>
        </is>
      </c>
      <c r="K1976" s="110" t="n">
        <v>189.38</v>
      </c>
      <c r="L1976" s="110" t="inlineStr">
        <is>
          <t>EDGE-150112-390710</t>
        </is>
      </c>
    </row>
    <row r="1977">
      <c r="B1977" s="110" t="n">
        <v>187485</v>
      </c>
      <c r="C1977" s="108" t="inlineStr">
        <is>
          <t>Tesla-(2022-3-19-2022-4-19)_Theodoros Kalyvas_EL_Translation</t>
        </is>
      </c>
      <c r="H1977" s="110" t="n">
        <v>2249.75</v>
      </c>
      <c r="I1977" s="110" t="n">
        <v>0.08</v>
      </c>
      <c r="J1977" s="110" t="inlineStr">
        <is>
          <t>EUR</t>
        </is>
      </c>
      <c r="K1977" s="110" t="n">
        <v>179.98</v>
      </c>
      <c r="L1977" s="110" t="inlineStr">
        <is>
          <t>EDGE-187485-390711</t>
        </is>
      </c>
    </row>
    <row r="1978">
      <c r="B1978" s="110" t="n">
        <v>195727</v>
      </c>
      <c r="C1978" s="108" t="inlineStr">
        <is>
          <t>Tesla-(2022-3-19-2022-4-19)_Valentin Cirdei_RO_Translation</t>
        </is>
      </c>
      <c r="H1978" s="110" t="n">
        <v>4033.333</v>
      </c>
      <c r="I1978" s="110" t="n">
        <v>0.06</v>
      </c>
      <c r="J1978" s="110" t="inlineStr">
        <is>
          <t>EUR</t>
        </is>
      </c>
      <c r="K1978" s="110" t="n">
        <v>242</v>
      </c>
      <c r="L1978" s="110" t="inlineStr">
        <is>
          <t>EDGE-195727-390712</t>
        </is>
      </c>
    </row>
    <row r="1979">
      <c r="B1979" s="110" t="n">
        <v>50728</v>
      </c>
      <c r="C1979" s="108" t="inlineStr">
        <is>
          <t>Tesla-(2022-3-19-2022-4-19)_Dalia Bracha_HE_Translation</t>
        </is>
      </c>
      <c r="H1979" s="110" t="n">
        <v>2167.7</v>
      </c>
      <c r="I1979" s="110" t="n">
        <v>0.1</v>
      </c>
      <c r="J1979" s="110" t="inlineStr">
        <is>
          <t>USD</t>
        </is>
      </c>
      <c r="K1979" s="110" t="n">
        <v>216.77</v>
      </c>
      <c r="L1979" s="110" t="inlineStr">
        <is>
          <t>EDGE-50728-390713</t>
        </is>
      </c>
    </row>
    <row r="1980">
      <c r="B1980" s="110" t="n">
        <v>177888</v>
      </c>
      <c r="C1980" s="108" t="inlineStr">
        <is>
          <t>Tesla-(2022-3-19-2022-4-19)_Luis Martins_PTPT_Review</t>
        </is>
      </c>
      <c r="H1980" s="110" t="n">
        <v>1752.6</v>
      </c>
      <c r="I1980" s="110" t="n">
        <v>0.02</v>
      </c>
      <c r="J1980" s="110" t="inlineStr">
        <is>
          <t>EUR</t>
        </is>
      </c>
      <c r="K1980" s="110" t="n">
        <v>35.052</v>
      </c>
      <c r="L1980" s="110" t="inlineStr">
        <is>
          <t>EDGE-177888-390714</t>
        </is>
      </c>
    </row>
    <row r="1981">
      <c r="B1981" s="110" t="n">
        <v>75145</v>
      </c>
      <c r="C1981" s="108" t="inlineStr">
        <is>
          <t>Tesla-(2022-3-19-2022-4-19)_Marie-Louise de Klerk_NL_Review</t>
        </is>
      </c>
      <c r="H1981" s="110" t="n">
        <v>4366.667</v>
      </c>
      <c r="I1981" s="110" t="n">
        <v>0.03</v>
      </c>
      <c r="J1981" s="110" t="inlineStr">
        <is>
          <t>EUR</t>
        </is>
      </c>
      <c r="K1981" s="110" t="n">
        <v>131</v>
      </c>
      <c r="L1981" s="110" t="inlineStr">
        <is>
          <t>EDGE-75145-390715</t>
        </is>
      </c>
    </row>
    <row r="1982">
      <c r="B1982" s="110" t="n">
        <v>189794</v>
      </c>
      <c r="C1982" s="108" t="inlineStr">
        <is>
          <t>Tesla-(2022-3-19-2022-4-19)_Theodoros Vavekis_EL_Review</t>
        </is>
      </c>
      <c r="H1982" s="110" t="n">
        <v>5283.333</v>
      </c>
      <c r="I1982" s="110" t="n">
        <v>0.03</v>
      </c>
      <c r="J1982" s="110" t="inlineStr">
        <is>
          <t>EUR</t>
        </is>
      </c>
      <c r="K1982" s="110" t="n">
        <v>158.5</v>
      </c>
      <c r="L1982" s="110" t="inlineStr">
        <is>
          <t>EDGE-189794-390716</t>
        </is>
      </c>
    </row>
    <row r="1983">
      <c r="B1983" s="110" t="n">
        <v>136932</v>
      </c>
      <c r="C1983" s="108" t="inlineStr">
        <is>
          <t>Tesla-(2022-3-19-2022-4-19)_Constantin Emanuel Stroia_RO_Review</t>
        </is>
      </c>
      <c r="H1983" s="110" t="n">
        <v>3750</v>
      </c>
      <c r="I1983" s="110" t="n">
        <v>0.02</v>
      </c>
      <c r="J1983" s="110" t="inlineStr">
        <is>
          <t>USD</t>
        </is>
      </c>
      <c r="K1983" s="110" t="n">
        <v>75</v>
      </c>
      <c r="L1983" s="110" t="inlineStr">
        <is>
          <t>EDGE-136932-390717</t>
        </is>
      </c>
    </row>
    <row r="1984">
      <c r="B1984" s="110" t="n">
        <v>195768</v>
      </c>
      <c r="C1984" s="108" t="inlineStr">
        <is>
          <t>Tesla-(2022-3-19-2022-4-19)_Oranit Senderov_HE_Review</t>
        </is>
      </c>
      <c r="H1984" s="110" t="n">
        <v>2227.5</v>
      </c>
      <c r="I1984" s="110" t="n">
        <v>0.04</v>
      </c>
      <c r="J1984" s="110" t="inlineStr">
        <is>
          <t>USD</t>
        </is>
      </c>
      <c r="K1984" s="110" t="n">
        <v>89.09999999999999</v>
      </c>
      <c r="L1984" s="110" t="inlineStr">
        <is>
          <t>EDGE-195768-390718</t>
        </is>
      </c>
    </row>
    <row r="1985">
      <c r="B1985" s="110" t="n">
        <v>192865</v>
      </c>
      <c r="C1985" s="108" t="inlineStr">
        <is>
          <t>202203_LQA monthly report_KO_Saltlux_1h</t>
        </is>
      </c>
      <c r="H1985" s="110" t="n">
        <v>1</v>
      </c>
      <c r="I1985" s="110" t="n">
        <v>25</v>
      </c>
      <c r="J1985" s="110" t="inlineStr">
        <is>
          <t>USD</t>
        </is>
      </c>
      <c r="K1985" s="110" t="n">
        <v>25</v>
      </c>
      <c r="L1985" s="110" t="inlineStr">
        <is>
          <t>EDGE-192865-390199</t>
        </is>
      </c>
    </row>
    <row r="1986">
      <c r="B1986" s="110" t="n">
        <v>217081</v>
      </c>
      <c r="C1986" s="108" t="inlineStr">
        <is>
          <t>Tesla EN-CN Comfirmation_Nicholas</t>
        </is>
      </c>
      <c r="H1986" s="110" t="n">
        <v>0.25</v>
      </c>
      <c r="I1986" s="110" t="n">
        <v>30</v>
      </c>
      <c r="J1986" s="110" t="inlineStr">
        <is>
          <t>USD</t>
        </is>
      </c>
      <c r="K1986" s="110" t="n">
        <v>7.5</v>
      </c>
      <c r="L1986" s="110" t="inlineStr">
        <is>
          <t>EDGE-217081-390147</t>
        </is>
      </c>
    </row>
    <row r="1987">
      <c r="B1987" s="110" t="n">
        <v>72368</v>
      </c>
      <c r="C1987" s="108" t="inlineStr">
        <is>
          <t>202203_LQA monthly report_CA_Marta_1h</t>
        </is>
      </c>
      <c r="H1987" s="110" t="n">
        <v>1</v>
      </c>
      <c r="I1987" s="110" t="n">
        <v>17</v>
      </c>
      <c r="J1987" s="110" t="inlineStr">
        <is>
          <t>EUR</t>
        </is>
      </c>
      <c r="K1987" s="110" t="n">
        <v>17</v>
      </c>
      <c r="L1987" s="110" t="inlineStr">
        <is>
          <t>EDGE-72368-390144</t>
        </is>
      </c>
    </row>
    <row r="1988">
      <c r="B1988" s="110" t="n">
        <v>51743</v>
      </c>
      <c r="C1988" s="108" t="inlineStr">
        <is>
          <t>Smartling-(2022-4-16-2022-5-15)_Alex Mata_MX_Translation</t>
        </is>
      </c>
      <c r="H1988" s="110" t="n">
        <v>3800.9</v>
      </c>
      <c r="I1988" s="110" t="n">
        <v>0.04</v>
      </c>
      <c r="J1988" s="110" t="inlineStr">
        <is>
          <t>USD</t>
        </is>
      </c>
      <c r="K1988" s="110" t="n">
        <v>152.036</v>
      </c>
      <c r="L1988" s="110" t="inlineStr">
        <is>
          <t>EDGE-51743-394069</t>
        </is>
      </c>
    </row>
    <row r="1989">
      <c r="B1989" s="110" t="n">
        <v>77826</v>
      </c>
      <c r="C1989" s="108" t="inlineStr">
        <is>
          <t>Smartling-(2022-4-16-2022-5-15)_Anne Parent_FR_CA_Translation</t>
        </is>
      </c>
      <c r="H1989" s="110" t="n">
        <v>3729</v>
      </c>
      <c r="I1989" s="110" t="n">
        <v>0.15</v>
      </c>
      <c r="J1989" s="110" t="inlineStr">
        <is>
          <t>USD</t>
        </is>
      </c>
      <c r="K1989" s="110" t="n">
        <v>559.35</v>
      </c>
      <c r="L1989" s="110" t="inlineStr">
        <is>
          <t>EDGE-77826-394070</t>
        </is>
      </c>
    </row>
    <row r="1990">
      <c r="B1990" s="110" t="n">
        <v>170224</v>
      </c>
      <c r="C1990" s="108" t="inlineStr">
        <is>
          <t>Smartling-(2022-4-16-2022-5-15)_Corinne Duquette_FR_CA_Translation</t>
        </is>
      </c>
      <c r="H1990" s="110" t="n">
        <v>1357.5</v>
      </c>
      <c r="I1990" s="110" t="n">
        <v>0.1</v>
      </c>
      <c r="J1990" s="110" t="inlineStr">
        <is>
          <t>USD</t>
        </is>
      </c>
      <c r="K1990" s="110" t="n">
        <v>135.75</v>
      </c>
      <c r="L1990" s="110" t="inlineStr">
        <is>
          <t>EDGE-170224-394071</t>
        </is>
      </c>
    </row>
    <row r="1991">
      <c r="B1991" s="110" t="n">
        <v>196663</v>
      </c>
      <c r="C1991" s="108" t="inlineStr">
        <is>
          <t>Smartling-(2022-4-16-2022-5-15)_Hoi Wai Yan_HK_Translation</t>
        </is>
      </c>
      <c r="H1991" s="110" t="n">
        <v>836.4</v>
      </c>
      <c r="I1991" s="110" t="n">
        <v>0.06</v>
      </c>
      <c r="J1991" s="110" t="inlineStr">
        <is>
          <t>EUR</t>
        </is>
      </c>
      <c r="K1991" s="110" t="n">
        <v>50.184</v>
      </c>
      <c r="L1991" s="110" t="inlineStr">
        <is>
          <t>EDGE-196663-394072</t>
        </is>
      </c>
    </row>
    <row r="1992">
      <c r="B1992" s="110" t="n">
        <v>142403</v>
      </c>
      <c r="C1992" s="108" t="inlineStr">
        <is>
          <t>Smartling-(2022-4-16-2022-5-15)_LangLink Localization Solutions Co, Ltd._HK_Translation</t>
        </is>
      </c>
      <c r="H1992" s="110" t="n">
        <v>1117.105</v>
      </c>
      <c r="I1992" s="110" t="n">
        <v>0.09</v>
      </c>
      <c r="J1992" s="110" t="inlineStr">
        <is>
          <t>USD</t>
        </is>
      </c>
      <c r="K1992" s="110" t="n">
        <v>100.53945</v>
      </c>
      <c r="L1992" s="110" t="inlineStr">
        <is>
          <t>EDGE-142403-394073</t>
        </is>
      </c>
    </row>
    <row r="1993">
      <c r="B1993" s="110" t="n">
        <v>170316</v>
      </c>
      <c r="C1993" s="108" t="inlineStr">
        <is>
          <t>Smartling-(2022-4-16-2022-5-15)_Sara Li_HK_Translation</t>
        </is>
      </c>
      <c r="H1993" s="110" t="n">
        <v>2230.8</v>
      </c>
      <c r="I1993" s="110" t="n">
        <v>0.08500000000000001</v>
      </c>
      <c r="J1993" s="110" t="inlineStr">
        <is>
          <t>USD</t>
        </is>
      </c>
      <c r="K1993" s="110" t="n">
        <v>189.618</v>
      </c>
      <c r="L1993" s="110" t="inlineStr">
        <is>
          <t>EDGE-170316-394074</t>
        </is>
      </c>
    </row>
    <row r="1994">
      <c r="B1994" s="110" t="n">
        <v>117325</v>
      </c>
      <c r="C1994" s="108" t="inlineStr">
        <is>
          <t>Smartling-(2022-4-16-2022-5-15)_Hiromasa Funaki_JA_Translation</t>
        </is>
      </c>
      <c r="H1994" s="110" t="n">
        <v>898.8</v>
      </c>
      <c r="I1994" s="110" t="n">
        <v>10</v>
      </c>
      <c r="J1994" s="110" t="inlineStr">
        <is>
          <t>JPY</t>
        </is>
      </c>
      <c r="K1994" s="110" t="n">
        <v>8988</v>
      </c>
      <c r="L1994" s="110" t="inlineStr">
        <is>
          <t>EDGE-117325-394075</t>
        </is>
      </c>
    </row>
    <row r="1995">
      <c r="B1995" s="110" t="n">
        <v>164641</v>
      </c>
      <c r="C1995" s="108" t="inlineStr">
        <is>
          <t>Smartling-(2022-4-16-2022-5-15)_Yutaka Kato_JA_Translation</t>
        </is>
      </c>
      <c r="H1995" s="110" t="n">
        <v>4807.099999999999</v>
      </c>
      <c r="I1995" s="110" t="n">
        <v>0.07000000000000001</v>
      </c>
      <c r="J1995" s="110" t="inlineStr">
        <is>
          <t>USD</t>
        </is>
      </c>
      <c r="K1995" s="110" t="n">
        <v>336.497</v>
      </c>
      <c r="L1995" s="110" t="inlineStr">
        <is>
          <t>EDGE-164641-394076</t>
        </is>
      </c>
    </row>
    <row r="1996">
      <c r="B1996" s="110" t="n">
        <v>119669</v>
      </c>
      <c r="C1996" s="108" t="inlineStr">
        <is>
          <t>Smartling-(2022-4-16-2022-5-15)_Gyeongsu Lee_KO_Translation</t>
        </is>
      </c>
      <c r="H1996" s="110" t="n">
        <v>1583.55</v>
      </c>
      <c r="I1996" s="110" t="n">
        <v>0.06</v>
      </c>
      <c r="J1996" s="110" t="inlineStr">
        <is>
          <t>USD</t>
        </is>
      </c>
      <c r="K1996" s="110" t="n">
        <v>95.01300000000001</v>
      </c>
      <c r="L1996" s="110" t="inlineStr">
        <is>
          <t>EDGE-119669-394077</t>
        </is>
      </c>
    </row>
    <row r="1997">
      <c r="B1997" s="110" t="n">
        <v>169884</v>
      </c>
      <c r="C1997" s="108" t="inlineStr">
        <is>
          <t>Smartling-(2022-4-16-2022-5-15)_Hyeran Moon (May)_KO_Translation</t>
        </is>
      </c>
      <c r="H1997" s="110" t="n">
        <v>6</v>
      </c>
      <c r="I1997" s="110" t="n">
        <v>0.055</v>
      </c>
      <c r="J1997" s="110" t="inlineStr">
        <is>
          <t>USD</t>
        </is>
      </c>
      <c r="K1997" s="110" t="n">
        <v>0.33</v>
      </c>
      <c r="L1997" s="110" t="inlineStr">
        <is>
          <t>EDGE-169884-394078</t>
        </is>
      </c>
    </row>
    <row r="1998">
      <c r="B1998" s="110" t="n">
        <v>123126</v>
      </c>
      <c r="C1998" s="108" t="inlineStr">
        <is>
          <t>Smartling-(2022-4-16-2022-5-15)_Seong Bok Lee_KO_Translation</t>
        </is>
      </c>
      <c r="H1998" s="110" t="n">
        <v>1862.4</v>
      </c>
      <c r="I1998" s="110" t="n">
        <v>0.07000000000000001</v>
      </c>
      <c r="J1998" s="110" t="inlineStr">
        <is>
          <t>USD</t>
        </is>
      </c>
      <c r="K1998" s="110" t="n">
        <v>130.368</v>
      </c>
      <c r="L1998" s="110" t="inlineStr">
        <is>
          <t>EDGE-123126-394079</t>
        </is>
      </c>
    </row>
    <row r="1999">
      <c r="B1999" s="110" t="n">
        <v>190801</v>
      </c>
      <c r="C1999" s="108" t="inlineStr">
        <is>
          <t>Smartling-(2022-4-16-2022-5-15)_Li Yingsong_CN_Translation</t>
        </is>
      </c>
      <c r="H1999" s="110" t="n">
        <v>1741.9</v>
      </c>
      <c r="I1999" s="110" t="n">
        <v>0.18</v>
      </c>
      <c r="J1999" s="110" t="inlineStr">
        <is>
          <t>CNY</t>
        </is>
      </c>
      <c r="K1999" s="110" t="n">
        <v>313.542</v>
      </c>
      <c r="L1999" s="110" t="inlineStr">
        <is>
          <t>EDGE-190801-394080</t>
        </is>
      </c>
    </row>
    <row r="2000">
      <c r="B2000" s="110" t="n">
        <v>16756</v>
      </c>
      <c r="C2000" s="108" t="inlineStr">
        <is>
          <t>Smartling-(2022-4-16-2022-5-15)_占英 郭_CN_Translation</t>
        </is>
      </c>
      <c r="H2000" s="110" t="n">
        <v>1265.5</v>
      </c>
      <c r="I2000" s="110" t="n">
        <v>0.18</v>
      </c>
      <c r="J2000" s="110" t="inlineStr">
        <is>
          <t>CNY</t>
        </is>
      </c>
      <c r="K2000" s="110" t="n">
        <v>227.79</v>
      </c>
      <c r="L2000" s="110" t="inlineStr">
        <is>
          <t>EDGE-16756-394081</t>
        </is>
      </c>
    </row>
    <row r="2001">
      <c r="B2001" s="110" t="n">
        <v>74978</v>
      </c>
      <c r="C2001" s="108" t="inlineStr">
        <is>
          <t>Smartling-(2022-4-16-2022-5-15)_Pilar Vasquez_MX_Translation</t>
        </is>
      </c>
      <c r="H2001" s="110" t="n">
        <v>999.04</v>
      </c>
      <c r="I2001" s="110" t="n">
        <v>0.05</v>
      </c>
      <c r="J2001" s="110" t="inlineStr">
        <is>
          <t>USD</t>
        </is>
      </c>
      <c r="K2001" s="110" t="n">
        <v>49.952</v>
      </c>
      <c r="L2001" s="110" t="inlineStr">
        <is>
          <t>EDGE-74978-394082</t>
        </is>
      </c>
    </row>
    <row r="2002">
      <c r="B2002" s="110" t="n">
        <v>51840</v>
      </c>
      <c r="C2002" s="108" t="inlineStr">
        <is>
          <t>Smartling-(2022-4-16-2022-5-15)_Simon Wei_TW_Translation</t>
        </is>
      </c>
      <c r="H2002" s="110" t="n">
        <v>3754.8</v>
      </c>
      <c r="I2002" s="110" t="n">
        <v>0.035</v>
      </c>
      <c r="J2002" s="110" t="inlineStr">
        <is>
          <t>USD</t>
        </is>
      </c>
      <c r="K2002" s="110" t="n">
        <v>131.418</v>
      </c>
      <c r="L2002" s="110" t="inlineStr">
        <is>
          <t>EDGE-51840-394083</t>
        </is>
      </c>
    </row>
    <row r="2003">
      <c r="B2003" s="110" t="n">
        <v>170316</v>
      </c>
      <c r="C2003" s="108" t="inlineStr">
        <is>
          <t>Tesla-(2022-4-20-2022-5-18)_Li Yat Tung_HK_Translation</t>
        </is>
      </c>
      <c r="H2003" s="110" t="n">
        <v>5116.8</v>
      </c>
      <c r="I2003" s="110" t="n">
        <v>0.08500000000000001</v>
      </c>
      <c r="J2003" s="110" t="inlineStr">
        <is>
          <t>USD</t>
        </is>
      </c>
      <c r="K2003" s="492" t="n">
        <v>434.9280000000001</v>
      </c>
      <c r="L2003" s="110" t="inlineStr">
        <is>
          <t>EDGE-170316-394084</t>
        </is>
      </c>
    </row>
    <row r="2004">
      <c r="B2004" s="110" t="n">
        <v>196663</v>
      </c>
      <c r="C2004" s="108" t="inlineStr">
        <is>
          <t>Tesla-(2022-4-20-2022-5-18)_Thomas  Yan_HK_Translation</t>
        </is>
      </c>
      <c r="H2004" s="110" t="n">
        <v>511.3</v>
      </c>
      <c r="I2004" s="110" t="n">
        <v>0.06</v>
      </c>
      <c r="J2004" s="110" t="inlineStr">
        <is>
          <t>EUR</t>
        </is>
      </c>
      <c r="K2004" s="492" t="n">
        <v>30.678</v>
      </c>
      <c r="L2004" s="110" t="inlineStr">
        <is>
          <t>EDGE-196663-394085</t>
        </is>
      </c>
    </row>
    <row r="2005">
      <c r="B2005" s="110" t="n">
        <v>169954</v>
      </c>
      <c r="C2005" s="108" t="inlineStr">
        <is>
          <t>Tesla-(2022-4-20-2022-5-18)_Peggy Chiang_TW_Translation</t>
        </is>
      </c>
      <c r="H2005" s="110" t="n">
        <v>2076.3</v>
      </c>
      <c r="I2005" s="110" t="n">
        <v>0.1</v>
      </c>
      <c r="J2005" s="110" t="inlineStr">
        <is>
          <t>USD</t>
        </is>
      </c>
      <c r="K2005" s="492" t="n">
        <v>207.63</v>
      </c>
      <c r="L2005" s="110" t="inlineStr">
        <is>
          <t>EDGE-169954-394086</t>
        </is>
      </c>
    </row>
    <row r="2006">
      <c r="B2006" s="110" t="n">
        <v>51840</v>
      </c>
      <c r="C2006" s="108" t="inlineStr">
        <is>
          <t>Tesla-(2022-4-20-2022-5-18)_Simon Wei_TW_Translation</t>
        </is>
      </c>
      <c r="H2006" s="110" t="n">
        <v>3569.5</v>
      </c>
      <c r="I2006" s="110" t="n">
        <v>0.035</v>
      </c>
      <c r="J2006" s="110" t="inlineStr">
        <is>
          <t>USD</t>
        </is>
      </c>
      <c r="K2006" s="492" t="n">
        <v>124.9325</v>
      </c>
      <c r="L2006" s="110" t="inlineStr">
        <is>
          <t>EDGE-51840-394087</t>
        </is>
      </c>
    </row>
    <row r="2007">
      <c r="B2007" s="110" t="n">
        <v>119669</v>
      </c>
      <c r="C2007" s="108" t="inlineStr">
        <is>
          <t>Tesla-(2022-4-20-2022-5-18)_Gyeongsu Lee_KO_Translation</t>
        </is>
      </c>
      <c r="H2007" s="110" t="n">
        <v>5390.099999999999</v>
      </c>
      <c r="I2007" s="110" t="n">
        <v>0.06</v>
      </c>
      <c r="J2007" s="110" t="inlineStr">
        <is>
          <t>USD</t>
        </is>
      </c>
      <c r="K2007" s="492" t="n">
        <v>323.4059999999999</v>
      </c>
      <c r="L2007" s="110" t="inlineStr">
        <is>
          <t>EDGE-119669-394088</t>
        </is>
      </c>
    </row>
    <row r="2008">
      <c r="B2008" s="110" t="n">
        <v>169884</v>
      </c>
      <c r="C2008" s="108" t="inlineStr">
        <is>
          <t>Tesla-(2022-4-20-2022-5-18)_Hyeran Moon (May)_KO_Translation</t>
        </is>
      </c>
      <c r="H2008" s="110" t="n">
        <v>94.7</v>
      </c>
      <c r="I2008" s="119" t="n">
        <v>0.055</v>
      </c>
      <c r="J2008" s="110" t="inlineStr">
        <is>
          <t>USD</t>
        </is>
      </c>
      <c r="K2008" s="492">
        <f>H2008*I2008</f>
        <v/>
      </c>
      <c r="L2008" s="110" t="inlineStr">
        <is>
          <t>EDGE-169884-394089</t>
        </is>
      </c>
    </row>
    <row r="2009">
      <c r="B2009" s="110" t="n">
        <v>192865</v>
      </c>
      <c r="C2009" s="108" t="inlineStr">
        <is>
          <t>Tesla-(2022-4-20-2022-5-18)_Jun Soo Jeon_KO_Translation</t>
        </is>
      </c>
      <c r="H2009" s="110">
        <f>K2009/I2009</f>
        <v/>
      </c>
      <c r="I2009" s="110" t="n">
        <v>0.09</v>
      </c>
      <c r="J2009" s="110" t="inlineStr">
        <is>
          <t>USD</t>
        </is>
      </c>
      <c r="K2009" s="492" t="n">
        <v>26.254</v>
      </c>
      <c r="L2009" s="110" t="inlineStr">
        <is>
          <t>EDGE-192865-394090</t>
        </is>
      </c>
    </row>
    <row r="2010">
      <c r="B2010" s="110" t="n">
        <v>123126</v>
      </c>
      <c r="C2010" s="108" t="inlineStr">
        <is>
          <t>Tesla-(2022-4-20-2022-5-18)_Seong Bok Lee_KO_Translation</t>
        </is>
      </c>
      <c r="H2010" s="110" t="n">
        <v>77.3</v>
      </c>
      <c r="I2010" s="110" t="n">
        <v>0.07000000000000001</v>
      </c>
      <c r="J2010" s="110" t="inlineStr">
        <is>
          <t>USD</t>
        </is>
      </c>
      <c r="K2010" s="492" t="n">
        <v>5.411</v>
      </c>
      <c r="L2010" s="110" t="inlineStr">
        <is>
          <t>EDGE-123126-394091</t>
        </is>
      </c>
    </row>
    <row r="2011">
      <c r="B2011" s="110" t="n">
        <v>196663</v>
      </c>
      <c r="C2011" s="108" t="inlineStr">
        <is>
          <t>Tesla-(2022-4-20-2022-5-18)_Thomas  Yan_HK_Review</t>
        </is>
      </c>
      <c r="H2011" s="110" t="n">
        <v>5913.4</v>
      </c>
      <c r="I2011" s="110" t="n">
        <v>0.03</v>
      </c>
      <c r="J2011" s="110" t="inlineStr">
        <is>
          <t>EUR</t>
        </is>
      </c>
      <c r="K2011" s="492" t="n">
        <v>177.402</v>
      </c>
      <c r="L2011" s="110" t="inlineStr">
        <is>
          <t>EDGE-196663-394092</t>
        </is>
      </c>
    </row>
    <row r="2012">
      <c r="B2012" s="110" t="n">
        <v>169954</v>
      </c>
      <c r="C2012" s="108" t="inlineStr">
        <is>
          <t>Tesla-(2022-4-20-2022-5-18)_Peggy Chiang_TW_Review</t>
        </is>
      </c>
      <c r="H2012" s="110" t="n">
        <v>2174.099999999999</v>
      </c>
      <c r="I2012" s="110" t="n">
        <v>0.03</v>
      </c>
      <c r="J2012" s="110" t="inlineStr">
        <is>
          <t>USD</t>
        </is>
      </c>
      <c r="K2012" s="492" t="n">
        <v>65.22299999999998</v>
      </c>
      <c r="L2012" s="110" t="inlineStr">
        <is>
          <t>EDGE-169954-394093</t>
        </is>
      </c>
    </row>
    <row r="2013">
      <c r="B2013" s="110" t="n">
        <v>142406</v>
      </c>
      <c r="C2013" s="108" t="inlineStr">
        <is>
          <t>Tesla-(2022-4-20-2022-5-18)_Stacey Yeh_TW_Review</t>
        </is>
      </c>
      <c r="H2013" s="110" t="n">
        <v>3726.2</v>
      </c>
      <c r="I2013" s="110" t="n">
        <v>0.022</v>
      </c>
      <c r="J2013" s="110" t="inlineStr">
        <is>
          <t>USD</t>
        </is>
      </c>
      <c r="K2013" s="492" t="n">
        <v>81.9764</v>
      </c>
      <c r="L2013" s="110" t="inlineStr">
        <is>
          <t>EDGE-142406-394094</t>
        </is>
      </c>
    </row>
    <row r="2014">
      <c r="B2014" s="110" t="n">
        <v>119669</v>
      </c>
      <c r="C2014" s="108" t="inlineStr">
        <is>
          <t>Tesla-(2022-4-20-2022-5-18)_Gyeongsu Lee_KO_Review</t>
        </is>
      </c>
      <c r="H2014" s="110" t="n">
        <v>1919.1</v>
      </c>
      <c r="I2014" s="110" t="n">
        <v>0.03</v>
      </c>
      <c r="J2014" s="110" t="inlineStr">
        <is>
          <t>USD</t>
        </is>
      </c>
      <c r="K2014" s="492" t="n">
        <v>57.57299999999999</v>
      </c>
      <c r="L2014" s="110" t="inlineStr">
        <is>
          <t>EDGE-119669-394095</t>
        </is>
      </c>
    </row>
    <row r="2015">
      <c r="B2015" s="110" t="n">
        <v>169884</v>
      </c>
      <c r="C2015" s="108" t="inlineStr">
        <is>
          <t>Tesla-(2022-4-20-2022-5-18)_Hyeran Moon (May)_KO_Review</t>
        </is>
      </c>
      <c r="H2015" s="110" t="n">
        <v>337.4</v>
      </c>
      <c r="I2015" s="119" t="n">
        <v>0.025</v>
      </c>
      <c r="J2015" s="110" t="inlineStr">
        <is>
          <t>USD</t>
        </is>
      </c>
      <c r="K2015" s="492">
        <f>H2015*I2015</f>
        <v/>
      </c>
      <c r="L2015" s="110" t="inlineStr">
        <is>
          <t>EDGE-169884-394096</t>
        </is>
      </c>
    </row>
    <row r="2016">
      <c r="B2016" s="110" t="n">
        <v>192865</v>
      </c>
      <c r="C2016" s="108" t="inlineStr">
        <is>
          <t>Tesla-(2022-4-20-2022-5-18)_Jun Soo Jeon_KO_Review</t>
        </is>
      </c>
      <c r="H2016" s="110" t="n">
        <v>3371.8</v>
      </c>
      <c r="I2016" s="110" t="n">
        <v>0.035</v>
      </c>
      <c r="J2016" s="110" t="inlineStr">
        <is>
          <t>USD</t>
        </is>
      </c>
      <c r="K2016" s="492" t="n">
        <v>118.013</v>
      </c>
      <c r="L2016" s="110" t="inlineStr">
        <is>
          <t>EDGE-192865-394097</t>
        </is>
      </c>
    </row>
    <row r="2017">
      <c r="B2017" s="110" t="n">
        <v>123126</v>
      </c>
      <c r="C2017" s="108" t="inlineStr">
        <is>
          <t>Tesla-(2022-4-20-2022-5-18)_Seong Bok Lee_KO_Review</t>
        </is>
      </c>
      <c r="H2017" s="110" t="n">
        <v>45.3</v>
      </c>
      <c r="I2017" s="110" t="n">
        <v>0.03</v>
      </c>
      <c r="J2017" s="110" t="inlineStr">
        <is>
          <t>USD</t>
        </is>
      </c>
      <c r="K2017" s="492" t="n">
        <v>1.359</v>
      </c>
      <c r="L2017" s="110" t="inlineStr">
        <is>
          <t>EDGE-123126-394098</t>
        </is>
      </c>
    </row>
    <row r="2018">
      <c r="B2018" s="110" t="n">
        <v>119669</v>
      </c>
      <c r="C2018" s="119" t="inlineStr">
        <is>
          <t>20220509_Offline task_Supercharg Fix_KO_Gyeongsu_1h</t>
        </is>
      </c>
      <c r="H2018" s="110" t="n">
        <v>1</v>
      </c>
      <c r="I2018" s="110" t="n">
        <v>20</v>
      </c>
      <c r="J2018" s="110" t="inlineStr">
        <is>
          <t>USD</t>
        </is>
      </c>
      <c r="K2018" s="110" t="n">
        <v>20</v>
      </c>
      <c r="L2018" s="110" t="inlineStr">
        <is>
          <t>EDGE-119669-394386</t>
        </is>
      </c>
    </row>
    <row r="2019">
      <c r="B2019" s="110" t="n">
        <v>176929</v>
      </c>
      <c r="C2019" s="108" t="inlineStr">
        <is>
          <t>Tesla-(2022-4-20-2022-5-18)_Rita Rocha Grave_PTPT_Translation</t>
        </is>
      </c>
      <c r="H2019" s="110" t="n">
        <v>2086</v>
      </c>
      <c r="I2019" s="110" t="n">
        <v>0.065</v>
      </c>
      <c r="J2019" s="110" t="inlineStr">
        <is>
          <t>EUR</t>
        </is>
      </c>
      <c r="K2019" s="110" t="n">
        <v>135.59</v>
      </c>
      <c r="L2019" s="110" t="inlineStr">
        <is>
          <t>EDGE-176929-395530</t>
        </is>
      </c>
    </row>
    <row r="2020">
      <c r="B2020" s="110" t="n">
        <v>81450</v>
      </c>
      <c r="C2020" s="108" t="inlineStr">
        <is>
          <t>Tesla-(2022-4-20-2022-5-18)_Lingsoft_NO_NO_Translation</t>
        </is>
      </c>
      <c r="H2020" s="110" t="n">
        <v>2541.935483870968</v>
      </c>
      <c r="I2020" s="110" t="n">
        <v>0.155</v>
      </c>
      <c r="J2020" s="110" t="inlineStr">
        <is>
          <t>EUR</t>
        </is>
      </c>
      <c r="K2020" s="110" t="n">
        <v>394</v>
      </c>
      <c r="L2020" s="110" t="inlineStr">
        <is>
          <t>EDGE-81450-395531</t>
        </is>
      </c>
    </row>
    <row r="2021">
      <c r="B2021" s="110" t="n">
        <v>150112</v>
      </c>
      <c r="C2021" s="108" t="inlineStr">
        <is>
          <t>Tesla-(2022-4-20-2022-5-18)_Koen Vander Elst_NL_Translation</t>
        </is>
      </c>
      <c r="H2021" s="110" t="n">
        <v>2086</v>
      </c>
      <c r="I2021" s="110" t="n">
        <v>0.1</v>
      </c>
      <c r="J2021" s="110" t="inlineStr">
        <is>
          <t>EUR</t>
        </is>
      </c>
      <c r="K2021" s="110" t="n">
        <v>208.6</v>
      </c>
      <c r="L2021" s="110" t="inlineStr">
        <is>
          <t>EDGE-150112-395532</t>
        </is>
      </c>
    </row>
    <row r="2022">
      <c r="B2022" s="110" t="n">
        <v>187485</v>
      </c>
      <c r="C2022" s="108" t="inlineStr">
        <is>
          <t>Tesla-(2022-4-20-2022-5-18)_Theodoros Kalyvas_EL_Translation</t>
        </is>
      </c>
      <c r="H2022" s="110" t="n">
        <v>2086</v>
      </c>
      <c r="I2022" s="110" t="n">
        <v>0.08</v>
      </c>
      <c r="J2022" s="110" t="inlineStr">
        <is>
          <t>EUR</t>
        </is>
      </c>
      <c r="K2022" s="110" t="n">
        <v>166.88</v>
      </c>
      <c r="L2022" s="110" t="inlineStr">
        <is>
          <t>EDGE-187485-395533</t>
        </is>
      </c>
    </row>
    <row r="2023">
      <c r="B2023" s="110" t="n">
        <v>50728</v>
      </c>
      <c r="C2023" s="108" t="inlineStr">
        <is>
          <t>Tesla-(2022-4-20-2022-5-18)_Dalia Bracha_HE_Translation</t>
        </is>
      </c>
      <c r="H2023" s="110" t="n">
        <v>2086</v>
      </c>
      <c r="I2023" s="110" t="n">
        <v>0.1</v>
      </c>
      <c r="J2023" s="110" t="inlineStr">
        <is>
          <t>USD</t>
        </is>
      </c>
      <c r="K2023" s="110" t="n">
        <v>208.6</v>
      </c>
      <c r="L2023" s="110" t="inlineStr">
        <is>
          <t>EDGE-50728-395534</t>
        </is>
      </c>
    </row>
    <row r="2024">
      <c r="B2024" s="110" t="n">
        <v>177888</v>
      </c>
      <c r="C2024" s="108" t="inlineStr">
        <is>
          <t>Tesla-(2022-4-20-2022-5-18)_Luis Martins_PTPT_Review</t>
        </is>
      </c>
      <c r="H2024" s="110" t="n">
        <v>1416.9</v>
      </c>
      <c r="I2024" s="110" t="n">
        <v>0.02</v>
      </c>
      <c r="J2024" s="110" t="inlineStr">
        <is>
          <t>EUR</t>
        </is>
      </c>
      <c r="K2024" s="110" t="n">
        <v>28.338</v>
      </c>
      <c r="L2024" s="110" t="inlineStr">
        <is>
          <t>EDGE-177888-395535</t>
        </is>
      </c>
    </row>
    <row r="2025">
      <c r="B2025" s="110" t="n">
        <v>75145</v>
      </c>
      <c r="C2025" s="108" t="inlineStr">
        <is>
          <t>Tesla-(2022-4-20-2022-5-18)_Marie-Louise de Klerk_NL_Review</t>
        </is>
      </c>
      <c r="H2025" s="110" t="n">
        <v>5098.666666666667</v>
      </c>
      <c r="I2025" s="110" t="n">
        <v>0.03</v>
      </c>
      <c r="J2025" s="110" t="inlineStr">
        <is>
          <t>EUR</t>
        </is>
      </c>
      <c r="K2025" s="110" t="n">
        <v>152.96</v>
      </c>
      <c r="L2025" s="110" t="inlineStr">
        <is>
          <t>EDGE-75145-395536</t>
        </is>
      </c>
    </row>
    <row r="2026">
      <c r="B2026" s="110" t="n">
        <v>189794</v>
      </c>
      <c r="C2026" s="108" t="inlineStr">
        <is>
          <t>Tesla-(2022-4-20-2022-5-18)_Theodoros Vavekis_EL_Review</t>
        </is>
      </c>
      <c r="H2026" s="110" t="n">
        <v>3333.333333333333</v>
      </c>
      <c r="I2026" s="110" t="n">
        <v>0.03</v>
      </c>
      <c r="J2026" s="110" t="inlineStr">
        <is>
          <t>EUR</t>
        </is>
      </c>
      <c r="K2026" s="110" t="n">
        <v>100</v>
      </c>
      <c r="L2026" s="110" t="inlineStr">
        <is>
          <t>EDGE-189794-395537</t>
        </is>
      </c>
    </row>
    <row r="2027">
      <c r="B2027" s="110" t="n">
        <v>195768</v>
      </c>
      <c r="C2027" s="108" t="inlineStr">
        <is>
          <t>Tesla-(2022-4-20-2022-5-18)_Oranit Senderov_HE_Review</t>
        </is>
      </c>
      <c r="H2027" s="110" t="n">
        <v>2025</v>
      </c>
      <c r="I2027" s="110" t="n">
        <v>0.04</v>
      </c>
      <c r="J2027" s="110" t="inlineStr">
        <is>
          <t>USD</t>
        </is>
      </c>
      <c r="K2027" s="110" t="n">
        <v>81</v>
      </c>
      <c r="L2027" s="110" t="inlineStr">
        <is>
          <t>EDGE-195768-395538</t>
        </is>
      </c>
    </row>
    <row r="2028">
      <c r="B2028" s="110" t="n">
        <v>195727</v>
      </c>
      <c r="C2028" s="108" t="inlineStr">
        <is>
          <t>Tesla-(2022-4-20-2022-5-18)_Valentin Cirdei_RO_Translation</t>
        </is>
      </c>
      <c r="H2028" s="110" t="n">
        <v>2833.333333333333</v>
      </c>
      <c r="I2028" s="110" t="n">
        <v>0.06</v>
      </c>
      <c r="J2028" s="110" t="inlineStr">
        <is>
          <t>EUR</t>
        </is>
      </c>
      <c r="K2028" s="110" t="n">
        <v>170</v>
      </c>
      <c r="L2028" s="110" t="inlineStr">
        <is>
          <t>EDGE-195727-395539</t>
        </is>
      </c>
    </row>
    <row r="2029">
      <c r="B2029" s="110" t="n">
        <v>128211</v>
      </c>
      <c r="C2029" s="108" t="inlineStr">
        <is>
          <t>Tesla-(2022-4-20-2022-5-18)_Dan Topor_RO_Translation</t>
        </is>
      </c>
      <c r="H2029" s="110" t="n">
        <v>816</v>
      </c>
      <c r="I2029" s="110" t="n">
        <v>0.07000000000000001</v>
      </c>
      <c r="J2029" s="110" t="inlineStr">
        <is>
          <t>EUR</t>
        </is>
      </c>
      <c r="K2029" s="110" t="n">
        <v>57.12</v>
      </c>
      <c r="L2029" s="110" t="inlineStr">
        <is>
          <t>EDGE-128211-395540</t>
        </is>
      </c>
    </row>
    <row r="2030">
      <c r="B2030" s="110" t="n">
        <v>128211</v>
      </c>
      <c r="C2030" s="108" t="inlineStr">
        <is>
          <t>Tesla-(2022-4-20-2022-5-18)_Dan Topor_RO_Review</t>
        </is>
      </c>
      <c r="H2030" s="110" t="n">
        <v>789</v>
      </c>
      <c r="I2030" s="110" t="n">
        <v>0.07000000000000001</v>
      </c>
      <c r="J2030" s="110" t="inlineStr">
        <is>
          <t>EUR</t>
        </is>
      </c>
      <c r="K2030" s="110" t="n">
        <v>55.23</v>
      </c>
      <c r="L2030" s="110" t="inlineStr">
        <is>
          <t>EDGE-128211-395541</t>
        </is>
      </c>
    </row>
    <row r="2031">
      <c r="B2031" s="110" t="n">
        <v>7341</v>
      </c>
      <c r="C2031" s="108" t="inlineStr">
        <is>
          <t>Tesla-(2021-4-20-2021-5-18)_Gerard Grivé_CA_Translation</t>
        </is>
      </c>
      <c r="H2031" s="110" t="n">
        <v>5664.2</v>
      </c>
      <c r="I2031" s="110" t="n">
        <v>0.07500000000000001</v>
      </c>
      <c r="J2031" s="110" t="inlineStr">
        <is>
          <t>EUR</t>
        </is>
      </c>
      <c r="K2031" s="110" t="n">
        <v>424.8150000000001</v>
      </c>
      <c r="L2031" s="110" t="inlineStr">
        <is>
          <t>EDGE-7341-394217</t>
        </is>
      </c>
    </row>
    <row r="2032">
      <c r="B2032" s="110" t="n">
        <v>72368</v>
      </c>
      <c r="C2032" s="108" t="inlineStr">
        <is>
          <t>Tesla-(2021-4-20-2021-5-18)_Marta Pou Rovira_CA_Translation</t>
        </is>
      </c>
      <c r="H2032" s="110" t="n">
        <v>41.5</v>
      </c>
      <c r="I2032" s="110" t="n">
        <v>0.065</v>
      </c>
      <c r="J2032" s="110" t="inlineStr">
        <is>
          <t>EUR</t>
        </is>
      </c>
      <c r="K2032" s="110" t="n">
        <v>2.6975</v>
      </c>
      <c r="L2032" s="110" t="inlineStr">
        <is>
          <t>EDGE-72368-394218</t>
        </is>
      </c>
    </row>
    <row r="2033">
      <c r="B2033" s="110" t="n">
        <v>67147</v>
      </c>
      <c r="C2033" s="108" t="inlineStr">
        <is>
          <t>Tesla-(2021-4-20-2021-5-18)_Keelin Feeney_EN_UK_Translation</t>
        </is>
      </c>
      <c r="H2033" s="110" t="n">
        <v>2145.6</v>
      </c>
      <c r="I2033" s="110" t="n">
        <v>0.03</v>
      </c>
      <c r="J2033" s="110" t="inlineStr">
        <is>
          <t>EUR</t>
        </is>
      </c>
      <c r="K2033" s="110" t="n">
        <v>64.36799999999999</v>
      </c>
      <c r="L2033" s="110" t="inlineStr">
        <is>
          <t>EDGE-67147-394219</t>
        </is>
      </c>
    </row>
    <row r="2034">
      <c r="B2034" s="110" t="n">
        <v>169881</v>
      </c>
      <c r="C2034" s="108" t="inlineStr">
        <is>
          <t>Tesla-(2021-4-20-2021-5-18)_Philipp Weber_DE_Translation</t>
        </is>
      </c>
      <c r="H2034" s="110" t="n">
        <v>15.0833333333333</v>
      </c>
      <c r="I2034" s="110" t="n">
        <v>24</v>
      </c>
      <c r="J2034" s="110" t="inlineStr">
        <is>
          <t>EUR</t>
        </is>
      </c>
      <c r="K2034" s="110" t="n">
        <v>361.9999999999992</v>
      </c>
      <c r="L2034" s="110" t="inlineStr">
        <is>
          <t>EDGE-169881-394220</t>
        </is>
      </c>
    </row>
    <row r="2035">
      <c r="B2035" s="110" t="n">
        <v>44352</v>
      </c>
      <c r="C2035" s="108" t="inlineStr">
        <is>
          <t>Tesla-(2021-4-20-2021-5-18)_Luca Ghelli _IT_Translation</t>
        </is>
      </c>
      <c r="H2035" s="110" t="n">
        <v>1878.2</v>
      </c>
      <c r="I2035" s="110" t="n">
        <v>0.07000000000000001</v>
      </c>
      <c r="J2035" s="110" t="inlineStr">
        <is>
          <t>EUR</t>
        </is>
      </c>
      <c r="K2035" s="110" t="n">
        <v>131.474</v>
      </c>
      <c r="L2035" s="110" t="inlineStr">
        <is>
          <t>EDGE-44352-394221</t>
        </is>
      </c>
    </row>
    <row r="2036">
      <c r="B2036" s="110" t="n">
        <v>175908</v>
      </c>
      <c r="C2036" s="108" t="inlineStr">
        <is>
          <t>Tesla-(2021-4-20-2021-5-18)_Johan Mikael Kjällman_SV_Translation</t>
        </is>
      </c>
      <c r="H2036" s="110" t="n">
        <v>4240.869230769231</v>
      </c>
      <c r="I2036" s="110" t="n">
        <v>0.13</v>
      </c>
      <c r="J2036" s="110" t="inlineStr">
        <is>
          <t>EUR</t>
        </is>
      </c>
      <c r="K2036" s="110" t="n">
        <v>551.313</v>
      </c>
      <c r="L2036" s="110" t="inlineStr">
        <is>
          <t>EDGE-175908-394222</t>
        </is>
      </c>
    </row>
    <row r="2037">
      <c r="B2037" s="110" t="n">
        <v>5522</v>
      </c>
      <c r="C2037" s="108" t="inlineStr">
        <is>
          <t>Tesla-(2021-4-20-2021-5-18)_ESTR_TR_Translation</t>
        </is>
      </c>
      <c r="H2037" s="110" t="n">
        <v>1652.2</v>
      </c>
      <c r="I2037" s="110" t="n">
        <v>0.063</v>
      </c>
      <c r="J2037" s="110" t="inlineStr">
        <is>
          <t>USD</t>
        </is>
      </c>
      <c r="K2037" s="110" t="n">
        <v>104.0886</v>
      </c>
      <c r="L2037" s="110" t="inlineStr">
        <is>
          <t>EDGE-5522-394223</t>
        </is>
      </c>
    </row>
    <row r="2038">
      <c r="B2038" s="110" t="n">
        <v>146800</v>
      </c>
      <c r="C2038" s="108" t="inlineStr">
        <is>
          <t>Tesla-(2021-4-20-2021-5-18)_Hudayi Ozcan_TR_Translation</t>
        </is>
      </c>
      <c r="H2038" s="110" t="n">
        <v>530</v>
      </c>
      <c r="I2038" s="110" t="n">
        <v>0.06</v>
      </c>
      <c r="J2038" s="110" t="inlineStr">
        <is>
          <t>USD</t>
        </is>
      </c>
      <c r="K2038" s="110" t="n">
        <v>31.8</v>
      </c>
      <c r="L2038" s="110" t="inlineStr">
        <is>
          <t>EDGE-146800-394224</t>
        </is>
      </c>
    </row>
    <row r="2039">
      <c r="B2039" s="110" t="n">
        <v>72368</v>
      </c>
      <c r="C2039" s="108" t="inlineStr">
        <is>
          <t>Tesla-(2021-4-20-2021-5-18)_Marta Pou Rovira_CA_Review</t>
        </is>
      </c>
      <c r="H2039" s="110" t="n">
        <v>4893.599999999999</v>
      </c>
      <c r="I2039" s="110" t="n">
        <v>0.019</v>
      </c>
      <c r="J2039" s="110" t="inlineStr">
        <is>
          <t>EUR</t>
        </is>
      </c>
      <c r="K2039" s="110" t="n">
        <v>92.97839999999999</v>
      </c>
      <c r="L2039" s="110" t="inlineStr">
        <is>
          <t>EDGE-72368-394225</t>
        </is>
      </c>
    </row>
    <row r="2040">
      <c r="B2040" s="110" t="n">
        <v>161261</v>
      </c>
      <c r="C2040" s="108" t="inlineStr">
        <is>
          <t>Tesla-(2021-4-20-2021-5-18)_Ilaria Mazzaferro_IT_Review</t>
        </is>
      </c>
      <c r="H2040" s="110" t="n">
        <v>3081.7</v>
      </c>
      <c r="I2040" s="110" t="n">
        <v>0.02</v>
      </c>
      <c r="J2040" s="110" t="inlineStr">
        <is>
          <t>EUR</t>
        </is>
      </c>
      <c r="K2040" s="110" t="n">
        <v>61.634</v>
      </c>
      <c r="L2040" s="110" t="inlineStr">
        <is>
          <t>EDGE-161261-394226</t>
        </is>
      </c>
    </row>
    <row r="2041">
      <c r="B2041" s="110" t="n">
        <v>5522</v>
      </c>
      <c r="C2041" s="108" t="inlineStr">
        <is>
          <t>Tesla-(2021-4-20-2021-5-18)_ESTR_TR_Review</t>
        </is>
      </c>
      <c r="H2041" s="110" t="n">
        <v>976.3</v>
      </c>
      <c r="I2041" s="110" t="n">
        <v>0.025</v>
      </c>
      <c r="J2041" s="110" t="inlineStr">
        <is>
          <t>USD</t>
        </is>
      </c>
      <c r="K2041" s="110" t="n">
        <v>24.4075</v>
      </c>
      <c r="L2041" s="110" t="inlineStr">
        <is>
          <t>EDGE-5522-394227</t>
        </is>
      </c>
    </row>
    <row r="2042">
      <c r="B2042" s="110" t="n">
        <v>146800</v>
      </c>
      <c r="C2042" s="108" t="inlineStr">
        <is>
          <t>Tesla-(2021-4-20-2021-5-18)_Hudayi Ozcan_TR_Review</t>
        </is>
      </c>
      <c r="H2042" s="110" t="n">
        <v>729.5</v>
      </c>
      <c r="I2042" s="110" t="n">
        <v>0.02</v>
      </c>
      <c r="J2042" s="110" t="inlineStr">
        <is>
          <t>USD</t>
        </is>
      </c>
      <c r="K2042" s="110" t="n">
        <v>14.59</v>
      </c>
      <c r="L2042" s="110" t="inlineStr">
        <is>
          <t>EDGE-146800-394228</t>
        </is>
      </c>
    </row>
    <row r="2043">
      <c r="B2043" s="110" t="n">
        <v>72368</v>
      </c>
      <c r="C2043" s="108" t="inlineStr">
        <is>
          <t>202205_LQA monthly report_CA_Marta_1h</t>
        </is>
      </c>
      <c r="H2043" s="110" t="n">
        <v>1</v>
      </c>
      <c r="I2043" s="110" t="n">
        <v>17</v>
      </c>
      <c r="J2043" s="110" t="inlineStr">
        <is>
          <t>EUR</t>
        </is>
      </c>
      <c r="K2043" s="110" t="n">
        <v>17</v>
      </c>
      <c r="L2043" s="110" t="inlineStr">
        <is>
          <t>EDGE-72368-394231</t>
        </is>
      </c>
    </row>
    <row r="2044">
      <c r="B2044" s="110" t="n">
        <v>51833</v>
      </c>
      <c r="C2044" s="108" t="inlineStr">
        <is>
          <t>Tesla-(2022-4-20-2022-5-18)_Pablo San Millan Gutierrez_ES_Translation</t>
        </is>
      </c>
      <c r="H2044" s="110" t="n">
        <v>4807.828571428571</v>
      </c>
      <c r="I2044" s="110" t="n">
        <v>0.07000000000000001</v>
      </c>
      <c r="J2044" s="110" t="inlineStr">
        <is>
          <t>EUR</t>
        </is>
      </c>
      <c r="K2044" s="110" t="n">
        <v>336.548</v>
      </c>
      <c r="L2044" s="110" t="inlineStr">
        <is>
          <t>EDGE-51833-394306</t>
        </is>
      </c>
    </row>
    <row r="2045">
      <c r="B2045" s="110" t="n">
        <v>74965</v>
      </c>
      <c r="C2045" s="108" t="inlineStr">
        <is>
          <t>Tesla-(2022-4-20-2022-5-18)_Alenka Metljak_SL_Translation</t>
        </is>
      </c>
      <c r="H2045" s="110" t="n">
        <v>3615.736842105263</v>
      </c>
      <c r="I2045" s="110" t="n">
        <v>0.076</v>
      </c>
      <c r="J2045" s="110" t="inlineStr">
        <is>
          <t>EUR</t>
        </is>
      </c>
      <c r="K2045" s="110" t="n">
        <v>274.796</v>
      </c>
      <c r="L2045" s="110" t="inlineStr">
        <is>
          <t>EDGE-74965-394307</t>
        </is>
      </c>
    </row>
    <row r="2046">
      <c r="B2046" s="110" t="n">
        <v>74965</v>
      </c>
      <c r="C2046" s="108" t="inlineStr">
        <is>
          <t>Tesla-(2022-4-20-2022-5-18)_Alenka Metljak_SL_Review</t>
        </is>
      </c>
      <c r="H2046" s="110" t="n">
        <v>2402.4</v>
      </c>
      <c r="I2046" s="110" t="n">
        <v>0.024</v>
      </c>
      <c r="J2046" s="110" t="inlineStr">
        <is>
          <t>EUR</t>
        </is>
      </c>
      <c r="K2046" s="110" t="n">
        <v>57.6576</v>
      </c>
      <c r="L2046" s="110" t="inlineStr">
        <is>
          <t>EDGE-74965-394308</t>
        </is>
      </c>
    </row>
    <row r="2047">
      <c r="B2047" s="110" t="n">
        <v>5533</v>
      </c>
      <c r="C2047" s="108" t="inlineStr">
        <is>
          <t>Tesla-(2022-4-20-2022-5-18)_Laszlo Kovacs_HU_Translation</t>
        </is>
      </c>
      <c r="H2047" s="110" t="n">
        <v>3023.1</v>
      </c>
      <c r="I2047" s="110" t="n">
        <v>0.08</v>
      </c>
      <c r="J2047" s="110" t="inlineStr">
        <is>
          <t>USD</t>
        </is>
      </c>
      <c r="K2047" s="110" t="n">
        <v>241.848</v>
      </c>
      <c r="L2047" s="110" t="inlineStr">
        <is>
          <t>EDGE-5533-394309</t>
        </is>
      </c>
    </row>
    <row r="2048">
      <c r="B2048" s="110" t="n">
        <v>5533</v>
      </c>
      <c r="C2048" s="108" t="inlineStr">
        <is>
          <t>Tesla-(2022-4-20-2022-5-18)_Laszlo Kovacs_HU_Review</t>
        </is>
      </c>
      <c r="H2048" s="110" t="n">
        <v>5959.085185185185</v>
      </c>
      <c r="I2048" s="110" t="n">
        <v>0.027</v>
      </c>
      <c r="J2048" s="110" t="inlineStr">
        <is>
          <t>USD</t>
        </is>
      </c>
      <c r="K2048" s="110" t="n">
        <v>160.8953</v>
      </c>
      <c r="L2048" s="110" t="inlineStr">
        <is>
          <t>EDGE-5533-394310</t>
        </is>
      </c>
    </row>
    <row r="2049">
      <c r="B2049" s="110" t="n">
        <v>170224</v>
      </c>
      <c r="C2049" s="108" t="inlineStr">
        <is>
          <t>Tesla-(2022-4-20-2022-5-18)_Corinne Duquette_FR_CA_Translation</t>
        </is>
      </c>
      <c r="H2049" s="110" t="n">
        <v>6897.799999999999</v>
      </c>
      <c r="I2049" s="110" t="n">
        <v>0.1</v>
      </c>
      <c r="J2049" s="110" t="inlineStr">
        <is>
          <t>USD</t>
        </is>
      </c>
      <c r="K2049" s="110" t="n">
        <v>689.78</v>
      </c>
      <c r="L2049" s="110" t="inlineStr">
        <is>
          <t>EDGE-170224-394311</t>
        </is>
      </c>
    </row>
    <row r="2050">
      <c r="B2050" s="110" t="n">
        <v>74978</v>
      </c>
      <c r="C2050" s="108" t="inlineStr">
        <is>
          <t>Tesla-(2022-4-20-2022-5-18)_Pilar Vasquez_ES_Translation</t>
        </is>
      </c>
      <c r="H2050" s="110" t="n">
        <v>128</v>
      </c>
      <c r="I2050" s="110" t="n">
        <v>0.05</v>
      </c>
      <c r="J2050" s="110" t="inlineStr">
        <is>
          <t>USD</t>
        </is>
      </c>
      <c r="K2050" s="110" t="n">
        <v>6.4</v>
      </c>
      <c r="L2050" s="110" t="inlineStr">
        <is>
          <t>EDGE-74978-394312</t>
        </is>
      </c>
    </row>
    <row r="2051">
      <c r="B2051" s="110" t="n">
        <v>194360</v>
      </c>
      <c r="C2051" s="108" t="inlineStr">
        <is>
          <t>Tesla-(2022-4-20-2022-5-18)_Jussi Anttila_FI_Translation</t>
        </is>
      </c>
      <c r="H2051" s="110" t="n">
        <v>2092.5</v>
      </c>
      <c r="I2051" s="110" t="n">
        <v>0.13</v>
      </c>
      <c r="J2051" s="110" t="inlineStr">
        <is>
          <t>EUR</t>
        </is>
      </c>
      <c r="K2051" s="110" t="n">
        <v>272.025</v>
      </c>
      <c r="L2051" s="110" t="inlineStr">
        <is>
          <t>EDGE-194360-395685</t>
        </is>
      </c>
    </row>
    <row r="2052">
      <c r="B2052" s="110" t="n">
        <v>190215</v>
      </c>
      <c r="C2052" s="108" t="inlineStr">
        <is>
          <t>Tesla-(2022-4-20-2022-5-18)_Osama Mohammed El-Bishlawi_AR_Translation</t>
        </is>
      </c>
      <c r="H2052" s="110" t="n">
        <v>584.6000000000001</v>
      </c>
      <c r="I2052" s="110" t="n">
        <v>0.05</v>
      </c>
      <c r="J2052" s="110" t="inlineStr">
        <is>
          <t>USD</t>
        </is>
      </c>
      <c r="K2052" s="110" t="n">
        <v>29.23000000000001</v>
      </c>
      <c r="L2052" s="110" t="inlineStr">
        <is>
          <t>EDGE-190215-395686</t>
        </is>
      </c>
    </row>
    <row r="2053">
      <c r="B2053" s="110" t="n">
        <v>189907</v>
      </c>
      <c r="C2053" s="108" t="inlineStr">
        <is>
          <t>Tesla-(2022-4-20-2022-5-18)_Abdelwahab Muhammad_AR_Translation</t>
        </is>
      </c>
      <c r="H2053" s="110" t="n">
        <v>92.3</v>
      </c>
      <c r="I2053" s="110" t="n">
        <v>0.055</v>
      </c>
      <c r="J2053" s="110" t="inlineStr">
        <is>
          <t>USD</t>
        </is>
      </c>
      <c r="K2053" s="110" t="n">
        <v>5.0765</v>
      </c>
      <c r="L2053" s="110" t="inlineStr">
        <is>
          <t>EDGE-189907-395687</t>
        </is>
      </c>
    </row>
    <row r="2054">
      <c r="B2054" s="110" t="n">
        <v>187409</v>
      </c>
      <c r="C2054" s="108" t="inlineStr">
        <is>
          <t>Tesla-(2022-4-20-2022-5-18)_Sonja Klaric_HR_Translation</t>
        </is>
      </c>
      <c r="H2054" s="110" t="n">
        <v>1993.9</v>
      </c>
      <c r="I2054" s="110" t="n">
        <v>0.06</v>
      </c>
      <c r="J2054" s="110" t="inlineStr">
        <is>
          <t>EUR</t>
        </is>
      </c>
      <c r="K2054" s="110" t="n">
        <v>119.634</v>
      </c>
      <c r="L2054" s="110" t="inlineStr">
        <is>
          <t>EDGE-187409-395688</t>
        </is>
      </c>
    </row>
    <row r="2055">
      <c r="B2055" s="110" t="n">
        <v>74965</v>
      </c>
      <c r="C2055" s="108" t="inlineStr">
        <is>
          <t>Tesla-(2022-4-20-2022-5-18)_Alt plus_HR_HR_Translation</t>
        </is>
      </c>
      <c r="H2055" s="110" t="n">
        <v>136.4</v>
      </c>
      <c r="I2055" s="110" t="n">
        <v>0.07099999999999999</v>
      </c>
      <c r="J2055" s="110" t="inlineStr">
        <is>
          <t>EUR</t>
        </is>
      </c>
      <c r="K2055" s="110" t="n">
        <v>9.6844</v>
      </c>
      <c r="L2055" s="110" t="inlineStr">
        <is>
          <t>EDGE-74965-395689</t>
        </is>
      </c>
    </row>
    <row r="2056">
      <c r="B2056" s="110" t="n">
        <v>195686</v>
      </c>
      <c r="C2056" s="108" t="inlineStr">
        <is>
          <t>Tesla-(2022-4-20-2022-5-18)_Lukáš Georgiev_CZ_Translation</t>
        </is>
      </c>
      <c r="H2056" s="110" t="n">
        <v>3608.1</v>
      </c>
      <c r="I2056" s="110" t="n">
        <v>0.06</v>
      </c>
      <c r="J2056" s="110" t="inlineStr">
        <is>
          <t>EUR</t>
        </is>
      </c>
      <c r="K2056" s="110" t="n">
        <v>216.486</v>
      </c>
      <c r="L2056" s="110" t="inlineStr">
        <is>
          <t>EDGE-195686-395690</t>
        </is>
      </c>
    </row>
    <row r="2057">
      <c r="B2057" s="110" t="n">
        <v>195328</v>
      </c>
      <c r="C2057" s="108" t="inlineStr">
        <is>
          <t>Tesla-(2022-4-20-2022-5-18)_Michaela Cocca_CZ_Translation</t>
        </is>
      </c>
      <c r="H2057" s="110" t="n">
        <v>25.2</v>
      </c>
      <c r="I2057" s="110" t="n">
        <v>0.045</v>
      </c>
      <c r="J2057" s="110" t="inlineStr">
        <is>
          <t>EUR</t>
        </is>
      </c>
      <c r="K2057" s="110" t="n">
        <v>1.134</v>
      </c>
      <c r="L2057" s="110" t="inlineStr">
        <is>
          <t>EDGE-195328-395691</t>
        </is>
      </c>
    </row>
    <row r="2058">
      <c r="B2058" s="110" t="n">
        <v>176902</v>
      </c>
      <c r="C2058" s="108" t="inlineStr">
        <is>
          <t>Tesla-(2022-4-20-2022-5-18)_Ida Søgaard_DA_Translation</t>
        </is>
      </c>
      <c r="H2058" s="110" t="n">
        <v>1493.416666666667</v>
      </c>
      <c r="I2058" s="110" t="n">
        <v>0.12</v>
      </c>
      <c r="J2058" s="110" t="inlineStr">
        <is>
          <t>EUR</t>
        </is>
      </c>
      <c r="K2058" s="110" t="n">
        <v>179.21</v>
      </c>
      <c r="L2058" s="110" t="inlineStr">
        <is>
          <t>EDGE-176902-395692</t>
        </is>
      </c>
    </row>
    <row r="2059">
      <c r="B2059" s="110" t="n">
        <v>244187</v>
      </c>
      <c r="C2059" s="108" t="inlineStr">
        <is>
          <t>Tesla-(2022-4-20-2022-5-18)_Daniel Heydorn_DA_Translation</t>
        </is>
      </c>
      <c r="H2059" s="110" t="n">
        <v>232.7</v>
      </c>
      <c r="I2059" s="110" t="n">
        <v>0.13</v>
      </c>
      <c r="J2059" s="110" t="inlineStr">
        <is>
          <t>EUR</t>
        </is>
      </c>
      <c r="K2059" s="110" t="n">
        <v>30.251</v>
      </c>
      <c r="L2059" s="110" t="inlineStr">
        <is>
          <t>EDGE-244187-395693</t>
        </is>
      </c>
    </row>
    <row r="2060">
      <c r="B2060" s="110" t="n">
        <v>176901</v>
      </c>
      <c r="C2060" s="108" t="inlineStr">
        <is>
          <t>Tesla-(2022-4-20-2022-5-18)_Cecilia Gammeltoft-Hansen_DA_Translation</t>
        </is>
      </c>
      <c r="H2060" s="110" t="n">
        <v>789</v>
      </c>
      <c r="I2060" s="110" t="n">
        <v>0.12</v>
      </c>
      <c r="J2060" s="110" t="inlineStr">
        <is>
          <t>EUR</t>
        </is>
      </c>
      <c r="K2060" s="110" t="n">
        <v>94.67999999999999</v>
      </c>
      <c r="L2060" s="110" t="inlineStr">
        <is>
          <t>EDGE-176901-395694</t>
        </is>
      </c>
    </row>
    <row r="2061">
      <c r="B2061" s="110" t="n">
        <v>51885</v>
      </c>
      <c r="C2061" s="108" t="inlineStr">
        <is>
          <t>Tesla-(2022-4-20-2022-5-18)_Romuald Pawlikowski_PL_Translation</t>
        </is>
      </c>
      <c r="H2061" s="110" t="n">
        <v>871.1666666666667</v>
      </c>
      <c r="I2061" s="110" t="n">
        <v>0.06</v>
      </c>
      <c r="J2061" s="110" t="inlineStr">
        <is>
          <t>EUR</t>
        </is>
      </c>
      <c r="K2061" s="110" t="n">
        <v>52.27</v>
      </c>
      <c r="L2061" s="110" t="inlineStr">
        <is>
          <t>EDGE-51885-395695</t>
        </is>
      </c>
    </row>
    <row r="2062">
      <c r="B2062" s="110" t="n">
        <v>189907</v>
      </c>
      <c r="C2062" s="108" t="inlineStr">
        <is>
          <t>Tesla-(2022-4-20-2022-5-18)_Abdelwahab Muhammad_AR_Review</t>
        </is>
      </c>
      <c r="H2062" s="110" t="n">
        <v>373.9999999999999</v>
      </c>
      <c r="I2062" s="110" t="n">
        <v>0.03</v>
      </c>
      <c r="J2062" s="110" t="inlineStr">
        <is>
          <t>USD</t>
        </is>
      </c>
      <c r="K2062" s="110" t="n">
        <v>11.22</v>
      </c>
      <c r="L2062" s="110" t="inlineStr">
        <is>
          <t>EDGE-189907-395696</t>
        </is>
      </c>
    </row>
    <row r="2063">
      <c r="B2063" s="110" t="n">
        <v>187410</v>
      </c>
      <c r="C2063" s="108" t="inlineStr">
        <is>
          <t>Tesla-(2022-4-20-2022-5-18)_Mirna Safar_HR_Review</t>
        </is>
      </c>
      <c r="H2063" s="110" t="n">
        <v>2203.8</v>
      </c>
      <c r="I2063" s="110" t="n">
        <v>0.015</v>
      </c>
      <c r="J2063" s="110" t="inlineStr">
        <is>
          <t>EUR</t>
        </is>
      </c>
      <c r="K2063" s="110" t="n">
        <v>33.057</v>
      </c>
      <c r="L2063" s="110" t="inlineStr">
        <is>
          <t>EDGE-187410-395697</t>
        </is>
      </c>
    </row>
    <row r="2064">
      <c r="B2064" s="110" t="n">
        <v>195686</v>
      </c>
      <c r="C2064" s="108" t="inlineStr">
        <is>
          <t>Tesla-(2022-4-20-2022-5-18)_Lukáš Georgiev_CZ_Review</t>
        </is>
      </c>
      <c r="H2064" s="110" t="n">
        <v>33.4</v>
      </c>
      <c r="I2064" s="110" t="n">
        <v>0.018</v>
      </c>
      <c r="J2064" s="110" t="inlineStr">
        <is>
          <t>EUR</t>
        </is>
      </c>
      <c r="K2064" s="110" t="n">
        <v>0.6012</v>
      </c>
      <c r="L2064" s="110" t="inlineStr">
        <is>
          <t>EDGE-195686-395698</t>
        </is>
      </c>
    </row>
    <row r="2065">
      <c r="B2065" s="110" t="n">
        <v>195328</v>
      </c>
      <c r="C2065" s="108" t="inlineStr">
        <is>
          <t>Tesla-(2022-4-20-2022-5-18)_Michaela Cocca_CZ_Review</t>
        </is>
      </c>
      <c r="H2065" s="110" t="n">
        <v>2633</v>
      </c>
      <c r="I2065" s="110" t="n">
        <v>0.014</v>
      </c>
      <c r="J2065" s="110" t="inlineStr">
        <is>
          <t>EUR</t>
        </is>
      </c>
      <c r="K2065" s="110" t="n">
        <v>36.862</v>
      </c>
      <c r="L2065" s="110" t="inlineStr">
        <is>
          <t>EDGE-195328-395699</t>
        </is>
      </c>
    </row>
    <row r="2066">
      <c r="B2066" s="110" t="n">
        <v>194361</v>
      </c>
      <c r="C2066" s="108" t="inlineStr">
        <is>
          <t>Tesla-(2022-4-20-2022-5-18)_Jarmo Katainen_FI_Review</t>
        </is>
      </c>
      <c r="H2066" s="110" t="n">
        <v>2177.6</v>
      </c>
      <c r="I2066" s="110" t="n">
        <v>0.04</v>
      </c>
      <c r="J2066" s="110" t="inlineStr">
        <is>
          <t>EUR</t>
        </is>
      </c>
      <c r="K2066" s="110" t="n">
        <v>87.104</v>
      </c>
      <c r="L2066" s="110" t="inlineStr">
        <is>
          <t>EDGE-194361-395700</t>
        </is>
      </c>
    </row>
    <row r="2067">
      <c r="B2067" s="110" t="inlineStr">
        <is>
          <t>G90006218</t>
        </is>
      </c>
      <c r="C2067" s="108" t="inlineStr">
        <is>
          <t>Tesla-(2022-4-20-2022-5-18)_Maciej Andrzejczak_PL_Translation</t>
        </is>
      </c>
      <c r="H2067" s="110" t="n">
        <v>405.1</v>
      </c>
      <c r="I2067" s="110" t="n">
        <v>0.08</v>
      </c>
      <c r="J2067" s="110" t="inlineStr">
        <is>
          <t>EUR</t>
        </is>
      </c>
      <c r="K2067" s="110" t="n">
        <v>32.408</v>
      </c>
      <c r="L2067" s="110" t="inlineStr">
        <is>
          <t>EDGE-G90006218-395751</t>
        </is>
      </c>
    </row>
    <row r="2068">
      <c r="B2068" s="110" t="inlineStr">
        <is>
          <t>G90006216</t>
        </is>
      </c>
      <c r="C2068" s="108" t="inlineStr">
        <is>
          <t>Tesla-(2022-4-20-2022-5-18)_Maciej Zieliński_PL_Translation</t>
        </is>
      </c>
      <c r="H2068" s="110" t="n">
        <v>1690.6</v>
      </c>
      <c r="I2068" s="110" t="n">
        <v>0.05</v>
      </c>
      <c r="J2068" s="110" t="inlineStr">
        <is>
          <t>EUR</t>
        </is>
      </c>
      <c r="K2068" s="110" t="n">
        <v>84.53</v>
      </c>
      <c r="L2068" s="110" t="inlineStr">
        <is>
          <t>EDGE-G90006216-395767</t>
        </is>
      </c>
    </row>
    <row r="2069">
      <c r="B2069" s="110" t="inlineStr">
        <is>
          <t>G90006215</t>
        </is>
      </c>
      <c r="C2069" s="108" t="inlineStr">
        <is>
          <t>Tesla-(2022-4-20-2022-5-18)_Marcin Marciniszyn_PL_Translation</t>
        </is>
      </c>
      <c r="H2069" s="110" t="n">
        <v>3.5</v>
      </c>
      <c r="I2069" s="110" t="n">
        <v>0.07000000000000001</v>
      </c>
      <c r="J2069" s="110" t="inlineStr">
        <is>
          <t>EUR</t>
        </is>
      </c>
      <c r="K2069" s="110" t="n">
        <v>0.245</v>
      </c>
      <c r="L2069" s="110" t="inlineStr">
        <is>
          <t>EDGE-G90006215-395774</t>
        </is>
      </c>
    </row>
    <row r="2070">
      <c r="B2070" s="110" t="inlineStr">
        <is>
          <t>G90006218</t>
        </is>
      </c>
      <c r="C2070" s="108" t="inlineStr">
        <is>
          <t>Tesla-(2022-4-20-2022-5-18)_Maciej Andrzejczak_PL_Review</t>
        </is>
      </c>
      <c r="H2070" s="110" t="n">
        <v>179</v>
      </c>
      <c r="I2070" s="110" t="n">
        <v>0.022</v>
      </c>
      <c r="J2070" s="110" t="inlineStr">
        <is>
          <t>EUR</t>
        </is>
      </c>
      <c r="K2070" s="110" t="n">
        <v>3.938</v>
      </c>
      <c r="L2070" s="110" t="inlineStr">
        <is>
          <t>EDGE-G90006218-395778</t>
        </is>
      </c>
    </row>
    <row r="2071">
      <c r="B2071" s="110" t="n">
        <v>164962</v>
      </c>
      <c r="C2071" s="108" t="inlineStr">
        <is>
          <t>Tesla-(2022-4-20-2022-5-18)_Geray Lv_CN_Translation</t>
        </is>
      </c>
      <c r="H2071" s="110" t="n">
        <v>2956.1</v>
      </c>
      <c r="I2071" s="110" t="n">
        <v>0.33</v>
      </c>
      <c r="J2071" s="110" t="inlineStr">
        <is>
          <t>CNY</t>
        </is>
      </c>
      <c r="K2071" s="110" t="n">
        <v>975.513</v>
      </c>
      <c r="L2071" s="110" t="inlineStr">
        <is>
          <t>EDGE-164962-395433</t>
        </is>
      </c>
    </row>
    <row r="2072">
      <c r="B2072" s="110" t="n">
        <v>16756</v>
      </c>
      <c r="C2072" s="108" t="inlineStr">
        <is>
          <t>Tesla-(2022-4-20-2022-5-18)_Guo Zhanying_CN_Translation</t>
        </is>
      </c>
      <c r="H2072" s="110" t="n">
        <v>1443.1</v>
      </c>
      <c r="I2072" s="110" t="n">
        <v>0.18</v>
      </c>
      <c r="J2072" s="110" t="inlineStr">
        <is>
          <t>CNY</t>
        </is>
      </c>
      <c r="K2072" s="110">
        <f>H2072*I2072</f>
        <v/>
      </c>
      <c r="L2072" s="110" t="inlineStr">
        <is>
          <t>EDGE-16756-395434</t>
        </is>
      </c>
    </row>
    <row r="2073">
      <c r="B2073" s="110" t="n">
        <v>117325</v>
      </c>
      <c r="C2073" s="108" t="inlineStr">
        <is>
          <t>Tesla-(2022-4-20-2022-5-18)_Hiromasa Funaki_JA_Translation</t>
        </is>
      </c>
      <c r="H2073" s="110" t="n">
        <v>7664</v>
      </c>
      <c r="I2073" s="110" t="n">
        <v>10</v>
      </c>
      <c r="J2073" s="110" t="inlineStr">
        <is>
          <t>JPY</t>
        </is>
      </c>
      <c r="K2073" s="110" t="n">
        <v>76640</v>
      </c>
      <c r="L2073" s="110" t="inlineStr">
        <is>
          <t>EDGE-117325-395435</t>
        </is>
      </c>
    </row>
    <row r="2074">
      <c r="B2074" s="110" t="n">
        <v>190801</v>
      </c>
      <c r="C2074" s="108" t="inlineStr">
        <is>
          <t>Tesla-(2022-4-20-2022-5-18)_Li Yingsong_CN_Translation</t>
        </is>
      </c>
      <c r="H2074" s="110" t="n">
        <v>509.0000000000001</v>
      </c>
      <c r="I2074" s="110" t="n">
        <v>0.18</v>
      </c>
      <c r="J2074" s="110" t="inlineStr">
        <is>
          <t>CNY</t>
        </is>
      </c>
      <c r="K2074" s="110" t="n">
        <v>91.62</v>
      </c>
      <c r="L2074" s="110" t="inlineStr">
        <is>
          <t>EDGE-190801-395436</t>
        </is>
      </c>
    </row>
    <row r="2075">
      <c r="B2075" s="110" t="n">
        <v>190801</v>
      </c>
      <c r="C2075" s="108" t="inlineStr">
        <is>
          <t>Tesla-(2022-4-20-2022-5-18)_Li Yingsong_CN_Review</t>
        </is>
      </c>
      <c r="H2075" s="110" t="n">
        <v>239.5</v>
      </c>
      <c r="I2075" s="110" t="n">
        <v>0.075</v>
      </c>
      <c r="J2075" s="110" t="inlineStr">
        <is>
          <t>CNY</t>
        </is>
      </c>
      <c r="K2075" s="110" t="n">
        <v>17.9625</v>
      </c>
      <c r="L2075" s="110" t="inlineStr">
        <is>
          <t>EDGE-190801-395437</t>
        </is>
      </c>
    </row>
    <row r="2076">
      <c r="B2076" s="110" t="n">
        <v>164641</v>
      </c>
      <c r="C2076" s="108" t="inlineStr">
        <is>
          <t>Tesla-(2022-4-20-2022-5-18)_Yutaka Kato_JA_Review</t>
        </is>
      </c>
      <c r="H2076" s="110" t="n">
        <v>3012.1</v>
      </c>
      <c r="I2076" s="110" t="n">
        <v>0.035</v>
      </c>
      <c r="J2076" s="110" t="inlineStr">
        <is>
          <t>USD</t>
        </is>
      </c>
      <c r="K2076" s="110" t="n">
        <v>105.4235</v>
      </c>
      <c r="L2076" s="110" t="inlineStr">
        <is>
          <t>EDGE-164641-395438</t>
        </is>
      </c>
    </row>
    <row r="2077">
      <c r="B2077" s="110" t="n">
        <v>164962</v>
      </c>
      <c r="C2077" s="108" t="inlineStr">
        <is>
          <t>Tesla_Offline_Geray Lv_CN_Translation</t>
        </is>
      </c>
      <c r="H2077" s="110" t="n">
        <v>12264.6</v>
      </c>
      <c r="I2077" s="110" t="n">
        <v>0.33</v>
      </c>
      <c r="J2077" s="110" t="inlineStr">
        <is>
          <t>CNY</t>
        </is>
      </c>
      <c r="K2077" s="110">
        <f>H2077*I2077</f>
        <v/>
      </c>
      <c r="L2077" s="110" t="inlineStr">
        <is>
          <t>EDGE-164962-397452</t>
        </is>
      </c>
    </row>
    <row r="2078">
      <c r="B2078" s="110" t="n">
        <v>190801</v>
      </c>
      <c r="C2078" s="108" t="inlineStr">
        <is>
          <t>Tesla_Offline_Li Yingsong_CN_Translation</t>
        </is>
      </c>
      <c r="H2078" s="110" t="n">
        <v>10197.9</v>
      </c>
      <c r="I2078" s="110" t="n">
        <v>0.18</v>
      </c>
      <c r="J2078" s="110" t="inlineStr">
        <is>
          <t>CNY</t>
        </is>
      </c>
      <c r="K2078" s="110">
        <f>H2078*I2078</f>
        <v/>
      </c>
      <c r="L2078" s="110" t="inlineStr">
        <is>
          <t>EDGE-190801-397453</t>
        </is>
      </c>
    </row>
    <row r="2079">
      <c r="B2079" s="110" t="n">
        <v>103906</v>
      </c>
      <c r="C2079" s="108" t="inlineStr">
        <is>
          <t>Tesla_Offline_David Wang_CN_Translation</t>
        </is>
      </c>
      <c r="H2079" s="110" t="n">
        <v>12263</v>
      </c>
      <c r="I2079" s="110" t="n">
        <v>0.04</v>
      </c>
      <c r="J2079" s="110" t="inlineStr">
        <is>
          <t>USD</t>
        </is>
      </c>
      <c r="K2079" s="110">
        <f>H2079*I2079</f>
        <v/>
      </c>
      <c r="L2079" s="110" t="inlineStr">
        <is>
          <t>EDGE-103906-397454</t>
        </is>
      </c>
    </row>
    <row r="2080">
      <c r="B2080" s="110" t="n">
        <v>16756</v>
      </c>
      <c r="C2080" s="108" t="inlineStr">
        <is>
          <t>Tesla_Offline_Guo Zhanying_CN_Review</t>
        </is>
      </c>
      <c r="H2080" s="110" t="n">
        <v>34764.9</v>
      </c>
      <c r="I2080" s="110" t="n">
        <v>0.09</v>
      </c>
      <c r="J2080" s="110" t="inlineStr">
        <is>
          <t>CNY</t>
        </is>
      </c>
      <c r="K2080" s="110">
        <f>H2080*I2080</f>
        <v/>
      </c>
      <c r="L2080" s="110" t="inlineStr">
        <is>
          <t>EDGE-16756-397455</t>
        </is>
      </c>
    </row>
    <row r="2081">
      <c r="B2081" s="110" t="n">
        <v>217081</v>
      </c>
      <c r="C2081" s="108" t="inlineStr">
        <is>
          <t>Tesla CN-EN Confirmation_Nicholas_0.5h</t>
        </is>
      </c>
      <c r="H2081" s="110" t="n">
        <v>0.5</v>
      </c>
      <c r="I2081" s="110" t="n">
        <v>30</v>
      </c>
      <c r="J2081" s="110" t="inlineStr">
        <is>
          <t>USD</t>
        </is>
      </c>
      <c r="K2081" s="110">
        <f>H2081*I2081</f>
        <v/>
      </c>
      <c r="L2081" s="110" t="inlineStr">
        <is>
          <t>EDGE-217081-395447</t>
        </is>
      </c>
    </row>
    <row r="2082">
      <c r="B2082" s="110" t="n">
        <v>16756</v>
      </c>
      <c r="C2082" s="108" t="inlineStr">
        <is>
          <t>20220507_offline_Translation_CN_Guo Zhanying</t>
        </is>
      </c>
      <c r="H2082" s="110" t="n">
        <v>1354</v>
      </c>
      <c r="I2082" s="110" t="n">
        <v>0.18</v>
      </c>
      <c r="J2082" s="110" t="inlineStr">
        <is>
          <t>CNY</t>
        </is>
      </c>
      <c r="K2082" s="110">
        <f>H2082*I2082</f>
        <v/>
      </c>
      <c r="L2082" s="110" t="inlineStr">
        <is>
          <t>EDGE-16756-397456</t>
        </is>
      </c>
    </row>
    <row r="2083">
      <c r="B2083" s="110" t="n">
        <v>169954</v>
      </c>
      <c r="C2083" s="108" t="inlineStr">
        <is>
          <t>Tesla-(2022-5-19-2022-6-19)_Peggy Chiang_TW_Translation</t>
        </is>
      </c>
      <c r="H2083" s="110" t="n">
        <v>5571.9</v>
      </c>
      <c r="I2083" s="110" t="n">
        <v>0.1</v>
      </c>
      <c r="J2083" s="110" t="inlineStr">
        <is>
          <t>USD</t>
        </is>
      </c>
      <c r="K2083" s="110" t="n">
        <v>557.1899999999999</v>
      </c>
      <c r="L2083" s="110" t="inlineStr">
        <is>
          <t>EDGE-169954-400824</t>
        </is>
      </c>
    </row>
    <row r="2084">
      <c r="B2084" s="110" t="n">
        <v>51840</v>
      </c>
      <c r="C2084" s="108" t="inlineStr">
        <is>
          <t>Tesla-(2022-5-19-2022-6-19)_Simon Wei_TW_Translation</t>
        </is>
      </c>
      <c r="H2084" s="110" t="n">
        <v>3758.3</v>
      </c>
      <c r="I2084" s="110" t="n">
        <v>0.035</v>
      </c>
      <c r="J2084" s="110" t="inlineStr">
        <is>
          <t>USD</t>
        </is>
      </c>
      <c r="K2084" s="110" t="n">
        <v>131.5405</v>
      </c>
      <c r="L2084" s="110" t="inlineStr">
        <is>
          <t>EDGE-51840-400825</t>
        </is>
      </c>
    </row>
    <row r="2085">
      <c r="B2085" s="110" t="n">
        <v>119669</v>
      </c>
      <c r="C2085" s="108" t="inlineStr">
        <is>
          <t>Tesla-(2022-5-19-2022-6-19)_Gyeongsu Lee_KO_Translation</t>
        </is>
      </c>
      <c r="H2085" s="110" t="n">
        <v>13194.9</v>
      </c>
      <c r="I2085" s="110" t="n">
        <v>0.06</v>
      </c>
      <c r="J2085" s="110" t="inlineStr">
        <is>
          <t>USD</t>
        </is>
      </c>
      <c r="K2085" s="110" t="n">
        <v>791.6940000000001</v>
      </c>
      <c r="L2085" s="110" t="inlineStr">
        <is>
          <t>EDGE-119669-400826</t>
        </is>
      </c>
    </row>
    <row r="2086">
      <c r="B2086" s="110" t="n">
        <v>123126</v>
      </c>
      <c r="C2086" s="108" t="inlineStr">
        <is>
          <t>Tesla-(2022-5-19-2022-6-19)_Seong Bok Lee_KO_Translation</t>
        </is>
      </c>
      <c r="H2086" s="110" t="n">
        <v>278.5</v>
      </c>
      <c r="I2086" s="110" t="n">
        <v>0.07000000000000001</v>
      </c>
      <c r="J2086" s="110" t="inlineStr">
        <is>
          <t>USD</t>
        </is>
      </c>
      <c r="K2086" s="110" t="n">
        <v>19.495</v>
      </c>
      <c r="L2086" s="110" t="inlineStr">
        <is>
          <t>EDGE-123126-400827</t>
        </is>
      </c>
    </row>
    <row r="2087">
      <c r="B2087" s="110" t="n">
        <v>170316</v>
      </c>
      <c r="C2087" s="108" t="inlineStr">
        <is>
          <t>Tesla-(2022-5-19-2022-6-19)_Li Yat Tung_HK_Translation</t>
        </is>
      </c>
      <c r="H2087" s="110" t="n">
        <v>9072.999999999998</v>
      </c>
      <c r="I2087" s="110" t="n">
        <v>0.08500000000000001</v>
      </c>
      <c r="J2087" s="110" t="inlineStr">
        <is>
          <t>USD</t>
        </is>
      </c>
      <c r="K2087" s="110" t="n">
        <v>771.2049999999999</v>
      </c>
      <c r="L2087" s="110" t="inlineStr">
        <is>
          <t>EDGE-170316-400828</t>
        </is>
      </c>
    </row>
    <row r="2088">
      <c r="B2088" s="110" t="n">
        <v>196663</v>
      </c>
      <c r="C2088" s="108" t="inlineStr">
        <is>
          <t>Tesla-(2022-5-19-2022-6-19)_Thomas  Yan_HK_Translation</t>
        </is>
      </c>
      <c r="H2088" s="110" t="n">
        <v>156.7</v>
      </c>
      <c r="I2088" s="110" t="n">
        <v>0.06</v>
      </c>
      <c r="J2088" s="110" t="inlineStr">
        <is>
          <t>EUR</t>
        </is>
      </c>
      <c r="K2088" s="110" t="n">
        <v>9.401999999999999</v>
      </c>
      <c r="L2088" s="110" t="inlineStr">
        <is>
          <t>EDGE-196663-400829</t>
        </is>
      </c>
    </row>
    <row r="2089">
      <c r="B2089" s="110" t="n">
        <v>104494</v>
      </c>
      <c r="C2089" s="108" t="inlineStr">
        <is>
          <t>Tesla-(2022-5-19-2022-6-19)_Orlando Ho_HK_Review</t>
        </is>
      </c>
      <c r="H2089" s="110" t="n">
        <v>1704.5</v>
      </c>
      <c r="I2089" s="110" t="n">
        <v>0.0375</v>
      </c>
      <c r="J2089" s="110" t="inlineStr">
        <is>
          <t>USD</t>
        </is>
      </c>
      <c r="K2089" s="110" t="n">
        <v>63.91875</v>
      </c>
      <c r="L2089" s="110" t="inlineStr">
        <is>
          <t>EDGE-104494-400830</t>
        </is>
      </c>
    </row>
    <row r="2090">
      <c r="B2090" s="110" t="n">
        <v>196663</v>
      </c>
      <c r="C2090" s="108" t="inlineStr">
        <is>
          <t>Tesla-(2022-5-19-2022-6-19)_Thomas  Yan_HK_Review</t>
        </is>
      </c>
      <c r="H2090" s="110" t="n">
        <v>7775.7</v>
      </c>
      <c r="I2090" s="110" t="n">
        <v>0.03</v>
      </c>
      <c r="J2090" s="110" t="inlineStr">
        <is>
          <t>EUR</t>
        </is>
      </c>
      <c r="K2090" s="110" t="n">
        <v>233.271</v>
      </c>
      <c r="L2090" s="110" t="inlineStr">
        <is>
          <t>EDGE-196663-400831</t>
        </is>
      </c>
    </row>
    <row r="2091">
      <c r="B2091" s="110" t="n">
        <v>169954</v>
      </c>
      <c r="C2091" s="108" t="inlineStr">
        <is>
          <t>Tesla-(2022-5-19-2022-6-19)_Peggy Chiang_TW_Review</t>
        </is>
      </c>
      <c r="H2091" s="110" t="n">
        <v>5480</v>
      </c>
      <c r="I2091" s="110" t="n">
        <v>0.03</v>
      </c>
      <c r="J2091" s="110" t="inlineStr">
        <is>
          <t>USD</t>
        </is>
      </c>
      <c r="K2091" s="110" t="n">
        <v>164.4</v>
      </c>
      <c r="L2091" s="110" t="inlineStr">
        <is>
          <t>EDGE-169954-400832</t>
        </is>
      </c>
    </row>
    <row r="2092">
      <c r="B2092" s="110" t="n">
        <v>142406</v>
      </c>
      <c r="C2092" s="108" t="inlineStr">
        <is>
          <t>Tesla-(2022-5-19-2022-6-19)_Stacey Yeh_TW_Review</t>
        </is>
      </c>
      <c r="H2092" s="110" t="n">
        <v>4131.200000000001</v>
      </c>
      <c r="I2092" s="110" t="n">
        <v>0.022</v>
      </c>
      <c r="J2092" s="110" t="inlineStr">
        <is>
          <t>USD</t>
        </is>
      </c>
      <c r="K2092" s="110" t="n">
        <v>90.88640000000001</v>
      </c>
      <c r="L2092" s="110" t="inlineStr">
        <is>
          <t>EDGE-142406-400833</t>
        </is>
      </c>
    </row>
    <row r="2093">
      <c r="B2093" s="110" t="n">
        <v>119669</v>
      </c>
      <c r="C2093" s="108" t="inlineStr">
        <is>
          <t>Tesla-(2022-5-19-2022-6-19)_Gyeongsu Lee_KO_Review</t>
        </is>
      </c>
      <c r="H2093" s="110" t="n">
        <v>1342.5</v>
      </c>
      <c r="I2093" s="110" t="n">
        <v>0.03</v>
      </c>
      <c r="J2093" s="110" t="inlineStr">
        <is>
          <t>USD</t>
        </is>
      </c>
      <c r="K2093" s="110" t="n">
        <v>40.27500000000001</v>
      </c>
      <c r="L2093" s="110" t="inlineStr">
        <is>
          <t>EDGE-119669-400834</t>
        </is>
      </c>
    </row>
    <row r="2094">
      <c r="B2094" s="110" t="n">
        <v>192865</v>
      </c>
      <c r="C2094" s="108" t="inlineStr">
        <is>
          <t>Tesla-(2022-5-19-2022-6-19)_Jun Soo Jeon_KO_Review</t>
        </is>
      </c>
      <c r="H2094" s="110" t="n">
        <v>2497.6</v>
      </c>
      <c r="I2094" s="110" t="n">
        <v>0.035</v>
      </c>
      <c r="J2094" s="110" t="inlineStr">
        <is>
          <t>USD</t>
        </is>
      </c>
      <c r="K2094" s="110" t="n">
        <v>87.41600000000001</v>
      </c>
      <c r="L2094" s="110" t="inlineStr">
        <is>
          <t>EDGE-192865-400835</t>
        </is>
      </c>
    </row>
    <row r="2095">
      <c r="B2095" s="110" t="n">
        <v>123126</v>
      </c>
      <c r="C2095" s="108" t="inlineStr">
        <is>
          <t>Tesla-(2022-5-19-2022-6-19)_Seong Bok Lee_KO_Review</t>
        </is>
      </c>
      <c r="H2095" s="110" t="n">
        <v>9398.900000000001</v>
      </c>
      <c r="I2095" s="110" t="n">
        <v>0.03</v>
      </c>
      <c r="J2095" s="110" t="inlineStr">
        <is>
          <t>USD</t>
        </is>
      </c>
      <c r="K2095" s="110" t="n">
        <v>281.967</v>
      </c>
      <c r="L2095" s="110" t="inlineStr">
        <is>
          <t>EDGE-123126-400836</t>
        </is>
      </c>
    </row>
    <row r="2096">
      <c r="B2096" s="110" t="n">
        <v>169885</v>
      </c>
      <c r="C2096" s="108" t="inlineStr">
        <is>
          <t>Tesla-(2022-5-19-2022-6-19)_Yoonpyo Hong(Eugene)_KO_Review</t>
        </is>
      </c>
      <c r="H2096" s="110" t="n">
        <v>446.3</v>
      </c>
      <c r="I2096" s="110" t="n">
        <v>0.025</v>
      </c>
      <c r="J2096" s="110" t="inlineStr">
        <is>
          <t>USD</t>
        </is>
      </c>
      <c r="K2096" s="110" t="n">
        <v>11.1575</v>
      </c>
      <c r="L2096" s="110" t="inlineStr">
        <is>
          <t>EDGE-169885-400837</t>
        </is>
      </c>
    </row>
    <row r="2097">
      <c r="B2097" s="110" t="n">
        <v>192865</v>
      </c>
      <c r="C2097" s="108" t="inlineStr">
        <is>
          <t>202206_LQA monthly report_KO_Saltlux_1h</t>
        </is>
      </c>
      <c r="H2097" s="110" t="n">
        <v>1</v>
      </c>
      <c r="I2097" s="110" t="n">
        <v>25</v>
      </c>
      <c r="J2097" s="110" t="inlineStr">
        <is>
          <t>USD</t>
        </is>
      </c>
      <c r="K2097" s="110" t="n">
        <v>25</v>
      </c>
      <c r="L2097" s="110" t="inlineStr">
        <is>
          <t>EDGE-192865-400858</t>
        </is>
      </c>
    </row>
    <row r="2098">
      <c r="B2098" s="110" t="n">
        <v>169954</v>
      </c>
      <c r="C2098" s="108" t="inlineStr">
        <is>
          <t>202106_Wall Connector Revision_TW_Peggy Chiang_1h</t>
        </is>
      </c>
      <c r="H2098" s="110" t="n">
        <v>1</v>
      </c>
      <c r="I2098" s="110" t="n">
        <v>30</v>
      </c>
      <c r="J2098" s="110" t="inlineStr">
        <is>
          <t>USD</t>
        </is>
      </c>
      <c r="K2098" s="110" t="n">
        <v>30</v>
      </c>
      <c r="L2098" s="110" t="inlineStr">
        <is>
          <t>EDGE-169954-400859</t>
        </is>
      </c>
    </row>
    <row r="2099">
      <c r="B2099" s="110" t="n">
        <v>123126</v>
      </c>
      <c r="C2099" s="108" t="inlineStr">
        <is>
          <t>202206_LQA monthly report_KO_Mike_1h</t>
        </is>
      </c>
      <c r="H2099" s="110" t="n">
        <v>1</v>
      </c>
      <c r="I2099" s="110" t="n">
        <v>25</v>
      </c>
      <c r="J2099" s="110" t="inlineStr">
        <is>
          <t>USD</t>
        </is>
      </c>
      <c r="K2099" s="110" t="n">
        <v>25</v>
      </c>
      <c r="L2099" s="110" t="inlineStr">
        <is>
          <t>EDGE-123126-400862</t>
        </is>
      </c>
    </row>
    <row r="2100">
      <c r="B2100" s="110" t="n">
        <v>164962</v>
      </c>
      <c r="C2100" s="108" t="inlineStr">
        <is>
          <t>Tesla-(2022-5-19-2022-6-19)_Geray Lv_CN_Translation</t>
        </is>
      </c>
      <c r="H2100" s="110" t="n">
        <v>7043.2</v>
      </c>
      <c r="I2100" s="110" t="n">
        <v>0.33</v>
      </c>
      <c r="J2100" s="110" t="inlineStr">
        <is>
          <t>CNY</t>
        </is>
      </c>
      <c r="K2100" s="110" t="n">
        <v>2324.256</v>
      </c>
      <c r="L2100" s="110" t="inlineStr">
        <is>
          <t>EDGE-164962-401716</t>
        </is>
      </c>
    </row>
    <row r="2101">
      <c r="B2101" s="110" t="n">
        <v>16756</v>
      </c>
      <c r="C2101" s="108" t="inlineStr">
        <is>
          <t>Tesla-(2022-5-19-2022-6-19)_Guo Zhanying_CN_Translation</t>
        </is>
      </c>
      <c r="H2101" s="110" t="n">
        <v>4719.400000000001</v>
      </c>
      <c r="I2101" s="110" t="n">
        <v>0.18</v>
      </c>
      <c r="J2101" s="110" t="inlineStr">
        <is>
          <t>CNY</t>
        </is>
      </c>
      <c r="K2101" s="110" t="n">
        <v>849.4920000000001</v>
      </c>
      <c r="L2101" s="110" t="inlineStr">
        <is>
          <t>EDGE-16756-401717</t>
        </is>
      </c>
    </row>
    <row r="2102">
      <c r="B2102" s="110" t="n">
        <v>117325</v>
      </c>
      <c r="C2102" s="108" t="inlineStr">
        <is>
          <t>Tesla-(2022-5-19-2022-6-19)_Hiromasa Funaki_JA_Translation</t>
        </is>
      </c>
      <c r="H2102" s="110" t="n">
        <v>8754.1</v>
      </c>
      <c r="I2102" s="110" t="n">
        <v>10</v>
      </c>
      <c r="J2102" s="110" t="inlineStr">
        <is>
          <t>JPY</t>
        </is>
      </c>
      <c r="K2102" s="110" t="n">
        <v>87541</v>
      </c>
      <c r="L2102" s="110" t="inlineStr">
        <is>
          <t>EDGE-117325-401718</t>
        </is>
      </c>
    </row>
    <row r="2103">
      <c r="B2103" s="110" t="n">
        <v>190801</v>
      </c>
      <c r="C2103" s="108" t="inlineStr">
        <is>
          <t>Tesla-(2022-5-19-2022-6-19)_Li Yingsong_CN_Translation</t>
        </is>
      </c>
      <c r="H2103" s="110" t="n">
        <v>127.4</v>
      </c>
      <c r="I2103" s="110" t="n">
        <v>0.18</v>
      </c>
      <c r="J2103" s="110" t="inlineStr">
        <is>
          <t>CNY</t>
        </is>
      </c>
      <c r="K2103" s="110" t="n">
        <v>22.932</v>
      </c>
      <c r="L2103" s="110" t="inlineStr">
        <is>
          <t>EDGE-190801-401719</t>
        </is>
      </c>
    </row>
    <row r="2104">
      <c r="B2104" s="110" t="n">
        <v>164641</v>
      </c>
      <c r="C2104" s="108" t="inlineStr">
        <is>
          <t>Tesla-(2022-5-19-2022-6-19)_Yutaka Kato_JA_Translation</t>
        </is>
      </c>
      <c r="H2104" s="110" t="n">
        <v>127.4</v>
      </c>
      <c r="I2104" s="110" t="n">
        <v>0.07000000000000001</v>
      </c>
      <c r="J2104" s="110" t="inlineStr">
        <is>
          <t>USD</t>
        </is>
      </c>
      <c r="K2104" s="110" t="n">
        <v>8.918000000000001</v>
      </c>
      <c r="L2104" s="110" t="inlineStr">
        <is>
          <t>EDGE-164641-401720</t>
        </is>
      </c>
    </row>
    <row r="2105">
      <c r="B2105" s="110" t="n">
        <v>16756</v>
      </c>
      <c r="C2105" s="108" t="inlineStr">
        <is>
          <t>Tesla-(2022-5-19-2022-6-19)_Guo Zhanying_CN_Review</t>
        </is>
      </c>
      <c r="H2105" s="110">
        <f>7316.2+2326.7</f>
        <v/>
      </c>
      <c r="I2105" s="110" t="n">
        <v>0.09</v>
      </c>
      <c r="J2105" s="110" t="inlineStr">
        <is>
          <t>CNY</t>
        </is>
      </c>
      <c r="K2105" s="110">
        <f>H2105*I2105</f>
        <v/>
      </c>
      <c r="L2105" s="110" t="inlineStr">
        <is>
          <t>EDGE-16756-401721</t>
        </is>
      </c>
    </row>
    <row r="2106">
      <c r="B2106" s="110" t="n">
        <v>190801</v>
      </c>
      <c r="C2106" s="108" t="inlineStr">
        <is>
          <t>Tesla-(2022-5-19-2022-6-19)_Li Yingsong_CN_Review</t>
        </is>
      </c>
      <c r="H2106" s="110" t="n">
        <v>135.2</v>
      </c>
      <c r="I2106" s="110" t="n">
        <v>0.075</v>
      </c>
      <c r="J2106" s="110" t="inlineStr">
        <is>
          <t>CNY</t>
        </is>
      </c>
      <c r="K2106" s="110" t="n">
        <v>10.14</v>
      </c>
      <c r="L2106" s="110" t="inlineStr">
        <is>
          <t>EDGE-190801-401722</t>
        </is>
      </c>
    </row>
    <row r="2107">
      <c r="B2107" s="110" t="n">
        <v>164641</v>
      </c>
      <c r="C2107" s="108" t="inlineStr">
        <is>
          <t>Tesla-(2022-5-19-2022-6-19)_Yutaka Kato_JA_Review</t>
        </is>
      </c>
      <c r="H2107" s="110" t="n">
        <v>135.2</v>
      </c>
      <c r="I2107" s="110" t="n">
        <v>0.035</v>
      </c>
      <c r="J2107" s="110" t="inlineStr">
        <is>
          <t>USD</t>
        </is>
      </c>
      <c r="K2107" s="110" t="n">
        <v>4.732</v>
      </c>
      <c r="L2107" s="110" t="inlineStr">
        <is>
          <t>EDGE-164641-401723</t>
        </is>
      </c>
    </row>
    <row r="2108">
      <c r="B2108" s="110" t="n">
        <v>182189</v>
      </c>
      <c r="C2108" s="108" t="inlineStr">
        <is>
          <t>Tesla_John Hancock_Speech_CN-EN Review</t>
        </is>
      </c>
      <c r="D2108" s="110" t="n">
        <v>0.25</v>
      </c>
      <c r="E2108" s="110" t="n">
        <v>35</v>
      </c>
      <c r="F2108" s="110" t="inlineStr">
        <is>
          <t>USD</t>
        </is>
      </c>
      <c r="H2108" s="110" t="n">
        <v>8041</v>
      </c>
      <c r="I2108" s="110" t="n">
        <v>0.09</v>
      </c>
      <c r="J2108" s="110" t="inlineStr">
        <is>
          <t>USD</t>
        </is>
      </c>
      <c r="K2108" s="110" t="n">
        <v>723.6900000000001</v>
      </c>
      <c r="L2108" s="110" t="inlineStr">
        <is>
          <t>EDGE-182189-401724</t>
        </is>
      </c>
    </row>
    <row r="2109">
      <c r="B2109" s="110" t="n">
        <v>182189</v>
      </c>
      <c r="C2109" s="108" t="inlineStr">
        <is>
          <t>Tesla_John Hancock_Speech_CN-EN Translation_20220622</t>
        </is>
      </c>
      <c r="H2109" s="110" t="n">
        <v>1</v>
      </c>
      <c r="I2109" s="110" t="n">
        <v>35</v>
      </c>
      <c r="J2109" s="110" t="inlineStr">
        <is>
          <t>USD</t>
        </is>
      </c>
      <c r="K2109" s="110" t="n">
        <v>35</v>
      </c>
      <c r="L2109" s="110" t="inlineStr">
        <is>
          <t>EDGE-182189-401755</t>
        </is>
      </c>
    </row>
    <row r="2110">
      <c r="B2110" s="110" t="n">
        <v>164641</v>
      </c>
      <c r="C2110" s="108" t="inlineStr">
        <is>
          <t>Tesla-202206_Yutaka Kato_JA_Fixing</t>
        </is>
      </c>
      <c r="H2110" s="110" t="n">
        <v>0.5</v>
      </c>
      <c r="I2110" s="110" t="n">
        <v>30</v>
      </c>
      <c r="J2110" s="110" t="inlineStr">
        <is>
          <t>USD</t>
        </is>
      </c>
      <c r="K2110" s="110" t="n">
        <v>15</v>
      </c>
      <c r="L2110" s="110" t="inlineStr">
        <is>
          <t>EDGE-164641-401758</t>
        </is>
      </c>
    </row>
    <row r="2111">
      <c r="B2111" s="110" t="n">
        <v>5522</v>
      </c>
      <c r="C2111" s="108" t="inlineStr">
        <is>
          <t>Tesla-(2022-5-19-2022-6-19)_ESTR_TR_Translation</t>
        </is>
      </c>
      <c r="H2111" s="110" t="n">
        <v>5416.7</v>
      </c>
      <c r="I2111" s="110" t="n">
        <v>0.063</v>
      </c>
      <c r="J2111" s="110" t="inlineStr">
        <is>
          <t>USD</t>
        </is>
      </c>
      <c r="K2111" s="110" t="n">
        <v>341.2521</v>
      </c>
      <c r="L2111" s="110" t="inlineStr">
        <is>
          <t>EDGE-5522-401817</t>
        </is>
      </c>
    </row>
    <row r="2112">
      <c r="B2112" s="110" t="n">
        <v>7341</v>
      </c>
      <c r="C2112" s="108" t="inlineStr">
        <is>
          <t>Tesla-(2022-5-19-2022-6-19)_Gerard Grivé_CA_Translation</t>
        </is>
      </c>
      <c r="H2112" s="110" t="n">
        <v>4058.8</v>
      </c>
      <c r="I2112" s="110" t="n">
        <v>0.079</v>
      </c>
      <c r="J2112" s="110" t="inlineStr">
        <is>
          <t>EUR</t>
        </is>
      </c>
      <c r="K2112" s="110" t="n">
        <v>320.65</v>
      </c>
      <c r="L2112" s="110" t="inlineStr">
        <is>
          <t>EDGE-7341-401818</t>
        </is>
      </c>
    </row>
    <row r="2113">
      <c r="B2113" s="110" t="n">
        <v>7341</v>
      </c>
      <c r="C2113" s="108" t="inlineStr">
        <is>
          <t>Tesla-(2022-5-19-2022-6-19)_Gerard Grivé_CA_Translation and Review</t>
        </is>
      </c>
      <c r="H2113" s="110" t="n">
        <v>4784.2</v>
      </c>
      <c r="I2113" s="110" t="n">
        <v>0.105</v>
      </c>
      <c r="J2113" s="110" t="inlineStr">
        <is>
          <t>EUR</t>
        </is>
      </c>
      <c r="K2113" s="110" t="n">
        <v>502.34</v>
      </c>
      <c r="L2113" s="110" t="inlineStr">
        <is>
          <t>EDGE-7341-401819</t>
        </is>
      </c>
    </row>
    <row r="2114">
      <c r="B2114" s="110" t="n">
        <v>146800</v>
      </c>
      <c r="C2114" s="108" t="inlineStr">
        <is>
          <t>Tesla-(2022-5-19-2022-6-19)_Hudayi Ozcan_TR_Review</t>
        </is>
      </c>
      <c r="H2114" s="110" t="n">
        <v>5952.499999999999</v>
      </c>
      <c r="I2114" s="110" t="n">
        <v>0.02</v>
      </c>
      <c r="J2114" s="110" t="inlineStr">
        <is>
          <t>USD</t>
        </is>
      </c>
      <c r="K2114" s="110" t="n">
        <v>119.05</v>
      </c>
      <c r="L2114" s="110" t="inlineStr">
        <is>
          <t>EDGE-146800-401820</t>
        </is>
      </c>
    </row>
    <row r="2115">
      <c r="B2115" s="110" t="n">
        <v>146800</v>
      </c>
      <c r="C2115" s="108" t="inlineStr">
        <is>
          <t>Tesla-(2022-5-19-2022-6-19)_Hudayi Ozcan_TR_Translation</t>
        </is>
      </c>
      <c r="H2115" s="110" t="n">
        <v>462.2</v>
      </c>
      <c r="I2115" s="110" t="n">
        <v>0.06</v>
      </c>
      <c r="J2115" s="110" t="inlineStr">
        <is>
          <t>USD</t>
        </is>
      </c>
      <c r="K2115" s="110" t="n">
        <v>27.732</v>
      </c>
      <c r="L2115" s="110" t="inlineStr">
        <is>
          <t>EDGE-146800-401821</t>
        </is>
      </c>
    </row>
    <row r="2116">
      <c r="B2116" s="110" t="n">
        <v>161261</v>
      </c>
      <c r="C2116" s="108" t="inlineStr">
        <is>
          <t>Tesla-(2022-5-19-2022-6-19)_Ilaria Mazzaferro_IT_Review</t>
        </is>
      </c>
      <c r="H2116" s="110" t="n">
        <v>12913</v>
      </c>
      <c r="I2116" s="110" t="n">
        <v>0.02</v>
      </c>
      <c r="J2116" s="110" t="inlineStr">
        <is>
          <t>EUR</t>
        </is>
      </c>
      <c r="K2116" s="110" t="n">
        <v>258.264</v>
      </c>
      <c r="L2116" s="110" t="inlineStr">
        <is>
          <t>EDGE-161261-401822</t>
        </is>
      </c>
    </row>
    <row r="2117">
      <c r="B2117" s="110" t="n">
        <v>161261</v>
      </c>
      <c r="C2117" s="108" t="inlineStr">
        <is>
          <t>Tesla-(2022-5-19-2022-6-19)_Ilaria Mazzaferro_IT_Translation</t>
        </is>
      </c>
      <c r="H2117" s="110" t="n">
        <v>214.29</v>
      </c>
      <c r="I2117" s="110" t="n">
        <v>0.07000000000000001</v>
      </c>
      <c r="J2117" s="110" t="inlineStr">
        <is>
          <t>EUR</t>
        </is>
      </c>
      <c r="K2117" s="110" t="n">
        <v>15</v>
      </c>
      <c r="L2117" s="110" t="inlineStr">
        <is>
          <t>EDGE-161261-401823</t>
        </is>
      </c>
    </row>
    <row r="2118">
      <c r="B2118" s="110" t="n">
        <v>74719</v>
      </c>
      <c r="C2118" s="108" t="inlineStr">
        <is>
          <t>Tesla-(2022-5-19-2022-6-19)_Jensen_SV_SV_Translation</t>
        </is>
      </c>
      <c r="H2118" s="110" t="n">
        <v>82.7</v>
      </c>
      <c r="I2118" s="110" t="n">
        <v>0.1525</v>
      </c>
      <c r="J2118" s="110" t="inlineStr">
        <is>
          <t>EUR</t>
        </is>
      </c>
      <c r="K2118" s="110" t="n">
        <v>12.61175</v>
      </c>
      <c r="L2118" s="110" t="inlineStr">
        <is>
          <t>EDGE-74719-401824</t>
        </is>
      </c>
    </row>
    <row r="2119">
      <c r="B2119" s="110" t="n">
        <v>175908</v>
      </c>
      <c r="C2119" s="108" t="inlineStr">
        <is>
          <t>Tesla-(2022-5-19-2022-6-19)_Johan Mikael Kjällman_SV_Review</t>
        </is>
      </c>
      <c r="H2119" s="110" t="n">
        <v>2234.7</v>
      </c>
      <c r="I2119" s="110" t="n">
        <v>0.04</v>
      </c>
      <c r="J2119" s="110" t="inlineStr">
        <is>
          <t>EUR</t>
        </is>
      </c>
      <c r="K2119" s="110" t="n">
        <v>89.38799999999999</v>
      </c>
      <c r="L2119" s="110" t="inlineStr">
        <is>
          <t>EDGE-175908-401825</t>
        </is>
      </c>
    </row>
    <row r="2120">
      <c r="B2120" s="110" t="n">
        <v>175908</v>
      </c>
      <c r="C2120" s="108" t="inlineStr">
        <is>
          <t>Tesla-(2022-5-19-2022-6-19)_Johan Mikael Kjällman_SV_Translation</t>
        </is>
      </c>
      <c r="H2120" s="110" t="n">
        <v>3987.584615384615</v>
      </c>
      <c r="I2120" s="110" t="n">
        <v>0.13</v>
      </c>
      <c r="J2120" s="110" t="inlineStr">
        <is>
          <t>EUR</t>
        </is>
      </c>
      <c r="K2120" s="110" t="n">
        <v>518.386</v>
      </c>
      <c r="L2120" s="110" t="inlineStr">
        <is>
          <t>EDGE-175908-401826</t>
        </is>
      </c>
    </row>
    <row r="2121">
      <c r="B2121" s="110" t="n">
        <v>67147</v>
      </c>
      <c r="C2121" s="108" t="inlineStr">
        <is>
          <t>Tesla-(2022-5-19-2022-6-19)_Keelin Feeney_EN_UK_Translation</t>
        </is>
      </c>
      <c r="H2121" s="110" t="n">
        <v>5609.4</v>
      </c>
      <c r="I2121" s="110" t="n">
        <v>0.03</v>
      </c>
      <c r="J2121" s="110" t="inlineStr">
        <is>
          <t>EUR</t>
        </is>
      </c>
      <c r="K2121" s="110" t="n">
        <v>168.282</v>
      </c>
      <c r="L2121" s="110" t="inlineStr">
        <is>
          <t>EDGE-67147-401827</t>
        </is>
      </c>
    </row>
    <row r="2122">
      <c r="B2122" s="110" t="n">
        <v>81450</v>
      </c>
      <c r="C2122" s="108" t="inlineStr">
        <is>
          <t>Tesla-(2022-5-19-2022-6-19)_Lingsoft_SV_SV_Review</t>
        </is>
      </c>
      <c r="H2122" s="110" t="n">
        <v>822.2</v>
      </c>
      <c r="I2122" s="110" t="n">
        <v>0.05</v>
      </c>
      <c r="J2122" s="110" t="inlineStr">
        <is>
          <t>EUR</t>
        </is>
      </c>
      <c r="K2122" s="110" t="n">
        <v>41.11000000000001</v>
      </c>
      <c r="L2122" s="110" t="inlineStr">
        <is>
          <t>EDGE-81450-401828</t>
        </is>
      </c>
    </row>
    <row r="2123">
      <c r="B2123" s="110" t="n">
        <v>81450</v>
      </c>
      <c r="C2123" s="108" t="inlineStr">
        <is>
          <t>Tesla-(2022-5-19-2022-6-19)_Lingsoft_SV_SV_Translation</t>
        </is>
      </c>
      <c r="H2123" s="110" t="n">
        <v>2457.2</v>
      </c>
      <c r="I2123" s="110" t="n">
        <v>0.12</v>
      </c>
      <c r="J2123" s="110" t="inlineStr">
        <is>
          <t>EUR</t>
        </is>
      </c>
      <c r="K2123" s="110" t="n">
        <v>294.864</v>
      </c>
      <c r="L2123" s="110" t="inlineStr">
        <is>
          <t>EDGE-81450-401829</t>
        </is>
      </c>
    </row>
    <row r="2124">
      <c r="B2124" s="110" t="n">
        <v>44352</v>
      </c>
      <c r="C2124" s="108" t="inlineStr">
        <is>
          <t>Tesla-(2022-5-19-2022-6-19)_Luca Ghelli _IT_Translation</t>
        </is>
      </c>
      <c r="H2124" s="110" t="n">
        <v>10832.3</v>
      </c>
      <c r="I2124" s="110" t="n">
        <v>0.07000000000000001</v>
      </c>
      <c r="J2124" s="110" t="inlineStr">
        <is>
          <t>EUR</t>
        </is>
      </c>
      <c r="K2124" s="110" t="n">
        <v>758.2609999999999</v>
      </c>
      <c r="L2124" s="110" t="inlineStr">
        <is>
          <t>EDGE-44352-401830</t>
        </is>
      </c>
    </row>
    <row r="2125">
      <c r="B2125" s="110" t="n">
        <v>72368</v>
      </c>
      <c r="C2125" s="108" t="inlineStr">
        <is>
          <t>Tesla-(2022-5-19-2022-6-19)_Marta Pou Rovira_CA_Review</t>
        </is>
      </c>
      <c r="H2125" s="110" t="n">
        <v>4125</v>
      </c>
      <c r="I2125" s="110" t="n">
        <v>0.019</v>
      </c>
      <c r="J2125" s="110" t="inlineStr">
        <is>
          <t>EUR</t>
        </is>
      </c>
      <c r="K2125" s="110" t="n">
        <v>78.375</v>
      </c>
      <c r="L2125" s="110" t="inlineStr">
        <is>
          <t>EDGE-72368-401831</t>
        </is>
      </c>
    </row>
    <row r="2126">
      <c r="B2126" s="110" t="n">
        <v>169881</v>
      </c>
      <c r="C2126" s="108" t="inlineStr">
        <is>
          <t>Tesla-(2022-5-19-2022-6-19)_Philipp Weber_DE_Review</t>
        </is>
      </c>
      <c r="H2126" s="110" t="n">
        <v>5795</v>
      </c>
      <c r="I2126" s="110" t="n">
        <v>0.025</v>
      </c>
      <c r="J2126" s="110" t="inlineStr">
        <is>
          <t>EUR</t>
        </is>
      </c>
      <c r="K2126" s="110" t="n">
        <v>144.875</v>
      </c>
      <c r="L2126" s="110" t="inlineStr">
        <is>
          <t>EDGE-169881-401832</t>
        </is>
      </c>
    </row>
    <row r="2127">
      <c r="B2127" s="110" t="n">
        <v>169881</v>
      </c>
      <c r="C2127" s="108" t="inlineStr">
        <is>
          <t>Tesla-(2022-5-19-2022-6-19)_Philipp Weber_DE_Translation</t>
        </is>
      </c>
      <c r="H2127" s="110" t="n">
        <v>11.33333333333333</v>
      </c>
      <c r="I2127" s="110" t="n">
        <v>24</v>
      </c>
      <c r="J2127" s="110" t="inlineStr">
        <is>
          <t>EUR</t>
        </is>
      </c>
      <c r="K2127" s="110">
        <f>H2127*I2127</f>
        <v/>
      </c>
      <c r="L2127" s="110" t="inlineStr">
        <is>
          <t>EDGE-169881-401833</t>
        </is>
      </c>
    </row>
    <row r="2128">
      <c r="B2128" s="110" t="n">
        <v>119483</v>
      </c>
      <c r="C2128" s="108" t="inlineStr">
        <is>
          <t>Tesla-(2022-5-19-2022-6-19)_Susann Peshier_DE_Review</t>
        </is>
      </c>
      <c r="H2128" s="110" t="n">
        <v>7927.4</v>
      </c>
      <c r="I2128" s="110" t="n">
        <v>0.03</v>
      </c>
      <c r="J2128" s="110" t="inlineStr">
        <is>
          <t>EUR</t>
        </is>
      </c>
      <c r="K2128" s="110" t="n">
        <v>237.822</v>
      </c>
      <c r="L2128" s="110" t="inlineStr">
        <is>
          <t>EDGE-119483-401834</t>
        </is>
      </c>
    </row>
    <row r="2129">
      <c r="B2129" s="110" t="n">
        <v>123749</v>
      </c>
      <c r="C2129" s="108" t="inlineStr">
        <is>
          <t>Tesla-(2022-5-19-2022-6-19)_Vanessa Robinson_EN_UK_Translation</t>
        </is>
      </c>
      <c r="H2129" s="110" t="n">
        <v>87.2</v>
      </c>
      <c r="I2129" s="110" t="n">
        <v>0.035</v>
      </c>
      <c r="J2129" s="110" t="inlineStr">
        <is>
          <t>EUR</t>
        </is>
      </c>
      <c r="K2129" s="110" t="n">
        <v>3.052</v>
      </c>
      <c r="L2129" s="110" t="inlineStr">
        <is>
          <t>EDGE-123749-401835</t>
        </is>
      </c>
    </row>
    <row r="2130">
      <c r="B2130" s="110" t="n">
        <v>116340</v>
      </c>
      <c r="C2130" s="108" t="inlineStr">
        <is>
          <t>Tesla-(2022-5-19-2022-6-19)_Markus M_DE_Translation</t>
        </is>
      </c>
      <c r="H2130" s="110" t="n">
        <v>154533.6842105263</v>
      </c>
      <c r="I2130" s="110" t="n">
        <v>0.095</v>
      </c>
      <c r="J2130" s="110" t="inlineStr">
        <is>
          <t>USD</t>
        </is>
      </c>
      <c r="K2130" s="110" t="n">
        <v>14680.7</v>
      </c>
      <c r="L2130" s="110" t="inlineStr">
        <is>
          <t>EDGE-116340-401838</t>
        </is>
      </c>
    </row>
    <row r="2131">
      <c r="B2131" s="110" t="n">
        <v>48618</v>
      </c>
      <c r="C2131" s="108" t="inlineStr">
        <is>
          <t>Tesla-(2022-5-19-2022-6-19)_Nils Bartels |GTU_DE_Review</t>
        </is>
      </c>
      <c r="H2131" s="110" t="n">
        <v>2226.6</v>
      </c>
      <c r="I2131" s="110" t="n">
        <v>0.035</v>
      </c>
      <c r="J2131" s="110" t="inlineStr">
        <is>
          <t>EUR</t>
        </is>
      </c>
      <c r="K2131" s="110">
        <f>H2131*I2131</f>
        <v/>
      </c>
      <c r="L2131" s="110" t="inlineStr">
        <is>
          <t>EDGE-48618-401840</t>
        </is>
      </c>
    </row>
    <row r="2132">
      <c r="B2132" s="110" t="n">
        <v>48618</v>
      </c>
      <c r="C2132" s="108" t="inlineStr">
        <is>
          <t>Tesla-(2022-5-19-2022-6-19)_Nils Bartels |GTU_DE_Translation</t>
        </is>
      </c>
      <c r="H2132" s="110" t="n">
        <v>73.40000000000001</v>
      </c>
      <c r="I2132" s="110" t="n">
        <v>0.135</v>
      </c>
      <c r="J2132" s="110" t="inlineStr">
        <is>
          <t>EUR</t>
        </is>
      </c>
      <c r="K2132" s="110">
        <f>H2132*I2132</f>
        <v/>
      </c>
      <c r="L2132" s="110" t="inlineStr">
        <is>
          <t>EDGE-48618-401843</t>
        </is>
      </c>
    </row>
    <row r="2133">
      <c r="B2133" s="110" t="n">
        <v>51743</v>
      </c>
      <c r="C2133" s="108" t="inlineStr">
        <is>
          <t>Smartling-(2022-5-16-2022-6-15)_Alex Mata_MX_Translation</t>
        </is>
      </c>
      <c r="H2133" s="110" t="n">
        <v>4852.1</v>
      </c>
      <c r="I2133" s="110" t="n">
        <v>0.04</v>
      </c>
      <c r="J2133" s="110" t="inlineStr">
        <is>
          <t>USD</t>
        </is>
      </c>
      <c r="K2133" s="110" t="n">
        <v>194.084</v>
      </c>
      <c r="L2133" s="110" t="inlineStr">
        <is>
          <t>EDGE-51743-401770</t>
        </is>
      </c>
    </row>
    <row r="2134">
      <c r="B2134" s="110" t="n">
        <v>77826</v>
      </c>
      <c r="C2134" s="108" t="inlineStr">
        <is>
          <t>Smartling-(2022-5-16-2022-6-15)_Anne Parent_FR_CA_Translation</t>
        </is>
      </c>
      <c r="H2134" s="110" t="n">
        <v>4484</v>
      </c>
      <c r="I2134" s="110" t="n">
        <v>0.15</v>
      </c>
      <c r="J2134" s="110" t="inlineStr">
        <is>
          <t>USD</t>
        </is>
      </c>
      <c r="K2134" s="110" t="n">
        <v>672.6</v>
      </c>
      <c r="L2134" s="110" t="inlineStr">
        <is>
          <t>EDGE-77826-401771</t>
        </is>
      </c>
    </row>
    <row r="2135">
      <c r="B2135" s="110" t="n">
        <v>170224</v>
      </c>
      <c r="C2135" s="108" t="inlineStr">
        <is>
          <t>Smartling-(2022-5-16-2022-6-15)_Corinne Duquette_FR_CA_Translation</t>
        </is>
      </c>
      <c r="H2135" s="110" t="n">
        <v>5176.6</v>
      </c>
      <c r="I2135" s="110" t="n">
        <v>0.1</v>
      </c>
      <c r="J2135" s="110" t="inlineStr">
        <is>
          <t>USD</t>
        </is>
      </c>
      <c r="K2135" s="110" t="n">
        <v>517.6600000000001</v>
      </c>
      <c r="L2135" s="110" t="inlineStr">
        <is>
          <t>EDGE-170224-401772</t>
        </is>
      </c>
    </row>
    <row r="2136">
      <c r="B2136" s="110" t="n">
        <v>119669</v>
      </c>
      <c r="C2136" s="108" t="inlineStr">
        <is>
          <t>Smartling-(2022-5-16-2022-6-15)_Gyeongsu Lee_KO_Translation</t>
        </is>
      </c>
      <c r="H2136" s="110" t="n">
        <v>4927.900000000001</v>
      </c>
      <c r="I2136" s="110" t="n">
        <v>0.045</v>
      </c>
      <c r="J2136" s="110" t="inlineStr">
        <is>
          <t>USD</t>
        </is>
      </c>
      <c r="K2136" s="110" t="n">
        <v>221.76</v>
      </c>
      <c r="L2136" s="110" t="inlineStr">
        <is>
          <t>EDGE-119669-401773</t>
        </is>
      </c>
    </row>
    <row r="2137">
      <c r="B2137" s="110" t="n">
        <v>117325</v>
      </c>
      <c r="C2137" s="108" t="inlineStr">
        <is>
          <t>Smartling-(2022-5-16-2022-6-15)_Hiromasa Funaki_JA_Translation</t>
        </is>
      </c>
      <c r="H2137" s="110" t="n">
        <v>643.2</v>
      </c>
      <c r="I2137" s="110" t="n">
        <v>10</v>
      </c>
      <c r="J2137" s="110" t="inlineStr">
        <is>
          <t>JPY</t>
        </is>
      </c>
      <c r="K2137" s="110" t="n">
        <v>6432</v>
      </c>
      <c r="L2137" s="110" t="inlineStr">
        <is>
          <t>EDGE-117325-401774</t>
        </is>
      </c>
    </row>
    <row r="2138">
      <c r="B2138" s="110" t="n">
        <v>196663</v>
      </c>
      <c r="C2138" s="108" t="inlineStr">
        <is>
          <t>Smartling-(2022-5-16-2022-6-15)_Hoi Wai Yan_HK_Translation</t>
        </is>
      </c>
      <c r="H2138" s="110" t="n">
        <v>1476.9</v>
      </c>
      <c r="I2138" s="110" t="n">
        <v>0.06</v>
      </c>
      <c r="J2138" s="110" t="inlineStr">
        <is>
          <t>EUR</t>
        </is>
      </c>
      <c r="K2138" s="110" t="n">
        <v>88.61399999999999</v>
      </c>
      <c r="L2138" s="110" t="inlineStr">
        <is>
          <t>EDGE-196663-401775</t>
        </is>
      </c>
    </row>
    <row r="2139">
      <c r="B2139" s="110" t="n">
        <v>142403</v>
      </c>
      <c r="C2139" s="108" t="inlineStr">
        <is>
          <t>Smartling-(2022-5-16-2022-6-15)_LangLink Localization Solutions Co, Ltd._HK_Translation</t>
        </is>
      </c>
      <c r="H2139" s="110" t="n">
        <v>1072.3</v>
      </c>
      <c r="I2139" s="110" t="n">
        <v>0.08550000000000001</v>
      </c>
      <c r="J2139" s="110" t="inlineStr">
        <is>
          <t>USD</t>
        </is>
      </c>
      <c r="K2139" s="110">
        <f>H2139*I2139</f>
        <v/>
      </c>
      <c r="L2139" s="110" t="inlineStr">
        <is>
          <t>EDGE-142403-401776</t>
        </is>
      </c>
    </row>
    <row r="2140">
      <c r="B2140" s="110" t="n">
        <v>190801</v>
      </c>
      <c r="C2140" s="108" t="inlineStr">
        <is>
          <t>Smartling-(2022-5-16-2022-6-15)_Li Yingsong_CN_Translation</t>
        </is>
      </c>
      <c r="H2140" s="110" t="n">
        <v>3730.3</v>
      </c>
      <c r="I2140" s="110" t="n">
        <v>0.18</v>
      </c>
      <c r="J2140" s="110" t="inlineStr">
        <is>
          <t>CNY</t>
        </is>
      </c>
      <c r="K2140" s="110" t="n">
        <v>671.4540000000001</v>
      </c>
      <c r="L2140" s="110" t="inlineStr">
        <is>
          <t>EDGE-190801-401777</t>
        </is>
      </c>
    </row>
    <row r="2141">
      <c r="B2141" s="110" t="n">
        <v>74978</v>
      </c>
      <c r="C2141" s="108" t="inlineStr">
        <is>
          <t>Smartling-(2022-5-16-2022-6-15)_Pilar Vasquez_MX_Translation</t>
        </is>
      </c>
      <c r="H2141" s="110" t="n">
        <v>4067.400000000001</v>
      </c>
      <c r="I2141" s="110" t="n">
        <v>0.035</v>
      </c>
      <c r="J2141" s="110" t="inlineStr">
        <is>
          <t>USD</t>
        </is>
      </c>
      <c r="K2141" s="110" t="n">
        <v>142.36</v>
      </c>
      <c r="L2141" s="110" t="inlineStr">
        <is>
          <t>EDGE-74978-401778</t>
        </is>
      </c>
    </row>
    <row r="2142">
      <c r="B2142" s="110" t="n">
        <v>170316</v>
      </c>
      <c r="C2142" s="108" t="inlineStr">
        <is>
          <t>Smartling-(2022-5-16-2022-6-15)_Sara Li_HK_Translation</t>
        </is>
      </c>
      <c r="H2142" s="110" t="n">
        <v>4506.8</v>
      </c>
      <c r="I2142" s="110" t="n">
        <v>0.08500000000000001</v>
      </c>
      <c r="J2142" s="110" t="inlineStr">
        <is>
          <t>USD</t>
        </is>
      </c>
      <c r="K2142" s="110" t="n">
        <v>383.078</v>
      </c>
      <c r="L2142" s="110" t="inlineStr">
        <is>
          <t>EDGE-170316-401779</t>
        </is>
      </c>
    </row>
    <row r="2143">
      <c r="B2143" s="110" t="n">
        <v>123126</v>
      </c>
      <c r="C2143" s="108" t="inlineStr">
        <is>
          <t>Smartling-(2022-5-16-2022-6-15)_Seong Bok Lee_KO_Translation</t>
        </is>
      </c>
      <c r="H2143" s="110" t="n">
        <v>3720.7</v>
      </c>
      <c r="I2143" s="110" t="n">
        <v>0.056</v>
      </c>
      <c r="J2143" s="110" t="inlineStr">
        <is>
          <t>USD</t>
        </is>
      </c>
      <c r="K2143" s="110" t="n">
        <v>208.36</v>
      </c>
      <c r="L2143" s="110" t="inlineStr">
        <is>
          <t>EDGE-123126-401780</t>
        </is>
      </c>
    </row>
    <row r="2144">
      <c r="B2144" s="110" t="n">
        <v>51840</v>
      </c>
      <c r="C2144" s="108" t="inlineStr">
        <is>
          <t>Smartling-(2022-5-16-2022-6-15)_Simon Wei_TW_Translation</t>
        </is>
      </c>
      <c r="H2144" s="110" t="n">
        <v>9012</v>
      </c>
      <c r="I2144" s="110" t="n">
        <v>0.035</v>
      </c>
      <c r="J2144" s="110" t="inlineStr">
        <is>
          <t>USD</t>
        </is>
      </c>
      <c r="K2144" s="110" t="n">
        <v>315.42</v>
      </c>
      <c r="L2144" s="110" t="inlineStr">
        <is>
          <t>EDGE-51840-401781</t>
        </is>
      </c>
    </row>
    <row r="2145">
      <c r="B2145" s="110" t="n">
        <v>164641</v>
      </c>
      <c r="C2145" s="108" t="inlineStr">
        <is>
          <t>Smartling-(2022-5-16-2022-6-15)_Yutaka Kato_JA_Translation</t>
        </is>
      </c>
      <c r="H2145" s="110" t="n">
        <v>6565.4</v>
      </c>
      <c r="I2145" s="110" t="n">
        <v>0.07000000000000001</v>
      </c>
      <c r="J2145" s="110" t="inlineStr">
        <is>
          <t>USD</t>
        </is>
      </c>
      <c r="K2145" s="110" t="n">
        <v>459.578</v>
      </c>
      <c r="L2145" s="110" t="inlineStr">
        <is>
          <t>EDGE-164641-401782</t>
        </is>
      </c>
    </row>
    <row r="2146">
      <c r="B2146" s="110" t="n">
        <v>16756</v>
      </c>
      <c r="C2146" s="108" t="inlineStr">
        <is>
          <t>Smartling-(2022-5-16-2022-6-15)_占英 郭_CN_Translation</t>
        </is>
      </c>
      <c r="H2146" s="110" t="n">
        <v>4119.700000000001</v>
      </c>
      <c r="I2146" s="110" t="n">
        <v>0.18</v>
      </c>
      <c r="J2146" s="110" t="inlineStr">
        <is>
          <t>CNY</t>
        </is>
      </c>
      <c r="K2146" s="110" t="n">
        <v>741.546</v>
      </c>
      <c r="L2146" s="110" t="inlineStr">
        <is>
          <t>EDGE-16756-401783</t>
        </is>
      </c>
    </row>
    <row r="2147">
      <c r="B2147" s="110" t="n">
        <v>190249</v>
      </c>
      <c r="C2147" s="108" t="inlineStr">
        <is>
          <t>Smartling-(2022-5-16-2022-6-15)_Taminosuke Hata_JA_Translation</t>
        </is>
      </c>
      <c r="H2147" s="110" t="n">
        <v>1337.9</v>
      </c>
      <c r="I2147" s="110" t="n">
        <v>10</v>
      </c>
      <c r="J2147" s="110" t="inlineStr">
        <is>
          <t>JPY</t>
        </is>
      </c>
      <c r="K2147" s="110" t="n">
        <v>13379</v>
      </c>
      <c r="L2147" s="110" t="inlineStr">
        <is>
          <t>EDGE-190249-401784</t>
        </is>
      </c>
    </row>
    <row r="2148">
      <c r="B2148" s="110" t="n">
        <v>74719</v>
      </c>
      <c r="C2148" s="108" t="inlineStr">
        <is>
          <t>Tesla-(2022-5-19-2022-6-19)_Jensen_SV_SV_Translation</t>
        </is>
      </c>
      <c r="H2148" s="110">
        <f>K2148/I2148</f>
        <v/>
      </c>
      <c r="I2148" s="110" t="n">
        <v>0.1525</v>
      </c>
      <c r="J2148" s="110" t="inlineStr">
        <is>
          <t>EUR</t>
        </is>
      </c>
      <c r="K2148" s="110" t="n">
        <v>8.390000000000001</v>
      </c>
      <c r="L2148" s="110" t="inlineStr">
        <is>
          <t>EDGE-74719-401941</t>
        </is>
      </c>
    </row>
    <row r="2149">
      <c r="B2149" s="110" t="n">
        <v>51833</v>
      </c>
      <c r="C2149" s="108" t="inlineStr">
        <is>
          <t>Tesla-(2022-5-19-2022-6-19)_Pablo San Millan Gutierrez_ES_Translation</t>
        </is>
      </c>
      <c r="H2149" s="110">
        <f>448.985/I2149</f>
        <v/>
      </c>
      <c r="I2149" s="110" t="n">
        <v>0.07000000000000001</v>
      </c>
      <c r="J2149" s="110" t="inlineStr">
        <is>
          <t>EUR</t>
        </is>
      </c>
      <c r="K2149" s="110" t="n">
        <v>448.985</v>
      </c>
      <c r="L2149" s="110" t="inlineStr">
        <is>
          <t>EDGE-51833-401958</t>
        </is>
      </c>
    </row>
    <row r="2150">
      <c r="B2150" s="110" t="n">
        <v>170224</v>
      </c>
      <c r="C2150" s="108" t="inlineStr">
        <is>
          <t>Tesla-(2022-5-19-2022-6-19)_Corinne Duquette_FR_CA_Translation</t>
        </is>
      </c>
      <c r="H2150" s="110" t="n">
        <v>6430.599999999999</v>
      </c>
      <c r="I2150" s="110" t="n">
        <v>0.1</v>
      </c>
      <c r="J2150" s="110" t="inlineStr">
        <is>
          <t>USD</t>
        </is>
      </c>
      <c r="K2150" s="110" t="n">
        <v>643.0599999999999</v>
      </c>
      <c r="L2150" s="110" t="inlineStr">
        <is>
          <t>EDGE-170224-401959</t>
        </is>
      </c>
    </row>
    <row r="2151">
      <c r="B2151" s="110" t="n">
        <v>133710</v>
      </c>
      <c r="C2151" s="108" t="inlineStr">
        <is>
          <t>Tesla-(2022-5-19-2022-6-19)_Vincent MIKO_FR_CA_Translation</t>
        </is>
      </c>
      <c r="H2151" s="110" t="n">
        <v>839.7</v>
      </c>
      <c r="I2151" s="110" t="n">
        <v>0.15</v>
      </c>
      <c r="J2151" s="110" t="inlineStr">
        <is>
          <t>USD</t>
        </is>
      </c>
      <c r="K2151" s="110" t="n">
        <v>125.955</v>
      </c>
      <c r="L2151" s="110" t="inlineStr">
        <is>
          <t>EDGE-133710-401960</t>
        </is>
      </c>
    </row>
    <row r="2152">
      <c r="B2152" s="110" t="n">
        <v>196299</v>
      </c>
      <c r="C2152" s="108" t="inlineStr">
        <is>
          <t>Tesla-(2022-5-19-2022-6-19)_Johanne Arbour_FR_CA_Translation</t>
        </is>
      </c>
      <c r="H2152" s="110" t="n">
        <v>2227.6</v>
      </c>
      <c r="I2152" s="110" t="n">
        <v>0.1</v>
      </c>
      <c r="J2152" s="110" t="inlineStr">
        <is>
          <t>USD</t>
        </is>
      </c>
      <c r="K2152" s="110" t="n">
        <v>222.76</v>
      </c>
      <c r="L2152" s="110" t="inlineStr">
        <is>
          <t>EDGE-196299-401961</t>
        </is>
      </c>
    </row>
    <row r="2153">
      <c r="B2153" s="110" t="n">
        <v>48109</v>
      </c>
      <c r="C2153" s="108" t="inlineStr">
        <is>
          <t>Tesla-(2022-5-19-2022-6-19)_Colette Velletaz_FR_FR_Translation</t>
        </is>
      </c>
      <c r="H2153" s="110" t="n">
        <v>54.4</v>
      </c>
      <c r="I2153" s="110" t="n">
        <v>0.1</v>
      </c>
      <c r="J2153" s="110" t="inlineStr">
        <is>
          <t>EUR</t>
        </is>
      </c>
      <c r="K2153" s="110" t="n">
        <v>5.44</v>
      </c>
      <c r="L2153" s="110" t="inlineStr">
        <is>
          <t>EDGE-48109-401962</t>
        </is>
      </c>
    </row>
    <row r="2154">
      <c r="B2154" s="110" t="n">
        <v>17611</v>
      </c>
      <c r="C2154" s="108" t="inlineStr">
        <is>
          <t>Tesla-(2022-5-19-2022-6-19)_Nathalie Delarbre_FR_FR_Translation</t>
        </is>
      </c>
      <c r="H2154" s="110" t="n">
        <v>147.4</v>
      </c>
      <c r="I2154" s="110" t="n">
        <v>0.1</v>
      </c>
      <c r="J2154" s="110" t="inlineStr">
        <is>
          <t>EUR</t>
        </is>
      </c>
      <c r="K2154" s="110" t="n">
        <v>14.74</v>
      </c>
      <c r="L2154" s="110" t="inlineStr">
        <is>
          <t>EDGE-17611-401963</t>
        </is>
      </c>
    </row>
    <row r="2155">
      <c r="B2155" s="110" t="n">
        <v>74965</v>
      </c>
      <c r="C2155" s="108" t="inlineStr">
        <is>
          <t>Tesla-(2022-5-19-2022-6-19)_Alenka Metljak_SL_Translation</t>
        </is>
      </c>
      <c r="H2155" s="110">
        <f>K2155/I2155</f>
        <v/>
      </c>
      <c r="I2155" s="110" t="n">
        <v>0.076</v>
      </c>
      <c r="J2155" s="110" t="inlineStr">
        <is>
          <t>EUR</t>
        </is>
      </c>
      <c r="K2155" s="110" t="n">
        <v>496.7928</v>
      </c>
      <c r="L2155" s="110" t="inlineStr">
        <is>
          <t>EDGE-74965-401964</t>
        </is>
      </c>
    </row>
    <row r="2156">
      <c r="B2156" s="110" t="n">
        <v>5533</v>
      </c>
      <c r="C2156" s="108" t="inlineStr">
        <is>
          <t>Tesla-(2022-5-19-2022-6-19)_Laszlo Kovacs_HU_Translation</t>
        </is>
      </c>
      <c r="H2156" s="110">
        <f>507.064/0.08</f>
        <v/>
      </c>
      <c r="I2156" s="110" t="n">
        <v>0.08</v>
      </c>
      <c r="J2156" s="110" t="inlineStr">
        <is>
          <t>USD</t>
        </is>
      </c>
      <c r="K2156" s="110" t="n">
        <v>507.064</v>
      </c>
      <c r="L2156" s="110" t="inlineStr">
        <is>
          <t>EDGE-5533-401965</t>
        </is>
      </c>
    </row>
    <row r="2157">
      <c r="B2157" s="110" t="n">
        <v>170224</v>
      </c>
      <c r="C2157" s="108" t="inlineStr">
        <is>
          <t>Tesla-(2022-5-19-2022-6-19)_Corinne Duquette_FR_CA_Review</t>
        </is>
      </c>
      <c r="H2157" s="110" t="n">
        <v>3041.5</v>
      </c>
      <c r="I2157" s="110" t="n">
        <v>0.05</v>
      </c>
      <c r="J2157" s="110" t="inlineStr">
        <is>
          <t>USD</t>
        </is>
      </c>
      <c r="K2157" s="110" t="n">
        <v>152.075</v>
      </c>
      <c r="L2157" s="110" t="inlineStr">
        <is>
          <t>EDGE-170224-401966</t>
        </is>
      </c>
    </row>
    <row r="2158">
      <c r="B2158" s="110" t="n">
        <v>74965</v>
      </c>
      <c r="C2158" s="108" t="inlineStr">
        <is>
          <t>Tesla-(2022-5-19-2022-6-19)_Alenka Metljak_SL_Review</t>
        </is>
      </c>
      <c r="H2158" s="110" t="n">
        <v>5709.799999999999</v>
      </c>
      <c r="I2158" s="110" t="n">
        <v>0.024</v>
      </c>
      <c r="J2158" s="110" t="inlineStr">
        <is>
          <t>EUR</t>
        </is>
      </c>
      <c r="K2158" s="110" t="n">
        <v>137.0352</v>
      </c>
      <c r="L2158" s="110" t="inlineStr">
        <is>
          <t>EDGE-74965-401967</t>
        </is>
      </c>
    </row>
    <row r="2159">
      <c r="B2159" s="110" t="n">
        <v>5533</v>
      </c>
      <c r="C2159" s="108" t="inlineStr">
        <is>
          <t>Tesla-(2022-5-19-2022-6-19)_Laszlo Kovacs_HU_Review</t>
        </is>
      </c>
      <c r="H2159" s="110">
        <f>236.3708/I2159</f>
        <v/>
      </c>
      <c r="I2159" s="110" t="n">
        <v>0.027</v>
      </c>
      <c r="J2159" s="110" t="inlineStr">
        <is>
          <t>USD</t>
        </is>
      </c>
      <c r="K2159" s="110" t="n">
        <v>236.3708</v>
      </c>
      <c r="L2159" s="110" t="inlineStr">
        <is>
          <t>EDGE-5533-401968</t>
        </is>
      </c>
    </row>
    <row r="2160">
      <c r="B2160" s="110" t="n">
        <v>176929</v>
      </c>
      <c r="C2160" s="108" t="inlineStr">
        <is>
          <t>Tesla-(2022-5-19-2022-6-19)_Rita Rocha Grave_PTPT_Translation</t>
        </is>
      </c>
      <c r="H2160" s="110" t="n">
        <v>2056.4</v>
      </c>
      <c r="I2160" s="110" t="n">
        <v>0.065</v>
      </c>
      <c r="J2160" s="110" t="inlineStr">
        <is>
          <t>EUR</t>
        </is>
      </c>
      <c r="K2160" s="110" t="n">
        <v>133.666</v>
      </c>
      <c r="L2160" s="110" t="inlineStr">
        <is>
          <t>EDGE-176929-402292</t>
        </is>
      </c>
    </row>
    <row r="2161">
      <c r="B2161" s="110" t="n">
        <v>81450</v>
      </c>
      <c r="C2161" s="108" t="inlineStr">
        <is>
          <t>Tesla-(2022-5-19-2022-6-19)_Lingsoft_NO_NO_Translation</t>
        </is>
      </c>
      <c r="H2161" s="110" t="n">
        <v>5751.612903225807</v>
      </c>
      <c r="I2161" s="110" t="n">
        <v>0.155</v>
      </c>
      <c r="J2161" s="110" t="inlineStr">
        <is>
          <t>EUR</t>
        </is>
      </c>
      <c r="K2161" s="110" t="n">
        <v>891.5</v>
      </c>
      <c r="L2161" s="110" t="inlineStr">
        <is>
          <t>EDGE-81450-402293</t>
        </is>
      </c>
    </row>
    <row r="2162">
      <c r="B2162" s="110" t="n">
        <v>150112</v>
      </c>
      <c r="C2162" s="108" t="inlineStr">
        <is>
          <t>Tesla-(2022-5-19-2022-6-19)_Koen Vander Elst_NL_Translation</t>
        </is>
      </c>
      <c r="H2162" s="110" t="n">
        <v>4827.9</v>
      </c>
      <c r="I2162" s="110" t="n">
        <v>0.1</v>
      </c>
      <c r="J2162" s="110" t="inlineStr">
        <is>
          <t>EUR</t>
        </is>
      </c>
      <c r="K2162" s="110" t="n">
        <v>482.79</v>
      </c>
      <c r="L2162" s="110" t="inlineStr">
        <is>
          <t>EDGE-150112-402294</t>
        </is>
      </c>
    </row>
    <row r="2163">
      <c r="B2163" s="110" t="n">
        <v>187485</v>
      </c>
      <c r="C2163" s="108" t="inlineStr">
        <is>
          <t>Tesla-(2022-5-19-2022-6-19)_Theodoros Kalyvas_EL_Translation</t>
        </is>
      </c>
      <c r="H2163" s="110" t="n">
        <v>4738.4</v>
      </c>
      <c r="I2163" s="110" t="n">
        <v>0.08</v>
      </c>
      <c r="J2163" s="110" t="inlineStr">
        <is>
          <t>EUR</t>
        </is>
      </c>
      <c r="K2163" s="110" t="n">
        <v>379.072</v>
      </c>
      <c r="L2163" s="110" t="inlineStr">
        <is>
          <t>EDGE-187485-402295</t>
        </is>
      </c>
    </row>
    <row r="2164">
      <c r="B2164" s="110" t="n">
        <v>195727</v>
      </c>
      <c r="C2164" s="108" t="inlineStr">
        <is>
          <t>Tesla-(2022-5-19-2022-6-19)_Valentin Cirdei_RO_Translation</t>
        </is>
      </c>
      <c r="H2164" s="110" t="n">
        <v>7090</v>
      </c>
      <c r="I2164" s="110" t="n">
        <v>0.06</v>
      </c>
      <c r="J2164" s="110" t="inlineStr">
        <is>
          <t>EUR</t>
        </is>
      </c>
      <c r="K2164" s="110" t="n">
        <v>425.4</v>
      </c>
      <c r="L2164" s="110" t="inlineStr">
        <is>
          <t>EDGE-195727-402296</t>
        </is>
      </c>
    </row>
    <row r="2165">
      <c r="B2165" s="110" t="n">
        <v>50728</v>
      </c>
      <c r="C2165" s="108" t="inlineStr">
        <is>
          <t>Tesla-(2022-5-19-2022-6-19)_Dalia Bracha_HE_Translation</t>
        </is>
      </c>
      <c r="H2165" s="110" t="n">
        <v>1617.9</v>
      </c>
      <c r="I2165" s="110" t="n">
        <v>0.1</v>
      </c>
      <c r="J2165" s="110" t="inlineStr">
        <is>
          <t>USD</t>
        </is>
      </c>
      <c r="K2165" s="110" t="n">
        <v>161.79</v>
      </c>
      <c r="L2165" s="110" t="inlineStr">
        <is>
          <t>EDGE-50728-402466</t>
        </is>
      </c>
    </row>
    <row r="2166">
      <c r="B2166" s="110" t="n">
        <v>177888</v>
      </c>
      <c r="C2166" s="108" t="inlineStr">
        <is>
          <t>Tesla-(2022-5-19-2022-6-19)_Luis Martins_PTPT_Translation</t>
        </is>
      </c>
      <c r="H2166" s="110" t="n">
        <v>3339.2</v>
      </c>
      <c r="I2166" s="110" t="n">
        <v>0.055</v>
      </c>
      <c r="J2166" s="110" t="inlineStr">
        <is>
          <t>EUR</t>
        </is>
      </c>
      <c r="K2166" s="110" t="n">
        <v>183.656</v>
      </c>
      <c r="L2166" s="110" t="inlineStr">
        <is>
          <t>EDGE-177888-402297</t>
        </is>
      </c>
    </row>
    <row r="2167">
      <c r="B2167" s="110" t="n">
        <v>177888</v>
      </c>
      <c r="C2167" s="108" t="inlineStr">
        <is>
          <t>Tesla-(2022-5-19-2022-6-19)_Luis Martins_PTPT_Review</t>
        </is>
      </c>
      <c r="H2167" s="110" t="n">
        <v>2148</v>
      </c>
      <c r="I2167" s="110" t="n">
        <v>0.02</v>
      </c>
      <c r="J2167" s="110" t="inlineStr">
        <is>
          <t>EUR</t>
        </is>
      </c>
      <c r="K2167" s="110" t="n">
        <v>42.96</v>
      </c>
      <c r="L2167" s="110" t="inlineStr">
        <is>
          <t>EDGE-177888-402298</t>
        </is>
      </c>
    </row>
    <row r="2168">
      <c r="B2168" s="110" t="n">
        <v>75145</v>
      </c>
      <c r="C2168" s="108" t="inlineStr">
        <is>
          <t>Tesla-(2022-5-19-2022-6-19)_Marie-Louise de Klerk_NL_Review</t>
        </is>
      </c>
      <c r="H2168" s="110" t="n">
        <v>5960.000000000001</v>
      </c>
      <c r="I2168" s="110" t="n">
        <v>0.03</v>
      </c>
      <c r="J2168" s="110" t="inlineStr">
        <is>
          <t>EUR</t>
        </is>
      </c>
      <c r="K2168" s="110" t="n">
        <v>178.8</v>
      </c>
      <c r="L2168" s="110" t="inlineStr">
        <is>
          <t>EDGE-75145-402299</t>
        </is>
      </c>
    </row>
    <row r="2169">
      <c r="B2169" s="110" t="n">
        <v>189794</v>
      </c>
      <c r="C2169" s="108" t="inlineStr">
        <is>
          <t>Tesla-(2022-5-19-2022-6-19)_Theodoros Vavekis_EL_Review</t>
        </is>
      </c>
      <c r="H2169" s="110" t="n">
        <v>6000</v>
      </c>
      <c r="I2169" s="110" t="n">
        <v>0.03</v>
      </c>
      <c r="J2169" s="110" t="inlineStr">
        <is>
          <t>EUR</t>
        </is>
      </c>
      <c r="K2169" s="110" t="n">
        <v>180</v>
      </c>
      <c r="L2169" s="110" t="inlineStr">
        <is>
          <t>EDGE-189794-402300</t>
        </is>
      </c>
    </row>
    <row r="2170">
      <c r="B2170" s="110" t="n">
        <v>136932</v>
      </c>
      <c r="C2170" s="108" t="inlineStr">
        <is>
          <t>Tesla-(2022-5-19-2022-6-19)_Constantin Emanuel Stroia_RO_Review</t>
        </is>
      </c>
      <c r="H2170" s="110" t="n">
        <v>4508.9</v>
      </c>
      <c r="I2170" s="110" t="n">
        <v>0.02</v>
      </c>
      <c r="J2170" s="110" t="inlineStr">
        <is>
          <t>USD</t>
        </is>
      </c>
      <c r="K2170" s="110" t="n">
        <v>90.178</v>
      </c>
      <c r="L2170" s="110" t="inlineStr">
        <is>
          <t>EDGE-136932-402301</t>
        </is>
      </c>
    </row>
    <row r="2171">
      <c r="B2171" s="110" t="n">
        <v>195768</v>
      </c>
      <c r="C2171" s="108" t="inlineStr">
        <is>
          <t>Tesla-(2022-5-19-2022-6-19)_Oranit Senderov_HE_Review</t>
        </is>
      </c>
      <c r="H2171" s="110" t="n">
        <v>2627.5</v>
      </c>
      <c r="I2171" s="110" t="n">
        <v>0.04</v>
      </c>
      <c r="J2171" s="110" t="inlineStr">
        <is>
          <t>USD</t>
        </is>
      </c>
      <c r="K2171" s="110" t="n">
        <v>105.1</v>
      </c>
      <c r="L2171" s="110" t="inlineStr">
        <is>
          <t>EDGE-195768-402302</t>
        </is>
      </c>
    </row>
    <row r="2172">
      <c r="B2172" s="110" t="n">
        <v>195768</v>
      </c>
      <c r="C2172" s="108" t="inlineStr">
        <is>
          <t>Tesla-(2022-5-19-2022-6-19)_Oranit Senderov_HE_Translation</t>
        </is>
      </c>
      <c r="H2172" s="110" t="n">
        <v>1032.3</v>
      </c>
      <c r="I2172" s="110" t="n">
        <v>0.09</v>
      </c>
      <c r="J2172" s="110" t="inlineStr">
        <is>
          <t>USD</t>
        </is>
      </c>
      <c r="K2172" s="110" t="n">
        <v>92.907</v>
      </c>
      <c r="L2172" s="110" t="inlineStr">
        <is>
          <t>EDGE-195768-402303</t>
        </is>
      </c>
    </row>
    <row r="2173">
      <c r="B2173" s="110" t="n">
        <v>189794</v>
      </c>
      <c r="C2173" s="108" t="inlineStr">
        <is>
          <t>Tesla-(2022-5-19-2022-6-19)_Theodoros Vavekis_EL_Translation</t>
        </is>
      </c>
      <c r="H2173" s="110" t="n">
        <v>1178.333333333333</v>
      </c>
      <c r="I2173" s="110" t="n">
        <v>0.06</v>
      </c>
      <c r="J2173" s="110" t="inlineStr">
        <is>
          <t>EUR</t>
        </is>
      </c>
      <c r="K2173" s="110" t="n">
        <v>70.7</v>
      </c>
      <c r="L2173" s="110" t="inlineStr">
        <is>
          <t>EDGE-189794-402304</t>
        </is>
      </c>
    </row>
    <row r="2174">
      <c r="B2174" s="110" t="n">
        <v>177626</v>
      </c>
      <c r="C2174" s="108" t="inlineStr">
        <is>
          <t>Tesla-(2022-5-19-2022-6-19)_Maria Albuquerque_PTPT_Translation</t>
        </is>
      </c>
      <c r="H2174" s="110" t="n">
        <v>250</v>
      </c>
      <c r="I2174" s="110" t="n">
        <v>0.06</v>
      </c>
      <c r="J2174" s="110" t="inlineStr">
        <is>
          <t>EUR</t>
        </is>
      </c>
      <c r="K2174" s="110" t="n">
        <v>15</v>
      </c>
      <c r="L2174" s="110" t="inlineStr">
        <is>
          <t>EDGE-177626-402305</t>
        </is>
      </c>
    </row>
    <row r="2175">
      <c r="B2175" s="110" t="n">
        <v>75145</v>
      </c>
      <c r="C2175" s="108" t="inlineStr">
        <is>
          <t>Tesla-(2022-5-19-2022-6-19)_Marie-Louise de Klerk_NL_Translation</t>
        </is>
      </c>
      <c r="H2175" s="110" t="n">
        <v>732.7272727272726</v>
      </c>
      <c r="I2175" s="110" t="n">
        <v>0.11</v>
      </c>
      <c r="J2175" s="110" t="inlineStr">
        <is>
          <t>EUR</t>
        </is>
      </c>
      <c r="K2175" s="110" t="n">
        <v>80.59999999999999</v>
      </c>
      <c r="L2175" s="110" t="inlineStr">
        <is>
          <t>EDGE-75145-402306</t>
        </is>
      </c>
    </row>
    <row r="2176">
      <c r="B2176" s="110" t="n">
        <v>116398</v>
      </c>
      <c r="C2176" s="108" t="inlineStr">
        <is>
          <t>Tesla-(2022-5-19-2022-6-19)_Inge Davidsen_NO_Translation</t>
        </is>
      </c>
      <c r="H2176" s="110" t="n">
        <v>80.7</v>
      </c>
      <c r="I2176" s="110" t="n">
        <v>0.135</v>
      </c>
      <c r="J2176" s="110" t="inlineStr">
        <is>
          <t>EUR</t>
        </is>
      </c>
      <c r="K2176" s="110" t="n">
        <v>10.8945</v>
      </c>
      <c r="L2176" s="110" t="inlineStr">
        <is>
          <t>EDGE-116398-402307</t>
        </is>
      </c>
    </row>
    <row r="2177">
      <c r="B2177" s="110" t="n">
        <v>195727</v>
      </c>
      <c r="C2177" s="108" t="inlineStr">
        <is>
          <t>Tesla-(2022-5-19-2022-6-19)_Valentin Cirdei_RO_Review</t>
        </is>
      </c>
      <c r="H2177" s="110" t="n">
        <v>416.6666666666667</v>
      </c>
      <c r="I2177" s="110" t="n">
        <v>0.03</v>
      </c>
      <c r="J2177" s="110" t="inlineStr">
        <is>
          <t>EUR</t>
        </is>
      </c>
      <c r="K2177" s="110" t="n">
        <v>12.5</v>
      </c>
      <c r="L2177" s="110" t="inlineStr">
        <is>
          <t>EDGE-195727-402308</t>
        </is>
      </c>
    </row>
    <row r="2178">
      <c r="B2178" s="110" t="n">
        <v>176929</v>
      </c>
      <c r="C2178" s="108" t="inlineStr">
        <is>
          <t>Tesla-(2022-5-19-2022-6-19)_Rita Rocha Grave_PTPT_Review</t>
        </is>
      </c>
      <c r="H2178" s="110" t="n">
        <v>2324</v>
      </c>
      <c r="I2178" s="110" t="n">
        <v>0.02</v>
      </c>
      <c r="J2178" s="110" t="inlineStr">
        <is>
          <t>EUR</t>
        </is>
      </c>
      <c r="K2178" s="110" t="n">
        <v>46.48</v>
      </c>
      <c r="L2178" s="110" t="inlineStr">
        <is>
          <t>EDGE-176929-402309</t>
        </is>
      </c>
    </row>
    <row r="2179">
      <c r="B2179" s="110" t="n">
        <v>189907</v>
      </c>
      <c r="C2179" s="108" t="inlineStr">
        <is>
          <t>Tesla-(2022-5-19-2022-6-19)_Abdelwahab Muhammad_AR_Translation</t>
        </is>
      </c>
      <c r="H2179" s="110" t="n">
        <v>1801.4</v>
      </c>
      <c r="I2179" s="110" t="n">
        <v>0.055</v>
      </c>
      <c r="J2179" s="110" t="inlineStr">
        <is>
          <t>USD</t>
        </is>
      </c>
      <c r="K2179" s="110" t="n">
        <v>99.07700000000001</v>
      </c>
      <c r="L2179" s="110" t="inlineStr">
        <is>
          <t>EDGE-189907-401902</t>
        </is>
      </c>
    </row>
    <row r="2180">
      <c r="B2180" s="110" t="n">
        <v>190215</v>
      </c>
      <c r="C2180" s="108" t="inlineStr">
        <is>
          <t>Tesla-(2022-5-19-2022-6-19)_Osama Mohammed El-Bishlawi_AR_Translation</t>
        </is>
      </c>
      <c r="H2180" s="110" t="n">
        <v>411.6</v>
      </c>
      <c r="I2180" s="110" t="n">
        <v>0.05</v>
      </c>
      <c r="J2180" s="110" t="inlineStr">
        <is>
          <t>USD</t>
        </is>
      </c>
      <c r="K2180" s="110" t="n">
        <v>20.58</v>
      </c>
      <c r="L2180" s="110" t="inlineStr">
        <is>
          <t>EDGE-190215-401903</t>
        </is>
      </c>
    </row>
    <row r="2181">
      <c r="B2181" s="110" t="n">
        <v>187409</v>
      </c>
      <c r="C2181" s="108" t="inlineStr">
        <is>
          <t>Tesla-(2022-5-19-2022-6-19)_Sonja Klaric_HR_Translation</t>
        </is>
      </c>
      <c r="H2181" s="110" t="n">
        <v>5581.599999999999</v>
      </c>
      <c r="I2181" s="110" t="n">
        <v>0.06</v>
      </c>
      <c r="J2181" s="110" t="inlineStr">
        <is>
          <t>EUR</t>
        </is>
      </c>
      <c r="K2181" s="110" t="n">
        <v>334.896</v>
      </c>
      <c r="L2181" s="110" t="inlineStr">
        <is>
          <t>EDGE-187409-401904</t>
        </is>
      </c>
    </row>
    <row r="2182">
      <c r="B2182" s="110" t="n">
        <v>195686</v>
      </c>
      <c r="C2182" s="108" t="inlineStr">
        <is>
          <t>Tesla-(2022-5-19-2022-6-19)_Lukáš Georgiev_CZ_Translation</t>
        </is>
      </c>
      <c r="H2182" s="110" t="n">
        <v>4369</v>
      </c>
      <c r="I2182" s="110" t="n">
        <v>0.06</v>
      </c>
      <c r="J2182" s="110" t="inlineStr">
        <is>
          <t>EUR</t>
        </is>
      </c>
      <c r="K2182" s="110" t="n">
        <v>262.14</v>
      </c>
      <c r="L2182" s="110" t="inlineStr">
        <is>
          <t>EDGE-195686-401905</t>
        </is>
      </c>
    </row>
    <row r="2183">
      <c r="B2183" s="110" t="n">
        <v>195328</v>
      </c>
      <c r="C2183" s="108" t="inlineStr">
        <is>
          <t>Tesla-(2022-5-19-2022-6-19)_Michaela Cocca_CZ_Translation</t>
        </is>
      </c>
      <c r="H2183" s="110" t="n">
        <v>1457.2</v>
      </c>
      <c r="I2183" s="110" t="n">
        <v>0.045</v>
      </c>
      <c r="J2183" s="110" t="inlineStr">
        <is>
          <t>EUR</t>
        </is>
      </c>
      <c r="K2183" s="110" t="n">
        <v>65.57400000000001</v>
      </c>
      <c r="L2183" s="110" t="inlineStr">
        <is>
          <t>EDGE-195328-401906</t>
        </is>
      </c>
    </row>
    <row r="2184">
      <c r="B2184" s="110" t="n">
        <v>176901</v>
      </c>
      <c r="C2184" s="108" t="inlineStr">
        <is>
          <t>Tesla-(2022-5-19-2022-6-19)_Cecilia Gammeltoft-Hansen_DA_Translation</t>
        </is>
      </c>
      <c r="H2184" s="110" t="n">
        <v>82.7</v>
      </c>
      <c r="I2184" s="110" t="n">
        <v>0.12</v>
      </c>
      <c r="J2184" s="110" t="inlineStr">
        <is>
          <t>EUR</t>
        </is>
      </c>
      <c r="K2184" s="110" t="n">
        <v>9.923999999999999</v>
      </c>
      <c r="L2184" s="110" t="inlineStr">
        <is>
          <t>EDGE-176901-401907</t>
        </is>
      </c>
    </row>
    <row r="2185">
      <c r="B2185" s="110" t="n">
        <v>244187</v>
      </c>
      <c r="C2185" s="108" t="inlineStr">
        <is>
          <t>Tesla-(2022-5-19-2022-6-19)_Daniel Heydorn_DA_Translation</t>
        </is>
      </c>
      <c r="H2185" s="110" t="n">
        <v>811.9</v>
      </c>
      <c r="I2185" s="110" t="n">
        <v>0.13</v>
      </c>
      <c r="J2185" s="110" t="inlineStr">
        <is>
          <t>EUR</t>
        </is>
      </c>
      <c r="K2185" s="110" t="n">
        <v>105.547</v>
      </c>
      <c r="L2185" s="110" t="inlineStr">
        <is>
          <t>EDGE-244187-401908</t>
        </is>
      </c>
    </row>
    <row r="2186">
      <c r="B2186" s="110" t="n">
        <v>176902</v>
      </c>
      <c r="C2186" s="108" t="inlineStr">
        <is>
          <t>Tesla-(2022-5-19-2022-6-19)_Ida Søgaard_DA_Translation</t>
        </is>
      </c>
      <c r="H2186" s="110" t="n">
        <v>5320.833333333334</v>
      </c>
      <c r="I2186" s="110" t="n">
        <v>0.12</v>
      </c>
      <c r="J2186" s="110" t="inlineStr">
        <is>
          <t>EUR</t>
        </is>
      </c>
      <c r="K2186" s="110" t="n">
        <v>638.5</v>
      </c>
      <c r="L2186" s="110" t="inlineStr">
        <is>
          <t>EDGE-176902-401909</t>
        </is>
      </c>
    </row>
    <row r="2187">
      <c r="B2187" s="110" t="n">
        <v>194360</v>
      </c>
      <c r="C2187" s="108" t="inlineStr">
        <is>
          <t>Tesla-(2022-5-19-2022-6-19)_Jussi Anttila_FI_Translation</t>
        </is>
      </c>
      <c r="H2187" s="110" t="n">
        <v>5484</v>
      </c>
      <c r="I2187" s="110" t="n">
        <v>0.13</v>
      </c>
      <c r="J2187" s="110" t="inlineStr">
        <is>
          <t>EUR</t>
        </is>
      </c>
      <c r="K2187" s="110" t="n">
        <v>712.9200000000001</v>
      </c>
      <c r="L2187" s="110" t="inlineStr">
        <is>
          <t>EDGE-194360-401910</t>
        </is>
      </c>
    </row>
    <row r="2188">
      <c r="B2188" s="110" t="n">
        <v>189907</v>
      </c>
      <c r="C2188" s="108" t="inlineStr">
        <is>
          <t>Tesla-(2022-5-19-2022-6-19)_Abdelwahab Muhammad_AR_Review</t>
        </is>
      </c>
      <c r="H2188" s="110" t="n">
        <v>393.8</v>
      </c>
      <c r="I2188" s="110" t="n">
        <v>0.03</v>
      </c>
      <c r="J2188" s="110" t="inlineStr">
        <is>
          <t>USD</t>
        </is>
      </c>
      <c r="K2188" s="110" t="n">
        <v>11.814</v>
      </c>
      <c r="L2188" s="110" t="inlineStr">
        <is>
          <t>EDGE-189907-401911</t>
        </is>
      </c>
    </row>
    <row r="2189">
      <c r="B2189" s="110" t="n">
        <v>187410</v>
      </c>
      <c r="C2189" s="108" t="inlineStr">
        <is>
          <t>Tesla-(2022-5-19-2022-6-19)_Mirna Safar_HR_Review</t>
        </is>
      </c>
      <c r="H2189" s="110" t="n">
        <v>5341.6</v>
      </c>
      <c r="I2189" s="110" t="n">
        <v>0.015</v>
      </c>
      <c r="J2189" s="110" t="inlineStr">
        <is>
          <t>EUR</t>
        </is>
      </c>
      <c r="K2189" s="110" t="n">
        <v>80.12400000000001</v>
      </c>
      <c r="L2189" s="110" t="inlineStr">
        <is>
          <t>EDGE-187410-401912</t>
        </is>
      </c>
    </row>
    <row r="2190">
      <c r="B2190" s="110" t="n">
        <v>195328</v>
      </c>
      <c r="C2190" s="108" t="inlineStr">
        <is>
          <t>Tesla-(2022-5-19-2022-6-19)_Michaela Cocca_CZ_Review</t>
        </is>
      </c>
      <c r="H2190" s="110" t="n">
        <v>4311.6</v>
      </c>
      <c r="I2190" s="110" t="n">
        <v>0.014</v>
      </c>
      <c r="J2190" s="110" t="inlineStr">
        <is>
          <t>EUR</t>
        </is>
      </c>
      <c r="K2190" s="110" t="n">
        <v>60.36240000000001</v>
      </c>
      <c r="L2190" s="110" t="inlineStr">
        <is>
          <t>EDGE-195328-401913</t>
        </is>
      </c>
    </row>
    <row r="2191">
      <c r="B2191" s="110" t="n">
        <v>176902</v>
      </c>
      <c r="C2191" s="108" t="inlineStr">
        <is>
          <t>Tesla-(2022-5-19-2022-6-19)_Ida Søgaard_DA_Review</t>
        </is>
      </c>
      <c r="H2191" s="110" t="n">
        <v>294.1176470588235</v>
      </c>
      <c r="I2191" s="110" t="n">
        <v>0.034</v>
      </c>
      <c r="J2191" s="110" t="inlineStr">
        <is>
          <t>EUR</t>
        </is>
      </c>
      <c r="K2191" s="110" t="n">
        <v>10</v>
      </c>
      <c r="L2191" s="110" t="inlineStr">
        <is>
          <t>EDGE-176902-401914</t>
        </is>
      </c>
    </row>
    <row r="2192">
      <c r="B2192" s="110" t="n">
        <v>194361</v>
      </c>
      <c r="C2192" s="108" t="inlineStr">
        <is>
          <t>Tesla-(2022-5-19-2022-6-19)_Jarmo Katainen_FI_Review</t>
        </is>
      </c>
      <c r="H2192" s="110" t="n">
        <v>5388.699999999999</v>
      </c>
      <c r="I2192" s="110" t="n">
        <v>0.04</v>
      </c>
      <c r="J2192" s="110" t="inlineStr">
        <is>
          <t>EUR</t>
        </is>
      </c>
      <c r="K2192" s="110" t="n">
        <v>215.548</v>
      </c>
      <c r="L2192" s="110" t="inlineStr">
        <is>
          <t>EDGE-194361-401915</t>
        </is>
      </c>
    </row>
    <row r="2193">
      <c r="B2193" s="110" t="inlineStr">
        <is>
          <t>G90006218</t>
        </is>
      </c>
      <c r="C2193" s="108" t="inlineStr">
        <is>
          <t>Tesla-(2022-5-19-2022-6-19)_Maciej Andrzejczak_PL_Translation</t>
        </is>
      </c>
      <c r="H2193" s="110" t="n">
        <v>736.3</v>
      </c>
      <c r="I2193" s="110" t="n">
        <v>0.08</v>
      </c>
      <c r="J2193" s="110" t="inlineStr">
        <is>
          <t>EUR</t>
        </is>
      </c>
      <c r="K2193" s="110" t="n">
        <v>58.904</v>
      </c>
      <c r="L2193" s="110" t="inlineStr">
        <is>
          <t>EDGE-G90006218-401922</t>
        </is>
      </c>
    </row>
    <row r="2194">
      <c r="B2194" s="110" t="inlineStr">
        <is>
          <t>G90006215</t>
        </is>
      </c>
      <c r="C2194" s="108" t="inlineStr">
        <is>
          <t>Tesla-(2022-5-19-2022-6-19)_Marcin Marciniszyn_PL_Translation</t>
        </is>
      </c>
      <c r="H2194" s="110" t="n">
        <v>4818.3</v>
      </c>
      <c r="I2194" s="110" t="n">
        <v>0.07000000000000001</v>
      </c>
      <c r="J2194" s="110" t="inlineStr">
        <is>
          <t>EUR</t>
        </is>
      </c>
      <c r="K2194" s="110" t="n">
        <v>337.2810000000001</v>
      </c>
      <c r="L2194" s="110" t="inlineStr">
        <is>
          <t>EDGE-G90006215-401924</t>
        </is>
      </c>
    </row>
    <row r="2195">
      <c r="B2195" s="110" t="inlineStr">
        <is>
          <t>G90006218</t>
        </is>
      </c>
      <c r="C2195" s="108" t="inlineStr">
        <is>
          <t>Tesla-(2022-5-19-2022-6-19)_Maciej Andrzejczak_PL_Review</t>
        </is>
      </c>
      <c r="H2195" s="110" t="n">
        <v>4180.5</v>
      </c>
      <c r="I2195" s="110" t="n">
        <v>0.022</v>
      </c>
      <c r="J2195" s="110" t="inlineStr">
        <is>
          <t>EUR</t>
        </is>
      </c>
      <c r="K2195" s="110" t="n">
        <v>91.97099999999999</v>
      </c>
      <c r="L2195" s="110" t="inlineStr">
        <is>
          <t>EDGE-G90006218-401928</t>
        </is>
      </c>
    </row>
    <row r="2196">
      <c r="B2196" s="110" t="n">
        <v>4611</v>
      </c>
      <c r="C2196" s="108" t="inlineStr">
        <is>
          <t>Tesla-(2022-5-19-2022-6-19)_Ahmed_AR_Translation</t>
        </is>
      </c>
      <c r="H2196" s="110" t="n">
        <v>924.2</v>
      </c>
      <c r="I2196" s="110" t="n">
        <v>0.05</v>
      </c>
      <c r="J2196" s="110" t="inlineStr">
        <is>
          <t>USD</t>
        </is>
      </c>
      <c r="K2196" s="110" t="n">
        <v>46.21</v>
      </c>
      <c r="L2196" s="110" t="inlineStr">
        <is>
          <t>EDGE-4611-401987</t>
        </is>
      </c>
    </row>
    <row r="2197">
      <c r="B2197" s="110" t="n">
        <v>169954</v>
      </c>
      <c r="C2197" s="108" t="inlineStr">
        <is>
          <t>Tesla-(2022-6-21-2022-7-19)_Peggy Chiang_TW_Translation</t>
        </is>
      </c>
      <c r="H2197" s="110" t="n">
        <v>3365.4</v>
      </c>
      <c r="I2197" s="110" t="n">
        <v>0.1</v>
      </c>
      <c r="J2197" s="110" t="inlineStr">
        <is>
          <t>USD</t>
        </is>
      </c>
      <c r="K2197" s="110" t="n">
        <v>336.54</v>
      </c>
      <c r="L2197" s="110" t="inlineStr">
        <is>
          <t>EDGE-169954-406731</t>
        </is>
      </c>
    </row>
    <row r="2198">
      <c r="B2198" s="110" t="n">
        <v>51840</v>
      </c>
      <c r="C2198" s="108" t="inlineStr">
        <is>
          <t>Tesla-(2022-6-21-2022-7-19)_Simon Wei_TW_Translation</t>
        </is>
      </c>
      <c r="H2198" s="110" t="n">
        <v>1512.4</v>
      </c>
      <c r="I2198" s="110" t="n">
        <v>0.035</v>
      </c>
      <c r="J2198" s="110" t="inlineStr">
        <is>
          <t>USD</t>
        </is>
      </c>
      <c r="K2198" s="110" t="n">
        <v>52.93400000000001</v>
      </c>
      <c r="L2198" s="110" t="inlineStr">
        <is>
          <t>EDGE-51840-406732</t>
        </is>
      </c>
    </row>
    <row r="2199">
      <c r="B2199" s="110" t="n">
        <v>119669</v>
      </c>
      <c r="C2199" s="108" t="inlineStr">
        <is>
          <t>Tesla-(2022-6-21-2022-7-19)_Gyeongsu Lee_KO_Translation</t>
        </is>
      </c>
      <c r="H2199" s="110" t="n">
        <v>22430</v>
      </c>
      <c r="I2199" s="110" t="n">
        <v>0.06</v>
      </c>
      <c r="J2199" s="110" t="inlineStr">
        <is>
          <t>USD</t>
        </is>
      </c>
      <c r="K2199" s="110" t="n">
        <v>1345.8</v>
      </c>
      <c r="L2199" s="110" t="inlineStr">
        <is>
          <t>EDGE-119669-406733</t>
        </is>
      </c>
    </row>
    <row r="2200">
      <c r="B2200" s="110" t="n">
        <v>192865</v>
      </c>
      <c r="C2200" s="108" t="inlineStr">
        <is>
          <t>Tesla-(2022-6-21-2022-7-19)_Jun Soo Jeon_KO_Translation</t>
        </is>
      </c>
      <c r="H2200" s="110" t="n">
        <v>777.7777777777778</v>
      </c>
      <c r="I2200" s="110" t="n">
        <v>0.09</v>
      </c>
      <c r="J2200" s="110" t="inlineStr">
        <is>
          <t>USD</t>
        </is>
      </c>
      <c r="K2200" s="110" t="n">
        <v>70</v>
      </c>
      <c r="L2200" s="110" t="inlineStr">
        <is>
          <t>EDGE-192865-406734</t>
        </is>
      </c>
    </row>
    <row r="2201">
      <c r="B2201" s="110" t="n">
        <v>123126</v>
      </c>
      <c r="C2201" s="108" t="inlineStr">
        <is>
          <t>Tesla-(2022-6-21-2022-7-19)_Seong Bok Lee_KO_Translation</t>
        </is>
      </c>
      <c r="H2201" s="110" t="n">
        <v>645.3</v>
      </c>
      <c r="I2201" s="110" t="n">
        <v>0.07000000000000001</v>
      </c>
      <c r="J2201" s="110" t="inlineStr">
        <is>
          <t>USD</t>
        </is>
      </c>
      <c r="K2201" s="110" t="n">
        <v>45.171</v>
      </c>
      <c r="L2201" s="110" t="inlineStr">
        <is>
          <t>EDGE-123126-406735</t>
        </is>
      </c>
    </row>
    <row r="2202">
      <c r="B2202" s="110" t="n">
        <v>187485</v>
      </c>
      <c r="C2202" s="108" t="inlineStr">
        <is>
          <t>Tesla-(2022-6-21-2022-7-19)_Theodoros Kalyvas_EL_Translation</t>
        </is>
      </c>
      <c r="H2202" s="110" t="n">
        <v>3413</v>
      </c>
      <c r="I2202" s="110" t="n">
        <v>0.08</v>
      </c>
      <c r="J2202" s="110" t="inlineStr">
        <is>
          <t>EUR</t>
        </is>
      </c>
      <c r="K2202" s="110" t="n">
        <v>273.04</v>
      </c>
      <c r="L2202" s="110" t="inlineStr">
        <is>
          <t>EDGE-187485-406736</t>
        </is>
      </c>
    </row>
    <row r="2203">
      <c r="B2203" s="110" t="n">
        <v>150112</v>
      </c>
      <c r="C2203" s="108" t="inlineStr">
        <is>
          <t>Tesla-(2022-6-21-2022-7-19)_Koen Vander Elst_NL_Translation</t>
        </is>
      </c>
      <c r="H2203" s="110" t="n">
        <v>3566.8</v>
      </c>
      <c r="I2203" s="110" t="n">
        <v>0.1</v>
      </c>
      <c r="J2203" s="110" t="inlineStr">
        <is>
          <t>EUR</t>
        </is>
      </c>
      <c r="K2203" s="110" t="n">
        <v>356.68</v>
      </c>
      <c r="L2203" s="110" t="inlineStr">
        <is>
          <t>EDGE-150112-406737</t>
        </is>
      </c>
    </row>
    <row r="2204">
      <c r="B2204" s="110" t="n">
        <v>195768</v>
      </c>
      <c r="C2204" s="108" t="inlineStr">
        <is>
          <t>Tesla-(2022-6-21-2022-7-19)_Oranit Senderov_HE_Translation</t>
        </is>
      </c>
      <c r="H2204" s="110" t="n">
        <v>29.6</v>
      </c>
      <c r="I2204" s="110" t="n">
        <v>0.09</v>
      </c>
      <c r="J2204" s="110" t="inlineStr">
        <is>
          <t>USD</t>
        </is>
      </c>
      <c r="K2204" s="110" t="n">
        <v>2.664</v>
      </c>
      <c r="L2204" s="110" t="inlineStr">
        <is>
          <t>EDGE-195768-406738</t>
        </is>
      </c>
    </row>
    <row r="2205">
      <c r="B2205" s="110" t="n">
        <v>116398</v>
      </c>
      <c r="C2205" s="108" t="inlineStr">
        <is>
          <t>Tesla-(2022-6-21-2022-7-19)_Inge Davidsen_NO_Translation</t>
        </is>
      </c>
      <c r="H2205" s="110" t="n">
        <v>301.2962962962962</v>
      </c>
      <c r="I2205" s="110" t="n">
        <v>0.135</v>
      </c>
      <c r="J2205" s="110" t="inlineStr">
        <is>
          <t>EUR</t>
        </is>
      </c>
      <c r="K2205" s="110" t="n">
        <v>40.675</v>
      </c>
      <c r="L2205" s="110" t="inlineStr">
        <is>
          <t>EDGE-116398-406739</t>
        </is>
      </c>
    </row>
    <row r="2206">
      <c r="B2206" s="110" t="n">
        <v>81450</v>
      </c>
      <c r="C2206" s="108" t="inlineStr">
        <is>
          <t>Tesla-(2022-6-21-2022-7-19)_Lingsoft_NO_NO_Translation</t>
        </is>
      </c>
      <c r="H2206" s="110" t="n">
        <v>3599.345161290323</v>
      </c>
      <c r="I2206" s="110" t="n">
        <v>0.155</v>
      </c>
      <c r="J2206" s="110" t="inlineStr">
        <is>
          <t>EUR</t>
        </is>
      </c>
      <c r="K2206" s="110" t="n">
        <v>557.8985</v>
      </c>
      <c r="L2206" s="110" t="inlineStr">
        <is>
          <t>EDGE-81450-406740</t>
        </is>
      </c>
    </row>
    <row r="2207">
      <c r="B2207" s="110" t="n">
        <v>176929</v>
      </c>
      <c r="C2207" s="108" t="inlineStr">
        <is>
          <t>Tesla-(2022-6-21-2022-7-19)_Rita Rocha Grave_PTPT_Translation</t>
        </is>
      </c>
      <c r="H2207" s="110" t="n">
        <v>3377</v>
      </c>
      <c r="I2207" s="110" t="n">
        <v>0.065</v>
      </c>
      <c r="J2207" s="110" t="inlineStr">
        <is>
          <t>EUR</t>
        </is>
      </c>
      <c r="K2207" s="110" t="n">
        <v>219.505</v>
      </c>
      <c r="L2207" s="110" t="inlineStr">
        <is>
          <t>EDGE-176929-406741</t>
        </is>
      </c>
    </row>
    <row r="2208">
      <c r="B2208" s="110" t="n">
        <v>195727</v>
      </c>
      <c r="C2208" s="108" t="inlineStr">
        <is>
          <t>Tesla-(2022-6-21-2022-7-19)_Valentin Cirdei_RO_Translation</t>
        </is>
      </c>
      <c r="H2208" s="110" t="n">
        <v>3500.9</v>
      </c>
      <c r="I2208" s="110" t="n">
        <v>0.06</v>
      </c>
      <c r="J2208" s="110" t="inlineStr">
        <is>
          <t>EUR</t>
        </is>
      </c>
      <c r="K2208" s="110" t="n">
        <v>210.054</v>
      </c>
      <c r="L2208" s="110" t="inlineStr">
        <is>
          <t>EDGE-195727-406742</t>
        </is>
      </c>
    </row>
    <row r="2209">
      <c r="B2209" s="110" t="n">
        <v>128211</v>
      </c>
      <c r="C2209" s="108" t="inlineStr">
        <is>
          <t>Tesla-(2022-6-21-2022-7-19)_Dan Topor_RO_Translation</t>
        </is>
      </c>
      <c r="H2209" s="110" t="n">
        <v>1310</v>
      </c>
      <c r="I2209" s="110" t="n">
        <v>0.07000000000000001</v>
      </c>
      <c r="J2209" s="110" t="inlineStr">
        <is>
          <t>EUR</t>
        </is>
      </c>
      <c r="K2209" s="110" t="n">
        <v>91.7</v>
      </c>
      <c r="L2209" s="110" t="inlineStr">
        <is>
          <t>EDGE-128211-406743</t>
        </is>
      </c>
    </row>
    <row r="2210">
      <c r="B2210" s="110" t="n">
        <v>169954</v>
      </c>
      <c r="C2210" s="108" t="inlineStr">
        <is>
          <t>Tesla-(2022-6-21-2022-7-19)_Peggy Chiang_TW_Review</t>
        </is>
      </c>
      <c r="H2210" s="110" t="n">
        <v>3503.400000000001</v>
      </c>
      <c r="I2210" s="110" t="n">
        <v>0.03</v>
      </c>
      <c r="J2210" s="110" t="inlineStr">
        <is>
          <t>USD</t>
        </is>
      </c>
      <c r="K2210" s="110" t="n">
        <v>105.102</v>
      </c>
      <c r="L2210" s="110" t="inlineStr">
        <is>
          <t>EDGE-169954-406744</t>
        </is>
      </c>
    </row>
    <row r="2211">
      <c r="B2211" s="110" t="n">
        <v>51840</v>
      </c>
      <c r="C2211" s="108" t="inlineStr">
        <is>
          <t>Tesla-(2022-6-21-2022-7-19)_Simon Wei_TW_Review</t>
        </is>
      </c>
      <c r="H2211" s="110" t="n">
        <v>156.9</v>
      </c>
      <c r="I2211" s="110" t="n">
        <v>0.02</v>
      </c>
      <c r="J2211" s="110" t="inlineStr">
        <is>
          <t>USD</t>
        </is>
      </c>
      <c r="K2211" s="110" t="n">
        <v>3.138</v>
      </c>
      <c r="L2211" s="110" t="inlineStr">
        <is>
          <t>EDGE-51840-406745</t>
        </is>
      </c>
    </row>
    <row r="2212">
      <c r="B2212" s="110" t="n">
        <v>142406</v>
      </c>
      <c r="C2212" s="108" t="inlineStr">
        <is>
          <t>Tesla-(2022-6-21-2022-7-19)_Stacey Yeh_TW_Review</t>
        </is>
      </c>
      <c r="H2212" s="110" t="n">
        <v>1034.8</v>
      </c>
      <c r="I2212" s="110" t="n">
        <v>0.022</v>
      </c>
      <c r="J2212" s="110" t="inlineStr">
        <is>
          <t>USD</t>
        </is>
      </c>
      <c r="K2212" s="110" t="n">
        <v>22.7656</v>
      </c>
      <c r="L2212" s="110" t="inlineStr">
        <is>
          <t>EDGE-142406-406746</t>
        </is>
      </c>
    </row>
    <row r="2213">
      <c r="B2213" s="110" t="n">
        <v>75145</v>
      </c>
      <c r="C2213" s="108" t="inlineStr">
        <is>
          <t>Tesla-(2022-6-21-2022-7-19)_Marie-Louise de Klerk_NL_Review</t>
        </is>
      </c>
      <c r="H2213" s="110" t="n">
        <v>3678.433333333334</v>
      </c>
      <c r="I2213" s="110" t="n">
        <v>0.03</v>
      </c>
      <c r="J2213" s="110" t="inlineStr">
        <is>
          <t>EUR</t>
        </is>
      </c>
      <c r="K2213" s="110" t="n">
        <v>110.353</v>
      </c>
      <c r="L2213" s="110" t="inlineStr">
        <is>
          <t>EDGE-75145-406747</t>
        </is>
      </c>
    </row>
    <row r="2214">
      <c r="B2214" s="110" t="n">
        <v>189794</v>
      </c>
      <c r="C2214" s="108" t="inlineStr">
        <is>
          <t>Tesla-(2022-6-21-2022-7-19)_Theodoros Vavekis_EL_Review</t>
        </is>
      </c>
      <c r="H2214" s="110" t="n">
        <v>4291.333333333333</v>
      </c>
      <c r="I2214" s="110" t="n">
        <v>0.03</v>
      </c>
      <c r="J2214" s="110" t="inlineStr">
        <is>
          <t>EUR</t>
        </is>
      </c>
      <c r="K2214" s="110" t="n">
        <v>128.74</v>
      </c>
      <c r="L2214" s="110" t="inlineStr">
        <is>
          <t>EDGE-189794-406748</t>
        </is>
      </c>
    </row>
    <row r="2215">
      <c r="B2215" s="110" t="n">
        <v>119669</v>
      </c>
      <c r="C2215" s="108" t="inlineStr">
        <is>
          <t>Tesla-(2022-6-21-2022-7-19)_Gyeongsu Lee_KO_Review</t>
        </is>
      </c>
      <c r="H2215" s="110" t="n">
        <v>949.4000000000001</v>
      </c>
      <c r="I2215" s="110" t="n">
        <v>0.03</v>
      </c>
      <c r="J2215" s="110" t="inlineStr">
        <is>
          <t>USD</t>
        </is>
      </c>
      <c r="K2215" s="110" t="n">
        <v>28.482</v>
      </c>
      <c r="L2215" s="110" t="inlineStr">
        <is>
          <t>EDGE-119669-406749</t>
        </is>
      </c>
    </row>
    <row r="2216">
      <c r="B2216" s="110" t="n">
        <v>192865</v>
      </c>
      <c r="C2216" s="108" t="inlineStr">
        <is>
          <t>Tesla-(2022-6-21-2022-7-19)_Jun Soo Jeon_KO_Review</t>
        </is>
      </c>
      <c r="H2216" s="110" t="n">
        <v>3527.814285714285</v>
      </c>
      <c r="I2216" s="110" t="n">
        <v>0.035</v>
      </c>
      <c r="J2216" s="110" t="inlineStr">
        <is>
          <t>USD</t>
        </is>
      </c>
      <c r="K2216" s="110" t="n">
        <v>123.4735</v>
      </c>
      <c r="L2216" s="110" t="inlineStr">
        <is>
          <t>EDGE-192865-406750</t>
        </is>
      </c>
    </row>
    <row r="2217">
      <c r="B2217" s="110" t="n">
        <v>123126</v>
      </c>
      <c r="C2217" s="108" t="inlineStr">
        <is>
          <t>Tesla-(2022-6-21-2022-7-19)_Seong Bok Lee_KO_Review</t>
        </is>
      </c>
      <c r="H2217" s="110" t="n">
        <v>1368.7</v>
      </c>
      <c r="I2217" s="110" t="n">
        <v>0.03</v>
      </c>
      <c r="J2217" s="110" t="inlineStr">
        <is>
          <t>USD</t>
        </is>
      </c>
      <c r="K2217" s="110" t="n">
        <v>41.061</v>
      </c>
      <c r="L2217" s="110" t="inlineStr">
        <is>
          <t>EDGE-123126-406751</t>
        </is>
      </c>
    </row>
    <row r="2218">
      <c r="B2218" s="110" t="n">
        <v>177888</v>
      </c>
      <c r="C2218" s="108" t="inlineStr">
        <is>
          <t>Tesla-(2022-6-21-2022-7-19)_Luis Martins_PTPT_Review</t>
        </is>
      </c>
      <c r="H2218" s="110" t="n">
        <v>3523.1</v>
      </c>
      <c r="I2218" s="110" t="n">
        <v>0.02</v>
      </c>
      <c r="J2218" s="110" t="inlineStr">
        <is>
          <t>EUR</t>
        </is>
      </c>
      <c r="K2218" s="110" t="n">
        <v>70.462</v>
      </c>
      <c r="L2218" s="110" t="inlineStr">
        <is>
          <t>EDGE-177888-406752</t>
        </is>
      </c>
    </row>
    <row r="2219">
      <c r="B2219" s="110" t="n">
        <v>136932</v>
      </c>
      <c r="C2219" s="108" t="inlineStr">
        <is>
          <t>Tesla-(2022-6-21-2022-7-19)_Constantin Emanuel Stroia_RO_Review</t>
        </is>
      </c>
      <c r="H2219" s="110" t="n">
        <v>2250</v>
      </c>
      <c r="I2219" s="110" t="n">
        <v>0.02</v>
      </c>
      <c r="J2219" s="110" t="inlineStr">
        <is>
          <t>USD</t>
        </is>
      </c>
      <c r="K2219" s="110" t="n">
        <v>45</v>
      </c>
      <c r="L2219" s="110" t="inlineStr">
        <is>
          <t>EDGE-136932-406753</t>
        </is>
      </c>
    </row>
    <row r="2220">
      <c r="B2220" s="110" t="n">
        <v>128211</v>
      </c>
      <c r="C2220" s="108" t="inlineStr">
        <is>
          <t>Tesla-(2022-6-21-2022-7-19)_Dan Topor_RO_Review</t>
        </is>
      </c>
      <c r="H2220" s="110" t="n">
        <v>0.5</v>
      </c>
      <c r="I2220" s="110" t="n">
        <v>30</v>
      </c>
      <c r="J2220" s="110" t="inlineStr">
        <is>
          <t>EUR</t>
        </is>
      </c>
      <c r="K2220" s="110" t="n">
        <v>15</v>
      </c>
      <c r="L2220" s="110" t="inlineStr">
        <is>
          <t>EDGE-128211-406759</t>
        </is>
      </c>
    </row>
    <row r="2221">
      <c r="B2221" s="110" t="n">
        <v>218807</v>
      </c>
      <c r="C2221" s="108" t="inlineStr">
        <is>
          <t>Tesla-(2022-6-21-2022-7-19)_Vaidotas Vysniauskas_LT_Translation</t>
        </is>
      </c>
      <c r="H2221" s="110" t="n">
        <v>26244.4</v>
      </c>
      <c r="I2221" s="110" t="n">
        <v>0.04</v>
      </c>
      <c r="J2221" s="110" t="inlineStr">
        <is>
          <t>EUR</t>
        </is>
      </c>
      <c r="K2221" s="110" t="n">
        <v>1049.776</v>
      </c>
      <c r="L2221" s="110" t="inlineStr">
        <is>
          <t>EDGE-218807-406760</t>
        </is>
      </c>
    </row>
    <row r="2222">
      <c r="B2222" s="110" t="n">
        <v>169954</v>
      </c>
      <c r="C2222" s="108" t="inlineStr">
        <is>
          <t>202206_Wall Connector Revision_TW_Peggy Chiang_45min</t>
        </is>
      </c>
      <c r="H2222" s="110" t="n">
        <v>0.75</v>
      </c>
      <c r="I2222" s="110" t="n">
        <v>30</v>
      </c>
      <c r="J2222" s="110" t="inlineStr">
        <is>
          <t>USD</t>
        </is>
      </c>
      <c r="K2222" s="110" t="n">
        <v>22.5</v>
      </c>
      <c r="L2222" s="110" t="inlineStr">
        <is>
          <t>EDGE-169954-406442</t>
        </is>
      </c>
    </row>
    <row r="2223">
      <c r="B2223" s="110" t="n">
        <v>192865</v>
      </c>
      <c r="C2223" s="108" t="inlineStr">
        <is>
          <t>202206_Tesla WS Revision_Traffic Light and Stop Sign Control_KO_Saltlux_0.5h</t>
        </is>
      </c>
      <c r="H2223" s="110" t="n">
        <v>0.5</v>
      </c>
      <c r="I2223" s="110" t="n">
        <v>25</v>
      </c>
      <c r="J2223" s="110" t="inlineStr">
        <is>
          <t>USD</t>
        </is>
      </c>
      <c r="K2223" s="110" t="n">
        <v>12.5</v>
      </c>
      <c r="L2223" s="110" t="inlineStr">
        <is>
          <t>EDGE-192865-406444</t>
        </is>
      </c>
    </row>
    <row r="2224">
      <c r="B2224" s="110" t="n">
        <v>192865</v>
      </c>
      <c r="C2224" s="108" t="inlineStr">
        <is>
          <t>202207_LQA monthly report_KO_Saltlux_1h</t>
        </is>
      </c>
      <c r="H2224" s="110" t="n">
        <v>1</v>
      </c>
      <c r="I2224" s="110" t="n">
        <v>25</v>
      </c>
      <c r="J2224" s="110" t="inlineStr">
        <is>
          <t>USD</t>
        </is>
      </c>
      <c r="K2224" s="110" t="n">
        <v>25</v>
      </c>
      <c r="L2224" s="110" t="inlineStr">
        <is>
          <t>EDGE-192865-406445</t>
        </is>
      </c>
    </row>
    <row r="2225">
      <c r="B2225" s="110" t="n">
        <v>123126</v>
      </c>
      <c r="C2225" s="108" t="inlineStr">
        <is>
          <t>202207_Tesla WS Revision_Traffic Light and Stop Sign Control_KO_Mike_15min</t>
        </is>
      </c>
      <c r="H2225" s="110" t="n">
        <v>0.25</v>
      </c>
      <c r="I2225" s="110" t="n">
        <v>25</v>
      </c>
      <c r="J2225" s="110" t="inlineStr">
        <is>
          <t>USD</t>
        </is>
      </c>
      <c r="K2225" s="110" t="n">
        <v>6.25</v>
      </c>
      <c r="L2225" s="110" t="inlineStr">
        <is>
          <t>EDGE-123126-406448</t>
        </is>
      </c>
    </row>
    <row r="2226">
      <c r="B2226" s="110" t="n">
        <v>119669</v>
      </c>
      <c r="C2226" s="108" t="inlineStr">
        <is>
          <t>20220704_Tesla offline project_EN TO KO_Gyeongsu_by words</t>
        </is>
      </c>
      <c r="H2226" s="110" t="n">
        <v>169</v>
      </c>
      <c r="I2226" s="110" t="n">
        <v>0.06</v>
      </c>
      <c r="J2226" s="110" t="inlineStr">
        <is>
          <t>USD</t>
        </is>
      </c>
      <c r="K2226" s="110" t="n">
        <v>10.14</v>
      </c>
      <c r="L2226" s="110" t="inlineStr">
        <is>
          <t>EDGE-119669-406450</t>
        </is>
      </c>
    </row>
    <row r="2227">
      <c r="B2227" s="110" t="n">
        <v>119669</v>
      </c>
      <c r="C2227" s="108" t="inlineStr">
        <is>
          <t>20220707_Tesla_2022.7.6_fixes_PG-X-C_Full &amp; Partial_Gyeongsu_0.5h</t>
        </is>
      </c>
      <c r="H2227" s="110" t="n">
        <v>0.5</v>
      </c>
      <c r="I2227" s="110" t="n">
        <v>20</v>
      </c>
      <c r="J2227" s="110" t="inlineStr">
        <is>
          <t>USD</t>
        </is>
      </c>
      <c r="K2227" s="110" t="n">
        <v>10</v>
      </c>
      <c r="L2227" s="110" t="inlineStr">
        <is>
          <t>EDGE-119669-406477</t>
        </is>
      </c>
    </row>
    <row r="2228">
      <c r="B2228" s="110" t="n">
        <v>218807</v>
      </c>
      <c r="C2228" s="108" t="inlineStr">
        <is>
          <t>20220713_Feature Name _translation_LT_ Vaidotas_1h</t>
        </is>
      </c>
      <c r="H2228" s="110" t="n">
        <v>1</v>
      </c>
      <c r="I2228" s="110" t="n">
        <v>16</v>
      </c>
      <c r="J2228" s="110" t="inlineStr">
        <is>
          <t>EUR</t>
        </is>
      </c>
      <c r="K2228" s="110" t="n">
        <v>16</v>
      </c>
      <c r="L2228" s="110" t="inlineStr">
        <is>
          <t>EDGE-218807-406483</t>
        </is>
      </c>
    </row>
    <row r="2229">
      <c r="B2229" s="110" t="n">
        <v>15229</v>
      </c>
      <c r="C2229" s="108" t="inlineStr">
        <is>
          <t>20220713_Feature Name _review_LT_ Diskusija_1h</t>
        </is>
      </c>
      <c r="H2229" s="110" t="n">
        <v>1</v>
      </c>
      <c r="I2229" s="110" t="n">
        <v>25</v>
      </c>
      <c r="J2229" s="110" t="inlineStr">
        <is>
          <t>USD</t>
        </is>
      </c>
      <c r="K2229" s="110" t="n">
        <v>25</v>
      </c>
      <c r="L2229" s="110" t="inlineStr">
        <is>
          <t>EDGE-15229-406486</t>
        </is>
      </c>
    </row>
    <row r="2230">
      <c r="B2230" s="110" t="n">
        <v>187485</v>
      </c>
      <c r="C2230" s="108" t="inlineStr">
        <is>
          <t>20220718_Firmware_Translation_EL_Theodoros Kalyvtas_0.5h</t>
        </is>
      </c>
      <c r="H2230" s="110" t="n">
        <v>0.5</v>
      </c>
      <c r="I2230" s="110" t="n">
        <v>25</v>
      </c>
      <c r="J2230" s="110" t="inlineStr">
        <is>
          <t>EUR</t>
        </is>
      </c>
      <c r="K2230" s="110" t="n">
        <v>12.5</v>
      </c>
      <c r="L2230" s="110" t="inlineStr">
        <is>
          <t>EDGE-187485-406500</t>
        </is>
      </c>
    </row>
    <row r="2231">
      <c r="B2231" s="110" t="n">
        <v>170316</v>
      </c>
      <c r="C2231" s="108" t="inlineStr">
        <is>
          <t>Tesla-(2022-6-21-2022-7-19)_Li Yat Tung_HK_Translation</t>
        </is>
      </c>
      <c r="H2231" s="110" t="n">
        <v>4866.699999999999</v>
      </c>
      <c r="I2231" s="110" t="n">
        <v>0.08500000000000001</v>
      </c>
      <c r="J2231" s="110" t="inlineStr">
        <is>
          <t>USD</t>
        </is>
      </c>
      <c r="K2231" s="110" t="n">
        <v>413.6694999999999</v>
      </c>
      <c r="L2231" s="110" t="inlineStr">
        <is>
          <t>EDGE-170316-407426</t>
        </is>
      </c>
    </row>
    <row r="2232">
      <c r="B2232" s="110" t="n">
        <v>196663</v>
      </c>
      <c r="C2232" s="108" t="inlineStr">
        <is>
          <t>Tesla-(2022-6-21-2022-7-19)_Thomas  Yan_HK_Review</t>
        </is>
      </c>
      <c r="H2232" s="110" t="n">
        <v>2993.400000000001</v>
      </c>
      <c r="I2232" s="110" t="n">
        <v>0.03</v>
      </c>
      <c r="J2232" s="110" t="inlineStr">
        <is>
          <t>EUR</t>
        </is>
      </c>
      <c r="K2232" s="110" t="n">
        <v>89.80200000000001</v>
      </c>
      <c r="L2232" s="110" t="inlineStr">
        <is>
          <t>EDGE-196663-407427</t>
        </is>
      </c>
    </row>
    <row r="2233">
      <c r="B2233" s="110" t="n">
        <v>104494</v>
      </c>
      <c r="C2233" s="108" t="inlineStr">
        <is>
          <t>Tesla-(2022-6-21-2022-7-19)_Orlando Ho_HK_Review</t>
        </is>
      </c>
      <c r="H2233" s="110" t="n">
        <v>2085.6</v>
      </c>
      <c r="I2233" s="110" t="n">
        <v>0.0375</v>
      </c>
      <c r="J2233" s="110" t="inlineStr">
        <is>
          <t>USD</t>
        </is>
      </c>
      <c r="K2233" s="110" t="n">
        <v>78.20999999999999</v>
      </c>
      <c r="L2233" s="110" t="inlineStr">
        <is>
          <t>EDGE-104494-407428</t>
        </is>
      </c>
    </row>
    <row r="2234">
      <c r="B2234" s="110" t="n">
        <v>74709</v>
      </c>
      <c r="C2234" s="108" t="inlineStr">
        <is>
          <t>Tesla-(2022-6-21-2022-7-19)_Asa Karlsson_SV_Translation</t>
        </is>
      </c>
      <c r="H2234" s="110" t="n">
        <v>266.7</v>
      </c>
      <c r="I2234" s="110" t="n">
        <v>0.13</v>
      </c>
      <c r="J2234" s="110" t="inlineStr">
        <is>
          <t>EUR</t>
        </is>
      </c>
      <c r="K2234" s="110" t="n">
        <v>41.604</v>
      </c>
      <c r="L2234" s="110" t="inlineStr">
        <is>
          <t>EDGE-74709-407005</t>
        </is>
      </c>
    </row>
    <row r="2235">
      <c r="B2235" s="110" t="n">
        <v>5522</v>
      </c>
      <c r="C2235" s="108" t="inlineStr">
        <is>
          <t>Tesla-(2022-6-21-2022-7-19)_ESTR_TR_Review</t>
        </is>
      </c>
      <c r="H2235" s="110" t="n">
        <v>0.25</v>
      </c>
      <c r="I2235" s="110" t="n">
        <v>27</v>
      </c>
      <c r="J2235" s="110" t="inlineStr">
        <is>
          <t>USD</t>
        </is>
      </c>
      <c r="K2235" s="110" t="n">
        <v>6.75</v>
      </c>
      <c r="L2235" s="110" t="inlineStr">
        <is>
          <t>EDGE-5522-407006</t>
        </is>
      </c>
    </row>
    <row r="2236">
      <c r="B2236" s="110" t="n">
        <v>5522</v>
      </c>
      <c r="C2236" s="108" t="inlineStr">
        <is>
          <t>Tesla-(2022-6-21-2022-7-19)_ESTR_TR_Translation</t>
        </is>
      </c>
      <c r="H2236" s="110" t="n">
        <v>3428.8</v>
      </c>
      <c r="I2236" s="110" t="n">
        <v>0.063</v>
      </c>
      <c r="J2236" s="110" t="inlineStr">
        <is>
          <t>USD</t>
        </is>
      </c>
      <c r="K2236" s="110" t="n">
        <v>216.0144</v>
      </c>
      <c r="L2236" s="110" t="inlineStr">
        <is>
          <t>EDGE-5522-407007</t>
        </is>
      </c>
    </row>
    <row r="2237">
      <c r="B2237" s="110" t="n">
        <v>7341</v>
      </c>
      <c r="C2237" s="108" t="inlineStr">
        <is>
          <t>Tesla-(2022-6-21-2022-7-19)_Gerard Grivé_CA_Review</t>
        </is>
      </c>
      <c r="H2237" s="110" t="n">
        <v>0.25</v>
      </c>
      <c r="I2237" s="110" t="n">
        <v>31.5</v>
      </c>
      <c r="J2237" s="110" t="inlineStr">
        <is>
          <t>EUR</t>
        </is>
      </c>
      <c r="K2237" s="110" t="n">
        <v>7.875</v>
      </c>
      <c r="L2237" s="110" t="inlineStr">
        <is>
          <t>EDGE-7341-407008</t>
        </is>
      </c>
    </row>
    <row r="2238">
      <c r="B2238" s="110" t="n">
        <v>7341</v>
      </c>
      <c r="C2238" s="108" t="inlineStr">
        <is>
          <t>Tesla-(2022-6-21-2022-7-19)_Gerard Grivé_CA_TEP</t>
        </is>
      </c>
      <c r="H2238" s="110" t="n">
        <v>2728.1</v>
      </c>
      <c r="I2238" s="110" t="n">
        <v>0.105</v>
      </c>
      <c r="J2238" s="110" t="inlineStr">
        <is>
          <t>EUR</t>
        </is>
      </c>
      <c r="K2238" s="110" t="n">
        <v>286.4505</v>
      </c>
      <c r="L2238" s="110" t="inlineStr">
        <is>
          <t>EDGE-7341-407009</t>
        </is>
      </c>
    </row>
    <row r="2239">
      <c r="B2239" s="110" t="n">
        <v>7341</v>
      </c>
      <c r="C2239" s="108" t="inlineStr">
        <is>
          <t>Tesla-(2022-6-21-2022-7-19)_Gerard Grivé_CA_Translation</t>
        </is>
      </c>
      <c r="H2239" s="110" t="n">
        <v>1020.1</v>
      </c>
      <c r="I2239" s="110" t="n">
        <v>0.079</v>
      </c>
      <c r="J2239" s="110" t="inlineStr">
        <is>
          <t>EUR</t>
        </is>
      </c>
      <c r="K2239" s="110" t="n">
        <v>80.5879</v>
      </c>
      <c r="L2239" s="110" t="inlineStr">
        <is>
          <t>EDGE-7341-407010</t>
        </is>
      </c>
    </row>
    <row r="2240">
      <c r="B2240" s="110" t="n">
        <v>146800</v>
      </c>
      <c r="C2240" s="108" t="inlineStr">
        <is>
          <t>Tesla-(2022-6-21-2022-7-19)_Hudayi Ozcan_TR_Review</t>
        </is>
      </c>
      <c r="H2240" s="110" t="n">
        <v>2344.7</v>
      </c>
      <c r="I2240" s="110" t="n">
        <v>0.02</v>
      </c>
      <c r="J2240" s="110" t="inlineStr">
        <is>
          <t>USD</t>
        </is>
      </c>
      <c r="K2240" s="110" t="n">
        <v>46.89400000000001</v>
      </c>
      <c r="L2240" s="110" t="inlineStr">
        <is>
          <t>EDGE-146800-407011</t>
        </is>
      </c>
    </row>
    <row r="2241">
      <c r="B2241" s="110" t="n">
        <v>161261</v>
      </c>
      <c r="C2241" s="108" t="inlineStr">
        <is>
          <t>Tesla-(2022-6-21-2022-7-19)_Ilaria Mazzaferro_IT_Review</t>
        </is>
      </c>
      <c r="H2241" s="110" t="n">
        <v>8068.4</v>
      </c>
      <c r="I2241" s="110" t="n">
        <v>0.02</v>
      </c>
      <c r="J2241" s="110" t="inlineStr">
        <is>
          <t>EUR</t>
        </is>
      </c>
      <c r="K2241" s="110" t="n">
        <v>161.368</v>
      </c>
      <c r="L2241" s="110" t="inlineStr">
        <is>
          <t>EDGE-161261-407012</t>
        </is>
      </c>
    </row>
    <row r="2242">
      <c r="B2242" s="110" t="n">
        <v>175908</v>
      </c>
      <c r="C2242" s="108" t="inlineStr">
        <is>
          <t>Tesla-(2022-6-21-2022-7-19)_Johan Mikael Kjällman_SV_Translation</t>
        </is>
      </c>
      <c r="H2242" s="110" t="n">
        <v>4261.292307692307</v>
      </c>
      <c r="I2242" s="110" t="n">
        <v>0.13</v>
      </c>
      <c r="J2242" s="110" t="inlineStr">
        <is>
          <t>EUR</t>
        </is>
      </c>
      <c r="K2242" s="110" t="n">
        <v>553.968</v>
      </c>
      <c r="L2242" s="110" t="inlineStr">
        <is>
          <t>EDGE-175908-407013</t>
        </is>
      </c>
    </row>
    <row r="2243">
      <c r="B2243" s="110" t="n">
        <v>67147</v>
      </c>
      <c r="C2243" s="108" t="inlineStr">
        <is>
          <t>Tesla-(2022-6-21-2022-7-19)_Keelin Feeney_EN_UK_Translation</t>
        </is>
      </c>
      <c r="H2243" s="110" t="n">
        <v>2198.8</v>
      </c>
      <c r="I2243" s="110" t="n">
        <v>0.03</v>
      </c>
      <c r="J2243" s="110" t="inlineStr">
        <is>
          <t>EUR</t>
        </is>
      </c>
      <c r="K2243" s="110" t="n">
        <v>65.964</v>
      </c>
      <c r="L2243" s="110" t="inlineStr">
        <is>
          <t>EDGE-67147-407014</t>
        </is>
      </c>
    </row>
    <row r="2244">
      <c r="B2244" s="110" t="n">
        <v>52013</v>
      </c>
      <c r="C2244" s="108" t="inlineStr">
        <is>
          <t>Tesla-(2022-6-21-2022-7-19)_Kirsten Dammasch_DE_Review</t>
        </is>
      </c>
      <c r="H2244" s="110" t="n">
        <v>533.3</v>
      </c>
      <c r="I2244" s="110" t="n">
        <v>0.02</v>
      </c>
      <c r="J2244" s="110" t="inlineStr">
        <is>
          <t>EUR</t>
        </is>
      </c>
      <c r="K2244" s="110" t="n">
        <v>10.666</v>
      </c>
      <c r="L2244" s="110" t="inlineStr">
        <is>
          <t>EDGE-52013-407015</t>
        </is>
      </c>
    </row>
    <row r="2245">
      <c r="B2245" s="110" t="n">
        <v>81450</v>
      </c>
      <c r="C2245" s="108" t="inlineStr">
        <is>
          <t>Tesla-(2022-6-21-2022-7-19)_Lingsoft_SV_SV_Review</t>
        </is>
      </c>
      <c r="H2245" s="110" t="n">
        <v>0.25</v>
      </c>
      <c r="I2245" s="110" t="n">
        <v>38</v>
      </c>
      <c r="J2245" s="110" t="inlineStr">
        <is>
          <t>EUR</t>
        </is>
      </c>
      <c r="K2245" s="110" t="n">
        <v>9.5</v>
      </c>
      <c r="L2245" s="110" t="inlineStr">
        <is>
          <t>EDGE-81450-407016</t>
        </is>
      </c>
    </row>
    <row r="2246">
      <c r="B2246" s="110" t="n">
        <v>81450</v>
      </c>
      <c r="C2246" s="108" t="inlineStr">
        <is>
          <t>Tesla-(2022-6-21-2022-7-19)_Lingsoft_SV_SV_Translation</t>
        </is>
      </c>
      <c r="H2246" s="110" t="n">
        <v>307.8</v>
      </c>
      <c r="I2246" s="110" t="n">
        <v>0.145</v>
      </c>
      <c r="J2246" s="110" t="inlineStr">
        <is>
          <t>EUR</t>
        </is>
      </c>
      <c r="K2246" s="110" t="n">
        <v>44.631</v>
      </c>
      <c r="L2246" s="110" t="inlineStr">
        <is>
          <t>EDGE-81450-407017</t>
        </is>
      </c>
    </row>
    <row r="2247">
      <c r="B2247" s="110" t="n">
        <v>44352</v>
      </c>
      <c r="C2247" s="108" t="inlineStr">
        <is>
          <t>Tesla-(2022-6-21-2022-7-19)_Luca Ghelli _IT_Review</t>
        </is>
      </c>
      <c r="H2247" s="110" t="n">
        <v>0.25</v>
      </c>
      <c r="I2247" s="110" t="n">
        <v>25</v>
      </c>
      <c r="J2247" s="110" t="inlineStr">
        <is>
          <t>EUR</t>
        </is>
      </c>
      <c r="K2247" s="110" t="n">
        <v>6.25</v>
      </c>
      <c r="L2247" s="110" t="inlineStr">
        <is>
          <t>EDGE-44352-407022</t>
        </is>
      </c>
    </row>
    <row r="2248">
      <c r="B2248" s="110" t="n">
        <v>44352</v>
      </c>
      <c r="C2248" s="108" t="inlineStr">
        <is>
          <t>Tesla-(2022-6-21-2022-7-19)_Luca Ghelli _IT_Translation</t>
        </is>
      </c>
      <c r="H2248" s="110" t="n">
        <v>2728.4</v>
      </c>
      <c r="I2248" s="110" t="n">
        <v>0.07000000000000001</v>
      </c>
      <c r="J2248" s="110" t="inlineStr">
        <is>
          <t>EUR</t>
        </is>
      </c>
      <c r="K2248" s="110" t="n">
        <v>190.988</v>
      </c>
      <c r="L2248" s="110" t="inlineStr">
        <is>
          <t>EDGE-44352-407018</t>
        </is>
      </c>
    </row>
    <row r="2249">
      <c r="B2249" s="110" t="n">
        <v>48618</v>
      </c>
      <c r="C2249" s="108" t="inlineStr">
        <is>
          <t>Tesla-(2022-6-21-2022-7-19)_Nils Bartels GTU_TR_Review</t>
        </is>
      </c>
      <c r="H2249" s="110" t="n">
        <v>602.2</v>
      </c>
      <c r="I2249" s="110" t="n">
        <v>0.035</v>
      </c>
      <c r="J2249" s="110" t="inlineStr">
        <is>
          <t>EUR</t>
        </is>
      </c>
      <c r="K2249" s="110" t="n">
        <v>21.07700000000001</v>
      </c>
      <c r="L2249" s="110" t="inlineStr">
        <is>
          <t>EDGE-48618-407023</t>
        </is>
      </c>
    </row>
    <row r="2250">
      <c r="B2250" s="110" t="n">
        <v>169881</v>
      </c>
      <c r="C2250" s="108" t="inlineStr">
        <is>
          <t>Tesla-(2022-6-21-2022-7-19)_Philipp Weber_DE_Translation</t>
        </is>
      </c>
      <c r="H2250" s="110" t="n">
        <v>22.542</v>
      </c>
      <c r="I2250" s="110" t="n">
        <v>24</v>
      </c>
      <c r="J2250" s="110" t="inlineStr">
        <is>
          <t>EUR</t>
        </is>
      </c>
      <c r="K2250" s="110" t="n">
        <v>541</v>
      </c>
      <c r="L2250" s="110" t="inlineStr">
        <is>
          <t>EDGE-169881-407019</t>
        </is>
      </c>
    </row>
    <row r="2251">
      <c r="B2251" s="110" t="n">
        <v>119483</v>
      </c>
      <c r="C2251" s="108" t="inlineStr">
        <is>
          <t>Tesla-(2022-6-21-2022-7-19)_Susann Peshier_DE_Review</t>
        </is>
      </c>
      <c r="H2251" s="110" t="n">
        <v>2067</v>
      </c>
      <c r="I2251" s="110" t="n">
        <v>0.03</v>
      </c>
      <c r="J2251" s="110" t="inlineStr">
        <is>
          <t>EUR</t>
        </is>
      </c>
      <c r="K2251" s="110" t="n">
        <v>62.01000000000001</v>
      </c>
      <c r="L2251" s="110" t="inlineStr">
        <is>
          <t>EDGE-119483-407020</t>
        </is>
      </c>
    </row>
    <row r="2252">
      <c r="B2252" s="110" t="n">
        <v>20131</v>
      </c>
      <c r="C2252" s="108" t="inlineStr">
        <is>
          <t>Tesla-(2022-6-21-2022-7-19)_TheTranslationGate_SV_Translation</t>
        </is>
      </c>
      <c r="H2252" s="110" t="n">
        <v>200.1882352941176</v>
      </c>
      <c r="I2252" s="110" t="n">
        <v>0.08500000000000001</v>
      </c>
      <c r="J2252" s="110" t="inlineStr">
        <is>
          <t>USD</t>
        </is>
      </c>
      <c r="K2252" s="110" t="n">
        <v>17.016</v>
      </c>
      <c r="L2252" s="110" t="inlineStr">
        <is>
          <t>EDGE-20131-407024</t>
        </is>
      </c>
    </row>
    <row r="2253">
      <c r="B2253" s="110" t="n">
        <v>123749</v>
      </c>
      <c r="C2253" s="108" t="inlineStr">
        <is>
          <t>Tesla-(2022-6-21-2022-7-19)_Vanessa Robinson_EN_UK_Translation</t>
        </is>
      </c>
      <c r="H2253" s="110" t="n">
        <v>1233.4</v>
      </c>
      <c r="I2253" s="110" t="n">
        <v>0.035</v>
      </c>
      <c r="J2253" s="110" t="inlineStr">
        <is>
          <t>EUR</t>
        </is>
      </c>
      <c r="K2253" s="110" t="n">
        <v>43.169</v>
      </c>
      <c r="L2253" s="110" t="inlineStr">
        <is>
          <t>EDGE-123749-407021</t>
        </is>
      </c>
    </row>
    <row r="2254">
      <c r="B2254" s="110" t="n">
        <v>67147</v>
      </c>
      <c r="C2254" s="108" t="inlineStr">
        <is>
          <t>Tesla-(2022-6-21-2022-7-19)_Keelin Feeney_EN_UK_Review</t>
        </is>
      </c>
      <c r="H2254" s="110" t="n">
        <v>0.25</v>
      </c>
      <c r="I2254" s="110" t="n">
        <v>21</v>
      </c>
      <c r="J2254" s="110" t="inlineStr">
        <is>
          <t>EUR</t>
        </is>
      </c>
      <c r="K2254" s="110" t="n">
        <v>5.25</v>
      </c>
      <c r="L2254" s="110" t="inlineStr">
        <is>
          <t>EDGE-67147-407556</t>
        </is>
      </c>
    </row>
    <row r="2255">
      <c r="B2255" s="110" t="n">
        <v>51743</v>
      </c>
      <c r="C2255" s="108" t="inlineStr">
        <is>
          <t>Smartling-(2022-6-16-2022-7-15)_Alex Mata_MX_Translation</t>
        </is>
      </c>
      <c r="H2255" s="110" t="n">
        <v>7100.9</v>
      </c>
      <c r="I2255" s="110" t="n">
        <v>0.04</v>
      </c>
      <c r="J2255" s="110" t="inlineStr">
        <is>
          <t>USD</t>
        </is>
      </c>
      <c r="K2255" s="110" t="n">
        <v>284.036</v>
      </c>
      <c r="L2255" s="110" t="inlineStr">
        <is>
          <t>EDGE-51743-406323</t>
        </is>
      </c>
    </row>
    <row r="2256">
      <c r="B2256" s="110" t="n">
        <v>77826</v>
      </c>
      <c r="C2256" s="108" t="inlineStr">
        <is>
          <t>Smartling-(2022-6-16-2022-7-15)_Anne Parent_FR_CA_Translation</t>
        </is>
      </c>
      <c r="H2256" s="110" t="n">
        <v>12186.2</v>
      </c>
      <c r="I2256" s="110" t="n">
        <v>0.15</v>
      </c>
      <c r="J2256" s="110" t="inlineStr">
        <is>
          <t>USD</t>
        </is>
      </c>
      <c r="K2256" s="110" t="n">
        <v>1827.93</v>
      </c>
      <c r="L2256" s="110" t="inlineStr">
        <is>
          <t>EDGE-77826-406324</t>
        </is>
      </c>
    </row>
    <row r="2257">
      <c r="B2257" s="110" t="n">
        <v>170224</v>
      </c>
      <c r="C2257" s="108" t="inlineStr">
        <is>
          <t>Smartling-(2022-6-16-2022-7-15)_Corinne Duquette_FR_CA_Translation</t>
        </is>
      </c>
      <c r="H2257" s="110" t="n">
        <v>265.3</v>
      </c>
      <c r="I2257" s="110" t="n">
        <v>0.1</v>
      </c>
      <c r="J2257" s="110" t="inlineStr">
        <is>
          <t>USD</t>
        </is>
      </c>
      <c r="K2257" s="110" t="n">
        <v>26.53</v>
      </c>
      <c r="L2257" s="110" t="inlineStr">
        <is>
          <t>EDGE-170224-406325</t>
        </is>
      </c>
    </row>
    <row r="2258">
      <c r="B2258" s="110" t="n">
        <v>119669</v>
      </c>
      <c r="C2258" s="108" t="inlineStr">
        <is>
          <t>Smartling-(2022-6-16-2022-7-15)_Gyeongsu Lee_KO_Translation</t>
        </is>
      </c>
      <c r="H2258" s="110" t="n">
        <v>3581.8</v>
      </c>
      <c r="I2258" s="110" t="n">
        <v>0.045</v>
      </c>
      <c r="J2258" s="110" t="inlineStr">
        <is>
          <t>USD</t>
        </is>
      </c>
      <c r="K2258" s="110">
        <f>H2258*I2258</f>
        <v/>
      </c>
      <c r="L2258" s="110" t="inlineStr">
        <is>
          <t>EDGE-119669-406326</t>
        </is>
      </c>
    </row>
    <row r="2259">
      <c r="B2259" s="110" t="n">
        <v>117325</v>
      </c>
      <c r="C2259" s="108" t="inlineStr">
        <is>
          <t>Smartling-(2022-6-16-2022-7-15)_Hiromasa Funaki_JA_Translation</t>
        </is>
      </c>
      <c r="H2259" s="110" t="n">
        <v>1884.7</v>
      </c>
      <c r="I2259" s="110" t="n">
        <v>10</v>
      </c>
      <c r="J2259" s="110" t="inlineStr">
        <is>
          <t>JPY</t>
        </is>
      </c>
      <c r="K2259" s="110" t="n">
        <v>18847</v>
      </c>
      <c r="L2259" s="110" t="inlineStr">
        <is>
          <t>EDGE-117325-406327</t>
        </is>
      </c>
    </row>
    <row r="2260">
      <c r="B2260" s="110" t="n">
        <v>196663</v>
      </c>
      <c r="C2260" s="108" t="inlineStr">
        <is>
          <t>Smartling-(2022-6-16-2022-7-15)_Hoi Wai Yan_HK_Translation</t>
        </is>
      </c>
      <c r="H2260" s="110" t="n">
        <v>1278.5</v>
      </c>
      <c r="I2260" s="110" t="n">
        <v>0.06</v>
      </c>
      <c r="J2260" s="110" t="inlineStr">
        <is>
          <t>EUR</t>
        </is>
      </c>
      <c r="K2260" s="110" t="n">
        <v>76.70999999999999</v>
      </c>
      <c r="L2260" s="110" t="inlineStr">
        <is>
          <t>EDGE-196663-406328</t>
        </is>
      </c>
    </row>
    <row r="2261">
      <c r="B2261" s="110" t="n">
        <v>142403</v>
      </c>
      <c r="C2261" s="108" t="inlineStr">
        <is>
          <t>Smartling-(2022-6-16-2022-7-15)_LangLink Localization Solutions Co, Ltd._HK_Translation</t>
        </is>
      </c>
      <c r="H2261" s="110" t="n">
        <v>257.3</v>
      </c>
      <c r="I2261" s="110" t="n">
        <v>0.08550000000000001</v>
      </c>
      <c r="J2261" s="110" t="inlineStr">
        <is>
          <t>USD</t>
        </is>
      </c>
      <c r="K2261" s="110">
        <f>H2261*I2261</f>
        <v/>
      </c>
      <c r="L2261" s="110" t="inlineStr">
        <is>
          <t>EDGE-142403-406329</t>
        </is>
      </c>
    </row>
    <row r="2262">
      <c r="B2262" s="110" t="n">
        <v>190801</v>
      </c>
      <c r="C2262" s="108" t="inlineStr">
        <is>
          <t>Smartling-(2022-6-16-2022-7-15)_Li Yingsong_CN_Translation</t>
        </is>
      </c>
      <c r="H2262" s="110" t="n">
        <v>2031.9</v>
      </c>
      <c r="I2262" s="110" t="n">
        <v>0.18</v>
      </c>
      <c r="J2262" s="110" t="inlineStr">
        <is>
          <t>CNY</t>
        </is>
      </c>
      <c r="K2262" s="110" t="n">
        <v>365.742</v>
      </c>
      <c r="L2262" s="110" t="inlineStr">
        <is>
          <t>EDGE-190801-406330</t>
        </is>
      </c>
    </row>
    <row r="2263">
      <c r="B2263" s="110" t="n">
        <v>74978</v>
      </c>
      <c r="C2263" s="108" t="inlineStr">
        <is>
          <t>Smartling-(2022-6-16-2022-7-15)_Pilar Vasquez_MX_Translation</t>
        </is>
      </c>
      <c r="H2263" s="110" t="n">
        <v>7740.1</v>
      </c>
      <c r="I2263" s="110" t="n">
        <v>0.035</v>
      </c>
      <c r="J2263" s="110" t="inlineStr">
        <is>
          <t>USD</t>
        </is>
      </c>
      <c r="K2263" s="110">
        <f>H2263*I2263</f>
        <v/>
      </c>
      <c r="L2263" s="110" t="inlineStr">
        <is>
          <t>EDGE-74978-406331</t>
        </is>
      </c>
    </row>
    <row r="2264">
      <c r="B2264" s="110" t="n">
        <v>170316</v>
      </c>
      <c r="C2264" s="108" t="inlineStr">
        <is>
          <t>Smartling-(2022-6-16-2022-7-15)_Sara Li_HK_Translation</t>
        </is>
      </c>
      <c r="H2264" s="110" t="n">
        <v>758.3000000000002</v>
      </c>
      <c r="I2264" s="110" t="n">
        <v>0.08500000000000001</v>
      </c>
      <c r="J2264" s="110" t="inlineStr">
        <is>
          <t>USD</t>
        </is>
      </c>
      <c r="K2264" s="110" t="n">
        <v>64.45550000000001</v>
      </c>
      <c r="L2264" s="110" t="inlineStr">
        <is>
          <t>EDGE-170316-406332</t>
        </is>
      </c>
    </row>
    <row r="2265">
      <c r="B2265" s="110" t="n">
        <v>123126</v>
      </c>
      <c r="C2265" s="108" t="inlineStr">
        <is>
          <t>Smartling-(2022-6-16-2022-7-15)_Seong Bok Lee_KO_Translation</t>
        </is>
      </c>
      <c r="H2265" s="110" t="n">
        <v>2139.099999999999</v>
      </c>
      <c r="I2265" s="110" t="n">
        <v>0.056</v>
      </c>
      <c r="J2265" s="110" t="inlineStr">
        <is>
          <t>USD</t>
        </is>
      </c>
      <c r="K2265" s="110">
        <f>H2265*I2265</f>
        <v/>
      </c>
      <c r="L2265" s="110" t="inlineStr">
        <is>
          <t>EDGE-123126-406333</t>
        </is>
      </c>
    </row>
    <row r="2266">
      <c r="B2266" s="110" t="n">
        <v>51840</v>
      </c>
      <c r="C2266" s="108" t="inlineStr">
        <is>
          <t>Smartling-(2022-6-16-2022-7-15)_Simon Wei_TW_Translation</t>
        </is>
      </c>
      <c r="H2266" s="110" t="n">
        <v>4337.2</v>
      </c>
      <c r="I2266" s="110" t="n">
        <v>0.035</v>
      </c>
      <c r="J2266" s="110" t="inlineStr">
        <is>
          <t>USD</t>
        </is>
      </c>
      <c r="K2266" s="110" t="n">
        <v>151.802</v>
      </c>
      <c r="L2266" s="110" t="inlineStr">
        <is>
          <t>EDGE-51840-406334</t>
        </is>
      </c>
    </row>
    <row r="2267">
      <c r="B2267" s="110" t="n">
        <v>164641</v>
      </c>
      <c r="C2267" s="108" t="inlineStr">
        <is>
          <t>Smartling-(2022-6-16-2022-7-15)_Yutaka Kato_JA_Translation</t>
        </is>
      </c>
      <c r="H2267" s="110" t="n">
        <v>4030.2</v>
      </c>
      <c r="I2267" s="110" t="n">
        <v>0.07000000000000001</v>
      </c>
      <c r="J2267" s="110" t="inlineStr">
        <is>
          <t>USD</t>
        </is>
      </c>
      <c r="K2267" s="110" t="n">
        <v>282.114</v>
      </c>
      <c r="L2267" s="110" t="inlineStr">
        <is>
          <t>EDGE-164641-406335</t>
        </is>
      </c>
    </row>
    <row r="2268">
      <c r="B2268" s="110" t="n">
        <v>16756</v>
      </c>
      <c r="C2268" s="108" t="inlineStr">
        <is>
          <t>Smartling-(2022-6-16-2022-7-15)_占英 郭_CN_Translation</t>
        </is>
      </c>
      <c r="H2268" s="110" t="n">
        <v>1095.6</v>
      </c>
      <c r="I2268" s="110" t="n">
        <v>0.18</v>
      </c>
      <c r="J2268" s="110" t="inlineStr">
        <is>
          <t>CNY</t>
        </is>
      </c>
      <c r="K2268" s="110" t="n">
        <v>197.208</v>
      </c>
      <c r="L2268" s="110" t="inlineStr">
        <is>
          <t>EDGE-16756-406336</t>
        </is>
      </c>
    </row>
    <row r="2269">
      <c r="B2269" s="110" t="n">
        <v>51885</v>
      </c>
      <c r="C2269" s="108" t="inlineStr">
        <is>
          <t>Tesla-(2022-6-21-2022-7-19)_Romuald Pawlikowski_PL_Translation</t>
        </is>
      </c>
      <c r="D2269" s="110" t="n">
        <v>1216.166666666667</v>
      </c>
      <c r="E2269" s="110" t="n">
        <v>0.06</v>
      </c>
      <c r="F2269" s="110" t="inlineStr">
        <is>
          <t>EUR</t>
        </is>
      </c>
      <c r="G2269" s="110" t="n">
        <v>72.97</v>
      </c>
      <c r="H2269" s="110" t="n">
        <v>1216.166666666667</v>
      </c>
      <c r="I2269" s="110" t="n">
        <v>0.06</v>
      </c>
      <c r="J2269" s="110" t="inlineStr">
        <is>
          <t>EUR</t>
        </is>
      </c>
      <c r="K2269" s="110" t="n">
        <v>72.97</v>
      </c>
      <c r="L2269" s="110" t="inlineStr">
        <is>
          <t>EDGE-51885-407718</t>
        </is>
      </c>
    </row>
    <row r="2270">
      <c r="B2270" s="110" t="n">
        <v>190215</v>
      </c>
      <c r="C2270" s="108" t="inlineStr">
        <is>
          <t>Tesla-(2022-6-21-2022-7-19)_Osama Mohammed El-Bishlawi_AR_Translation</t>
        </is>
      </c>
      <c r="D2270" s="110" t="n">
        <v>305.6</v>
      </c>
      <c r="E2270" s="110" t="n">
        <v>0.05</v>
      </c>
      <c r="F2270" s="110" t="inlineStr">
        <is>
          <t>USD</t>
        </is>
      </c>
      <c r="G2270" s="110" t="n">
        <v>15.28</v>
      </c>
      <c r="H2270" s="110" t="n">
        <v>305.6</v>
      </c>
      <c r="I2270" s="110" t="n">
        <v>0.05</v>
      </c>
      <c r="J2270" s="110" t="inlineStr">
        <is>
          <t>USD</t>
        </is>
      </c>
      <c r="K2270" s="110" t="n">
        <v>15.28</v>
      </c>
      <c r="L2270" s="110" t="inlineStr">
        <is>
          <t>EDGE-190215-407719</t>
        </is>
      </c>
    </row>
    <row r="2271">
      <c r="B2271" s="110" t="n">
        <v>187409</v>
      </c>
      <c r="C2271" s="108" t="inlineStr">
        <is>
          <t>Tesla-(2022-6-21-2022-7-19)_Sonja Klaric_HR_Translation</t>
        </is>
      </c>
      <c r="D2271" s="110" t="n">
        <v>2558.8</v>
      </c>
      <c r="E2271" s="110" t="n">
        <v>0.06</v>
      </c>
      <c r="F2271" s="110" t="inlineStr">
        <is>
          <t>EUR</t>
        </is>
      </c>
      <c r="G2271" s="110" t="n">
        <v>153.528</v>
      </c>
      <c r="H2271" s="110" t="n">
        <v>2558.8</v>
      </c>
      <c r="I2271" s="110" t="n">
        <v>0.06</v>
      </c>
      <c r="J2271" s="110" t="inlineStr">
        <is>
          <t>EUR</t>
        </is>
      </c>
      <c r="K2271" s="110" t="n">
        <v>153.528</v>
      </c>
      <c r="L2271" s="110" t="inlineStr">
        <is>
          <t>EDGE-187409-407720</t>
        </is>
      </c>
    </row>
    <row r="2272">
      <c r="B2272" s="110" t="n">
        <v>187410</v>
      </c>
      <c r="C2272" s="108" t="inlineStr">
        <is>
          <t>Tesla-(2022-6-21-2022-7-19)_Mirna Safar_HR_Translation</t>
        </is>
      </c>
      <c r="D2272" s="110" t="n">
        <v>437.3</v>
      </c>
      <c r="E2272" s="110" t="n">
        <v>0.05</v>
      </c>
      <c r="F2272" s="110" t="inlineStr">
        <is>
          <t>EUR</t>
        </is>
      </c>
      <c r="G2272" s="110" t="n">
        <v>21.865</v>
      </c>
      <c r="H2272" s="110" t="n">
        <v>437.3</v>
      </c>
      <c r="I2272" s="110" t="n">
        <v>0.05</v>
      </c>
      <c r="J2272" s="110" t="inlineStr">
        <is>
          <t>EUR</t>
        </is>
      </c>
      <c r="K2272" s="110" t="n">
        <v>21.865</v>
      </c>
      <c r="L2272" s="110" t="inlineStr">
        <is>
          <t>EDGE-187410-407721</t>
        </is>
      </c>
    </row>
    <row r="2273">
      <c r="B2273" s="110" t="n">
        <v>74965</v>
      </c>
      <c r="C2273" s="108" t="inlineStr">
        <is>
          <t>Tesla-(2022-6-21-2022-7-19)_Alt plus_HR_HR_Translation</t>
        </is>
      </c>
      <c r="D2273" s="110" t="n">
        <v>417.5</v>
      </c>
      <c r="E2273" s="110" t="n">
        <v>0.07099999999999999</v>
      </c>
      <c r="F2273" s="110" t="inlineStr">
        <is>
          <t>EUR</t>
        </is>
      </c>
      <c r="G2273" s="110" t="n">
        <v>29.6425</v>
      </c>
      <c r="H2273" s="110" t="n">
        <v>417.5</v>
      </c>
      <c r="I2273" s="110" t="n">
        <v>0.07099999999999999</v>
      </c>
      <c r="J2273" s="110" t="inlineStr">
        <is>
          <t>EUR</t>
        </is>
      </c>
      <c r="K2273" s="110" t="n">
        <v>29.6425</v>
      </c>
      <c r="L2273" s="110" t="inlineStr">
        <is>
          <t>EDGE-74965-407722</t>
        </is>
      </c>
    </row>
    <row r="2274">
      <c r="B2274" s="110" t="n">
        <v>195686</v>
      </c>
      <c r="C2274" s="108" t="inlineStr">
        <is>
          <t>Tesla-(2022-6-21-2022-7-19)_Lukáš Georgiev_CZ_Translation</t>
        </is>
      </c>
      <c r="D2274" s="110" t="n">
        <v>1106.4</v>
      </c>
      <c r="E2274" s="110" t="n">
        <v>0.06</v>
      </c>
      <c r="F2274" s="110" t="inlineStr">
        <is>
          <t>EUR</t>
        </is>
      </c>
      <c r="G2274" s="110" t="n">
        <v>66.384</v>
      </c>
      <c r="H2274" s="110" t="n">
        <v>1106.4</v>
      </c>
      <c r="I2274" s="110" t="n">
        <v>0.06</v>
      </c>
      <c r="J2274" s="110" t="inlineStr">
        <is>
          <t>EUR</t>
        </is>
      </c>
      <c r="K2274" s="110" t="n">
        <v>66.384</v>
      </c>
      <c r="L2274" s="110" t="inlineStr">
        <is>
          <t>EDGE-195686-407723</t>
        </is>
      </c>
    </row>
    <row r="2275">
      <c r="B2275" s="110" t="n">
        <v>195328</v>
      </c>
      <c r="C2275" s="108" t="inlineStr">
        <is>
          <t>Tesla-(2022-6-21-2022-7-19)_Michaela Cocca_CZ_Translation</t>
        </is>
      </c>
      <c r="D2275" s="110" t="n">
        <v>2307.7</v>
      </c>
      <c r="E2275" s="110" t="n">
        <v>0.045</v>
      </c>
      <c r="F2275" s="110" t="inlineStr">
        <is>
          <t>EUR</t>
        </is>
      </c>
      <c r="G2275" s="110" t="n">
        <v>103.8465</v>
      </c>
      <c r="H2275" s="110" t="n">
        <v>2307.7</v>
      </c>
      <c r="I2275" s="110" t="n">
        <v>0.045</v>
      </c>
      <c r="J2275" s="110" t="inlineStr">
        <is>
          <t>EUR</t>
        </is>
      </c>
      <c r="K2275" s="110" t="n">
        <v>103.8465</v>
      </c>
      <c r="L2275" s="110" t="inlineStr">
        <is>
          <t>EDGE-195328-407724</t>
        </is>
      </c>
    </row>
    <row r="2276">
      <c r="B2276" s="110" t="n">
        <v>176902</v>
      </c>
      <c r="C2276" s="108" t="inlineStr">
        <is>
          <t>Tesla-(2022-6-21-2022-7-19)_Ida Søgaard_DA_Translation</t>
        </is>
      </c>
      <c r="D2276" s="110" t="n">
        <v>2802.666666666667</v>
      </c>
      <c r="E2276" s="110" t="n">
        <v>0.12</v>
      </c>
      <c r="F2276" s="110" t="inlineStr">
        <is>
          <t>EUR</t>
        </is>
      </c>
      <c r="G2276" s="110" t="n">
        <v>336.32</v>
      </c>
      <c r="H2276" s="110" t="n">
        <v>2802.666666666667</v>
      </c>
      <c r="I2276" s="110" t="n">
        <v>0.12</v>
      </c>
      <c r="J2276" s="110" t="inlineStr">
        <is>
          <t>EUR</t>
        </is>
      </c>
      <c r="K2276" s="110" t="n">
        <v>336.32</v>
      </c>
      <c r="L2276" s="110" t="inlineStr">
        <is>
          <t>EDGE-176902-407725</t>
        </is>
      </c>
    </row>
    <row r="2277">
      <c r="B2277" s="110" t="n">
        <v>244187</v>
      </c>
      <c r="C2277" s="108" t="inlineStr">
        <is>
          <t>Tesla-(2022-6-21-2022-7-19)_Daniel Heydorn_DA_Translation</t>
        </is>
      </c>
      <c r="D2277" s="110" t="n">
        <v>532.5</v>
      </c>
      <c r="E2277" s="110" t="n">
        <v>0.13</v>
      </c>
      <c r="F2277" s="110" t="inlineStr">
        <is>
          <t>EUR</t>
        </is>
      </c>
      <c r="G2277" s="110" t="n">
        <v>69.22500000000001</v>
      </c>
      <c r="H2277" s="110" t="n">
        <v>532.5</v>
      </c>
      <c r="I2277" s="110" t="n">
        <v>0.13</v>
      </c>
      <c r="J2277" s="110" t="inlineStr">
        <is>
          <t>EUR</t>
        </is>
      </c>
      <c r="K2277" s="110" t="n">
        <v>69.22500000000001</v>
      </c>
      <c r="L2277" s="110" t="inlineStr">
        <is>
          <t>EDGE-244187-407726</t>
        </is>
      </c>
    </row>
    <row r="2278">
      <c r="B2278" s="110" t="n">
        <v>194361</v>
      </c>
      <c r="C2278" s="108" t="inlineStr">
        <is>
          <t>Tesla-(2022-6-21-2022-7-19)_Jarmo Katainen_FI_Translation</t>
        </is>
      </c>
      <c r="D2278" s="110" t="n">
        <v>1194.3</v>
      </c>
      <c r="E2278" s="110" t="n">
        <v>0.13</v>
      </c>
      <c r="F2278" s="110" t="inlineStr">
        <is>
          <t>EUR</t>
        </is>
      </c>
      <c r="G2278" s="110" t="n">
        <v>155.259</v>
      </c>
      <c r="H2278" s="110" t="n">
        <v>1194.3</v>
      </c>
      <c r="I2278" s="110" t="n">
        <v>0.13</v>
      </c>
      <c r="J2278" s="110" t="inlineStr">
        <is>
          <t>EUR</t>
        </is>
      </c>
      <c r="K2278" s="110" t="n">
        <v>155.259</v>
      </c>
      <c r="L2278" s="110" t="inlineStr">
        <is>
          <t>EDGE-194361-407727</t>
        </is>
      </c>
    </row>
    <row r="2279">
      <c r="B2279" s="110" t="n">
        <v>74965</v>
      </c>
      <c r="C2279" s="108" t="inlineStr">
        <is>
          <t>Tesla-(2022-6-21-2022-7-19)_Alt plus_HR_HR_Review</t>
        </is>
      </c>
      <c r="D2279" s="110" t="n">
        <v>420.9</v>
      </c>
      <c r="E2279" s="110" t="n">
        <v>0.02</v>
      </c>
      <c r="F2279" s="110" t="inlineStr">
        <is>
          <t>EUR</t>
        </is>
      </c>
      <c r="G2279" s="110" t="n">
        <v>8.417999999999999</v>
      </c>
      <c r="H2279" s="110" t="n">
        <v>420.9</v>
      </c>
      <c r="I2279" s="110" t="n">
        <v>0.02</v>
      </c>
      <c r="J2279" s="110" t="inlineStr">
        <is>
          <t>EUR</t>
        </is>
      </c>
      <c r="K2279" s="110" t="n">
        <v>8.417999999999999</v>
      </c>
      <c r="L2279" s="110" t="inlineStr">
        <is>
          <t>EDGE-74965-407728</t>
        </is>
      </c>
    </row>
    <row r="2280">
      <c r="B2280" s="110" t="n">
        <v>187410</v>
      </c>
      <c r="C2280" s="108" t="inlineStr">
        <is>
          <t>Tesla-(2022-6-21-2022-7-19)_Mirna Safar_HR_Review</t>
        </is>
      </c>
      <c r="D2280" s="110" t="n">
        <v>1468.4</v>
      </c>
      <c r="E2280" s="110" t="n">
        <v>0.015</v>
      </c>
      <c r="F2280" s="110" t="inlineStr">
        <is>
          <t>EUR</t>
        </is>
      </c>
      <c r="G2280" s="110" t="n">
        <v>22.02599999999999</v>
      </c>
      <c r="H2280" s="110" t="n">
        <v>1468.4</v>
      </c>
      <c r="I2280" s="110" t="n">
        <v>0.015</v>
      </c>
      <c r="J2280" s="110" t="inlineStr">
        <is>
          <t>EUR</t>
        </is>
      </c>
      <c r="K2280" s="110" t="n">
        <v>22.02599999999999</v>
      </c>
      <c r="L2280" s="110" t="inlineStr">
        <is>
          <t>EDGE-187410-407729</t>
        </is>
      </c>
    </row>
    <row r="2281">
      <c r="B2281" s="110" t="n">
        <v>195686</v>
      </c>
      <c r="C2281" s="108" t="inlineStr">
        <is>
          <t>Tesla-(2022-6-21-2022-7-19)_Lukáš Georgiev_CZ_Review</t>
        </is>
      </c>
      <c r="D2281" s="110" t="n">
        <v>19</v>
      </c>
      <c r="E2281" s="110" t="n">
        <v>0.018</v>
      </c>
      <c r="F2281" s="110" t="inlineStr">
        <is>
          <t>EUR</t>
        </is>
      </c>
      <c r="G2281" s="110" t="n">
        <v>0.342</v>
      </c>
      <c r="H2281" s="110" t="n">
        <v>19</v>
      </c>
      <c r="I2281" s="110" t="n">
        <v>0.018</v>
      </c>
      <c r="J2281" s="110" t="inlineStr">
        <is>
          <t>EUR</t>
        </is>
      </c>
      <c r="K2281" s="110" t="n">
        <v>0.342</v>
      </c>
      <c r="L2281" s="110" t="inlineStr">
        <is>
          <t>EDGE-195686-407730</t>
        </is>
      </c>
    </row>
    <row r="2282">
      <c r="B2282" s="110" t="n">
        <v>195328</v>
      </c>
      <c r="C2282" s="108" t="inlineStr">
        <is>
          <t>Tesla-(2022-6-21-2022-7-19)_Michaela Cocca_CZ_Review</t>
        </is>
      </c>
      <c r="D2282" s="110" t="n">
        <v>499.2</v>
      </c>
      <c r="E2282" s="110" t="n">
        <v>0.014</v>
      </c>
      <c r="F2282" s="110" t="inlineStr">
        <is>
          <t>EUR</t>
        </is>
      </c>
      <c r="G2282" s="110" t="n">
        <v>6.9888</v>
      </c>
      <c r="H2282" s="110" t="n">
        <v>499.2</v>
      </c>
      <c r="I2282" s="110" t="n">
        <v>0.014</v>
      </c>
      <c r="J2282" s="110" t="inlineStr">
        <is>
          <t>EUR</t>
        </is>
      </c>
      <c r="K2282" s="110" t="n">
        <v>6.9888</v>
      </c>
      <c r="L2282" s="110" t="inlineStr">
        <is>
          <t>EDGE-195328-407731</t>
        </is>
      </c>
    </row>
    <row r="2283">
      <c r="B2283" s="110" t="inlineStr">
        <is>
          <t>G90006218</t>
        </is>
      </c>
      <c r="C2283" s="108" t="inlineStr">
        <is>
          <t>Tesla-(2022-6-21-2022-7-19)_Maciej Andrzejczak_PL_Translation</t>
        </is>
      </c>
      <c r="D2283" s="110" t="n">
        <v>929</v>
      </c>
      <c r="E2283" s="110" t="n">
        <v>0.08</v>
      </c>
      <c r="F2283" s="110" t="inlineStr">
        <is>
          <t>EUR</t>
        </is>
      </c>
      <c r="G2283" s="110" t="n">
        <v>74.32000000000001</v>
      </c>
      <c r="H2283" s="110" t="n">
        <v>929</v>
      </c>
      <c r="I2283" s="110" t="n">
        <v>0.08</v>
      </c>
      <c r="J2283" s="110" t="inlineStr">
        <is>
          <t>EUR</t>
        </is>
      </c>
      <c r="K2283" s="110" t="n">
        <v>74.32000000000001</v>
      </c>
      <c r="L2283" s="110" t="inlineStr">
        <is>
          <t>EDGE-G90006218-407733</t>
        </is>
      </c>
    </row>
    <row r="2284">
      <c r="B2284" s="110" t="inlineStr">
        <is>
          <t>G90006215</t>
        </is>
      </c>
      <c r="C2284" s="108" t="inlineStr">
        <is>
          <t>Tesla-(2022-6-21-2022-7-19)_Marcin Marciniszyn_PL_Translation</t>
        </is>
      </c>
      <c r="D2284" s="110" t="n">
        <v>1534</v>
      </c>
      <c r="E2284" s="110" t="n">
        <v>0.07000000000000001</v>
      </c>
      <c r="F2284" s="110" t="inlineStr">
        <is>
          <t>EUR</t>
        </is>
      </c>
      <c r="G2284" s="110" t="n">
        <v>107.38</v>
      </c>
      <c r="H2284" s="110" t="n">
        <v>1534</v>
      </c>
      <c r="I2284" s="110" t="n">
        <v>0.07000000000000001</v>
      </c>
      <c r="J2284" s="110" t="inlineStr">
        <is>
          <t>EUR</t>
        </is>
      </c>
      <c r="K2284" s="110" t="n">
        <v>107.38</v>
      </c>
      <c r="L2284" s="110" t="inlineStr">
        <is>
          <t>EDGE-G90006215-407734</t>
        </is>
      </c>
    </row>
    <row r="2285">
      <c r="B2285" s="110" t="inlineStr">
        <is>
          <t>G90006218</t>
        </is>
      </c>
      <c r="C2285" s="108" t="inlineStr">
        <is>
          <t>Tesla-(2022-6-21-2022-7-19)_Maciej Andrzejczak_PL_Review</t>
        </is>
      </c>
      <c r="D2285" s="110" t="n">
        <v>1907.4</v>
      </c>
      <c r="E2285" s="110" t="n">
        <v>0.022</v>
      </c>
      <c r="F2285" s="110" t="inlineStr">
        <is>
          <t>EUR</t>
        </is>
      </c>
      <c r="G2285" s="110" t="n">
        <v>41.9628</v>
      </c>
      <c r="H2285" s="110" t="n">
        <v>1907.4</v>
      </c>
      <c r="I2285" s="110" t="n">
        <v>0.022</v>
      </c>
      <c r="J2285" s="110" t="inlineStr">
        <is>
          <t>EUR</t>
        </is>
      </c>
      <c r="K2285" s="110" t="n">
        <v>41.9628</v>
      </c>
      <c r="L2285" s="110" t="inlineStr">
        <is>
          <t>EDGE-G90006218-407736</t>
        </is>
      </c>
    </row>
    <row r="2286">
      <c r="B2286" s="110" t="inlineStr">
        <is>
          <t>G90006215</t>
        </is>
      </c>
      <c r="C2286" s="108" t="inlineStr">
        <is>
          <t>Tesla-(2022-6-21-2022-7-19)_Marcin Marciniszyn_PL_Review</t>
        </is>
      </c>
      <c r="D2286" s="110" t="n">
        <v>73.5</v>
      </c>
      <c r="E2286" s="110" t="n">
        <v>0.021</v>
      </c>
      <c r="F2286" s="110" t="inlineStr">
        <is>
          <t>EUR</t>
        </is>
      </c>
      <c r="G2286" s="110" t="n">
        <v>1.5435</v>
      </c>
      <c r="H2286" s="110" t="n">
        <v>73.5</v>
      </c>
      <c r="I2286" s="110" t="n">
        <v>0.021</v>
      </c>
      <c r="J2286" s="110" t="inlineStr">
        <is>
          <t>EUR</t>
        </is>
      </c>
      <c r="K2286" s="110" t="n">
        <v>1.5435</v>
      </c>
      <c r="L2286" s="110" t="inlineStr">
        <is>
          <t>EDGE-G90006215-407737</t>
        </is>
      </c>
    </row>
    <row r="2287">
      <c r="B2287" s="110" t="n">
        <v>81450</v>
      </c>
      <c r="C2287" s="108" t="inlineStr">
        <is>
          <t>Tesla-(2022-6-21-2022-7-19)_Lingsoft Language Services Oy_FI_Translation</t>
        </is>
      </c>
      <c r="D2287" s="110" t="n">
        <v>2288.5</v>
      </c>
      <c r="E2287" s="110" t="n">
        <v>0.12</v>
      </c>
      <c r="F2287" s="110" t="inlineStr">
        <is>
          <t>EUR</t>
        </is>
      </c>
      <c r="G2287" s="110" t="n">
        <v>274.62</v>
      </c>
      <c r="H2287" s="110" t="n">
        <v>2288.5</v>
      </c>
      <c r="I2287" s="110" t="n">
        <v>0.12</v>
      </c>
      <c r="J2287" s="110" t="inlineStr">
        <is>
          <t>EUR</t>
        </is>
      </c>
      <c r="K2287" s="110" t="n">
        <v>274.62</v>
      </c>
      <c r="L2287" s="110" t="inlineStr">
        <is>
          <t>EDGE-81450-407757</t>
        </is>
      </c>
    </row>
    <row r="2288">
      <c r="B2288" s="110" t="n">
        <v>28634</v>
      </c>
      <c r="C2288" s="108" t="inlineStr">
        <is>
          <t>Tesla-(2022-6-21-2022-7-19)_Sandberg Translation_DA_TEP</t>
        </is>
      </c>
      <c r="D2288" s="110" t="n">
        <v>533.5</v>
      </c>
      <c r="E2288" s="110" t="n">
        <v>0.192</v>
      </c>
      <c r="F2288" s="110" t="inlineStr">
        <is>
          <t>EUR</t>
        </is>
      </c>
      <c r="G2288" s="110" t="n">
        <v>102.43</v>
      </c>
      <c r="H2288" s="110" t="n">
        <v>533.5</v>
      </c>
      <c r="I2288" s="110" t="n">
        <v>0.192</v>
      </c>
      <c r="J2288" s="110" t="inlineStr">
        <is>
          <t>EUR</t>
        </is>
      </c>
      <c r="K2288" s="110" t="n">
        <v>102.43</v>
      </c>
      <c r="L2288" s="110" t="inlineStr">
        <is>
          <t>EDGE-28634-407759</t>
        </is>
      </c>
    </row>
    <row r="2289">
      <c r="B2289" s="110" t="n">
        <v>51833</v>
      </c>
      <c r="C2289" s="108" t="inlineStr">
        <is>
          <t>Tesla-(2022-6-21-2022-7-19)_Pablo San Millan Gutierrez_ES_Translation</t>
        </is>
      </c>
      <c r="H2289" s="110">
        <f>K2289/I2289</f>
        <v/>
      </c>
      <c r="I2289" s="110" t="n">
        <v>0.07000000000000001</v>
      </c>
      <c r="J2289" s="110" t="inlineStr">
        <is>
          <t>EUR</t>
        </is>
      </c>
      <c r="K2289" s="110" t="n">
        <v>310.052</v>
      </c>
      <c r="L2289" s="110" t="inlineStr">
        <is>
          <t>EDGE-51833-406667</t>
        </is>
      </c>
    </row>
    <row r="2290">
      <c r="B2290" s="110" t="n">
        <v>74965</v>
      </c>
      <c r="C2290" s="108" t="inlineStr">
        <is>
          <t>Tesla-(2022-6-21-2022-7-19)_Alenka Metljak_SL_Translation</t>
        </is>
      </c>
      <c r="H2290" s="110">
        <f>340.7116/I2290</f>
        <v/>
      </c>
      <c r="I2290" s="110" t="n">
        <v>0.076</v>
      </c>
      <c r="J2290" s="110" t="inlineStr">
        <is>
          <t>EUR</t>
        </is>
      </c>
      <c r="K2290" s="110" t="n">
        <v>340.7116</v>
      </c>
      <c r="L2290" s="110" t="inlineStr">
        <is>
          <t>EDGE-74965-406668</t>
        </is>
      </c>
    </row>
    <row r="2291">
      <c r="B2291" s="110" t="n">
        <v>74965</v>
      </c>
      <c r="C2291" s="108" t="inlineStr">
        <is>
          <t>Tesla-(2022-6-21-2022-7-19)_Alenka Metljak_SL_Review</t>
        </is>
      </c>
      <c r="H2291" s="110" t="n">
        <v>3577.4</v>
      </c>
      <c r="I2291" s="110" t="n">
        <v>0.024</v>
      </c>
      <c r="J2291" s="110" t="inlineStr">
        <is>
          <t>EUR</t>
        </is>
      </c>
      <c r="K2291" s="110" t="n">
        <v>85.85760000000001</v>
      </c>
      <c r="L2291" s="110" t="inlineStr">
        <is>
          <t>EDGE-74965-406669</t>
        </is>
      </c>
    </row>
    <row r="2292">
      <c r="B2292" s="110" t="n">
        <v>5533</v>
      </c>
      <c r="C2292" s="108" t="inlineStr">
        <is>
          <t>Tesla-(2022-6-21-2022-7-19)_Laszlo Kovacs_HU_Translation</t>
        </is>
      </c>
      <c r="H2292" s="110">
        <f>325.064/I2292</f>
        <v/>
      </c>
      <c r="I2292" s="110" t="n">
        <v>0.08</v>
      </c>
      <c r="J2292" s="110" t="inlineStr">
        <is>
          <t>USD</t>
        </is>
      </c>
      <c r="K2292" s="110" t="n">
        <v>325.064</v>
      </c>
      <c r="L2292" s="110" t="inlineStr">
        <is>
          <t>EDGE-5533-406670</t>
        </is>
      </c>
    </row>
    <row r="2293">
      <c r="B2293" s="110" t="n">
        <v>5533</v>
      </c>
      <c r="C2293" s="108" t="inlineStr">
        <is>
          <t>Tesla-(2022-6-21-2022-7-19)_Laszlo Kovacs_HU_Review</t>
        </is>
      </c>
      <c r="H2293" s="110">
        <f>197.5462/I2293</f>
        <v/>
      </c>
      <c r="I2293" s="110" t="n">
        <v>0.027</v>
      </c>
      <c r="J2293" s="110" t="inlineStr">
        <is>
          <t>USD</t>
        </is>
      </c>
      <c r="K2293" s="110" t="n">
        <v>197.5462</v>
      </c>
      <c r="L2293" s="110" t="inlineStr">
        <is>
          <t>EDGE-5533-406671</t>
        </is>
      </c>
    </row>
    <row r="2294">
      <c r="B2294" s="110" t="n">
        <v>170224</v>
      </c>
      <c r="C2294" s="108" t="inlineStr">
        <is>
          <t>Tesla-(2022-6-21-2022-7-19)_Corinne Duquette_FR_CA_Translation</t>
        </is>
      </c>
      <c r="H2294" s="110" t="n">
        <v>1437.9</v>
      </c>
      <c r="I2294" s="110" t="n">
        <v>0.1</v>
      </c>
      <c r="J2294" s="110" t="inlineStr">
        <is>
          <t>USD</t>
        </is>
      </c>
      <c r="K2294" s="110" t="n">
        <v>143.79</v>
      </c>
      <c r="L2294" s="110" t="inlineStr">
        <is>
          <t>EDGE-170224-406672</t>
        </is>
      </c>
    </row>
    <row r="2295">
      <c r="B2295" s="110" t="n">
        <v>170224</v>
      </c>
      <c r="C2295" s="108" t="inlineStr">
        <is>
          <t>Tesla-(2022-6-21-2022-7-19)_Corinne Duquette_FR_CA_Review</t>
        </is>
      </c>
      <c r="H2295" s="110" t="n">
        <v>2303.4</v>
      </c>
      <c r="I2295" s="110" t="n">
        <v>0.05</v>
      </c>
      <c r="J2295" s="110" t="inlineStr">
        <is>
          <t>USD</t>
        </is>
      </c>
      <c r="K2295" s="110" t="n">
        <v>115.17</v>
      </c>
      <c r="L2295" s="110" t="inlineStr">
        <is>
          <t>EDGE-170224-406673</t>
        </is>
      </c>
    </row>
    <row r="2296">
      <c r="B2296" s="110" t="n">
        <v>133710</v>
      </c>
      <c r="C2296" s="108" t="inlineStr">
        <is>
          <t>Tesla-(2022-6-21-2022-7-19)_Vincent MIKO_FR_CA_Translation</t>
        </is>
      </c>
      <c r="H2296" s="110" t="n">
        <v>3399.8</v>
      </c>
      <c r="I2296" s="110" t="n">
        <v>0.15</v>
      </c>
      <c r="J2296" s="110" t="inlineStr">
        <is>
          <t>USD</t>
        </is>
      </c>
      <c r="K2296" s="110" t="n">
        <v>509.97</v>
      </c>
      <c r="L2296" s="110" t="inlineStr">
        <is>
          <t>EDGE-133710-406674</t>
        </is>
      </c>
    </row>
    <row r="2297">
      <c r="B2297" s="110" t="n">
        <v>48109</v>
      </c>
      <c r="C2297" s="108" t="inlineStr">
        <is>
          <t>Tesla-(2022-6-21-2022-7-19)_Colette Velletaz_FR_FR_Translation</t>
        </is>
      </c>
      <c r="H2297" s="110" t="n">
        <v>181.3</v>
      </c>
      <c r="I2297" s="110" t="n">
        <v>0.09</v>
      </c>
      <c r="J2297" s="110" t="inlineStr">
        <is>
          <t>EUR</t>
        </is>
      </c>
      <c r="K2297" s="110" t="n">
        <v>16.317</v>
      </c>
      <c r="L2297" s="110" t="inlineStr">
        <is>
          <t>EDGE-48109-406675</t>
        </is>
      </c>
    </row>
    <row r="2298">
      <c r="B2298" s="110" t="n">
        <v>17611</v>
      </c>
      <c r="C2298" s="108" t="inlineStr">
        <is>
          <t>Tesla-(2022-6-21-2022-7-19)_Nathalie Delarbre_FR_FR_Review</t>
        </is>
      </c>
      <c r="H2298" s="110" t="n">
        <v>185.1</v>
      </c>
      <c r="I2298" s="110" t="n">
        <v>0.032</v>
      </c>
      <c r="J2298" s="110" t="inlineStr">
        <is>
          <t>EUR</t>
        </is>
      </c>
      <c r="K2298" s="110" t="n">
        <v>5.923</v>
      </c>
      <c r="L2298" s="110" t="inlineStr">
        <is>
          <t>EDGE-17611-406676</t>
        </is>
      </c>
    </row>
    <row r="2299">
      <c r="B2299" s="110" t="n">
        <v>179564</v>
      </c>
      <c r="C2299" s="108" t="inlineStr">
        <is>
          <t>Tesla World Server_Assignment_FRCA_Project# 179820_Bob Lemay</t>
        </is>
      </c>
      <c r="H2299" s="110" t="n">
        <v>37641.3</v>
      </c>
      <c r="I2299" s="110" t="n">
        <v>0.09</v>
      </c>
      <c r="J2299" s="110" t="inlineStr">
        <is>
          <t>USD</t>
        </is>
      </c>
      <c r="K2299" s="110" t="n">
        <v>3387.72</v>
      </c>
      <c r="L2299" s="110" t="inlineStr">
        <is>
          <t>EDGE-179564-406711</t>
        </is>
      </c>
    </row>
    <row r="2300">
      <c r="B2300" s="110" t="n">
        <v>16756</v>
      </c>
      <c r="C2300" s="108" t="inlineStr">
        <is>
          <t>Tesla-(2022-6-21-2022-7-19)_Guo Zhanying_CN_Translation</t>
        </is>
      </c>
      <c r="H2300" s="110" t="n">
        <v>3882.8</v>
      </c>
      <c r="I2300" s="110" t="n">
        <v>0.18</v>
      </c>
      <c r="J2300" s="110" t="inlineStr">
        <is>
          <t>CNY</t>
        </is>
      </c>
      <c r="K2300" s="110">
        <f>H2300*I2300</f>
        <v/>
      </c>
      <c r="L2300" s="110" t="inlineStr">
        <is>
          <t>EDGE-16756-406337</t>
        </is>
      </c>
    </row>
    <row r="2301">
      <c r="B2301" s="110" t="n">
        <v>190801</v>
      </c>
      <c r="C2301" s="108" t="inlineStr">
        <is>
          <t>Tesla-(2022-6-21-2022-7-19)_Li Yingsong_CN_Translation</t>
        </is>
      </c>
      <c r="H2301" s="110" t="n">
        <v>414.7</v>
      </c>
      <c r="I2301" s="110" t="n">
        <v>0.18</v>
      </c>
      <c r="J2301" s="110" t="inlineStr">
        <is>
          <t>CNY</t>
        </is>
      </c>
      <c r="K2301" s="110" t="n">
        <v>74.646</v>
      </c>
      <c r="L2301" s="110" t="inlineStr">
        <is>
          <t>EDGE-190801-406338</t>
        </is>
      </c>
    </row>
    <row r="2302">
      <c r="B2302" s="110" t="n">
        <v>117325</v>
      </c>
      <c r="C2302" s="108" t="inlineStr">
        <is>
          <t>Tesla-(2022-6-21-2022-7-19)_Hiromasa Funaki_JA_Translation</t>
        </is>
      </c>
      <c r="H2302" s="110" t="n">
        <v>4521.5</v>
      </c>
      <c r="I2302" s="110" t="n">
        <v>10</v>
      </c>
      <c r="J2302" s="110" t="inlineStr">
        <is>
          <t>JPY</t>
        </is>
      </c>
      <c r="K2302" s="110" t="n">
        <v>45215</v>
      </c>
      <c r="L2302" s="110" t="inlineStr">
        <is>
          <t>EDGE-117325-406339</t>
        </is>
      </c>
    </row>
    <row r="2303">
      <c r="B2303" s="110" t="n">
        <v>169387</v>
      </c>
      <c r="C2303" s="108" t="inlineStr">
        <is>
          <t>Tesla_202207_Lanbridge_JA Translation</t>
        </is>
      </c>
      <c r="H2303" s="110" t="n">
        <v>863</v>
      </c>
      <c r="I2303" s="110" t="n">
        <v>0.42</v>
      </c>
      <c r="J2303" s="110" t="inlineStr">
        <is>
          <t>CNY</t>
        </is>
      </c>
      <c r="K2303" s="110">
        <f>H2303*I2303</f>
        <v/>
      </c>
      <c r="L2303" s="110" t="inlineStr">
        <is>
          <t>EDGE-169387-406341</t>
        </is>
      </c>
    </row>
    <row r="2304">
      <c r="B2304" s="110" t="n">
        <v>52028</v>
      </c>
      <c r="C2304" s="108" t="inlineStr">
        <is>
          <t>Liana_LT_Mediaserver_Translation_20220712</t>
        </is>
      </c>
      <c r="H2304" s="110" t="n">
        <v>20229.6</v>
      </c>
      <c r="I2304" s="110" t="n">
        <v>0.055</v>
      </c>
      <c r="J2304" s="110" t="inlineStr">
        <is>
          <t>EUR</t>
        </is>
      </c>
      <c r="K2304" s="110" t="n">
        <v>1110.48</v>
      </c>
      <c r="L2304" s="110" t="inlineStr">
        <is>
          <t>EDGE-52028-404579</t>
        </is>
      </c>
    </row>
    <row r="2305">
      <c r="B2305" s="110" t="n">
        <v>169954</v>
      </c>
      <c r="C2305" s="108" t="inlineStr">
        <is>
          <t>Tesla-(2022-7-20-2022-8-18)_Peggy Chiang_TW_Translation</t>
        </is>
      </c>
      <c r="H2305" s="110" t="n">
        <v>3433.100000000001</v>
      </c>
      <c r="I2305" s="110" t="n">
        <v>0.1</v>
      </c>
      <c r="J2305" s="110" t="inlineStr">
        <is>
          <t>USD</t>
        </is>
      </c>
      <c r="K2305" s="492" t="n">
        <v>343.3100000000001</v>
      </c>
      <c r="L2305" s="110" t="inlineStr">
        <is>
          <t>EDGE-169954-411937</t>
        </is>
      </c>
    </row>
    <row r="2306">
      <c r="B2306" s="110" t="n">
        <v>51840</v>
      </c>
      <c r="C2306" s="108" t="inlineStr">
        <is>
          <t>Tesla-(2022-7-20-2022-8-18)_Simon Wei_TW_Translation</t>
        </is>
      </c>
      <c r="H2306" s="110" t="n">
        <v>6721.800000000001</v>
      </c>
      <c r="I2306" s="110" t="n">
        <v>0.035</v>
      </c>
      <c r="J2306" s="110" t="inlineStr">
        <is>
          <t>USD</t>
        </is>
      </c>
      <c r="K2306" s="492" t="n">
        <v>235.2630000000001</v>
      </c>
      <c r="L2306" s="110" t="inlineStr">
        <is>
          <t>EDGE-51840-411938</t>
        </is>
      </c>
    </row>
    <row r="2307">
      <c r="B2307" s="110" t="n">
        <v>119669</v>
      </c>
      <c r="C2307" s="108" t="inlineStr">
        <is>
          <t>Tesla-(2022-7-20-2022-8-18)_Gyeongsu Lee_KO_Translation</t>
        </is>
      </c>
      <c r="H2307" s="110" t="n">
        <v>15521.4</v>
      </c>
      <c r="I2307" s="110" t="n">
        <v>0.06</v>
      </c>
      <c r="J2307" s="110" t="inlineStr">
        <is>
          <t>USD</t>
        </is>
      </c>
      <c r="K2307" s="492" t="n">
        <v>931.2839999999999</v>
      </c>
      <c r="L2307" s="110" t="inlineStr">
        <is>
          <t>EDGE-119669-411939</t>
        </is>
      </c>
    </row>
    <row r="2308">
      <c r="B2308" s="110" t="n">
        <v>192865</v>
      </c>
      <c r="C2308" s="108" t="inlineStr">
        <is>
          <t>Tesla-(2022-7-20-2022-8-18)_Jun Soo Jeon_KO_Translation</t>
        </is>
      </c>
      <c r="H2308" s="119">
        <f>K2308/I2308</f>
        <v/>
      </c>
      <c r="I2308" s="110" t="n">
        <v>0.09</v>
      </c>
      <c r="J2308" s="110" t="inlineStr">
        <is>
          <t>USD</t>
        </is>
      </c>
      <c r="K2308" s="551" t="n">
        <v>93.67</v>
      </c>
      <c r="L2308" s="110" t="inlineStr">
        <is>
          <t>EDGE-192865-411940</t>
        </is>
      </c>
    </row>
    <row r="2309">
      <c r="B2309" s="110" t="n">
        <v>123126</v>
      </c>
      <c r="C2309" s="108" t="inlineStr">
        <is>
          <t>Tesla-(2022-7-20-2022-8-18)_Seong Bok Lee_KO_Translation</t>
        </is>
      </c>
      <c r="H2309" s="110" t="n">
        <v>86.8</v>
      </c>
      <c r="I2309" s="110" t="n">
        <v>0.07000000000000001</v>
      </c>
      <c r="J2309" s="110" t="inlineStr">
        <is>
          <t>USD</t>
        </is>
      </c>
      <c r="K2309" s="492" t="n">
        <v>6.076000000000001</v>
      </c>
      <c r="L2309" s="110" t="inlineStr">
        <is>
          <t>EDGE-123126-411941</t>
        </is>
      </c>
    </row>
    <row r="2310">
      <c r="B2310" s="110" t="n">
        <v>189929</v>
      </c>
      <c r="C2310" s="108" t="inlineStr">
        <is>
          <t>Tesla-(2022-7-20-2022-8-18)_Aatchariya Suksai_TH_Translation</t>
        </is>
      </c>
      <c r="H2310" s="110" t="n">
        <v>669.7</v>
      </c>
      <c r="I2310" s="110" t="n">
        <v>0.04</v>
      </c>
      <c r="J2310" s="110" t="inlineStr">
        <is>
          <t>USD</t>
        </is>
      </c>
      <c r="K2310" s="492" t="n">
        <v>26.788</v>
      </c>
      <c r="L2310" s="110" t="inlineStr">
        <is>
          <t>EDGE-189929-411942</t>
        </is>
      </c>
    </row>
    <row r="2311">
      <c r="B2311" s="110" t="n">
        <v>194357</v>
      </c>
      <c r="C2311" s="108" t="inlineStr">
        <is>
          <t>Tesla-(2022-7-20-2022-8-18)_Saksit Khunkitti_TH_Translation</t>
        </is>
      </c>
      <c r="H2311" s="119">
        <f>K2311/I2311</f>
        <v/>
      </c>
      <c r="I2311" s="110" t="n">
        <v>0.08</v>
      </c>
      <c r="J2311" s="110" t="inlineStr">
        <is>
          <t>USD</t>
        </is>
      </c>
      <c r="K2311" s="551" t="n">
        <v>759.4240000000001</v>
      </c>
      <c r="L2311" s="110" t="inlineStr">
        <is>
          <t>EDGE-194357-411943</t>
        </is>
      </c>
    </row>
    <row r="2312">
      <c r="B2312" s="110" t="n">
        <v>49612</v>
      </c>
      <c r="C2312" s="108" t="inlineStr">
        <is>
          <t>Tesla-(2022-7-20-2022-8-18)_Tantiwarapon Soonlai_TH_Translation</t>
        </is>
      </c>
      <c r="H2312" s="110" t="n">
        <v>4587.2</v>
      </c>
      <c r="I2312" s="110" t="n">
        <v>0.06</v>
      </c>
      <c r="J2312" s="110" t="inlineStr">
        <is>
          <t>USD</t>
        </is>
      </c>
      <c r="K2312" s="492" t="n">
        <v>275.232</v>
      </c>
      <c r="L2312" s="110" t="inlineStr">
        <is>
          <t>EDGE-49612-411944</t>
        </is>
      </c>
    </row>
    <row r="2313">
      <c r="B2313" s="110" t="n">
        <v>169954</v>
      </c>
      <c r="C2313" s="108" t="inlineStr">
        <is>
          <t>Tesla-(2022-7-20-2022-8-18)_Peggy Chiang_TW_Review</t>
        </is>
      </c>
      <c r="H2313" s="110" t="n">
        <v>3485.700000000001</v>
      </c>
      <c r="I2313" s="110" t="n">
        <v>0.03</v>
      </c>
      <c r="J2313" s="110" t="inlineStr">
        <is>
          <t>USD</t>
        </is>
      </c>
      <c r="K2313" s="492" t="n">
        <v>104.571</v>
      </c>
      <c r="L2313" s="110" t="inlineStr">
        <is>
          <t>EDGE-169954-411945</t>
        </is>
      </c>
    </row>
    <row r="2314">
      <c r="B2314" s="110" t="n">
        <v>51840</v>
      </c>
      <c r="C2314" s="108" t="inlineStr">
        <is>
          <t>Tesla-(2022-7-20-2022-8-18)_Simon Wei_TW_Review</t>
        </is>
      </c>
      <c r="H2314" s="119">
        <f>K2314/I2314</f>
        <v/>
      </c>
      <c r="I2314" s="110" t="n">
        <v>0.02</v>
      </c>
      <c r="J2314" s="110" t="inlineStr">
        <is>
          <t>USD</t>
        </is>
      </c>
      <c r="K2314" s="551" t="n">
        <v>8.699999999999999</v>
      </c>
      <c r="L2314" s="110" t="inlineStr">
        <is>
          <t>EDGE-51840-411946</t>
        </is>
      </c>
    </row>
    <row r="2315">
      <c r="B2315" s="110" t="n">
        <v>142406</v>
      </c>
      <c r="C2315" s="108" t="inlineStr">
        <is>
          <t>Tesla-(2022-7-20-2022-8-18)_Stacey Yeh_TW_Review</t>
        </is>
      </c>
      <c r="H2315" s="119">
        <f>K2315/I2315</f>
        <v/>
      </c>
      <c r="I2315" s="110" t="n">
        <v>0.022</v>
      </c>
      <c r="J2315" s="110" t="inlineStr">
        <is>
          <t>USD</t>
        </is>
      </c>
      <c r="K2315" s="551" t="n">
        <v>138.4548</v>
      </c>
      <c r="L2315" s="110" t="inlineStr">
        <is>
          <t>EDGE-142406-411947</t>
        </is>
      </c>
    </row>
    <row r="2316">
      <c r="B2316" s="110" t="n">
        <v>119669</v>
      </c>
      <c r="C2316" s="108" t="inlineStr">
        <is>
          <t>Tesla-(2022-7-20-2022-8-18)_Gyeongsu Lee_KO_Review</t>
        </is>
      </c>
      <c r="H2316" s="119">
        <f>K2316/I2316</f>
        <v/>
      </c>
      <c r="I2316" s="110" t="n">
        <v>0.03</v>
      </c>
      <c r="J2316" s="110" t="inlineStr">
        <is>
          <t>USD</t>
        </is>
      </c>
      <c r="K2316" s="551" t="n">
        <v>56.12</v>
      </c>
      <c r="L2316" s="110" t="inlineStr">
        <is>
          <t>EDGE-119669-411948</t>
        </is>
      </c>
    </row>
    <row r="2317">
      <c r="B2317" s="110" t="n">
        <v>192865</v>
      </c>
      <c r="C2317" s="108" t="inlineStr">
        <is>
          <t>Tesla-(2022-7-20-2022-8-18)_Jun Soo Jeon_KO_Review</t>
        </is>
      </c>
      <c r="H2317" s="119">
        <f>K2317/I2317</f>
        <v/>
      </c>
      <c r="I2317" s="110" t="n">
        <v>0.035</v>
      </c>
      <c r="J2317" s="110" t="inlineStr">
        <is>
          <t>USD</t>
        </is>
      </c>
      <c r="K2317" s="551" t="n">
        <v>1146.936</v>
      </c>
      <c r="L2317" s="110" t="inlineStr">
        <is>
          <t>EDGE-192865-411949</t>
        </is>
      </c>
    </row>
    <row r="2318">
      <c r="B2318" s="110" t="n">
        <v>189929</v>
      </c>
      <c r="C2318" s="108" t="inlineStr">
        <is>
          <t>Tesla-(2022-7-20-2022-8-18)_Aatchariya Suksai_TH_Review</t>
        </is>
      </c>
      <c r="H2318" s="110" t="n">
        <v>9018.5</v>
      </c>
      <c r="I2318" s="110" t="n">
        <v>0.015</v>
      </c>
      <c r="J2318" s="110" t="inlineStr">
        <is>
          <t>USD</t>
        </is>
      </c>
      <c r="K2318" s="492" t="n">
        <v>135.2775</v>
      </c>
      <c r="L2318" s="110" t="inlineStr">
        <is>
          <t>EDGE-189929-411950</t>
        </is>
      </c>
    </row>
    <row r="2319">
      <c r="B2319" s="110" t="n">
        <v>194357</v>
      </c>
      <c r="C2319" s="108" t="inlineStr">
        <is>
          <t>Tesla-(2022-7-20-2022-8-18)_Saksit Khunkitti_TH_Review</t>
        </is>
      </c>
      <c r="H2319" s="110" t="n">
        <v>474.3</v>
      </c>
      <c r="I2319" s="110" t="n">
        <v>0.04</v>
      </c>
      <c r="J2319" s="110" t="inlineStr">
        <is>
          <t>USD</t>
        </is>
      </c>
      <c r="K2319" s="492" t="n">
        <v>18.972</v>
      </c>
      <c r="L2319" s="110" t="inlineStr">
        <is>
          <t>EDGE-194357-411951</t>
        </is>
      </c>
    </row>
    <row r="2320">
      <c r="B2320" s="110" t="n">
        <v>49612</v>
      </c>
      <c r="C2320" s="108" t="inlineStr">
        <is>
          <t>Tesla-(2022-7-20-2022-8-18)_Tantiwarapon Soonlai_TH_Review</t>
        </is>
      </c>
      <c r="H2320" s="119">
        <f>K2320/I2320</f>
        <v/>
      </c>
      <c r="I2320" s="110" t="n">
        <v>0.04</v>
      </c>
      <c r="J2320" s="110" t="inlineStr">
        <is>
          <t>USD</t>
        </is>
      </c>
      <c r="K2320" s="551" t="n">
        <v>50.896</v>
      </c>
      <c r="L2320" s="110" t="inlineStr">
        <is>
          <t>EDGE-49612-411952</t>
        </is>
      </c>
    </row>
    <row r="2321">
      <c r="B2321" s="108" t="n">
        <v>51743</v>
      </c>
      <c r="C2321" s="108" t="inlineStr">
        <is>
          <t>Smartling-(2022-7-16-2022-8-15)_Alex Mata_MX_Translation</t>
        </is>
      </c>
      <c r="D2321" s="0" t="n"/>
      <c r="E2321" s="0" t="n"/>
      <c r="F2321" s="0" t="n"/>
      <c r="G2321" s="0" t="n"/>
      <c r="H2321" s="108" t="n">
        <v>3690.6</v>
      </c>
      <c r="I2321" s="108" t="n">
        <v>0.04</v>
      </c>
      <c r="J2321" s="108" t="inlineStr">
        <is>
          <t>USD</t>
        </is>
      </c>
      <c r="K2321" s="552" t="n">
        <v>147.624</v>
      </c>
      <c r="L2321" s="108" t="inlineStr">
        <is>
          <t>EDGE-51743-411918</t>
        </is>
      </c>
    </row>
    <row r="2322">
      <c r="B2322" s="108" t="n">
        <v>77826</v>
      </c>
      <c r="C2322" s="108" t="inlineStr">
        <is>
          <t>Smartling-(2022-7-16-2022-8-15)_Anne Parent_FR_CA_Translation</t>
        </is>
      </c>
      <c r="D2322" s="0" t="n"/>
      <c r="E2322" s="0" t="n"/>
      <c r="F2322" s="0" t="n"/>
      <c r="G2322" s="0" t="n"/>
      <c r="H2322" s="108" t="n">
        <v>10920.3</v>
      </c>
      <c r="I2322" s="108" t="n">
        <v>0.15</v>
      </c>
      <c r="J2322" s="108" t="inlineStr">
        <is>
          <t>USD</t>
        </is>
      </c>
      <c r="K2322" s="552" t="n">
        <v>1638.045</v>
      </c>
      <c r="L2322" s="108" t="inlineStr">
        <is>
          <t>EDGE-77826-411919</t>
        </is>
      </c>
    </row>
    <row r="2323">
      <c r="B2323" s="108" t="n">
        <v>119669</v>
      </c>
      <c r="C2323" s="119" t="inlineStr">
        <is>
          <t>Smartling-(2022-7-16-2022-8-15)_Gyeongsu Lee_KO_Translation</t>
        </is>
      </c>
      <c r="D2323" s="0" t="n"/>
      <c r="E2323" s="0" t="n"/>
      <c r="F2323" s="0" t="n"/>
      <c r="G2323" s="0" t="n"/>
      <c r="H2323" s="108" t="n">
        <v>3354.599999999999</v>
      </c>
      <c r="I2323" s="440" t="n">
        <v>0.045</v>
      </c>
      <c r="J2323" s="108" t="inlineStr">
        <is>
          <t>USD</t>
        </is>
      </c>
      <c r="K2323" s="551">
        <f>H2323*I2323</f>
        <v/>
      </c>
      <c r="L2323" s="108" t="inlineStr">
        <is>
          <t>EDGE-119669-411920</t>
        </is>
      </c>
    </row>
    <row r="2324">
      <c r="B2324" s="108" t="n">
        <v>196663</v>
      </c>
      <c r="C2324" s="108" t="inlineStr">
        <is>
          <t>Smartling-(2022-7-16-2022-8-15)_Hoi Wai Yan_HK_Translation</t>
        </is>
      </c>
      <c r="D2324" s="0" t="n"/>
      <c r="E2324" s="0" t="n"/>
      <c r="F2324" s="0" t="n"/>
      <c r="G2324" s="0" t="n"/>
      <c r="H2324" s="108" t="n">
        <v>2002.6</v>
      </c>
      <c r="I2324" s="108" t="n">
        <v>0.06</v>
      </c>
      <c r="J2324" s="108" t="inlineStr">
        <is>
          <t>EUR</t>
        </is>
      </c>
      <c r="K2324" s="552" t="n">
        <v>120.156</v>
      </c>
      <c r="L2324" s="108" t="inlineStr">
        <is>
          <t>EDGE-196663-411921</t>
        </is>
      </c>
    </row>
    <row r="2325">
      <c r="B2325" s="108" t="n">
        <v>142403</v>
      </c>
      <c r="C2325" s="119" t="inlineStr">
        <is>
          <t>Smartling-(2022-7-16-2022-8-15)_LangLink Localization Solutions Co, Ltd._HK_Translation</t>
        </is>
      </c>
      <c r="D2325" s="0" t="n"/>
      <c r="E2325" s="0" t="n"/>
      <c r="F2325" s="0" t="n"/>
      <c r="G2325" s="0" t="n"/>
      <c r="H2325" s="108" t="n">
        <v>1400.5</v>
      </c>
      <c r="I2325" s="440" t="n">
        <v>0.08550000000000001</v>
      </c>
      <c r="J2325" s="108" t="inlineStr">
        <is>
          <t>USD</t>
        </is>
      </c>
      <c r="K2325" s="551">
        <f>H2325*I2325</f>
        <v/>
      </c>
      <c r="L2325" s="108" t="inlineStr">
        <is>
          <t>EDGE-142403-411922</t>
        </is>
      </c>
    </row>
    <row r="2326">
      <c r="B2326" s="108" t="n">
        <v>190801</v>
      </c>
      <c r="C2326" s="108" t="inlineStr">
        <is>
          <t>Smartling-(2022-7-16-2022-8-15)_Li Yingsong_CN_Translation</t>
        </is>
      </c>
      <c r="D2326" s="0" t="n"/>
      <c r="E2326" s="0" t="n"/>
      <c r="F2326" s="0" t="n"/>
      <c r="G2326" s="0" t="n"/>
      <c r="H2326" s="108" t="n">
        <v>4297.6</v>
      </c>
      <c r="I2326" s="108" t="n">
        <v>0.18</v>
      </c>
      <c r="J2326" s="108" t="inlineStr">
        <is>
          <t>CNY</t>
        </is>
      </c>
      <c r="K2326" s="552" t="n">
        <v>773.568</v>
      </c>
      <c r="L2326" s="108" t="inlineStr">
        <is>
          <t>EDGE-190801-411923</t>
        </is>
      </c>
    </row>
    <row r="2327">
      <c r="B2327" s="108" t="n">
        <v>170316</v>
      </c>
      <c r="C2327" s="108" t="inlineStr">
        <is>
          <t>Smartling-(2022-7-16-2022-8-15)_Sara Li_HK_Translation</t>
        </is>
      </c>
      <c r="D2327" s="0" t="n"/>
      <c r="E2327" s="0" t="n"/>
      <c r="F2327" s="0" t="n"/>
      <c r="G2327" s="0" t="n"/>
      <c r="H2327" s="108" t="n">
        <v>2251.7</v>
      </c>
      <c r="I2327" s="108" t="n">
        <v>0.08500000000000001</v>
      </c>
      <c r="J2327" s="108" t="inlineStr">
        <is>
          <t>USD</t>
        </is>
      </c>
      <c r="K2327" s="552" t="n">
        <v>191.3945</v>
      </c>
      <c r="L2327" s="108" t="inlineStr">
        <is>
          <t>EDGE-170316-411924</t>
        </is>
      </c>
    </row>
    <row r="2328">
      <c r="B2328" s="108" t="n">
        <v>123126</v>
      </c>
      <c r="C2328" s="119" t="inlineStr">
        <is>
          <t>Smartling-(2022-7-16-2022-8-15)_Seong Bok Lee_KO_Translation</t>
        </is>
      </c>
      <c r="D2328" s="0" t="n"/>
      <c r="E2328" s="0" t="n"/>
      <c r="F2328" s="0" t="n"/>
      <c r="G2328" s="0" t="n"/>
      <c r="H2328" s="108" t="n">
        <v>2607.9</v>
      </c>
      <c r="I2328" s="440" t="n">
        <v>0.05600000000000001</v>
      </c>
      <c r="J2328" s="108" t="inlineStr">
        <is>
          <t>USD</t>
        </is>
      </c>
      <c r="K2328" s="551">
        <f>H2328*I2328</f>
        <v/>
      </c>
      <c r="L2328" s="108" t="inlineStr">
        <is>
          <t>EDGE-123126-411925</t>
        </is>
      </c>
    </row>
    <row r="2329">
      <c r="B2329" s="108" t="n">
        <v>51840</v>
      </c>
      <c r="C2329" s="108" t="inlineStr">
        <is>
          <t>Smartling-(2022-7-16-2022-8-15)_Simon Wei_TW_Translation</t>
        </is>
      </c>
      <c r="D2329" s="0" t="n"/>
      <c r="E2329" s="0" t="n"/>
      <c r="F2329" s="0" t="n"/>
      <c r="G2329" s="0" t="n"/>
      <c r="H2329" s="108" t="n">
        <v>5712.200000000001</v>
      </c>
      <c r="I2329" s="108" t="n">
        <v>0.035</v>
      </c>
      <c r="J2329" s="108" t="inlineStr">
        <is>
          <t>USD</t>
        </is>
      </c>
      <c r="K2329" s="552" t="n">
        <v>199.927</v>
      </c>
      <c r="L2329" s="108" t="inlineStr">
        <is>
          <t>EDGE-51840-411926</t>
        </is>
      </c>
    </row>
    <row r="2330">
      <c r="B2330" s="108" t="n">
        <v>190249</v>
      </c>
      <c r="C2330" s="108" t="inlineStr">
        <is>
          <t>Smartling-(2022-7-16-2022-8-15)_Taminosuke Hata_JA_Translation</t>
        </is>
      </c>
      <c r="D2330" s="0" t="n"/>
      <c r="E2330" s="0" t="n"/>
      <c r="F2330" s="0" t="n"/>
      <c r="G2330" s="0" t="n"/>
      <c r="H2330" s="108" t="n">
        <v>1337.7</v>
      </c>
      <c r="I2330" s="108" t="n">
        <v>10</v>
      </c>
      <c r="J2330" s="108" t="inlineStr">
        <is>
          <t>JPY</t>
        </is>
      </c>
      <c r="K2330" s="552" t="n">
        <v>13377</v>
      </c>
      <c r="L2330" s="108" t="inlineStr">
        <is>
          <t>EDGE-190249-411927</t>
        </is>
      </c>
    </row>
    <row r="2331">
      <c r="B2331" s="108" t="n">
        <v>74978</v>
      </c>
      <c r="C2331" s="119" t="inlineStr">
        <is>
          <t>Smartling-(2022-7-16-2022-8-15)_Pilar Vasquez_MX_Translation</t>
        </is>
      </c>
      <c r="D2331" s="0" t="n"/>
      <c r="E2331" s="0" t="n"/>
      <c r="F2331" s="0" t="n"/>
      <c r="G2331" s="0" t="n"/>
      <c r="H2331" s="108" t="n">
        <v>4088.8</v>
      </c>
      <c r="I2331" s="440" t="n">
        <v>0.035</v>
      </c>
      <c r="J2331" s="108" t="inlineStr">
        <is>
          <t>USD</t>
        </is>
      </c>
      <c r="K2331" s="551">
        <f>H2331*I2331</f>
        <v/>
      </c>
      <c r="L2331" s="108" t="inlineStr">
        <is>
          <t>EDGE-74978-411928</t>
        </is>
      </c>
    </row>
    <row r="2332">
      <c r="B2332" s="108" t="n">
        <v>164641</v>
      </c>
      <c r="C2332" s="108" t="inlineStr">
        <is>
          <t>Smartling-(2022-7-16-2022-8-15)_Yutaka Kato_JA_Translation</t>
        </is>
      </c>
      <c r="D2332" s="0" t="n"/>
      <c r="E2332" s="0" t="n"/>
      <c r="F2332" s="0" t="n"/>
      <c r="G2332" s="0" t="n"/>
      <c r="H2332" s="108" t="n">
        <v>5539.700000000001</v>
      </c>
      <c r="I2332" s="108" t="n">
        <v>0.07000000000000001</v>
      </c>
      <c r="J2332" s="108" t="inlineStr">
        <is>
          <t>USD</t>
        </is>
      </c>
      <c r="K2332" s="552" t="n">
        <v>387.7790000000001</v>
      </c>
      <c r="L2332" s="108" t="inlineStr">
        <is>
          <t>EDGE-164641-411929</t>
        </is>
      </c>
    </row>
    <row r="2333">
      <c r="B2333" s="108" t="n">
        <v>16756</v>
      </c>
      <c r="C2333" s="108" t="inlineStr">
        <is>
          <t>Smartling-(2022-7-16-2022-8-15)_占英 郭_CN_Translation</t>
        </is>
      </c>
      <c r="D2333" s="0" t="n"/>
      <c r="E2333" s="0" t="n"/>
      <c r="F2333" s="0" t="n"/>
      <c r="G2333" s="0" t="n"/>
      <c r="H2333" s="108" t="n">
        <v>1949.6</v>
      </c>
      <c r="I2333" s="108" t="n">
        <v>0.18</v>
      </c>
      <c r="J2333" s="108" t="inlineStr">
        <is>
          <t>CNY</t>
        </is>
      </c>
      <c r="K2333" s="552" t="n">
        <v>350.928</v>
      </c>
      <c r="L2333" s="108" t="inlineStr">
        <is>
          <t>EDGE-16756-411930</t>
        </is>
      </c>
    </row>
    <row r="2334">
      <c r="B2334" s="108" t="n">
        <v>103906</v>
      </c>
      <c r="C2334" s="108" t="inlineStr">
        <is>
          <t>Smartling-(2022-7-16-2022-8-15)_Wang Bijun_CN_Translation</t>
        </is>
      </c>
      <c r="D2334" s="0" t="n"/>
      <c r="E2334" s="0" t="n"/>
      <c r="F2334" s="0" t="n"/>
      <c r="G2334" s="0" t="n"/>
      <c r="H2334" s="108" t="n">
        <v>5973.4</v>
      </c>
      <c r="I2334" s="108" t="n">
        <v>0.04</v>
      </c>
      <c r="J2334" s="108" t="inlineStr">
        <is>
          <t>USD</t>
        </is>
      </c>
      <c r="K2334" s="552" t="n">
        <v>238.936</v>
      </c>
      <c r="L2334" s="108" t="inlineStr">
        <is>
          <t>EDGE-103906-411931</t>
        </is>
      </c>
    </row>
    <row r="2335">
      <c r="B2335" s="108" t="n">
        <v>170224</v>
      </c>
      <c r="C2335" s="108" t="inlineStr">
        <is>
          <t>Smartling-(2022-7-16-2022-8-15)_Corinne Duquette_FR_CA_Translation</t>
        </is>
      </c>
      <c r="D2335" s="0" t="n"/>
      <c r="E2335" s="0" t="n"/>
      <c r="F2335" s="0" t="n"/>
      <c r="G2335" s="0" t="n"/>
      <c r="H2335" s="108" t="n">
        <v>6422.400000000001</v>
      </c>
      <c r="I2335" s="108" t="n">
        <v>0.1</v>
      </c>
      <c r="J2335" s="108" t="inlineStr">
        <is>
          <t>USD</t>
        </is>
      </c>
      <c r="K2335" s="552" t="n">
        <v>642.2400000000001</v>
      </c>
      <c r="L2335" s="108" t="inlineStr">
        <is>
          <t>EDGE-170224-411932</t>
        </is>
      </c>
    </row>
    <row r="2336">
      <c r="B2336" s="108" t="n">
        <v>133710</v>
      </c>
      <c r="C2336" s="108" t="inlineStr">
        <is>
          <t>Smartling-(2022-7-16-2022-8-15)_Vincent Miko_FR_CA_Translation</t>
        </is>
      </c>
      <c r="D2336" s="0" t="n"/>
      <c r="E2336" s="0" t="n"/>
      <c r="F2336" s="0" t="n"/>
      <c r="G2336" s="0" t="n"/>
      <c r="H2336" s="108" t="n">
        <v>1211.7</v>
      </c>
      <c r="I2336" s="108" t="n">
        <v>0.15</v>
      </c>
      <c r="J2336" s="108" t="inlineStr">
        <is>
          <t>USD</t>
        </is>
      </c>
      <c r="K2336" s="552" t="n">
        <v>181.755</v>
      </c>
      <c r="L2336" s="108" t="inlineStr">
        <is>
          <t>EDGE-133710-411933</t>
        </is>
      </c>
    </row>
    <row r="2337">
      <c r="B2337" s="108" t="n">
        <v>170224</v>
      </c>
      <c r="C2337" s="108" t="inlineStr">
        <is>
          <t>Smartling-(2022-7-16-2022-8-15)_Corinne Duquette_FR_CA_Review</t>
        </is>
      </c>
      <c r="D2337" s="0" t="n"/>
      <c r="E2337" s="0" t="n"/>
      <c r="F2337" s="0" t="n"/>
      <c r="G2337" s="0" t="n"/>
      <c r="H2337" s="108" t="n">
        <v>4721.8</v>
      </c>
      <c r="I2337" s="108" t="n">
        <v>0.05</v>
      </c>
      <c r="J2337" s="108" t="inlineStr">
        <is>
          <t>USD</t>
        </is>
      </c>
      <c r="K2337" s="551">
        <f>H2337*I2337</f>
        <v/>
      </c>
      <c r="L2337" s="108" t="inlineStr">
        <is>
          <t>EDGE-170224-412181</t>
        </is>
      </c>
    </row>
    <row r="2338">
      <c r="B2338" s="110" t="n">
        <v>192865</v>
      </c>
      <c r="C2338" s="108" t="inlineStr">
        <is>
          <t>202208_LQA monthly report_KO_Saltlux_1h</t>
        </is>
      </c>
      <c r="H2338" s="110" t="n">
        <v>1</v>
      </c>
      <c r="I2338" s="110" t="n">
        <v>25</v>
      </c>
      <c r="J2338" s="110" t="inlineStr">
        <is>
          <t>USD</t>
        </is>
      </c>
      <c r="K2338" s="110" t="n">
        <v>25</v>
      </c>
      <c r="L2338" s="110" t="inlineStr">
        <is>
          <t>EDGE-192865-412184</t>
        </is>
      </c>
    </row>
    <row r="2339">
      <c r="B2339" s="110" t="n">
        <v>189929</v>
      </c>
      <c r="C2339" s="108" t="inlineStr">
        <is>
          <t>202208_LQA monthly report_TH_Aatchariya_1h</t>
        </is>
      </c>
      <c r="H2339" s="110" t="n">
        <v>1</v>
      </c>
      <c r="I2339" s="110" t="n">
        <v>15</v>
      </c>
      <c r="J2339" s="110" t="inlineStr">
        <is>
          <t>USD</t>
        </is>
      </c>
      <c r="K2339" s="110" t="n">
        <v>15</v>
      </c>
      <c r="L2339" s="110" t="inlineStr">
        <is>
          <t>EDGE-189929-412185</t>
        </is>
      </c>
    </row>
    <row r="2340">
      <c r="B2340" s="110" t="n">
        <v>5522</v>
      </c>
      <c r="C2340" s="110" t="inlineStr">
        <is>
          <t>Tesla-(2022-7-20-2022-8-18)_ESTR_TR_Review</t>
        </is>
      </c>
      <c r="H2340" s="110" t="n">
        <v>1059.4</v>
      </c>
      <c r="I2340" s="110" t="n">
        <v>0.025</v>
      </c>
      <c r="J2340" s="110" t="inlineStr">
        <is>
          <t>USD</t>
        </is>
      </c>
      <c r="K2340" s="110" t="n">
        <v>26.485</v>
      </c>
      <c r="L2340" s="110" t="inlineStr">
        <is>
          <t>EDGE-5522-412127</t>
        </is>
      </c>
    </row>
    <row r="2341">
      <c r="B2341" s="110" t="n">
        <v>5522</v>
      </c>
      <c r="C2341" s="110" t="inlineStr">
        <is>
          <t>Tesla-(2022-7-20-2022-8-18)_ESTR_TR_Translation</t>
        </is>
      </c>
      <c r="H2341" s="110" t="n">
        <v>3407.7</v>
      </c>
      <c r="I2341" s="110" t="n">
        <v>0.063</v>
      </c>
      <c r="J2341" s="110" t="inlineStr">
        <is>
          <t>USD</t>
        </is>
      </c>
      <c r="K2341" s="110" t="n">
        <v>214.6851</v>
      </c>
      <c r="L2341" s="110" t="inlineStr">
        <is>
          <t>EDGE-5522-412128</t>
        </is>
      </c>
    </row>
    <row r="2342">
      <c r="B2342" s="110" t="n">
        <v>196663</v>
      </c>
      <c r="C2342" s="108" t="inlineStr">
        <is>
          <t>Tesla-(2022-7-20-2022-8-18)_Thomas  Yan_HK_Review</t>
        </is>
      </c>
      <c r="H2342" s="110" t="n">
        <v>4866.499999999999</v>
      </c>
      <c r="I2342" s="110" t="n">
        <v>0.03</v>
      </c>
      <c r="J2342" s="110" t="inlineStr">
        <is>
          <t>EUR</t>
        </is>
      </c>
      <c r="K2342" s="110" t="n">
        <v>145.995</v>
      </c>
      <c r="L2342" s="110" t="inlineStr">
        <is>
          <t>EDGE-196663-412187</t>
        </is>
      </c>
    </row>
    <row r="2343">
      <c r="B2343" s="110" t="n">
        <v>104494</v>
      </c>
      <c r="C2343" s="108" t="inlineStr">
        <is>
          <t>Tesla-(2022-7-20-2022-8-18)_Orlando Ho_HK_Review</t>
        </is>
      </c>
      <c r="H2343" s="110" t="n">
        <v>5135.4</v>
      </c>
      <c r="I2343" s="110" t="n">
        <v>0.0375</v>
      </c>
      <c r="J2343" s="110" t="inlineStr">
        <is>
          <t>USD</t>
        </is>
      </c>
      <c r="K2343" s="110" t="n">
        <v>192.5775</v>
      </c>
      <c r="L2343" s="110" t="inlineStr">
        <is>
          <t>EDGE-104494-412188</t>
        </is>
      </c>
    </row>
    <row r="2344">
      <c r="B2344" s="110" t="n">
        <v>170316</v>
      </c>
      <c r="C2344" s="108" t="inlineStr">
        <is>
          <t>Tesla-(2022-7-20-2022-8-18)_Li Yat Tung_HK_Translation</t>
        </is>
      </c>
      <c r="H2344" s="110" t="n">
        <v>10339.9</v>
      </c>
      <c r="I2344" s="110" t="n">
        <v>0.08500000000000001</v>
      </c>
      <c r="J2344" s="110" t="inlineStr">
        <is>
          <t>USD</t>
        </is>
      </c>
      <c r="K2344" s="110" t="n">
        <v>878.8915000000001</v>
      </c>
      <c r="L2344" s="110" t="inlineStr">
        <is>
          <t>EDGE-170316-412307</t>
        </is>
      </c>
    </row>
    <row r="2345">
      <c r="B2345" s="110" t="n">
        <v>128211</v>
      </c>
      <c r="C2345" s="108" t="inlineStr">
        <is>
          <t>Tesla-(2022-7-20-2022-8-18)_Dan Topor_RO_Translation</t>
        </is>
      </c>
      <c r="H2345" s="110" t="n">
        <v>339.4</v>
      </c>
      <c r="I2345" s="110" t="n">
        <v>0.07000000000000001</v>
      </c>
      <c r="J2345" s="110" t="inlineStr">
        <is>
          <t>EUR</t>
        </is>
      </c>
      <c r="K2345" s="110" t="n">
        <v>23.75800000000001</v>
      </c>
      <c r="L2345" s="110" t="inlineStr">
        <is>
          <t>EDGE-128211-412106</t>
        </is>
      </c>
    </row>
    <row r="2346">
      <c r="B2346" s="110" t="n">
        <v>150112</v>
      </c>
      <c r="C2346" s="108" t="inlineStr">
        <is>
          <t>Tesla-(2022-7-20-2022-8-18)_Koen Vander Elst_NL_Translation</t>
        </is>
      </c>
      <c r="H2346" s="110" t="n">
        <v>2388.9</v>
      </c>
      <c r="I2346" s="110" t="n">
        <v>0.1</v>
      </c>
      <c r="J2346" s="110" t="inlineStr">
        <is>
          <t>EUR</t>
        </is>
      </c>
      <c r="K2346" s="110" t="n">
        <v>238.89</v>
      </c>
      <c r="L2346" s="110" t="inlineStr">
        <is>
          <t>EDGE-150112-412885</t>
        </is>
      </c>
    </row>
    <row r="2347">
      <c r="B2347" s="108" t="n">
        <v>75145</v>
      </c>
      <c r="C2347" s="110" t="inlineStr">
        <is>
          <t>Tesla-(2022-7-20-2022-8-18)_Marie-Louise de Klerk_NL_Translation</t>
        </is>
      </c>
      <c r="H2347" s="110" t="n">
        <v>1124.1</v>
      </c>
      <c r="I2347" s="110" t="n">
        <v>0.11</v>
      </c>
      <c r="J2347" s="110" t="inlineStr">
        <is>
          <t>EUR</t>
        </is>
      </c>
      <c r="K2347" s="110" t="n">
        <v>123.651</v>
      </c>
      <c r="L2347" s="110" t="inlineStr">
        <is>
          <t>EDGE-75145-412886</t>
        </is>
      </c>
    </row>
    <row r="2348">
      <c r="B2348" s="119" t="n">
        <v>81450</v>
      </c>
      <c r="C2348" s="119" t="inlineStr">
        <is>
          <t>Tesla-(2022-7-20-2022-8-18)_Lingsoft_NO_NO_Translation</t>
        </is>
      </c>
      <c r="D2348" s="119" t="n"/>
      <c r="E2348" s="119" t="n"/>
      <c r="F2348" s="119" t="n"/>
      <c r="G2348" s="119" t="n"/>
      <c r="H2348" s="119">
        <f>K2348/I2348</f>
        <v/>
      </c>
      <c r="I2348" s="119" t="n">
        <v>0.155</v>
      </c>
      <c r="J2348" s="119" t="inlineStr">
        <is>
          <t>EUR</t>
        </is>
      </c>
      <c r="K2348" s="119" t="n">
        <v>650.5</v>
      </c>
      <c r="L2348" s="119" t="inlineStr">
        <is>
          <t>EDGE-81450-412887</t>
        </is>
      </c>
    </row>
    <row r="2349">
      <c r="B2349" s="108" t="n">
        <v>176929</v>
      </c>
      <c r="C2349" s="110" t="inlineStr">
        <is>
          <t>Tesla-(2022-7-20-2022-8-18)_Rita Rocha Grave_PTPT_Translation</t>
        </is>
      </c>
      <c r="H2349" s="110" t="n">
        <v>3458.2</v>
      </c>
      <c r="I2349" s="110" t="n">
        <v>0.065</v>
      </c>
      <c r="J2349" s="110" t="inlineStr">
        <is>
          <t>EUR</t>
        </is>
      </c>
      <c r="K2349" s="110" t="n">
        <v>224.783</v>
      </c>
      <c r="L2349" s="110" t="inlineStr">
        <is>
          <t>EDGE-176929-412888</t>
        </is>
      </c>
    </row>
    <row r="2350">
      <c r="B2350" s="108" t="n">
        <v>187485</v>
      </c>
      <c r="C2350" s="110" t="inlineStr">
        <is>
          <t>Tesla-(2022-7-20-2022-8-18)_Theodoros Kalyvas_EL_Translation</t>
        </is>
      </c>
      <c r="H2350" s="110" t="n">
        <v>2442.400000000001</v>
      </c>
      <c r="I2350" s="110" t="n">
        <v>0.08</v>
      </c>
      <c r="J2350" s="110" t="inlineStr">
        <is>
          <t>EUR</t>
        </is>
      </c>
      <c r="K2350" s="110" t="n">
        <v>195.3920000000001</v>
      </c>
      <c r="L2350" s="110" t="inlineStr">
        <is>
          <t>EDGE-187485-412889</t>
        </is>
      </c>
    </row>
    <row r="2351">
      <c r="B2351" s="119" t="n">
        <v>195727</v>
      </c>
      <c r="C2351" s="119" t="inlineStr">
        <is>
          <t>Tesla-(2022-7-20-2022-8-18)_Valentin Cirdei_RO_Translation</t>
        </is>
      </c>
      <c r="D2351" s="119" t="n"/>
      <c r="E2351" s="119" t="n"/>
      <c r="F2351" s="119" t="n"/>
      <c r="G2351" s="119" t="n"/>
      <c r="H2351" s="119">
        <f>K2351/I2351</f>
        <v/>
      </c>
      <c r="I2351" s="119" t="n">
        <v>0.06</v>
      </c>
      <c r="J2351" s="119" t="inlineStr">
        <is>
          <t>EUR</t>
        </is>
      </c>
      <c r="K2351" s="119" t="n">
        <v>281</v>
      </c>
      <c r="L2351" s="119" t="inlineStr">
        <is>
          <t>EDGE-195727-412890</t>
        </is>
      </c>
    </row>
    <row r="2352">
      <c r="B2352" s="108" t="n">
        <v>128211</v>
      </c>
      <c r="C2352" s="110" t="inlineStr">
        <is>
          <t>Tesla-(2022-7-20-2022-8-18)_Dan Topor_RO_Review</t>
        </is>
      </c>
      <c r="H2352" s="110" t="n">
        <v>672</v>
      </c>
      <c r="I2352" s="110" t="n">
        <v>0.07000000000000001</v>
      </c>
      <c r="J2352" s="110" t="inlineStr">
        <is>
          <t>EUR</t>
        </is>
      </c>
      <c r="K2352" s="110">
        <f>H2352*I2352</f>
        <v/>
      </c>
      <c r="L2352" s="110" t="inlineStr">
        <is>
          <t>EDGE-128211-412891</t>
        </is>
      </c>
    </row>
    <row r="2353">
      <c r="B2353" s="108" t="n">
        <v>177888</v>
      </c>
      <c r="C2353" s="110" t="inlineStr">
        <is>
          <t>Tesla-(2022-7-20-2022-8-18)_Luis Martins_PTPT_Review</t>
        </is>
      </c>
      <c r="H2353" s="110" t="n">
        <v>1588</v>
      </c>
      <c r="I2353" s="110" t="n">
        <v>0.02</v>
      </c>
      <c r="J2353" s="110" t="inlineStr">
        <is>
          <t>EUR</t>
        </is>
      </c>
      <c r="K2353" s="110">
        <f>H2353*I2353</f>
        <v/>
      </c>
      <c r="L2353" s="110" t="inlineStr">
        <is>
          <t>EDGE-177888-412892</t>
        </is>
      </c>
    </row>
    <row r="2354">
      <c r="B2354" s="119" t="n">
        <v>75145</v>
      </c>
      <c r="C2354" s="119" t="inlineStr">
        <is>
          <t>Tesla-(2022-7-20-2022-8-18)_Marie-Louise de Klerk_NL_Review</t>
        </is>
      </c>
      <c r="D2354" s="119" t="n"/>
      <c r="E2354" s="119" t="n"/>
      <c r="F2354" s="119" t="n"/>
      <c r="G2354" s="119" t="n"/>
      <c r="H2354" s="119">
        <f>K2354/I2354</f>
        <v/>
      </c>
      <c r="I2354" s="119" t="n">
        <v>0.03</v>
      </c>
      <c r="J2354" s="119" t="inlineStr">
        <is>
          <t>EUR</t>
        </is>
      </c>
      <c r="K2354" s="119" t="n">
        <v>140</v>
      </c>
      <c r="L2354" s="119" t="inlineStr">
        <is>
          <t>EDGE-75145-412893</t>
        </is>
      </c>
    </row>
    <row r="2355">
      <c r="B2355" s="119" t="n">
        <v>189794</v>
      </c>
      <c r="C2355" s="119" t="inlineStr">
        <is>
          <t>Tesla-(2022-7-20-2022-8-18)_Theodoros Vavekis_EL_Review</t>
        </is>
      </c>
      <c r="D2355" s="119" t="n"/>
      <c r="E2355" s="119" t="n"/>
      <c r="F2355" s="119" t="n"/>
      <c r="G2355" s="119" t="n"/>
      <c r="H2355" s="119">
        <f>K2355/I2355</f>
        <v/>
      </c>
      <c r="I2355" s="119" t="n">
        <v>0.03</v>
      </c>
      <c r="J2355" s="119" t="inlineStr">
        <is>
          <t>EUR</t>
        </is>
      </c>
      <c r="K2355" s="119" t="n">
        <v>75</v>
      </c>
      <c r="L2355" s="119" t="inlineStr">
        <is>
          <t>EDGE-189794-412894</t>
        </is>
      </c>
    </row>
    <row r="2356">
      <c r="B2356" s="108" t="n">
        <v>66791</v>
      </c>
      <c r="C2356" s="108" t="inlineStr">
        <is>
          <t>Tesla-(2022-7-20-2022-8-18)_LTES-Global_EL_Translation</t>
        </is>
      </c>
      <c r="D2356" s="108" t="n"/>
      <c r="E2356" s="108" t="n"/>
      <c r="F2356" s="108" t="n"/>
      <c r="G2356" s="108" t="n"/>
      <c r="H2356" s="108" t="n">
        <v>1050</v>
      </c>
      <c r="I2356" s="108" t="n">
        <v>0.065</v>
      </c>
      <c r="J2356" s="108" t="inlineStr">
        <is>
          <t>EUR</t>
        </is>
      </c>
      <c r="K2356" s="108" t="n">
        <v>68.25</v>
      </c>
      <c r="L2356" s="108" t="inlineStr">
        <is>
          <t>EDGE-66791-412895</t>
        </is>
      </c>
    </row>
    <row r="2357">
      <c r="B2357" s="108" t="n">
        <v>5522</v>
      </c>
      <c r="C2357" s="108" t="inlineStr">
        <is>
          <t>Tesla-(2022-7-20-2022-8-18)_ESTR_TR_Review</t>
        </is>
      </c>
      <c r="D2357" s="108" t="n"/>
      <c r="E2357" s="108" t="n"/>
      <c r="F2357" s="108" t="n"/>
      <c r="G2357" s="108" t="n"/>
      <c r="H2357" s="108" t="n">
        <v>1059.4</v>
      </c>
      <c r="I2357" s="108" t="n">
        <v>0.025</v>
      </c>
      <c r="J2357" s="108" t="inlineStr">
        <is>
          <t>USD</t>
        </is>
      </c>
      <c r="K2357" s="108" t="n">
        <v>26.485</v>
      </c>
      <c r="L2357" s="108" t="inlineStr">
        <is>
          <t>EDGE-5522-412127</t>
        </is>
      </c>
    </row>
    <row r="2358">
      <c r="B2358" s="108" t="n">
        <v>5522</v>
      </c>
      <c r="C2358" s="108" t="inlineStr">
        <is>
          <t>Tesla-(2022-7-20-2022-8-18)_ESTR_TR_Translation</t>
        </is>
      </c>
      <c r="D2358" s="108" t="n"/>
      <c r="E2358" s="108" t="n"/>
      <c r="F2358" s="108" t="n"/>
      <c r="G2358" s="108" t="n"/>
      <c r="H2358" s="108" t="n">
        <v>3407.7</v>
      </c>
      <c r="I2358" s="108" t="n">
        <v>0.063</v>
      </c>
      <c r="J2358" s="108" t="inlineStr">
        <is>
          <t>USD</t>
        </is>
      </c>
      <c r="K2358" s="108" t="n">
        <v>214.6851</v>
      </c>
      <c r="L2358" s="108" t="inlineStr">
        <is>
          <t>EDGE-5522-412128</t>
        </is>
      </c>
    </row>
    <row r="2359">
      <c r="B2359" s="108" t="n">
        <v>74710</v>
      </c>
      <c r="C2359" s="108" t="inlineStr">
        <is>
          <t>Tesla-(2022-7-20-2022-8-18)_Eva Gunnarsson_SV_Translation</t>
        </is>
      </c>
      <c r="D2359" s="108" t="n"/>
      <c r="E2359" s="108" t="n"/>
      <c r="F2359" s="108" t="n"/>
      <c r="G2359" s="108" t="n"/>
      <c r="H2359" s="108" t="n">
        <v>0.5</v>
      </c>
      <c r="I2359" s="108" t="n">
        <v>33</v>
      </c>
      <c r="J2359" s="108" t="inlineStr">
        <is>
          <t>EUR</t>
        </is>
      </c>
      <c r="K2359" s="108" t="n">
        <v>16.5</v>
      </c>
      <c r="L2359" s="108" t="inlineStr">
        <is>
          <t>EDGE-74710-412129</t>
        </is>
      </c>
    </row>
    <row r="2360">
      <c r="B2360" s="108" t="n">
        <v>7341</v>
      </c>
      <c r="C2360" s="108" t="inlineStr">
        <is>
          <t>Tesla-(2022-7-20-2022-8-18)_Gerard Grivé_CA_TEP</t>
        </is>
      </c>
      <c r="D2360" s="108" t="n"/>
      <c r="E2360" s="108" t="n"/>
      <c r="F2360" s="108" t="n"/>
      <c r="G2360" s="108" t="n"/>
      <c r="H2360" s="108" t="n">
        <v>350.9</v>
      </c>
      <c r="I2360" s="108" t="n">
        <v>0.105</v>
      </c>
      <c r="J2360" s="108" t="inlineStr">
        <is>
          <t>EUR</t>
        </is>
      </c>
      <c r="K2360" s="108" t="n">
        <v>36.8445</v>
      </c>
      <c r="L2360" s="108" t="inlineStr">
        <is>
          <t>EDGE-7341-412130</t>
        </is>
      </c>
    </row>
    <row r="2361">
      <c r="B2361" s="108" t="n">
        <v>7341</v>
      </c>
      <c r="C2361" s="108" t="inlineStr">
        <is>
          <t>Tesla-(2022-7-20-2022-8-18)_Gerard Grivé_CA_Translation</t>
        </is>
      </c>
      <c r="D2361" s="108" t="n"/>
      <c r="E2361" s="108" t="n"/>
      <c r="F2361" s="108" t="n"/>
      <c r="G2361" s="108" t="n"/>
      <c r="H2361" s="108" t="n">
        <v>7423.500000000001</v>
      </c>
      <c r="I2361" s="108" t="n">
        <v>0.079</v>
      </c>
      <c r="J2361" s="108" t="inlineStr">
        <is>
          <t>EUR</t>
        </is>
      </c>
      <c r="K2361" s="108" t="n">
        <v>586.4565000000001</v>
      </c>
      <c r="L2361" s="108" t="inlineStr">
        <is>
          <t>EDGE-7341-412131</t>
        </is>
      </c>
    </row>
    <row r="2362">
      <c r="B2362" s="108" t="n">
        <v>48618</v>
      </c>
      <c r="C2362" s="108" t="inlineStr">
        <is>
          <t>Tesla-(2022-7-20-2022-8-18)_GTU_DE_Review</t>
        </is>
      </c>
      <c r="D2362" s="108" t="n"/>
      <c r="E2362" s="108" t="n"/>
      <c r="F2362" s="108" t="n"/>
      <c r="G2362" s="108" t="n"/>
      <c r="H2362" s="108" t="n">
        <v>2131.4</v>
      </c>
      <c r="I2362" s="108" t="n">
        <v>0.035</v>
      </c>
      <c r="J2362" s="108" t="inlineStr">
        <is>
          <t>EUR</t>
        </is>
      </c>
      <c r="K2362" s="108" t="n">
        <v>74.599</v>
      </c>
      <c r="L2362" s="108" t="inlineStr">
        <is>
          <t>EDGE-48618-412132</t>
        </is>
      </c>
    </row>
    <row r="2363">
      <c r="B2363" s="108" t="n">
        <v>146800</v>
      </c>
      <c r="C2363" s="108" t="inlineStr">
        <is>
          <t>Tesla-(2022-7-20-2022-8-18)_Hudayi Ozcan_TR_Review</t>
        </is>
      </c>
      <c r="D2363" s="108" t="n"/>
      <c r="E2363" s="108" t="n"/>
      <c r="F2363" s="108" t="n"/>
      <c r="G2363" s="108" t="n"/>
      <c r="H2363" s="108" t="n">
        <v>1964.1</v>
      </c>
      <c r="I2363" s="108" t="n">
        <v>0.02</v>
      </c>
      <c r="J2363" s="108" t="inlineStr">
        <is>
          <t>USD</t>
        </is>
      </c>
      <c r="K2363" s="108" t="n">
        <v>39.282</v>
      </c>
      <c r="L2363" s="108" t="inlineStr">
        <is>
          <t>EDGE-146800-412133</t>
        </is>
      </c>
    </row>
    <row r="2364">
      <c r="B2364" s="108" t="n">
        <v>146800</v>
      </c>
      <c r="C2364" s="108" t="inlineStr">
        <is>
          <t>Tesla-(2022-7-20-2022-8-18)_Hudayi Ozcan_TR_Translation</t>
        </is>
      </c>
      <c r="D2364" s="108" t="n"/>
      <c r="E2364" s="108" t="n"/>
      <c r="F2364" s="108" t="n"/>
      <c r="G2364" s="108" t="n"/>
      <c r="H2364" s="108" t="n">
        <v>86.8</v>
      </c>
      <c r="I2364" s="108" t="n">
        <v>0.06</v>
      </c>
      <c r="J2364" s="108" t="inlineStr">
        <is>
          <t>USD</t>
        </is>
      </c>
      <c r="K2364" s="108" t="n">
        <v>5.207999999999999</v>
      </c>
      <c r="L2364" s="108" t="inlineStr">
        <is>
          <t>EDGE-146800-412134</t>
        </is>
      </c>
    </row>
    <row r="2365">
      <c r="B2365" s="108" t="n">
        <v>161261</v>
      </c>
      <c r="C2365" s="108" t="inlineStr">
        <is>
          <t>Tesla-(2022-7-20-2022-8-18)_Ilaria Mazzaferro_IT_Review</t>
        </is>
      </c>
      <c r="D2365" s="119" t="n"/>
      <c r="E2365" s="119" t="n"/>
      <c r="F2365" s="119" t="n"/>
      <c r="G2365" s="119" t="n"/>
      <c r="H2365" s="440" t="n">
        <v>6332.5</v>
      </c>
      <c r="I2365" s="108" t="n">
        <v>0.02</v>
      </c>
      <c r="J2365" s="108" t="inlineStr">
        <is>
          <t>EUR</t>
        </is>
      </c>
      <c r="K2365" s="440" t="n">
        <v>126.65</v>
      </c>
      <c r="L2365" s="108" t="inlineStr">
        <is>
          <t>EDGE-161261-412135</t>
        </is>
      </c>
    </row>
    <row r="2366">
      <c r="B2366" s="108" t="n">
        <v>161261</v>
      </c>
      <c r="C2366" s="108" t="inlineStr">
        <is>
          <t>Tesla-(2022-7-20-2022-8-18)_Ilaria Mazzaferro_IT_Translation</t>
        </is>
      </c>
      <c r="D2366" s="108" t="n"/>
      <c r="E2366" s="108" t="n"/>
      <c r="F2366" s="108" t="n"/>
      <c r="G2366" s="108" t="n"/>
      <c r="H2366" s="108" t="n">
        <v>1127.3</v>
      </c>
      <c r="I2366" s="108" t="n">
        <v>0.07000000000000001</v>
      </c>
      <c r="J2366" s="108" t="inlineStr">
        <is>
          <t>EUR</t>
        </is>
      </c>
      <c r="K2366" s="108" t="n">
        <v>78.911</v>
      </c>
      <c r="L2366" s="108" t="inlineStr">
        <is>
          <t>EDGE-161261-412136</t>
        </is>
      </c>
    </row>
    <row r="2367">
      <c r="B2367" s="108" t="n">
        <v>175908</v>
      </c>
      <c r="C2367" s="108" t="inlineStr">
        <is>
          <t>Tesla-(2022-7-20-2022-8-18)_Johan Mikael Kjällman_SV_Review</t>
        </is>
      </c>
      <c r="D2367" s="108" t="n"/>
      <c r="E2367" s="108" t="n"/>
      <c r="F2367" s="108" t="n"/>
      <c r="G2367" s="108" t="n"/>
      <c r="H2367" s="108" t="n">
        <v>1031</v>
      </c>
      <c r="I2367" s="108" t="n">
        <v>0.04</v>
      </c>
      <c r="J2367" s="108" t="inlineStr">
        <is>
          <t>EUR</t>
        </is>
      </c>
      <c r="K2367" s="108" t="n">
        <v>41.24</v>
      </c>
      <c r="L2367" s="108" t="inlineStr">
        <is>
          <t>EDGE-175908-412137</t>
        </is>
      </c>
    </row>
    <row r="2368">
      <c r="B2368" s="108" t="n">
        <v>175908</v>
      </c>
      <c r="C2368" s="108" t="inlineStr">
        <is>
          <t>Tesla-(2022-7-20-2022-8-18)_Johan Mikael Kjällman_SV_Translation</t>
        </is>
      </c>
      <c r="D2368" s="119" t="n"/>
      <c r="E2368" s="119" t="n"/>
      <c r="F2368" s="119" t="n"/>
      <c r="G2368" s="119" t="n"/>
      <c r="H2368" s="440" t="n">
        <v>2169.553846153846</v>
      </c>
      <c r="I2368" s="108" t="n">
        <v>0.13</v>
      </c>
      <c r="J2368" s="108" t="inlineStr">
        <is>
          <t>EUR</t>
        </is>
      </c>
      <c r="K2368" s="440" t="n">
        <v>282.042</v>
      </c>
      <c r="L2368" s="108" t="inlineStr">
        <is>
          <t>EDGE-175908-412138</t>
        </is>
      </c>
    </row>
    <row r="2369">
      <c r="B2369" s="108" t="n">
        <v>67147</v>
      </c>
      <c r="C2369" s="108" t="inlineStr">
        <is>
          <t>Tesla-(2022-7-20-2022-8-18)_Keelin Feeney_EN_UK_Translation</t>
        </is>
      </c>
      <c r="D2369" s="108" t="n"/>
      <c r="E2369" s="108" t="n"/>
      <c r="F2369" s="108" t="n"/>
      <c r="G2369" s="108" t="n"/>
      <c r="H2369" s="440" t="n">
        <v>2303.1</v>
      </c>
      <c r="I2369" s="108" t="n">
        <v>0.03</v>
      </c>
      <c r="J2369" s="108" t="inlineStr">
        <is>
          <t>EUR</t>
        </is>
      </c>
      <c r="K2369" s="108" t="n">
        <v>69.093</v>
      </c>
      <c r="L2369" s="108" t="inlineStr">
        <is>
          <t>EDGE-67147-412139</t>
        </is>
      </c>
    </row>
    <row r="2370">
      <c r="B2370" s="108" t="n">
        <v>52013</v>
      </c>
      <c r="C2370" s="108" t="inlineStr">
        <is>
          <t>Tesla-(2022-7-20-2022-8-18)_Kirsten Dammasch_DE_Review</t>
        </is>
      </c>
      <c r="D2370" s="108" t="n"/>
      <c r="E2370" s="108" t="n"/>
      <c r="F2370" s="108" t="n"/>
      <c r="G2370" s="108" t="n"/>
      <c r="H2370" s="440" t="n">
        <v>1429.4</v>
      </c>
      <c r="I2370" s="108" t="n">
        <v>0.02</v>
      </c>
      <c r="J2370" s="108" t="inlineStr">
        <is>
          <t>EUR</t>
        </is>
      </c>
      <c r="K2370" s="108" t="n">
        <v>28.588</v>
      </c>
      <c r="L2370" s="108" t="inlineStr">
        <is>
          <t>EDGE-52013-412140</t>
        </is>
      </c>
    </row>
    <row r="2371">
      <c r="B2371" s="553" t="n">
        <v>81450</v>
      </c>
      <c r="C2371" s="553" t="inlineStr">
        <is>
          <t>Tesla-(2022-7-20-2022-8-18)_Lingsoft_SV_SV_Translation</t>
        </is>
      </c>
      <c r="D2371" s="119" t="n"/>
      <c r="E2371" s="119" t="n"/>
      <c r="F2371" s="119" t="n"/>
      <c r="G2371" s="119" t="n"/>
      <c r="H2371" s="440" t="n">
        <v>1456.748275862069</v>
      </c>
      <c r="I2371" s="108" t="n">
        <v>0.145</v>
      </c>
      <c r="J2371" s="108" t="inlineStr">
        <is>
          <t>EUR</t>
        </is>
      </c>
      <c r="K2371" s="440" t="n">
        <v>211.2285</v>
      </c>
      <c r="L2371" s="553" t="inlineStr">
        <is>
          <t>EDGE-81450-412960</t>
        </is>
      </c>
    </row>
    <row r="2372">
      <c r="B2372" s="553" t="n">
        <v>81450</v>
      </c>
      <c r="C2372" s="553" t="inlineStr">
        <is>
          <t>Tesla-(2022-5-19-2022-6-19)_Lingsoft_SV_SV_Review_Balance PO</t>
        </is>
      </c>
      <c r="D2372" s="119" t="n"/>
      <c r="E2372" s="119" t="n"/>
      <c r="F2372" s="119" t="n"/>
      <c r="G2372" s="119" t="n"/>
      <c r="H2372" s="440" t="n">
        <v>673.5</v>
      </c>
      <c r="I2372" s="108" t="n">
        <v>0.05</v>
      </c>
      <c r="J2372" s="108" t="inlineStr">
        <is>
          <t>EUR</t>
        </is>
      </c>
      <c r="K2372" s="440" t="n">
        <v>33.67500000000001</v>
      </c>
      <c r="L2372" s="553" t="inlineStr">
        <is>
          <t>EDGE-81450-412961</t>
        </is>
      </c>
    </row>
    <row r="2373">
      <c r="B2373" s="553" t="n">
        <v>81450</v>
      </c>
      <c r="C2373" s="553" t="inlineStr">
        <is>
          <t>Tesla-(2022-5-19-2022-6-19)_Lingsoft_SV_SV_Translation_Balance PO</t>
        </is>
      </c>
      <c r="H2373" s="440" t="n">
        <v>126.6000000000001</v>
      </c>
      <c r="I2373" s="108" t="n">
        <v>0.12</v>
      </c>
      <c r="J2373" s="108" t="inlineStr">
        <is>
          <t>EUR</t>
        </is>
      </c>
      <c r="K2373" s="440" t="n">
        <v>15.19200000000001</v>
      </c>
      <c r="L2373" s="553" t="inlineStr">
        <is>
          <t>EDGE-81450-412962</t>
        </is>
      </c>
    </row>
    <row r="2374">
      <c r="B2374" s="108" t="n">
        <v>44352</v>
      </c>
      <c r="C2374" s="108" t="inlineStr">
        <is>
          <t>Tesla-(2022-7-20-2022-8-18)_Luca Ghelli _IT_Translation</t>
        </is>
      </c>
      <c r="D2374" s="108" t="n"/>
      <c r="E2374" s="108" t="n"/>
      <c r="F2374" s="108" t="n"/>
      <c r="G2374" s="108" t="n"/>
      <c r="H2374" s="440" t="n">
        <v>2939.3</v>
      </c>
      <c r="I2374" s="108" t="n">
        <v>0.07000000000000001</v>
      </c>
      <c r="J2374" s="108" t="inlineStr">
        <is>
          <t>EUR</t>
        </is>
      </c>
      <c r="K2374" s="108" t="n">
        <v>205.751</v>
      </c>
      <c r="L2374" s="108" t="inlineStr">
        <is>
          <t>EDGE-44352-412141</t>
        </is>
      </c>
    </row>
    <row r="2375">
      <c r="B2375" s="108" t="n">
        <v>169881</v>
      </c>
      <c r="C2375" s="108" t="inlineStr">
        <is>
          <t>Tesla-(2022-7-20-2022-8-18)_Philipp Weber_DE_Translation</t>
        </is>
      </c>
      <c r="H2375" s="440" t="n">
        <v>26.66666666666667</v>
      </c>
      <c r="I2375" s="440" t="n">
        <v>24</v>
      </c>
      <c r="J2375" s="108" t="inlineStr">
        <is>
          <t>EUR</t>
        </is>
      </c>
      <c r="K2375" s="440" t="n">
        <v>640</v>
      </c>
      <c r="L2375" s="108" t="inlineStr">
        <is>
          <t>EDGE-169881-412142</t>
        </is>
      </c>
    </row>
    <row r="2376">
      <c r="B2376" s="108" t="n">
        <v>20131</v>
      </c>
      <c r="C2376" s="108" t="inlineStr">
        <is>
          <t>Tesla-(2022-7-20-2022-8-18)_TheTranslationGate_SV_Translation</t>
        </is>
      </c>
      <c r="D2376" s="108" t="n"/>
      <c r="E2376" s="108" t="n"/>
      <c r="F2376" s="108" t="n"/>
      <c r="G2376" s="108" t="n"/>
      <c r="H2376" s="440" t="n">
        <v>1133.4</v>
      </c>
      <c r="I2376" s="108" t="n">
        <v>0.08500000000000001</v>
      </c>
      <c r="J2376" s="108" t="inlineStr">
        <is>
          <t>USD</t>
        </is>
      </c>
      <c r="K2376" s="108" t="n">
        <v>96.339</v>
      </c>
      <c r="L2376" s="108" t="inlineStr">
        <is>
          <t>EDGE-20131-412143</t>
        </is>
      </c>
    </row>
    <row r="2377">
      <c r="B2377" s="108" t="n">
        <v>123749</v>
      </c>
      <c r="C2377" s="108" t="inlineStr">
        <is>
          <t>Tesla-(2022-7-20-2022-8-18)_Vanessa Robinson_EN_UK_Translation</t>
        </is>
      </c>
      <c r="D2377" s="108" t="n"/>
      <c r="E2377" s="108" t="n"/>
      <c r="F2377" s="108" t="n"/>
      <c r="G2377" s="108" t="n"/>
      <c r="H2377" s="440" t="n">
        <v>1175.6</v>
      </c>
      <c r="I2377" s="108" t="n">
        <v>0.035</v>
      </c>
      <c r="J2377" s="108" t="inlineStr">
        <is>
          <t>EUR</t>
        </is>
      </c>
      <c r="K2377" s="108" t="n">
        <v>41.146</v>
      </c>
      <c r="L2377" s="108" t="inlineStr">
        <is>
          <t>EDGE-123749-412144</t>
        </is>
      </c>
    </row>
    <row r="2378">
      <c r="B2378" s="110" t="n">
        <v>164962</v>
      </c>
      <c r="C2378" s="108" t="inlineStr">
        <is>
          <t>Tesla-(2022-7-20-2022-8-18)_Geray Lv_CN_Translation</t>
        </is>
      </c>
      <c r="H2378" s="110" t="n">
        <v>640.3</v>
      </c>
      <c r="I2378" s="110" t="n">
        <v>0.33</v>
      </c>
      <c r="J2378" s="110" t="inlineStr">
        <is>
          <t>CNY</t>
        </is>
      </c>
      <c r="K2378" s="110" t="n">
        <v>211.299</v>
      </c>
      <c r="L2378" s="110" t="inlineStr">
        <is>
          <t>EDGE-164962-412236</t>
        </is>
      </c>
    </row>
    <row r="2379">
      <c r="B2379" s="110" t="n">
        <v>16756</v>
      </c>
      <c r="C2379" s="108" t="inlineStr">
        <is>
          <t>Tesla-(2022-7-20-2022-8-18)_Guo Zhanying_CN_Translation</t>
        </is>
      </c>
      <c r="H2379" s="110">
        <f>K2379/I2379</f>
        <v/>
      </c>
      <c r="I2379" s="110" t="n">
        <v>0.18</v>
      </c>
      <c r="J2379" s="110" t="inlineStr">
        <is>
          <t>CNY</t>
        </is>
      </c>
      <c r="K2379" s="110" t="n">
        <v>5112.18</v>
      </c>
      <c r="L2379" s="110" t="inlineStr">
        <is>
          <t>EDGE-16756-412237</t>
        </is>
      </c>
    </row>
    <row r="2380">
      <c r="B2380" s="110" t="n">
        <v>117325</v>
      </c>
      <c r="C2380" s="108" t="inlineStr">
        <is>
          <t>Tesla-(2022-7-20-2022-8-18)_Hiromasa Funaki_JA_Translation</t>
        </is>
      </c>
      <c r="H2380" s="110" t="n">
        <v>10389.1</v>
      </c>
      <c r="I2380" s="110" t="n">
        <v>10</v>
      </c>
      <c r="J2380" s="110" t="inlineStr">
        <is>
          <t>JPY</t>
        </is>
      </c>
      <c r="K2380" s="110" t="n">
        <v>103891</v>
      </c>
      <c r="L2380" s="110" t="inlineStr">
        <is>
          <t>EDGE-117325-412238</t>
        </is>
      </c>
    </row>
    <row r="2381">
      <c r="B2381" s="110" t="n">
        <v>164641</v>
      </c>
      <c r="C2381" s="108" t="inlineStr">
        <is>
          <t>Tesla-(2022-7-20-2022-8-18)_Yutaka Kato_JA_Translation</t>
        </is>
      </c>
      <c r="H2381" s="110" t="n">
        <v>79</v>
      </c>
      <c r="I2381" s="110" t="n">
        <v>0.07000000000000001</v>
      </c>
      <c r="J2381" s="110" t="inlineStr">
        <is>
          <t>USD</t>
        </is>
      </c>
      <c r="K2381" s="110" t="n">
        <v>5.53</v>
      </c>
      <c r="L2381" s="110" t="inlineStr">
        <is>
          <t>EDGE-164641-412239</t>
        </is>
      </c>
    </row>
    <row r="2382">
      <c r="B2382" s="110" t="n">
        <v>52028</v>
      </c>
      <c r="C2382" s="108" t="inlineStr">
        <is>
          <t>Tesla-(2022-7-20-2022-8-18)_Liana Fedkiniene_LT_Translation</t>
        </is>
      </c>
      <c r="H2382" s="110">
        <f>K2382/I2382</f>
        <v/>
      </c>
      <c r="I2382" s="110" t="n">
        <v>0.05</v>
      </c>
      <c r="J2382" s="110" t="inlineStr">
        <is>
          <t>EUR</t>
        </is>
      </c>
      <c r="K2382" s="110" t="n">
        <v>156.78</v>
      </c>
      <c r="L2382" s="110" t="inlineStr">
        <is>
          <t>EDGE-52028-412240</t>
        </is>
      </c>
    </row>
    <row r="2383">
      <c r="B2383" s="110" t="n">
        <v>21778</v>
      </c>
      <c r="C2383" s="108" t="inlineStr">
        <is>
          <t>Tesla-(2022-7-20-2022-8-18)_Ken Kasamatsu_JA_Review</t>
        </is>
      </c>
      <c r="H2383" s="110" t="n">
        <v>5116.4</v>
      </c>
      <c r="I2383" s="110" t="n">
        <v>4</v>
      </c>
      <c r="J2383" s="110" t="inlineStr">
        <is>
          <t>JPY</t>
        </is>
      </c>
      <c r="K2383" s="110" t="n">
        <v>20465.6</v>
      </c>
      <c r="L2383" s="110" t="inlineStr">
        <is>
          <t>EDGE-21778-412241</t>
        </is>
      </c>
    </row>
    <row r="2384">
      <c r="B2384" s="110" t="n">
        <v>195506</v>
      </c>
      <c r="C2384" s="108" t="inlineStr">
        <is>
          <t>Tesla-(2022-7-8-2022-8-18)_Džiuginta Spalbar_LT_Review</t>
        </is>
      </c>
      <c r="H2384" s="110">
        <f>K2384/I2384</f>
        <v/>
      </c>
      <c r="I2384" s="110" t="n">
        <v>0.015</v>
      </c>
      <c r="J2384" s="110" t="inlineStr">
        <is>
          <t>EUR</t>
        </is>
      </c>
      <c r="K2384" s="110" t="n">
        <v>748.8</v>
      </c>
      <c r="L2384" s="110" t="inlineStr">
        <is>
          <t>EDGE-195506-412242</t>
        </is>
      </c>
    </row>
    <row r="2385">
      <c r="B2385" s="110" t="n">
        <v>15229</v>
      </c>
      <c r="C2385" s="108" t="inlineStr">
        <is>
          <t>Tesla-(2022-7-8-2022-8-18)_Diskusija UAB_LT_Review</t>
        </is>
      </c>
      <c r="H2385" s="110" t="n">
        <v>12949.5</v>
      </c>
      <c r="I2385" s="110" t="n">
        <v>0.024</v>
      </c>
      <c r="J2385" s="110" t="inlineStr">
        <is>
          <t>EUR</t>
        </is>
      </c>
      <c r="K2385" s="110">
        <f>H2385*I2385</f>
        <v/>
      </c>
      <c r="L2385" s="110" t="inlineStr">
        <is>
          <t>EDGE-15229-412243</t>
        </is>
      </c>
    </row>
    <row r="2386">
      <c r="B2386" s="110" t="n">
        <v>218807</v>
      </c>
      <c r="C2386" s="108" t="inlineStr">
        <is>
          <t>Tesla-(2022-7-20-2022-8-18)_Vaidotas Vysniauskas_LT_Translation</t>
        </is>
      </c>
      <c r="H2386" s="110" t="n">
        <v>13007.7</v>
      </c>
      <c r="I2386" s="110" t="n">
        <v>0.04</v>
      </c>
      <c r="J2386" s="110" t="inlineStr">
        <is>
          <t>EUR</t>
        </is>
      </c>
      <c r="K2386" s="110" t="n">
        <v>520.308</v>
      </c>
      <c r="L2386" s="110" t="inlineStr">
        <is>
          <t>EDGE-218807-412244</t>
        </is>
      </c>
    </row>
    <row r="2387">
      <c r="B2387" s="110" t="n">
        <v>51833</v>
      </c>
      <c r="C2387" s="108" t="inlineStr">
        <is>
          <t>Tesla-(2022-7-20-2022-8-18)_Pablo San Millan Gutierrez_ES_Translation</t>
        </is>
      </c>
      <c r="H2387" s="110">
        <f>K2387/I2387</f>
        <v/>
      </c>
      <c r="I2387" s="110" t="n">
        <v>0.07000000000000001</v>
      </c>
      <c r="J2387" s="110" t="inlineStr">
        <is>
          <t>EUR</t>
        </is>
      </c>
      <c r="K2387" s="110" t="n">
        <v>388.4850000000001</v>
      </c>
      <c r="L2387" s="110" t="inlineStr">
        <is>
          <t>EDGE-51833-411544</t>
        </is>
      </c>
    </row>
    <row r="2388">
      <c r="B2388" s="110" t="n">
        <v>5533</v>
      </c>
      <c r="C2388" s="108" t="inlineStr">
        <is>
          <t>Tesla-(2022-7-20-2022-8-18)_Laszlo Kovacs_HU_Translation</t>
        </is>
      </c>
      <c r="H2388" s="110">
        <f>K2388/I2388</f>
        <v/>
      </c>
      <c r="I2388" s="110" t="n">
        <v>0.08</v>
      </c>
      <c r="J2388" s="110" t="inlineStr">
        <is>
          <t>USD</t>
        </is>
      </c>
      <c r="K2388" s="110" t="n">
        <v>368.944</v>
      </c>
      <c r="L2388" s="110" t="inlineStr">
        <is>
          <t>EDGE-5533-411546</t>
        </is>
      </c>
    </row>
    <row r="2389">
      <c r="B2389" s="110" t="n">
        <v>74965</v>
      </c>
      <c r="C2389" s="108" t="inlineStr">
        <is>
          <t>Tesla-(2022-7-20-2022-8-18)_Alenka Metljak_SL_Translation</t>
        </is>
      </c>
      <c r="H2389" s="110">
        <f>K2389/I2389</f>
        <v/>
      </c>
      <c r="I2389" s="110" t="n">
        <v>0.076</v>
      </c>
      <c r="J2389" s="110" t="inlineStr">
        <is>
          <t>EUR</t>
        </is>
      </c>
      <c r="K2389" s="110" t="n">
        <v>355.912</v>
      </c>
      <c r="L2389" s="110" t="inlineStr">
        <is>
          <t>EDGE-74965-411547</t>
        </is>
      </c>
    </row>
    <row r="2390">
      <c r="B2390" s="110" t="n">
        <v>170224</v>
      </c>
      <c r="C2390" s="108" t="inlineStr">
        <is>
          <t>Tesla-(2022-7-20-2022-8-18)_Corinne Duquette_FR_CA_Translation</t>
        </is>
      </c>
      <c r="H2390" s="110" t="n">
        <v>6359.500000000001</v>
      </c>
      <c r="I2390" s="110" t="n">
        <v>0.12</v>
      </c>
      <c r="J2390" s="110" t="inlineStr">
        <is>
          <t>USD</t>
        </is>
      </c>
      <c r="K2390" s="110">
        <f>H2390*I2390</f>
        <v/>
      </c>
      <c r="L2390" s="110" t="inlineStr">
        <is>
          <t>EDGE-170224-411549</t>
        </is>
      </c>
    </row>
    <row r="2391">
      <c r="B2391" s="110" t="n">
        <v>133710</v>
      </c>
      <c r="C2391" s="108" t="inlineStr">
        <is>
          <t>Tesla-(2022-7-20-2022-8-18)_Vincent MIKO_FR_CA_Translation</t>
        </is>
      </c>
      <c r="H2391" s="110" t="n">
        <v>2547.799999999999</v>
      </c>
      <c r="I2391" s="110" t="n">
        <v>0.15</v>
      </c>
      <c r="J2391" s="110" t="inlineStr">
        <is>
          <t>USD</t>
        </is>
      </c>
      <c r="K2391" s="110" t="n">
        <v>382.1699999999999</v>
      </c>
      <c r="L2391" s="110" t="inlineStr">
        <is>
          <t>EDGE-133710-411551</t>
        </is>
      </c>
    </row>
    <row r="2392">
      <c r="B2392" s="110" t="n">
        <v>8228</v>
      </c>
      <c r="C2392" s="108" t="inlineStr">
        <is>
          <t>Tesla-(2022-7-20-2022-8-18)_Version Internationale_FR_FR_Translation</t>
        </is>
      </c>
      <c r="H2392" s="110" t="n">
        <v>1071.9</v>
      </c>
      <c r="I2392" s="110" t="n">
        <v>0.14</v>
      </c>
      <c r="J2392" s="110" t="inlineStr">
        <is>
          <t>EUR</t>
        </is>
      </c>
      <c r="K2392" s="110">
        <f>H2392*I2392</f>
        <v/>
      </c>
      <c r="L2392" s="110" t="inlineStr">
        <is>
          <t>EDGE-8228-411554</t>
        </is>
      </c>
    </row>
    <row r="2393">
      <c r="B2393" s="110" t="n">
        <v>20131</v>
      </c>
      <c r="C2393" s="108" t="inlineStr">
        <is>
          <t>Tesla-(2022-7-20-2022-8-18)_The Translation GateLLC_SL_Translation</t>
        </is>
      </c>
      <c r="H2393" s="110" t="n">
        <v>477.6</v>
      </c>
      <c r="I2393" s="110" t="n">
        <v>0.08</v>
      </c>
      <c r="J2393" s="110" t="inlineStr">
        <is>
          <t>USD</t>
        </is>
      </c>
      <c r="K2393" s="110">
        <f>H2393*I2393</f>
        <v/>
      </c>
      <c r="L2393" s="110" t="inlineStr">
        <is>
          <t>EDGE-51833-411521</t>
        </is>
      </c>
    </row>
    <row r="2394">
      <c r="B2394" s="110" t="n">
        <v>48109</v>
      </c>
      <c r="C2394" s="108" t="inlineStr">
        <is>
          <t>Tesla-(2022-7-20-2022-8-18)_Colette Velletaz_FR_FR_Review</t>
        </is>
      </c>
      <c r="H2394" s="110" t="n">
        <v>1081.1</v>
      </c>
      <c r="I2394" s="110" t="n">
        <v>0.025</v>
      </c>
      <c r="J2394" s="110" t="inlineStr">
        <is>
          <t>EUR</t>
        </is>
      </c>
      <c r="K2394" s="110" t="n">
        <v>27.0275</v>
      </c>
      <c r="L2394" s="110" t="inlineStr">
        <is>
          <t>EDGE-48109-411556</t>
        </is>
      </c>
    </row>
    <row r="2395">
      <c r="B2395" s="110" t="n">
        <v>170224</v>
      </c>
      <c r="C2395" s="108" t="inlineStr">
        <is>
          <t>Tesla-(2022-7-20-2022-8-18)_Corinne Duquette_FR_CA_Review</t>
        </is>
      </c>
      <c r="H2395" s="110" t="n">
        <v>2618.4</v>
      </c>
      <c r="I2395" s="110" t="n">
        <v>0.05</v>
      </c>
      <c r="J2395" s="110" t="inlineStr">
        <is>
          <t>USD</t>
        </is>
      </c>
      <c r="K2395" s="110" t="n">
        <v>130.92</v>
      </c>
      <c r="L2395" s="110" t="inlineStr">
        <is>
          <t>EDGE-170224-411557</t>
        </is>
      </c>
    </row>
    <row r="2396">
      <c r="B2396" s="110" t="n">
        <v>190215</v>
      </c>
      <c r="C2396" s="108" t="inlineStr">
        <is>
          <t>Tesla-(2022-7-20-2022-8-18)_Osama Mohammed El-Bishlawi_AR_Translation</t>
        </is>
      </c>
      <c r="H2396" s="110" t="n">
        <v>17.4</v>
      </c>
      <c r="I2396" s="110" t="n">
        <v>0.05</v>
      </c>
      <c r="J2396" s="110" t="inlineStr">
        <is>
          <t>USD</t>
        </is>
      </c>
      <c r="K2396" s="110" t="n">
        <v>0.87</v>
      </c>
      <c r="L2396" s="110" t="inlineStr">
        <is>
          <t>EDGE-190215-412071</t>
        </is>
      </c>
    </row>
    <row r="2397">
      <c r="B2397" s="110" t="n">
        <v>74965</v>
      </c>
      <c r="C2397" s="108" t="inlineStr">
        <is>
          <t>Tesla-(2022-7-20-2022-8-18)_Alt plus_HR_HR_Translation</t>
        </is>
      </c>
      <c r="H2397" s="110" t="n">
        <v>566.6</v>
      </c>
      <c r="I2397" s="110" t="n">
        <v>0.07099999999999999</v>
      </c>
      <c r="J2397" s="110" t="inlineStr">
        <is>
          <t>EUR</t>
        </is>
      </c>
      <c r="K2397" s="110" t="n">
        <v>40.2286</v>
      </c>
      <c r="L2397" s="110" t="inlineStr">
        <is>
          <t>EDGE-74965-412072</t>
        </is>
      </c>
    </row>
    <row r="2398">
      <c r="B2398" s="110" t="n">
        <v>187410</v>
      </c>
      <c r="C2398" s="108" t="inlineStr">
        <is>
          <t>Tesla-(2022-7-20-2022-8-18)_Mirna Safar_HR_Translation</t>
        </is>
      </c>
      <c r="H2398" s="110" t="n">
        <v>1684</v>
      </c>
      <c r="I2398" s="110" t="n">
        <v>0.05</v>
      </c>
      <c r="J2398" s="110" t="inlineStr">
        <is>
          <t>EUR</t>
        </is>
      </c>
      <c r="K2398" s="110" t="n">
        <v>84.2</v>
      </c>
      <c r="L2398" s="110" t="inlineStr">
        <is>
          <t>EDGE-187410-412073</t>
        </is>
      </c>
    </row>
    <row r="2399">
      <c r="B2399" s="110" t="n">
        <v>187409</v>
      </c>
      <c r="C2399" s="108" t="inlineStr">
        <is>
          <t>Tesla-(2022-7-20-2022-8-18)_Sonja Klaric_HR_Translation</t>
        </is>
      </c>
      <c r="H2399" s="110" t="n">
        <v>1222</v>
      </c>
      <c r="I2399" s="110" t="n">
        <v>0.06</v>
      </c>
      <c r="J2399" s="110" t="inlineStr">
        <is>
          <t>EUR</t>
        </is>
      </c>
      <c r="K2399" s="110" t="n">
        <v>73.31999999999999</v>
      </c>
      <c r="L2399" s="110" t="inlineStr">
        <is>
          <t>EDGE-187409-412074</t>
        </is>
      </c>
    </row>
    <row r="2400">
      <c r="B2400" s="110" t="n">
        <v>195686</v>
      </c>
      <c r="C2400" s="108" t="inlineStr">
        <is>
          <t>Tesla-(2022-7-20-2022-8-18)_Lukáš Georgiev_CZ_Translation</t>
        </is>
      </c>
      <c r="H2400" s="110" t="n">
        <v>3460.9</v>
      </c>
      <c r="I2400" s="110" t="n">
        <v>0.06</v>
      </c>
      <c r="J2400" s="110" t="inlineStr">
        <is>
          <t>EUR</t>
        </is>
      </c>
      <c r="K2400" s="110" t="n">
        <v>207.654</v>
      </c>
      <c r="L2400" s="110" t="inlineStr">
        <is>
          <t>EDGE-195686-412075</t>
        </is>
      </c>
    </row>
    <row r="2401">
      <c r="B2401" s="110" t="n">
        <v>195328</v>
      </c>
      <c r="C2401" s="108" t="inlineStr">
        <is>
          <t>Tesla-(2022-7-20-2022-8-18)_Michaela Cocca_CZ_Translation</t>
        </is>
      </c>
      <c r="H2401" s="110" t="n">
        <v>1.8</v>
      </c>
      <c r="I2401" s="110" t="n">
        <v>0.045</v>
      </c>
      <c r="J2401" s="110" t="inlineStr">
        <is>
          <t>EUR</t>
        </is>
      </c>
      <c r="K2401" s="110" t="n">
        <v>0.08099999999999999</v>
      </c>
      <c r="L2401" s="110" t="inlineStr">
        <is>
          <t>EDGE-195328-412076</t>
        </is>
      </c>
    </row>
    <row r="2402">
      <c r="B2402" s="110" t="n">
        <v>244187</v>
      </c>
      <c r="C2402" s="108" t="inlineStr">
        <is>
          <t>Tesla-(2022-7-20-2022-8-18)_Daniel Heydorn_DA_Translation</t>
        </is>
      </c>
      <c r="H2402" s="110">
        <f>K2402/I2402</f>
        <v/>
      </c>
      <c r="I2402" s="110" t="n">
        <v>0.13</v>
      </c>
      <c r="J2402" s="110" t="inlineStr">
        <is>
          <t>EUR</t>
        </is>
      </c>
      <c r="K2402" s="110" t="n">
        <v>208.978</v>
      </c>
      <c r="L2402" s="110" t="inlineStr">
        <is>
          <t>EDGE-244187-412077</t>
        </is>
      </c>
    </row>
    <row r="2403">
      <c r="B2403" s="110" t="n">
        <v>176902</v>
      </c>
      <c r="C2403" s="108" t="inlineStr">
        <is>
          <t>Tesla-(2022-7-20-2022-8-18)_Ida Søgaard_DA_Translation</t>
        </is>
      </c>
      <c r="H2403" s="110">
        <f>K2403/I2403</f>
        <v/>
      </c>
      <c r="I2403" s="110" t="n">
        <v>0.12</v>
      </c>
      <c r="J2403" s="110" t="inlineStr">
        <is>
          <t>EUR</t>
        </is>
      </c>
      <c r="K2403" s="110" t="n">
        <v>203.73</v>
      </c>
      <c r="L2403" s="110" t="inlineStr">
        <is>
          <t>EDGE-176902-412078</t>
        </is>
      </c>
    </row>
    <row r="2404">
      <c r="B2404" s="110" t="n">
        <v>28634</v>
      </c>
      <c r="C2404" s="108" t="inlineStr">
        <is>
          <t>Tesla-(2022-7-28-2022-8-18)_Sandberg Translation_DA_TEP</t>
        </is>
      </c>
      <c r="H2404" s="110">
        <f>K2404/I2404</f>
        <v/>
      </c>
      <c r="I2404" s="110" t="n">
        <v>0.192</v>
      </c>
      <c r="J2404" s="110" t="inlineStr">
        <is>
          <t>EUR</t>
        </is>
      </c>
      <c r="K2404" s="110" t="n">
        <v>90</v>
      </c>
      <c r="L2404" s="110" t="inlineStr">
        <is>
          <t>EDGE-28634-412079</t>
        </is>
      </c>
    </row>
    <row r="2405">
      <c r="B2405" s="110" t="n">
        <v>194361</v>
      </c>
      <c r="C2405" s="108" t="inlineStr">
        <is>
          <t>Tesla-(2022-7-20-2022-8-18)_Jarmo Katainen_FI_Translation</t>
        </is>
      </c>
      <c r="H2405" s="110" t="n">
        <v>1452.7</v>
      </c>
      <c r="I2405" s="110" t="n">
        <v>0.13</v>
      </c>
      <c r="J2405" s="110" t="inlineStr">
        <is>
          <t>EUR</t>
        </is>
      </c>
      <c r="K2405" s="110" t="n">
        <v>188.851</v>
      </c>
      <c r="L2405" s="110" t="inlineStr">
        <is>
          <t>EDGE-194361-412080</t>
        </is>
      </c>
    </row>
    <row r="2406">
      <c r="B2406" s="110" t="n">
        <v>81450</v>
      </c>
      <c r="C2406" s="108" t="inlineStr">
        <is>
          <t>Tesla-(2022-7-20-2022-8-18)_Lingsoft Language Services Oy_FI_Translation</t>
        </is>
      </c>
      <c r="H2406" s="110">
        <f>K2406/I2406</f>
        <v/>
      </c>
      <c r="I2406" s="110" t="n">
        <v>0.13</v>
      </c>
      <c r="J2406" s="110" t="inlineStr">
        <is>
          <t>EUR</t>
        </is>
      </c>
      <c r="K2406" s="110" t="n">
        <v>354.48</v>
      </c>
      <c r="L2406" s="110" t="inlineStr">
        <is>
          <t>EDGE-81450-412081</t>
        </is>
      </c>
    </row>
    <row r="2407">
      <c r="B2407" s="110" t="inlineStr">
        <is>
          <t>G90006216</t>
        </is>
      </c>
      <c r="C2407" s="108" t="inlineStr">
        <is>
          <t>Tesla-(2022-7-20-2022-8-18)_Maciej Zieliński_PL_Translation</t>
        </is>
      </c>
      <c r="H2407" s="110" t="n">
        <v>278.4</v>
      </c>
      <c r="I2407" s="110" t="n">
        <v>0.05</v>
      </c>
      <c r="J2407" s="110" t="inlineStr">
        <is>
          <t>EUR</t>
        </is>
      </c>
      <c r="K2407" s="110" t="n">
        <v>13.92</v>
      </c>
      <c r="L2407" s="110" t="inlineStr">
        <is>
          <t>EDGE-G90006216-412088</t>
        </is>
      </c>
    </row>
    <row r="2408">
      <c r="B2408" s="110" t="n">
        <v>51885</v>
      </c>
      <c r="C2408" s="108" t="inlineStr">
        <is>
          <t>Tesla-(2022-7-20-2022-8-18)_Romuald Pawlikowski_PL_Translation</t>
        </is>
      </c>
      <c r="H2408" s="110">
        <f>K2408/I2408</f>
        <v/>
      </c>
      <c r="I2408" s="110" t="n">
        <v>0.06</v>
      </c>
      <c r="J2408" s="110" t="inlineStr">
        <is>
          <t>EUR</t>
        </is>
      </c>
      <c r="K2408" s="110" t="n">
        <v>157.59</v>
      </c>
      <c r="L2408" s="110" t="inlineStr">
        <is>
          <t>EDGE-51885-412082</t>
        </is>
      </c>
    </row>
    <row r="2409">
      <c r="B2409" s="110" t="inlineStr">
        <is>
          <t>G90006215</t>
        </is>
      </c>
      <c r="C2409" s="108" t="inlineStr">
        <is>
          <t>Tesla-(2022-7-20-2022-8-18)_Marcin Marciniszyn_PL_Translation</t>
        </is>
      </c>
      <c r="H2409" s="110" t="n">
        <v>633.3</v>
      </c>
      <c r="I2409" s="110" t="n">
        <v>0.07000000000000001</v>
      </c>
      <c r="J2409" s="110" t="inlineStr">
        <is>
          <t>EUR</t>
        </is>
      </c>
      <c r="K2409" s="110" t="n">
        <v>44.331</v>
      </c>
      <c r="L2409" s="110" t="inlineStr">
        <is>
          <t>EDGE-G90006215-412089</t>
        </is>
      </c>
    </row>
    <row r="2410">
      <c r="B2410" s="110" t="inlineStr">
        <is>
          <t>G90006218</t>
        </is>
      </c>
      <c r="C2410" s="108" t="inlineStr">
        <is>
          <t>Tesla-(2022-7-20-2022-8-18)_Maciej Andrzejczak_PL_Translation</t>
        </is>
      </c>
      <c r="H2410" s="110" t="n">
        <v>122.2</v>
      </c>
      <c r="I2410" s="110" t="n">
        <v>0.08</v>
      </c>
      <c r="J2410" s="110" t="inlineStr">
        <is>
          <t>EUR</t>
        </is>
      </c>
      <c r="K2410" s="110" t="n">
        <v>9.776</v>
      </c>
      <c r="L2410" s="110" t="inlineStr">
        <is>
          <t>EDGE-G90006218-412090</t>
        </is>
      </c>
    </row>
    <row r="2411">
      <c r="B2411" s="110" t="n">
        <v>74965</v>
      </c>
      <c r="C2411" s="108" t="inlineStr">
        <is>
          <t>Tesla-(2022-7-20-2022-8-18)_Alt plus_HR_HR_Review</t>
        </is>
      </c>
      <c r="H2411" s="110" t="n">
        <v>563.5</v>
      </c>
      <c r="I2411" s="110" t="n">
        <v>0.02</v>
      </c>
      <c r="J2411" s="110" t="inlineStr">
        <is>
          <t>EUR</t>
        </is>
      </c>
      <c r="K2411" s="110">
        <f>H2411*I2411</f>
        <v/>
      </c>
      <c r="L2411" s="110" t="inlineStr">
        <is>
          <t>EDGE-74965-412083</t>
        </is>
      </c>
    </row>
    <row r="2412">
      <c r="B2412" s="110" t="n">
        <v>187410</v>
      </c>
      <c r="C2412" s="108" t="inlineStr">
        <is>
          <t>Tesla-(2022-7-20-2022-8-18)_Mirna Safar_HR_Review</t>
        </is>
      </c>
      <c r="H2412" s="110" t="n">
        <v>152.6</v>
      </c>
      <c r="I2412" s="110" t="n">
        <v>0.015</v>
      </c>
      <c r="J2412" s="110" t="inlineStr">
        <is>
          <t>EUR</t>
        </is>
      </c>
      <c r="K2412" s="110">
        <f>H2412*I2412</f>
        <v/>
      </c>
      <c r="L2412" s="110" t="inlineStr">
        <is>
          <t>EDGE-187410-412084</t>
        </is>
      </c>
    </row>
    <row r="2413">
      <c r="B2413" s="110" t="n">
        <v>195686</v>
      </c>
      <c r="C2413" s="108" t="inlineStr">
        <is>
          <t>Tesla-(2022-7-20-2022-8-18)_Lukáš Georgiev_CZ_Review</t>
        </is>
      </c>
      <c r="H2413" s="110">
        <f>K2413/I2413</f>
        <v/>
      </c>
      <c r="I2413" s="110" t="n">
        <v>0.018</v>
      </c>
      <c r="J2413" s="110" t="inlineStr">
        <is>
          <t>EUR</t>
        </is>
      </c>
      <c r="K2413" s="110" t="n">
        <v>15</v>
      </c>
      <c r="L2413" s="110" t="inlineStr">
        <is>
          <t>EDGE-195686-412085</t>
        </is>
      </c>
    </row>
    <row r="2414">
      <c r="B2414" s="110" t="n">
        <v>195328</v>
      </c>
      <c r="C2414" s="108" t="inlineStr">
        <is>
          <t>Tesla-(2022-7-20-2022-8-18)_Michaela Cocca_CZ_Review</t>
        </is>
      </c>
      <c r="H2414" s="110" t="n">
        <v>122</v>
      </c>
      <c r="I2414" s="110" t="n">
        <v>0.014</v>
      </c>
      <c r="J2414" s="110" t="inlineStr">
        <is>
          <t>EUR</t>
        </is>
      </c>
      <c r="K2414" s="110">
        <f>H2414*I2414</f>
        <v/>
      </c>
      <c r="L2414" s="110" t="inlineStr">
        <is>
          <t>EDGE-195328-412086</t>
        </is>
      </c>
    </row>
    <row r="2415">
      <c r="B2415" s="110" t="n">
        <v>194361</v>
      </c>
      <c r="C2415" s="108" t="inlineStr">
        <is>
          <t>Tesla-(2022-7-20-2022-8-18)_Jarmo Katainen_FI_Review</t>
        </is>
      </c>
      <c r="H2415" s="110" t="n">
        <v>1031.4</v>
      </c>
      <c r="I2415" s="110" t="n">
        <v>0.04</v>
      </c>
      <c r="J2415" s="110" t="inlineStr">
        <is>
          <t>EUR</t>
        </is>
      </c>
      <c r="K2415" s="110">
        <f>H2415*I2415</f>
        <v/>
      </c>
      <c r="L2415" s="110" t="inlineStr">
        <is>
          <t>EDGE-194361-412087</t>
        </is>
      </c>
    </row>
    <row r="2416">
      <c r="B2416" s="110" t="inlineStr">
        <is>
          <t>G90006218</t>
        </is>
      </c>
      <c r="C2416" s="108" t="inlineStr">
        <is>
          <t>Tesla-(2022-7-20-2022-8-18)_Maciej Andrzejczak_PL_Review</t>
        </is>
      </c>
      <c r="H2416" s="110" t="n">
        <v>1731.1</v>
      </c>
      <c r="I2416" s="110" t="n">
        <v>0.022</v>
      </c>
      <c r="J2416" s="110" t="inlineStr">
        <is>
          <t>EUR</t>
        </is>
      </c>
      <c r="K2416" s="110" t="n">
        <v>38.0842</v>
      </c>
      <c r="L2416" s="110" t="inlineStr">
        <is>
          <t>EDGE-G90006218-412091</t>
        </is>
      </c>
    </row>
    <row r="2417">
      <c r="B2417" s="110" t="inlineStr">
        <is>
          <t>G90006215</t>
        </is>
      </c>
      <c r="C2417" s="108" t="inlineStr">
        <is>
          <t>Tesla-(2022-7-20-2022-8-18)_Marcin Marciniszyn_PL_Review</t>
        </is>
      </c>
      <c r="H2417" s="110" t="n">
        <v>122.4</v>
      </c>
      <c r="I2417" s="110" t="n">
        <v>0.021</v>
      </c>
      <c r="J2417" s="110" t="inlineStr">
        <is>
          <t>EUR</t>
        </is>
      </c>
      <c r="K2417" s="110" t="n">
        <v>2.5704</v>
      </c>
      <c r="L2417" s="110" t="inlineStr">
        <is>
          <t>EDGE-G90006215-412092</t>
        </is>
      </c>
    </row>
    <row r="2418">
      <c r="B2418" s="110" t="n">
        <v>51885</v>
      </c>
      <c r="C2418" s="108" t="inlineStr">
        <is>
          <t>Tesla-(2022-7-20-2022-8-18)_Romuald Pawlikowski_PL_Translation(IT Apps)</t>
        </is>
      </c>
      <c r="H2418" s="110" t="n">
        <v>11288.7</v>
      </c>
      <c r="I2418" s="110" t="n">
        <v>0.06</v>
      </c>
      <c r="J2418" s="110" t="inlineStr">
        <is>
          <t>EUR</t>
        </is>
      </c>
      <c r="K2418" s="110">
        <f>H2418*I2418</f>
        <v/>
      </c>
      <c r="L2418" s="110" t="inlineStr">
        <is>
          <t>EDGE-51885-412521</t>
        </is>
      </c>
    </row>
    <row r="2419">
      <c r="B2419" s="110" t="inlineStr">
        <is>
          <t>G90006216</t>
        </is>
      </c>
      <c r="C2419" s="108" t="inlineStr">
        <is>
          <t>Tesla-(2022-7-20-2022-8-18)_Maciej Zieliński_PL_Review(IT Apps)</t>
        </is>
      </c>
      <c r="H2419" s="110" t="n">
        <v>11331.7</v>
      </c>
      <c r="I2419" s="110" t="n">
        <v>0.015</v>
      </c>
      <c r="J2419" s="110" t="inlineStr">
        <is>
          <t>EUR</t>
        </is>
      </c>
      <c r="K2419" s="110">
        <f>H2419*I2419</f>
        <v/>
      </c>
      <c r="L2419" s="110" t="inlineStr">
        <is>
          <t>EDGE-G90006216-412524</t>
        </is>
      </c>
    </row>
    <row r="2420">
      <c r="B2420" s="110" t="n">
        <v>164962</v>
      </c>
      <c r="C2420" s="108" t="inlineStr">
        <is>
          <t>Tesla-(2022-8-19-2022-9-19)_Geray Lv_CN_Translation</t>
        </is>
      </c>
      <c r="H2420" s="110" t="n">
        <v>2487</v>
      </c>
      <c r="I2420" s="110" t="n">
        <v>0.33</v>
      </c>
      <c r="J2420" s="110" t="inlineStr">
        <is>
          <t>CNY</t>
        </is>
      </c>
      <c r="K2420" s="110" t="n">
        <v>820.71</v>
      </c>
      <c r="L2420" s="110" t="inlineStr">
        <is>
          <t>EDGE-164962-413466\EDGE-164962-413466</t>
        </is>
      </c>
    </row>
    <row r="2421">
      <c r="B2421" s="110" t="n">
        <v>16756</v>
      </c>
      <c r="C2421" s="108" t="inlineStr">
        <is>
          <t>Tesla-(2022-8-19-2022-9-19)_Guo Zhanying_CN_Translation</t>
        </is>
      </c>
      <c r="H2421" s="110" t="n">
        <v>13787.8</v>
      </c>
      <c r="I2421" s="110" t="n">
        <v>0.18</v>
      </c>
      <c r="J2421" s="110" t="inlineStr">
        <is>
          <t>CNY</t>
        </is>
      </c>
      <c r="K2421" s="110" t="n">
        <v>2481.804</v>
      </c>
      <c r="L2421" s="110" t="inlineStr">
        <is>
          <t>EDGE-16756-417481</t>
        </is>
      </c>
    </row>
    <row r="2422">
      <c r="B2422" s="110" t="n">
        <v>117325</v>
      </c>
      <c r="C2422" s="108" t="inlineStr">
        <is>
          <t>Tesla-(2022-8-19-2022-9-19)_Hiromasa Funaki_JA_Translation</t>
        </is>
      </c>
      <c r="H2422" s="110" t="n">
        <v>22308.6</v>
      </c>
      <c r="I2422" s="110" t="n">
        <v>10</v>
      </c>
      <c r="J2422" s="110" t="inlineStr">
        <is>
          <t>JPY</t>
        </is>
      </c>
      <c r="K2422" s="110" t="n">
        <v>223086</v>
      </c>
      <c r="L2422" s="110" t="inlineStr">
        <is>
          <t>EDGE-117325-417482</t>
        </is>
      </c>
    </row>
    <row r="2423">
      <c r="B2423" s="110" t="n">
        <v>190249</v>
      </c>
      <c r="C2423" s="108" t="inlineStr">
        <is>
          <t>Tesla-(2022-8-19-2022-9-19)_Taminosuke Hata_JA_Translation</t>
        </is>
      </c>
      <c r="H2423" s="110" t="n">
        <v>17480.6</v>
      </c>
      <c r="I2423" s="110" t="n">
        <v>10</v>
      </c>
      <c r="J2423" s="110" t="inlineStr">
        <is>
          <t>JPY</t>
        </is>
      </c>
      <c r="K2423" s="110" t="n">
        <v>174806</v>
      </c>
      <c r="L2423" s="110" t="inlineStr">
        <is>
          <t>EDGE-190249-417483</t>
        </is>
      </c>
    </row>
    <row r="2424">
      <c r="B2424" s="110" t="n">
        <v>164641</v>
      </c>
      <c r="C2424" s="108" t="inlineStr">
        <is>
          <t>Tesla-(2022-8-19-2022-9-19)_Yutaka Kato_JA_Translation</t>
        </is>
      </c>
      <c r="H2424" s="110" t="n">
        <v>268.7</v>
      </c>
      <c r="I2424" s="110" t="n">
        <v>0.07000000000000001</v>
      </c>
      <c r="J2424" s="110" t="inlineStr">
        <is>
          <t>USD</t>
        </is>
      </c>
      <c r="K2424" s="110" t="n">
        <v>18.809</v>
      </c>
      <c r="L2424" s="110" t="inlineStr">
        <is>
          <t>EDGE-164641-417484</t>
        </is>
      </c>
    </row>
    <row r="2425">
      <c r="B2425" s="110" t="n">
        <v>21778</v>
      </c>
      <c r="C2425" s="108" t="inlineStr">
        <is>
          <t>Tesla-(2022-8-19-2022-9-19)_Ken Kasamatsu_JA_Review</t>
        </is>
      </c>
      <c r="H2425" s="110" t="n">
        <v>29203.2</v>
      </c>
      <c r="I2425" s="110" t="n">
        <v>4</v>
      </c>
      <c r="J2425" s="110" t="inlineStr">
        <is>
          <t>JPY</t>
        </is>
      </c>
      <c r="K2425" s="110" t="n">
        <v>116812.8</v>
      </c>
      <c r="L2425" s="110" t="inlineStr">
        <is>
          <t>EDGE-21778-417485</t>
        </is>
      </c>
    </row>
    <row r="2426">
      <c r="B2426" s="110" t="n">
        <v>182189</v>
      </c>
      <c r="C2426" s="108" t="inlineStr">
        <is>
          <t>Tesla CN-EN Speech_John</t>
        </is>
      </c>
      <c r="H2426" s="110" t="n">
        <v>1045</v>
      </c>
      <c r="I2426" s="110" t="n">
        <v>0.09</v>
      </c>
      <c r="J2426" s="110" t="inlineStr">
        <is>
          <t>USD</t>
        </is>
      </c>
      <c r="K2426" s="110">
        <f>H2426*I2426</f>
        <v/>
      </c>
      <c r="L2426" s="110" t="inlineStr">
        <is>
          <t>EDGE-182189-417486</t>
        </is>
      </c>
    </row>
    <row r="2427">
      <c r="B2427" s="110" t="n">
        <v>51743</v>
      </c>
      <c r="C2427" s="108" t="inlineStr">
        <is>
          <t>Smartling-(2022-8-16-2022-9-15)_Alex Mata_MX_Translation</t>
        </is>
      </c>
      <c r="H2427" s="110" t="n">
        <v>5318.4</v>
      </c>
      <c r="I2427" s="110" t="n">
        <v>0.04</v>
      </c>
      <c r="J2427" s="110" t="inlineStr">
        <is>
          <t>USD</t>
        </is>
      </c>
      <c r="K2427" s="110" t="n">
        <v>212.736</v>
      </c>
      <c r="L2427" s="110" t="inlineStr">
        <is>
          <t>EDGE-51743-417487</t>
        </is>
      </c>
    </row>
    <row r="2428">
      <c r="B2428" s="110" t="n">
        <v>51743</v>
      </c>
      <c r="C2428" s="108" t="inlineStr">
        <is>
          <t>Smartling-(2022-8-16-2022-9-15)_Alex Mata_MX_Review</t>
        </is>
      </c>
      <c r="H2428" s="110" t="n">
        <v>2193</v>
      </c>
      <c r="I2428" s="110" t="n">
        <v>0.02</v>
      </c>
      <c r="J2428" s="110" t="inlineStr">
        <is>
          <t>USD</t>
        </is>
      </c>
      <c r="K2428" s="110" t="n">
        <v>43.86</v>
      </c>
      <c r="L2428" s="110" t="inlineStr">
        <is>
          <t>EDGE-51743-417488</t>
        </is>
      </c>
    </row>
    <row r="2429">
      <c r="B2429" s="110" t="n">
        <v>77826</v>
      </c>
      <c r="C2429" s="108" t="inlineStr">
        <is>
          <t>Smartling-(2022-8-16-2022-9-15)_Anne Parent_FR_CA_Review</t>
        </is>
      </c>
      <c r="H2429" s="110" t="n">
        <v>225</v>
      </c>
      <c r="I2429" s="110" t="n">
        <v>0.045</v>
      </c>
      <c r="J2429" s="110" t="inlineStr">
        <is>
          <t>USD</t>
        </is>
      </c>
      <c r="K2429" s="110" t="n">
        <v>10.125</v>
      </c>
      <c r="L2429" s="110" t="inlineStr">
        <is>
          <t>EDGE-77826-417489</t>
        </is>
      </c>
    </row>
    <row r="2430">
      <c r="B2430" s="110" t="n">
        <v>77826</v>
      </c>
      <c r="C2430" s="108" t="inlineStr">
        <is>
          <t>Smartling-(2022-8-16-2022-9-15)_Anne Parent_FR_CA_Translation</t>
        </is>
      </c>
      <c r="H2430" s="110" t="n">
        <v>6256.800000000001</v>
      </c>
      <c r="I2430" s="110" t="n">
        <v>0.15</v>
      </c>
      <c r="J2430" s="110" t="inlineStr">
        <is>
          <t>USD</t>
        </is>
      </c>
      <c r="K2430" s="110" t="n">
        <v>938.5200000000001</v>
      </c>
      <c r="L2430" s="110" t="inlineStr">
        <is>
          <t>EDGE-77826-417490</t>
        </is>
      </c>
    </row>
    <row r="2431">
      <c r="B2431" s="110" t="n">
        <v>170224</v>
      </c>
      <c r="C2431" s="108" t="inlineStr">
        <is>
          <t>Smartling-(2022-8-16-2022-9-15)_Corinne Duquette_FR_CA_Translation</t>
        </is>
      </c>
      <c r="H2431" s="110" t="n">
        <v>3432.7</v>
      </c>
      <c r="I2431" s="110" t="n">
        <v>0.1</v>
      </c>
      <c r="J2431" s="110" t="inlineStr">
        <is>
          <t>USD</t>
        </is>
      </c>
      <c r="K2431" s="110" t="n">
        <v>343.27</v>
      </c>
      <c r="L2431" s="110" t="inlineStr">
        <is>
          <t>EDGE-170224-417491</t>
        </is>
      </c>
    </row>
    <row r="2432">
      <c r="B2432" s="110" t="n">
        <v>119669</v>
      </c>
      <c r="C2432" s="108" t="inlineStr">
        <is>
          <t>Smartling-(2022-8-16-2022-9-15)_Gyeongsu Lee_KO_Translation</t>
        </is>
      </c>
      <c r="H2432" s="110" t="n">
        <v>799.7</v>
      </c>
      <c r="I2432" s="110" t="n">
        <v>0.045</v>
      </c>
      <c r="J2432" s="110" t="inlineStr">
        <is>
          <t>USD</t>
        </is>
      </c>
      <c r="K2432" s="110" t="n">
        <v>35.99</v>
      </c>
      <c r="L2432" s="110" t="inlineStr">
        <is>
          <t>EDGE-119669-417492</t>
        </is>
      </c>
    </row>
    <row r="2433">
      <c r="B2433" s="110" t="n">
        <v>196663</v>
      </c>
      <c r="C2433" s="108" t="inlineStr">
        <is>
          <t>Smartling-(2022-8-16-2022-9-15)_Hoi Wai Yan_HK_Translation</t>
        </is>
      </c>
      <c r="H2433" s="110" t="n">
        <v>1060.7</v>
      </c>
      <c r="I2433" s="110" t="n">
        <v>0.06</v>
      </c>
      <c r="J2433" s="110" t="inlineStr">
        <is>
          <t>EUR</t>
        </is>
      </c>
      <c r="K2433" s="110" t="n">
        <v>63.642</v>
      </c>
      <c r="L2433" s="110" t="inlineStr">
        <is>
          <t>EDGE-196663-417493</t>
        </is>
      </c>
    </row>
    <row r="2434">
      <c r="B2434" s="110" t="n">
        <v>123165</v>
      </c>
      <c r="C2434" s="108" t="inlineStr">
        <is>
          <t>Smartling-(2022-8-16-2022-9-15)_Josh Lee_KO_Translation</t>
        </is>
      </c>
      <c r="H2434" s="110" t="n">
        <v>232.2</v>
      </c>
      <c r="I2434" s="110" t="n">
        <v>0.05</v>
      </c>
      <c r="J2434" s="110" t="inlineStr">
        <is>
          <t>USD</t>
        </is>
      </c>
      <c r="K2434" s="110" t="n">
        <v>11.61</v>
      </c>
      <c r="L2434" s="110" t="inlineStr">
        <is>
          <t>EDGE-123165-417494</t>
        </is>
      </c>
    </row>
    <row r="2435">
      <c r="B2435" s="110" t="n">
        <v>123165</v>
      </c>
      <c r="C2435" s="108" t="inlineStr">
        <is>
          <t>Smartling-(2022-8-16-2022-9-15)_Josh Lee_KO_Review</t>
        </is>
      </c>
      <c r="H2435" s="110" t="n">
        <v>237</v>
      </c>
      <c r="I2435" s="110" t="n">
        <v>0.025</v>
      </c>
      <c r="J2435" s="110" t="inlineStr">
        <is>
          <t>USD</t>
        </is>
      </c>
      <c r="K2435" s="110" t="n">
        <v>5.925000000000001</v>
      </c>
      <c r="L2435" s="110" t="inlineStr">
        <is>
          <t>EDGE-123165-417495</t>
        </is>
      </c>
    </row>
    <row r="2436">
      <c r="B2436" s="110" t="n">
        <v>142403</v>
      </c>
      <c r="C2436" s="108" t="inlineStr">
        <is>
          <t>Smartling-(2022-8-16-2022-9-15)_LangLink Localization Solutions Co, Ltd._HK_Translation</t>
        </is>
      </c>
      <c r="H2436" s="110" t="n">
        <v>2686.4</v>
      </c>
      <c r="I2436" s="110" t="n">
        <v>0.08550000000000001</v>
      </c>
      <c r="J2436" s="110" t="inlineStr">
        <is>
          <t>USD</t>
        </is>
      </c>
      <c r="K2436" s="110" t="n">
        <v>229.69</v>
      </c>
      <c r="L2436" s="110" t="inlineStr">
        <is>
          <t>EDGE-142403-417496</t>
        </is>
      </c>
    </row>
    <row r="2437">
      <c r="B2437" s="110" t="n">
        <v>190801</v>
      </c>
      <c r="C2437" s="108" t="inlineStr">
        <is>
          <t>Smartling-(2022-8-16-2022-9-15)_Li Yingsong_CN_Translation</t>
        </is>
      </c>
      <c r="H2437" s="110" t="n">
        <v>2082</v>
      </c>
      <c r="I2437" s="110" t="n">
        <v>0.18</v>
      </c>
      <c r="J2437" s="110" t="inlineStr">
        <is>
          <t>CNY</t>
        </is>
      </c>
      <c r="K2437" s="110" t="n">
        <v>374.76</v>
      </c>
      <c r="L2437" s="110" t="inlineStr">
        <is>
          <t>EDGE-190801-417497</t>
        </is>
      </c>
    </row>
    <row r="2438">
      <c r="B2438" s="110" t="n">
        <v>104494</v>
      </c>
      <c r="C2438" s="108" t="inlineStr">
        <is>
          <t>Smartling-(2022-8-16-2022-9-15)_Orlando Ho_HK_Review</t>
        </is>
      </c>
      <c r="H2438" s="110" t="n">
        <v>237</v>
      </c>
      <c r="I2438" s="110" t="n">
        <v>0.0375</v>
      </c>
      <c r="J2438" s="110" t="inlineStr">
        <is>
          <t>USD</t>
        </is>
      </c>
      <c r="K2438" s="110" t="n">
        <v>8.887499999999999</v>
      </c>
      <c r="L2438" s="110" t="inlineStr">
        <is>
          <t>EDGE-104494-417498</t>
        </is>
      </c>
    </row>
    <row r="2439">
      <c r="B2439" s="110" t="n">
        <v>74978</v>
      </c>
      <c r="C2439" s="108" t="inlineStr">
        <is>
          <t>Smartling-(2022-8-16-2022-9-15)_Pilar Vasquez_MX_Review</t>
        </is>
      </c>
      <c r="H2439" s="110" t="n">
        <v>237</v>
      </c>
      <c r="I2439" s="110" t="n">
        <v>0.017</v>
      </c>
      <c r="J2439" s="110" t="inlineStr">
        <is>
          <t>USD</t>
        </is>
      </c>
      <c r="K2439" s="110" t="n">
        <v>4.029</v>
      </c>
      <c r="L2439" s="110" t="inlineStr">
        <is>
          <t>EDGE-74978-417499</t>
        </is>
      </c>
    </row>
    <row r="2440">
      <c r="B2440" s="110" t="n">
        <v>74978</v>
      </c>
      <c r="C2440" s="108" t="inlineStr">
        <is>
          <t>Smartling-(2022-8-16-2022-9-15)_Pilar Vasquez_MX_Translation</t>
        </is>
      </c>
      <c r="H2440" s="110" t="n">
        <v>1322.7</v>
      </c>
      <c r="I2440" s="110" t="n">
        <v>0.035</v>
      </c>
      <c r="J2440" s="110" t="inlineStr">
        <is>
          <t>USD</t>
        </is>
      </c>
      <c r="K2440" s="110" t="n">
        <v>46.29</v>
      </c>
      <c r="L2440" s="110" t="inlineStr">
        <is>
          <t>EDGE-74978-417500</t>
        </is>
      </c>
    </row>
    <row r="2441">
      <c r="B2441" s="110" t="n">
        <v>170316</v>
      </c>
      <c r="C2441" s="108" t="inlineStr">
        <is>
          <t>Smartling-(2022-8-16-2022-9-15)_Sara Li_HK_Translation</t>
        </is>
      </c>
      <c r="H2441" s="110" t="n">
        <v>61.40000000000001</v>
      </c>
      <c r="I2441" s="110" t="n">
        <v>0.08500000000000001</v>
      </c>
      <c r="J2441" s="110" t="inlineStr">
        <is>
          <t>USD</t>
        </is>
      </c>
      <c r="K2441" s="110" t="n">
        <v>5.219000000000001</v>
      </c>
      <c r="L2441" s="110" t="inlineStr">
        <is>
          <t>EDGE-170316-417501</t>
        </is>
      </c>
    </row>
    <row r="2442">
      <c r="B2442" s="110" t="n">
        <v>123126</v>
      </c>
      <c r="C2442" s="108" t="inlineStr">
        <is>
          <t>Smartling-(2022-8-16-2022-9-15)_Seong Bok Lee_KO_Translation</t>
        </is>
      </c>
      <c r="H2442" s="110" t="n">
        <v>3435</v>
      </c>
      <c r="I2442" s="110" t="n">
        <v>0.056</v>
      </c>
      <c r="J2442" s="110" t="inlineStr">
        <is>
          <t>USD</t>
        </is>
      </c>
      <c r="K2442" s="110" t="n">
        <v>192.36</v>
      </c>
      <c r="L2442" s="110" t="inlineStr">
        <is>
          <t>EDGE-123126-417502</t>
        </is>
      </c>
    </row>
    <row r="2443">
      <c r="B2443" s="110" t="n">
        <v>51840</v>
      </c>
      <c r="C2443" s="108" t="inlineStr">
        <is>
          <t>Smartling-(2022-8-16-2022-9-15)_Simon Wei_TW_Translation</t>
        </is>
      </c>
      <c r="H2443" s="110" t="n">
        <v>4016.099999999999</v>
      </c>
      <c r="I2443" s="110" t="n">
        <v>0.035</v>
      </c>
      <c r="J2443" s="110" t="inlineStr">
        <is>
          <t>USD</t>
        </is>
      </c>
      <c r="K2443" s="110" t="n">
        <v>140.5635</v>
      </c>
      <c r="L2443" s="110" t="inlineStr">
        <is>
          <t>EDGE-51840-417503</t>
        </is>
      </c>
    </row>
    <row r="2444">
      <c r="B2444" s="110" t="n">
        <v>51840</v>
      </c>
      <c r="C2444" s="108" t="inlineStr">
        <is>
          <t>Smartling-(2022-8-16-2022-9-15)_Simon Wei_TW_Review</t>
        </is>
      </c>
      <c r="H2444" s="110" t="n">
        <v>237</v>
      </c>
      <c r="I2444" s="110" t="n">
        <v>0.02</v>
      </c>
      <c r="J2444" s="110" t="inlineStr">
        <is>
          <t>USD</t>
        </is>
      </c>
      <c r="K2444" s="110" t="n">
        <v>4.74</v>
      </c>
      <c r="L2444" s="110" t="inlineStr">
        <is>
          <t>EDGE-51840-417504</t>
        </is>
      </c>
    </row>
    <row r="2445">
      <c r="B2445" s="110" t="n">
        <v>133710</v>
      </c>
      <c r="C2445" s="108" t="inlineStr">
        <is>
          <t>Smartling-(2022-8-16-2022-9-15)_Vincent Miko_FR_CA_Translation</t>
        </is>
      </c>
      <c r="H2445" s="110" t="n">
        <v>2319.2</v>
      </c>
      <c r="I2445" s="110" t="n">
        <v>0.15</v>
      </c>
      <c r="J2445" s="110" t="inlineStr">
        <is>
          <t>USD</t>
        </is>
      </c>
      <c r="K2445" s="110" t="n">
        <v>347.8800000000001</v>
      </c>
      <c r="L2445" s="110" t="inlineStr">
        <is>
          <t>EDGE-133710-417505</t>
        </is>
      </c>
    </row>
    <row r="2446">
      <c r="B2446" s="110" t="n">
        <v>103906</v>
      </c>
      <c r="C2446" s="108" t="inlineStr">
        <is>
          <t>Smartling-(2022-8-16-2022-9-15)_Wang Bijun_CN_Translation</t>
        </is>
      </c>
      <c r="H2446" s="110" t="n">
        <v>320.1</v>
      </c>
      <c r="I2446" s="110" t="n">
        <v>0.04</v>
      </c>
      <c r="J2446" s="110" t="inlineStr">
        <is>
          <t>USD</t>
        </is>
      </c>
      <c r="K2446" s="110" t="n">
        <v>12.804</v>
      </c>
      <c r="L2446" s="110" t="inlineStr">
        <is>
          <t>EDGE-103906-417506</t>
        </is>
      </c>
    </row>
    <row r="2447">
      <c r="B2447" s="110" t="n">
        <v>164641</v>
      </c>
      <c r="C2447" s="108" t="inlineStr">
        <is>
          <t>Smartling-(2022-8-16-2022-9-15)_Yutaka Kato_JA_Translation</t>
        </is>
      </c>
      <c r="H2447" s="110" t="n">
        <v>4174.5</v>
      </c>
      <c r="I2447" s="110" t="n">
        <v>0.07000000000000001</v>
      </c>
      <c r="J2447" s="110" t="inlineStr">
        <is>
          <t>USD</t>
        </is>
      </c>
      <c r="K2447" s="110" t="n">
        <v>292.215</v>
      </c>
      <c r="L2447" s="110" t="inlineStr">
        <is>
          <t>EDGE-164641-417507</t>
        </is>
      </c>
    </row>
    <row r="2448">
      <c r="B2448" s="110" t="n">
        <v>16756</v>
      </c>
      <c r="C2448" s="108" t="inlineStr">
        <is>
          <t>Smartling-(2022-8-16-2022-9-15)_占英 郭_CN_Translation</t>
        </is>
      </c>
      <c r="H2448" s="110" t="n">
        <v>1209.1</v>
      </c>
      <c r="I2448" s="110" t="n">
        <v>0.18</v>
      </c>
      <c r="J2448" s="110" t="inlineStr">
        <is>
          <t>CNY</t>
        </is>
      </c>
      <c r="K2448" s="110" t="n">
        <v>217.638</v>
      </c>
      <c r="L2448" s="110" t="inlineStr">
        <is>
          <t>EDGE-16756-417508</t>
        </is>
      </c>
    </row>
    <row r="2449">
      <c r="B2449" s="110" t="n">
        <v>49612</v>
      </c>
      <c r="C2449" s="108" t="inlineStr">
        <is>
          <t>Smartling-(2022-8-16-2022-9-15)_Ratchanee Pengkaew_TH_Translation</t>
        </is>
      </c>
      <c r="H2449" s="110" t="n">
        <v>362.8</v>
      </c>
      <c r="I2449" s="110" t="n">
        <v>0.06</v>
      </c>
      <c r="J2449" s="110" t="inlineStr">
        <is>
          <t>USD</t>
        </is>
      </c>
      <c r="K2449" s="110" t="n">
        <v>21.768</v>
      </c>
      <c r="L2449" s="110" t="inlineStr">
        <is>
          <t>EDGE-49612-417509</t>
        </is>
      </c>
    </row>
    <row r="2450">
      <c r="B2450" s="110" t="n">
        <v>185350</v>
      </c>
      <c r="C2450" s="108" t="inlineStr">
        <is>
          <t>Smartling-(2022-8-16-2022-9-15)_Paramate Soontornwipat_TH_Translation</t>
        </is>
      </c>
      <c r="H2450" s="110" t="n">
        <v>249.1</v>
      </c>
      <c r="I2450" s="110" t="n">
        <v>0.06</v>
      </c>
      <c r="J2450" s="110" t="inlineStr">
        <is>
          <t>USD</t>
        </is>
      </c>
      <c r="K2450" s="110">
        <f>H2450*I2450</f>
        <v/>
      </c>
      <c r="L2450" s="110" t="inlineStr">
        <is>
          <t>EDGE-185350-417510</t>
        </is>
      </c>
    </row>
    <row r="2451">
      <c r="B2451" s="110" t="n">
        <v>185350</v>
      </c>
      <c r="C2451" s="108" t="inlineStr">
        <is>
          <t>Smartling-(2022-8-16-2022-9-15)_Paramate Soontornwipat_TH_Review</t>
        </is>
      </c>
      <c r="H2451" s="110" t="n">
        <v>754</v>
      </c>
      <c r="I2451" s="110" t="n">
        <v>0.03</v>
      </c>
      <c r="J2451" s="110" t="inlineStr">
        <is>
          <t>USD</t>
        </is>
      </c>
      <c r="K2451" s="110">
        <f>H2451*I2451</f>
        <v/>
      </c>
      <c r="L2451" s="110" t="inlineStr">
        <is>
          <t>EDGE-185350-417511</t>
        </is>
      </c>
    </row>
    <row r="2452">
      <c r="B2452" s="110" t="n">
        <v>119669</v>
      </c>
      <c r="C2452" s="108" t="inlineStr">
        <is>
          <t>Tesla-(2022-8-19-2022-9-19)_Gyeongsu Lee_KO_Translation</t>
        </is>
      </c>
      <c r="H2452" s="110" t="n">
        <v>10748.8</v>
      </c>
      <c r="I2452" s="110" t="n">
        <v>0.06</v>
      </c>
      <c r="J2452" s="110" t="inlineStr">
        <is>
          <t>USD</t>
        </is>
      </c>
      <c r="K2452" s="110" t="n">
        <v>644.9279999999998</v>
      </c>
      <c r="L2452" s="110" t="inlineStr">
        <is>
          <t>EDGE-119669-418147</t>
        </is>
      </c>
    </row>
    <row r="2453">
      <c r="B2453" s="110" t="n">
        <v>192865</v>
      </c>
      <c r="C2453" s="119" t="inlineStr">
        <is>
          <t>Tesla-(2022-8-19-2022-9-19)_Jun Soo Jeon_KO_Translation</t>
        </is>
      </c>
      <c r="H2453" s="439">
        <f>K2453/I2453</f>
        <v/>
      </c>
      <c r="I2453" s="110" t="n">
        <v>0.09</v>
      </c>
      <c r="J2453" s="110" t="inlineStr">
        <is>
          <t>USD</t>
        </is>
      </c>
      <c r="K2453" s="439" t="n">
        <v>431.32</v>
      </c>
      <c r="L2453" s="110" t="inlineStr">
        <is>
          <t>EDGE-192865-418148</t>
        </is>
      </c>
    </row>
    <row r="2454">
      <c r="B2454" s="110" t="n">
        <v>123165</v>
      </c>
      <c r="C2454" s="108" t="inlineStr">
        <is>
          <t>Tesla-(2022-8-19-2022-9-19)_Sang Yun Lee_KO_Translation</t>
        </is>
      </c>
      <c r="H2454" s="110" t="n">
        <v>833.3</v>
      </c>
      <c r="I2454" s="110" t="n">
        <v>0.05</v>
      </c>
      <c r="J2454" s="110" t="inlineStr">
        <is>
          <t>USD</t>
        </is>
      </c>
      <c r="K2454" s="110" t="n">
        <v>41.665</v>
      </c>
      <c r="L2454" s="110" t="inlineStr">
        <is>
          <t>EDGE-123165-418149</t>
        </is>
      </c>
    </row>
    <row r="2455">
      <c r="B2455" s="110" t="n">
        <v>123126</v>
      </c>
      <c r="C2455" s="108" t="inlineStr">
        <is>
          <t>Tesla-(2022-8-19-2022-9-19)_Seong Bok Lee_KO_Translation</t>
        </is>
      </c>
      <c r="H2455" s="110" t="n">
        <v>109.7</v>
      </c>
      <c r="I2455" s="110" t="n">
        <v>0.07000000000000001</v>
      </c>
      <c r="J2455" s="110" t="inlineStr">
        <is>
          <t>USD</t>
        </is>
      </c>
      <c r="K2455" s="110" t="n">
        <v>7.679000000000001</v>
      </c>
      <c r="L2455" s="110" t="inlineStr">
        <is>
          <t>EDGE-123126-418150</t>
        </is>
      </c>
    </row>
    <row r="2456">
      <c r="B2456" s="110" t="n">
        <v>169885</v>
      </c>
      <c r="C2456" s="108" t="inlineStr">
        <is>
          <t>Tesla-(2022-8-19-2022-9-19)_Yoonpyo Hong(Eugene)_KO_Translation</t>
        </is>
      </c>
      <c r="H2456" s="110" t="n">
        <v>180.3</v>
      </c>
      <c r="I2456" s="110" t="n">
        <v>0.06</v>
      </c>
      <c r="J2456" s="110" t="inlineStr">
        <is>
          <t>USD</t>
        </is>
      </c>
      <c r="K2456" s="110" t="n">
        <v>10.818</v>
      </c>
      <c r="L2456" s="110" t="inlineStr">
        <is>
          <t>EDGE-169885-418151</t>
        </is>
      </c>
    </row>
    <row r="2457">
      <c r="B2457" s="110" t="n">
        <v>169954</v>
      </c>
      <c r="C2457" s="108" t="inlineStr">
        <is>
          <t>Tesla-(2022-8-19-2022-9-19)_Peggy Chiang_TW_Translation</t>
        </is>
      </c>
      <c r="H2457" s="110" t="n">
        <v>3705.4</v>
      </c>
      <c r="I2457" s="110" t="n">
        <v>0.1</v>
      </c>
      <c r="J2457" s="110" t="inlineStr">
        <is>
          <t>USD</t>
        </is>
      </c>
      <c r="K2457" s="110" t="n">
        <v>370.54</v>
      </c>
      <c r="L2457" s="110" t="inlineStr">
        <is>
          <t>EDGE-169954-418152</t>
        </is>
      </c>
    </row>
    <row r="2458">
      <c r="B2458" s="110" t="n">
        <v>51840</v>
      </c>
      <c r="C2458" s="108" t="inlineStr">
        <is>
          <t>Tesla-(2022-8-19-2022-9-19)_Simon Wei_TW_Translation</t>
        </is>
      </c>
      <c r="H2458" s="110" t="n">
        <v>6646.799999999999</v>
      </c>
      <c r="I2458" s="110" t="n">
        <v>0.035</v>
      </c>
      <c r="J2458" s="110" t="inlineStr">
        <is>
          <t>USD</t>
        </is>
      </c>
      <c r="K2458" s="110" t="n">
        <v>232.638</v>
      </c>
      <c r="L2458" s="110" t="inlineStr">
        <is>
          <t>EDGE-51840-418153</t>
        </is>
      </c>
    </row>
    <row r="2459">
      <c r="B2459" s="110" t="n">
        <v>119669</v>
      </c>
      <c r="C2459" s="108" t="inlineStr">
        <is>
          <t>Tesla-(2022-8-19-2022-9-19)_Gyeongsu Lee_KO_Review</t>
        </is>
      </c>
      <c r="H2459" s="110" t="n">
        <v>5196.8</v>
      </c>
      <c r="I2459" s="110" t="n">
        <v>0.03</v>
      </c>
      <c r="J2459" s="110" t="inlineStr">
        <is>
          <t>USD</t>
        </is>
      </c>
      <c r="K2459" s="110" t="n">
        <v>155.904</v>
      </c>
      <c r="L2459" s="110" t="inlineStr">
        <is>
          <t>EDGE-119669-418154</t>
        </is>
      </c>
    </row>
    <row r="2460">
      <c r="B2460" s="110" t="n">
        <v>192865</v>
      </c>
      <c r="C2460" s="119" t="inlineStr">
        <is>
          <t>Tesla-(2022-8-19-2022-9-19)_Jun Soo Jeon_KO_Review</t>
        </is>
      </c>
      <c r="H2460" s="439">
        <f>K2460/I2460</f>
        <v/>
      </c>
      <c r="I2460" s="110" t="n">
        <v>0.035</v>
      </c>
      <c r="J2460" s="110" t="inlineStr">
        <is>
          <t>USD</t>
        </is>
      </c>
      <c r="K2460" s="439" t="n">
        <v>314.92</v>
      </c>
      <c r="L2460" s="110" t="inlineStr">
        <is>
          <t>EDGE-192865-418155</t>
        </is>
      </c>
    </row>
    <row r="2461">
      <c r="B2461" s="110" t="n">
        <v>123165</v>
      </c>
      <c r="C2461" s="108" t="inlineStr">
        <is>
          <t>Tesla-(2022-8-19-2022-9-19)_Sang Yun Lee_KO_Review</t>
        </is>
      </c>
      <c r="H2461" s="110" t="n">
        <v>1173.4</v>
      </c>
      <c r="I2461" s="110" t="n">
        <v>0.025</v>
      </c>
      <c r="J2461" s="110" t="inlineStr">
        <is>
          <t>USD</t>
        </is>
      </c>
      <c r="K2461" s="110" t="n">
        <v>29.335</v>
      </c>
      <c r="L2461" s="110" t="inlineStr">
        <is>
          <t>EDGE-123165-418156</t>
        </is>
      </c>
    </row>
    <row r="2462">
      <c r="B2462" s="110" t="n">
        <v>123126</v>
      </c>
      <c r="C2462" s="108" t="inlineStr">
        <is>
          <t>Tesla-(2022-8-19-2022-9-19)_Seong Bok Lee_KO_Review</t>
        </is>
      </c>
      <c r="H2462" s="110" t="n">
        <v>618.6</v>
      </c>
      <c r="I2462" s="110" t="n">
        <v>0.03</v>
      </c>
      <c r="J2462" s="110" t="inlineStr">
        <is>
          <t>USD</t>
        </is>
      </c>
      <c r="K2462" s="110" t="n">
        <v>18.558</v>
      </c>
      <c r="L2462" s="110" t="inlineStr">
        <is>
          <t>EDGE-123126-418157</t>
        </is>
      </c>
    </row>
    <row r="2463">
      <c r="B2463" s="110" t="n">
        <v>169954</v>
      </c>
      <c r="C2463" s="108" t="inlineStr">
        <is>
          <t>Tesla-(2022-8-19-2022-9-19)_Peggy Chiang_TW_Review</t>
        </is>
      </c>
      <c r="H2463" s="110" t="n">
        <v>3914.199999999999</v>
      </c>
      <c r="I2463" s="110" t="n">
        <v>0.03</v>
      </c>
      <c r="J2463" s="110" t="inlineStr">
        <is>
          <t>USD</t>
        </is>
      </c>
      <c r="K2463" s="110" t="n">
        <v>117.426</v>
      </c>
      <c r="L2463" s="110" t="inlineStr">
        <is>
          <t>EDGE-169954-418158</t>
        </is>
      </c>
    </row>
    <row r="2464">
      <c r="B2464" s="110" t="n">
        <v>51840</v>
      </c>
      <c r="C2464" s="108" t="inlineStr">
        <is>
          <t>Tesla-(2022-8-19-2022-9-19)_Simon Wei_TW_Review</t>
        </is>
      </c>
      <c r="H2464" s="110" t="n">
        <v>210.3</v>
      </c>
      <c r="I2464" s="110" t="n">
        <v>0.02</v>
      </c>
      <c r="J2464" s="110" t="inlineStr">
        <is>
          <t>USD</t>
        </is>
      </c>
      <c r="K2464" s="110" t="n">
        <v>4.206</v>
      </c>
      <c r="L2464" s="110" t="inlineStr">
        <is>
          <t>EDGE-51840-418159</t>
        </is>
      </c>
    </row>
    <row r="2465">
      <c r="B2465" s="110" t="n">
        <v>142406</v>
      </c>
      <c r="C2465" s="108" t="inlineStr">
        <is>
          <t>Tesla-(2022-8-19-2022-9-19)_Stacey Yeh_TW_Review</t>
        </is>
      </c>
      <c r="H2465" s="439">
        <f>K2465/I2465</f>
        <v/>
      </c>
      <c r="I2465" s="110" t="n">
        <v>0.022</v>
      </c>
      <c r="J2465" s="110" t="inlineStr">
        <is>
          <t>USD</t>
        </is>
      </c>
      <c r="K2465" s="439" t="n">
        <v>146.7202</v>
      </c>
      <c r="L2465" s="110" t="inlineStr">
        <is>
          <t>EDGE-142406-418160</t>
        </is>
      </c>
    </row>
    <row r="2466">
      <c r="B2466" s="110" t="n">
        <v>119669</v>
      </c>
      <c r="C2466" s="108" t="inlineStr">
        <is>
          <t>20220919_KO_#205977_finish untranslated content_Gyeongsu_T</t>
        </is>
      </c>
      <c r="H2466" s="110" t="n">
        <v>0.5</v>
      </c>
      <c r="I2466" s="110" t="n">
        <v>20</v>
      </c>
      <c r="J2466" s="110" t="inlineStr">
        <is>
          <t>USD</t>
        </is>
      </c>
      <c r="K2466" s="110" t="n">
        <v>10</v>
      </c>
      <c r="L2466" s="110" t="inlineStr">
        <is>
          <t>EDGE-119669-418258</t>
        </is>
      </c>
    </row>
    <row r="2467">
      <c r="B2467" s="110" t="n">
        <v>192865</v>
      </c>
      <c r="C2467" s="108" t="inlineStr">
        <is>
          <t>20220907_Tesla 2022.9.6_checks__PG-X-C_KO_Jun Soo Jeon</t>
        </is>
      </c>
      <c r="H2467" s="110" t="n">
        <v>0.5</v>
      </c>
      <c r="I2467" s="110" t="n">
        <v>25</v>
      </c>
      <c r="J2467" s="110" t="inlineStr">
        <is>
          <t>USD</t>
        </is>
      </c>
      <c r="K2467" s="110" t="n">
        <v>12.5</v>
      </c>
      <c r="L2467" s="110" t="inlineStr">
        <is>
          <t>EDGE-192865-418262</t>
        </is>
      </c>
    </row>
    <row r="2468">
      <c r="B2468" s="110" t="n">
        <v>169954</v>
      </c>
      <c r="C2468" s="108" t="inlineStr">
        <is>
          <t>20220907_Tesla 2022.9.6_checks__PG-X-C_TW_Peggy</t>
        </is>
      </c>
      <c r="H2468" s="110" t="n">
        <v>0.5</v>
      </c>
      <c r="I2468" s="110" t="n">
        <v>30</v>
      </c>
      <c r="J2468" s="110" t="inlineStr">
        <is>
          <t>USD</t>
        </is>
      </c>
      <c r="K2468" s="110" t="n">
        <v>15</v>
      </c>
      <c r="L2468" s="110" t="inlineStr">
        <is>
          <t>EDGE-169954-418264</t>
        </is>
      </c>
    </row>
    <row r="2469">
      <c r="B2469" s="110" t="n">
        <v>5522</v>
      </c>
      <c r="C2469" s="108" t="inlineStr">
        <is>
          <t>Tesla-(2022-8-19-2022-9-19)_ESTR_TR_Translation</t>
        </is>
      </c>
      <c r="H2469" s="110" t="n">
        <v>3756.3</v>
      </c>
      <c r="I2469" s="110" t="n">
        <v>0.063</v>
      </c>
      <c r="J2469" s="110" t="inlineStr">
        <is>
          <t>USD</t>
        </is>
      </c>
      <c r="K2469" s="110">
        <f>I2469*H2469</f>
        <v/>
      </c>
      <c r="L2469" s="110" t="inlineStr">
        <is>
          <t>EDGE-5522-418550</t>
        </is>
      </c>
    </row>
    <row r="2470">
      <c r="B2470" s="110" t="n">
        <v>7341</v>
      </c>
      <c r="C2470" s="108" t="inlineStr">
        <is>
          <t>Tesla-(2022-8-19-2022-9-19)_Gerard Grivé_CA_TEP</t>
        </is>
      </c>
      <c r="H2470" s="110" t="n">
        <v>3759.9</v>
      </c>
      <c r="I2470" s="110" t="n">
        <v>0.105</v>
      </c>
      <c r="J2470" s="110" t="inlineStr">
        <is>
          <t>EUR</t>
        </is>
      </c>
      <c r="K2470" s="110">
        <f>I2470*H2470</f>
        <v/>
      </c>
      <c r="L2470" s="110" t="inlineStr">
        <is>
          <t>EDGE-7341-418551</t>
        </is>
      </c>
    </row>
    <row r="2471">
      <c r="B2471" s="110" t="n">
        <v>7341</v>
      </c>
      <c r="C2471" s="108" t="inlineStr">
        <is>
          <t>Tesla-(2022-8-19-2022-9-19)_Gerard Grivé_CA_Translation</t>
        </is>
      </c>
      <c r="H2471" s="110" t="n">
        <v>5448.3</v>
      </c>
      <c r="I2471" s="110" t="n">
        <v>0.079</v>
      </c>
      <c r="J2471" s="110" t="inlineStr">
        <is>
          <t>EUR</t>
        </is>
      </c>
      <c r="K2471" s="110">
        <f>I2471*H2471</f>
        <v/>
      </c>
      <c r="L2471" s="110" t="inlineStr">
        <is>
          <t>EDGE-7341-418552</t>
        </is>
      </c>
    </row>
    <row r="2472">
      <c r="B2472" s="110" t="n">
        <v>48618</v>
      </c>
      <c r="C2472" s="108" t="inlineStr">
        <is>
          <t>Tesla-(2022-8-19-2022-9-19)_GTU_DE_Review</t>
        </is>
      </c>
      <c r="H2472" s="110" t="n">
        <v>770.0999999999999</v>
      </c>
      <c r="I2472" s="110" t="n">
        <v>0.035</v>
      </c>
      <c r="J2472" s="110" t="inlineStr">
        <is>
          <t>EUR</t>
        </is>
      </c>
      <c r="K2472" s="110">
        <f>I2472*H2472</f>
        <v/>
      </c>
      <c r="L2472" s="110" t="inlineStr">
        <is>
          <t>EDGE-48618-418553</t>
        </is>
      </c>
    </row>
    <row r="2473">
      <c r="B2473" s="110" t="n">
        <v>48618</v>
      </c>
      <c r="C2473" s="108" t="inlineStr">
        <is>
          <t>Tesla-(2022-8-19-2022-9-19)_GTU_DE_Translation</t>
        </is>
      </c>
      <c r="H2473" s="110" t="n">
        <v>1167.9</v>
      </c>
      <c r="I2473" s="110" t="n">
        <v>0.135</v>
      </c>
      <c r="J2473" s="110" t="inlineStr">
        <is>
          <t>EUR</t>
        </is>
      </c>
      <c r="K2473" s="110">
        <f>I2473*H2473</f>
        <v/>
      </c>
      <c r="L2473" s="110" t="inlineStr">
        <is>
          <t>EDGE-48618-418554</t>
        </is>
      </c>
    </row>
    <row r="2474">
      <c r="B2474" s="110" t="n">
        <v>146800</v>
      </c>
      <c r="C2474" s="108" t="inlineStr">
        <is>
          <t>Tesla-(2022-8-19-2022-9-19)_Hudayi Ozcan_TR_Review</t>
        </is>
      </c>
      <c r="H2474" s="110" t="n">
        <v>3963.699999999999</v>
      </c>
      <c r="I2474" s="110" t="n">
        <v>0.02</v>
      </c>
      <c r="J2474" s="110" t="inlineStr">
        <is>
          <t>USD</t>
        </is>
      </c>
      <c r="K2474" s="110">
        <f>I2474*H2474</f>
        <v/>
      </c>
      <c r="L2474" s="110" t="inlineStr">
        <is>
          <t>EDGE-146800-418555</t>
        </is>
      </c>
    </row>
    <row r="2475">
      <c r="B2475" s="110" t="n">
        <v>175908</v>
      </c>
      <c r="C2475" s="108" t="inlineStr">
        <is>
          <t>Tesla-(2022-8-19-2022-9-19)_Johan Mikael Kjällman_SV_Review</t>
        </is>
      </c>
      <c r="H2475" s="439" t="n">
        <v>1</v>
      </c>
      <c r="I2475" s="439" t="n">
        <v>30</v>
      </c>
      <c r="J2475" s="110" t="inlineStr">
        <is>
          <t>EUR</t>
        </is>
      </c>
      <c r="K2475" s="439">
        <f>I2475*H2475</f>
        <v/>
      </c>
      <c r="L2475" s="110" t="inlineStr">
        <is>
          <t>EDGE-175908-418556</t>
        </is>
      </c>
    </row>
    <row r="2476">
      <c r="B2476" s="110" t="n">
        <v>175908</v>
      </c>
      <c r="C2476" s="108" t="inlineStr">
        <is>
          <t>Tesla-(2022-8-19-2022-9-19)_Johan Mikael Kjällman_SV_Translation</t>
        </is>
      </c>
      <c r="H2476" s="439" t="n">
        <v>5476.6</v>
      </c>
      <c r="I2476" s="110" t="n">
        <v>0.13</v>
      </c>
      <c r="J2476" s="110" t="inlineStr">
        <is>
          <t>EUR</t>
        </is>
      </c>
      <c r="K2476" s="439" t="n">
        <v>711.958</v>
      </c>
      <c r="L2476" s="110" t="inlineStr">
        <is>
          <t>EDGE-175908-418557</t>
        </is>
      </c>
    </row>
    <row r="2477">
      <c r="B2477" s="110" t="n">
        <v>67147</v>
      </c>
      <c r="C2477" s="108" t="inlineStr">
        <is>
          <t>Tesla-(2022-8-19-2022-9-19)_Keelin Feeney_EN_UK_Translation</t>
        </is>
      </c>
      <c r="H2477" s="110" t="n">
        <v>3590.6</v>
      </c>
      <c r="I2477" s="110" t="n">
        <v>0.03</v>
      </c>
      <c r="J2477" s="110" t="inlineStr">
        <is>
          <t>EUR</t>
        </is>
      </c>
      <c r="K2477" s="110">
        <f>I2477*H2477</f>
        <v/>
      </c>
      <c r="L2477" s="110" t="inlineStr">
        <is>
          <t>EDGE-67147-418558</t>
        </is>
      </c>
    </row>
    <row r="2478">
      <c r="B2478" s="110" t="n">
        <v>52013</v>
      </c>
      <c r="C2478" s="108" t="inlineStr">
        <is>
          <t>Tesla-(2022-8-19-2022-9-19)_Kirsten Dammasch_DE_Review</t>
        </is>
      </c>
      <c r="H2478" s="110" t="n">
        <v>2340</v>
      </c>
      <c r="I2478" s="110" t="n">
        <v>0.02</v>
      </c>
      <c r="J2478" s="110" t="inlineStr">
        <is>
          <t>EUR</t>
        </is>
      </c>
      <c r="K2478" s="110">
        <f>I2478*H2478</f>
        <v/>
      </c>
      <c r="L2478" s="110" t="inlineStr">
        <is>
          <t>EDGE-52013-418559</t>
        </is>
      </c>
    </row>
    <row r="2479">
      <c r="B2479" s="110" t="n">
        <v>81450</v>
      </c>
      <c r="C2479" s="108" t="inlineStr">
        <is>
          <t>Tesla-(2022-8-19-2022-9-19)_Lingsoft_SV_SV_Translation</t>
        </is>
      </c>
      <c r="H2479" s="110" t="n">
        <v>524.8</v>
      </c>
      <c r="I2479" s="110" t="n">
        <v>0.145</v>
      </c>
      <c r="J2479" s="110" t="inlineStr">
        <is>
          <t>EUR</t>
        </is>
      </c>
      <c r="K2479" s="110">
        <f>I2479*H2479</f>
        <v/>
      </c>
      <c r="L2479" s="110" t="inlineStr">
        <is>
          <t>EDGE-81450-418560</t>
        </is>
      </c>
    </row>
    <row r="2480">
      <c r="B2480" s="110" t="n">
        <v>44352</v>
      </c>
      <c r="C2480" s="108" t="inlineStr">
        <is>
          <t>Tesla-(2022-8-19-2022-9-19)_Luca Ghelli _IT_TEP</t>
        </is>
      </c>
      <c r="H2480" s="110" t="n">
        <v>788.8000000000001</v>
      </c>
      <c r="I2480" s="110" t="n">
        <v>0.08</v>
      </c>
      <c r="J2480" s="110" t="inlineStr">
        <is>
          <t>EUR</t>
        </is>
      </c>
      <c r="K2480" s="110">
        <f>I2480*H2480</f>
        <v/>
      </c>
      <c r="L2480" s="110" t="inlineStr">
        <is>
          <t>EDGE-44352-418561</t>
        </is>
      </c>
    </row>
    <row r="2481">
      <c r="B2481" s="110" t="n">
        <v>44352</v>
      </c>
      <c r="C2481" s="108" t="inlineStr">
        <is>
          <t>Tesla-(2022-8-19-2022-9-19)_Luca Ghelli _IT_Translation</t>
        </is>
      </c>
      <c r="H2481" s="110" t="n">
        <v>3227</v>
      </c>
      <c r="I2481" s="110" t="n">
        <v>0.07000000000000001</v>
      </c>
      <c r="J2481" s="110" t="inlineStr">
        <is>
          <t>EUR</t>
        </is>
      </c>
      <c r="K2481" s="110">
        <f>I2481*H2481</f>
        <v/>
      </c>
      <c r="L2481" s="110" t="inlineStr">
        <is>
          <t>EDGE-44352-418562</t>
        </is>
      </c>
    </row>
    <row r="2482">
      <c r="B2482" s="110" t="n">
        <v>25876</v>
      </c>
      <c r="C2482" s="108" t="inlineStr">
        <is>
          <t>Tesla-(2022-8-19-2022-9-19)_Monica Colman_IT_Translation</t>
        </is>
      </c>
      <c r="H2482" s="110" t="n">
        <v>542.4</v>
      </c>
      <c r="I2482" s="110" t="n">
        <v>0.075</v>
      </c>
      <c r="J2482" s="110" t="inlineStr">
        <is>
          <t>EUR</t>
        </is>
      </c>
      <c r="K2482" s="110">
        <f>I2482*H2482</f>
        <v/>
      </c>
      <c r="L2482" s="110" t="inlineStr">
        <is>
          <t>EDGE-25876-418563</t>
        </is>
      </c>
    </row>
    <row r="2483">
      <c r="B2483" s="110" t="n">
        <v>169881</v>
      </c>
      <c r="C2483" s="108" t="inlineStr">
        <is>
          <t>Tesla-(2022-8-19-2022-9-19)_Philipp Weber_DE_Translation+Review</t>
        </is>
      </c>
      <c r="H2483" s="439" t="n">
        <v>28.75</v>
      </c>
      <c r="I2483" s="439" t="n">
        <v>24</v>
      </c>
      <c r="J2483" s="110" t="inlineStr">
        <is>
          <t>EUR</t>
        </is>
      </c>
      <c r="K2483" s="439">
        <f>I2483*H2483</f>
        <v/>
      </c>
      <c r="L2483" s="110" t="inlineStr">
        <is>
          <t>EDGE-169881-418564</t>
        </is>
      </c>
    </row>
    <row r="2484">
      <c r="B2484" s="110" t="n">
        <v>123749</v>
      </c>
      <c r="C2484" s="108" t="inlineStr">
        <is>
          <t>Tesla-(2022-8-19-2022-9-19)_Vanessa Robinson_EN_UK_Translation</t>
        </is>
      </c>
      <c r="H2484" s="110" t="n">
        <v>169.1</v>
      </c>
      <c r="I2484" s="110" t="n">
        <v>0.035</v>
      </c>
      <c r="J2484" s="110" t="inlineStr">
        <is>
          <t>EUR</t>
        </is>
      </c>
      <c r="K2484" s="110">
        <f>I2484*H2484</f>
        <v/>
      </c>
      <c r="L2484" s="110" t="inlineStr">
        <is>
          <t>EDGE-123749-418565</t>
        </is>
      </c>
    </row>
    <row r="2485">
      <c r="B2485" s="110" t="n">
        <v>20131</v>
      </c>
      <c r="C2485" s="108" t="inlineStr">
        <is>
          <t>Tesla-(2022-7-20-2022-8-18)_TTG_CA_Translation</t>
        </is>
      </c>
      <c r="H2485" s="110" t="n">
        <v>82</v>
      </c>
      <c r="I2485" s="110" t="n">
        <v>0.105</v>
      </c>
      <c r="J2485" s="110" t="inlineStr">
        <is>
          <t>USD</t>
        </is>
      </c>
      <c r="K2485" s="110">
        <f>I2485*H2485</f>
        <v/>
      </c>
      <c r="L2485" s="110" t="inlineStr">
        <is>
          <t>EDGE-20131-418566</t>
        </is>
      </c>
    </row>
    <row r="2486">
      <c r="B2486" s="110" t="n">
        <v>20131</v>
      </c>
      <c r="C2486" s="108" t="inlineStr">
        <is>
          <t>Tesla-(2022-8-19-2022-9-19)_TTG_SV_Translation</t>
        </is>
      </c>
      <c r="H2486" s="110" t="n">
        <v>121</v>
      </c>
      <c r="I2486" s="110" t="n">
        <v>0.08500000000000001</v>
      </c>
      <c r="J2486" s="110" t="inlineStr">
        <is>
          <t>USD</t>
        </is>
      </c>
      <c r="K2486" s="110">
        <f>H2486*I2486</f>
        <v/>
      </c>
      <c r="L2486" s="110" t="inlineStr">
        <is>
          <t>EDGE-20131-418567</t>
        </is>
      </c>
    </row>
    <row r="2487">
      <c r="B2487" s="110" t="n">
        <v>74709</v>
      </c>
      <c r="C2487" s="108" t="inlineStr">
        <is>
          <t>Tesla-(2022-7-20-2022-8-18)_Asa Karlsson_SV_Translation</t>
        </is>
      </c>
      <c r="H2487" s="110" t="n">
        <v>310.8</v>
      </c>
      <c r="I2487" s="110" t="n">
        <v>0.13</v>
      </c>
      <c r="J2487" s="110" t="inlineStr">
        <is>
          <t>EUR</t>
        </is>
      </c>
      <c r="K2487" s="110">
        <f>I2487*H2487</f>
        <v/>
      </c>
      <c r="L2487" s="110" t="inlineStr">
        <is>
          <t>EDGE-74709-418568</t>
        </is>
      </c>
    </row>
    <row r="2488">
      <c r="B2488" s="110" t="n">
        <v>74948</v>
      </c>
      <c r="C2488" s="108" t="inlineStr">
        <is>
          <t>Tesla-(2022-7-20-2022-8-18)_Ioana Basterra_CA_Translation</t>
        </is>
      </c>
      <c r="H2488" s="110" t="n">
        <v>24.3</v>
      </c>
      <c r="I2488" s="110" t="n">
        <v>0.09</v>
      </c>
      <c r="J2488" s="110" t="inlineStr">
        <is>
          <t>EUR</t>
        </is>
      </c>
      <c r="K2488" s="110">
        <f>I2488*H2488</f>
        <v/>
      </c>
      <c r="L2488" s="110" t="inlineStr">
        <is>
          <t>EDGE-74948-418569</t>
        </is>
      </c>
    </row>
    <row r="2489">
      <c r="B2489" s="110" t="n">
        <v>195768</v>
      </c>
      <c r="C2489" s="108" t="inlineStr">
        <is>
          <t>Tesla-(2022-8-19-2022-9-19)_Oranit Senderov_HE_Translation</t>
        </is>
      </c>
      <c r="H2489" s="110">
        <f>K2489/I2489</f>
        <v/>
      </c>
      <c r="I2489" s="110" t="n">
        <v>0.09</v>
      </c>
      <c r="J2489" s="110" t="inlineStr">
        <is>
          <t>USD</t>
        </is>
      </c>
      <c r="K2489" s="110" t="n">
        <v>244.35</v>
      </c>
      <c r="L2489" s="110" t="inlineStr">
        <is>
          <t>EDGE-195768-419557</t>
        </is>
      </c>
    </row>
    <row r="2490">
      <c r="B2490" s="110" t="n">
        <v>176929</v>
      </c>
      <c r="C2490" s="108" t="inlineStr">
        <is>
          <t>Tesla-(2022-8-19-2022-9-19)_Rita Rocha Grave_PTPT_Translation</t>
        </is>
      </c>
      <c r="H2490" s="110" t="n">
        <v>3717</v>
      </c>
      <c r="I2490" s="110" t="n">
        <v>0.065</v>
      </c>
      <c r="J2490" s="110" t="inlineStr">
        <is>
          <t>EUR</t>
        </is>
      </c>
      <c r="K2490" s="110" t="n">
        <v>241.605</v>
      </c>
      <c r="L2490" s="110" t="inlineStr">
        <is>
          <t>EDGE-176929-419558</t>
        </is>
      </c>
    </row>
    <row r="2491">
      <c r="B2491" s="110" t="n">
        <v>187485</v>
      </c>
      <c r="C2491" s="108" t="inlineStr">
        <is>
          <t>Tesla-(2022-8-19-2022-9-19)_Theodoros Kalyvas_EL_Translation</t>
        </is>
      </c>
      <c r="H2491" s="110" t="n">
        <v>1294</v>
      </c>
      <c r="I2491" s="110" t="n">
        <v>0.08</v>
      </c>
      <c r="J2491" s="110" t="inlineStr">
        <is>
          <t>EUR</t>
        </is>
      </c>
      <c r="K2491" s="110" t="n">
        <v>103.52</v>
      </c>
      <c r="L2491" s="110" t="inlineStr">
        <is>
          <t>EDGE-187485-419559</t>
        </is>
      </c>
    </row>
    <row r="2492">
      <c r="B2492" s="439" t="n">
        <v>189794</v>
      </c>
      <c r="C2492" s="440" t="inlineStr">
        <is>
          <t>Tesla-(2022-8-19-2022-9-19)_Theodoros Vavekis_EL_Translation</t>
        </is>
      </c>
      <c r="D2492" s="439" t="n"/>
      <c r="E2492" s="439" t="n"/>
      <c r="F2492" s="439" t="n"/>
      <c r="G2492" s="439" t="n"/>
      <c r="H2492" s="439">
        <f>K2492/I2492</f>
        <v/>
      </c>
      <c r="I2492" s="439" t="n">
        <v>0.06</v>
      </c>
      <c r="J2492" s="439" t="inlineStr">
        <is>
          <t>EUR</t>
        </is>
      </c>
      <c r="K2492" s="439" t="n">
        <v>186</v>
      </c>
      <c r="L2492" s="439" t="inlineStr">
        <is>
          <t>EDGE-189794-419560</t>
        </is>
      </c>
    </row>
    <row r="2493">
      <c r="B2493" s="110" t="n">
        <v>195727</v>
      </c>
      <c r="C2493" s="108" t="inlineStr">
        <is>
          <t>Tesla-(2022-8-19-2022-9-19)_Valentin Cirdei_RO_Translation</t>
        </is>
      </c>
      <c r="H2493" s="110">
        <f>K2493/I2493</f>
        <v/>
      </c>
      <c r="I2493" s="110" t="n">
        <v>0.06</v>
      </c>
      <c r="J2493" s="110" t="inlineStr">
        <is>
          <t>EUR</t>
        </is>
      </c>
      <c r="K2493" s="110" t="n">
        <v>344</v>
      </c>
      <c r="L2493" s="110" t="inlineStr">
        <is>
          <t>EDGE-195727-419561</t>
        </is>
      </c>
    </row>
    <row r="2494">
      <c r="B2494" s="110" t="n">
        <v>195768</v>
      </c>
      <c r="C2494" s="108" t="inlineStr">
        <is>
          <t>Tesla-(2022-8-19-2022-9-19)_Oranit Senderov_HE_Review</t>
        </is>
      </c>
      <c r="H2494" s="110" t="n">
        <v>1240</v>
      </c>
      <c r="I2494" s="110" t="n">
        <v>0.04</v>
      </c>
      <c r="J2494" s="110" t="inlineStr">
        <is>
          <t>USD</t>
        </is>
      </c>
      <c r="K2494" s="110" t="n">
        <v>49.6</v>
      </c>
      <c r="L2494" s="110" t="inlineStr">
        <is>
          <t>EDGE-195768-419562</t>
        </is>
      </c>
    </row>
    <row r="2495">
      <c r="B2495" s="110" t="n">
        <v>177888</v>
      </c>
      <c r="C2495" s="108" t="inlineStr">
        <is>
          <t>Tesla-(2022-8-19-2022-9-19)_Luis Martins_PTPT_Review</t>
        </is>
      </c>
      <c r="H2495" s="110" t="n">
        <v>3368</v>
      </c>
      <c r="I2495" s="110" t="n">
        <v>0.02</v>
      </c>
      <c r="J2495" s="110" t="inlineStr">
        <is>
          <t>EUR</t>
        </is>
      </c>
      <c r="K2495" s="110" t="n">
        <v>67.36</v>
      </c>
      <c r="L2495" s="110" t="inlineStr">
        <is>
          <t>EDGE-177888-419563</t>
        </is>
      </c>
    </row>
    <row r="2496">
      <c r="B2496" s="439" t="n">
        <v>189794</v>
      </c>
      <c r="C2496" s="440" t="inlineStr">
        <is>
          <t>Tesla-(2022-8-19-2022-9-19)_Theodoros Vavekis_EL_Review</t>
        </is>
      </c>
      <c r="D2496" s="439" t="n"/>
      <c r="E2496" s="439" t="n"/>
      <c r="F2496" s="439" t="n"/>
      <c r="G2496" s="439" t="n"/>
      <c r="H2496" s="439">
        <f>K2496/I2496</f>
        <v/>
      </c>
      <c r="I2496" s="439" t="n">
        <v>0.03</v>
      </c>
      <c r="J2496" s="439" t="inlineStr">
        <is>
          <t>EUR</t>
        </is>
      </c>
      <c r="K2496" s="439" t="n">
        <v>111.8</v>
      </c>
      <c r="L2496" s="439" t="inlineStr">
        <is>
          <t>EDGE-189794-419564</t>
        </is>
      </c>
    </row>
    <row r="2497">
      <c r="B2497" s="110" t="n">
        <v>50728</v>
      </c>
      <c r="C2497" s="108" t="inlineStr">
        <is>
          <t>Tesla-(2022-8-19-2022-9-19)_Dalia Bracha_HE_Translation</t>
        </is>
      </c>
      <c r="H2497" s="110" t="n">
        <v>1494</v>
      </c>
      <c r="I2497" s="110" t="n">
        <v>0.1</v>
      </c>
      <c r="J2497" s="110" t="inlineStr">
        <is>
          <t>USD</t>
        </is>
      </c>
      <c r="K2497" s="110" t="n">
        <v>149.4</v>
      </c>
      <c r="L2497" s="110" t="inlineStr">
        <is>
          <t>EDGE-50728-419565</t>
        </is>
      </c>
    </row>
    <row r="2498">
      <c r="B2498" s="110" t="n">
        <v>150112</v>
      </c>
      <c r="C2498" s="108" t="inlineStr">
        <is>
          <t>Tesla-(2022-8-19-2022-9-19)_Koen Vander Elst_NL_Translation</t>
        </is>
      </c>
      <c r="H2498" s="110" t="n">
        <v>3596</v>
      </c>
      <c r="I2498" s="110" t="n">
        <v>0.1</v>
      </c>
      <c r="J2498" s="110" t="inlineStr">
        <is>
          <t>EUR</t>
        </is>
      </c>
      <c r="K2498" s="110" t="n">
        <v>359.6</v>
      </c>
      <c r="L2498" s="110" t="inlineStr">
        <is>
          <t>EDGE-150112-419566</t>
        </is>
      </c>
    </row>
    <row r="2499">
      <c r="B2499" s="110" t="n">
        <v>189758</v>
      </c>
      <c r="C2499" s="108" t="inlineStr">
        <is>
          <t>Tesla-(2022-8-19-2022-9-19)_Konstantinos Karanikas_EL_Translation</t>
        </is>
      </c>
      <c r="H2499" s="110" t="n">
        <v>287</v>
      </c>
      <c r="I2499" s="110" t="n">
        <v>0.09</v>
      </c>
      <c r="J2499" s="110" t="inlineStr">
        <is>
          <t>EUR</t>
        </is>
      </c>
      <c r="K2499" s="110" t="n">
        <v>25.83</v>
      </c>
      <c r="L2499" s="110" t="inlineStr">
        <is>
          <t>EDGE-189758-419567</t>
        </is>
      </c>
    </row>
    <row r="2500">
      <c r="B2500" s="439" t="n">
        <v>81450</v>
      </c>
      <c r="C2500" s="440" t="inlineStr">
        <is>
          <t>Tesla-(2022-8-19-2022-9-19)_Lingsoft_NO_NO_Translation</t>
        </is>
      </c>
      <c r="D2500" s="439" t="n"/>
      <c r="E2500" s="439" t="n"/>
      <c r="F2500" s="439" t="n"/>
      <c r="G2500" s="439" t="n"/>
      <c r="H2500" s="439">
        <f>K2500/I2500</f>
        <v/>
      </c>
      <c r="I2500" s="439" t="n">
        <v>0.155</v>
      </c>
      <c r="J2500" s="439" t="inlineStr">
        <is>
          <t>EUR</t>
        </is>
      </c>
      <c r="K2500" s="439" t="n">
        <v>660</v>
      </c>
      <c r="L2500" s="439" t="inlineStr">
        <is>
          <t>EDGE-81450-419568</t>
        </is>
      </c>
    </row>
    <row r="2501">
      <c r="B2501" s="439" t="n">
        <v>75145</v>
      </c>
      <c r="C2501" s="440" t="inlineStr">
        <is>
          <t>Tesla-(2022-8-19-2022-9-19)_Marie-Louise de Klerk_NL_Review</t>
        </is>
      </c>
      <c r="D2501" s="439" t="n"/>
      <c r="E2501" s="439" t="n"/>
      <c r="F2501" s="439" t="n"/>
      <c r="G2501" s="439" t="n"/>
      <c r="H2501" s="439" t="n">
        <v>4050</v>
      </c>
      <c r="I2501" s="439" t="n">
        <v>0.03</v>
      </c>
      <c r="J2501" s="439" t="inlineStr">
        <is>
          <t>EUR</t>
        </is>
      </c>
      <c r="K2501" s="439" t="n">
        <v>121.5</v>
      </c>
      <c r="L2501" s="439" t="inlineStr">
        <is>
          <t>EDGE-75145-419574</t>
        </is>
      </c>
    </row>
    <row r="2502">
      <c r="B2502" s="110" t="n">
        <v>219457</v>
      </c>
      <c r="C2502" s="108" t="inlineStr">
        <is>
          <t>Tesla-(2022-8-19-2022-9-19)_Ioannis Lachanis_EL_Translation</t>
        </is>
      </c>
      <c r="D2502" s="563" t="n"/>
      <c r="E2502" s="563" t="n"/>
      <c r="F2502" s="563" t="n"/>
      <c r="G2502" s="563" t="n"/>
      <c r="H2502" s="110" t="n">
        <v>460.4</v>
      </c>
      <c r="I2502" s="110" t="n">
        <v>0.06</v>
      </c>
      <c r="J2502" s="110" t="inlineStr">
        <is>
          <t>USD</t>
        </is>
      </c>
      <c r="K2502" s="110">
        <f>460.4*0.06</f>
        <v/>
      </c>
      <c r="L2502" s="110" t="inlineStr">
        <is>
          <t>EDGE-219457-419569</t>
        </is>
      </c>
    </row>
    <row r="2503">
      <c r="B2503" s="110" t="n">
        <v>170316</v>
      </c>
      <c r="C2503" s="108" t="inlineStr">
        <is>
          <t>Tesla-(2022-8-19-2022-9-19)_Li Yat Tung_HK_Translation</t>
        </is>
      </c>
      <c r="H2503" s="439" t="n">
        <v>5902.5</v>
      </c>
      <c r="I2503" s="110" t="n">
        <v>0.08500000000000001</v>
      </c>
      <c r="J2503" s="110" t="inlineStr">
        <is>
          <t>USD</t>
        </is>
      </c>
      <c r="K2503" s="110" t="n">
        <v>501.7</v>
      </c>
      <c r="L2503" s="110" t="inlineStr">
        <is>
          <t>EDGE-170316-419479</t>
        </is>
      </c>
    </row>
    <row r="2504">
      <c r="B2504" s="110" t="n">
        <v>196663</v>
      </c>
      <c r="C2504" s="108" t="inlineStr">
        <is>
          <t>Tesla-(2022-8-19-2022-9-19)_Thomas  Yan_HK_Translation</t>
        </is>
      </c>
      <c r="H2504" s="110" t="n">
        <v>791</v>
      </c>
      <c r="I2504" s="110" t="n">
        <v>0.06</v>
      </c>
      <c r="J2504" s="110" t="inlineStr">
        <is>
          <t>EUR</t>
        </is>
      </c>
      <c r="K2504" s="110" t="n">
        <v>47.46</v>
      </c>
      <c r="L2504" s="110" t="inlineStr">
        <is>
          <t>EDGE-196663-419493</t>
        </is>
      </c>
    </row>
    <row r="2505">
      <c r="B2505" s="110" t="n">
        <v>196663</v>
      </c>
      <c r="C2505" s="108" t="inlineStr">
        <is>
          <t>Tesla-(2022-8-19-2022-9-19)_Thomas  Yan_HK_Review</t>
        </is>
      </c>
      <c r="H2505" s="110" t="n">
        <v>2835.900000000001</v>
      </c>
      <c r="I2505" s="110" t="n">
        <v>0.03</v>
      </c>
      <c r="J2505" s="110" t="inlineStr">
        <is>
          <t>EUR</t>
        </is>
      </c>
      <c r="K2505" s="110" t="n">
        <v>85.07700000000001</v>
      </c>
      <c r="L2505" s="110" t="inlineStr">
        <is>
          <t>EDGE-196663-419494</t>
        </is>
      </c>
    </row>
    <row r="2506">
      <c r="B2506" s="439" t="n">
        <v>104494</v>
      </c>
      <c r="C2506" s="440" t="inlineStr">
        <is>
          <t>Tesla-(2022-8-19-2022-9-19)_Orlando Ho_HK_Review</t>
        </is>
      </c>
      <c r="D2506" s="439" t="n"/>
      <c r="E2506" s="439" t="n"/>
      <c r="F2506" s="439" t="n"/>
      <c r="G2506" s="439" t="n"/>
      <c r="H2506" s="439" t="n">
        <v>736</v>
      </c>
      <c r="I2506" s="439" t="n">
        <v>0.0375</v>
      </c>
      <c r="J2506" s="439" t="inlineStr">
        <is>
          <t>USD</t>
        </is>
      </c>
      <c r="K2506" s="439" t="n">
        <v>27.6</v>
      </c>
      <c r="L2506" s="439" t="inlineStr">
        <is>
          <t>EDGE-104494-419509</t>
        </is>
      </c>
    </row>
    <row r="2507">
      <c r="B2507" s="110" t="n">
        <v>142403</v>
      </c>
      <c r="C2507" s="108" t="inlineStr">
        <is>
          <t>Tesla-(2022-8-19-2022-9-19)_lp Pik Yu_HK_TEP</t>
        </is>
      </c>
      <c r="H2507" s="439" t="n">
        <v>1626.8</v>
      </c>
      <c r="I2507" s="110" t="n">
        <v>0.09</v>
      </c>
      <c r="J2507" s="110" t="inlineStr">
        <is>
          <t>USD</t>
        </is>
      </c>
      <c r="K2507" s="439" t="n">
        <v>146.412</v>
      </c>
      <c r="L2507" s="110" t="inlineStr">
        <is>
          <t>EDGE-142403-419487</t>
        </is>
      </c>
    </row>
    <row r="2508">
      <c r="B2508" s="110" t="n">
        <v>52107</v>
      </c>
      <c r="C2508" s="108" t="inlineStr">
        <is>
          <t>Tesla-(2022-8-19-2022-9-19)_Wang Zheng_HK_Translation</t>
        </is>
      </c>
      <c r="H2508" s="439" t="n">
        <v>1687.7</v>
      </c>
      <c r="I2508" s="439" t="n">
        <v>0.37</v>
      </c>
      <c r="J2508" s="110" t="inlineStr">
        <is>
          <t>CNY</t>
        </is>
      </c>
      <c r="K2508" s="439" t="n">
        <v>624.449</v>
      </c>
      <c r="L2508" s="110" t="inlineStr">
        <is>
          <t>EDGE-52107-419500</t>
        </is>
      </c>
    </row>
    <row r="2509">
      <c r="B2509" s="110" t="n">
        <v>154801</v>
      </c>
      <c r="C2509" s="108" t="inlineStr">
        <is>
          <t>Tesla-(2022-8-19-2022-9-19)_William Chao_HK_Translation</t>
        </is>
      </c>
      <c r="H2509" s="439" t="n">
        <v>1306.5</v>
      </c>
      <c r="I2509" s="439" t="n">
        <v>0.05</v>
      </c>
      <c r="J2509" s="110" t="inlineStr">
        <is>
          <t>USD</t>
        </is>
      </c>
      <c r="K2509" s="439" t="n">
        <v>65.325</v>
      </c>
      <c r="L2509" s="110" t="inlineStr">
        <is>
          <t>EDGE-154801-419507</t>
        </is>
      </c>
    </row>
    <row r="2510">
      <c r="B2510" s="110" t="n">
        <v>189929</v>
      </c>
      <c r="C2510" s="108" t="inlineStr">
        <is>
          <t>Tesla-(2022-8-19-2022-9-19)_Aatchariya Suksai_TH_Translation</t>
        </is>
      </c>
      <c r="H2510" s="110" t="n">
        <v>2951.7</v>
      </c>
      <c r="I2510" s="439" t="n">
        <v>0.04</v>
      </c>
      <c r="J2510" s="110" t="inlineStr">
        <is>
          <t>USD</t>
        </is>
      </c>
      <c r="K2510" s="439" t="n">
        <v>118.068</v>
      </c>
      <c r="L2510" s="110" t="inlineStr">
        <is>
          <t>EDGE-189929-419512</t>
        </is>
      </c>
    </row>
    <row r="2511">
      <c r="B2511" s="110" t="n">
        <v>185350</v>
      </c>
      <c r="C2511" s="108" t="inlineStr">
        <is>
          <t>Tesla-(2022-8-19-2022-9-19)_Paramate Soontornwipat_TH_Translation</t>
        </is>
      </c>
      <c r="H2511" s="110" t="n">
        <v>6</v>
      </c>
      <c r="I2511" s="439" t="n">
        <v>0.06</v>
      </c>
      <c r="J2511" s="110" t="inlineStr">
        <is>
          <t>USD</t>
        </is>
      </c>
      <c r="K2511" s="439" t="n">
        <v>0.36</v>
      </c>
      <c r="L2511" s="110" t="inlineStr">
        <is>
          <t>EDGE-185350-419516</t>
        </is>
      </c>
    </row>
    <row r="2512">
      <c r="B2512" s="110" t="n">
        <v>194357</v>
      </c>
      <c r="C2512" s="108" t="inlineStr">
        <is>
          <t>Tesla-(2022-8-19-2022-9-19)_Saksit Khunkitti_TH_Translation</t>
        </is>
      </c>
      <c r="H2512" s="110" t="n">
        <v>186.3</v>
      </c>
      <c r="I2512" s="439" t="n">
        <v>0.08</v>
      </c>
      <c r="J2512" s="110" t="inlineStr">
        <is>
          <t>USD</t>
        </is>
      </c>
      <c r="K2512" s="439" t="n">
        <v>14.904</v>
      </c>
      <c r="L2512" s="110" t="inlineStr">
        <is>
          <t>EDGE-194357-419517</t>
        </is>
      </c>
    </row>
    <row r="2513">
      <c r="B2513" s="110" t="n">
        <v>49612</v>
      </c>
      <c r="C2513" s="108" t="inlineStr">
        <is>
          <t>Tesla-(2022-8-19-2022-9-19)_Tantiwarapon Soonlai_TH_Translation</t>
        </is>
      </c>
      <c r="H2513" s="110" t="n">
        <v>594.1</v>
      </c>
      <c r="I2513" s="439" t="n">
        <v>0.06</v>
      </c>
      <c r="J2513" s="110" t="inlineStr">
        <is>
          <t>USD</t>
        </is>
      </c>
      <c r="K2513" s="439" t="n">
        <v>35.646</v>
      </c>
      <c r="L2513" s="110" t="inlineStr">
        <is>
          <t>EDGE-49612-419523</t>
        </is>
      </c>
    </row>
    <row r="2514">
      <c r="B2514" s="110" t="n">
        <v>189929</v>
      </c>
      <c r="C2514" s="108" t="inlineStr">
        <is>
          <t>Tesla-(2022-8-19-2022-9-19)_Aatchariya Suksai_TH_Review</t>
        </is>
      </c>
      <c r="H2514" s="439" t="n">
        <v>5266.1</v>
      </c>
      <c r="I2514" s="439" t="n">
        <v>0.015</v>
      </c>
      <c r="J2514" s="110" t="inlineStr">
        <is>
          <t>USD</t>
        </is>
      </c>
      <c r="K2514" s="439" t="n">
        <v>78.9915</v>
      </c>
      <c r="L2514" s="110" t="inlineStr">
        <is>
          <t>EDGE-189929-419515</t>
        </is>
      </c>
    </row>
    <row r="2515">
      <c r="B2515" s="110" t="n">
        <v>194357</v>
      </c>
      <c r="C2515" s="108" t="inlineStr">
        <is>
          <t>Tesla-(2022-8-19-2022-9-19)_Saksit Khunkitti_TH_Review</t>
        </is>
      </c>
      <c r="H2515" s="110" t="n">
        <v>1563.1</v>
      </c>
      <c r="I2515" s="439" t="n">
        <v>0.04</v>
      </c>
      <c r="J2515" s="110" t="inlineStr">
        <is>
          <t>USD</t>
        </is>
      </c>
      <c r="K2515" s="439" t="n">
        <v>62.524</v>
      </c>
      <c r="L2515" s="110" t="inlineStr">
        <is>
          <t>EDGE-194357-419519</t>
        </is>
      </c>
    </row>
    <row r="2516">
      <c r="B2516" s="110" t="n">
        <v>49612</v>
      </c>
      <c r="C2516" s="108" t="inlineStr">
        <is>
          <t>Tesla-(2022-8-19-2022-9-19)_Tantiwarapon Soonlai_TH_Review</t>
        </is>
      </c>
      <c r="H2516" s="439" t="n">
        <v>993.6</v>
      </c>
      <c r="I2516" s="439" t="n">
        <v>0.04</v>
      </c>
      <c r="J2516" s="110" t="inlineStr">
        <is>
          <t>USD</t>
        </is>
      </c>
      <c r="K2516" s="439" t="n">
        <v>39.744</v>
      </c>
      <c r="L2516" s="110" t="inlineStr">
        <is>
          <t>EDGE-49612-419521</t>
        </is>
      </c>
    </row>
    <row r="2517">
      <c r="B2517" s="110" t="n">
        <v>187410</v>
      </c>
      <c r="C2517" s="108" t="inlineStr">
        <is>
          <t>Tesla-(2022-8-19-2022-9-19)_Mirna Safar_HR_Translation</t>
        </is>
      </c>
      <c r="D2517" s="110" t="n">
        <v>199.5</v>
      </c>
      <c r="E2517" s="110" t="n">
        <v>0.05</v>
      </c>
      <c r="F2517" s="110" t="inlineStr">
        <is>
          <t>EUR</t>
        </is>
      </c>
      <c r="G2517" s="110" t="n">
        <v>9.98</v>
      </c>
      <c r="H2517" s="110" t="n">
        <v>199.5</v>
      </c>
      <c r="I2517" s="110" t="n">
        <v>0.05</v>
      </c>
      <c r="J2517" s="110" t="inlineStr">
        <is>
          <t>EUR</t>
        </is>
      </c>
      <c r="K2517" s="110" t="n">
        <v>9.98</v>
      </c>
      <c r="L2517" s="110" t="inlineStr">
        <is>
          <t>EDGE-187410-418098</t>
        </is>
      </c>
    </row>
    <row r="2518">
      <c r="B2518" s="110" t="n">
        <v>187409</v>
      </c>
      <c r="C2518" s="108" t="inlineStr">
        <is>
          <t>Tesla-(2022-8-19-2022-9-19)_Sonja Klaric_HR_Translation</t>
        </is>
      </c>
      <c r="D2518" s="110" t="n">
        <v>3556.2</v>
      </c>
      <c r="E2518" s="110" t="n">
        <v>0.06</v>
      </c>
      <c r="F2518" s="110" t="inlineStr">
        <is>
          <t>EUR</t>
        </is>
      </c>
      <c r="G2518" s="110" t="n">
        <v>213.37</v>
      </c>
      <c r="H2518" s="110" t="n">
        <v>3556.2</v>
      </c>
      <c r="I2518" s="110" t="n">
        <v>0.06</v>
      </c>
      <c r="J2518" s="110" t="inlineStr">
        <is>
          <t>EUR</t>
        </is>
      </c>
      <c r="K2518" s="110" t="n">
        <v>213.37</v>
      </c>
      <c r="L2518" s="110" t="inlineStr">
        <is>
          <t>EDGE-187409-418099</t>
        </is>
      </c>
    </row>
    <row r="2519">
      <c r="B2519" s="110" t="n">
        <v>12248</v>
      </c>
      <c r="C2519" s="108" t="inlineStr">
        <is>
          <t>Tesla-(2022-8-19-2022-9-19)_ANDO TRANSLATIONS_CZ_Translation</t>
        </is>
      </c>
      <c r="D2519" s="110" t="n">
        <v>30.2</v>
      </c>
      <c r="E2519" s="110" t="n">
        <v>0.08</v>
      </c>
      <c r="F2519" s="110" t="inlineStr">
        <is>
          <t>EUR</t>
        </is>
      </c>
      <c r="G2519" s="110" t="n">
        <v>2.42</v>
      </c>
      <c r="H2519" s="110" t="n">
        <v>30.2</v>
      </c>
      <c r="I2519" s="110" t="n">
        <v>0.08</v>
      </c>
      <c r="J2519" s="110" t="inlineStr">
        <is>
          <t>EUR</t>
        </is>
      </c>
      <c r="K2519" s="110" t="n">
        <v>2.42</v>
      </c>
      <c r="L2519" s="110" t="inlineStr">
        <is>
          <t>EDGE-12248-418100</t>
        </is>
      </c>
    </row>
    <row r="2520">
      <c r="B2520" s="110" t="n">
        <v>219008</v>
      </c>
      <c r="C2520" s="108" t="inlineStr">
        <is>
          <t>Tesla-(2022-8-19-2022-9-19)_Josef Aron_CZ_Translation</t>
        </is>
      </c>
      <c r="D2520" s="110" t="n">
        <v>1865</v>
      </c>
      <c r="E2520" s="110" t="n">
        <v>0.09</v>
      </c>
      <c r="F2520" s="110" t="inlineStr">
        <is>
          <t>USD</t>
        </is>
      </c>
      <c r="G2520" s="110" t="n">
        <v>167.85</v>
      </c>
      <c r="H2520" s="110" t="n">
        <v>1865</v>
      </c>
      <c r="I2520" s="110" t="n">
        <v>0.09</v>
      </c>
      <c r="J2520" s="110" t="inlineStr">
        <is>
          <t>USD</t>
        </is>
      </c>
      <c r="K2520" s="110" t="n">
        <v>167.85</v>
      </c>
      <c r="L2520" s="110" t="inlineStr">
        <is>
          <t>EDGE-219008-418101</t>
        </is>
      </c>
    </row>
    <row r="2521">
      <c r="B2521" s="110" t="n">
        <v>195686</v>
      </c>
      <c r="C2521" s="108" t="inlineStr">
        <is>
          <t>Tesla-(2022-8-19-2022-9-19)_Lukáš Georgiev_CZ_Translation</t>
        </is>
      </c>
      <c r="D2521" s="110" t="n">
        <v>323.8</v>
      </c>
      <c r="E2521" s="110" t="n">
        <v>0.06</v>
      </c>
      <c r="F2521" s="110" t="inlineStr">
        <is>
          <t>EUR</t>
        </is>
      </c>
      <c r="G2521" s="110" t="n">
        <v>19.43</v>
      </c>
      <c r="H2521" s="110" t="n">
        <v>323.8</v>
      </c>
      <c r="I2521" s="110" t="n">
        <v>0.06</v>
      </c>
      <c r="J2521" s="110" t="inlineStr">
        <is>
          <t>EUR</t>
        </is>
      </c>
      <c r="K2521" s="110" t="n">
        <v>19.43</v>
      </c>
      <c r="L2521" s="110" t="inlineStr">
        <is>
          <t>EDGE-195686-418102</t>
        </is>
      </c>
    </row>
    <row r="2522">
      <c r="B2522" s="110" t="n">
        <v>195328</v>
      </c>
      <c r="C2522" s="108" t="inlineStr">
        <is>
          <t>Tesla-(2022-8-19-2022-9-19)_Michaela Cocca_CZ_Translation</t>
        </is>
      </c>
      <c r="D2522" s="110" t="n">
        <v>2039.8</v>
      </c>
      <c r="E2522" s="110" t="n">
        <v>0.045</v>
      </c>
      <c r="F2522" s="110" t="inlineStr">
        <is>
          <t>EUR</t>
        </is>
      </c>
      <c r="G2522" s="110" t="n">
        <v>91.79000000000001</v>
      </c>
      <c r="H2522" s="110" t="n">
        <v>2039.8</v>
      </c>
      <c r="I2522" s="110" t="n">
        <v>0.045</v>
      </c>
      <c r="J2522" s="110" t="inlineStr">
        <is>
          <t>EUR</t>
        </is>
      </c>
      <c r="K2522" s="110" t="n">
        <v>91.79000000000001</v>
      </c>
      <c r="L2522" s="110" t="inlineStr">
        <is>
          <t>EDGE-195328-418103</t>
        </is>
      </c>
    </row>
    <row r="2523">
      <c r="B2523" s="110" t="n">
        <v>176902</v>
      </c>
      <c r="C2523" s="108" t="inlineStr">
        <is>
          <t>Tesla-(2022-8-19-2022-9-19)_Ida Søgaard_DA_Translation</t>
        </is>
      </c>
      <c r="D2523" s="110" t="n">
        <v>3947</v>
      </c>
      <c r="E2523" s="110" t="n">
        <v>0.12</v>
      </c>
      <c r="F2523" s="110" t="inlineStr">
        <is>
          <t>EUR</t>
        </is>
      </c>
      <c r="G2523" s="110" t="n">
        <v>473.64</v>
      </c>
      <c r="H2523" s="110" t="n">
        <v>3947</v>
      </c>
      <c r="I2523" s="110" t="n">
        <v>0.12</v>
      </c>
      <c r="J2523" s="110" t="inlineStr">
        <is>
          <t>EUR</t>
        </is>
      </c>
      <c r="K2523" s="110" t="n">
        <v>473.64</v>
      </c>
      <c r="L2523" s="110" t="inlineStr">
        <is>
          <t>EDGE-176902-418104</t>
        </is>
      </c>
    </row>
    <row r="2524">
      <c r="B2524" s="110" t="n">
        <v>219129</v>
      </c>
      <c r="C2524" s="108" t="inlineStr">
        <is>
          <t>Tesla-(2022-8-19-2022-9-19)_Alexandra Valbjørn_DA_Translation</t>
        </is>
      </c>
      <c r="D2524" s="110" t="n">
        <v>616.4</v>
      </c>
      <c r="E2524" s="110" t="n">
        <v>0.12</v>
      </c>
      <c r="F2524" s="110" t="inlineStr">
        <is>
          <t>USD</t>
        </is>
      </c>
      <c r="G2524" s="110" t="n">
        <v>73.97</v>
      </c>
      <c r="H2524" s="110" t="n">
        <v>616.4</v>
      </c>
      <c r="I2524" s="110" t="n">
        <v>0.12</v>
      </c>
      <c r="J2524" s="110" t="inlineStr">
        <is>
          <t>USD</t>
        </is>
      </c>
      <c r="K2524" s="110" t="n">
        <v>73.97</v>
      </c>
      <c r="L2524" s="110" t="inlineStr">
        <is>
          <t>EDGE-219129-418105</t>
        </is>
      </c>
    </row>
    <row r="2525">
      <c r="B2525" s="110" t="n">
        <v>194361</v>
      </c>
      <c r="C2525" s="108" t="inlineStr">
        <is>
          <t>Tesla-(2022-8-19-2022-9-19)_Jarmo Katainen_FI_Translation</t>
        </is>
      </c>
      <c r="D2525" s="110" t="n">
        <v>3623.5</v>
      </c>
      <c r="E2525" s="110" t="n">
        <v>0.13</v>
      </c>
      <c r="F2525" s="110" t="inlineStr">
        <is>
          <t>EUR</t>
        </is>
      </c>
      <c r="G2525" s="110" t="n">
        <v>471.06</v>
      </c>
      <c r="H2525" s="110" t="n">
        <v>3623.5</v>
      </c>
      <c r="I2525" s="110" t="n">
        <v>0.13</v>
      </c>
      <c r="J2525" s="110" t="inlineStr">
        <is>
          <t>EUR</t>
        </is>
      </c>
      <c r="K2525" s="110" t="n">
        <v>471.06</v>
      </c>
      <c r="L2525" s="110" t="inlineStr">
        <is>
          <t>EDGE-194361-418106</t>
        </is>
      </c>
    </row>
    <row r="2526">
      <c r="B2526" s="110" t="n">
        <v>194360</v>
      </c>
      <c r="C2526" s="108" t="inlineStr">
        <is>
          <t>Tesla-(2022-8-19-2022-9-19_Jussi Anttila_FI_Translation</t>
        </is>
      </c>
      <c r="D2526" s="110" t="n">
        <v>807.7</v>
      </c>
      <c r="E2526" s="110" t="n">
        <v>0.13</v>
      </c>
      <c r="F2526" s="110" t="inlineStr">
        <is>
          <t>EUR</t>
        </is>
      </c>
      <c r="G2526" s="110" t="n">
        <v>105</v>
      </c>
      <c r="H2526" s="110" t="n">
        <v>807.7</v>
      </c>
      <c r="I2526" s="110" t="n">
        <v>0.13</v>
      </c>
      <c r="J2526" s="110" t="inlineStr">
        <is>
          <t>EUR</t>
        </is>
      </c>
      <c r="K2526" s="110" t="n">
        <v>105</v>
      </c>
      <c r="L2526" s="110" t="inlineStr">
        <is>
          <t>EDGE-194360-418107</t>
        </is>
      </c>
    </row>
    <row r="2527">
      <c r="B2527" s="110" t="n">
        <v>15245</v>
      </c>
      <c r="C2527" s="108" t="inlineStr">
        <is>
          <t>Tesla-(2022-8-19-2022-9-19)_Synergium_FI_Translation</t>
        </is>
      </c>
      <c r="D2527" s="110" t="n">
        <v>581.5</v>
      </c>
      <c r="E2527" s="110" t="n">
        <v>0.12</v>
      </c>
      <c r="F2527" s="110" t="inlineStr">
        <is>
          <t>EUR</t>
        </is>
      </c>
      <c r="G2527" s="110" t="n">
        <v>69.78</v>
      </c>
      <c r="H2527" s="110" t="n">
        <v>581.5</v>
      </c>
      <c r="I2527" s="110" t="n">
        <v>0.12</v>
      </c>
      <c r="J2527" s="110" t="inlineStr">
        <is>
          <t>EUR</t>
        </is>
      </c>
      <c r="K2527" s="110" t="n">
        <v>69.78</v>
      </c>
      <c r="L2527" s="110" t="inlineStr">
        <is>
          <t>EDGE-15245-418108</t>
        </is>
      </c>
    </row>
    <row r="2528">
      <c r="B2528" s="110" t="inlineStr">
        <is>
          <t>G90006218</t>
        </is>
      </c>
      <c r="C2528" s="108" t="inlineStr">
        <is>
          <t>Tesla-(2022-8-19-2022-9-19)_Maciej Andrzejczak_PL_Translation</t>
        </is>
      </c>
      <c r="D2528" s="110" t="n">
        <v>89.2</v>
      </c>
      <c r="E2528" s="110" t="n">
        <v>0.08</v>
      </c>
      <c r="F2528" s="110" t="inlineStr">
        <is>
          <t>EUR</t>
        </is>
      </c>
      <c r="G2528" s="110" t="n">
        <v>7.14</v>
      </c>
      <c r="H2528" s="110" t="n">
        <v>89.2</v>
      </c>
      <c r="I2528" s="110" t="n">
        <v>0.08</v>
      </c>
      <c r="J2528" s="110" t="inlineStr">
        <is>
          <t>EUR</t>
        </is>
      </c>
      <c r="K2528" s="110" t="n">
        <v>7.14</v>
      </c>
      <c r="L2528" s="110" t="inlineStr">
        <is>
          <t>EDGE-G90006218-418122</t>
        </is>
      </c>
    </row>
    <row r="2529">
      <c r="B2529" s="110" t="inlineStr">
        <is>
          <t>G90006215</t>
        </is>
      </c>
      <c r="C2529" s="108" t="inlineStr">
        <is>
          <t>Tesla-(2022-8-19-2022-9-19)_Marcin Marciniszyn_PL_Translation</t>
        </is>
      </c>
      <c r="D2529" s="110" t="n">
        <v>369.6</v>
      </c>
      <c r="E2529" s="110" t="n">
        <v>0.07000000000000001</v>
      </c>
      <c r="F2529" s="110" t="inlineStr">
        <is>
          <t>EUR</t>
        </is>
      </c>
      <c r="G2529" s="110" t="n">
        <v>25.87</v>
      </c>
      <c r="H2529" s="110" t="n">
        <v>369.6</v>
      </c>
      <c r="I2529" s="110" t="n">
        <v>0.07000000000000001</v>
      </c>
      <c r="J2529" s="110" t="inlineStr">
        <is>
          <t>EUR</t>
        </is>
      </c>
      <c r="K2529" s="110" t="n">
        <v>25.87</v>
      </c>
      <c r="L2529" s="110" t="inlineStr">
        <is>
          <t>EDGE-G90006215-418125</t>
        </is>
      </c>
    </row>
    <row r="2530">
      <c r="B2530" s="110" t="n">
        <v>51885</v>
      </c>
      <c r="C2530" s="108" t="inlineStr">
        <is>
          <t>Tesla-(2022-8-19-2022-9-19)_Romuald Pawlikowski_PL_Translation</t>
        </is>
      </c>
      <c r="D2530" s="110" t="n">
        <v>4007.9</v>
      </c>
      <c r="E2530" s="110" t="n">
        <v>0.06</v>
      </c>
      <c r="F2530" s="110" t="inlineStr">
        <is>
          <t>EUR</t>
        </is>
      </c>
      <c r="G2530" s="110" t="n">
        <v>240.474</v>
      </c>
      <c r="H2530" s="110" t="n">
        <v>4007.9</v>
      </c>
      <c r="I2530" s="110" t="n">
        <v>0.06</v>
      </c>
      <c r="J2530" s="110" t="inlineStr">
        <is>
          <t>EUR</t>
        </is>
      </c>
      <c r="K2530" s="110" t="n">
        <v>240.474</v>
      </c>
      <c r="L2530" s="110" t="inlineStr">
        <is>
          <t>EDGE-51885-418109</t>
        </is>
      </c>
    </row>
    <row r="2531">
      <c r="B2531" s="110" t="n">
        <v>52028</v>
      </c>
      <c r="C2531" s="108" t="inlineStr">
        <is>
          <t>Tesla-(2022-8-19-2022-9-19)_Liana Fedkiniene_LT_Translation</t>
        </is>
      </c>
      <c r="D2531" s="110" t="n">
        <v>2142.6</v>
      </c>
      <c r="E2531" s="110" t="n">
        <v>0.05</v>
      </c>
      <c r="F2531" s="110" t="inlineStr">
        <is>
          <t>EUR</t>
        </is>
      </c>
      <c r="G2531" s="110" t="n">
        <v>107.13</v>
      </c>
      <c r="H2531" s="110" t="n">
        <v>2142.6</v>
      </c>
      <c r="I2531" s="110" t="n">
        <v>0.05</v>
      </c>
      <c r="J2531" s="110" t="inlineStr">
        <is>
          <t>EUR</t>
        </is>
      </c>
      <c r="K2531" s="110" t="n">
        <v>107.13</v>
      </c>
      <c r="L2531" s="110" t="inlineStr">
        <is>
          <t>EDGE-52028-418110</t>
        </is>
      </c>
    </row>
    <row r="2532">
      <c r="B2532" s="110" t="n">
        <v>195506</v>
      </c>
      <c r="C2532" s="108" t="inlineStr">
        <is>
          <t>Tesla-(2022-8-19-2022-9-19)_Džiuginta Spalbar_LT_Translation</t>
        </is>
      </c>
      <c r="D2532" s="110" t="n">
        <v>306.6</v>
      </c>
      <c r="E2532" s="110" t="n">
        <v>0.05</v>
      </c>
      <c r="F2532" s="110" t="inlineStr">
        <is>
          <t>EUR</t>
        </is>
      </c>
      <c r="G2532" s="110" t="n">
        <v>15.33</v>
      </c>
      <c r="H2532" s="110" t="n">
        <v>306.6</v>
      </c>
      <c r="I2532" s="110" t="n">
        <v>0.05</v>
      </c>
      <c r="J2532" s="110" t="inlineStr">
        <is>
          <t>EUR</t>
        </is>
      </c>
      <c r="K2532" s="110" t="n">
        <v>15.33</v>
      </c>
      <c r="L2532" s="110" t="inlineStr">
        <is>
          <t>EDGE-195506-418111</t>
        </is>
      </c>
    </row>
    <row r="2533">
      <c r="B2533" s="110" t="n">
        <v>15229</v>
      </c>
      <c r="C2533" s="108" t="inlineStr">
        <is>
          <t>Tesla-(2022-8-19-2022-9-19)_Diskusija_LT_Translation,Review, TEP</t>
        </is>
      </c>
      <c r="D2533" s="110" t="n">
        <v>483.4</v>
      </c>
      <c r="E2533" s="110" t="n">
        <v>0.06</v>
      </c>
      <c r="F2533" s="110" t="inlineStr">
        <is>
          <t>EUR</t>
        </is>
      </c>
      <c r="G2533" s="110" t="n">
        <v>29</v>
      </c>
      <c r="H2533" s="110" t="n">
        <v>483.4</v>
      </c>
      <c r="I2533" s="110" t="n">
        <v>0.06</v>
      </c>
      <c r="J2533" s="110" t="inlineStr">
        <is>
          <t>EUR</t>
        </is>
      </c>
      <c r="K2533" s="110" t="n">
        <v>29</v>
      </c>
      <c r="L2533" s="110" t="inlineStr">
        <is>
          <t>EDGE-15229-418112</t>
        </is>
      </c>
    </row>
    <row r="2534">
      <c r="B2534" s="110" t="n">
        <v>187410</v>
      </c>
      <c r="C2534" s="108" t="inlineStr">
        <is>
          <t>Tesla-(2022-8-19-2022-9-19)_Mirna Safar_HR_Review</t>
        </is>
      </c>
      <c r="D2534" s="110" t="n">
        <v>2076.6</v>
      </c>
      <c r="E2534" s="110" t="n">
        <v>0.015</v>
      </c>
      <c r="F2534" s="110" t="inlineStr">
        <is>
          <t>EUR</t>
        </is>
      </c>
      <c r="G2534" s="110" t="n">
        <v>31.15</v>
      </c>
      <c r="H2534" s="110" t="n">
        <v>2076.6</v>
      </c>
      <c r="I2534" s="110" t="n">
        <v>0.015</v>
      </c>
      <c r="J2534" s="110" t="inlineStr">
        <is>
          <t>EUR</t>
        </is>
      </c>
      <c r="K2534" s="110" t="n">
        <v>31.15</v>
      </c>
      <c r="L2534" s="110" t="inlineStr">
        <is>
          <t>EDGE-187410-418113</t>
        </is>
      </c>
    </row>
    <row r="2535">
      <c r="B2535" s="110" t="n">
        <v>219008</v>
      </c>
      <c r="C2535" s="108" t="inlineStr">
        <is>
          <t>Tesla-(2022-8-19-2022-9-19)_Josef Aron_CZ_Review</t>
        </is>
      </c>
      <c r="D2535" s="110" t="n">
        <v>121</v>
      </c>
      <c r="E2535" s="110" t="n">
        <v>0.0275</v>
      </c>
      <c r="F2535" s="110" t="inlineStr">
        <is>
          <t>USD</t>
        </is>
      </c>
      <c r="G2535" s="110" t="n">
        <v>3.33</v>
      </c>
      <c r="H2535" s="110" t="n">
        <v>121</v>
      </c>
      <c r="I2535" s="110" t="n">
        <v>0.0275</v>
      </c>
      <c r="J2535" s="110" t="inlineStr">
        <is>
          <t>USD</t>
        </is>
      </c>
      <c r="K2535" s="110" t="n">
        <v>3.33</v>
      </c>
      <c r="L2535" s="110" t="inlineStr">
        <is>
          <t>EDGE-219008-418114</t>
        </is>
      </c>
    </row>
    <row r="2536">
      <c r="B2536" s="110" t="n">
        <v>195328</v>
      </c>
      <c r="C2536" s="108" t="inlineStr">
        <is>
          <t>Tesla-(2022-8-19-2022-9-19)_Michaela Cocca_CZ_Review</t>
        </is>
      </c>
      <c r="D2536" s="110" t="n">
        <v>611.8</v>
      </c>
      <c r="E2536" s="110" t="n">
        <v>0.014</v>
      </c>
      <c r="F2536" s="110" t="inlineStr">
        <is>
          <t>EUR</t>
        </is>
      </c>
      <c r="G2536" s="110" t="n">
        <v>8.57</v>
      </c>
      <c r="H2536" s="110" t="n">
        <v>611.8</v>
      </c>
      <c r="I2536" s="110" t="n">
        <v>0.014</v>
      </c>
      <c r="J2536" s="110" t="inlineStr">
        <is>
          <t>EUR</t>
        </is>
      </c>
      <c r="K2536" s="110" t="n">
        <v>8.57</v>
      </c>
      <c r="L2536" s="110" t="inlineStr">
        <is>
          <t>EDGE-195328-418115</t>
        </is>
      </c>
    </row>
    <row r="2537">
      <c r="B2537" s="110" t="n">
        <v>176902</v>
      </c>
      <c r="C2537" s="108" t="inlineStr">
        <is>
          <t>Tesla-(2022-8-19-2022-9-19)_Ida Søgaard_DA_Review</t>
        </is>
      </c>
      <c r="D2537" s="110" t="n">
        <v>3026.76</v>
      </c>
      <c r="E2537" s="110" t="n">
        <v>0.034</v>
      </c>
      <c r="F2537" s="110" t="inlineStr">
        <is>
          <t>EUR</t>
        </is>
      </c>
      <c r="G2537" s="110" t="n">
        <v>102.91</v>
      </c>
      <c r="H2537" s="110" t="n">
        <v>3026.76</v>
      </c>
      <c r="I2537" s="110" t="n">
        <v>0.034</v>
      </c>
      <c r="J2537" s="110" t="inlineStr">
        <is>
          <t>EUR</t>
        </is>
      </c>
      <c r="K2537" s="110" t="n">
        <v>102.91</v>
      </c>
      <c r="L2537" s="110" t="inlineStr">
        <is>
          <t>EDGE-176902-418116</t>
        </is>
      </c>
    </row>
    <row r="2538">
      <c r="B2538" s="110" t="inlineStr">
        <is>
          <t>G90006218</t>
        </is>
      </c>
      <c r="C2538" s="108" t="inlineStr">
        <is>
          <t>Tesla-(2022-8-19-2022-9-19)_Maciej Andrzejczak_PL_Review</t>
        </is>
      </c>
      <c r="D2538" s="110" t="n">
        <v>983.2</v>
      </c>
      <c r="E2538" s="110" t="n">
        <v>0.022</v>
      </c>
      <c r="F2538" s="110" t="inlineStr">
        <is>
          <t>EUR</t>
        </is>
      </c>
      <c r="G2538" s="110" t="n">
        <v>21.6304</v>
      </c>
      <c r="H2538" s="110" t="n">
        <v>983.2</v>
      </c>
      <c r="I2538" s="110" t="n">
        <v>0.022</v>
      </c>
      <c r="J2538" s="110" t="inlineStr">
        <is>
          <t>EUR</t>
        </is>
      </c>
      <c r="K2538" s="110" t="n">
        <v>21.6304</v>
      </c>
      <c r="L2538" s="110" t="inlineStr">
        <is>
          <t>EDGE-G90006218-418130</t>
        </is>
      </c>
    </row>
    <row r="2539">
      <c r="B2539" s="110" t="n">
        <v>195506</v>
      </c>
      <c r="C2539" s="108" t="inlineStr">
        <is>
          <t>Tesla-(2022-8-19-2022-9-19)_Džiuginta Spalbar_LT_Review</t>
        </is>
      </c>
      <c r="D2539" s="110" t="n">
        <v>825.4</v>
      </c>
      <c r="E2539" s="110" t="n">
        <v>0.015</v>
      </c>
      <c r="F2539" s="110" t="inlineStr">
        <is>
          <t>EUR</t>
        </is>
      </c>
      <c r="G2539" s="110" t="n">
        <v>12.38</v>
      </c>
      <c r="H2539" s="110" t="n">
        <v>825.4</v>
      </c>
      <c r="I2539" s="110" t="n">
        <v>0.015</v>
      </c>
      <c r="J2539" s="110" t="inlineStr">
        <is>
          <t>EUR</t>
        </is>
      </c>
      <c r="K2539" s="110" t="n">
        <v>12.38</v>
      </c>
      <c r="L2539" s="110" t="inlineStr">
        <is>
          <t>EDGE-195506-418117</t>
        </is>
      </c>
    </row>
    <row r="2540">
      <c r="B2540" s="110" t="n">
        <v>74965</v>
      </c>
      <c r="C2540" s="108" t="inlineStr">
        <is>
          <t>Tesla-(2022-8-19-2022-9-19)_Alt plus_HR_HR_Review</t>
        </is>
      </c>
      <c r="D2540" s="110" t="n">
        <v>32.7</v>
      </c>
      <c r="E2540" s="110" t="n">
        <v>0.02</v>
      </c>
      <c r="F2540" s="110" t="inlineStr">
        <is>
          <t>EUR</t>
        </is>
      </c>
      <c r="G2540" s="110" t="n">
        <v>0.654</v>
      </c>
      <c r="H2540" s="110" t="n">
        <v>32.7</v>
      </c>
      <c r="I2540" s="110" t="n">
        <v>0.02</v>
      </c>
      <c r="J2540" s="110" t="inlineStr">
        <is>
          <t>EUR</t>
        </is>
      </c>
      <c r="K2540" s="110" t="n">
        <v>0.654</v>
      </c>
      <c r="L2540" s="110" t="inlineStr">
        <is>
          <t>EDGE-74965-418118</t>
        </is>
      </c>
    </row>
    <row r="2541">
      <c r="B2541" s="110" t="n">
        <v>51833</v>
      </c>
      <c r="C2541" s="108" t="inlineStr">
        <is>
          <t>Tesla-(2022-8-19-2022-9-19)_Pablo San Millan Gutierrez_ES_Translation</t>
        </is>
      </c>
      <c r="H2541" s="110" t="n">
        <v>5957.79</v>
      </c>
      <c r="I2541" s="110" t="n">
        <v>0.07000000000000001</v>
      </c>
      <c r="J2541" s="110" t="inlineStr">
        <is>
          <t>EUR</t>
        </is>
      </c>
      <c r="K2541" s="110" t="n">
        <v>417.045</v>
      </c>
      <c r="L2541" s="110" t="inlineStr">
        <is>
          <t>EDGE-51833-419059</t>
        </is>
      </c>
    </row>
    <row r="2542">
      <c r="B2542" s="110" t="n">
        <v>74965</v>
      </c>
      <c r="C2542" s="108" t="inlineStr">
        <is>
          <t>Tesla-(2022-8-19-2022-9-19)_Alenka Metljak_SL_Translation</t>
        </is>
      </c>
      <c r="H2542" s="110" t="n">
        <v>5738.42</v>
      </c>
      <c r="I2542" s="110" t="n">
        <v>0.076</v>
      </c>
      <c r="J2542" s="110" t="inlineStr">
        <is>
          <t>EUR</t>
        </is>
      </c>
      <c r="K2542" s="110" t="n">
        <v>436.12</v>
      </c>
      <c r="L2542" s="110" t="inlineStr">
        <is>
          <t>EDGE-74965-419060</t>
        </is>
      </c>
    </row>
    <row r="2543">
      <c r="B2543" s="110" t="n">
        <v>5533</v>
      </c>
      <c r="C2543" s="108" t="inlineStr">
        <is>
          <t>Tesla-(2022-8-19-2022-9-19)_Laszlo Kovacs_HU_Translation</t>
        </is>
      </c>
      <c r="H2543" s="110" t="n">
        <v>5136.8</v>
      </c>
      <c r="I2543" s="110" t="n">
        <v>0.08</v>
      </c>
      <c r="J2543" s="110" t="inlineStr">
        <is>
          <t>USD</t>
        </is>
      </c>
      <c r="K2543" s="110" t="n">
        <v>410.944</v>
      </c>
      <c r="L2543" s="110" t="inlineStr">
        <is>
          <t>EDGE-5533-419061</t>
        </is>
      </c>
    </row>
    <row r="2544">
      <c r="B2544" s="110" t="n">
        <v>170224</v>
      </c>
      <c r="C2544" s="108" t="inlineStr">
        <is>
          <t>Tesla-(2022-8-19-2022-9-19)_Corinne Duquette_FR_CA_Translation</t>
        </is>
      </c>
      <c r="H2544" s="110" t="n">
        <v>8937.799999999999</v>
      </c>
      <c r="I2544" s="110" t="n">
        <v>0.12</v>
      </c>
      <c r="J2544" s="110" t="inlineStr">
        <is>
          <t>USD</t>
        </is>
      </c>
      <c r="K2544" s="504" t="n">
        <v>1072.54</v>
      </c>
      <c r="L2544" s="110" t="inlineStr">
        <is>
          <t>EDGE-170224-419062</t>
        </is>
      </c>
    </row>
    <row r="2545">
      <c r="B2545" s="110" t="n">
        <v>133710</v>
      </c>
      <c r="C2545" s="108" t="inlineStr">
        <is>
          <t>Tesla-(2022-8-19-2022-9-19)_Vincent MIKO_FR_CA_Translation</t>
        </is>
      </c>
      <c r="H2545" s="110" t="n">
        <v>1309.3</v>
      </c>
      <c r="I2545" s="110" t="n">
        <v>0.15</v>
      </c>
      <c r="J2545" s="110" t="inlineStr">
        <is>
          <t>USD</t>
        </is>
      </c>
      <c r="K2545" s="110" t="n">
        <v>196.395</v>
      </c>
      <c r="L2545" s="110" t="inlineStr">
        <is>
          <t>EDGE-133710-419063</t>
        </is>
      </c>
    </row>
    <row r="2546">
      <c r="B2546" s="110" t="n">
        <v>48109</v>
      </c>
      <c r="C2546" s="108" t="inlineStr">
        <is>
          <t>Tesla-(2022-8-19-2022-9-19)_Colette Velletaz_FR_FR_Translation</t>
        </is>
      </c>
      <c r="H2546" s="110" t="n">
        <v>3097.1</v>
      </c>
      <c r="I2546" s="110" t="n">
        <v>0.075</v>
      </c>
      <c r="J2546" s="110" t="inlineStr">
        <is>
          <t>EUR</t>
        </is>
      </c>
      <c r="K2546" s="110" t="n">
        <v>232.2825</v>
      </c>
      <c r="L2546" s="110" t="inlineStr">
        <is>
          <t>EDGE-48109-419064</t>
        </is>
      </c>
    </row>
    <row r="2547">
      <c r="B2547" s="110" t="n">
        <v>51743</v>
      </c>
      <c r="C2547" s="108" t="inlineStr">
        <is>
          <t>Smartling-(2022-9-16-2022-10-15)_Alex Mata_MX_Translation</t>
        </is>
      </c>
      <c r="H2547" s="110" t="n">
        <v>9137.6</v>
      </c>
      <c r="I2547" s="110" t="n">
        <v>0.04</v>
      </c>
      <c r="J2547" s="110" t="inlineStr">
        <is>
          <t>USD</t>
        </is>
      </c>
      <c r="K2547" s="110" t="n">
        <v>365.504</v>
      </c>
      <c r="L2547" s="110" t="inlineStr">
        <is>
          <t>EDGE-51743-420812</t>
        </is>
      </c>
    </row>
    <row r="2548">
      <c r="B2548" s="110" t="n">
        <v>77826</v>
      </c>
      <c r="C2548" s="108" t="inlineStr">
        <is>
          <t>Smartling-(2022-9-16-2022-10-15)_Anne Parent_FR_CA_Translation</t>
        </is>
      </c>
      <c r="H2548" s="110" t="n">
        <v>6887.2</v>
      </c>
      <c r="I2548" s="110" t="n">
        <v>0.15</v>
      </c>
      <c r="J2548" s="110" t="inlineStr">
        <is>
          <t>USD</t>
        </is>
      </c>
      <c r="K2548" s="110" t="n">
        <v>1033.08</v>
      </c>
      <c r="L2548" s="110" t="inlineStr">
        <is>
          <t>EDGE-77826-420813</t>
        </is>
      </c>
    </row>
    <row r="2549">
      <c r="B2549" s="110" t="n">
        <v>170224</v>
      </c>
      <c r="C2549" s="108" t="inlineStr">
        <is>
          <t>Smartling-(2022-9-16-2022-10-15)_Corinne Duquette_FR_CA_Translation</t>
        </is>
      </c>
      <c r="H2549" s="110" t="n">
        <v>958.6</v>
      </c>
      <c r="I2549" s="110" t="n">
        <v>0.1</v>
      </c>
      <c r="J2549" s="110" t="inlineStr">
        <is>
          <t>USD</t>
        </is>
      </c>
      <c r="K2549" s="110" t="n">
        <v>95.86000000000001</v>
      </c>
      <c r="L2549" s="110" t="inlineStr">
        <is>
          <t>EDGE-170224-420814</t>
        </is>
      </c>
    </row>
    <row r="2550">
      <c r="B2550" s="110" t="n">
        <v>119669</v>
      </c>
      <c r="C2550" s="108" t="inlineStr">
        <is>
          <t>Smartling-(2022-9-16-2022-10-15)_Gyeongsu Lee_KO_Translation</t>
        </is>
      </c>
      <c r="H2550" s="110" t="n">
        <v>2369.325</v>
      </c>
      <c r="I2550" s="110" t="n">
        <v>0.06</v>
      </c>
      <c r="J2550" s="110" t="inlineStr">
        <is>
          <t>USD</t>
        </is>
      </c>
      <c r="K2550" s="110" t="n">
        <v>142.1595</v>
      </c>
      <c r="L2550" s="110" t="inlineStr">
        <is>
          <t>EDGE-119669-420815</t>
        </is>
      </c>
    </row>
    <row r="2551">
      <c r="B2551" s="110" t="n">
        <v>196663</v>
      </c>
      <c r="C2551" s="108" t="inlineStr">
        <is>
          <t>Smartling-(2022-9-16-2022-10-15)_Hoi Wai Yan_HK_Translation</t>
        </is>
      </c>
      <c r="H2551" s="110" t="n">
        <v>5927.5</v>
      </c>
      <c r="I2551" s="110" t="n">
        <v>0.06</v>
      </c>
      <c r="J2551" s="110" t="inlineStr">
        <is>
          <t>EUR</t>
        </is>
      </c>
      <c r="K2551" s="110" t="n">
        <v>355.65</v>
      </c>
      <c r="L2551" s="110" t="inlineStr">
        <is>
          <t>EDGE-196663-420816</t>
        </is>
      </c>
    </row>
    <row r="2552">
      <c r="B2552" s="110" t="n">
        <v>123165</v>
      </c>
      <c r="C2552" s="108" t="inlineStr">
        <is>
          <t>Smartling-(2022-9-16-2022-10-15)_Josh Lee_KO_Translation</t>
        </is>
      </c>
      <c r="H2552" s="110" t="n">
        <v>85.30000000000001</v>
      </c>
      <c r="I2552" s="110" t="n">
        <v>0.05</v>
      </c>
      <c r="J2552" s="110" t="inlineStr">
        <is>
          <t>USD</t>
        </is>
      </c>
      <c r="K2552" s="110" t="n">
        <v>4.265000000000001</v>
      </c>
      <c r="L2552" s="110" t="inlineStr">
        <is>
          <t>EDGE-123165-420817</t>
        </is>
      </c>
    </row>
    <row r="2553">
      <c r="B2553" s="110" t="n">
        <v>125643</v>
      </c>
      <c r="C2553" s="108" t="inlineStr">
        <is>
          <t>Smartling-(2022-9-16-2022-10-15)_Kanyakorn Thongtem_TH_Translation</t>
        </is>
      </c>
      <c r="H2553" s="110" t="n">
        <v>759.8</v>
      </c>
      <c r="I2553" s="110" t="n">
        <v>0.08</v>
      </c>
      <c r="J2553" s="110" t="inlineStr">
        <is>
          <t>USD</t>
        </is>
      </c>
      <c r="K2553" s="110" t="n">
        <v>60.784</v>
      </c>
      <c r="L2553" s="110" t="inlineStr">
        <is>
          <t>EDGE-125643-420818</t>
        </is>
      </c>
    </row>
    <row r="2554">
      <c r="B2554" s="110" t="n">
        <v>142403</v>
      </c>
      <c r="C2554" s="108" t="inlineStr">
        <is>
          <t>Smartling-(2022-9-16-2022-10-15)_LangLink Localization Solutions Co, Ltd._HK_Translation</t>
        </is>
      </c>
      <c r="H2554" s="110" t="n">
        <v>176.7777777777778</v>
      </c>
      <c r="I2554" s="110" t="n">
        <v>0.09</v>
      </c>
      <c r="J2554" s="110" t="inlineStr">
        <is>
          <t>USD</t>
        </is>
      </c>
      <c r="K2554" s="110" t="n">
        <v>15.91</v>
      </c>
      <c r="L2554" s="110" t="inlineStr">
        <is>
          <t>EDGE-142403-420819</t>
        </is>
      </c>
    </row>
    <row r="2555">
      <c r="B2555" s="110" t="n">
        <v>190801</v>
      </c>
      <c r="C2555" s="108" t="inlineStr">
        <is>
          <t>Smartling-(2022-9-16-2022-10-15)_Li Yingsong_CN_Translation</t>
        </is>
      </c>
      <c r="H2555" s="110" t="n">
        <v>1467.3</v>
      </c>
      <c r="I2555" s="110" t="n">
        <v>0.18</v>
      </c>
      <c r="J2555" s="110" t="inlineStr">
        <is>
          <t>CNY</t>
        </is>
      </c>
      <c r="K2555" s="110" t="n">
        <v>264.114</v>
      </c>
      <c r="L2555" s="110" t="inlineStr">
        <is>
          <t>EDGE-190801-420820</t>
        </is>
      </c>
    </row>
    <row r="2556">
      <c r="B2556" s="110" t="n">
        <v>74978</v>
      </c>
      <c r="C2556" s="108" t="inlineStr">
        <is>
          <t>Smartling-(2022-9-16-2022-10-15)_Pilar Vasquez_MX_Translation</t>
        </is>
      </c>
      <c r="H2556" s="110" t="n">
        <v>5477.640000000001</v>
      </c>
      <c r="I2556" s="110" t="n">
        <v>0.05</v>
      </c>
      <c r="J2556" s="110" t="inlineStr">
        <is>
          <t>USD</t>
        </is>
      </c>
      <c r="K2556" s="110" t="n">
        <v>273.8820000000001</v>
      </c>
      <c r="L2556" s="110" t="inlineStr">
        <is>
          <t>EDGE-74978-420821</t>
        </is>
      </c>
    </row>
    <row r="2557">
      <c r="B2557" s="110" t="n">
        <v>123126</v>
      </c>
      <c r="C2557" s="108" t="inlineStr">
        <is>
          <t>Smartling-(2022-9-16-2022-10-15)_Seong Bok Lee_KO_Translation</t>
        </is>
      </c>
      <c r="H2557" s="110" t="n">
        <v>2826.32</v>
      </c>
      <c r="I2557" s="110" t="n">
        <v>0.07000000000000001</v>
      </c>
      <c r="J2557" s="110" t="inlineStr">
        <is>
          <t>USD</t>
        </is>
      </c>
      <c r="K2557" s="110" t="n">
        <v>197.8424</v>
      </c>
      <c r="L2557" s="110" t="inlineStr">
        <is>
          <t>EDGE-123126-420822</t>
        </is>
      </c>
    </row>
    <row r="2558">
      <c r="B2558" s="110" t="n">
        <v>51840</v>
      </c>
      <c r="C2558" s="108" t="inlineStr">
        <is>
          <t>Smartling-(2022-9-16-2022-10-15)_Simon Wei_TW_Translation</t>
        </is>
      </c>
      <c r="H2558" s="110" t="n">
        <v>7361.799999999999</v>
      </c>
      <c r="I2558" s="110" t="n">
        <v>0.035</v>
      </c>
      <c r="J2558" s="110" t="inlineStr">
        <is>
          <t>USD</t>
        </is>
      </c>
      <c r="K2558" s="110" t="n">
        <v>257.663</v>
      </c>
      <c r="L2558" s="110" t="inlineStr">
        <is>
          <t>EDGE-51840-420823</t>
        </is>
      </c>
    </row>
    <row r="2559">
      <c r="B2559" s="110" t="n">
        <v>91120</v>
      </c>
      <c r="C2559" s="108" t="inlineStr">
        <is>
          <t>Smartling-(2022-9-16-2022-10-15)_Supacha Sangtong_TH_Translation</t>
        </is>
      </c>
      <c r="H2559" s="110" t="n">
        <v>455.8</v>
      </c>
      <c r="I2559" s="110" t="n">
        <v>0.05</v>
      </c>
      <c r="J2559" s="110" t="inlineStr">
        <is>
          <t>USD</t>
        </is>
      </c>
      <c r="K2559" s="110" t="n">
        <v>22.79</v>
      </c>
      <c r="L2559" s="110" t="inlineStr">
        <is>
          <t>EDGE-91120-420824</t>
        </is>
      </c>
    </row>
    <row r="2560">
      <c r="B2560" s="110" t="n">
        <v>133710</v>
      </c>
      <c r="C2560" s="108" t="inlineStr">
        <is>
          <t>Smartling-(2022-9-16-2022-10-15)_Vincent Miko_FR_CA_Translation</t>
        </is>
      </c>
      <c r="H2560" s="110" t="n">
        <v>378</v>
      </c>
      <c r="I2560" s="110" t="n">
        <v>0.15</v>
      </c>
      <c r="J2560" s="110" t="inlineStr">
        <is>
          <t>USD</t>
        </is>
      </c>
      <c r="K2560" s="110" t="n">
        <v>56.7</v>
      </c>
      <c r="L2560" s="110" t="inlineStr">
        <is>
          <t>EDGE-133710-420825</t>
        </is>
      </c>
    </row>
    <row r="2561">
      <c r="B2561" s="110" t="n">
        <v>103906</v>
      </c>
      <c r="C2561" s="108" t="inlineStr">
        <is>
          <t>Smartling-(2022-9-16-2022-10-15)_Wang Bijun_CN_Translation</t>
        </is>
      </c>
      <c r="H2561" s="110" t="n">
        <v>3904.1</v>
      </c>
      <c r="I2561" s="110" t="n">
        <v>0.04</v>
      </c>
      <c r="J2561" s="110" t="inlineStr">
        <is>
          <t>USD</t>
        </is>
      </c>
      <c r="K2561" s="110" t="n">
        <v>156.164</v>
      </c>
      <c r="L2561" s="110" t="inlineStr">
        <is>
          <t>EDGE-103906-420826</t>
        </is>
      </c>
    </row>
    <row r="2562">
      <c r="B2562" s="110" t="n">
        <v>164641</v>
      </c>
      <c r="C2562" s="108" t="inlineStr">
        <is>
          <t>Smartling-(2022-9-16-2022-10-15)_Yutaka Kato_JA_Translation</t>
        </is>
      </c>
      <c r="H2562" s="110" t="n">
        <v>7371.700000000001</v>
      </c>
      <c r="I2562" s="110" t="n">
        <v>0.07000000000000001</v>
      </c>
      <c r="J2562" s="110" t="inlineStr">
        <is>
          <t>USD</t>
        </is>
      </c>
      <c r="K2562" s="110" t="n">
        <v>516.0190000000001</v>
      </c>
      <c r="L2562" s="110" t="inlineStr">
        <is>
          <t>EDGE-164641-420827</t>
        </is>
      </c>
    </row>
    <row r="2563">
      <c r="B2563" s="110" t="n">
        <v>16756</v>
      </c>
      <c r="C2563" s="108" t="inlineStr">
        <is>
          <t>Smartling-(2022-9-16-2022-10-15)_占英 郭_CN_Translation</t>
        </is>
      </c>
      <c r="H2563" s="110" t="n">
        <v>2425.7</v>
      </c>
      <c r="I2563" s="110" t="n">
        <v>0.18</v>
      </c>
      <c r="J2563" s="110" t="inlineStr">
        <is>
          <t>CNY</t>
        </is>
      </c>
      <c r="K2563" s="110" t="n">
        <v>436.626</v>
      </c>
      <c r="L2563" s="110" t="inlineStr">
        <is>
          <t>EDGE-16756-420828</t>
        </is>
      </c>
    </row>
    <row r="2564">
      <c r="B2564" s="110" t="n">
        <v>51743</v>
      </c>
      <c r="C2564" s="108" t="inlineStr">
        <is>
          <t>Smartling-(2022-9-16-2022-10-15)_Alex Mata_MX_Review</t>
        </is>
      </c>
      <c r="H2564" s="110" t="n">
        <v>24</v>
      </c>
      <c r="I2564" s="110" t="n">
        <v>0.02</v>
      </c>
      <c r="J2564" s="110" t="inlineStr">
        <is>
          <t>USD</t>
        </is>
      </c>
      <c r="K2564" s="110" t="n">
        <v>0.48</v>
      </c>
      <c r="L2564" s="110" t="inlineStr">
        <is>
          <t>EDGE-51743-420829</t>
        </is>
      </c>
    </row>
    <row r="2565">
      <c r="B2565" s="110" t="n">
        <v>170224</v>
      </c>
      <c r="C2565" s="108" t="inlineStr">
        <is>
          <t>Smartling-(2022-9-16-2022-10-15)_Corinne Duquette_FR_CA_Review</t>
        </is>
      </c>
      <c r="H2565" s="110" t="n">
        <v>24</v>
      </c>
      <c r="I2565" s="110" t="n">
        <v>0.05</v>
      </c>
      <c r="J2565" s="110" t="inlineStr">
        <is>
          <t>USD</t>
        </is>
      </c>
      <c r="K2565" s="110" t="n">
        <v>1.2</v>
      </c>
      <c r="L2565" s="110" t="inlineStr">
        <is>
          <t>EDGE-170224-420830</t>
        </is>
      </c>
    </row>
    <row r="2566">
      <c r="B2566" s="110" t="n">
        <v>104494</v>
      </c>
      <c r="C2566" s="108" t="inlineStr">
        <is>
          <t>Smartling-(2022-9-16-2022-10-15)_Orlando Ho_HK_Review</t>
        </is>
      </c>
      <c r="H2566" s="110" t="n">
        <v>24</v>
      </c>
      <c r="I2566" s="110" t="n">
        <v>0.0375</v>
      </c>
      <c r="J2566" s="110" t="inlineStr">
        <is>
          <t>USD</t>
        </is>
      </c>
      <c r="K2566" s="110" t="n">
        <v>0.8999999999999999</v>
      </c>
      <c r="L2566" s="110" t="inlineStr">
        <is>
          <t>EDGE-104494-420831</t>
        </is>
      </c>
    </row>
    <row r="2567">
      <c r="B2567" s="110" t="n">
        <v>123126</v>
      </c>
      <c r="C2567" s="108" t="inlineStr">
        <is>
          <t>Smartling-(2022-9-16-2022-10-15)_Seong Bok Lee_KO_Review</t>
        </is>
      </c>
      <c r="H2567" s="110" t="n">
        <v>24</v>
      </c>
      <c r="I2567" s="110" t="n">
        <v>0.03</v>
      </c>
      <c r="J2567" s="110" t="inlineStr">
        <is>
          <t>USD</t>
        </is>
      </c>
      <c r="K2567" s="110" t="n">
        <v>0.72</v>
      </c>
      <c r="L2567" s="110" t="inlineStr">
        <is>
          <t>EDGE-123126-420832</t>
        </is>
      </c>
    </row>
    <row r="2568">
      <c r="B2568" s="110" t="n">
        <v>51840</v>
      </c>
      <c r="C2568" s="108" t="inlineStr">
        <is>
          <t>Smartling-(2022-9-16-2022-10-15)_Simon Wei_TW_Review</t>
        </is>
      </c>
      <c r="H2568" s="110" t="n">
        <v>24</v>
      </c>
      <c r="I2568" s="110" t="n">
        <v>0.02</v>
      </c>
      <c r="J2568" s="110" t="inlineStr">
        <is>
          <t>USD</t>
        </is>
      </c>
      <c r="K2568" s="110" t="n">
        <v>0.48</v>
      </c>
      <c r="L2568" s="110" t="inlineStr">
        <is>
          <t>EDGE-51840-420833</t>
        </is>
      </c>
    </row>
    <row r="2569">
      <c r="B2569" s="110" t="n">
        <v>91120</v>
      </c>
      <c r="C2569" s="108" t="inlineStr">
        <is>
          <t>Smartling-(2022-9-16-2022-10-15)_Supacha Sangtong_TH_Review</t>
        </is>
      </c>
      <c r="H2569" s="110" t="n">
        <v>802</v>
      </c>
      <c r="I2569" s="110" t="n">
        <v>0.02</v>
      </c>
      <c r="J2569" s="110" t="inlineStr">
        <is>
          <t>USD</t>
        </is>
      </c>
      <c r="K2569" s="110" t="n">
        <v>16.04</v>
      </c>
      <c r="L2569" s="110" t="inlineStr">
        <is>
          <t>EDGE-91120-420834</t>
        </is>
      </c>
    </row>
    <row r="2570">
      <c r="B2570" s="110" t="n">
        <v>169954</v>
      </c>
      <c r="C2570" s="108" t="inlineStr">
        <is>
          <t>Tesla-(2022-9-20-2022-10-19)_Peggy Chiang_TW_Translation</t>
        </is>
      </c>
      <c r="H2570" s="119">
        <f>K2570/I2570</f>
        <v/>
      </c>
      <c r="I2570" s="110" t="n">
        <v>0.1</v>
      </c>
      <c r="J2570" s="110" t="inlineStr">
        <is>
          <t>USD</t>
        </is>
      </c>
      <c r="K2570" s="119" t="n">
        <v>236.5600000000001</v>
      </c>
      <c r="L2570" s="110" t="inlineStr">
        <is>
          <t>EDGE-169954-424060</t>
        </is>
      </c>
    </row>
    <row r="2571">
      <c r="B2571" s="110" t="n">
        <v>51840</v>
      </c>
      <c r="C2571" s="108" t="inlineStr">
        <is>
          <t>Tesla-(2022-9-20-2022-10-19)_Simon Wei_TW_Translation</t>
        </is>
      </c>
      <c r="H2571" s="110" t="n">
        <v>4620.7</v>
      </c>
      <c r="I2571" s="110" t="n">
        <v>0.035</v>
      </c>
      <c r="J2571" s="110" t="inlineStr">
        <is>
          <t>USD</t>
        </is>
      </c>
      <c r="K2571" s="566" t="n">
        <v>161.7245</v>
      </c>
      <c r="L2571" s="110" t="inlineStr">
        <is>
          <t>EDGE-51840-424061</t>
        </is>
      </c>
    </row>
    <row r="2572">
      <c r="B2572" s="110" t="n">
        <v>119669</v>
      </c>
      <c r="C2572" s="108" t="inlineStr">
        <is>
          <t>Tesla-(2022-9-20-2022-10-19)_Gyeongsu Lee_KO_Translation</t>
        </is>
      </c>
      <c r="H2572" s="119">
        <f>K2572/I2572</f>
        <v/>
      </c>
      <c r="I2572" s="110" t="n">
        <v>0.06</v>
      </c>
      <c r="J2572" s="110" t="inlineStr">
        <is>
          <t>USD</t>
        </is>
      </c>
      <c r="K2572" s="119" t="n">
        <v>1206.394</v>
      </c>
      <c r="L2572" s="110" t="inlineStr">
        <is>
          <t>EDGE-119669-424062</t>
        </is>
      </c>
    </row>
    <row r="2573">
      <c r="B2573" s="110" t="n">
        <v>123165</v>
      </c>
      <c r="C2573" s="108" t="inlineStr">
        <is>
          <t>Tesla-(2022-9-20-2022-10-19)_Sang Yun Lee_KO_Translation</t>
        </is>
      </c>
      <c r="H2573" s="119">
        <f>K2573/I2573</f>
        <v/>
      </c>
      <c r="I2573" s="110" t="n">
        <v>0.05</v>
      </c>
      <c r="J2573" s="110" t="inlineStr">
        <is>
          <t>USD</t>
        </is>
      </c>
      <c r="K2573" s="119" t="n">
        <v>6.490000000000001</v>
      </c>
      <c r="L2573" s="110" t="inlineStr">
        <is>
          <t>EDGE-123165-424063</t>
        </is>
      </c>
    </row>
    <row r="2574">
      <c r="B2574" s="110" t="n">
        <v>169885</v>
      </c>
      <c r="C2574" s="108" t="inlineStr">
        <is>
          <t>Tesla-(2022-9-20-2022-10-19)_Yoonpyo Hong(Eugene)_KO_Translation</t>
        </is>
      </c>
      <c r="H2574" s="119">
        <f>K2574/I2574</f>
        <v/>
      </c>
      <c r="I2574" s="110" t="n">
        <v>0.06</v>
      </c>
      <c r="J2574" s="110" t="inlineStr">
        <is>
          <t>USD</t>
        </is>
      </c>
      <c r="K2574" s="119" t="n">
        <v>11.8382</v>
      </c>
      <c r="L2574" s="110" t="inlineStr">
        <is>
          <t>EDGE-169885-424064</t>
        </is>
      </c>
    </row>
    <row r="2575">
      <c r="B2575" s="110" t="n">
        <v>169954</v>
      </c>
      <c r="C2575" s="108" t="inlineStr">
        <is>
          <t>Tesla-(2022-9-20-2022-10-19)_Peggy Chiang_TW_Review</t>
        </is>
      </c>
      <c r="H2575" s="110" t="n">
        <v>2236.8</v>
      </c>
      <c r="I2575" s="110" t="n">
        <v>0.03</v>
      </c>
      <c r="J2575" s="110" t="inlineStr">
        <is>
          <t>USD</t>
        </is>
      </c>
      <c r="K2575" s="110" t="n">
        <v>67.10399999999998</v>
      </c>
      <c r="L2575" s="110" t="inlineStr">
        <is>
          <t>EDGE-169954-424065</t>
        </is>
      </c>
    </row>
    <row r="2576">
      <c r="B2576" s="110" t="n">
        <v>51840</v>
      </c>
      <c r="C2576" s="108" t="inlineStr">
        <is>
          <t>Tesla-(2022-9-20-2022-10-19)_Simon Wei_TW_Review</t>
        </is>
      </c>
      <c r="H2576" s="110" t="n">
        <v>171.1</v>
      </c>
      <c r="I2576" s="110" t="n">
        <v>0.02</v>
      </c>
      <c r="J2576" s="110" t="inlineStr">
        <is>
          <t>USD</t>
        </is>
      </c>
      <c r="K2576" s="110" t="n">
        <v>3.421999999999999</v>
      </c>
      <c r="L2576" s="110" t="inlineStr">
        <is>
          <t>EDGE-51840-424066</t>
        </is>
      </c>
    </row>
    <row r="2577">
      <c r="B2577" s="110" t="n">
        <v>142406</v>
      </c>
      <c r="C2577" s="108" t="inlineStr">
        <is>
          <t>Tesla-(2022-9-20-2022-10-19)_Stacey Yeh_TW_Review</t>
        </is>
      </c>
      <c r="H2577" s="110" t="n">
        <v>4747.4</v>
      </c>
      <c r="I2577" s="110" t="n">
        <v>0.022</v>
      </c>
      <c r="J2577" s="110" t="inlineStr">
        <is>
          <t>USD</t>
        </is>
      </c>
      <c r="K2577" s="110" t="n">
        <v>104.4428</v>
      </c>
      <c r="L2577" s="110" t="inlineStr">
        <is>
          <t>EDGE-142406-424067</t>
        </is>
      </c>
    </row>
    <row r="2578">
      <c r="B2578" s="110" t="n">
        <v>119669</v>
      </c>
      <c r="C2578" s="108" t="inlineStr">
        <is>
          <t>Tesla-(2022-9-20-2022-10-19)_Gyeongsu Lee_KO_Review</t>
        </is>
      </c>
      <c r="H2578" s="110" t="n">
        <v>489.1</v>
      </c>
      <c r="I2578" s="110" t="n">
        <v>0.03</v>
      </c>
      <c r="J2578" s="110" t="inlineStr">
        <is>
          <t>USD</t>
        </is>
      </c>
      <c r="K2578" s="110" t="n">
        <v>14.673</v>
      </c>
      <c r="L2578" s="110" t="inlineStr">
        <is>
          <t>EDGE-119669-424068</t>
        </is>
      </c>
    </row>
    <row r="2579">
      <c r="B2579" s="110" t="n">
        <v>123165</v>
      </c>
      <c r="C2579" s="108" t="inlineStr">
        <is>
          <t>Tesla-(2022-9-20-2022-10-19)_Sang Yun Lee_KO_Review</t>
        </is>
      </c>
      <c r="H2579" s="110" t="n">
        <v>20282.1</v>
      </c>
      <c r="I2579" s="110" t="n">
        <v>0.025</v>
      </c>
      <c r="J2579" s="110" t="inlineStr">
        <is>
          <t>USD</t>
        </is>
      </c>
      <c r="K2579" s="110" t="n">
        <v>507.0525</v>
      </c>
      <c r="L2579" s="110" t="inlineStr">
        <is>
          <t>EDGE-123165-424069</t>
        </is>
      </c>
    </row>
    <row r="2580">
      <c r="B2580" s="110" t="n">
        <v>189929</v>
      </c>
      <c r="C2580" s="108" t="inlineStr">
        <is>
          <t>Tesla-(2022-9-20-2022-10-19)_Aatchariya Suksai_TH_Translation</t>
        </is>
      </c>
      <c r="H2580" s="110" t="n">
        <v>121.5</v>
      </c>
      <c r="I2580" s="110" t="n">
        <v>0.04</v>
      </c>
      <c r="J2580" s="110" t="inlineStr">
        <is>
          <t>USD</t>
        </is>
      </c>
      <c r="K2580" s="110" t="n">
        <v>4.86</v>
      </c>
      <c r="L2580" s="110" t="inlineStr">
        <is>
          <t>EDGE-189929-424025</t>
        </is>
      </c>
    </row>
    <row r="2581">
      <c r="B2581" s="110" t="n">
        <v>194357</v>
      </c>
      <c r="C2581" s="108" t="inlineStr">
        <is>
          <t>Tesla-(2022-9-20-2022-10-19)_Saksit Khunkitti_TH_Translation</t>
        </is>
      </c>
      <c r="H2581" s="110" t="n">
        <v>569.3</v>
      </c>
      <c r="I2581" s="110" t="n">
        <v>0.08</v>
      </c>
      <c r="J2581" s="110" t="inlineStr">
        <is>
          <t>USD</t>
        </is>
      </c>
      <c r="K2581" s="110" t="n">
        <v>45.544</v>
      </c>
      <c r="L2581" s="110" t="inlineStr">
        <is>
          <t>EDGE-194357-424029</t>
        </is>
      </c>
    </row>
    <row r="2582">
      <c r="B2582" s="110" t="n">
        <v>91120</v>
      </c>
      <c r="C2582" s="108" t="inlineStr">
        <is>
          <t>Tesla-(2022-9-20-2022-10-19)_Supacha Sangtong_TH_Translation</t>
        </is>
      </c>
      <c r="H2582" s="110" t="n">
        <v>282.1</v>
      </c>
      <c r="I2582" s="110" t="n">
        <v>0.05</v>
      </c>
      <c r="J2582" s="110" t="inlineStr">
        <is>
          <t>USD</t>
        </is>
      </c>
      <c r="K2582" s="110" t="n">
        <v>14.105</v>
      </c>
      <c r="L2582" s="110" t="inlineStr">
        <is>
          <t>EDGE-91120-424030</t>
        </is>
      </c>
    </row>
    <row r="2583">
      <c r="B2583" s="110" t="n">
        <v>49612</v>
      </c>
      <c r="C2583" s="110" t="inlineStr">
        <is>
          <t>Tesla-(2022-9-20-2022-10-19)_Tantiwarapon Soonlai_TH_Translation</t>
        </is>
      </c>
      <c r="H2583" s="110" t="n">
        <v>49</v>
      </c>
      <c r="I2583" s="110" t="n">
        <v>0.06</v>
      </c>
      <c r="J2583" s="110" t="inlineStr">
        <is>
          <t>USD</t>
        </is>
      </c>
      <c r="K2583" s="110" t="n">
        <v>2.94</v>
      </c>
      <c r="L2583" s="110" t="inlineStr">
        <is>
          <t>EDGE-49612-424116</t>
        </is>
      </c>
    </row>
    <row r="2584">
      <c r="B2584" s="110" t="n">
        <v>170316</v>
      </c>
      <c r="C2584" s="108" t="inlineStr">
        <is>
          <t>Tesla-(2022-9-20-2022-10-19)_Li Yat Tung_HK_Translation</t>
        </is>
      </c>
      <c r="H2584" s="110" t="n">
        <v>53.1</v>
      </c>
      <c r="I2584" s="110" t="n">
        <v>0.08500000000000001</v>
      </c>
      <c r="J2584" s="110" t="inlineStr">
        <is>
          <t>USD</t>
        </is>
      </c>
      <c r="K2584" s="110" t="n">
        <v>4.513500000000001</v>
      </c>
      <c r="L2584" s="110" t="inlineStr">
        <is>
          <t>EDGE-170316-424034</t>
        </is>
      </c>
    </row>
    <row r="2585">
      <c r="B2585" s="110" t="n">
        <v>196663</v>
      </c>
      <c r="C2585" s="108" t="inlineStr">
        <is>
          <t>Tesla-(2022-9-20-2022-10-19)_Thomas  Yan_HK_Translation</t>
        </is>
      </c>
      <c r="H2585" s="110" t="n">
        <v>2898.4</v>
      </c>
      <c r="I2585" s="110" t="n">
        <v>0.06</v>
      </c>
      <c r="J2585" s="110" t="inlineStr">
        <is>
          <t>EUR</t>
        </is>
      </c>
      <c r="K2585" s="110" t="n">
        <v>173.904</v>
      </c>
      <c r="L2585" s="110" t="inlineStr">
        <is>
          <t>EDGE-196663-424035</t>
        </is>
      </c>
    </row>
    <row r="2586">
      <c r="B2586" s="110" t="n">
        <v>142403</v>
      </c>
      <c r="C2586" s="108" t="inlineStr">
        <is>
          <t>Tesla-(2022-9-20-2022-10-19)_lp Pik Yu_HK_TEP</t>
        </is>
      </c>
      <c r="H2586" s="110" t="n">
        <v>308.9</v>
      </c>
      <c r="I2586" s="110" t="n">
        <v>0.09</v>
      </c>
      <c r="J2586" s="110" t="inlineStr">
        <is>
          <t>USD</t>
        </is>
      </c>
      <c r="K2586" s="110">
        <f>H2586*I2586</f>
        <v/>
      </c>
      <c r="L2586" s="110" t="inlineStr">
        <is>
          <t>EDGE-142403-424036</t>
        </is>
      </c>
    </row>
    <row r="2587">
      <c r="B2587" s="110" t="n">
        <v>194357</v>
      </c>
      <c r="C2587" s="108" t="inlineStr">
        <is>
          <t>Tesla-(2022-9-20-2022-10-19)_Saksit Khunkitti_TH_Review</t>
        </is>
      </c>
      <c r="H2587" s="110" t="n">
        <v>852.6</v>
      </c>
      <c r="I2587" s="110" t="n">
        <v>0.04</v>
      </c>
      <c r="J2587" s="110" t="inlineStr">
        <is>
          <t>USD</t>
        </is>
      </c>
      <c r="K2587" s="110" t="n">
        <v>34.104</v>
      </c>
      <c r="L2587" s="110" t="inlineStr">
        <is>
          <t>EDGE-194357-424039</t>
        </is>
      </c>
    </row>
    <row r="2588">
      <c r="B2588" s="110" t="n">
        <v>52107</v>
      </c>
      <c r="C2588" s="108" t="inlineStr">
        <is>
          <t>Tesla-(2022-9-20-2022-10-19)_Fish Wang_HK_Review</t>
        </is>
      </c>
      <c r="H2588" s="110" t="n">
        <v>274</v>
      </c>
      <c r="I2588" s="110" t="n">
        <v>0.18</v>
      </c>
      <c r="J2588" s="110" t="inlineStr">
        <is>
          <t>CNY</t>
        </is>
      </c>
      <c r="K2588" s="110" t="n">
        <v>49.32</v>
      </c>
      <c r="L2588" s="110" t="inlineStr">
        <is>
          <t>EDGE-52107-424042</t>
        </is>
      </c>
    </row>
    <row r="2589">
      <c r="B2589" s="110" t="n">
        <v>196663</v>
      </c>
      <c r="C2589" s="108" t="inlineStr">
        <is>
          <t>Tesla-(2022-9-20-2022-10-19)_Thomas  Yan_HK_Review</t>
        </is>
      </c>
      <c r="H2589" s="110" t="n">
        <v>6437</v>
      </c>
      <c r="I2589" s="110" t="n">
        <v>0.03</v>
      </c>
      <c r="J2589" s="110" t="inlineStr">
        <is>
          <t>EUR</t>
        </is>
      </c>
      <c r="K2589" s="110" t="n">
        <v>193.11</v>
      </c>
      <c r="L2589" s="110" t="inlineStr">
        <is>
          <t>EDGE-196663-424044</t>
        </is>
      </c>
    </row>
    <row r="2590">
      <c r="B2590" s="439" t="n">
        <v>52107</v>
      </c>
      <c r="C2590" s="440" t="inlineStr">
        <is>
          <t>Tesla-(2022-9-20-2022-10-19)_Fish Wang_HK_Translation</t>
        </is>
      </c>
      <c r="D2590" s="439" t="n"/>
      <c r="E2590" s="439" t="n"/>
      <c r="F2590" s="439" t="n"/>
      <c r="G2590" s="439" t="n"/>
      <c r="H2590" s="439" t="n">
        <v>3701.5</v>
      </c>
      <c r="I2590" s="439" t="n">
        <v>0.37</v>
      </c>
      <c r="J2590" s="439" t="inlineStr">
        <is>
          <t>CNY</t>
        </is>
      </c>
      <c r="K2590" s="439" t="n">
        <v>1369.555</v>
      </c>
      <c r="L2590" s="439" t="inlineStr">
        <is>
          <t>EDGE-52107-424046</t>
        </is>
      </c>
    </row>
    <row r="2591">
      <c r="B2591" s="110" t="n">
        <v>185350</v>
      </c>
      <c r="C2591" s="108" t="inlineStr">
        <is>
          <t>Tesla-(2022-9-20-2022-10-19)_Paramate Soontornwipat_TH_Translation</t>
        </is>
      </c>
      <c r="H2591" s="110" t="n">
        <v>327.9</v>
      </c>
      <c r="I2591" s="110" t="n">
        <v>0.06</v>
      </c>
      <c r="J2591" s="110" t="inlineStr">
        <is>
          <t>USD</t>
        </is>
      </c>
      <c r="K2591" s="110" t="n">
        <v>19.674</v>
      </c>
      <c r="L2591" s="110" t="inlineStr">
        <is>
          <t>EDGE-185350-424048</t>
        </is>
      </c>
    </row>
    <row r="2592">
      <c r="B2592" s="110" t="n">
        <v>91120</v>
      </c>
      <c r="C2592" s="108" t="inlineStr">
        <is>
          <t>Tesla-(2022-9-20-2022-10-19)_Supacha Sangtong_TH_Review</t>
        </is>
      </c>
      <c r="H2592" s="110" t="n">
        <v>63.59999999999999</v>
      </c>
      <c r="I2592" s="110" t="n">
        <v>0.025</v>
      </c>
      <c r="J2592" s="110" t="inlineStr">
        <is>
          <t>USD</t>
        </is>
      </c>
      <c r="K2592" s="110" t="n">
        <v>1.59</v>
      </c>
      <c r="L2592" s="110" t="inlineStr">
        <is>
          <t>EDGE-91120-424049</t>
        </is>
      </c>
    </row>
    <row r="2593">
      <c r="B2593" s="110" t="n">
        <v>49612</v>
      </c>
      <c r="C2593" s="108" t="inlineStr">
        <is>
          <t>Tesla-(2022-9-20-2022-10-19)_Tantiwarapon Soonlai_TH_Review</t>
        </is>
      </c>
      <c r="H2593" s="110" t="n">
        <v>16000</v>
      </c>
      <c r="I2593" s="110" t="n">
        <v>0.04</v>
      </c>
      <c r="J2593" s="110" t="inlineStr">
        <is>
          <t>USD</t>
        </is>
      </c>
      <c r="K2593" s="110" t="n">
        <v>640</v>
      </c>
      <c r="L2593" s="110" t="inlineStr">
        <is>
          <t>EDGE-49612-425295</t>
        </is>
      </c>
    </row>
    <row r="2594">
      <c r="B2594" s="110" t="n">
        <v>50728</v>
      </c>
      <c r="C2594" s="108" t="inlineStr">
        <is>
          <t>Tesla-(2022-9-20-2022-10-19)_Dalia Bracha_HE_Translation</t>
        </is>
      </c>
      <c r="H2594" s="110" t="n">
        <v>1250.4</v>
      </c>
      <c r="I2594" s="110" t="n">
        <v>0.1</v>
      </c>
      <c r="J2594" s="110" t="inlineStr">
        <is>
          <t>USD</t>
        </is>
      </c>
      <c r="K2594" s="110" t="n">
        <v>125.04</v>
      </c>
      <c r="L2594" s="110" t="inlineStr">
        <is>
          <t>EDGE-50728-425259</t>
        </is>
      </c>
    </row>
    <row r="2595">
      <c r="B2595" s="110" t="n">
        <v>219457</v>
      </c>
      <c r="C2595" s="108" t="inlineStr">
        <is>
          <t>Tesla-(2022-9-20-2022-10-19)_Ioannis Lachanis_EL_Translation</t>
        </is>
      </c>
      <c r="H2595" s="110" t="n">
        <v>868.7999999999998</v>
      </c>
      <c r="I2595" s="110" t="n">
        <v>0.06</v>
      </c>
      <c r="J2595" s="110" t="inlineStr">
        <is>
          <t>EUR</t>
        </is>
      </c>
      <c r="K2595" s="110" t="n">
        <v>52.12799999999999</v>
      </c>
      <c r="L2595" s="110" t="inlineStr">
        <is>
          <t>EDGE-219457-425260</t>
        </is>
      </c>
    </row>
    <row r="2596">
      <c r="B2596" s="110" t="n">
        <v>150112</v>
      </c>
      <c r="C2596" s="108" t="inlineStr">
        <is>
          <t>Tesla-(2022-9-20-2022-10-19)_Koen Vander Elst_NL_Translation</t>
        </is>
      </c>
      <c r="H2596" s="110" t="n">
        <v>2111.5</v>
      </c>
      <c r="I2596" s="110" t="n">
        <v>0.1</v>
      </c>
      <c r="J2596" s="110" t="inlineStr">
        <is>
          <t>EUR</t>
        </is>
      </c>
      <c r="K2596" s="110" t="n">
        <v>211.1500000000001</v>
      </c>
      <c r="L2596" s="110" t="inlineStr">
        <is>
          <t>EDGE-150112-425261</t>
        </is>
      </c>
    </row>
    <row r="2597">
      <c r="B2597" s="110" t="n">
        <v>189758</v>
      </c>
      <c r="C2597" s="108" t="inlineStr">
        <is>
          <t>Tesla-(2022-9-20-2022-10-19)_Konstantinos Karanikas_EL_Translation</t>
        </is>
      </c>
      <c r="H2597" s="110" t="n">
        <v>1136</v>
      </c>
      <c r="I2597" s="110" t="n">
        <v>0.09</v>
      </c>
      <c r="J2597" s="110" t="inlineStr">
        <is>
          <t>EUR</t>
        </is>
      </c>
      <c r="K2597" s="110" t="n">
        <v>102.24</v>
      </c>
      <c r="L2597" s="110" t="inlineStr">
        <is>
          <t>EDGE-189758-425262</t>
        </is>
      </c>
    </row>
    <row r="2598">
      <c r="B2598" s="439" t="n">
        <v>81450</v>
      </c>
      <c r="C2598" s="440" t="inlineStr">
        <is>
          <t>Tesla-(2022-9-20-2022-10-19)_Lingsoft_NO_NO_Translation</t>
        </is>
      </c>
      <c r="D2598" s="439" t="n"/>
      <c r="E2598" s="439" t="n"/>
      <c r="F2598" s="439" t="n"/>
      <c r="G2598" s="439" t="n"/>
      <c r="H2598" s="439" t="n">
        <v>3489.032258064516</v>
      </c>
      <c r="I2598" s="439" t="n">
        <v>0.155</v>
      </c>
      <c r="J2598" s="439" t="inlineStr">
        <is>
          <t>EUR</t>
        </is>
      </c>
      <c r="K2598" s="439" t="n">
        <v>540.8</v>
      </c>
      <c r="L2598" s="110" t="inlineStr">
        <is>
          <t>EDGE-81450-425263</t>
        </is>
      </c>
    </row>
    <row r="2599">
      <c r="B2599" s="110" t="n">
        <v>195768</v>
      </c>
      <c r="C2599" s="108" t="inlineStr">
        <is>
          <t>Tesla-(2022-9-20-2022-10-19)_Oranit Senderov_HE_Translation</t>
        </is>
      </c>
      <c r="H2599" s="110" t="n">
        <v>58</v>
      </c>
      <c r="I2599" s="110" t="n">
        <v>0.09</v>
      </c>
      <c r="J2599" s="110" t="inlineStr">
        <is>
          <t>USD</t>
        </is>
      </c>
      <c r="K2599" s="110" t="n">
        <v>5.22</v>
      </c>
      <c r="L2599" s="110" t="inlineStr">
        <is>
          <t>EDGE-195768-425264</t>
        </is>
      </c>
    </row>
    <row r="2600">
      <c r="B2600" s="110" t="n">
        <v>176929</v>
      </c>
      <c r="C2600" s="108" t="inlineStr">
        <is>
          <t>Tesla-(2022-9-20-2022-10-19)_Rita Rocha Grave_PTPT_Translation</t>
        </is>
      </c>
      <c r="H2600" s="110" t="n">
        <v>2191.400000000001</v>
      </c>
      <c r="I2600" s="110" t="n">
        <v>0.065</v>
      </c>
      <c r="J2600" s="110" t="inlineStr">
        <is>
          <t>EUR</t>
        </is>
      </c>
      <c r="K2600" s="110" t="n">
        <v>142.441</v>
      </c>
      <c r="L2600" s="110" t="inlineStr">
        <is>
          <t>EDGE-176929-425265</t>
        </is>
      </c>
    </row>
    <row r="2601">
      <c r="B2601" s="439" t="n">
        <v>189794</v>
      </c>
      <c r="C2601" s="440" t="inlineStr">
        <is>
          <t>Tesla-(2022-9-20-2022-10-19)_Theodoros Vavekis_EL_Translation</t>
        </is>
      </c>
      <c r="D2601" s="439" t="n"/>
      <c r="E2601" s="439" t="n"/>
      <c r="F2601" s="439" t="n"/>
      <c r="G2601" s="439" t="n"/>
      <c r="H2601" s="439" t="n">
        <v>625</v>
      </c>
      <c r="I2601" s="439" t="n">
        <v>0.06</v>
      </c>
      <c r="J2601" s="439" t="inlineStr">
        <is>
          <t>EUR</t>
        </is>
      </c>
      <c r="K2601" s="110" t="n">
        <v>37.5</v>
      </c>
      <c r="L2601" s="110" t="inlineStr">
        <is>
          <t>EDGE-189794-425266</t>
        </is>
      </c>
    </row>
    <row r="2602">
      <c r="B2602" s="110" t="n">
        <v>195727</v>
      </c>
      <c r="C2602" s="108" t="inlineStr">
        <is>
          <t>Tesla-(2022-9-20-2022-10-19)_Valentin Cirdei_RO_Translation</t>
        </is>
      </c>
      <c r="H2602" s="110" t="n">
        <v>4405</v>
      </c>
      <c r="I2602" s="110" t="n">
        <v>0.06</v>
      </c>
      <c r="J2602" s="110" t="inlineStr">
        <is>
          <t>EUR</t>
        </is>
      </c>
      <c r="K2602" s="110" t="n">
        <v>264.3</v>
      </c>
      <c r="L2602" s="110" t="inlineStr">
        <is>
          <t>EDGE-195727-425267</t>
        </is>
      </c>
    </row>
    <row r="2603">
      <c r="B2603" s="110" t="n">
        <v>177888</v>
      </c>
      <c r="C2603" s="108" t="inlineStr">
        <is>
          <t>Tesla-(2022-9-20-2022-10-19)_Luis Martins_PTPT_Review</t>
        </is>
      </c>
      <c r="H2603" s="110" t="n">
        <v>1692.2</v>
      </c>
      <c r="I2603" s="110" t="n">
        <v>0.02</v>
      </c>
      <c r="J2603" s="110" t="inlineStr">
        <is>
          <t>EUR</t>
        </is>
      </c>
      <c r="K2603" s="110" t="n">
        <v>33.844</v>
      </c>
      <c r="L2603" s="110" t="inlineStr">
        <is>
          <t>EDGE-177888-425268</t>
        </is>
      </c>
    </row>
    <row r="2604">
      <c r="B2604" s="110" t="n">
        <v>189758</v>
      </c>
      <c r="C2604" s="108" t="inlineStr">
        <is>
          <t>Tesla-(2022-9-20-2022-10-19)_Konstantinos Karanikas_EL_Review</t>
        </is>
      </c>
      <c r="H2604" s="110" t="n">
        <v>111</v>
      </c>
      <c r="I2604" s="110" t="n">
        <v>0.0225</v>
      </c>
      <c r="J2604" s="110" t="inlineStr">
        <is>
          <t>EUR</t>
        </is>
      </c>
      <c r="K2604" s="110" t="n">
        <v>2.4975</v>
      </c>
      <c r="L2604" s="110" t="inlineStr">
        <is>
          <t>EDGE-189758-425269</t>
        </is>
      </c>
    </row>
    <row r="2605">
      <c r="B2605" s="110" t="n">
        <v>75145</v>
      </c>
      <c r="C2605" s="108" t="inlineStr">
        <is>
          <t>Tesla-(2022-9-20-2022-10-19)_Marie-Louise de Klerk_NL_Review</t>
        </is>
      </c>
      <c r="H2605" s="110" t="n">
        <v>2040</v>
      </c>
      <c r="I2605" s="110" t="n">
        <v>0.05</v>
      </c>
      <c r="J2605" s="110" t="inlineStr">
        <is>
          <t>EUR</t>
        </is>
      </c>
      <c r="K2605" s="110" t="n">
        <v>102</v>
      </c>
      <c r="L2605" s="110" t="inlineStr">
        <is>
          <t>EDGE-75145-425270</t>
        </is>
      </c>
    </row>
    <row r="2606">
      <c r="B2606" s="110" t="n">
        <v>195768</v>
      </c>
      <c r="C2606" s="108" t="inlineStr">
        <is>
          <t>Tesla-(2022-9-20-2022-10-19)_Oranit Senderov_HE_Review</t>
        </is>
      </c>
      <c r="H2606" s="110" t="n">
        <v>655.8</v>
      </c>
      <c r="I2606" s="110" t="n">
        <v>0.04</v>
      </c>
      <c r="J2606" s="110" t="inlineStr">
        <is>
          <t>USD</t>
        </is>
      </c>
      <c r="K2606" s="110" t="n">
        <v>26.232</v>
      </c>
      <c r="L2606" s="110" t="inlineStr">
        <is>
          <t>EDGE-195768-425271</t>
        </is>
      </c>
    </row>
    <row r="2607">
      <c r="B2607" s="110" t="n">
        <v>189794</v>
      </c>
      <c r="C2607" s="108" t="inlineStr">
        <is>
          <t>Tesla-(2022-9-20-2022-10-19)_Theodoros Vavekis_EL_Review</t>
        </is>
      </c>
      <c r="H2607" s="110" t="n">
        <v>2916.666666666667</v>
      </c>
      <c r="I2607" s="110" t="n">
        <v>0.03</v>
      </c>
      <c r="J2607" s="110" t="inlineStr">
        <is>
          <t>EUR</t>
        </is>
      </c>
      <c r="K2607" s="110" t="n">
        <v>87.5</v>
      </c>
      <c r="L2607" s="110" t="inlineStr">
        <is>
          <t>EDGE-189794-425272</t>
        </is>
      </c>
    </row>
    <row r="2608">
      <c r="B2608" s="110" t="n">
        <v>74709</v>
      </c>
      <c r="C2608" s="108" t="inlineStr">
        <is>
          <t>Tesla-(2022-9-20-2022-10-19)_Asa Karrlson_SV_Translation</t>
        </is>
      </c>
      <c r="H2608" s="110" t="n">
        <v>149.5</v>
      </c>
      <c r="I2608" s="110" t="n">
        <v>0.13</v>
      </c>
      <c r="J2608" s="110" t="inlineStr">
        <is>
          <t>EUR</t>
        </is>
      </c>
      <c r="K2608" s="110" t="n">
        <v>19.435</v>
      </c>
      <c r="L2608" s="110" t="inlineStr">
        <is>
          <t>EDGE-74709-424894</t>
        </is>
      </c>
    </row>
    <row r="2609">
      <c r="B2609" s="110" t="n">
        <v>5522</v>
      </c>
      <c r="C2609" s="108" t="inlineStr">
        <is>
          <t>Tesla-(2022-9-20-2022-10-19)_ESTR_TR_Translation_Updated</t>
        </is>
      </c>
      <c r="H2609" s="110" t="n">
        <v>2216.5</v>
      </c>
      <c r="I2609" s="110" t="n">
        <v>0.063</v>
      </c>
      <c r="J2609" s="110" t="inlineStr">
        <is>
          <t>USD</t>
        </is>
      </c>
      <c r="K2609" s="110" t="n">
        <v>139.6395</v>
      </c>
      <c r="L2609" s="110" t="inlineStr">
        <is>
          <t>EDGE-5522-424895</t>
        </is>
      </c>
    </row>
    <row r="2610">
      <c r="B2610" s="110" t="n">
        <v>7341</v>
      </c>
      <c r="C2610" s="108" t="inlineStr">
        <is>
          <t>Tesla-(2022-9-20-2022-10-19)_Gerard Grivé_CA_Review</t>
        </is>
      </c>
      <c r="H2610" s="110" t="n">
        <v>3061</v>
      </c>
      <c r="I2610" s="110" t="n">
        <v>0.05</v>
      </c>
      <c r="J2610" s="110" t="inlineStr">
        <is>
          <t>EUR</t>
        </is>
      </c>
      <c r="K2610" s="110" t="n">
        <v>153.05</v>
      </c>
      <c r="L2610" s="110" t="inlineStr">
        <is>
          <t>EDGE-7341-424896</t>
        </is>
      </c>
    </row>
    <row r="2611">
      <c r="B2611" s="110" t="n">
        <v>7341</v>
      </c>
      <c r="C2611" s="108" t="inlineStr">
        <is>
          <t>Tesla-(2022-9-20-2022-10-19)_Gerard Grivé_CA_TEP</t>
        </is>
      </c>
      <c r="H2611" s="110" t="n">
        <v>397.8</v>
      </c>
      <c r="I2611" s="110" t="n">
        <v>0.105</v>
      </c>
      <c r="J2611" s="110" t="inlineStr">
        <is>
          <t>EUR</t>
        </is>
      </c>
      <c r="K2611" s="110" t="n">
        <v>41.769</v>
      </c>
      <c r="L2611" s="110" t="inlineStr">
        <is>
          <t>EDGE-7341-424897</t>
        </is>
      </c>
    </row>
    <row r="2612">
      <c r="B2612" s="110" t="n">
        <v>7341</v>
      </c>
      <c r="C2612" s="108" t="inlineStr">
        <is>
          <t>Tesla-(2022-9-20-2022-10-19)_Gerard Grivé_CA_Translation</t>
        </is>
      </c>
      <c r="H2612" s="110" t="n">
        <v>1724.6</v>
      </c>
      <c r="I2612" s="110" t="n">
        <v>0.079</v>
      </c>
      <c r="J2612" s="110" t="inlineStr">
        <is>
          <t>EUR</t>
        </is>
      </c>
      <c r="K2612" s="110" t="n">
        <v>136.2434</v>
      </c>
      <c r="L2612" s="110" t="inlineStr">
        <is>
          <t>EDGE-7341-424898</t>
        </is>
      </c>
    </row>
    <row r="2613">
      <c r="B2613" s="110" t="n">
        <v>48618</v>
      </c>
      <c r="C2613" s="108" t="inlineStr">
        <is>
          <t>Tesla-(2022-9-20-2022-10-19)_GTU_DE_Review_Updated</t>
        </is>
      </c>
      <c r="H2613" s="110" t="n">
        <v>2082.4</v>
      </c>
      <c r="I2613" s="110" t="n">
        <v>0.035</v>
      </c>
      <c r="J2613" s="110" t="inlineStr">
        <is>
          <t>EUR</t>
        </is>
      </c>
      <c r="K2613" s="110" t="n">
        <v>72.88400000000001</v>
      </c>
      <c r="L2613" s="110" t="inlineStr">
        <is>
          <t>EDGE-48618-424899</t>
        </is>
      </c>
    </row>
    <row r="2614">
      <c r="B2614" s="110" t="n">
        <v>146800</v>
      </c>
      <c r="C2614" s="108" t="inlineStr">
        <is>
          <t>Tesla-(2022-9-20-2022-10-19)_Hudayi Ozcan_TR_Review_Updated</t>
        </is>
      </c>
      <c r="H2614" s="110" t="n">
        <v>2258.9</v>
      </c>
      <c r="I2614" s="110" t="n">
        <v>0.02</v>
      </c>
      <c r="J2614" s="110" t="inlineStr">
        <is>
          <t>USD</t>
        </is>
      </c>
      <c r="K2614" s="110" t="n">
        <v>45.178</v>
      </c>
      <c r="L2614" s="110" t="inlineStr">
        <is>
          <t>EDGE-146800-424900</t>
        </is>
      </c>
    </row>
    <row r="2615">
      <c r="B2615" s="110" t="n">
        <v>74948</v>
      </c>
      <c r="C2615" s="108" t="inlineStr">
        <is>
          <t>Tesla-(2022-9-20-2022-10-19)_Ioana Lopez_CA_Translation</t>
        </is>
      </c>
      <c r="H2615" s="110" t="n">
        <v>3956.2</v>
      </c>
      <c r="I2615" s="110" t="n">
        <v>0.09</v>
      </c>
      <c r="J2615" s="110" t="inlineStr">
        <is>
          <t>EUR</t>
        </is>
      </c>
      <c r="K2615" s="110" t="n">
        <v>356.058</v>
      </c>
      <c r="L2615" s="110" t="inlineStr">
        <is>
          <t>EDGE-74948-424901</t>
        </is>
      </c>
    </row>
    <row r="2616">
      <c r="B2616" s="110" t="n">
        <v>175908</v>
      </c>
      <c r="C2616" s="108" t="inlineStr">
        <is>
          <t>Tesla-(2022-9-20-2022-10-19)_Johan Mikael Kjällman_SV_Translation</t>
        </is>
      </c>
      <c r="H2616" s="110" t="n">
        <v>3080.892307692307</v>
      </c>
      <c r="I2616" s="110" t="n">
        <v>0.13</v>
      </c>
      <c r="J2616" s="110" t="inlineStr">
        <is>
          <t>EUR</t>
        </is>
      </c>
      <c r="K2616" s="110" t="n">
        <v>400.516</v>
      </c>
      <c r="L2616" s="110" t="inlineStr">
        <is>
          <t>EDGE-175908-424902</t>
        </is>
      </c>
    </row>
    <row r="2617">
      <c r="B2617" s="110" t="n">
        <v>67147</v>
      </c>
      <c r="C2617" s="108" t="inlineStr">
        <is>
          <t>Tesla-(2022-9-20-2022-10-19)_Keelin Feeney_EN_UK_Translation</t>
        </is>
      </c>
      <c r="H2617" s="110" t="n">
        <v>2098</v>
      </c>
      <c r="I2617" s="110" t="n">
        <v>0.03</v>
      </c>
      <c r="J2617" s="110" t="inlineStr">
        <is>
          <t>EUR</t>
        </is>
      </c>
      <c r="K2617" s="110" t="n">
        <v>62.94</v>
      </c>
      <c r="L2617" s="110" t="inlineStr">
        <is>
          <t>EDGE-67147-424903</t>
        </is>
      </c>
    </row>
    <row r="2618">
      <c r="B2618" s="110" t="n">
        <v>52013</v>
      </c>
      <c r="C2618" s="108" t="inlineStr">
        <is>
          <t>Tesla-(2022-9-20-2022-10-19)_Kirsten Dammasch_DE_Review</t>
        </is>
      </c>
      <c r="H2618" s="110" t="n">
        <v>1095.1</v>
      </c>
      <c r="I2618" s="110" t="n">
        <v>0.02</v>
      </c>
      <c r="J2618" s="110" t="inlineStr">
        <is>
          <t>EUR</t>
        </is>
      </c>
      <c r="K2618" s="110" t="n">
        <v>21.902</v>
      </c>
      <c r="L2618" s="110" t="inlineStr">
        <is>
          <t>EDGE-52013-424904</t>
        </is>
      </c>
    </row>
    <row r="2619">
      <c r="B2619" s="110" t="n">
        <v>81450</v>
      </c>
      <c r="C2619" s="108" t="inlineStr">
        <is>
          <t>Tesla-(2022-9-20-2022-10-19)_Lingsoft_SV_SV_Translation</t>
        </is>
      </c>
      <c r="H2619" s="110" t="n">
        <v>528.4999999999999</v>
      </c>
      <c r="I2619" s="110" t="n">
        <v>0.145</v>
      </c>
      <c r="J2619" s="110" t="inlineStr">
        <is>
          <t>EUR</t>
        </is>
      </c>
      <c r="K2619" s="110" t="n">
        <v>76.63249999999998</v>
      </c>
      <c r="L2619" s="110" t="inlineStr">
        <is>
          <t>EDGE-81450-424905</t>
        </is>
      </c>
    </row>
    <row r="2620">
      <c r="B2620" s="110" t="n">
        <v>44352</v>
      </c>
      <c r="C2620" s="108" t="inlineStr">
        <is>
          <t>Tesla-(2022-9-20-2022-10-19)_Luca Ghelli _IT_TEP</t>
        </is>
      </c>
      <c r="H2620" s="110" t="n">
        <v>3161.4</v>
      </c>
      <c r="I2620" s="110" t="n">
        <v>0.08</v>
      </c>
      <c r="J2620" s="110" t="inlineStr">
        <is>
          <t>EUR</t>
        </is>
      </c>
      <c r="K2620" s="110" t="n">
        <v>252.912</v>
      </c>
      <c r="L2620" s="110" t="inlineStr">
        <is>
          <t>EDGE-44352-424906</t>
        </is>
      </c>
    </row>
    <row r="2621">
      <c r="B2621" s="110" t="n">
        <v>25876</v>
      </c>
      <c r="C2621" s="108" t="inlineStr">
        <is>
          <t>Tesla-(2022-9-20-2022-10-19)_Monica Colman_IT_Translation</t>
        </is>
      </c>
      <c r="H2621" s="110" t="n">
        <v>0.5</v>
      </c>
      <c r="I2621" s="110" t="n">
        <v>20</v>
      </c>
      <c r="J2621" s="110" t="inlineStr">
        <is>
          <t>EUR</t>
        </is>
      </c>
      <c r="K2621" s="110" t="n">
        <v>10</v>
      </c>
      <c r="L2621" s="110" t="inlineStr">
        <is>
          <t>EDGE-25876-424907</t>
        </is>
      </c>
    </row>
    <row r="2622">
      <c r="B2622" s="110" t="n">
        <v>169881</v>
      </c>
      <c r="C2622" s="108" t="inlineStr">
        <is>
          <t>Tesla-(2022-9-20-2022-10-19)_Philipp Weber_DE_Translation</t>
        </is>
      </c>
      <c r="H2622" s="110" t="n">
        <v>20.9166666666667</v>
      </c>
      <c r="I2622" s="110" t="n">
        <v>24</v>
      </c>
      <c r="J2622" s="110" t="inlineStr">
        <is>
          <t>EUR</t>
        </is>
      </c>
      <c r="K2622" s="110" t="n">
        <v>502.0000000000008</v>
      </c>
      <c r="L2622" s="110" t="inlineStr">
        <is>
          <t>EDGE-169881-424908</t>
        </is>
      </c>
    </row>
    <row r="2623">
      <c r="B2623" s="110" t="n">
        <v>123749</v>
      </c>
      <c r="C2623" s="108" t="inlineStr">
        <is>
          <t>Tesla-(2022-9-20-2022-10-19)_Vanessa Robinson_EN_UK_Translation</t>
        </is>
      </c>
      <c r="H2623" s="110" t="n">
        <v>111</v>
      </c>
      <c r="I2623" s="110" t="n">
        <v>0.035</v>
      </c>
      <c r="J2623" s="110" t="inlineStr">
        <is>
          <t>EUR</t>
        </is>
      </c>
      <c r="K2623" s="492" t="n">
        <v>3.885</v>
      </c>
      <c r="L2623" s="110" t="inlineStr">
        <is>
          <t>EDGE-123749-424909</t>
        </is>
      </c>
    </row>
    <row r="2624">
      <c r="B2624" s="110" t="n">
        <v>219181</v>
      </c>
      <c r="C2624" s="108" t="inlineStr">
        <is>
          <t>Tesla-(2022-9-20-2022-10-19)_Daniel Ernwein_FR_CA_Translation</t>
        </is>
      </c>
      <c r="H2624" s="110" t="n">
        <v>163.9</v>
      </c>
      <c r="I2624" s="110" t="n">
        <v>0.135</v>
      </c>
      <c r="J2624" s="110" t="inlineStr">
        <is>
          <t>USD</t>
        </is>
      </c>
      <c r="K2624" s="110" t="n">
        <v>22.1265</v>
      </c>
      <c r="L2624" s="110" t="inlineStr">
        <is>
          <t>EDGE-219181-425064</t>
        </is>
      </c>
    </row>
    <row r="2625">
      <c r="B2625" s="110" t="n">
        <v>170224</v>
      </c>
      <c r="C2625" s="108" t="inlineStr">
        <is>
          <t>Tesla-(2022-9-20-2022-10-19)_Corinne Duquette_FR_CA_Translation</t>
        </is>
      </c>
      <c r="H2625" s="110" t="n">
        <v>16130.3</v>
      </c>
      <c r="I2625" s="110" t="n">
        <v>0.12</v>
      </c>
      <c r="J2625" s="110" t="inlineStr">
        <is>
          <t>USD</t>
        </is>
      </c>
      <c r="K2625" s="110" t="n">
        <v>1935.636</v>
      </c>
      <c r="L2625" s="110" t="inlineStr">
        <is>
          <t>EDGE-170224-425077</t>
        </is>
      </c>
    </row>
    <row r="2626">
      <c r="B2626" s="110" t="n">
        <v>133710</v>
      </c>
      <c r="C2626" s="108" t="inlineStr">
        <is>
          <t>Tesla-(2022-9-20-2022-10-19)_Vincent MIKO_FR_CA_Translation</t>
        </is>
      </c>
      <c r="H2626" s="110" t="n">
        <v>2960.3</v>
      </c>
      <c r="I2626" s="110" t="n">
        <v>0.15</v>
      </c>
      <c r="J2626" s="110" t="inlineStr">
        <is>
          <t>USD</t>
        </is>
      </c>
      <c r="K2626" s="110" t="n">
        <v>444.045</v>
      </c>
      <c r="L2626" s="110" t="inlineStr">
        <is>
          <t>EDGE-133710-425078</t>
        </is>
      </c>
    </row>
    <row r="2627">
      <c r="B2627" s="110" t="n">
        <v>17611</v>
      </c>
      <c r="C2627" s="108" t="inlineStr">
        <is>
          <t>Tesla-(2022-9-20-2022-10-19)_Nathalie Delarbre_FR_FR_Translation</t>
        </is>
      </c>
      <c r="H2627" s="110" t="n">
        <v>100.4</v>
      </c>
      <c r="I2627" s="110" t="n">
        <v>0.09</v>
      </c>
      <c r="J2627" s="110" t="inlineStr">
        <is>
          <t>EUR</t>
        </is>
      </c>
      <c r="K2627" s="110" t="n">
        <v>9.036</v>
      </c>
      <c r="L2627" s="110" t="inlineStr">
        <is>
          <t>EDGE-17611-425079</t>
        </is>
      </c>
    </row>
    <row r="2628">
      <c r="B2628" s="110" t="n">
        <v>5533</v>
      </c>
      <c r="C2628" s="108" t="inlineStr">
        <is>
          <t>Tesla-(2022-9-20-2022-10-19)_Laszlo Kovacs_HU_Translation</t>
        </is>
      </c>
      <c r="H2628" s="110" t="n">
        <v>3174.7</v>
      </c>
      <c r="I2628" s="110" t="n">
        <v>0.08</v>
      </c>
      <c r="J2628" s="110" t="inlineStr">
        <is>
          <t>USD</t>
        </is>
      </c>
      <c r="K2628" s="110" t="n">
        <v>253.976</v>
      </c>
      <c r="L2628" s="110" t="inlineStr">
        <is>
          <t>EDGE-5533-425080</t>
        </is>
      </c>
    </row>
    <row r="2629">
      <c r="B2629" s="110" t="n">
        <v>74965</v>
      </c>
      <c r="C2629" s="108" t="inlineStr">
        <is>
          <t>Tesla-(2022-9-20-2022-10-19)_Alenka Metljak_SL_Translation</t>
        </is>
      </c>
      <c r="H2629" s="110" t="n">
        <v>3737.1</v>
      </c>
      <c r="I2629" s="110" t="n">
        <v>0.08</v>
      </c>
      <c r="J2629" s="110" t="inlineStr">
        <is>
          <t>EUR</t>
        </is>
      </c>
      <c r="K2629" s="110" t="n">
        <v>298.968</v>
      </c>
      <c r="L2629" s="110" t="inlineStr">
        <is>
          <t>EDGE-74965-425081</t>
        </is>
      </c>
    </row>
    <row r="2630">
      <c r="B2630" s="110" t="n">
        <v>51833</v>
      </c>
      <c r="C2630" s="108" t="inlineStr">
        <is>
          <t>Tesla-(2022-9-20-2022-10-19)_Pablo San Millan Gutierrez_ES_Translation</t>
        </is>
      </c>
      <c r="H2630" s="110" t="n">
        <v>4251.2</v>
      </c>
      <c r="I2630" s="110" t="n">
        <v>0.07000000000000001</v>
      </c>
      <c r="J2630" s="110" t="inlineStr">
        <is>
          <t>EUR</t>
        </is>
      </c>
      <c r="K2630" s="110" t="n">
        <v>297.584</v>
      </c>
      <c r="L2630" s="110" t="inlineStr">
        <is>
          <t>EDGE-51833-425082</t>
        </is>
      </c>
    </row>
    <row r="2631">
      <c r="B2631" s="110" t="n">
        <v>145930</v>
      </c>
      <c r="C2631" s="108" t="inlineStr">
        <is>
          <t>Tesla-(2022-9-20-2022-10-19)_Reykjavik Translations_IS_Translation</t>
        </is>
      </c>
      <c r="H2631" s="110" t="n">
        <v>23960.1</v>
      </c>
      <c r="I2631" s="110" t="n">
        <v>0.28</v>
      </c>
      <c r="J2631" s="110" t="inlineStr">
        <is>
          <t>EUR</t>
        </is>
      </c>
      <c r="K2631" s="110" t="n">
        <v>6708.83</v>
      </c>
      <c r="L2631" s="110" t="inlineStr">
        <is>
          <t>EDGE-145930-425071</t>
        </is>
      </c>
    </row>
    <row r="2632">
      <c r="B2632" s="110" t="n">
        <v>133710</v>
      </c>
      <c r="C2632" s="108" t="inlineStr">
        <is>
          <t>Tesla-(2022-9-20-2022-10-19)_Vincent MIKO_FR_CA_Review</t>
        </is>
      </c>
      <c r="H2632" s="110" t="n">
        <v>12084.3</v>
      </c>
      <c r="I2632" s="110" t="n">
        <v>0.06</v>
      </c>
      <c r="J2632" s="110" t="inlineStr">
        <is>
          <t>USD</t>
        </is>
      </c>
      <c r="K2632" s="110" t="n">
        <v>725.058</v>
      </c>
      <c r="L2632" s="110" t="inlineStr">
        <is>
          <t>EDGE-133710-425083</t>
        </is>
      </c>
    </row>
    <row r="2633">
      <c r="B2633" s="110" t="n">
        <v>187409</v>
      </c>
      <c r="C2633" s="108" t="inlineStr">
        <is>
          <t>Tesla-(2022-9-20-2022-10-19)_Sonja Klaric_HR_Translation</t>
        </is>
      </c>
      <c r="H2633" s="110" t="n">
        <v>2205.400000000001</v>
      </c>
      <c r="I2633" s="110" t="n">
        <v>0.06</v>
      </c>
      <c r="J2633" s="110" t="inlineStr">
        <is>
          <t>EUR</t>
        </is>
      </c>
      <c r="K2633" s="110" t="n">
        <v>132.324</v>
      </c>
      <c r="L2633" s="110" t="inlineStr">
        <is>
          <t>EDGE-187409-425318</t>
        </is>
      </c>
    </row>
    <row r="2634">
      <c r="B2634" s="110" t="n">
        <v>219008</v>
      </c>
      <c r="C2634" s="108" t="inlineStr">
        <is>
          <t>Tesla-(2022-9-20-2022-10-19)_Josef Aron_CZ_Translation</t>
        </is>
      </c>
      <c r="H2634" s="110" t="n">
        <v>1102.655555555556</v>
      </c>
      <c r="I2634" s="110" t="n">
        <v>0.09</v>
      </c>
      <c r="J2634" s="110" t="inlineStr">
        <is>
          <t>EUR</t>
        </is>
      </c>
      <c r="K2634" s="110" t="n">
        <v>99.239</v>
      </c>
      <c r="L2634" s="110" t="inlineStr">
        <is>
          <t>EDGE-219008-425319</t>
        </is>
      </c>
    </row>
    <row r="2635">
      <c r="B2635" s="110" t="n">
        <v>195686</v>
      </c>
      <c r="C2635" s="108" t="inlineStr">
        <is>
          <t>Tesla-(2022-9-20-2022-10-19)_Lukáš Georgiev_CZ_Translation</t>
        </is>
      </c>
      <c r="H2635" s="110" t="n">
        <v>990.6</v>
      </c>
      <c r="I2635" s="110" t="n">
        <v>0.06</v>
      </c>
      <c r="J2635" s="110" t="inlineStr">
        <is>
          <t>EUR</t>
        </is>
      </c>
      <c r="K2635" s="110" t="n">
        <v>59.436</v>
      </c>
      <c r="L2635" s="110" t="inlineStr">
        <is>
          <t>EDGE-195686-425320</t>
        </is>
      </c>
    </row>
    <row r="2636">
      <c r="B2636" s="110" t="n">
        <v>195328</v>
      </c>
      <c r="C2636" s="108" t="inlineStr">
        <is>
          <t>Tesla-(2022-9-20-2022-10-19)_Michaela Cocca_CZ_Translation</t>
        </is>
      </c>
      <c r="H2636" s="110" t="n">
        <v>322.4</v>
      </c>
      <c r="I2636" s="110" t="n">
        <v>0.045</v>
      </c>
      <c r="J2636" s="110" t="inlineStr">
        <is>
          <t>EUR</t>
        </is>
      </c>
      <c r="K2636" s="110" t="n">
        <v>14.508</v>
      </c>
      <c r="L2636" s="110" t="inlineStr">
        <is>
          <t>EDGE-195328-425321</t>
        </is>
      </c>
    </row>
    <row r="2637">
      <c r="B2637" s="110" t="n">
        <v>176902</v>
      </c>
      <c r="C2637" s="108" t="inlineStr">
        <is>
          <t>Tesla-(2022-9-20-2022-10-19)_Ida Søgaard_DA_Translation</t>
        </is>
      </c>
      <c r="H2637" s="110" t="n">
        <v>2025.5</v>
      </c>
      <c r="I2637" s="110" t="n">
        <v>0.12</v>
      </c>
      <c r="J2637" s="110" t="inlineStr">
        <is>
          <t>EUR</t>
        </is>
      </c>
      <c r="K2637" s="110" t="n">
        <v>243.06</v>
      </c>
      <c r="L2637" s="110" t="inlineStr">
        <is>
          <t>EDGE-176902-425322</t>
        </is>
      </c>
    </row>
    <row r="2638">
      <c r="B2638" s="110" t="n">
        <v>244187</v>
      </c>
      <c r="C2638" s="108" t="inlineStr">
        <is>
          <t>Tesla-(2022-9-20-2022-10-19)_Daniel Heydorn_DA_Translation</t>
        </is>
      </c>
      <c r="H2638" s="110" t="n">
        <v>547.7</v>
      </c>
      <c r="I2638" s="110" t="n">
        <v>0.13</v>
      </c>
      <c r="J2638" s="110" t="inlineStr">
        <is>
          <t>EUR</t>
        </is>
      </c>
      <c r="K2638" s="110" t="n">
        <v>71.20100000000001</v>
      </c>
      <c r="L2638" s="110" t="inlineStr">
        <is>
          <t>EDGE-244187-425323</t>
        </is>
      </c>
    </row>
    <row r="2639">
      <c r="B2639" s="110" t="n">
        <v>219129</v>
      </c>
      <c r="C2639" s="108" t="inlineStr">
        <is>
          <t>Tesla-(2022-9-20-2022-10-19)_Alexandra Valbjørn_DA_Translation</t>
        </is>
      </c>
      <c r="H2639" s="110" t="n">
        <v>15</v>
      </c>
      <c r="I2639" s="110" t="n">
        <v>0.12</v>
      </c>
      <c r="J2639" s="110" t="inlineStr">
        <is>
          <t>EUR</t>
        </is>
      </c>
      <c r="K2639" s="110" t="n">
        <v>1.8</v>
      </c>
      <c r="L2639" s="110" t="inlineStr">
        <is>
          <t>EDGE-219129-425324</t>
        </is>
      </c>
    </row>
    <row r="2640">
      <c r="B2640" s="110" t="n">
        <v>194361</v>
      </c>
      <c r="C2640" s="108" t="inlineStr">
        <is>
          <t>Tesla-(2022-9-20-2022-10-19)_Jarmo Katainen_FI_Translation</t>
        </is>
      </c>
      <c r="H2640" s="110" t="n">
        <v>2100.300000000001</v>
      </c>
      <c r="I2640" s="110" t="n">
        <v>0.13</v>
      </c>
      <c r="J2640" s="110" t="inlineStr">
        <is>
          <t>EUR</t>
        </is>
      </c>
      <c r="K2640" s="110" t="n">
        <v>273.0390000000001</v>
      </c>
      <c r="L2640" s="110" t="inlineStr">
        <is>
          <t>EDGE-194361-425325</t>
        </is>
      </c>
    </row>
    <row r="2641">
      <c r="B2641" s="110" t="n">
        <v>81450</v>
      </c>
      <c r="C2641" s="108" t="inlineStr">
        <is>
          <t>Tesla-(2022-9-20-2022-10-19)_Lingsoft_FI_Translation</t>
        </is>
      </c>
      <c r="H2641" s="110" t="n">
        <v>230.7692307692308</v>
      </c>
      <c r="I2641" s="110" t="n">
        <v>0.13</v>
      </c>
      <c r="J2641" s="110" t="inlineStr">
        <is>
          <t>EUR</t>
        </is>
      </c>
      <c r="K2641" s="110" t="n">
        <v>30</v>
      </c>
      <c r="L2641" s="110" t="inlineStr">
        <is>
          <t>EDGE-81450-425326</t>
        </is>
      </c>
    </row>
    <row r="2642">
      <c r="B2642" s="110" t="n">
        <v>195506</v>
      </c>
      <c r="C2642" s="108" t="inlineStr">
        <is>
          <t>Tesla-(2022-9-20-2022-10-19)_Džiuginta Spalbar_LT_Translation</t>
        </is>
      </c>
      <c r="H2642" s="110" t="n">
        <v>227</v>
      </c>
      <c r="I2642" s="110" t="n">
        <v>0.05</v>
      </c>
      <c r="J2642" s="110" t="inlineStr">
        <is>
          <t>EUR</t>
        </is>
      </c>
      <c r="K2642" s="110" t="n">
        <v>11.35</v>
      </c>
      <c r="L2642" s="110" t="inlineStr">
        <is>
          <t>EDGE-195506-425327</t>
        </is>
      </c>
    </row>
    <row r="2643">
      <c r="B2643" s="110" t="n">
        <v>52028</v>
      </c>
      <c r="C2643" s="108" t="inlineStr">
        <is>
          <t>Tesla-(2022-9-20-2022-10-19)_Liana Fedkiniene_LT_Translation</t>
        </is>
      </c>
      <c r="H2643" s="110" t="n">
        <v>1043.6</v>
      </c>
      <c r="I2643" s="110" t="n">
        <v>0.05</v>
      </c>
      <c r="J2643" s="110" t="inlineStr">
        <is>
          <t>EUR</t>
        </is>
      </c>
      <c r="K2643" s="110" t="n">
        <v>52.18</v>
      </c>
      <c r="L2643" s="110" t="inlineStr">
        <is>
          <t>EDGE-52028-425328</t>
        </is>
      </c>
    </row>
    <row r="2644">
      <c r="B2644" s="110" t="n">
        <v>218807</v>
      </c>
      <c r="C2644" s="108" t="inlineStr">
        <is>
          <t>Tesla-(2022-9-20-2022-10-19)_Vaidotas Vysniauskas_LT_Translation</t>
        </is>
      </c>
      <c r="H2644" s="110" t="n">
        <v>44.2</v>
      </c>
      <c r="I2644" s="110" t="n">
        <v>0.04</v>
      </c>
      <c r="J2644" s="110" t="inlineStr">
        <is>
          <t>EUR</t>
        </is>
      </c>
      <c r="K2644" s="110" t="n">
        <v>1.768</v>
      </c>
      <c r="L2644" s="110" t="inlineStr">
        <is>
          <t>EDGE-218807-425329</t>
        </is>
      </c>
    </row>
    <row r="2645">
      <c r="B2645" s="110" t="n">
        <v>15229</v>
      </c>
      <c r="C2645" s="108" t="inlineStr">
        <is>
          <t>Tesla-(2022-9-20-2022-10-19)_Diskusija UAB_LT_Translation</t>
        </is>
      </c>
      <c r="H2645" s="110" t="n">
        <v>416.6666666666667</v>
      </c>
      <c r="I2645" s="110" t="n">
        <v>0.06</v>
      </c>
      <c r="J2645" s="110" t="inlineStr">
        <is>
          <t>EUR</t>
        </is>
      </c>
      <c r="K2645" s="110" t="n">
        <v>25</v>
      </c>
      <c r="L2645" s="110" t="inlineStr">
        <is>
          <t>EDGE-15229-425330</t>
        </is>
      </c>
    </row>
    <row r="2646">
      <c r="B2646" s="110" t="n">
        <v>51885</v>
      </c>
      <c r="C2646" s="108" t="inlineStr">
        <is>
          <t>Tesla-(2022-9-20-2022-10-19)_Romuald Pawlikowski_PL_Translation</t>
        </is>
      </c>
      <c r="H2646" s="110" t="n">
        <v>949.8999999999999</v>
      </c>
      <c r="I2646" s="110" t="n">
        <v>0.06</v>
      </c>
      <c r="J2646" s="110" t="inlineStr">
        <is>
          <t>EUR</t>
        </is>
      </c>
      <c r="K2646" s="110" t="n">
        <v>56.99399999999999</v>
      </c>
      <c r="L2646" s="110" t="inlineStr">
        <is>
          <t>EDGE-51885-425331</t>
        </is>
      </c>
    </row>
    <row r="2647">
      <c r="B2647" s="110" t="inlineStr">
        <is>
          <t>G90006215</t>
        </is>
      </c>
      <c r="C2647" s="108" t="inlineStr">
        <is>
          <t>Tesla-(2022-9-20-2022-10-19)_Marcin Marciniszyn_PL_Translation</t>
        </is>
      </c>
      <c r="H2647" s="110" t="n">
        <v>1235.4</v>
      </c>
      <c r="I2647" s="110" t="n">
        <v>0.07000000000000001</v>
      </c>
      <c r="J2647" s="110" t="inlineStr">
        <is>
          <t>EUR</t>
        </is>
      </c>
      <c r="K2647" s="110" t="n">
        <v>86.47800000000001</v>
      </c>
      <c r="L2647" s="110" t="inlineStr">
        <is>
          <t>EDGE-G90006215-425338</t>
        </is>
      </c>
    </row>
    <row r="2648">
      <c r="B2648" s="110" t="inlineStr">
        <is>
          <t>G90006218</t>
        </is>
      </c>
      <c r="C2648" s="108" t="inlineStr">
        <is>
          <t>Tesla-(2022-9-20-2022-10-19)_Maciej Andrzejczak_PL_Translation</t>
        </is>
      </c>
      <c r="H2648" s="110" t="n">
        <v>68.40000000000001</v>
      </c>
      <c r="I2648" s="110" t="n">
        <v>0.08</v>
      </c>
      <c r="J2648" s="110" t="inlineStr">
        <is>
          <t>EUR</t>
        </is>
      </c>
      <c r="K2648" s="110" t="n">
        <v>5.472</v>
      </c>
      <c r="L2648" s="110" t="inlineStr">
        <is>
          <t>EDGE-G90006218-425339</t>
        </is>
      </c>
    </row>
    <row r="2649">
      <c r="B2649" s="110" t="n">
        <v>74965</v>
      </c>
      <c r="C2649" s="108" t="inlineStr">
        <is>
          <t>Tesla-(2022-9-20-2022-10-19)_Alt plus_HR_HR_Review</t>
        </is>
      </c>
      <c r="H2649" s="110" t="n">
        <v>194.8</v>
      </c>
      <c r="I2649" s="110" t="n">
        <v>0.02</v>
      </c>
      <c r="J2649" s="110" t="inlineStr">
        <is>
          <t>EUR</t>
        </is>
      </c>
      <c r="K2649" s="110" t="n">
        <v>3.896</v>
      </c>
      <c r="L2649" s="110" t="inlineStr">
        <is>
          <t>EDGE-74965-425332</t>
        </is>
      </c>
    </row>
    <row r="2650">
      <c r="B2650" s="110" t="n">
        <v>187410</v>
      </c>
      <c r="C2650" s="108" t="inlineStr">
        <is>
          <t>Tesla-(2022-9-20-2022-10-19)_Mirna Safar_HR_Review</t>
        </is>
      </c>
      <c r="H2650" s="110" t="n">
        <v>1741.7</v>
      </c>
      <c r="I2650" s="110" t="n">
        <v>0.015</v>
      </c>
      <c r="J2650" s="110" t="inlineStr">
        <is>
          <t>EUR</t>
        </is>
      </c>
      <c r="K2650" s="110" t="n">
        <v>26.1255</v>
      </c>
      <c r="L2650" s="110" t="inlineStr">
        <is>
          <t>EDGE-187410-425333</t>
        </is>
      </c>
    </row>
    <row r="2651">
      <c r="B2651" s="110" t="n">
        <v>195328</v>
      </c>
      <c r="C2651" s="108" t="inlineStr">
        <is>
          <t>Tesla-(2022-9-20-2022-10-19)_Michaela Cocca_CZ_Review</t>
        </is>
      </c>
      <c r="H2651" s="110" t="n">
        <v>1019.7</v>
      </c>
      <c r="I2651" s="110" t="n">
        <v>0.014</v>
      </c>
      <c r="J2651" s="110" t="inlineStr">
        <is>
          <t>EUR</t>
        </is>
      </c>
      <c r="K2651" s="110" t="n">
        <v>14.2758</v>
      </c>
      <c r="L2651" s="110" t="inlineStr">
        <is>
          <t>EDGE-195328-425335</t>
        </is>
      </c>
    </row>
    <row r="2652">
      <c r="B2652" s="110" t="n">
        <v>244187</v>
      </c>
      <c r="C2652" s="108" t="inlineStr">
        <is>
          <t>Tesla-(2022-9-20-2022-10-19)_Daniel Heydorn_DA_Review</t>
        </is>
      </c>
      <c r="H2652" s="110" t="n">
        <v>125</v>
      </c>
      <c r="I2652" s="110" t="n">
        <v>0.04</v>
      </c>
      <c r="J2652" s="110" t="inlineStr">
        <is>
          <t>EUR</t>
        </is>
      </c>
      <c r="K2652" s="110" t="n">
        <v>5</v>
      </c>
      <c r="L2652" s="110" t="inlineStr">
        <is>
          <t>EDGE-244187-425336</t>
        </is>
      </c>
    </row>
    <row r="2653">
      <c r="B2653" s="110" t="n">
        <v>195506</v>
      </c>
      <c r="C2653" s="108" t="inlineStr">
        <is>
          <t>Tesla-(2022-9-20-2022-10-19)_Džiuginta Spalbar_LT_Review</t>
        </is>
      </c>
      <c r="H2653" s="110" t="n">
        <v>69.5</v>
      </c>
      <c r="I2653" s="110" t="n">
        <v>0.015</v>
      </c>
      <c r="J2653" s="110" t="inlineStr">
        <is>
          <t>EUR</t>
        </is>
      </c>
      <c r="K2653" s="110" t="n">
        <v>1.0425</v>
      </c>
      <c r="L2653" s="110" t="inlineStr">
        <is>
          <t>EDGE-195506-425337</t>
        </is>
      </c>
    </row>
    <row r="2654">
      <c r="B2654" s="110" t="inlineStr">
        <is>
          <t>G90006218</t>
        </is>
      </c>
      <c r="C2654" s="108" t="inlineStr">
        <is>
          <t>Tesla-(2022-9-20-2022-10-19)_Maciej Andrzejczak_PL_Review</t>
        </is>
      </c>
      <c r="H2654" s="110" t="n">
        <v>2065</v>
      </c>
      <c r="I2654" s="110" t="n">
        <v>0.022</v>
      </c>
      <c r="J2654" s="110" t="inlineStr">
        <is>
          <t>EUR</t>
        </is>
      </c>
      <c r="K2654" s="110" t="n">
        <v>45.43</v>
      </c>
      <c r="L2654" s="110" t="inlineStr">
        <is>
          <t xml:space="preserve">	
EDGE-G90006218-425340</t>
        </is>
      </c>
    </row>
    <row r="2655">
      <c r="B2655" s="110" t="n">
        <v>164962</v>
      </c>
      <c r="C2655" s="108" t="inlineStr">
        <is>
          <t>Tesla-(2022-9-20-2022-10-19)_Geray Lv_CN_Translation</t>
        </is>
      </c>
      <c r="H2655" s="110" t="n">
        <v>8666.799999999999</v>
      </c>
      <c r="I2655" s="110" t="n">
        <v>0.33</v>
      </c>
      <c r="J2655" s="110" t="inlineStr">
        <is>
          <t>CNY</t>
        </is>
      </c>
      <c r="K2655" s="110" t="n">
        <v>2860.044</v>
      </c>
      <c r="L2655" s="110" t="inlineStr">
        <is>
          <t>EDGE-164962-422187</t>
        </is>
      </c>
    </row>
    <row r="2656">
      <c r="B2656" s="110" t="n">
        <v>16756</v>
      </c>
      <c r="C2656" s="108" t="inlineStr">
        <is>
          <t>Tesla-(2022-9-20-2022-10-19)_Guo Zhanying_CN_Translation</t>
        </is>
      </c>
      <c r="H2656" s="110" t="n">
        <v>10569.7</v>
      </c>
      <c r="I2656" s="110" t="n">
        <v>0.18</v>
      </c>
      <c r="J2656" s="110" t="inlineStr">
        <is>
          <t>CNY</t>
        </is>
      </c>
      <c r="K2656" s="110" t="n">
        <v>1902.546</v>
      </c>
      <c r="L2656" s="110" t="inlineStr">
        <is>
          <t>EDGE-16756-422188</t>
        </is>
      </c>
    </row>
    <row r="2657">
      <c r="B2657" s="110" t="n">
        <v>190801</v>
      </c>
      <c r="C2657" s="108" t="inlineStr">
        <is>
          <t>Tesla-(2022-9-20-2022-10-19)_Li Yingsong_CN_Translation</t>
        </is>
      </c>
      <c r="H2657" s="110" t="n">
        <v>414.7</v>
      </c>
      <c r="I2657" s="110" t="n">
        <v>0.18</v>
      </c>
      <c r="J2657" s="110" t="inlineStr">
        <is>
          <t>CNY</t>
        </is>
      </c>
      <c r="K2657" s="110" t="n">
        <v>74.646</v>
      </c>
      <c r="L2657" s="110" t="inlineStr">
        <is>
          <t>EDGE-190801-422189</t>
        </is>
      </c>
    </row>
    <row r="2658">
      <c r="B2658" s="110" t="n">
        <v>117325</v>
      </c>
      <c r="C2658" s="108" t="inlineStr">
        <is>
          <t>Tesla-(2022-9-20-2022-10-19)_Hiromasa Funaki_JA_Translation</t>
        </is>
      </c>
      <c r="H2658" s="110" t="n">
        <v>4267.900000000001</v>
      </c>
      <c r="I2658" s="110" t="n">
        <v>10</v>
      </c>
      <c r="J2658" s="110" t="inlineStr">
        <is>
          <t>JPY</t>
        </is>
      </c>
      <c r="K2658" s="110" t="n">
        <v>42679.00000000001</v>
      </c>
      <c r="L2658" s="110" t="inlineStr">
        <is>
          <t>EDGE-117325-422190</t>
        </is>
      </c>
    </row>
    <row r="2659">
      <c r="B2659" s="110" t="n">
        <v>164641</v>
      </c>
      <c r="C2659" s="108" t="inlineStr">
        <is>
          <t>Tesla-(2022-9-20-2022-10-19)_Yutaka Kato_JA_Translation</t>
        </is>
      </c>
      <c r="H2659" s="110" t="n">
        <v>2180.9</v>
      </c>
      <c r="I2659" s="110" t="n">
        <v>0.07000000000000001</v>
      </c>
      <c r="J2659" s="110" t="inlineStr">
        <is>
          <t>USD</t>
        </is>
      </c>
      <c r="K2659" s="110" t="n">
        <v>152.663</v>
      </c>
      <c r="L2659" s="110" t="inlineStr">
        <is>
          <t>EDGE-164641-422191</t>
        </is>
      </c>
    </row>
    <row r="2660">
      <c r="B2660" s="110" t="n">
        <v>164962</v>
      </c>
      <c r="C2660" s="108" t="inlineStr">
        <is>
          <t>Tesla-(2022-9-20-2022-10-19)_Geray Lv_CN_Review</t>
        </is>
      </c>
      <c r="H2660" s="110" t="n">
        <v>1283.3</v>
      </c>
      <c r="I2660" s="110" t="n">
        <v>0.13</v>
      </c>
      <c r="J2660" s="110" t="inlineStr">
        <is>
          <t>CNY</t>
        </is>
      </c>
      <c r="K2660" s="110" t="n">
        <v>166.829</v>
      </c>
      <c r="L2660" s="110" t="inlineStr">
        <is>
          <t>EDGE-164962-422192</t>
        </is>
      </c>
    </row>
    <row r="2661">
      <c r="B2661" s="110" t="n">
        <v>16756</v>
      </c>
      <c r="C2661" s="108" t="inlineStr">
        <is>
          <t>Tesla-(2022-9-20-2022-10-19)_Guo Zhanying_CN_Review</t>
        </is>
      </c>
      <c r="H2661" s="110" t="n">
        <v>8625.099999999999</v>
      </c>
      <c r="I2661" s="110" t="n">
        <v>0.09</v>
      </c>
      <c r="J2661" s="110" t="inlineStr">
        <is>
          <t>CNY</t>
        </is>
      </c>
      <c r="K2661" s="110" t="n">
        <v>776.2589999999998</v>
      </c>
      <c r="L2661" s="110" t="inlineStr">
        <is>
          <t>EDGE-16756-422193</t>
        </is>
      </c>
    </row>
    <row r="2662">
      <c r="B2662" s="110" t="n">
        <v>190801</v>
      </c>
      <c r="C2662" s="108" t="inlineStr">
        <is>
          <t>Tesla-(2022-9-20-2022-10-19)_Li Yingsong_CN_Review</t>
        </is>
      </c>
      <c r="H2662" s="110" t="n">
        <v>414.7</v>
      </c>
      <c r="I2662" s="110" t="n">
        <v>0.075</v>
      </c>
      <c r="J2662" s="110" t="inlineStr">
        <is>
          <t>CNY</t>
        </is>
      </c>
      <c r="K2662" s="110" t="n">
        <v>31.1025</v>
      </c>
      <c r="L2662" s="110" t="inlineStr">
        <is>
          <t>EDGE-190801-422194</t>
        </is>
      </c>
    </row>
    <row r="2663">
      <c r="B2663" s="110" t="n">
        <v>117325</v>
      </c>
      <c r="C2663" s="108" t="inlineStr">
        <is>
          <t>Tesla-(2022-9-20-2022-10-19)_Hiromasa Funaki_JA_Review</t>
        </is>
      </c>
      <c r="H2663" s="110" t="n">
        <v>82.2</v>
      </c>
      <c r="I2663" s="110" t="n">
        <v>3.5</v>
      </c>
      <c r="J2663" s="110" t="inlineStr">
        <is>
          <t>JPY</t>
        </is>
      </c>
      <c r="K2663" s="110" t="n">
        <v>287.7</v>
      </c>
      <c r="L2663" s="110" t="inlineStr">
        <is>
          <t>EDGE-117325-422195</t>
        </is>
      </c>
    </row>
    <row r="2664">
      <c r="B2664" s="110" t="n">
        <v>164641</v>
      </c>
      <c r="C2664" s="108" t="inlineStr">
        <is>
          <t>Tesla-(2022-9-20-2022-10-19)_Yutaka Kato_JA_Review</t>
        </is>
      </c>
      <c r="H2664" s="110" t="n">
        <v>332.6</v>
      </c>
      <c r="I2664" s="110" t="n">
        <v>0.035</v>
      </c>
      <c r="J2664" s="110" t="inlineStr">
        <is>
          <t>USD</t>
        </is>
      </c>
      <c r="K2664" s="110" t="n">
        <v>11.641</v>
      </c>
      <c r="L2664" s="110" t="inlineStr">
        <is>
          <t>EDGE-164641-422196</t>
        </is>
      </c>
    </row>
    <row r="2665">
      <c r="B2665" s="110" t="n">
        <v>16756</v>
      </c>
      <c r="C2665" s="108" t="inlineStr">
        <is>
          <t>Tesla-(2022-9-20-2022-10-19)_Guo Zhanying_CN_OM_Fix</t>
        </is>
      </c>
      <c r="H2665" s="110" t="n">
        <v>3</v>
      </c>
      <c r="I2665" s="110" t="n">
        <v>50</v>
      </c>
      <c r="J2665" s="110" t="inlineStr">
        <is>
          <t>CNY</t>
        </is>
      </c>
      <c r="K2665" s="110" t="n">
        <v>150</v>
      </c>
      <c r="L2665" s="110" t="inlineStr">
        <is>
          <t>EDGE-16756-422197</t>
        </is>
      </c>
    </row>
  </sheetData>
  <conditionalFormatting sqref="D10:J10 B10:B11 B11:J20 B4:J9 K4:M20 B21:M120 B3:M3 O3:O120 N3:N121 I132:J132 B122:O123 P3:Q121 B124:J131 K124:O143 B133:J143 B252:O270 B144:O239 M271:O287 Q252:Q287 Q122:Q239 P122:P287 B288:Q448 D449:Q456 C457:Q457 B458:Q465 B466:B467 D466:Q467 B449:B457 A3:A800 B468:Q800 A801:Q930 A1031:Q1828 A931:G1030 I931:Q1030 A1843:Q1888 A1829:C1842 H1829:Q1842 A1889 A1891:Q1911 A1890:B1890 D1890:Q1890 C1889:Q1889 A1913:Q2002 N1912:Q1912 A1912:L1912 A2019:Q2075 A2003:A2018 M2003:Q2018">
    <cfRule type="expression" priority="165" dxfId="1">
      <formula>IF($P3="DONE",1,0)</formula>
    </cfRule>
  </conditionalFormatting>
  <conditionalFormatting sqref="C10">
    <cfRule type="expression" priority="28" dxfId="1">
      <formula>IF($P10="DONE",1,0)</formula>
    </cfRule>
  </conditionalFormatting>
  <conditionalFormatting sqref="B121:M121 O121">
    <cfRule type="expression" priority="27" dxfId="1">
      <formula>IF($P121="DONE",1,0)</formula>
    </cfRule>
  </conditionalFormatting>
  <conditionalFormatting sqref="B132:H132">
    <cfRule type="expression" priority="26" dxfId="1">
      <formula>IF($P132="DONE",1,0)</formula>
    </cfRule>
  </conditionalFormatting>
  <conditionalFormatting sqref="B251:O251 Q251">
    <cfRule type="expression" priority="24" dxfId="1">
      <formula>IF($P251="DONE",1,0)</formula>
    </cfRule>
  </conditionalFormatting>
  <conditionalFormatting sqref="B249:O249 Q249">
    <cfRule type="expression" priority="22" dxfId="1">
      <formula>IF($P249="DONE",1,0)</formula>
    </cfRule>
  </conditionalFormatting>
  <conditionalFormatting sqref="B248:O248 Q248">
    <cfRule type="expression" priority="21" dxfId="1">
      <formula>IF($P248="DONE",1,0)</formula>
    </cfRule>
  </conditionalFormatting>
  <conditionalFormatting sqref="B247:O247 Q247">
    <cfRule type="expression" priority="20" dxfId="1">
      <formula>IF($P247="DONE",1,0)</formula>
    </cfRule>
  </conditionalFormatting>
  <conditionalFormatting sqref="B246:O246 Q246">
    <cfRule type="expression" priority="19" dxfId="1">
      <formula>IF($P246="DONE",1,0)</formula>
    </cfRule>
  </conditionalFormatting>
  <conditionalFormatting sqref="B245:O245 Q245">
    <cfRule type="expression" priority="18" dxfId="1">
      <formula>IF($P245="DONE",1,0)</formula>
    </cfRule>
  </conditionalFormatting>
  <conditionalFormatting sqref="B240:O241 Q240:Q241">
    <cfRule type="expression" priority="17" dxfId="1">
      <formula>IF($P240="DONE",1,0)</formula>
    </cfRule>
  </conditionalFormatting>
  <conditionalFormatting sqref="B242:O244 Q242:Q244">
    <cfRule type="expression" priority="16" dxfId="1">
      <formula>IF($P242="DONE",1,0)</formula>
    </cfRule>
  </conditionalFormatting>
  <conditionalFormatting sqref="B250:O250 Q250">
    <cfRule type="expression" priority="15" dxfId="1">
      <formula>IF($P250="DONE",1,0)</formula>
    </cfRule>
  </conditionalFormatting>
  <conditionalFormatting sqref="B271:L287">
    <cfRule type="expression" priority="14" dxfId="1">
      <formula>IF($P271="DONE",1,0)</formula>
    </cfRule>
  </conditionalFormatting>
  <conditionalFormatting sqref="C449">
    <cfRule type="expression" priority="13" dxfId="1">
      <formula>IF($P449="DONE",1,0)</formula>
    </cfRule>
  </conditionalFormatting>
  <conditionalFormatting sqref="C450">
    <cfRule type="expression" priority="12" dxfId="1">
      <formula>IF($P450="DONE",1,0)</formula>
    </cfRule>
  </conditionalFormatting>
  <conditionalFormatting sqref="C451">
    <cfRule type="expression" priority="11" dxfId="1">
      <formula>IF($P451="DONE",1,0)</formula>
    </cfRule>
  </conditionalFormatting>
  <conditionalFormatting sqref="C452">
    <cfRule type="expression" priority="10" dxfId="1">
      <formula>IF($P452="DONE",1,0)</formula>
    </cfRule>
  </conditionalFormatting>
  <conditionalFormatting sqref="C453">
    <cfRule type="expression" priority="9" dxfId="1">
      <formula>IF($P453="DONE",1,0)</formula>
    </cfRule>
  </conditionalFormatting>
  <conditionalFormatting sqref="C454">
    <cfRule type="expression" priority="8" dxfId="1">
      <formula>IF($P454="DONE",1,0)</formula>
    </cfRule>
  </conditionalFormatting>
  <conditionalFormatting sqref="C451:C459">
    <cfRule type="expression" priority="7" dxfId="1">
      <formula>IF($P451="DONE",1,0)</formula>
    </cfRule>
  </conditionalFormatting>
  <conditionalFormatting sqref="C456">
    <cfRule type="expression" priority="6" dxfId="1">
      <formula>IF($P456="DONE",1,0)</formula>
    </cfRule>
  </conditionalFormatting>
  <conditionalFormatting sqref="C457">
    <cfRule type="expression" priority="5" dxfId="1">
      <formula>IF($P457="DONE",1,0)</formula>
    </cfRule>
  </conditionalFormatting>
  <conditionalFormatting sqref="C466">
    <cfRule type="expression" priority="3" dxfId="1">
      <formula>IF($P466="DONE",1,0)</formula>
    </cfRule>
  </conditionalFormatting>
  <conditionalFormatting sqref="C467">
    <cfRule type="expression" priority="2" dxfId="1">
      <formula>IF($P467="DONE",1,0)</formula>
    </cfRule>
  </conditionalFormatting>
  <conditionalFormatting sqref="B1889">
    <cfRule type="expression" priority="36461" dxfId="1">
      <formula>IF($P1890="DONE",1,0)</formula>
    </cfRule>
  </conditionalFormatting>
  <conditionalFormatting sqref="B2003:L2018">
    <cfRule type="expression" priority="1" dxfId="1">
      <formula>IF($P2003="DONE",1,0)</formula>
    </cfRule>
  </conditionalFormatting>
  <dataValidations count="1">
    <dataValidation sqref="M3:M1828 M1913:M1048576 M1843:M1911 L2010 L2017 L2457 L2465" showErrorMessage="1" showInputMessage="1" allowBlank="1" type="list">
      <formula1>"T, E, Smartling, Test, Google, DTP, CrossCharge, VoiceOver, BugFixing"</formula1>
    </dataValidation>
  </dataValidations>
  <pageMargins left="0.7" right="0.7" top="0.75" bottom="0.75" header="0.3" footer="0.3"/>
  <pageSetup orientation="portrait" paperSize="9" horizontalDpi="4294967293" verticalDpi="4294967293"/>
</worksheet>
</file>

<file path=xl/worksheets/sheet5.xml><?xml version="1.0" encoding="utf-8"?>
<worksheet xmlns="http://schemas.openxmlformats.org/spreadsheetml/2006/main">
  <sheetPr codeName="Sheet12">
    <outlinePr summaryBelow="1" summaryRight="1"/>
    <pageSetUpPr autoPageBreaks="0"/>
  </sheetPr>
  <dimension ref="A1:AB6414"/>
  <sheetViews>
    <sheetView workbookViewId="0">
      <selection activeCell="D21" sqref="D21"/>
    </sheetView>
  </sheetViews>
  <sheetFormatPr baseColWidth="8" defaultColWidth="9" defaultRowHeight="13.5"/>
  <cols>
    <col width="13.5" customWidth="1" style="129" min="1" max="1"/>
    <col width="10.875" customWidth="1" style="129" min="2" max="2"/>
    <col width="18.875" customWidth="1" style="129" min="3" max="3"/>
    <col width="9" customWidth="1" style="129" min="4" max="4"/>
    <col width="9.5" customWidth="1" style="129" min="5" max="5"/>
    <col width="6.875" customWidth="1" style="129" min="6" max="6"/>
    <col width="10.5" customWidth="1" style="129" min="7" max="7"/>
    <col width="10.875" customWidth="1" style="129" min="8" max="8"/>
    <col width="10.5" customWidth="1" style="129" min="9" max="9"/>
    <col width="10.875" customWidth="1" style="129" min="10" max="10"/>
    <col width="12.125" customWidth="1" style="129" min="11" max="11"/>
    <col width="7.5" customWidth="1" style="129" min="12" max="12"/>
    <col width="9" customWidth="1" style="129" min="13" max="14"/>
    <col width="20.5" customWidth="1" style="129" min="15" max="15"/>
    <col width="15.5" customWidth="1" style="129" min="16" max="17"/>
    <col width="9" customWidth="1" style="129" min="18" max="16384"/>
  </cols>
  <sheetData>
    <row r="1" ht="14.25" customHeight="1" s="474" thickBot="1">
      <c r="A1" s="236" t="n"/>
      <c r="B1" s="236" t="n"/>
      <c r="C1" s="236" t="n"/>
      <c r="D1" s="236" t="n"/>
      <c r="E1" s="236" t="n"/>
      <c r="F1" s="236" t="n"/>
      <c r="G1" s="236" t="n"/>
      <c r="H1" s="236" t="n"/>
      <c r="I1" s="236" t="n"/>
      <c r="J1" s="236" t="n"/>
      <c r="K1" s="236" t="n"/>
      <c r="L1" s="236" t="n"/>
      <c r="M1" s="236" t="n"/>
      <c r="N1" s="236" t="n"/>
      <c r="O1" s="578" t="inlineStr">
        <is>
          <t>Create directory 
D:\PO4Review.
点击前务必检查下面列表和左表一致！！！</t>
        </is>
      </c>
      <c r="P1" s="236" t="n"/>
    </row>
    <row r="2" ht="20.25" customHeight="1" s="474">
      <c r="A2" s="237" t="n"/>
      <c r="B2" s="238" t="n"/>
      <c r="C2" s="239" t="n"/>
      <c r="D2" s="238" t="n"/>
      <c r="E2" s="240" t="n"/>
      <c r="F2" s="238" t="n"/>
      <c r="G2" s="238" t="n"/>
      <c r="H2" s="240" t="n"/>
      <c r="I2" s="238" t="n"/>
      <c r="J2" s="238" t="n"/>
      <c r="K2" s="241" t="n"/>
      <c r="L2" s="236" t="n"/>
      <c r="M2" s="236" t="n"/>
      <c r="N2" s="236" t="n"/>
      <c r="P2" s="236" t="n"/>
    </row>
    <row r="3" ht="14.25" customHeight="1" s="474">
      <c r="A3" s="242" t="n"/>
      <c r="B3" s="243" t="n"/>
      <c r="C3" s="243" t="n"/>
      <c r="D3" s="243" t="n"/>
      <c r="E3" s="244" t="n"/>
      <c r="F3" s="243" t="n"/>
      <c r="G3" s="243" t="n"/>
      <c r="H3" s="244" t="n"/>
      <c r="I3" s="244" t="n"/>
      <c r="J3" s="243" t="n"/>
      <c r="K3" s="245" t="n"/>
      <c r="L3" s="236" t="n"/>
      <c r="M3" s="236" t="n"/>
      <c r="N3" s="236" t="n"/>
      <c r="P3" s="236" t="n"/>
    </row>
    <row r="4" ht="14.25" customHeight="1" s="474">
      <c r="A4" s="242" t="n"/>
      <c r="B4" s="243" t="n"/>
      <c r="C4" s="243" t="n"/>
      <c r="D4" s="246" t="inlineStr">
        <is>
          <t>From:</t>
        </is>
      </c>
      <c r="E4" s="247" t="n"/>
      <c r="F4" s="243" t="n"/>
      <c r="G4" s="246" t="inlineStr">
        <is>
          <t>To:</t>
        </is>
      </c>
      <c r="H4" s="247" t="n"/>
      <c r="I4" s="244" t="n"/>
      <c r="J4" s="243" t="n"/>
      <c r="K4" s="245" t="n"/>
      <c r="L4" s="236" t="n"/>
      <c r="M4" s="236" t="n"/>
      <c r="N4" s="236" t="n"/>
      <c r="P4" s="236" t="n"/>
    </row>
    <row r="5" ht="14.25" customHeight="1" s="474">
      <c r="A5" s="242" t="n"/>
      <c r="B5" s="243" t="n"/>
      <c r="C5" s="243" t="n"/>
      <c r="D5" s="243" t="n"/>
      <c r="E5" s="244" t="n"/>
      <c r="F5" s="243" t="n"/>
      <c r="G5" s="243" t="n"/>
      <c r="H5" s="244" t="n"/>
      <c r="I5" s="244" t="n"/>
      <c r="J5" s="243" t="n"/>
      <c r="K5" s="245" t="n"/>
      <c r="L5" s="236" t="n"/>
      <c r="M5" s="236" t="n"/>
      <c r="N5" s="236" t="n"/>
      <c r="P5" s="236" t="n"/>
    </row>
    <row r="6" ht="14.25" customHeight="1" s="474">
      <c r="A6" s="242" t="n"/>
      <c r="B6" s="248" t="inlineStr">
        <is>
          <t>Talent</t>
        </is>
      </c>
      <c r="C6" s="249" t="n"/>
      <c r="D6" s="250" t="n"/>
      <c r="E6" s="244" t="n"/>
      <c r="F6" s="243" t="n"/>
      <c r="G6" s="243" t="n"/>
      <c r="H6" s="244" t="n"/>
      <c r="I6" s="244" t="n"/>
      <c r="J6" s="243" t="n"/>
      <c r="K6" s="245" t="n"/>
      <c r="L6" s="236" t="n"/>
      <c r="M6" s="236" t="n"/>
      <c r="N6" s="236" t="n"/>
      <c r="P6" s="236" t="n"/>
    </row>
    <row r="7" ht="14.25" customHeight="1" s="474">
      <c r="A7" s="242" t="n"/>
      <c r="B7" s="248" t="inlineStr">
        <is>
          <t>Language</t>
        </is>
      </c>
      <c r="C7" s="249" t="n"/>
      <c r="D7" s="250" t="n"/>
      <c r="E7" s="244" t="n"/>
      <c r="F7" s="243" t="n"/>
      <c r="G7" s="243" t="n"/>
      <c r="H7" s="244" t="n"/>
      <c r="I7" s="244" t="n"/>
      <c r="J7" s="243" t="n"/>
      <c r="K7" s="245" t="n"/>
      <c r="L7" s="236" t="n"/>
      <c r="M7" s="236" t="n"/>
      <c r="N7" s="236" t="n"/>
      <c r="O7" s="236" t="n"/>
      <c r="P7" s="236" t="n"/>
    </row>
    <row r="8" ht="15" customHeight="1" s="474">
      <c r="A8" s="242" t="n"/>
      <c r="B8" s="251" t="inlineStr">
        <is>
          <t>Service</t>
        </is>
      </c>
      <c r="C8" s="252" t="n"/>
      <c r="D8" s="253" t="n"/>
      <c r="E8" s="254" t="n"/>
      <c r="F8" s="254" t="n"/>
      <c r="G8" s="254" t="n"/>
      <c r="H8" s="244" t="n"/>
      <c r="I8" s="243" t="n"/>
      <c r="J8" s="243" t="n"/>
      <c r="K8" s="245" t="n"/>
      <c r="L8" s="236" t="n"/>
      <c r="M8" s="236" t="n"/>
      <c r="N8" s="236" t="n"/>
      <c r="O8" s="129" t="inlineStr">
        <is>
          <t>D:\PO4Review</t>
        </is>
      </c>
      <c r="P8" s="236" t="n"/>
    </row>
    <row r="9" ht="14.25" customHeight="1" s="474">
      <c r="A9" s="242" t="n"/>
      <c r="B9" s="255" t="n"/>
      <c r="C9" s="255" t="n"/>
      <c r="D9" s="243" t="n"/>
      <c r="E9" s="243" t="n"/>
      <c r="F9" s="243" t="n"/>
      <c r="G9" s="243" t="n"/>
      <c r="H9" s="243" t="n"/>
      <c r="I9" s="243" t="n"/>
      <c r="J9" s="243" t="n"/>
      <c r="K9" s="245" t="n"/>
      <c r="L9" s="236" t="n"/>
      <c r="M9" s="236" t="n"/>
      <c r="N9" s="236" t="n"/>
      <c r="O9" s="236" t="n"/>
      <c r="P9" s="236" t="n"/>
    </row>
    <row r="10" ht="15" customHeight="1" s="474" thickBot="1">
      <c r="A10" s="242" t="n"/>
      <c r="B10" s="255" t="n"/>
      <c r="C10" s="255" t="n"/>
      <c r="D10" s="243" t="n"/>
      <c r="E10" s="243" t="n"/>
      <c r="F10" s="243" t="n"/>
      <c r="G10" s="243" t="n"/>
      <c r="H10" s="243" t="n"/>
      <c r="I10" s="243" t="n"/>
      <c r="J10" s="243" t="n"/>
      <c r="K10" s="245" t="n"/>
      <c r="L10" s="236" t="n"/>
      <c r="M10" s="236" t="n"/>
      <c r="N10" s="236" t="n"/>
      <c r="O10" s="236" t="n"/>
      <c r="P10" s="236" t="n"/>
    </row>
    <row r="11" ht="15" customHeight="1" s="474">
      <c r="A11" s="293" t="inlineStr">
        <is>
          <t>GT Login NO</t>
        </is>
      </c>
      <c r="B11" s="293" t="inlineStr">
        <is>
          <t>Job Name</t>
        </is>
      </c>
      <c r="C11" s="256" t="n"/>
      <c r="D11" s="256" t="n"/>
      <c r="E11" s="256" t="n"/>
      <c r="F11" s="257" t="n"/>
      <c r="G11" s="258" t="n"/>
      <c r="H11" s="258" t="inlineStr">
        <is>
          <t>Unit Price</t>
        </is>
      </c>
      <c r="I11" s="258" t="inlineStr">
        <is>
          <t>Currency</t>
        </is>
      </c>
      <c r="J11" s="259" t="inlineStr">
        <is>
          <t>PO Value</t>
        </is>
      </c>
      <c r="K11" s="245" t="n"/>
      <c r="L11" s="236" t="n"/>
      <c r="M11" s="236" t="n"/>
      <c r="N11" s="236" t="n"/>
      <c r="O11" s="236" t="n"/>
      <c r="P11" s="236" t="n"/>
    </row>
    <row r="12" ht="14.25" customHeight="1" s="474" thickBot="1">
      <c r="A12" s="294" t="n"/>
      <c r="B12" s="294" t="n"/>
      <c r="C12" s="260" t="n"/>
      <c r="D12" s="260" t="n"/>
      <c r="E12" s="260" t="n"/>
      <c r="F12" s="261" t="n"/>
      <c r="G12" s="262" t="n"/>
      <c r="H12" s="262" t="n"/>
      <c r="I12" s="263" t="n"/>
      <c r="J12" s="264" t="n"/>
      <c r="K12" s="245" t="n"/>
      <c r="L12" s="236" t="n"/>
      <c r="M12" s="236" t="n"/>
      <c r="N12" s="236" t="n"/>
      <c r="O12" s="236" t="n"/>
      <c r="P12" s="236" t="n"/>
    </row>
    <row r="13" ht="14.25" customHeight="1" s="474">
      <c r="A13" s="242" t="n"/>
      <c r="B13" s="265" t="n"/>
      <c r="C13" s="243" t="n"/>
      <c r="D13" s="243" t="n"/>
      <c r="E13" s="243" t="n"/>
      <c r="F13" s="243" t="n"/>
      <c r="G13" s="243" t="n"/>
      <c r="H13" s="243" t="n"/>
      <c r="I13" s="243" t="n"/>
      <c r="J13" s="243" t="n"/>
      <c r="K13" s="245" t="n"/>
      <c r="L13" s="236" t="n"/>
      <c r="M13" s="236" t="n"/>
      <c r="N13" s="236" t="n"/>
      <c r="O13" s="236" t="n"/>
      <c r="P13" s="236" t="n"/>
    </row>
    <row r="14" ht="15" customHeight="1" s="474" thickBot="1">
      <c r="A14" s="266" t="n"/>
      <c r="B14" s="267" t="n"/>
      <c r="C14" s="267" t="n"/>
      <c r="D14" s="267" t="n"/>
      <c r="E14" s="267" t="n"/>
      <c r="F14" s="267" t="n"/>
      <c r="G14" s="267" t="n"/>
      <c r="H14" s="267" t="n"/>
      <c r="I14" s="267" t="n"/>
      <c r="J14" s="267" t="n"/>
      <c r="K14" s="268" t="n"/>
      <c r="L14" s="236" t="n"/>
      <c r="M14" s="236" t="n"/>
      <c r="N14" s="236" t="n"/>
      <c r="O14" s="236" t="n"/>
      <c r="P14" s="236" t="n"/>
    </row>
    <row r="15">
      <c r="A15" s="236" t="n"/>
      <c r="B15" s="236" t="n"/>
      <c r="C15" s="236" t="n"/>
      <c r="D15" s="236" t="n"/>
      <c r="E15" s="236" t="n"/>
      <c r="F15" s="236" t="n"/>
      <c r="G15" s="236" t="n"/>
      <c r="H15" s="236" t="n"/>
      <c r="I15" s="236" t="n"/>
      <c r="J15" s="236" t="n"/>
      <c r="K15" s="236" t="n"/>
      <c r="L15" s="236" t="n"/>
      <c r="M15" s="236" t="n"/>
      <c r="N15" s="236" t="n"/>
      <c r="O15" s="236" t="n"/>
      <c r="P15" s="236" t="n"/>
    </row>
    <row r="16">
      <c r="P16" s="236" t="n"/>
    </row>
    <row r="19" ht="15" customHeight="1" s="474">
      <c r="A19" s="606" t="n"/>
      <c r="B19" s="51" t="inlineStr">
        <is>
          <t>Project #</t>
        </is>
      </c>
      <c r="C19" s="51" t="inlineStr">
        <is>
          <t xml:space="preserve">Project Name </t>
        </is>
      </c>
      <c r="D19" s="51" t="inlineStr">
        <is>
          <t>Locale</t>
        </is>
      </c>
      <c r="E19" s="51" t="n"/>
      <c r="F19" s="331" t="inlineStr">
        <is>
          <t>Status</t>
        </is>
      </c>
      <c r="G19" s="67" t="n">
        <v>1</v>
      </c>
      <c r="H19" s="51" t="inlineStr">
        <is>
          <t>100-95%</t>
        </is>
      </c>
      <c r="I19" s="51" t="inlineStr">
        <is>
          <t>95-85%</t>
        </is>
      </c>
      <c r="J19" s="51" t="inlineStr">
        <is>
          <t>85-75%</t>
        </is>
      </c>
      <c r="K19" s="51" t="inlineStr">
        <is>
          <t>75-50%</t>
        </is>
      </c>
      <c r="L19" s="51" t="inlineStr">
        <is>
          <t>50-0%</t>
        </is>
      </c>
      <c r="M19" s="51" t="inlineStr">
        <is>
          <t>Repetition</t>
        </is>
      </c>
      <c r="N19" s="51" t="inlineStr">
        <is>
          <t>WWC_T</t>
        </is>
      </c>
      <c r="P19" s="348" t="inlineStr">
        <is>
          <t>WWC_E</t>
        </is>
      </c>
      <c r="Q19" s="348" t="n"/>
      <c r="R19" s="348" t="n"/>
      <c r="S19" s="348" t="n"/>
      <c r="T19" s="348" t="n"/>
      <c r="U19" s="630" t="n"/>
      <c r="V19" s="348" t="n"/>
      <c r="W19" s="348" t="n"/>
      <c r="X19" s="630" t="n"/>
      <c r="Y19" s="630" t="n"/>
      <c r="Z19" s="630" t="n"/>
      <c r="AA19" s="348" t="n"/>
      <c r="AB19" s="348" t="n"/>
    </row>
    <row r="20" ht="14.25" customHeight="1" s="474">
      <c r="A20" s="603" t="n"/>
      <c r="B20" s="21" t="n"/>
      <c r="C20" s="21" t="n"/>
      <c r="D20" s="21" t="n"/>
      <c r="E20" s="21" t="n"/>
      <c r="F20" s="21" t="n"/>
      <c r="G20" s="21" t="n"/>
      <c r="H20" s="21" t="n"/>
      <c r="I20" s="21" t="n"/>
      <c r="J20" s="21" t="n"/>
      <c r="K20" s="21" t="n"/>
      <c r="L20" s="21" t="n"/>
      <c r="M20" s="21" t="n"/>
      <c r="N20" s="21" t="n"/>
    </row>
    <row r="21" ht="14.25" customHeight="1" s="474">
      <c r="A21" s="603" t="n"/>
      <c r="B21" s="21" t="n"/>
      <c r="C21" s="21" t="n"/>
      <c r="D21" s="21" t="n"/>
      <c r="E21" s="21" t="n"/>
      <c r="F21" s="21" t="n"/>
      <c r="G21" s="21" t="n"/>
      <c r="H21" s="21" t="n"/>
      <c r="I21" s="21" t="n"/>
      <c r="J21" s="21" t="n"/>
      <c r="K21" s="21" t="n"/>
      <c r="L21" s="21" t="n"/>
      <c r="M21" s="21" t="n"/>
      <c r="N21" s="21" t="n"/>
    </row>
    <row r="22" ht="14.25" customHeight="1" s="474">
      <c r="A22" s="603" t="n"/>
      <c r="B22" s="21" t="n"/>
      <c r="C22" s="21" t="n"/>
      <c r="D22" s="21" t="n"/>
      <c r="E22" s="21" t="n"/>
      <c r="F22" s="21" t="n"/>
      <c r="G22" s="21" t="n"/>
      <c r="H22" s="21" t="n"/>
      <c r="I22" s="21" t="n"/>
      <c r="J22" s="21" t="n"/>
      <c r="K22" s="21" t="n"/>
      <c r="L22" s="21" t="n"/>
      <c r="M22" s="21" t="n"/>
      <c r="N22" s="21" t="n"/>
    </row>
    <row r="23" ht="14.25" customHeight="1" s="474">
      <c r="A23" s="603" t="n"/>
      <c r="B23" s="21" t="n"/>
      <c r="C23" s="21" t="n"/>
      <c r="D23" s="21" t="n"/>
      <c r="E23" s="21" t="n"/>
      <c r="F23" s="21" t="n"/>
      <c r="G23" s="21" t="n"/>
      <c r="H23" s="21" t="n"/>
      <c r="I23" s="21" t="n"/>
      <c r="J23" s="21" t="n"/>
      <c r="K23" s="21" t="n"/>
      <c r="L23" s="21" t="n"/>
      <c r="M23" s="21" t="n"/>
      <c r="N23" s="21" t="n"/>
    </row>
    <row r="24" ht="14.25" customHeight="1" s="474">
      <c r="A24" s="603" t="n"/>
      <c r="B24" s="21" t="n"/>
      <c r="C24" s="21" t="n"/>
      <c r="D24" s="21" t="n"/>
      <c r="E24" s="21" t="n"/>
      <c r="F24" s="21" t="n"/>
      <c r="G24" s="21" t="n"/>
      <c r="H24" s="21" t="n"/>
      <c r="I24" s="21" t="n"/>
      <c r="J24" s="21" t="n"/>
      <c r="K24" s="21" t="n"/>
      <c r="L24" s="21" t="n"/>
      <c r="M24" s="21" t="n"/>
      <c r="N24" s="21" t="n"/>
    </row>
    <row r="25" ht="14.25" customHeight="1" s="474">
      <c r="A25" s="603" t="n"/>
      <c r="B25" s="21" t="n"/>
      <c r="C25" s="21" t="n"/>
      <c r="D25" s="21" t="n"/>
      <c r="E25" s="21" t="n"/>
      <c r="F25" s="21" t="n"/>
      <c r="G25" s="21" t="n"/>
      <c r="H25" s="21" t="n"/>
      <c r="I25" s="21" t="n"/>
      <c r="J25" s="21" t="n"/>
      <c r="K25" s="21" t="n"/>
      <c r="L25" s="21" t="n"/>
      <c r="M25" s="21" t="n"/>
      <c r="N25" s="21" t="n"/>
    </row>
    <row r="26" ht="14.25" customHeight="1" s="474">
      <c r="A26" s="603" t="n"/>
      <c r="B26" s="21" t="n"/>
      <c r="C26" s="21" t="n"/>
      <c r="D26" s="21" t="n"/>
      <c r="E26" s="21" t="n"/>
      <c r="F26" s="21" t="n"/>
      <c r="G26" s="21" t="n"/>
      <c r="H26" s="21" t="n"/>
      <c r="I26" s="21" t="n"/>
      <c r="J26" s="21" t="n"/>
      <c r="K26" s="21" t="n"/>
      <c r="L26" s="21" t="n"/>
      <c r="M26" s="21" t="n"/>
      <c r="N26" s="21" t="n"/>
    </row>
    <row r="27" ht="14.25" customHeight="1" s="474">
      <c r="A27" s="603" t="n"/>
      <c r="B27" s="21" t="n"/>
      <c r="C27" s="21" t="n"/>
      <c r="D27" s="21" t="n"/>
      <c r="E27" s="21" t="n"/>
      <c r="F27" s="21" t="n"/>
      <c r="G27" s="21" t="n"/>
      <c r="H27" s="21" t="n"/>
      <c r="I27" s="21" t="n"/>
      <c r="J27" s="21" t="n"/>
      <c r="K27" s="21" t="n"/>
      <c r="L27" s="21" t="n"/>
      <c r="M27" s="21" t="n"/>
      <c r="N27" s="21" t="n"/>
    </row>
    <row r="28" ht="14.25" customHeight="1" s="474">
      <c r="A28" s="603" t="n"/>
      <c r="B28" s="21" t="n"/>
      <c r="C28" s="21" t="n"/>
      <c r="D28" s="21" t="n"/>
      <c r="E28" s="21" t="n"/>
      <c r="F28" s="21" t="n"/>
      <c r="G28" s="21" t="n"/>
      <c r="H28" s="21" t="n"/>
      <c r="I28" s="21" t="n"/>
      <c r="J28" s="21" t="n"/>
      <c r="K28" s="21" t="n"/>
      <c r="L28" s="21" t="n"/>
      <c r="M28" s="21" t="n"/>
      <c r="N28" s="21" t="n"/>
    </row>
    <row r="29" ht="14.25" customHeight="1" s="474">
      <c r="A29" s="603" t="n"/>
      <c r="B29" s="21" t="n"/>
      <c r="C29" s="21" t="n"/>
      <c r="D29" s="21" t="n"/>
      <c r="E29" s="21" t="n"/>
      <c r="F29" s="21" t="n"/>
      <c r="G29" s="21" t="n"/>
      <c r="H29" s="21" t="n"/>
      <c r="I29" s="21" t="n"/>
      <c r="J29" s="21" t="n"/>
      <c r="K29" s="21" t="n"/>
      <c r="L29" s="21" t="n"/>
      <c r="M29" s="21" t="n"/>
      <c r="N29" s="21" t="n"/>
    </row>
    <row r="30" ht="14.25" customHeight="1" s="474">
      <c r="A30" s="603" t="n"/>
      <c r="B30" s="21" t="n"/>
      <c r="C30" s="21" t="n"/>
      <c r="D30" s="21" t="n"/>
      <c r="E30" s="21" t="n"/>
      <c r="F30" s="21" t="n"/>
      <c r="G30" s="21" t="n"/>
      <c r="H30" s="21" t="n"/>
      <c r="I30" s="21" t="n"/>
      <c r="J30" s="21" t="n"/>
      <c r="K30" s="21" t="n"/>
      <c r="L30" s="21" t="n"/>
      <c r="M30" s="21" t="n"/>
      <c r="N30" s="21" t="n"/>
    </row>
    <row r="31" ht="14.25" customHeight="1" s="474">
      <c r="A31" s="603" t="n"/>
      <c r="B31" s="21" t="n"/>
      <c r="C31" s="21" t="n"/>
      <c r="D31" s="21" t="n"/>
      <c r="E31" s="21" t="n"/>
      <c r="F31" s="21" t="n"/>
      <c r="G31" s="21" t="n"/>
      <c r="H31" s="21" t="n"/>
      <c r="I31" s="21" t="n"/>
      <c r="J31" s="21" t="n"/>
      <c r="K31" s="21" t="n"/>
      <c r="L31" s="21" t="n"/>
      <c r="M31" s="21" t="n"/>
      <c r="N31" s="21" t="n"/>
    </row>
    <row r="32" ht="14.25" customHeight="1" s="474">
      <c r="A32" s="603" t="n"/>
      <c r="B32" s="21" t="n"/>
      <c r="C32" s="21" t="n"/>
      <c r="D32" s="21" t="n"/>
      <c r="E32" s="21" t="n"/>
      <c r="F32" s="21" t="n"/>
      <c r="G32" s="21" t="n"/>
      <c r="H32" s="21" t="n"/>
      <c r="I32" s="21" t="n"/>
      <c r="J32" s="21" t="n"/>
      <c r="K32" s="21" t="n"/>
      <c r="L32" s="21" t="n"/>
      <c r="M32" s="21" t="n"/>
      <c r="N32" s="21" t="n"/>
    </row>
    <row r="33" ht="14.25" customHeight="1" s="474">
      <c r="A33" s="603" t="n"/>
      <c r="B33" s="21" t="n"/>
      <c r="C33" s="21" t="n"/>
      <c r="D33" s="21" t="n"/>
      <c r="E33" s="21" t="n"/>
      <c r="F33" s="21" t="n"/>
      <c r="G33" s="21" t="n"/>
      <c r="H33" s="21" t="n"/>
      <c r="I33" s="21" t="n"/>
      <c r="J33" s="21" t="n"/>
      <c r="K33" s="21" t="n"/>
      <c r="L33" s="21" t="n"/>
      <c r="M33" s="21" t="n"/>
      <c r="N33" s="21" t="n"/>
    </row>
    <row r="34" ht="14.25" customHeight="1" s="474">
      <c r="A34" s="603" t="n"/>
      <c r="B34" s="21" t="n"/>
      <c r="C34" s="21" t="n"/>
      <c r="D34" s="21" t="n"/>
      <c r="E34" s="21" t="n"/>
      <c r="F34" s="21" t="n"/>
      <c r="G34" s="21" t="n"/>
      <c r="H34" s="21" t="n"/>
      <c r="I34" s="21" t="n"/>
      <c r="J34" s="21" t="n"/>
      <c r="K34" s="21" t="n"/>
      <c r="L34" s="21" t="n"/>
      <c r="M34" s="21" t="n"/>
      <c r="N34" s="21" t="n"/>
    </row>
    <row r="35" ht="14.25" customHeight="1" s="474">
      <c r="A35" s="603" t="n"/>
      <c r="B35" s="21" t="n"/>
      <c r="C35" s="21" t="n"/>
      <c r="D35" s="21" t="n"/>
      <c r="E35" s="21" t="n"/>
      <c r="F35" s="21" t="n"/>
      <c r="G35" s="21" t="n"/>
      <c r="H35" s="21" t="n"/>
      <c r="I35" s="21" t="n"/>
      <c r="J35" s="21" t="n"/>
      <c r="K35" s="21" t="n"/>
      <c r="L35" s="21" t="n"/>
      <c r="M35" s="21" t="n"/>
      <c r="N35" s="21" t="n"/>
    </row>
    <row r="36" ht="14.25" customHeight="1" s="474">
      <c r="A36" s="603" t="n"/>
      <c r="B36" s="21" t="n"/>
      <c r="C36" s="21" t="n"/>
      <c r="D36" s="21" t="n"/>
      <c r="E36" s="21" t="n"/>
      <c r="F36" s="21" t="n"/>
      <c r="G36" s="21" t="n"/>
      <c r="H36" s="21" t="n"/>
      <c r="I36" s="21" t="n"/>
      <c r="J36" s="21" t="n"/>
      <c r="K36" s="21" t="n"/>
      <c r="L36" s="21" t="n"/>
      <c r="M36" s="21" t="n"/>
      <c r="N36" s="21" t="n"/>
    </row>
    <row r="37" ht="14.25" customHeight="1" s="474">
      <c r="A37" s="603" t="n"/>
      <c r="B37" s="21" t="n"/>
      <c r="C37" s="21" t="n"/>
      <c r="D37" s="21" t="n"/>
      <c r="E37" s="21" t="n"/>
      <c r="F37" s="21" t="n"/>
      <c r="G37" s="21" t="n"/>
      <c r="H37" s="21" t="n"/>
      <c r="I37" s="21" t="n"/>
      <c r="J37" s="21" t="n"/>
      <c r="K37" s="21" t="n"/>
      <c r="L37" s="21" t="n"/>
      <c r="M37" s="21" t="n"/>
      <c r="N37" s="21" t="n"/>
    </row>
    <row r="38" ht="14.25" customHeight="1" s="474">
      <c r="A38" s="603" t="n"/>
      <c r="B38" s="21" t="n"/>
      <c r="C38" s="21" t="n"/>
      <c r="D38" s="21" t="n"/>
      <c r="E38" s="21" t="n"/>
      <c r="F38" s="21" t="n"/>
      <c r="G38" s="21" t="n"/>
      <c r="H38" s="21" t="n"/>
      <c r="I38" s="21" t="n"/>
      <c r="J38" s="21" t="n"/>
      <c r="K38" s="21" t="n"/>
      <c r="L38" s="21" t="n"/>
      <c r="M38" s="21" t="n"/>
      <c r="N38" s="21" t="n"/>
    </row>
    <row r="39" ht="14.25" customHeight="1" s="474">
      <c r="A39" s="603" t="n"/>
      <c r="B39" s="21" t="n"/>
      <c r="C39" s="21" t="n"/>
      <c r="D39" s="21" t="n"/>
      <c r="E39" s="21" t="n"/>
      <c r="F39" s="21" t="n"/>
      <c r="G39" s="21" t="n"/>
      <c r="H39" s="21" t="n"/>
      <c r="I39" s="21" t="n"/>
      <c r="J39" s="21" t="n"/>
      <c r="K39" s="21" t="n"/>
      <c r="L39" s="21" t="n"/>
      <c r="M39" s="21" t="n"/>
      <c r="N39" s="21" t="n"/>
    </row>
    <row r="40" ht="14.25" customHeight="1" s="474">
      <c r="A40" s="603" t="n"/>
      <c r="B40" s="21" t="n"/>
      <c r="C40" s="21" t="n"/>
      <c r="D40" s="21" t="n"/>
      <c r="E40" s="21" t="n"/>
      <c r="F40" s="21" t="n"/>
      <c r="G40" s="21" t="n"/>
      <c r="H40" s="21" t="n"/>
      <c r="I40" s="21" t="n"/>
      <c r="J40" s="21" t="n"/>
      <c r="K40" s="21" t="n"/>
      <c r="L40" s="21" t="n"/>
      <c r="M40" s="21" t="n"/>
      <c r="N40" s="21" t="n"/>
    </row>
    <row r="41" ht="14.25" customHeight="1" s="474">
      <c r="A41" s="603" t="n"/>
      <c r="B41" s="21" t="n"/>
      <c r="C41" s="21" t="n"/>
      <c r="D41" s="21" t="n"/>
      <c r="E41" s="21" t="n"/>
      <c r="F41" s="21" t="n"/>
      <c r="G41" s="21" t="n"/>
      <c r="H41" s="21" t="n"/>
      <c r="I41" s="21" t="n"/>
      <c r="J41" s="21" t="n"/>
      <c r="K41" s="21" t="n"/>
      <c r="L41" s="21" t="n"/>
      <c r="M41" s="21" t="n"/>
      <c r="N41" s="21" t="n"/>
    </row>
    <row r="42" ht="14.25" customHeight="1" s="474">
      <c r="A42" s="603" t="n"/>
      <c r="B42" s="21" t="n"/>
      <c r="C42" s="21" t="n"/>
      <c r="D42" s="21" t="n"/>
      <c r="E42" s="21" t="n"/>
      <c r="F42" s="21" t="n"/>
      <c r="G42" s="21" t="n"/>
      <c r="H42" s="21" t="n"/>
      <c r="I42" s="21" t="n"/>
      <c r="J42" s="21" t="n"/>
      <c r="K42" s="21" t="n"/>
      <c r="L42" s="21" t="n"/>
      <c r="M42" s="21" t="n"/>
      <c r="N42" s="21" t="n"/>
    </row>
    <row r="43" ht="14.25" customHeight="1" s="474">
      <c r="A43" s="603" t="n"/>
      <c r="B43" s="21" t="n"/>
      <c r="C43" s="21" t="n"/>
      <c r="D43" s="21" t="n"/>
      <c r="E43" s="21" t="n"/>
      <c r="F43" s="21" t="n"/>
      <c r="G43" s="21" t="n"/>
      <c r="H43" s="21" t="n"/>
      <c r="I43" s="21" t="n"/>
      <c r="J43" s="21" t="n"/>
      <c r="K43" s="21" t="n"/>
      <c r="L43" s="21" t="n"/>
      <c r="M43" s="21" t="n"/>
      <c r="N43" s="21" t="n"/>
    </row>
    <row r="44" ht="14.25" customHeight="1" s="474">
      <c r="A44" s="603" t="n"/>
      <c r="B44" s="21" t="n"/>
      <c r="C44" s="21" t="n"/>
      <c r="D44" s="21" t="n"/>
      <c r="E44" s="21" t="n"/>
      <c r="F44" s="21" t="n"/>
      <c r="G44" s="21" t="n"/>
      <c r="H44" s="21" t="n"/>
      <c r="I44" s="21" t="n"/>
      <c r="J44" s="21" t="n"/>
      <c r="K44" s="21" t="n"/>
      <c r="L44" s="21" t="n"/>
      <c r="M44" s="21" t="n"/>
      <c r="N44" s="21" t="n"/>
    </row>
    <row r="45" ht="14.25" customHeight="1" s="474">
      <c r="A45" s="603" t="n"/>
      <c r="B45" s="21" t="n"/>
      <c r="C45" s="21" t="n"/>
      <c r="D45" s="21" t="n"/>
      <c r="E45" s="21" t="n"/>
      <c r="F45" s="21" t="n"/>
      <c r="G45" s="21" t="n"/>
      <c r="H45" s="21" t="n"/>
      <c r="I45" s="21" t="n"/>
      <c r="J45" s="21" t="n"/>
      <c r="K45" s="21" t="n"/>
      <c r="L45" s="21" t="n"/>
      <c r="M45" s="21" t="n"/>
      <c r="N45" s="21" t="n"/>
    </row>
    <row r="46" ht="14.25" customHeight="1" s="474">
      <c r="A46" s="603" t="n"/>
      <c r="B46" s="21" t="n"/>
      <c r="C46" s="21" t="n"/>
      <c r="D46" s="21" t="n"/>
      <c r="E46" s="21" t="n"/>
      <c r="F46" s="21" t="n"/>
      <c r="G46" s="21" t="n"/>
      <c r="H46" s="21" t="n"/>
      <c r="I46" s="21" t="n"/>
      <c r="J46" s="21" t="n"/>
      <c r="K46" s="21" t="n"/>
      <c r="L46" s="21" t="n"/>
      <c r="M46" s="21" t="n"/>
      <c r="N46" s="21" t="n"/>
    </row>
    <row r="47" ht="14.25" customHeight="1" s="474">
      <c r="A47" s="603" t="n"/>
      <c r="B47" s="21" t="n"/>
      <c r="C47" s="21" t="n"/>
      <c r="D47" s="21" t="n"/>
      <c r="E47" s="21" t="n"/>
      <c r="F47" s="21" t="n"/>
      <c r="G47" s="21" t="n"/>
      <c r="H47" s="21" t="n"/>
      <c r="I47" s="21" t="n"/>
      <c r="J47" s="21" t="n"/>
      <c r="K47" s="21" t="n"/>
      <c r="L47" s="21" t="n"/>
      <c r="M47" s="21" t="n"/>
      <c r="N47" s="21" t="n"/>
    </row>
    <row r="48" ht="14.25" customHeight="1" s="474">
      <c r="A48" s="603" t="n"/>
      <c r="B48" s="21" t="n"/>
      <c r="C48" s="21" t="n"/>
      <c r="D48" s="21" t="n"/>
      <c r="E48" s="21" t="n"/>
      <c r="F48" s="21" t="n"/>
      <c r="G48" s="21" t="n"/>
      <c r="H48" s="21" t="n"/>
      <c r="I48" s="21" t="n"/>
      <c r="J48" s="21" t="n"/>
      <c r="K48" s="21" t="n"/>
      <c r="L48" s="21" t="n"/>
      <c r="M48" s="21" t="n"/>
      <c r="N48" s="21" t="n"/>
    </row>
    <row r="49" ht="14.25" customHeight="1" s="474">
      <c r="A49" s="603" t="n"/>
      <c r="B49" s="21" t="n"/>
      <c r="C49" s="21" t="n"/>
      <c r="D49" s="21" t="n"/>
      <c r="E49" s="21" t="n"/>
      <c r="F49" s="21" t="n"/>
      <c r="G49" s="21" t="n"/>
      <c r="H49" s="21" t="n"/>
      <c r="I49" s="21" t="n"/>
      <c r="J49" s="21" t="n"/>
      <c r="K49" s="21" t="n"/>
      <c r="L49" s="21" t="n"/>
      <c r="M49" s="21" t="n"/>
      <c r="N49" s="21" t="n"/>
    </row>
    <row r="50" ht="14.25" customHeight="1" s="474">
      <c r="A50" s="603" t="n"/>
      <c r="B50" s="21" t="n"/>
      <c r="C50" s="21" t="n"/>
      <c r="D50" s="21" t="n"/>
      <c r="E50" s="21" t="n"/>
      <c r="F50" s="21" t="n"/>
      <c r="G50" s="21" t="n"/>
      <c r="H50" s="21" t="n"/>
      <c r="I50" s="21" t="n"/>
      <c r="J50" s="21" t="n"/>
      <c r="K50" s="21" t="n"/>
      <c r="L50" s="21" t="n"/>
      <c r="M50" s="21" t="n"/>
      <c r="N50" s="21" t="n"/>
    </row>
    <row r="51" ht="14.25" customHeight="1" s="474">
      <c r="A51" s="603" t="n"/>
      <c r="B51" s="21" t="n"/>
      <c r="C51" s="21" t="n"/>
      <c r="D51" s="21" t="n"/>
      <c r="E51" s="21" t="n"/>
      <c r="F51" s="21" t="n"/>
      <c r="G51" s="21" t="n"/>
      <c r="H51" s="21" t="n"/>
      <c r="I51" s="21" t="n"/>
      <c r="J51" s="21" t="n"/>
      <c r="K51" s="21" t="n"/>
      <c r="L51" s="21" t="n"/>
      <c r="M51" s="21" t="n"/>
      <c r="N51" s="21" t="n"/>
    </row>
    <row r="52" ht="14.25" customHeight="1" s="474">
      <c r="A52" s="603" t="n"/>
      <c r="B52" s="21" t="n"/>
      <c r="C52" s="21" t="n"/>
      <c r="D52" s="21" t="n"/>
      <c r="E52" s="21" t="n"/>
      <c r="F52" s="21" t="n"/>
      <c r="G52" s="21" t="n"/>
      <c r="H52" s="21" t="n"/>
      <c r="I52" s="21" t="n"/>
      <c r="J52" s="21" t="n"/>
      <c r="K52" s="21" t="n"/>
      <c r="L52" s="21" t="n"/>
      <c r="M52" s="21" t="n"/>
      <c r="N52" s="21" t="n"/>
    </row>
    <row r="53" ht="14.25" customHeight="1" s="474">
      <c r="A53" s="603" t="n"/>
      <c r="B53" s="21" t="n"/>
      <c r="C53" s="21" t="n"/>
      <c r="D53" s="21" t="n"/>
      <c r="E53" s="21" t="n"/>
      <c r="F53" s="21" t="n"/>
      <c r="G53" s="21" t="n"/>
      <c r="H53" s="21" t="n"/>
      <c r="I53" s="21" t="n"/>
      <c r="J53" s="21" t="n"/>
      <c r="K53" s="21" t="n"/>
      <c r="L53" s="21" t="n"/>
      <c r="M53" s="21" t="n"/>
      <c r="N53" s="21" t="n"/>
    </row>
    <row r="54" ht="14.25" customHeight="1" s="474">
      <c r="A54" s="603" t="n"/>
      <c r="B54" s="21" t="n"/>
      <c r="C54" s="21" t="n"/>
      <c r="D54" s="21" t="n"/>
      <c r="E54" s="21" t="n"/>
      <c r="F54" s="21" t="n"/>
      <c r="G54" s="21" t="n"/>
      <c r="H54" s="21" t="n"/>
      <c r="I54" s="21" t="n"/>
      <c r="J54" s="21" t="n"/>
      <c r="K54" s="21" t="n"/>
      <c r="L54" s="21" t="n"/>
      <c r="M54" s="21" t="n"/>
      <c r="N54" s="21" t="n"/>
    </row>
    <row r="55" ht="14.25" customHeight="1" s="474">
      <c r="A55" s="603" t="n"/>
      <c r="B55" s="21" t="n"/>
      <c r="C55" s="21" t="n"/>
      <c r="D55" s="21" t="n"/>
      <c r="E55" s="21" t="n"/>
      <c r="F55" s="21" t="n"/>
      <c r="G55" s="21" t="n"/>
      <c r="H55" s="21" t="n"/>
      <c r="I55" s="21" t="n"/>
      <c r="J55" s="21" t="n"/>
      <c r="K55" s="21" t="n"/>
      <c r="L55" s="21" t="n"/>
      <c r="M55" s="21" t="n"/>
      <c r="N55" s="21" t="n"/>
    </row>
    <row r="56" ht="14.25" customHeight="1" s="474">
      <c r="A56" s="603" t="n"/>
      <c r="B56" s="21" t="n"/>
      <c r="C56" s="21" t="n"/>
      <c r="D56" s="21" t="n"/>
      <c r="E56" s="21" t="n"/>
      <c r="F56" s="21" t="n"/>
      <c r="G56" s="21" t="n"/>
      <c r="H56" s="21" t="n"/>
      <c r="I56" s="21" t="n"/>
      <c r="J56" s="21" t="n"/>
      <c r="K56" s="21" t="n"/>
      <c r="L56" s="21" t="n"/>
      <c r="M56" s="21" t="n"/>
      <c r="N56" s="21" t="n"/>
    </row>
    <row r="57" ht="14.25" customHeight="1" s="474">
      <c r="A57" s="603" t="n"/>
      <c r="B57" s="21" t="n"/>
      <c r="C57" s="21" t="n"/>
      <c r="D57" s="21" t="n"/>
      <c r="E57" s="21" t="n"/>
      <c r="F57" s="21" t="n"/>
      <c r="G57" s="21" t="n"/>
      <c r="H57" s="21" t="n"/>
      <c r="I57" s="21" t="n"/>
      <c r="J57" s="21" t="n"/>
      <c r="K57" s="21" t="n"/>
      <c r="L57" s="21" t="n"/>
      <c r="M57" s="21" t="n"/>
      <c r="N57" s="21" t="n"/>
    </row>
    <row r="58" ht="14.25" customHeight="1" s="474">
      <c r="A58" s="603" t="n"/>
      <c r="B58" s="21" t="n"/>
      <c r="C58" s="21" t="n"/>
      <c r="D58" s="21" t="n"/>
      <c r="E58" s="21" t="n"/>
      <c r="F58" s="21" t="n"/>
      <c r="G58" s="21" t="n"/>
      <c r="H58" s="21" t="n"/>
      <c r="I58" s="21" t="n"/>
      <c r="J58" s="21" t="n"/>
      <c r="K58" s="21" t="n"/>
      <c r="L58" s="21" t="n"/>
      <c r="M58" s="21" t="n"/>
      <c r="N58" s="21" t="n"/>
    </row>
    <row r="59" ht="14.25" customHeight="1" s="474">
      <c r="A59" s="603" t="n"/>
      <c r="B59" s="21" t="n"/>
      <c r="C59" s="21" t="n"/>
      <c r="D59" s="21" t="n"/>
      <c r="E59" s="21" t="n"/>
      <c r="F59" s="21" t="n"/>
      <c r="G59" s="21" t="n"/>
      <c r="H59" s="21" t="n"/>
      <c r="I59" s="21" t="n"/>
      <c r="J59" s="21" t="n"/>
      <c r="K59" s="21" t="n"/>
      <c r="L59" s="21" t="n"/>
      <c r="M59" s="21" t="n"/>
      <c r="N59" s="21" t="n"/>
    </row>
    <row r="60" ht="14.25" customHeight="1" s="474">
      <c r="A60" s="603" t="n"/>
      <c r="B60" s="21" t="n"/>
      <c r="C60" s="21" t="n"/>
      <c r="D60" s="21" t="n"/>
      <c r="E60" s="21" t="n"/>
      <c r="F60" s="21" t="n"/>
      <c r="G60" s="21" t="n"/>
      <c r="H60" s="21" t="n"/>
      <c r="I60" s="21" t="n"/>
      <c r="J60" s="21" t="n"/>
      <c r="K60" s="21" t="n"/>
      <c r="L60" s="21" t="n"/>
      <c r="M60" s="21" t="n"/>
      <c r="N60" s="21" t="n"/>
    </row>
    <row r="61" ht="14.25" customHeight="1" s="474">
      <c r="A61" s="603" t="n"/>
      <c r="B61" s="21" t="n"/>
      <c r="C61" s="21" t="n"/>
      <c r="D61" s="21" t="n"/>
      <c r="E61" s="21" t="n"/>
      <c r="F61" s="21" t="n"/>
      <c r="G61" s="21" t="n"/>
      <c r="H61" s="21" t="n"/>
      <c r="I61" s="21" t="n"/>
      <c r="J61" s="21" t="n"/>
      <c r="K61" s="21" t="n"/>
      <c r="L61" s="21" t="n"/>
      <c r="M61" s="21" t="n"/>
      <c r="N61" s="21" t="n"/>
    </row>
    <row r="62" ht="14.25" customHeight="1" s="474">
      <c r="A62" s="603" t="n"/>
      <c r="B62" s="21" t="n"/>
      <c r="C62" s="21" t="n"/>
      <c r="D62" s="21" t="n"/>
      <c r="E62" s="21" t="n"/>
      <c r="F62" s="21" t="n"/>
      <c r="G62" s="21" t="n"/>
      <c r="H62" s="21" t="n"/>
      <c r="I62" s="21" t="n"/>
      <c r="J62" s="21" t="n"/>
      <c r="K62" s="21" t="n"/>
      <c r="L62" s="21" t="n"/>
      <c r="M62" s="21" t="n"/>
      <c r="N62" s="21" t="n"/>
    </row>
    <row r="63" ht="14.25" customHeight="1" s="474">
      <c r="A63" s="603" t="n"/>
      <c r="B63" s="21" t="n"/>
      <c r="C63" s="21" t="n"/>
      <c r="D63" s="21" t="n"/>
      <c r="E63" s="21" t="n"/>
      <c r="F63" s="21" t="n"/>
      <c r="G63" s="21" t="n"/>
      <c r="H63" s="21" t="n"/>
      <c r="I63" s="21" t="n"/>
      <c r="J63" s="21" t="n"/>
      <c r="K63" s="21" t="n"/>
      <c r="L63" s="21" t="n"/>
      <c r="M63" s="21" t="n"/>
      <c r="N63" s="21" t="n"/>
    </row>
    <row r="64" ht="14.25" customHeight="1" s="474">
      <c r="A64" s="603" t="n"/>
      <c r="B64" s="21" t="n"/>
      <c r="C64" s="21" t="n"/>
      <c r="D64" s="21" t="n"/>
      <c r="E64" s="21" t="n"/>
      <c r="F64" s="21" t="n"/>
      <c r="G64" s="21" t="n"/>
      <c r="H64" s="21" t="n"/>
      <c r="I64" s="21" t="n"/>
      <c r="J64" s="21" t="n"/>
      <c r="K64" s="21" t="n"/>
      <c r="L64" s="21" t="n"/>
      <c r="M64" s="21" t="n"/>
      <c r="N64" s="21" t="n"/>
    </row>
    <row r="65" ht="14.25" customHeight="1" s="474">
      <c r="A65" s="603" t="n"/>
      <c r="B65" s="21" t="n"/>
      <c r="C65" s="21" t="n"/>
      <c r="D65" s="21" t="n"/>
      <c r="E65" s="21" t="n"/>
      <c r="F65" s="21" t="n"/>
      <c r="G65" s="21" t="n"/>
      <c r="H65" s="21" t="n"/>
      <c r="I65" s="21" t="n"/>
      <c r="J65" s="21" t="n"/>
      <c r="K65" s="21" t="n"/>
      <c r="L65" s="21" t="n"/>
      <c r="M65" s="21" t="n"/>
      <c r="N65" s="21" t="n"/>
    </row>
    <row r="66" ht="14.25" customHeight="1" s="474">
      <c r="A66" s="603" t="n"/>
      <c r="B66" s="21" t="n"/>
      <c r="C66" s="21" t="n"/>
      <c r="D66" s="21" t="n"/>
      <c r="E66" s="21" t="n"/>
      <c r="F66" s="21" t="n"/>
      <c r="G66" s="21" t="n"/>
      <c r="H66" s="21" t="n"/>
      <c r="I66" s="21" t="n"/>
      <c r="J66" s="21" t="n"/>
      <c r="K66" s="21" t="n"/>
      <c r="L66" s="21" t="n"/>
      <c r="M66" s="21" t="n"/>
      <c r="N66" s="21" t="n"/>
    </row>
    <row r="67" ht="14.25" customHeight="1" s="474">
      <c r="A67" s="603" t="n"/>
      <c r="B67" s="21" t="n"/>
      <c r="C67" s="21" t="n"/>
      <c r="D67" s="21" t="n"/>
      <c r="E67" s="21" t="n"/>
      <c r="F67" s="21" t="n"/>
      <c r="G67" s="21" t="n"/>
      <c r="H67" s="21" t="n"/>
      <c r="I67" s="21" t="n"/>
      <c r="J67" s="21" t="n"/>
      <c r="K67" s="21" t="n"/>
      <c r="L67" s="21" t="n"/>
      <c r="M67" s="21" t="n"/>
      <c r="N67" s="21" t="n"/>
    </row>
    <row r="68" ht="14.25" customHeight="1" s="474">
      <c r="A68" s="603" t="n"/>
      <c r="B68" s="21" t="n"/>
      <c r="C68" s="21" t="n"/>
      <c r="D68" s="21" t="n"/>
      <c r="E68" s="21" t="n"/>
      <c r="F68" s="21" t="n"/>
      <c r="G68" s="21" t="n"/>
      <c r="H68" s="21" t="n"/>
      <c r="I68" s="21" t="n"/>
      <c r="J68" s="21" t="n"/>
      <c r="K68" s="21" t="n"/>
      <c r="L68" s="21" t="n"/>
      <c r="M68" s="21" t="n"/>
      <c r="N68" s="21" t="n"/>
    </row>
    <row r="69" ht="14.25" customHeight="1" s="474">
      <c r="A69" s="603" t="n"/>
      <c r="B69" s="21" t="n"/>
      <c r="C69" s="21" t="n"/>
      <c r="D69" s="21" t="n"/>
      <c r="E69" s="21" t="n"/>
      <c r="F69" s="21" t="n"/>
      <c r="G69" s="21" t="n"/>
      <c r="H69" s="21" t="n"/>
      <c r="I69" s="21" t="n"/>
      <c r="J69" s="21" t="n"/>
      <c r="K69" s="21" t="n"/>
      <c r="L69" s="21" t="n"/>
      <c r="M69" s="21" t="n"/>
      <c r="N69" s="21" t="n"/>
    </row>
    <row r="70" ht="14.25" customHeight="1" s="474">
      <c r="A70" s="603" t="n"/>
      <c r="B70" s="21" t="n"/>
      <c r="C70" s="21" t="n"/>
      <c r="D70" s="21" t="n"/>
      <c r="E70" s="21" t="n"/>
      <c r="F70" s="21" t="n"/>
      <c r="G70" s="21" t="n"/>
      <c r="H70" s="21" t="n"/>
      <c r="I70" s="21" t="n"/>
      <c r="J70" s="21" t="n"/>
      <c r="K70" s="21" t="n"/>
      <c r="L70" s="21" t="n"/>
      <c r="M70" s="21" t="n"/>
      <c r="N70" s="21" t="n"/>
    </row>
    <row r="71" ht="14.25" customHeight="1" s="474">
      <c r="A71" s="603" t="n"/>
      <c r="B71" s="21" t="n"/>
      <c r="C71" s="21" t="n"/>
      <c r="D71" s="21" t="n"/>
      <c r="E71" s="21" t="n"/>
      <c r="F71" s="21" t="n"/>
      <c r="G71" s="21" t="n"/>
      <c r="H71" s="21" t="n"/>
      <c r="I71" s="21" t="n"/>
      <c r="J71" s="21" t="n"/>
      <c r="K71" s="21" t="n"/>
      <c r="L71" s="21" t="n"/>
      <c r="M71" s="21" t="n"/>
      <c r="N71" s="21" t="n"/>
    </row>
    <row r="72" ht="14.25" customHeight="1" s="474">
      <c r="A72" s="603" t="n"/>
      <c r="B72" s="21" t="n"/>
      <c r="C72" s="21" t="n"/>
      <c r="D72" s="21" t="n"/>
      <c r="E72" s="21" t="n"/>
      <c r="F72" s="21" t="n"/>
      <c r="G72" s="21" t="n"/>
      <c r="H72" s="21" t="n"/>
      <c r="I72" s="21" t="n"/>
      <c r="J72" s="21" t="n"/>
      <c r="K72" s="21" t="n"/>
      <c r="L72" s="21" t="n"/>
      <c r="M72" s="21" t="n"/>
      <c r="N72" s="21" t="n"/>
    </row>
    <row r="73" ht="14.25" customHeight="1" s="474">
      <c r="A73" s="603" t="n"/>
      <c r="B73" s="21" t="n"/>
      <c r="C73" s="21" t="n"/>
      <c r="D73" s="21" t="n"/>
      <c r="E73" s="21" t="n"/>
      <c r="F73" s="21" t="n"/>
      <c r="G73" s="21" t="n"/>
      <c r="H73" s="21" t="n"/>
      <c r="I73" s="21" t="n"/>
      <c r="J73" s="21" t="n"/>
      <c r="K73" s="21" t="n"/>
      <c r="L73" s="21" t="n"/>
      <c r="M73" s="21" t="n"/>
      <c r="N73" s="21" t="n"/>
    </row>
    <row r="74" ht="14.25" customHeight="1" s="474">
      <c r="A74" s="603" t="n"/>
      <c r="B74" s="21" t="n"/>
      <c r="C74" s="21" t="n"/>
      <c r="D74" s="21" t="n"/>
      <c r="E74" s="21" t="n"/>
      <c r="F74" s="21" t="n"/>
      <c r="G74" s="21" t="n"/>
      <c r="H74" s="21" t="n"/>
      <c r="I74" s="21" t="n"/>
      <c r="J74" s="21" t="n"/>
      <c r="K74" s="21" t="n"/>
      <c r="L74" s="21" t="n"/>
      <c r="M74" s="21" t="n"/>
      <c r="N74" s="21" t="n"/>
    </row>
    <row r="75" ht="14.25" customHeight="1" s="474">
      <c r="A75" s="603" t="n"/>
      <c r="B75" s="21" t="n"/>
      <c r="C75" s="21" t="n"/>
      <c r="D75" s="21" t="n"/>
      <c r="E75" s="21" t="n"/>
      <c r="F75" s="21" t="n"/>
      <c r="G75" s="21" t="n"/>
      <c r="H75" s="21" t="n"/>
      <c r="I75" s="21" t="n"/>
      <c r="J75" s="21" t="n"/>
      <c r="K75" s="21" t="n"/>
      <c r="L75" s="21" t="n"/>
      <c r="M75" s="21" t="n"/>
      <c r="N75" s="21" t="n"/>
    </row>
    <row r="76" ht="14.25" customHeight="1" s="474">
      <c r="A76" s="603" t="n"/>
      <c r="B76" s="21" t="n"/>
      <c r="C76" s="21" t="n"/>
      <c r="D76" s="21" t="n"/>
      <c r="E76" s="21" t="n"/>
      <c r="F76" s="21" t="n"/>
      <c r="G76" s="21" t="n"/>
      <c r="H76" s="21" t="n"/>
      <c r="I76" s="21" t="n"/>
      <c r="J76" s="21" t="n"/>
      <c r="K76" s="21" t="n"/>
      <c r="L76" s="21" t="n"/>
      <c r="M76" s="21" t="n"/>
      <c r="N76" s="21" t="n"/>
    </row>
    <row r="77" ht="14.25" customHeight="1" s="474">
      <c r="A77" s="603" t="n"/>
      <c r="B77" s="21" t="n"/>
      <c r="C77" s="21" t="n"/>
      <c r="D77" s="21" t="n"/>
      <c r="E77" s="21" t="n"/>
      <c r="F77" s="21" t="n"/>
      <c r="G77" s="21" t="n"/>
      <c r="H77" s="21" t="n"/>
      <c r="I77" s="21" t="n"/>
      <c r="J77" s="21" t="n"/>
      <c r="K77" s="21" t="n"/>
      <c r="L77" s="21" t="n"/>
      <c r="M77" s="21" t="n"/>
      <c r="N77" s="21" t="n"/>
    </row>
    <row r="78" ht="14.25" customHeight="1" s="474">
      <c r="A78" s="603" t="n"/>
      <c r="B78" s="21" t="n"/>
      <c r="C78" s="21" t="n"/>
      <c r="D78" s="21" t="n"/>
      <c r="E78" s="21" t="n"/>
      <c r="F78" s="21" t="n"/>
      <c r="G78" s="21" t="n"/>
      <c r="H78" s="21" t="n"/>
      <c r="I78" s="21" t="n"/>
      <c r="J78" s="21" t="n"/>
      <c r="K78" s="21" t="n"/>
      <c r="L78" s="21" t="n"/>
      <c r="M78" s="21" t="n"/>
      <c r="N78" s="21" t="n"/>
    </row>
    <row r="79" ht="14.25" customHeight="1" s="474">
      <c r="A79" s="603" t="n"/>
      <c r="B79" s="21" t="n"/>
      <c r="C79" s="21" t="n"/>
      <c r="D79" s="21" t="n"/>
      <c r="E79" s="21" t="n"/>
      <c r="F79" s="21" t="n"/>
      <c r="G79" s="21" t="n"/>
      <c r="H79" s="21" t="n"/>
      <c r="I79" s="21" t="n"/>
      <c r="J79" s="21" t="n"/>
      <c r="K79" s="21" t="n"/>
      <c r="L79" s="21" t="n"/>
      <c r="M79" s="21" t="n"/>
      <c r="N79" s="21" t="n"/>
    </row>
    <row r="80" ht="14.25" customHeight="1" s="474">
      <c r="A80" s="603" t="n"/>
      <c r="B80" s="21" t="n"/>
      <c r="C80" s="21" t="n"/>
      <c r="D80" s="21" t="n"/>
      <c r="E80" s="21" t="n"/>
      <c r="F80" s="21" t="n"/>
      <c r="G80" s="21" t="n"/>
      <c r="H80" s="21" t="n"/>
      <c r="I80" s="21" t="n"/>
      <c r="J80" s="21" t="n"/>
      <c r="K80" s="21" t="n"/>
      <c r="L80" s="21" t="n"/>
      <c r="M80" s="21" t="n"/>
      <c r="N80" s="21" t="n"/>
    </row>
    <row r="81" ht="14.25" customHeight="1" s="474">
      <c r="A81" s="603" t="n"/>
      <c r="B81" s="21" t="n"/>
      <c r="C81" s="21" t="n"/>
      <c r="D81" s="21" t="n"/>
      <c r="E81" s="21" t="n"/>
      <c r="F81" s="21" t="n"/>
      <c r="G81" s="21" t="n"/>
      <c r="H81" s="21" t="n"/>
      <c r="I81" s="21" t="n"/>
      <c r="J81" s="21" t="n"/>
      <c r="K81" s="21" t="n"/>
      <c r="L81" s="21" t="n"/>
      <c r="M81" s="21" t="n"/>
      <c r="N81" s="21" t="n"/>
    </row>
    <row r="82" ht="14.25" customHeight="1" s="474">
      <c r="A82" s="603" t="n"/>
      <c r="B82" s="21" t="n"/>
      <c r="C82" s="21" t="n"/>
      <c r="D82" s="21" t="n"/>
      <c r="E82" s="21" t="n"/>
      <c r="F82" s="21" t="n"/>
      <c r="G82" s="21" t="n"/>
      <c r="H82" s="21" t="n"/>
      <c r="I82" s="21" t="n"/>
      <c r="J82" s="21" t="n"/>
      <c r="K82" s="21" t="n"/>
      <c r="L82" s="21" t="n"/>
      <c r="M82" s="21" t="n"/>
      <c r="N82" s="21" t="n"/>
    </row>
    <row r="83" ht="14.25" customHeight="1" s="474">
      <c r="A83" s="603" t="n"/>
      <c r="B83" s="21" t="n"/>
      <c r="C83" s="21" t="n"/>
      <c r="D83" s="21" t="n"/>
      <c r="E83" s="21" t="n"/>
      <c r="F83" s="21" t="n"/>
      <c r="G83" s="21" t="n"/>
      <c r="H83" s="21" t="n"/>
      <c r="I83" s="21" t="n"/>
      <c r="J83" s="21" t="n"/>
      <c r="K83" s="21" t="n"/>
      <c r="L83" s="21" t="n"/>
      <c r="M83" s="21" t="n"/>
      <c r="N83" s="21" t="n"/>
    </row>
    <row r="84" ht="14.25" customHeight="1" s="474">
      <c r="A84" s="603" t="n"/>
      <c r="B84" s="21" t="n"/>
      <c r="C84" s="21" t="n"/>
      <c r="D84" s="21" t="n"/>
      <c r="E84" s="21" t="n"/>
      <c r="F84" s="21" t="n"/>
      <c r="G84" s="21" t="n"/>
      <c r="H84" s="21" t="n"/>
      <c r="I84" s="21" t="n"/>
      <c r="J84" s="21" t="n"/>
      <c r="K84" s="21" t="n"/>
      <c r="L84" s="21" t="n"/>
      <c r="M84" s="21" t="n"/>
      <c r="N84" s="21" t="n"/>
    </row>
    <row r="85" ht="14.25" customHeight="1" s="474">
      <c r="A85" s="603" t="n"/>
      <c r="B85" s="21" t="n"/>
      <c r="C85" s="21" t="n"/>
      <c r="D85" s="21" t="n"/>
      <c r="E85" s="21" t="n"/>
      <c r="F85" s="21" t="n"/>
      <c r="G85" s="21" t="n"/>
      <c r="H85" s="21" t="n"/>
      <c r="I85" s="21" t="n"/>
      <c r="J85" s="21" t="n"/>
      <c r="K85" s="21" t="n"/>
      <c r="L85" s="21" t="n"/>
      <c r="M85" s="21" t="n"/>
      <c r="N85" s="21" t="n"/>
    </row>
    <row r="86" ht="14.25" customHeight="1" s="474">
      <c r="A86" s="603" t="n"/>
      <c r="B86" s="21" t="n"/>
      <c r="C86" s="21" t="n"/>
      <c r="D86" s="21" t="n"/>
      <c r="E86" s="21" t="n"/>
      <c r="F86" s="21" t="n"/>
      <c r="G86" s="21" t="n"/>
      <c r="H86" s="21" t="n"/>
      <c r="I86" s="21" t="n"/>
      <c r="J86" s="21" t="n"/>
      <c r="K86" s="21" t="n"/>
      <c r="L86" s="21" t="n"/>
      <c r="M86" s="21" t="n"/>
      <c r="N86" s="21" t="n"/>
    </row>
    <row r="87" ht="14.25" customHeight="1" s="474">
      <c r="A87" s="603" t="n"/>
      <c r="B87" s="21" t="n"/>
      <c r="C87" s="21" t="n"/>
      <c r="D87" s="21" t="n"/>
      <c r="E87" s="21" t="n"/>
      <c r="F87" s="21" t="n"/>
      <c r="G87" s="21" t="n"/>
      <c r="H87" s="21" t="n"/>
      <c r="I87" s="21" t="n"/>
      <c r="J87" s="21" t="n"/>
      <c r="K87" s="21" t="n"/>
      <c r="L87" s="21" t="n"/>
      <c r="M87" s="21" t="n"/>
      <c r="N87" s="21" t="n"/>
    </row>
    <row r="88" ht="14.25" customHeight="1" s="474">
      <c r="A88" s="603" t="n"/>
      <c r="B88" s="21" t="n"/>
      <c r="C88" s="21" t="n"/>
      <c r="D88" s="21" t="n"/>
      <c r="E88" s="21" t="n"/>
      <c r="F88" s="21" t="n"/>
      <c r="G88" s="21" t="n"/>
      <c r="H88" s="21" t="n"/>
      <c r="I88" s="21" t="n"/>
      <c r="J88" s="21" t="n"/>
      <c r="K88" s="21" t="n"/>
      <c r="L88" s="21" t="n"/>
      <c r="M88" s="21" t="n"/>
      <c r="N88" s="21" t="n"/>
    </row>
    <row r="89" ht="14.25" customHeight="1" s="474">
      <c r="A89" s="603" t="n"/>
      <c r="B89" s="21" t="n"/>
      <c r="C89" s="21" t="n"/>
      <c r="D89" s="21" t="n"/>
      <c r="E89" s="21" t="n"/>
      <c r="F89" s="21" t="n"/>
      <c r="G89" s="21" t="n"/>
      <c r="H89" s="21" t="n"/>
      <c r="I89" s="21" t="n"/>
      <c r="J89" s="21" t="n"/>
      <c r="K89" s="21" t="n"/>
      <c r="L89" s="21" t="n"/>
      <c r="M89" s="21" t="n"/>
      <c r="N89" s="21" t="n"/>
    </row>
    <row r="90" ht="14.25" customHeight="1" s="474">
      <c r="A90" s="603" t="n"/>
      <c r="B90" s="21" t="n"/>
      <c r="C90" s="21" t="n"/>
      <c r="D90" s="21" t="n"/>
      <c r="E90" s="21" t="n"/>
      <c r="F90" s="21" t="n"/>
      <c r="G90" s="21" t="n"/>
      <c r="H90" s="21" t="n"/>
      <c r="I90" s="21" t="n"/>
      <c r="J90" s="21" t="n"/>
      <c r="K90" s="21" t="n"/>
      <c r="L90" s="21" t="n"/>
      <c r="M90" s="21" t="n"/>
      <c r="N90" s="21" t="n"/>
    </row>
    <row r="91" ht="14.25" customHeight="1" s="474">
      <c r="A91" s="603" t="n"/>
      <c r="B91" s="21" t="n"/>
      <c r="C91" s="21" t="n"/>
      <c r="D91" s="21" t="n"/>
      <c r="E91" s="21" t="n"/>
      <c r="F91" s="21" t="n"/>
      <c r="G91" s="21" t="n"/>
      <c r="H91" s="21" t="n"/>
      <c r="I91" s="21" t="n"/>
      <c r="J91" s="21" t="n"/>
      <c r="K91" s="21" t="n"/>
      <c r="L91" s="21" t="n"/>
      <c r="M91" s="21" t="n"/>
      <c r="N91" s="21" t="n"/>
    </row>
    <row r="92" ht="14.25" customHeight="1" s="474">
      <c r="A92" s="603" t="n"/>
      <c r="B92" s="21" t="n"/>
      <c r="C92" s="21" t="n"/>
      <c r="D92" s="21" t="n"/>
      <c r="E92" s="21" t="n"/>
      <c r="F92" s="21" t="n"/>
      <c r="G92" s="21" t="n"/>
      <c r="H92" s="21" t="n"/>
      <c r="I92" s="21" t="n"/>
      <c r="J92" s="21" t="n"/>
      <c r="K92" s="21" t="n"/>
      <c r="L92" s="21" t="n"/>
      <c r="M92" s="21" t="n"/>
      <c r="N92" s="21" t="n"/>
    </row>
    <row r="93" ht="14.25" customHeight="1" s="474">
      <c r="A93" s="603" t="n"/>
      <c r="B93" s="21" t="n"/>
      <c r="C93" s="21" t="n"/>
      <c r="D93" s="21" t="n"/>
      <c r="E93" s="21" t="n"/>
      <c r="F93" s="21" t="n"/>
      <c r="G93" s="21" t="n"/>
      <c r="H93" s="21" t="n"/>
      <c r="I93" s="21" t="n"/>
      <c r="J93" s="21" t="n"/>
      <c r="K93" s="21" t="n"/>
      <c r="L93" s="21" t="n"/>
      <c r="M93" s="21" t="n"/>
      <c r="N93" s="21" t="n"/>
    </row>
    <row r="94" ht="14.25" customHeight="1" s="474">
      <c r="A94" s="603" t="n"/>
      <c r="B94" s="21" t="n"/>
      <c r="C94" s="21" t="n"/>
      <c r="D94" s="21" t="n"/>
      <c r="E94" s="21" t="n"/>
      <c r="F94" s="21" t="n"/>
      <c r="G94" s="21" t="n"/>
      <c r="H94" s="21" t="n"/>
      <c r="I94" s="21" t="n"/>
      <c r="J94" s="21" t="n"/>
      <c r="K94" s="21" t="n"/>
      <c r="L94" s="21" t="n"/>
      <c r="M94" s="21" t="n"/>
      <c r="N94" s="21" t="n"/>
    </row>
    <row r="95" ht="14.25" customHeight="1" s="474">
      <c r="A95" s="603" t="n"/>
      <c r="B95" s="21" t="n"/>
      <c r="C95" s="21" t="n"/>
      <c r="D95" s="21" t="n"/>
      <c r="E95" s="21" t="n"/>
      <c r="F95" s="21" t="n"/>
      <c r="G95" s="21" t="n"/>
      <c r="H95" s="21" t="n"/>
      <c r="I95" s="21" t="n"/>
      <c r="J95" s="21" t="n"/>
      <c r="K95" s="21" t="n"/>
      <c r="L95" s="21" t="n"/>
      <c r="M95" s="21" t="n"/>
      <c r="N95" s="21" t="n"/>
    </row>
    <row r="96" ht="14.25" customHeight="1" s="474">
      <c r="A96" s="603" t="n"/>
      <c r="B96" s="21" t="n"/>
      <c r="C96" s="21" t="n"/>
      <c r="D96" s="21" t="n"/>
      <c r="E96" s="21" t="n"/>
      <c r="F96" s="21" t="n"/>
      <c r="G96" s="21" t="n"/>
      <c r="H96" s="21" t="n"/>
      <c r="I96" s="21" t="n"/>
      <c r="J96" s="21" t="n"/>
      <c r="K96" s="21" t="n"/>
      <c r="L96" s="21" t="n"/>
      <c r="M96" s="21" t="n"/>
      <c r="N96" s="21" t="n"/>
    </row>
    <row r="97" ht="14.25" customHeight="1" s="474">
      <c r="A97" s="603" t="n"/>
      <c r="B97" s="21" t="n"/>
      <c r="C97" s="21" t="n"/>
      <c r="D97" s="21" t="n"/>
      <c r="E97" s="21" t="n"/>
      <c r="F97" s="21" t="n"/>
      <c r="G97" s="21" t="n"/>
      <c r="H97" s="21" t="n"/>
      <c r="I97" s="21" t="n"/>
      <c r="J97" s="21" t="n"/>
      <c r="K97" s="21" t="n"/>
      <c r="L97" s="21" t="n"/>
      <c r="M97" s="21" t="n"/>
      <c r="N97" s="21" t="n"/>
    </row>
    <row r="98" ht="14.25" customHeight="1" s="474">
      <c r="A98" s="603" t="n"/>
      <c r="B98" s="21" t="n"/>
      <c r="C98" s="21" t="n"/>
      <c r="D98" s="21" t="n"/>
      <c r="E98" s="21" t="n"/>
      <c r="F98" s="21" t="n"/>
      <c r="G98" s="21" t="n"/>
      <c r="H98" s="21" t="n"/>
      <c r="I98" s="21" t="n"/>
      <c r="J98" s="21" t="n"/>
      <c r="K98" s="21" t="n"/>
      <c r="L98" s="21" t="n"/>
      <c r="M98" s="21" t="n"/>
      <c r="N98" s="21" t="n"/>
    </row>
    <row r="99" ht="14.25" customHeight="1" s="474">
      <c r="A99" s="603" t="n"/>
      <c r="B99" s="21" t="n"/>
      <c r="C99" s="21" t="n"/>
      <c r="D99" s="21" t="n"/>
      <c r="E99" s="21" t="n"/>
      <c r="F99" s="21" t="n"/>
      <c r="G99" s="21" t="n"/>
      <c r="H99" s="21" t="n"/>
      <c r="I99" s="21" t="n"/>
      <c r="J99" s="21" t="n"/>
      <c r="K99" s="21" t="n"/>
      <c r="L99" s="21" t="n"/>
      <c r="M99" s="21" t="n"/>
      <c r="N99" s="21" t="n"/>
    </row>
    <row r="100" ht="14.25" customHeight="1" s="474">
      <c r="A100" s="603" t="n"/>
      <c r="B100" s="21" t="n"/>
      <c r="C100" s="21" t="n"/>
      <c r="D100" s="21" t="n"/>
      <c r="E100" s="21" t="n"/>
      <c r="F100" s="21" t="n"/>
      <c r="G100" s="21" t="n"/>
      <c r="H100" s="21" t="n"/>
      <c r="I100" s="21" t="n"/>
      <c r="J100" s="21" t="n"/>
      <c r="K100" s="21" t="n"/>
      <c r="L100" s="21" t="n"/>
      <c r="M100" s="21" t="n"/>
      <c r="N100" s="21" t="n"/>
    </row>
    <row r="101" ht="14.25" customHeight="1" s="474">
      <c r="A101" s="603" t="n"/>
      <c r="B101" s="21" t="n"/>
      <c r="C101" s="21" t="n"/>
      <c r="D101" s="21" t="n"/>
      <c r="E101" s="21" t="n"/>
      <c r="F101" s="21" t="n"/>
      <c r="G101" s="21" t="n"/>
      <c r="H101" s="21" t="n"/>
      <c r="I101" s="21" t="n"/>
      <c r="J101" s="21" t="n"/>
      <c r="K101" s="21" t="n"/>
      <c r="L101" s="21" t="n"/>
      <c r="M101" s="21" t="n"/>
      <c r="N101" s="21" t="n"/>
    </row>
    <row r="102" ht="14.25" customHeight="1" s="474">
      <c r="A102" s="603" t="n"/>
      <c r="B102" s="21" t="n"/>
      <c r="C102" s="21" t="n"/>
      <c r="D102" s="21" t="n"/>
      <c r="E102" s="21" t="n"/>
      <c r="F102" s="21" t="n"/>
      <c r="G102" s="21" t="n"/>
      <c r="H102" s="21" t="n"/>
      <c r="I102" s="21" t="n"/>
      <c r="J102" s="21" t="n"/>
      <c r="K102" s="21" t="n"/>
      <c r="L102" s="21" t="n"/>
      <c r="M102" s="21" t="n"/>
      <c r="N102" s="21" t="n"/>
    </row>
    <row r="103" ht="14.25" customHeight="1" s="474">
      <c r="A103" s="603" t="n"/>
      <c r="B103" s="21" t="n"/>
      <c r="C103" s="21" t="n"/>
      <c r="D103" s="21" t="n"/>
      <c r="E103" s="21" t="n"/>
      <c r="F103" s="21" t="n"/>
      <c r="G103" s="21" t="n"/>
      <c r="H103" s="21" t="n"/>
      <c r="I103" s="21" t="n"/>
      <c r="J103" s="21" t="n"/>
      <c r="K103" s="21" t="n"/>
      <c r="L103" s="21" t="n"/>
      <c r="M103" s="21" t="n"/>
      <c r="N103" s="21" t="n"/>
    </row>
    <row r="104" ht="14.25" customHeight="1" s="474">
      <c r="A104" s="603" t="n"/>
      <c r="B104" s="21" t="n"/>
      <c r="C104" s="21" t="n"/>
      <c r="D104" s="21" t="n"/>
      <c r="E104" s="21" t="n"/>
      <c r="F104" s="21" t="n"/>
      <c r="G104" s="21" t="n"/>
      <c r="H104" s="21" t="n"/>
      <c r="I104" s="21" t="n"/>
      <c r="J104" s="21" t="n"/>
      <c r="K104" s="21" t="n"/>
      <c r="L104" s="21" t="n"/>
      <c r="M104" s="21" t="n"/>
      <c r="N104" s="21" t="n"/>
    </row>
    <row r="105" ht="14.25" customHeight="1" s="474">
      <c r="A105" s="603" t="n"/>
      <c r="B105" s="21" t="n"/>
      <c r="C105" s="21" t="n"/>
      <c r="D105" s="21" t="n"/>
      <c r="E105" s="21" t="n"/>
      <c r="F105" s="21" t="n"/>
      <c r="G105" s="21" t="n"/>
      <c r="H105" s="21" t="n"/>
      <c r="I105" s="21" t="n"/>
      <c r="J105" s="21" t="n"/>
      <c r="K105" s="21" t="n"/>
      <c r="L105" s="21" t="n"/>
      <c r="M105" s="21" t="n"/>
      <c r="N105" s="21" t="n"/>
    </row>
    <row r="106" ht="14.25" customHeight="1" s="474">
      <c r="A106" s="603" t="n"/>
      <c r="B106" s="21" t="n"/>
      <c r="C106" s="21" t="n"/>
      <c r="D106" s="21" t="n"/>
      <c r="E106" s="21" t="n"/>
      <c r="F106" s="21" t="n"/>
      <c r="G106" s="21" t="n"/>
      <c r="H106" s="21" t="n"/>
      <c r="I106" s="21" t="n"/>
      <c r="J106" s="21" t="n"/>
      <c r="K106" s="21" t="n"/>
      <c r="L106" s="21" t="n"/>
      <c r="M106" s="21" t="n"/>
      <c r="N106" s="21" t="n"/>
    </row>
    <row r="107" ht="14.25" customHeight="1" s="474">
      <c r="A107" s="603" t="n"/>
      <c r="B107" s="21" t="n"/>
      <c r="C107" s="21" t="n"/>
      <c r="D107" s="21" t="n"/>
      <c r="E107" s="21" t="n"/>
      <c r="F107" s="21" t="n"/>
      <c r="G107" s="21" t="n"/>
      <c r="H107" s="21" t="n"/>
      <c r="I107" s="21" t="n"/>
      <c r="J107" s="21" t="n"/>
      <c r="K107" s="21" t="n"/>
      <c r="L107" s="21" t="n"/>
      <c r="M107" s="21" t="n"/>
      <c r="N107" s="21" t="n"/>
    </row>
    <row r="108" ht="14.25" customHeight="1" s="474">
      <c r="A108" s="603" t="n"/>
      <c r="B108" s="21" t="n"/>
      <c r="C108" s="21" t="n"/>
      <c r="D108" s="21" t="n"/>
      <c r="E108" s="21" t="n"/>
      <c r="F108" s="21" t="n"/>
      <c r="G108" s="21" t="n"/>
      <c r="H108" s="21" t="n"/>
      <c r="I108" s="21" t="n"/>
      <c r="J108" s="21" t="n"/>
      <c r="K108" s="21" t="n"/>
      <c r="L108" s="21" t="n"/>
      <c r="M108" s="21" t="n"/>
      <c r="N108" s="21" t="n"/>
    </row>
    <row r="109" ht="14.25" customHeight="1" s="474">
      <c r="A109" s="603" t="n"/>
      <c r="B109" s="21" t="n"/>
      <c r="C109" s="21" t="n"/>
      <c r="D109" s="21" t="n"/>
      <c r="E109" s="21" t="n"/>
      <c r="F109" s="21" t="n"/>
      <c r="G109" s="21" t="n"/>
      <c r="H109" s="21" t="n"/>
      <c r="I109" s="21" t="n"/>
      <c r="J109" s="21" t="n"/>
      <c r="K109" s="21" t="n"/>
      <c r="L109" s="21" t="n"/>
      <c r="M109" s="21" t="n"/>
      <c r="N109" s="21" t="n"/>
    </row>
    <row r="110" ht="14.25" customHeight="1" s="474">
      <c r="A110" s="603" t="n"/>
      <c r="B110" s="21" t="n"/>
      <c r="C110" s="21" t="n"/>
      <c r="D110" s="21" t="n"/>
      <c r="E110" s="21" t="n"/>
      <c r="F110" s="21" t="n"/>
      <c r="G110" s="21" t="n"/>
      <c r="H110" s="21" t="n"/>
      <c r="I110" s="21" t="n"/>
      <c r="J110" s="21" t="n"/>
      <c r="K110" s="21" t="n"/>
      <c r="L110" s="21" t="n"/>
      <c r="M110" s="21" t="n"/>
      <c r="N110" s="21" t="n"/>
    </row>
    <row r="111" ht="14.25" customHeight="1" s="474">
      <c r="A111" s="603" t="n"/>
      <c r="B111" s="21" t="n"/>
      <c r="C111" s="21" t="n"/>
      <c r="D111" s="21" t="n"/>
      <c r="E111" s="21" t="n"/>
      <c r="F111" s="21" t="n"/>
      <c r="G111" s="21" t="n"/>
      <c r="H111" s="21" t="n"/>
      <c r="I111" s="21" t="n"/>
      <c r="J111" s="21" t="n"/>
      <c r="K111" s="21" t="n"/>
      <c r="L111" s="21" t="n"/>
      <c r="M111" s="21" t="n"/>
      <c r="N111" s="21" t="n"/>
    </row>
    <row r="112" ht="14.25" customHeight="1" s="474">
      <c r="A112" s="603" t="n"/>
      <c r="B112" s="21" t="n"/>
      <c r="C112" s="21" t="n"/>
      <c r="D112" s="21" t="n"/>
      <c r="E112" s="21" t="n"/>
      <c r="F112" s="21" t="n"/>
      <c r="G112" s="21" t="n"/>
      <c r="H112" s="21" t="n"/>
      <c r="I112" s="21" t="n"/>
      <c r="J112" s="21" t="n"/>
      <c r="K112" s="21" t="n"/>
      <c r="L112" s="21" t="n"/>
      <c r="M112" s="21" t="n"/>
      <c r="N112" s="21" t="n"/>
    </row>
    <row r="113" ht="14.25" customHeight="1" s="474">
      <c r="A113" s="603" t="n"/>
      <c r="B113" s="21" t="n"/>
      <c r="C113" s="21" t="n"/>
      <c r="D113" s="21" t="n"/>
      <c r="E113" s="21" t="n"/>
      <c r="F113" s="21" t="n"/>
      <c r="G113" s="21" t="n"/>
      <c r="H113" s="21" t="n"/>
      <c r="I113" s="21" t="n"/>
      <c r="J113" s="21" t="n"/>
      <c r="K113" s="21" t="n"/>
      <c r="L113" s="21" t="n"/>
      <c r="M113" s="21" t="n"/>
      <c r="N113" s="21" t="n"/>
    </row>
    <row r="114" ht="14.25" customHeight="1" s="474">
      <c r="A114" s="603" t="n"/>
      <c r="B114" s="21" t="n"/>
      <c r="C114" s="21" t="n"/>
      <c r="D114" s="21" t="n"/>
      <c r="E114" s="21" t="n"/>
      <c r="F114" s="21" t="n"/>
      <c r="G114" s="21" t="n"/>
      <c r="H114" s="21" t="n"/>
      <c r="I114" s="21" t="n"/>
      <c r="J114" s="21" t="n"/>
      <c r="K114" s="21" t="n"/>
      <c r="L114" s="21" t="n"/>
      <c r="M114" s="21" t="n"/>
      <c r="N114" s="21" t="n"/>
    </row>
    <row r="115" ht="14.25" customHeight="1" s="474">
      <c r="A115" s="603" t="n"/>
      <c r="B115" s="21" t="n"/>
      <c r="C115" s="21" t="n"/>
      <c r="D115" s="21" t="n"/>
      <c r="E115" s="21" t="n"/>
      <c r="F115" s="21" t="n"/>
      <c r="G115" s="21" t="n"/>
      <c r="H115" s="21" t="n"/>
      <c r="I115" s="21" t="n"/>
      <c r="J115" s="21" t="n"/>
      <c r="K115" s="21" t="n"/>
      <c r="L115" s="21" t="n"/>
      <c r="M115" s="21" t="n"/>
      <c r="N115" s="21" t="n"/>
    </row>
    <row r="116" ht="14.25" customHeight="1" s="474">
      <c r="A116" s="603" t="n"/>
      <c r="B116" s="21" t="n"/>
      <c r="C116" s="21" t="n"/>
      <c r="D116" s="21" t="n"/>
      <c r="E116" s="21" t="n"/>
      <c r="F116" s="21" t="n"/>
      <c r="G116" s="21" t="n"/>
      <c r="H116" s="21" t="n"/>
      <c r="I116" s="21" t="n"/>
      <c r="J116" s="21" t="n"/>
      <c r="K116" s="21" t="n"/>
      <c r="L116" s="21" t="n"/>
      <c r="M116" s="21" t="n"/>
      <c r="N116" s="21" t="n"/>
    </row>
    <row r="117" ht="14.25" customHeight="1" s="474">
      <c r="A117" s="603" t="n"/>
      <c r="B117" s="21" t="n"/>
      <c r="C117" s="21" t="n"/>
      <c r="D117" s="21" t="n"/>
      <c r="E117" s="21" t="n"/>
      <c r="F117" s="21" t="n"/>
      <c r="G117" s="21" t="n"/>
      <c r="H117" s="21" t="n"/>
      <c r="I117" s="21" t="n"/>
      <c r="J117" s="21" t="n"/>
      <c r="K117" s="21" t="n"/>
      <c r="L117" s="21" t="n"/>
      <c r="M117" s="21" t="n"/>
      <c r="N117" s="21" t="n"/>
    </row>
    <row r="118" ht="14.25" customHeight="1" s="474">
      <c r="A118" s="603" t="n"/>
      <c r="B118" s="21" t="n"/>
      <c r="C118" s="21" t="n"/>
      <c r="D118" s="21" t="n"/>
      <c r="E118" s="21" t="n"/>
      <c r="F118" s="21" t="n"/>
      <c r="G118" s="21" t="n"/>
      <c r="H118" s="21" t="n"/>
      <c r="I118" s="21" t="n"/>
      <c r="J118" s="21" t="n"/>
      <c r="K118" s="21" t="n"/>
      <c r="L118" s="21" t="n"/>
      <c r="M118" s="21" t="n"/>
      <c r="N118" s="21" t="n"/>
    </row>
    <row r="119" ht="14.25" customHeight="1" s="474">
      <c r="A119" s="603" t="n"/>
      <c r="B119" s="21" t="n"/>
      <c r="C119" s="21" t="n"/>
      <c r="D119" s="21" t="n"/>
      <c r="E119" s="21" t="n"/>
      <c r="F119" s="21" t="n"/>
      <c r="G119" s="21" t="n"/>
      <c r="H119" s="21" t="n"/>
      <c r="I119" s="21" t="n"/>
      <c r="J119" s="21" t="n"/>
      <c r="K119" s="21" t="n"/>
      <c r="L119" s="21" t="n"/>
      <c r="M119" s="21" t="n"/>
      <c r="N119" s="21" t="n"/>
    </row>
    <row r="120" ht="14.25" customHeight="1" s="474">
      <c r="A120" s="603" t="n"/>
      <c r="B120" s="21" t="n"/>
      <c r="C120" s="21" t="n"/>
      <c r="D120" s="21" t="n"/>
      <c r="E120" s="21" t="n"/>
      <c r="F120" s="21" t="n"/>
      <c r="G120" s="21" t="n"/>
      <c r="H120" s="21" t="n"/>
      <c r="I120" s="21" t="n"/>
      <c r="J120" s="21" t="n"/>
      <c r="K120" s="21" t="n"/>
      <c r="L120" s="21" t="n"/>
      <c r="M120" s="21" t="n"/>
      <c r="N120" s="21" t="n"/>
    </row>
    <row r="121" ht="14.25" customHeight="1" s="474">
      <c r="A121" s="603" t="n"/>
      <c r="B121" s="21" t="n"/>
      <c r="C121" s="21" t="n"/>
      <c r="D121" s="21" t="n"/>
      <c r="E121" s="21" t="n"/>
      <c r="F121" s="21" t="n"/>
      <c r="G121" s="21" t="n"/>
      <c r="H121" s="21" t="n"/>
      <c r="I121" s="21" t="n"/>
      <c r="J121" s="21" t="n"/>
      <c r="K121" s="21" t="n"/>
      <c r="L121" s="21" t="n"/>
      <c r="M121" s="21" t="n"/>
      <c r="N121" s="21" t="n"/>
    </row>
    <row r="122" ht="14.25" customHeight="1" s="474">
      <c r="A122" s="603" t="n"/>
      <c r="B122" s="21" t="n"/>
      <c r="C122" s="21" t="n"/>
      <c r="D122" s="21" t="n"/>
      <c r="E122" s="21" t="n"/>
      <c r="F122" s="21" t="n"/>
      <c r="G122" s="21" t="n"/>
      <c r="H122" s="21" t="n"/>
      <c r="I122" s="21" t="n"/>
      <c r="J122" s="21" t="n"/>
      <c r="K122" s="21" t="n"/>
      <c r="L122" s="21" t="n"/>
      <c r="M122" s="21" t="n"/>
      <c r="N122" s="21" t="n"/>
    </row>
    <row r="123" ht="14.25" customHeight="1" s="474">
      <c r="A123" s="603" t="n"/>
      <c r="B123" s="21" t="n"/>
      <c r="C123" s="21" t="n"/>
      <c r="D123" s="21" t="n"/>
      <c r="E123" s="21" t="n"/>
      <c r="F123" s="21" t="n"/>
      <c r="G123" s="21" t="n"/>
      <c r="H123" s="21" t="n"/>
      <c r="I123" s="21" t="n"/>
      <c r="J123" s="21" t="n"/>
      <c r="K123" s="21" t="n"/>
      <c r="L123" s="21" t="n"/>
      <c r="M123" s="21" t="n"/>
      <c r="N123" s="21" t="n"/>
    </row>
    <row r="124" ht="14.25" customHeight="1" s="474">
      <c r="A124" s="603" t="n"/>
      <c r="B124" s="21" t="n"/>
      <c r="C124" s="21" t="n"/>
      <c r="D124" s="21" t="n"/>
      <c r="E124" s="21" t="n"/>
      <c r="F124" s="21" t="n"/>
      <c r="G124" s="21" t="n"/>
      <c r="H124" s="21" t="n"/>
      <c r="I124" s="21" t="n"/>
      <c r="J124" s="21" t="n"/>
      <c r="K124" s="21" t="n"/>
      <c r="L124" s="21" t="n"/>
      <c r="M124" s="21" t="n"/>
      <c r="N124" s="21" t="n"/>
    </row>
    <row r="125" ht="14.25" customHeight="1" s="474">
      <c r="A125" s="603" t="n"/>
      <c r="B125" s="21" t="n"/>
      <c r="C125" s="21" t="n"/>
      <c r="D125" s="21" t="n"/>
      <c r="E125" s="21" t="n"/>
      <c r="F125" s="21" t="n"/>
      <c r="G125" s="21" t="n"/>
      <c r="H125" s="21" t="n"/>
      <c r="I125" s="21" t="n"/>
      <c r="J125" s="21" t="n"/>
      <c r="K125" s="21" t="n"/>
      <c r="L125" s="21" t="n"/>
      <c r="M125" s="21" t="n"/>
      <c r="N125" s="21" t="n"/>
    </row>
    <row r="126" ht="14.25" customHeight="1" s="474">
      <c r="A126" s="603" t="n"/>
      <c r="B126" s="21" t="n"/>
      <c r="C126" s="21" t="n"/>
      <c r="D126" s="21" t="n"/>
      <c r="E126" s="21" t="n"/>
      <c r="F126" s="21" t="n"/>
      <c r="G126" s="21" t="n"/>
      <c r="H126" s="21" t="n"/>
      <c r="I126" s="21" t="n"/>
      <c r="J126" s="21" t="n"/>
      <c r="K126" s="21" t="n"/>
      <c r="L126" s="21" t="n"/>
      <c r="M126" s="21" t="n"/>
      <c r="N126" s="21" t="n"/>
    </row>
    <row r="127" ht="14.25" customHeight="1" s="474">
      <c r="A127" s="603" t="n"/>
      <c r="B127" s="21" t="n"/>
      <c r="C127" s="21" t="n"/>
      <c r="D127" s="21" t="n"/>
      <c r="E127" s="21" t="n"/>
      <c r="F127" s="21" t="n"/>
      <c r="G127" s="21" t="n"/>
      <c r="H127" s="21" t="n"/>
      <c r="I127" s="21" t="n"/>
      <c r="J127" s="21" t="n"/>
      <c r="K127" s="21" t="n"/>
      <c r="L127" s="21" t="n"/>
      <c r="M127" s="21" t="n"/>
      <c r="N127" s="21" t="n"/>
    </row>
    <row r="128" ht="14.25" customHeight="1" s="474">
      <c r="A128" s="603" t="n"/>
      <c r="B128" s="21" t="n"/>
      <c r="C128" s="21" t="n"/>
      <c r="D128" s="21" t="n"/>
      <c r="E128" s="21" t="n"/>
      <c r="F128" s="21" t="n"/>
      <c r="G128" s="21" t="n"/>
      <c r="H128" s="21" t="n"/>
      <c r="I128" s="21" t="n"/>
      <c r="J128" s="21" t="n"/>
      <c r="K128" s="21" t="n"/>
      <c r="L128" s="21" t="n"/>
      <c r="M128" s="21" t="n"/>
      <c r="N128" s="21" t="n"/>
    </row>
    <row r="129" ht="14.25" customHeight="1" s="474">
      <c r="A129" s="603" t="n"/>
      <c r="B129" s="21" t="n"/>
      <c r="C129" s="21" t="n"/>
      <c r="D129" s="21" t="n"/>
      <c r="E129" s="21" t="n"/>
      <c r="F129" s="21" t="n"/>
      <c r="G129" s="21" t="n"/>
      <c r="H129" s="21" t="n"/>
      <c r="I129" s="21" t="n"/>
      <c r="J129" s="21" t="n"/>
      <c r="K129" s="21" t="n"/>
      <c r="L129" s="21" t="n"/>
      <c r="M129" s="21" t="n"/>
      <c r="N129" s="21" t="n"/>
    </row>
    <row r="130" ht="14.25" customHeight="1" s="474">
      <c r="A130" s="603" t="n"/>
      <c r="B130" s="21" t="n"/>
      <c r="C130" s="21" t="n"/>
      <c r="D130" s="21" t="n"/>
      <c r="E130" s="21" t="n"/>
      <c r="F130" s="21" t="n"/>
      <c r="G130" s="21" t="n"/>
      <c r="H130" s="21" t="n"/>
      <c r="I130" s="21" t="n"/>
      <c r="J130" s="21" t="n"/>
      <c r="K130" s="21" t="n"/>
      <c r="L130" s="21" t="n"/>
      <c r="M130" s="21" t="n"/>
      <c r="N130" s="21" t="n"/>
    </row>
    <row r="131" ht="14.25" customHeight="1" s="474">
      <c r="A131" s="603" t="n"/>
      <c r="B131" s="21" t="n"/>
      <c r="C131" s="21" t="n"/>
      <c r="D131" s="21" t="n"/>
      <c r="E131" s="21" t="n"/>
      <c r="F131" s="21" t="n"/>
      <c r="G131" s="21" t="n"/>
      <c r="H131" s="21" t="n"/>
      <c r="I131" s="21" t="n"/>
      <c r="J131" s="21" t="n"/>
      <c r="K131" s="21" t="n"/>
      <c r="L131" s="21" t="n"/>
      <c r="M131" s="21" t="n"/>
      <c r="N131" s="21" t="n"/>
    </row>
    <row r="132" ht="14.25" customHeight="1" s="474">
      <c r="A132" s="603" t="n"/>
      <c r="B132" s="21" t="n"/>
      <c r="C132" s="21" t="n"/>
      <c r="D132" s="21" t="n"/>
      <c r="E132" s="21" t="n"/>
      <c r="F132" s="21" t="n"/>
      <c r="G132" s="21" t="n"/>
      <c r="H132" s="21" t="n"/>
      <c r="I132" s="21" t="n"/>
      <c r="J132" s="21" t="n"/>
      <c r="K132" s="21" t="n"/>
      <c r="L132" s="21" t="n"/>
      <c r="M132" s="21" t="n"/>
      <c r="N132" s="21" t="n"/>
    </row>
    <row r="133" ht="14.25" customHeight="1" s="474">
      <c r="A133" s="603" t="n"/>
      <c r="B133" s="21" t="n"/>
      <c r="C133" s="21" t="n"/>
      <c r="D133" s="21" t="n"/>
      <c r="E133" s="21" t="n"/>
      <c r="F133" s="21" t="n"/>
      <c r="G133" s="21" t="n"/>
      <c r="H133" s="21" t="n"/>
      <c r="I133" s="21" t="n"/>
      <c r="J133" s="21" t="n"/>
      <c r="K133" s="21" t="n"/>
      <c r="L133" s="21" t="n"/>
      <c r="M133" s="21" t="n"/>
      <c r="N133" s="21" t="n"/>
    </row>
    <row r="134" ht="14.25" customHeight="1" s="474">
      <c r="A134" s="603" t="n"/>
      <c r="B134" s="21" t="n"/>
      <c r="C134" s="21" t="n"/>
      <c r="D134" s="21" t="n"/>
      <c r="E134" s="21" t="n"/>
      <c r="F134" s="21" t="n"/>
      <c r="G134" s="21" t="n"/>
      <c r="H134" s="21" t="n"/>
      <c r="I134" s="21" t="n"/>
      <c r="J134" s="21" t="n"/>
      <c r="K134" s="21" t="n"/>
      <c r="L134" s="21" t="n"/>
      <c r="M134" s="21" t="n"/>
      <c r="N134" s="21" t="n"/>
    </row>
    <row r="135" ht="14.25" customHeight="1" s="474">
      <c r="A135" s="603" t="n"/>
      <c r="B135" s="21" t="n"/>
      <c r="C135" s="21" t="n"/>
      <c r="D135" s="21" t="n"/>
      <c r="E135" s="21" t="n"/>
      <c r="F135" s="21" t="n"/>
      <c r="G135" s="21" t="n"/>
      <c r="H135" s="21" t="n"/>
      <c r="I135" s="21" t="n"/>
      <c r="J135" s="21" t="n"/>
      <c r="K135" s="21" t="n"/>
      <c r="L135" s="21" t="n"/>
      <c r="M135" s="21" t="n"/>
      <c r="N135" s="21" t="n"/>
    </row>
    <row r="136" ht="14.25" customHeight="1" s="474">
      <c r="A136" s="603" t="n"/>
      <c r="B136" s="21" t="n"/>
      <c r="C136" s="21" t="n"/>
      <c r="D136" s="21" t="n"/>
      <c r="E136" s="21" t="n"/>
      <c r="F136" s="21" t="n"/>
      <c r="G136" s="21" t="n"/>
      <c r="H136" s="21" t="n"/>
      <c r="I136" s="21" t="n"/>
      <c r="J136" s="21" t="n"/>
      <c r="K136" s="21" t="n"/>
      <c r="L136" s="21" t="n"/>
      <c r="M136" s="21" t="n"/>
      <c r="N136" s="21" t="n"/>
    </row>
    <row r="137" ht="14.25" customHeight="1" s="474">
      <c r="A137" s="603" t="n"/>
      <c r="B137" s="21" t="n"/>
      <c r="C137" s="21" t="n"/>
      <c r="D137" s="21" t="n"/>
      <c r="E137" s="21" t="n"/>
      <c r="F137" s="21" t="n"/>
      <c r="G137" s="21" t="n"/>
      <c r="H137" s="21" t="n"/>
      <c r="I137" s="21" t="n"/>
      <c r="J137" s="21" t="n"/>
      <c r="K137" s="21" t="n"/>
      <c r="L137" s="21" t="n"/>
      <c r="M137" s="21" t="n"/>
      <c r="N137" s="21" t="n"/>
    </row>
    <row r="138" ht="14.25" customHeight="1" s="474">
      <c r="A138" s="603" t="n"/>
      <c r="B138" s="21" t="n"/>
      <c r="C138" s="21" t="n"/>
      <c r="D138" s="21" t="n"/>
      <c r="E138" s="21" t="n"/>
      <c r="F138" s="21" t="n"/>
      <c r="G138" s="21" t="n"/>
      <c r="H138" s="21" t="n"/>
      <c r="I138" s="21" t="n"/>
      <c r="J138" s="21" t="n"/>
      <c r="K138" s="21" t="n"/>
      <c r="L138" s="21" t="n"/>
      <c r="M138" s="21" t="n"/>
      <c r="N138" s="21" t="n"/>
    </row>
    <row r="139" ht="14.25" customHeight="1" s="474">
      <c r="A139" s="603" t="n"/>
      <c r="B139" s="21" t="n"/>
      <c r="C139" s="21" t="n"/>
      <c r="D139" s="21" t="n"/>
      <c r="E139" s="21" t="n"/>
      <c r="F139" s="21" t="n"/>
      <c r="G139" s="21" t="n"/>
      <c r="H139" s="21" t="n"/>
      <c r="I139" s="21" t="n"/>
      <c r="J139" s="21" t="n"/>
      <c r="K139" s="21" t="n"/>
      <c r="L139" s="21" t="n"/>
      <c r="M139" s="21" t="n"/>
      <c r="N139" s="21" t="n"/>
    </row>
    <row r="140" ht="14.25" customHeight="1" s="474">
      <c r="A140" s="603" t="n"/>
      <c r="B140" s="21" t="n"/>
      <c r="C140" s="21" t="n"/>
      <c r="D140" s="21" t="n"/>
      <c r="E140" s="21" t="n"/>
      <c r="F140" s="21" t="n"/>
      <c r="G140" s="21" t="n"/>
      <c r="H140" s="21" t="n"/>
      <c r="I140" s="21" t="n"/>
      <c r="J140" s="21" t="n"/>
      <c r="K140" s="21" t="n"/>
      <c r="L140" s="21" t="n"/>
      <c r="M140" s="21" t="n"/>
      <c r="N140" s="21" t="n"/>
    </row>
    <row r="141" ht="14.25" customHeight="1" s="474">
      <c r="A141" s="603" t="n"/>
      <c r="B141" s="21" t="n"/>
      <c r="C141" s="21" t="n"/>
      <c r="D141" s="21" t="n"/>
      <c r="E141" s="21" t="n"/>
      <c r="F141" s="21" t="n"/>
      <c r="G141" s="21" t="n"/>
      <c r="H141" s="21" t="n"/>
      <c r="I141" s="21" t="n"/>
      <c r="J141" s="21" t="n"/>
      <c r="K141" s="21" t="n"/>
      <c r="L141" s="21" t="n"/>
      <c r="M141" s="21" t="n"/>
      <c r="N141" s="21" t="n"/>
    </row>
    <row r="142" ht="14.25" customHeight="1" s="474">
      <c r="A142" s="603" t="n"/>
      <c r="B142" s="21" t="n"/>
      <c r="C142" s="21" t="n"/>
      <c r="D142" s="21" t="n"/>
      <c r="E142" s="21" t="n"/>
      <c r="F142" s="21" t="n"/>
      <c r="G142" s="21" t="n"/>
      <c r="H142" s="21" t="n"/>
      <c r="I142" s="21" t="n"/>
      <c r="J142" s="21" t="n"/>
      <c r="K142" s="21" t="n"/>
      <c r="L142" s="21" t="n"/>
      <c r="M142" s="21" t="n"/>
      <c r="N142" s="21" t="n"/>
    </row>
    <row r="143" ht="14.25" customHeight="1" s="474">
      <c r="A143" s="603" t="n"/>
      <c r="B143" s="21" t="n"/>
      <c r="C143" s="21" t="n"/>
      <c r="D143" s="21" t="n"/>
      <c r="E143" s="21" t="n"/>
      <c r="F143" s="21" t="n"/>
      <c r="G143" s="21" t="n"/>
      <c r="H143" s="21" t="n"/>
      <c r="I143" s="21" t="n"/>
      <c r="J143" s="21" t="n"/>
      <c r="K143" s="21" t="n"/>
      <c r="L143" s="21" t="n"/>
      <c r="M143" s="21" t="n"/>
      <c r="N143" s="21" t="n"/>
    </row>
    <row r="144" ht="14.25" customHeight="1" s="474">
      <c r="A144" s="603" t="n"/>
      <c r="B144" s="21" t="n"/>
      <c r="C144" s="21" t="n"/>
      <c r="D144" s="21" t="n"/>
      <c r="E144" s="21" t="n"/>
      <c r="F144" s="21" t="n"/>
      <c r="G144" s="21" t="n"/>
      <c r="H144" s="21" t="n"/>
      <c r="I144" s="21" t="n"/>
      <c r="J144" s="21" t="n"/>
      <c r="K144" s="21" t="n"/>
      <c r="L144" s="21" t="n"/>
      <c r="M144" s="21" t="n"/>
      <c r="N144" s="21" t="n"/>
    </row>
    <row r="145" ht="14.25" customHeight="1" s="474">
      <c r="A145" s="603" t="n"/>
      <c r="B145" s="21" t="n"/>
      <c r="C145" s="21" t="n"/>
      <c r="D145" s="21" t="n"/>
      <c r="E145" s="21" t="n"/>
      <c r="F145" s="21" t="n"/>
      <c r="G145" s="21" t="n"/>
      <c r="H145" s="21" t="n"/>
      <c r="I145" s="21" t="n"/>
      <c r="J145" s="21" t="n"/>
      <c r="K145" s="21" t="n"/>
      <c r="L145" s="21" t="n"/>
      <c r="M145" s="21" t="n"/>
      <c r="N145" s="21" t="n"/>
    </row>
    <row r="146" ht="14.25" customHeight="1" s="474">
      <c r="A146" s="603" t="n"/>
      <c r="B146" s="21" t="n"/>
      <c r="C146" s="21" t="n"/>
      <c r="D146" s="21" t="n"/>
      <c r="E146" s="21" t="n"/>
      <c r="F146" s="21" t="n"/>
      <c r="G146" s="21" t="n"/>
      <c r="H146" s="21" t="n"/>
      <c r="I146" s="21" t="n"/>
      <c r="J146" s="21" t="n"/>
      <c r="K146" s="21" t="n"/>
      <c r="L146" s="21" t="n"/>
      <c r="M146" s="21" t="n"/>
      <c r="N146" s="21" t="n"/>
    </row>
    <row r="147" ht="14.25" customHeight="1" s="474">
      <c r="A147" s="603" t="n"/>
      <c r="B147" s="21" t="n"/>
      <c r="C147" s="21" t="n"/>
      <c r="D147" s="21" t="n"/>
      <c r="E147" s="21" t="n"/>
      <c r="F147" s="21" t="n"/>
      <c r="G147" s="21" t="n"/>
      <c r="H147" s="21" t="n"/>
      <c r="I147" s="21" t="n"/>
      <c r="J147" s="21" t="n"/>
      <c r="K147" s="21" t="n"/>
      <c r="L147" s="21" t="n"/>
      <c r="M147" s="21" t="n"/>
      <c r="N147" s="21" t="n"/>
    </row>
    <row r="148" ht="14.25" customHeight="1" s="474">
      <c r="A148" s="603" t="n"/>
      <c r="B148" s="21" t="n"/>
      <c r="C148" s="21" t="n"/>
      <c r="D148" s="21" t="n"/>
      <c r="E148" s="21" t="n"/>
      <c r="F148" s="21" t="n"/>
      <c r="G148" s="21" t="n"/>
      <c r="H148" s="21" t="n"/>
      <c r="I148" s="21" t="n"/>
      <c r="J148" s="21" t="n"/>
      <c r="K148" s="21" t="n"/>
      <c r="L148" s="21" t="n"/>
      <c r="M148" s="21" t="n"/>
      <c r="N148" s="21" t="n"/>
    </row>
    <row r="149" ht="14.25" customHeight="1" s="474">
      <c r="A149" s="603" t="n"/>
      <c r="B149" s="21" t="n"/>
      <c r="C149" s="21" t="n"/>
      <c r="D149" s="21" t="n"/>
      <c r="E149" s="21" t="n"/>
      <c r="F149" s="21" t="n"/>
      <c r="G149" s="21" t="n"/>
      <c r="H149" s="21" t="n"/>
      <c r="I149" s="21" t="n"/>
      <c r="J149" s="21" t="n"/>
      <c r="K149" s="21" t="n"/>
      <c r="L149" s="21" t="n"/>
      <c r="M149" s="21" t="n"/>
      <c r="N149" s="21" t="n"/>
    </row>
    <row r="150" ht="14.25" customHeight="1" s="474">
      <c r="A150" s="603" t="n"/>
      <c r="B150" s="21" t="n"/>
      <c r="C150" s="21" t="n"/>
      <c r="D150" s="21" t="n"/>
      <c r="E150" s="21" t="n"/>
      <c r="F150" s="21" t="n"/>
      <c r="G150" s="21" t="n"/>
      <c r="H150" s="21" t="n"/>
      <c r="I150" s="21" t="n"/>
      <c r="J150" s="21" t="n"/>
      <c r="K150" s="21" t="n"/>
      <c r="L150" s="21" t="n"/>
      <c r="M150" s="21" t="n"/>
      <c r="N150" s="21" t="n"/>
    </row>
    <row r="151" ht="14.25" customHeight="1" s="474">
      <c r="A151" s="603" t="n"/>
      <c r="B151" s="21" t="n"/>
      <c r="C151" s="21" t="n"/>
      <c r="D151" s="21" t="n"/>
      <c r="E151" s="21" t="n"/>
      <c r="F151" s="21" t="n"/>
      <c r="G151" s="21" t="n"/>
      <c r="H151" s="21" t="n"/>
      <c r="I151" s="21" t="n"/>
      <c r="J151" s="21" t="n"/>
      <c r="K151" s="21" t="n"/>
      <c r="L151" s="21" t="n"/>
      <c r="M151" s="21" t="n"/>
      <c r="N151" s="21" t="n"/>
    </row>
    <row r="152" ht="14.25" customHeight="1" s="474">
      <c r="A152" s="603" t="n"/>
      <c r="B152" s="21" t="n"/>
      <c r="C152" s="21" t="n"/>
      <c r="D152" s="21" t="n"/>
      <c r="E152" s="21" t="n"/>
      <c r="F152" s="21" t="n"/>
      <c r="G152" s="21" t="n"/>
      <c r="H152" s="21" t="n"/>
      <c r="I152" s="21" t="n"/>
      <c r="J152" s="21" t="n"/>
      <c r="K152" s="21" t="n"/>
      <c r="L152" s="21" t="n"/>
      <c r="M152" s="21" t="n"/>
      <c r="N152" s="21" t="n"/>
    </row>
    <row r="153" ht="14.25" customHeight="1" s="474">
      <c r="A153" s="603" t="n"/>
      <c r="B153" s="21" t="n"/>
      <c r="C153" s="21" t="n"/>
      <c r="D153" s="21" t="n"/>
      <c r="E153" s="21" t="n"/>
      <c r="F153" s="21" t="n"/>
      <c r="G153" s="21" t="n"/>
      <c r="H153" s="21" t="n"/>
      <c r="I153" s="21" t="n"/>
      <c r="J153" s="21" t="n"/>
      <c r="K153" s="21" t="n"/>
      <c r="L153" s="21" t="n"/>
      <c r="M153" s="21" t="n"/>
      <c r="N153" s="21" t="n"/>
    </row>
    <row r="154" ht="14.25" customHeight="1" s="474">
      <c r="A154" s="603" t="n"/>
      <c r="B154" s="21" t="n"/>
      <c r="C154" s="21" t="n"/>
      <c r="D154" s="21" t="n"/>
      <c r="E154" s="21" t="n"/>
      <c r="F154" s="21" t="n"/>
      <c r="G154" s="21" t="n"/>
      <c r="H154" s="21" t="n"/>
      <c r="I154" s="21" t="n"/>
      <c r="J154" s="21" t="n"/>
      <c r="K154" s="21" t="n"/>
      <c r="L154" s="21" t="n"/>
      <c r="M154" s="21" t="n"/>
      <c r="N154" s="21" t="n"/>
    </row>
    <row r="155" ht="14.25" customHeight="1" s="474">
      <c r="A155" s="603" t="n"/>
      <c r="B155" s="21" t="n"/>
      <c r="C155" s="21" t="n"/>
      <c r="D155" s="21" t="n"/>
      <c r="E155" s="21" t="n"/>
      <c r="F155" s="21" t="n"/>
      <c r="G155" s="21" t="n"/>
      <c r="H155" s="21" t="n"/>
      <c r="I155" s="21" t="n"/>
      <c r="J155" s="21" t="n"/>
      <c r="K155" s="21" t="n"/>
      <c r="L155" s="21" t="n"/>
      <c r="M155" s="21" t="n"/>
      <c r="N155" s="21" t="n"/>
    </row>
    <row r="156" ht="14.25" customHeight="1" s="474">
      <c r="A156" s="603" t="n"/>
      <c r="B156" s="21" t="n"/>
      <c r="C156" s="21" t="n"/>
      <c r="D156" s="21" t="n"/>
      <c r="E156" s="21" t="n"/>
      <c r="F156" s="21" t="n"/>
      <c r="G156" s="21" t="n"/>
      <c r="H156" s="21" t="n"/>
      <c r="I156" s="21" t="n"/>
      <c r="J156" s="21" t="n"/>
      <c r="K156" s="21" t="n"/>
      <c r="L156" s="21" t="n"/>
      <c r="M156" s="21" t="n"/>
      <c r="N156" s="21" t="n"/>
    </row>
    <row r="157" ht="14.25" customHeight="1" s="474">
      <c r="A157" s="603" t="n"/>
      <c r="B157" s="21" t="n"/>
      <c r="C157" s="21" t="n"/>
      <c r="D157" s="21" t="n"/>
      <c r="E157" s="21" t="n"/>
      <c r="F157" s="21" t="n"/>
      <c r="G157" s="21" t="n"/>
      <c r="H157" s="21" t="n"/>
      <c r="I157" s="21" t="n"/>
      <c r="J157" s="21" t="n"/>
      <c r="K157" s="21" t="n"/>
      <c r="L157" s="21" t="n"/>
      <c r="M157" s="21" t="n"/>
      <c r="N157" s="21" t="n"/>
    </row>
    <row r="158" ht="14.25" customHeight="1" s="474">
      <c r="A158" s="603" t="n"/>
      <c r="B158" s="21" t="n"/>
      <c r="C158" s="21" t="n"/>
      <c r="D158" s="21" t="n"/>
      <c r="E158" s="21" t="n"/>
      <c r="F158" s="21" t="n"/>
      <c r="G158" s="21" t="n"/>
      <c r="H158" s="21" t="n"/>
      <c r="I158" s="21" t="n"/>
      <c r="J158" s="21" t="n"/>
      <c r="K158" s="21" t="n"/>
      <c r="L158" s="21" t="n"/>
      <c r="M158" s="21" t="n"/>
      <c r="N158" s="21" t="n"/>
    </row>
    <row r="159" ht="14.25" customHeight="1" s="474">
      <c r="A159" s="603" t="n"/>
      <c r="B159" s="21" t="n"/>
      <c r="C159" s="21" t="n"/>
      <c r="D159" s="21" t="n"/>
      <c r="E159" s="21" t="n"/>
      <c r="F159" s="21" t="n"/>
      <c r="G159" s="21" t="n"/>
      <c r="H159" s="21" t="n"/>
      <c r="I159" s="21" t="n"/>
      <c r="J159" s="21" t="n"/>
      <c r="K159" s="21" t="n"/>
      <c r="L159" s="21" t="n"/>
      <c r="M159" s="21" t="n"/>
      <c r="N159" s="21" t="n"/>
    </row>
    <row r="160" ht="14.25" customHeight="1" s="474">
      <c r="A160" s="603" t="n"/>
      <c r="B160" s="21" t="n"/>
      <c r="C160" s="21" t="n"/>
      <c r="D160" s="21" t="n"/>
      <c r="E160" s="21" t="n"/>
      <c r="F160" s="21" t="n"/>
      <c r="G160" s="21" t="n"/>
      <c r="H160" s="21" t="n"/>
      <c r="I160" s="21" t="n"/>
      <c r="J160" s="21" t="n"/>
      <c r="K160" s="21" t="n"/>
      <c r="L160" s="21" t="n"/>
      <c r="M160" s="21" t="n"/>
      <c r="N160" s="21" t="n"/>
    </row>
    <row r="161" ht="14.25" customHeight="1" s="474">
      <c r="A161" s="603" t="n"/>
      <c r="B161" s="21" t="n"/>
      <c r="C161" s="21" t="n"/>
      <c r="D161" s="21" t="n"/>
      <c r="E161" s="21" t="n"/>
      <c r="F161" s="21" t="n"/>
      <c r="G161" s="21" t="n"/>
      <c r="H161" s="21" t="n"/>
      <c r="I161" s="21" t="n"/>
      <c r="J161" s="21" t="n"/>
      <c r="K161" s="21" t="n"/>
      <c r="L161" s="21" t="n"/>
      <c r="M161" s="21" t="n"/>
      <c r="N161" s="21" t="n"/>
    </row>
    <row r="162" ht="14.25" customHeight="1" s="474">
      <c r="A162" s="603" t="n"/>
      <c r="B162" s="21" t="n"/>
      <c r="C162" s="21" t="n"/>
      <c r="D162" s="21" t="n"/>
      <c r="E162" s="21" t="n"/>
      <c r="F162" s="21" t="n"/>
      <c r="G162" s="21" t="n"/>
      <c r="H162" s="21" t="n"/>
      <c r="I162" s="21" t="n"/>
      <c r="J162" s="21" t="n"/>
      <c r="K162" s="21" t="n"/>
      <c r="L162" s="21" t="n"/>
      <c r="M162" s="21" t="n"/>
      <c r="N162" s="21" t="n"/>
    </row>
    <row r="163" ht="14.25" customHeight="1" s="474">
      <c r="A163" s="603" t="n"/>
      <c r="B163" s="21" t="n"/>
      <c r="C163" s="21" t="n"/>
      <c r="D163" s="21" t="n"/>
      <c r="E163" s="21" t="n"/>
      <c r="F163" s="21" t="n"/>
      <c r="G163" s="21" t="n"/>
      <c r="H163" s="21" t="n"/>
      <c r="I163" s="21" t="n"/>
      <c r="J163" s="21" t="n"/>
      <c r="K163" s="21" t="n"/>
      <c r="L163" s="21" t="n"/>
      <c r="M163" s="21" t="n"/>
      <c r="N163" s="21" t="n"/>
    </row>
    <row r="164" ht="14.25" customHeight="1" s="474">
      <c r="A164" s="603" t="n"/>
      <c r="B164" s="21" t="n"/>
      <c r="C164" s="21" t="n"/>
      <c r="D164" s="21" t="n"/>
      <c r="E164" s="21" t="n"/>
      <c r="F164" s="21" t="n"/>
      <c r="G164" s="21" t="n"/>
      <c r="H164" s="21" t="n"/>
      <c r="I164" s="21" t="n"/>
      <c r="J164" s="21" t="n"/>
      <c r="K164" s="21" t="n"/>
      <c r="L164" s="21" t="n"/>
      <c r="M164" s="21" t="n"/>
      <c r="N164" s="21" t="n"/>
    </row>
    <row r="165" ht="14.25" customHeight="1" s="474">
      <c r="A165" s="603" t="n"/>
      <c r="B165" s="21" t="n"/>
      <c r="C165" s="21" t="n"/>
      <c r="D165" s="21" t="n"/>
      <c r="E165" s="21" t="n"/>
      <c r="F165" s="21" t="n"/>
      <c r="G165" s="21" t="n"/>
      <c r="H165" s="21" t="n"/>
      <c r="I165" s="21" t="n"/>
      <c r="J165" s="21" t="n"/>
      <c r="K165" s="21" t="n"/>
      <c r="L165" s="21" t="n"/>
      <c r="M165" s="21" t="n"/>
      <c r="N165" s="21" t="n"/>
    </row>
    <row r="166" ht="14.25" customHeight="1" s="474">
      <c r="A166" s="603" t="n"/>
      <c r="B166" s="21" t="n"/>
      <c r="C166" s="21" t="n"/>
      <c r="D166" s="21" t="n"/>
      <c r="E166" s="21" t="n"/>
      <c r="F166" s="21" t="n"/>
      <c r="G166" s="21" t="n"/>
      <c r="H166" s="21" t="n"/>
      <c r="I166" s="21" t="n"/>
      <c r="J166" s="21" t="n"/>
      <c r="K166" s="21" t="n"/>
      <c r="L166" s="21" t="n"/>
      <c r="M166" s="21" t="n"/>
      <c r="N166" s="21" t="n"/>
    </row>
    <row r="167" ht="14.25" customHeight="1" s="474">
      <c r="A167" s="603" t="n"/>
      <c r="B167" s="21" t="n"/>
      <c r="C167" s="21" t="n"/>
      <c r="D167" s="21" t="n"/>
      <c r="E167" s="21" t="n"/>
      <c r="F167" s="21" t="n"/>
      <c r="G167" s="21" t="n"/>
      <c r="H167" s="21" t="n"/>
      <c r="I167" s="21" t="n"/>
      <c r="J167" s="21" t="n"/>
      <c r="K167" s="21" t="n"/>
      <c r="L167" s="21" t="n"/>
      <c r="M167" s="21" t="n"/>
      <c r="N167" s="21" t="n"/>
    </row>
    <row r="168" ht="14.25" customHeight="1" s="474">
      <c r="A168" s="603" t="n"/>
      <c r="B168" s="21" t="n"/>
      <c r="C168" s="21" t="n"/>
      <c r="D168" s="21" t="n"/>
      <c r="E168" s="21" t="n"/>
      <c r="F168" s="21" t="n"/>
      <c r="G168" s="21" t="n"/>
      <c r="H168" s="21" t="n"/>
      <c r="I168" s="21" t="n"/>
      <c r="J168" s="21" t="n"/>
      <c r="K168" s="21" t="n"/>
      <c r="L168" s="21" t="n"/>
      <c r="M168" s="21" t="n"/>
      <c r="N168" s="21" t="n"/>
    </row>
    <row r="169" ht="14.25" customHeight="1" s="474">
      <c r="A169" s="603" t="n"/>
      <c r="B169" s="21" t="n"/>
      <c r="C169" s="21" t="n"/>
      <c r="D169" s="21" t="n"/>
      <c r="E169" s="21" t="n"/>
      <c r="F169" s="21" t="n"/>
      <c r="G169" s="21" t="n"/>
      <c r="H169" s="21" t="n"/>
      <c r="I169" s="21" t="n"/>
      <c r="J169" s="21" t="n"/>
      <c r="K169" s="21" t="n"/>
      <c r="L169" s="21" t="n"/>
      <c r="M169" s="21" t="n"/>
      <c r="N169" s="21" t="n"/>
    </row>
    <row r="170" ht="14.25" customHeight="1" s="474">
      <c r="A170" s="603" t="n"/>
      <c r="B170" s="21" t="n"/>
      <c r="C170" s="21" t="n"/>
      <c r="D170" s="21" t="n"/>
      <c r="E170" s="21" t="n"/>
      <c r="F170" s="21" t="n"/>
      <c r="G170" s="21" t="n"/>
      <c r="H170" s="21" t="n"/>
      <c r="I170" s="21" t="n"/>
      <c r="J170" s="21" t="n"/>
      <c r="K170" s="21" t="n"/>
      <c r="L170" s="21" t="n"/>
      <c r="M170" s="21" t="n"/>
      <c r="N170" s="21" t="n"/>
    </row>
    <row r="171" ht="14.25" customHeight="1" s="474">
      <c r="A171" s="603" t="n"/>
      <c r="B171" s="21" t="n"/>
      <c r="C171" s="21" t="n"/>
      <c r="D171" s="21" t="n"/>
      <c r="E171" s="21" t="n"/>
      <c r="F171" s="21" t="n"/>
      <c r="G171" s="21" t="n"/>
      <c r="H171" s="21" t="n"/>
      <c r="I171" s="21" t="n"/>
      <c r="J171" s="21" t="n"/>
      <c r="K171" s="21" t="n"/>
      <c r="L171" s="21" t="n"/>
      <c r="M171" s="21" t="n"/>
      <c r="N171" s="21" t="n"/>
    </row>
    <row r="172" ht="14.25" customHeight="1" s="474">
      <c r="A172" s="603" t="n"/>
      <c r="B172" s="21" t="n"/>
      <c r="C172" s="21" t="n"/>
      <c r="D172" s="21" t="n"/>
      <c r="E172" s="21" t="n"/>
      <c r="F172" s="21" t="n"/>
      <c r="G172" s="21" t="n"/>
      <c r="H172" s="21" t="n"/>
      <c r="I172" s="21" t="n"/>
      <c r="J172" s="21" t="n"/>
      <c r="K172" s="21" t="n"/>
      <c r="L172" s="21" t="n"/>
      <c r="M172" s="21" t="n"/>
      <c r="N172" s="21" t="n"/>
    </row>
    <row r="173" ht="14.25" customHeight="1" s="474">
      <c r="A173" s="603" t="n"/>
      <c r="B173" s="21" t="n"/>
      <c r="C173" s="21" t="n"/>
      <c r="D173" s="21" t="n"/>
      <c r="E173" s="21" t="n"/>
      <c r="F173" s="21" t="n"/>
      <c r="G173" s="21" t="n"/>
      <c r="H173" s="21" t="n"/>
      <c r="I173" s="21" t="n"/>
      <c r="J173" s="21" t="n"/>
      <c r="K173" s="21" t="n"/>
      <c r="L173" s="21" t="n"/>
      <c r="M173" s="21" t="n"/>
      <c r="N173" s="21" t="n"/>
    </row>
    <row r="174" ht="14.25" customHeight="1" s="474">
      <c r="A174" s="603" t="n"/>
      <c r="B174" s="21" t="n"/>
      <c r="C174" s="21" t="n"/>
      <c r="D174" s="21" t="n"/>
      <c r="E174" s="21" t="n"/>
      <c r="F174" s="21" t="n"/>
      <c r="G174" s="21" t="n"/>
      <c r="H174" s="21" t="n"/>
      <c r="I174" s="21" t="n"/>
      <c r="J174" s="21" t="n"/>
      <c r="K174" s="21" t="n"/>
      <c r="L174" s="21" t="n"/>
      <c r="M174" s="21" t="n"/>
      <c r="N174" s="21" t="n"/>
    </row>
    <row r="175" ht="14.25" customHeight="1" s="474">
      <c r="A175" s="603" t="n"/>
      <c r="B175" s="21" t="n"/>
      <c r="C175" s="21" t="n"/>
      <c r="D175" s="21" t="n"/>
      <c r="E175" s="21" t="n"/>
      <c r="F175" s="21" t="n"/>
      <c r="G175" s="21" t="n"/>
      <c r="H175" s="21" t="n"/>
      <c r="I175" s="21" t="n"/>
      <c r="J175" s="21" t="n"/>
      <c r="K175" s="21" t="n"/>
      <c r="L175" s="21" t="n"/>
      <c r="M175" s="21" t="n"/>
      <c r="N175" s="21" t="n"/>
    </row>
    <row r="176" ht="14.25" customHeight="1" s="474">
      <c r="A176" s="603" t="n"/>
      <c r="B176" s="21" t="n"/>
      <c r="C176" s="21" t="n"/>
      <c r="D176" s="21" t="n"/>
      <c r="E176" s="21" t="n"/>
      <c r="F176" s="21" t="n"/>
      <c r="G176" s="21" t="n"/>
      <c r="H176" s="21" t="n"/>
      <c r="I176" s="21" t="n"/>
      <c r="J176" s="21" t="n"/>
      <c r="K176" s="21" t="n"/>
      <c r="L176" s="21" t="n"/>
      <c r="M176" s="21" t="n"/>
      <c r="N176" s="21" t="n"/>
    </row>
    <row r="177" ht="14.25" customHeight="1" s="474">
      <c r="A177" s="603" t="n"/>
      <c r="B177" s="21" t="n"/>
      <c r="C177" s="21" t="n"/>
      <c r="D177" s="21" t="n"/>
      <c r="E177" s="21" t="n"/>
      <c r="F177" s="21" t="n"/>
      <c r="G177" s="21" t="n"/>
      <c r="H177" s="21" t="n"/>
      <c r="I177" s="21" t="n"/>
      <c r="J177" s="21" t="n"/>
      <c r="K177" s="21" t="n"/>
      <c r="L177" s="21" t="n"/>
      <c r="M177" s="21" t="n"/>
      <c r="N177" s="21" t="n"/>
    </row>
    <row r="178" ht="14.25" customHeight="1" s="474">
      <c r="A178" s="603" t="n"/>
      <c r="B178" s="21" t="n"/>
      <c r="C178" s="21" t="n"/>
      <c r="D178" s="21" t="n"/>
      <c r="E178" s="21" t="n"/>
      <c r="F178" s="21" t="n"/>
      <c r="G178" s="21" t="n"/>
      <c r="H178" s="21" t="n"/>
      <c r="I178" s="21" t="n"/>
      <c r="J178" s="21" t="n"/>
      <c r="K178" s="21" t="n"/>
      <c r="L178" s="21" t="n"/>
      <c r="M178" s="21" t="n"/>
      <c r="N178" s="21" t="n"/>
    </row>
    <row r="179" ht="14.25" customHeight="1" s="474">
      <c r="A179" s="603" t="n"/>
      <c r="B179" s="21" t="n"/>
      <c r="C179" s="21" t="n"/>
      <c r="D179" s="21" t="n"/>
      <c r="E179" s="21" t="n"/>
      <c r="F179" s="21" t="n"/>
      <c r="G179" s="21" t="n"/>
      <c r="H179" s="21" t="n"/>
      <c r="I179" s="21" t="n"/>
      <c r="J179" s="21" t="n"/>
      <c r="K179" s="21" t="n"/>
      <c r="L179" s="21" t="n"/>
      <c r="M179" s="21" t="n"/>
      <c r="N179" s="21" t="n"/>
    </row>
    <row r="180" ht="14.25" customHeight="1" s="474">
      <c r="A180" s="603" t="n"/>
      <c r="B180" s="21" t="n"/>
      <c r="C180" s="21" t="n"/>
      <c r="D180" s="21" t="n"/>
      <c r="E180" s="21" t="n"/>
      <c r="F180" s="21" t="n"/>
      <c r="G180" s="21" t="n"/>
      <c r="H180" s="21" t="n"/>
      <c r="I180" s="21" t="n"/>
      <c r="J180" s="21" t="n"/>
      <c r="K180" s="21" t="n"/>
      <c r="L180" s="21" t="n"/>
      <c r="M180" s="21" t="n"/>
      <c r="N180" s="21" t="n"/>
    </row>
    <row r="181" ht="14.25" customHeight="1" s="474">
      <c r="A181" s="603" t="n"/>
      <c r="B181" s="21" t="n"/>
      <c r="C181" s="21" t="n"/>
      <c r="D181" s="21" t="n"/>
      <c r="E181" s="21" t="n"/>
      <c r="F181" s="21" t="n"/>
      <c r="G181" s="21" t="n"/>
      <c r="H181" s="21" t="n"/>
      <c r="I181" s="21" t="n"/>
      <c r="J181" s="21" t="n"/>
      <c r="K181" s="21" t="n"/>
      <c r="L181" s="21" t="n"/>
      <c r="M181" s="21" t="n"/>
      <c r="N181" s="21" t="n"/>
    </row>
    <row r="182" ht="14.25" customHeight="1" s="474">
      <c r="A182" s="603" t="n"/>
      <c r="B182" s="21" t="n"/>
      <c r="C182" s="21" t="n"/>
      <c r="D182" s="21" t="n"/>
      <c r="E182" s="21" t="n"/>
      <c r="F182" s="21" t="n"/>
      <c r="G182" s="21" t="n"/>
      <c r="H182" s="21" t="n"/>
      <c r="I182" s="21" t="n"/>
      <c r="J182" s="21" t="n"/>
      <c r="K182" s="21" t="n"/>
      <c r="L182" s="21" t="n"/>
      <c r="M182" s="21" t="n"/>
      <c r="N182" s="21" t="n"/>
    </row>
    <row r="183" ht="14.25" customHeight="1" s="474">
      <c r="A183" s="603" t="n"/>
      <c r="B183" s="21" t="n"/>
      <c r="C183" s="21" t="n"/>
      <c r="D183" s="21" t="n"/>
      <c r="E183" s="21" t="n"/>
      <c r="F183" s="21" t="n"/>
      <c r="G183" s="21" t="n"/>
      <c r="H183" s="21" t="n"/>
      <c r="I183" s="21" t="n"/>
      <c r="J183" s="21" t="n"/>
      <c r="K183" s="21" t="n"/>
      <c r="L183" s="21" t="n"/>
      <c r="M183" s="21" t="n"/>
      <c r="N183" s="21" t="n"/>
    </row>
    <row r="184" ht="14.25" customHeight="1" s="474">
      <c r="A184" s="603" t="n"/>
      <c r="B184" s="21" t="n"/>
      <c r="C184" s="21" t="n"/>
      <c r="D184" s="21" t="n"/>
      <c r="E184" s="21" t="n"/>
      <c r="F184" s="21" t="n"/>
      <c r="G184" s="21" t="n"/>
      <c r="H184" s="21" t="n"/>
      <c r="I184" s="21" t="n"/>
      <c r="J184" s="21" t="n"/>
      <c r="K184" s="21" t="n"/>
      <c r="L184" s="21" t="n"/>
      <c r="M184" s="21" t="n"/>
      <c r="N184" s="21" t="n"/>
    </row>
    <row r="185" ht="14.25" customHeight="1" s="474">
      <c r="A185" s="603" t="n"/>
      <c r="B185" s="21" t="n"/>
      <c r="C185" s="21" t="n"/>
      <c r="D185" s="21" t="n"/>
      <c r="E185" s="21" t="n"/>
      <c r="F185" s="21" t="n"/>
      <c r="G185" s="21" t="n"/>
      <c r="H185" s="21" t="n"/>
      <c r="I185" s="21" t="n"/>
      <c r="J185" s="21" t="n"/>
      <c r="K185" s="21" t="n"/>
      <c r="L185" s="21" t="n"/>
      <c r="M185" s="21" t="n"/>
      <c r="N185" s="21" t="n"/>
    </row>
    <row r="186" ht="14.25" customHeight="1" s="474">
      <c r="A186" s="603" t="n"/>
      <c r="B186" s="21" t="n"/>
      <c r="C186" s="21" t="n"/>
      <c r="D186" s="21" t="n"/>
      <c r="E186" s="21" t="n"/>
      <c r="F186" s="21" t="n"/>
      <c r="G186" s="21" t="n"/>
      <c r="H186" s="21" t="n"/>
      <c r="I186" s="21" t="n"/>
      <c r="J186" s="21" t="n"/>
      <c r="K186" s="21" t="n"/>
      <c r="L186" s="21" t="n"/>
      <c r="M186" s="21" t="n"/>
      <c r="N186" s="21" t="n"/>
    </row>
    <row r="187" ht="14.25" customHeight="1" s="474">
      <c r="A187" s="603" t="n"/>
      <c r="B187" s="21" t="n"/>
      <c r="C187" s="21" t="n"/>
      <c r="D187" s="21" t="n"/>
      <c r="E187" s="21" t="n"/>
      <c r="F187" s="21" t="n"/>
      <c r="G187" s="21" t="n"/>
      <c r="H187" s="21" t="n"/>
      <c r="I187" s="21" t="n"/>
      <c r="J187" s="21" t="n"/>
      <c r="K187" s="21" t="n"/>
      <c r="L187" s="21" t="n"/>
      <c r="M187" s="21" t="n"/>
      <c r="N187" s="21" t="n"/>
    </row>
    <row r="188" ht="14.25" customHeight="1" s="474">
      <c r="A188" s="603" t="n"/>
      <c r="B188" s="21" t="n"/>
      <c r="C188" s="21" t="n"/>
      <c r="D188" s="21" t="n"/>
      <c r="E188" s="21" t="n"/>
      <c r="F188" s="21" t="n"/>
      <c r="G188" s="21" t="n"/>
      <c r="H188" s="21" t="n"/>
      <c r="I188" s="21" t="n"/>
      <c r="J188" s="21" t="n"/>
      <c r="K188" s="21" t="n"/>
      <c r="L188" s="21" t="n"/>
      <c r="M188" s="21" t="n"/>
      <c r="N188" s="21" t="n"/>
    </row>
    <row r="189" ht="14.25" customHeight="1" s="474">
      <c r="A189" s="603" t="n"/>
      <c r="B189" s="21" t="n"/>
      <c r="C189" s="21" t="n"/>
      <c r="D189" s="21" t="n"/>
      <c r="E189" s="21" t="n"/>
      <c r="F189" s="21" t="n"/>
      <c r="G189" s="21" t="n"/>
      <c r="H189" s="21" t="n"/>
      <c r="I189" s="21" t="n"/>
      <c r="J189" s="21" t="n"/>
      <c r="K189" s="21" t="n"/>
      <c r="L189" s="21" t="n"/>
      <c r="M189" s="21" t="n"/>
      <c r="N189" s="21" t="n"/>
    </row>
    <row r="190" ht="14.25" customHeight="1" s="474">
      <c r="A190" s="603" t="n"/>
      <c r="B190" s="21" t="n"/>
      <c r="C190" s="21" t="n"/>
      <c r="D190" s="21" t="n"/>
      <c r="E190" s="21" t="n"/>
      <c r="F190" s="21" t="n"/>
      <c r="G190" s="21" t="n"/>
      <c r="H190" s="21" t="n"/>
      <c r="I190" s="21" t="n"/>
      <c r="J190" s="21" t="n"/>
      <c r="K190" s="21" t="n"/>
      <c r="L190" s="21" t="n"/>
      <c r="M190" s="21" t="n"/>
      <c r="N190" s="21" t="n"/>
    </row>
    <row r="191" ht="14.25" customHeight="1" s="474">
      <c r="A191" s="603" t="n"/>
      <c r="B191" s="21" t="n"/>
      <c r="C191" s="21" t="n"/>
      <c r="D191" s="21" t="n"/>
      <c r="E191" s="21" t="n"/>
      <c r="F191" s="21" t="n"/>
      <c r="G191" s="21" t="n"/>
      <c r="H191" s="21" t="n"/>
      <c r="I191" s="21" t="n"/>
      <c r="J191" s="21" t="n"/>
      <c r="K191" s="21" t="n"/>
      <c r="L191" s="21" t="n"/>
      <c r="M191" s="21" t="n"/>
      <c r="N191" s="21" t="n"/>
    </row>
    <row r="192" ht="14.25" customHeight="1" s="474">
      <c r="A192" s="603" t="n"/>
      <c r="B192" s="21" t="n"/>
      <c r="C192" s="21" t="n"/>
      <c r="D192" s="21" t="n"/>
      <c r="E192" s="21" t="n"/>
      <c r="F192" s="21" t="n"/>
      <c r="G192" s="21" t="n"/>
      <c r="H192" s="21" t="n"/>
      <c r="I192" s="21" t="n"/>
      <c r="J192" s="21" t="n"/>
      <c r="K192" s="21" t="n"/>
      <c r="L192" s="21" t="n"/>
      <c r="M192" s="21" t="n"/>
      <c r="N192" s="21" t="n"/>
    </row>
    <row r="193" ht="14.25" customHeight="1" s="474">
      <c r="A193" s="603" t="n"/>
      <c r="B193" s="21" t="n"/>
      <c r="C193" s="21" t="n"/>
      <c r="D193" s="21" t="n"/>
      <c r="E193" s="21" t="n"/>
      <c r="F193" s="21" t="n"/>
      <c r="G193" s="21" t="n"/>
      <c r="H193" s="21" t="n"/>
      <c r="I193" s="21" t="n"/>
      <c r="J193" s="21" t="n"/>
      <c r="K193" s="21" t="n"/>
      <c r="L193" s="21" t="n"/>
      <c r="M193" s="21" t="n"/>
      <c r="N193" s="21" t="n"/>
    </row>
    <row r="194" ht="14.25" customHeight="1" s="474">
      <c r="A194" s="603" t="n"/>
      <c r="B194" s="21" t="n"/>
      <c r="C194" s="21" t="n"/>
      <c r="D194" s="21" t="n"/>
      <c r="E194" s="21" t="n"/>
      <c r="F194" s="21" t="n"/>
      <c r="G194" s="21" t="n"/>
      <c r="H194" s="21" t="n"/>
      <c r="I194" s="21" t="n"/>
      <c r="J194" s="21" t="n"/>
      <c r="K194" s="21" t="n"/>
      <c r="L194" s="21" t="n"/>
      <c r="M194" s="21" t="n"/>
      <c r="N194" s="21" t="n"/>
    </row>
    <row r="195" ht="14.25" customHeight="1" s="474">
      <c r="A195" s="603" t="n"/>
      <c r="B195" s="21" t="n"/>
      <c r="C195" s="21" t="n"/>
      <c r="D195" s="21" t="n"/>
      <c r="E195" s="21" t="n"/>
      <c r="F195" s="21" t="n"/>
      <c r="G195" s="21" t="n"/>
      <c r="H195" s="21" t="n"/>
      <c r="I195" s="21" t="n"/>
      <c r="J195" s="21" t="n"/>
      <c r="K195" s="21" t="n"/>
      <c r="L195" s="21" t="n"/>
      <c r="M195" s="21" t="n"/>
      <c r="N195" s="21" t="n"/>
    </row>
    <row r="196" ht="14.25" customHeight="1" s="474">
      <c r="A196" s="603" t="n"/>
      <c r="B196" s="21" t="n"/>
      <c r="C196" s="21" t="n"/>
      <c r="D196" s="21" t="n"/>
      <c r="E196" s="21" t="n"/>
      <c r="F196" s="21" t="n"/>
      <c r="G196" s="21" t="n"/>
      <c r="H196" s="21" t="n"/>
      <c r="I196" s="21" t="n"/>
      <c r="J196" s="21" t="n"/>
      <c r="K196" s="21" t="n"/>
      <c r="L196" s="21" t="n"/>
      <c r="M196" s="21" t="n"/>
      <c r="N196" s="21" t="n"/>
    </row>
    <row r="197" ht="14.25" customHeight="1" s="474">
      <c r="A197" s="603" t="n"/>
      <c r="B197" s="21" t="n"/>
      <c r="C197" s="21" t="n"/>
      <c r="D197" s="21" t="n"/>
      <c r="E197" s="21" t="n"/>
      <c r="F197" s="21" t="n"/>
      <c r="G197" s="21" t="n"/>
      <c r="H197" s="21" t="n"/>
      <c r="I197" s="21" t="n"/>
      <c r="J197" s="21" t="n"/>
      <c r="K197" s="21" t="n"/>
      <c r="L197" s="21" t="n"/>
      <c r="M197" s="21" t="n"/>
      <c r="N197" s="21" t="n"/>
    </row>
    <row r="198" ht="14.25" customHeight="1" s="474">
      <c r="A198" s="603" t="n"/>
      <c r="B198" s="21" t="n"/>
      <c r="C198" s="21" t="n"/>
      <c r="D198" s="21" t="n"/>
      <c r="E198" s="21" t="n"/>
      <c r="F198" s="21" t="n"/>
      <c r="G198" s="21" t="n"/>
      <c r="H198" s="21" t="n"/>
      <c r="I198" s="21" t="n"/>
      <c r="J198" s="21" t="n"/>
      <c r="K198" s="21" t="n"/>
      <c r="L198" s="21" t="n"/>
      <c r="M198" s="21" t="n"/>
      <c r="N198" s="21" t="n"/>
    </row>
    <row r="199" ht="14.25" customHeight="1" s="474">
      <c r="A199" s="603" t="n"/>
      <c r="B199" s="21" t="n"/>
      <c r="C199" s="21" t="n"/>
      <c r="D199" s="21" t="n"/>
      <c r="E199" s="21" t="n"/>
      <c r="F199" s="21" t="n"/>
      <c r="G199" s="21" t="n"/>
      <c r="H199" s="21" t="n"/>
      <c r="I199" s="21" t="n"/>
      <c r="J199" s="21" t="n"/>
      <c r="K199" s="21" t="n"/>
      <c r="L199" s="21" t="n"/>
      <c r="M199" s="21" t="n"/>
      <c r="N199" s="21" t="n"/>
    </row>
    <row r="200" ht="14.25" customHeight="1" s="474">
      <c r="A200" s="603" t="n"/>
      <c r="B200" s="21" t="n"/>
      <c r="C200" s="21" t="n"/>
      <c r="D200" s="21" t="n"/>
      <c r="E200" s="21" t="n"/>
      <c r="F200" s="21" t="n"/>
      <c r="G200" s="21" t="n"/>
      <c r="H200" s="21" t="n"/>
      <c r="I200" s="21" t="n"/>
      <c r="J200" s="21" t="n"/>
      <c r="K200" s="21" t="n"/>
      <c r="L200" s="21" t="n"/>
      <c r="M200" s="21" t="n"/>
      <c r="N200" s="21" t="n"/>
    </row>
    <row r="201" ht="14.25" customHeight="1" s="474">
      <c r="A201" s="603" t="n"/>
      <c r="B201" s="21" t="n"/>
      <c r="C201" s="21" t="n"/>
      <c r="D201" s="21" t="n"/>
      <c r="E201" s="21" t="n"/>
      <c r="F201" s="21" t="n"/>
      <c r="G201" s="21" t="n"/>
      <c r="H201" s="21" t="n"/>
      <c r="I201" s="21" t="n"/>
      <c r="J201" s="21" t="n"/>
      <c r="K201" s="21" t="n"/>
      <c r="L201" s="21" t="n"/>
      <c r="M201" s="21" t="n"/>
      <c r="N201" s="21" t="n"/>
    </row>
    <row r="202" ht="14.25" customHeight="1" s="474">
      <c r="A202" s="603" t="n"/>
      <c r="B202" s="21" t="n"/>
      <c r="C202" s="21" t="n"/>
      <c r="D202" s="21" t="n"/>
      <c r="E202" s="21" t="n"/>
      <c r="F202" s="21" t="n"/>
      <c r="G202" s="21" t="n"/>
      <c r="H202" s="21" t="n"/>
      <c r="I202" s="21" t="n"/>
      <c r="J202" s="21" t="n"/>
      <c r="K202" s="21" t="n"/>
      <c r="L202" s="21" t="n"/>
      <c r="M202" s="21" t="n"/>
      <c r="N202" s="21" t="n"/>
    </row>
    <row r="203" ht="14.25" customHeight="1" s="474">
      <c r="A203" s="603" t="n"/>
      <c r="B203" s="21" t="n"/>
      <c r="C203" s="21" t="n"/>
      <c r="D203" s="21" t="n"/>
      <c r="E203" s="21" t="n"/>
      <c r="F203" s="21" t="n"/>
      <c r="G203" s="21" t="n"/>
      <c r="H203" s="21" t="n"/>
      <c r="I203" s="21" t="n"/>
      <c r="J203" s="21" t="n"/>
      <c r="K203" s="21" t="n"/>
      <c r="L203" s="21" t="n"/>
      <c r="M203" s="21" t="n"/>
      <c r="N203" s="21" t="n"/>
    </row>
    <row r="204" ht="14.25" customHeight="1" s="474">
      <c r="A204" s="603" t="n"/>
      <c r="B204" s="21" t="n"/>
      <c r="C204" s="21" t="n"/>
      <c r="D204" s="21" t="n"/>
      <c r="E204" s="21" t="n"/>
      <c r="F204" s="21" t="n"/>
      <c r="G204" s="21" t="n"/>
      <c r="H204" s="21" t="n"/>
      <c r="I204" s="21" t="n"/>
      <c r="J204" s="21" t="n"/>
      <c r="K204" s="21" t="n"/>
      <c r="L204" s="21" t="n"/>
      <c r="M204" s="21" t="n"/>
      <c r="N204" s="21" t="n"/>
    </row>
    <row r="205" ht="14.25" customHeight="1" s="474">
      <c r="A205" s="603" t="n"/>
      <c r="B205" s="21" t="n"/>
      <c r="C205" s="21" t="n"/>
      <c r="D205" s="21" t="n"/>
      <c r="E205" s="21" t="n"/>
      <c r="F205" s="21" t="n"/>
      <c r="G205" s="21" t="n"/>
      <c r="H205" s="21" t="n"/>
      <c r="I205" s="21" t="n"/>
      <c r="J205" s="21" t="n"/>
      <c r="K205" s="21" t="n"/>
      <c r="L205" s="21" t="n"/>
      <c r="M205" s="21" t="n"/>
      <c r="N205" s="21" t="n"/>
    </row>
    <row r="206" ht="14.25" customHeight="1" s="474">
      <c r="A206" s="603" t="n"/>
      <c r="B206" s="21" t="n"/>
      <c r="C206" s="21" t="n"/>
      <c r="D206" s="21" t="n"/>
      <c r="E206" s="21" t="n"/>
      <c r="F206" s="21" t="n"/>
      <c r="G206" s="21" t="n"/>
      <c r="H206" s="21" t="n"/>
      <c r="I206" s="21" t="n"/>
      <c r="J206" s="21" t="n"/>
      <c r="K206" s="21" t="n"/>
      <c r="L206" s="21" t="n"/>
      <c r="M206" s="21" t="n"/>
      <c r="N206" s="21" t="n"/>
    </row>
    <row r="207" ht="14.25" customHeight="1" s="474">
      <c r="A207" s="603" t="n"/>
      <c r="B207" s="21" t="n"/>
      <c r="C207" s="21" t="n"/>
      <c r="D207" s="21" t="n"/>
      <c r="E207" s="21" t="n"/>
      <c r="F207" s="21" t="n"/>
      <c r="G207" s="21" t="n"/>
      <c r="H207" s="21" t="n"/>
      <c r="I207" s="21" t="n"/>
      <c r="J207" s="21" t="n"/>
      <c r="K207" s="21" t="n"/>
      <c r="L207" s="21" t="n"/>
      <c r="M207" s="21" t="n"/>
      <c r="N207" s="21" t="n"/>
    </row>
    <row r="208" ht="14.25" customHeight="1" s="474">
      <c r="A208" s="603" t="n"/>
      <c r="B208" s="21" t="n"/>
      <c r="C208" s="21" t="n"/>
      <c r="D208" s="21" t="n"/>
      <c r="E208" s="21" t="n"/>
      <c r="F208" s="21" t="n"/>
      <c r="G208" s="21" t="n"/>
      <c r="H208" s="21" t="n"/>
      <c r="I208" s="21" t="n"/>
      <c r="J208" s="21" t="n"/>
      <c r="K208" s="21" t="n"/>
      <c r="L208" s="21" t="n"/>
      <c r="M208" s="21" t="n"/>
      <c r="N208" s="21" t="n"/>
    </row>
    <row r="209" ht="14.25" customHeight="1" s="474">
      <c r="A209" s="603" t="n"/>
      <c r="B209" s="21" t="n"/>
      <c r="C209" s="21" t="n"/>
      <c r="D209" s="21" t="n"/>
      <c r="E209" s="21" t="n"/>
      <c r="F209" s="21" t="n"/>
      <c r="G209" s="21" t="n"/>
      <c r="H209" s="21" t="n"/>
      <c r="I209" s="21" t="n"/>
      <c r="J209" s="21" t="n"/>
      <c r="K209" s="21" t="n"/>
      <c r="L209" s="21" t="n"/>
      <c r="M209" s="21" t="n"/>
      <c r="N209" s="21" t="n"/>
    </row>
    <row r="210" ht="14.25" customHeight="1" s="474">
      <c r="A210" s="603" t="n"/>
      <c r="B210" s="21" t="n"/>
      <c r="C210" s="21" t="n"/>
      <c r="D210" s="21" t="n"/>
      <c r="E210" s="21" t="n"/>
      <c r="F210" s="21" t="n"/>
      <c r="G210" s="21" t="n"/>
      <c r="H210" s="21" t="n"/>
      <c r="I210" s="21" t="n"/>
      <c r="J210" s="21" t="n"/>
      <c r="K210" s="21" t="n"/>
      <c r="L210" s="21" t="n"/>
      <c r="M210" s="21" t="n"/>
      <c r="N210" s="21" t="n"/>
    </row>
    <row r="211" ht="14.25" customHeight="1" s="474">
      <c r="A211" s="603" t="n"/>
      <c r="B211" s="21" t="n"/>
      <c r="C211" s="21" t="n"/>
      <c r="D211" s="21" t="n"/>
      <c r="E211" s="21" t="n"/>
      <c r="F211" s="21" t="n"/>
      <c r="G211" s="21" t="n"/>
      <c r="H211" s="21" t="n"/>
      <c r="I211" s="21" t="n"/>
      <c r="J211" s="21" t="n"/>
      <c r="K211" s="21" t="n"/>
      <c r="L211" s="21" t="n"/>
      <c r="M211" s="21" t="n"/>
      <c r="N211" s="21" t="n"/>
    </row>
    <row r="212" ht="14.25" customHeight="1" s="474">
      <c r="A212" s="603" t="n"/>
      <c r="B212" s="21" t="n"/>
      <c r="C212" s="21" t="n"/>
      <c r="D212" s="21" t="n"/>
      <c r="E212" s="21" t="n"/>
      <c r="F212" s="21" t="n"/>
      <c r="G212" s="21" t="n"/>
      <c r="H212" s="21" t="n"/>
      <c r="I212" s="21" t="n"/>
      <c r="J212" s="21" t="n"/>
      <c r="K212" s="21" t="n"/>
      <c r="L212" s="21" t="n"/>
      <c r="M212" s="21" t="n"/>
      <c r="N212" s="21" t="n"/>
    </row>
    <row r="213" ht="14.25" customHeight="1" s="474">
      <c r="A213" s="603" t="n"/>
      <c r="B213" s="21" t="n"/>
      <c r="C213" s="21" t="n"/>
      <c r="D213" s="21" t="n"/>
      <c r="E213" s="21" t="n"/>
      <c r="F213" s="21" t="n"/>
      <c r="G213" s="21" t="n"/>
      <c r="H213" s="21" t="n"/>
      <c r="I213" s="21" t="n"/>
      <c r="J213" s="21" t="n"/>
      <c r="K213" s="21" t="n"/>
      <c r="L213" s="21" t="n"/>
      <c r="M213" s="21" t="n"/>
      <c r="N213" s="21" t="n"/>
    </row>
    <row r="214" ht="14.25" customHeight="1" s="474">
      <c r="A214" s="603" t="n"/>
      <c r="B214" s="21" t="n"/>
      <c r="C214" s="21" t="n"/>
      <c r="D214" s="21" t="n"/>
      <c r="E214" s="21" t="n"/>
      <c r="F214" s="21" t="n"/>
      <c r="G214" s="21" t="n"/>
      <c r="H214" s="21" t="n"/>
      <c r="I214" s="21" t="n"/>
      <c r="J214" s="21" t="n"/>
      <c r="K214" s="21" t="n"/>
      <c r="L214" s="21" t="n"/>
      <c r="M214" s="21" t="n"/>
      <c r="N214" s="21" t="n"/>
    </row>
    <row r="215" ht="14.25" customHeight="1" s="474">
      <c r="A215" s="603" t="n"/>
      <c r="B215" s="21" t="n"/>
      <c r="C215" s="21" t="n"/>
      <c r="D215" s="21" t="n"/>
      <c r="E215" s="21" t="n"/>
      <c r="F215" s="21" t="n"/>
      <c r="G215" s="21" t="n"/>
      <c r="H215" s="21" t="n"/>
      <c r="I215" s="21" t="n"/>
      <c r="J215" s="21" t="n"/>
      <c r="K215" s="21" t="n"/>
      <c r="L215" s="21" t="n"/>
      <c r="M215" s="21" t="n"/>
      <c r="N215" s="21" t="n"/>
    </row>
    <row r="216" ht="14.25" customHeight="1" s="474">
      <c r="A216" s="603" t="n"/>
      <c r="B216" s="21" t="n"/>
      <c r="C216" s="21" t="n"/>
      <c r="D216" s="21" t="n"/>
      <c r="E216" s="21" t="n"/>
      <c r="F216" s="21" t="n"/>
      <c r="G216" s="21" t="n"/>
      <c r="H216" s="21" t="n"/>
      <c r="I216" s="21" t="n"/>
      <c r="J216" s="21" t="n"/>
      <c r="K216" s="21" t="n"/>
      <c r="L216" s="21" t="n"/>
      <c r="M216" s="21" t="n"/>
      <c r="N216" s="21" t="n"/>
    </row>
    <row r="217" ht="14.25" customHeight="1" s="474">
      <c r="A217" s="603" t="n"/>
      <c r="B217" s="21" t="n"/>
      <c r="C217" s="21" t="n"/>
      <c r="D217" s="21" t="n"/>
      <c r="E217" s="21" t="n"/>
      <c r="F217" s="21" t="n"/>
      <c r="G217" s="21" t="n"/>
      <c r="H217" s="21" t="n"/>
      <c r="I217" s="21" t="n"/>
      <c r="J217" s="21" t="n"/>
      <c r="K217" s="21" t="n"/>
      <c r="L217" s="21" t="n"/>
      <c r="M217" s="21" t="n"/>
      <c r="N217" s="21" t="n"/>
    </row>
    <row r="218" ht="14.25" customHeight="1" s="474">
      <c r="A218" s="603" t="n"/>
      <c r="B218" s="21" t="n"/>
      <c r="C218" s="21" t="n"/>
      <c r="D218" s="21" t="n"/>
      <c r="E218" s="21" t="n"/>
      <c r="F218" s="21" t="n"/>
      <c r="G218" s="21" t="n"/>
      <c r="H218" s="21" t="n"/>
      <c r="I218" s="21" t="n"/>
      <c r="J218" s="21" t="n"/>
      <c r="K218" s="21" t="n"/>
      <c r="L218" s="21" t="n"/>
      <c r="M218" s="21" t="n"/>
      <c r="N218" s="21" t="n"/>
    </row>
    <row r="219" ht="14.25" customHeight="1" s="474">
      <c r="A219" s="603" t="n"/>
      <c r="B219" s="21" t="n"/>
      <c r="C219" s="21" t="n"/>
      <c r="D219" s="21" t="n"/>
      <c r="E219" s="21" t="n"/>
      <c r="F219" s="21" t="n"/>
      <c r="G219" s="21" t="n"/>
      <c r="H219" s="21" t="n"/>
      <c r="I219" s="21" t="n"/>
      <c r="J219" s="21" t="n"/>
      <c r="K219" s="21" t="n"/>
      <c r="L219" s="21" t="n"/>
      <c r="M219" s="21" t="n"/>
      <c r="N219" s="21" t="n"/>
    </row>
    <row r="220" ht="14.25" customHeight="1" s="474">
      <c r="A220" s="603" t="n"/>
      <c r="B220" s="21" t="n"/>
      <c r="C220" s="21" t="n"/>
      <c r="D220" s="21" t="n"/>
      <c r="E220" s="21" t="n"/>
      <c r="F220" s="21" t="n"/>
      <c r="G220" s="21" t="n"/>
      <c r="H220" s="21" t="n"/>
      <c r="I220" s="21" t="n"/>
      <c r="J220" s="21" t="n"/>
      <c r="K220" s="21" t="n"/>
      <c r="L220" s="21" t="n"/>
      <c r="M220" s="21" t="n"/>
      <c r="N220" s="21" t="n"/>
    </row>
    <row r="221" ht="14.25" customHeight="1" s="474">
      <c r="A221" s="603" t="n"/>
      <c r="B221" s="21" t="n"/>
      <c r="C221" s="21" t="n"/>
      <c r="D221" s="21" t="n"/>
      <c r="E221" s="21" t="n"/>
      <c r="F221" s="21" t="n"/>
      <c r="G221" s="21" t="n"/>
      <c r="H221" s="21" t="n"/>
      <c r="I221" s="21" t="n"/>
      <c r="J221" s="21" t="n"/>
      <c r="K221" s="21" t="n"/>
      <c r="L221" s="21" t="n"/>
      <c r="M221" s="21" t="n"/>
      <c r="N221" s="21" t="n"/>
    </row>
    <row r="222" ht="14.25" customHeight="1" s="474">
      <c r="A222" s="603" t="n"/>
      <c r="B222" s="21" t="n"/>
      <c r="C222" s="21" t="n"/>
      <c r="D222" s="21" t="n"/>
      <c r="E222" s="21" t="n"/>
      <c r="F222" s="21" t="n"/>
      <c r="G222" s="21" t="n"/>
      <c r="H222" s="21" t="n"/>
      <c r="I222" s="21" t="n"/>
      <c r="J222" s="21" t="n"/>
      <c r="K222" s="21" t="n"/>
      <c r="L222" s="21" t="n"/>
      <c r="M222" s="21" t="n"/>
      <c r="N222" s="21" t="n"/>
    </row>
    <row r="223" ht="14.25" customHeight="1" s="474">
      <c r="A223" s="603" t="n"/>
      <c r="B223" s="21" t="n"/>
      <c r="C223" s="21" t="n"/>
      <c r="D223" s="21" t="n"/>
      <c r="E223" s="21" t="n"/>
      <c r="F223" s="21" t="n"/>
      <c r="G223" s="21" t="n"/>
      <c r="H223" s="21" t="n"/>
      <c r="I223" s="21" t="n"/>
      <c r="J223" s="21" t="n"/>
      <c r="K223" s="21" t="n"/>
      <c r="L223" s="21" t="n"/>
      <c r="M223" s="21" t="n"/>
      <c r="N223" s="21" t="n"/>
    </row>
    <row r="224" ht="14.25" customHeight="1" s="474">
      <c r="A224" s="603" t="n"/>
      <c r="B224" s="21" t="n"/>
      <c r="C224" s="21" t="n"/>
      <c r="D224" s="21" t="n"/>
      <c r="E224" s="21" t="n"/>
      <c r="F224" s="21" t="n"/>
      <c r="G224" s="21" t="n"/>
      <c r="H224" s="21" t="n"/>
      <c r="I224" s="21" t="n"/>
      <c r="J224" s="21" t="n"/>
      <c r="K224" s="21" t="n"/>
      <c r="L224" s="21" t="n"/>
      <c r="M224" s="21" t="n"/>
      <c r="N224" s="21" t="n"/>
    </row>
    <row r="225" ht="14.25" customHeight="1" s="474">
      <c r="A225" s="603" t="n"/>
      <c r="B225" s="21" t="n"/>
      <c r="C225" s="21" t="n"/>
      <c r="D225" s="21" t="n"/>
      <c r="E225" s="21" t="n"/>
      <c r="F225" s="21" t="n"/>
      <c r="G225" s="21" t="n"/>
      <c r="H225" s="21" t="n"/>
      <c r="I225" s="21" t="n"/>
      <c r="J225" s="21" t="n"/>
      <c r="K225" s="21" t="n"/>
      <c r="L225" s="21" t="n"/>
      <c r="M225" s="21" t="n"/>
      <c r="N225" s="21" t="n"/>
    </row>
    <row r="226" ht="14.25" customHeight="1" s="474">
      <c r="A226" s="603" t="n"/>
      <c r="B226" s="21" t="n"/>
      <c r="C226" s="21" t="n"/>
      <c r="D226" s="21" t="n"/>
      <c r="E226" s="21" t="n"/>
      <c r="F226" s="21" t="n"/>
      <c r="G226" s="21" t="n"/>
      <c r="H226" s="21" t="n"/>
      <c r="I226" s="21" t="n"/>
      <c r="J226" s="21" t="n"/>
      <c r="K226" s="21" t="n"/>
      <c r="L226" s="21" t="n"/>
      <c r="M226" s="21" t="n"/>
      <c r="N226" s="21" t="n"/>
    </row>
    <row r="227" ht="14.25" customHeight="1" s="474">
      <c r="A227" s="603" t="n"/>
      <c r="B227" s="21" t="n"/>
      <c r="C227" s="21" t="n"/>
      <c r="D227" s="21" t="n"/>
      <c r="E227" s="21" t="n"/>
      <c r="F227" s="21" t="n"/>
      <c r="G227" s="21" t="n"/>
      <c r="H227" s="21" t="n"/>
      <c r="I227" s="21" t="n"/>
      <c r="J227" s="21" t="n"/>
      <c r="K227" s="21" t="n"/>
      <c r="L227" s="21" t="n"/>
      <c r="M227" s="21" t="n"/>
      <c r="N227" s="21" t="n"/>
    </row>
    <row r="228" ht="14.25" customHeight="1" s="474">
      <c r="A228" s="603" t="n"/>
      <c r="B228" s="21" t="n"/>
      <c r="C228" s="21" t="n"/>
      <c r="D228" s="21" t="n"/>
      <c r="E228" s="21" t="n"/>
      <c r="F228" s="21" t="n"/>
      <c r="G228" s="21" t="n"/>
      <c r="H228" s="21" t="n"/>
      <c r="I228" s="21" t="n"/>
      <c r="J228" s="21" t="n"/>
      <c r="K228" s="21" t="n"/>
      <c r="L228" s="21" t="n"/>
      <c r="M228" s="21" t="n"/>
      <c r="N228" s="21" t="n"/>
    </row>
    <row r="229" ht="14.25" customHeight="1" s="474">
      <c r="A229" s="603" t="n"/>
      <c r="B229" s="21" t="n"/>
      <c r="C229" s="21" t="n"/>
      <c r="D229" s="21" t="n"/>
      <c r="E229" s="21" t="n"/>
      <c r="F229" s="21" t="n"/>
      <c r="G229" s="21" t="n"/>
      <c r="H229" s="21" t="n"/>
      <c r="I229" s="21" t="n"/>
      <c r="J229" s="21" t="n"/>
      <c r="K229" s="21" t="n"/>
      <c r="L229" s="21" t="n"/>
      <c r="M229" s="21" t="n"/>
      <c r="N229" s="21" t="n"/>
    </row>
    <row r="230" ht="14.25" customHeight="1" s="474">
      <c r="A230" s="603" t="n"/>
      <c r="B230" s="21" t="n"/>
      <c r="C230" s="21" t="n"/>
      <c r="D230" s="21" t="n"/>
      <c r="E230" s="21" t="n"/>
      <c r="F230" s="21" t="n"/>
      <c r="G230" s="21" t="n"/>
      <c r="H230" s="21" t="n"/>
      <c r="I230" s="21" t="n"/>
      <c r="J230" s="21" t="n"/>
      <c r="K230" s="21" t="n"/>
      <c r="L230" s="21" t="n"/>
      <c r="M230" s="21" t="n"/>
      <c r="N230" s="21" t="n"/>
    </row>
    <row r="231" ht="14.25" customHeight="1" s="474">
      <c r="A231" s="603" t="n"/>
      <c r="B231" s="21" t="n"/>
      <c r="C231" s="21" t="n"/>
      <c r="D231" s="21" t="n"/>
      <c r="E231" s="21" t="n"/>
      <c r="F231" s="21" t="n"/>
      <c r="G231" s="21" t="n"/>
      <c r="H231" s="21" t="n"/>
      <c r="I231" s="21" t="n"/>
      <c r="J231" s="21" t="n"/>
      <c r="K231" s="21" t="n"/>
      <c r="L231" s="21" t="n"/>
      <c r="M231" s="21" t="n"/>
      <c r="N231" s="21" t="n"/>
    </row>
    <row r="232" ht="14.25" customHeight="1" s="474">
      <c r="A232" s="603" t="n"/>
      <c r="B232" s="21" t="n"/>
      <c r="C232" s="21" t="n"/>
      <c r="D232" s="21" t="n"/>
      <c r="E232" s="21" t="n"/>
      <c r="F232" s="21" t="n"/>
      <c r="G232" s="21" t="n"/>
      <c r="H232" s="21" t="n"/>
      <c r="I232" s="21" t="n"/>
      <c r="J232" s="21" t="n"/>
      <c r="K232" s="21" t="n"/>
      <c r="L232" s="21" t="n"/>
      <c r="M232" s="21" t="n"/>
      <c r="N232" s="21" t="n"/>
    </row>
    <row r="233" ht="14.25" customHeight="1" s="474">
      <c r="A233" s="603" t="n"/>
      <c r="B233" s="21" t="n"/>
      <c r="C233" s="21" t="n"/>
      <c r="D233" s="21" t="n"/>
      <c r="E233" s="21" t="n"/>
      <c r="F233" s="21" t="n"/>
      <c r="G233" s="21" t="n"/>
      <c r="H233" s="21" t="n"/>
      <c r="I233" s="21" t="n"/>
      <c r="J233" s="21" t="n"/>
      <c r="K233" s="21" t="n"/>
      <c r="L233" s="21" t="n"/>
      <c r="M233" s="21" t="n"/>
      <c r="N233" s="21" t="n"/>
    </row>
    <row r="234" ht="14.25" customHeight="1" s="474">
      <c r="A234" s="603" t="n"/>
      <c r="B234" s="21" t="n"/>
      <c r="C234" s="21" t="n"/>
      <c r="D234" s="21" t="n"/>
      <c r="E234" s="21" t="n"/>
      <c r="F234" s="21" t="n"/>
      <c r="G234" s="21" t="n"/>
      <c r="H234" s="21" t="n"/>
      <c r="I234" s="21" t="n"/>
      <c r="J234" s="21" t="n"/>
      <c r="K234" s="21" t="n"/>
      <c r="L234" s="21" t="n"/>
      <c r="M234" s="21" t="n"/>
      <c r="N234" s="21" t="n"/>
    </row>
    <row r="235" ht="14.25" customHeight="1" s="474">
      <c r="A235" s="603" t="n"/>
      <c r="B235" s="21" t="n"/>
      <c r="C235" s="21" t="n"/>
      <c r="D235" s="21" t="n"/>
      <c r="E235" s="21" t="n"/>
      <c r="F235" s="21" t="n"/>
      <c r="G235" s="21" t="n"/>
      <c r="H235" s="21" t="n"/>
      <c r="I235" s="21" t="n"/>
      <c r="J235" s="21" t="n"/>
      <c r="K235" s="21" t="n"/>
      <c r="L235" s="21" t="n"/>
      <c r="M235" s="21" t="n"/>
      <c r="N235" s="21" t="n"/>
    </row>
    <row r="236" ht="14.25" customHeight="1" s="474">
      <c r="A236" s="603" t="n"/>
      <c r="B236" s="21" t="n"/>
      <c r="C236" s="21" t="n"/>
      <c r="D236" s="21" t="n"/>
      <c r="E236" s="21" t="n"/>
      <c r="F236" s="21" t="n"/>
      <c r="G236" s="21" t="n"/>
      <c r="H236" s="21" t="n"/>
      <c r="I236" s="21" t="n"/>
      <c r="J236" s="21" t="n"/>
      <c r="K236" s="21" t="n"/>
      <c r="L236" s="21" t="n"/>
      <c r="M236" s="21" t="n"/>
      <c r="N236" s="21" t="n"/>
    </row>
    <row r="237" ht="14.25" customHeight="1" s="474">
      <c r="A237" s="603" t="n"/>
      <c r="B237" s="21" t="n"/>
      <c r="C237" s="21" t="n"/>
      <c r="D237" s="21" t="n"/>
      <c r="E237" s="21" t="n"/>
      <c r="F237" s="21" t="n"/>
      <c r="G237" s="21" t="n"/>
      <c r="H237" s="21" t="n"/>
      <c r="I237" s="21" t="n"/>
      <c r="J237" s="21" t="n"/>
      <c r="K237" s="21" t="n"/>
      <c r="L237" s="21" t="n"/>
      <c r="M237" s="21" t="n"/>
      <c r="N237" s="21" t="n"/>
    </row>
    <row r="238" ht="14.25" customHeight="1" s="474">
      <c r="A238" s="603" t="n"/>
      <c r="B238" s="21" t="n"/>
      <c r="C238" s="21" t="n"/>
      <c r="D238" s="21" t="n"/>
      <c r="E238" s="21" t="n"/>
      <c r="F238" s="21" t="n"/>
      <c r="G238" s="21" t="n"/>
      <c r="H238" s="21" t="n"/>
      <c r="I238" s="21" t="n"/>
      <c r="J238" s="21" t="n"/>
      <c r="K238" s="21" t="n"/>
      <c r="L238" s="21" t="n"/>
      <c r="M238" s="21" t="n"/>
      <c r="N238" s="21" t="n"/>
    </row>
    <row r="239" ht="14.25" customHeight="1" s="474">
      <c r="A239" s="603" t="n"/>
      <c r="B239" s="21" t="n"/>
      <c r="C239" s="21" t="n"/>
      <c r="D239" s="21" t="n"/>
      <c r="E239" s="21" t="n"/>
      <c r="F239" s="21" t="n"/>
      <c r="G239" s="21" t="n"/>
      <c r="H239" s="21" t="n"/>
      <c r="I239" s="21" t="n"/>
      <c r="J239" s="21" t="n"/>
      <c r="K239" s="21" t="n"/>
      <c r="L239" s="21" t="n"/>
      <c r="M239" s="21" t="n"/>
      <c r="N239" s="21" t="n"/>
    </row>
    <row r="240" ht="14.25" customHeight="1" s="474">
      <c r="A240" s="603" t="n"/>
      <c r="B240" s="21" t="n"/>
      <c r="C240" s="21" t="n"/>
      <c r="D240" s="21" t="n"/>
      <c r="E240" s="21" t="n"/>
      <c r="F240" s="21" t="n"/>
      <c r="G240" s="21" t="n"/>
      <c r="H240" s="21" t="n"/>
      <c r="I240" s="21" t="n"/>
      <c r="J240" s="21" t="n"/>
      <c r="K240" s="21" t="n"/>
      <c r="L240" s="21" t="n"/>
      <c r="M240" s="21" t="n"/>
      <c r="N240" s="21" t="n"/>
    </row>
    <row r="241" ht="14.25" customHeight="1" s="474">
      <c r="A241" s="603" t="n"/>
      <c r="B241" s="21" t="n"/>
      <c r="C241" s="21" t="n"/>
      <c r="D241" s="21" t="n"/>
      <c r="E241" s="21" t="n"/>
      <c r="F241" s="21" t="n"/>
      <c r="G241" s="21" t="n"/>
      <c r="H241" s="21" t="n"/>
      <c r="I241" s="21" t="n"/>
      <c r="J241" s="21" t="n"/>
      <c r="K241" s="21" t="n"/>
      <c r="L241" s="21" t="n"/>
      <c r="M241" s="21" t="n"/>
      <c r="N241" s="21" t="n"/>
    </row>
    <row r="242" ht="14.25" customHeight="1" s="474">
      <c r="A242" s="603" t="n"/>
      <c r="B242" s="21" t="n"/>
      <c r="C242" s="21" t="n"/>
      <c r="D242" s="21" t="n"/>
      <c r="E242" s="21" t="n"/>
      <c r="F242" s="21" t="n"/>
      <c r="G242" s="21" t="n"/>
      <c r="H242" s="21" t="n"/>
      <c r="I242" s="21" t="n"/>
      <c r="J242" s="21" t="n"/>
      <c r="K242" s="21" t="n"/>
      <c r="L242" s="21" t="n"/>
      <c r="M242" s="21" t="n"/>
      <c r="N242" s="21" t="n"/>
    </row>
    <row r="243" ht="14.25" customHeight="1" s="474">
      <c r="A243" s="603" t="n"/>
      <c r="B243" s="21" t="n"/>
      <c r="C243" s="21" t="n"/>
      <c r="D243" s="21" t="n"/>
      <c r="E243" s="21" t="n"/>
      <c r="F243" s="21" t="n"/>
      <c r="G243" s="21" t="n"/>
      <c r="H243" s="21" t="n"/>
      <c r="I243" s="21" t="n"/>
      <c r="J243" s="21" t="n"/>
      <c r="K243" s="21" t="n"/>
      <c r="L243" s="21" t="n"/>
      <c r="M243" s="21" t="n"/>
      <c r="N243" s="21" t="n"/>
    </row>
    <row r="244" ht="14.25" customHeight="1" s="474">
      <c r="A244" s="603" t="n"/>
      <c r="B244" s="21" t="n"/>
      <c r="C244" s="21" t="n"/>
      <c r="D244" s="21" t="n"/>
      <c r="E244" s="21" t="n"/>
      <c r="F244" s="21" t="n"/>
      <c r="G244" s="21" t="n"/>
      <c r="H244" s="21" t="n"/>
      <c r="I244" s="21" t="n"/>
      <c r="J244" s="21" t="n"/>
      <c r="K244" s="21" t="n"/>
      <c r="L244" s="21" t="n"/>
      <c r="M244" s="21" t="n"/>
      <c r="N244" s="21" t="n"/>
    </row>
    <row r="245" ht="14.25" customHeight="1" s="474">
      <c r="A245" s="603" t="n"/>
      <c r="B245" s="21" t="n"/>
      <c r="C245" s="21" t="n"/>
      <c r="D245" s="21" t="n"/>
      <c r="E245" s="21" t="n"/>
      <c r="F245" s="21" t="n"/>
      <c r="G245" s="21" t="n"/>
      <c r="H245" s="21" t="n"/>
      <c r="I245" s="21" t="n"/>
      <c r="J245" s="21" t="n"/>
      <c r="K245" s="21" t="n"/>
      <c r="L245" s="21" t="n"/>
      <c r="M245" s="21" t="n"/>
      <c r="N245" s="21" t="n"/>
    </row>
    <row r="246" ht="14.25" customHeight="1" s="474">
      <c r="A246" s="603" t="n"/>
      <c r="B246" s="21" t="n"/>
      <c r="C246" s="21" t="n"/>
      <c r="D246" s="21" t="n"/>
      <c r="E246" s="21" t="n"/>
      <c r="F246" s="21" t="n"/>
      <c r="G246" s="21" t="n"/>
      <c r="H246" s="21" t="n"/>
      <c r="I246" s="21" t="n"/>
      <c r="J246" s="21" t="n"/>
      <c r="K246" s="21" t="n"/>
      <c r="L246" s="21" t="n"/>
      <c r="M246" s="21" t="n"/>
      <c r="N246" s="21" t="n"/>
    </row>
    <row r="247" ht="14.25" customHeight="1" s="474">
      <c r="A247" s="603" t="n"/>
      <c r="B247" s="21" t="n"/>
      <c r="C247" s="21" t="n"/>
      <c r="D247" s="21" t="n"/>
      <c r="E247" s="21" t="n"/>
      <c r="F247" s="21" t="n"/>
      <c r="G247" s="21" t="n"/>
      <c r="H247" s="21" t="n"/>
      <c r="I247" s="21" t="n"/>
      <c r="J247" s="21" t="n"/>
      <c r="K247" s="21" t="n"/>
      <c r="L247" s="21" t="n"/>
      <c r="M247" s="21" t="n"/>
      <c r="N247" s="21" t="n"/>
    </row>
    <row r="248" ht="14.25" customHeight="1" s="474">
      <c r="A248" s="603" t="n"/>
      <c r="B248" s="21" t="n"/>
      <c r="C248" s="21" t="n"/>
      <c r="D248" s="21" t="n"/>
      <c r="E248" s="21" t="n"/>
      <c r="F248" s="21" t="n"/>
      <c r="G248" s="21" t="n"/>
      <c r="H248" s="21" t="n"/>
      <c r="I248" s="21" t="n"/>
      <c r="J248" s="21" t="n"/>
      <c r="K248" s="21" t="n"/>
      <c r="L248" s="21" t="n"/>
      <c r="M248" s="21" t="n"/>
      <c r="N248" s="21" t="n"/>
    </row>
    <row r="249" ht="14.25" customHeight="1" s="474">
      <c r="A249" s="603" t="n"/>
      <c r="B249" s="21" t="n"/>
      <c r="C249" s="21" t="n"/>
      <c r="D249" s="21" t="n"/>
      <c r="E249" s="21" t="n"/>
      <c r="F249" s="21" t="n"/>
      <c r="G249" s="21" t="n"/>
      <c r="H249" s="21" t="n"/>
      <c r="I249" s="21" t="n"/>
      <c r="J249" s="21" t="n"/>
      <c r="K249" s="21" t="n"/>
      <c r="L249" s="21" t="n"/>
      <c r="M249" s="21" t="n"/>
      <c r="N249" s="21" t="n"/>
    </row>
    <row r="250" ht="14.25" customHeight="1" s="474">
      <c r="A250" s="603" t="n"/>
      <c r="B250" s="21" t="n"/>
      <c r="C250" s="21" t="n"/>
      <c r="D250" s="21" t="n"/>
      <c r="E250" s="21" t="n"/>
      <c r="F250" s="21" t="n"/>
      <c r="G250" s="21" t="n"/>
      <c r="H250" s="21" t="n"/>
      <c r="I250" s="21" t="n"/>
      <c r="J250" s="21" t="n"/>
      <c r="K250" s="21" t="n"/>
      <c r="L250" s="21" t="n"/>
      <c r="M250" s="21" t="n"/>
      <c r="N250" s="21" t="n"/>
    </row>
    <row r="251" ht="14.25" customHeight="1" s="474">
      <c r="A251" s="603" t="n"/>
      <c r="B251" s="21" t="n"/>
      <c r="C251" s="21" t="n"/>
      <c r="D251" s="21" t="n"/>
      <c r="E251" s="21" t="n"/>
      <c r="F251" s="21" t="n"/>
      <c r="G251" s="21" t="n"/>
      <c r="H251" s="21" t="n"/>
      <c r="I251" s="21" t="n"/>
      <c r="J251" s="21" t="n"/>
      <c r="K251" s="21" t="n"/>
      <c r="L251" s="21" t="n"/>
      <c r="M251" s="21" t="n"/>
      <c r="N251" s="21" t="n"/>
    </row>
    <row r="252" ht="14.25" customHeight="1" s="474">
      <c r="A252" s="603" t="n"/>
      <c r="B252" s="21" t="n"/>
      <c r="C252" s="21" t="n"/>
      <c r="D252" s="21" t="n"/>
      <c r="E252" s="21" t="n"/>
      <c r="F252" s="21" t="n"/>
      <c r="G252" s="21" t="n"/>
      <c r="H252" s="21" t="n"/>
      <c r="I252" s="21" t="n"/>
      <c r="J252" s="21" t="n"/>
      <c r="K252" s="21" t="n"/>
      <c r="L252" s="21" t="n"/>
      <c r="M252" s="21" t="n"/>
      <c r="N252" s="21" t="n"/>
    </row>
    <row r="253" ht="14.25" customHeight="1" s="474">
      <c r="A253" s="603" t="n"/>
      <c r="B253" s="21" t="n"/>
      <c r="C253" s="21" t="n"/>
      <c r="D253" s="21" t="n"/>
      <c r="E253" s="21" t="n"/>
      <c r="F253" s="21" t="n"/>
      <c r="G253" s="21" t="n"/>
      <c r="H253" s="21" t="n"/>
      <c r="I253" s="21" t="n"/>
      <c r="J253" s="21" t="n"/>
      <c r="K253" s="21" t="n"/>
      <c r="L253" s="21" t="n"/>
      <c r="M253" s="21" t="n"/>
      <c r="N253" s="21" t="n"/>
    </row>
    <row r="254" ht="14.25" customHeight="1" s="474">
      <c r="A254" s="603" t="n"/>
      <c r="B254" s="21" t="n"/>
      <c r="C254" s="21" t="n"/>
      <c r="D254" s="21" t="n"/>
      <c r="E254" s="21" t="n"/>
      <c r="F254" s="21" t="n"/>
      <c r="G254" s="21" t="n"/>
      <c r="H254" s="21" t="n"/>
      <c r="I254" s="21" t="n"/>
      <c r="J254" s="21" t="n"/>
      <c r="K254" s="21" t="n"/>
      <c r="L254" s="21" t="n"/>
      <c r="M254" s="21" t="n"/>
      <c r="N254" s="21" t="n"/>
    </row>
    <row r="255" ht="14.25" customHeight="1" s="474">
      <c r="A255" s="603" t="n"/>
      <c r="B255" s="21" t="n"/>
      <c r="C255" s="21" t="n"/>
      <c r="D255" s="21" t="n"/>
      <c r="E255" s="21" t="n"/>
      <c r="F255" s="21" t="n"/>
      <c r="G255" s="21" t="n"/>
      <c r="H255" s="21" t="n"/>
      <c r="I255" s="21" t="n"/>
      <c r="J255" s="21" t="n"/>
      <c r="K255" s="21" t="n"/>
      <c r="L255" s="21" t="n"/>
      <c r="M255" s="21" t="n"/>
      <c r="N255" s="21" t="n"/>
    </row>
    <row r="256" ht="14.25" customHeight="1" s="474">
      <c r="A256" s="603" t="n"/>
      <c r="B256" s="21" t="n"/>
      <c r="C256" s="21" t="n"/>
      <c r="D256" s="21" t="n"/>
      <c r="E256" s="21" t="n"/>
      <c r="F256" s="21" t="n"/>
      <c r="G256" s="21" t="n"/>
      <c r="H256" s="21" t="n"/>
      <c r="I256" s="21" t="n"/>
      <c r="J256" s="21" t="n"/>
      <c r="K256" s="21" t="n"/>
      <c r="L256" s="21" t="n"/>
      <c r="M256" s="21" t="n"/>
      <c r="N256" s="21" t="n"/>
    </row>
    <row r="257" ht="14.25" customHeight="1" s="474">
      <c r="A257" s="603" t="n"/>
      <c r="B257" s="21" t="n"/>
      <c r="C257" s="21" t="n"/>
      <c r="D257" s="21" t="n"/>
      <c r="E257" s="21" t="n"/>
      <c r="F257" s="21" t="n"/>
      <c r="G257" s="21" t="n"/>
      <c r="H257" s="21" t="n"/>
      <c r="I257" s="21" t="n"/>
      <c r="J257" s="21" t="n"/>
      <c r="K257" s="21" t="n"/>
      <c r="L257" s="21" t="n"/>
      <c r="M257" s="21" t="n"/>
      <c r="N257" s="21" t="n"/>
    </row>
    <row r="258" ht="14.25" customHeight="1" s="474">
      <c r="A258" s="603" t="n"/>
      <c r="B258" s="21" t="n"/>
      <c r="C258" s="21" t="n"/>
      <c r="D258" s="21" t="n"/>
      <c r="E258" s="21" t="n"/>
      <c r="F258" s="21" t="n"/>
      <c r="G258" s="21" t="n"/>
      <c r="H258" s="21" t="n"/>
      <c r="I258" s="21" t="n"/>
      <c r="J258" s="21" t="n"/>
      <c r="K258" s="21" t="n"/>
      <c r="L258" s="21" t="n"/>
      <c r="M258" s="21" t="n"/>
      <c r="N258" s="21" t="n"/>
    </row>
    <row r="259" ht="14.25" customHeight="1" s="474">
      <c r="A259" s="603" t="n"/>
      <c r="B259" s="21" t="n"/>
      <c r="C259" s="21" t="n"/>
      <c r="D259" s="21" t="n"/>
      <c r="E259" s="21" t="n"/>
      <c r="F259" s="21" t="n"/>
      <c r="G259" s="21" t="n"/>
      <c r="H259" s="21" t="n"/>
      <c r="I259" s="21" t="n"/>
      <c r="J259" s="21" t="n"/>
      <c r="K259" s="21" t="n"/>
      <c r="L259" s="21" t="n"/>
      <c r="M259" s="21" t="n"/>
      <c r="N259" s="21" t="n"/>
    </row>
    <row r="260" ht="14.25" customHeight="1" s="474">
      <c r="A260" s="603" t="n"/>
      <c r="B260" s="21" t="n"/>
      <c r="C260" s="21" t="n"/>
      <c r="D260" s="21" t="n"/>
      <c r="E260" s="21" t="n"/>
      <c r="F260" s="21" t="n"/>
      <c r="G260" s="21" t="n"/>
      <c r="H260" s="21" t="n"/>
      <c r="I260" s="21" t="n"/>
      <c r="J260" s="21" t="n"/>
      <c r="K260" s="21" t="n"/>
      <c r="L260" s="21" t="n"/>
      <c r="M260" s="21" t="n"/>
      <c r="N260" s="21" t="n"/>
    </row>
    <row r="261" ht="14.25" customHeight="1" s="474">
      <c r="A261" s="603" t="n"/>
      <c r="B261" s="21" t="n"/>
      <c r="C261" s="21" t="n"/>
      <c r="D261" s="21" t="n"/>
      <c r="E261" s="21" t="n"/>
      <c r="F261" s="21" t="n"/>
      <c r="G261" s="21" t="n"/>
      <c r="H261" s="21" t="n"/>
      <c r="I261" s="21" t="n"/>
      <c r="J261" s="21" t="n"/>
      <c r="K261" s="21" t="n"/>
      <c r="L261" s="21" t="n"/>
      <c r="M261" s="21" t="n"/>
      <c r="N261" s="21" t="n"/>
    </row>
    <row r="262" ht="14.25" customHeight="1" s="474">
      <c r="A262" s="603" t="n"/>
      <c r="B262" s="21" t="n"/>
      <c r="C262" s="21" t="n"/>
      <c r="D262" s="21" t="n"/>
      <c r="E262" s="21" t="n"/>
      <c r="F262" s="21" t="n"/>
      <c r="G262" s="21" t="n"/>
      <c r="H262" s="21" t="n"/>
      <c r="I262" s="21" t="n"/>
      <c r="J262" s="21" t="n"/>
      <c r="K262" s="21" t="n"/>
      <c r="L262" s="21" t="n"/>
      <c r="M262" s="21" t="n"/>
      <c r="N262" s="21" t="n"/>
    </row>
    <row r="263" ht="14.25" customHeight="1" s="474">
      <c r="A263" s="603" t="n"/>
      <c r="B263" s="21" t="n"/>
      <c r="C263" s="21" t="n"/>
      <c r="D263" s="21" t="n"/>
      <c r="E263" s="21" t="n"/>
      <c r="F263" s="21" t="n"/>
      <c r="G263" s="21" t="n"/>
      <c r="H263" s="21" t="n"/>
      <c r="I263" s="21" t="n"/>
      <c r="J263" s="21" t="n"/>
      <c r="K263" s="21" t="n"/>
      <c r="L263" s="21" t="n"/>
      <c r="M263" s="21" t="n"/>
      <c r="N263" s="21" t="n"/>
    </row>
    <row r="264" ht="14.25" customHeight="1" s="474">
      <c r="A264" s="603" t="n"/>
      <c r="B264" s="21" t="n"/>
      <c r="C264" s="21" t="n"/>
      <c r="D264" s="21" t="n"/>
      <c r="E264" s="21" t="n"/>
      <c r="F264" s="21" t="n"/>
      <c r="G264" s="21" t="n"/>
      <c r="H264" s="21" t="n"/>
      <c r="I264" s="21" t="n"/>
      <c r="J264" s="21" t="n"/>
      <c r="K264" s="21" t="n"/>
      <c r="L264" s="21" t="n"/>
      <c r="M264" s="21" t="n"/>
      <c r="N264" s="21" t="n"/>
    </row>
    <row r="265" ht="14.25" customHeight="1" s="474">
      <c r="A265" s="603" t="n"/>
      <c r="B265" s="21" t="n"/>
      <c r="C265" s="21" t="n"/>
      <c r="D265" s="21" t="n"/>
      <c r="E265" s="21" t="n"/>
      <c r="F265" s="21" t="n"/>
      <c r="G265" s="21" t="n"/>
      <c r="H265" s="21" t="n"/>
      <c r="I265" s="21" t="n"/>
      <c r="J265" s="21" t="n"/>
      <c r="K265" s="21" t="n"/>
      <c r="L265" s="21" t="n"/>
      <c r="M265" s="21" t="n"/>
      <c r="N265" s="21" t="n"/>
    </row>
    <row r="266" ht="14.25" customHeight="1" s="474">
      <c r="A266" s="603" t="n"/>
      <c r="B266" s="21" t="n"/>
      <c r="C266" s="21" t="n"/>
      <c r="D266" s="21" t="n"/>
      <c r="E266" s="21" t="n"/>
      <c r="F266" s="21" t="n"/>
      <c r="G266" s="21" t="n"/>
      <c r="H266" s="21" t="n"/>
      <c r="I266" s="21" t="n"/>
      <c r="J266" s="21" t="n"/>
      <c r="K266" s="21" t="n"/>
      <c r="L266" s="21" t="n"/>
      <c r="M266" s="21" t="n"/>
      <c r="N266" s="21" t="n"/>
    </row>
    <row r="267" ht="14.25" customHeight="1" s="474">
      <c r="A267" s="603" t="n"/>
      <c r="B267" s="21" t="n"/>
      <c r="C267" s="21" t="n"/>
      <c r="D267" s="21" t="n"/>
      <c r="E267" s="21" t="n"/>
      <c r="F267" s="21" t="n"/>
      <c r="G267" s="21" t="n"/>
      <c r="H267" s="21" t="n"/>
      <c r="I267" s="21" t="n"/>
      <c r="J267" s="21" t="n"/>
      <c r="K267" s="21" t="n"/>
      <c r="L267" s="21" t="n"/>
      <c r="M267" s="21" t="n"/>
      <c r="N267" s="21" t="n"/>
    </row>
    <row r="268" ht="14.25" customHeight="1" s="474">
      <c r="A268" s="603" t="n"/>
      <c r="B268" s="21" t="n"/>
      <c r="C268" s="21" t="n"/>
      <c r="D268" s="21" t="n"/>
      <c r="E268" s="21" t="n"/>
      <c r="F268" s="21" t="n"/>
      <c r="G268" s="21" t="n"/>
      <c r="H268" s="21" t="n"/>
      <c r="I268" s="21" t="n"/>
      <c r="J268" s="21" t="n"/>
      <c r="K268" s="21" t="n"/>
      <c r="L268" s="21" t="n"/>
      <c r="M268" s="21" t="n"/>
      <c r="N268" s="21" t="n"/>
    </row>
    <row r="269" ht="14.25" customHeight="1" s="474">
      <c r="A269" s="603" t="n"/>
      <c r="B269" s="21" t="n"/>
      <c r="C269" s="21" t="n"/>
      <c r="D269" s="21" t="n"/>
      <c r="E269" s="21" t="n"/>
      <c r="F269" s="21" t="n"/>
      <c r="G269" s="21" t="n"/>
      <c r="H269" s="21" t="n"/>
      <c r="I269" s="21" t="n"/>
      <c r="J269" s="21" t="n"/>
      <c r="K269" s="21" t="n"/>
      <c r="L269" s="21" t="n"/>
      <c r="M269" s="21" t="n"/>
      <c r="N269" s="21" t="n"/>
    </row>
    <row r="270" ht="14.25" customHeight="1" s="474">
      <c r="A270" s="603" t="n"/>
      <c r="B270" s="21" t="n"/>
      <c r="C270" s="21" t="n"/>
      <c r="D270" s="21" t="n"/>
      <c r="E270" s="21" t="n"/>
      <c r="F270" s="21" t="n"/>
      <c r="G270" s="21" t="n"/>
      <c r="H270" s="21" t="n"/>
      <c r="I270" s="21" t="n"/>
      <c r="J270" s="21" t="n"/>
      <c r="K270" s="21" t="n"/>
      <c r="L270" s="21" t="n"/>
      <c r="M270" s="21" t="n"/>
      <c r="N270" s="21" t="n"/>
    </row>
    <row r="271" ht="14.25" customHeight="1" s="474">
      <c r="A271" s="603" t="n"/>
      <c r="B271" s="21" t="n"/>
      <c r="C271" s="21" t="n"/>
      <c r="D271" s="21" t="n"/>
      <c r="E271" s="21" t="n"/>
      <c r="F271" s="21" t="n"/>
      <c r="G271" s="21" t="n"/>
      <c r="H271" s="21" t="n"/>
      <c r="I271" s="21" t="n"/>
      <c r="J271" s="21" t="n"/>
      <c r="K271" s="21" t="n"/>
      <c r="L271" s="21" t="n"/>
      <c r="M271" s="21" t="n"/>
      <c r="N271" s="21" t="n"/>
    </row>
    <row r="272" ht="14.25" customHeight="1" s="474">
      <c r="A272" s="603" t="n"/>
      <c r="B272" s="21" t="n"/>
      <c r="C272" s="21" t="n"/>
      <c r="D272" s="21" t="n"/>
      <c r="E272" s="21" t="n"/>
      <c r="F272" s="21" t="n"/>
      <c r="G272" s="21" t="n"/>
      <c r="H272" s="21" t="n"/>
      <c r="I272" s="21" t="n"/>
      <c r="J272" s="21" t="n"/>
      <c r="K272" s="21" t="n"/>
      <c r="L272" s="21" t="n"/>
      <c r="M272" s="21" t="n"/>
      <c r="N272" s="21" t="n"/>
    </row>
    <row r="273" ht="14.25" customHeight="1" s="474">
      <c r="A273" s="603" t="n"/>
      <c r="B273" s="21" t="n"/>
      <c r="C273" s="21" t="n"/>
      <c r="D273" s="21" t="n"/>
      <c r="E273" s="21" t="n"/>
      <c r="F273" s="21" t="n"/>
      <c r="G273" s="21" t="n"/>
      <c r="H273" s="21" t="n"/>
      <c r="I273" s="21" t="n"/>
      <c r="J273" s="21" t="n"/>
      <c r="K273" s="21" t="n"/>
      <c r="L273" s="21" t="n"/>
      <c r="M273" s="21" t="n"/>
      <c r="N273" s="21" t="n"/>
    </row>
    <row r="274" ht="14.25" customHeight="1" s="474">
      <c r="A274" s="603" t="n"/>
      <c r="B274" s="21" t="n"/>
      <c r="C274" s="21" t="n"/>
      <c r="D274" s="21" t="n"/>
      <c r="E274" s="21" t="n"/>
      <c r="F274" s="21" t="n"/>
      <c r="G274" s="21" t="n"/>
      <c r="H274" s="21" t="n"/>
      <c r="I274" s="21" t="n"/>
      <c r="J274" s="21" t="n"/>
      <c r="K274" s="21" t="n"/>
      <c r="L274" s="21" t="n"/>
      <c r="M274" s="21" t="n"/>
      <c r="N274" s="21" t="n"/>
    </row>
    <row r="275" ht="14.25" customHeight="1" s="474">
      <c r="A275" s="603" t="n"/>
      <c r="B275" s="21" t="n"/>
      <c r="C275" s="21" t="n"/>
      <c r="D275" s="21" t="n"/>
      <c r="E275" s="21" t="n"/>
      <c r="F275" s="21" t="n"/>
      <c r="G275" s="21" t="n"/>
      <c r="H275" s="21" t="n"/>
      <c r="I275" s="21" t="n"/>
      <c r="J275" s="21" t="n"/>
      <c r="K275" s="21" t="n"/>
      <c r="L275" s="21" t="n"/>
      <c r="M275" s="21" t="n"/>
      <c r="N275" s="21" t="n"/>
    </row>
    <row r="276" ht="14.25" customHeight="1" s="474">
      <c r="A276" s="603" t="n"/>
      <c r="B276" s="21" t="n"/>
      <c r="C276" s="21" t="n"/>
      <c r="D276" s="21" t="n"/>
      <c r="E276" s="21" t="n"/>
      <c r="F276" s="21" t="n"/>
      <c r="G276" s="21" t="n"/>
      <c r="H276" s="21" t="n"/>
      <c r="I276" s="21" t="n"/>
      <c r="J276" s="21" t="n"/>
      <c r="K276" s="21" t="n"/>
      <c r="L276" s="21" t="n"/>
      <c r="M276" s="21" t="n"/>
      <c r="N276" s="21" t="n"/>
    </row>
    <row r="277" ht="14.25" customHeight="1" s="474">
      <c r="A277" s="603" t="n"/>
      <c r="B277" s="21" t="n"/>
      <c r="C277" s="21" t="n"/>
      <c r="D277" s="21" t="n"/>
      <c r="E277" s="21" t="n"/>
      <c r="F277" s="21" t="n"/>
      <c r="G277" s="21" t="n"/>
      <c r="H277" s="21" t="n"/>
      <c r="I277" s="21" t="n"/>
      <c r="J277" s="21" t="n"/>
      <c r="K277" s="21" t="n"/>
      <c r="L277" s="21" t="n"/>
      <c r="M277" s="21" t="n"/>
      <c r="N277" s="21" t="n"/>
    </row>
    <row r="278" ht="14.25" customHeight="1" s="474">
      <c r="A278" s="603" t="n"/>
      <c r="B278" s="21" t="n"/>
      <c r="C278" s="21" t="n"/>
      <c r="D278" s="21" t="n"/>
      <c r="E278" s="21" t="n"/>
      <c r="F278" s="21" t="n"/>
      <c r="G278" s="21" t="n"/>
      <c r="H278" s="21" t="n"/>
      <c r="I278" s="21" t="n"/>
      <c r="J278" s="21" t="n"/>
      <c r="K278" s="21" t="n"/>
      <c r="L278" s="21" t="n"/>
      <c r="M278" s="21" t="n"/>
      <c r="N278" s="21" t="n"/>
    </row>
    <row r="279" ht="14.25" customHeight="1" s="474">
      <c r="A279" s="603" t="n"/>
      <c r="B279" s="21" t="n"/>
      <c r="C279" s="21" t="n"/>
      <c r="D279" s="21" t="n"/>
      <c r="E279" s="21" t="n"/>
      <c r="F279" s="21" t="n"/>
      <c r="G279" s="21" t="n"/>
      <c r="H279" s="21" t="n"/>
      <c r="I279" s="21" t="n"/>
      <c r="J279" s="21" t="n"/>
      <c r="K279" s="21" t="n"/>
      <c r="L279" s="21" t="n"/>
      <c r="M279" s="21" t="n"/>
      <c r="N279" s="21" t="n"/>
    </row>
    <row r="280" ht="14.25" customHeight="1" s="474">
      <c r="A280" s="603" t="n"/>
      <c r="B280" s="21" t="n"/>
      <c r="C280" s="21" t="n"/>
      <c r="D280" s="21" t="n"/>
      <c r="E280" s="21" t="n"/>
      <c r="F280" s="21" t="n"/>
      <c r="G280" s="21" t="n"/>
      <c r="H280" s="21" t="n"/>
      <c r="I280" s="21" t="n"/>
      <c r="J280" s="21" t="n"/>
      <c r="K280" s="21" t="n"/>
      <c r="L280" s="21" t="n"/>
      <c r="M280" s="21" t="n"/>
      <c r="N280" s="21" t="n"/>
    </row>
    <row r="281" ht="14.25" customHeight="1" s="474">
      <c r="A281" s="603" t="n"/>
      <c r="B281" s="21" t="n"/>
      <c r="C281" s="21" t="n"/>
      <c r="D281" s="21" t="n"/>
      <c r="E281" s="21" t="n"/>
      <c r="F281" s="21" t="n"/>
      <c r="G281" s="21" t="n"/>
      <c r="H281" s="21" t="n"/>
      <c r="I281" s="21" t="n"/>
      <c r="J281" s="21" t="n"/>
      <c r="K281" s="21" t="n"/>
      <c r="L281" s="21" t="n"/>
      <c r="M281" s="21" t="n"/>
      <c r="N281" s="21" t="n"/>
    </row>
    <row r="282" ht="14.25" customHeight="1" s="474">
      <c r="A282" s="603" t="n"/>
      <c r="B282" s="21" t="n"/>
      <c r="C282" s="21" t="n"/>
      <c r="D282" s="21" t="n"/>
      <c r="E282" s="21" t="n"/>
      <c r="F282" s="21" t="n"/>
      <c r="G282" s="21" t="n"/>
      <c r="H282" s="21" t="n"/>
      <c r="I282" s="21" t="n"/>
      <c r="J282" s="21" t="n"/>
      <c r="K282" s="21" t="n"/>
      <c r="L282" s="21" t="n"/>
      <c r="M282" s="21" t="n"/>
      <c r="N282" s="21" t="n"/>
    </row>
    <row r="283" ht="14.25" customHeight="1" s="474">
      <c r="A283" s="603" t="n"/>
      <c r="B283" s="21" t="n"/>
      <c r="C283" s="21" t="n"/>
      <c r="D283" s="21" t="n"/>
      <c r="E283" s="21" t="n"/>
      <c r="F283" s="21" t="n"/>
      <c r="G283" s="21" t="n"/>
      <c r="H283" s="21" t="n"/>
      <c r="I283" s="21" t="n"/>
      <c r="J283" s="21" t="n"/>
      <c r="K283" s="21" t="n"/>
      <c r="L283" s="21" t="n"/>
      <c r="M283" s="21" t="n"/>
      <c r="N283" s="21" t="n"/>
    </row>
    <row r="284" ht="14.25" customHeight="1" s="474">
      <c r="A284" s="603" t="n"/>
      <c r="B284" s="21" t="n"/>
      <c r="C284" s="21" t="n"/>
      <c r="D284" s="21" t="n"/>
      <c r="E284" s="21" t="n"/>
      <c r="F284" s="21" t="n"/>
      <c r="G284" s="21" t="n"/>
      <c r="H284" s="21" t="n"/>
      <c r="I284" s="21" t="n"/>
      <c r="J284" s="21" t="n"/>
      <c r="K284" s="21" t="n"/>
      <c r="L284" s="21" t="n"/>
      <c r="M284" s="21" t="n"/>
      <c r="N284" s="21" t="n"/>
    </row>
    <row r="285" ht="14.25" customHeight="1" s="474">
      <c r="A285" s="603" t="n"/>
      <c r="B285" s="21" t="n"/>
      <c r="C285" s="21" t="n"/>
      <c r="D285" s="21" t="n"/>
      <c r="E285" s="21" t="n"/>
      <c r="F285" s="21" t="n"/>
      <c r="G285" s="21" t="n"/>
      <c r="H285" s="21" t="n"/>
      <c r="I285" s="21" t="n"/>
      <c r="J285" s="21" t="n"/>
      <c r="K285" s="21" t="n"/>
      <c r="L285" s="21" t="n"/>
      <c r="M285" s="21" t="n"/>
      <c r="N285" s="21" t="n"/>
    </row>
    <row r="286" ht="14.25" customHeight="1" s="474">
      <c r="A286" s="603" t="n"/>
      <c r="B286" s="21" t="n"/>
      <c r="C286" s="21" t="n"/>
      <c r="D286" s="21" t="n"/>
      <c r="E286" s="21" t="n"/>
      <c r="F286" s="21" t="n"/>
      <c r="G286" s="21" t="n"/>
      <c r="H286" s="21" t="n"/>
      <c r="I286" s="21" t="n"/>
      <c r="J286" s="21" t="n"/>
      <c r="K286" s="21" t="n"/>
      <c r="L286" s="21" t="n"/>
      <c r="M286" s="21" t="n"/>
      <c r="N286" s="21" t="n"/>
    </row>
    <row r="287" ht="14.25" customHeight="1" s="474">
      <c r="A287" s="603" t="n"/>
      <c r="B287" s="21" t="n"/>
      <c r="C287" s="21" t="n"/>
      <c r="D287" s="21" t="n"/>
      <c r="E287" s="21" t="n"/>
      <c r="F287" s="21" t="n"/>
      <c r="G287" s="21" t="n"/>
      <c r="H287" s="21" t="n"/>
      <c r="I287" s="21" t="n"/>
      <c r="J287" s="21" t="n"/>
      <c r="K287" s="21" t="n"/>
      <c r="L287" s="21" t="n"/>
      <c r="M287" s="21" t="n"/>
      <c r="N287" s="21" t="n"/>
    </row>
    <row r="288" ht="14.25" customHeight="1" s="474">
      <c r="A288" s="603" t="n"/>
      <c r="B288" s="21" t="n"/>
      <c r="C288" s="21" t="n"/>
      <c r="D288" s="21" t="n"/>
      <c r="E288" s="21" t="n"/>
      <c r="F288" s="21" t="n"/>
      <c r="G288" s="21" t="n"/>
      <c r="H288" s="21" t="n"/>
      <c r="I288" s="21" t="n"/>
      <c r="J288" s="21" t="n"/>
      <c r="K288" s="21" t="n"/>
      <c r="L288" s="21" t="n"/>
      <c r="M288" s="21" t="n"/>
      <c r="N288" s="21" t="n"/>
    </row>
    <row r="289" ht="14.25" customHeight="1" s="474">
      <c r="A289" s="603" t="n"/>
      <c r="B289" s="21" t="n"/>
      <c r="C289" s="21" t="n"/>
      <c r="D289" s="21" t="n"/>
      <c r="E289" s="21" t="n"/>
      <c r="F289" s="21" t="n"/>
      <c r="G289" s="21" t="n"/>
      <c r="H289" s="21" t="n"/>
      <c r="I289" s="21" t="n"/>
      <c r="J289" s="21" t="n"/>
      <c r="K289" s="21" t="n"/>
      <c r="L289" s="21" t="n"/>
      <c r="M289" s="21" t="n"/>
      <c r="N289" s="21" t="n"/>
    </row>
    <row r="290" ht="14.25" customHeight="1" s="474">
      <c r="A290" s="603" t="n"/>
      <c r="B290" s="21" t="n"/>
      <c r="C290" s="21" t="n"/>
      <c r="D290" s="21" t="n"/>
      <c r="E290" s="21" t="n"/>
      <c r="F290" s="21" t="n"/>
      <c r="G290" s="21" t="n"/>
      <c r="H290" s="21" t="n"/>
      <c r="I290" s="21" t="n"/>
      <c r="J290" s="21" t="n"/>
      <c r="K290" s="21" t="n"/>
      <c r="L290" s="21" t="n"/>
      <c r="M290" s="21" t="n"/>
      <c r="N290" s="21" t="n"/>
    </row>
    <row r="291" ht="14.25" customHeight="1" s="474">
      <c r="A291" s="603" t="n"/>
      <c r="B291" s="21" t="n"/>
      <c r="C291" s="21" t="n"/>
      <c r="D291" s="21" t="n"/>
      <c r="E291" s="21" t="n"/>
      <c r="F291" s="21" t="n"/>
      <c r="G291" s="21" t="n"/>
      <c r="H291" s="21" t="n"/>
      <c r="I291" s="21" t="n"/>
      <c r="J291" s="21" t="n"/>
      <c r="K291" s="21" t="n"/>
      <c r="L291" s="21" t="n"/>
      <c r="M291" s="21" t="n"/>
      <c r="N291" s="21" t="n"/>
    </row>
    <row r="292" ht="14.25" customHeight="1" s="474">
      <c r="A292" s="603" t="n"/>
      <c r="B292" s="21" t="n"/>
      <c r="C292" s="21" t="n"/>
      <c r="D292" s="21" t="n"/>
      <c r="E292" s="21" t="n"/>
      <c r="F292" s="21" t="n"/>
      <c r="G292" s="21" t="n"/>
      <c r="H292" s="21" t="n"/>
      <c r="I292" s="21" t="n"/>
      <c r="J292" s="21" t="n"/>
      <c r="K292" s="21" t="n"/>
      <c r="L292" s="21" t="n"/>
      <c r="M292" s="21" t="n"/>
      <c r="N292" s="21" t="n"/>
    </row>
    <row r="293" ht="14.25" customHeight="1" s="474">
      <c r="A293" s="603" t="n"/>
      <c r="B293" s="21" t="n"/>
      <c r="C293" s="21" t="n"/>
      <c r="D293" s="21" t="n"/>
      <c r="E293" s="21" t="n"/>
      <c r="F293" s="21" t="n"/>
      <c r="G293" s="21" t="n"/>
      <c r="H293" s="21" t="n"/>
      <c r="I293" s="21" t="n"/>
      <c r="J293" s="21" t="n"/>
      <c r="K293" s="21" t="n"/>
      <c r="L293" s="21" t="n"/>
      <c r="M293" s="21" t="n"/>
      <c r="N293" s="21" t="n"/>
    </row>
    <row r="294" ht="14.25" customHeight="1" s="474">
      <c r="A294" s="603" t="n"/>
      <c r="B294" s="21" t="n"/>
      <c r="C294" s="21" t="n"/>
      <c r="D294" s="21" t="n"/>
      <c r="E294" s="21" t="n"/>
      <c r="F294" s="21" t="n"/>
      <c r="G294" s="21" t="n"/>
      <c r="H294" s="21" t="n"/>
      <c r="I294" s="21" t="n"/>
      <c r="J294" s="21" t="n"/>
      <c r="K294" s="21" t="n"/>
      <c r="L294" s="21" t="n"/>
      <c r="M294" s="21" t="n"/>
      <c r="N294" s="21" t="n"/>
    </row>
    <row r="295" ht="14.25" customHeight="1" s="474">
      <c r="A295" s="603" t="n"/>
      <c r="B295" s="21" t="n"/>
      <c r="C295" s="21" t="n"/>
      <c r="D295" s="21" t="n"/>
      <c r="E295" s="21" t="n"/>
      <c r="F295" s="21" t="n"/>
      <c r="G295" s="21" t="n"/>
      <c r="H295" s="21" t="n"/>
      <c r="I295" s="21" t="n"/>
      <c r="J295" s="21" t="n"/>
      <c r="K295" s="21" t="n"/>
      <c r="L295" s="21" t="n"/>
      <c r="M295" s="21" t="n"/>
      <c r="N295" s="21" t="n"/>
    </row>
    <row r="296" ht="14.25" customHeight="1" s="474">
      <c r="A296" s="603" t="n"/>
      <c r="B296" s="21" t="n"/>
      <c r="C296" s="21" t="n"/>
      <c r="D296" s="21" t="n"/>
      <c r="E296" s="21" t="n"/>
      <c r="F296" s="21" t="n"/>
      <c r="G296" s="21" t="n"/>
      <c r="H296" s="21" t="n"/>
      <c r="I296" s="21" t="n"/>
      <c r="J296" s="21" t="n"/>
      <c r="K296" s="21" t="n"/>
      <c r="L296" s="21" t="n"/>
      <c r="M296" s="21" t="n"/>
      <c r="N296" s="21" t="n"/>
    </row>
    <row r="297" ht="14.25" customHeight="1" s="474">
      <c r="A297" s="603" t="n"/>
      <c r="B297" s="21" t="n"/>
      <c r="C297" s="21" t="n"/>
      <c r="D297" s="21" t="n"/>
      <c r="E297" s="21" t="n"/>
      <c r="F297" s="21" t="n"/>
      <c r="G297" s="21" t="n"/>
      <c r="H297" s="21" t="n"/>
      <c r="I297" s="21" t="n"/>
      <c r="J297" s="21" t="n"/>
      <c r="K297" s="21" t="n"/>
      <c r="L297" s="21" t="n"/>
      <c r="M297" s="21" t="n"/>
      <c r="N297" s="21" t="n"/>
    </row>
    <row r="298" ht="14.25" customHeight="1" s="474">
      <c r="A298" s="603" t="n"/>
      <c r="B298" s="21" t="n"/>
      <c r="C298" s="21" t="n"/>
      <c r="D298" s="21" t="n"/>
      <c r="E298" s="21" t="n"/>
      <c r="F298" s="21" t="n"/>
      <c r="G298" s="21" t="n"/>
      <c r="H298" s="21" t="n"/>
      <c r="I298" s="21" t="n"/>
      <c r="J298" s="21" t="n"/>
      <c r="K298" s="21" t="n"/>
      <c r="L298" s="21" t="n"/>
      <c r="M298" s="21" t="n"/>
      <c r="N298" s="21" t="n"/>
    </row>
    <row r="299" ht="14.25" customHeight="1" s="474">
      <c r="A299" s="603" t="n"/>
      <c r="B299" s="21" t="n"/>
      <c r="C299" s="21" t="n"/>
      <c r="D299" s="21" t="n"/>
      <c r="E299" s="21" t="n"/>
      <c r="F299" s="21" t="n"/>
      <c r="G299" s="21" t="n"/>
      <c r="H299" s="21" t="n"/>
      <c r="I299" s="21" t="n"/>
      <c r="J299" s="21" t="n"/>
      <c r="K299" s="21" t="n"/>
      <c r="L299" s="21" t="n"/>
      <c r="M299" s="21" t="n"/>
      <c r="N299" s="21" t="n"/>
    </row>
    <row r="300" ht="14.25" customHeight="1" s="474">
      <c r="A300" s="603" t="n"/>
      <c r="B300" s="21" t="n"/>
      <c r="C300" s="21" t="n"/>
      <c r="D300" s="21" t="n"/>
      <c r="E300" s="21" t="n"/>
      <c r="F300" s="21" t="n"/>
      <c r="G300" s="21" t="n"/>
      <c r="H300" s="21" t="n"/>
      <c r="I300" s="21" t="n"/>
      <c r="J300" s="21" t="n"/>
      <c r="K300" s="21" t="n"/>
      <c r="L300" s="21" t="n"/>
      <c r="M300" s="21" t="n"/>
      <c r="N300" s="21" t="n"/>
    </row>
    <row r="301" ht="14.25" customHeight="1" s="474">
      <c r="A301" s="603" t="n"/>
      <c r="B301" s="21" t="n"/>
      <c r="C301" s="21" t="n"/>
      <c r="D301" s="21" t="n"/>
      <c r="E301" s="21" t="n"/>
      <c r="F301" s="21" t="n"/>
      <c r="G301" s="21" t="n"/>
      <c r="H301" s="21" t="n"/>
      <c r="I301" s="21" t="n"/>
      <c r="J301" s="21" t="n"/>
      <c r="K301" s="21" t="n"/>
      <c r="L301" s="21" t="n"/>
      <c r="M301" s="21" t="n"/>
      <c r="N301" s="21" t="n"/>
    </row>
    <row r="302" ht="14.25" customHeight="1" s="474">
      <c r="A302" s="603" t="n"/>
      <c r="B302" s="21" t="n"/>
      <c r="C302" s="21" t="n"/>
      <c r="D302" s="21" t="n"/>
      <c r="E302" s="21" t="n"/>
      <c r="F302" s="21" t="n"/>
      <c r="G302" s="21" t="n"/>
      <c r="H302" s="21" t="n"/>
      <c r="I302" s="21" t="n"/>
      <c r="J302" s="21" t="n"/>
      <c r="K302" s="21" t="n"/>
      <c r="L302" s="21" t="n"/>
      <c r="M302" s="21" t="n"/>
      <c r="N302" s="21" t="n"/>
    </row>
    <row r="303" ht="14.25" customHeight="1" s="474">
      <c r="A303" s="603" t="n"/>
      <c r="B303" s="21" t="n"/>
      <c r="C303" s="21" t="n"/>
      <c r="D303" s="21" t="n"/>
      <c r="E303" s="21" t="n"/>
      <c r="F303" s="21" t="n"/>
      <c r="G303" s="21" t="n"/>
      <c r="H303" s="21" t="n"/>
      <c r="I303" s="21" t="n"/>
      <c r="J303" s="21" t="n"/>
      <c r="K303" s="21" t="n"/>
      <c r="L303" s="21" t="n"/>
      <c r="M303" s="21" t="n"/>
      <c r="N303" s="21" t="n"/>
    </row>
    <row r="304" ht="14.25" customHeight="1" s="474">
      <c r="A304" s="603" t="n"/>
      <c r="B304" s="21" t="n"/>
      <c r="C304" s="21" t="n"/>
      <c r="D304" s="21" t="n"/>
      <c r="E304" s="21" t="n"/>
      <c r="F304" s="21" t="n"/>
      <c r="G304" s="21" t="n"/>
      <c r="H304" s="21" t="n"/>
      <c r="I304" s="21" t="n"/>
      <c r="J304" s="21" t="n"/>
      <c r="K304" s="21" t="n"/>
      <c r="L304" s="21" t="n"/>
      <c r="M304" s="21" t="n"/>
      <c r="N304" s="21" t="n"/>
    </row>
    <row r="305" ht="14.25" customHeight="1" s="474">
      <c r="A305" s="603" t="n"/>
      <c r="B305" s="21" t="n"/>
      <c r="C305" s="21" t="n"/>
      <c r="D305" s="21" t="n"/>
      <c r="E305" s="21" t="n"/>
      <c r="F305" s="21" t="n"/>
      <c r="G305" s="21" t="n"/>
      <c r="H305" s="21" t="n"/>
      <c r="I305" s="21" t="n"/>
      <c r="J305" s="21" t="n"/>
      <c r="K305" s="21" t="n"/>
      <c r="L305" s="21" t="n"/>
      <c r="M305" s="21" t="n"/>
      <c r="N305" s="21" t="n"/>
    </row>
    <row r="306" ht="14.25" customHeight="1" s="474">
      <c r="A306" s="603" t="n"/>
      <c r="B306" s="21" t="n"/>
      <c r="C306" s="21" t="n"/>
      <c r="D306" s="21" t="n"/>
      <c r="E306" s="21" t="n"/>
      <c r="F306" s="21" t="n"/>
      <c r="G306" s="21" t="n"/>
      <c r="H306" s="21" t="n"/>
      <c r="I306" s="21" t="n"/>
      <c r="J306" s="21" t="n"/>
      <c r="K306" s="21" t="n"/>
      <c r="L306" s="21" t="n"/>
      <c r="M306" s="21" t="n"/>
      <c r="N306" s="21" t="n"/>
    </row>
    <row r="307" ht="14.25" customHeight="1" s="474">
      <c r="A307" s="603" t="n"/>
      <c r="B307" s="21" t="n"/>
      <c r="C307" s="21" t="n"/>
      <c r="D307" s="21" t="n"/>
      <c r="E307" s="21" t="n"/>
      <c r="F307" s="21" t="n"/>
      <c r="G307" s="21" t="n"/>
      <c r="H307" s="21" t="n"/>
      <c r="I307" s="21" t="n"/>
      <c r="J307" s="21" t="n"/>
      <c r="K307" s="21" t="n"/>
      <c r="L307" s="21" t="n"/>
      <c r="M307" s="21" t="n"/>
      <c r="N307" s="21" t="n"/>
    </row>
    <row r="308" ht="14.25" customHeight="1" s="474">
      <c r="A308" s="603" t="n"/>
      <c r="B308" s="21" t="n"/>
      <c r="C308" s="21" t="n"/>
      <c r="D308" s="21" t="n"/>
      <c r="E308" s="21" t="n"/>
      <c r="F308" s="21" t="n"/>
      <c r="G308" s="21" t="n"/>
      <c r="H308" s="21" t="n"/>
      <c r="I308" s="21" t="n"/>
      <c r="J308" s="21" t="n"/>
      <c r="K308" s="21" t="n"/>
      <c r="L308" s="21" t="n"/>
      <c r="M308" s="21" t="n"/>
      <c r="N308" s="21" t="n"/>
    </row>
    <row r="309" ht="14.25" customHeight="1" s="474">
      <c r="A309" s="603" t="n"/>
      <c r="B309" s="21" t="n"/>
      <c r="C309" s="21" t="n"/>
      <c r="D309" s="21" t="n"/>
      <c r="E309" s="21" t="n"/>
      <c r="F309" s="21" t="n"/>
      <c r="G309" s="21" t="n"/>
      <c r="H309" s="21" t="n"/>
      <c r="I309" s="21" t="n"/>
      <c r="J309" s="21" t="n"/>
      <c r="K309" s="21" t="n"/>
      <c r="L309" s="21" t="n"/>
      <c r="M309" s="21" t="n"/>
      <c r="N309" s="21" t="n"/>
    </row>
    <row r="310" ht="14.25" customHeight="1" s="474">
      <c r="A310" s="603" t="n"/>
      <c r="B310" s="21" t="n"/>
      <c r="C310" s="21" t="n"/>
      <c r="D310" s="21" t="n"/>
      <c r="E310" s="21" t="n"/>
      <c r="F310" s="21" t="n"/>
      <c r="G310" s="21" t="n"/>
      <c r="H310" s="21" t="n"/>
      <c r="I310" s="21" t="n"/>
      <c r="J310" s="21" t="n"/>
      <c r="K310" s="21" t="n"/>
      <c r="L310" s="21" t="n"/>
      <c r="M310" s="21" t="n"/>
      <c r="N310" s="21" t="n"/>
    </row>
    <row r="311" ht="14.25" customHeight="1" s="474">
      <c r="A311" s="603" t="n"/>
      <c r="B311" s="21" t="n"/>
      <c r="C311" s="21" t="n"/>
      <c r="D311" s="21" t="n"/>
      <c r="E311" s="21" t="n"/>
      <c r="F311" s="21" t="n"/>
      <c r="G311" s="21" t="n"/>
      <c r="H311" s="21" t="n"/>
      <c r="I311" s="21" t="n"/>
      <c r="J311" s="21" t="n"/>
      <c r="K311" s="21" t="n"/>
      <c r="L311" s="21" t="n"/>
      <c r="M311" s="21" t="n"/>
      <c r="N311" s="21" t="n"/>
    </row>
    <row r="312" ht="14.25" customHeight="1" s="474">
      <c r="A312" s="603" t="n"/>
      <c r="B312" s="21" t="n"/>
      <c r="C312" s="21" t="n"/>
      <c r="D312" s="21" t="n"/>
      <c r="E312" s="21" t="n"/>
      <c r="F312" s="21" t="n"/>
      <c r="G312" s="21" t="n"/>
      <c r="H312" s="21" t="n"/>
      <c r="I312" s="21" t="n"/>
      <c r="J312" s="21" t="n"/>
      <c r="K312" s="21" t="n"/>
      <c r="L312" s="21" t="n"/>
      <c r="M312" s="21" t="n"/>
      <c r="N312" s="21" t="n"/>
    </row>
    <row r="313" ht="14.25" customHeight="1" s="474">
      <c r="A313" s="603" t="n"/>
      <c r="B313" s="21" t="n"/>
      <c r="C313" s="21" t="n"/>
      <c r="D313" s="21" t="n"/>
      <c r="E313" s="21" t="n"/>
      <c r="F313" s="21" t="n"/>
      <c r="G313" s="21" t="n"/>
      <c r="H313" s="21" t="n"/>
      <c r="I313" s="21" t="n"/>
      <c r="J313" s="21" t="n"/>
      <c r="K313" s="21" t="n"/>
      <c r="L313" s="21" t="n"/>
      <c r="M313" s="21" t="n"/>
      <c r="N313" s="21" t="n"/>
    </row>
    <row r="314" ht="14.25" customHeight="1" s="474">
      <c r="A314" s="603" t="n"/>
      <c r="B314" s="21" t="n"/>
      <c r="C314" s="21" t="n"/>
      <c r="D314" s="21" t="n"/>
      <c r="E314" s="21" t="n"/>
      <c r="F314" s="21" t="n"/>
      <c r="G314" s="21" t="n"/>
      <c r="H314" s="21" t="n"/>
      <c r="I314" s="21" t="n"/>
      <c r="J314" s="21" t="n"/>
      <c r="K314" s="21" t="n"/>
      <c r="L314" s="21" t="n"/>
      <c r="M314" s="21" t="n"/>
      <c r="N314" s="21" t="n"/>
    </row>
    <row r="315" ht="14.25" customHeight="1" s="474">
      <c r="A315" s="603" t="n"/>
      <c r="B315" s="21" t="n"/>
      <c r="C315" s="21" t="n"/>
      <c r="D315" s="21" t="n"/>
      <c r="E315" s="21" t="n"/>
      <c r="F315" s="21" t="n"/>
      <c r="G315" s="21" t="n"/>
      <c r="H315" s="21" t="n"/>
      <c r="I315" s="21" t="n"/>
      <c r="J315" s="21" t="n"/>
      <c r="K315" s="21" t="n"/>
      <c r="L315" s="21" t="n"/>
      <c r="M315" s="21" t="n"/>
      <c r="N315" s="21" t="n"/>
    </row>
    <row r="316" ht="14.25" customHeight="1" s="474">
      <c r="A316" s="603" t="n"/>
      <c r="B316" s="21" t="n"/>
      <c r="C316" s="21" t="n"/>
      <c r="D316" s="21" t="n"/>
      <c r="E316" s="21" t="n"/>
      <c r="F316" s="21" t="n"/>
      <c r="G316" s="21" t="n"/>
      <c r="H316" s="21" t="n"/>
      <c r="I316" s="21" t="n"/>
      <c r="J316" s="21" t="n"/>
      <c r="K316" s="21" t="n"/>
      <c r="L316" s="21" t="n"/>
      <c r="M316" s="21" t="n"/>
      <c r="N316" s="21" t="n"/>
    </row>
    <row r="317" ht="14.25" customHeight="1" s="474">
      <c r="A317" s="603" t="n"/>
      <c r="B317" s="21" t="n"/>
      <c r="C317" s="21" t="n"/>
      <c r="D317" s="21" t="n"/>
      <c r="E317" s="21" t="n"/>
      <c r="F317" s="21" t="n"/>
      <c r="G317" s="21" t="n"/>
      <c r="H317" s="21" t="n"/>
      <c r="I317" s="21" t="n"/>
      <c r="J317" s="21" t="n"/>
      <c r="K317" s="21" t="n"/>
      <c r="L317" s="21" t="n"/>
      <c r="M317" s="21" t="n"/>
      <c r="N317" s="21" t="n"/>
    </row>
    <row r="318" ht="14.25" customHeight="1" s="474">
      <c r="A318" s="603" t="n"/>
      <c r="B318" s="21" t="n"/>
      <c r="C318" s="21" t="n"/>
      <c r="D318" s="21" t="n"/>
      <c r="E318" s="21" t="n"/>
      <c r="F318" s="21" t="n"/>
      <c r="G318" s="21" t="n"/>
      <c r="H318" s="21" t="n"/>
      <c r="I318" s="21" t="n"/>
      <c r="J318" s="21" t="n"/>
      <c r="K318" s="21" t="n"/>
      <c r="L318" s="21" t="n"/>
      <c r="M318" s="21" t="n"/>
      <c r="N318" s="21" t="n"/>
    </row>
    <row r="319" ht="14.25" customHeight="1" s="474">
      <c r="A319" s="603" t="n"/>
      <c r="B319" s="21" t="n"/>
      <c r="C319" s="21" t="n"/>
      <c r="D319" s="21" t="n"/>
      <c r="E319" s="21" t="n"/>
      <c r="F319" s="21" t="n"/>
      <c r="G319" s="21" t="n"/>
      <c r="H319" s="21" t="n"/>
      <c r="I319" s="21" t="n"/>
      <c r="J319" s="21" t="n"/>
      <c r="K319" s="21" t="n"/>
      <c r="L319" s="21" t="n"/>
      <c r="M319" s="21" t="n"/>
      <c r="N319" s="21" t="n"/>
    </row>
    <row r="320" ht="14.25" customHeight="1" s="474">
      <c r="A320" s="603" t="n"/>
      <c r="B320" s="21" t="n"/>
      <c r="C320" s="21" t="n"/>
      <c r="D320" s="21" t="n"/>
      <c r="E320" s="21" t="n"/>
      <c r="F320" s="21" t="n"/>
      <c r="G320" s="21" t="n"/>
      <c r="H320" s="21" t="n"/>
      <c r="I320" s="21" t="n"/>
      <c r="J320" s="21" t="n"/>
      <c r="K320" s="21" t="n"/>
      <c r="L320" s="21" t="n"/>
      <c r="M320" s="21" t="n"/>
      <c r="N320" s="21" t="n"/>
    </row>
    <row r="321" ht="14.25" customHeight="1" s="474">
      <c r="A321" s="603" t="n"/>
      <c r="B321" s="21" t="n"/>
      <c r="C321" s="21" t="n"/>
      <c r="D321" s="21" t="n"/>
      <c r="E321" s="21" t="n"/>
      <c r="F321" s="21" t="n"/>
      <c r="G321" s="21" t="n"/>
      <c r="H321" s="21" t="n"/>
      <c r="I321" s="21" t="n"/>
      <c r="J321" s="21" t="n"/>
      <c r="K321" s="21" t="n"/>
      <c r="L321" s="21" t="n"/>
      <c r="M321" s="21" t="n"/>
      <c r="N321" s="21" t="n"/>
    </row>
    <row r="322" ht="14.25" customHeight="1" s="474">
      <c r="A322" s="603" t="n"/>
      <c r="B322" s="21" t="n"/>
      <c r="C322" s="21" t="n"/>
      <c r="D322" s="21" t="n"/>
      <c r="E322" s="21" t="n"/>
      <c r="F322" s="21" t="n"/>
      <c r="G322" s="21" t="n"/>
      <c r="H322" s="21" t="n"/>
      <c r="I322" s="21" t="n"/>
      <c r="J322" s="21" t="n"/>
      <c r="K322" s="21" t="n"/>
      <c r="L322" s="21" t="n"/>
      <c r="M322" s="21" t="n"/>
      <c r="N322" s="21" t="n"/>
    </row>
    <row r="323" ht="14.25" customHeight="1" s="474">
      <c r="A323" s="603" t="n"/>
      <c r="B323" s="21" t="n"/>
      <c r="C323" s="21" t="n"/>
      <c r="D323" s="21" t="n"/>
      <c r="E323" s="21" t="n"/>
      <c r="F323" s="21" t="n"/>
      <c r="G323" s="21" t="n"/>
      <c r="H323" s="21" t="n"/>
      <c r="I323" s="21" t="n"/>
      <c r="J323" s="21" t="n"/>
      <c r="K323" s="21" t="n"/>
      <c r="L323" s="21" t="n"/>
      <c r="M323" s="21" t="n"/>
      <c r="N323" s="21" t="n"/>
    </row>
    <row r="324" ht="14.25" customHeight="1" s="474">
      <c r="A324" s="603" t="n"/>
      <c r="B324" s="21" t="n"/>
      <c r="C324" s="21" t="n"/>
      <c r="D324" s="21" t="n"/>
      <c r="E324" s="21" t="n"/>
      <c r="F324" s="21" t="n"/>
      <c r="G324" s="21" t="n"/>
      <c r="H324" s="21" t="n"/>
      <c r="I324" s="21" t="n"/>
      <c r="J324" s="21" t="n"/>
      <c r="K324" s="21" t="n"/>
      <c r="L324" s="21" t="n"/>
      <c r="M324" s="21" t="n"/>
      <c r="N324" s="21" t="n"/>
    </row>
    <row r="325" ht="14.25" customHeight="1" s="474">
      <c r="A325" s="603" t="n"/>
      <c r="B325" s="21" t="n"/>
      <c r="C325" s="21" t="n"/>
      <c r="D325" s="21" t="n"/>
      <c r="E325" s="21" t="n"/>
      <c r="F325" s="21" t="n"/>
      <c r="G325" s="21" t="n"/>
      <c r="H325" s="21" t="n"/>
      <c r="I325" s="21" t="n"/>
      <c r="J325" s="21" t="n"/>
      <c r="K325" s="21" t="n"/>
      <c r="L325" s="21" t="n"/>
      <c r="M325" s="21" t="n"/>
      <c r="N325" s="21" t="n"/>
    </row>
    <row r="326" ht="14.25" customHeight="1" s="474">
      <c r="A326" s="603" t="n"/>
      <c r="B326" s="21" t="n"/>
      <c r="C326" s="21" t="n"/>
      <c r="D326" s="21" t="n"/>
      <c r="E326" s="21" t="n"/>
      <c r="F326" s="21" t="n"/>
      <c r="G326" s="21" t="n"/>
      <c r="H326" s="21" t="n"/>
      <c r="I326" s="21" t="n"/>
      <c r="J326" s="21" t="n"/>
      <c r="K326" s="21" t="n"/>
      <c r="L326" s="21" t="n"/>
      <c r="M326" s="21" t="n"/>
      <c r="N326" s="21" t="n"/>
    </row>
    <row r="327" ht="14.25" customHeight="1" s="474">
      <c r="A327" s="603" t="n"/>
      <c r="B327" s="21" t="n"/>
      <c r="C327" s="21" t="n"/>
      <c r="D327" s="21" t="n"/>
      <c r="E327" s="21" t="n"/>
      <c r="F327" s="21" t="n"/>
      <c r="G327" s="21" t="n"/>
      <c r="H327" s="21" t="n"/>
      <c r="I327" s="21" t="n"/>
      <c r="J327" s="21" t="n"/>
      <c r="K327" s="21" t="n"/>
      <c r="L327" s="21" t="n"/>
      <c r="M327" s="21" t="n"/>
      <c r="N327" s="21" t="n"/>
    </row>
    <row r="328" ht="14.25" customHeight="1" s="474">
      <c r="A328" s="603" t="n"/>
      <c r="B328" s="21" t="n"/>
      <c r="C328" s="21" t="n"/>
      <c r="D328" s="21" t="n"/>
      <c r="E328" s="21" t="n"/>
      <c r="F328" s="21" t="n"/>
      <c r="G328" s="21" t="n"/>
      <c r="H328" s="21" t="n"/>
      <c r="I328" s="21" t="n"/>
      <c r="J328" s="21" t="n"/>
      <c r="K328" s="21" t="n"/>
      <c r="L328" s="21" t="n"/>
      <c r="M328" s="21" t="n"/>
      <c r="N328" s="21" t="n"/>
    </row>
    <row r="329" ht="14.25" customHeight="1" s="474">
      <c r="A329" s="603" t="n"/>
      <c r="B329" s="21" t="n"/>
      <c r="C329" s="21" t="n"/>
      <c r="D329" s="21" t="n"/>
      <c r="E329" s="21" t="n"/>
      <c r="F329" s="21" t="n"/>
      <c r="G329" s="21" t="n"/>
      <c r="H329" s="21" t="n"/>
      <c r="I329" s="21" t="n"/>
      <c r="J329" s="21" t="n"/>
      <c r="K329" s="21" t="n"/>
      <c r="L329" s="21" t="n"/>
      <c r="M329" s="21" t="n"/>
      <c r="N329" s="21" t="n"/>
    </row>
    <row r="330" ht="14.25" customHeight="1" s="474">
      <c r="A330" s="603" t="n"/>
      <c r="B330" s="21" t="n"/>
      <c r="C330" s="21" t="n"/>
      <c r="D330" s="21" t="n"/>
      <c r="E330" s="21" t="n"/>
      <c r="F330" s="21" t="n"/>
      <c r="G330" s="21" t="n"/>
      <c r="H330" s="21" t="n"/>
      <c r="I330" s="21" t="n"/>
      <c r="J330" s="21" t="n"/>
      <c r="K330" s="21" t="n"/>
      <c r="L330" s="21" t="n"/>
      <c r="M330" s="21" t="n"/>
      <c r="N330" s="21" t="n"/>
    </row>
    <row r="331" ht="14.25" customHeight="1" s="474">
      <c r="A331" s="603" t="n"/>
      <c r="B331" s="21" t="n"/>
      <c r="C331" s="21" t="n"/>
      <c r="D331" s="21" t="n"/>
      <c r="E331" s="21" t="n"/>
      <c r="F331" s="21" t="n"/>
      <c r="G331" s="21" t="n"/>
      <c r="H331" s="21" t="n"/>
      <c r="I331" s="21" t="n"/>
      <c r="J331" s="21" t="n"/>
      <c r="K331" s="21" t="n"/>
      <c r="L331" s="21" t="n"/>
      <c r="M331" s="21" t="n"/>
      <c r="N331" s="21" t="n"/>
    </row>
    <row r="332" ht="14.25" customHeight="1" s="474">
      <c r="A332" s="603" t="n"/>
      <c r="B332" s="21" t="n"/>
      <c r="C332" s="21" t="n"/>
      <c r="D332" s="21" t="n"/>
      <c r="E332" s="21" t="n"/>
      <c r="F332" s="21" t="n"/>
      <c r="G332" s="21" t="n"/>
      <c r="H332" s="21" t="n"/>
      <c r="I332" s="21" t="n"/>
      <c r="J332" s="21" t="n"/>
      <c r="K332" s="21" t="n"/>
      <c r="L332" s="21" t="n"/>
      <c r="M332" s="21" t="n"/>
      <c r="N332" s="21" t="n"/>
    </row>
    <row r="333" ht="14.25" customHeight="1" s="474">
      <c r="A333" s="603" t="n"/>
      <c r="B333" s="21" t="n"/>
      <c r="C333" s="21" t="n"/>
      <c r="D333" s="21" t="n"/>
      <c r="E333" s="21" t="n"/>
      <c r="F333" s="21" t="n"/>
      <c r="G333" s="21" t="n"/>
      <c r="H333" s="21" t="n"/>
      <c r="I333" s="21" t="n"/>
      <c r="J333" s="21" t="n"/>
      <c r="K333" s="21" t="n"/>
      <c r="L333" s="21" t="n"/>
      <c r="M333" s="21" t="n"/>
      <c r="N333" s="21" t="n"/>
    </row>
    <row r="334" ht="14.25" customHeight="1" s="474">
      <c r="A334" s="603" t="n"/>
      <c r="B334" s="21" t="n"/>
      <c r="C334" s="21" t="n"/>
      <c r="D334" s="21" t="n"/>
      <c r="E334" s="21" t="n"/>
      <c r="F334" s="21" t="n"/>
      <c r="G334" s="21" t="n"/>
      <c r="H334" s="21" t="n"/>
      <c r="I334" s="21" t="n"/>
      <c r="J334" s="21" t="n"/>
      <c r="K334" s="21" t="n"/>
      <c r="L334" s="21" t="n"/>
      <c r="M334" s="21" t="n"/>
      <c r="N334" s="21" t="n"/>
    </row>
    <row r="335" ht="14.25" customHeight="1" s="474">
      <c r="A335" s="603" t="n"/>
      <c r="B335" s="21" t="n"/>
      <c r="C335" s="21" t="n"/>
      <c r="D335" s="21" t="n"/>
      <c r="E335" s="21" t="n"/>
      <c r="F335" s="21" t="n"/>
      <c r="G335" s="21" t="n"/>
      <c r="H335" s="21" t="n"/>
      <c r="I335" s="21" t="n"/>
      <c r="J335" s="21" t="n"/>
      <c r="K335" s="21" t="n"/>
      <c r="L335" s="21" t="n"/>
      <c r="M335" s="21" t="n"/>
      <c r="N335" s="21" t="n"/>
    </row>
    <row r="336" ht="14.25" customHeight="1" s="474">
      <c r="A336" s="603" t="n"/>
      <c r="B336" s="21" t="n"/>
      <c r="C336" s="21" t="n"/>
      <c r="D336" s="21" t="n"/>
      <c r="E336" s="21" t="n"/>
      <c r="F336" s="21" t="n"/>
      <c r="G336" s="21" t="n"/>
      <c r="H336" s="21" t="n"/>
      <c r="I336" s="21" t="n"/>
      <c r="J336" s="21" t="n"/>
      <c r="K336" s="21" t="n"/>
      <c r="L336" s="21" t="n"/>
      <c r="M336" s="21" t="n"/>
      <c r="N336" s="21" t="n"/>
    </row>
    <row r="337" ht="14.25" customHeight="1" s="474">
      <c r="A337" s="603" t="n"/>
      <c r="B337" s="21" t="n"/>
      <c r="C337" s="21" t="n"/>
      <c r="D337" s="21" t="n"/>
      <c r="E337" s="21" t="n"/>
      <c r="F337" s="21" t="n"/>
      <c r="G337" s="21" t="n"/>
      <c r="H337" s="21" t="n"/>
      <c r="I337" s="21" t="n"/>
      <c r="J337" s="21" t="n"/>
      <c r="K337" s="21" t="n"/>
      <c r="L337" s="21" t="n"/>
      <c r="M337" s="21" t="n"/>
      <c r="N337" s="21" t="n"/>
    </row>
    <row r="338" ht="14.25" customHeight="1" s="474">
      <c r="A338" s="603" t="n"/>
      <c r="B338" s="21" t="n"/>
      <c r="C338" s="21" t="n"/>
      <c r="D338" s="21" t="n"/>
      <c r="E338" s="21" t="n"/>
      <c r="F338" s="21" t="n"/>
      <c r="G338" s="21" t="n"/>
      <c r="H338" s="21" t="n"/>
      <c r="I338" s="21" t="n"/>
      <c r="J338" s="21" t="n"/>
      <c r="K338" s="21" t="n"/>
      <c r="L338" s="21" t="n"/>
      <c r="M338" s="21" t="n"/>
      <c r="N338" s="21" t="n"/>
    </row>
    <row r="339" ht="14.25" customHeight="1" s="474">
      <c r="A339" s="603" t="n"/>
      <c r="B339" s="21" t="n"/>
      <c r="C339" s="21" t="n"/>
      <c r="D339" s="21" t="n"/>
      <c r="E339" s="21" t="n"/>
      <c r="F339" s="21" t="n"/>
      <c r="G339" s="21" t="n"/>
      <c r="H339" s="21" t="n"/>
      <c r="I339" s="21" t="n"/>
      <c r="J339" s="21" t="n"/>
      <c r="K339" s="21" t="n"/>
      <c r="L339" s="21" t="n"/>
      <c r="M339" s="21" t="n"/>
      <c r="N339" s="21" t="n"/>
    </row>
    <row r="340" ht="14.25" customHeight="1" s="474">
      <c r="A340" s="603" t="n"/>
      <c r="B340" s="21" t="n"/>
      <c r="C340" s="21" t="n"/>
      <c r="D340" s="21" t="n"/>
      <c r="E340" s="21" t="n"/>
      <c r="F340" s="21" t="n"/>
      <c r="G340" s="21" t="n"/>
      <c r="H340" s="21" t="n"/>
      <c r="I340" s="21" t="n"/>
      <c r="J340" s="21" t="n"/>
      <c r="K340" s="21" t="n"/>
      <c r="L340" s="21" t="n"/>
      <c r="M340" s="21" t="n"/>
      <c r="N340" s="21" t="n"/>
    </row>
    <row r="341" ht="14.25" customHeight="1" s="474">
      <c r="A341" s="603" t="n"/>
      <c r="B341" s="21" t="n"/>
      <c r="C341" s="21" t="n"/>
      <c r="D341" s="21" t="n"/>
      <c r="E341" s="21" t="n"/>
      <c r="F341" s="21" t="n"/>
      <c r="G341" s="21" t="n"/>
      <c r="H341" s="21" t="n"/>
      <c r="I341" s="21" t="n"/>
      <c r="J341" s="21" t="n"/>
      <c r="K341" s="21" t="n"/>
      <c r="L341" s="21" t="n"/>
      <c r="M341" s="21" t="n"/>
      <c r="N341" s="21" t="n"/>
    </row>
    <row r="342" ht="14.25" customHeight="1" s="474">
      <c r="A342" s="603" t="n"/>
      <c r="B342" s="21" t="n"/>
      <c r="C342" s="21" t="n"/>
      <c r="D342" s="21" t="n"/>
      <c r="E342" s="21" t="n"/>
      <c r="F342" s="21" t="n"/>
      <c r="G342" s="21" t="n"/>
      <c r="H342" s="21" t="n"/>
      <c r="I342" s="21" t="n"/>
      <c r="J342" s="21" t="n"/>
      <c r="K342" s="21" t="n"/>
      <c r="L342" s="21" t="n"/>
      <c r="M342" s="21" t="n"/>
      <c r="N342" s="21" t="n"/>
    </row>
    <row r="343" ht="14.25" customHeight="1" s="474">
      <c r="A343" s="603" t="n"/>
      <c r="B343" s="21" t="n"/>
      <c r="C343" s="21" t="n"/>
      <c r="D343" s="21" t="n"/>
      <c r="E343" s="21" t="n"/>
      <c r="F343" s="21" t="n"/>
      <c r="G343" s="21" t="n"/>
      <c r="H343" s="21" t="n"/>
      <c r="I343" s="21" t="n"/>
      <c r="J343" s="21" t="n"/>
      <c r="K343" s="21" t="n"/>
      <c r="L343" s="21" t="n"/>
      <c r="M343" s="21" t="n"/>
      <c r="N343" s="21" t="n"/>
    </row>
    <row r="344" ht="14.25" customHeight="1" s="474">
      <c r="A344" s="603" t="n"/>
      <c r="B344" s="21" t="n"/>
      <c r="C344" s="21" t="n"/>
      <c r="D344" s="21" t="n"/>
      <c r="E344" s="21" t="n"/>
      <c r="F344" s="21" t="n"/>
      <c r="G344" s="21" t="n"/>
      <c r="H344" s="21" t="n"/>
      <c r="I344" s="21" t="n"/>
      <c r="J344" s="21" t="n"/>
      <c r="K344" s="21" t="n"/>
      <c r="L344" s="21" t="n"/>
      <c r="M344" s="21" t="n"/>
      <c r="N344" s="21" t="n"/>
    </row>
    <row r="345" ht="14.25" customHeight="1" s="474">
      <c r="A345" s="603" t="n"/>
      <c r="B345" s="21" t="n"/>
      <c r="C345" s="21" t="n"/>
      <c r="D345" s="21" t="n"/>
      <c r="E345" s="21" t="n"/>
      <c r="F345" s="21" t="n"/>
      <c r="G345" s="21" t="n"/>
      <c r="H345" s="21" t="n"/>
      <c r="I345" s="21" t="n"/>
      <c r="J345" s="21" t="n"/>
      <c r="K345" s="21" t="n"/>
      <c r="L345" s="21" t="n"/>
      <c r="M345" s="21" t="n"/>
      <c r="N345" s="21" t="n"/>
    </row>
    <row r="346" ht="14.25" customHeight="1" s="474">
      <c r="A346" s="603" t="n"/>
      <c r="B346" s="21" t="n"/>
      <c r="C346" s="21" t="n"/>
      <c r="D346" s="21" t="n"/>
      <c r="E346" s="21" t="n"/>
      <c r="F346" s="21" t="n"/>
      <c r="G346" s="21" t="n"/>
      <c r="H346" s="21" t="n"/>
      <c r="I346" s="21" t="n"/>
      <c r="J346" s="21" t="n"/>
      <c r="K346" s="21" t="n"/>
      <c r="L346" s="21" t="n"/>
      <c r="M346" s="21" t="n"/>
      <c r="N346" s="21" t="n"/>
    </row>
    <row r="347" ht="14.25" customHeight="1" s="474">
      <c r="A347" s="603" t="n"/>
      <c r="B347" s="21" t="n"/>
      <c r="C347" s="21" t="n"/>
      <c r="D347" s="21" t="n"/>
      <c r="E347" s="21" t="n"/>
      <c r="F347" s="21" t="n"/>
      <c r="G347" s="21" t="n"/>
      <c r="H347" s="21" t="n"/>
      <c r="I347" s="21" t="n"/>
      <c r="J347" s="21" t="n"/>
      <c r="K347" s="21" t="n"/>
      <c r="L347" s="21" t="n"/>
      <c r="M347" s="21" t="n"/>
      <c r="N347" s="21" t="n"/>
    </row>
    <row r="348" ht="14.25" customHeight="1" s="474">
      <c r="A348" s="603" t="n"/>
      <c r="B348" s="21" t="n"/>
      <c r="C348" s="21" t="n"/>
      <c r="D348" s="21" t="n"/>
      <c r="E348" s="21" t="n"/>
      <c r="F348" s="21" t="n"/>
      <c r="G348" s="21" t="n"/>
      <c r="H348" s="21" t="n"/>
      <c r="I348" s="21" t="n"/>
      <c r="J348" s="21" t="n"/>
      <c r="K348" s="21" t="n"/>
      <c r="L348" s="21" t="n"/>
      <c r="M348" s="21" t="n"/>
      <c r="N348" s="21" t="n"/>
    </row>
    <row r="349" ht="14.25" customHeight="1" s="474">
      <c r="A349" s="603" t="n"/>
      <c r="B349" s="21" t="n"/>
      <c r="C349" s="21" t="n"/>
      <c r="D349" s="21" t="n"/>
      <c r="E349" s="21" t="n"/>
      <c r="F349" s="21" t="n"/>
      <c r="G349" s="21" t="n"/>
      <c r="H349" s="21" t="n"/>
      <c r="I349" s="21" t="n"/>
      <c r="J349" s="21" t="n"/>
      <c r="K349" s="21" t="n"/>
      <c r="L349" s="21" t="n"/>
      <c r="M349" s="21" t="n"/>
      <c r="N349" s="21" t="n"/>
    </row>
    <row r="350" ht="14.25" customHeight="1" s="474">
      <c r="A350" s="603" t="n"/>
      <c r="B350" s="21" t="n"/>
      <c r="C350" s="21" t="n"/>
      <c r="D350" s="21" t="n"/>
      <c r="E350" s="21" t="n"/>
      <c r="F350" s="21" t="n"/>
      <c r="G350" s="21" t="n"/>
      <c r="H350" s="21" t="n"/>
      <c r="I350" s="21" t="n"/>
      <c r="J350" s="21" t="n"/>
      <c r="K350" s="21" t="n"/>
      <c r="L350" s="21" t="n"/>
      <c r="M350" s="21" t="n"/>
      <c r="N350" s="21" t="n"/>
    </row>
    <row r="351" ht="14.25" customHeight="1" s="474">
      <c r="A351" s="603" t="n"/>
      <c r="B351" s="21" t="n"/>
      <c r="C351" s="21" t="n"/>
      <c r="D351" s="21" t="n"/>
      <c r="E351" s="21" t="n"/>
      <c r="F351" s="21" t="n"/>
      <c r="G351" s="21" t="n"/>
      <c r="H351" s="21" t="n"/>
      <c r="I351" s="21" t="n"/>
      <c r="J351" s="21" t="n"/>
      <c r="K351" s="21" t="n"/>
      <c r="L351" s="21" t="n"/>
      <c r="M351" s="21" t="n"/>
      <c r="N351" s="21" t="n"/>
    </row>
    <row r="352" ht="14.25" customHeight="1" s="474">
      <c r="A352" s="603" t="n"/>
      <c r="B352" s="21" t="n"/>
      <c r="C352" s="21" t="n"/>
      <c r="D352" s="21" t="n"/>
      <c r="E352" s="21" t="n"/>
      <c r="F352" s="21" t="n"/>
      <c r="G352" s="21" t="n"/>
      <c r="H352" s="21" t="n"/>
      <c r="I352" s="21" t="n"/>
      <c r="J352" s="21" t="n"/>
      <c r="K352" s="21" t="n"/>
      <c r="L352" s="21" t="n"/>
      <c r="M352" s="21" t="n"/>
      <c r="N352" s="21" t="n"/>
    </row>
    <row r="353" ht="14.25" customHeight="1" s="474">
      <c r="A353" s="603" t="n"/>
      <c r="B353" s="21" t="n"/>
      <c r="C353" s="21" t="n"/>
      <c r="D353" s="21" t="n"/>
      <c r="E353" s="21" t="n"/>
      <c r="F353" s="21" t="n"/>
      <c r="G353" s="21" t="n"/>
      <c r="H353" s="21" t="n"/>
      <c r="I353" s="21" t="n"/>
      <c r="J353" s="21" t="n"/>
      <c r="K353" s="21" t="n"/>
      <c r="L353" s="21" t="n"/>
      <c r="M353" s="21" t="n"/>
      <c r="N353" s="21" t="n"/>
    </row>
    <row r="354" ht="14.25" customHeight="1" s="474">
      <c r="A354" s="603" t="n"/>
      <c r="B354" s="21" t="n"/>
      <c r="C354" s="21" t="n"/>
      <c r="D354" s="21" t="n"/>
      <c r="E354" s="21" t="n"/>
      <c r="F354" s="21" t="n"/>
      <c r="G354" s="21" t="n"/>
      <c r="H354" s="21" t="n"/>
      <c r="I354" s="21" t="n"/>
      <c r="J354" s="21" t="n"/>
      <c r="K354" s="21" t="n"/>
      <c r="L354" s="21" t="n"/>
      <c r="M354" s="21" t="n"/>
      <c r="N354" s="21" t="n"/>
    </row>
    <row r="355" ht="14.25" customHeight="1" s="474">
      <c r="A355" s="603" t="n"/>
      <c r="B355" s="21" t="n"/>
      <c r="C355" s="21" t="n"/>
      <c r="D355" s="21" t="n"/>
      <c r="E355" s="21" t="n"/>
      <c r="F355" s="21" t="n"/>
      <c r="G355" s="21" t="n"/>
      <c r="H355" s="21" t="n"/>
      <c r="I355" s="21" t="n"/>
      <c r="J355" s="21" t="n"/>
      <c r="K355" s="21" t="n"/>
      <c r="L355" s="21" t="n"/>
      <c r="M355" s="21" t="n"/>
      <c r="N355" s="21" t="n"/>
    </row>
    <row r="356" ht="14.25" customHeight="1" s="474">
      <c r="A356" s="603" t="n"/>
      <c r="B356" s="21" t="n"/>
      <c r="C356" s="21" t="n"/>
      <c r="D356" s="21" t="n"/>
      <c r="E356" s="21" t="n"/>
      <c r="F356" s="21" t="n"/>
      <c r="G356" s="21" t="n"/>
      <c r="H356" s="21" t="n"/>
      <c r="I356" s="21" t="n"/>
      <c r="J356" s="21" t="n"/>
      <c r="K356" s="21" t="n"/>
      <c r="L356" s="21" t="n"/>
      <c r="M356" s="21" t="n"/>
      <c r="N356" s="21" t="n"/>
    </row>
    <row r="357" ht="14.25" customHeight="1" s="474">
      <c r="A357" s="603" t="n"/>
      <c r="B357" s="21" t="n"/>
      <c r="C357" s="21" t="n"/>
      <c r="D357" s="21" t="n"/>
      <c r="E357" s="21" t="n"/>
      <c r="F357" s="21" t="n"/>
      <c r="G357" s="21" t="n"/>
      <c r="H357" s="21" t="n"/>
      <c r="I357" s="21" t="n"/>
      <c r="J357" s="21" t="n"/>
      <c r="K357" s="21" t="n"/>
      <c r="L357" s="21" t="n"/>
      <c r="M357" s="21" t="n"/>
      <c r="N357" s="21" t="n"/>
    </row>
    <row r="358" ht="14.25" customHeight="1" s="474">
      <c r="A358" s="603" t="n"/>
      <c r="B358" s="21" t="n"/>
      <c r="C358" s="21" t="n"/>
      <c r="D358" s="21" t="n"/>
      <c r="E358" s="21" t="n"/>
      <c r="F358" s="21" t="n"/>
      <c r="G358" s="21" t="n"/>
      <c r="H358" s="21" t="n"/>
      <c r="I358" s="21" t="n"/>
      <c r="J358" s="21" t="n"/>
      <c r="K358" s="21" t="n"/>
      <c r="L358" s="21" t="n"/>
      <c r="M358" s="21" t="n"/>
      <c r="N358" s="21" t="n"/>
    </row>
    <row r="359" ht="14.25" customHeight="1" s="474">
      <c r="A359" s="603" t="n"/>
      <c r="B359" s="21" t="n"/>
      <c r="C359" s="21" t="n"/>
      <c r="D359" s="21" t="n"/>
      <c r="E359" s="21" t="n"/>
      <c r="F359" s="21" t="n"/>
      <c r="G359" s="21" t="n"/>
      <c r="H359" s="21" t="n"/>
      <c r="I359" s="21" t="n"/>
      <c r="J359" s="21" t="n"/>
      <c r="K359" s="21" t="n"/>
      <c r="L359" s="21" t="n"/>
      <c r="M359" s="21" t="n"/>
      <c r="N359" s="21" t="n"/>
    </row>
    <row r="360" ht="14.25" customHeight="1" s="474">
      <c r="A360" s="603" t="n"/>
      <c r="B360" s="21" t="n"/>
      <c r="C360" s="21" t="n"/>
      <c r="D360" s="21" t="n"/>
      <c r="E360" s="21" t="n"/>
      <c r="F360" s="21" t="n"/>
      <c r="G360" s="21" t="n"/>
      <c r="H360" s="21" t="n"/>
      <c r="I360" s="21" t="n"/>
      <c r="J360" s="21" t="n"/>
      <c r="K360" s="21" t="n"/>
      <c r="L360" s="21" t="n"/>
      <c r="M360" s="21" t="n"/>
      <c r="N360" s="21" t="n"/>
    </row>
    <row r="361" ht="14.25" customHeight="1" s="474">
      <c r="A361" s="603" t="n"/>
      <c r="B361" s="21" t="n"/>
      <c r="C361" s="21" t="n"/>
      <c r="D361" s="21" t="n"/>
      <c r="E361" s="21" t="n"/>
      <c r="F361" s="21" t="n"/>
      <c r="G361" s="21" t="n"/>
      <c r="H361" s="21" t="n"/>
      <c r="I361" s="21" t="n"/>
      <c r="J361" s="21" t="n"/>
      <c r="K361" s="21" t="n"/>
      <c r="L361" s="21" t="n"/>
      <c r="M361" s="21" t="n"/>
      <c r="N361" s="21" t="n"/>
    </row>
    <row r="362" ht="14.25" customHeight="1" s="474">
      <c r="A362" s="603" t="n"/>
      <c r="B362" s="21" t="n"/>
      <c r="C362" s="21" t="n"/>
      <c r="D362" s="21" t="n"/>
      <c r="E362" s="21" t="n"/>
      <c r="F362" s="21" t="n"/>
      <c r="G362" s="21" t="n"/>
      <c r="H362" s="21" t="n"/>
      <c r="I362" s="21" t="n"/>
      <c r="J362" s="21" t="n"/>
      <c r="K362" s="21" t="n"/>
      <c r="L362" s="21" t="n"/>
      <c r="M362" s="21" t="n"/>
      <c r="N362" s="21" t="n"/>
    </row>
    <row r="363" ht="14.25" customHeight="1" s="474">
      <c r="A363" s="603" t="n"/>
      <c r="B363" s="21" t="n"/>
      <c r="C363" s="21" t="n"/>
      <c r="D363" s="21" t="n"/>
      <c r="E363" s="21" t="n"/>
      <c r="F363" s="21" t="n"/>
      <c r="G363" s="21" t="n"/>
      <c r="H363" s="21" t="n"/>
      <c r="I363" s="21" t="n"/>
      <c r="J363" s="21" t="n"/>
      <c r="K363" s="21" t="n"/>
      <c r="L363" s="21" t="n"/>
      <c r="M363" s="21" t="n"/>
      <c r="N363" s="21" t="n"/>
    </row>
    <row r="364" ht="14.25" customHeight="1" s="474">
      <c r="A364" s="603" t="n"/>
      <c r="B364" s="21" t="n"/>
      <c r="C364" s="21" t="n"/>
      <c r="D364" s="21" t="n"/>
      <c r="E364" s="21" t="n"/>
      <c r="F364" s="21" t="n"/>
      <c r="G364" s="21" t="n"/>
      <c r="H364" s="21" t="n"/>
      <c r="I364" s="21" t="n"/>
      <c r="J364" s="21" t="n"/>
      <c r="K364" s="21" t="n"/>
      <c r="L364" s="21" t="n"/>
      <c r="M364" s="21" t="n"/>
      <c r="N364" s="21" t="n"/>
    </row>
    <row r="365" ht="14.25" customHeight="1" s="474">
      <c r="A365" s="603" t="n"/>
      <c r="B365" s="21" t="n"/>
      <c r="C365" s="21" t="n"/>
      <c r="D365" s="21" t="n"/>
      <c r="E365" s="21" t="n"/>
      <c r="F365" s="21" t="n"/>
      <c r="G365" s="21" t="n"/>
      <c r="H365" s="21" t="n"/>
      <c r="I365" s="21" t="n"/>
      <c r="J365" s="21" t="n"/>
      <c r="K365" s="21" t="n"/>
      <c r="L365" s="21" t="n"/>
      <c r="M365" s="21" t="n"/>
      <c r="N365" s="21" t="n"/>
    </row>
    <row r="366" ht="14.25" customHeight="1" s="474">
      <c r="A366" s="603" t="n"/>
      <c r="B366" s="21" t="n"/>
      <c r="C366" s="21" t="n"/>
      <c r="D366" s="21" t="n"/>
      <c r="E366" s="21" t="n"/>
      <c r="F366" s="21" t="n"/>
      <c r="G366" s="21" t="n"/>
      <c r="H366" s="21" t="n"/>
      <c r="I366" s="21" t="n"/>
      <c r="J366" s="21" t="n"/>
      <c r="K366" s="21" t="n"/>
      <c r="L366" s="21" t="n"/>
      <c r="M366" s="21" t="n"/>
      <c r="N366" s="21" t="n"/>
    </row>
    <row r="367" ht="14.25" customHeight="1" s="474">
      <c r="A367" s="603" t="n"/>
      <c r="B367" s="21" t="n"/>
      <c r="C367" s="21" t="n"/>
      <c r="D367" s="21" t="n"/>
      <c r="E367" s="21" t="n"/>
      <c r="F367" s="21" t="n"/>
      <c r="G367" s="21" t="n"/>
      <c r="H367" s="21" t="n"/>
      <c r="I367" s="21" t="n"/>
      <c r="J367" s="21" t="n"/>
      <c r="K367" s="21" t="n"/>
      <c r="L367" s="21" t="n"/>
      <c r="M367" s="21" t="n"/>
      <c r="N367" s="21" t="n"/>
    </row>
    <row r="368" ht="14.25" customHeight="1" s="474">
      <c r="A368" s="603" t="n"/>
      <c r="B368" s="21" t="n"/>
      <c r="C368" s="21" t="n"/>
      <c r="D368" s="21" t="n"/>
      <c r="E368" s="21" t="n"/>
      <c r="F368" s="21" t="n"/>
      <c r="G368" s="21" t="n"/>
      <c r="H368" s="21" t="n"/>
      <c r="I368" s="21" t="n"/>
      <c r="J368" s="21" t="n"/>
      <c r="K368" s="21" t="n"/>
      <c r="L368" s="21" t="n"/>
      <c r="M368" s="21" t="n"/>
      <c r="N368" s="21" t="n"/>
    </row>
    <row r="369" ht="14.25" customHeight="1" s="474">
      <c r="A369" s="603" t="n"/>
      <c r="B369" s="21" t="n"/>
      <c r="C369" s="21" t="n"/>
      <c r="D369" s="21" t="n"/>
      <c r="E369" s="21" t="n"/>
      <c r="F369" s="21" t="n"/>
      <c r="G369" s="21" t="n"/>
      <c r="H369" s="21" t="n"/>
      <c r="I369" s="21" t="n"/>
      <c r="J369" s="21" t="n"/>
      <c r="K369" s="21" t="n"/>
      <c r="L369" s="21" t="n"/>
      <c r="M369" s="21" t="n"/>
      <c r="N369" s="21" t="n"/>
    </row>
    <row r="370" ht="14.25" customHeight="1" s="474">
      <c r="A370" s="603" t="n"/>
      <c r="B370" s="21" t="n"/>
      <c r="C370" s="21" t="n"/>
      <c r="D370" s="21" t="n"/>
      <c r="E370" s="21" t="n"/>
      <c r="F370" s="21" t="n"/>
      <c r="G370" s="21" t="n"/>
      <c r="H370" s="21" t="n"/>
      <c r="I370" s="21" t="n"/>
      <c r="J370" s="21" t="n"/>
      <c r="K370" s="21" t="n"/>
      <c r="L370" s="21" t="n"/>
      <c r="M370" s="21" t="n"/>
      <c r="N370" s="21" t="n"/>
    </row>
    <row r="371" ht="14.25" customHeight="1" s="474">
      <c r="A371" s="603" t="n"/>
      <c r="B371" s="21" t="n"/>
      <c r="C371" s="21" t="n"/>
      <c r="D371" s="21" t="n"/>
      <c r="E371" s="21" t="n"/>
      <c r="F371" s="21" t="n"/>
      <c r="G371" s="21" t="n"/>
      <c r="H371" s="21" t="n"/>
      <c r="I371" s="21" t="n"/>
      <c r="J371" s="21" t="n"/>
      <c r="K371" s="21" t="n"/>
      <c r="L371" s="21" t="n"/>
      <c r="M371" s="21" t="n"/>
      <c r="N371" s="21" t="n"/>
    </row>
    <row r="372" ht="14.25" customHeight="1" s="474">
      <c r="A372" s="603" t="n"/>
      <c r="B372" s="21" t="n"/>
      <c r="C372" s="21" t="n"/>
      <c r="D372" s="21" t="n"/>
      <c r="E372" s="21" t="n"/>
      <c r="F372" s="21" t="n"/>
      <c r="G372" s="21" t="n"/>
      <c r="H372" s="21" t="n"/>
      <c r="I372" s="21" t="n"/>
      <c r="J372" s="21" t="n"/>
      <c r="K372" s="21" t="n"/>
      <c r="L372" s="21" t="n"/>
      <c r="M372" s="21" t="n"/>
      <c r="N372" s="21" t="n"/>
    </row>
    <row r="373" ht="14.25" customHeight="1" s="474">
      <c r="A373" s="603" t="n"/>
      <c r="B373" s="21" t="n"/>
      <c r="C373" s="21" t="n"/>
      <c r="D373" s="21" t="n"/>
      <c r="E373" s="21" t="n"/>
      <c r="F373" s="21" t="n"/>
      <c r="G373" s="21" t="n"/>
      <c r="H373" s="21" t="n"/>
      <c r="I373" s="21" t="n"/>
      <c r="J373" s="21" t="n"/>
      <c r="K373" s="21" t="n"/>
      <c r="L373" s="21" t="n"/>
      <c r="M373" s="21" t="n"/>
      <c r="N373" s="21" t="n"/>
    </row>
    <row r="374" ht="14.25" customHeight="1" s="474">
      <c r="A374" s="603" t="n"/>
      <c r="B374" s="21" t="n"/>
      <c r="C374" s="21" t="n"/>
      <c r="D374" s="21" t="n"/>
      <c r="E374" s="21" t="n"/>
      <c r="F374" s="21" t="n"/>
      <c r="G374" s="21" t="n"/>
      <c r="H374" s="21" t="n"/>
      <c r="I374" s="21" t="n"/>
      <c r="J374" s="21" t="n"/>
      <c r="K374" s="21" t="n"/>
      <c r="L374" s="21" t="n"/>
      <c r="M374" s="21" t="n"/>
      <c r="N374" s="21" t="n"/>
    </row>
    <row r="375" ht="14.25" customHeight="1" s="474">
      <c r="A375" s="603" t="n"/>
      <c r="B375" s="21" t="n"/>
      <c r="C375" s="21" t="n"/>
      <c r="D375" s="21" t="n"/>
      <c r="E375" s="21" t="n"/>
      <c r="F375" s="21" t="n"/>
      <c r="G375" s="21" t="n"/>
      <c r="H375" s="21" t="n"/>
      <c r="I375" s="21" t="n"/>
      <c r="J375" s="21" t="n"/>
      <c r="K375" s="21" t="n"/>
      <c r="L375" s="21" t="n"/>
      <c r="M375" s="21" t="n"/>
      <c r="N375" s="21" t="n"/>
    </row>
    <row r="376" ht="14.25" customHeight="1" s="474">
      <c r="A376" s="603" t="n"/>
      <c r="B376" s="21" t="n"/>
      <c r="C376" s="21" t="n"/>
      <c r="D376" s="21" t="n"/>
      <c r="E376" s="21" t="n"/>
      <c r="F376" s="21" t="n"/>
      <c r="G376" s="21" t="n"/>
      <c r="H376" s="21" t="n"/>
      <c r="I376" s="21" t="n"/>
      <c r="J376" s="21" t="n"/>
      <c r="K376" s="21" t="n"/>
      <c r="L376" s="21" t="n"/>
      <c r="M376" s="21" t="n"/>
      <c r="N376" s="21" t="n"/>
    </row>
    <row r="377" ht="14.25" customHeight="1" s="474">
      <c r="A377" s="603" t="n"/>
      <c r="B377" s="21" t="n"/>
      <c r="C377" s="21" t="n"/>
      <c r="D377" s="21" t="n"/>
      <c r="E377" s="21" t="n"/>
      <c r="F377" s="21" t="n"/>
      <c r="G377" s="21" t="n"/>
      <c r="H377" s="21" t="n"/>
      <c r="I377" s="21" t="n"/>
      <c r="J377" s="21" t="n"/>
      <c r="K377" s="21" t="n"/>
      <c r="L377" s="21" t="n"/>
      <c r="M377" s="21" t="n"/>
      <c r="N377" s="21" t="n"/>
    </row>
    <row r="378" ht="14.25" customHeight="1" s="474">
      <c r="A378" s="603" t="n"/>
      <c r="B378" s="21" t="n"/>
      <c r="C378" s="21" t="n"/>
      <c r="D378" s="21" t="n"/>
      <c r="E378" s="21" t="n"/>
      <c r="F378" s="21" t="n"/>
      <c r="G378" s="21" t="n"/>
      <c r="H378" s="21" t="n"/>
      <c r="I378" s="21" t="n"/>
      <c r="J378" s="21" t="n"/>
      <c r="K378" s="21" t="n"/>
      <c r="L378" s="21" t="n"/>
      <c r="M378" s="21" t="n"/>
      <c r="N378" s="21" t="n"/>
    </row>
    <row r="379" ht="14.25" customHeight="1" s="474">
      <c r="A379" s="603" t="n"/>
      <c r="B379" s="21" t="n"/>
      <c r="C379" s="21" t="n"/>
      <c r="D379" s="21" t="n"/>
      <c r="E379" s="21" t="n"/>
      <c r="F379" s="21" t="n"/>
      <c r="G379" s="21" t="n"/>
      <c r="H379" s="21" t="n"/>
      <c r="I379" s="21" t="n"/>
      <c r="J379" s="21" t="n"/>
      <c r="K379" s="21" t="n"/>
      <c r="L379" s="21" t="n"/>
      <c r="M379" s="21" t="n"/>
      <c r="N379" s="21" t="n"/>
    </row>
    <row r="380" ht="14.25" customHeight="1" s="474">
      <c r="A380" s="603" t="n"/>
      <c r="B380" s="21" t="n"/>
      <c r="C380" s="21" t="n"/>
      <c r="D380" s="21" t="n"/>
      <c r="E380" s="21" t="n"/>
      <c r="F380" s="21" t="n"/>
      <c r="G380" s="21" t="n"/>
      <c r="H380" s="21" t="n"/>
      <c r="I380" s="21" t="n"/>
      <c r="J380" s="21" t="n"/>
      <c r="K380" s="21" t="n"/>
      <c r="L380" s="21" t="n"/>
      <c r="M380" s="21" t="n"/>
      <c r="N380" s="21" t="n"/>
    </row>
    <row r="381" ht="14.25" customHeight="1" s="474">
      <c r="A381" s="603" t="n"/>
      <c r="B381" s="21" t="n"/>
      <c r="C381" s="21" t="n"/>
      <c r="D381" s="21" t="n"/>
      <c r="E381" s="21" t="n"/>
      <c r="F381" s="21" t="n"/>
      <c r="G381" s="21" t="n"/>
      <c r="H381" s="21" t="n"/>
      <c r="I381" s="21" t="n"/>
      <c r="J381" s="21" t="n"/>
      <c r="K381" s="21" t="n"/>
      <c r="L381" s="21" t="n"/>
      <c r="M381" s="21" t="n"/>
      <c r="N381" s="21" t="n"/>
    </row>
    <row r="382" ht="14.25" customHeight="1" s="474">
      <c r="A382" s="603" t="n"/>
      <c r="B382" s="21" t="n"/>
      <c r="C382" s="21" t="n"/>
      <c r="D382" s="21" t="n"/>
      <c r="E382" s="21" t="n"/>
      <c r="F382" s="21" t="n"/>
      <c r="G382" s="21" t="n"/>
      <c r="H382" s="21" t="n"/>
      <c r="I382" s="21" t="n"/>
      <c r="J382" s="21" t="n"/>
      <c r="K382" s="21" t="n"/>
      <c r="L382" s="21" t="n"/>
      <c r="M382" s="21" t="n"/>
      <c r="N382" s="21" t="n"/>
    </row>
    <row r="383" ht="14.25" customHeight="1" s="474">
      <c r="A383" s="603" t="n"/>
      <c r="B383" s="21" t="n"/>
      <c r="C383" s="21" t="n"/>
      <c r="D383" s="21" t="n"/>
      <c r="E383" s="21" t="n"/>
      <c r="F383" s="21" t="n"/>
      <c r="G383" s="21" t="n"/>
      <c r="H383" s="21" t="n"/>
      <c r="I383" s="21" t="n"/>
      <c r="J383" s="21" t="n"/>
      <c r="K383" s="21" t="n"/>
      <c r="L383" s="21" t="n"/>
      <c r="M383" s="21" t="n"/>
      <c r="N383" s="21" t="n"/>
    </row>
    <row r="384" ht="14.25" customHeight="1" s="474">
      <c r="A384" s="603" t="n"/>
      <c r="B384" s="21" t="n"/>
      <c r="C384" s="21" t="n"/>
      <c r="D384" s="21" t="n"/>
      <c r="E384" s="21" t="n"/>
      <c r="F384" s="21" t="n"/>
      <c r="G384" s="21" t="n"/>
      <c r="H384" s="21" t="n"/>
      <c r="I384" s="21" t="n"/>
      <c r="J384" s="21" t="n"/>
      <c r="K384" s="21" t="n"/>
      <c r="L384" s="21" t="n"/>
      <c r="M384" s="21" t="n"/>
      <c r="N384" s="21" t="n"/>
    </row>
    <row r="385" ht="14.25" customHeight="1" s="474">
      <c r="A385" s="603" t="n"/>
      <c r="B385" s="21" t="n"/>
      <c r="C385" s="21" t="n"/>
      <c r="D385" s="21" t="n"/>
      <c r="E385" s="21" t="n"/>
      <c r="F385" s="21" t="n"/>
      <c r="G385" s="21" t="n"/>
      <c r="H385" s="21" t="n"/>
      <c r="I385" s="21" t="n"/>
      <c r="J385" s="21" t="n"/>
      <c r="K385" s="21" t="n"/>
      <c r="L385" s="21" t="n"/>
      <c r="M385" s="21" t="n"/>
      <c r="N385" s="21" t="n"/>
    </row>
    <row r="386" ht="14.25" customHeight="1" s="474">
      <c r="A386" s="603" t="n"/>
      <c r="B386" s="21" t="n"/>
      <c r="C386" s="21" t="n"/>
      <c r="D386" s="21" t="n"/>
      <c r="E386" s="21" t="n"/>
      <c r="F386" s="21" t="n"/>
      <c r="G386" s="21" t="n"/>
      <c r="H386" s="21" t="n"/>
      <c r="I386" s="21" t="n"/>
      <c r="J386" s="21" t="n"/>
      <c r="K386" s="21" t="n"/>
      <c r="L386" s="21" t="n"/>
      <c r="M386" s="21" t="n"/>
      <c r="N386" s="21" t="n"/>
    </row>
    <row r="387" ht="14.25" customHeight="1" s="474">
      <c r="A387" s="603" t="n"/>
      <c r="B387" s="21" t="n"/>
      <c r="C387" s="21" t="n"/>
      <c r="D387" s="21" t="n"/>
      <c r="E387" s="21" t="n"/>
      <c r="F387" s="21" t="n"/>
      <c r="G387" s="21" t="n"/>
      <c r="H387" s="21" t="n"/>
      <c r="I387" s="21" t="n"/>
      <c r="J387" s="21" t="n"/>
      <c r="K387" s="21" t="n"/>
      <c r="L387" s="21" t="n"/>
      <c r="M387" s="21" t="n"/>
      <c r="N387" s="21" t="n"/>
    </row>
    <row r="388" ht="14.25" customHeight="1" s="474">
      <c r="A388" s="603" t="n"/>
      <c r="B388" s="21" t="n"/>
      <c r="C388" s="21" t="n"/>
      <c r="D388" s="21" t="n"/>
      <c r="E388" s="21" t="n"/>
      <c r="F388" s="21" t="n"/>
      <c r="G388" s="21" t="n"/>
      <c r="H388" s="21" t="n"/>
      <c r="I388" s="21" t="n"/>
      <c r="J388" s="21" t="n"/>
      <c r="K388" s="21" t="n"/>
      <c r="L388" s="21" t="n"/>
      <c r="M388" s="21" t="n"/>
      <c r="N388" s="21" t="n"/>
    </row>
    <row r="389" ht="14.25" customHeight="1" s="474">
      <c r="A389" s="603" t="n"/>
      <c r="B389" s="21" t="n"/>
      <c r="C389" s="21" t="n"/>
      <c r="D389" s="21" t="n"/>
      <c r="E389" s="21" t="n"/>
      <c r="F389" s="21" t="n"/>
      <c r="G389" s="21" t="n"/>
      <c r="H389" s="21" t="n"/>
      <c r="I389" s="21" t="n"/>
      <c r="J389" s="21" t="n"/>
      <c r="K389" s="21" t="n"/>
      <c r="L389" s="21" t="n"/>
      <c r="M389" s="21" t="n"/>
      <c r="N389" s="21" t="n"/>
    </row>
    <row r="390" ht="14.25" customHeight="1" s="474">
      <c r="A390" s="603" t="n"/>
      <c r="B390" s="21" t="n"/>
      <c r="C390" s="21" t="n"/>
      <c r="D390" s="21" t="n"/>
      <c r="E390" s="21" t="n"/>
      <c r="F390" s="21" t="n"/>
      <c r="G390" s="21" t="n"/>
      <c r="H390" s="21" t="n"/>
      <c r="I390" s="21" t="n"/>
      <c r="J390" s="21" t="n"/>
      <c r="K390" s="21" t="n"/>
      <c r="L390" s="21" t="n"/>
      <c r="M390" s="21" t="n"/>
      <c r="N390" s="21" t="n"/>
    </row>
    <row r="391" ht="14.25" customHeight="1" s="474">
      <c r="A391" s="603" t="n"/>
      <c r="B391" s="21" t="n"/>
      <c r="C391" s="21" t="n"/>
      <c r="D391" s="21" t="n"/>
      <c r="E391" s="21" t="n"/>
      <c r="F391" s="21" t="n"/>
      <c r="G391" s="21" t="n"/>
      <c r="H391" s="21" t="n"/>
      <c r="I391" s="21" t="n"/>
      <c r="J391" s="21" t="n"/>
      <c r="K391" s="21" t="n"/>
      <c r="L391" s="21" t="n"/>
      <c r="M391" s="21" t="n"/>
      <c r="N391" s="21" t="n"/>
    </row>
    <row r="392" ht="14.25" customHeight="1" s="474">
      <c r="A392" s="603" t="n"/>
      <c r="B392" s="21" t="n"/>
      <c r="C392" s="21" t="n"/>
      <c r="D392" s="21" t="n"/>
      <c r="E392" s="21" t="n"/>
      <c r="F392" s="21" t="n"/>
      <c r="G392" s="21" t="n"/>
      <c r="H392" s="21" t="n"/>
      <c r="I392" s="21" t="n"/>
      <c r="J392" s="21" t="n"/>
      <c r="K392" s="21" t="n"/>
      <c r="L392" s="21" t="n"/>
      <c r="M392" s="21" t="n"/>
      <c r="N392" s="21" t="n"/>
    </row>
    <row r="393" ht="14.25" customHeight="1" s="474">
      <c r="A393" s="603" t="n"/>
      <c r="B393" s="21" t="n"/>
      <c r="C393" s="21" t="n"/>
      <c r="D393" s="21" t="n"/>
      <c r="E393" s="21" t="n"/>
      <c r="F393" s="21" t="n"/>
      <c r="G393" s="21" t="n"/>
      <c r="H393" s="21" t="n"/>
      <c r="I393" s="21" t="n"/>
      <c r="J393" s="21" t="n"/>
      <c r="K393" s="21" t="n"/>
      <c r="L393" s="21" t="n"/>
      <c r="M393" s="21" t="n"/>
      <c r="N393" s="21" t="n"/>
    </row>
    <row r="394" ht="14.25" customHeight="1" s="474">
      <c r="A394" s="603" t="n"/>
      <c r="B394" s="21" t="n"/>
      <c r="C394" s="21" t="n"/>
      <c r="D394" s="21" t="n"/>
      <c r="E394" s="21" t="n"/>
      <c r="F394" s="21" t="n"/>
      <c r="G394" s="21" t="n"/>
      <c r="H394" s="21" t="n"/>
      <c r="I394" s="21" t="n"/>
      <c r="J394" s="21" t="n"/>
      <c r="K394" s="21" t="n"/>
      <c r="L394" s="21" t="n"/>
      <c r="M394" s="21" t="n"/>
      <c r="N394" s="21" t="n"/>
    </row>
    <row r="395" ht="14.25" customHeight="1" s="474">
      <c r="A395" s="603" t="n"/>
      <c r="B395" s="21" t="n"/>
      <c r="C395" s="21" t="n"/>
      <c r="D395" s="21" t="n"/>
      <c r="E395" s="21" t="n"/>
      <c r="F395" s="21" t="n"/>
      <c r="G395" s="21" t="n"/>
      <c r="H395" s="21" t="n"/>
      <c r="I395" s="21" t="n"/>
      <c r="J395" s="21" t="n"/>
      <c r="K395" s="21" t="n"/>
      <c r="L395" s="21" t="n"/>
      <c r="M395" s="21" t="n"/>
      <c r="N395" s="21" t="n"/>
    </row>
    <row r="396" ht="14.25" customHeight="1" s="474">
      <c r="A396" s="603" t="n"/>
      <c r="B396" s="21" t="n"/>
      <c r="C396" s="21" t="n"/>
      <c r="D396" s="21" t="n"/>
      <c r="E396" s="21" t="n"/>
      <c r="F396" s="21" t="n"/>
      <c r="G396" s="21" t="n"/>
      <c r="H396" s="21" t="n"/>
      <c r="I396" s="21" t="n"/>
      <c r="J396" s="21" t="n"/>
      <c r="K396" s="21" t="n"/>
      <c r="L396" s="21" t="n"/>
      <c r="M396" s="21" t="n"/>
      <c r="N396" s="21" t="n"/>
    </row>
    <row r="397" ht="14.25" customHeight="1" s="474">
      <c r="A397" s="603" t="n"/>
      <c r="B397" s="21" t="n"/>
      <c r="C397" s="21" t="n"/>
      <c r="D397" s="21" t="n"/>
      <c r="E397" s="21" t="n"/>
      <c r="F397" s="21" t="n"/>
      <c r="G397" s="21" t="n"/>
      <c r="H397" s="21" t="n"/>
      <c r="I397" s="21" t="n"/>
      <c r="J397" s="21" t="n"/>
      <c r="K397" s="21" t="n"/>
      <c r="L397" s="21" t="n"/>
      <c r="M397" s="21" t="n"/>
      <c r="N397" s="21" t="n"/>
    </row>
    <row r="398" ht="14.25" customHeight="1" s="474">
      <c r="A398" s="603" t="n"/>
      <c r="B398" s="21" t="n"/>
      <c r="C398" s="21" t="n"/>
      <c r="D398" s="21" t="n"/>
      <c r="E398" s="21" t="n"/>
      <c r="F398" s="21" t="n"/>
      <c r="G398" s="21" t="n"/>
      <c r="H398" s="21" t="n"/>
      <c r="I398" s="21" t="n"/>
      <c r="J398" s="21" t="n"/>
      <c r="K398" s="21" t="n"/>
      <c r="L398" s="21" t="n"/>
      <c r="M398" s="21" t="n"/>
      <c r="N398" s="21" t="n"/>
    </row>
    <row r="399" ht="14.25" customHeight="1" s="474">
      <c r="A399" s="603" t="n"/>
      <c r="B399" s="21" t="n"/>
      <c r="C399" s="21" t="n"/>
      <c r="D399" s="21" t="n"/>
      <c r="E399" s="21" t="n"/>
      <c r="F399" s="21" t="n"/>
      <c r="G399" s="21" t="n"/>
      <c r="H399" s="21" t="n"/>
      <c r="I399" s="21" t="n"/>
      <c r="J399" s="21" t="n"/>
      <c r="K399" s="21" t="n"/>
      <c r="L399" s="21" t="n"/>
      <c r="M399" s="21" t="n"/>
      <c r="N399" s="21" t="n"/>
    </row>
    <row r="400" ht="14.25" customHeight="1" s="474">
      <c r="A400" s="603" t="n"/>
      <c r="B400" s="21" t="n"/>
      <c r="C400" s="21" t="n"/>
      <c r="D400" s="21" t="n"/>
      <c r="E400" s="21" t="n"/>
      <c r="F400" s="21" t="n"/>
      <c r="G400" s="21" t="n"/>
      <c r="H400" s="21" t="n"/>
      <c r="I400" s="21" t="n"/>
      <c r="J400" s="21" t="n"/>
      <c r="K400" s="21" t="n"/>
      <c r="L400" s="21" t="n"/>
      <c r="M400" s="21" t="n"/>
      <c r="N400" s="21" t="n"/>
    </row>
    <row r="401" ht="14.25" customHeight="1" s="474">
      <c r="A401" s="603" t="n"/>
      <c r="B401" s="21" t="n"/>
      <c r="C401" s="21" t="n"/>
      <c r="D401" s="21" t="n"/>
      <c r="E401" s="21" t="n"/>
      <c r="F401" s="21" t="n"/>
      <c r="G401" s="21" t="n"/>
      <c r="H401" s="21" t="n"/>
      <c r="I401" s="21" t="n"/>
      <c r="J401" s="21" t="n"/>
      <c r="K401" s="21" t="n"/>
      <c r="L401" s="21" t="n"/>
      <c r="M401" s="21" t="n"/>
      <c r="N401" s="21" t="n"/>
    </row>
    <row r="402" ht="14.25" customHeight="1" s="474">
      <c r="A402" s="603" t="n"/>
      <c r="B402" s="21" t="n"/>
      <c r="C402" s="21" t="n"/>
      <c r="D402" s="21" t="n"/>
      <c r="E402" s="21" t="n"/>
      <c r="F402" s="21" t="n"/>
      <c r="G402" s="21" t="n"/>
      <c r="H402" s="21" t="n"/>
      <c r="I402" s="21" t="n"/>
      <c r="J402" s="21" t="n"/>
      <c r="K402" s="21" t="n"/>
      <c r="L402" s="21" t="n"/>
      <c r="M402" s="21" t="n"/>
      <c r="N402" s="21" t="n"/>
    </row>
    <row r="403" ht="14.25" customHeight="1" s="474">
      <c r="A403" s="603" t="n"/>
      <c r="B403" s="21" t="n"/>
      <c r="C403" s="21" t="n"/>
      <c r="D403" s="21" t="n"/>
      <c r="E403" s="21" t="n"/>
      <c r="F403" s="21" t="n"/>
      <c r="G403" s="21" t="n"/>
      <c r="H403" s="21" t="n"/>
      <c r="I403" s="21" t="n"/>
      <c r="J403" s="21" t="n"/>
      <c r="K403" s="21" t="n"/>
      <c r="L403" s="21" t="n"/>
      <c r="M403" s="21" t="n"/>
      <c r="N403" s="21" t="n"/>
    </row>
    <row r="404" ht="14.25" customHeight="1" s="474">
      <c r="A404" s="603" t="n"/>
      <c r="B404" s="21" t="n"/>
      <c r="C404" s="21" t="n"/>
      <c r="D404" s="21" t="n"/>
      <c r="E404" s="21" t="n"/>
      <c r="F404" s="21" t="n"/>
      <c r="G404" s="21" t="n"/>
      <c r="H404" s="21" t="n"/>
      <c r="I404" s="21" t="n"/>
      <c r="J404" s="21" t="n"/>
      <c r="K404" s="21" t="n"/>
      <c r="L404" s="21" t="n"/>
      <c r="M404" s="21" t="n"/>
      <c r="N404" s="21" t="n"/>
    </row>
    <row r="405" ht="14.25" customHeight="1" s="474">
      <c r="A405" s="603" t="n"/>
      <c r="B405" s="21" t="n"/>
      <c r="C405" s="21" t="n"/>
      <c r="D405" s="21" t="n"/>
      <c r="E405" s="21" t="n"/>
      <c r="F405" s="21" t="n"/>
      <c r="G405" s="21" t="n"/>
      <c r="H405" s="21" t="n"/>
      <c r="I405" s="21" t="n"/>
      <c r="J405" s="21" t="n"/>
      <c r="K405" s="21" t="n"/>
      <c r="L405" s="21" t="n"/>
      <c r="M405" s="21" t="n"/>
      <c r="N405" s="21" t="n"/>
    </row>
    <row r="406" ht="14.25" customHeight="1" s="474">
      <c r="A406" s="603" t="n"/>
      <c r="B406" s="21" t="n"/>
      <c r="C406" s="21" t="n"/>
      <c r="D406" s="21" t="n"/>
      <c r="E406" s="21" t="n"/>
      <c r="F406" s="21" t="n"/>
      <c r="G406" s="21" t="n"/>
      <c r="H406" s="21" t="n"/>
      <c r="I406" s="21" t="n"/>
      <c r="J406" s="21" t="n"/>
      <c r="K406" s="21" t="n"/>
      <c r="L406" s="21" t="n"/>
      <c r="M406" s="21" t="n"/>
      <c r="N406" s="21" t="n"/>
    </row>
    <row r="407" ht="14.25" customHeight="1" s="474">
      <c r="A407" s="603" t="n"/>
      <c r="B407" s="21" t="n"/>
      <c r="C407" s="21" t="n"/>
      <c r="D407" s="21" t="n"/>
      <c r="E407" s="21" t="n"/>
      <c r="F407" s="21" t="n"/>
      <c r="G407" s="21" t="n"/>
      <c r="H407" s="21" t="n"/>
      <c r="I407" s="21" t="n"/>
      <c r="J407" s="21" t="n"/>
      <c r="K407" s="21" t="n"/>
      <c r="L407" s="21" t="n"/>
      <c r="M407" s="21" t="n"/>
      <c r="N407" s="21" t="n"/>
    </row>
    <row r="408" ht="14.25" customHeight="1" s="474">
      <c r="A408" s="603" t="n"/>
      <c r="B408" s="21" t="n"/>
      <c r="C408" s="21" t="n"/>
      <c r="D408" s="21" t="n"/>
      <c r="E408" s="21" t="n"/>
      <c r="F408" s="21" t="n"/>
      <c r="G408" s="21" t="n"/>
      <c r="H408" s="21" t="n"/>
      <c r="I408" s="21" t="n"/>
      <c r="J408" s="21" t="n"/>
      <c r="K408" s="21" t="n"/>
      <c r="L408" s="21" t="n"/>
      <c r="M408" s="21" t="n"/>
      <c r="N408" s="21" t="n"/>
    </row>
    <row r="409" ht="14.25" customHeight="1" s="474">
      <c r="A409" s="603" t="n"/>
      <c r="B409" s="21" t="n"/>
      <c r="C409" s="21" t="n"/>
      <c r="D409" s="21" t="n"/>
      <c r="E409" s="21" t="n"/>
      <c r="F409" s="21" t="n"/>
      <c r="G409" s="21" t="n"/>
      <c r="H409" s="21" t="n"/>
      <c r="I409" s="21" t="n"/>
      <c r="J409" s="21" t="n"/>
      <c r="K409" s="21" t="n"/>
      <c r="L409" s="21" t="n"/>
      <c r="M409" s="21" t="n"/>
      <c r="N409" s="21" t="n"/>
    </row>
    <row r="410" ht="14.25" customHeight="1" s="474">
      <c r="A410" s="603" t="n"/>
      <c r="B410" s="21" t="n"/>
      <c r="C410" s="21" t="n"/>
      <c r="D410" s="21" t="n"/>
      <c r="E410" s="21" t="n"/>
      <c r="F410" s="21" t="n"/>
      <c r="G410" s="21" t="n"/>
      <c r="H410" s="21" t="n"/>
      <c r="I410" s="21" t="n"/>
      <c r="J410" s="21" t="n"/>
      <c r="K410" s="21" t="n"/>
      <c r="L410" s="21" t="n"/>
      <c r="M410" s="21" t="n"/>
      <c r="N410" s="21" t="n"/>
    </row>
    <row r="411" ht="14.25" customHeight="1" s="474">
      <c r="A411" s="603" t="n"/>
      <c r="B411" s="21" t="n"/>
      <c r="C411" s="21" t="n"/>
      <c r="D411" s="21" t="n"/>
      <c r="E411" s="21" t="n"/>
      <c r="F411" s="21" t="n"/>
      <c r="G411" s="21" t="n"/>
      <c r="H411" s="21" t="n"/>
      <c r="I411" s="21" t="n"/>
      <c r="J411" s="21" t="n"/>
      <c r="K411" s="21" t="n"/>
      <c r="L411" s="21" t="n"/>
      <c r="M411" s="21" t="n"/>
      <c r="N411" s="21" t="n"/>
    </row>
    <row r="412" ht="14.25" customHeight="1" s="474">
      <c r="A412" s="603" t="n"/>
      <c r="B412" s="21" t="n"/>
      <c r="C412" s="21" t="n"/>
      <c r="D412" s="21" t="n"/>
      <c r="E412" s="21" t="n"/>
      <c r="F412" s="21" t="n"/>
      <c r="G412" s="21" t="n"/>
      <c r="H412" s="21" t="n"/>
      <c r="I412" s="21" t="n"/>
      <c r="J412" s="21" t="n"/>
      <c r="K412" s="21" t="n"/>
      <c r="L412" s="21" t="n"/>
      <c r="M412" s="21" t="n"/>
      <c r="N412" s="21" t="n"/>
    </row>
    <row r="413" ht="14.25" customHeight="1" s="474">
      <c r="A413" s="603" t="n"/>
      <c r="B413" s="21" t="n"/>
      <c r="C413" s="21" t="n"/>
      <c r="D413" s="21" t="n"/>
      <c r="E413" s="21" t="n"/>
      <c r="F413" s="21" t="n"/>
      <c r="G413" s="21" t="n"/>
      <c r="H413" s="21" t="n"/>
      <c r="I413" s="21" t="n"/>
      <c r="J413" s="21" t="n"/>
      <c r="K413" s="21" t="n"/>
      <c r="L413" s="21" t="n"/>
      <c r="M413" s="21" t="n"/>
      <c r="N413" s="21" t="n"/>
    </row>
    <row r="414" ht="14.25" customHeight="1" s="474">
      <c r="A414" s="603" t="n"/>
      <c r="B414" s="21" t="n"/>
      <c r="C414" s="21" t="n"/>
      <c r="D414" s="21" t="n"/>
      <c r="E414" s="21" t="n"/>
      <c r="F414" s="21" t="n"/>
      <c r="G414" s="21" t="n"/>
      <c r="H414" s="21" t="n"/>
      <c r="I414" s="21" t="n"/>
      <c r="J414" s="21" t="n"/>
      <c r="K414" s="21" t="n"/>
      <c r="L414" s="21" t="n"/>
      <c r="M414" s="21" t="n"/>
      <c r="N414" s="21" t="n"/>
    </row>
    <row r="415" ht="14.25" customHeight="1" s="474">
      <c r="A415" s="603" t="n"/>
      <c r="B415" s="21" t="n"/>
      <c r="C415" s="21" t="n"/>
      <c r="D415" s="21" t="n"/>
      <c r="E415" s="21" t="n"/>
      <c r="F415" s="21" t="n"/>
      <c r="G415" s="21" t="n"/>
      <c r="H415" s="21" t="n"/>
      <c r="I415" s="21" t="n"/>
      <c r="J415" s="21" t="n"/>
      <c r="K415" s="21" t="n"/>
      <c r="L415" s="21" t="n"/>
      <c r="M415" s="21" t="n"/>
      <c r="N415" s="21" t="n"/>
    </row>
    <row r="416" ht="14.25" customHeight="1" s="474">
      <c r="A416" s="603" t="n"/>
      <c r="B416" s="21" t="n"/>
      <c r="C416" s="21" t="n"/>
      <c r="D416" s="21" t="n"/>
      <c r="E416" s="21" t="n"/>
      <c r="F416" s="21" t="n"/>
      <c r="G416" s="21" t="n"/>
      <c r="H416" s="21" t="n"/>
      <c r="I416" s="21" t="n"/>
      <c r="J416" s="21" t="n"/>
      <c r="K416" s="21" t="n"/>
      <c r="L416" s="21" t="n"/>
      <c r="M416" s="21" t="n"/>
      <c r="N416" s="21" t="n"/>
    </row>
    <row r="417" ht="14.25" customHeight="1" s="474">
      <c r="A417" s="603" t="n"/>
      <c r="B417" s="21" t="n"/>
      <c r="C417" s="21" t="n"/>
      <c r="D417" s="21" t="n"/>
      <c r="E417" s="21" t="n"/>
      <c r="F417" s="21" t="n"/>
      <c r="G417" s="21" t="n"/>
      <c r="H417" s="21" t="n"/>
      <c r="I417" s="21" t="n"/>
      <c r="J417" s="21" t="n"/>
      <c r="K417" s="21" t="n"/>
      <c r="L417" s="21" t="n"/>
      <c r="M417" s="21" t="n"/>
      <c r="N417" s="21" t="n"/>
    </row>
    <row r="418" ht="14.25" customHeight="1" s="474">
      <c r="A418" s="603" t="n"/>
      <c r="B418" s="21" t="n"/>
      <c r="C418" s="21" t="n"/>
      <c r="D418" s="21" t="n"/>
      <c r="E418" s="21" t="n"/>
      <c r="F418" s="21" t="n"/>
      <c r="G418" s="21" t="n"/>
      <c r="H418" s="21" t="n"/>
      <c r="I418" s="21" t="n"/>
      <c r="J418" s="21" t="n"/>
      <c r="K418" s="21" t="n"/>
      <c r="L418" s="21" t="n"/>
      <c r="M418" s="21" t="n"/>
      <c r="N418" s="21" t="n"/>
    </row>
    <row r="419" ht="14.25" customHeight="1" s="474">
      <c r="A419" s="603" t="n"/>
      <c r="B419" s="21" t="n"/>
      <c r="C419" s="21" t="n"/>
      <c r="D419" s="21" t="n"/>
      <c r="E419" s="21" t="n"/>
      <c r="F419" s="21" t="n"/>
      <c r="G419" s="21" t="n"/>
      <c r="H419" s="21" t="n"/>
      <c r="I419" s="21" t="n"/>
      <c r="J419" s="21" t="n"/>
      <c r="K419" s="21" t="n"/>
      <c r="L419" s="21" t="n"/>
      <c r="M419" s="21" t="n"/>
      <c r="N419" s="21" t="n"/>
    </row>
    <row r="420" ht="14.25" customHeight="1" s="474">
      <c r="A420" s="603" t="n"/>
      <c r="B420" s="21" t="n"/>
      <c r="C420" s="21" t="n"/>
      <c r="D420" s="21" t="n"/>
      <c r="E420" s="21" t="n"/>
      <c r="F420" s="21" t="n"/>
      <c r="G420" s="21" t="n"/>
      <c r="H420" s="21" t="n"/>
      <c r="I420" s="21" t="n"/>
      <c r="J420" s="21" t="n"/>
      <c r="K420" s="21" t="n"/>
      <c r="L420" s="21" t="n"/>
      <c r="M420" s="21" t="n"/>
      <c r="N420" s="21" t="n"/>
    </row>
    <row r="421" ht="14.25" customHeight="1" s="474">
      <c r="A421" s="603" t="n"/>
      <c r="B421" s="21" t="n"/>
      <c r="C421" s="21" t="n"/>
      <c r="D421" s="21" t="n"/>
      <c r="E421" s="21" t="n"/>
      <c r="F421" s="21" t="n"/>
      <c r="G421" s="21" t="n"/>
      <c r="H421" s="21" t="n"/>
      <c r="I421" s="21" t="n"/>
      <c r="J421" s="21" t="n"/>
      <c r="K421" s="21" t="n"/>
      <c r="L421" s="21" t="n"/>
      <c r="M421" s="21" t="n"/>
      <c r="N421" s="21" t="n"/>
    </row>
    <row r="422" ht="14.25" customHeight="1" s="474">
      <c r="A422" s="603" t="n"/>
      <c r="B422" s="21" t="n"/>
      <c r="C422" s="21" t="n"/>
      <c r="D422" s="21" t="n"/>
      <c r="E422" s="21" t="n"/>
      <c r="F422" s="21" t="n"/>
      <c r="G422" s="21" t="n"/>
      <c r="H422" s="21" t="n"/>
      <c r="I422" s="21" t="n"/>
      <c r="J422" s="21" t="n"/>
      <c r="K422" s="21" t="n"/>
      <c r="L422" s="21" t="n"/>
      <c r="M422" s="21" t="n"/>
      <c r="N422" s="21" t="n"/>
    </row>
    <row r="423" ht="14.25" customHeight="1" s="474">
      <c r="A423" s="603" t="n"/>
      <c r="B423" s="21" t="n"/>
      <c r="C423" s="21" t="n"/>
      <c r="D423" s="21" t="n"/>
      <c r="E423" s="21" t="n"/>
      <c r="F423" s="21" t="n"/>
      <c r="G423" s="21" t="n"/>
      <c r="H423" s="21" t="n"/>
      <c r="I423" s="21" t="n"/>
      <c r="J423" s="21" t="n"/>
      <c r="K423" s="21" t="n"/>
      <c r="L423" s="21" t="n"/>
      <c r="M423" s="21" t="n"/>
      <c r="N423" s="21" t="n"/>
    </row>
    <row r="424" ht="14.25" customHeight="1" s="474">
      <c r="A424" s="603" t="n"/>
      <c r="B424" s="21" t="n"/>
      <c r="C424" s="21" t="n"/>
      <c r="D424" s="21" t="n"/>
      <c r="E424" s="21" t="n"/>
      <c r="F424" s="21" t="n"/>
      <c r="G424" s="21" t="n"/>
      <c r="H424" s="21" t="n"/>
      <c r="I424" s="21" t="n"/>
      <c r="J424" s="21" t="n"/>
      <c r="K424" s="21" t="n"/>
      <c r="L424" s="21" t="n"/>
      <c r="M424" s="21" t="n"/>
      <c r="N424" s="21" t="n"/>
    </row>
    <row r="425" ht="14.25" customHeight="1" s="474">
      <c r="A425" s="603" t="n"/>
      <c r="B425" s="21" t="n"/>
      <c r="C425" s="21" t="n"/>
      <c r="D425" s="21" t="n"/>
      <c r="E425" s="21" t="n"/>
      <c r="F425" s="21" t="n"/>
      <c r="G425" s="21" t="n"/>
      <c r="H425" s="21" t="n"/>
      <c r="I425" s="21" t="n"/>
      <c r="J425" s="21" t="n"/>
      <c r="K425" s="21" t="n"/>
      <c r="L425" s="21" t="n"/>
      <c r="M425" s="21" t="n"/>
      <c r="N425" s="21" t="n"/>
    </row>
    <row r="426" ht="14.25" customHeight="1" s="474">
      <c r="A426" s="603" t="n"/>
      <c r="B426" s="21" t="n"/>
      <c r="C426" s="21" t="n"/>
      <c r="D426" s="21" t="n"/>
      <c r="E426" s="21" t="n"/>
      <c r="F426" s="21" t="n"/>
      <c r="G426" s="21" t="n"/>
      <c r="H426" s="21" t="n"/>
      <c r="I426" s="21" t="n"/>
      <c r="J426" s="21" t="n"/>
      <c r="K426" s="21" t="n"/>
      <c r="L426" s="21" t="n"/>
      <c r="M426" s="21" t="n"/>
      <c r="N426" s="21" t="n"/>
    </row>
    <row r="427" ht="14.25" customHeight="1" s="474">
      <c r="A427" s="603" t="n"/>
      <c r="B427" s="21" t="n"/>
      <c r="C427" s="21" t="n"/>
      <c r="D427" s="21" t="n"/>
      <c r="E427" s="21" t="n"/>
      <c r="F427" s="21" t="n"/>
      <c r="G427" s="21" t="n"/>
      <c r="H427" s="21" t="n"/>
      <c r="I427" s="21" t="n"/>
      <c r="J427" s="21" t="n"/>
      <c r="K427" s="21" t="n"/>
      <c r="L427" s="21" t="n"/>
      <c r="M427" s="21" t="n"/>
      <c r="N427" s="21" t="n"/>
    </row>
    <row r="428" ht="14.25" customHeight="1" s="474">
      <c r="A428" s="603" t="n"/>
      <c r="B428" s="21" t="n"/>
      <c r="C428" s="21" t="n"/>
      <c r="D428" s="21" t="n"/>
      <c r="E428" s="21" t="n"/>
      <c r="F428" s="21" t="n"/>
      <c r="G428" s="21" t="n"/>
      <c r="H428" s="21" t="n"/>
      <c r="I428" s="21" t="n"/>
      <c r="J428" s="21" t="n"/>
      <c r="K428" s="21" t="n"/>
      <c r="L428" s="21" t="n"/>
      <c r="M428" s="21" t="n"/>
      <c r="N428" s="21" t="n"/>
    </row>
    <row r="429" ht="14.25" customHeight="1" s="474">
      <c r="A429" s="603" t="n"/>
      <c r="B429" s="21" t="n"/>
      <c r="C429" s="21" t="n"/>
      <c r="D429" s="21" t="n"/>
      <c r="E429" s="21" t="n"/>
      <c r="F429" s="21" t="n"/>
      <c r="G429" s="21" t="n"/>
      <c r="H429" s="21" t="n"/>
      <c r="I429" s="21" t="n"/>
      <c r="J429" s="21" t="n"/>
      <c r="K429" s="21" t="n"/>
      <c r="L429" s="21" t="n"/>
      <c r="M429" s="21" t="n"/>
      <c r="N429" s="21" t="n"/>
    </row>
    <row r="430" ht="14.25" customHeight="1" s="474">
      <c r="A430" s="603" t="n"/>
      <c r="B430" s="21" t="n"/>
      <c r="C430" s="21" t="n"/>
      <c r="D430" s="21" t="n"/>
      <c r="E430" s="21" t="n"/>
      <c r="F430" s="21" t="n"/>
      <c r="G430" s="21" t="n"/>
      <c r="H430" s="21" t="n"/>
      <c r="I430" s="21" t="n"/>
      <c r="J430" s="21" t="n"/>
      <c r="K430" s="21" t="n"/>
      <c r="L430" s="21" t="n"/>
      <c r="M430" s="21" t="n"/>
      <c r="N430" s="21" t="n"/>
    </row>
    <row r="431" ht="14.25" customHeight="1" s="474">
      <c r="A431" s="603" t="n"/>
      <c r="B431" s="21" t="n"/>
      <c r="C431" s="21" t="n"/>
      <c r="D431" s="21" t="n"/>
      <c r="E431" s="21" t="n"/>
      <c r="F431" s="21" t="n"/>
      <c r="G431" s="21" t="n"/>
      <c r="H431" s="21" t="n"/>
      <c r="I431" s="21" t="n"/>
      <c r="J431" s="21" t="n"/>
      <c r="K431" s="21" t="n"/>
      <c r="L431" s="21" t="n"/>
      <c r="M431" s="21" t="n"/>
      <c r="N431" s="21" t="n"/>
    </row>
    <row r="432" ht="14.25" customHeight="1" s="474">
      <c r="A432" s="603" t="n"/>
      <c r="B432" s="21" t="n"/>
      <c r="C432" s="21" t="n"/>
      <c r="D432" s="21" t="n"/>
      <c r="E432" s="21" t="n"/>
      <c r="F432" s="21" t="n"/>
      <c r="G432" s="21" t="n"/>
      <c r="H432" s="21" t="n"/>
      <c r="I432" s="21" t="n"/>
      <c r="J432" s="21" t="n"/>
      <c r="K432" s="21" t="n"/>
      <c r="L432" s="21" t="n"/>
      <c r="M432" s="21" t="n"/>
      <c r="N432" s="21" t="n"/>
    </row>
    <row r="433" ht="14.25" customHeight="1" s="474">
      <c r="A433" s="603" t="n"/>
      <c r="B433" s="21" t="n"/>
      <c r="C433" s="21" t="n"/>
      <c r="D433" s="21" t="n"/>
      <c r="E433" s="21" t="n"/>
      <c r="F433" s="21" t="n"/>
      <c r="G433" s="21" t="n"/>
      <c r="H433" s="21" t="n"/>
      <c r="I433" s="21" t="n"/>
      <c r="J433" s="21" t="n"/>
      <c r="K433" s="21" t="n"/>
      <c r="L433" s="21" t="n"/>
      <c r="M433" s="21" t="n"/>
      <c r="N433" s="21" t="n"/>
    </row>
    <row r="434" ht="14.25" customHeight="1" s="474">
      <c r="A434" s="603" t="n"/>
      <c r="B434" s="21" t="n"/>
      <c r="C434" s="21" t="n"/>
      <c r="D434" s="21" t="n"/>
      <c r="E434" s="21" t="n"/>
      <c r="F434" s="21" t="n"/>
      <c r="G434" s="21" t="n"/>
      <c r="H434" s="21" t="n"/>
      <c r="I434" s="21" t="n"/>
      <c r="J434" s="21" t="n"/>
      <c r="K434" s="21" t="n"/>
      <c r="L434" s="21" t="n"/>
      <c r="M434" s="21" t="n"/>
      <c r="N434" s="21" t="n"/>
    </row>
    <row r="435" ht="14.25" customHeight="1" s="474">
      <c r="A435" s="603" t="n"/>
      <c r="B435" s="21" t="n"/>
      <c r="C435" s="21" t="n"/>
      <c r="D435" s="21" t="n"/>
      <c r="E435" s="21" t="n"/>
      <c r="F435" s="21" t="n"/>
      <c r="G435" s="21" t="n"/>
      <c r="H435" s="21" t="n"/>
      <c r="I435" s="21" t="n"/>
      <c r="J435" s="21" t="n"/>
      <c r="K435" s="21" t="n"/>
      <c r="L435" s="21" t="n"/>
      <c r="M435" s="21" t="n"/>
      <c r="N435" s="21" t="n"/>
    </row>
    <row r="436" ht="14.25" customHeight="1" s="474">
      <c r="A436" s="603" t="n"/>
      <c r="B436" s="21" t="n"/>
      <c r="C436" s="21" t="n"/>
      <c r="D436" s="21" t="n"/>
      <c r="E436" s="21" t="n"/>
      <c r="F436" s="21" t="n"/>
      <c r="G436" s="21" t="n"/>
      <c r="H436" s="21" t="n"/>
      <c r="I436" s="21" t="n"/>
      <c r="J436" s="21" t="n"/>
      <c r="K436" s="21" t="n"/>
      <c r="L436" s="21" t="n"/>
      <c r="M436" s="21" t="n"/>
      <c r="N436" s="21" t="n"/>
    </row>
    <row r="437" ht="14.25" customHeight="1" s="474">
      <c r="A437" s="603" t="n"/>
      <c r="B437" s="21" t="n"/>
      <c r="C437" s="21" t="n"/>
      <c r="D437" s="21" t="n"/>
      <c r="E437" s="21" t="n"/>
      <c r="F437" s="21" t="n"/>
      <c r="G437" s="21" t="n"/>
      <c r="H437" s="21" t="n"/>
      <c r="I437" s="21" t="n"/>
      <c r="J437" s="21" t="n"/>
      <c r="K437" s="21" t="n"/>
      <c r="L437" s="21" t="n"/>
      <c r="M437" s="21" t="n"/>
      <c r="N437" s="21" t="n"/>
    </row>
    <row r="438" ht="14.25" customHeight="1" s="474">
      <c r="A438" s="603" t="n"/>
      <c r="B438" s="21" t="n"/>
      <c r="C438" s="21" t="n"/>
      <c r="D438" s="21" t="n"/>
      <c r="E438" s="21" t="n"/>
      <c r="F438" s="21" t="n"/>
      <c r="G438" s="21" t="n"/>
      <c r="H438" s="21" t="n"/>
      <c r="I438" s="21" t="n"/>
      <c r="J438" s="21" t="n"/>
      <c r="K438" s="21" t="n"/>
      <c r="L438" s="21" t="n"/>
      <c r="M438" s="21" t="n"/>
      <c r="N438" s="21" t="n"/>
    </row>
    <row r="439" ht="14.25" customHeight="1" s="474">
      <c r="A439" s="603" t="n"/>
      <c r="B439" s="21" t="n"/>
      <c r="C439" s="21" t="n"/>
      <c r="D439" s="21" t="n"/>
      <c r="E439" s="21" t="n"/>
      <c r="F439" s="21" t="n"/>
      <c r="G439" s="21" t="n"/>
      <c r="H439" s="21" t="n"/>
      <c r="I439" s="21" t="n"/>
      <c r="J439" s="21" t="n"/>
      <c r="K439" s="21" t="n"/>
      <c r="L439" s="21" t="n"/>
      <c r="M439" s="21" t="n"/>
      <c r="N439" s="21" t="n"/>
    </row>
    <row r="440" ht="14.25" customHeight="1" s="474">
      <c r="A440" s="603" t="n"/>
      <c r="B440" s="21" t="n"/>
      <c r="C440" s="21" t="n"/>
      <c r="D440" s="21" t="n"/>
      <c r="E440" s="21" t="n"/>
      <c r="F440" s="21" t="n"/>
      <c r="G440" s="21" t="n"/>
      <c r="H440" s="21" t="n"/>
      <c r="I440" s="21" t="n"/>
      <c r="J440" s="21" t="n"/>
      <c r="K440" s="21" t="n"/>
      <c r="L440" s="21" t="n"/>
      <c r="M440" s="21" t="n"/>
      <c r="N440" s="21" t="n"/>
    </row>
    <row r="441" ht="14.25" customHeight="1" s="474">
      <c r="A441" s="603" t="n"/>
      <c r="B441" s="21" t="n"/>
      <c r="C441" s="21" t="n"/>
      <c r="D441" s="21" t="n"/>
      <c r="E441" s="21" t="n"/>
      <c r="F441" s="21" t="n"/>
      <c r="G441" s="21" t="n"/>
      <c r="H441" s="21" t="n"/>
      <c r="I441" s="21" t="n"/>
      <c r="J441" s="21" t="n"/>
      <c r="K441" s="21" t="n"/>
      <c r="L441" s="21" t="n"/>
      <c r="M441" s="21" t="n"/>
      <c r="N441" s="21" t="n"/>
    </row>
    <row r="442" ht="14.25" customHeight="1" s="474">
      <c r="A442" s="603" t="n"/>
      <c r="B442" s="21" t="n"/>
      <c r="C442" s="21" t="n"/>
      <c r="D442" s="21" t="n"/>
      <c r="E442" s="21" t="n"/>
      <c r="F442" s="21" t="n"/>
      <c r="G442" s="21" t="n"/>
      <c r="H442" s="21" t="n"/>
      <c r="I442" s="21" t="n"/>
      <c r="J442" s="21" t="n"/>
      <c r="K442" s="21" t="n"/>
      <c r="L442" s="21" t="n"/>
      <c r="M442" s="21" t="n"/>
      <c r="N442" s="21" t="n"/>
    </row>
    <row r="443" ht="14.25" customHeight="1" s="474">
      <c r="A443" s="603" t="n"/>
      <c r="B443" s="21" t="n"/>
      <c r="C443" s="21" t="n"/>
      <c r="D443" s="21" t="n"/>
      <c r="E443" s="21" t="n"/>
      <c r="F443" s="21" t="n"/>
      <c r="G443" s="21" t="n"/>
      <c r="H443" s="21" t="n"/>
      <c r="I443" s="21" t="n"/>
      <c r="J443" s="21" t="n"/>
      <c r="K443" s="21" t="n"/>
      <c r="L443" s="21" t="n"/>
      <c r="M443" s="21" t="n"/>
      <c r="N443" s="21" t="n"/>
    </row>
    <row r="444" ht="14.25" customHeight="1" s="474">
      <c r="A444" s="603" t="n"/>
      <c r="B444" s="21" t="n"/>
      <c r="C444" s="21" t="n"/>
      <c r="D444" s="21" t="n"/>
      <c r="E444" s="21" t="n"/>
      <c r="F444" s="21" t="n"/>
      <c r="G444" s="21" t="n"/>
      <c r="H444" s="21" t="n"/>
      <c r="I444" s="21" t="n"/>
      <c r="J444" s="21" t="n"/>
      <c r="K444" s="21" t="n"/>
      <c r="L444" s="21" t="n"/>
      <c r="M444" s="21" t="n"/>
      <c r="N444" s="21" t="n"/>
    </row>
    <row r="445" ht="14.25" customHeight="1" s="474">
      <c r="A445" s="603" t="n"/>
      <c r="B445" s="21" t="n"/>
      <c r="C445" s="21" t="n"/>
      <c r="D445" s="21" t="n"/>
      <c r="E445" s="21" t="n"/>
      <c r="F445" s="21" t="n"/>
      <c r="G445" s="21" t="n"/>
      <c r="H445" s="21" t="n"/>
      <c r="I445" s="21" t="n"/>
      <c r="J445" s="21" t="n"/>
      <c r="K445" s="21" t="n"/>
      <c r="L445" s="21" t="n"/>
      <c r="M445" s="21" t="n"/>
      <c r="N445" s="21" t="n"/>
    </row>
    <row r="446" ht="14.25" customHeight="1" s="474">
      <c r="A446" s="603" t="n"/>
      <c r="B446" s="21" t="n"/>
      <c r="C446" s="21" t="n"/>
      <c r="D446" s="21" t="n"/>
      <c r="E446" s="21" t="n"/>
      <c r="F446" s="21" t="n"/>
      <c r="G446" s="21" t="n"/>
      <c r="H446" s="21" t="n"/>
      <c r="I446" s="21" t="n"/>
      <c r="J446" s="21" t="n"/>
      <c r="K446" s="21" t="n"/>
      <c r="L446" s="21" t="n"/>
      <c r="M446" s="21" t="n"/>
      <c r="N446" s="21" t="n"/>
    </row>
    <row r="447" ht="14.25" customHeight="1" s="474">
      <c r="A447" s="603" t="n"/>
      <c r="B447" s="21" t="n"/>
      <c r="C447" s="21" t="n"/>
      <c r="D447" s="21" t="n"/>
      <c r="E447" s="21" t="n"/>
      <c r="F447" s="21" t="n"/>
      <c r="G447" s="21" t="n"/>
      <c r="H447" s="21" t="n"/>
      <c r="I447" s="21" t="n"/>
      <c r="J447" s="21" t="n"/>
      <c r="K447" s="21" t="n"/>
      <c r="L447" s="21" t="n"/>
      <c r="M447" s="21" t="n"/>
      <c r="N447" s="21" t="n"/>
    </row>
    <row r="448" ht="14.25" customHeight="1" s="474">
      <c r="A448" s="603" t="n"/>
      <c r="B448" s="21" t="n"/>
      <c r="C448" s="21" t="n"/>
      <c r="D448" s="21" t="n"/>
      <c r="E448" s="21" t="n"/>
      <c r="F448" s="21" t="n"/>
      <c r="G448" s="21" t="n"/>
      <c r="H448" s="21" t="n"/>
      <c r="I448" s="21" t="n"/>
      <c r="J448" s="21" t="n"/>
      <c r="K448" s="21" t="n"/>
      <c r="L448" s="21" t="n"/>
      <c r="M448" s="21" t="n"/>
      <c r="N448" s="21" t="n"/>
    </row>
    <row r="449" ht="14.25" customHeight="1" s="474">
      <c r="A449" s="603" t="n"/>
      <c r="B449" s="21" t="n"/>
      <c r="C449" s="21" t="n"/>
      <c r="D449" s="21" t="n"/>
      <c r="E449" s="21" t="n"/>
      <c r="F449" s="21" t="n"/>
      <c r="G449" s="21" t="n"/>
      <c r="H449" s="21" t="n"/>
      <c r="I449" s="21" t="n"/>
      <c r="J449" s="21" t="n"/>
      <c r="K449" s="21" t="n"/>
      <c r="L449" s="21" t="n"/>
      <c r="M449" s="21" t="n"/>
      <c r="N449" s="21" t="n"/>
    </row>
    <row r="450" ht="14.25" customHeight="1" s="474">
      <c r="A450" s="603" t="n"/>
      <c r="B450" s="21" t="n"/>
      <c r="C450" s="21" t="n"/>
      <c r="D450" s="21" t="n"/>
      <c r="E450" s="21" t="n"/>
      <c r="F450" s="21" t="n"/>
      <c r="G450" s="21" t="n"/>
      <c r="H450" s="21" t="n"/>
      <c r="I450" s="21" t="n"/>
      <c r="J450" s="21" t="n"/>
      <c r="K450" s="21" t="n"/>
      <c r="L450" s="21" t="n"/>
      <c r="M450" s="21" t="n"/>
      <c r="N450" s="21" t="n"/>
    </row>
    <row r="451" ht="14.25" customHeight="1" s="474">
      <c r="A451" s="603" t="n"/>
      <c r="B451" s="21" t="n"/>
      <c r="C451" s="21" t="n"/>
      <c r="D451" s="21" t="n"/>
      <c r="E451" s="21" t="n"/>
      <c r="F451" s="21" t="n"/>
      <c r="G451" s="21" t="n"/>
      <c r="H451" s="21" t="n"/>
      <c r="I451" s="21" t="n"/>
      <c r="J451" s="21" t="n"/>
      <c r="K451" s="21" t="n"/>
      <c r="L451" s="21" t="n"/>
      <c r="M451" s="21" t="n"/>
      <c r="N451" s="21" t="n"/>
    </row>
    <row r="452" ht="14.25" customHeight="1" s="474">
      <c r="A452" s="603" t="n"/>
      <c r="B452" s="21" t="n"/>
      <c r="C452" s="21" t="n"/>
      <c r="D452" s="21" t="n"/>
      <c r="E452" s="21" t="n"/>
      <c r="F452" s="21" t="n"/>
      <c r="G452" s="21" t="n"/>
      <c r="H452" s="21" t="n"/>
      <c r="I452" s="21" t="n"/>
      <c r="J452" s="21" t="n"/>
      <c r="K452" s="21" t="n"/>
      <c r="L452" s="21" t="n"/>
      <c r="M452" s="21" t="n"/>
      <c r="N452" s="21" t="n"/>
    </row>
    <row r="453" ht="14.25" customHeight="1" s="474">
      <c r="A453" s="603" t="n"/>
      <c r="B453" s="21" t="n"/>
      <c r="C453" s="21" t="n"/>
      <c r="D453" s="21" t="n"/>
      <c r="E453" s="21" t="n"/>
      <c r="F453" s="21" t="n"/>
      <c r="G453" s="21" t="n"/>
      <c r="H453" s="21" t="n"/>
      <c r="I453" s="21" t="n"/>
      <c r="J453" s="21" t="n"/>
      <c r="K453" s="21" t="n"/>
      <c r="L453" s="21" t="n"/>
      <c r="M453" s="21" t="n"/>
      <c r="N453" s="21" t="n"/>
    </row>
    <row r="454" ht="14.25" customHeight="1" s="474">
      <c r="A454" s="603" t="n"/>
      <c r="B454" s="21" t="n"/>
      <c r="C454" s="21" t="n"/>
      <c r="D454" s="21" t="n"/>
      <c r="E454" s="21" t="n"/>
      <c r="F454" s="21" t="n"/>
      <c r="G454" s="21" t="n"/>
      <c r="H454" s="21" t="n"/>
      <c r="I454" s="21" t="n"/>
      <c r="J454" s="21" t="n"/>
      <c r="K454" s="21" t="n"/>
      <c r="L454" s="21" t="n"/>
      <c r="M454" s="21" t="n"/>
      <c r="N454" s="21" t="n"/>
    </row>
    <row r="455" ht="14.25" customHeight="1" s="474">
      <c r="A455" s="603" t="n"/>
      <c r="B455" s="21" t="n"/>
      <c r="C455" s="21" t="n"/>
      <c r="D455" s="21" t="n"/>
      <c r="E455" s="21" t="n"/>
      <c r="F455" s="21" t="n"/>
      <c r="G455" s="21" t="n"/>
      <c r="H455" s="21" t="n"/>
      <c r="I455" s="21" t="n"/>
      <c r="J455" s="21" t="n"/>
      <c r="K455" s="21" t="n"/>
      <c r="L455" s="21" t="n"/>
      <c r="M455" s="21" t="n"/>
      <c r="N455" s="21" t="n"/>
    </row>
    <row r="456" ht="14.25" customHeight="1" s="474">
      <c r="A456" s="603" t="n"/>
      <c r="B456" s="21" t="n"/>
      <c r="C456" s="21" t="n"/>
      <c r="D456" s="21" t="n"/>
      <c r="E456" s="21" t="n"/>
      <c r="F456" s="21" t="n"/>
      <c r="G456" s="21" t="n"/>
      <c r="H456" s="21" t="n"/>
      <c r="I456" s="21" t="n"/>
      <c r="J456" s="21" t="n"/>
      <c r="K456" s="21" t="n"/>
      <c r="L456" s="21" t="n"/>
      <c r="M456" s="21" t="n"/>
      <c r="N456" s="21" t="n"/>
    </row>
    <row r="457" ht="14.25" customHeight="1" s="474">
      <c r="A457" s="603" t="n"/>
      <c r="B457" s="21" t="n"/>
      <c r="C457" s="21" t="n"/>
      <c r="D457" s="21" t="n"/>
      <c r="E457" s="21" t="n"/>
      <c r="F457" s="21" t="n"/>
      <c r="G457" s="21" t="n"/>
      <c r="H457" s="21" t="n"/>
      <c r="I457" s="21" t="n"/>
      <c r="J457" s="21" t="n"/>
      <c r="K457" s="21" t="n"/>
      <c r="L457" s="21" t="n"/>
      <c r="M457" s="21" t="n"/>
      <c r="N457" s="21" t="n"/>
    </row>
    <row r="458" ht="14.25" customHeight="1" s="474">
      <c r="A458" s="603" t="n"/>
      <c r="B458" s="21" t="n"/>
      <c r="C458" s="21" t="n"/>
      <c r="D458" s="21" t="n"/>
      <c r="E458" s="21" t="n"/>
      <c r="F458" s="21" t="n"/>
      <c r="G458" s="21" t="n"/>
      <c r="H458" s="21" t="n"/>
      <c r="I458" s="21" t="n"/>
      <c r="J458" s="21" t="n"/>
      <c r="K458" s="21" t="n"/>
      <c r="L458" s="21" t="n"/>
      <c r="M458" s="21" t="n"/>
      <c r="N458" s="21" t="n"/>
    </row>
    <row r="459" ht="14.25" customHeight="1" s="474">
      <c r="A459" s="603" t="n"/>
      <c r="B459" s="21" t="n"/>
      <c r="C459" s="21" t="n"/>
      <c r="D459" s="21" t="n"/>
      <c r="E459" s="21" t="n"/>
      <c r="F459" s="21" t="n"/>
      <c r="G459" s="21" t="n"/>
      <c r="H459" s="21" t="n"/>
      <c r="I459" s="21" t="n"/>
      <c r="J459" s="21" t="n"/>
      <c r="K459" s="21" t="n"/>
      <c r="L459" s="21" t="n"/>
      <c r="M459" s="21" t="n"/>
      <c r="N459" s="21" t="n"/>
    </row>
    <row r="460" ht="14.25" customHeight="1" s="474">
      <c r="A460" s="603" t="n"/>
      <c r="B460" s="21" t="n"/>
      <c r="C460" s="21" t="n"/>
      <c r="D460" s="21" t="n"/>
      <c r="E460" s="21" t="n"/>
      <c r="F460" s="21" t="n"/>
      <c r="G460" s="21" t="n"/>
      <c r="H460" s="21" t="n"/>
      <c r="I460" s="21" t="n"/>
      <c r="J460" s="21" t="n"/>
      <c r="K460" s="21" t="n"/>
      <c r="L460" s="21" t="n"/>
      <c r="M460" s="21" t="n"/>
      <c r="N460" s="21" t="n"/>
    </row>
    <row r="461" ht="14.25" customHeight="1" s="474">
      <c r="A461" s="603" t="n"/>
      <c r="B461" s="21" t="n"/>
      <c r="C461" s="21" t="n"/>
      <c r="D461" s="21" t="n"/>
      <c r="E461" s="21" t="n"/>
      <c r="F461" s="21" t="n"/>
      <c r="G461" s="21" t="n"/>
      <c r="H461" s="21" t="n"/>
      <c r="I461" s="21" t="n"/>
      <c r="J461" s="21" t="n"/>
      <c r="K461" s="21" t="n"/>
      <c r="L461" s="21" t="n"/>
      <c r="M461" s="21" t="n"/>
      <c r="N461" s="21" t="n"/>
    </row>
    <row r="462" ht="14.25" customHeight="1" s="474">
      <c r="A462" s="603" t="n"/>
      <c r="B462" s="21" t="n"/>
      <c r="C462" s="21" t="n"/>
      <c r="D462" s="21" t="n"/>
      <c r="E462" s="21" t="n"/>
      <c r="F462" s="21" t="n"/>
      <c r="G462" s="21" t="n"/>
      <c r="H462" s="21" t="n"/>
      <c r="I462" s="21" t="n"/>
      <c r="J462" s="21" t="n"/>
      <c r="K462" s="21" t="n"/>
      <c r="L462" s="21" t="n"/>
      <c r="M462" s="21" t="n"/>
      <c r="N462" s="21" t="n"/>
    </row>
    <row r="463" ht="14.25" customHeight="1" s="474">
      <c r="A463" s="603" t="n"/>
      <c r="B463" s="21" t="n"/>
      <c r="C463" s="21" t="n"/>
      <c r="D463" s="21" t="n"/>
      <c r="E463" s="21" t="n"/>
      <c r="F463" s="21" t="n"/>
      <c r="G463" s="21" t="n"/>
      <c r="H463" s="21" t="n"/>
      <c r="I463" s="21" t="n"/>
      <c r="J463" s="21" t="n"/>
      <c r="K463" s="21" t="n"/>
      <c r="L463" s="21" t="n"/>
      <c r="M463" s="21" t="n"/>
      <c r="N463" s="21" t="n"/>
    </row>
    <row r="464" ht="14.25" customHeight="1" s="474">
      <c r="A464" s="603" t="n"/>
      <c r="B464" s="21" t="n"/>
      <c r="C464" s="21" t="n"/>
      <c r="D464" s="21" t="n"/>
      <c r="E464" s="21" t="n"/>
      <c r="F464" s="21" t="n"/>
      <c r="G464" s="21" t="n"/>
      <c r="H464" s="21" t="n"/>
      <c r="I464" s="21" t="n"/>
      <c r="J464" s="21" t="n"/>
      <c r="K464" s="21" t="n"/>
      <c r="L464" s="21" t="n"/>
      <c r="M464" s="21" t="n"/>
      <c r="N464" s="21" t="n"/>
    </row>
    <row r="465" ht="14.25" customHeight="1" s="474">
      <c r="A465" s="603" t="n"/>
      <c r="B465" s="21" t="n"/>
      <c r="C465" s="21" t="n"/>
      <c r="D465" s="21" t="n"/>
      <c r="E465" s="21" t="n"/>
      <c r="F465" s="21" t="n"/>
      <c r="G465" s="21" t="n"/>
      <c r="H465" s="21" t="n"/>
      <c r="I465" s="21" t="n"/>
      <c r="J465" s="21" t="n"/>
      <c r="K465" s="21" t="n"/>
      <c r="L465" s="21" t="n"/>
      <c r="M465" s="21" t="n"/>
      <c r="N465" s="21" t="n"/>
    </row>
    <row r="466" ht="14.25" customHeight="1" s="474">
      <c r="A466" s="603" t="n"/>
      <c r="B466" s="21" t="n"/>
      <c r="C466" s="21" t="n"/>
      <c r="D466" s="21" t="n"/>
      <c r="E466" s="21" t="n"/>
      <c r="F466" s="21" t="n"/>
      <c r="G466" s="21" t="n"/>
      <c r="H466" s="21" t="n"/>
      <c r="I466" s="21" t="n"/>
      <c r="J466" s="21" t="n"/>
      <c r="K466" s="21" t="n"/>
      <c r="L466" s="21" t="n"/>
      <c r="M466" s="21" t="n"/>
      <c r="N466" s="21" t="n"/>
    </row>
    <row r="467" ht="14.25" customHeight="1" s="474">
      <c r="A467" s="603" t="n"/>
      <c r="B467" s="21" t="n"/>
      <c r="C467" s="21" t="n"/>
      <c r="D467" s="21" t="n"/>
      <c r="E467" s="21" t="n"/>
      <c r="F467" s="21" t="n"/>
      <c r="G467" s="21" t="n"/>
      <c r="H467" s="21" t="n"/>
      <c r="I467" s="21" t="n"/>
      <c r="J467" s="21" t="n"/>
      <c r="K467" s="21" t="n"/>
      <c r="L467" s="21" t="n"/>
      <c r="M467" s="21" t="n"/>
      <c r="N467" s="21" t="n"/>
    </row>
    <row r="468" ht="14.25" customHeight="1" s="474">
      <c r="A468" s="603" t="n"/>
      <c r="B468" s="21" t="n"/>
      <c r="C468" s="21" t="n"/>
      <c r="D468" s="21" t="n"/>
      <c r="E468" s="21" t="n"/>
      <c r="F468" s="21" t="n"/>
      <c r="G468" s="21" t="n"/>
      <c r="H468" s="21" t="n"/>
      <c r="I468" s="21" t="n"/>
      <c r="J468" s="21" t="n"/>
      <c r="K468" s="21" t="n"/>
      <c r="L468" s="21" t="n"/>
      <c r="M468" s="21" t="n"/>
      <c r="N468" s="21" t="n"/>
    </row>
    <row r="469" ht="14.25" customHeight="1" s="474">
      <c r="A469" s="603" t="n"/>
      <c r="B469" s="21" t="n"/>
      <c r="C469" s="21" t="n"/>
      <c r="D469" s="21" t="n"/>
      <c r="E469" s="21" t="n"/>
      <c r="F469" s="21" t="n"/>
      <c r="G469" s="21" t="n"/>
      <c r="H469" s="21" t="n"/>
      <c r="I469" s="21" t="n"/>
      <c r="J469" s="21" t="n"/>
      <c r="K469" s="21" t="n"/>
      <c r="L469" s="21" t="n"/>
      <c r="M469" s="21" t="n"/>
      <c r="N469" s="21" t="n"/>
    </row>
    <row r="470" ht="14.25" customHeight="1" s="474">
      <c r="A470" s="603" t="n"/>
      <c r="B470" s="21" t="n"/>
      <c r="C470" s="21" t="n"/>
      <c r="D470" s="21" t="n"/>
      <c r="E470" s="21" t="n"/>
      <c r="F470" s="21" t="n"/>
      <c r="G470" s="21" t="n"/>
      <c r="H470" s="21" t="n"/>
      <c r="I470" s="21" t="n"/>
      <c r="J470" s="21" t="n"/>
      <c r="K470" s="21" t="n"/>
      <c r="L470" s="21" t="n"/>
      <c r="M470" s="21" t="n"/>
      <c r="N470" s="21" t="n"/>
    </row>
    <row r="471" ht="14.25" customHeight="1" s="474">
      <c r="A471" s="603" t="n"/>
      <c r="B471" s="21" t="n"/>
      <c r="C471" s="21" t="n"/>
      <c r="D471" s="21" t="n"/>
      <c r="E471" s="21" t="n"/>
      <c r="F471" s="21" t="n"/>
      <c r="G471" s="21" t="n"/>
      <c r="H471" s="21" t="n"/>
      <c r="I471" s="21" t="n"/>
      <c r="J471" s="21" t="n"/>
      <c r="K471" s="21" t="n"/>
      <c r="L471" s="21" t="n"/>
      <c r="M471" s="21" t="n"/>
      <c r="N471" s="21" t="n"/>
    </row>
    <row r="472" ht="14.25" customHeight="1" s="474">
      <c r="A472" s="603" t="n"/>
      <c r="B472" s="21" t="n"/>
      <c r="C472" s="21" t="n"/>
      <c r="D472" s="21" t="n"/>
      <c r="E472" s="21" t="n"/>
      <c r="F472" s="21" t="n"/>
      <c r="G472" s="21" t="n"/>
      <c r="H472" s="21" t="n"/>
      <c r="I472" s="21" t="n"/>
      <c r="J472" s="21" t="n"/>
      <c r="K472" s="21" t="n"/>
      <c r="L472" s="21" t="n"/>
      <c r="M472" s="21" t="n"/>
      <c r="N472" s="21" t="n"/>
    </row>
    <row r="473" ht="14.25" customHeight="1" s="474">
      <c r="A473" s="603" t="n"/>
      <c r="B473" s="21" t="n"/>
      <c r="C473" s="21" t="n"/>
      <c r="D473" s="21" t="n"/>
      <c r="E473" s="21" t="n"/>
      <c r="F473" s="21" t="n"/>
      <c r="G473" s="21" t="n"/>
      <c r="H473" s="21" t="n"/>
      <c r="I473" s="21" t="n"/>
      <c r="J473" s="21" t="n"/>
      <c r="K473" s="21" t="n"/>
      <c r="L473" s="21" t="n"/>
      <c r="M473" s="21" t="n"/>
      <c r="N473" s="21" t="n"/>
    </row>
    <row r="474" ht="14.25" customHeight="1" s="474">
      <c r="A474" s="603" t="n"/>
      <c r="B474" s="21" t="n"/>
      <c r="C474" s="21" t="n"/>
      <c r="D474" s="21" t="n"/>
      <c r="E474" s="21" t="n"/>
      <c r="F474" s="21" t="n"/>
      <c r="G474" s="21" t="n"/>
      <c r="H474" s="21" t="n"/>
      <c r="I474" s="21" t="n"/>
      <c r="J474" s="21" t="n"/>
      <c r="K474" s="21" t="n"/>
      <c r="L474" s="21" t="n"/>
      <c r="M474" s="21" t="n"/>
      <c r="N474" s="21" t="n"/>
    </row>
    <row r="475" ht="14.25" customHeight="1" s="474">
      <c r="A475" s="603" t="n"/>
      <c r="B475" s="21" t="n"/>
      <c r="C475" s="21" t="n"/>
      <c r="D475" s="21" t="n"/>
      <c r="E475" s="21" t="n"/>
      <c r="F475" s="21" t="n"/>
      <c r="G475" s="21" t="n"/>
      <c r="H475" s="21" t="n"/>
      <c r="I475" s="21" t="n"/>
      <c r="J475" s="21" t="n"/>
      <c r="K475" s="21" t="n"/>
      <c r="L475" s="21" t="n"/>
      <c r="M475" s="21" t="n"/>
      <c r="N475" s="21" t="n"/>
    </row>
    <row r="476" ht="14.25" customHeight="1" s="474">
      <c r="A476" s="603" t="n"/>
      <c r="B476" s="21" t="n"/>
      <c r="C476" s="21" t="n"/>
      <c r="D476" s="21" t="n"/>
      <c r="E476" s="21" t="n"/>
      <c r="F476" s="21" t="n"/>
      <c r="G476" s="21" t="n"/>
      <c r="H476" s="21" t="n"/>
      <c r="I476" s="21" t="n"/>
      <c r="J476" s="21" t="n"/>
      <c r="K476" s="21" t="n"/>
      <c r="L476" s="21" t="n"/>
      <c r="M476" s="21" t="n"/>
      <c r="N476" s="21" t="n"/>
    </row>
    <row r="477" ht="14.25" customHeight="1" s="474">
      <c r="A477" s="603" t="n"/>
      <c r="B477" s="21" t="n"/>
      <c r="C477" s="21" t="n"/>
      <c r="D477" s="21" t="n"/>
      <c r="E477" s="21" t="n"/>
      <c r="F477" s="21" t="n"/>
      <c r="G477" s="21" t="n"/>
      <c r="H477" s="21" t="n"/>
      <c r="I477" s="21" t="n"/>
      <c r="J477" s="21" t="n"/>
      <c r="K477" s="21" t="n"/>
      <c r="L477" s="21" t="n"/>
      <c r="M477" s="21" t="n"/>
      <c r="N477" s="21" t="n"/>
    </row>
    <row r="478" ht="14.25" customHeight="1" s="474">
      <c r="A478" s="603" t="n"/>
      <c r="B478" s="21" t="n"/>
      <c r="C478" s="21" t="n"/>
      <c r="D478" s="21" t="n"/>
      <c r="E478" s="21" t="n"/>
      <c r="F478" s="21" t="n"/>
      <c r="G478" s="21" t="n"/>
      <c r="H478" s="21" t="n"/>
      <c r="I478" s="21" t="n"/>
      <c r="J478" s="21" t="n"/>
      <c r="K478" s="21" t="n"/>
      <c r="L478" s="21" t="n"/>
      <c r="M478" s="21" t="n"/>
      <c r="N478" s="21" t="n"/>
    </row>
    <row r="479" ht="14.25" customHeight="1" s="474">
      <c r="A479" s="603" t="n"/>
      <c r="B479" s="21" t="n"/>
      <c r="C479" s="21" t="n"/>
      <c r="D479" s="21" t="n"/>
      <c r="E479" s="21" t="n"/>
      <c r="F479" s="21" t="n"/>
      <c r="G479" s="21" t="n"/>
      <c r="H479" s="21" t="n"/>
      <c r="I479" s="21" t="n"/>
      <c r="J479" s="21" t="n"/>
      <c r="K479" s="21" t="n"/>
      <c r="L479" s="21" t="n"/>
      <c r="M479" s="21" t="n"/>
      <c r="N479" s="21" t="n"/>
    </row>
    <row r="480" ht="14.25" customHeight="1" s="474">
      <c r="A480" s="603" t="n"/>
      <c r="B480" s="21" t="n"/>
      <c r="C480" s="21" t="n"/>
      <c r="D480" s="21" t="n"/>
      <c r="E480" s="21" t="n"/>
      <c r="F480" s="21" t="n"/>
      <c r="G480" s="21" t="n"/>
      <c r="H480" s="21" t="n"/>
      <c r="I480" s="21" t="n"/>
      <c r="J480" s="21" t="n"/>
      <c r="K480" s="21" t="n"/>
      <c r="L480" s="21" t="n"/>
      <c r="M480" s="21" t="n"/>
      <c r="N480" s="21" t="n"/>
    </row>
    <row r="481" ht="14.25" customHeight="1" s="474">
      <c r="A481" s="603" t="n"/>
      <c r="B481" s="21" t="n"/>
      <c r="C481" s="21" t="n"/>
      <c r="D481" s="21" t="n"/>
      <c r="E481" s="21" t="n"/>
      <c r="F481" s="21" t="n"/>
      <c r="G481" s="21" t="n"/>
      <c r="H481" s="21" t="n"/>
      <c r="I481" s="21" t="n"/>
      <c r="J481" s="21" t="n"/>
      <c r="K481" s="21" t="n"/>
      <c r="L481" s="21" t="n"/>
      <c r="M481" s="21" t="n"/>
      <c r="N481" s="21" t="n"/>
    </row>
    <row r="482" ht="14.25" customHeight="1" s="474">
      <c r="A482" s="603" t="n"/>
      <c r="B482" s="21" t="n"/>
      <c r="C482" s="21" t="n"/>
      <c r="D482" s="21" t="n"/>
      <c r="E482" s="21" t="n"/>
      <c r="F482" s="21" t="n"/>
      <c r="G482" s="21" t="n"/>
      <c r="H482" s="21" t="n"/>
      <c r="I482" s="21" t="n"/>
      <c r="J482" s="21" t="n"/>
      <c r="K482" s="21" t="n"/>
      <c r="L482" s="21" t="n"/>
      <c r="M482" s="21" t="n"/>
      <c r="N482" s="21" t="n"/>
    </row>
    <row r="483" ht="14.25" customHeight="1" s="474">
      <c r="A483" s="603" t="n"/>
      <c r="B483" s="21" t="n"/>
      <c r="C483" s="21" t="n"/>
      <c r="D483" s="21" t="n"/>
      <c r="E483" s="21" t="n"/>
      <c r="F483" s="21" t="n"/>
      <c r="G483" s="21" t="n"/>
      <c r="H483" s="21" t="n"/>
      <c r="I483" s="21" t="n"/>
      <c r="J483" s="21" t="n"/>
      <c r="K483" s="21" t="n"/>
      <c r="L483" s="21" t="n"/>
      <c r="M483" s="21" t="n"/>
      <c r="N483" s="21" t="n"/>
    </row>
    <row r="484" ht="14.25" customHeight="1" s="474">
      <c r="A484" s="603" t="n"/>
      <c r="B484" s="21" t="n"/>
      <c r="C484" s="21" t="n"/>
      <c r="D484" s="21" t="n"/>
      <c r="E484" s="21" t="n"/>
      <c r="F484" s="21" t="n"/>
      <c r="G484" s="21" t="n"/>
      <c r="H484" s="21" t="n"/>
      <c r="I484" s="21" t="n"/>
      <c r="J484" s="21" t="n"/>
      <c r="K484" s="21" t="n"/>
      <c r="L484" s="21" t="n"/>
      <c r="M484" s="21" t="n"/>
      <c r="N484" s="21" t="n"/>
    </row>
    <row r="485" ht="14.25" customHeight="1" s="474">
      <c r="A485" s="603" t="n"/>
      <c r="B485" s="21" t="n"/>
      <c r="C485" s="21" t="n"/>
      <c r="D485" s="21" t="n"/>
      <c r="E485" s="21" t="n"/>
      <c r="F485" s="21" t="n"/>
      <c r="G485" s="21" t="n"/>
      <c r="H485" s="21" t="n"/>
      <c r="I485" s="21" t="n"/>
      <c r="J485" s="21" t="n"/>
      <c r="K485" s="21" t="n"/>
      <c r="L485" s="21" t="n"/>
      <c r="M485" s="21" t="n"/>
      <c r="N485" s="21" t="n"/>
    </row>
    <row r="486" ht="14.25" customHeight="1" s="474">
      <c r="A486" s="603" t="n"/>
      <c r="B486" s="21" t="n"/>
      <c r="C486" s="21" t="n"/>
      <c r="D486" s="21" t="n"/>
      <c r="E486" s="21" t="n"/>
      <c r="F486" s="21" t="n"/>
      <c r="G486" s="21" t="n"/>
      <c r="H486" s="21" t="n"/>
      <c r="I486" s="21" t="n"/>
      <c r="J486" s="21" t="n"/>
      <c r="K486" s="21" t="n"/>
      <c r="L486" s="21" t="n"/>
      <c r="M486" s="21" t="n"/>
      <c r="N486" s="21" t="n"/>
    </row>
    <row r="487" ht="14.25" customHeight="1" s="474">
      <c r="A487" s="603" t="n"/>
      <c r="B487" s="21" t="n"/>
      <c r="C487" s="21" t="n"/>
      <c r="D487" s="21" t="n"/>
      <c r="E487" s="21" t="n"/>
      <c r="F487" s="21" t="n"/>
      <c r="G487" s="21" t="n"/>
      <c r="H487" s="21" t="n"/>
      <c r="I487" s="21" t="n"/>
      <c r="J487" s="21" t="n"/>
      <c r="K487" s="21" t="n"/>
      <c r="L487" s="21" t="n"/>
      <c r="M487" s="21" t="n"/>
      <c r="N487" s="21" t="n"/>
    </row>
    <row r="488" ht="14.25" customHeight="1" s="474">
      <c r="A488" s="603" t="n"/>
      <c r="B488" s="21" t="n"/>
      <c r="C488" s="21" t="n"/>
      <c r="D488" s="21" t="n"/>
      <c r="E488" s="21" t="n"/>
      <c r="F488" s="21" t="n"/>
      <c r="G488" s="21" t="n"/>
      <c r="H488" s="21" t="n"/>
      <c r="I488" s="21" t="n"/>
      <c r="J488" s="21" t="n"/>
      <c r="K488" s="21" t="n"/>
      <c r="L488" s="21" t="n"/>
      <c r="M488" s="21" t="n"/>
      <c r="N488" s="21" t="n"/>
    </row>
    <row r="489" ht="14.25" customHeight="1" s="474">
      <c r="A489" s="603" t="n"/>
      <c r="B489" s="21" t="n"/>
      <c r="C489" s="21" t="n"/>
      <c r="D489" s="21" t="n"/>
      <c r="E489" s="21" t="n"/>
      <c r="F489" s="21" t="n"/>
      <c r="G489" s="21" t="n"/>
      <c r="H489" s="21" t="n"/>
      <c r="I489" s="21" t="n"/>
      <c r="J489" s="21" t="n"/>
      <c r="K489" s="21" t="n"/>
      <c r="L489" s="21" t="n"/>
      <c r="M489" s="21" t="n"/>
      <c r="N489" s="21" t="n"/>
    </row>
    <row r="490" ht="14.25" customHeight="1" s="474">
      <c r="A490" s="603" t="n"/>
      <c r="B490" s="21" t="n"/>
      <c r="C490" s="21" t="n"/>
      <c r="D490" s="21" t="n"/>
      <c r="E490" s="21" t="n"/>
      <c r="F490" s="21" t="n"/>
      <c r="G490" s="21" t="n"/>
      <c r="H490" s="21" t="n"/>
      <c r="I490" s="21" t="n"/>
      <c r="J490" s="21" t="n"/>
      <c r="K490" s="21" t="n"/>
      <c r="L490" s="21" t="n"/>
      <c r="M490" s="21" t="n"/>
      <c r="N490" s="21" t="n"/>
    </row>
    <row r="491" ht="14.25" customHeight="1" s="474">
      <c r="A491" s="603" t="n"/>
      <c r="B491" s="21" t="n"/>
      <c r="C491" s="21" t="n"/>
      <c r="D491" s="21" t="n"/>
      <c r="E491" s="21" t="n"/>
      <c r="F491" s="21" t="n"/>
      <c r="G491" s="21" t="n"/>
      <c r="H491" s="21" t="n"/>
      <c r="I491" s="21" t="n"/>
      <c r="J491" s="21" t="n"/>
      <c r="K491" s="21" t="n"/>
      <c r="L491" s="21" t="n"/>
      <c r="M491" s="21" t="n"/>
      <c r="N491" s="21" t="n"/>
    </row>
    <row r="492" ht="14.25" customHeight="1" s="474">
      <c r="A492" s="603" t="n"/>
      <c r="B492" s="21" t="n"/>
      <c r="C492" s="21" t="n"/>
      <c r="D492" s="21" t="n"/>
      <c r="E492" s="21" t="n"/>
      <c r="F492" s="21" t="n"/>
      <c r="G492" s="21" t="n"/>
      <c r="H492" s="21" t="n"/>
      <c r="I492" s="21" t="n"/>
      <c r="J492" s="21" t="n"/>
      <c r="K492" s="21" t="n"/>
      <c r="L492" s="21" t="n"/>
      <c r="M492" s="21" t="n"/>
      <c r="N492" s="21" t="n"/>
    </row>
    <row r="493" ht="14.25" customHeight="1" s="474">
      <c r="A493" s="603" t="n"/>
      <c r="B493" s="21" t="n"/>
      <c r="C493" s="21" t="n"/>
      <c r="D493" s="21" t="n"/>
      <c r="E493" s="21" t="n"/>
      <c r="F493" s="21" t="n"/>
      <c r="G493" s="21" t="n"/>
      <c r="H493" s="21" t="n"/>
      <c r="I493" s="21" t="n"/>
      <c r="J493" s="21" t="n"/>
      <c r="K493" s="21" t="n"/>
      <c r="L493" s="21" t="n"/>
      <c r="M493" s="21" t="n"/>
      <c r="N493" s="21" t="n"/>
    </row>
    <row r="494" ht="14.25" customHeight="1" s="474">
      <c r="A494" s="603" t="n"/>
      <c r="B494" s="21" t="n"/>
      <c r="C494" s="21" t="n"/>
      <c r="D494" s="21" t="n"/>
      <c r="E494" s="21" t="n"/>
      <c r="F494" s="21" t="n"/>
      <c r="G494" s="21" t="n"/>
      <c r="H494" s="21" t="n"/>
      <c r="I494" s="21" t="n"/>
      <c r="J494" s="21" t="n"/>
      <c r="K494" s="21" t="n"/>
      <c r="L494" s="21" t="n"/>
      <c r="M494" s="21" t="n"/>
      <c r="N494" s="21" t="n"/>
    </row>
    <row r="495" ht="14.25" customHeight="1" s="474">
      <c r="A495" s="603" t="n"/>
      <c r="B495" s="21" t="n"/>
      <c r="C495" s="21" t="n"/>
      <c r="D495" s="21" t="n"/>
      <c r="E495" s="21" t="n"/>
      <c r="F495" s="21" t="n"/>
      <c r="G495" s="21" t="n"/>
      <c r="H495" s="21" t="n"/>
      <c r="I495" s="21" t="n"/>
      <c r="J495" s="21" t="n"/>
      <c r="K495" s="21" t="n"/>
      <c r="L495" s="21" t="n"/>
      <c r="M495" s="21" t="n"/>
      <c r="N495" s="21" t="n"/>
    </row>
    <row r="496" ht="14.25" customHeight="1" s="474">
      <c r="A496" s="603" t="n"/>
      <c r="B496" s="21" t="n"/>
      <c r="C496" s="21" t="n"/>
      <c r="D496" s="21" t="n"/>
      <c r="E496" s="21" t="n"/>
      <c r="F496" s="21" t="n"/>
      <c r="G496" s="21" t="n"/>
      <c r="H496" s="21" t="n"/>
      <c r="I496" s="21" t="n"/>
      <c r="J496" s="21" t="n"/>
      <c r="K496" s="21" t="n"/>
      <c r="L496" s="21" t="n"/>
      <c r="M496" s="21" t="n"/>
      <c r="N496" s="21" t="n"/>
    </row>
    <row r="497" ht="14.25" customHeight="1" s="474">
      <c r="A497" s="603" t="n"/>
      <c r="B497" s="21" t="n"/>
      <c r="C497" s="21" t="n"/>
      <c r="D497" s="21" t="n"/>
      <c r="E497" s="21" t="n"/>
      <c r="F497" s="21" t="n"/>
      <c r="G497" s="21" t="n"/>
      <c r="H497" s="21" t="n"/>
      <c r="I497" s="21" t="n"/>
      <c r="J497" s="21" t="n"/>
      <c r="K497" s="21" t="n"/>
      <c r="L497" s="21" t="n"/>
      <c r="M497" s="21" t="n"/>
      <c r="N497" s="21" t="n"/>
    </row>
    <row r="498" ht="14.25" customHeight="1" s="474">
      <c r="A498" s="603" t="n"/>
      <c r="B498" s="21" t="n"/>
      <c r="C498" s="21" t="n"/>
      <c r="D498" s="21" t="n"/>
      <c r="E498" s="21" t="n"/>
      <c r="F498" s="21" t="n"/>
      <c r="G498" s="21" t="n"/>
      <c r="H498" s="21" t="n"/>
      <c r="I498" s="21" t="n"/>
      <c r="J498" s="21" t="n"/>
      <c r="K498" s="21" t="n"/>
      <c r="L498" s="21" t="n"/>
      <c r="M498" s="21" t="n"/>
      <c r="N498" s="21" t="n"/>
    </row>
    <row r="499" ht="14.25" customHeight="1" s="474">
      <c r="A499" s="603" t="n"/>
      <c r="B499" s="21" t="n"/>
      <c r="C499" s="21" t="n"/>
      <c r="D499" s="21" t="n"/>
      <c r="E499" s="21" t="n"/>
      <c r="F499" s="21" t="n"/>
      <c r="G499" s="21" t="n"/>
      <c r="H499" s="21" t="n"/>
      <c r="I499" s="21" t="n"/>
      <c r="J499" s="21" t="n"/>
      <c r="K499" s="21" t="n"/>
      <c r="L499" s="21" t="n"/>
      <c r="M499" s="21" t="n"/>
      <c r="N499" s="21" t="n"/>
    </row>
    <row r="500" ht="14.25" customHeight="1" s="474">
      <c r="A500" s="603" t="n"/>
      <c r="B500" s="21" t="n"/>
      <c r="C500" s="21" t="n"/>
      <c r="D500" s="21" t="n"/>
      <c r="E500" s="21" t="n"/>
      <c r="F500" s="21" t="n"/>
      <c r="G500" s="21" t="n"/>
      <c r="H500" s="21" t="n"/>
      <c r="I500" s="21" t="n"/>
      <c r="J500" s="21" t="n"/>
      <c r="K500" s="21" t="n"/>
      <c r="L500" s="21" t="n"/>
      <c r="M500" s="21" t="n"/>
      <c r="N500" s="21" t="n"/>
    </row>
    <row r="501" ht="14.25" customHeight="1" s="474">
      <c r="A501" s="603" t="n"/>
      <c r="B501" s="21" t="n"/>
      <c r="C501" s="21" t="n"/>
      <c r="D501" s="21" t="n"/>
      <c r="E501" s="21" t="n"/>
      <c r="F501" s="21" t="n"/>
      <c r="G501" s="21" t="n"/>
      <c r="H501" s="21" t="n"/>
      <c r="I501" s="21" t="n"/>
      <c r="J501" s="21" t="n"/>
      <c r="K501" s="21" t="n"/>
      <c r="L501" s="21" t="n"/>
      <c r="M501" s="21" t="n"/>
      <c r="N501" s="21" t="n"/>
    </row>
    <row r="502" ht="14.25" customHeight="1" s="474">
      <c r="A502" s="603" t="n"/>
      <c r="B502" s="21" t="n"/>
      <c r="C502" s="21" t="n"/>
      <c r="D502" s="21" t="n"/>
      <c r="E502" s="21" t="n"/>
      <c r="F502" s="21" t="n"/>
      <c r="G502" s="21" t="n"/>
      <c r="H502" s="21" t="n"/>
      <c r="I502" s="21" t="n"/>
      <c r="J502" s="21" t="n"/>
      <c r="K502" s="21" t="n"/>
      <c r="L502" s="21" t="n"/>
      <c r="M502" s="21" t="n"/>
      <c r="N502" s="21" t="n"/>
    </row>
    <row r="503" ht="14.25" customHeight="1" s="474">
      <c r="A503" s="603" t="n"/>
      <c r="B503" s="21" t="n"/>
      <c r="C503" s="21" t="n"/>
      <c r="D503" s="21" t="n"/>
      <c r="E503" s="21" t="n"/>
      <c r="F503" s="21" t="n"/>
      <c r="G503" s="21" t="n"/>
      <c r="H503" s="21" t="n"/>
      <c r="I503" s="21" t="n"/>
      <c r="J503" s="21" t="n"/>
      <c r="K503" s="21" t="n"/>
      <c r="L503" s="21" t="n"/>
      <c r="M503" s="21" t="n"/>
      <c r="N503" s="21" t="n"/>
    </row>
    <row r="504" ht="14.25" customHeight="1" s="474">
      <c r="A504" s="603" t="n"/>
      <c r="B504" s="21" t="n"/>
      <c r="C504" s="21" t="n"/>
      <c r="D504" s="21" t="n"/>
      <c r="E504" s="21" t="n"/>
      <c r="F504" s="21" t="n"/>
      <c r="G504" s="21" t="n"/>
      <c r="H504" s="21" t="n"/>
      <c r="I504" s="21" t="n"/>
      <c r="J504" s="21" t="n"/>
      <c r="K504" s="21" t="n"/>
      <c r="L504" s="21" t="n"/>
      <c r="M504" s="21" t="n"/>
      <c r="N504" s="21" t="n"/>
    </row>
    <row r="505" ht="14.25" customHeight="1" s="474">
      <c r="A505" s="603" t="n"/>
      <c r="B505" s="21" t="n"/>
      <c r="C505" s="21" t="n"/>
      <c r="D505" s="21" t="n"/>
      <c r="E505" s="21" t="n"/>
      <c r="F505" s="21" t="n"/>
      <c r="G505" s="21" t="n"/>
      <c r="H505" s="21" t="n"/>
      <c r="I505" s="21" t="n"/>
      <c r="J505" s="21" t="n"/>
      <c r="K505" s="21" t="n"/>
      <c r="L505" s="21" t="n"/>
      <c r="M505" s="21" t="n"/>
      <c r="N505" s="21" t="n"/>
    </row>
    <row r="506" ht="14.25" customHeight="1" s="474">
      <c r="A506" s="603" t="n"/>
      <c r="B506" s="21" t="n"/>
      <c r="C506" s="21" t="n"/>
      <c r="D506" s="21" t="n"/>
      <c r="E506" s="21" t="n"/>
      <c r="F506" s="21" t="n"/>
      <c r="G506" s="21" t="n"/>
      <c r="H506" s="21" t="n"/>
      <c r="I506" s="21" t="n"/>
      <c r="J506" s="21" t="n"/>
      <c r="K506" s="21" t="n"/>
      <c r="L506" s="21" t="n"/>
      <c r="M506" s="21" t="n"/>
      <c r="N506" s="21" t="n"/>
    </row>
    <row r="507" ht="14.25" customHeight="1" s="474">
      <c r="A507" s="603" t="n"/>
      <c r="B507" s="21" t="n"/>
      <c r="C507" s="21" t="n"/>
      <c r="D507" s="21" t="n"/>
      <c r="E507" s="21" t="n"/>
      <c r="F507" s="21" t="n"/>
      <c r="G507" s="21" t="n"/>
      <c r="H507" s="21" t="n"/>
      <c r="I507" s="21" t="n"/>
      <c r="J507" s="21" t="n"/>
      <c r="K507" s="21" t="n"/>
      <c r="L507" s="21" t="n"/>
      <c r="M507" s="21" t="n"/>
      <c r="N507" s="21" t="n"/>
    </row>
    <row r="508" ht="14.25" customHeight="1" s="474">
      <c r="A508" s="603" t="n"/>
      <c r="B508" s="21" t="n"/>
      <c r="C508" s="21" t="n"/>
      <c r="D508" s="21" t="n"/>
      <c r="E508" s="21" t="n"/>
      <c r="F508" s="21" t="n"/>
      <c r="G508" s="21" t="n"/>
      <c r="H508" s="21" t="n"/>
      <c r="I508" s="21" t="n"/>
      <c r="J508" s="21" t="n"/>
      <c r="K508" s="21" t="n"/>
      <c r="L508" s="21" t="n"/>
      <c r="M508" s="21" t="n"/>
      <c r="N508" s="21" t="n"/>
    </row>
    <row r="509" ht="14.25" customHeight="1" s="474">
      <c r="A509" s="603" t="n"/>
      <c r="B509" s="21" t="n"/>
      <c r="C509" s="21" t="n"/>
      <c r="D509" s="21" t="n"/>
      <c r="E509" s="21" t="n"/>
      <c r="F509" s="21" t="n"/>
      <c r="G509" s="21" t="n"/>
      <c r="H509" s="21" t="n"/>
      <c r="I509" s="21" t="n"/>
      <c r="J509" s="21" t="n"/>
      <c r="K509" s="21" t="n"/>
      <c r="L509" s="21" t="n"/>
      <c r="M509" s="21" t="n"/>
      <c r="N509" s="21" t="n"/>
    </row>
    <row r="510" ht="14.25" customHeight="1" s="474">
      <c r="A510" s="603" t="n"/>
      <c r="B510" s="21" t="n"/>
      <c r="C510" s="21" t="n"/>
      <c r="D510" s="21" t="n"/>
      <c r="E510" s="21" t="n"/>
      <c r="F510" s="21" t="n"/>
      <c r="G510" s="21" t="n"/>
      <c r="H510" s="21" t="n"/>
      <c r="I510" s="21" t="n"/>
      <c r="J510" s="21" t="n"/>
      <c r="K510" s="21" t="n"/>
      <c r="L510" s="21" t="n"/>
      <c r="M510" s="21" t="n"/>
      <c r="N510" s="21" t="n"/>
    </row>
    <row r="511" ht="14.25" customHeight="1" s="474">
      <c r="A511" s="603" t="n"/>
      <c r="B511" s="21" t="n"/>
      <c r="C511" s="21" t="n"/>
      <c r="D511" s="21" t="n"/>
      <c r="E511" s="21" t="n"/>
      <c r="F511" s="21" t="n"/>
      <c r="G511" s="21" t="n"/>
      <c r="H511" s="21" t="n"/>
      <c r="I511" s="21" t="n"/>
      <c r="J511" s="21" t="n"/>
      <c r="K511" s="21" t="n"/>
      <c r="L511" s="21" t="n"/>
      <c r="M511" s="21" t="n"/>
      <c r="N511" s="21" t="n"/>
    </row>
    <row r="512" ht="14.25" customHeight="1" s="474">
      <c r="A512" s="603" t="n"/>
      <c r="B512" s="21" t="n"/>
      <c r="C512" s="21" t="n"/>
      <c r="D512" s="21" t="n"/>
      <c r="E512" s="21" t="n"/>
      <c r="F512" s="21" t="n"/>
      <c r="G512" s="21" t="n"/>
      <c r="H512" s="21" t="n"/>
      <c r="I512" s="21" t="n"/>
      <c r="J512" s="21" t="n"/>
      <c r="K512" s="21" t="n"/>
      <c r="L512" s="21" t="n"/>
      <c r="M512" s="21" t="n"/>
      <c r="N512" s="21" t="n"/>
    </row>
    <row r="513" ht="14.25" customHeight="1" s="474">
      <c r="A513" s="603" t="n"/>
      <c r="B513" s="21" t="n"/>
      <c r="C513" s="21" t="n"/>
      <c r="D513" s="21" t="n"/>
      <c r="E513" s="21" t="n"/>
      <c r="F513" s="21" t="n"/>
      <c r="G513" s="21" t="n"/>
      <c r="H513" s="21" t="n"/>
      <c r="I513" s="21" t="n"/>
      <c r="J513" s="21" t="n"/>
      <c r="K513" s="21" t="n"/>
      <c r="L513" s="21" t="n"/>
      <c r="M513" s="21" t="n"/>
      <c r="N513" s="21" t="n"/>
    </row>
    <row r="514" ht="14.25" customHeight="1" s="474">
      <c r="A514" s="603" t="n"/>
      <c r="B514" s="21" t="n"/>
      <c r="C514" s="21" t="n"/>
      <c r="D514" s="21" t="n"/>
      <c r="E514" s="21" t="n"/>
      <c r="F514" s="21" t="n"/>
      <c r="G514" s="21" t="n"/>
      <c r="H514" s="21" t="n"/>
      <c r="I514" s="21" t="n"/>
      <c r="J514" s="21" t="n"/>
      <c r="K514" s="21" t="n"/>
      <c r="L514" s="21" t="n"/>
      <c r="M514" s="21" t="n"/>
      <c r="N514" s="21" t="n"/>
    </row>
    <row r="515" ht="14.25" customHeight="1" s="474">
      <c r="A515" s="603" t="n"/>
      <c r="B515" s="21" t="n"/>
      <c r="C515" s="21" t="n"/>
      <c r="D515" s="21" t="n"/>
      <c r="E515" s="21" t="n"/>
      <c r="F515" s="21" t="n"/>
      <c r="G515" s="21" t="n"/>
      <c r="H515" s="21" t="n"/>
      <c r="I515" s="21" t="n"/>
      <c r="J515" s="21" t="n"/>
      <c r="K515" s="21" t="n"/>
      <c r="L515" s="21" t="n"/>
      <c r="M515" s="21" t="n"/>
      <c r="N515" s="21" t="n"/>
    </row>
    <row r="516" ht="14.25" customHeight="1" s="474">
      <c r="A516" s="603" t="n"/>
      <c r="B516" s="21" t="n"/>
      <c r="C516" s="21" t="n"/>
      <c r="D516" s="21" t="n"/>
      <c r="E516" s="21" t="n"/>
      <c r="F516" s="21" t="n"/>
      <c r="G516" s="21" t="n"/>
      <c r="H516" s="21" t="n"/>
      <c r="I516" s="21" t="n"/>
      <c r="J516" s="21" t="n"/>
      <c r="K516" s="21" t="n"/>
      <c r="L516" s="21" t="n"/>
      <c r="M516" s="21" t="n"/>
      <c r="N516" s="21" t="n"/>
    </row>
    <row r="517" ht="14.25" customHeight="1" s="474">
      <c r="A517" s="603" t="n"/>
      <c r="B517" s="21" t="n"/>
      <c r="C517" s="21" t="n"/>
      <c r="D517" s="21" t="n"/>
      <c r="E517" s="21" t="n"/>
      <c r="F517" s="21" t="n"/>
      <c r="G517" s="21" t="n"/>
      <c r="H517" s="21" t="n"/>
      <c r="I517" s="21" t="n"/>
      <c r="J517" s="21" t="n"/>
      <c r="K517" s="21" t="n"/>
      <c r="L517" s="21" t="n"/>
      <c r="M517" s="21" t="n"/>
      <c r="N517" s="21" t="n"/>
    </row>
    <row r="518" ht="14.25" customHeight="1" s="474">
      <c r="A518" s="603" t="n"/>
      <c r="B518" s="21" t="n"/>
      <c r="C518" s="21" t="n"/>
      <c r="D518" s="21" t="n"/>
      <c r="E518" s="21" t="n"/>
      <c r="F518" s="21" t="n"/>
      <c r="G518" s="21" t="n"/>
      <c r="H518" s="21" t="n"/>
      <c r="I518" s="21" t="n"/>
      <c r="J518" s="21" t="n"/>
      <c r="K518" s="21" t="n"/>
      <c r="L518" s="21" t="n"/>
      <c r="M518" s="21" t="n"/>
      <c r="N518" s="21" t="n"/>
    </row>
    <row r="519" ht="14.25" customHeight="1" s="474">
      <c r="A519" s="603" t="n"/>
      <c r="B519" s="21" t="n"/>
      <c r="C519" s="21" t="n"/>
      <c r="D519" s="21" t="n"/>
      <c r="E519" s="21" t="n"/>
      <c r="F519" s="21" t="n"/>
      <c r="G519" s="21" t="n"/>
      <c r="H519" s="21" t="n"/>
      <c r="I519" s="21" t="n"/>
      <c r="J519" s="21" t="n"/>
      <c r="K519" s="21" t="n"/>
      <c r="L519" s="21" t="n"/>
      <c r="M519" s="21" t="n"/>
      <c r="N519" s="21" t="n"/>
    </row>
    <row r="520" ht="14.25" customHeight="1" s="474">
      <c r="A520" s="603" t="n"/>
      <c r="B520" s="21" t="n"/>
      <c r="C520" s="21" t="n"/>
      <c r="D520" s="21" t="n"/>
      <c r="E520" s="21" t="n"/>
      <c r="F520" s="21" t="n"/>
      <c r="G520" s="21" t="n"/>
      <c r="H520" s="21" t="n"/>
      <c r="I520" s="21" t="n"/>
      <c r="J520" s="21" t="n"/>
      <c r="K520" s="21" t="n"/>
      <c r="L520" s="21" t="n"/>
      <c r="M520" s="21" t="n"/>
      <c r="N520" s="21" t="n"/>
    </row>
    <row r="521" ht="14.25" customHeight="1" s="474">
      <c r="A521" s="603" t="n"/>
      <c r="B521" s="21" t="n"/>
      <c r="C521" s="21" t="n"/>
      <c r="D521" s="21" t="n"/>
      <c r="E521" s="21" t="n"/>
      <c r="F521" s="21" t="n"/>
      <c r="G521" s="21" t="n"/>
      <c r="H521" s="21" t="n"/>
      <c r="I521" s="21" t="n"/>
      <c r="J521" s="21" t="n"/>
      <c r="K521" s="21" t="n"/>
      <c r="L521" s="21" t="n"/>
      <c r="M521" s="21" t="n"/>
      <c r="N521" s="21" t="n"/>
    </row>
    <row r="522" ht="14.25" customHeight="1" s="474">
      <c r="A522" s="603" t="n"/>
      <c r="B522" s="21" t="n"/>
      <c r="C522" s="21" t="n"/>
      <c r="D522" s="21" t="n"/>
      <c r="E522" s="21" t="n"/>
      <c r="F522" s="21" t="n"/>
      <c r="G522" s="21" t="n"/>
      <c r="H522" s="21" t="n"/>
      <c r="I522" s="21" t="n"/>
      <c r="J522" s="21" t="n"/>
      <c r="K522" s="21" t="n"/>
      <c r="L522" s="21" t="n"/>
      <c r="M522" s="21" t="n"/>
      <c r="N522" s="21" t="n"/>
    </row>
    <row r="523" ht="14.25" customHeight="1" s="474">
      <c r="A523" s="603" t="n"/>
      <c r="B523" s="21" t="n"/>
      <c r="C523" s="21" t="n"/>
      <c r="D523" s="21" t="n"/>
      <c r="E523" s="21" t="n"/>
      <c r="F523" s="21" t="n"/>
      <c r="G523" s="21" t="n"/>
      <c r="H523" s="21" t="n"/>
      <c r="I523" s="21" t="n"/>
      <c r="J523" s="21" t="n"/>
      <c r="K523" s="21" t="n"/>
      <c r="L523" s="21" t="n"/>
      <c r="M523" s="21" t="n"/>
      <c r="N523" s="21" t="n"/>
    </row>
    <row r="524" ht="14.25" customHeight="1" s="474">
      <c r="A524" s="603" t="n"/>
      <c r="B524" s="21" t="n"/>
      <c r="C524" s="21" t="n"/>
      <c r="D524" s="21" t="n"/>
      <c r="E524" s="21" t="n"/>
      <c r="F524" s="21" t="n"/>
      <c r="G524" s="21" t="n"/>
      <c r="H524" s="21" t="n"/>
      <c r="I524" s="21" t="n"/>
      <c r="J524" s="21" t="n"/>
      <c r="K524" s="21" t="n"/>
      <c r="L524" s="21" t="n"/>
      <c r="M524" s="21" t="n"/>
      <c r="N524" s="21" t="n"/>
    </row>
    <row r="525" ht="14.25" customHeight="1" s="474">
      <c r="A525" s="603" t="n"/>
      <c r="B525" s="21" t="n"/>
      <c r="C525" s="21" t="n"/>
      <c r="D525" s="21" t="n"/>
      <c r="E525" s="21" t="n"/>
      <c r="F525" s="21" t="n"/>
      <c r="G525" s="21" t="n"/>
      <c r="H525" s="21" t="n"/>
      <c r="I525" s="21" t="n"/>
      <c r="J525" s="21" t="n"/>
      <c r="K525" s="21" t="n"/>
      <c r="L525" s="21" t="n"/>
      <c r="M525" s="21" t="n"/>
      <c r="N525" s="21" t="n"/>
    </row>
    <row r="526" ht="14.25" customHeight="1" s="474">
      <c r="A526" s="603" t="n"/>
      <c r="B526" s="21" t="n"/>
      <c r="C526" s="21" t="n"/>
      <c r="D526" s="21" t="n"/>
      <c r="E526" s="21" t="n"/>
      <c r="F526" s="21" t="n"/>
      <c r="G526" s="21" t="n"/>
      <c r="H526" s="21" t="n"/>
      <c r="I526" s="21" t="n"/>
      <c r="J526" s="21" t="n"/>
      <c r="K526" s="21" t="n"/>
      <c r="L526" s="21" t="n"/>
      <c r="M526" s="21" t="n"/>
      <c r="N526" s="21" t="n"/>
    </row>
    <row r="527" ht="14.25" customHeight="1" s="474">
      <c r="A527" s="603" t="n"/>
      <c r="B527" s="21" t="n"/>
      <c r="C527" s="21" t="n"/>
      <c r="D527" s="21" t="n"/>
      <c r="E527" s="21" t="n"/>
      <c r="F527" s="21" t="n"/>
      <c r="G527" s="21" t="n"/>
      <c r="H527" s="21" t="n"/>
      <c r="I527" s="21" t="n"/>
      <c r="J527" s="21" t="n"/>
      <c r="K527" s="21" t="n"/>
      <c r="L527" s="21" t="n"/>
      <c r="M527" s="21" t="n"/>
      <c r="N527" s="21" t="n"/>
    </row>
    <row r="528" ht="14.25" customHeight="1" s="474">
      <c r="A528" s="603" t="n"/>
      <c r="B528" s="21" t="n"/>
      <c r="C528" s="21" t="n"/>
      <c r="D528" s="21" t="n"/>
      <c r="E528" s="21" t="n"/>
      <c r="F528" s="21" t="n"/>
      <c r="G528" s="21" t="n"/>
      <c r="H528" s="21" t="n"/>
      <c r="I528" s="21" t="n"/>
      <c r="J528" s="21" t="n"/>
      <c r="K528" s="21" t="n"/>
      <c r="L528" s="21" t="n"/>
      <c r="M528" s="21" t="n"/>
      <c r="N528" s="21" t="n"/>
    </row>
    <row r="529" ht="14.25" customHeight="1" s="474">
      <c r="A529" s="603" t="n"/>
      <c r="B529" s="21" t="n"/>
      <c r="C529" s="21" t="n"/>
      <c r="D529" s="21" t="n"/>
      <c r="E529" s="21" t="n"/>
      <c r="F529" s="21" t="n"/>
      <c r="G529" s="21" t="n"/>
      <c r="H529" s="21" t="n"/>
      <c r="I529" s="21" t="n"/>
      <c r="J529" s="21" t="n"/>
      <c r="K529" s="21" t="n"/>
      <c r="L529" s="21" t="n"/>
      <c r="M529" s="21" t="n"/>
      <c r="N529" s="21" t="n"/>
    </row>
    <row r="530" ht="14.25" customHeight="1" s="474">
      <c r="A530" s="603" t="n"/>
      <c r="B530" s="21" t="n"/>
      <c r="C530" s="21" t="n"/>
      <c r="D530" s="21" t="n"/>
      <c r="E530" s="21" t="n"/>
      <c r="F530" s="21" t="n"/>
      <c r="G530" s="21" t="n"/>
      <c r="H530" s="21" t="n"/>
      <c r="I530" s="21" t="n"/>
      <c r="J530" s="21" t="n"/>
      <c r="K530" s="21" t="n"/>
      <c r="L530" s="21" t="n"/>
      <c r="M530" s="21" t="n"/>
      <c r="N530" s="21" t="n"/>
    </row>
    <row r="531" ht="14.25" customHeight="1" s="474">
      <c r="A531" s="603" t="n"/>
      <c r="B531" s="21" t="n"/>
      <c r="C531" s="21" t="n"/>
      <c r="D531" s="21" t="n"/>
      <c r="E531" s="21" t="n"/>
      <c r="F531" s="21" t="n"/>
      <c r="G531" s="21" t="n"/>
      <c r="H531" s="21" t="n"/>
      <c r="I531" s="21" t="n"/>
      <c r="J531" s="21" t="n"/>
      <c r="K531" s="21" t="n"/>
      <c r="L531" s="21" t="n"/>
      <c r="M531" s="21" t="n"/>
      <c r="N531" s="21" t="n"/>
    </row>
    <row r="532" ht="14.25" customHeight="1" s="474">
      <c r="A532" s="603" t="n"/>
      <c r="B532" s="21" t="n"/>
      <c r="C532" s="21" t="n"/>
      <c r="D532" s="21" t="n"/>
      <c r="E532" s="21" t="n"/>
      <c r="F532" s="21" t="n"/>
      <c r="G532" s="21" t="n"/>
      <c r="H532" s="21" t="n"/>
      <c r="I532" s="21" t="n"/>
      <c r="J532" s="21" t="n"/>
      <c r="K532" s="21" t="n"/>
      <c r="L532" s="21" t="n"/>
      <c r="M532" s="21" t="n"/>
      <c r="N532" s="21" t="n"/>
    </row>
    <row r="533" ht="14.25" customHeight="1" s="474">
      <c r="A533" s="603" t="n"/>
      <c r="B533" s="21" t="n"/>
      <c r="C533" s="21" t="n"/>
      <c r="D533" s="21" t="n"/>
      <c r="E533" s="21" t="n"/>
      <c r="F533" s="21" t="n"/>
      <c r="G533" s="21" t="n"/>
      <c r="H533" s="21" t="n"/>
      <c r="I533" s="21" t="n"/>
      <c r="J533" s="21" t="n"/>
      <c r="K533" s="21" t="n"/>
      <c r="L533" s="21" t="n"/>
      <c r="M533" s="21" t="n"/>
      <c r="N533" s="21" t="n"/>
    </row>
    <row r="534" ht="14.25" customHeight="1" s="474">
      <c r="A534" s="603" t="n"/>
      <c r="B534" s="21" t="n"/>
      <c r="C534" s="21" t="n"/>
      <c r="D534" s="21" t="n"/>
      <c r="E534" s="21" t="n"/>
      <c r="F534" s="21" t="n"/>
      <c r="G534" s="21" t="n"/>
      <c r="H534" s="21" t="n"/>
      <c r="I534" s="21" t="n"/>
      <c r="J534" s="21" t="n"/>
      <c r="K534" s="21" t="n"/>
      <c r="L534" s="21" t="n"/>
      <c r="M534" s="21" t="n"/>
      <c r="N534" s="21" t="n"/>
    </row>
    <row r="535" ht="14.25" customHeight="1" s="474">
      <c r="A535" s="603" t="n"/>
      <c r="B535" s="21" t="n"/>
      <c r="C535" s="21" t="n"/>
      <c r="D535" s="21" t="n"/>
      <c r="E535" s="21" t="n"/>
      <c r="F535" s="21" t="n"/>
      <c r="G535" s="21" t="n"/>
      <c r="H535" s="21" t="n"/>
      <c r="I535" s="21" t="n"/>
      <c r="J535" s="21" t="n"/>
      <c r="K535" s="21" t="n"/>
      <c r="L535" s="21" t="n"/>
      <c r="M535" s="21" t="n"/>
      <c r="N535" s="21" t="n"/>
    </row>
    <row r="536" ht="14.25" customHeight="1" s="474">
      <c r="A536" s="603" t="n"/>
      <c r="B536" s="21" t="n"/>
      <c r="C536" s="21" t="n"/>
      <c r="D536" s="21" t="n"/>
      <c r="E536" s="21" t="n"/>
      <c r="F536" s="21" t="n"/>
      <c r="G536" s="21" t="n"/>
      <c r="H536" s="21" t="n"/>
      <c r="I536" s="21" t="n"/>
      <c r="J536" s="21" t="n"/>
      <c r="K536" s="21" t="n"/>
      <c r="L536" s="21" t="n"/>
      <c r="M536" s="21" t="n"/>
      <c r="N536" s="21" t="n"/>
    </row>
    <row r="537" ht="14.25" customHeight="1" s="474">
      <c r="A537" s="603" t="n"/>
      <c r="B537" s="21" t="n"/>
      <c r="C537" s="21" t="n"/>
      <c r="D537" s="21" t="n"/>
      <c r="E537" s="21" t="n"/>
      <c r="F537" s="21" t="n"/>
      <c r="G537" s="21" t="n"/>
      <c r="H537" s="21" t="n"/>
      <c r="I537" s="21" t="n"/>
      <c r="J537" s="21" t="n"/>
      <c r="K537" s="21" t="n"/>
      <c r="L537" s="21" t="n"/>
      <c r="M537" s="21" t="n"/>
      <c r="N537" s="21" t="n"/>
    </row>
    <row r="538" ht="14.25" customHeight="1" s="474">
      <c r="A538" s="603" t="n"/>
      <c r="B538" s="21" t="n"/>
      <c r="C538" s="21" t="n"/>
      <c r="D538" s="21" t="n"/>
      <c r="E538" s="21" t="n"/>
      <c r="F538" s="21" t="n"/>
      <c r="G538" s="21" t="n"/>
      <c r="H538" s="21" t="n"/>
      <c r="I538" s="21" t="n"/>
      <c r="J538" s="21" t="n"/>
      <c r="K538" s="21" t="n"/>
      <c r="L538" s="21" t="n"/>
      <c r="M538" s="21" t="n"/>
      <c r="N538" s="21" t="n"/>
    </row>
    <row r="539" ht="14.25" customHeight="1" s="474">
      <c r="A539" s="603" t="n"/>
      <c r="B539" s="21" t="n"/>
      <c r="C539" s="21" t="n"/>
      <c r="D539" s="21" t="n"/>
      <c r="E539" s="21" t="n"/>
      <c r="F539" s="21" t="n"/>
      <c r="G539" s="21" t="n"/>
      <c r="H539" s="21" t="n"/>
      <c r="I539" s="21" t="n"/>
      <c r="J539" s="21" t="n"/>
      <c r="K539" s="21" t="n"/>
      <c r="L539" s="21" t="n"/>
      <c r="M539" s="21" t="n"/>
      <c r="N539" s="21" t="n"/>
    </row>
    <row r="540" ht="14.25" customHeight="1" s="474">
      <c r="A540" s="603" t="n"/>
      <c r="B540" s="21" t="n"/>
      <c r="C540" s="21" t="n"/>
      <c r="D540" s="21" t="n"/>
      <c r="E540" s="21" t="n"/>
      <c r="F540" s="21" t="n"/>
      <c r="G540" s="21" t="n"/>
      <c r="H540" s="21" t="n"/>
      <c r="I540" s="21" t="n"/>
      <c r="J540" s="21" t="n"/>
      <c r="K540" s="21" t="n"/>
      <c r="L540" s="21" t="n"/>
      <c r="M540" s="21" t="n"/>
      <c r="N540" s="21" t="n"/>
    </row>
    <row r="541" ht="14.25" customHeight="1" s="474">
      <c r="A541" s="603" t="n"/>
      <c r="B541" s="21" t="n"/>
      <c r="C541" s="21" t="n"/>
      <c r="D541" s="21" t="n"/>
      <c r="E541" s="21" t="n"/>
      <c r="F541" s="21" t="n"/>
      <c r="G541" s="21" t="n"/>
      <c r="H541" s="21" t="n"/>
      <c r="I541" s="21" t="n"/>
      <c r="J541" s="21" t="n"/>
      <c r="K541" s="21" t="n"/>
      <c r="L541" s="21" t="n"/>
      <c r="M541" s="21" t="n"/>
      <c r="N541" s="21" t="n"/>
    </row>
    <row r="542" ht="14.25" customHeight="1" s="474">
      <c r="A542" s="603" t="n"/>
      <c r="B542" s="21" t="n"/>
      <c r="C542" s="21" t="n"/>
      <c r="D542" s="21" t="n"/>
      <c r="E542" s="21" t="n"/>
      <c r="F542" s="21" t="n"/>
      <c r="G542" s="21" t="n"/>
      <c r="H542" s="21" t="n"/>
      <c r="I542" s="21" t="n"/>
      <c r="J542" s="21" t="n"/>
      <c r="K542" s="21" t="n"/>
      <c r="L542" s="21" t="n"/>
      <c r="M542" s="21" t="n"/>
      <c r="N542" s="21" t="n"/>
    </row>
    <row r="543" ht="14.25" customHeight="1" s="474">
      <c r="A543" s="603" t="n"/>
      <c r="B543" s="21" t="n"/>
      <c r="C543" s="21" t="n"/>
      <c r="D543" s="21" t="n"/>
      <c r="E543" s="21" t="n"/>
      <c r="F543" s="21" t="n"/>
      <c r="G543" s="21" t="n"/>
      <c r="H543" s="21" t="n"/>
      <c r="I543" s="21" t="n"/>
      <c r="J543" s="21" t="n"/>
      <c r="K543" s="21" t="n"/>
      <c r="L543" s="21" t="n"/>
      <c r="M543" s="21" t="n"/>
      <c r="N543" s="21" t="n"/>
    </row>
    <row r="544" ht="14.25" customHeight="1" s="474">
      <c r="A544" s="603" t="n"/>
      <c r="B544" s="21" t="n"/>
      <c r="C544" s="21" t="n"/>
      <c r="D544" s="21" t="n"/>
      <c r="E544" s="21" t="n"/>
      <c r="F544" s="21" t="n"/>
      <c r="G544" s="21" t="n"/>
      <c r="H544" s="21" t="n"/>
      <c r="I544" s="21" t="n"/>
      <c r="J544" s="21" t="n"/>
      <c r="K544" s="21" t="n"/>
      <c r="L544" s="21" t="n"/>
      <c r="M544" s="21" t="n"/>
      <c r="N544" s="21" t="n"/>
    </row>
    <row r="545" ht="14.25" customHeight="1" s="474">
      <c r="A545" s="603" t="n"/>
      <c r="B545" s="21" t="n"/>
      <c r="C545" s="21" t="n"/>
      <c r="D545" s="21" t="n"/>
      <c r="E545" s="21" t="n"/>
      <c r="F545" s="21" t="n"/>
      <c r="G545" s="21" t="n"/>
      <c r="H545" s="21" t="n"/>
      <c r="I545" s="21" t="n"/>
      <c r="J545" s="21" t="n"/>
      <c r="K545" s="21" t="n"/>
      <c r="L545" s="21" t="n"/>
      <c r="M545" s="21" t="n"/>
      <c r="N545" s="21" t="n"/>
    </row>
    <row r="546" ht="14.25" customHeight="1" s="474">
      <c r="A546" s="603" t="n"/>
      <c r="B546" s="21" t="n"/>
      <c r="C546" s="21" t="n"/>
      <c r="D546" s="21" t="n"/>
      <c r="E546" s="21" t="n"/>
      <c r="F546" s="21" t="n"/>
      <c r="G546" s="21" t="n"/>
      <c r="H546" s="21" t="n"/>
      <c r="I546" s="21" t="n"/>
      <c r="J546" s="21" t="n"/>
      <c r="K546" s="21" t="n"/>
      <c r="L546" s="21" t="n"/>
      <c r="M546" s="21" t="n"/>
      <c r="N546" s="21" t="n"/>
    </row>
    <row r="547" ht="14.25" customHeight="1" s="474">
      <c r="A547" s="603" t="n"/>
      <c r="B547" s="21" t="n"/>
      <c r="C547" s="21" t="n"/>
      <c r="D547" s="21" t="n"/>
      <c r="E547" s="21" t="n"/>
      <c r="F547" s="21" t="n"/>
      <c r="G547" s="21" t="n"/>
      <c r="H547" s="21" t="n"/>
      <c r="I547" s="21" t="n"/>
      <c r="J547" s="21" t="n"/>
      <c r="K547" s="21" t="n"/>
      <c r="L547" s="21" t="n"/>
      <c r="M547" s="21" t="n"/>
      <c r="N547" s="21" t="n"/>
    </row>
    <row r="548" ht="14.25" customHeight="1" s="474">
      <c r="A548" s="603" t="n"/>
      <c r="B548" s="21" t="n"/>
      <c r="C548" s="21" t="n"/>
      <c r="D548" s="21" t="n"/>
      <c r="E548" s="21" t="n"/>
      <c r="F548" s="21" t="n"/>
      <c r="G548" s="21" t="n"/>
      <c r="H548" s="21" t="n"/>
      <c r="I548" s="21" t="n"/>
      <c r="J548" s="21" t="n"/>
      <c r="K548" s="21" t="n"/>
      <c r="L548" s="21" t="n"/>
      <c r="M548" s="21" t="n"/>
      <c r="N548" s="21" t="n"/>
    </row>
    <row r="549" ht="14.25" customHeight="1" s="474">
      <c r="A549" s="603" t="n"/>
      <c r="B549" s="21" t="n"/>
      <c r="C549" s="21" t="n"/>
      <c r="D549" s="21" t="n"/>
      <c r="E549" s="21" t="n"/>
      <c r="F549" s="21" t="n"/>
      <c r="G549" s="21" t="n"/>
      <c r="H549" s="21" t="n"/>
      <c r="I549" s="21" t="n"/>
      <c r="J549" s="21" t="n"/>
      <c r="K549" s="21" t="n"/>
      <c r="L549" s="21" t="n"/>
      <c r="M549" s="21" t="n"/>
      <c r="N549" s="21" t="n"/>
    </row>
    <row r="550" ht="14.25" customHeight="1" s="474">
      <c r="A550" s="603" t="n"/>
      <c r="B550" s="21" t="n"/>
      <c r="C550" s="21" t="n"/>
      <c r="D550" s="21" t="n"/>
      <c r="E550" s="21" t="n"/>
      <c r="F550" s="21" t="n"/>
      <c r="G550" s="21" t="n"/>
      <c r="H550" s="21" t="n"/>
      <c r="I550" s="21" t="n"/>
      <c r="J550" s="21" t="n"/>
      <c r="K550" s="21" t="n"/>
      <c r="L550" s="21" t="n"/>
      <c r="M550" s="21" t="n"/>
      <c r="N550" s="21" t="n"/>
    </row>
    <row r="551" ht="14.25" customHeight="1" s="474">
      <c r="A551" s="603" t="n"/>
      <c r="B551" s="21" t="n"/>
      <c r="C551" s="21" t="n"/>
      <c r="D551" s="21" t="n"/>
      <c r="E551" s="21" t="n"/>
      <c r="F551" s="21" t="n"/>
      <c r="G551" s="21" t="n"/>
      <c r="H551" s="21" t="n"/>
      <c r="I551" s="21" t="n"/>
      <c r="J551" s="21" t="n"/>
      <c r="K551" s="21" t="n"/>
      <c r="L551" s="21" t="n"/>
      <c r="M551" s="21" t="n"/>
      <c r="N551" s="21" t="n"/>
    </row>
    <row r="552" ht="14.25" customHeight="1" s="474">
      <c r="A552" s="603" t="n"/>
      <c r="B552" s="21" t="n"/>
      <c r="C552" s="21" t="n"/>
      <c r="D552" s="21" t="n"/>
      <c r="E552" s="21" t="n"/>
      <c r="F552" s="21" t="n"/>
      <c r="G552" s="21" t="n"/>
      <c r="H552" s="21" t="n"/>
      <c r="I552" s="21" t="n"/>
      <c r="J552" s="21" t="n"/>
      <c r="K552" s="21" t="n"/>
      <c r="L552" s="21" t="n"/>
      <c r="M552" s="21" t="n"/>
      <c r="N552" s="21" t="n"/>
    </row>
    <row r="553" ht="14.25" customHeight="1" s="474">
      <c r="A553" s="603" t="n"/>
      <c r="B553" s="21" t="n"/>
      <c r="C553" s="21" t="n"/>
      <c r="D553" s="21" t="n"/>
      <c r="E553" s="21" t="n"/>
      <c r="F553" s="21" t="n"/>
      <c r="G553" s="21" t="n"/>
      <c r="H553" s="21" t="n"/>
      <c r="I553" s="21" t="n"/>
      <c r="J553" s="21" t="n"/>
      <c r="K553" s="21" t="n"/>
      <c r="L553" s="21" t="n"/>
      <c r="M553" s="21" t="n"/>
      <c r="N553" s="21" t="n"/>
    </row>
    <row r="554" ht="14.25" customHeight="1" s="474">
      <c r="A554" s="603" t="n"/>
      <c r="B554" s="21" t="n"/>
      <c r="C554" s="21" t="n"/>
      <c r="D554" s="21" t="n"/>
      <c r="E554" s="21" t="n"/>
      <c r="F554" s="21" t="n"/>
      <c r="G554" s="21" t="n"/>
      <c r="H554" s="21" t="n"/>
      <c r="I554" s="21" t="n"/>
      <c r="J554" s="21" t="n"/>
      <c r="K554" s="21" t="n"/>
      <c r="L554" s="21" t="n"/>
      <c r="M554" s="21" t="n"/>
      <c r="N554" s="21" t="n"/>
    </row>
    <row r="555" ht="14.25" customHeight="1" s="474">
      <c r="A555" s="603" t="n"/>
      <c r="B555" s="21" t="n"/>
      <c r="C555" s="21" t="n"/>
      <c r="D555" s="21" t="n"/>
      <c r="E555" s="21" t="n"/>
      <c r="F555" s="21" t="n"/>
      <c r="G555" s="21" t="n"/>
      <c r="H555" s="21" t="n"/>
      <c r="I555" s="21" t="n"/>
      <c r="J555" s="21" t="n"/>
      <c r="K555" s="21" t="n"/>
      <c r="L555" s="21" t="n"/>
      <c r="M555" s="21" t="n"/>
      <c r="N555" s="21" t="n"/>
    </row>
    <row r="556" ht="14.25" customHeight="1" s="474">
      <c r="A556" s="603" t="n"/>
      <c r="B556" s="21" t="n"/>
      <c r="C556" s="21" t="n"/>
      <c r="D556" s="21" t="n"/>
      <c r="E556" s="21" t="n"/>
      <c r="F556" s="21" t="n"/>
      <c r="G556" s="21" t="n"/>
      <c r="H556" s="21" t="n"/>
      <c r="I556" s="21" t="n"/>
      <c r="J556" s="21" t="n"/>
      <c r="K556" s="21" t="n"/>
      <c r="L556" s="21" t="n"/>
      <c r="M556" s="21" t="n"/>
      <c r="N556" s="21" t="n"/>
    </row>
    <row r="557" ht="14.25" customHeight="1" s="474">
      <c r="A557" s="603" t="n"/>
      <c r="B557" s="21" t="n"/>
      <c r="C557" s="21" t="n"/>
      <c r="D557" s="21" t="n"/>
      <c r="E557" s="21" t="n"/>
      <c r="F557" s="21" t="n"/>
      <c r="G557" s="21" t="n"/>
      <c r="H557" s="21" t="n"/>
      <c r="I557" s="21" t="n"/>
      <c r="J557" s="21" t="n"/>
      <c r="K557" s="21" t="n"/>
      <c r="L557" s="21" t="n"/>
      <c r="M557" s="21" t="n"/>
      <c r="N557" s="21" t="n"/>
    </row>
    <row r="558" ht="14.25" customHeight="1" s="474">
      <c r="A558" s="603" t="n"/>
      <c r="B558" s="21" t="n"/>
      <c r="C558" s="21" t="n"/>
      <c r="D558" s="21" t="n"/>
      <c r="E558" s="21" t="n"/>
      <c r="F558" s="21" t="n"/>
      <c r="G558" s="21" t="n"/>
      <c r="H558" s="21" t="n"/>
      <c r="I558" s="21" t="n"/>
      <c r="J558" s="21" t="n"/>
      <c r="K558" s="21" t="n"/>
      <c r="L558" s="21" t="n"/>
      <c r="M558" s="21" t="n"/>
      <c r="N558" s="21" t="n"/>
    </row>
    <row r="559" ht="14.25" customHeight="1" s="474">
      <c r="A559" s="603" t="n"/>
      <c r="B559" s="21" t="n"/>
      <c r="C559" s="21" t="n"/>
      <c r="D559" s="21" t="n"/>
      <c r="E559" s="21" t="n"/>
      <c r="F559" s="21" t="n"/>
      <c r="G559" s="21" t="n"/>
      <c r="H559" s="21" t="n"/>
      <c r="I559" s="21" t="n"/>
      <c r="J559" s="21" t="n"/>
      <c r="K559" s="21" t="n"/>
      <c r="L559" s="21" t="n"/>
      <c r="M559" s="21" t="n"/>
      <c r="N559" s="21" t="n"/>
    </row>
    <row r="560" ht="14.25" customHeight="1" s="474">
      <c r="A560" s="603" t="n"/>
      <c r="B560" s="21" t="n"/>
      <c r="C560" s="21" t="n"/>
      <c r="D560" s="21" t="n"/>
      <c r="E560" s="21" t="n"/>
      <c r="F560" s="21" t="n"/>
      <c r="G560" s="21" t="n"/>
      <c r="H560" s="21" t="n"/>
      <c r="I560" s="21" t="n"/>
      <c r="J560" s="21" t="n"/>
      <c r="K560" s="21" t="n"/>
      <c r="L560" s="21" t="n"/>
      <c r="M560" s="21" t="n"/>
      <c r="N560" s="21" t="n"/>
    </row>
    <row r="561" ht="14.25" customHeight="1" s="474">
      <c r="A561" s="603" t="n"/>
      <c r="B561" s="21" t="n"/>
      <c r="C561" s="21" t="n"/>
      <c r="D561" s="21" t="n"/>
      <c r="E561" s="21" t="n"/>
      <c r="F561" s="21" t="n"/>
      <c r="G561" s="21" t="n"/>
      <c r="H561" s="21" t="n"/>
      <c r="I561" s="21" t="n"/>
      <c r="J561" s="21" t="n"/>
      <c r="K561" s="21" t="n"/>
      <c r="L561" s="21" t="n"/>
      <c r="M561" s="21" t="n"/>
      <c r="N561" s="21" t="n"/>
    </row>
    <row r="562" ht="14.25" customHeight="1" s="474">
      <c r="A562" s="603" t="n"/>
      <c r="B562" s="21" t="n"/>
      <c r="C562" s="21" t="n"/>
      <c r="D562" s="21" t="n"/>
      <c r="E562" s="21" t="n"/>
      <c r="F562" s="21" t="n"/>
      <c r="G562" s="21" t="n"/>
      <c r="H562" s="21" t="n"/>
      <c r="I562" s="21" t="n"/>
      <c r="J562" s="21" t="n"/>
      <c r="K562" s="21" t="n"/>
      <c r="L562" s="21" t="n"/>
      <c r="M562" s="21" t="n"/>
      <c r="N562" s="21" t="n"/>
    </row>
    <row r="563" ht="14.25" customHeight="1" s="474">
      <c r="A563" s="603" t="n"/>
      <c r="B563" s="21" t="n"/>
      <c r="C563" s="21" t="n"/>
      <c r="D563" s="21" t="n"/>
      <c r="E563" s="21" t="n"/>
      <c r="F563" s="21" t="n"/>
      <c r="G563" s="21" t="n"/>
      <c r="H563" s="21" t="n"/>
      <c r="I563" s="21" t="n"/>
      <c r="J563" s="21" t="n"/>
      <c r="K563" s="21" t="n"/>
      <c r="L563" s="21" t="n"/>
      <c r="M563" s="21" t="n"/>
      <c r="N563" s="21" t="n"/>
    </row>
    <row r="564" ht="14.25" customHeight="1" s="474">
      <c r="A564" s="603" t="n"/>
      <c r="B564" s="21" t="n"/>
      <c r="C564" s="21" t="n"/>
      <c r="D564" s="21" t="n"/>
      <c r="E564" s="21" t="n"/>
      <c r="F564" s="21" t="n"/>
      <c r="G564" s="21" t="n"/>
      <c r="H564" s="21" t="n"/>
      <c r="I564" s="21" t="n"/>
      <c r="J564" s="21" t="n"/>
      <c r="K564" s="21" t="n"/>
      <c r="L564" s="21" t="n"/>
      <c r="M564" s="21" t="n"/>
      <c r="N564" s="21" t="n"/>
    </row>
    <row r="565" ht="14.25" customHeight="1" s="474">
      <c r="A565" s="603" t="n"/>
      <c r="B565" s="21" t="n"/>
      <c r="C565" s="21" t="n"/>
      <c r="D565" s="21" t="n"/>
      <c r="E565" s="21" t="n"/>
      <c r="F565" s="21" t="n"/>
      <c r="G565" s="21" t="n"/>
      <c r="H565" s="21" t="n"/>
      <c r="I565" s="21" t="n"/>
      <c r="J565" s="21" t="n"/>
      <c r="K565" s="21" t="n"/>
      <c r="L565" s="21" t="n"/>
      <c r="M565" s="21" t="n"/>
      <c r="N565" s="21" t="n"/>
    </row>
    <row r="566" ht="14.25" customHeight="1" s="474">
      <c r="A566" s="603" t="n"/>
      <c r="B566" s="21" t="n"/>
      <c r="C566" s="21" t="n"/>
      <c r="D566" s="21" t="n"/>
      <c r="E566" s="21" t="n"/>
      <c r="F566" s="21" t="n"/>
      <c r="G566" s="21" t="n"/>
      <c r="H566" s="21" t="n"/>
      <c r="I566" s="21" t="n"/>
      <c r="J566" s="21" t="n"/>
      <c r="K566" s="21" t="n"/>
      <c r="L566" s="21" t="n"/>
      <c r="M566" s="21" t="n"/>
      <c r="N566" s="21" t="n"/>
    </row>
    <row r="567" ht="14.25" customHeight="1" s="474">
      <c r="A567" s="603" t="n"/>
      <c r="B567" s="21" t="n"/>
      <c r="C567" s="21" t="n"/>
      <c r="D567" s="21" t="n"/>
      <c r="E567" s="21" t="n"/>
      <c r="F567" s="21" t="n"/>
      <c r="G567" s="21" t="n"/>
      <c r="H567" s="21" t="n"/>
      <c r="I567" s="21" t="n"/>
      <c r="J567" s="21" t="n"/>
      <c r="K567" s="21" t="n"/>
      <c r="L567" s="21" t="n"/>
      <c r="M567" s="21" t="n"/>
      <c r="N567" s="21" t="n"/>
    </row>
    <row r="568" ht="14.25" customHeight="1" s="474">
      <c r="A568" s="603" t="n"/>
      <c r="B568" s="21" t="n"/>
      <c r="C568" s="21" t="n"/>
      <c r="D568" s="21" t="n"/>
      <c r="E568" s="21" t="n"/>
      <c r="F568" s="21" t="n"/>
      <c r="G568" s="21" t="n"/>
      <c r="H568" s="21" t="n"/>
      <c r="I568" s="21" t="n"/>
      <c r="J568" s="21" t="n"/>
      <c r="K568" s="21" t="n"/>
      <c r="L568" s="21" t="n"/>
      <c r="M568" s="21" t="n"/>
      <c r="N568" s="21" t="n"/>
    </row>
    <row r="569" ht="14.25" customHeight="1" s="474">
      <c r="A569" s="603" t="n"/>
      <c r="B569" s="21" t="n"/>
      <c r="C569" s="21" t="n"/>
      <c r="D569" s="21" t="n"/>
      <c r="E569" s="21" t="n"/>
      <c r="F569" s="21" t="n"/>
      <c r="G569" s="21" t="n"/>
      <c r="H569" s="21" t="n"/>
      <c r="I569" s="21" t="n"/>
      <c r="J569" s="21" t="n"/>
      <c r="K569" s="21" t="n"/>
      <c r="L569" s="21" t="n"/>
      <c r="M569" s="21" t="n"/>
      <c r="N569" s="21" t="n"/>
    </row>
    <row r="570" ht="14.25" customHeight="1" s="474">
      <c r="A570" s="603" t="n"/>
      <c r="B570" s="21" t="n"/>
      <c r="C570" s="21" t="n"/>
      <c r="D570" s="21" t="n"/>
      <c r="E570" s="21" t="n"/>
      <c r="F570" s="21" t="n"/>
      <c r="G570" s="21" t="n"/>
      <c r="H570" s="21" t="n"/>
      <c r="I570" s="21" t="n"/>
      <c r="J570" s="21" t="n"/>
      <c r="K570" s="21" t="n"/>
      <c r="L570" s="21" t="n"/>
      <c r="M570" s="21" t="n"/>
      <c r="N570" s="21" t="n"/>
    </row>
    <row r="571" ht="14.25" customHeight="1" s="474">
      <c r="A571" s="603" t="n"/>
      <c r="B571" s="21" t="n"/>
      <c r="C571" s="21" t="n"/>
      <c r="D571" s="21" t="n"/>
      <c r="E571" s="21" t="n"/>
      <c r="F571" s="21" t="n"/>
      <c r="G571" s="21" t="n"/>
      <c r="H571" s="21" t="n"/>
      <c r="I571" s="21" t="n"/>
      <c r="J571" s="21" t="n"/>
      <c r="K571" s="21" t="n"/>
      <c r="L571" s="21" t="n"/>
      <c r="M571" s="21" t="n"/>
      <c r="N571" s="21" t="n"/>
    </row>
    <row r="572" ht="14.25" customHeight="1" s="474">
      <c r="A572" s="603" t="n"/>
      <c r="B572" s="21" t="n"/>
      <c r="C572" s="21" t="n"/>
      <c r="D572" s="21" t="n"/>
      <c r="E572" s="21" t="n"/>
      <c r="F572" s="21" t="n"/>
      <c r="G572" s="21" t="n"/>
      <c r="H572" s="21" t="n"/>
      <c r="I572" s="21" t="n"/>
      <c r="J572" s="21" t="n"/>
      <c r="K572" s="21" t="n"/>
      <c r="L572" s="21" t="n"/>
      <c r="M572" s="21" t="n"/>
      <c r="N572" s="21" t="n"/>
    </row>
    <row r="573" ht="14.25" customHeight="1" s="474">
      <c r="A573" s="603" t="n"/>
      <c r="B573" s="21" t="n"/>
      <c r="C573" s="21" t="n"/>
      <c r="D573" s="21" t="n"/>
      <c r="E573" s="21" t="n"/>
      <c r="F573" s="21" t="n"/>
      <c r="G573" s="21" t="n"/>
      <c r="H573" s="21" t="n"/>
      <c r="I573" s="21" t="n"/>
      <c r="J573" s="21" t="n"/>
      <c r="K573" s="21" t="n"/>
      <c r="L573" s="21" t="n"/>
      <c r="M573" s="21" t="n"/>
      <c r="N573" s="21" t="n"/>
    </row>
    <row r="574" ht="14.25" customHeight="1" s="474">
      <c r="A574" s="603" t="n"/>
      <c r="B574" s="21" t="n"/>
      <c r="C574" s="21" t="n"/>
      <c r="D574" s="21" t="n"/>
      <c r="E574" s="21" t="n"/>
      <c r="F574" s="21" t="n"/>
      <c r="G574" s="21" t="n"/>
      <c r="H574" s="21" t="n"/>
      <c r="I574" s="21" t="n"/>
      <c r="J574" s="21" t="n"/>
      <c r="K574" s="21" t="n"/>
      <c r="L574" s="21" t="n"/>
      <c r="M574" s="21" t="n"/>
      <c r="N574" s="21" t="n"/>
    </row>
    <row r="575" ht="14.25" customHeight="1" s="474">
      <c r="A575" s="603" t="n"/>
      <c r="B575" s="21" t="n"/>
      <c r="C575" s="21" t="n"/>
      <c r="D575" s="21" t="n"/>
      <c r="E575" s="21" t="n"/>
      <c r="F575" s="21" t="n"/>
      <c r="G575" s="21" t="n"/>
      <c r="H575" s="21" t="n"/>
      <c r="I575" s="21" t="n"/>
      <c r="J575" s="21" t="n"/>
      <c r="K575" s="21" t="n"/>
      <c r="L575" s="21" t="n"/>
      <c r="M575" s="21" t="n"/>
      <c r="N575" s="21" t="n"/>
    </row>
    <row r="576" ht="14.25" customHeight="1" s="474">
      <c r="A576" s="603" t="n"/>
      <c r="B576" s="21" t="n"/>
      <c r="C576" s="21" t="n"/>
      <c r="D576" s="21" t="n"/>
      <c r="E576" s="21" t="n"/>
      <c r="F576" s="21" t="n"/>
      <c r="G576" s="21" t="n"/>
      <c r="H576" s="21" t="n"/>
      <c r="I576" s="21" t="n"/>
      <c r="J576" s="21" t="n"/>
      <c r="K576" s="21" t="n"/>
      <c r="L576" s="21" t="n"/>
      <c r="M576" s="21" t="n"/>
      <c r="N576" s="21" t="n"/>
    </row>
    <row r="577" ht="14.25" customHeight="1" s="474">
      <c r="A577" s="603" t="n"/>
      <c r="B577" s="21" t="n"/>
      <c r="C577" s="21" t="n"/>
      <c r="D577" s="21" t="n"/>
      <c r="E577" s="21" t="n"/>
      <c r="F577" s="21" t="n"/>
      <c r="G577" s="21" t="n"/>
      <c r="H577" s="21" t="n"/>
      <c r="I577" s="21" t="n"/>
      <c r="J577" s="21" t="n"/>
      <c r="K577" s="21" t="n"/>
      <c r="L577" s="21" t="n"/>
      <c r="M577" s="21" t="n"/>
      <c r="N577" s="21" t="n"/>
    </row>
    <row r="578" ht="14.25" customHeight="1" s="474">
      <c r="A578" s="603" t="n"/>
      <c r="B578" s="21" t="n"/>
      <c r="C578" s="21" t="n"/>
      <c r="D578" s="21" t="n"/>
      <c r="E578" s="21" t="n"/>
      <c r="F578" s="21" t="n"/>
      <c r="G578" s="21" t="n"/>
      <c r="H578" s="21" t="n"/>
      <c r="I578" s="21" t="n"/>
      <c r="J578" s="21" t="n"/>
      <c r="K578" s="21" t="n"/>
      <c r="L578" s="21" t="n"/>
      <c r="M578" s="21" t="n"/>
      <c r="N578" s="21" t="n"/>
    </row>
    <row r="579" ht="14.25" customHeight="1" s="474">
      <c r="A579" s="603" t="n"/>
      <c r="B579" s="21" t="n"/>
      <c r="C579" s="21" t="n"/>
      <c r="D579" s="21" t="n"/>
      <c r="E579" s="21" t="n"/>
      <c r="F579" s="21" t="n"/>
      <c r="G579" s="21" t="n"/>
      <c r="H579" s="21" t="n"/>
      <c r="I579" s="21" t="n"/>
      <c r="J579" s="21" t="n"/>
      <c r="K579" s="21" t="n"/>
      <c r="L579" s="21" t="n"/>
      <c r="M579" s="21" t="n"/>
      <c r="N579" s="21" t="n"/>
    </row>
    <row r="580" ht="14.25" customHeight="1" s="474">
      <c r="A580" s="603" t="n"/>
      <c r="B580" s="21" t="n"/>
      <c r="C580" s="21" t="n"/>
      <c r="D580" s="21" t="n"/>
      <c r="E580" s="21" t="n"/>
      <c r="F580" s="21" t="n"/>
      <c r="G580" s="21" t="n"/>
      <c r="H580" s="21" t="n"/>
      <c r="I580" s="21" t="n"/>
      <c r="J580" s="21" t="n"/>
      <c r="K580" s="21" t="n"/>
      <c r="L580" s="21" t="n"/>
      <c r="M580" s="21" t="n"/>
      <c r="N580" s="21" t="n"/>
    </row>
    <row r="581" ht="14.25" customHeight="1" s="474">
      <c r="A581" s="603" t="n"/>
      <c r="B581" s="21" t="n"/>
      <c r="C581" s="21" t="n"/>
      <c r="D581" s="21" t="n"/>
      <c r="E581" s="21" t="n"/>
      <c r="F581" s="21" t="n"/>
      <c r="G581" s="21" t="n"/>
      <c r="H581" s="21" t="n"/>
      <c r="I581" s="21" t="n"/>
      <c r="J581" s="21" t="n"/>
      <c r="K581" s="21" t="n"/>
      <c r="L581" s="21" t="n"/>
      <c r="M581" s="21" t="n"/>
      <c r="N581" s="21" t="n"/>
    </row>
    <row r="582" ht="14.25" customHeight="1" s="474">
      <c r="A582" s="603" t="n"/>
      <c r="B582" s="21" t="n"/>
      <c r="C582" s="21" t="n"/>
      <c r="D582" s="21" t="n"/>
      <c r="E582" s="21" t="n"/>
      <c r="F582" s="21" t="n"/>
      <c r="G582" s="21" t="n"/>
      <c r="H582" s="21" t="n"/>
      <c r="I582" s="21" t="n"/>
      <c r="J582" s="21" t="n"/>
      <c r="K582" s="21" t="n"/>
      <c r="L582" s="21" t="n"/>
      <c r="M582" s="21" t="n"/>
      <c r="N582" s="21" t="n"/>
    </row>
    <row r="583" ht="14.25" customHeight="1" s="474">
      <c r="A583" s="603" t="n"/>
      <c r="B583" s="21" t="n"/>
      <c r="C583" s="21" t="n"/>
      <c r="D583" s="21" t="n"/>
      <c r="E583" s="21" t="n"/>
      <c r="F583" s="21" t="n"/>
      <c r="G583" s="21" t="n"/>
      <c r="H583" s="21" t="n"/>
      <c r="I583" s="21" t="n"/>
      <c r="J583" s="21" t="n"/>
      <c r="K583" s="21" t="n"/>
      <c r="L583" s="21" t="n"/>
      <c r="M583" s="21" t="n"/>
      <c r="N583" s="21" t="n"/>
    </row>
    <row r="584" ht="14.25" customHeight="1" s="474">
      <c r="A584" s="603" t="n"/>
      <c r="B584" s="21" t="n"/>
      <c r="C584" s="21" t="n"/>
      <c r="D584" s="21" t="n"/>
      <c r="E584" s="21" t="n"/>
      <c r="F584" s="21" t="n"/>
      <c r="G584" s="21" t="n"/>
      <c r="H584" s="21" t="n"/>
      <c r="I584" s="21" t="n"/>
      <c r="J584" s="21" t="n"/>
      <c r="K584" s="21" t="n"/>
      <c r="L584" s="21" t="n"/>
      <c r="M584" s="21" t="n"/>
      <c r="N584" s="21" t="n"/>
    </row>
    <row r="585" ht="14.25" customHeight="1" s="474">
      <c r="A585" s="603" t="n"/>
      <c r="B585" s="21" t="n"/>
      <c r="C585" s="21" t="n"/>
      <c r="D585" s="21" t="n"/>
      <c r="E585" s="21" t="n"/>
      <c r="F585" s="21" t="n"/>
      <c r="G585" s="21" t="n"/>
      <c r="H585" s="21" t="n"/>
      <c r="I585" s="21" t="n"/>
      <c r="J585" s="21" t="n"/>
      <c r="K585" s="21" t="n"/>
      <c r="L585" s="21" t="n"/>
      <c r="M585" s="21" t="n"/>
      <c r="N585" s="21" t="n"/>
    </row>
    <row r="586" ht="14.25" customHeight="1" s="474">
      <c r="A586" s="603" t="n"/>
      <c r="B586" s="21" t="n"/>
      <c r="C586" s="21" t="n"/>
      <c r="D586" s="21" t="n"/>
      <c r="E586" s="21" t="n"/>
      <c r="F586" s="21" t="n"/>
      <c r="G586" s="21" t="n"/>
      <c r="H586" s="21" t="n"/>
      <c r="I586" s="21" t="n"/>
      <c r="J586" s="21" t="n"/>
      <c r="K586" s="21" t="n"/>
      <c r="L586" s="21" t="n"/>
      <c r="M586" s="21" t="n"/>
      <c r="N586" s="21" t="n"/>
    </row>
    <row r="587" ht="14.25" customHeight="1" s="474">
      <c r="A587" s="603" t="n"/>
      <c r="B587" s="21" t="n"/>
      <c r="C587" s="21" t="n"/>
      <c r="D587" s="21" t="n"/>
      <c r="E587" s="21" t="n"/>
      <c r="F587" s="21" t="n"/>
      <c r="G587" s="21" t="n"/>
      <c r="H587" s="21" t="n"/>
      <c r="I587" s="21" t="n"/>
      <c r="J587" s="21" t="n"/>
      <c r="K587" s="21" t="n"/>
      <c r="L587" s="21" t="n"/>
      <c r="M587" s="21" t="n"/>
      <c r="N587" s="21" t="n"/>
    </row>
    <row r="588" ht="14.25" customHeight="1" s="474">
      <c r="A588" s="603" t="n"/>
      <c r="B588" s="21" t="n"/>
      <c r="C588" s="21" t="n"/>
      <c r="D588" s="21" t="n"/>
      <c r="E588" s="21" t="n"/>
      <c r="F588" s="21" t="n"/>
      <c r="G588" s="21" t="n"/>
      <c r="H588" s="21" t="n"/>
      <c r="I588" s="21" t="n"/>
      <c r="J588" s="21" t="n"/>
      <c r="K588" s="21" t="n"/>
      <c r="L588" s="21" t="n"/>
      <c r="M588" s="21" t="n"/>
      <c r="N588" s="21" t="n"/>
    </row>
    <row r="589" ht="14.25" customHeight="1" s="474">
      <c r="A589" s="603" t="n"/>
      <c r="B589" s="21" t="n"/>
      <c r="C589" s="21" t="n"/>
      <c r="D589" s="21" t="n"/>
      <c r="E589" s="21" t="n"/>
      <c r="F589" s="21" t="n"/>
      <c r="G589" s="21" t="n"/>
      <c r="H589" s="21" t="n"/>
      <c r="I589" s="21" t="n"/>
      <c r="J589" s="21" t="n"/>
      <c r="K589" s="21" t="n"/>
      <c r="L589" s="21" t="n"/>
      <c r="M589" s="21" t="n"/>
      <c r="N589" s="21" t="n"/>
    </row>
    <row r="590" ht="14.25" customHeight="1" s="474">
      <c r="A590" s="603" t="n"/>
      <c r="B590" s="21" t="n"/>
      <c r="C590" s="21" t="n"/>
      <c r="D590" s="21" t="n"/>
      <c r="E590" s="21" t="n"/>
      <c r="F590" s="21" t="n"/>
      <c r="G590" s="21" t="n"/>
      <c r="H590" s="21" t="n"/>
      <c r="I590" s="21" t="n"/>
      <c r="J590" s="21" t="n"/>
      <c r="K590" s="21" t="n"/>
      <c r="L590" s="21" t="n"/>
      <c r="M590" s="21" t="n"/>
      <c r="N590" s="21" t="n"/>
    </row>
    <row r="591" ht="14.25" customHeight="1" s="474">
      <c r="A591" s="603" t="n"/>
      <c r="B591" s="21" t="n"/>
      <c r="C591" s="21" t="n"/>
      <c r="D591" s="21" t="n"/>
      <c r="E591" s="21" t="n"/>
      <c r="F591" s="21" t="n"/>
      <c r="G591" s="21" t="n"/>
      <c r="H591" s="21" t="n"/>
      <c r="I591" s="21" t="n"/>
      <c r="J591" s="21" t="n"/>
      <c r="K591" s="21" t="n"/>
      <c r="L591" s="21" t="n"/>
      <c r="M591" s="21" t="n"/>
      <c r="N591" s="21" t="n"/>
    </row>
    <row r="592" ht="14.25" customHeight="1" s="474">
      <c r="A592" s="603" t="n"/>
      <c r="B592" s="21" t="n"/>
      <c r="C592" s="21" t="n"/>
      <c r="D592" s="21" t="n"/>
      <c r="E592" s="21" t="n"/>
      <c r="F592" s="21" t="n"/>
      <c r="G592" s="21" t="n"/>
      <c r="H592" s="21" t="n"/>
      <c r="I592" s="21" t="n"/>
      <c r="J592" s="21" t="n"/>
      <c r="K592" s="21" t="n"/>
      <c r="L592" s="21" t="n"/>
      <c r="M592" s="21" t="n"/>
      <c r="N592" s="21" t="n"/>
    </row>
    <row r="593" ht="14.25" customHeight="1" s="474">
      <c r="A593" s="603" t="n"/>
      <c r="B593" s="21" t="n"/>
      <c r="C593" s="21" t="n"/>
      <c r="D593" s="21" t="n"/>
      <c r="E593" s="21" t="n"/>
      <c r="F593" s="21" t="n"/>
      <c r="G593" s="21" t="n"/>
      <c r="H593" s="21" t="n"/>
      <c r="I593" s="21" t="n"/>
      <c r="J593" s="21" t="n"/>
      <c r="K593" s="21" t="n"/>
      <c r="L593" s="21" t="n"/>
      <c r="M593" s="21" t="n"/>
      <c r="N593" s="21" t="n"/>
    </row>
    <row r="594" ht="14.25" customHeight="1" s="474">
      <c r="A594" s="603" t="n"/>
      <c r="B594" s="21" t="n"/>
      <c r="C594" s="21" t="n"/>
      <c r="D594" s="21" t="n"/>
      <c r="E594" s="21" t="n"/>
      <c r="F594" s="21" t="n"/>
      <c r="G594" s="21" t="n"/>
      <c r="H594" s="21" t="n"/>
      <c r="I594" s="21" t="n"/>
      <c r="J594" s="21" t="n"/>
      <c r="K594" s="21" t="n"/>
      <c r="L594" s="21" t="n"/>
      <c r="M594" s="21" t="n"/>
      <c r="N594" s="21" t="n"/>
    </row>
    <row r="595" ht="14.25" customHeight="1" s="474">
      <c r="A595" s="603" t="n"/>
      <c r="B595" s="21" t="n"/>
      <c r="C595" s="21" t="n"/>
      <c r="D595" s="21" t="n"/>
      <c r="E595" s="21" t="n"/>
      <c r="F595" s="21" t="n"/>
      <c r="G595" s="21" t="n"/>
      <c r="H595" s="21" t="n"/>
      <c r="I595" s="21" t="n"/>
      <c r="J595" s="21" t="n"/>
      <c r="K595" s="21" t="n"/>
      <c r="L595" s="21" t="n"/>
      <c r="M595" s="21" t="n"/>
      <c r="N595" s="21" t="n"/>
    </row>
    <row r="596" ht="14.25" customHeight="1" s="474">
      <c r="A596" s="603" t="n"/>
      <c r="B596" s="21" t="n"/>
      <c r="C596" s="21" t="n"/>
      <c r="D596" s="21" t="n"/>
      <c r="E596" s="21" t="n"/>
      <c r="F596" s="21" t="n"/>
      <c r="G596" s="21" t="n"/>
      <c r="H596" s="21" t="n"/>
      <c r="I596" s="21" t="n"/>
      <c r="J596" s="21" t="n"/>
      <c r="K596" s="21" t="n"/>
      <c r="L596" s="21" t="n"/>
      <c r="M596" s="21" t="n"/>
      <c r="N596" s="21" t="n"/>
    </row>
    <row r="597" ht="14.25" customHeight="1" s="474">
      <c r="A597" s="603" t="n"/>
      <c r="B597" s="21" t="n"/>
      <c r="C597" s="21" t="n"/>
      <c r="D597" s="21" t="n"/>
      <c r="E597" s="21" t="n"/>
      <c r="F597" s="21" t="n"/>
      <c r="G597" s="21" t="n"/>
      <c r="H597" s="21" t="n"/>
      <c r="I597" s="21" t="n"/>
      <c r="J597" s="21" t="n"/>
      <c r="K597" s="21" t="n"/>
      <c r="L597" s="21" t="n"/>
      <c r="M597" s="21" t="n"/>
      <c r="N597" s="21" t="n"/>
    </row>
    <row r="598" ht="14.25" customHeight="1" s="474">
      <c r="A598" s="603" t="n"/>
      <c r="B598" s="21" t="n"/>
      <c r="C598" s="21" t="n"/>
      <c r="D598" s="21" t="n"/>
      <c r="E598" s="21" t="n"/>
      <c r="F598" s="21" t="n"/>
      <c r="G598" s="21" t="n"/>
      <c r="H598" s="21" t="n"/>
      <c r="I598" s="21" t="n"/>
      <c r="J598" s="21" t="n"/>
      <c r="K598" s="21" t="n"/>
      <c r="L598" s="21" t="n"/>
      <c r="M598" s="21" t="n"/>
      <c r="N598" s="21" t="n"/>
    </row>
    <row r="599" ht="14.25" customHeight="1" s="474">
      <c r="A599" s="603" t="n"/>
      <c r="B599" s="21" t="n"/>
      <c r="C599" s="21" t="n"/>
      <c r="D599" s="21" t="n"/>
      <c r="E599" s="21" t="n"/>
      <c r="F599" s="21" t="n"/>
      <c r="G599" s="21" t="n"/>
      <c r="H599" s="21" t="n"/>
      <c r="I599" s="21" t="n"/>
      <c r="J599" s="21" t="n"/>
      <c r="K599" s="21" t="n"/>
      <c r="L599" s="21" t="n"/>
      <c r="M599" s="21" t="n"/>
      <c r="N599" s="21" t="n"/>
    </row>
    <row r="600" ht="14.25" customHeight="1" s="474">
      <c r="A600" s="603" t="n"/>
      <c r="B600" s="21" t="n"/>
      <c r="C600" s="21" t="n"/>
      <c r="D600" s="21" t="n"/>
      <c r="E600" s="21" t="n"/>
      <c r="F600" s="21" t="n"/>
      <c r="G600" s="21" t="n"/>
      <c r="H600" s="21" t="n"/>
      <c r="I600" s="21" t="n"/>
      <c r="J600" s="21" t="n"/>
      <c r="K600" s="21" t="n"/>
      <c r="L600" s="21" t="n"/>
      <c r="M600" s="21" t="n"/>
      <c r="N600" s="21" t="n"/>
    </row>
    <row r="601" ht="14.25" customHeight="1" s="474">
      <c r="A601" s="603" t="n"/>
      <c r="B601" s="21" t="n"/>
      <c r="C601" s="21" t="n"/>
      <c r="D601" s="21" t="n"/>
      <c r="E601" s="21" t="n"/>
      <c r="F601" s="21" t="n"/>
      <c r="G601" s="21" t="n"/>
      <c r="H601" s="21" t="n"/>
      <c r="I601" s="21" t="n"/>
      <c r="J601" s="21" t="n"/>
      <c r="K601" s="21" t="n"/>
      <c r="L601" s="21" t="n"/>
      <c r="M601" s="21" t="n"/>
      <c r="N601" s="21" t="n"/>
    </row>
    <row r="602" ht="14.25" customHeight="1" s="474">
      <c r="A602" s="603" t="n"/>
      <c r="B602" s="21" t="n"/>
      <c r="C602" s="21" t="n"/>
      <c r="D602" s="21" t="n"/>
      <c r="E602" s="21" t="n"/>
      <c r="F602" s="21" t="n"/>
      <c r="G602" s="21" t="n"/>
      <c r="H602" s="21" t="n"/>
      <c r="I602" s="21" t="n"/>
      <c r="J602" s="21" t="n"/>
      <c r="K602" s="21" t="n"/>
      <c r="L602" s="21" t="n"/>
      <c r="M602" s="21" t="n"/>
      <c r="N602" s="21" t="n"/>
    </row>
    <row r="603" ht="14.25" customHeight="1" s="474">
      <c r="A603" s="603" t="n"/>
      <c r="B603" s="21" t="n"/>
      <c r="C603" s="21" t="n"/>
      <c r="D603" s="21" t="n"/>
      <c r="E603" s="21" t="n"/>
      <c r="F603" s="21" t="n"/>
      <c r="G603" s="21" t="n"/>
      <c r="H603" s="21" t="n"/>
      <c r="I603" s="21" t="n"/>
      <c r="J603" s="21" t="n"/>
      <c r="K603" s="21" t="n"/>
      <c r="L603" s="21" t="n"/>
      <c r="M603" s="21" t="n"/>
      <c r="N603" s="21" t="n"/>
    </row>
    <row r="604" ht="14.25" customHeight="1" s="474">
      <c r="A604" s="603" t="n"/>
      <c r="B604" s="21" t="n"/>
      <c r="C604" s="21" t="n"/>
      <c r="D604" s="21" t="n"/>
      <c r="E604" s="21" t="n"/>
      <c r="F604" s="21" t="n"/>
      <c r="G604" s="21" t="n"/>
      <c r="H604" s="21" t="n"/>
      <c r="I604" s="21" t="n"/>
      <c r="J604" s="21" t="n"/>
      <c r="K604" s="21" t="n"/>
      <c r="L604" s="21" t="n"/>
      <c r="M604" s="21" t="n"/>
      <c r="N604" s="21" t="n"/>
    </row>
    <row r="605" ht="14.25" customHeight="1" s="474">
      <c r="A605" s="603" t="n"/>
      <c r="B605" s="21" t="n"/>
      <c r="C605" s="21" t="n"/>
      <c r="D605" s="21" t="n"/>
      <c r="E605" s="21" t="n"/>
      <c r="F605" s="21" t="n"/>
      <c r="G605" s="21" t="n"/>
      <c r="H605" s="21" t="n"/>
      <c r="I605" s="21" t="n"/>
      <c r="J605" s="21" t="n"/>
      <c r="K605" s="21" t="n"/>
      <c r="L605" s="21" t="n"/>
      <c r="M605" s="21" t="n"/>
      <c r="N605" s="21" t="n"/>
    </row>
    <row r="606" ht="14.25" customHeight="1" s="474">
      <c r="A606" s="603" t="n"/>
      <c r="B606" s="21" t="n"/>
      <c r="C606" s="21" t="n"/>
      <c r="D606" s="21" t="n"/>
      <c r="E606" s="21" t="n"/>
      <c r="F606" s="21" t="n"/>
      <c r="G606" s="21" t="n"/>
      <c r="H606" s="21" t="n"/>
      <c r="I606" s="21" t="n"/>
      <c r="J606" s="21" t="n"/>
      <c r="K606" s="21" t="n"/>
      <c r="L606" s="21" t="n"/>
      <c r="M606" s="21" t="n"/>
      <c r="N606" s="21" t="n"/>
    </row>
    <row r="607" ht="14.25" customHeight="1" s="474">
      <c r="A607" s="603" t="n"/>
      <c r="B607" s="21" t="n"/>
      <c r="C607" s="21" t="n"/>
      <c r="D607" s="21" t="n"/>
      <c r="E607" s="21" t="n"/>
      <c r="F607" s="21" t="n"/>
      <c r="G607" s="21" t="n"/>
      <c r="H607" s="21" t="n"/>
      <c r="I607" s="21" t="n"/>
      <c r="J607" s="21" t="n"/>
      <c r="K607" s="21" t="n"/>
      <c r="L607" s="21" t="n"/>
      <c r="M607" s="21" t="n"/>
      <c r="N607" s="21" t="n"/>
    </row>
    <row r="608" ht="14.25" customHeight="1" s="474">
      <c r="A608" s="603" t="n"/>
      <c r="B608" s="21" t="n"/>
      <c r="C608" s="21" t="n"/>
      <c r="D608" s="21" t="n"/>
      <c r="E608" s="21" t="n"/>
      <c r="F608" s="21" t="n"/>
      <c r="G608" s="21" t="n"/>
      <c r="H608" s="21" t="n"/>
      <c r="I608" s="21" t="n"/>
      <c r="J608" s="21" t="n"/>
      <c r="K608" s="21" t="n"/>
      <c r="L608" s="21" t="n"/>
      <c r="M608" s="21" t="n"/>
      <c r="N608" s="21" t="n"/>
    </row>
    <row r="609" ht="14.25" customHeight="1" s="474">
      <c r="A609" s="603" t="n"/>
      <c r="B609" s="21" t="n"/>
      <c r="C609" s="21" t="n"/>
      <c r="D609" s="21" t="n"/>
      <c r="E609" s="21" t="n"/>
      <c r="F609" s="21" t="n"/>
      <c r="G609" s="21" t="n"/>
      <c r="H609" s="21" t="n"/>
      <c r="I609" s="21" t="n"/>
      <c r="J609" s="21" t="n"/>
      <c r="K609" s="21" t="n"/>
      <c r="L609" s="21" t="n"/>
      <c r="M609" s="21" t="n"/>
      <c r="N609" s="21" t="n"/>
    </row>
    <row r="610" ht="14.25" customHeight="1" s="474">
      <c r="A610" s="603" t="n"/>
      <c r="B610" s="21" t="n"/>
      <c r="C610" s="21" t="n"/>
      <c r="D610" s="21" t="n"/>
      <c r="E610" s="21" t="n"/>
      <c r="F610" s="21" t="n"/>
      <c r="G610" s="21" t="n"/>
      <c r="H610" s="21" t="n"/>
      <c r="I610" s="21" t="n"/>
      <c r="J610" s="21" t="n"/>
      <c r="K610" s="21" t="n"/>
      <c r="L610" s="21" t="n"/>
      <c r="M610" s="21" t="n"/>
      <c r="N610" s="21" t="n"/>
    </row>
    <row r="611" ht="14.25" customHeight="1" s="474">
      <c r="A611" s="603" t="n"/>
      <c r="B611" s="21" t="n"/>
      <c r="C611" s="21" t="n"/>
      <c r="D611" s="21" t="n"/>
      <c r="E611" s="21" t="n"/>
      <c r="F611" s="21" t="n"/>
      <c r="G611" s="21" t="n"/>
      <c r="H611" s="21" t="n"/>
      <c r="I611" s="21" t="n"/>
      <c r="J611" s="21" t="n"/>
      <c r="K611" s="21" t="n"/>
      <c r="L611" s="21" t="n"/>
      <c r="M611" s="21" t="n"/>
      <c r="N611" s="21" t="n"/>
    </row>
    <row r="612" ht="14.25" customHeight="1" s="474">
      <c r="A612" s="603" t="n"/>
      <c r="B612" s="21" t="n"/>
      <c r="C612" s="21" t="n"/>
      <c r="D612" s="21" t="n"/>
      <c r="E612" s="21" t="n"/>
      <c r="F612" s="21" t="n"/>
      <c r="G612" s="21" t="n"/>
      <c r="H612" s="21" t="n"/>
      <c r="I612" s="21" t="n"/>
      <c r="J612" s="21" t="n"/>
      <c r="K612" s="21" t="n"/>
      <c r="L612" s="21" t="n"/>
      <c r="M612" s="21" t="n"/>
      <c r="N612" s="21" t="n"/>
    </row>
    <row r="613" ht="14.25" customHeight="1" s="474">
      <c r="A613" s="603" t="n"/>
      <c r="B613" s="21" t="n"/>
      <c r="C613" s="21" t="n"/>
      <c r="D613" s="21" t="n"/>
      <c r="E613" s="21" t="n"/>
      <c r="F613" s="21" t="n"/>
      <c r="G613" s="21" t="n"/>
      <c r="H613" s="21" t="n"/>
      <c r="I613" s="21" t="n"/>
      <c r="J613" s="21" t="n"/>
      <c r="K613" s="21" t="n"/>
      <c r="L613" s="21" t="n"/>
      <c r="M613" s="21" t="n"/>
      <c r="N613" s="21" t="n"/>
    </row>
    <row r="614" ht="14.25" customHeight="1" s="474">
      <c r="A614" s="603" t="n"/>
      <c r="B614" s="21" t="n"/>
      <c r="C614" s="21" t="n"/>
      <c r="D614" s="21" t="n"/>
      <c r="E614" s="21" t="n"/>
      <c r="F614" s="21" t="n"/>
      <c r="G614" s="21" t="n"/>
      <c r="H614" s="21" t="n"/>
      <c r="I614" s="21" t="n"/>
      <c r="J614" s="21" t="n"/>
      <c r="K614" s="21" t="n"/>
      <c r="L614" s="21" t="n"/>
      <c r="M614" s="21" t="n"/>
      <c r="N614" s="21" t="n"/>
    </row>
    <row r="615" ht="14.25" customHeight="1" s="474">
      <c r="A615" s="603" t="n"/>
      <c r="B615" s="21" t="n"/>
      <c r="C615" s="21" t="n"/>
      <c r="D615" s="21" t="n"/>
      <c r="E615" s="21" t="n"/>
      <c r="F615" s="21" t="n"/>
      <c r="G615" s="21" t="n"/>
      <c r="H615" s="21" t="n"/>
      <c r="I615" s="21" t="n"/>
      <c r="J615" s="21" t="n"/>
      <c r="K615" s="21" t="n"/>
      <c r="L615" s="21" t="n"/>
      <c r="M615" s="21" t="n"/>
      <c r="N615" s="21" t="n"/>
    </row>
    <row r="616" ht="14.25" customHeight="1" s="474">
      <c r="A616" s="603" t="n"/>
      <c r="B616" s="21" t="n"/>
      <c r="C616" s="21" t="n"/>
      <c r="D616" s="21" t="n"/>
      <c r="E616" s="21" t="n"/>
      <c r="F616" s="21" t="n"/>
      <c r="G616" s="21" t="n"/>
      <c r="H616" s="21" t="n"/>
      <c r="I616" s="21" t="n"/>
      <c r="J616" s="21" t="n"/>
      <c r="K616" s="21" t="n"/>
      <c r="L616" s="21" t="n"/>
      <c r="M616" s="21" t="n"/>
      <c r="N616" s="21" t="n"/>
    </row>
    <row r="617" ht="14.25" customHeight="1" s="474">
      <c r="A617" s="603" t="n"/>
      <c r="B617" s="21" t="n"/>
      <c r="C617" s="21" t="n"/>
      <c r="D617" s="21" t="n"/>
      <c r="E617" s="21" t="n"/>
      <c r="F617" s="21" t="n"/>
      <c r="G617" s="21" t="n"/>
      <c r="H617" s="21" t="n"/>
      <c r="I617" s="21" t="n"/>
      <c r="J617" s="21" t="n"/>
      <c r="K617" s="21" t="n"/>
      <c r="L617" s="21" t="n"/>
      <c r="M617" s="21" t="n"/>
      <c r="N617" s="21" t="n"/>
    </row>
    <row r="618" ht="14.25" customHeight="1" s="474">
      <c r="A618" s="603" t="n"/>
      <c r="B618" s="21" t="n"/>
      <c r="C618" s="21" t="n"/>
      <c r="D618" s="21" t="n"/>
      <c r="E618" s="21" t="n"/>
      <c r="F618" s="21" t="n"/>
      <c r="G618" s="21" t="n"/>
      <c r="H618" s="21" t="n"/>
      <c r="I618" s="21" t="n"/>
      <c r="J618" s="21" t="n"/>
      <c r="K618" s="21" t="n"/>
      <c r="L618" s="21" t="n"/>
      <c r="M618" s="21" t="n"/>
      <c r="N618" s="21" t="n"/>
    </row>
    <row r="619" ht="14.25" customHeight="1" s="474">
      <c r="A619" s="603" t="n"/>
      <c r="B619" s="21" t="n"/>
      <c r="C619" s="21" t="n"/>
      <c r="D619" s="21" t="n"/>
      <c r="E619" s="21" t="n"/>
      <c r="F619" s="21" t="n"/>
      <c r="G619" s="21" t="n"/>
      <c r="H619" s="21" t="n"/>
      <c r="I619" s="21" t="n"/>
      <c r="J619" s="21" t="n"/>
      <c r="K619" s="21" t="n"/>
      <c r="L619" s="21" t="n"/>
      <c r="M619" s="21" t="n"/>
      <c r="N619" s="21" t="n"/>
    </row>
    <row r="620" ht="14.25" customHeight="1" s="474">
      <c r="A620" s="603" t="n"/>
      <c r="B620" s="21" t="n"/>
      <c r="C620" s="21" t="n"/>
      <c r="D620" s="21" t="n"/>
      <c r="E620" s="21" t="n"/>
      <c r="F620" s="21" t="n"/>
      <c r="G620" s="21" t="n"/>
      <c r="H620" s="21" t="n"/>
      <c r="I620" s="21" t="n"/>
      <c r="J620" s="21" t="n"/>
      <c r="K620" s="21" t="n"/>
      <c r="L620" s="21" t="n"/>
      <c r="M620" s="21" t="n"/>
      <c r="N620" s="21" t="n"/>
    </row>
    <row r="621" ht="14.25" customHeight="1" s="474">
      <c r="A621" s="603" t="n"/>
      <c r="B621" s="21" t="n"/>
      <c r="C621" s="21" t="n"/>
      <c r="D621" s="21" t="n"/>
      <c r="E621" s="21" t="n"/>
      <c r="F621" s="21" t="n"/>
      <c r="G621" s="21" t="n"/>
      <c r="H621" s="21" t="n"/>
      <c r="I621" s="21" t="n"/>
      <c r="J621" s="21" t="n"/>
      <c r="K621" s="21" t="n"/>
      <c r="L621" s="21" t="n"/>
      <c r="M621" s="21" t="n"/>
      <c r="N621" s="21" t="n"/>
    </row>
    <row r="622" ht="14.25" customHeight="1" s="474">
      <c r="A622" s="603" t="n"/>
      <c r="B622" s="21" t="n"/>
      <c r="C622" s="21" t="n"/>
      <c r="D622" s="21" t="n"/>
      <c r="E622" s="21" t="n"/>
      <c r="F622" s="21" t="n"/>
      <c r="G622" s="21" t="n"/>
      <c r="H622" s="21" t="n"/>
      <c r="I622" s="21" t="n"/>
      <c r="J622" s="21" t="n"/>
      <c r="K622" s="21" t="n"/>
      <c r="L622" s="21" t="n"/>
      <c r="M622" s="21" t="n"/>
      <c r="N622" s="21" t="n"/>
    </row>
    <row r="623" ht="14.25" customHeight="1" s="474">
      <c r="A623" s="603" t="n"/>
      <c r="B623" s="21" t="n"/>
      <c r="C623" s="21" t="n"/>
      <c r="D623" s="21" t="n"/>
      <c r="E623" s="21" t="n"/>
      <c r="F623" s="21" t="n"/>
      <c r="G623" s="21" t="n"/>
      <c r="H623" s="21" t="n"/>
      <c r="I623" s="21" t="n"/>
      <c r="J623" s="21" t="n"/>
      <c r="K623" s="21" t="n"/>
      <c r="L623" s="21" t="n"/>
      <c r="M623" s="21" t="n"/>
      <c r="N623" s="21" t="n"/>
    </row>
    <row r="624" ht="14.25" customHeight="1" s="474">
      <c r="A624" s="603" t="n"/>
      <c r="B624" s="21" t="n"/>
      <c r="C624" s="21" t="n"/>
      <c r="D624" s="21" t="n"/>
      <c r="E624" s="21" t="n"/>
      <c r="F624" s="21" t="n"/>
      <c r="G624" s="21" t="n"/>
      <c r="H624" s="21" t="n"/>
      <c r="I624" s="21" t="n"/>
      <c r="J624" s="21" t="n"/>
      <c r="K624" s="21" t="n"/>
      <c r="L624" s="21" t="n"/>
      <c r="M624" s="21" t="n"/>
      <c r="N624" s="21" t="n"/>
    </row>
    <row r="625" ht="14.25" customHeight="1" s="474">
      <c r="A625" s="603" t="n"/>
      <c r="B625" s="21" t="n"/>
      <c r="C625" s="21" t="n"/>
      <c r="D625" s="21" t="n"/>
      <c r="E625" s="21" t="n"/>
      <c r="F625" s="21" t="n"/>
      <c r="G625" s="21" t="n"/>
      <c r="H625" s="21" t="n"/>
      <c r="I625" s="21" t="n"/>
      <c r="J625" s="21" t="n"/>
      <c r="K625" s="21" t="n"/>
      <c r="L625" s="21" t="n"/>
      <c r="M625" s="21" t="n"/>
      <c r="N625" s="21" t="n"/>
    </row>
    <row r="626" ht="14.25" customHeight="1" s="474">
      <c r="A626" s="603" t="n"/>
      <c r="B626" s="21" t="n"/>
      <c r="C626" s="21" t="n"/>
      <c r="D626" s="21" t="n"/>
      <c r="E626" s="21" t="n"/>
      <c r="F626" s="21" t="n"/>
      <c r="G626" s="21" t="n"/>
      <c r="H626" s="21" t="n"/>
      <c r="I626" s="21" t="n"/>
      <c r="J626" s="21" t="n"/>
      <c r="K626" s="21" t="n"/>
      <c r="L626" s="21" t="n"/>
      <c r="M626" s="21" t="n"/>
      <c r="N626" s="21" t="n"/>
    </row>
    <row r="627" ht="14.25" customHeight="1" s="474">
      <c r="A627" s="603" t="n"/>
      <c r="B627" s="21" t="n"/>
      <c r="C627" s="21" t="n"/>
      <c r="D627" s="21" t="n"/>
      <c r="E627" s="21" t="n"/>
      <c r="F627" s="21" t="n"/>
      <c r="G627" s="21" t="n"/>
      <c r="H627" s="21" t="n"/>
      <c r="I627" s="21" t="n"/>
      <c r="J627" s="21" t="n"/>
      <c r="K627" s="21" t="n"/>
      <c r="L627" s="21" t="n"/>
      <c r="M627" s="21" t="n"/>
      <c r="N627" s="21" t="n"/>
    </row>
    <row r="628" ht="14.25" customHeight="1" s="474">
      <c r="A628" s="603" t="n"/>
      <c r="B628" s="21" t="n"/>
      <c r="C628" s="21" t="n"/>
      <c r="D628" s="21" t="n"/>
      <c r="E628" s="21" t="n"/>
      <c r="F628" s="21" t="n"/>
      <c r="G628" s="21" t="n"/>
      <c r="H628" s="21" t="n"/>
      <c r="I628" s="21" t="n"/>
      <c r="J628" s="21" t="n"/>
      <c r="K628" s="21" t="n"/>
      <c r="L628" s="21" t="n"/>
      <c r="M628" s="21" t="n"/>
      <c r="N628" s="21" t="n"/>
    </row>
    <row r="629" ht="14.25" customHeight="1" s="474">
      <c r="A629" s="603" t="n"/>
      <c r="B629" s="21" t="n"/>
      <c r="C629" s="21" t="n"/>
      <c r="D629" s="21" t="n"/>
      <c r="E629" s="21" t="n"/>
      <c r="F629" s="21" t="n"/>
      <c r="G629" s="21" t="n"/>
      <c r="H629" s="21" t="n"/>
      <c r="I629" s="21" t="n"/>
      <c r="J629" s="21" t="n"/>
      <c r="K629" s="21" t="n"/>
      <c r="L629" s="21" t="n"/>
      <c r="M629" s="21" t="n"/>
      <c r="N629" s="21" t="n"/>
    </row>
    <row r="630" ht="14.25" customHeight="1" s="474">
      <c r="A630" s="603" t="n"/>
      <c r="B630" s="21" t="n"/>
      <c r="C630" s="21" t="n"/>
      <c r="D630" s="21" t="n"/>
      <c r="E630" s="21" t="n"/>
      <c r="F630" s="21" t="n"/>
      <c r="G630" s="21" t="n"/>
      <c r="H630" s="21" t="n"/>
      <c r="I630" s="21" t="n"/>
      <c r="J630" s="21" t="n"/>
      <c r="K630" s="21" t="n"/>
      <c r="L630" s="21" t="n"/>
      <c r="M630" s="21" t="n"/>
      <c r="N630" s="21" t="n"/>
    </row>
    <row r="631" ht="14.25" customHeight="1" s="474">
      <c r="A631" s="603" t="n"/>
      <c r="B631" s="21" t="n"/>
      <c r="C631" s="21" t="n"/>
      <c r="D631" s="21" t="n"/>
      <c r="E631" s="21" t="n"/>
      <c r="F631" s="21" t="n"/>
      <c r="G631" s="21" t="n"/>
      <c r="H631" s="21" t="n"/>
      <c r="I631" s="21" t="n"/>
      <c r="J631" s="21" t="n"/>
      <c r="K631" s="21" t="n"/>
      <c r="L631" s="21" t="n"/>
      <c r="M631" s="21" t="n"/>
      <c r="N631" s="21" t="n"/>
    </row>
    <row r="632" ht="14.25" customHeight="1" s="474">
      <c r="A632" s="603" t="n"/>
      <c r="B632" s="21" t="n"/>
      <c r="C632" s="21" t="n"/>
      <c r="D632" s="21" t="n"/>
      <c r="E632" s="21" t="n"/>
      <c r="F632" s="21" t="n"/>
      <c r="G632" s="21" t="n"/>
      <c r="H632" s="21" t="n"/>
      <c r="I632" s="21" t="n"/>
      <c r="J632" s="21" t="n"/>
      <c r="K632" s="21" t="n"/>
      <c r="L632" s="21" t="n"/>
      <c r="M632" s="21" t="n"/>
      <c r="N632" s="21" t="n"/>
    </row>
    <row r="633" ht="14.25" customHeight="1" s="474">
      <c r="A633" s="603" t="n"/>
      <c r="B633" s="21" t="n"/>
      <c r="C633" s="21" t="n"/>
      <c r="D633" s="21" t="n"/>
      <c r="E633" s="21" t="n"/>
      <c r="F633" s="21" t="n"/>
      <c r="G633" s="21" t="n"/>
      <c r="H633" s="21" t="n"/>
      <c r="I633" s="21" t="n"/>
      <c r="J633" s="21" t="n"/>
      <c r="K633" s="21" t="n"/>
      <c r="L633" s="21" t="n"/>
      <c r="M633" s="21" t="n"/>
      <c r="N633" s="21" t="n"/>
    </row>
    <row r="634" ht="14.25" customHeight="1" s="474">
      <c r="A634" s="603" t="n"/>
      <c r="B634" s="21" t="n"/>
      <c r="C634" s="21" t="n"/>
      <c r="D634" s="21" t="n"/>
      <c r="E634" s="21" t="n"/>
      <c r="F634" s="21" t="n"/>
      <c r="G634" s="21" t="n"/>
      <c r="H634" s="21" t="n"/>
      <c r="I634" s="21" t="n"/>
      <c r="J634" s="21" t="n"/>
      <c r="K634" s="21" t="n"/>
      <c r="L634" s="21" t="n"/>
      <c r="M634" s="21" t="n"/>
      <c r="N634" s="21" t="n"/>
    </row>
    <row r="635" ht="14.25" customHeight="1" s="474">
      <c r="A635" s="603" t="n"/>
      <c r="B635" s="21" t="n"/>
      <c r="C635" s="21" t="n"/>
      <c r="D635" s="21" t="n"/>
      <c r="E635" s="21" t="n"/>
      <c r="F635" s="21" t="n"/>
      <c r="G635" s="21" t="n"/>
      <c r="H635" s="21" t="n"/>
      <c r="I635" s="21" t="n"/>
      <c r="J635" s="21" t="n"/>
      <c r="K635" s="21" t="n"/>
      <c r="L635" s="21" t="n"/>
      <c r="M635" s="21" t="n"/>
      <c r="N635" s="21" t="n"/>
    </row>
    <row r="636" ht="14.25" customHeight="1" s="474">
      <c r="A636" s="603" t="n"/>
      <c r="B636" s="21" t="n"/>
      <c r="C636" s="21" t="n"/>
      <c r="D636" s="21" t="n"/>
      <c r="E636" s="21" t="n"/>
      <c r="F636" s="21" t="n"/>
      <c r="G636" s="21" t="n"/>
      <c r="H636" s="21" t="n"/>
      <c r="I636" s="21" t="n"/>
      <c r="J636" s="21" t="n"/>
      <c r="K636" s="21" t="n"/>
      <c r="L636" s="21" t="n"/>
      <c r="M636" s="21" t="n"/>
      <c r="N636" s="21" t="n"/>
    </row>
    <row r="637" ht="14.25" customHeight="1" s="474">
      <c r="A637" s="603" t="n"/>
      <c r="B637" s="21" t="n"/>
      <c r="C637" s="21" t="n"/>
      <c r="D637" s="21" t="n"/>
      <c r="E637" s="21" t="n"/>
      <c r="F637" s="21" t="n"/>
      <c r="G637" s="21" t="n"/>
      <c r="H637" s="21" t="n"/>
      <c r="I637" s="21" t="n"/>
      <c r="J637" s="21" t="n"/>
      <c r="K637" s="21" t="n"/>
      <c r="L637" s="21" t="n"/>
      <c r="M637" s="21" t="n"/>
      <c r="N637" s="21" t="n"/>
    </row>
    <row r="638" ht="14.25" customHeight="1" s="474">
      <c r="A638" s="603" t="n"/>
      <c r="B638" s="21" t="n"/>
      <c r="C638" s="21" t="n"/>
      <c r="D638" s="21" t="n"/>
      <c r="E638" s="21" t="n"/>
      <c r="F638" s="21" t="n"/>
      <c r="G638" s="21" t="n"/>
      <c r="H638" s="21" t="n"/>
      <c r="I638" s="21" t="n"/>
      <c r="J638" s="21" t="n"/>
      <c r="K638" s="21" t="n"/>
      <c r="L638" s="21" t="n"/>
      <c r="M638" s="21" t="n"/>
      <c r="N638" s="21" t="n"/>
    </row>
    <row r="639" ht="14.25" customHeight="1" s="474">
      <c r="A639" s="603" t="n"/>
      <c r="B639" s="21" t="n"/>
      <c r="C639" s="21" t="n"/>
      <c r="D639" s="21" t="n"/>
      <c r="E639" s="21" t="n"/>
      <c r="F639" s="21" t="n"/>
      <c r="G639" s="21" t="n"/>
      <c r="H639" s="21" t="n"/>
      <c r="I639" s="21" t="n"/>
      <c r="J639" s="21" t="n"/>
      <c r="K639" s="21" t="n"/>
      <c r="L639" s="21" t="n"/>
      <c r="M639" s="21" t="n"/>
      <c r="N639" s="21" t="n"/>
    </row>
    <row r="640" ht="14.25" customHeight="1" s="474">
      <c r="A640" s="603" t="n"/>
      <c r="B640" s="21" t="n"/>
      <c r="C640" s="21" t="n"/>
      <c r="D640" s="21" t="n"/>
      <c r="E640" s="21" t="n"/>
      <c r="F640" s="21" t="n"/>
      <c r="G640" s="21" t="n"/>
      <c r="H640" s="21" t="n"/>
      <c r="I640" s="21" t="n"/>
      <c r="J640" s="21" t="n"/>
      <c r="K640" s="21" t="n"/>
      <c r="L640" s="21" t="n"/>
      <c r="M640" s="21" t="n"/>
      <c r="N640" s="21" t="n"/>
    </row>
    <row r="641" ht="14.25" customHeight="1" s="474">
      <c r="A641" s="603" t="n"/>
      <c r="B641" s="21" t="n"/>
      <c r="C641" s="21" t="n"/>
      <c r="D641" s="21" t="n"/>
      <c r="E641" s="21" t="n"/>
      <c r="F641" s="21" t="n"/>
      <c r="G641" s="21" t="n"/>
      <c r="H641" s="21" t="n"/>
      <c r="I641" s="21" t="n"/>
      <c r="J641" s="21" t="n"/>
      <c r="K641" s="21" t="n"/>
      <c r="L641" s="21" t="n"/>
      <c r="M641" s="21" t="n"/>
      <c r="N641" s="21" t="n"/>
    </row>
    <row r="642" ht="14.25" customHeight="1" s="474">
      <c r="A642" s="603" t="n"/>
      <c r="B642" s="21" t="n"/>
      <c r="C642" s="21" t="n"/>
      <c r="D642" s="21" t="n"/>
      <c r="E642" s="21" t="n"/>
      <c r="F642" s="21" t="n"/>
      <c r="G642" s="21" t="n"/>
      <c r="H642" s="21" t="n"/>
      <c r="I642" s="21" t="n"/>
      <c r="J642" s="21" t="n"/>
      <c r="K642" s="21" t="n"/>
      <c r="L642" s="21" t="n"/>
      <c r="M642" s="21" t="n"/>
      <c r="N642" s="21" t="n"/>
    </row>
    <row r="643" ht="14.25" customHeight="1" s="474">
      <c r="A643" s="603" t="n"/>
      <c r="B643" s="21" t="n"/>
      <c r="C643" s="21" t="n"/>
      <c r="D643" s="21" t="n"/>
      <c r="E643" s="21" t="n"/>
      <c r="F643" s="21" t="n"/>
      <c r="G643" s="21" t="n"/>
      <c r="H643" s="21" t="n"/>
      <c r="I643" s="21" t="n"/>
      <c r="J643" s="21" t="n"/>
      <c r="K643" s="21" t="n"/>
      <c r="L643" s="21" t="n"/>
      <c r="M643" s="21" t="n"/>
      <c r="N643" s="21" t="n"/>
    </row>
    <row r="644" ht="14.25" customHeight="1" s="474">
      <c r="A644" s="603" t="n"/>
      <c r="B644" s="21" t="n"/>
      <c r="C644" s="21" t="n"/>
      <c r="D644" s="21" t="n"/>
      <c r="E644" s="21" t="n"/>
      <c r="F644" s="21" t="n"/>
      <c r="G644" s="21" t="n"/>
      <c r="H644" s="21" t="n"/>
      <c r="I644" s="21" t="n"/>
      <c r="J644" s="21" t="n"/>
      <c r="K644" s="21" t="n"/>
      <c r="L644" s="21" t="n"/>
      <c r="M644" s="21" t="n"/>
      <c r="N644" s="21" t="n"/>
    </row>
    <row r="645" ht="14.25" customHeight="1" s="474">
      <c r="A645" s="603" t="n"/>
      <c r="B645" s="21" t="n"/>
      <c r="C645" s="21" t="n"/>
      <c r="D645" s="21" t="n"/>
      <c r="E645" s="21" t="n"/>
      <c r="F645" s="21" t="n"/>
      <c r="G645" s="21" t="n"/>
      <c r="H645" s="21" t="n"/>
      <c r="I645" s="21" t="n"/>
      <c r="J645" s="21" t="n"/>
      <c r="K645" s="21" t="n"/>
      <c r="L645" s="21" t="n"/>
      <c r="M645" s="21" t="n"/>
      <c r="N645" s="21" t="n"/>
    </row>
    <row r="646" ht="14.25" customHeight="1" s="474">
      <c r="A646" s="603" t="n"/>
      <c r="B646" s="21" t="n"/>
      <c r="C646" s="21" t="n"/>
      <c r="D646" s="21" t="n"/>
      <c r="E646" s="21" t="n"/>
      <c r="F646" s="21" t="n"/>
      <c r="G646" s="21" t="n"/>
      <c r="H646" s="21" t="n"/>
      <c r="I646" s="21" t="n"/>
      <c r="J646" s="21" t="n"/>
      <c r="K646" s="21" t="n"/>
      <c r="L646" s="21" t="n"/>
      <c r="M646" s="21" t="n"/>
      <c r="N646" s="21" t="n"/>
    </row>
    <row r="647" ht="14.25" customHeight="1" s="474">
      <c r="A647" s="603" t="n"/>
      <c r="B647" s="21" t="n"/>
      <c r="C647" s="21" t="n"/>
      <c r="D647" s="21" t="n"/>
      <c r="E647" s="21" t="n"/>
      <c r="F647" s="21" t="n"/>
      <c r="G647" s="21" t="n"/>
      <c r="H647" s="21" t="n"/>
      <c r="I647" s="21" t="n"/>
      <c r="J647" s="21" t="n"/>
      <c r="K647" s="21" t="n"/>
      <c r="L647" s="21" t="n"/>
      <c r="M647" s="21" t="n"/>
      <c r="N647" s="21" t="n"/>
    </row>
    <row r="648" ht="14.25" customHeight="1" s="474">
      <c r="A648" s="603" t="n"/>
      <c r="B648" s="21" t="n"/>
      <c r="C648" s="21" t="n"/>
      <c r="D648" s="21" t="n"/>
      <c r="E648" s="21" t="n"/>
      <c r="F648" s="21" t="n"/>
      <c r="G648" s="21" t="n"/>
      <c r="H648" s="21" t="n"/>
      <c r="I648" s="21" t="n"/>
      <c r="J648" s="21" t="n"/>
      <c r="K648" s="21" t="n"/>
      <c r="L648" s="21" t="n"/>
      <c r="M648" s="21" t="n"/>
      <c r="N648" s="21" t="n"/>
    </row>
    <row r="649" ht="14.25" customHeight="1" s="474">
      <c r="A649" s="603" t="n"/>
      <c r="B649" s="21" t="n"/>
      <c r="C649" s="21" t="n"/>
      <c r="D649" s="21" t="n"/>
      <c r="E649" s="21" t="n"/>
      <c r="F649" s="21" t="n"/>
      <c r="G649" s="21" t="n"/>
      <c r="H649" s="21" t="n"/>
      <c r="I649" s="21" t="n"/>
      <c r="J649" s="21" t="n"/>
      <c r="K649" s="21" t="n"/>
      <c r="L649" s="21" t="n"/>
      <c r="M649" s="21" t="n"/>
      <c r="N649" s="21" t="n"/>
    </row>
    <row r="650" ht="14.25" customHeight="1" s="474">
      <c r="A650" s="603" t="n"/>
      <c r="B650" s="21" t="n"/>
      <c r="C650" s="21" t="n"/>
      <c r="D650" s="21" t="n"/>
      <c r="E650" s="21" t="n"/>
      <c r="F650" s="21" t="n"/>
      <c r="G650" s="21" t="n"/>
      <c r="H650" s="21" t="n"/>
      <c r="I650" s="21" t="n"/>
      <c r="J650" s="21" t="n"/>
      <c r="K650" s="21" t="n"/>
      <c r="L650" s="21" t="n"/>
      <c r="M650" s="21" t="n"/>
      <c r="N650" s="21" t="n"/>
    </row>
    <row r="651" ht="14.25" customHeight="1" s="474">
      <c r="A651" s="603" t="n"/>
      <c r="B651" s="21" t="n"/>
      <c r="C651" s="21" t="n"/>
      <c r="D651" s="21" t="n"/>
      <c r="E651" s="21" t="n"/>
      <c r="F651" s="21" t="n"/>
      <c r="G651" s="21" t="n"/>
      <c r="H651" s="21" t="n"/>
      <c r="I651" s="21" t="n"/>
      <c r="J651" s="21" t="n"/>
      <c r="K651" s="21" t="n"/>
      <c r="L651" s="21" t="n"/>
      <c r="M651" s="21" t="n"/>
      <c r="N651" s="21" t="n"/>
    </row>
    <row r="652" ht="14.25" customHeight="1" s="474">
      <c r="A652" s="603" t="n"/>
      <c r="B652" s="21" t="n"/>
      <c r="C652" s="21" t="n"/>
      <c r="D652" s="21" t="n"/>
      <c r="E652" s="21" t="n"/>
      <c r="F652" s="21" t="n"/>
      <c r="G652" s="21" t="n"/>
      <c r="H652" s="21" t="n"/>
      <c r="I652" s="21" t="n"/>
      <c r="J652" s="21" t="n"/>
      <c r="K652" s="21" t="n"/>
      <c r="L652" s="21" t="n"/>
      <c r="M652" s="21" t="n"/>
      <c r="N652" s="21" t="n"/>
    </row>
    <row r="653" ht="14.25" customHeight="1" s="474">
      <c r="A653" s="603" t="n"/>
      <c r="B653" s="21" t="n"/>
      <c r="C653" s="21" t="n"/>
      <c r="D653" s="21" t="n"/>
      <c r="E653" s="21" t="n"/>
      <c r="F653" s="21" t="n"/>
      <c r="G653" s="21" t="n"/>
      <c r="H653" s="21" t="n"/>
      <c r="I653" s="21" t="n"/>
      <c r="J653" s="21" t="n"/>
      <c r="K653" s="21" t="n"/>
      <c r="L653" s="21" t="n"/>
      <c r="M653" s="21" t="n"/>
      <c r="N653" s="21" t="n"/>
    </row>
    <row r="654" ht="14.25" customHeight="1" s="474">
      <c r="A654" s="603" t="n"/>
      <c r="B654" s="21" t="n"/>
      <c r="C654" s="21" t="n"/>
      <c r="D654" s="21" t="n"/>
      <c r="E654" s="21" t="n"/>
      <c r="F654" s="21" t="n"/>
      <c r="G654" s="21" t="n"/>
      <c r="H654" s="21" t="n"/>
      <c r="I654" s="21" t="n"/>
      <c r="J654" s="21" t="n"/>
      <c r="K654" s="21" t="n"/>
      <c r="L654" s="21" t="n"/>
      <c r="M654" s="21" t="n"/>
      <c r="N654" s="21" t="n"/>
    </row>
    <row r="655" ht="14.25" customHeight="1" s="474">
      <c r="A655" s="603" t="n"/>
      <c r="B655" s="21" t="n"/>
      <c r="C655" s="21" t="n"/>
      <c r="D655" s="21" t="n"/>
      <c r="E655" s="21" t="n"/>
      <c r="F655" s="21" t="n"/>
      <c r="G655" s="21" t="n"/>
      <c r="H655" s="21" t="n"/>
      <c r="I655" s="21" t="n"/>
      <c r="J655" s="21" t="n"/>
      <c r="K655" s="21" t="n"/>
      <c r="L655" s="21" t="n"/>
      <c r="M655" s="21" t="n"/>
      <c r="N655" s="21" t="n"/>
    </row>
    <row r="656" ht="14.25" customHeight="1" s="474">
      <c r="A656" s="603" t="n"/>
      <c r="B656" s="21" t="n"/>
      <c r="C656" s="21" t="n"/>
      <c r="D656" s="21" t="n"/>
      <c r="E656" s="21" t="n"/>
      <c r="F656" s="21" t="n"/>
      <c r="G656" s="21" t="n"/>
      <c r="H656" s="21" t="n"/>
      <c r="I656" s="21" t="n"/>
      <c r="J656" s="21" t="n"/>
      <c r="K656" s="21" t="n"/>
      <c r="L656" s="21" t="n"/>
      <c r="M656" s="21" t="n"/>
      <c r="N656" s="21" t="n"/>
    </row>
    <row r="657" ht="14.25" customHeight="1" s="474">
      <c r="A657" s="603" t="n"/>
      <c r="B657" s="21" t="n"/>
      <c r="C657" s="21" t="n"/>
      <c r="D657" s="21" t="n"/>
      <c r="E657" s="21" t="n"/>
      <c r="F657" s="21" t="n"/>
      <c r="G657" s="21" t="n"/>
      <c r="H657" s="21" t="n"/>
      <c r="I657" s="21" t="n"/>
      <c r="J657" s="21" t="n"/>
      <c r="K657" s="21" t="n"/>
      <c r="L657" s="21" t="n"/>
      <c r="M657" s="21" t="n"/>
      <c r="N657" s="21" t="n"/>
    </row>
    <row r="658" ht="14.25" customHeight="1" s="474">
      <c r="A658" s="603" t="n"/>
      <c r="B658" s="21" t="n"/>
      <c r="C658" s="21" t="n"/>
      <c r="D658" s="21" t="n"/>
      <c r="E658" s="21" t="n"/>
      <c r="F658" s="21" t="n"/>
      <c r="G658" s="21" t="n"/>
      <c r="H658" s="21" t="n"/>
      <c r="I658" s="21" t="n"/>
      <c r="J658" s="21" t="n"/>
      <c r="K658" s="21" t="n"/>
      <c r="L658" s="21" t="n"/>
      <c r="M658" s="21" t="n"/>
      <c r="N658" s="21" t="n"/>
    </row>
    <row r="659" ht="14.25" customHeight="1" s="474">
      <c r="A659" s="603" t="n"/>
      <c r="B659" s="21" t="n"/>
      <c r="C659" s="21" t="n"/>
      <c r="D659" s="21" t="n"/>
      <c r="E659" s="21" t="n"/>
      <c r="F659" s="21" t="n"/>
      <c r="G659" s="21" t="n"/>
      <c r="H659" s="21" t="n"/>
      <c r="I659" s="21" t="n"/>
      <c r="J659" s="21" t="n"/>
      <c r="K659" s="21" t="n"/>
      <c r="L659" s="21" t="n"/>
      <c r="M659" s="21" t="n"/>
      <c r="N659" s="21" t="n"/>
    </row>
    <row r="660" ht="14.25" customHeight="1" s="474">
      <c r="A660" s="603" t="n"/>
      <c r="B660" s="21" t="n"/>
      <c r="C660" s="21" t="n"/>
      <c r="D660" s="21" t="n"/>
      <c r="E660" s="21" t="n"/>
      <c r="F660" s="21" t="n"/>
      <c r="G660" s="21" t="n"/>
      <c r="H660" s="21" t="n"/>
      <c r="I660" s="21" t="n"/>
      <c r="J660" s="21" t="n"/>
      <c r="K660" s="21" t="n"/>
      <c r="L660" s="21" t="n"/>
      <c r="M660" s="21" t="n"/>
      <c r="N660" s="21" t="n"/>
    </row>
    <row r="661" ht="14.25" customHeight="1" s="474">
      <c r="A661" s="603" t="n"/>
      <c r="B661" s="21" t="n"/>
      <c r="C661" s="21" t="n"/>
      <c r="D661" s="21" t="n"/>
      <c r="E661" s="21" t="n"/>
      <c r="F661" s="21" t="n"/>
      <c r="G661" s="21" t="n"/>
      <c r="H661" s="21" t="n"/>
      <c r="I661" s="21" t="n"/>
      <c r="J661" s="21" t="n"/>
      <c r="K661" s="21" t="n"/>
      <c r="L661" s="21" t="n"/>
      <c r="M661" s="21" t="n"/>
      <c r="N661" s="21" t="n"/>
    </row>
    <row r="662" ht="14.25" customHeight="1" s="474">
      <c r="A662" s="603" t="n"/>
      <c r="B662" s="21" t="n"/>
      <c r="C662" s="21" t="n"/>
      <c r="D662" s="21" t="n"/>
      <c r="E662" s="21" t="n"/>
      <c r="F662" s="21" t="n"/>
      <c r="G662" s="21" t="n"/>
      <c r="H662" s="21" t="n"/>
      <c r="I662" s="21" t="n"/>
      <c r="J662" s="21" t="n"/>
      <c r="K662" s="21" t="n"/>
      <c r="L662" s="21" t="n"/>
      <c r="M662" s="21" t="n"/>
      <c r="N662" s="21" t="n"/>
    </row>
    <row r="663" ht="14.25" customHeight="1" s="474">
      <c r="A663" s="603" t="n"/>
      <c r="B663" s="21" t="n"/>
      <c r="C663" s="21" t="n"/>
      <c r="D663" s="21" t="n"/>
      <c r="E663" s="21" t="n"/>
      <c r="F663" s="21" t="n"/>
      <c r="G663" s="21" t="n"/>
      <c r="H663" s="21" t="n"/>
      <c r="I663" s="21" t="n"/>
      <c r="J663" s="21" t="n"/>
      <c r="K663" s="21" t="n"/>
      <c r="L663" s="21" t="n"/>
      <c r="M663" s="21" t="n"/>
      <c r="N663" s="21" t="n"/>
    </row>
    <row r="664" ht="14.25" customHeight="1" s="474">
      <c r="A664" s="603" t="n"/>
      <c r="B664" s="21" t="n"/>
      <c r="C664" s="21" t="n"/>
      <c r="D664" s="21" t="n"/>
      <c r="E664" s="21" t="n"/>
      <c r="F664" s="21" t="n"/>
      <c r="G664" s="21" t="n"/>
      <c r="H664" s="21" t="n"/>
      <c r="I664" s="21" t="n"/>
      <c r="J664" s="21" t="n"/>
      <c r="K664" s="21" t="n"/>
      <c r="L664" s="21" t="n"/>
      <c r="M664" s="21" t="n"/>
      <c r="N664" s="21" t="n"/>
    </row>
    <row r="665" ht="14.25" customHeight="1" s="474">
      <c r="A665" s="603" t="n"/>
      <c r="B665" s="21" t="n"/>
      <c r="C665" s="21" t="n"/>
      <c r="D665" s="21" t="n"/>
      <c r="E665" s="21" t="n"/>
      <c r="F665" s="21" t="n"/>
      <c r="G665" s="21" t="n"/>
      <c r="H665" s="21" t="n"/>
      <c r="I665" s="21" t="n"/>
      <c r="J665" s="21" t="n"/>
      <c r="K665" s="21" t="n"/>
      <c r="L665" s="21" t="n"/>
      <c r="M665" s="21" t="n"/>
      <c r="N665" s="21" t="n"/>
    </row>
    <row r="666" ht="14.25" customHeight="1" s="474">
      <c r="A666" s="603" t="n"/>
      <c r="B666" s="21" t="n"/>
      <c r="C666" s="21" t="n"/>
      <c r="D666" s="21" t="n"/>
      <c r="E666" s="21" t="n"/>
      <c r="F666" s="21" t="n"/>
      <c r="G666" s="21" t="n"/>
      <c r="H666" s="21" t="n"/>
      <c r="I666" s="21" t="n"/>
      <c r="J666" s="21" t="n"/>
      <c r="K666" s="21" t="n"/>
      <c r="L666" s="21" t="n"/>
      <c r="M666" s="21" t="n"/>
      <c r="N666" s="21" t="n"/>
    </row>
    <row r="667" ht="14.25" customHeight="1" s="474">
      <c r="A667" s="603" t="n"/>
      <c r="B667" s="21" t="n"/>
      <c r="C667" s="21" t="n"/>
      <c r="D667" s="21" t="n"/>
      <c r="E667" s="21" t="n"/>
      <c r="F667" s="21" t="n"/>
      <c r="G667" s="21" t="n"/>
      <c r="H667" s="21" t="n"/>
      <c r="I667" s="21" t="n"/>
      <c r="J667" s="21" t="n"/>
      <c r="K667" s="21" t="n"/>
      <c r="L667" s="21" t="n"/>
      <c r="M667" s="21" t="n"/>
      <c r="N667" s="21" t="n"/>
    </row>
    <row r="668" ht="14.25" customHeight="1" s="474">
      <c r="A668" s="603" t="n"/>
      <c r="B668" s="21" t="n"/>
      <c r="C668" s="21" t="n"/>
      <c r="D668" s="21" t="n"/>
      <c r="E668" s="21" t="n"/>
      <c r="F668" s="21" t="n"/>
      <c r="G668" s="21" t="n"/>
      <c r="H668" s="21" t="n"/>
      <c r="I668" s="21" t="n"/>
      <c r="J668" s="21" t="n"/>
      <c r="K668" s="21" t="n"/>
      <c r="L668" s="21" t="n"/>
      <c r="M668" s="21" t="n"/>
      <c r="N668" s="21" t="n"/>
    </row>
    <row r="669" ht="14.25" customHeight="1" s="474">
      <c r="A669" s="603" t="n"/>
      <c r="B669" s="21" t="n"/>
      <c r="C669" s="21" t="n"/>
      <c r="D669" s="21" t="n"/>
      <c r="E669" s="21" t="n"/>
      <c r="F669" s="21" t="n"/>
      <c r="G669" s="21" t="n"/>
      <c r="H669" s="21" t="n"/>
      <c r="I669" s="21" t="n"/>
      <c r="J669" s="21" t="n"/>
      <c r="K669" s="21" t="n"/>
      <c r="L669" s="21" t="n"/>
      <c r="M669" s="21" t="n"/>
      <c r="N669" s="21" t="n"/>
    </row>
    <row r="670" ht="14.25" customHeight="1" s="474">
      <c r="A670" s="603" t="n"/>
      <c r="B670" s="21" t="n"/>
      <c r="C670" s="21" t="n"/>
      <c r="D670" s="21" t="n"/>
      <c r="E670" s="21" t="n"/>
      <c r="F670" s="21" t="n"/>
      <c r="G670" s="21" t="n"/>
      <c r="H670" s="21" t="n"/>
      <c r="I670" s="21" t="n"/>
      <c r="J670" s="21" t="n"/>
      <c r="K670" s="21" t="n"/>
      <c r="L670" s="21" t="n"/>
      <c r="M670" s="21" t="n"/>
      <c r="N670" s="21" t="n"/>
    </row>
    <row r="671" ht="14.25" customHeight="1" s="474">
      <c r="A671" s="603" t="n"/>
      <c r="B671" s="21" t="n"/>
      <c r="C671" s="21" t="n"/>
      <c r="D671" s="21" t="n"/>
      <c r="E671" s="21" t="n"/>
      <c r="F671" s="21" t="n"/>
      <c r="G671" s="21" t="n"/>
      <c r="H671" s="21" t="n"/>
      <c r="I671" s="21" t="n"/>
      <c r="J671" s="21" t="n"/>
      <c r="K671" s="21" t="n"/>
      <c r="L671" s="21" t="n"/>
      <c r="M671" s="21" t="n"/>
      <c r="N671" s="21" t="n"/>
    </row>
    <row r="672" ht="14.25" customHeight="1" s="474">
      <c r="A672" s="603" t="n"/>
      <c r="B672" s="21" t="n"/>
      <c r="C672" s="21" t="n"/>
      <c r="D672" s="21" t="n"/>
      <c r="E672" s="21" t="n"/>
      <c r="F672" s="21" t="n"/>
      <c r="G672" s="21" t="n"/>
      <c r="H672" s="21" t="n"/>
      <c r="I672" s="21" t="n"/>
      <c r="J672" s="21" t="n"/>
      <c r="K672" s="21" t="n"/>
      <c r="L672" s="21" t="n"/>
      <c r="M672" s="21" t="n"/>
      <c r="N672" s="21" t="n"/>
    </row>
    <row r="673" ht="14.25" customHeight="1" s="474">
      <c r="A673" s="603" t="n"/>
      <c r="B673" s="21" t="n"/>
      <c r="C673" s="21" t="n"/>
      <c r="D673" s="21" t="n"/>
      <c r="E673" s="21" t="n"/>
      <c r="F673" s="21" t="n"/>
      <c r="G673" s="21" t="n"/>
      <c r="H673" s="21" t="n"/>
      <c r="I673" s="21" t="n"/>
      <c r="J673" s="21" t="n"/>
      <c r="K673" s="21" t="n"/>
      <c r="L673" s="21" t="n"/>
      <c r="M673" s="21" t="n"/>
      <c r="N673" s="21" t="n"/>
    </row>
    <row r="674" ht="14.25" customHeight="1" s="474">
      <c r="A674" s="603" t="n"/>
      <c r="B674" s="21" t="n"/>
      <c r="C674" s="21" t="n"/>
      <c r="D674" s="21" t="n"/>
      <c r="E674" s="21" t="n"/>
      <c r="F674" s="21" t="n"/>
      <c r="G674" s="21" t="n"/>
      <c r="H674" s="21" t="n"/>
      <c r="I674" s="21" t="n"/>
      <c r="J674" s="21" t="n"/>
      <c r="K674" s="21" t="n"/>
      <c r="L674" s="21" t="n"/>
      <c r="M674" s="21" t="n"/>
      <c r="N674" s="21" t="n"/>
    </row>
    <row r="675" ht="14.25" customHeight="1" s="474">
      <c r="A675" s="603" t="n"/>
      <c r="B675" s="21" t="n"/>
      <c r="C675" s="21" t="n"/>
      <c r="D675" s="21" t="n"/>
      <c r="E675" s="21" t="n"/>
      <c r="F675" s="21" t="n"/>
      <c r="G675" s="21" t="n"/>
      <c r="H675" s="21" t="n"/>
      <c r="I675" s="21" t="n"/>
      <c r="J675" s="21" t="n"/>
      <c r="K675" s="21" t="n"/>
      <c r="L675" s="21" t="n"/>
      <c r="M675" s="21" t="n"/>
      <c r="N675" s="21" t="n"/>
    </row>
    <row r="676" ht="14.25" customHeight="1" s="474">
      <c r="A676" s="603" t="n"/>
      <c r="B676" s="21" t="n"/>
      <c r="C676" s="21" t="n"/>
      <c r="D676" s="21" t="n"/>
      <c r="E676" s="21" t="n"/>
      <c r="F676" s="21" t="n"/>
      <c r="G676" s="21" t="n"/>
      <c r="H676" s="21" t="n"/>
      <c r="I676" s="21" t="n"/>
      <c r="J676" s="21" t="n"/>
      <c r="K676" s="21" t="n"/>
      <c r="L676" s="21" t="n"/>
      <c r="M676" s="21" t="n"/>
      <c r="N676" s="21" t="n"/>
    </row>
    <row r="677" ht="14.25" customHeight="1" s="474">
      <c r="A677" s="603" t="n"/>
      <c r="B677" s="21" t="n"/>
      <c r="C677" s="21" t="n"/>
      <c r="D677" s="21" t="n"/>
      <c r="E677" s="21" t="n"/>
      <c r="F677" s="21" t="n"/>
      <c r="G677" s="21" t="n"/>
      <c r="H677" s="21" t="n"/>
      <c r="I677" s="21" t="n"/>
      <c r="J677" s="21" t="n"/>
      <c r="K677" s="21" t="n"/>
      <c r="L677" s="21" t="n"/>
      <c r="M677" s="21" t="n"/>
      <c r="N677" s="21" t="n"/>
    </row>
    <row r="678" ht="14.25" customHeight="1" s="474">
      <c r="A678" s="603" t="n"/>
      <c r="B678" s="21" t="n"/>
      <c r="C678" s="21" t="n"/>
      <c r="D678" s="21" t="n"/>
      <c r="E678" s="21" t="n"/>
      <c r="F678" s="21" t="n"/>
      <c r="G678" s="21" t="n"/>
      <c r="H678" s="21" t="n"/>
      <c r="I678" s="21" t="n"/>
      <c r="J678" s="21" t="n"/>
      <c r="K678" s="21" t="n"/>
      <c r="L678" s="21" t="n"/>
      <c r="M678" s="21" t="n"/>
      <c r="N678" s="21" t="n"/>
    </row>
    <row r="679" ht="14.25" customHeight="1" s="474">
      <c r="A679" s="603" t="n"/>
      <c r="B679" s="21" t="n"/>
      <c r="C679" s="21" t="n"/>
      <c r="D679" s="21" t="n"/>
      <c r="E679" s="21" t="n"/>
      <c r="F679" s="21" t="n"/>
      <c r="G679" s="21" t="n"/>
      <c r="H679" s="21" t="n"/>
      <c r="I679" s="21" t="n"/>
      <c r="J679" s="21" t="n"/>
      <c r="K679" s="21" t="n"/>
      <c r="L679" s="21" t="n"/>
      <c r="M679" s="21" t="n"/>
      <c r="N679" s="21" t="n"/>
    </row>
    <row r="680" ht="14.25" customHeight="1" s="474">
      <c r="A680" s="603" t="n"/>
      <c r="B680" s="21" t="n"/>
      <c r="C680" s="21" t="n"/>
      <c r="D680" s="21" t="n"/>
      <c r="E680" s="21" t="n"/>
      <c r="F680" s="21" t="n"/>
      <c r="G680" s="21" t="n"/>
      <c r="H680" s="21" t="n"/>
      <c r="I680" s="21" t="n"/>
      <c r="J680" s="21" t="n"/>
      <c r="K680" s="21" t="n"/>
      <c r="L680" s="21" t="n"/>
      <c r="M680" s="21" t="n"/>
      <c r="N680" s="21" t="n"/>
    </row>
    <row r="681" ht="14.25" customHeight="1" s="474">
      <c r="A681" s="603" t="n"/>
      <c r="B681" s="21" t="n"/>
      <c r="C681" s="21" t="n"/>
      <c r="D681" s="21" t="n"/>
      <c r="E681" s="21" t="n"/>
      <c r="F681" s="21" t="n"/>
      <c r="G681" s="21" t="n"/>
      <c r="H681" s="21" t="n"/>
      <c r="I681" s="21" t="n"/>
      <c r="J681" s="21" t="n"/>
      <c r="K681" s="21" t="n"/>
      <c r="L681" s="21" t="n"/>
      <c r="M681" s="21" t="n"/>
      <c r="N681" s="21" t="n"/>
    </row>
    <row r="682" ht="14.25" customHeight="1" s="474">
      <c r="A682" s="603" t="n"/>
      <c r="B682" s="21" t="n"/>
      <c r="C682" s="21" t="n"/>
      <c r="D682" s="21" t="n"/>
      <c r="E682" s="21" t="n"/>
      <c r="F682" s="21" t="n"/>
      <c r="G682" s="21" t="n"/>
      <c r="H682" s="21" t="n"/>
      <c r="I682" s="21" t="n"/>
      <c r="J682" s="21" t="n"/>
      <c r="K682" s="21" t="n"/>
      <c r="L682" s="21" t="n"/>
      <c r="M682" s="21" t="n"/>
      <c r="N682" s="21" t="n"/>
    </row>
    <row r="683" ht="14.25" customHeight="1" s="474">
      <c r="A683" s="603" t="n"/>
      <c r="B683" s="21" t="n"/>
      <c r="C683" s="21" t="n"/>
      <c r="D683" s="21" t="n"/>
      <c r="E683" s="21" t="n"/>
      <c r="F683" s="21" t="n"/>
      <c r="G683" s="21" t="n"/>
      <c r="H683" s="21" t="n"/>
      <c r="I683" s="21" t="n"/>
      <c r="J683" s="21" t="n"/>
      <c r="K683" s="21" t="n"/>
      <c r="L683" s="21" t="n"/>
      <c r="M683" s="21" t="n"/>
      <c r="N683" s="21" t="n"/>
    </row>
    <row r="684" ht="14.25" customHeight="1" s="474">
      <c r="A684" s="603" t="n"/>
      <c r="B684" s="21" t="n"/>
      <c r="C684" s="21" t="n"/>
      <c r="D684" s="21" t="n"/>
      <c r="E684" s="21" t="n"/>
      <c r="F684" s="21" t="n"/>
      <c r="G684" s="21" t="n"/>
      <c r="H684" s="21" t="n"/>
      <c r="I684" s="21" t="n"/>
      <c r="J684" s="21" t="n"/>
      <c r="K684" s="21" t="n"/>
      <c r="L684" s="21" t="n"/>
      <c r="M684" s="21" t="n"/>
      <c r="N684" s="21" t="n"/>
    </row>
    <row r="685" ht="14.25" customHeight="1" s="474">
      <c r="A685" s="603" t="n"/>
      <c r="B685" s="21" t="n"/>
      <c r="C685" s="21" t="n"/>
      <c r="D685" s="21" t="n"/>
      <c r="E685" s="21" t="n"/>
      <c r="F685" s="21" t="n"/>
      <c r="G685" s="21" t="n"/>
      <c r="H685" s="21" t="n"/>
      <c r="I685" s="21" t="n"/>
      <c r="J685" s="21" t="n"/>
      <c r="K685" s="21" t="n"/>
      <c r="L685" s="21" t="n"/>
      <c r="M685" s="21" t="n"/>
      <c r="N685" s="21" t="n"/>
    </row>
    <row r="686" ht="14.25" customHeight="1" s="474">
      <c r="A686" s="603" t="n"/>
      <c r="B686" s="21" t="n"/>
      <c r="C686" s="21" t="n"/>
      <c r="D686" s="21" t="n"/>
      <c r="E686" s="21" t="n"/>
      <c r="F686" s="21" t="n"/>
      <c r="G686" s="21" t="n"/>
      <c r="H686" s="21" t="n"/>
      <c r="I686" s="21" t="n"/>
      <c r="J686" s="21" t="n"/>
      <c r="K686" s="21" t="n"/>
      <c r="L686" s="21" t="n"/>
      <c r="M686" s="21" t="n"/>
      <c r="N686" s="21" t="n"/>
    </row>
    <row r="687" ht="14.25" customHeight="1" s="474">
      <c r="A687" s="603" t="n"/>
      <c r="B687" s="21" t="n"/>
      <c r="C687" s="21" t="n"/>
      <c r="D687" s="21" t="n"/>
      <c r="E687" s="21" t="n"/>
      <c r="F687" s="21" t="n"/>
      <c r="G687" s="21" t="n"/>
      <c r="H687" s="21" t="n"/>
      <c r="I687" s="21" t="n"/>
      <c r="J687" s="21" t="n"/>
      <c r="K687" s="21" t="n"/>
      <c r="L687" s="21" t="n"/>
      <c r="M687" s="21" t="n"/>
      <c r="N687" s="21" t="n"/>
    </row>
    <row r="688" ht="14.25" customHeight="1" s="474">
      <c r="A688" s="603" t="n"/>
      <c r="B688" s="21" t="n"/>
      <c r="C688" s="21" t="n"/>
      <c r="D688" s="21" t="n"/>
      <c r="E688" s="21" t="n"/>
      <c r="F688" s="21" t="n"/>
      <c r="G688" s="21" t="n"/>
      <c r="H688" s="21" t="n"/>
      <c r="I688" s="21" t="n"/>
      <c r="J688" s="21" t="n"/>
      <c r="K688" s="21" t="n"/>
      <c r="L688" s="21" t="n"/>
      <c r="M688" s="21" t="n"/>
      <c r="N688" s="21" t="n"/>
    </row>
    <row r="689" ht="14.25" customHeight="1" s="474">
      <c r="A689" s="603" t="n"/>
      <c r="B689" s="21" t="n"/>
      <c r="C689" s="21" t="n"/>
      <c r="D689" s="21" t="n"/>
      <c r="E689" s="21" t="n"/>
      <c r="F689" s="21" t="n"/>
      <c r="G689" s="21" t="n"/>
      <c r="H689" s="21" t="n"/>
      <c r="I689" s="21" t="n"/>
      <c r="J689" s="21" t="n"/>
      <c r="K689" s="21" t="n"/>
      <c r="L689" s="21" t="n"/>
      <c r="M689" s="21" t="n"/>
      <c r="N689" s="21" t="n"/>
    </row>
    <row r="690" ht="14.25" customHeight="1" s="474">
      <c r="A690" s="603" t="n"/>
      <c r="B690" s="21" t="n"/>
      <c r="C690" s="21" t="n"/>
      <c r="D690" s="21" t="n"/>
      <c r="E690" s="21" t="n"/>
      <c r="F690" s="21" t="n"/>
      <c r="G690" s="21" t="n"/>
      <c r="H690" s="21" t="n"/>
      <c r="I690" s="21" t="n"/>
      <c r="J690" s="21" t="n"/>
      <c r="K690" s="21" t="n"/>
      <c r="L690" s="21" t="n"/>
      <c r="M690" s="21" t="n"/>
      <c r="N690" s="21" t="n"/>
    </row>
    <row r="691" ht="14.25" customHeight="1" s="474">
      <c r="A691" s="603" t="n"/>
      <c r="B691" s="21" t="n"/>
      <c r="C691" s="21" t="n"/>
      <c r="D691" s="21" t="n"/>
      <c r="E691" s="21" t="n"/>
      <c r="F691" s="21" t="n"/>
      <c r="G691" s="21" t="n"/>
      <c r="H691" s="21" t="n"/>
      <c r="I691" s="21" t="n"/>
      <c r="J691" s="21" t="n"/>
      <c r="K691" s="21" t="n"/>
      <c r="L691" s="21" t="n"/>
      <c r="M691" s="21" t="n"/>
      <c r="N691" s="21" t="n"/>
    </row>
    <row r="692" ht="14.25" customHeight="1" s="474">
      <c r="A692" s="603" t="n"/>
      <c r="B692" s="21" t="n"/>
      <c r="C692" s="21" t="n"/>
      <c r="D692" s="21" t="n"/>
      <c r="E692" s="21" t="n"/>
      <c r="F692" s="21" t="n"/>
      <c r="G692" s="21" t="n"/>
      <c r="H692" s="21" t="n"/>
      <c r="I692" s="21" t="n"/>
      <c r="J692" s="21" t="n"/>
      <c r="K692" s="21" t="n"/>
      <c r="L692" s="21" t="n"/>
      <c r="M692" s="21" t="n"/>
      <c r="N692" s="21" t="n"/>
    </row>
    <row r="693" ht="14.25" customHeight="1" s="474">
      <c r="A693" s="603" t="n"/>
      <c r="B693" s="21" t="n"/>
      <c r="C693" s="21" t="n"/>
      <c r="D693" s="21" t="n"/>
      <c r="E693" s="21" t="n"/>
      <c r="F693" s="21" t="n"/>
      <c r="G693" s="21" t="n"/>
      <c r="H693" s="21" t="n"/>
      <c r="I693" s="21" t="n"/>
      <c r="J693" s="21" t="n"/>
      <c r="K693" s="21" t="n"/>
      <c r="L693" s="21" t="n"/>
      <c r="M693" s="21" t="n"/>
      <c r="N693" s="21" t="n"/>
    </row>
    <row r="694" ht="14.25" customHeight="1" s="474">
      <c r="A694" s="603" t="n"/>
      <c r="B694" s="21" t="n"/>
      <c r="C694" s="21" t="n"/>
      <c r="D694" s="21" t="n"/>
      <c r="E694" s="21" t="n"/>
      <c r="F694" s="21" t="n"/>
      <c r="G694" s="21" t="n"/>
      <c r="H694" s="21" t="n"/>
      <c r="I694" s="21" t="n"/>
      <c r="J694" s="21" t="n"/>
      <c r="K694" s="21" t="n"/>
      <c r="L694" s="21" t="n"/>
      <c r="M694" s="21" t="n"/>
      <c r="N694" s="21" t="n"/>
    </row>
    <row r="695" ht="14.25" customHeight="1" s="474">
      <c r="A695" s="603" t="n"/>
      <c r="B695" s="21" t="n"/>
      <c r="C695" s="21" t="n"/>
      <c r="D695" s="21" t="n"/>
      <c r="E695" s="21" t="n"/>
      <c r="F695" s="21" t="n"/>
      <c r="G695" s="21" t="n"/>
      <c r="H695" s="21" t="n"/>
      <c r="I695" s="21" t="n"/>
      <c r="J695" s="21" t="n"/>
      <c r="K695" s="21" t="n"/>
      <c r="L695" s="21" t="n"/>
      <c r="M695" s="21" t="n"/>
      <c r="N695" s="21" t="n"/>
    </row>
    <row r="696" ht="14.25" customHeight="1" s="474">
      <c r="A696" s="603" t="n"/>
      <c r="B696" s="21" t="n"/>
      <c r="C696" s="21" t="n"/>
      <c r="D696" s="21" t="n"/>
      <c r="E696" s="21" t="n"/>
      <c r="F696" s="21" t="n"/>
      <c r="G696" s="21" t="n"/>
      <c r="H696" s="21" t="n"/>
      <c r="I696" s="21" t="n"/>
      <c r="J696" s="21" t="n"/>
      <c r="K696" s="21" t="n"/>
      <c r="L696" s="21" t="n"/>
      <c r="M696" s="21" t="n"/>
      <c r="N696" s="21" t="n"/>
    </row>
    <row r="697" ht="14.25" customHeight="1" s="474">
      <c r="A697" s="603" t="n"/>
      <c r="B697" s="21" t="n"/>
      <c r="C697" s="21" t="n"/>
      <c r="D697" s="21" t="n"/>
      <c r="E697" s="21" t="n"/>
      <c r="F697" s="21" t="n"/>
      <c r="G697" s="21" t="n"/>
      <c r="H697" s="21" t="n"/>
      <c r="I697" s="21" t="n"/>
      <c r="J697" s="21" t="n"/>
      <c r="K697" s="21" t="n"/>
      <c r="L697" s="21" t="n"/>
      <c r="M697" s="21" t="n"/>
      <c r="N697" s="21" t="n"/>
    </row>
    <row r="698" ht="14.25" customHeight="1" s="474">
      <c r="A698" s="603" t="n"/>
      <c r="B698" s="21" t="n"/>
      <c r="C698" s="21" t="n"/>
      <c r="D698" s="21" t="n"/>
      <c r="E698" s="21" t="n"/>
      <c r="F698" s="21" t="n"/>
      <c r="G698" s="21" t="n"/>
      <c r="H698" s="21" t="n"/>
      <c r="I698" s="21" t="n"/>
      <c r="J698" s="21" t="n"/>
      <c r="K698" s="21" t="n"/>
      <c r="L698" s="21" t="n"/>
      <c r="M698" s="21" t="n"/>
      <c r="N698" s="21" t="n"/>
    </row>
    <row r="699" ht="14.25" customHeight="1" s="474">
      <c r="A699" s="603" t="n"/>
      <c r="B699" s="21" t="n"/>
      <c r="C699" s="21" t="n"/>
      <c r="D699" s="21" t="n"/>
      <c r="E699" s="21" t="n"/>
      <c r="F699" s="21" t="n"/>
      <c r="G699" s="21" t="n"/>
      <c r="H699" s="21" t="n"/>
      <c r="I699" s="21" t="n"/>
      <c r="J699" s="21" t="n"/>
      <c r="K699" s="21" t="n"/>
      <c r="L699" s="21" t="n"/>
      <c r="M699" s="21" t="n"/>
      <c r="N699" s="21" t="n"/>
    </row>
    <row r="700" ht="14.25" customHeight="1" s="474">
      <c r="A700" s="603" t="n"/>
      <c r="B700" s="21" t="n"/>
      <c r="C700" s="21" t="n"/>
      <c r="D700" s="21" t="n"/>
      <c r="E700" s="21" t="n"/>
      <c r="F700" s="21" t="n"/>
      <c r="G700" s="21" t="n"/>
      <c r="H700" s="21" t="n"/>
      <c r="I700" s="21" t="n"/>
      <c r="J700" s="21" t="n"/>
      <c r="K700" s="21" t="n"/>
      <c r="L700" s="21" t="n"/>
      <c r="M700" s="21" t="n"/>
      <c r="N700" s="21" t="n"/>
    </row>
    <row r="701" ht="14.25" customHeight="1" s="474">
      <c r="A701" s="603" t="n"/>
      <c r="B701" s="21" t="n"/>
      <c r="C701" s="21" t="n"/>
      <c r="D701" s="21" t="n"/>
      <c r="E701" s="21" t="n"/>
      <c r="F701" s="21" t="n"/>
      <c r="G701" s="21" t="n"/>
      <c r="H701" s="21" t="n"/>
      <c r="I701" s="21" t="n"/>
      <c r="J701" s="21" t="n"/>
      <c r="K701" s="21" t="n"/>
      <c r="L701" s="21" t="n"/>
      <c r="M701" s="21" t="n"/>
      <c r="N701" s="21" t="n"/>
    </row>
    <row r="702" ht="14.25" customHeight="1" s="474">
      <c r="A702" s="603" t="n"/>
      <c r="B702" s="21" t="n"/>
      <c r="C702" s="21" t="n"/>
      <c r="D702" s="21" t="n"/>
      <c r="E702" s="21" t="n"/>
      <c r="F702" s="21" t="n"/>
      <c r="G702" s="21" t="n"/>
      <c r="H702" s="21" t="n"/>
      <c r="I702" s="21" t="n"/>
      <c r="J702" s="21" t="n"/>
      <c r="K702" s="21" t="n"/>
      <c r="L702" s="21" t="n"/>
      <c r="M702" s="21" t="n"/>
      <c r="N702" s="21" t="n"/>
    </row>
    <row r="703" ht="14.25" customHeight="1" s="474">
      <c r="A703" s="603" t="n"/>
      <c r="B703" s="21" t="n"/>
      <c r="C703" s="21" t="n"/>
      <c r="D703" s="21" t="n"/>
      <c r="E703" s="21" t="n"/>
      <c r="F703" s="21" t="n"/>
      <c r="G703" s="21" t="n"/>
      <c r="H703" s="21" t="n"/>
      <c r="I703" s="21" t="n"/>
      <c r="J703" s="21" t="n"/>
      <c r="K703" s="21" t="n"/>
      <c r="L703" s="21" t="n"/>
      <c r="M703" s="21" t="n"/>
      <c r="N703" s="21" t="n"/>
    </row>
    <row r="704" ht="14.25" customHeight="1" s="474">
      <c r="A704" s="603" t="n"/>
      <c r="B704" s="21" t="n"/>
      <c r="C704" s="21" t="n"/>
      <c r="D704" s="21" t="n"/>
      <c r="E704" s="21" t="n"/>
      <c r="F704" s="21" t="n"/>
      <c r="G704" s="21" t="n"/>
      <c r="H704" s="21" t="n"/>
      <c r="I704" s="21" t="n"/>
      <c r="J704" s="21" t="n"/>
      <c r="K704" s="21" t="n"/>
      <c r="L704" s="21" t="n"/>
      <c r="M704" s="21" t="n"/>
      <c r="N704" s="21" t="n"/>
    </row>
    <row r="705" ht="14.25" customHeight="1" s="474">
      <c r="A705" s="603" t="n"/>
      <c r="B705" s="21" t="n"/>
      <c r="C705" s="21" t="n"/>
      <c r="D705" s="21" t="n"/>
      <c r="E705" s="21" t="n"/>
      <c r="F705" s="21" t="n"/>
      <c r="G705" s="21" t="n"/>
      <c r="H705" s="21" t="n"/>
      <c r="I705" s="21" t="n"/>
      <c r="J705" s="21" t="n"/>
      <c r="K705" s="21" t="n"/>
      <c r="L705" s="21" t="n"/>
      <c r="M705" s="21" t="n"/>
      <c r="N705" s="21" t="n"/>
    </row>
    <row r="706" ht="14.25" customHeight="1" s="474">
      <c r="A706" s="603" t="n"/>
      <c r="B706" s="21" t="n"/>
      <c r="C706" s="21" t="n"/>
      <c r="D706" s="21" t="n"/>
      <c r="E706" s="21" t="n"/>
      <c r="F706" s="21" t="n"/>
      <c r="G706" s="21" t="n"/>
      <c r="H706" s="21" t="n"/>
      <c r="I706" s="21" t="n"/>
      <c r="J706" s="21" t="n"/>
      <c r="K706" s="21" t="n"/>
      <c r="L706" s="21" t="n"/>
      <c r="M706" s="21" t="n"/>
      <c r="N706" s="21" t="n"/>
    </row>
    <row r="707" ht="14.25" customHeight="1" s="474">
      <c r="A707" s="603" t="n"/>
      <c r="B707" s="21" t="n"/>
      <c r="C707" s="21" t="n"/>
      <c r="D707" s="21" t="n"/>
      <c r="E707" s="21" t="n"/>
      <c r="F707" s="21" t="n"/>
      <c r="G707" s="21" t="n"/>
      <c r="H707" s="21" t="n"/>
      <c r="I707" s="21" t="n"/>
      <c r="J707" s="21" t="n"/>
      <c r="K707" s="21" t="n"/>
      <c r="L707" s="21" t="n"/>
      <c r="M707" s="21" t="n"/>
      <c r="N707" s="21" t="n"/>
    </row>
    <row r="708" ht="14.25" customHeight="1" s="474">
      <c r="A708" s="603" t="n"/>
      <c r="B708" s="21" t="n"/>
      <c r="C708" s="21" t="n"/>
      <c r="D708" s="21" t="n"/>
      <c r="E708" s="21" t="n"/>
      <c r="F708" s="21" t="n"/>
      <c r="G708" s="21" t="n"/>
      <c r="H708" s="21" t="n"/>
      <c r="I708" s="21" t="n"/>
      <c r="J708" s="21" t="n"/>
      <c r="K708" s="21" t="n"/>
      <c r="L708" s="21" t="n"/>
      <c r="M708" s="21" t="n"/>
      <c r="N708" s="21" t="n"/>
    </row>
    <row r="709" ht="14.25" customHeight="1" s="474">
      <c r="A709" s="603" t="n"/>
      <c r="B709" s="21" t="n"/>
      <c r="C709" s="21" t="n"/>
      <c r="D709" s="21" t="n"/>
      <c r="E709" s="21" t="n"/>
      <c r="F709" s="21" t="n"/>
      <c r="G709" s="21" t="n"/>
      <c r="H709" s="21" t="n"/>
      <c r="I709" s="21" t="n"/>
      <c r="J709" s="21" t="n"/>
      <c r="K709" s="21" t="n"/>
      <c r="L709" s="21" t="n"/>
      <c r="M709" s="21" t="n"/>
      <c r="N709" s="21" t="n"/>
    </row>
    <row r="710" ht="14.25" customHeight="1" s="474">
      <c r="A710" s="603" t="n"/>
      <c r="B710" s="21" t="n"/>
      <c r="C710" s="21" t="n"/>
      <c r="D710" s="21" t="n"/>
      <c r="E710" s="21" t="n"/>
      <c r="F710" s="21" t="n"/>
      <c r="G710" s="21" t="n"/>
      <c r="H710" s="21" t="n"/>
      <c r="I710" s="21" t="n"/>
      <c r="J710" s="21" t="n"/>
      <c r="K710" s="21" t="n"/>
      <c r="L710" s="21" t="n"/>
      <c r="M710" s="21" t="n"/>
      <c r="N710" s="21" t="n"/>
    </row>
    <row r="711" ht="14.25" customHeight="1" s="474">
      <c r="A711" s="603" t="n"/>
      <c r="B711" s="21" t="n"/>
      <c r="C711" s="21" t="n"/>
      <c r="D711" s="21" t="n"/>
      <c r="E711" s="21" t="n"/>
      <c r="F711" s="21" t="n"/>
      <c r="G711" s="21" t="n"/>
      <c r="H711" s="21" t="n"/>
      <c r="I711" s="21" t="n"/>
      <c r="J711" s="21" t="n"/>
      <c r="K711" s="21" t="n"/>
      <c r="L711" s="21" t="n"/>
      <c r="M711" s="21" t="n"/>
      <c r="N711" s="21" t="n"/>
    </row>
    <row r="712" ht="14.25" customHeight="1" s="474">
      <c r="A712" s="603" t="n"/>
      <c r="B712" s="21" t="n"/>
      <c r="C712" s="21" t="n"/>
      <c r="D712" s="21" t="n"/>
      <c r="E712" s="21" t="n"/>
      <c r="F712" s="21" t="n"/>
      <c r="G712" s="21" t="n"/>
      <c r="H712" s="21" t="n"/>
      <c r="I712" s="21" t="n"/>
      <c r="J712" s="21" t="n"/>
      <c r="K712" s="21" t="n"/>
      <c r="L712" s="21" t="n"/>
      <c r="M712" s="21" t="n"/>
      <c r="N712" s="21" t="n"/>
    </row>
    <row r="713" ht="14.25" customHeight="1" s="474">
      <c r="A713" s="603" t="n"/>
      <c r="B713" s="21" t="n"/>
      <c r="C713" s="21" t="n"/>
      <c r="D713" s="21" t="n"/>
      <c r="E713" s="21" t="n"/>
      <c r="F713" s="21" t="n"/>
      <c r="G713" s="21" t="n"/>
      <c r="H713" s="21" t="n"/>
      <c r="I713" s="21" t="n"/>
      <c r="J713" s="21" t="n"/>
      <c r="K713" s="21" t="n"/>
      <c r="L713" s="21" t="n"/>
      <c r="M713" s="21" t="n"/>
      <c r="N713" s="21" t="n"/>
    </row>
    <row r="714" ht="14.25" customHeight="1" s="474">
      <c r="A714" s="603" t="n"/>
      <c r="B714" s="21" t="n"/>
      <c r="C714" s="21" t="n"/>
      <c r="D714" s="21" t="n"/>
      <c r="E714" s="21" t="n"/>
      <c r="F714" s="21" t="n"/>
      <c r="G714" s="21" t="n"/>
      <c r="H714" s="21" t="n"/>
      <c r="I714" s="21" t="n"/>
      <c r="J714" s="21" t="n"/>
      <c r="K714" s="21" t="n"/>
      <c r="L714" s="21" t="n"/>
      <c r="M714" s="21" t="n"/>
      <c r="N714" s="21" t="n"/>
    </row>
    <row r="715" ht="14.25" customHeight="1" s="474">
      <c r="A715" s="603" t="n"/>
      <c r="B715" s="21" t="n"/>
      <c r="C715" s="21" t="n"/>
      <c r="D715" s="21" t="n"/>
      <c r="E715" s="21" t="n"/>
      <c r="F715" s="21" t="n"/>
      <c r="G715" s="21" t="n"/>
      <c r="H715" s="21" t="n"/>
      <c r="I715" s="21" t="n"/>
      <c r="J715" s="21" t="n"/>
      <c r="K715" s="21" t="n"/>
      <c r="L715" s="21" t="n"/>
      <c r="M715" s="21" t="n"/>
      <c r="N715" s="21" t="n"/>
    </row>
    <row r="716" ht="14.25" customHeight="1" s="474">
      <c r="A716" s="603" t="n"/>
      <c r="B716" s="21" t="n"/>
      <c r="C716" s="21" t="n"/>
      <c r="D716" s="21" t="n"/>
      <c r="E716" s="21" t="n"/>
      <c r="F716" s="21" t="n"/>
      <c r="G716" s="21" t="n"/>
      <c r="H716" s="21" t="n"/>
      <c r="I716" s="21" t="n"/>
      <c r="J716" s="21" t="n"/>
      <c r="K716" s="21" t="n"/>
      <c r="L716" s="21" t="n"/>
      <c r="M716" s="21" t="n"/>
      <c r="N716" s="21" t="n"/>
    </row>
    <row r="717" ht="14.25" customHeight="1" s="474">
      <c r="A717" s="603" t="n"/>
      <c r="B717" s="21" t="n"/>
      <c r="C717" s="21" t="n"/>
      <c r="D717" s="21" t="n"/>
      <c r="E717" s="21" t="n"/>
      <c r="F717" s="21" t="n"/>
      <c r="G717" s="21" t="n"/>
      <c r="H717" s="21" t="n"/>
      <c r="I717" s="21" t="n"/>
      <c r="J717" s="21" t="n"/>
      <c r="K717" s="21" t="n"/>
      <c r="L717" s="21" t="n"/>
      <c r="M717" s="21" t="n"/>
      <c r="N717" s="21" t="n"/>
    </row>
    <row r="718" ht="14.25" customHeight="1" s="474">
      <c r="A718" s="603" t="n"/>
      <c r="B718" s="21" t="n"/>
      <c r="C718" s="21" t="n"/>
      <c r="D718" s="21" t="n"/>
      <c r="E718" s="21" t="n"/>
      <c r="F718" s="21" t="n"/>
      <c r="G718" s="21" t="n"/>
      <c r="H718" s="21" t="n"/>
      <c r="I718" s="21" t="n"/>
      <c r="J718" s="21" t="n"/>
      <c r="K718" s="21" t="n"/>
      <c r="L718" s="21" t="n"/>
      <c r="M718" s="21" t="n"/>
      <c r="N718" s="21" t="n"/>
    </row>
    <row r="719" ht="14.25" customHeight="1" s="474">
      <c r="A719" s="603" t="n"/>
      <c r="B719" s="21" t="n"/>
      <c r="C719" s="21" t="n"/>
      <c r="D719" s="21" t="n"/>
      <c r="E719" s="21" t="n"/>
      <c r="F719" s="21" t="n"/>
      <c r="G719" s="21" t="n"/>
      <c r="H719" s="21" t="n"/>
      <c r="I719" s="21" t="n"/>
      <c r="J719" s="21" t="n"/>
      <c r="K719" s="21" t="n"/>
      <c r="L719" s="21" t="n"/>
      <c r="M719" s="21" t="n"/>
      <c r="N719" s="21" t="n"/>
    </row>
    <row r="720" ht="14.25" customHeight="1" s="474">
      <c r="A720" s="603" t="n"/>
      <c r="B720" s="21" t="n"/>
      <c r="C720" s="21" t="n"/>
      <c r="D720" s="21" t="n"/>
      <c r="E720" s="21" t="n"/>
      <c r="F720" s="21" t="n"/>
      <c r="G720" s="21" t="n"/>
      <c r="H720" s="21" t="n"/>
      <c r="I720" s="21" t="n"/>
      <c r="J720" s="21" t="n"/>
      <c r="K720" s="21" t="n"/>
      <c r="L720" s="21" t="n"/>
      <c r="M720" s="21" t="n"/>
      <c r="N720" s="21" t="n"/>
    </row>
    <row r="721" ht="14.25" customHeight="1" s="474">
      <c r="A721" s="603" t="n"/>
      <c r="B721" s="21" t="n"/>
      <c r="C721" s="21" t="n"/>
      <c r="D721" s="21" t="n"/>
      <c r="E721" s="21" t="n"/>
      <c r="F721" s="21" t="n"/>
      <c r="G721" s="21" t="n"/>
      <c r="H721" s="21" t="n"/>
      <c r="I721" s="21" t="n"/>
      <c r="J721" s="21" t="n"/>
      <c r="K721" s="21" t="n"/>
      <c r="L721" s="21" t="n"/>
      <c r="M721" s="21" t="n"/>
      <c r="N721" s="21" t="n"/>
    </row>
    <row r="722" ht="14.25" customHeight="1" s="474">
      <c r="A722" s="603" t="n"/>
      <c r="B722" s="21" t="n"/>
      <c r="C722" s="21" t="n"/>
      <c r="D722" s="21" t="n"/>
      <c r="E722" s="21" t="n"/>
      <c r="F722" s="21" t="n"/>
      <c r="G722" s="21" t="n"/>
      <c r="H722" s="21" t="n"/>
      <c r="I722" s="21" t="n"/>
      <c r="J722" s="21" t="n"/>
      <c r="K722" s="21" t="n"/>
      <c r="L722" s="21" t="n"/>
      <c r="M722" s="21" t="n"/>
      <c r="N722" s="21" t="n"/>
    </row>
    <row r="723" ht="14.25" customHeight="1" s="474">
      <c r="A723" s="603" t="n"/>
      <c r="B723" s="21" t="n"/>
      <c r="C723" s="21" t="n"/>
      <c r="D723" s="21" t="n"/>
      <c r="E723" s="21" t="n"/>
      <c r="F723" s="21" t="n"/>
      <c r="G723" s="21" t="n"/>
      <c r="H723" s="21" t="n"/>
      <c r="I723" s="21" t="n"/>
      <c r="J723" s="21" t="n"/>
      <c r="K723" s="21" t="n"/>
      <c r="L723" s="21" t="n"/>
      <c r="M723" s="21" t="n"/>
      <c r="N723" s="21" t="n"/>
    </row>
    <row r="724" ht="14.25" customHeight="1" s="474">
      <c r="A724" s="603" t="n"/>
      <c r="B724" s="21" t="n"/>
      <c r="C724" s="21" t="n"/>
      <c r="D724" s="21" t="n"/>
      <c r="E724" s="21" t="n"/>
      <c r="F724" s="21" t="n"/>
      <c r="G724" s="21" t="n"/>
      <c r="H724" s="21" t="n"/>
      <c r="I724" s="21" t="n"/>
      <c r="J724" s="21" t="n"/>
      <c r="K724" s="21" t="n"/>
      <c r="L724" s="21" t="n"/>
      <c r="M724" s="21" t="n"/>
      <c r="N724" s="21" t="n"/>
    </row>
    <row r="725" ht="14.25" customHeight="1" s="474">
      <c r="A725" s="603" t="n"/>
      <c r="B725" s="21" t="n"/>
      <c r="C725" s="21" t="n"/>
      <c r="D725" s="21" t="n"/>
      <c r="E725" s="21" t="n"/>
      <c r="F725" s="21" t="n"/>
      <c r="G725" s="21" t="n"/>
      <c r="H725" s="21" t="n"/>
      <c r="I725" s="21" t="n"/>
      <c r="J725" s="21" t="n"/>
      <c r="K725" s="21" t="n"/>
      <c r="L725" s="21" t="n"/>
      <c r="M725" s="21" t="n"/>
      <c r="N725" s="21" t="n"/>
    </row>
    <row r="726" ht="14.25" customHeight="1" s="474">
      <c r="A726" s="603" t="n"/>
      <c r="B726" s="21" t="n"/>
      <c r="C726" s="21" t="n"/>
      <c r="D726" s="21" t="n"/>
      <c r="E726" s="21" t="n"/>
      <c r="F726" s="21" t="n"/>
      <c r="G726" s="21" t="n"/>
      <c r="H726" s="21" t="n"/>
      <c r="I726" s="21" t="n"/>
      <c r="J726" s="21" t="n"/>
      <c r="K726" s="21" t="n"/>
      <c r="L726" s="21" t="n"/>
      <c r="M726" s="21" t="n"/>
      <c r="N726" s="21" t="n"/>
    </row>
    <row r="727" ht="14.25" customHeight="1" s="474">
      <c r="A727" s="603" t="n"/>
      <c r="B727" s="21" t="n"/>
      <c r="C727" s="21" t="n"/>
      <c r="D727" s="21" t="n"/>
      <c r="E727" s="21" t="n"/>
      <c r="F727" s="21" t="n"/>
      <c r="G727" s="21" t="n"/>
      <c r="H727" s="21" t="n"/>
      <c r="I727" s="21" t="n"/>
      <c r="J727" s="21" t="n"/>
      <c r="K727" s="21" t="n"/>
      <c r="L727" s="21" t="n"/>
      <c r="M727" s="21" t="n"/>
      <c r="N727" s="21" t="n"/>
    </row>
    <row r="728" ht="14.25" customHeight="1" s="474">
      <c r="A728" s="603" t="n"/>
      <c r="B728" s="21" t="n"/>
      <c r="C728" s="21" t="n"/>
      <c r="D728" s="21" t="n"/>
      <c r="E728" s="21" t="n"/>
      <c r="F728" s="21" t="n"/>
      <c r="G728" s="21" t="n"/>
      <c r="H728" s="21" t="n"/>
      <c r="I728" s="21" t="n"/>
      <c r="J728" s="21" t="n"/>
      <c r="K728" s="21" t="n"/>
      <c r="L728" s="21" t="n"/>
      <c r="M728" s="21" t="n"/>
      <c r="N728" s="21" t="n"/>
    </row>
    <row r="729" ht="14.25" customHeight="1" s="474">
      <c r="A729" s="603" t="n"/>
      <c r="B729" s="21" t="n"/>
      <c r="C729" s="21" t="n"/>
      <c r="D729" s="21" t="n"/>
      <c r="E729" s="21" t="n"/>
      <c r="F729" s="21" t="n"/>
      <c r="G729" s="21" t="n"/>
      <c r="H729" s="21" t="n"/>
      <c r="I729" s="21" t="n"/>
      <c r="J729" s="21" t="n"/>
      <c r="K729" s="21" t="n"/>
      <c r="L729" s="21" t="n"/>
      <c r="M729" s="21" t="n"/>
      <c r="N729" s="21" t="n"/>
    </row>
    <row r="730" ht="14.25" customHeight="1" s="474">
      <c r="A730" s="603" t="n"/>
      <c r="B730" s="21" t="n"/>
      <c r="C730" s="21" t="n"/>
      <c r="D730" s="21" t="n"/>
      <c r="E730" s="21" t="n"/>
      <c r="F730" s="21" t="n"/>
      <c r="G730" s="21" t="n"/>
      <c r="H730" s="21" t="n"/>
      <c r="I730" s="21" t="n"/>
      <c r="J730" s="21" t="n"/>
      <c r="K730" s="21" t="n"/>
      <c r="L730" s="21" t="n"/>
      <c r="M730" s="21" t="n"/>
      <c r="N730" s="21" t="n"/>
    </row>
    <row r="731" ht="14.25" customHeight="1" s="474">
      <c r="A731" s="603" t="n"/>
      <c r="B731" s="21" t="n"/>
      <c r="C731" s="21" t="n"/>
      <c r="D731" s="21" t="n"/>
      <c r="E731" s="21" t="n"/>
      <c r="F731" s="21" t="n"/>
      <c r="G731" s="21" t="n"/>
      <c r="H731" s="21" t="n"/>
      <c r="I731" s="21" t="n"/>
      <c r="J731" s="21" t="n"/>
      <c r="K731" s="21" t="n"/>
      <c r="L731" s="21" t="n"/>
      <c r="M731" s="21" t="n"/>
      <c r="N731" s="21" t="n"/>
    </row>
    <row r="732" ht="14.25" customHeight="1" s="474">
      <c r="A732" s="603" t="n"/>
      <c r="B732" s="21" t="n"/>
      <c r="C732" s="21" t="n"/>
      <c r="D732" s="21" t="n"/>
      <c r="E732" s="21" t="n"/>
      <c r="F732" s="21" t="n"/>
      <c r="G732" s="21" t="n"/>
      <c r="H732" s="21" t="n"/>
      <c r="I732" s="21" t="n"/>
      <c r="J732" s="21" t="n"/>
      <c r="K732" s="21" t="n"/>
      <c r="L732" s="21" t="n"/>
      <c r="M732" s="21" t="n"/>
      <c r="N732" s="21" t="n"/>
    </row>
    <row r="733" ht="14.25" customHeight="1" s="474">
      <c r="A733" s="603" t="n"/>
      <c r="B733" s="21" t="n"/>
      <c r="C733" s="21" t="n"/>
      <c r="D733" s="21" t="n"/>
      <c r="E733" s="21" t="n"/>
      <c r="F733" s="21" t="n"/>
      <c r="G733" s="21" t="n"/>
      <c r="H733" s="21" t="n"/>
      <c r="I733" s="21" t="n"/>
      <c r="J733" s="21" t="n"/>
      <c r="K733" s="21" t="n"/>
      <c r="L733" s="21" t="n"/>
      <c r="M733" s="21" t="n"/>
      <c r="N733" s="21" t="n"/>
    </row>
    <row r="734" ht="14.25" customHeight="1" s="474">
      <c r="A734" s="603" t="n"/>
      <c r="B734" s="21" t="n"/>
      <c r="C734" s="21" t="n"/>
      <c r="D734" s="21" t="n"/>
      <c r="E734" s="21" t="n"/>
      <c r="F734" s="21" t="n"/>
      <c r="G734" s="21" t="n"/>
      <c r="H734" s="21" t="n"/>
      <c r="I734" s="21" t="n"/>
      <c r="J734" s="21" t="n"/>
      <c r="K734" s="21" t="n"/>
      <c r="L734" s="21" t="n"/>
      <c r="M734" s="21" t="n"/>
      <c r="N734" s="21" t="n"/>
    </row>
    <row r="735" ht="14.25" customHeight="1" s="474">
      <c r="A735" s="603" t="n"/>
      <c r="B735" s="21" t="n"/>
      <c r="C735" s="21" t="n"/>
      <c r="D735" s="21" t="n"/>
      <c r="E735" s="21" t="n"/>
      <c r="F735" s="21" t="n"/>
      <c r="G735" s="21" t="n"/>
      <c r="H735" s="21" t="n"/>
      <c r="I735" s="21" t="n"/>
      <c r="J735" s="21" t="n"/>
      <c r="K735" s="21" t="n"/>
      <c r="L735" s="21" t="n"/>
      <c r="M735" s="21" t="n"/>
      <c r="N735" s="21" t="n"/>
    </row>
    <row r="736" ht="14.25" customHeight="1" s="474">
      <c r="A736" s="603" t="n"/>
      <c r="B736" s="21" t="n"/>
      <c r="C736" s="21" t="n"/>
      <c r="D736" s="21" t="n"/>
      <c r="E736" s="21" t="n"/>
      <c r="F736" s="21" t="n"/>
      <c r="G736" s="21" t="n"/>
      <c r="H736" s="21" t="n"/>
      <c r="I736" s="21" t="n"/>
      <c r="J736" s="21" t="n"/>
      <c r="K736" s="21" t="n"/>
      <c r="L736" s="21" t="n"/>
      <c r="M736" s="21" t="n"/>
      <c r="N736" s="21" t="n"/>
    </row>
    <row r="737" ht="14.25" customHeight="1" s="474">
      <c r="A737" s="603" t="n"/>
      <c r="B737" s="21" t="n"/>
      <c r="C737" s="21" t="n"/>
      <c r="D737" s="21" t="n"/>
      <c r="E737" s="21" t="n"/>
      <c r="F737" s="21" t="n"/>
      <c r="G737" s="21" t="n"/>
      <c r="H737" s="21" t="n"/>
      <c r="I737" s="21" t="n"/>
      <c r="J737" s="21" t="n"/>
      <c r="K737" s="21" t="n"/>
      <c r="L737" s="21" t="n"/>
      <c r="M737" s="21" t="n"/>
      <c r="N737" s="21" t="n"/>
    </row>
    <row r="738" ht="14.25" customHeight="1" s="474">
      <c r="A738" s="603" t="n"/>
      <c r="B738" s="21" t="n"/>
      <c r="C738" s="21" t="n"/>
      <c r="D738" s="21" t="n"/>
      <c r="E738" s="21" t="n"/>
      <c r="F738" s="21" t="n"/>
      <c r="G738" s="21" t="n"/>
      <c r="H738" s="21" t="n"/>
      <c r="I738" s="21" t="n"/>
      <c r="J738" s="21" t="n"/>
      <c r="K738" s="21" t="n"/>
      <c r="L738" s="21" t="n"/>
      <c r="M738" s="21" t="n"/>
      <c r="N738" s="21" t="n"/>
    </row>
    <row r="739" ht="14.25" customHeight="1" s="474">
      <c r="A739" s="603" t="n"/>
      <c r="B739" s="21" t="n"/>
      <c r="C739" s="21" t="n"/>
      <c r="D739" s="21" t="n"/>
      <c r="E739" s="21" t="n"/>
      <c r="F739" s="21" t="n"/>
      <c r="G739" s="21" t="n"/>
      <c r="H739" s="21" t="n"/>
      <c r="I739" s="21" t="n"/>
      <c r="J739" s="21" t="n"/>
      <c r="K739" s="21" t="n"/>
      <c r="L739" s="21" t="n"/>
      <c r="M739" s="21" t="n"/>
      <c r="N739" s="21" t="n"/>
    </row>
    <row r="740" ht="14.25" customHeight="1" s="474">
      <c r="A740" s="603" t="n"/>
      <c r="B740" s="21" t="n"/>
      <c r="C740" s="21" t="n"/>
      <c r="D740" s="21" t="n"/>
      <c r="E740" s="21" t="n"/>
      <c r="F740" s="21" t="n"/>
      <c r="G740" s="21" t="n"/>
      <c r="H740" s="21" t="n"/>
      <c r="I740" s="21" t="n"/>
      <c r="J740" s="21" t="n"/>
      <c r="K740" s="21" t="n"/>
      <c r="L740" s="21" t="n"/>
      <c r="M740" s="21" t="n"/>
      <c r="N740" s="21" t="n"/>
    </row>
    <row r="741" ht="14.25" customHeight="1" s="474">
      <c r="A741" s="603" t="n"/>
      <c r="B741" s="21" t="n"/>
      <c r="C741" s="21" t="n"/>
      <c r="D741" s="21" t="n"/>
      <c r="E741" s="21" t="n"/>
      <c r="F741" s="21" t="n"/>
      <c r="G741" s="21" t="n"/>
      <c r="H741" s="21" t="n"/>
      <c r="I741" s="21" t="n"/>
      <c r="J741" s="21" t="n"/>
      <c r="K741" s="21" t="n"/>
      <c r="L741" s="21" t="n"/>
      <c r="M741" s="21" t="n"/>
      <c r="N741" s="21" t="n"/>
    </row>
    <row r="742" ht="14.25" customHeight="1" s="474">
      <c r="A742" s="603" t="n"/>
      <c r="B742" s="21" t="n"/>
      <c r="C742" s="21" t="n"/>
      <c r="D742" s="21" t="n"/>
      <c r="E742" s="21" t="n"/>
      <c r="F742" s="21" t="n"/>
      <c r="G742" s="21" t="n"/>
      <c r="H742" s="21" t="n"/>
      <c r="I742" s="21" t="n"/>
      <c r="J742" s="21" t="n"/>
      <c r="K742" s="21" t="n"/>
      <c r="L742" s="21" t="n"/>
      <c r="M742" s="21" t="n"/>
      <c r="N742" s="21" t="n"/>
    </row>
    <row r="743" ht="14.25" customHeight="1" s="474">
      <c r="A743" s="603" t="n"/>
      <c r="B743" s="21" t="n"/>
      <c r="C743" s="21" t="n"/>
      <c r="D743" s="21" t="n"/>
      <c r="E743" s="21" t="n"/>
      <c r="F743" s="21" t="n"/>
      <c r="G743" s="21" t="n"/>
      <c r="H743" s="21" t="n"/>
      <c r="I743" s="21" t="n"/>
      <c r="J743" s="21" t="n"/>
      <c r="K743" s="21" t="n"/>
      <c r="L743" s="21" t="n"/>
      <c r="M743" s="21" t="n"/>
      <c r="N743" s="21" t="n"/>
    </row>
    <row r="744" ht="14.25" customHeight="1" s="474">
      <c r="A744" s="603" t="n"/>
      <c r="B744" s="21" t="n"/>
      <c r="C744" s="21" t="n"/>
      <c r="D744" s="21" t="n"/>
      <c r="E744" s="21" t="n"/>
      <c r="F744" s="21" t="n"/>
      <c r="G744" s="21" t="n"/>
      <c r="H744" s="21" t="n"/>
      <c r="I744" s="21" t="n"/>
      <c r="J744" s="21" t="n"/>
      <c r="K744" s="21" t="n"/>
      <c r="L744" s="21" t="n"/>
      <c r="M744" s="21" t="n"/>
      <c r="N744" s="21" t="n"/>
    </row>
    <row r="745" ht="14.25" customHeight="1" s="474">
      <c r="A745" s="603" t="n"/>
      <c r="B745" s="21" t="n"/>
      <c r="C745" s="21" t="n"/>
      <c r="D745" s="21" t="n"/>
      <c r="E745" s="21" t="n"/>
      <c r="F745" s="21" t="n"/>
      <c r="G745" s="21" t="n"/>
      <c r="H745" s="21" t="n"/>
      <c r="I745" s="21" t="n"/>
      <c r="J745" s="21" t="n"/>
      <c r="K745" s="21" t="n"/>
      <c r="L745" s="21" t="n"/>
      <c r="M745" s="21" t="n"/>
      <c r="N745" s="21" t="n"/>
    </row>
    <row r="746" ht="14.25" customHeight="1" s="474">
      <c r="A746" s="603" t="n"/>
      <c r="B746" s="21" t="n"/>
      <c r="C746" s="21" t="n"/>
      <c r="D746" s="21" t="n"/>
      <c r="E746" s="21" t="n"/>
      <c r="F746" s="21" t="n"/>
      <c r="G746" s="21" t="n"/>
      <c r="H746" s="21" t="n"/>
      <c r="I746" s="21" t="n"/>
      <c r="J746" s="21" t="n"/>
      <c r="K746" s="21" t="n"/>
      <c r="L746" s="21" t="n"/>
      <c r="M746" s="21" t="n"/>
      <c r="N746" s="21" t="n"/>
    </row>
    <row r="747" ht="14.25" customHeight="1" s="474">
      <c r="A747" s="603" t="n"/>
      <c r="B747" s="21" t="n"/>
      <c r="C747" s="21" t="n"/>
      <c r="D747" s="21" t="n"/>
      <c r="E747" s="21" t="n"/>
      <c r="F747" s="21" t="n"/>
      <c r="G747" s="21" t="n"/>
      <c r="H747" s="21" t="n"/>
      <c r="I747" s="21" t="n"/>
      <c r="J747" s="21" t="n"/>
      <c r="K747" s="21" t="n"/>
      <c r="L747" s="21" t="n"/>
      <c r="M747" s="21" t="n"/>
      <c r="N747" s="21" t="n"/>
    </row>
    <row r="748" ht="14.25" customHeight="1" s="474">
      <c r="A748" s="603" t="n"/>
      <c r="B748" s="21" t="n"/>
      <c r="C748" s="21" t="n"/>
      <c r="D748" s="21" t="n"/>
      <c r="E748" s="21" t="n"/>
      <c r="F748" s="21" t="n"/>
      <c r="G748" s="21" t="n"/>
      <c r="H748" s="21" t="n"/>
      <c r="I748" s="21" t="n"/>
      <c r="J748" s="21" t="n"/>
      <c r="K748" s="21" t="n"/>
      <c r="L748" s="21" t="n"/>
      <c r="M748" s="21" t="n"/>
      <c r="N748" s="21" t="n"/>
    </row>
    <row r="749" ht="14.25" customHeight="1" s="474">
      <c r="A749" s="603" t="n"/>
      <c r="B749" s="21" t="n"/>
      <c r="C749" s="21" t="n"/>
      <c r="D749" s="21" t="n"/>
      <c r="E749" s="21" t="n"/>
      <c r="F749" s="21" t="n"/>
      <c r="G749" s="21" t="n"/>
      <c r="H749" s="21" t="n"/>
      <c r="I749" s="21" t="n"/>
      <c r="J749" s="21" t="n"/>
      <c r="K749" s="21" t="n"/>
      <c r="L749" s="21" t="n"/>
      <c r="M749" s="21" t="n"/>
      <c r="N749" s="21" t="n"/>
    </row>
    <row r="750" ht="14.25" customHeight="1" s="474">
      <c r="A750" s="603" t="n"/>
      <c r="B750" s="21" t="n"/>
      <c r="C750" s="21" t="n"/>
      <c r="D750" s="21" t="n"/>
      <c r="E750" s="21" t="n"/>
      <c r="F750" s="21" t="n"/>
      <c r="G750" s="21" t="n"/>
      <c r="H750" s="21" t="n"/>
      <c r="I750" s="21" t="n"/>
      <c r="J750" s="21" t="n"/>
      <c r="K750" s="21" t="n"/>
      <c r="L750" s="21" t="n"/>
      <c r="M750" s="21" t="n"/>
      <c r="N750" s="21" t="n"/>
    </row>
    <row r="751" ht="14.25" customHeight="1" s="474">
      <c r="A751" s="603" t="n"/>
      <c r="B751" s="21" t="n"/>
      <c r="C751" s="21" t="n"/>
      <c r="D751" s="21" t="n"/>
      <c r="E751" s="21" t="n"/>
      <c r="F751" s="21" t="n"/>
      <c r="G751" s="21" t="n"/>
      <c r="H751" s="21" t="n"/>
      <c r="I751" s="21" t="n"/>
      <c r="J751" s="21" t="n"/>
      <c r="K751" s="21" t="n"/>
      <c r="L751" s="21" t="n"/>
      <c r="M751" s="21" t="n"/>
      <c r="N751" s="21" t="n"/>
    </row>
    <row r="752" ht="14.25" customHeight="1" s="474">
      <c r="A752" s="603" t="n"/>
      <c r="B752" s="21" t="n"/>
      <c r="C752" s="21" t="n"/>
      <c r="D752" s="21" t="n"/>
      <c r="E752" s="21" t="n"/>
      <c r="F752" s="21" t="n"/>
      <c r="G752" s="21" t="n"/>
      <c r="H752" s="21" t="n"/>
      <c r="I752" s="21" t="n"/>
      <c r="J752" s="21" t="n"/>
      <c r="K752" s="21" t="n"/>
      <c r="L752" s="21" t="n"/>
      <c r="M752" s="21" t="n"/>
      <c r="N752" s="21" t="n"/>
    </row>
    <row r="753" ht="14.25" customHeight="1" s="474">
      <c r="A753" s="603" t="n"/>
      <c r="B753" s="21" t="n"/>
      <c r="C753" s="21" t="n"/>
      <c r="D753" s="21" t="n"/>
      <c r="E753" s="21" t="n"/>
      <c r="F753" s="21" t="n"/>
      <c r="G753" s="21" t="n"/>
      <c r="H753" s="21" t="n"/>
      <c r="I753" s="21" t="n"/>
      <c r="J753" s="21" t="n"/>
      <c r="K753" s="21" t="n"/>
      <c r="L753" s="21" t="n"/>
      <c r="M753" s="21" t="n"/>
      <c r="N753" s="21" t="n"/>
    </row>
    <row r="754" ht="14.25" customHeight="1" s="474">
      <c r="A754" s="603" t="n"/>
      <c r="B754" s="21" t="n"/>
      <c r="C754" s="21" t="n"/>
      <c r="D754" s="21" t="n"/>
      <c r="E754" s="21" t="n"/>
      <c r="F754" s="21" t="n"/>
      <c r="G754" s="21" t="n"/>
      <c r="H754" s="21" t="n"/>
      <c r="I754" s="21" t="n"/>
      <c r="J754" s="21" t="n"/>
      <c r="K754" s="21" t="n"/>
      <c r="L754" s="21" t="n"/>
      <c r="M754" s="21" t="n"/>
      <c r="N754" s="21" t="n"/>
    </row>
    <row r="755" ht="14.25" customHeight="1" s="474">
      <c r="A755" s="603" t="n"/>
      <c r="B755" s="21" t="n"/>
      <c r="C755" s="21" t="n"/>
      <c r="D755" s="21" t="n"/>
      <c r="E755" s="21" t="n"/>
      <c r="F755" s="21" t="n"/>
      <c r="G755" s="21" t="n"/>
      <c r="H755" s="21" t="n"/>
      <c r="I755" s="21" t="n"/>
      <c r="J755" s="21" t="n"/>
      <c r="K755" s="21" t="n"/>
      <c r="L755" s="21" t="n"/>
      <c r="M755" s="21" t="n"/>
      <c r="N755" s="21" t="n"/>
    </row>
    <row r="756" ht="14.25" customHeight="1" s="474">
      <c r="A756" s="603" t="n"/>
      <c r="B756" s="21" t="n"/>
      <c r="C756" s="21" t="n"/>
      <c r="D756" s="21" t="n"/>
      <c r="E756" s="21" t="n"/>
      <c r="F756" s="21" t="n"/>
      <c r="G756" s="21" t="n"/>
      <c r="H756" s="21" t="n"/>
      <c r="I756" s="21" t="n"/>
      <c r="J756" s="21" t="n"/>
      <c r="K756" s="21" t="n"/>
      <c r="L756" s="21" t="n"/>
      <c r="M756" s="21" t="n"/>
      <c r="N756" s="21" t="n"/>
    </row>
    <row r="757" ht="14.25" customHeight="1" s="474">
      <c r="A757" s="603" t="n"/>
      <c r="B757" s="21" t="n"/>
      <c r="C757" s="21" t="n"/>
      <c r="D757" s="21" t="n"/>
      <c r="E757" s="21" t="n"/>
      <c r="F757" s="21" t="n"/>
      <c r="G757" s="21" t="n"/>
      <c r="H757" s="21" t="n"/>
      <c r="I757" s="21" t="n"/>
      <c r="J757" s="21" t="n"/>
      <c r="K757" s="21" t="n"/>
      <c r="L757" s="21" t="n"/>
      <c r="M757" s="21" t="n"/>
      <c r="N757" s="21" t="n"/>
    </row>
    <row r="758" ht="14.25" customHeight="1" s="474">
      <c r="A758" s="603" t="n"/>
      <c r="B758" s="21" t="n"/>
      <c r="C758" s="21" t="n"/>
      <c r="D758" s="21" t="n"/>
      <c r="E758" s="21" t="n"/>
      <c r="F758" s="21" t="n"/>
      <c r="G758" s="21" t="n"/>
      <c r="H758" s="21" t="n"/>
      <c r="I758" s="21" t="n"/>
      <c r="J758" s="21" t="n"/>
      <c r="K758" s="21" t="n"/>
      <c r="L758" s="21" t="n"/>
      <c r="M758" s="21" t="n"/>
      <c r="N758" s="21" t="n"/>
    </row>
    <row r="759" ht="14.25" customHeight="1" s="474">
      <c r="A759" s="603" t="n"/>
      <c r="B759" s="21" t="n"/>
      <c r="C759" s="21" t="n"/>
      <c r="D759" s="21" t="n"/>
      <c r="E759" s="21" t="n"/>
      <c r="F759" s="21" t="n"/>
      <c r="G759" s="21" t="n"/>
      <c r="H759" s="21" t="n"/>
      <c r="I759" s="21" t="n"/>
      <c r="J759" s="21" t="n"/>
      <c r="K759" s="21" t="n"/>
      <c r="L759" s="21" t="n"/>
      <c r="M759" s="21" t="n"/>
      <c r="N759" s="21" t="n"/>
    </row>
    <row r="760" ht="14.25" customHeight="1" s="474">
      <c r="A760" s="603" t="n"/>
      <c r="B760" s="21" t="n"/>
      <c r="C760" s="21" t="n"/>
      <c r="D760" s="21" t="n"/>
      <c r="E760" s="21" t="n"/>
      <c r="F760" s="21" t="n"/>
      <c r="G760" s="21" t="n"/>
      <c r="H760" s="21" t="n"/>
      <c r="I760" s="21" t="n"/>
      <c r="J760" s="21" t="n"/>
      <c r="K760" s="21" t="n"/>
      <c r="L760" s="21" t="n"/>
      <c r="M760" s="21" t="n"/>
      <c r="N760" s="21" t="n"/>
    </row>
    <row r="761" ht="14.25" customHeight="1" s="474">
      <c r="A761" s="603" t="n"/>
      <c r="B761" s="21" t="n"/>
      <c r="C761" s="21" t="n"/>
      <c r="D761" s="21" t="n"/>
      <c r="E761" s="21" t="n"/>
      <c r="F761" s="21" t="n"/>
      <c r="G761" s="21" t="n"/>
      <c r="H761" s="21" t="n"/>
      <c r="I761" s="21" t="n"/>
      <c r="J761" s="21" t="n"/>
      <c r="K761" s="21" t="n"/>
      <c r="L761" s="21" t="n"/>
      <c r="M761" s="21" t="n"/>
      <c r="N761" s="21" t="n"/>
    </row>
    <row r="762" ht="14.25" customHeight="1" s="474">
      <c r="A762" s="603" t="n"/>
      <c r="B762" s="21" t="n"/>
      <c r="C762" s="21" t="n"/>
      <c r="D762" s="21" t="n"/>
      <c r="E762" s="21" t="n"/>
      <c r="F762" s="21" t="n"/>
      <c r="G762" s="21" t="n"/>
      <c r="H762" s="21" t="n"/>
      <c r="I762" s="21" t="n"/>
      <c r="J762" s="21" t="n"/>
      <c r="K762" s="21" t="n"/>
      <c r="L762" s="21" t="n"/>
      <c r="M762" s="21" t="n"/>
      <c r="N762" s="21" t="n"/>
    </row>
    <row r="763" ht="14.25" customHeight="1" s="474">
      <c r="A763" s="603" t="n"/>
      <c r="B763" s="21" t="n"/>
      <c r="C763" s="21" t="n"/>
      <c r="D763" s="21" t="n"/>
      <c r="E763" s="21" t="n"/>
      <c r="F763" s="21" t="n"/>
      <c r="G763" s="21" t="n"/>
      <c r="H763" s="21" t="n"/>
      <c r="I763" s="21" t="n"/>
      <c r="J763" s="21" t="n"/>
      <c r="K763" s="21" t="n"/>
      <c r="L763" s="21" t="n"/>
      <c r="M763" s="21" t="n"/>
      <c r="N763" s="21" t="n"/>
    </row>
    <row r="764" ht="14.25" customHeight="1" s="474">
      <c r="A764" s="603" t="n"/>
      <c r="B764" s="21" t="n"/>
      <c r="C764" s="21" t="n"/>
      <c r="D764" s="21" t="n"/>
      <c r="E764" s="21" t="n"/>
      <c r="F764" s="21" t="n"/>
      <c r="G764" s="21" t="n"/>
      <c r="H764" s="21" t="n"/>
      <c r="I764" s="21" t="n"/>
      <c r="J764" s="21" t="n"/>
      <c r="K764" s="21" t="n"/>
      <c r="L764" s="21" t="n"/>
      <c r="M764" s="21" t="n"/>
      <c r="N764" s="21" t="n"/>
    </row>
    <row r="765" ht="14.25" customHeight="1" s="474">
      <c r="A765" s="603" t="n"/>
      <c r="B765" s="21" t="n"/>
      <c r="C765" s="21" t="n"/>
      <c r="D765" s="21" t="n"/>
      <c r="E765" s="21" t="n"/>
      <c r="F765" s="21" t="n"/>
      <c r="G765" s="21" t="n"/>
      <c r="H765" s="21" t="n"/>
      <c r="I765" s="21" t="n"/>
      <c r="J765" s="21" t="n"/>
      <c r="K765" s="21" t="n"/>
      <c r="L765" s="21" t="n"/>
      <c r="M765" s="21" t="n"/>
      <c r="N765" s="21" t="n"/>
    </row>
    <row r="766" ht="14.25" customHeight="1" s="474">
      <c r="A766" s="603" t="n"/>
      <c r="B766" s="21" t="n"/>
      <c r="C766" s="21" t="n"/>
      <c r="D766" s="21" t="n"/>
      <c r="E766" s="21" t="n"/>
      <c r="F766" s="21" t="n"/>
      <c r="G766" s="21" t="n"/>
      <c r="H766" s="21" t="n"/>
      <c r="I766" s="21" t="n"/>
      <c r="J766" s="21" t="n"/>
      <c r="K766" s="21" t="n"/>
      <c r="L766" s="21" t="n"/>
      <c r="M766" s="21" t="n"/>
      <c r="N766" s="21" t="n"/>
    </row>
    <row r="767" ht="14.25" customHeight="1" s="474">
      <c r="A767" s="603" t="n"/>
      <c r="B767" s="21" t="n"/>
      <c r="C767" s="21" t="n"/>
      <c r="D767" s="21" t="n"/>
      <c r="E767" s="21" t="n"/>
      <c r="F767" s="21" t="n"/>
      <c r="G767" s="21" t="n"/>
      <c r="H767" s="21" t="n"/>
      <c r="I767" s="21" t="n"/>
      <c r="J767" s="21" t="n"/>
      <c r="K767" s="21" t="n"/>
      <c r="L767" s="21" t="n"/>
      <c r="M767" s="21" t="n"/>
      <c r="N767" s="21" t="n"/>
    </row>
    <row r="768" ht="14.25" customHeight="1" s="474">
      <c r="A768" s="603" t="n"/>
      <c r="B768" s="21" t="n"/>
      <c r="C768" s="21" t="n"/>
      <c r="D768" s="21" t="n"/>
      <c r="E768" s="21" t="n"/>
      <c r="F768" s="21" t="n"/>
      <c r="G768" s="21" t="n"/>
      <c r="H768" s="21" t="n"/>
      <c r="I768" s="21" t="n"/>
      <c r="J768" s="21" t="n"/>
      <c r="K768" s="21" t="n"/>
      <c r="L768" s="21" t="n"/>
      <c r="M768" s="21" t="n"/>
      <c r="N768" s="21" t="n"/>
    </row>
    <row r="769" ht="14.25" customHeight="1" s="474">
      <c r="A769" s="603" t="n"/>
      <c r="B769" s="21" t="n"/>
      <c r="C769" s="21" t="n"/>
      <c r="D769" s="21" t="n"/>
      <c r="E769" s="21" t="n"/>
      <c r="F769" s="21" t="n"/>
      <c r="G769" s="21" t="n"/>
      <c r="H769" s="21" t="n"/>
      <c r="I769" s="21" t="n"/>
      <c r="J769" s="21" t="n"/>
      <c r="K769" s="21" t="n"/>
      <c r="L769" s="21" t="n"/>
      <c r="M769" s="21" t="n"/>
      <c r="N769" s="21" t="n"/>
    </row>
    <row r="770" ht="14.25" customHeight="1" s="474">
      <c r="A770" s="603" t="n"/>
      <c r="B770" s="21" t="n"/>
      <c r="C770" s="21" t="n"/>
      <c r="D770" s="21" t="n"/>
      <c r="E770" s="21" t="n"/>
      <c r="F770" s="21" t="n"/>
      <c r="G770" s="21" t="n"/>
      <c r="H770" s="21" t="n"/>
      <c r="I770" s="21" t="n"/>
      <c r="J770" s="21" t="n"/>
      <c r="K770" s="21" t="n"/>
      <c r="L770" s="21" t="n"/>
      <c r="M770" s="21" t="n"/>
      <c r="N770" s="21" t="n"/>
    </row>
    <row r="771" ht="14.25" customHeight="1" s="474">
      <c r="A771" s="603" t="n"/>
      <c r="B771" s="21" t="n"/>
      <c r="C771" s="21" t="n"/>
      <c r="D771" s="21" t="n"/>
      <c r="E771" s="21" t="n"/>
      <c r="F771" s="21" t="n"/>
      <c r="G771" s="21" t="n"/>
      <c r="H771" s="21" t="n"/>
      <c r="I771" s="21" t="n"/>
      <c r="J771" s="21" t="n"/>
      <c r="K771" s="21" t="n"/>
      <c r="L771" s="21" t="n"/>
      <c r="M771" s="21" t="n"/>
      <c r="N771" s="21" t="n"/>
    </row>
    <row r="772" ht="14.25" customHeight="1" s="474">
      <c r="A772" s="603" t="n"/>
      <c r="B772" s="21" t="n"/>
      <c r="C772" s="21" t="n"/>
      <c r="D772" s="21" t="n"/>
      <c r="E772" s="21" t="n"/>
      <c r="F772" s="21" t="n"/>
      <c r="G772" s="21" t="n"/>
      <c r="H772" s="21" t="n"/>
      <c r="I772" s="21" t="n"/>
      <c r="J772" s="21" t="n"/>
      <c r="K772" s="21" t="n"/>
      <c r="L772" s="21" t="n"/>
      <c r="M772" s="21" t="n"/>
      <c r="N772" s="21" t="n"/>
    </row>
    <row r="773" ht="14.25" customHeight="1" s="474">
      <c r="A773" s="603" t="n"/>
      <c r="B773" s="21" t="n"/>
      <c r="C773" s="21" t="n"/>
      <c r="D773" s="21" t="n"/>
      <c r="E773" s="21" t="n"/>
      <c r="F773" s="21" t="n"/>
      <c r="G773" s="21" t="n"/>
      <c r="H773" s="21" t="n"/>
      <c r="I773" s="21" t="n"/>
      <c r="J773" s="21" t="n"/>
      <c r="K773" s="21" t="n"/>
      <c r="L773" s="21" t="n"/>
      <c r="M773" s="21" t="n"/>
      <c r="N773" s="21" t="n"/>
    </row>
    <row r="774" ht="14.25" customHeight="1" s="474">
      <c r="A774" s="603" t="n"/>
      <c r="B774" s="21" t="n"/>
      <c r="C774" s="21" t="n"/>
      <c r="D774" s="21" t="n"/>
      <c r="E774" s="21" t="n"/>
      <c r="F774" s="21" t="n"/>
      <c r="G774" s="21" t="n"/>
      <c r="H774" s="21" t="n"/>
      <c r="I774" s="21" t="n"/>
      <c r="J774" s="21" t="n"/>
      <c r="K774" s="21" t="n"/>
      <c r="L774" s="21" t="n"/>
      <c r="M774" s="21" t="n"/>
      <c r="N774" s="21" t="n"/>
    </row>
    <row r="775" ht="14.25" customHeight="1" s="474">
      <c r="A775" s="603" t="n"/>
      <c r="B775" s="21" t="n"/>
      <c r="C775" s="21" t="n"/>
      <c r="D775" s="21" t="n"/>
      <c r="E775" s="21" t="n"/>
      <c r="F775" s="21" t="n"/>
      <c r="G775" s="21" t="n"/>
      <c r="H775" s="21" t="n"/>
      <c r="I775" s="21" t="n"/>
      <c r="J775" s="21" t="n"/>
      <c r="K775" s="21" t="n"/>
      <c r="L775" s="21" t="n"/>
      <c r="M775" s="21" t="n"/>
      <c r="N775" s="21" t="n"/>
    </row>
    <row r="776" ht="14.25" customHeight="1" s="474">
      <c r="A776" s="603" t="n"/>
      <c r="B776" s="21" t="n"/>
      <c r="C776" s="21" t="n"/>
      <c r="D776" s="21" t="n"/>
      <c r="E776" s="21" t="n"/>
      <c r="F776" s="21" t="n"/>
      <c r="G776" s="21" t="n"/>
      <c r="H776" s="21" t="n"/>
      <c r="I776" s="21" t="n"/>
      <c r="J776" s="21" t="n"/>
      <c r="K776" s="21" t="n"/>
      <c r="L776" s="21" t="n"/>
      <c r="M776" s="21" t="n"/>
      <c r="N776" s="21" t="n"/>
    </row>
    <row r="777" ht="14.25" customHeight="1" s="474">
      <c r="A777" s="603" t="n"/>
      <c r="B777" s="21" t="n"/>
      <c r="C777" s="21" t="n"/>
      <c r="D777" s="21" t="n"/>
      <c r="E777" s="21" t="n"/>
      <c r="F777" s="21" t="n"/>
      <c r="G777" s="21" t="n"/>
      <c r="H777" s="21" t="n"/>
      <c r="I777" s="21" t="n"/>
      <c r="J777" s="21" t="n"/>
      <c r="K777" s="21" t="n"/>
      <c r="L777" s="21" t="n"/>
      <c r="M777" s="21" t="n"/>
      <c r="N777" s="21" t="n"/>
    </row>
    <row r="778" ht="14.25" customHeight="1" s="474">
      <c r="A778" s="603" t="n"/>
      <c r="B778" s="21" t="n"/>
      <c r="C778" s="21" t="n"/>
      <c r="D778" s="21" t="n"/>
      <c r="E778" s="21" t="n"/>
      <c r="F778" s="21" t="n"/>
      <c r="G778" s="21" t="n"/>
      <c r="H778" s="21" t="n"/>
      <c r="I778" s="21" t="n"/>
      <c r="J778" s="21" t="n"/>
      <c r="K778" s="21" t="n"/>
      <c r="L778" s="21" t="n"/>
      <c r="M778" s="21" t="n"/>
      <c r="N778" s="21" t="n"/>
    </row>
    <row r="779" ht="14.25" customHeight="1" s="474">
      <c r="A779" s="603" t="n"/>
      <c r="B779" s="21" t="n"/>
      <c r="C779" s="21" t="n"/>
      <c r="D779" s="21" t="n"/>
      <c r="E779" s="21" t="n"/>
      <c r="F779" s="21" t="n"/>
      <c r="G779" s="21" t="n"/>
      <c r="H779" s="21" t="n"/>
      <c r="I779" s="21" t="n"/>
      <c r="J779" s="21" t="n"/>
      <c r="K779" s="21" t="n"/>
      <c r="L779" s="21" t="n"/>
      <c r="M779" s="21" t="n"/>
      <c r="N779" s="21" t="n"/>
    </row>
    <row r="780" ht="14.25" customHeight="1" s="474">
      <c r="A780" s="603" t="n"/>
      <c r="B780" s="21" t="n"/>
      <c r="C780" s="21" t="n"/>
      <c r="D780" s="21" t="n"/>
      <c r="E780" s="21" t="n"/>
      <c r="F780" s="21" t="n"/>
      <c r="G780" s="21" t="n"/>
      <c r="H780" s="21" t="n"/>
      <c r="I780" s="21" t="n"/>
      <c r="J780" s="21" t="n"/>
      <c r="K780" s="21" t="n"/>
      <c r="L780" s="21" t="n"/>
      <c r="M780" s="21" t="n"/>
      <c r="N780" s="21" t="n"/>
    </row>
    <row r="781" ht="14.25" customHeight="1" s="474">
      <c r="A781" s="603" t="n"/>
      <c r="B781" s="21" t="n"/>
      <c r="C781" s="21" t="n"/>
      <c r="D781" s="21" t="n"/>
      <c r="E781" s="21" t="n"/>
      <c r="F781" s="21" t="n"/>
      <c r="G781" s="21" t="n"/>
      <c r="H781" s="21" t="n"/>
      <c r="I781" s="21" t="n"/>
      <c r="J781" s="21" t="n"/>
      <c r="K781" s="21" t="n"/>
      <c r="L781" s="21" t="n"/>
      <c r="M781" s="21" t="n"/>
      <c r="N781" s="21" t="n"/>
    </row>
    <row r="782" ht="14.25" customHeight="1" s="474">
      <c r="A782" s="603" t="n"/>
      <c r="B782" s="21" t="n"/>
      <c r="C782" s="21" t="n"/>
      <c r="D782" s="21" t="n"/>
      <c r="E782" s="21" t="n"/>
      <c r="F782" s="21" t="n"/>
      <c r="G782" s="21" t="n"/>
      <c r="H782" s="21" t="n"/>
      <c r="I782" s="21" t="n"/>
      <c r="J782" s="21" t="n"/>
      <c r="K782" s="21" t="n"/>
      <c r="L782" s="21" t="n"/>
      <c r="M782" s="21" t="n"/>
      <c r="N782" s="21" t="n"/>
    </row>
    <row r="783" ht="14.25" customHeight="1" s="474">
      <c r="A783" s="603" t="n"/>
      <c r="B783" s="21" t="n"/>
      <c r="C783" s="21" t="n"/>
      <c r="D783" s="21" t="n"/>
      <c r="E783" s="21" t="n"/>
      <c r="F783" s="21" t="n"/>
      <c r="G783" s="21" t="n"/>
      <c r="H783" s="21" t="n"/>
      <c r="I783" s="21" t="n"/>
      <c r="J783" s="21" t="n"/>
      <c r="K783" s="21" t="n"/>
      <c r="L783" s="21" t="n"/>
      <c r="M783" s="21" t="n"/>
      <c r="N783" s="21" t="n"/>
    </row>
    <row r="784" ht="14.25" customHeight="1" s="474">
      <c r="A784" s="603" t="n"/>
      <c r="B784" s="21" t="n"/>
      <c r="C784" s="21" t="n"/>
      <c r="D784" s="21" t="n"/>
      <c r="E784" s="21" t="n"/>
      <c r="F784" s="21" t="n"/>
      <c r="G784" s="21" t="n"/>
      <c r="H784" s="21" t="n"/>
      <c r="I784" s="21" t="n"/>
      <c r="J784" s="21" t="n"/>
      <c r="K784" s="21" t="n"/>
      <c r="L784" s="21" t="n"/>
      <c r="M784" s="21" t="n"/>
      <c r="N784" s="21" t="n"/>
    </row>
    <row r="785" ht="14.25" customHeight="1" s="474">
      <c r="A785" s="603" t="n"/>
      <c r="B785" s="21" t="n"/>
      <c r="C785" s="21" t="n"/>
      <c r="D785" s="21" t="n"/>
      <c r="E785" s="21" t="n"/>
      <c r="F785" s="21" t="n"/>
      <c r="G785" s="21" t="n"/>
      <c r="H785" s="21" t="n"/>
      <c r="I785" s="21" t="n"/>
      <c r="J785" s="21" t="n"/>
      <c r="K785" s="21" t="n"/>
      <c r="L785" s="21" t="n"/>
      <c r="M785" s="21" t="n"/>
      <c r="N785" s="21" t="n"/>
    </row>
    <row r="786" ht="14.25" customHeight="1" s="474">
      <c r="A786" s="603" t="n"/>
      <c r="B786" s="21" t="n"/>
      <c r="C786" s="21" t="n"/>
      <c r="D786" s="21" t="n"/>
      <c r="E786" s="21" t="n"/>
      <c r="F786" s="21" t="n"/>
      <c r="G786" s="21" t="n"/>
      <c r="H786" s="21" t="n"/>
      <c r="I786" s="21" t="n"/>
      <c r="J786" s="21" t="n"/>
      <c r="K786" s="21" t="n"/>
      <c r="L786" s="21" t="n"/>
      <c r="M786" s="21" t="n"/>
      <c r="N786" s="21" t="n"/>
    </row>
    <row r="787" ht="14.25" customHeight="1" s="474">
      <c r="A787" s="603" t="n"/>
      <c r="B787" s="21" t="n"/>
      <c r="C787" s="21" t="n"/>
      <c r="D787" s="21" t="n"/>
      <c r="E787" s="21" t="n"/>
      <c r="F787" s="21" t="n"/>
      <c r="G787" s="21" t="n"/>
      <c r="H787" s="21" t="n"/>
      <c r="I787" s="21" t="n"/>
      <c r="J787" s="21" t="n"/>
      <c r="K787" s="21" t="n"/>
      <c r="L787" s="21" t="n"/>
      <c r="M787" s="21" t="n"/>
      <c r="N787" s="21" t="n"/>
    </row>
    <row r="788" ht="14.25" customHeight="1" s="474">
      <c r="A788" s="603" t="n"/>
      <c r="B788" s="21" t="n"/>
      <c r="C788" s="21" t="n"/>
      <c r="D788" s="21" t="n"/>
      <c r="E788" s="21" t="n"/>
      <c r="F788" s="21" t="n"/>
      <c r="G788" s="21" t="n"/>
      <c r="H788" s="21" t="n"/>
      <c r="I788" s="21" t="n"/>
      <c r="J788" s="21" t="n"/>
      <c r="K788" s="21" t="n"/>
      <c r="L788" s="21" t="n"/>
      <c r="M788" s="21" t="n"/>
      <c r="N788" s="21" t="n"/>
    </row>
    <row r="789" ht="14.25" customHeight="1" s="474">
      <c r="A789" s="603" t="n"/>
      <c r="B789" s="21" t="n"/>
      <c r="C789" s="21" t="n"/>
      <c r="D789" s="21" t="n"/>
      <c r="E789" s="21" t="n"/>
      <c r="F789" s="21" t="n"/>
      <c r="G789" s="21" t="n"/>
      <c r="H789" s="21" t="n"/>
      <c r="I789" s="21" t="n"/>
      <c r="J789" s="21" t="n"/>
      <c r="K789" s="21" t="n"/>
      <c r="L789" s="21" t="n"/>
      <c r="M789" s="21" t="n"/>
      <c r="N789" s="21" t="n"/>
    </row>
    <row r="790" ht="14.25" customHeight="1" s="474">
      <c r="A790" s="603" t="n"/>
      <c r="B790" s="21" t="n"/>
      <c r="C790" s="21" t="n"/>
      <c r="D790" s="21" t="n"/>
      <c r="E790" s="21" t="n"/>
      <c r="F790" s="21" t="n"/>
      <c r="G790" s="21" t="n"/>
      <c r="H790" s="21" t="n"/>
      <c r="I790" s="21" t="n"/>
      <c r="J790" s="21" t="n"/>
      <c r="K790" s="21" t="n"/>
      <c r="L790" s="21" t="n"/>
      <c r="M790" s="21" t="n"/>
      <c r="N790" s="21" t="n"/>
    </row>
    <row r="791" ht="14.25" customHeight="1" s="474">
      <c r="A791" s="603" t="n"/>
      <c r="B791" s="21" t="n"/>
      <c r="C791" s="21" t="n"/>
      <c r="D791" s="21" t="n"/>
      <c r="E791" s="21" t="n"/>
      <c r="F791" s="21" t="n"/>
      <c r="G791" s="21" t="n"/>
      <c r="H791" s="21" t="n"/>
      <c r="I791" s="21" t="n"/>
      <c r="J791" s="21" t="n"/>
      <c r="K791" s="21" t="n"/>
      <c r="L791" s="21" t="n"/>
      <c r="M791" s="21" t="n"/>
      <c r="N791" s="21" t="n"/>
    </row>
    <row r="792" ht="14.25" customHeight="1" s="474">
      <c r="A792" s="603" t="n"/>
      <c r="B792" s="21" t="n"/>
      <c r="C792" s="21" t="n"/>
      <c r="D792" s="21" t="n"/>
      <c r="E792" s="21" t="n"/>
      <c r="F792" s="21" t="n"/>
      <c r="G792" s="21" t="n"/>
      <c r="H792" s="21" t="n"/>
      <c r="I792" s="21" t="n"/>
      <c r="J792" s="21" t="n"/>
      <c r="K792" s="21" t="n"/>
      <c r="L792" s="21" t="n"/>
      <c r="M792" s="21" t="n"/>
      <c r="N792" s="21" t="n"/>
    </row>
    <row r="793" ht="14.25" customHeight="1" s="474">
      <c r="A793" s="603" t="n"/>
      <c r="B793" s="21" t="n"/>
      <c r="C793" s="21" t="n"/>
      <c r="D793" s="21" t="n"/>
      <c r="E793" s="21" t="n"/>
      <c r="F793" s="21" t="n"/>
      <c r="G793" s="21" t="n"/>
      <c r="H793" s="21" t="n"/>
      <c r="I793" s="21" t="n"/>
      <c r="J793" s="21" t="n"/>
      <c r="K793" s="21" t="n"/>
      <c r="L793" s="21" t="n"/>
      <c r="M793" s="21" t="n"/>
      <c r="N793" s="21" t="n"/>
    </row>
    <row r="794" ht="14.25" customHeight="1" s="474">
      <c r="A794" s="603" t="n"/>
      <c r="B794" s="21" t="n"/>
      <c r="C794" s="21" t="n"/>
      <c r="D794" s="21" t="n"/>
      <c r="E794" s="21" t="n"/>
      <c r="F794" s="21" t="n"/>
      <c r="G794" s="21" t="n"/>
      <c r="H794" s="21" t="n"/>
      <c r="I794" s="21" t="n"/>
      <c r="J794" s="21" t="n"/>
      <c r="K794" s="21" t="n"/>
      <c r="L794" s="21" t="n"/>
      <c r="M794" s="21" t="n"/>
      <c r="N794" s="21" t="n"/>
    </row>
    <row r="795" ht="14.25" customHeight="1" s="474">
      <c r="A795" s="603" t="n"/>
      <c r="B795" s="21" t="n"/>
      <c r="C795" s="21" t="n"/>
      <c r="D795" s="21" t="n"/>
      <c r="E795" s="21" t="n"/>
      <c r="F795" s="21" t="n"/>
      <c r="G795" s="21" t="n"/>
      <c r="H795" s="21" t="n"/>
      <c r="I795" s="21" t="n"/>
      <c r="J795" s="21" t="n"/>
      <c r="K795" s="21" t="n"/>
      <c r="L795" s="21" t="n"/>
      <c r="M795" s="21" t="n"/>
      <c r="N795" s="21" t="n"/>
    </row>
    <row r="796" ht="14.25" customHeight="1" s="474">
      <c r="A796" s="603" t="n"/>
      <c r="B796" s="21" t="n"/>
      <c r="C796" s="21" t="n"/>
      <c r="D796" s="21" t="n"/>
      <c r="E796" s="21" t="n"/>
      <c r="F796" s="21" t="n"/>
      <c r="G796" s="21" t="n"/>
      <c r="H796" s="21" t="n"/>
      <c r="I796" s="21" t="n"/>
      <c r="J796" s="21" t="n"/>
      <c r="K796" s="21" t="n"/>
      <c r="L796" s="21" t="n"/>
      <c r="M796" s="21" t="n"/>
      <c r="N796" s="21" t="n"/>
    </row>
    <row r="797" ht="14.25" customHeight="1" s="474">
      <c r="A797" s="603" t="n"/>
      <c r="B797" s="21" t="n"/>
      <c r="C797" s="21" t="n"/>
      <c r="D797" s="21" t="n"/>
      <c r="E797" s="21" t="n"/>
      <c r="F797" s="21" t="n"/>
      <c r="G797" s="21" t="n"/>
      <c r="H797" s="21" t="n"/>
      <c r="I797" s="21" t="n"/>
      <c r="J797" s="21" t="n"/>
      <c r="K797" s="21" t="n"/>
      <c r="L797" s="21" t="n"/>
      <c r="M797" s="21" t="n"/>
      <c r="N797" s="21" t="n"/>
    </row>
    <row r="798" ht="14.25" customHeight="1" s="474">
      <c r="A798" s="603" t="n"/>
      <c r="B798" s="21" t="n"/>
      <c r="C798" s="21" t="n"/>
      <c r="D798" s="21" t="n"/>
      <c r="E798" s="21" t="n"/>
      <c r="F798" s="21" t="n"/>
      <c r="G798" s="21" t="n"/>
      <c r="H798" s="21" t="n"/>
      <c r="I798" s="21" t="n"/>
      <c r="J798" s="21" t="n"/>
      <c r="K798" s="21" t="n"/>
      <c r="L798" s="21" t="n"/>
      <c r="M798" s="21" t="n"/>
      <c r="N798" s="21" t="n"/>
    </row>
    <row r="799" ht="14.25" customHeight="1" s="474">
      <c r="A799" s="603" t="n"/>
      <c r="B799" s="21" t="n"/>
      <c r="C799" s="21" t="n"/>
      <c r="D799" s="21" t="n"/>
      <c r="E799" s="21" t="n"/>
      <c r="F799" s="21" t="n"/>
      <c r="G799" s="21" t="n"/>
      <c r="H799" s="21" t="n"/>
      <c r="I799" s="21" t="n"/>
      <c r="J799" s="21" t="n"/>
      <c r="K799" s="21" t="n"/>
      <c r="L799" s="21" t="n"/>
      <c r="M799" s="21" t="n"/>
      <c r="N799" s="21" t="n"/>
    </row>
    <row r="800" ht="14.25" customHeight="1" s="474">
      <c r="A800" s="603" t="n"/>
      <c r="B800" s="21" t="n"/>
      <c r="C800" s="21" t="n"/>
      <c r="D800" s="21" t="n"/>
      <c r="E800" s="21" t="n"/>
      <c r="F800" s="21" t="n"/>
      <c r="G800" s="21" t="n"/>
      <c r="H800" s="21" t="n"/>
      <c r="I800" s="21" t="n"/>
      <c r="J800" s="21" t="n"/>
      <c r="K800" s="21" t="n"/>
      <c r="L800" s="21" t="n"/>
      <c r="M800" s="21" t="n"/>
      <c r="N800" s="21" t="n"/>
    </row>
    <row r="801" ht="14.25" customHeight="1" s="474">
      <c r="A801" s="603" t="n"/>
      <c r="B801" s="21" t="n"/>
      <c r="C801" s="21" t="n"/>
      <c r="D801" s="21" t="n"/>
      <c r="E801" s="21" t="n"/>
      <c r="F801" s="21" t="n"/>
      <c r="G801" s="21" t="n"/>
      <c r="H801" s="21" t="n"/>
      <c r="I801" s="21" t="n"/>
      <c r="J801" s="21" t="n"/>
      <c r="K801" s="21" t="n"/>
      <c r="L801" s="21" t="n"/>
      <c r="M801" s="21" t="n"/>
      <c r="N801" s="21" t="n"/>
    </row>
    <row r="802" ht="14.25" customHeight="1" s="474">
      <c r="A802" s="603" t="n"/>
      <c r="B802" s="21" t="n"/>
      <c r="C802" s="21" t="n"/>
      <c r="D802" s="21" t="n"/>
      <c r="E802" s="21" t="n"/>
      <c r="F802" s="21" t="n"/>
      <c r="G802" s="21" t="n"/>
      <c r="H802" s="21" t="n"/>
      <c r="I802" s="21" t="n"/>
      <c r="J802" s="21" t="n"/>
      <c r="K802" s="21" t="n"/>
      <c r="L802" s="21" t="n"/>
      <c r="M802" s="21" t="n"/>
      <c r="N802" s="21" t="n"/>
    </row>
    <row r="803" ht="14.25" customHeight="1" s="474">
      <c r="A803" s="603" t="n"/>
      <c r="B803" s="21" t="n"/>
      <c r="C803" s="21" t="n"/>
      <c r="D803" s="21" t="n"/>
      <c r="E803" s="21" t="n"/>
      <c r="F803" s="21" t="n"/>
      <c r="G803" s="21" t="n"/>
      <c r="H803" s="21" t="n"/>
      <c r="I803" s="21" t="n"/>
      <c r="J803" s="21" t="n"/>
      <c r="K803" s="21" t="n"/>
      <c r="L803" s="21" t="n"/>
      <c r="M803" s="21" t="n"/>
      <c r="N803" s="21" t="n"/>
    </row>
    <row r="804" ht="14.25" customHeight="1" s="474">
      <c r="A804" s="603" t="n"/>
      <c r="B804" s="21" t="n"/>
      <c r="C804" s="21" t="n"/>
      <c r="D804" s="21" t="n"/>
      <c r="E804" s="21" t="n"/>
      <c r="F804" s="21" t="n"/>
      <c r="G804" s="21" t="n"/>
      <c r="H804" s="21" t="n"/>
      <c r="I804" s="21" t="n"/>
      <c r="J804" s="21" t="n"/>
      <c r="K804" s="21" t="n"/>
      <c r="L804" s="21" t="n"/>
      <c r="M804" s="21" t="n"/>
      <c r="N804" s="21" t="n"/>
    </row>
    <row r="805" ht="14.25" customHeight="1" s="474">
      <c r="A805" s="603" t="n"/>
      <c r="B805" s="21" t="n"/>
      <c r="C805" s="21" t="n"/>
      <c r="D805" s="21" t="n"/>
      <c r="E805" s="21" t="n"/>
      <c r="F805" s="21" t="n"/>
      <c r="G805" s="21" t="n"/>
      <c r="H805" s="21" t="n"/>
      <c r="I805" s="21" t="n"/>
      <c r="J805" s="21" t="n"/>
      <c r="K805" s="21" t="n"/>
      <c r="L805" s="21" t="n"/>
      <c r="M805" s="21" t="n"/>
      <c r="N805" s="21" t="n"/>
    </row>
    <row r="806" ht="14.25" customHeight="1" s="474">
      <c r="A806" s="603" t="n"/>
      <c r="B806" s="21" t="n"/>
      <c r="C806" s="21" t="n"/>
      <c r="D806" s="21" t="n"/>
      <c r="E806" s="21" t="n"/>
      <c r="F806" s="21" t="n"/>
      <c r="G806" s="21" t="n"/>
      <c r="H806" s="21" t="n"/>
      <c r="I806" s="21" t="n"/>
      <c r="J806" s="21" t="n"/>
      <c r="K806" s="21" t="n"/>
      <c r="L806" s="21" t="n"/>
      <c r="M806" s="21" t="n"/>
      <c r="N806" s="21" t="n"/>
    </row>
    <row r="807" ht="14.25" customHeight="1" s="474">
      <c r="A807" s="603" t="n"/>
      <c r="B807" s="21" t="n"/>
      <c r="C807" s="21" t="n"/>
      <c r="D807" s="21" t="n"/>
      <c r="E807" s="21" t="n"/>
      <c r="F807" s="21" t="n"/>
      <c r="G807" s="21" t="n"/>
      <c r="H807" s="21" t="n"/>
      <c r="I807" s="21" t="n"/>
      <c r="J807" s="21" t="n"/>
      <c r="K807" s="21" t="n"/>
      <c r="L807" s="21" t="n"/>
      <c r="M807" s="21" t="n"/>
      <c r="N807" s="21" t="n"/>
    </row>
    <row r="808" ht="14.25" customHeight="1" s="474">
      <c r="A808" s="603" t="n"/>
      <c r="B808" s="21" t="n"/>
      <c r="C808" s="21" t="n"/>
      <c r="D808" s="21" t="n"/>
      <c r="E808" s="21" t="n"/>
      <c r="F808" s="21" t="n"/>
      <c r="G808" s="21" t="n"/>
      <c r="H808" s="21" t="n"/>
      <c r="I808" s="21" t="n"/>
      <c r="J808" s="21" t="n"/>
      <c r="K808" s="21" t="n"/>
      <c r="L808" s="21" t="n"/>
      <c r="M808" s="21" t="n"/>
      <c r="N808" s="21" t="n"/>
    </row>
    <row r="809" ht="14.25" customHeight="1" s="474">
      <c r="A809" s="603" t="n"/>
      <c r="B809" s="21" t="n"/>
      <c r="C809" s="21" t="n"/>
      <c r="D809" s="21" t="n"/>
      <c r="E809" s="21" t="n"/>
      <c r="F809" s="21" t="n"/>
      <c r="G809" s="21" t="n"/>
      <c r="H809" s="21" t="n"/>
      <c r="I809" s="21" t="n"/>
      <c r="J809" s="21" t="n"/>
      <c r="K809" s="21" t="n"/>
      <c r="L809" s="21" t="n"/>
      <c r="M809" s="21" t="n"/>
      <c r="N809" s="21" t="n"/>
    </row>
    <row r="810" ht="14.25" customHeight="1" s="474">
      <c r="A810" s="603" t="n"/>
      <c r="B810" s="21" t="n"/>
      <c r="C810" s="21" t="n"/>
      <c r="D810" s="21" t="n"/>
      <c r="E810" s="21" t="n"/>
      <c r="F810" s="21" t="n"/>
      <c r="G810" s="21" t="n"/>
      <c r="H810" s="21" t="n"/>
      <c r="I810" s="21" t="n"/>
      <c r="J810" s="21" t="n"/>
      <c r="K810" s="21" t="n"/>
      <c r="L810" s="21" t="n"/>
      <c r="M810" s="21" t="n"/>
      <c r="N810" s="21" t="n"/>
    </row>
    <row r="811" ht="14.25" customHeight="1" s="474">
      <c r="A811" s="603" t="n"/>
      <c r="B811" s="21" t="n"/>
      <c r="C811" s="21" t="n"/>
      <c r="D811" s="21" t="n"/>
      <c r="E811" s="21" t="n"/>
      <c r="F811" s="21" t="n"/>
      <c r="G811" s="21" t="n"/>
      <c r="H811" s="21" t="n"/>
      <c r="I811" s="21" t="n"/>
      <c r="J811" s="21" t="n"/>
      <c r="K811" s="21" t="n"/>
      <c r="L811" s="21" t="n"/>
      <c r="M811" s="21" t="n"/>
      <c r="N811" s="21" t="n"/>
    </row>
    <row r="812" ht="14.25" customHeight="1" s="474">
      <c r="A812" s="603" t="n"/>
      <c r="B812" s="21" t="n"/>
      <c r="C812" s="21" t="n"/>
      <c r="D812" s="21" t="n"/>
      <c r="E812" s="21" t="n"/>
      <c r="F812" s="21" t="n"/>
      <c r="G812" s="21" t="n"/>
      <c r="H812" s="21" t="n"/>
      <c r="I812" s="21" t="n"/>
      <c r="J812" s="21" t="n"/>
      <c r="K812" s="21" t="n"/>
      <c r="L812" s="21" t="n"/>
      <c r="M812" s="21" t="n"/>
      <c r="N812" s="21" t="n"/>
    </row>
    <row r="813" ht="14.25" customHeight="1" s="474">
      <c r="A813" s="603" t="n"/>
      <c r="B813" s="21" t="n"/>
      <c r="C813" s="21" t="n"/>
      <c r="D813" s="21" t="n"/>
      <c r="E813" s="21" t="n"/>
      <c r="F813" s="21" t="n"/>
      <c r="G813" s="21" t="n"/>
      <c r="H813" s="21" t="n"/>
      <c r="I813" s="21" t="n"/>
      <c r="J813" s="21" t="n"/>
      <c r="K813" s="21" t="n"/>
      <c r="L813" s="21" t="n"/>
      <c r="M813" s="21" t="n"/>
      <c r="N813" s="21" t="n"/>
    </row>
    <row r="814" ht="14.25" customHeight="1" s="474">
      <c r="A814" s="603" t="n"/>
      <c r="B814" s="21" t="n"/>
      <c r="C814" s="21" t="n"/>
      <c r="D814" s="21" t="n"/>
      <c r="E814" s="21" t="n"/>
      <c r="F814" s="21" t="n"/>
      <c r="G814" s="21" t="n"/>
      <c r="H814" s="21" t="n"/>
      <c r="I814" s="21" t="n"/>
      <c r="J814" s="21" t="n"/>
      <c r="K814" s="21" t="n"/>
      <c r="L814" s="21" t="n"/>
      <c r="M814" s="21" t="n"/>
      <c r="N814" s="21" t="n"/>
    </row>
    <row r="815" ht="14.25" customHeight="1" s="474">
      <c r="A815" s="603" t="n"/>
      <c r="B815" s="21" t="n"/>
      <c r="C815" s="21" t="n"/>
      <c r="D815" s="21" t="n"/>
      <c r="E815" s="21" t="n"/>
      <c r="F815" s="21" t="n"/>
      <c r="G815" s="21" t="n"/>
      <c r="H815" s="21" t="n"/>
      <c r="I815" s="21" t="n"/>
      <c r="J815" s="21" t="n"/>
      <c r="K815" s="21" t="n"/>
      <c r="L815" s="21" t="n"/>
      <c r="M815" s="21" t="n"/>
      <c r="N815" s="21" t="n"/>
    </row>
    <row r="816" ht="14.25" customHeight="1" s="474">
      <c r="A816" s="603" t="n"/>
      <c r="B816" s="21" t="n"/>
      <c r="C816" s="21" t="n"/>
      <c r="D816" s="21" t="n"/>
      <c r="E816" s="21" t="n"/>
      <c r="F816" s="21" t="n"/>
      <c r="G816" s="21" t="n"/>
      <c r="H816" s="21" t="n"/>
      <c r="I816" s="21" t="n"/>
      <c r="J816" s="21" t="n"/>
      <c r="K816" s="21" t="n"/>
      <c r="L816" s="21" t="n"/>
      <c r="M816" s="21" t="n"/>
      <c r="N816" s="21" t="n"/>
    </row>
    <row r="817" ht="14.25" customHeight="1" s="474">
      <c r="A817" s="603" t="n"/>
      <c r="B817" s="21" t="n"/>
      <c r="C817" s="21" t="n"/>
      <c r="D817" s="21" t="n"/>
      <c r="E817" s="21" t="n"/>
      <c r="F817" s="21" t="n"/>
      <c r="G817" s="21" t="n"/>
      <c r="H817" s="21" t="n"/>
      <c r="I817" s="21" t="n"/>
      <c r="J817" s="21" t="n"/>
      <c r="K817" s="21" t="n"/>
      <c r="L817" s="21" t="n"/>
      <c r="M817" s="21" t="n"/>
      <c r="N817" s="21" t="n"/>
    </row>
    <row r="818" ht="14.25" customHeight="1" s="474">
      <c r="A818" s="603" t="n"/>
      <c r="B818" s="21" t="n"/>
      <c r="C818" s="21" t="n"/>
      <c r="D818" s="21" t="n"/>
      <c r="E818" s="21" t="n"/>
      <c r="F818" s="21" t="n"/>
      <c r="G818" s="21" t="n"/>
      <c r="H818" s="21" t="n"/>
      <c r="I818" s="21" t="n"/>
      <c r="J818" s="21" t="n"/>
      <c r="K818" s="21" t="n"/>
      <c r="L818" s="21" t="n"/>
      <c r="M818" s="21" t="n"/>
      <c r="N818" s="21" t="n"/>
    </row>
    <row r="819" ht="14.25" customHeight="1" s="474">
      <c r="A819" s="603" t="n"/>
      <c r="B819" s="21" t="n"/>
      <c r="C819" s="21" t="n"/>
      <c r="D819" s="21" t="n"/>
      <c r="E819" s="21" t="n"/>
      <c r="F819" s="21" t="n"/>
      <c r="G819" s="21" t="n"/>
      <c r="H819" s="21" t="n"/>
      <c r="I819" s="21" t="n"/>
      <c r="J819" s="21" t="n"/>
      <c r="K819" s="21" t="n"/>
      <c r="L819" s="21" t="n"/>
      <c r="M819" s="21" t="n"/>
      <c r="N819" s="21" t="n"/>
    </row>
    <row r="820" ht="14.25" customHeight="1" s="474">
      <c r="A820" s="603" t="n"/>
      <c r="B820" s="21" t="n"/>
      <c r="C820" s="21" t="n"/>
      <c r="D820" s="21" t="n"/>
      <c r="E820" s="21" t="n"/>
      <c r="F820" s="21" t="n"/>
      <c r="G820" s="21" t="n"/>
      <c r="H820" s="21" t="n"/>
      <c r="I820" s="21" t="n"/>
      <c r="J820" s="21" t="n"/>
      <c r="K820" s="21" t="n"/>
      <c r="L820" s="21" t="n"/>
      <c r="M820" s="21" t="n"/>
      <c r="N820" s="21" t="n"/>
    </row>
    <row r="821" ht="14.25" customHeight="1" s="474">
      <c r="A821" s="603" t="n"/>
      <c r="B821" s="21" t="n"/>
      <c r="C821" s="21" t="n"/>
      <c r="D821" s="21" t="n"/>
      <c r="E821" s="21" t="n"/>
      <c r="F821" s="21" t="n"/>
      <c r="G821" s="21" t="n"/>
      <c r="H821" s="21" t="n"/>
      <c r="I821" s="21" t="n"/>
      <c r="J821" s="21" t="n"/>
      <c r="K821" s="21" t="n"/>
      <c r="L821" s="21" t="n"/>
      <c r="M821" s="21" t="n"/>
      <c r="N821" s="21" t="n"/>
    </row>
    <row r="822" ht="14.25" customHeight="1" s="474">
      <c r="A822" s="603" t="n"/>
      <c r="B822" s="21" t="n"/>
      <c r="C822" s="21" t="n"/>
      <c r="D822" s="21" t="n"/>
      <c r="E822" s="21" t="n"/>
      <c r="F822" s="21" t="n"/>
      <c r="G822" s="21" t="n"/>
      <c r="H822" s="21" t="n"/>
      <c r="I822" s="21" t="n"/>
      <c r="J822" s="21" t="n"/>
      <c r="K822" s="21" t="n"/>
      <c r="L822" s="21" t="n"/>
      <c r="M822" s="21" t="n"/>
      <c r="N822" s="21" t="n"/>
    </row>
    <row r="823" ht="14.25" customHeight="1" s="474">
      <c r="A823" s="603" t="n"/>
      <c r="B823" s="21" t="n"/>
      <c r="C823" s="21" t="n"/>
      <c r="D823" s="21" t="n"/>
      <c r="E823" s="21" t="n"/>
      <c r="F823" s="21" t="n"/>
      <c r="G823" s="21" t="n"/>
      <c r="H823" s="21" t="n"/>
      <c r="I823" s="21" t="n"/>
      <c r="J823" s="21" t="n"/>
      <c r="K823" s="21" t="n"/>
      <c r="L823" s="21" t="n"/>
      <c r="M823" s="21" t="n"/>
      <c r="N823" s="21" t="n"/>
    </row>
    <row r="824" ht="14.25" customHeight="1" s="474">
      <c r="A824" s="603" t="n"/>
      <c r="B824" s="21" t="n"/>
      <c r="C824" s="21" t="n"/>
      <c r="D824" s="21" t="n"/>
      <c r="E824" s="21" t="n"/>
      <c r="F824" s="21" t="n"/>
      <c r="G824" s="21" t="n"/>
      <c r="H824" s="21" t="n"/>
      <c r="I824" s="21" t="n"/>
      <c r="J824" s="21" t="n"/>
      <c r="K824" s="21" t="n"/>
      <c r="L824" s="21" t="n"/>
      <c r="M824" s="21" t="n"/>
      <c r="N824" s="21" t="n"/>
    </row>
    <row r="825" ht="14.25" customHeight="1" s="474">
      <c r="A825" s="603" t="n"/>
      <c r="B825" s="21" t="n"/>
      <c r="C825" s="21" t="n"/>
      <c r="D825" s="21" t="n"/>
      <c r="E825" s="21" t="n"/>
      <c r="F825" s="21" t="n"/>
      <c r="G825" s="21" t="n"/>
      <c r="H825" s="21" t="n"/>
      <c r="I825" s="21" t="n"/>
      <c r="J825" s="21" t="n"/>
      <c r="K825" s="21" t="n"/>
      <c r="L825" s="21" t="n"/>
      <c r="M825" s="21" t="n"/>
      <c r="N825" s="21" t="n"/>
    </row>
    <row r="826" ht="14.25" customHeight="1" s="474">
      <c r="A826" s="603" t="n"/>
      <c r="B826" s="21" t="n"/>
      <c r="C826" s="21" t="n"/>
      <c r="D826" s="21" t="n"/>
      <c r="E826" s="21" t="n"/>
      <c r="F826" s="21" t="n"/>
      <c r="G826" s="21" t="n"/>
      <c r="H826" s="21" t="n"/>
      <c r="I826" s="21" t="n"/>
      <c r="J826" s="21" t="n"/>
      <c r="K826" s="21" t="n"/>
      <c r="L826" s="21" t="n"/>
      <c r="M826" s="21" t="n"/>
      <c r="N826" s="21" t="n"/>
    </row>
    <row r="827" ht="14.25" customHeight="1" s="474">
      <c r="A827" s="603" t="n"/>
      <c r="B827" s="21" t="n"/>
      <c r="C827" s="21" t="n"/>
      <c r="D827" s="21" t="n"/>
      <c r="E827" s="21" t="n"/>
      <c r="F827" s="21" t="n"/>
      <c r="G827" s="21" t="n"/>
      <c r="H827" s="21" t="n"/>
      <c r="I827" s="21" t="n"/>
      <c r="J827" s="21" t="n"/>
      <c r="K827" s="21" t="n"/>
      <c r="L827" s="21" t="n"/>
      <c r="M827" s="21" t="n"/>
      <c r="N827" s="21" t="n"/>
    </row>
    <row r="828" ht="14.25" customHeight="1" s="474">
      <c r="A828" s="603" t="n"/>
      <c r="B828" s="21" t="n"/>
      <c r="C828" s="21" t="n"/>
      <c r="D828" s="21" t="n"/>
      <c r="E828" s="21" t="n"/>
      <c r="F828" s="21" t="n"/>
      <c r="G828" s="21" t="n"/>
      <c r="H828" s="21" t="n"/>
      <c r="I828" s="21" t="n"/>
      <c r="J828" s="21" t="n"/>
      <c r="K828" s="21" t="n"/>
      <c r="L828" s="21" t="n"/>
      <c r="M828" s="21" t="n"/>
      <c r="N828" s="21" t="n"/>
    </row>
    <row r="829" ht="14.25" customHeight="1" s="474">
      <c r="A829" s="603" t="n"/>
      <c r="B829" s="21" t="n"/>
      <c r="C829" s="21" t="n"/>
      <c r="D829" s="21" t="n"/>
      <c r="E829" s="21" t="n"/>
      <c r="F829" s="21" t="n"/>
      <c r="G829" s="21" t="n"/>
      <c r="H829" s="21" t="n"/>
      <c r="I829" s="21" t="n"/>
      <c r="J829" s="21" t="n"/>
      <c r="K829" s="21" t="n"/>
      <c r="L829" s="21" t="n"/>
      <c r="M829" s="21" t="n"/>
      <c r="N829" s="21" t="n"/>
    </row>
    <row r="830" ht="14.25" customHeight="1" s="474">
      <c r="A830" s="603" t="n"/>
      <c r="B830" s="21" t="n"/>
      <c r="C830" s="21" t="n"/>
      <c r="D830" s="21" t="n"/>
      <c r="E830" s="21" t="n"/>
      <c r="F830" s="21" t="n"/>
      <c r="G830" s="21" t="n"/>
      <c r="H830" s="21" t="n"/>
      <c r="I830" s="21" t="n"/>
      <c r="J830" s="21" t="n"/>
      <c r="K830" s="21" t="n"/>
      <c r="L830" s="21" t="n"/>
      <c r="M830" s="21" t="n"/>
      <c r="N830" s="21" t="n"/>
    </row>
    <row r="831" ht="14.25" customHeight="1" s="474">
      <c r="A831" s="603" t="n"/>
      <c r="B831" s="21" t="n"/>
      <c r="C831" s="21" t="n"/>
      <c r="D831" s="21" t="n"/>
      <c r="E831" s="21" t="n"/>
      <c r="F831" s="21" t="n"/>
      <c r="G831" s="21" t="n"/>
      <c r="H831" s="21" t="n"/>
      <c r="I831" s="21" t="n"/>
      <c r="J831" s="21" t="n"/>
      <c r="K831" s="21" t="n"/>
      <c r="L831" s="21" t="n"/>
      <c r="M831" s="21" t="n"/>
      <c r="N831" s="21" t="n"/>
    </row>
    <row r="832" ht="14.25" customHeight="1" s="474">
      <c r="A832" s="603" t="n"/>
      <c r="B832" s="21" t="n"/>
      <c r="C832" s="21" t="n"/>
      <c r="D832" s="21" t="n"/>
      <c r="E832" s="21" t="n"/>
      <c r="F832" s="21" t="n"/>
      <c r="G832" s="21" t="n"/>
      <c r="H832" s="21" t="n"/>
      <c r="I832" s="21" t="n"/>
      <c r="J832" s="21" t="n"/>
      <c r="K832" s="21" t="n"/>
      <c r="L832" s="21" t="n"/>
      <c r="M832" s="21" t="n"/>
      <c r="N832" s="21" t="n"/>
    </row>
    <row r="833" ht="14.25" customHeight="1" s="474">
      <c r="A833" s="603" t="n"/>
      <c r="B833" s="21" t="n"/>
      <c r="C833" s="21" t="n"/>
      <c r="D833" s="21" t="n"/>
      <c r="E833" s="21" t="n"/>
      <c r="F833" s="21" t="n"/>
      <c r="G833" s="21" t="n"/>
      <c r="H833" s="21" t="n"/>
      <c r="I833" s="21" t="n"/>
      <c r="J833" s="21" t="n"/>
      <c r="K833" s="21" t="n"/>
      <c r="L833" s="21" t="n"/>
      <c r="M833" s="21" t="n"/>
      <c r="N833" s="21" t="n"/>
    </row>
    <row r="834" ht="14.25" customHeight="1" s="474">
      <c r="A834" s="603" t="n"/>
      <c r="B834" s="21" t="n"/>
      <c r="C834" s="21" t="n"/>
      <c r="D834" s="21" t="n"/>
      <c r="E834" s="21" t="n"/>
      <c r="F834" s="21" t="n"/>
      <c r="G834" s="21" t="n"/>
      <c r="H834" s="21" t="n"/>
      <c r="I834" s="21" t="n"/>
      <c r="J834" s="21" t="n"/>
      <c r="K834" s="21" t="n"/>
      <c r="L834" s="21" t="n"/>
      <c r="M834" s="21" t="n"/>
      <c r="N834" s="21" t="n"/>
    </row>
    <row r="835" ht="14.25" customHeight="1" s="474">
      <c r="A835" s="603" t="n"/>
      <c r="B835" s="21" t="n"/>
      <c r="C835" s="21" t="n"/>
      <c r="D835" s="21" t="n"/>
      <c r="E835" s="21" t="n"/>
      <c r="F835" s="21" t="n"/>
      <c r="G835" s="21" t="n"/>
      <c r="H835" s="21" t="n"/>
      <c r="I835" s="21" t="n"/>
      <c r="J835" s="21" t="n"/>
      <c r="K835" s="21" t="n"/>
      <c r="L835" s="21" t="n"/>
      <c r="M835" s="21" t="n"/>
      <c r="N835" s="21" t="n"/>
    </row>
    <row r="836" ht="14.25" customHeight="1" s="474">
      <c r="A836" s="603" t="n"/>
      <c r="B836" s="21" t="n"/>
      <c r="C836" s="21" t="n"/>
      <c r="D836" s="21" t="n"/>
      <c r="E836" s="21" t="n"/>
      <c r="F836" s="21" t="n"/>
      <c r="G836" s="21" t="n"/>
      <c r="H836" s="21" t="n"/>
      <c r="I836" s="21" t="n"/>
      <c r="J836" s="21" t="n"/>
      <c r="K836" s="21" t="n"/>
      <c r="L836" s="21" t="n"/>
      <c r="M836" s="21" t="n"/>
      <c r="N836" s="21" t="n"/>
    </row>
    <row r="837" ht="14.25" customHeight="1" s="474">
      <c r="A837" s="603" t="n"/>
      <c r="B837" s="21" t="n"/>
      <c r="C837" s="21" t="n"/>
      <c r="D837" s="21" t="n"/>
      <c r="E837" s="21" t="n"/>
      <c r="F837" s="21" t="n"/>
      <c r="G837" s="21" t="n"/>
      <c r="H837" s="21" t="n"/>
      <c r="I837" s="21" t="n"/>
      <c r="J837" s="21" t="n"/>
      <c r="K837" s="21" t="n"/>
      <c r="L837" s="21" t="n"/>
      <c r="M837" s="21" t="n"/>
      <c r="N837" s="21" t="n"/>
    </row>
    <row r="838" ht="14.25" customHeight="1" s="474">
      <c r="A838" s="603" t="n"/>
      <c r="B838" s="21" t="n"/>
      <c r="C838" s="21" t="n"/>
      <c r="D838" s="21" t="n"/>
      <c r="E838" s="21" t="n"/>
      <c r="F838" s="21" t="n"/>
      <c r="G838" s="21" t="n"/>
      <c r="H838" s="21" t="n"/>
      <c r="I838" s="21" t="n"/>
      <c r="J838" s="21" t="n"/>
      <c r="K838" s="21" t="n"/>
      <c r="L838" s="21" t="n"/>
      <c r="M838" s="21" t="n"/>
      <c r="N838" s="21" t="n"/>
    </row>
    <row r="839" ht="14.25" customHeight="1" s="474">
      <c r="A839" s="603" t="n"/>
      <c r="B839" s="21" t="n"/>
      <c r="C839" s="21" t="n"/>
      <c r="D839" s="21" t="n"/>
      <c r="E839" s="21" t="n"/>
      <c r="F839" s="21" t="n"/>
      <c r="G839" s="21" t="n"/>
      <c r="H839" s="21" t="n"/>
      <c r="I839" s="21" t="n"/>
      <c r="J839" s="21" t="n"/>
      <c r="K839" s="21" t="n"/>
      <c r="L839" s="21" t="n"/>
      <c r="M839" s="21" t="n"/>
      <c r="N839" s="21" t="n"/>
    </row>
    <row r="840" ht="14.25" customHeight="1" s="474">
      <c r="A840" s="603" t="n"/>
      <c r="B840" s="21" t="n"/>
      <c r="C840" s="21" t="n"/>
      <c r="D840" s="21" t="n"/>
      <c r="E840" s="21" t="n"/>
      <c r="F840" s="21" t="n"/>
      <c r="G840" s="21" t="n"/>
      <c r="H840" s="21" t="n"/>
      <c r="I840" s="21" t="n"/>
      <c r="J840" s="21" t="n"/>
      <c r="K840" s="21" t="n"/>
      <c r="L840" s="21" t="n"/>
      <c r="M840" s="21" t="n"/>
      <c r="N840" s="21" t="n"/>
    </row>
    <row r="841" ht="14.25" customHeight="1" s="474">
      <c r="A841" s="603" t="n"/>
      <c r="B841" s="21" t="n"/>
      <c r="C841" s="21" t="n"/>
      <c r="D841" s="21" t="n"/>
      <c r="E841" s="21" t="n"/>
      <c r="F841" s="21" t="n"/>
      <c r="G841" s="21" t="n"/>
      <c r="H841" s="21" t="n"/>
      <c r="I841" s="21" t="n"/>
      <c r="J841" s="21" t="n"/>
      <c r="K841" s="21" t="n"/>
      <c r="L841" s="21" t="n"/>
      <c r="M841" s="21" t="n"/>
      <c r="N841" s="21" t="n"/>
    </row>
    <row r="842" ht="14.25" customHeight="1" s="474">
      <c r="A842" s="603" t="n"/>
      <c r="B842" s="21" t="n"/>
      <c r="C842" s="21" t="n"/>
      <c r="D842" s="21" t="n"/>
      <c r="E842" s="21" t="n"/>
      <c r="F842" s="21" t="n"/>
      <c r="G842" s="21" t="n"/>
      <c r="H842" s="21" t="n"/>
      <c r="I842" s="21" t="n"/>
      <c r="J842" s="21" t="n"/>
      <c r="K842" s="21" t="n"/>
      <c r="L842" s="21" t="n"/>
      <c r="M842" s="21" t="n"/>
      <c r="N842" s="21" t="n"/>
    </row>
    <row r="843" ht="14.25" customHeight="1" s="474">
      <c r="A843" s="603" t="n"/>
      <c r="B843" s="21" t="n"/>
      <c r="C843" s="21" t="n"/>
      <c r="D843" s="21" t="n"/>
      <c r="E843" s="21" t="n"/>
      <c r="F843" s="21" t="n"/>
      <c r="G843" s="21" t="n"/>
      <c r="H843" s="21" t="n"/>
      <c r="I843" s="21" t="n"/>
      <c r="J843" s="21" t="n"/>
      <c r="K843" s="21" t="n"/>
      <c r="L843" s="21" t="n"/>
      <c r="M843" s="21" t="n"/>
      <c r="N843" s="21" t="n"/>
    </row>
    <row r="844" ht="14.25" customHeight="1" s="474">
      <c r="A844" s="603" t="n"/>
      <c r="B844" s="21" t="n"/>
      <c r="C844" s="21" t="n"/>
      <c r="D844" s="21" t="n"/>
      <c r="E844" s="21" t="n"/>
      <c r="F844" s="21" t="n"/>
      <c r="G844" s="21" t="n"/>
      <c r="H844" s="21" t="n"/>
      <c r="I844" s="21" t="n"/>
      <c r="J844" s="21" t="n"/>
      <c r="K844" s="21" t="n"/>
      <c r="L844" s="21" t="n"/>
      <c r="M844" s="21" t="n"/>
      <c r="N844" s="21" t="n"/>
    </row>
    <row r="845" ht="14.25" customHeight="1" s="474">
      <c r="A845" s="603" t="n"/>
      <c r="B845" s="21" t="n"/>
      <c r="C845" s="21" t="n"/>
      <c r="D845" s="21" t="n"/>
      <c r="E845" s="21" t="n"/>
      <c r="F845" s="21" t="n"/>
      <c r="G845" s="21" t="n"/>
      <c r="H845" s="21" t="n"/>
      <c r="I845" s="21" t="n"/>
      <c r="J845" s="21" t="n"/>
      <c r="K845" s="21" t="n"/>
      <c r="L845" s="21" t="n"/>
      <c r="M845" s="21" t="n"/>
      <c r="N845" s="21" t="n"/>
    </row>
    <row r="846" ht="14.25" customHeight="1" s="474">
      <c r="A846" s="603" t="n"/>
      <c r="B846" s="21" t="n"/>
      <c r="C846" s="21" t="n"/>
      <c r="D846" s="21" t="n"/>
      <c r="E846" s="21" t="n"/>
      <c r="F846" s="21" t="n"/>
      <c r="G846" s="21" t="n"/>
      <c r="H846" s="21" t="n"/>
      <c r="I846" s="21" t="n"/>
      <c r="J846" s="21" t="n"/>
      <c r="K846" s="21" t="n"/>
      <c r="L846" s="21" t="n"/>
      <c r="M846" s="21" t="n"/>
      <c r="N846" s="21" t="n"/>
    </row>
    <row r="847" ht="14.25" customHeight="1" s="474">
      <c r="A847" s="603" t="n"/>
      <c r="B847" s="21" t="n"/>
      <c r="C847" s="21" t="n"/>
      <c r="D847" s="21" t="n"/>
      <c r="E847" s="21" t="n"/>
      <c r="F847" s="21" t="n"/>
      <c r="G847" s="21" t="n"/>
      <c r="H847" s="21" t="n"/>
      <c r="I847" s="21" t="n"/>
      <c r="J847" s="21" t="n"/>
      <c r="K847" s="21" t="n"/>
      <c r="L847" s="21" t="n"/>
      <c r="M847" s="21" t="n"/>
      <c r="N847" s="21" t="n"/>
    </row>
    <row r="848" ht="14.25" customHeight="1" s="474">
      <c r="A848" s="603" t="n"/>
      <c r="B848" s="21" t="n"/>
      <c r="C848" s="21" t="n"/>
      <c r="D848" s="21" t="n"/>
      <c r="E848" s="21" t="n"/>
      <c r="F848" s="21" t="n"/>
      <c r="G848" s="21" t="n"/>
      <c r="H848" s="21" t="n"/>
      <c r="I848" s="21" t="n"/>
      <c r="J848" s="21" t="n"/>
      <c r="K848" s="21" t="n"/>
      <c r="L848" s="21" t="n"/>
      <c r="M848" s="21" t="n"/>
      <c r="N848" s="21" t="n"/>
    </row>
    <row r="849" ht="14.25" customHeight="1" s="474">
      <c r="A849" s="603" t="n"/>
      <c r="B849" s="21" t="n"/>
      <c r="C849" s="21" t="n"/>
      <c r="D849" s="21" t="n"/>
      <c r="E849" s="21" t="n"/>
      <c r="F849" s="21" t="n"/>
      <c r="G849" s="21" t="n"/>
      <c r="H849" s="21" t="n"/>
      <c r="I849" s="21" t="n"/>
      <c r="J849" s="21" t="n"/>
      <c r="K849" s="21" t="n"/>
      <c r="L849" s="21" t="n"/>
      <c r="M849" s="21" t="n"/>
      <c r="N849" s="21" t="n"/>
    </row>
    <row r="850" ht="14.25" customHeight="1" s="474">
      <c r="A850" s="603" t="n"/>
      <c r="B850" s="21" t="n"/>
      <c r="C850" s="21" t="n"/>
      <c r="D850" s="21" t="n"/>
      <c r="E850" s="21" t="n"/>
      <c r="F850" s="21" t="n"/>
      <c r="G850" s="21" t="n"/>
      <c r="H850" s="21" t="n"/>
      <c r="I850" s="21" t="n"/>
      <c r="J850" s="21" t="n"/>
      <c r="K850" s="21" t="n"/>
      <c r="L850" s="21" t="n"/>
      <c r="M850" s="21" t="n"/>
      <c r="N850" s="21" t="n"/>
    </row>
    <row r="851" ht="14.25" customHeight="1" s="474">
      <c r="A851" s="603" t="n"/>
      <c r="B851" s="21" t="n"/>
      <c r="C851" s="21" t="n"/>
      <c r="D851" s="21" t="n"/>
      <c r="E851" s="21" t="n"/>
      <c r="F851" s="21" t="n"/>
      <c r="G851" s="21" t="n"/>
      <c r="H851" s="21" t="n"/>
      <c r="I851" s="21" t="n"/>
      <c r="J851" s="21" t="n"/>
      <c r="K851" s="21" t="n"/>
      <c r="L851" s="21" t="n"/>
      <c r="M851" s="21" t="n"/>
      <c r="N851" s="21" t="n"/>
    </row>
    <row r="852" ht="14.25" customHeight="1" s="474">
      <c r="A852" s="603" t="n"/>
      <c r="B852" s="21" t="n"/>
      <c r="C852" s="21" t="n"/>
      <c r="D852" s="21" t="n"/>
      <c r="E852" s="21" t="n"/>
      <c r="F852" s="21" t="n"/>
      <c r="G852" s="21" t="n"/>
      <c r="H852" s="21" t="n"/>
      <c r="I852" s="21" t="n"/>
      <c r="J852" s="21" t="n"/>
      <c r="K852" s="21" t="n"/>
      <c r="L852" s="21" t="n"/>
      <c r="M852" s="21" t="n"/>
      <c r="N852" s="21" t="n"/>
    </row>
    <row r="853" ht="14.25" customHeight="1" s="474">
      <c r="A853" s="603" t="n"/>
      <c r="B853" s="21" t="n"/>
      <c r="C853" s="21" t="n"/>
      <c r="D853" s="21" t="n"/>
      <c r="E853" s="21" t="n"/>
      <c r="F853" s="21" t="n"/>
      <c r="G853" s="21" t="n"/>
      <c r="H853" s="21" t="n"/>
      <c r="I853" s="21" t="n"/>
      <c r="J853" s="21" t="n"/>
      <c r="K853" s="21" t="n"/>
      <c r="L853" s="21" t="n"/>
      <c r="M853" s="21" t="n"/>
      <c r="N853" s="21" t="n"/>
    </row>
    <row r="854" ht="14.25" customHeight="1" s="474">
      <c r="A854" s="603" t="n"/>
      <c r="B854" s="21" t="n"/>
      <c r="C854" s="21" t="n"/>
      <c r="D854" s="21" t="n"/>
      <c r="E854" s="21" t="n"/>
      <c r="F854" s="21" t="n"/>
      <c r="G854" s="21" t="n"/>
      <c r="H854" s="21" t="n"/>
      <c r="I854" s="21" t="n"/>
      <c r="J854" s="21" t="n"/>
      <c r="K854" s="21" t="n"/>
      <c r="L854" s="21" t="n"/>
      <c r="M854" s="21" t="n"/>
      <c r="N854" s="21" t="n"/>
    </row>
    <row r="855" ht="14.25" customHeight="1" s="474">
      <c r="A855" s="603" t="n"/>
      <c r="B855" s="21" t="n"/>
      <c r="C855" s="21" t="n"/>
      <c r="D855" s="21" t="n"/>
      <c r="E855" s="21" t="n"/>
      <c r="F855" s="21" t="n"/>
      <c r="G855" s="21" t="n"/>
      <c r="H855" s="21" t="n"/>
      <c r="I855" s="21" t="n"/>
      <c r="J855" s="21" t="n"/>
      <c r="K855" s="21" t="n"/>
      <c r="L855" s="21" t="n"/>
      <c r="M855" s="21" t="n"/>
      <c r="N855" s="21" t="n"/>
    </row>
    <row r="856" ht="14.25" customHeight="1" s="474">
      <c r="A856" s="603" t="n"/>
      <c r="B856" s="21" t="n"/>
      <c r="C856" s="21" t="n"/>
      <c r="D856" s="21" t="n"/>
      <c r="E856" s="21" t="n"/>
      <c r="F856" s="21" t="n"/>
      <c r="G856" s="21" t="n"/>
      <c r="H856" s="21" t="n"/>
      <c r="I856" s="21" t="n"/>
      <c r="J856" s="21" t="n"/>
      <c r="K856" s="21" t="n"/>
      <c r="L856" s="21" t="n"/>
      <c r="M856" s="21" t="n"/>
      <c r="N856" s="21" t="n"/>
    </row>
    <row r="857" ht="14.25" customHeight="1" s="474">
      <c r="A857" s="603" t="n"/>
      <c r="B857" s="21" t="n"/>
      <c r="C857" s="21" t="n"/>
      <c r="D857" s="21" t="n"/>
      <c r="E857" s="21" t="n"/>
      <c r="F857" s="21" t="n"/>
      <c r="G857" s="21" t="n"/>
      <c r="H857" s="21" t="n"/>
      <c r="I857" s="21" t="n"/>
      <c r="J857" s="21" t="n"/>
      <c r="K857" s="21" t="n"/>
      <c r="L857" s="21" t="n"/>
      <c r="M857" s="21" t="n"/>
      <c r="N857" s="21" t="n"/>
    </row>
    <row r="858" ht="14.25" customHeight="1" s="474">
      <c r="A858" s="603" t="n"/>
      <c r="B858" s="21" t="n"/>
      <c r="C858" s="21" t="n"/>
      <c r="D858" s="21" t="n"/>
      <c r="E858" s="21" t="n"/>
      <c r="F858" s="21" t="n"/>
      <c r="G858" s="21" t="n"/>
      <c r="H858" s="21" t="n"/>
      <c r="I858" s="21" t="n"/>
      <c r="J858" s="21" t="n"/>
      <c r="K858" s="21" t="n"/>
      <c r="L858" s="21" t="n"/>
      <c r="M858" s="21" t="n"/>
      <c r="N858" s="21" t="n"/>
    </row>
    <row r="859" ht="14.25" customHeight="1" s="474">
      <c r="A859" s="603" t="n"/>
      <c r="B859" s="21" t="n"/>
      <c r="C859" s="21" t="n"/>
      <c r="D859" s="21" t="n"/>
      <c r="E859" s="21" t="n"/>
      <c r="F859" s="21" t="n"/>
      <c r="G859" s="21" t="n"/>
      <c r="H859" s="21" t="n"/>
      <c r="I859" s="21" t="n"/>
      <c r="J859" s="21" t="n"/>
      <c r="K859" s="21" t="n"/>
      <c r="L859" s="21" t="n"/>
      <c r="M859" s="21" t="n"/>
      <c r="N859" s="21" t="n"/>
    </row>
    <row r="860" ht="14.25" customHeight="1" s="474">
      <c r="A860" s="603" t="n"/>
      <c r="B860" s="21" t="n"/>
      <c r="C860" s="21" t="n"/>
      <c r="D860" s="21" t="n"/>
      <c r="E860" s="21" t="n"/>
      <c r="F860" s="21" t="n"/>
      <c r="G860" s="21" t="n"/>
      <c r="H860" s="21" t="n"/>
      <c r="I860" s="21" t="n"/>
      <c r="J860" s="21" t="n"/>
      <c r="K860" s="21" t="n"/>
      <c r="L860" s="21" t="n"/>
      <c r="M860" s="21" t="n"/>
      <c r="N860" s="21" t="n"/>
    </row>
    <row r="861" ht="14.25" customHeight="1" s="474">
      <c r="A861" s="603" t="n"/>
      <c r="B861" s="21" t="n"/>
      <c r="C861" s="21" t="n"/>
      <c r="D861" s="21" t="n"/>
      <c r="E861" s="21" t="n"/>
      <c r="F861" s="21" t="n"/>
      <c r="G861" s="21" t="n"/>
      <c r="H861" s="21" t="n"/>
      <c r="I861" s="21" t="n"/>
      <c r="J861" s="21" t="n"/>
      <c r="K861" s="21" t="n"/>
      <c r="L861" s="21" t="n"/>
      <c r="M861" s="21" t="n"/>
      <c r="N861" s="21" t="n"/>
    </row>
    <row r="862" ht="14.25" customHeight="1" s="474">
      <c r="A862" s="603" t="n"/>
      <c r="B862" s="21" t="n"/>
      <c r="C862" s="21" t="n"/>
      <c r="D862" s="21" t="n"/>
      <c r="E862" s="21" t="n"/>
      <c r="F862" s="21" t="n"/>
      <c r="G862" s="21" t="n"/>
      <c r="H862" s="21" t="n"/>
      <c r="I862" s="21" t="n"/>
      <c r="J862" s="21" t="n"/>
      <c r="K862" s="21" t="n"/>
      <c r="L862" s="21" t="n"/>
      <c r="M862" s="21" t="n"/>
      <c r="N862" s="21" t="n"/>
    </row>
    <row r="863" ht="14.25" customHeight="1" s="474">
      <c r="A863" s="603" t="n"/>
      <c r="B863" s="21" t="n"/>
      <c r="C863" s="21" t="n"/>
      <c r="D863" s="21" t="n"/>
      <c r="E863" s="21" t="n"/>
      <c r="F863" s="21" t="n"/>
      <c r="G863" s="21" t="n"/>
      <c r="H863" s="21" t="n"/>
      <c r="I863" s="21" t="n"/>
      <c r="J863" s="21" t="n"/>
      <c r="K863" s="21" t="n"/>
      <c r="L863" s="21" t="n"/>
      <c r="M863" s="21" t="n"/>
      <c r="N863" s="21" t="n"/>
    </row>
    <row r="864" ht="14.25" customHeight="1" s="474">
      <c r="A864" s="603" t="n"/>
      <c r="B864" s="21" t="n"/>
      <c r="C864" s="21" t="n"/>
      <c r="D864" s="21" t="n"/>
      <c r="E864" s="21" t="n"/>
      <c r="F864" s="21" t="n"/>
      <c r="G864" s="21" t="n"/>
      <c r="H864" s="21" t="n"/>
      <c r="I864" s="21" t="n"/>
      <c r="J864" s="21" t="n"/>
      <c r="K864" s="21" t="n"/>
      <c r="L864" s="21" t="n"/>
      <c r="M864" s="21" t="n"/>
      <c r="N864" s="21" t="n"/>
    </row>
    <row r="865" ht="14.25" customHeight="1" s="474">
      <c r="A865" s="603" t="n"/>
      <c r="B865" s="21" t="n"/>
      <c r="C865" s="21" t="n"/>
      <c r="D865" s="21" t="n"/>
      <c r="E865" s="21" t="n"/>
      <c r="F865" s="21" t="n"/>
      <c r="G865" s="21" t="n"/>
      <c r="H865" s="21" t="n"/>
      <c r="I865" s="21" t="n"/>
      <c r="J865" s="21" t="n"/>
      <c r="K865" s="21" t="n"/>
      <c r="L865" s="21" t="n"/>
      <c r="M865" s="21" t="n"/>
      <c r="N865" s="21" t="n"/>
    </row>
    <row r="866" ht="14.25" customHeight="1" s="474">
      <c r="A866" s="603" t="n"/>
      <c r="B866" s="21" t="n"/>
      <c r="C866" s="21" t="n"/>
      <c r="D866" s="21" t="n"/>
      <c r="E866" s="21" t="n"/>
      <c r="F866" s="21" t="n"/>
      <c r="G866" s="21" t="n"/>
      <c r="H866" s="21" t="n"/>
      <c r="I866" s="21" t="n"/>
      <c r="J866" s="21" t="n"/>
      <c r="K866" s="21" t="n"/>
      <c r="L866" s="21" t="n"/>
      <c r="M866" s="21" t="n"/>
      <c r="N866" s="21" t="n"/>
    </row>
    <row r="867" ht="14.25" customHeight="1" s="474">
      <c r="A867" s="603" t="n"/>
      <c r="B867" s="21" t="n"/>
      <c r="C867" s="21" t="n"/>
      <c r="D867" s="21" t="n"/>
      <c r="E867" s="21" t="n"/>
      <c r="F867" s="21" t="n"/>
      <c r="G867" s="21" t="n"/>
      <c r="H867" s="21" t="n"/>
      <c r="I867" s="21" t="n"/>
      <c r="J867" s="21" t="n"/>
      <c r="K867" s="21" t="n"/>
      <c r="L867" s="21" t="n"/>
      <c r="M867" s="21" t="n"/>
      <c r="N867" s="21" t="n"/>
    </row>
    <row r="868" ht="14.25" customHeight="1" s="474">
      <c r="A868" s="603" t="n"/>
      <c r="B868" s="21" t="n"/>
      <c r="C868" s="21" t="n"/>
      <c r="D868" s="21" t="n"/>
      <c r="E868" s="21" t="n"/>
      <c r="F868" s="21" t="n"/>
      <c r="G868" s="21" t="n"/>
      <c r="H868" s="21" t="n"/>
      <c r="I868" s="21" t="n"/>
      <c r="J868" s="21" t="n"/>
      <c r="K868" s="21" t="n"/>
      <c r="L868" s="21" t="n"/>
      <c r="M868" s="21" t="n"/>
      <c r="N868" s="21" t="n"/>
    </row>
    <row r="869" ht="14.25" customHeight="1" s="474">
      <c r="A869" s="603" t="n"/>
      <c r="B869" s="21" t="n"/>
      <c r="C869" s="21" t="n"/>
      <c r="D869" s="21" t="n"/>
      <c r="E869" s="21" t="n"/>
      <c r="F869" s="21" t="n"/>
      <c r="G869" s="21" t="n"/>
      <c r="H869" s="21" t="n"/>
      <c r="I869" s="21" t="n"/>
      <c r="J869" s="21" t="n"/>
      <c r="K869" s="21" t="n"/>
      <c r="L869" s="21" t="n"/>
      <c r="M869" s="21" t="n"/>
      <c r="N869" s="21" t="n"/>
    </row>
    <row r="870" ht="14.25" customHeight="1" s="474">
      <c r="A870" s="603" t="n"/>
      <c r="B870" s="21" t="n"/>
      <c r="C870" s="21" t="n"/>
      <c r="D870" s="21" t="n"/>
      <c r="E870" s="21" t="n"/>
      <c r="F870" s="21" t="n"/>
      <c r="G870" s="21" t="n"/>
      <c r="H870" s="21" t="n"/>
      <c r="I870" s="21" t="n"/>
      <c r="J870" s="21" t="n"/>
      <c r="K870" s="21" t="n"/>
      <c r="L870" s="21" t="n"/>
      <c r="M870" s="21" t="n"/>
      <c r="N870" s="21" t="n"/>
    </row>
    <row r="871" ht="14.25" customHeight="1" s="474">
      <c r="A871" s="603" t="n"/>
      <c r="B871" s="21" t="n"/>
      <c r="C871" s="21" t="n"/>
      <c r="D871" s="21" t="n"/>
      <c r="E871" s="21" t="n"/>
      <c r="F871" s="21" t="n"/>
      <c r="G871" s="21" t="n"/>
      <c r="H871" s="21" t="n"/>
      <c r="I871" s="21" t="n"/>
      <c r="J871" s="21" t="n"/>
      <c r="K871" s="21" t="n"/>
      <c r="L871" s="21" t="n"/>
      <c r="M871" s="21" t="n"/>
      <c r="N871" s="21" t="n"/>
    </row>
    <row r="872" ht="14.25" customHeight="1" s="474">
      <c r="A872" s="603" t="n"/>
      <c r="B872" s="21" t="n"/>
      <c r="C872" s="21" t="n"/>
      <c r="D872" s="21" t="n"/>
      <c r="E872" s="21" t="n"/>
      <c r="F872" s="21" t="n"/>
      <c r="G872" s="21" t="n"/>
      <c r="H872" s="21" t="n"/>
      <c r="I872" s="21" t="n"/>
      <c r="J872" s="21" t="n"/>
      <c r="K872" s="21" t="n"/>
      <c r="L872" s="21" t="n"/>
      <c r="M872" s="21" t="n"/>
      <c r="N872" s="21" t="n"/>
    </row>
    <row r="873" ht="14.25" customHeight="1" s="474">
      <c r="A873" s="603" t="n"/>
      <c r="B873" s="21" t="n"/>
      <c r="C873" s="21" t="n"/>
      <c r="D873" s="21" t="n"/>
      <c r="E873" s="21" t="n"/>
      <c r="F873" s="21" t="n"/>
      <c r="G873" s="21" t="n"/>
      <c r="H873" s="21" t="n"/>
      <c r="I873" s="21" t="n"/>
      <c r="J873" s="21" t="n"/>
      <c r="K873" s="21" t="n"/>
      <c r="L873" s="21" t="n"/>
      <c r="M873" s="21" t="n"/>
      <c r="N873" s="21" t="n"/>
    </row>
    <row r="874" ht="14.25" customHeight="1" s="474">
      <c r="A874" s="603" t="n"/>
      <c r="B874" s="21" t="n"/>
      <c r="C874" s="21" t="n"/>
      <c r="D874" s="21" t="n"/>
      <c r="E874" s="21" t="n"/>
      <c r="F874" s="21" t="n"/>
      <c r="G874" s="21" t="n"/>
      <c r="H874" s="21" t="n"/>
      <c r="I874" s="21" t="n"/>
      <c r="J874" s="21" t="n"/>
      <c r="K874" s="21" t="n"/>
      <c r="L874" s="21" t="n"/>
      <c r="M874" s="21" t="n"/>
      <c r="N874" s="21" t="n"/>
    </row>
    <row r="875" ht="14.25" customHeight="1" s="474">
      <c r="A875" s="603" t="n"/>
      <c r="B875" s="21" t="n"/>
      <c r="C875" s="21" t="n"/>
      <c r="D875" s="21" t="n"/>
      <c r="E875" s="21" t="n"/>
      <c r="F875" s="21" t="n"/>
      <c r="G875" s="21" t="n"/>
      <c r="H875" s="21" t="n"/>
      <c r="I875" s="21" t="n"/>
      <c r="J875" s="21" t="n"/>
      <c r="K875" s="21" t="n"/>
      <c r="L875" s="21" t="n"/>
      <c r="M875" s="21" t="n"/>
      <c r="N875" s="21" t="n"/>
    </row>
    <row r="876" ht="14.25" customHeight="1" s="474">
      <c r="A876" s="603" t="n"/>
      <c r="B876" s="21" t="n"/>
      <c r="C876" s="21" t="n"/>
      <c r="D876" s="21" t="n"/>
      <c r="E876" s="21" t="n"/>
      <c r="F876" s="21" t="n"/>
      <c r="G876" s="21" t="n"/>
      <c r="H876" s="21" t="n"/>
      <c r="I876" s="21" t="n"/>
      <c r="J876" s="21" t="n"/>
      <c r="K876" s="21" t="n"/>
      <c r="L876" s="21" t="n"/>
      <c r="M876" s="21" t="n"/>
      <c r="N876" s="21" t="n"/>
    </row>
    <row r="877" ht="14.25" customHeight="1" s="474">
      <c r="A877" s="603" t="n"/>
      <c r="B877" s="21" t="n"/>
      <c r="C877" s="21" t="n"/>
      <c r="D877" s="21" t="n"/>
      <c r="E877" s="21" t="n"/>
      <c r="F877" s="21" t="n"/>
      <c r="G877" s="21" t="n"/>
      <c r="H877" s="21" t="n"/>
      <c r="I877" s="21" t="n"/>
      <c r="J877" s="21" t="n"/>
      <c r="K877" s="21" t="n"/>
      <c r="L877" s="21" t="n"/>
      <c r="M877" s="21" t="n"/>
      <c r="N877" s="21" t="n"/>
    </row>
    <row r="878" ht="14.25" customHeight="1" s="474">
      <c r="A878" s="603" t="n"/>
      <c r="B878" s="21" t="n"/>
      <c r="C878" s="21" t="n"/>
      <c r="D878" s="21" t="n"/>
      <c r="E878" s="21" t="n"/>
      <c r="F878" s="21" t="n"/>
      <c r="G878" s="21" t="n"/>
      <c r="H878" s="21" t="n"/>
      <c r="I878" s="21" t="n"/>
      <c r="J878" s="21" t="n"/>
      <c r="K878" s="21" t="n"/>
      <c r="L878" s="21" t="n"/>
      <c r="M878" s="21" t="n"/>
      <c r="N878" s="21" t="n"/>
    </row>
    <row r="879" ht="14.25" customHeight="1" s="474">
      <c r="A879" s="603" t="n"/>
      <c r="B879" s="21" t="n"/>
      <c r="C879" s="21" t="n"/>
      <c r="D879" s="21" t="n"/>
      <c r="E879" s="21" t="n"/>
      <c r="F879" s="21" t="n"/>
      <c r="G879" s="21" t="n"/>
      <c r="H879" s="21" t="n"/>
      <c r="I879" s="21" t="n"/>
      <c r="J879" s="21" t="n"/>
      <c r="K879" s="21" t="n"/>
      <c r="L879" s="21" t="n"/>
      <c r="M879" s="21" t="n"/>
      <c r="N879" s="21" t="n"/>
    </row>
    <row r="880" ht="14.25" customHeight="1" s="474">
      <c r="A880" s="603" t="n"/>
      <c r="B880" s="21" t="n"/>
      <c r="C880" s="21" t="n"/>
      <c r="D880" s="21" t="n"/>
      <c r="E880" s="21" t="n"/>
      <c r="F880" s="21" t="n"/>
      <c r="G880" s="21" t="n"/>
      <c r="H880" s="21" t="n"/>
      <c r="I880" s="21" t="n"/>
      <c r="J880" s="21" t="n"/>
      <c r="K880" s="21" t="n"/>
      <c r="L880" s="21" t="n"/>
      <c r="M880" s="21" t="n"/>
      <c r="N880" s="21" t="n"/>
    </row>
    <row r="881" ht="14.25" customHeight="1" s="474">
      <c r="A881" s="603" t="n"/>
      <c r="B881" s="21" t="n"/>
      <c r="C881" s="21" t="n"/>
      <c r="D881" s="21" t="n"/>
      <c r="E881" s="21" t="n"/>
      <c r="F881" s="21" t="n"/>
      <c r="G881" s="21" t="n"/>
      <c r="H881" s="21" t="n"/>
      <c r="I881" s="21" t="n"/>
      <c r="J881" s="21" t="n"/>
      <c r="K881" s="21" t="n"/>
      <c r="L881" s="21" t="n"/>
      <c r="M881" s="21" t="n"/>
      <c r="N881" s="21" t="n"/>
    </row>
    <row r="882" ht="14.25" customHeight="1" s="474">
      <c r="A882" s="603" t="n"/>
      <c r="B882" s="21" t="n"/>
      <c r="C882" s="21" t="n"/>
      <c r="D882" s="21" t="n"/>
      <c r="E882" s="21" t="n"/>
      <c r="F882" s="21" t="n"/>
      <c r="G882" s="21" t="n"/>
      <c r="H882" s="21" t="n"/>
      <c r="I882" s="21" t="n"/>
      <c r="J882" s="21" t="n"/>
      <c r="K882" s="21" t="n"/>
      <c r="L882" s="21" t="n"/>
      <c r="M882" s="21" t="n"/>
      <c r="N882" s="21" t="n"/>
    </row>
    <row r="883" ht="14.25" customHeight="1" s="474">
      <c r="A883" s="603" t="n"/>
      <c r="B883" s="21" t="n"/>
      <c r="C883" s="21" t="n"/>
      <c r="D883" s="21" t="n"/>
      <c r="E883" s="21" t="n"/>
      <c r="F883" s="21" t="n"/>
      <c r="G883" s="21" t="n"/>
      <c r="H883" s="21" t="n"/>
      <c r="I883" s="21" t="n"/>
      <c r="J883" s="21" t="n"/>
      <c r="K883" s="21" t="n"/>
      <c r="L883" s="21" t="n"/>
      <c r="M883" s="21" t="n"/>
      <c r="N883" s="21" t="n"/>
    </row>
    <row r="884" ht="14.25" customHeight="1" s="474">
      <c r="A884" s="603" t="n"/>
      <c r="B884" s="21" t="n"/>
      <c r="C884" s="21" t="n"/>
      <c r="D884" s="21" t="n"/>
      <c r="E884" s="21" t="n"/>
      <c r="F884" s="21" t="n"/>
      <c r="G884" s="21" t="n"/>
      <c r="H884" s="21" t="n"/>
      <c r="I884" s="21" t="n"/>
      <c r="J884" s="21" t="n"/>
      <c r="K884" s="21" t="n"/>
      <c r="L884" s="21" t="n"/>
      <c r="M884" s="21" t="n"/>
      <c r="N884" s="21" t="n"/>
    </row>
    <row r="885" ht="14.25" customHeight="1" s="474">
      <c r="A885" s="603" t="n"/>
      <c r="B885" s="21" t="n"/>
      <c r="C885" s="21" t="n"/>
      <c r="D885" s="21" t="n"/>
      <c r="E885" s="21" t="n"/>
      <c r="F885" s="21" t="n"/>
      <c r="G885" s="21" t="n"/>
      <c r="H885" s="21" t="n"/>
      <c r="I885" s="21" t="n"/>
      <c r="J885" s="21" t="n"/>
      <c r="K885" s="21" t="n"/>
      <c r="L885" s="21" t="n"/>
      <c r="M885" s="21" t="n"/>
      <c r="N885" s="21" t="n"/>
    </row>
    <row r="886" ht="14.25" customHeight="1" s="474">
      <c r="A886" s="603" t="n"/>
      <c r="B886" s="21" t="n"/>
      <c r="C886" s="21" t="n"/>
      <c r="D886" s="21" t="n"/>
      <c r="E886" s="21" t="n"/>
      <c r="F886" s="21" t="n"/>
      <c r="G886" s="21" t="n"/>
      <c r="H886" s="21" t="n"/>
      <c r="I886" s="21" t="n"/>
      <c r="J886" s="21" t="n"/>
      <c r="K886" s="21" t="n"/>
      <c r="L886" s="21" t="n"/>
      <c r="M886" s="21" t="n"/>
      <c r="N886" s="21" t="n"/>
    </row>
    <row r="887" ht="14.25" customHeight="1" s="474">
      <c r="A887" s="603" t="n"/>
      <c r="B887" s="21" t="n"/>
      <c r="C887" s="21" t="n"/>
      <c r="D887" s="21" t="n"/>
      <c r="E887" s="21" t="n"/>
      <c r="F887" s="21" t="n"/>
      <c r="G887" s="21" t="n"/>
      <c r="H887" s="21" t="n"/>
      <c r="I887" s="21" t="n"/>
      <c r="J887" s="21" t="n"/>
      <c r="K887" s="21" t="n"/>
      <c r="L887" s="21" t="n"/>
      <c r="M887" s="21" t="n"/>
      <c r="N887" s="21" t="n"/>
    </row>
    <row r="888" ht="14.25" customHeight="1" s="474">
      <c r="A888" s="603" t="n"/>
      <c r="B888" s="21" t="n"/>
      <c r="C888" s="21" t="n"/>
      <c r="D888" s="21" t="n"/>
      <c r="E888" s="21" t="n"/>
      <c r="F888" s="21" t="n"/>
      <c r="G888" s="21" t="n"/>
      <c r="H888" s="21" t="n"/>
      <c r="I888" s="21" t="n"/>
      <c r="J888" s="21" t="n"/>
      <c r="K888" s="21" t="n"/>
      <c r="L888" s="21" t="n"/>
      <c r="M888" s="21" t="n"/>
      <c r="N888" s="21" t="n"/>
    </row>
    <row r="889" ht="14.25" customHeight="1" s="474">
      <c r="A889" s="603" t="n"/>
      <c r="B889" s="21" t="n"/>
      <c r="C889" s="21" t="n"/>
      <c r="D889" s="21" t="n"/>
      <c r="E889" s="21" t="n"/>
      <c r="F889" s="21" t="n"/>
      <c r="G889" s="21" t="n"/>
      <c r="H889" s="21" t="n"/>
      <c r="I889" s="21" t="n"/>
      <c r="J889" s="21" t="n"/>
      <c r="K889" s="21" t="n"/>
      <c r="L889" s="21" t="n"/>
      <c r="M889" s="21" t="n"/>
      <c r="N889" s="21" t="n"/>
    </row>
    <row r="890" ht="14.25" customHeight="1" s="474">
      <c r="A890" s="603" t="n"/>
      <c r="B890" s="21" t="n"/>
      <c r="C890" s="21" t="n"/>
      <c r="D890" s="21" t="n"/>
      <c r="E890" s="21" t="n"/>
      <c r="F890" s="21" t="n"/>
      <c r="G890" s="21" t="n"/>
      <c r="H890" s="21" t="n"/>
      <c r="I890" s="21" t="n"/>
      <c r="J890" s="21" t="n"/>
      <c r="K890" s="21" t="n"/>
      <c r="L890" s="21" t="n"/>
      <c r="M890" s="21" t="n"/>
      <c r="N890" s="21" t="n"/>
    </row>
    <row r="891" ht="14.25" customHeight="1" s="474">
      <c r="A891" s="603" t="n"/>
      <c r="B891" s="21" t="n"/>
      <c r="C891" s="21" t="n"/>
      <c r="D891" s="21" t="n"/>
      <c r="E891" s="21" t="n"/>
      <c r="F891" s="21" t="n"/>
      <c r="G891" s="21" t="n"/>
      <c r="H891" s="21" t="n"/>
      <c r="I891" s="21" t="n"/>
      <c r="J891" s="21" t="n"/>
      <c r="K891" s="21" t="n"/>
      <c r="L891" s="21" t="n"/>
      <c r="M891" s="21" t="n"/>
      <c r="N891" s="21" t="n"/>
    </row>
    <row r="892" ht="14.25" customHeight="1" s="474">
      <c r="A892" s="603" t="n"/>
      <c r="B892" s="21" t="n"/>
      <c r="C892" s="21" t="n"/>
      <c r="D892" s="21" t="n"/>
      <c r="E892" s="21" t="n"/>
      <c r="F892" s="21" t="n"/>
      <c r="G892" s="21" t="n"/>
      <c r="H892" s="21" t="n"/>
      <c r="I892" s="21" t="n"/>
      <c r="J892" s="21" t="n"/>
      <c r="K892" s="21" t="n"/>
      <c r="L892" s="21" t="n"/>
      <c r="M892" s="21" t="n"/>
      <c r="N892" s="21" t="n"/>
    </row>
    <row r="893" ht="14.25" customHeight="1" s="474">
      <c r="A893" s="603" t="n"/>
      <c r="B893" s="21" t="n"/>
      <c r="C893" s="21" t="n"/>
      <c r="D893" s="21" t="n"/>
      <c r="E893" s="21" t="n"/>
      <c r="F893" s="21" t="n"/>
      <c r="G893" s="21" t="n"/>
      <c r="H893" s="21" t="n"/>
      <c r="I893" s="21" t="n"/>
      <c r="J893" s="21" t="n"/>
      <c r="K893" s="21" t="n"/>
      <c r="L893" s="21" t="n"/>
      <c r="M893" s="21" t="n"/>
      <c r="N893" s="21" t="n"/>
    </row>
    <row r="894" ht="14.25" customHeight="1" s="474">
      <c r="A894" s="603" t="n"/>
      <c r="B894" s="21" t="n"/>
      <c r="C894" s="21" t="n"/>
      <c r="D894" s="21" t="n"/>
      <c r="E894" s="21" t="n"/>
      <c r="F894" s="21" t="n"/>
      <c r="G894" s="21" t="n"/>
      <c r="H894" s="21" t="n"/>
      <c r="I894" s="21" t="n"/>
      <c r="J894" s="21" t="n"/>
      <c r="K894" s="21" t="n"/>
      <c r="L894" s="21" t="n"/>
      <c r="M894" s="21" t="n"/>
      <c r="N894" s="21" t="n"/>
    </row>
    <row r="895" ht="14.25" customHeight="1" s="474">
      <c r="A895" s="603" t="n"/>
      <c r="B895" s="21" t="n"/>
      <c r="C895" s="21" t="n"/>
      <c r="D895" s="21" t="n"/>
      <c r="E895" s="21" t="n"/>
      <c r="F895" s="21" t="n"/>
      <c r="G895" s="21" t="n"/>
      <c r="H895" s="21" t="n"/>
      <c r="I895" s="21" t="n"/>
      <c r="J895" s="21" t="n"/>
      <c r="K895" s="21" t="n"/>
      <c r="L895" s="21" t="n"/>
      <c r="M895" s="21" t="n"/>
      <c r="N895" s="21" t="n"/>
    </row>
    <row r="896" ht="14.25" customHeight="1" s="474">
      <c r="A896" s="603" t="n"/>
      <c r="B896" s="21" t="n"/>
      <c r="C896" s="21" t="n"/>
      <c r="D896" s="21" t="n"/>
      <c r="E896" s="21" t="n"/>
      <c r="F896" s="21" t="n"/>
      <c r="G896" s="21" t="n"/>
      <c r="H896" s="21" t="n"/>
      <c r="I896" s="21" t="n"/>
      <c r="J896" s="21" t="n"/>
      <c r="K896" s="21" t="n"/>
      <c r="L896" s="21" t="n"/>
      <c r="M896" s="21" t="n"/>
      <c r="N896" s="21" t="n"/>
    </row>
    <row r="897" ht="14.25" customHeight="1" s="474">
      <c r="A897" s="603" t="n"/>
      <c r="B897" s="21" t="n"/>
      <c r="C897" s="21" t="n"/>
      <c r="D897" s="21" t="n"/>
      <c r="E897" s="21" t="n"/>
      <c r="F897" s="21" t="n"/>
      <c r="G897" s="21" t="n"/>
      <c r="H897" s="21" t="n"/>
      <c r="I897" s="21" t="n"/>
      <c r="J897" s="21" t="n"/>
      <c r="K897" s="21" t="n"/>
      <c r="L897" s="21" t="n"/>
      <c r="M897" s="21" t="n"/>
      <c r="N897" s="21" t="n"/>
    </row>
    <row r="898" ht="14.25" customHeight="1" s="474">
      <c r="A898" s="603" t="n"/>
      <c r="B898" s="21" t="n"/>
      <c r="C898" s="21" t="n"/>
      <c r="D898" s="21" t="n"/>
      <c r="E898" s="21" t="n"/>
      <c r="F898" s="21" t="n"/>
      <c r="G898" s="21" t="n"/>
      <c r="H898" s="21" t="n"/>
      <c r="I898" s="21" t="n"/>
      <c r="J898" s="21" t="n"/>
      <c r="K898" s="21" t="n"/>
      <c r="L898" s="21" t="n"/>
      <c r="M898" s="21" t="n"/>
      <c r="N898" s="21" t="n"/>
    </row>
    <row r="899" ht="14.25" customHeight="1" s="474">
      <c r="A899" s="603" t="n"/>
      <c r="B899" s="21" t="n"/>
      <c r="C899" s="21" t="n"/>
      <c r="D899" s="21" t="n"/>
      <c r="E899" s="21" t="n"/>
      <c r="F899" s="21" t="n"/>
      <c r="G899" s="21" t="n"/>
      <c r="H899" s="21" t="n"/>
      <c r="I899" s="21" t="n"/>
      <c r="J899" s="21" t="n"/>
      <c r="K899" s="21" t="n"/>
      <c r="L899" s="21" t="n"/>
      <c r="M899" s="21" t="n"/>
      <c r="N899" s="21" t="n"/>
    </row>
    <row r="900" ht="14.25" customHeight="1" s="474">
      <c r="A900" s="603" t="n"/>
      <c r="B900" s="21" t="n"/>
      <c r="C900" s="21" t="n"/>
      <c r="D900" s="21" t="n"/>
      <c r="E900" s="21" t="n"/>
      <c r="F900" s="21" t="n"/>
      <c r="G900" s="21" t="n"/>
      <c r="H900" s="21" t="n"/>
      <c r="I900" s="21" t="n"/>
      <c r="J900" s="21" t="n"/>
      <c r="K900" s="21" t="n"/>
      <c r="L900" s="21" t="n"/>
      <c r="M900" s="21" t="n"/>
      <c r="N900" s="21" t="n"/>
    </row>
    <row r="901" ht="14.25" customHeight="1" s="474">
      <c r="A901" s="603" t="n"/>
      <c r="B901" s="21" t="n"/>
      <c r="C901" s="21" t="n"/>
      <c r="D901" s="21" t="n"/>
      <c r="E901" s="21" t="n"/>
      <c r="F901" s="21" t="n"/>
      <c r="G901" s="21" t="n"/>
      <c r="H901" s="21" t="n"/>
      <c r="I901" s="21" t="n"/>
      <c r="J901" s="21" t="n"/>
      <c r="K901" s="21" t="n"/>
      <c r="L901" s="21" t="n"/>
      <c r="M901" s="21" t="n"/>
      <c r="N901" s="21" t="n"/>
    </row>
    <row r="902" ht="14.25" customHeight="1" s="474">
      <c r="A902" s="603" t="n"/>
      <c r="B902" s="21" t="n"/>
      <c r="C902" s="21" t="n"/>
      <c r="D902" s="21" t="n"/>
      <c r="E902" s="21" t="n"/>
      <c r="F902" s="21" t="n"/>
      <c r="G902" s="21" t="n"/>
      <c r="H902" s="21" t="n"/>
      <c r="I902" s="21" t="n"/>
      <c r="J902" s="21" t="n"/>
      <c r="K902" s="21" t="n"/>
      <c r="L902" s="21" t="n"/>
      <c r="M902" s="21" t="n"/>
      <c r="N902" s="21" t="n"/>
    </row>
    <row r="903" ht="14.25" customHeight="1" s="474">
      <c r="A903" s="603" t="n"/>
      <c r="B903" s="21" t="n"/>
      <c r="C903" s="21" t="n"/>
      <c r="D903" s="21" t="n"/>
      <c r="E903" s="21" t="n"/>
      <c r="F903" s="21" t="n"/>
      <c r="G903" s="21" t="n"/>
      <c r="H903" s="21" t="n"/>
      <c r="I903" s="21" t="n"/>
      <c r="J903" s="21" t="n"/>
      <c r="K903" s="21" t="n"/>
      <c r="L903" s="21" t="n"/>
      <c r="M903" s="21" t="n"/>
      <c r="N903" s="21" t="n"/>
    </row>
    <row r="904" ht="14.25" customHeight="1" s="474">
      <c r="A904" s="603" t="n"/>
      <c r="B904" s="21" t="n"/>
      <c r="C904" s="21" t="n"/>
      <c r="D904" s="21" t="n"/>
      <c r="E904" s="21" t="n"/>
      <c r="F904" s="21" t="n"/>
      <c r="G904" s="21" t="n"/>
      <c r="H904" s="21" t="n"/>
      <c r="I904" s="21" t="n"/>
      <c r="J904" s="21" t="n"/>
      <c r="K904" s="21" t="n"/>
      <c r="L904" s="21" t="n"/>
      <c r="M904" s="21" t="n"/>
      <c r="N904" s="21" t="n"/>
    </row>
    <row r="905" ht="14.25" customHeight="1" s="474">
      <c r="A905" s="603" t="n"/>
      <c r="B905" s="21" t="n"/>
      <c r="C905" s="21" t="n"/>
      <c r="D905" s="21" t="n"/>
      <c r="E905" s="21" t="n"/>
      <c r="F905" s="21" t="n"/>
      <c r="G905" s="21" t="n"/>
      <c r="H905" s="21" t="n"/>
      <c r="I905" s="21" t="n"/>
      <c r="J905" s="21" t="n"/>
      <c r="K905" s="21" t="n"/>
      <c r="L905" s="21" t="n"/>
      <c r="M905" s="21" t="n"/>
      <c r="N905" s="21" t="n"/>
    </row>
    <row r="906" ht="14.25" customHeight="1" s="474">
      <c r="A906" s="603" t="n"/>
      <c r="B906" s="21" t="n"/>
      <c r="C906" s="21" t="n"/>
      <c r="D906" s="21" t="n"/>
      <c r="E906" s="21" t="n"/>
      <c r="F906" s="21" t="n"/>
      <c r="G906" s="21" t="n"/>
      <c r="H906" s="21" t="n"/>
      <c r="I906" s="21" t="n"/>
      <c r="J906" s="21" t="n"/>
      <c r="K906" s="21" t="n"/>
      <c r="L906" s="21" t="n"/>
      <c r="M906" s="21" t="n"/>
      <c r="N906" s="21" t="n"/>
    </row>
    <row r="907" ht="14.25" customHeight="1" s="474">
      <c r="A907" s="603" t="n"/>
      <c r="B907" s="21" t="n"/>
      <c r="C907" s="21" t="n"/>
      <c r="D907" s="21" t="n"/>
      <c r="E907" s="21" t="n"/>
      <c r="F907" s="21" t="n"/>
      <c r="G907" s="21" t="n"/>
      <c r="H907" s="21" t="n"/>
      <c r="I907" s="21" t="n"/>
      <c r="J907" s="21" t="n"/>
      <c r="K907" s="21" t="n"/>
      <c r="L907" s="21" t="n"/>
      <c r="M907" s="21" t="n"/>
      <c r="N907" s="21" t="n"/>
    </row>
    <row r="908" ht="14.25" customHeight="1" s="474">
      <c r="A908" s="603" t="n"/>
      <c r="B908" s="21" t="n"/>
      <c r="C908" s="21" t="n"/>
      <c r="D908" s="21" t="n"/>
      <c r="E908" s="21" t="n"/>
      <c r="F908" s="21" t="n"/>
      <c r="G908" s="21" t="n"/>
      <c r="H908" s="21" t="n"/>
      <c r="I908" s="21" t="n"/>
      <c r="J908" s="21" t="n"/>
      <c r="K908" s="21" t="n"/>
      <c r="L908" s="21" t="n"/>
      <c r="M908" s="21" t="n"/>
      <c r="N908" s="21" t="n"/>
    </row>
    <row r="909" ht="14.25" customHeight="1" s="474">
      <c r="A909" s="603" t="n"/>
      <c r="B909" s="21" t="n"/>
      <c r="C909" s="21" t="n"/>
      <c r="D909" s="21" t="n"/>
      <c r="E909" s="21" t="n"/>
      <c r="F909" s="21" t="n"/>
      <c r="G909" s="21" t="n"/>
      <c r="H909" s="21" t="n"/>
      <c r="I909" s="21" t="n"/>
      <c r="J909" s="21" t="n"/>
      <c r="K909" s="21" t="n"/>
      <c r="L909" s="21" t="n"/>
      <c r="M909" s="21" t="n"/>
      <c r="N909" s="21" t="n"/>
    </row>
    <row r="910" ht="14.25" customHeight="1" s="474">
      <c r="A910" s="603" t="n"/>
      <c r="B910" s="21" t="n"/>
      <c r="C910" s="21" t="n"/>
      <c r="D910" s="21" t="n"/>
      <c r="E910" s="21" t="n"/>
      <c r="F910" s="21" t="n"/>
      <c r="G910" s="21" t="n"/>
      <c r="H910" s="21" t="n"/>
      <c r="I910" s="21" t="n"/>
      <c r="J910" s="21" t="n"/>
      <c r="K910" s="21" t="n"/>
      <c r="L910" s="21" t="n"/>
      <c r="M910" s="21" t="n"/>
      <c r="N910" s="21" t="n"/>
    </row>
    <row r="911" ht="14.25" customHeight="1" s="474">
      <c r="A911" s="603" t="n"/>
      <c r="B911" s="21" t="n"/>
      <c r="C911" s="21" t="n"/>
      <c r="D911" s="21" t="n"/>
      <c r="E911" s="21" t="n"/>
      <c r="F911" s="21" t="n"/>
      <c r="G911" s="21" t="n"/>
      <c r="H911" s="21" t="n"/>
      <c r="I911" s="21" t="n"/>
      <c r="J911" s="21" t="n"/>
      <c r="K911" s="21" t="n"/>
      <c r="L911" s="21" t="n"/>
      <c r="M911" s="21" t="n"/>
      <c r="N911" s="21" t="n"/>
    </row>
    <row r="912" ht="14.25" customHeight="1" s="474">
      <c r="A912" s="603" t="n"/>
      <c r="B912" s="21" t="n"/>
      <c r="C912" s="21" t="n"/>
      <c r="D912" s="21" t="n"/>
      <c r="E912" s="21" t="n"/>
      <c r="F912" s="21" t="n"/>
      <c r="G912" s="21" t="n"/>
      <c r="H912" s="21" t="n"/>
      <c r="I912" s="21" t="n"/>
      <c r="J912" s="21" t="n"/>
      <c r="K912" s="21" t="n"/>
      <c r="L912" s="21" t="n"/>
      <c r="M912" s="21" t="n"/>
      <c r="N912" s="21" t="n"/>
    </row>
    <row r="913" ht="14.25" customHeight="1" s="474">
      <c r="A913" s="603" t="n"/>
      <c r="B913" s="21" t="n"/>
      <c r="C913" s="21" t="n"/>
      <c r="D913" s="21" t="n"/>
      <c r="E913" s="21" t="n"/>
      <c r="F913" s="21" t="n"/>
      <c r="G913" s="21" t="n"/>
      <c r="H913" s="21" t="n"/>
      <c r="I913" s="21" t="n"/>
      <c r="J913" s="21" t="n"/>
      <c r="K913" s="21" t="n"/>
      <c r="L913" s="21" t="n"/>
      <c r="M913" s="21" t="n"/>
      <c r="N913" s="21" t="n"/>
    </row>
    <row r="914" ht="14.25" customHeight="1" s="474">
      <c r="A914" s="603" t="n"/>
      <c r="B914" s="21" t="n"/>
      <c r="C914" s="21" t="n"/>
      <c r="D914" s="21" t="n"/>
      <c r="E914" s="21" t="n"/>
      <c r="F914" s="21" t="n"/>
      <c r="G914" s="21" t="n"/>
      <c r="H914" s="21" t="n"/>
      <c r="I914" s="21" t="n"/>
      <c r="J914" s="21" t="n"/>
      <c r="K914" s="21" t="n"/>
      <c r="L914" s="21" t="n"/>
      <c r="M914" s="21" t="n"/>
      <c r="N914" s="21" t="n"/>
    </row>
    <row r="915" ht="14.25" customHeight="1" s="474">
      <c r="A915" s="603" t="n"/>
      <c r="B915" s="21" t="n"/>
      <c r="C915" s="21" t="n"/>
      <c r="D915" s="21" t="n"/>
      <c r="E915" s="21" t="n"/>
      <c r="F915" s="21" t="n"/>
      <c r="G915" s="21" t="n"/>
      <c r="H915" s="21" t="n"/>
      <c r="I915" s="21" t="n"/>
      <c r="J915" s="21" t="n"/>
      <c r="K915" s="21" t="n"/>
      <c r="L915" s="21" t="n"/>
      <c r="M915" s="21" t="n"/>
      <c r="N915" s="21" t="n"/>
    </row>
    <row r="916" ht="14.25" customHeight="1" s="474">
      <c r="A916" s="603" t="n"/>
      <c r="B916" s="21" t="n"/>
      <c r="C916" s="21" t="n"/>
      <c r="D916" s="21" t="n"/>
      <c r="E916" s="21" t="n"/>
      <c r="F916" s="21" t="n"/>
      <c r="G916" s="21" t="n"/>
      <c r="H916" s="21" t="n"/>
      <c r="I916" s="21" t="n"/>
      <c r="J916" s="21" t="n"/>
      <c r="K916" s="21" t="n"/>
      <c r="L916" s="21" t="n"/>
      <c r="M916" s="21" t="n"/>
      <c r="N916" s="21" t="n"/>
    </row>
    <row r="917" ht="14.25" customHeight="1" s="474">
      <c r="A917" s="603" t="n"/>
      <c r="B917" s="21" t="n"/>
      <c r="C917" s="21" t="n"/>
      <c r="D917" s="21" t="n"/>
      <c r="E917" s="21" t="n"/>
      <c r="F917" s="21" t="n"/>
      <c r="G917" s="21" t="n"/>
      <c r="H917" s="21" t="n"/>
      <c r="I917" s="21" t="n"/>
      <c r="J917" s="21" t="n"/>
      <c r="K917" s="21" t="n"/>
      <c r="L917" s="21" t="n"/>
      <c r="M917" s="21" t="n"/>
      <c r="N917" s="21" t="n"/>
    </row>
    <row r="918" ht="14.25" customHeight="1" s="474">
      <c r="A918" s="603" t="n"/>
      <c r="B918" s="21" t="n"/>
      <c r="C918" s="21" t="n"/>
      <c r="D918" s="21" t="n"/>
      <c r="E918" s="21" t="n"/>
      <c r="F918" s="21" t="n"/>
      <c r="G918" s="21" t="n"/>
      <c r="H918" s="21" t="n"/>
      <c r="I918" s="21" t="n"/>
      <c r="J918" s="21" t="n"/>
      <c r="K918" s="21" t="n"/>
      <c r="L918" s="21" t="n"/>
      <c r="M918" s="21" t="n"/>
      <c r="N918" s="21" t="n"/>
    </row>
    <row r="919" ht="14.25" customHeight="1" s="474">
      <c r="A919" s="603" t="n"/>
      <c r="B919" s="21" t="n"/>
      <c r="C919" s="21" t="n"/>
      <c r="D919" s="21" t="n"/>
      <c r="E919" s="21" t="n"/>
      <c r="F919" s="21" t="n"/>
      <c r="G919" s="21" t="n"/>
      <c r="H919" s="21" t="n"/>
      <c r="I919" s="21" t="n"/>
      <c r="J919" s="21" t="n"/>
      <c r="K919" s="21" t="n"/>
      <c r="L919" s="21" t="n"/>
      <c r="M919" s="21" t="n"/>
      <c r="N919" s="21" t="n"/>
    </row>
    <row r="920" ht="14.25" customHeight="1" s="474">
      <c r="A920" s="603" t="n"/>
      <c r="B920" s="21" t="n"/>
      <c r="C920" s="21" t="n"/>
      <c r="D920" s="21" t="n"/>
      <c r="E920" s="21" t="n"/>
      <c r="F920" s="21" t="n"/>
      <c r="G920" s="21" t="n"/>
      <c r="H920" s="21" t="n"/>
      <c r="I920" s="21" t="n"/>
      <c r="J920" s="21" t="n"/>
      <c r="K920" s="21" t="n"/>
      <c r="L920" s="21" t="n"/>
      <c r="M920" s="21" t="n"/>
      <c r="N920" s="21" t="n"/>
    </row>
    <row r="921" ht="14.25" customHeight="1" s="474">
      <c r="A921" s="603" t="n"/>
      <c r="B921" s="21" t="n"/>
      <c r="C921" s="21" t="n"/>
      <c r="D921" s="21" t="n"/>
      <c r="E921" s="21" t="n"/>
      <c r="F921" s="21" t="n"/>
      <c r="G921" s="21" t="n"/>
      <c r="H921" s="21" t="n"/>
      <c r="I921" s="21" t="n"/>
      <c r="J921" s="21" t="n"/>
      <c r="K921" s="21" t="n"/>
      <c r="L921" s="21" t="n"/>
      <c r="M921" s="21" t="n"/>
      <c r="N921" s="21" t="n"/>
    </row>
    <row r="922" ht="14.25" customHeight="1" s="474">
      <c r="A922" s="603" t="n"/>
      <c r="B922" s="21" t="n"/>
      <c r="C922" s="21" t="n"/>
      <c r="D922" s="21" t="n"/>
      <c r="E922" s="21" t="n"/>
      <c r="F922" s="21" t="n"/>
      <c r="G922" s="21" t="n"/>
      <c r="H922" s="21" t="n"/>
      <c r="I922" s="21" t="n"/>
      <c r="J922" s="21" t="n"/>
      <c r="K922" s="21" t="n"/>
      <c r="L922" s="21" t="n"/>
      <c r="M922" s="21" t="n"/>
      <c r="N922" s="21" t="n"/>
    </row>
    <row r="923" ht="14.25" customHeight="1" s="474">
      <c r="A923" s="603" t="n"/>
      <c r="B923" s="21" t="n"/>
      <c r="C923" s="21" t="n"/>
      <c r="D923" s="21" t="n"/>
      <c r="E923" s="21" t="n"/>
      <c r="F923" s="21" t="n"/>
      <c r="G923" s="21" t="n"/>
      <c r="H923" s="21" t="n"/>
      <c r="I923" s="21" t="n"/>
      <c r="J923" s="21" t="n"/>
      <c r="K923" s="21" t="n"/>
      <c r="L923" s="21" t="n"/>
      <c r="M923" s="21" t="n"/>
      <c r="N923" s="21" t="n"/>
    </row>
    <row r="924" ht="14.25" customHeight="1" s="474">
      <c r="A924" s="603" t="n"/>
      <c r="B924" s="21" t="n"/>
      <c r="C924" s="21" t="n"/>
      <c r="D924" s="21" t="n"/>
      <c r="E924" s="21" t="n"/>
      <c r="F924" s="21" t="n"/>
      <c r="G924" s="21" t="n"/>
      <c r="H924" s="21" t="n"/>
      <c r="I924" s="21" t="n"/>
      <c r="J924" s="21" t="n"/>
      <c r="K924" s="21" t="n"/>
      <c r="L924" s="21" t="n"/>
      <c r="M924" s="21" t="n"/>
      <c r="N924" s="21" t="n"/>
    </row>
    <row r="925" ht="14.25" customHeight="1" s="474">
      <c r="A925" s="603" t="n"/>
      <c r="B925" s="21" t="n"/>
      <c r="C925" s="21" t="n"/>
      <c r="D925" s="21" t="n"/>
      <c r="E925" s="21" t="n"/>
      <c r="F925" s="21" t="n"/>
      <c r="G925" s="21" t="n"/>
      <c r="H925" s="21" t="n"/>
      <c r="I925" s="21" t="n"/>
      <c r="J925" s="21" t="n"/>
      <c r="K925" s="21" t="n"/>
      <c r="L925" s="21" t="n"/>
      <c r="M925" s="21" t="n"/>
      <c r="N925" s="21" t="n"/>
    </row>
    <row r="926" ht="14.25" customHeight="1" s="474">
      <c r="A926" s="603" t="n"/>
      <c r="B926" s="21" t="n"/>
      <c r="C926" s="21" t="n"/>
      <c r="D926" s="21" t="n"/>
      <c r="E926" s="21" t="n"/>
      <c r="F926" s="21" t="n"/>
      <c r="G926" s="21" t="n"/>
      <c r="H926" s="21" t="n"/>
      <c r="I926" s="21" t="n"/>
      <c r="J926" s="21" t="n"/>
      <c r="K926" s="21" t="n"/>
      <c r="L926" s="21" t="n"/>
      <c r="M926" s="21" t="n"/>
      <c r="N926" s="21" t="n"/>
    </row>
    <row r="927" ht="14.25" customHeight="1" s="474">
      <c r="A927" s="603" t="n"/>
      <c r="B927" s="21" t="n"/>
      <c r="C927" s="21" t="n"/>
      <c r="D927" s="21" t="n"/>
      <c r="E927" s="21" t="n"/>
      <c r="F927" s="21" t="n"/>
      <c r="G927" s="21" t="n"/>
      <c r="H927" s="21" t="n"/>
      <c r="I927" s="21" t="n"/>
      <c r="J927" s="21" t="n"/>
      <c r="K927" s="21" t="n"/>
      <c r="L927" s="21" t="n"/>
      <c r="M927" s="21" t="n"/>
      <c r="N927" s="21" t="n"/>
    </row>
    <row r="928" ht="14.25" customHeight="1" s="474">
      <c r="A928" s="603" t="n"/>
      <c r="B928" s="21" t="n"/>
      <c r="C928" s="21" t="n"/>
      <c r="D928" s="21" t="n"/>
      <c r="E928" s="21" t="n"/>
      <c r="F928" s="21" t="n"/>
      <c r="G928" s="21" t="n"/>
      <c r="H928" s="21" t="n"/>
      <c r="I928" s="21" t="n"/>
      <c r="J928" s="21" t="n"/>
      <c r="K928" s="21" t="n"/>
      <c r="L928" s="21" t="n"/>
      <c r="M928" s="21" t="n"/>
      <c r="N928" s="21" t="n"/>
    </row>
    <row r="929" ht="14.25" customHeight="1" s="474">
      <c r="A929" s="603" t="n"/>
      <c r="B929" s="21" t="n"/>
      <c r="C929" s="21" t="n"/>
      <c r="D929" s="21" t="n"/>
      <c r="E929" s="21" t="n"/>
      <c r="F929" s="21" t="n"/>
      <c r="G929" s="21" t="n"/>
      <c r="H929" s="21" t="n"/>
      <c r="I929" s="21" t="n"/>
      <c r="J929" s="21" t="n"/>
      <c r="K929" s="21" t="n"/>
      <c r="L929" s="21" t="n"/>
      <c r="M929" s="21" t="n"/>
      <c r="N929" s="21" t="n"/>
    </row>
    <row r="930" ht="14.25" customHeight="1" s="474">
      <c r="A930" s="603" t="n"/>
      <c r="B930" s="21" t="n"/>
      <c r="C930" s="21" t="n"/>
      <c r="D930" s="21" t="n"/>
      <c r="E930" s="21" t="n"/>
      <c r="F930" s="21" t="n"/>
      <c r="G930" s="21" t="n"/>
      <c r="H930" s="21" t="n"/>
      <c r="I930" s="21" t="n"/>
      <c r="J930" s="21" t="n"/>
      <c r="K930" s="21" t="n"/>
      <c r="L930" s="21" t="n"/>
      <c r="M930" s="21" t="n"/>
      <c r="N930" s="21" t="n"/>
    </row>
    <row r="931" ht="14.25" customHeight="1" s="474">
      <c r="A931" s="603" t="n"/>
      <c r="B931" s="21" t="n"/>
      <c r="C931" s="21" t="n"/>
      <c r="D931" s="21" t="n"/>
      <c r="E931" s="21" t="n"/>
      <c r="F931" s="21" t="n"/>
      <c r="G931" s="21" t="n"/>
      <c r="H931" s="21" t="n"/>
      <c r="I931" s="21" t="n"/>
      <c r="J931" s="21" t="n"/>
      <c r="K931" s="21" t="n"/>
      <c r="L931" s="21" t="n"/>
      <c r="M931" s="21" t="n"/>
      <c r="N931" s="21" t="n"/>
    </row>
    <row r="932" ht="14.25" customHeight="1" s="474">
      <c r="A932" s="603" t="n"/>
      <c r="B932" s="21" t="n"/>
      <c r="C932" s="21" t="n"/>
      <c r="D932" s="21" t="n"/>
      <c r="E932" s="21" t="n"/>
      <c r="F932" s="21" t="n"/>
      <c r="G932" s="21" t="n"/>
      <c r="H932" s="21" t="n"/>
      <c r="I932" s="21" t="n"/>
      <c r="J932" s="21" t="n"/>
      <c r="K932" s="21" t="n"/>
      <c r="L932" s="21" t="n"/>
      <c r="M932" s="21" t="n"/>
      <c r="N932" s="21" t="n"/>
    </row>
    <row r="933" ht="14.25" customHeight="1" s="474">
      <c r="A933" s="603" t="n"/>
      <c r="B933" s="21" t="n"/>
      <c r="C933" s="21" t="n"/>
      <c r="D933" s="21" t="n"/>
      <c r="E933" s="21" t="n"/>
      <c r="F933" s="21" t="n"/>
      <c r="G933" s="21" t="n"/>
      <c r="H933" s="21" t="n"/>
      <c r="I933" s="21" t="n"/>
      <c r="J933" s="21" t="n"/>
      <c r="K933" s="21" t="n"/>
      <c r="L933" s="21" t="n"/>
      <c r="M933" s="21" t="n"/>
      <c r="N933" s="21" t="n"/>
    </row>
    <row r="934" ht="14.25" customHeight="1" s="474">
      <c r="A934" s="603" t="n"/>
      <c r="B934" s="21" t="n"/>
      <c r="C934" s="21" t="n"/>
      <c r="D934" s="21" t="n"/>
      <c r="E934" s="21" t="n"/>
      <c r="F934" s="21" t="n"/>
      <c r="G934" s="21" t="n"/>
      <c r="H934" s="21" t="n"/>
      <c r="I934" s="21" t="n"/>
      <c r="J934" s="21" t="n"/>
      <c r="K934" s="21" t="n"/>
      <c r="L934" s="21" t="n"/>
      <c r="M934" s="21" t="n"/>
      <c r="N934" s="21" t="n"/>
    </row>
    <row r="935" ht="14.25" customHeight="1" s="474">
      <c r="A935" s="603" t="n"/>
      <c r="B935" s="21" t="n"/>
      <c r="C935" s="21" t="n"/>
      <c r="D935" s="21" t="n"/>
      <c r="E935" s="21" t="n"/>
      <c r="F935" s="21" t="n"/>
      <c r="G935" s="21" t="n"/>
      <c r="H935" s="21" t="n"/>
      <c r="I935" s="21" t="n"/>
      <c r="J935" s="21" t="n"/>
      <c r="K935" s="21" t="n"/>
      <c r="L935" s="21" t="n"/>
      <c r="M935" s="21" t="n"/>
      <c r="N935" s="21" t="n"/>
    </row>
    <row r="936" ht="14.25" customHeight="1" s="474">
      <c r="A936" s="603" t="n"/>
      <c r="B936" s="21" t="n"/>
      <c r="C936" s="21" t="n"/>
      <c r="D936" s="21" t="n"/>
      <c r="E936" s="21" t="n"/>
      <c r="F936" s="21" t="n"/>
      <c r="G936" s="21" t="n"/>
      <c r="H936" s="21" t="n"/>
      <c r="I936" s="21" t="n"/>
      <c r="J936" s="21" t="n"/>
      <c r="K936" s="21" t="n"/>
      <c r="L936" s="21" t="n"/>
      <c r="M936" s="21" t="n"/>
      <c r="N936" s="21" t="n"/>
    </row>
    <row r="937" ht="14.25" customHeight="1" s="474">
      <c r="A937" s="603" t="n"/>
      <c r="B937" s="21" t="n"/>
      <c r="C937" s="21" t="n"/>
      <c r="D937" s="21" t="n"/>
      <c r="E937" s="21" t="n"/>
      <c r="F937" s="21" t="n"/>
      <c r="G937" s="21" t="n"/>
      <c r="H937" s="21" t="n"/>
      <c r="I937" s="21" t="n"/>
      <c r="J937" s="21" t="n"/>
      <c r="K937" s="21" t="n"/>
      <c r="L937" s="21" t="n"/>
      <c r="M937" s="21" t="n"/>
      <c r="N937" s="21" t="n"/>
    </row>
    <row r="938" ht="14.25" customHeight="1" s="474">
      <c r="A938" s="603" t="n"/>
      <c r="B938" s="21" t="n"/>
      <c r="C938" s="21" t="n"/>
      <c r="D938" s="21" t="n"/>
      <c r="E938" s="21" t="n"/>
      <c r="F938" s="21" t="n"/>
      <c r="G938" s="21" t="n"/>
      <c r="H938" s="21" t="n"/>
      <c r="I938" s="21" t="n"/>
      <c r="J938" s="21" t="n"/>
      <c r="K938" s="21" t="n"/>
      <c r="L938" s="21" t="n"/>
      <c r="M938" s="21" t="n"/>
      <c r="N938" s="21" t="n"/>
    </row>
    <row r="939" ht="14.25" customHeight="1" s="474">
      <c r="A939" s="603" t="n"/>
      <c r="B939" s="21" t="n"/>
      <c r="C939" s="21" t="n"/>
      <c r="D939" s="21" t="n"/>
      <c r="E939" s="21" t="n"/>
      <c r="F939" s="21" t="n"/>
      <c r="G939" s="21" t="n"/>
      <c r="H939" s="21" t="n"/>
      <c r="I939" s="21" t="n"/>
      <c r="J939" s="21" t="n"/>
      <c r="K939" s="21" t="n"/>
      <c r="L939" s="21" t="n"/>
      <c r="M939" s="21" t="n"/>
      <c r="N939" s="21" t="n"/>
    </row>
    <row r="940" ht="14.25" customHeight="1" s="474">
      <c r="A940" s="603" t="n"/>
      <c r="B940" s="21" t="n"/>
      <c r="C940" s="21" t="n"/>
      <c r="D940" s="21" t="n"/>
      <c r="E940" s="21" t="n"/>
      <c r="F940" s="21" t="n"/>
      <c r="G940" s="21" t="n"/>
      <c r="H940" s="21" t="n"/>
      <c r="I940" s="21" t="n"/>
      <c r="J940" s="21" t="n"/>
      <c r="K940" s="21" t="n"/>
      <c r="L940" s="21" t="n"/>
      <c r="M940" s="21" t="n"/>
      <c r="N940" s="21" t="n"/>
    </row>
    <row r="941" ht="14.25" customHeight="1" s="474">
      <c r="A941" s="603" t="n"/>
      <c r="B941" s="21" t="n"/>
      <c r="C941" s="21" t="n"/>
      <c r="D941" s="21" t="n"/>
      <c r="E941" s="21" t="n"/>
      <c r="F941" s="21" t="n"/>
      <c r="G941" s="21" t="n"/>
      <c r="H941" s="21" t="n"/>
      <c r="I941" s="21" t="n"/>
      <c r="J941" s="21" t="n"/>
      <c r="K941" s="21" t="n"/>
      <c r="L941" s="21" t="n"/>
      <c r="M941" s="21" t="n"/>
      <c r="N941" s="21" t="n"/>
    </row>
    <row r="942" ht="14.25" customHeight="1" s="474">
      <c r="A942" s="603" t="n"/>
      <c r="B942" s="21" t="n"/>
      <c r="C942" s="21" t="n"/>
      <c r="D942" s="21" t="n"/>
      <c r="E942" s="21" t="n"/>
      <c r="F942" s="21" t="n"/>
      <c r="G942" s="21" t="n"/>
      <c r="H942" s="21" t="n"/>
      <c r="I942" s="21" t="n"/>
      <c r="J942" s="21" t="n"/>
      <c r="K942" s="21" t="n"/>
      <c r="L942" s="21" t="n"/>
      <c r="M942" s="21" t="n"/>
      <c r="N942" s="21" t="n"/>
    </row>
    <row r="943" ht="14.25" customHeight="1" s="474">
      <c r="A943" s="603" t="n"/>
      <c r="B943" s="21" t="n"/>
      <c r="C943" s="21" t="n"/>
      <c r="D943" s="21" t="n"/>
      <c r="E943" s="21" t="n"/>
      <c r="F943" s="21" t="n"/>
      <c r="G943" s="21" t="n"/>
      <c r="H943" s="21" t="n"/>
      <c r="I943" s="21" t="n"/>
      <c r="J943" s="21" t="n"/>
      <c r="K943" s="21" t="n"/>
      <c r="L943" s="21" t="n"/>
      <c r="M943" s="21" t="n"/>
      <c r="N943" s="21" t="n"/>
    </row>
    <row r="944" ht="14.25" customHeight="1" s="474">
      <c r="A944" s="603" t="n"/>
      <c r="B944" s="21" t="n"/>
      <c r="C944" s="21" t="n"/>
      <c r="D944" s="21" t="n"/>
      <c r="E944" s="21" t="n"/>
      <c r="F944" s="21" t="n"/>
      <c r="G944" s="21" t="n"/>
      <c r="H944" s="21" t="n"/>
      <c r="I944" s="21" t="n"/>
      <c r="J944" s="21" t="n"/>
      <c r="K944" s="21" t="n"/>
      <c r="L944" s="21" t="n"/>
      <c r="M944" s="21" t="n"/>
      <c r="N944" s="21" t="n"/>
    </row>
    <row r="945" ht="14.25" customHeight="1" s="474">
      <c r="A945" s="603" t="n"/>
      <c r="B945" s="21" t="n"/>
      <c r="C945" s="21" t="n"/>
      <c r="D945" s="21" t="n"/>
      <c r="E945" s="21" t="n"/>
      <c r="F945" s="21" t="n"/>
      <c r="G945" s="21" t="n"/>
      <c r="H945" s="21" t="n"/>
      <c r="I945" s="21" t="n"/>
      <c r="J945" s="21" t="n"/>
      <c r="K945" s="21" t="n"/>
      <c r="L945" s="21" t="n"/>
      <c r="M945" s="21" t="n"/>
      <c r="N945" s="21" t="n"/>
    </row>
    <row r="946" ht="14.25" customHeight="1" s="474">
      <c r="A946" s="603" t="n"/>
      <c r="B946" s="21" t="n"/>
      <c r="C946" s="21" t="n"/>
      <c r="D946" s="21" t="n"/>
      <c r="E946" s="21" t="n"/>
      <c r="F946" s="21" t="n"/>
      <c r="G946" s="21" t="n"/>
      <c r="H946" s="21" t="n"/>
      <c r="I946" s="21" t="n"/>
      <c r="J946" s="21" t="n"/>
      <c r="K946" s="21" t="n"/>
      <c r="L946" s="21" t="n"/>
      <c r="M946" s="21" t="n"/>
      <c r="N946" s="21" t="n"/>
    </row>
    <row r="947" ht="14.25" customHeight="1" s="474">
      <c r="A947" s="603" t="n"/>
      <c r="B947" s="21" t="n"/>
      <c r="C947" s="21" t="n"/>
      <c r="D947" s="21" t="n"/>
      <c r="E947" s="21" t="n"/>
      <c r="F947" s="21" t="n"/>
      <c r="G947" s="21" t="n"/>
      <c r="H947" s="21" t="n"/>
      <c r="I947" s="21" t="n"/>
      <c r="J947" s="21" t="n"/>
      <c r="K947" s="21" t="n"/>
      <c r="L947" s="21" t="n"/>
      <c r="M947" s="21" t="n"/>
      <c r="N947" s="21" t="n"/>
    </row>
    <row r="948" ht="14.25" customHeight="1" s="474">
      <c r="A948" s="603" t="n"/>
      <c r="B948" s="21" t="n"/>
      <c r="C948" s="21" t="n"/>
      <c r="D948" s="21" t="n"/>
      <c r="E948" s="21" t="n"/>
      <c r="F948" s="21" t="n"/>
      <c r="G948" s="21" t="n"/>
      <c r="H948" s="21" t="n"/>
      <c r="I948" s="21" t="n"/>
      <c r="J948" s="21" t="n"/>
      <c r="K948" s="21" t="n"/>
      <c r="L948" s="21" t="n"/>
      <c r="M948" s="21" t="n"/>
      <c r="N948" s="21" t="n"/>
    </row>
    <row r="949" ht="14.25" customHeight="1" s="474">
      <c r="A949" s="603" t="n"/>
      <c r="B949" s="21" t="n"/>
      <c r="C949" s="21" t="n"/>
      <c r="D949" s="21" t="n"/>
      <c r="E949" s="21" t="n"/>
      <c r="F949" s="21" t="n"/>
      <c r="G949" s="21" t="n"/>
      <c r="H949" s="21" t="n"/>
      <c r="I949" s="21" t="n"/>
      <c r="J949" s="21" t="n"/>
      <c r="K949" s="21" t="n"/>
      <c r="L949" s="21" t="n"/>
      <c r="M949" s="21" t="n"/>
      <c r="N949" s="21" t="n"/>
    </row>
    <row r="950" ht="14.25" customHeight="1" s="474">
      <c r="A950" s="603" t="n"/>
      <c r="B950" s="21" t="n"/>
      <c r="C950" s="21" t="n"/>
      <c r="D950" s="21" t="n"/>
      <c r="E950" s="21" t="n"/>
      <c r="F950" s="21" t="n"/>
      <c r="G950" s="21" t="n"/>
      <c r="H950" s="21" t="n"/>
      <c r="I950" s="21" t="n"/>
      <c r="J950" s="21" t="n"/>
      <c r="K950" s="21" t="n"/>
      <c r="L950" s="21" t="n"/>
      <c r="M950" s="21" t="n"/>
      <c r="N950" s="21" t="n"/>
    </row>
    <row r="951" ht="14.25" customHeight="1" s="474">
      <c r="A951" s="603" t="n"/>
      <c r="B951" s="21" t="n"/>
      <c r="C951" s="21" t="n"/>
      <c r="D951" s="21" t="n"/>
      <c r="E951" s="21" t="n"/>
      <c r="F951" s="21" t="n"/>
      <c r="G951" s="21" t="n"/>
      <c r="H951" s="21" t="n"/>
      <c r="I951" s="21" t="n"/>
      <c r="J951" s="21" t="n"/>
      <c r="K951" s="21" t="n"/>
      <c r="L951" s="21" t="n"/>
      <c r="M951" s="21" t="n"/>
      <c r="N951" s="21" t="n"/>
    </row>
    <row r="952" ht="14.25" customHeight="1" s="474">
      <c r="A952" s="603" t="n"/>
      <c r="B952" s="21" t="n"/>
      <c r="C952" s="21" t="n"/>
      <c r="D952" s="21" t="n"/>
      <c r="E952" s="21" t="n"/>
      <c r="F952" s="21" t="n"/>
      <c r="G952" s="21" t="n"/>
      <c r="H952" s="21" t="n"/>
      <c r="I952" s="21" t="n"/>
      <c r="J952" s="21" t="n"/>
      <c r="K952" s="21" t="n"/>
      <c r="L952" s="21" t="n"/>
      <c r="M952" s="21" t="n"/>
      <c r="N952" s="21" t="n"/>
    </row>
    <row r="953" ht="14.25" customHeight="1" s="474">
      <c r="A953" s="603" t="n"/>
      <c r="B953" s="21" t="n"/>
      <c r="C953" s="21" t="n"/>
      <c r="D953" s="21" t="n"/>
      <c r="E953" s="21" t="n"/>
      <c r="F953" s="21" t="n"/>
      <c r="G953" s="21" t="n"/>
      <c r="H953" s="21" t="n"/>
      <c r="I953" s="21" t="n"/>
      <c r="J953" s="21" t="n"/>
      <c r="K953" s="21" t="n"/>
      <c r="L953" s="21" t="n"/>
      <c r="M953" s="21" t="n"/>
      <c r="N953" s="21" t="n"/>
    </row>
    <row r="954" ht="14.25" customHeight="1" s="474">
      <c r="A954" s="603" t="n"/>
      <c r="B954" s="21" t="n"/>
      <c r="C954" s="21" t="n"/>
      <c r="D954" s="21" t="n"/>
      <c r="E954" s="21" t="n"/>
      <c r="F954" s="21" t="n"/>
      <c r="G954" s="21" t="n"/>
      <c r="H954" s="21" t="n"/>
      <c r="I954" s="21" t="n"/>
      <c r="J954" s="21" t="n"/>
      <c r="K954" s="21" t="n"/>
      <c r="L954" s="21" t="n"/>
      <c r="M954" s="21" t="n"/>
      <c r="N954" s="21" t="n"/>
    </row>
    <row r="955" ht="14.25" customHeight="1" s="474">
      <c r="A955" s="603" t="n"/>
      <c r="B955" s="21" t="n"/>
      <c r="C955" s="21" t="n"/>
      <c r="D955" s="21" t="n"/>
      <c r="E955" s="21" t="n"/>
      <c r="F955" s="21" t="n"/>
      <c r="G955" s="21" t="n"/>
      <c r="H955" s="21" t="n"/>
      <c r="I955" s="21" t="n"/>
      <c r="J955" s="21" t="n"/>
      <c r="K955" s="21" t="n"/>
      <c r="L955" s="21" t="n"/>
      <c r="M955" s="21" t="n"/>
      <c r="N955" s="21" t="n"/>
    </row>
    <row r="956" ht="14.25" customHeight="1" s="474">
      <c r="A956" s="603" t="n"/>
      <c r="B956" s="21" t="n"/>
      <c r="C956" s="21" t="n"/>
      <c r="D956" s="21" t="n"/>
      <c r="E956" s="21" t="n"/>
      <c r="F956" s="21" t="n"/>
      <c r="G956" s="21" t="n"/>
      <c r="H956" s="21" t="n"/>
      <c r="I956" s="21" t="n"/>
      <c r="J956" s="21" t="n"/>
      <c r="K956" s="21" t="n"/>
      <c r="L956" s="21" t="n"/>
      <c r="M956" s="21" t="n"/>
      <c r="N956" s="21" t="n"/>
    </row>
    <row r="957" ht="14.25" customHeight="1" s="474">
      <c r="A957" s="603" t="n"/>
      <c r="B957" s="21" t="n"/>
      <c r="C957" s="21" t="n"/>
      <c r="D957" s="21" t="n"/>
      <c r="E957" s="21" t="n"/>
      <c r="F957" s="21" t="n"/>
      <c r="G957" s="21" t="n"/>
      <c r="H957" s="21" t="n"/>
      <c r="I957" s="21" t="n"/>
      <c r="J957" s="21" t="n"/>
      <c r="K957" s="21" t="n"/>
      <c r="L957" s="21" t="n"/>
      <c r="M957" s="21" t="n"/>
      <c r="N957" s="21" t="n"/>
    </row>
    <row r="958" ht="14.25" customHeight="1" s="474">
      <c r="A958" s="603" t="n"/>
      <c r="B958" s="21" t="n"/>
      <c r="C958" s="21" t="n"/>
      <c r="D958" s="21" t="n"/>
      <c r="E958" s="21" t="n"/>
      <c r="F958" s="21" t="n"/>
      <c r="G958" s="21" t="n"/>
      <c r="H958" s="21" t="n"/>
      <c r="I958" s="21" t="n"/>
      <c r="J958" s="21" t="n"/>
      <c r="K958" s="21" t="n"/>
      <c r="L958" s="21" t="n"/>
      <c r="M958" s="21" t="n"/>
      <c r="N958" s="21" t="n"/>
    </row>
    <row r="959" ht="14.25" customHeight="1" s="474">
      <c r="A959" s="603" t="n"/>
      <c r="B959" s="21" t="n"/>
      <c r="C959" s="21" t="n"/>
      <c r="D959" s="21" t="n"/>
      <c r="E959" s="21" t="n"/>
      <c r="F959" s="21" t="n"/>
      <c r="G959" s="21" t="n"/>
      <c r="H959" s="21" t="n"/>
      <c r="I959" s="21" t="n"/>
      <c r="J959" s="21" t="n"/>
      <c r="K959" s="21" t="n"/>
      <c r="L959" s="21" t="n"/>
      <c r="M959" s="21" t="n"/>
      <c r="N959" s="21" t="n"/>
    </row>
    <row r="960" ht="14.25" customHeight="1" s="474">
      <c r="A960" s="603" t="n"/>
      <c r="B960" s="21" t="n"/>
      <c r="C960" s="21" t="n"/>
      <c r="D960" s="21" t="n"/>
      <c r="E960" s="21" t="n"/>
      <c r="F960" s="21" t="n"/>
      <c r="G960" s="21" t="n"/>
      <c r="H960" s="21" t="n"/>
      <c r="I960" s="21" t="n"/>
      <c r="J960" s="21" t="n"/>
      <c r="K960" s="21" t="n"/>
      <c r="L960" s="21" t="n"/>
      <c r="M960" s="21" t="n"/>
      <c r="N960" s="21" t="n"/>
    </row>
    <row r="961" ht="14.25" customHeight="1" s="474">
      <c r="A961" s="603" t="n"/>
      <c r="B961" s="21" t="n"/>
      <c r="C961" s="21" t="n"/>
      <c r="D961" s="21" t="n"/>
      <c r="E961" s="21" t="n"/>
      <c r="F961" s="21" t="n"/>
      <c r="G961" s="21" t="n"/>
      <c r="H961" s="21" t="n"/>
      <c r="I961" s="21" t="n"/>
      <c r="J961" s="21" t="n"/>
      <c r="K961" s="21" t="n"/>
      <c r="L961" s="21" t="n"/>
      <c r="M961" s="21" t="n"/>
      <c r="N961" s="21" t="n"/>
    </row>
    <row r="962" ht="14.25" customHeight="1" s="474">
      <c r="A962" s="603" t="n"/>
      <c r="B962" s="21" t="n"/>
      <c r="C962" s="21" t="n"/>
      <c r="D962" s="21" t="n"/>
      <c r="E962" s="21" t="n"/>
      <c r="F962" s="21" t="n"/>
      <c r="G962" s="21" t="n"/>
      <c r="H962" s="21" t="n"/>
      <c r="I962" s="21" t="n"/>
      <c r="J962" s="21" t="n"/>
      <c r="K962" s="21" t="n"/>
      <c r="L962" s="21" t="n"/>
      <c r="M962" s="21" t="n"/>
      <c r="N962" s="21" t="n"/>
    </row>
    <row r="963" ht="14.25" customHeight="1" s="474">
      <c r="A963" s="603" t="n"/>
      <c r="B963" s="21" t="n"/>
      <c r="C963" s="21" t="n"/>
      <c r="D963" s="21" t="n"/>
      <c r="E963" s="21" t="n"/>
      <c r="F963" s="21" t="n"/>
      <c r="G963" s="21" t="n"/>
      <c r="H963" s="21" t="n"/>
      <c r="I963" s="21" t="n"/>
      <c r="J963" s="21" t="n"/>
      <c r="K963" s="21" t="n"/>
      <c r="L963" s="21" t="n"/>
      <c r="M963" s="21" t="n"/>
      <c r="N963" s="21" t="n"/>
    </row>
    <row r="964" ht="14.25" customHeight="1" s="474">
      <c r="A964" s="603" t="n"/>
      <c r="B964" s="21" t="n"/>
      <c r="C964" s="21" t="n"/>
      <c r="D964" s="21" t="n"/>
      <c r="E964" s="21" t="n"/>
      <c r="F964" s="21" t="n"/>
      <c r="G964" s="21" t="n"/>
      <c r="H964" s="21" t="n"/>
      <c r="I964" s="21" t="n"/>
      <c r="J964" s="21" t="n"/>
      <c r="K964" s="21" t="n"/>
      <c r="L964" s="21" t="n"/>
      <c r="M964" s="21" t="n"/>
      <c r="N964" s="21" t="n"/>
    </row>
    <row r="965" ht="14.25" customHeight="1" s="474">
      <c r="A965" s="603" t="n"/>
      <c r="B965" s="21" t="n"/>
      <c r="C965" s="21" t="n"/>
      <c r="D965" s="21" t="n"/>
      <c r="E965" s="21" t="n"/>
      <c r="F965" s="21" t="n"/>
      <c r="G965" s="21" t="n"/>
      <c r="H965" s="21" t="n"/>
      <c r="I965" s="21" t="n"/>
      <c r="J965" s="21" t="n"/>
      <c r="K965" s="21" t="n"/>
      <c r="L965" s="21" t="n"/>
      <c r="M965" s="21" t="n"/>
      <c r="N965" s="21" t="n"/>
    </row>
    <row r="966" ht="14.25" customHeight="1" s="474">
      <c r="A966" s="603" t="n"/>
      <c r="B966" s="21" t="n"/>
      <c r="C966" s="21" t="n"/>
      <c r="D966" s="21" t="n"/>
      <c r="E966" s="21" t="n"/>
      <c r="F966" s="21" t="n"/>
      <c r="G966" s="21" t="n"/>
      <c r="H966" s="21" t="n"/>
      <c r="I966" s="21" t="n"/>
      <c r="J966" s="21" t="n"/>
      <c r="K966" s="21" t="n"/>
      <c r="L966" s="21" t="n"/>
      <c r="M966" s="21" t="n"/>
      <c r="N966" s="21" t="n"/>
    </row>
    <row r="967" ht="14.25" customHeight="1" s="474">
      <c r="A967" s="603" t="n"/>
      <c r="B967" s="21" t="n"/>
      <c r="C967" s="21" t="n"/>
      <c r="D967" s="21" t="n"/>
      <c r="E967" s="21" t="n"/>
      <c r="F967" s="21" t="n"/>
      <c r="G967" s="21" t="n"/>
      <c r="H967" s="21" t="n"/>
      <c r="I967" s="21" t="n"/>
      <c r="J967" s="21" t="n"/>
      <c r="K967" s="21" t="n"/>
      <c r="L967" s="21" t="n"/>
      <c r="M967" s="21" t="n"/>
      <c r="N967" s="21" t="n"/>
    </row>
    <row r="968" ht="14.25" customHeight="1" s="474">
      <c r="A968" s="603" t="n"/>
      <c r="B968" s="21" t="n"/>
      <c r="C968" s="21" t="n"/>
      <c r="D968" s="21" t="n"/>
      <c r="E968" s="21" t="n"/>
      <c r="F968" s="21" t="n"/>
      <c r="G968" s="21" t="n"/>
      <c r="H968" s="21" t="n"/>
      <c r="I968" s="21" t="n"/>
      <c r="J968" s="21" t="n"/>
      <c r="K968" s="21" t="n"/>
      <c r="L968" s="21" t="n"/>
      <c r="M968" s="21" t="n"/>
      <c r="N968" s="21" t="n"/>
    </row>
    <row r="969" ht="14.25" customHeight="1" s="474">
      <c r="A969" s="603" t="n"/>
      <c r="B969" s="21" t="n"/>
      <c r="C969" s="21" t="n"/>
      <c r="D969" s="21" t="n"/>
      <c r="E969" s="21" t="n"/>
      <c r="F969" s="21" t="n"/>
      <c r="G969" s="21" t="n"/>
      <c r="H969" s="21" t="n"/>
      <c r="I969" s="21" t="n"/>
      <c r="J969" s="21" t="n"/>
      <c r="K969" s="21" t="n"/>
      <c r="L969" s="21" t="n"/>
      <c r="M969" s="21" t="n"/>
      <c r="N969" s="21" t="n"/>
    </row>
    <row r="970" ht="14.25" customHeight="1" s="474">
      <c r="A970" s="603" t="n"/>
      <c r="B970" s="21" t="n"/>
      <c r="C970" s="21" t="n"/>
      <c r="D970" s="21" t="n"/>
      <c r="E970" s="21" t="n"/>
      <c r="F970" s="21" t="n"/>
      <c r="G970" s="21" t="n"/>
      <c r="H970" s="21" t="n"/>
      <c r="I970" s="21" t="n"/>
      <c r="J970" s="21" t="n"/>
      <c r="K970" s="21" t="n"/>
      <c r="L970" s="21" t="n"/>
      <c r="M970" s="21" t="n"/>
      <c r="N970" s="21" t="n"/>
    </row>
    <row r="971" ht="14.25" customHeight="1" s="474">
      <c r="A971" s="603" t="n"/>
      <c r="B971" s="21" t="n"/>
      <c r="C971" s="21" t="n"/>
      <c r="D971" s="21" t="n"/>
      <c r="E971" s="21" t="n"/>
      <c r="F971" s="21" t="n"/>
      <c r="G971" s="21" t="n"/>
      <c r="H971" s="21" t="n"/>
      <c r="I971" s="21" t="n"/>
      <c r="J971" s="21" t="n"/>
      <c r="K971" s="21" t="n"/>
      <c r="L971" s="21" t="n"/>
      <c r="M971" s="21" t="n"/>
      <c r="N971" s="21" t="n"/>
    </row>
    <row r="972" ht="14.25" customHeight="1" s="474">
      <c r="A972" s="603" t="n"/>
      <c r="B972" s="21" t="n"/>
      <c r="C972" s="21" t="n"/>
      <c r="D972" s="21" t="n"/>
      <c r="E972" s="21" t="n"/>
      <c r="F972" s="21" t="n"/>
      <c r="G972" s="21" t="n"/>
      <c r="H972" s="21" t="n"/>
      <c r="I972" s="21" t="n"/>
      <c r="J972" s="21" t="n"/>
      <c r="K972" s="21" t="n"/>
      <c r="L972" s="21" t="n"/>
      <c r="M972" s="21" t="n"/>
      <c r="N972" s="21" t="n"/>
    </row>
    <row r="973" ht="14.25" customHeight="1" s="474">
      <c r="A973" s="603" t="n"/>
      <c r="B973" s="21" t="n"/>
      <c r="C973" s="21" t="n"/>
      <c r="D973" s="21" t="n"/>
      <c r="E973" s="21" t="n"/>
      <c r="F973" s="21" t="n"/>
      <c r="G973" s="21" t="n"/>
      <c r="H973" s="21" t="n"/>
      <c r="I973" s="21" t="n"/>
      <c r="J973" s="21" t="n"/>
      <c r="K973" s="21" t="n"/>
      <c r="L973" s="21" t="n"/>
      <c r="M973" s="21" t="n"/>
      <c r="N973" s="21" t="n"/>
    </row>
    <row r="974" ht="14.25" customHeight="1" s="474">
      <c r="A974" s="603" t="n"/>
      <c r="B974" s="21" t="n"/>
      <c r="C974" s="21" t="n"/>
      <c r="D974" s="21" t="n"/>
      <c r="E974" s="21" t="n"/>
      <c r="F974" s="21" t="n"/>
      <c r="G974" s="21" t="n"/>
      <c r="H974" s="21" t="n"/>
      <c r="I974" s="21" t="n"/>
      <c r="J974" s="21" t="n"/>
      <c r="K974" s="21" t="n"/>
      <c r="L974" s="21" t="n"/>
      <c r="M974" s="21" t="n"/>
      <c r="N974" s="21" t="n"/>
    </row>
    <row r="975" ht="14.25" customHeight="1" s="474">
      <c r="A975" s="603" t="n"/>
      <c r="B975" s="21" t="n"/>
      <c r="C975" s="21" t="n"/>
      <c r="D975" s="21" t="n"/>
      <c r="E975" s="21" t="n"/>
      <c r="F975" s="21" t="n"/>
      <c r="G975" s="21" t="n"/>
      <c r="H975" s="21" t="n"/>
      <c r="I975" s="21" t="n"/>
      <c r="J975" s="21" t="n"/>
      <c r="K975" s="21" t="n"/>
      <c r="L975" s="21" t="n"/>
      <c r="M975" s="21" t="n"/>
      <c r="N975" s="21" t="n"/>
    </row>
    <row r="976" ht="14.25" customHeight="1" s="474">
      <c r="A976" s="603" t="n"/>
      <c r="B976" s="21" t="n"/>
      <c r="C976" s="21" t="n"/>
      <c r="D976" s="21" t="n"/>
      <c r="E976" s="21" t="n"/>
      <c r="F976" s="21" t="n"/>
      <c r="G976" s="21" t="n"/>
      <c r="H976" s="21" t="n"/>
      <c r="I976" s="21" t="n"/>
      <c r="J976" s="21" t="n"/>
      <c r="K976" s="21" t="n"/>
      <c r="L976" s="21" t="n"/>
      <c r="M976" s="21" t="n"/>
      <c r="N976" s="21" t="n"/>
    </row>
    <row r="977" ht="14.25" customHeight="1" s="474">
      <c r="A977" s="603" t="n"/>
      <c r="B977" s="21" t="n"/>
      <c r="C977" s="21" t="n"/>
      <c r="D977" s="21" t="n"/>
      <c r="E977" s="21" t="n"/>
      <c r="F977" s="21" t="n"/>
      <c r="G977" s="21" t="n"/>
      <c r="H977" s="21" t="n"/>
      <c r="I977" s="21" t="n"/>
      <c r="J977" s="21" t="n"/>
      <c r="K977" s="21" t="n"/>
      <c r="L977" s="21" t="n"/>
      <c r="M977" s="21" t="n"/>
      <c r="N977" s="21" t="n"/>
    </row>
    <row r="978" ht="14.25" customHeight="1" s="474">
      <c r="A978" s="603" t="n"/>
      <c r="B978" s="21" t="n"/>
      <c r="C978" s="21" t="n"/>
      <c r="D978" s="21" t="n"/>
      <c r="E978" s="21" t="n"/>
      <c r="F978" s="21" t="n"/>
      <c r="G978" s="21" t="n"/>
      <c r="H978" s="21" t="n"/>
      <c r="I978" s="21" t="n"/>
      <c r="J978" s="21" t="n"/>
      <c r="K978" s="21" t="n"/>
      <c r="L978" s="21" t="n"/>
      <c r="M978" s="21" t="n"/>
      <c r="N978" s="21" t="n"/>
    </row>
    <row r="979" ht="14.25" customHeight="1" s="474">
      <c r="A979" s="603" t="n"/>
      <c r="B979" s="21" t="n"/>
      <c r="C979" s="21" t="n"/>
      <c r="D979" s="21" t="n"/>
      <c r="E979" s="21" t="n"/>
      <c r="F979" s="21" t="n"/>
      <c r="G979" s="21" t="n"/>
      <c r="H979" s="21" t="n"/>
      <c r="I979" s="21" t="n"/>
      <c r="J979" s="21" t="n"/>
      <c r="K979" s="21" t="n"/>
      <c r="L979" s="21" t="n"/>
      <c r="M979" s="21" t="n"/>
      <c r="N979" s="21" t="n"/>
    </row>
    <row r="980" ht="14.25" customHeight="1" s="474">
      <c r="A980" s="603" t="n"/>
      <c r="B980" s="21" t="n"/>
      <c r="C980" s="21" t="n"/>
      <c r="D980" s="21" t="n"/>
      <c r="E980" s="21" t="n"/>
      <c r="F980" s="21" t="n"/>
      <c r="G980" s="21" t="n"/>
      <c r="H980" s="21" t="n"/>
      <c r="I980" s="21" t="n"/>
      <c r="J980" s="21" t="n"/>
      <c r="K980" s="21" t="n"/>
      <c r="L980" s="21" t="n"/>
      <c r="M980" s="21" t="n"/>
      <c r="N980" s="21" t="n"/>
    </row>
    <row r="981" ht="14.25" customHeight="1" s="474">
      <c r="A981" s="603" t="n"/>
      <c r="B981" s="21" t="n"/>
      <c r="C981" s="21" t="n"/>
      <c r="D981" s="21" t="n"/>
      <c r="E981" s="21" t="n"/>
      <c r="F981" s="21" t="n"/>
      <c r="G981" s="21" t="n"/>
      <c r="H981" s="21" t="n"/>
      <c r="I981" s="21" t="n"/>
      <c r="J981" s="21" t="n"/>
      <c r="K981" s="21" t="n"/>
      <c r="L981" s="21" t="n"/>
      <c r="M981" s="21" t="n"/>
      <c r="N981" s="21" t="n"/>
    </row>
    <row r="982" ht="14.25" customHeight="1" s="474">
      <c r="A982" s="603" t="n"/>
      <c r="B982" s="21" t="n"/>
      <c r="C982" s="21" t="n"/>
      <c r="D982" s="21" t="n"/>
      <c r="E982" s="21" t="n"/>
      <c r="F982" s="21" t="n"/>
      <c r="G982" s="21" t="n"/>
      <c r="H982" s="21" t="n"/>
      <c r="I982" s="21" t="n"/>
      <c r="J982" s="21" t="n"/>
      <c r="K982" s="21" t="n"/>
      <c r="L982" s="21" t="n"/>
      <c r="M982" s="21" t="n"/>
      <c r="N982" s="21" t="n"/>
    </row>
    <row r="983" ht="14.25" customHeight="1" s="474">
      <c r="A983" s="603" t="n"/>
      <c r="B983" s="21" t="n"/>
      <c r="C983" s="21" t="n"/>
      <c r="D983" s="21" t="n"/>
      <c r="E983" s="21" t="n"/>
      <c r="F983" s="21" t="n"/>
      <c r="G983" s="21" t="n"/>
      <c r="H983" s="21" t="n"/>
      <c r="I983" s="21" t="n"/>
      <c r="J983" s="21" t="n"/>
      <c r="K983" s="21" t="n"/>
      <c r="L983" s="21" t="n"/>
      <c r="M983" s="21" t="n"/>
      <c r="N983" s="21" t="n"/>
    </row>
    <row r="984" ht="14.25" customHeight="1" s="474">
      <c r="A984" s="603" t="n"/>
      <c r="B984" s="21" t="n"/>
      <c r="C984" s="21" t="n"/>
      <c r="D984" s="21" t="n"/>
      <c r="E984" s="21" t="n"/>
      <c r="F984" s="21" t="n"/>
      <c r="G984" s="21" t="n"/>
      <c r="H984" s="21" t="n"/>
      <c r="I984" s="21" t="n"/>
      <c r="J984" s="21" t="n"/>
      <c r="K984" s="21" t="n"/>
      <c r="L984" s="21" t="n"/>
      <c r="M984" s="21" t="n"/>
      <c r="N984" s="21" t="n"/>
    </row>
    <row r="985" ht="14.25" customHeight="1" s="474">
      <c r="A985" s="603" t="n"/>
      <c r="B985" s="21" t="n"/>
      <c r="C985" s="21" t="n"/>
      <c r="D985" s="21" t="n"/>
      <c r="E985" s="21" t="n"/>
      <c r="F985" s="21" t="n"/>
      <c r="G985" s="21" t="n"/>
      <c r="H985" s="21" t="n"/>
      <c r="I985" s="21" t="n"/>
      <c r="J985" s="21" t="n"/>
      <c r="K985" s="21" t="n"/>
      <c r="L985" s="21" t="n"/>
      <c r="M985" s="21" t="n"/>
      <c r="N985" s="21" t="n"/>
    </row>
    <row r="986" ht="14.25" customHeight="1" s="474">
      <c r="A986" s="603" t="n"/>
      <c r="B986" s="21" t="n"/>
      <c r="C986" s="21" t="n"/>
      <c r="D986" s="21" t="n"/>
      <c r="E986" s="21" t="n"/>
      <c r="F986" s="21" t="n"/>
      <c r="G986" s="21" t="n"/>
      <c r="H986" s="21" t="n"/>
      <c r="I986" s="21" t="n"/>
      <c r="J986" s="21" t="n"/>
      <c r="K986" s="21" t="n"/>
      <c r="L986" s="21" t="n"/>
      <c r="M986" s="21" t="n"/>
      <c r="N986" s="21" t="n"/>
    </row>
    <row r="987" ht="14.25" customHeight="1" s="474">
      <c r="A987" s="603" t="n"/>
      <c r="B987" s="21" t="n"/>
      <c r="C987" s="21" t="n"/>
      <c r="D987" s="21" t="n"/>
      <c r="E987" s="21" t="n"/>
      <c r="F987" s="21" t="n"/>
      <c r="G987" s="21" t="n"/>
      <c r="H987" s="21" t="n"/>
      <c r="I987" s="21" t="n"/>
      <c r="J987" s="21" t="n"/>
      <c r="K987" s="21" t="n"/>
      <c r="L987" s="21" t="n"/>
      <c r="M987" s="21" t="n"/>
      <c r="N987" s="21" t="n"/>
    </row>
    <row r="988" ht="14.25" customHeight="1" s="474">
      <c r="A988" s="603" t="n"/>
      <c r="B988" s="21" t="n"/>
      <c r="C988" s="21" t="n"/>
      <c r="D988" s="21" t="n"/>
      <c r="E988" s="21" t="n"/>
      <c r="F988" s="21" t="n"/>
      <c r="G988" s="21" t="n"/>
      <c r="H988" s="21" t="n"/>
      <c r="I988" s="21" t="n"/>
      <c r="J988" s="21" t="n"/>
      <c r="K988" s="21" t="n"/>
      <c r="L988" s="21" t="n"/>
      <c r="M988" s="21" t="n"/>
      <c r="N988" s="21" t="n"/>
    </row>
    <row r="989" ht="14.25" customHeight="1" s="474">
      <c r="A989" s="603" t="n"/>
      <c r="B989" s="21" t="n"/>
      <c r="C989" s="21" t="n"/>
      <c r="D989" s="21" t="n"/>
      <c r="E989" s="21" t="n"/>
      <c r="F989" s="21" t="n"/>
      <c r="G989" s="21" t="n"/>
      <c r="H989" s="21" t="n"/>
      <c r="I989" s="21" t="n"/>
      <c r="J989" s="21" t="n"/>
      <c r="K989" s="21" t="n"/>
      <c r="L989" s="21" t="n"/>
      <c r="M989" s="21" t="n"/>
      <c r="N989" s="21" t="n"/>
    </row>
    <row r="990" ht="14.25" customHeight="1" s="474">
      <c r="A990" s="603" t="n"/>
      <c r="B990" s="21" t="n"/>
      <c r="C990" s="21" t="n"/>
      <c r="D990" s="21" t="n"/>
      <c r="E990" s="21" t="n"/>
      <c r="F990" s="21" t="n"/>
      <c r="G990" s="21" t="n"/>
      <c r="H990" s="21" t="n"/>
      <c r="I990" s="21" t="n"/>
      <c r="J990" s="21" t="n"/>
      <c r="K990" s="21" t="n"/>
      <c r="L990" s="21" t="n"/>
      <c r="M990" s="21" t="n"/>
      <c r="N990" s="21" t="n"/>
    </row>
    <row r="991" ht="14.25" customHeight="1" s="474">
      <c r="A991" s="603" t="n"/>
      <c r="B991" s="21" t="n"/>
      <c r="C991" s="21" t="n"/>
      <c r="D991" s="21" t="n"/>
      <c r="E991" s="21" t="n"/>
      <c r="F991" s="21" t="n"/>
      <c r="G991" s="21" t="n"/>
      <c r="H991" s="21" t="n"/>
      <c r="I991" s="21" t="n"/>
      <c r="J991" s="21" t="n"/>
      <c r="K991" s="21" t="n"/>
      <c r="L991" s="21" t="n"/>
      <c r="M991" s="21" t="n"/>
      <c r="N991" s="21" t="n"/>
    </row>
    <row r="992" ht="14.25" customHeight="1" s="474">
      <c r="A992" s="603" t="n"/>
      <c r="B992" s="21" t="n"/>
      <c r="C992" s="21" t="n"/>
      <c r="D992" s="21" t="n"/>
      <c r="E992" s="21" t="n"/>
      <c r="F992" s="21" t="n"/>
      <c r="G992" s="21" t="n"/>
      <c r="H992" s="21" t="n"/>
      <c r="I992" s="21" t="n"/>
      <c r="J992" s="21" t="n"/>
      <c r="K992" s="21" t="n"/>
      <c r="L992" s="21" t="n"/>
      <c r="M992" s="21" t="n"/>
      <c r="N992" s="21" t="n"/>
    </row>
    <row r="993" ht="14.25" customHeight="1" s="474">
      <c r="A993" s="603" t="n"/>
      <c r="B993" s="21" t="n"/>
      <c r="C993" s="21" t="n"/>
      <c r="D993" s="21" t="n"/>
      <c r="E993" s="21" t="n"/>
      <c r="F993" s="21" t="n"/>
      <c r="G993" s="21" t="n"/>
      <c r="H993" s="21" t="n"/>
      <c r="I993" s="21" t="n"/>
      <c r="J993" s="21" t="n"/>
      <c r="K993" s="21" t="n"/>
      <c r="L993" s="21" t="n"/>
      <c r="M993" s="21" t="n"/>
      <c r="N993" s="21" t="n"/>
    </row>
    <row r="994" ht="14.25" customHeight="1" s="474">
      <c r="A994" s="603" t="n"/>
      <c r="B994" s="21" t="n"/>
      <c r="C994" s="21" t="n"/>
      <c r="D994" s="21" t="n"/>
      <c r="E994" s="21" t="n"/>
      <c r="F994" s="21" t="n"/>
      <c r="G994" s="21" t="n"/>
      <c r="H994" s="21" t="n"/>
      <c r="I994" s="21" t="n"/>
      <c r="J994" s="21" t="n"/>
      <c r="K994" s="21" t="n"/>
      <c r="L994" s="21" t="n"/>
      <c r="M994" s="21" t="n"/>
      <c r="N994" s="21" t="n"/>
    </row>
    <row r="995" ht="14.25" customHeight="1" s="474">
      <c r="A995" s="603" t="n"/>
      <c r="B995" s="21" t="n"/>
      <c r="C995" s="21" t="n"/>
      <c r="D995" s="21" t="n"/>
      <c r="E995" s="21" t="n"/>
      <c r="F995" s="21" t="n"/>
      <c r="G995" s="21" t="n"/>
      <c r="H995" s="21" t="n"/>
      <c r="I995" s="21" t="n"/>
      <c r="J995" s="21" t="n"/>
      <c r="K995" s="21" t="n"/>
      <c r="L995" s="21" t="n"/>
      <c r="M995" s="21" t="n"/>
      <c r="N995" s="21" t="n"/>
    </row>
    <row r="996" ht="14.25" customHeight="1" s="474">
      <c r="A996" s="603" t="n"/>
      <c r="B996" s="21" t="n"/>
      <c r="C996" s="21" t="n"/>
      <c r="D996" s="21" t="n"/>
      <c r="E996" s="21" t="n"/>
      <c r="F996" s="21" t="n"/>
      <c r="G996" s="21" t="n"/>
      <c r="H996" s="21" t="n"/>
      <c r="I996" s="21" t="n"/>
      <c r="J996" s="21" t="n"/>
      <c r="K996" s="21" t="n"/>
      <c r="L996" s="21" t="n"/>
      <c r="M996" s="21" t="n"/>
      <c r="N996" s="21" t="n"/>
    </row>
    <row r="997" ht="14.25" customHeight="1" s="474">
      <c r="A997" s="603" t="n"/>
      <c r="B997" s="21" t="n"/>
      <c r="C997" s="21" t="n"/>
      <c r="D997" s="21" t="n"/>
      <c r="E997" s="21" t="n"/>
      <c r="F997" s="21" t="n"/>
      <c r="G997" s="21" t="n"/>
      <c r="H997" s="21" t="n"/>
      <c r="I997" s="21" t="n"/>
      <c r="J997" s="21" t="n"/>
      <c r="K997" s="21" t="n"/>
      <c r="L997" s="21" t="n"/>
      <c r="M997" s="21" t="n"/>
      <c r="N997" s="21" t="n"/>
    </row>
    <row r="998" ht="14.25" customHeight="1" s="474">
      <c r="A998" s="603" t="n"/>
      <c r="B998" s="21" t="n"/>
      <c r="C998" s="21" t="n"/>
      <c r="D998" s="21" t="n"/>
      <c r="E998" s="21" t="n"/>
      <c r="F998" s="21" t="n"/>
      <c r="G998" s="21" t="n"/>
      <c r="H998" s="21" t="n"/>
      <c r="I998" s="21" t="n"/>
      <c r="J998" s="21" t="n"/>
      <c r="K998" s="21" t="n"/>
      <c r="L998" s="21" t="n"/>
      <c r="M998" s="21" t="n"/>
      <c r="N998" s="21" t="n"/>
    </row>
    <row r="999" ht="14.25" customHeight="1" s="474">
      <c r="A999" s="603" t="n"/>
      <c r="B999" s="21" t="n"/>
      <c r="C999" s="21" t="n"/>
      <c r="D999" s="21" t="n"/>
      <c r="E999" s="21" t="n"/>
      <c r="F999" s="21" t="n"/>
      <c r="G999" s="21" t="n"/>
      <c r="H999" s="21" t="n"/>
      <c r="I999" s="21" t="n"/>
      <c r="J999" s="21" t="n"/>
      <c r="K999" s="21" t="n"/>
      <c r="L999" s="21" t="n"/>
      <c r="M999" s="21" t="n"/>
      <c r="N999" s="21" t="n"/>
    </row>
    <row r="1000" ht="14.25" customHeight="1" s="474">
      <c r="A1000" s="603" t="n"/>
      <c r="B1000" s="21" t="n"/>
      <c r="C1000" s="21" t="n"/>
      <c r="D1000" s="21" t="n"/>
      <c r="E1000" s="21" t="n"/>
      <c r="F1000" s="21" t="n"/>
      <c r="G1000" s="21" t="n"/>
      <c r="H1000" s="21" t="n"/>
      <c r="I1000" s="21" t="n"/>
      <c r="J1000" s="21" t="n"/>
      <c r="K1000" s="21" t="n"/>
      <c r="L1000" s="21" t="n"/>
      <c r="M1000" s="21" t="n"/>
      <c r="N1000" s="21" t="n"/>
    </row>
    <row r="1001" ht="14.25" customHeight="1" s="474">
      <c r="A1001" s="603" t="n"/>
      <c r="B1001" s="21" t="n"/>
      <c r="C1001" s="21" t="n"/>
      <c r="D1001" s="21" t="n"/>
      <c r="E1001" s="21" t="n"/>
      <c r="F1001" s="21" t="n"/>
      <c r="G1001" s="21" t="n"/>
      <c r="H1001" s="21" t="n"/>
      <c r="I1001" s="21" t="n"/>
      <c r="J1001" s="21" t="n"/>
      <c r="K1001" s="21" t="n"/>
      <c r="L1001" s="21" t="n"/>
      <c r="M1001" s="21" t="n"/>
      <c r="N1001" s="21" t="n"/>
    </row>
    <row r="1002" ht="14.25" customHeight="1" s="474">
      <c r="A1002" s="603" t="n"/>
      <c r="B1002" s="21" t="n"/>
      <c r="C1002" s="21" t="n"/>
      <c r="D1002" s="21" t="n"/>
      <c r="E1002" s="21" t="n"/>
      <c r="F1002" s="21" t="n"/>
      <c r="G1002" s="21" t="n"/>
      <c r="H1002" s="21" t="n"/>
      <c r="I1002" s="21" t="n"/>
      <c r="J1002" s="21" t="n"/>
      <c r="K1002" s="21" t="n"/>
      <c r="L1002" s="21" t="n"/>
      <c r="M1002" s="21" t="n"/>
      <c r="N1002" s="21" t="n"/>
    </row>
    <row r="1003" ht="14.25" customHeight="1" s="474">
      <c r="A1003" s="603" t="n"/>
      <c r="B1003" s="21" t="n"/>
      <c r="C1003" s="21" t="n"/>
      <c r="D1003" s="21" t="n"/>
      <c r="E1003" s="21" t="n"/>
      <c r="F1003" s="21" t="n"/>
      <c r="G1003" s="21" t="n"/>
      <c r="H1003" s="21" t="n"/>
      <c r="I1003" s="21" t="n"/>
      <c r="J1003" s="21" t="n"/>
      <c r="K1003" s="21" t="n"/>
      <c r="L1003" s="21" t="n"/>
      <c r="M1003" s="21" t="n"/>
      <c r="N1003" s="21" t="n"/>
    </row>
    <row r="1004" ht="14.25" customHeight="1" s="474">
      <c r="A1004" s="603" t="n"/>
      <c r="B1004" s="21" t="n"/>
      <c r="C1004" s="21" t="n"/>
      <c r="D1004" s="21" t="n"/>
      <c r="E1004" s="21" t="n"/>
      <c r="F1004" s="21" t="n"/>
      <c r="G1004" s="21" t="n"/>
      <c r="H1004" s="21" t="n"/>
      <c r="I1004" s="21" t="n"/>
      <c r="J1004" s="21" t="n"/>
      <c r="K1004" s="21" t="n"/>
      <c r="L1004" s="21" t="n"/>
      <c r="M1004" s="21" t="n"/>
      <c r="N1004" s="21" t="n"/>
    </row>
    <row r="1005" ht="14.25" customHeight="1" s="474">
      <c r="A1005" s="603" t="n"/>
      <c r="B1005" s="21" t="n"/>
      <c r="C1005" s="21" t="n"/>
      <c r="D1005" s="21" t="n"/>
      <c r="E1005" s="21" t="n"/>
      <c r="F1005" s="21" t="n"/>
      <c r="G1005" s="21" t="n"/>
      <c r="H1005" s="21" t="n"/>
      <c r="I1005" s="21" t="n"/>
      <c r="J1005" s="21" t="n"/>
      <c r="K1005" s="21" t="n"/>
      <c r="L1005" s="21" t="n"/>
      <c r="M1005" s="21" t="n"/>
      <c r="N1005" s="21" t="n"/>
    </row>
    <row r="1006" ht="14.25" customHeight="1" s="474">
      <c r="A1006" s="603" t="n"/>
      <c r="B1006" s="21" t="n"/>
      <c r="C1006" s="21" t="n"/>
      <c r="D1006" s="21" t="n"/>
      <c r="E1006" s="21" t="n"/>
      <c r="F1006" s="21" t="n"/>
      <c r="G1006" s="21" t="n"/>
      <c r="H1006" s="21" t="n"/>
      <c r="I1006" s="21" t="n"/>
      <c r="J1006" s="21" t="n"/>
      <c r="K1006" s="21" t="n"/>
      <c r="L1006" s="21" t="n"/>
      <c r="M1006" s="21" t="n"/>
      <c r="N1006" s="21" t="n"/>
    </row>
    <row r="1007" ht="14.25" customHeight="1" s="474">
      <c r="A1007" s="603" t="n"/>
      <c r="B1007" s="21" t="n"/>
      <c r="C1007" s="21" t="n"/>
      <c r="D1007" s="21" t="n"/>
      <c r="E1007" s="21" t="n"/>
      <c r="F1007" s="21" t="n"/>
      <c r="G1007" s="21" t="n"/>
      <c r="H1007" s="21" t="n"/>
      <c r="I1007" s="21" t="n"/>
      <c r="J1007" s="21" t="n"/>
      <c r="K1007" s="21" t="n"/>
      <c r="L1007" s="21" t="n"/>
      <c r="M1007" s="21" t="n"/>
      <c r="N1007" s="21" t="n"/>
    </row>
    <row r="1008" ht="14.25" customHeight="1" s="474">
      <c r="A1008" s="603" t="n"/>
      <c r="B1008" s="21" t="n"/>
      <c r="C1008" s="21" t="n"/>
      <c r="D1008" s="21" t="n"/>
      <c r="E1008" s="21" t="n"/>
      <c r="F1008" s="21" t="n"/>
      <c r="G1008" s="21" t="n"/>
      <c r="H1008" s="21" t="n"/>
      <c r="I1008" s="21" t="n"/>
      <c r="J1008" s="21" t="n"/>
      <c r="K1008" s="21" t="n"/>
      <c r="L1008" s="21" t="n"/>
      <c r="M1008" s="21" t="n"/>
      <c r="N1008" s="21" t="n"/>
    </row>
    <row r="1009" ht="14.25" customHeight="1" s="474">
      <c r="A1009" s="603" t="n"/>
      <c r="B1009" s="21" t="n"/>
      <c r="C1009" s="21" t="n"/>
      <c r="D1009" s="21" t="n"/>
      <c r="E1009" s="21" t="n"/>
      <c r="F1009" s="21" t="n"/>
      <c r="G1009" s="21" t="n"/>
      <c r="H1009" s="21" t="n"/>
      <c r="I1009" s="21" t="n"/>
      <c r="J1009" s="21" t="n"/>
      <c r="K1009" s="21" t="n"/>
      <c r="L1009" s="21" t="n"/>
      <c r="M1009" s="21" t="n"/>
      <c r="N1009" s="21" t="n"/>
    </row>
    <row r="1010" ht="14.25" customHeight="1" s="474">
      <c r="A1010" s="603" t="n"/>
      <c r="B1010" s="21" t="n"/>
      <c r="C1010" s="21" t="n"/>
      <c r="D1010" s="21" t="n"/>
      <c r="E1010" s="21" t="n"/>
      <c r="F1010" s="21" t="n"/>
      <c r="G1010" s="21" t="n"/>
      <c r="H1010" s="21" t="n"/>
      <c r="I1010" s="21" t="n"/>
      <c r="J1010" s="21" t="n"/>
      <c r="K1010" s="21" t="n"/>
      <c r="L1010" s="21" t="n"/>
      <c r="M1010" s="21" t="n"/>
      <c r="N1010" s="21" t="n"/>
    </row>
    <row r="1011" ht="14.25" customHeight="1" s="474">
      <c r="A1011" s="603" t="n"/>
      <c r="B1011" s="21" t="n"/>
      <c r="C1011" s="21" t="n"/>
      <c r="D1011" s="21" t="n"/>
      <c r="E1011" s="21" t="n"/>
      <c r="F1011" s="21" t="n"/>
      <c r="G1011" s="21" t="n"/>
      <c r="H1011" s="21" t="n"/>
      <c r="I1011" s="21" t="n"/>
      <c r="J1011" s="21" t="n"/>
      <c r="K1011" s="21" t="n"/>
      <c r="L1011" s="21" t="n"/>
      <c r="M1011" s="21" t="n"/>
      <c r="N1011" s="21" t="n"/>
    </row>
    <row r="1012" ht="14.25" customHeight="1" s="474">
      <c r="A1012" s="603" t="n"/>
      <c r="B1012" s="21" t="n"/>
      <c r="C1012" s="21" t="n"/>
      <c r="D1012" s="21" t="n"/>
      <c r="E1012" s="21" t="n"/>
      <c r="F1012" s="21" t="n"/>
      <c r="G1012" s="21" t="n"/>
      <c r="H1012" s="21" t="n"/>
      <c r="I1012" s="21" t="n"/>
      <c r="J1012" s="21" t="n"/>
      <c r="K1012" s="21" t="n"/>
      <c r="L1012" s="21" t="n"/>
      <c r="M1012" s="21" t="n"/>
      <c r="N1012" s="21" t="n"/>
    </row>
    <row r="1013" ht="14.25" customHeight="1" s="474">
      <c r="A1013" s="603" t="n"/>
      <c r="B1013" s="21" t="n"/>
      <c r="C1013" s="21" t="n"/>
      <c r="D1013" s="21" t="n"/>
      <c r="E1013" s="21" t="n"/>
      <c r="F1013" s="21" t="n"/>
      <c r="G1013" s="21" t="n"/>
      <c r="H1013" s="21" t="n"/>
      <c r="I1013" s="21" t="n"/>
      <c r="J1013" s="21" t="n"/>
      <c r="K1013" s="21" t="n"/>
      <c r="L1013" s="21" t="n"/>
      <c r="M1013" s="21" t="n"/>
      <c r="N1013" s="21" t="n"/>
    </row>
    <row r="1014" ht="14.25" customHeight="1" s="474">
      <c r="A1014" s="603" t="n"/>
      <c r="B1014" s="21" t="n"/>
      <c r="C1014" s="21" t="n"/>
      <c r="D1014" s="21" t="n"/>
      <c r="E1014" s="21" t="n"/>
      <c r="F1014" s="21" t="n"/>
      <c r="G1014" s="21" t="n"/>
      <c r="H1014" s="21" t="n"/>
      <c r="I1014" s="21" t="n"/>
      <c r="J1014" s="21" t="n"/>
      <c r="K1014" s="21" t="n"/>
      <c r="L1014" s="21" t="n"/>
      <c r="M1014" s="21" t="n"/>
      <c r="N1014" s="21" t="n"/>
    </row>
    <row r="1015" ht="14.25" customHeight="1" s="474">
      <c r="A1015" s="603" t="n"/>
      <c r="B1015" s="21" t="n"/>
      <c r="C1015" s="21" t="n"/>
      <c r="D1015" s="21" t="n"/>
      <c r="E1015" s="21" t="n"/>
      <c r="F1015" s="21" t="n"/>
      <c r="G1015" s="21" t="n"/>
      <c r="H1015" s="21" t="n"/>
      <c r="I1015" s="21" t="n"/>
      <c r="J1015" s="21" t="n"/>
      <c r="K1015" s="21" t="n"/>
      <c r="L1015" s="21" t="n"/>
      <c r="M1015" s="21" t="n"/>
      <c r="N1015" s="21" t="n"/>
    </row>
    <row r="1016" ht="14.25" customHeight="1" s="474">
      <c r="A1016" s="603" t="n"/>
      <c r="B1016" s="21" t="n"/>
      <c r="C1016" s="21" t="n"/>
      <c r="D1016" s="21" t="n"/>
      <c r="E1016" s="21" t="n"/>
      <c r="F1016" s="21" t="n"/>
      <c r="G1016" s="21" t="n"/>
      <c r="H1016" s="21" t="n"/>
      <c r="I1016" s="21" t="n"/>
      <c r="J1016" s="21" t="n"/>
      <c r="K1016" s="21" t="n"/>
      <c r="L1016" s="21" t="n"/>
      <c r="M1016" s="21" t="n"/>
      <c r="N1016" s="21" t="n"/>
    </row>
    <row r="1017" ht="14.25" customHeight="1" s="474">
      <c r="A1017" s="603" t="n"/>
      <c r="B1017" s="21" t="n"/>
      <c r="C1017" s="21" t="n"/>
      <c r="D1017" s="21" t="n"/>
      <c r="E1017" s="21" t="n"/>
      <c r="F1017" s="21" t="n"/>
      <c r="G1017" s="21" t="n"/>
      <c r="H1017" s="21" t="n"/>
      <c r="I1017" s="21" t="n"/>
      <c r="J1017" s="21" t="n"/>
      <c r="K1017" s="21" t="n"/>
      <c r="L1017" s="21" t="n"/>
      <c r="M1017" s="21" t="n"/>
      <c r="N1017" s="21" t="n"/>
    </row>
    <row r="1018" ht="14.25" customHeight="1" s="474">
      <c r="A1018" s="603" t="n"/>
      <c r="B1018" s="21" t="n"/>
      <c r="C1018" s="21" t="n"/>
      <c r="D1018" s="21" t="n"/>
      <c r="E1018" s="21" t="n"/>
      <c r="F1018" s="21" t="n"/>
      <c r="G1018" s="21" t="n"/>
      <c r="H1018" s="21" t="n"/>
      <c r="I1018" s="21" t="n"/>
      <c r="J1018" s="21" t="n"/>
      <c r="K1018" s="21" t="n"/>
      <c r="L1018" s="21" t="n"/>
      <c r="M1018" s="21" t="n"/>
      <c r="N1018" s="21" t="n"/>
    </row>
    <row r="1019" ht="14.25" customHeight="1" s="474">
      <c r="A1019" s="603" t="n"/>
      <c r="B1019" s="21" t="n"/>
      <c r="C1019" s="21" t="n"/>
      <c r="D1019" s="21" t="n"/>
      <c r="E1019" s="21" t="n"/>
      <c r="F1019" s="21" t="n"/>
      <c r="G1019" s="21" t="n"/>
      <c r="H1019" s="21" t="n"/>
      <c r="I1019" s="21" t="n"/>
      <c r="J1019" s="21" t="n"/>
      <c r="K1019" s="21" t="n"/>
      <c r="L1019" s="21" t="n"/>
      <c r="M1019" s="21" t="n"/>
      <c r="N1019" s="21" t="n"/>
    </row>
    <row r="1020" ht="14.25" customHeight="1" s="474">
      <c r="A1020" s="603" t="n"/>
      <c r="B1020" s="21" t="n"/>
      <c r="C1020" s="21" t="n"/>
      <c r="D1020" s="21" t="n"/>
      <c r="E1020" s="21" t="n"/>
      <c r="F1020" s="21" t="n"/>
      <c r="G1020" s="21" t="n"/>
      <c r="H1020" s="21" t="n"/>
      <c r="I1020" s="21" t="n"/>
      <c r="J1020" s="21" t="n"/>
      <c r="K1020" s="21" t="n"/>
      <c r="L1020" s="21" t="n"/>
      <c r="M1020" s="21" t="n"/>
      <c r="N1020" s="21" t="n"/>
    </row>
    <row r="1021" ht="14.25" customHeight="1" s="474">
      <c r="A1021" s="603" t="n"/>
      <c r="B1021" s="21" t="n"/>
      <c r="C1021" s="21" t="n"/>
      <c r="D1021" s="21" t="n"/>
      <c r="E1021" s="21" t="n"/>
      <c r="F1021" s="21" t="n"/>
      <c r="G1021" s="21" t="n"/>
      <c r="H1021" s="21" t="n"/>
      <c r="I1021" s="21" t="n"/>
      <c r="J1021" s="21" t="n"/>
      <c r="K1021" s="21" t="n"/>
      <c r="L1021" s="21" t="n"/>
      <c r="M1021" s="21" t="n"/>
      <c r="N1021" s="21" t="n"/>
    </row>
    <row r="1022" ht="14.25" customHeight="1" s="474">
      <c r="A1022" s="603" t="n"/>
      <c r="B1022" s="21" t="n"/>
      <c r="C1022" s="21" t="n"/>
      <c r="D1022" s="21" t="n"/>
      <c r="E1022" s="21" t="n"/>
      <c r="F1022" s="21" t="n"/>
      <c r="G1022" s="21" t="n"/>
      <c r="H1022" s="21" t="n"/>
      <c r="I1022" s="21" t="n"/>
      <c r="J1022" s="21" t="n"/>
      <c r="K1022" s="21" t="n"/>
      <c r="L1022" s="21" t="n"/>
      <c r="M1022" s="21" t="n"/>
      <c r="N1022" s="21" t="n"/>
    </row>
    <row r="1023" ht="14.25" customHeight="1" s="474">
      <c r="A1023" s="603" t="n"/>
      <c r="B1023" s="21" t="n"/>
      <c r="C1023" s="21" t="n"/>
      <c r="D1023" s="21" t="n"/>
      <c r="E1023" s="21" t="n"/>
      <c r="F1023" s="21" t="n"/>
      <c r="G1023" s="21" t="n"/>
      <c r="H1023" s="21" t="n"/>
      <c r="I1023" s="21" t="n"/>
      <c r="J1023" s="21" t="n"/>
      <c r="K1023" s="21" t="n"/>
      <c r="L1023" s="21" t="n"/>
      <c r="M1023" s="21" t="n"/>
      <c r="N1023" s="21" t="n"/>
    </row>
    <row r="1024" ht="14.25" customHeight="1" s="474">
      <c r="A1024" s="603" t="n"/>
      <c r="B1024" s="21" t="n"/>
      <c r="C1024" s="21" t="n"/>
      <c r="D1024" s="21" t="n"/>
      <c r="E1024" s="21" t="n"/>
      <c r="F1024" s="21" t="n"/>
      <c r="G1024" s="21" t="n"/>
      <c r="H1024" s="21" t="n"/>
      <c r="I1024" s="21" t="n"/>
      <c r="J1024" s="21" t="n"/>
      <c r="K1024" s="21" t="n"/>
      <c r="L1024" s="21" t="n"/>
      <c r="M1024" s="21" t="n"/>
      <c r="N1024" s="21" t="n"/>
    </row>
    <row r="1025" ht="14.25" customHeight="1" s="474">
      <c r="A1025" s="603" t="n"/>
      <c r="B1025" s="21" t="n"/>
      <c r="C1025" s="21" t="n"/>
      <c r="D1025" s="21" t="n"/>
      <c r="E1025" s="21" t="n"/>
      <c r="F1025" s="21" t="n"/>
      <c r="G1025" s="21" t="n"/>
      <c r="H1025" s="21" t="n"/>
      <c r="I1025" s="21" t="n"/>
      <c r="J1025" s="21" t="n"/>
      <c r="K1025" s="21" t="n"/>
      <c r="L1025" s="21" t="n"/>
      <c r="M1025" s="21" t="n"/>
      <c r="N1025" s="21" t="n"/>
    </row>
    <row r="1026" ht="14.25" customHeight="1" s="474">
      <c r="A1026" s="603" t="n"/>
      <c r="B1026" s="21" t="n"/>
      <c r="C1026" s="21" t="n"/>
      <c r="D1026" s="21" t="n"/>
      <c r="E1026" s="21" t="n"/>
      <c r="F1026" s="21" t="n"/>
      <c r="G1026" s="21" t="n"/>
      <c r="H1026" s="21" t="n"/>
      <c r="I1026" s="21" t="n"/>
      <c r="J1026" s="21" t="n"/>
      <c r="K1026" s="21" t="n"/>
      <c r="L1026" s="21" t="n"/>
      <c r="M1026" s="21" t="n"/>
      <c r="N1026" s="21" t="n"/>
    </row>
    <row r="1027" ht="14.25" customHeight="1" s="474">
      <c r="A1027" s="603" t="n"/>
      <c r="B1027" s="21" t="n"/>
      <c r="C1027" s="21" t="n"/>
      <c r="D1027" s="21" t="n"/>
      <c r="E1027" s="21" t="n"/>
      <c r="F1027" s="21" t="n"/>
      <c r="G1027" s="21" t="n"/>
      <c r="H1027" s="21" t="n"/>
      <c r="I1027" s="21" t="n"/>
      <c r="J1027" s="21" t="n"/>
      <c r="K1027" s="21" t="n"/>
      <c r="L1027" s="21" t="n"/>
      <c r="M1027" s="21" t="n"/>
      <c r="N1027" s="21" t="n"/>
    </row>
    <row r="1028" ht="14.25" customHeight="1" s="474">
      <c r="A1028" s="603" t="n"/>
      <c r="B1028" s="21" t="n"/>
      <c r="C1028" s="21" t="n"/>
      <c r="D1028" s="21" t="n"/>
      <c r="E1028" s="21" t="n"/>
      <c r="F1028" s="21" t="n"/>
      <c r="G1028" s="21" t="n"/>
      <c r="H1028" s="21" t="n"/>
      <c r="I1028" s="21" t="n"/>
      <c r="J1028" s="21" t="n"/>
      <c r="K1028" s="21" t="n"/>
      <c r="L1028" s="21" t="n"/>
      <c r="M1028" s="21" t="n"/>
      <c r="N1028" s="21" t="n"/>
    </row>
    <row r="1029" ht="14.25" customHeight="1" s="474">
      <c r="A1029" s="603" t="n"/>
      <c r="B1029" s="21" t="n"/>
      <c r="C1029" s="21" t="n"/>
      <c r="D1029" s="21" t="n"/>
      <c r="E1029" s="21" t="n"/>
      <c r="F1029" s="21" t="n"/>
      <c r="G1029" s="21" t="n"/>
      <c r="H1029" s="21" t="n"/>
      <c r="I1029" s="21" t="n"/>
      <c r="J1029" s="21" t="n"/>
      <c r="K1029" s="21" t="n"/>
      <c r="L1029" s="21" t="n"/>
      <c r="M1029" s="21" t="n"/>
      <c r="N1029" s="21" t="n"/>
    </row>
    <row r="1030" ht="14.25" customHeight="1" s="474">
      <c r="A1030" s="603" t="n"/>
      <c r="B1030" s="21" t="n"/>
      <c r="C1030" s="21" t="n"/>
      <c r="D1030" s="21" t="n"/>
      <c r="E1030" s="21" t="n"/>
      <c r="F1030" s="21" t="n"/>
      <c r="G1030" s="21" t="n"/>
      <c r="H1030" s="21" t="n"/>
      <c r="I1030" s="21" t="n"/>
      <c r="J1030" s="21" t="n"/>
      <c r="K1030" s="21" t="n"/>
      <c r="L1030" s="21" t="n"/>
      <c r="M1030" s="21" t="n"/>
      <c r="N1030" s="21" t="n"/>
    </row>
    <row r="1031" ht="14.25" customHeight="1" s="474">
      <c r="A1031" s="603" t="n"/>
      <c r="B1031" s="21" t="n"/>
      <c r="C1031" s="21" t="n"/>
      <c r="D1031" s="21" t="n"/>
      <c r="E1031" s="21" t="n"/>
      <c r="F1031" s="21" t="n"/>
      <c r="G1031" s="21" t="n"/>
      <c r="H1031" s="21" t="n"/>
      <c r="I1031" s="21" t="n"/>
      <c r="J1031" s="21" t="n"/>
      <c r="K1031" s="21" t="n"/>
      <c r="L1031" s="21" t="n"/>
      <c r="M1031" s="21" t="n"/>
      <c r="N1031" s="21" t="n"/>
    </row>
    <row r="1032" ht="14.25" customHeight="1" s="474">
      <c r="A1032" s="603" t="n"/>
      <c r="B1032" s="21" t="n"/>
      <c r="C1032" s="21" t="n"/>
      <c r="D1032" s="21" t="n"/>
      <c r="E1032" s="21" t="n"/>
      <c r="F1032" s="21" t="n"/>
      <c r="G1032" s="21" t="n"/>
      <c r="H1032" s="21" t="n"/>
      <c r="I1032" s="21" t="n"/>
      <c r="J1032" s="21" t="n"/>
      <c r="K1032" s="21" t="n"/>
      <c r="L1032" s="21" t="n"/>
      <c r="M1032" s="21" t="n"/>
      <c r="N1032" s="21" t="n"/>
    </row>
    <row r="1033" ht="14.25" customHeight="1" s="474">
      <c r="A1033" s="603" t="n"/>
      <c r="B1033" s="21" t="n"/>
      <c r="C1033" s="21" t="n"/>
      <c r="D1033" s="21" t="n"/>
      <c r="E1033" s="21" t="n"/>
      <c r="F1033" s="21" t="n"/>
      <c r="G1033" s="21" t="n"/>
      <c r="H1033" s="21" t="n"/>
      <c r="I1033" s="21" t="n"/>
      <c r="J1033" s="21" t="n"/>
      <c r="K1033" s="21" t="n"/>
      <c r="L1033" s="21" t="n"/>
      <c r="M1033" s="21" t="n"/>
      <c r="N1033" s="21" t="n"/>
    </row>
    <row r="1034" ht="14.25" customHeight="1" s="474">
      <c r="A1034" s="603" t="n"/>
      <c r="B1034" s="21" t="n"/>
      <c r="C1034" s="21" t="n"/>
      <c r="D1034" s="21" t="n"/>
      <c r="E1034" s="21" t="n"/>
      <c r="F1034" s="21" t="n"/>
      <c r="G1034" s="21" t="n"/>
      <c r="H1034" s="21" t="n"/>
      <c r="I1034" s="21" t="n"/>
      <c r="J1034" s="21" t="n"/>
      <c r="K1034" s="21" t="n"/>
      <c r="L1034" s="21" t="n"/>
      <c r="M1034" s="21" t="n"/>
      <c r="N1034" s="21" t="n"/>
    </row>
    <row r="1035" ht="14.25" customHeight="1" s="474">
      <c r="A1035" s="603" t="n"/>
      <c r="B1035" s="21" t="n"/>
      <c r="C1035" s="21" t="n"/>
      <c r="D1035" s="21" t="n"/>
      <c r="E1035" s="21" t="n"/>
      <c r="F1035" s="21" t="n"/>
      <c r="G1035" s="21" t="n"/>
      <c r="H1035" s="21" t="n"/>
      <c r="I1035" s="21" t="n"/>
      <c r="J1035" s="21" t="n"/>
      <c r="K1035" s="21" t="n"/>
      <c r="L1035" s="21" t="n"/>
      <c r="M1035" s="21" t="n"/>
      <c r="N1035" s="21" t="n"/>
    </row>
    <row r="1036" ht="14.25" customHeight="1" s="474">
      <c r="A1036" s="603" t="n"/>
      <c r="B1036" s="21" t="n"/>
      <c r="C1036" s="21" t="n"/>
      <c r="D1036" s="21" t="n"/>
      <c r="E1036" s="21" t="n"/>
      <c r="F1036" s="21" t="n"/>
      <c r="G1036" s="21" t="n"/>
      <c r="H1036" s="21" t="n"/>
      <c r="I1036" s="21" t="n"/>
      <c r="J1036" s="21" t="n"/>
      <c r="K1036" s="21" t="n"/>
      <c r="L1036" s="21" t="n"/>
      <c r="M1036" s="21" t="n"/>
      <c r="N1036" s="21" t="n"/>
    </row>
    <row r="1037" ht="14.25" customHeight="1" s="474">
      <c r="A1037" s="603" t="n"/>
      <c r="B1037" s="21" t="n"/>
      <c r="C1037" s="21" t="n"/>
      <c r="D1037" s="21" t="n"/>
      <c r="E1037" s="21" t="n"/>
      <c r="F1037" s="21" t="n"/>
      <c r="G1037" s="21" t="n"/>
      <c r="H1037" s="21" t="n"/>
      <c r="I1037" s="21" t="n"/>
      <c r="J1037" s="21" t="n"/>
      <c r="K1037" s="21" t="n"/>
      <c r="L1037" s="21" t="n"/>
      <c r="M1037" s="21" t="n"/>
      <c r="N1037" s="21" t="n"/>
    </row>
    <row r="1038" ht="14.25" customHeight="1" s="474">
      <c r="A1038" s="603" t="n"/>
      <c r="B1038" s="21" t="n"/>
      <c r="C1038" s="21" t="n"/>
      <c r="D1038" s="21" t="n"/>
      <c r="E1038" s="21" t="n"/>
      <c r="F1038" s="21" t="n"/>
      <c r="G1038" s="21" t="n"/>
      <c r="H1038" s="21" t="n"/>
      <c r="I1038" s="21" t="n"/>
      <c r="J1038" s="21" t="n"/>
      <c r="K1038" s="21" t="n"/>
      <c r="L1038" s="21" t="n"/>
      <c r="M1038" s="21" t="n"/>
      <c r="N1038" s="21" t="n"/>
    </row>
    <row r="1039" ht="14.25" customHeight="1" s="474">
      <c r="A1039" s="603" t="n"/>
      <c r="B1039" s="21" t="n"/>
      <c r="C1039" s="21" t="n"/>
      <c r="D1039" s="21" t="n"/>
      <c r="E1039" s="21" t="n"/>
      <c r="F1039" s="21" t="n"/>
      <c r="G1039" s="21" t="n"/>
      <c r="H1039" s="21" t="n"/>
      <c r="I1039" s="21" t="n"/>
      <c r="J1039" s="21" t="n"/>
      <c r="K1039" s="21" t="n"/>
      <c r="L1039" s="21" t="n"/>
      <c r="M1039" s="21" t="n"/>
      <c r="N1039" s="21" t="n"/>
    </row>
    <row r="1040" ht="14.25" customHeight="1" s="474">
      <c r="A1040" s="603" t="n"/>
      <c r="B1040" s="21" t="n"/>
      <c r="C1040" s="21" t="n"/>
      <c r="D1040" s="21" t="n"/>
      <c r="E1040" s="21" t="n"/>
      <c r="F1040" s="21" t="n"/>
      <c r="G1040" s="21" t="n"/>
      <c r="H1040" s="21" t="n"/>
      <c r="I1040" s="21" t="n"/>
      <c r="J1040" s="21" t="n"/>
      <c r="K1040" s="21" t="n"/>
      <c r="L1040" s="21" t="n"/>
      <c r="M1040" s="21" t="n"/>
      <c r="N1040" s="21" t="n"/>
    </row>
    <row r="1041" ht="14.25" customHeight="1" s="474">
      <c r="A1041" s="603" t="n"/>
      <c r="B1041" s="21" t="n"/>
      <c r="C1041" s="21" t="n"/>
      <c r="D1041" s="21" t="n"/>
      <c r="E1041" s="21" t="n"/>
      <c r="F1041" s="21" t="n"/>
      <c r="G1041" s="21" t="n"/>
      <c r="H1041" s="21" t="n"/>
      <c r="I1041" s="21" t="n"/>
      <c r="J1041" s="21" t="n"/>
      <c r="K1041" s="21" t="n"/>
      <c r="L1041" s="21" t="n"/>
      <c r="M1041" s="21" t="n"/>
      <c r="N1041" s="21" t="n"/>
    </row>
    <row r="1042" ht="14.25" customHeight="1" s="474">
      <c r="A1042" s="603" t="n"/>
      <c r="B1042" s="21" t="n"/>
      <c r="C1042" s="21" t="n"/>
      <c r="D1042" s="21" t="n"/>
      <c r="E1042" s="21" t="n"/>
      <c r="F1042" s="21" t="n"/>
      <c r="G1042" s="21" t="n"/>
      <c r="H1042" s="21" t="n"/>
      <c r="I1042" s="21" t="n"/>
      <c r="J1042" s="21" t="n"/>
      <c r="K1042" s="21" t="n"/>
      <c r="L1042" s="21" t="n"/>
      <c r="M1042" s="21" t="n"/>
      <c r="N1042" s="21" t="n"/>
    </row>
    <row r="1043" ht="14.25" customHeight="1" s="474">
      <c r="A1043" s="603" t="n"/>
      <c r="B1043" s="21" t="n"/>
      <c r="C1043" s="21" t="n"/>
      <c r="D1043" s="21" t="n"/>
      <c r="E1043" s="21" t="n"/>
      <c r="F1043" s="21" t="n"/>
      <c r="G1043" s="21" t="n"/>
      <c r="H1043" s="21" t="n"/>
      <c r="I1043" s="21" t="n"/>
      <c r="J1043" s="21" t="n"/>
      <c r="K1043" s="21" t="n"/>
      <c r="L1043" s="21" t="n"/>
      <c r="M1043" s="21" t="n"/>
      <c r="N1043" s="21" t="n"/>
    </row>
    <row r="1044" ht="14.25" customHeight="1" s="474">
      <c r="A1044" s="603" t="n"/>
      <c r="B1044" s="21" t="n"/>
      <c r="C1044" s="21" t="n"/>
      <c r="D1044" s="21" t="n"/>
      <c r="E1044" s="21" t="n"/>
      <c r="F1044" s="21" t="n"/>
      <c r="G1044" s="21" t="n"/>
      <c r="H1044" s="21" t="n"/>
      <c r="I1044" s="21" t="n"/>
      <c r="J1044" s="21" t="n"/>
      <c r="K1044" s="21" t="n"/>
      <c r="L1044" s="21" t="n"/>
      <c r="M1044" s="21" t="n"/>
      <c r="N1044" s="21" t="n"/>
    </row>
    <row r="1045" ht="14.25" customHeight="1" s="474">
      <c r="A1045" s="603" t="n"/>
      <c r="B1045" s="21" t="n"/>
      <c r="C1045" s="21" t="n"/>
      <c r="D1045" s="21" t="n"/>
      <c r="E1045" s="21" t="n"/>
      <c r="F1045" s="21" t="n"/>
      <c r="G1045" s="21" t="n"/>
      <c r="H1045" s="21" t="n"/>
      <c r="I1045" s="21" t="n"/>
      <c r="J1045" s="21" t="n"/>
      <c r="K1045" s="21" t="n"/>
      <c r="L1045" s="21" t="n"/>
      <c r="M1045" s="21" t="n"/>
      <c r="N1045" s="21" t="n"/>
    </row>
    <row r="1046" ht="14.25" customHeight="1" s="474">
      <c r="A1046" s="603" t="n"/>
      <c r="B1046" s="21" t="n"/>
      <c r="C1046" s="21" t="n"/>
      <c r="D1046" s="21" t="n"/>
      <c r="E1046" s="21" t="n"/>
      <c r="F1046" s="21" t="n"/>
      <c r="G1046" s="21" t="n"/>
      <c r="H1046" s="21" t="n"/>
      <c r="I1046" s="21" t="n"/>
      <c r="J1046" s="21" t="n"/>
      <c r="K1046" s="21" t="n"/>
      <c r="L1046" s="21" t="n"/>
      <c r="M1046" s="21" t="n"/>
      <c r="N1046" s="21" t="n"/>
    </row>
    <row r="1047" ht="14.25" customHeight="1" s="474">
      <c r="A1047" s="603" t="n"/>
      <c r="B1047" s="21" t="n"/>
      <c r="C1047" s="21" t="n"/>
      <c r="D1047" s="21" t="n"/>
      <c r="E1047" s="21" t="n"/>
      <c r="F1047" s="21" t="n"/>
      <c r="G1047" s="21" t="n"/>
      <c r="H1047" s="21" t="n"/>
      <c r="I1047" s="21" t="n"/>
      <c r="J1047" s="21" t="n"/>
      <c r="K1047" s="21" t="n"/>
      <c r="L1047" s="21" t="n"/>
      <c r="M1047" s="21" t="n"/>
      <c r="N1047" s="21" t="n"/>
    </row>
    <row r="1048" ht="14.25" customHeight="1" s="474">
      <c r="A1048" s="603" t="n"/>
      <c r="B1048" s="21" t="n"/>
      <c r="C1048" s="21" t="n"/>
      <c r="D1048" s="21" t="n"/>
      <c r="E1048" s="21" t="n"/>
      <c r="F1048" s="21" t="n"/>
      <c r="G1048" s="21" t="n"/>
      <c r="H1048" s="21" t="n"/>
      <c r="I1048" s="21" t="n"/>
      <c r="J1048" s="21" t="n"/>
      <c r="K1048" s="21" t="n"/>
      <c r="L1048" s="21" t="n"/>
      <c r="M1048" s="21" t="n"/>
      <c r="N1048" s="21" t="n"/>
    </row>
    <row r="1049" ht="14.25" customHeight="1" s="474">
      <c r="A1049" s="603" t="n"/>
      <c r="B1049" s="21" t="n"/>
      <c r="C1049" s="21" t="n"/>
      <c r="D1049" s="21" t="n"/>
      <c r="E1049" s="21" t="n"/>
      <c r="F1049" s="21" t="n"/>
      <c r="G1049" s="21" t="n"/>
      <c r="H1049" s="21" t="n"/>
      <c r="I1049" s="21" t="n"/>
      <c r="J1049" s="21" t="n"/>
      <c r="K1049" s="21" t="n"/>
      <c r="L1049" s="21" t="n"/>
      <c r="M1049" s="21" t="n"/>
      <c r="N1049" s="21" t="n"/>
    </row>
    <row r="1050" ht="14.25" customHeight="1" s="474">
      <c r="A1050" s="603" t="n"/>
      <c r="B1050" s="21" t="n"/>
      <c r="C1050" s="21" t="n"/>
      <c r="D1050" s="21" t="n"/>
      <c r="E1050" s="21" t="n"/>
      <c r="F1050" s="21" t="n"/>
      <c r="G1050" s="21" t="n"/>
      <c r="H1050" s="21" t="n"/>
      <c r="I1050" s="21" t="n"/>
      <c r="J1050" s="21" t="n"/>
      <c r="K1050" s="21" t="n"/>
      <c r="L1050" s="21" t="n"/>
      <c r="M1050" s="21" t="n"/>
      <c r="N1050" s="21" t="n"/>
    </row>
    <row r="1051" ht="14.25" customHeight="1" s="474">
      <c r="A1051" s="603" t="n"/>
      <c r="B1051" s="21" t="n"/>
      <c r="C1051" s="21" t="n"/>
      <c r="D1051" s="21" t="n"/>
      <c r="E1051" s="21" t="n"/>
      <c r="F1051" s="21" t="n"/>
      <c r="G1051" s="21" t="n"/>
      <c r="H1051" s="21" t="n"/>
      <c r="I1051" s="21" t="n"/>
      <c r="J1051" s="21" t="n"/>
      <c r="K1051" s="21" t="n"/>
      <c r="L1051" s="21" t="n"/>
      <c r="M1051" s="21" t="n"/>
      <c r="N1051" s="21" t="n"/>
    </row>
    <row r="1052" ht="14.25" customHeight="1" s="474">
      <c r="A1052" s="603" t="n"/>
      <c r="B1052" s="21" t="n"/>
      <c r="C1052" s="21" t="n"/>
      <c r="D1052" s="21" t="n"/>
      <c r="E1052" s="21" t="n"/>
      <c r="F1052" s="21" t="n"/>
      <c r="G1052" s="21" t="n"/>
      <c r="H1052" s="21" t="n"/>
      <c r="I1052" s="21" t="n"/>
      <c r="J1052" s="21" t="n"/>
      <c r="K1052" s="21" t="n"/>
      <c r="L1052" s="21" t="n"/>
      <c r="M1052" s="21" t="n"/>
      <c r="N1052" s="21" t="n"/>
    </row>
    <row r="1053" ht="14.25" customHeight="1" s="474">
      <c r="A1053" s="603" t="n"/>
      <c r="B1053" s="21" t="n"/>
      <c r="C1053" s="21" t="n"/>
      <c r="D1053" s="21" t="n"/>
      <c r="E1053" s="21" t="n"/>
      <c r="F1053" s="21" t="n"/>
      <c r="G1053" s="21" t="n"/>
      <c r="H1053" s="21" t="n"/>
      <c r="I1053" s="21" t="n"/>
      <c r="J1053" s="21" t="n"/>
      <c r="K1053" s="21" t="n"/>
      <c r="L1053" s="21" t="n"/>
      <c r="M1053" s="21" t="n"/>
      <c r="N1053" s="21" t="n"/>
    </row>
    <row r="1054" ht="14.25" customHeight="1" s="474">
      <c r="A1054" s="603" t="n"/>
      <c r="B1054" s="21" t="n"/>
      <c r="C1054" s="21" t="n"/>
      <c r="D1054" s="21" t="n"/>
      <c r="E1054" s="21" t="n"/>
      <c r="F1054" s="21" t="n"/>
      <c r="G1054" s="21" t="n"/>
      <c r="H1054" s="21" t="n"/>
      <c r="I1054" s="21" t="n"/>
      <c r="J1054" s="21" t="n"/>
      <c r="K1054" s="21" t="n"/>
      <c r="L1054" s="21" t="n"/>
      <c r="M1054" s="21" t="n"/>
      <c r="N1054" s="21" t="n"/>
    </row>
    <row r="1055" ht="14.25" customHeight="1" s="474">
      <c r="A1055" s="603" t="n"/>
      <c r="B1055" s="21" t="n"/>
      <c r="C1055" s="21" t="n"/>
      <c r="D1055" s="21" t="n"/>
      <c r="E1055" s="21" t="n"/>
      <c r="F1055" s="21" t="n"/>
      <c r="G1055" s="21" t="n"/>
      <c r="H1055" s="21" t="n"/>
      <c r="I1055" s="21" t="n"/>
      <c r="J1055" s="21" t="n"/>
      <c r="K1055" s="21" t="n"/>
      <c r="L1055" s="21" t="n"/>
      <c r="M1055" s="21" t="n"/>
      <c r="N1055" s="21" t="n"/>
    </row>
    <row r="1056" ht="14.25" customHeight="1" s="474">
      <c r="A1056" s="603" t="n"/>
      <c r="B1056" s="21" t="n"/>
      <c r="C1056" s="21" t="n"/>
      <c r="D1056" s="21" t="n"/>
      <c r="E1056" s="21" t="n"/>
      <c r="F1056" s="21" t="n"/>
      <c r="G1056" s="21" t="n"/>
      <c r="H1056" s="21" t="n"/>
      <c r="I1056" s="21" t="n"/>
      <c r="J1056" s="21" t="n"/>
      <c r="K1056" s="21" t="n"/>
      <c r="L1056" s="21" t="n"/>
      <c r="M1056" s="21" t="n"/>
      <c r="N1056" s="21" t="n"/>
    </row>
    <row r="1057" ht="14.25" customHeight="1" s="474">
      <c r="A1057" s="603" t="n"/>
      <c r="B1057" s="21" t="n"/>
      <c r="C1057" s="21" t="n"/>
      <c r="D1057" s="21" t="n"/>
      <c r="E1057" s="21" t="n"/>
      <c r="F1057" s="21" t="n"/>
      <c r="G1057" s="21" t="n"/>
      <c r="H1057" s="21" t="n"/>
      <c r="I1057" s="21" t="n"/>
      <c r="J1057" s="21" t="n"/>
      <c r="K1057" s="21" t="n"/>
      <c r="L1057" s="21" t="n"/>
      <c r="M1057" s="21" t="n"/>
      <c r="N1057" s="21" t="n"/>
    </row>
    <row r="1058" ht="14.25" customHeight="1" s="474">
      <c r="A1058" s="603" t="n"/>
      <c r="B1058" s="21" t="n"/>
      <c r="C1058" s="21" t="n"/>
      <c r="D1058" s="21" t="n"/>
      <c r="E1058" s="21" t="n"/>
      <c r="F1058" s="21" t="n"/>
      <c r="G1058" s="21" t="n"/>
      <c r="H1058" s="21" t="n"/>
      <c r="I1058" s="21" t="n"/>
      <c r="J1058" s="21" t="n"/>
      <c r="K1058" s="21" t="n"/>
      <c r="L1058" s="21" t="n"/>
      <c r="M1058" s="21" t="n"/>
      <c r="N1058" s="21" t="n"/>
    </row>
    <row r="1059" ht="14.25" customHeight="1" s="474">
      <c r="A1059" s="603" t="n"/>
      <c r="B1059" s="21" t="n"/>
      <c r="C1059" s="21" t="n"/>
      <c r="D1059" s="21" t="n"/>
      <c r="E1059" s="21" t="n"/>
      <c r="F1059" s="21" t="n"/>
      <c r="G1059" s="21" t="n"/>
      <c r="H1059" s="21" t="n"/>
      <c r="I1059" s="21" t="n"/>
      <c r="J1059" s="21" t="n"/>
      <c r="K1059" s="21" t="n"/>
      <c r="L1059" s="21" t="n"/>
      <c r="M1059" s="21" t="n"/>
      <c r="N1059" s="21" t="n"/>
    </row>
    <row r="1060" ht="14.25" customHeight="1" s="474">
      <c r="A1060" s="603" t="n"/>
      <c r="B1060" s="21" t="n"/>
      <c r="C1060" s="21" t="n"/>
      <c r="D1060" s="21" t="n"/>
      <c r="E1060" s="21" t="n"/>
      <c r="F1060" s="21" t="n"/>
      <c r="G1060" s="21" t="n"/>
      <c r="H1060" s="21" t="n"/>
      <c r="I1060" s="21" t="n"/>
      <c r="J1060" s="21" t="n"/>
      <c r="K1060" s="21" t="n"/>
      <c r="L1060" s="21" t="n"/>
      <c r="M1060" s="21" t="n"/>
      <c r="N1060" s="21" t="n"/>
    </row>
    <row r="1061" ht="14.25" customHeight="1" s="474">
      <c r="A1061" s="603" t="n"/>
      <c r="B1061" s="21" t="n"/>
      <c r="C1061" s="21" t="n"/>
      <c r="D1061" s="21" t="n"/>
      <c r="E1061" s="21" t="n"/>
      <c r="F1061" s="21" t="n"/>
      <c r="G1061" s="21" t="n"/>
      <c r="H1061" s="21" t="n"/>
      <c r="I1061" s="21" t="n"/>
      <c r="J1061" s="21" t="n"/>
      <c r="K1061" s="21" t="n"/>
      <c r="L1061" s="21" t="n"/>
      <c r="M1061" s="21" t="n"/>
      <c r="N1061" s="21" t="n"/>
    </row>
    <row r="1062" ht="14.25" customHeight="1" s="474">
      <c r="A1062" s="603" t="n"/>
      <c r="B1062" s="21" t="n"/>
      <c r="C1062" s="21" t="n"/>
      <c r="D1062" s="21" t="n"/>
      <c r="E1062" s="21" t="n"/>
      <c r="F1062" s="21" t="n"/>
      <c r="G1062" s="21" t="n"/>
      <c r="H1062" s="21" t="n"/>
      <c r="I1062" s="21" t="n"/>
      <c r="J1062" s="21" t="n"/>
      <c r="K1062" s="21" t="n"/>
      <c r="L1062" s="21" t="n"/>
      <c r="M1062" s="21" t="n"/>
      <c r="N1062" s="21" t="n"/>
    </row>
    <row r="1063" ht="14.25" customHeight="1" s="474">
      <c r="A1063" s="603" t="n"/>
      <c r="B1063" s="21" t="n"/>
      <c r="C1063" s="21" t="n"/>
      <c r="D1063" s="21" t="n"/>
      <c r="E1063" s="21" t="n"/>
      <c r="F1063" s="21" t="n"/>
      <c r="G1063" s="21" t="n"/>
      <c r="H1063" s="21" t="n"/>
      <c r="I1063" s="21" t="n"/>
      <c r="J1063" s="21" t="n"/>
      <c r="K1063" s="21" t="n"/>
      <c r="L1063" s="21" t="n"/>
      <c r="M1063" s="21" t="n"/>
      <c r="N1063" s="21" t="n"/>
    </row>
    <row r="1064" ht="14.25" customHeight="1" s="474">
      <c r="A1064" s="603" t="n"/>
      <c r="B1064" s="21" t="n"/>
      <c r="C1064" s="21" t="n"/>
      <c r="D1064" s="21" t="n"/>
      <c r="E1064" s="21" t="n"/>
      <c r="F1064" s="21" t="n"/>
      <c r="G1064" s="21" t="n"/>
      <c r="H1064" s="21" t="n"/>
      <c r="I1064" s="21" t="n"/>
      <c r="J1064" s="21" t="n"/>
      <c r="K1064" s="21" t="n"/>
      <c r="L1064" s="21" t="n"/>
      <c r="M1064" s="21" t="n"/>
      <c r="N1064" s="21" t="n"/>
    </row>
    <row r="1065" ht="14.25" customHeight="1" s="474">
      <c r="A1065" s="603" t="n"/>
      <c r="B1065" s="21" t="n"/>
      <c r="C1065" s="21" t="n"/>
      <c r="D1065" s="21" t="n"/>
      <c r="E1065" s="21" t="n"/>
      <c r="F1065" s="21" t="n"/>
      <c r="G1065" s="21" t="n"/>
      <c r="H1065" s="21" t="n"/>
      <c r="I1065" s="21" t="n"/>
      <c r="J1065" s="21" t="n"/>
      <c r="K1065" s="21" t="n"/>
      <c r="L1065" s="21" t="n"/>
      <c r="M1065" s="21" t="n"/>
      <c r="N1065" s="21" t="n"/>
    </row>
    <row r="1066" ht="14.25" customHeight="1" s="474">
      <c r="A1066" s="603" t="n"/>
      <c r="B1066" s="21" t="n"/>
      <c r="C1066" s="21" t="n"/>
      <c r="D1066" s="21" t="n"/>
      <c r="E1066" s="21" t="n"/>
      <c r="F1066" s="21" t="n"/>
      <c r="G1066" s="21" t="n"/>
      <c r="H1066" s="21" t="n"/>
      <c r="I1066" s="21" t="n"/>
      <c r="J1066" s="21" t="n"/>
      <c r="K1066" s="21" t="n"/>
      <c r="L1066" s="21" t="n"/>
      <c r="M1066" s="21" t="n"/>
      <c r="N1066" s="21" t="n"/>
    </row>
    <row r="1067" ht="14.25" customHeight="1" s="474">
      <c r="A1067" s="603" t="n"/>
      <c r="B1067" s="21" t="n"/>
      <c r="C1067" s="21" t="n"/>
      <c r="D1067" s="21" t="n"/>
      <c r="E1067" s="21" t="n"/>
      <c r="F1067" s="21" t="n"/>
      <c r="G1067" s="21" t="n"/>
      <c r="H1067" s="21" t="n"/>
      <c r="I1067" s="21" t="n"/>
      <c r="J1067" s="21" t="n"/>
      <c r="K1067" s="21" t="n"/>
      <c r="L1067" s="21" t="n"/>
      <c r="M1067" s="21" t="n"/>
      <c r="N1067" s="21" t="n"/>
    </row>
    <row r="1068" ht="14.25" customHeight="1" s="474">
      <c r="A1068" s="603" t="n"/>
      <c r="B1068" s="21" t="n"/>
      <c r="C1068" s="21" t="n"/>
      <c r="D1068" s="21" t="n"/>
      <c r="E1068" s="21" t="n"/>
      <c r="F1068" s="21" t="n"/>
      <c r="G1068" s="21" t="n"/>
      <c r="H1068" s="21" t="n"/>
      <c r="I1068" s="21" t="n"/>
      <c r="J1068" s="21" t="n"/>
      <c r="K1068" s="21" t="n"/>
      <c r="L1068" s="21" t="n"/>
      <c r="M1068" s="21" t="n"/>
      <c r="N1068" s="21" t="n"/>
    </row>
    <row r="1069" ht="14.25" customHeight="1" s="474">
      <c r="A1069" s="603" t="n"/>
      <c r="B1069" s="21" t="n"/>
      <c r="C1069" s="21" t="n"/>
      <c r="D1069" s="21" t="n"/>
      <c r="E1069" s="21" t="n"/>
      <c r="F1069" s="21" t="n"/>
      <c r="G1069" s="21" t="n"/>
      <c r="H1069" s="21" t="n"/>
      <c r="I1069" s="21" t="n"/>
      <c r="J1069" s="21" t="n"/>
      <c r="K1069" s="21" t="n"/>
      <c r="L1069" s="21" t="n"/>
      <c r="M1069" s="21" t="n"/>
      <c r="N1069" s="21" t="n"/>
    </row>
    <row r="1070" ht="14.25" customHeight="1" s="474">
      <c r="A1070" s="603" t="n"/>
      <c r="B1070" s="21" t="n"/>
      <c r="C1070" s="21" t="n"/>
      <c r="D1070" s="21" t="n"/>
      <c r="E1070" s="21" t="n"/>
      <c r="F1070" s="21" t="n"/>
      <c r="G1070" s="21" t="n"/>
      <c r="H1070" s="21" t="n"/>
      <c r="I1070" s="21" t="n"/>
      <c r="J1070" s="21" t="n"/>
      <c r="K1070" s="21" t="n"/>
      <c r="L1070" s="21" t="n"/>
      <c r="M1070" s="21" t="n"/>
      <c r="N1070" s="21" t="n"/>
    </row>
    <row r="1071" ht="14.25" customHeight="1" s="474">
      <c r="A1071" s="603" t="n"/>
      <c r="B1071" s="21" t="n"/>
      <c r="C1071" s="21" t="n"/>
      <c r="D1071" s="21" t="n"/>
      <c r="E1071" s="21" t="n"/>
      <c r="F1071" s="21" t="n"/>
      <c r="G1071" s="21" t="n"/>
      <c r="H1071" s="21" t="n"/>
      <c r="I1071" s="21" t="n"/>
      <c r="J1071" s="21" t="n"/>
      <c r="K1071" s="21" t="n"/>
      <c r="L1071" s="21" t="n"/>
      <c r="M1071" s="21" t="n"/>
      <c r="N1071" s="21" t="n"/>
    </row>
    <row r="1072" ht="14.25" customHeight="1" s="474">
      <c r="A1072" s="603" t="n"/>
      <c r="B1072" s="21" t="n"/>
      <c r="C1072" s="21" t="n"/>
      <c r="D1072" s="21" t="n"/>
      <c r="E1072" s="21" t="n"/>
      <c r="F1072" s="21" t="n"/>
      <c r="G1072" s="21" t="n"/>
      <c r="H1072" s="21" t="n"/>
      <c r="I1072" s="21" t="n"/>
      <c r="J1072" s="21" t="n"/>
      <c r="K1072" s="21" t="n"/>
      <c r="L1072" s="21" t="n"/>
      <c r="M1072" s="21" t="n"/>
      <c r="N1072" s="21" t="n"/>
    </row>
    <row r="1073" ht="14.25" customHeight="1" s="474">
      <c r="A1073" s="603" t="n"/>
      <c r="B1073" s="21" t="n"/>
      <c r="C1073" s="21" t="n"/>
      <c r="D1073" s="21" t="n"/>
      <c r="E1073" s="21" t="n"/>
      <c r="F1073" s="21" t="n"/>
      <c r="G1073" s="21" t="n"/>
      <c r="H1073" s="21" t="n"/>
      <c r="I1073" s="21" t="n"/>
      <c r="J1073" s="21" t="n"/>
      <c r="K1073" s="21" t="n"/>
      <c r="L1073" s="21" t="n"/>
      <c r="M1073" s="21" t="n"/>
      <c r="N1073" s="21" t="n"/>
    </row>
    <row r="1074" ht="14.25" customHeight="1" s="474">
      <c r="A1074" s="603" t="n"/>
      <c r="B1074" s="21" t="n"/>
      <c r="C1074" s="21" t="n"/>
      <c r="D1074" s="21" t="n"/>
      <c r="E1074" s="21" t="n"/>
      <c r="F1074" s="21" t="n"/>
      <c r="G1074" s="21" t="n"/>
      <c r="H1074" s="21" t="n"/>
      <c r="I1074" s="21" t="n"/>
      <c r="J1074" s="21" t="n"/>
      <c r="K1074" s="21" t="n"/>
      <c r="L1074" s="21" t="n"/>
      <c r="M1074" s="21" t="n"/>
      <c r="N1074" s="21" t="n"/>
    </row>
    <row r="1075" ht="14.25" customHeight="1" s="474">
      <c r="A1075" s="603" t="n"/>
      <c r="B1075" s="21" t="n"/>
      <c r="C1075" s="21" t="n"/>
      <c r="D1075" s="21" t="n"/>
      <c r="E1075" s="21" t="n"/>
      <c r="F1075" s="21" t="n"/>
      <c r="G1075" s="21" t="n"/>
      <c r="H1075" s="21" t="n"/>
      <c r="I1075" s="21" t="n"/>
      <c r="J1075" s="21" t="n"/>
      <c r="K1075" s="21" t="n"/>
      <c r="L1075" s="21" t="n"/>
      <c r="M1075" s="21" t="n"/>
      <c r="N1075" s="21" t="n"/>
    </row>
    <row r="1076" ht="14.25" customHeight="1" s="474">
      <c r="A1076" s="603" t="n"/>
      <c r="B1076" s="21" t="n"/>
      <c r="C1076" s="21" t="n"/>
      <c r="D1076" s="21" t="n"/>
      <c r="E1076" s="21" t="n"/>
      <c r="F1076" s="21" t="n"/>
      <c r="G1076" s="21" t="n"/>
      <c r="H1076" s="21" t="n"/>
      <c r="I1076" s="21" t="n"/>
      <c r="J1076" s="21" t="n"/>
      <c r="K1076" s="21" t="n"/>
      <c r="L1076" s="21" t="n"/>
      <c r="M1076" s="21" t="n"/>
      <c r="N1076" s="21" t="n"/>
    </row>
    <row r="1077" ht="14.25" customHeight="1" s="474">
      <c r="A1077" s="603" t="n"/>
      <c r="B1077" s="21" t="n"/>
      <c r="C1077" s="21" t="n"/>
      <c r="D1077" s="21" t="n"/>
      <c r="E1077" s="21" t="n"/>
      <c r="F1077" s="21" t="n"/>
      <c r="G1077" s="21" t="n"/>
      <c r="H1077" s="21" t="n"/>
      <c r="I1077" s="21" t="n"/>
      <c r="J1077" s="21" t="n"/>
      <c r="K1077" s="21" t="n"/>
      <c r="L1077" s="21" t="n"/>
      <c r="M1077" s="21" t="n"/>
      <c r="N1077" s="21" t="n"/>
    </row>
    <row r="1078" ht="14.25" customHeight="1" s="474">
      <c r="A1078" s="603" t="n"/>
      <c r="B1078" s="21" t="n"/>
      <c r="C1078" s="21" t="n"/>
      <c r="D1078" s="21" t="n"/>
      <c r="E1078" s="21" t="n"/>
      <c r="F1078" s="21" t="n"/>
      <c r="G1078" s="21" t="n"/>
      <c r="H1078" s="21" t="n"/>
      <c r="I1078" s="21" t="n"/>
      <c r="J1078" s="21" t="n"/>
      <c r="K1078" s="21" t="n"/>
      <c r="L1078" s="21" t="n"/>
      <c r="M1078" s="21" t="n"/>
      <c r="N1078" s="21" t="n"/>
    </row>
    <row r="1079" ht="14.25" customHeight="1" s="474">
      <c r="A1079" s="603" t="n"/>
      <c r="B1079" s="21" t="n"/>
      <c r="C1079" s="21" t="n"/>
      <c r="D1079" s="21" t="n"/>
      <c r="E1079" s="21" t="n"/>
      <c r="F1079" s="21" t="n"/>
      <c r="G1079" s="21" t="n"/>
      <c r="H1079" s="21" t="n"/>
      <c r="I1079" s="21" t="n"/>
      <c r="J1079" s="21" t="n"/>
      <c r="K1079" s="21" t="n"/>
      <c r="L1079" s="21" t="n"/>
      <c r="M1079" s="21" t="n"/>
      <c r="N1079" s="21" t="n"/>
    </row>
    <row r="1080" ht="14.25" customHeight="1" s="474">
      <c r="A1080" s="603" t="n"/>
      <c r="B1080" s="21" t="n"/>
      <c r="C1080" s="21" t="n"/>
      <c r="D1080" s="21" t="n"/>
      <c r="E1080" s="21" t="n"/>
      <c r="F1080" s="21" t="n"/>
      <c r="G1080" s="21" t="n"/>
      <c r="H1080" s="21" t="n"/>
      <c r="I1080" s="21" t="n"/>
      <c r="J1080" s="21" t="n"/>
      <c r="K1080" s="21" t="n"/>
      <c r="L1080" s="21" t="n"/>
      <c r="M1080" s="21" t="n"/>
      <c r="N1080" s="21" t="n"/>
    </row>
    <row r="1081" ht="14.25" customHeight="1" s="474">
      <c r="A1081" s="603" t="n"/>
      <c r="B1081" s="21" t="n"/>
      <c r="C1081" s="21" t="n"/>
      <c r="D1081" s="21" t="n"/>
      <c r="E1081" s="21" t="n"/>
      <c r="F1081" s="21" t="n"/>
      <c r="G1081" s="21" t="n"/>
      <c r="H1081" s="21" t="n"/>
      <c r="I1081" s="21" t="n"/>
      <c r="J1081" s="21" t="n"/>
      <c r="K1081" s="21" t="n"/>
      <c r="L1081" s="21" t="n"/>
      <c r="M1081" s="21" t="n"/>
      <c r="N1081" s="21" t="n"/>
    </row>
    <row r="1082" ht="14.25" customHeight="1" s="474">
      <c r="A1082" s="603" t="n"/>
      <c r="B1082" s="21" t="n"/>
      <c r="C1082" s="21" t="n"/>
      <c r="D1082" s="21" t="n"/>
      <c r="E1082" s="21" t="n"/>
      <c r="F1082" s="21" t="n"/>
      <c r="G1082" s="21" t="n"/>
      <c r="H1082" s="21" t="n"/>
      <c r="I1082" s="21" t="n"/>
      <c r="J1082" s="21" t="n"/>
      <c r="K1082" s="21" t="n"/>
      <c r="L1082" s="21" t="n"/>
      <c r="M1082" s="21" t="n"/>
      <c r="N1082" s="21" t="n"/>
    </row>
    <row r="1083" ht="14.25" customHeight="1" s="474">
      <c r="A1083" s="603" t="n"/>
      <c r="B1083" s="21" t="n"/>
      <c r="C1083" s="21" t="n"/>
      <c r="D1083" s="21" t="n"/>
      <c r="E1083" s="21" t="n"/>
      <c r="F1083" s="21" t="n"/>
      <c r="G1083" s="21" t="n"/>
      <c r="H1083" s="21" t="n"/>
      <c r="I1083" s="21" t="n"/>
      <c r="J1083" s="21" t="n"/>
      <c r="K1083" s="21" t="n"/>
      <c r="L1083" s="21" t="n"/>
      <c r="M1083" s="21" t="n"/>
      <c r="N1083" s="21" t="n"/>
    </row>
    <row r="1084" ht="14.25" customHeight="1" s="474">
      <c r="A1084" s="603" t="n"/>
      <c r="B1084" s="21" t="n"/>
      <c r="C1084" s="21" t="n"/>
      <c r="D1084" s="21" t="n"/>
      <c r="E1084" s="21" t="n"/>
      <c r="F1084" s="21" t="n"/>
      <c r="G1084" s="21" t="n"/>
      <c r="H1084" s="21" t="n"/>
      <c r="I1084" s="21" t="n"/>
      <c r="J1084" s="21" t="n"/>
      <c r="K1084" s="21" t="n"/>
      <c r="L1084" s="21" t="n"/>
      <c r="M1084" s="21" t="n"/>
      <c r="N1084" s="21" t="n"/>
    </row>
    <row r="1085" ht="14.25" customHeight="1" s="474">
      <c r="A1085" s="603" t="n"/>
      <c r="B1085" s="21" t="n"/>
      <c r="C1085" s="21" t="n"/>
      <c r="D1085" s="21" t="n"/>
      <c r="E1085" s="21" t="n"/>
      <c r="F1085" s="21" t="n"/>
      <c r="G1085" s="21" t="n"/>
      <c r="H1085" s="21" t="n"/>
      <c r="I1085" s="21" t="n"/>
      <c r="J1085" s="21" t="n"/>
      <c r="K1085" s="21" t="n"/>
      <c r="L1085" s="21" t="n"/>
      <c r="M1085" s="21" t="n"/>
      <c r="N1085" s="21" t="n"/>
    </row>
    <row r="1086" ht="14.25" customHeight="1" s="474">
      <c r="A1086" s="603" t="n"/>
      <c r="B1086" s="21" t="n"/>
      <c r="C1086" s="21" t="n"/>
      <c r="D1086" s="21" t="n"/>
      <c r="E1086" s="21" t="n"/>
      <c r="F1086" s="21" t="n"/>
      <c r="G1086" s="21" t="n"/>
      <c r="H1086" s="21" t="n"/>
      <c r="I1086" s="21" t="n"/>
      <c r="J1086" s="21" t="n"/>
      <c r="K1086" s="21" t="n"/>
      <c r="L1086" s="21" t="n"/>
      <c r="M1086" s="21" t="n"/>
      <c r="N1086" s="21" t="n"/>
    </row>
    <row r="1087" ht="14.25" customHeight="1" s="474">
      <c r="A1087" s="603" t="n"/>
      <c r="B1087" s="21" t="n"/>
      <c r="C1087" s="21" t="n"/>
      <c r="D1087" s="21" t="n"/>
      <c r="E1087" s="21" t="n"/>
      <c r="F1087" s="21" t="n"/>
      <c r="G1087" s="21" t="n"/>
      <c r="H1087" s="21" t="n"/>
      <c r="I1087" s="21" t="n"/>
      <c r="J1087" s="21" t="n"/>
      <c r="K1087" s="21" t="n"/>
      <c r="L1087" s="21" t="n"/>
      <c r="M1087" s="21" t="n"/>
      <c r="N1087" s="21" t="n"/>
    </row>
    <row r="1088" ht="14.25" customHeight="1" s="474">
      <c r="A1088" s="603" t="n"/>
      <c r="B1088" s="21" t="n"/>
      <c r="C1088" s="21" t="n"/>
      <c r="D1088" s="21" t="n"/>
      <c r="E1088" s="21" t="n"/>
      <c r="F1088" s="21" t="n"/>
      <c r="G1088" s="21" t="n"/>
      <c r="H1088" s="21" t="n"/>
      <c r="I1088" s="21" t="n"/>
      <c r="J1088" s="21" t="n"/>
      <c r="K1088" s="21" t="n"/>
      <c r="L1088" s="21" t="n"/>
      <c r="M1088" s="21" t="n"/>
      <c r="N1088" s="21" t="n"/>
    </row>
    <row r="1089" ht="14.25" customHeight="1" s="474">
      <c r="A1089" s="603" t="n"/>
      <c r="B1089" s="21" t="n"/>
      <c r="C1089" s="21" t="n"/>
      <c r="D1089" s="21" t="n"/>
      <c r="E1089" s="21" t="n"/>
      <c r="F1089" s="21" t="n"/>
      <c r="G1089" s="21" t="n"/>
      <c r="H1089" s="21" t="n"/>
      <c r="I1089" s="21" t="n"/>
      <c r="J1089" s="21" t="n"/>
      <c r="K1089" s="21" t="n"/>
      <c r="L1089" s="21" t="n"/>
      <c r="M1089" s="21" t="n"/>
      <c r="N1089" s="21" t="n"/>
    </row>
    <row r="1090" ht="14.25" customHeight="1" s="474">
      <c r="A1090" s="603" t="n"/>
      <c r="B1090" s="21" t="n"/>
      <c r="C1090" s="21" t="n"/>
      <c r="D1090" s="21" t="n"/>
      <c r="E1090" s="21" t="n"/>
      <c r="F1090" s="21" t="n"/>
      <c r="G1090" s="21" t="n"/>
      <c r="H1090" s="21" t="n"/>
      <c r="I1090" s="21" t="n"/>
      <c r="J1090" s="21" t="n"/>
      <c r="K1090" s="21" t="n"/>
      <c r="L1090" s="21" t="n"/>
      <c r="M1090" s="21" t="n"/>
      <c r="N1090" s="21" t="n"/>
    </row>
    <row r="1091" ht="14.25" customHeight="1" s="474">
      <c r="A1091" s="603" t="n"/>
      <c r="B1091" s="21" t="n"/>
      <c r="C1091" s="21" t="n"/>
      <c r="D1091" s="21" t="n"/>
      <c r="E1091" s="21" t="n"/>
      <c r="F1091" s="21" t="n"/>
      <c r="G1091" s="21" t="n"/>
      <c r="H1091" s="21" t="n"/>
      <c r="I1091" s="21" t="n"/>
      <c r="J1091" s="21" t="n"/>
      <c r="K1091" s="21" t="n"/>
      <c r="L1091" s="21" t="n"/>
      <c r="M1091" s="21" t="n"/>
      <c r="N1091" s="21" t="n"/>
    </row>
    <row r="1092" ht="14.25" customHeight="1" s="474">
      <c r="A1092" s="603" t="n"/>
      <c r="B1092" s="21" t="n"/>
      <c r="C1092" s="21" t="n"/>
      <c r="D1092" s="21" t="n"/>
      <c r="E1092" s="21" t="n"/>
      <c r="F1092" s="21" t="n"/>
      <c r="G1092" s="21" t="n"/>
      <c r="H1092" s="21" t="n"/>
      <c r="I1092" s="21" t="n"/>
      <c r="J1092" s="21" t="n"/>
      <c r="K1092" s="21" t="n"/>
      <c r="L1092" s="21" t="n"/>
      <c r="M1092" s="21" t="n"/>
      <c r="N1092" s="21" t="n"/>
    </row>
    <row r="1093" ht="14.25" customHeight="1" s="474">
      <c r="A1093" s="603" t="n"/>
      <c r="B1093" s="21" t="n"/>
      <c r="C1093" s="21" t="n"/>
      <c r="D1093" s="21" t="n"/>
      <c r="E1093" s="21" t="n"/>
      <c r="F1093" s="21" t="n"/>
      <c r="G1093" s="21" t="n"/>
      <c r="H1093" s="21" t="n"/>
      <c r="I1093" s="21" t="n"/>
      <c r="J1093" s="21" t="n"/>
      <c r="K1093" s="21" t="n"/>
      <c r="L1093" s="21" t="n"/>
      <c r="M1093" s="21" t="n"/>
      <c r="N1093" s="21" t="n"/>
    </row>
    <row r="1094" ht="14.25" customHeight="1" s="474">
      <c r="A1094" s="603" t="n"/>
      <c r="B1094" s="21" t="n"/>
      <c r="C1094" s="21" t="n"/>
      <c r="D1094" s="21" t="n"/>
      <c r="E1094" s="21" t="n"/>
      <c r="F1094" s="21" t="n"/>
      <c r="G1094" s="21" t="n"/>
      <c r="H1094" s="21" t="n"/>
      <c r="I1094" s="21" t="n"/>
      <c r="J1094" s="21" t="n"/>
      <c r="K1094" s="21" t="n"/>
      <c r="L1094" s="21" t="n"/>
      <c r="M1094" s="21" t="n"/>
      <c r="N1094" s="21" t="n"/>
    </row>
    <row r="1095" ht="14.25" customHeight="1" s="474">
      <c r="A1095" s="603" t="n"/>
      <c r="B1095" s="21" t="n"/>
      <c r="C1095" s="21" t="n"/>
      <c r="D1095" s="21" t="n"/>
      <c r="E1095" s="21" t="n"/>
      <c r="F1095" s="21" t="n"/>
      <c r="G1095" s="21" t="n"/>
      <c r="H1095" s="21" t="n"/>
      <c r="I1095" s="21" t="n"/>
      <c r="J1095" s="21" t="n"/>
      <c r="K1095" s="21" t="n"/>
      <c r="L1095" s="21" t="n"/>
      <c r="M1095" s="21" t="n"/>
      <c r="N1095" s="21" t="n"/>
    </row>
    <row r="1096" ht="14.25" customHeight="1" s="474">
      <c r="A1096" s="603" t="n"/>
      <c r="B1096" s="21" t="n"/>
      <c r="C1096" s="21" t="n"/>
      <c r="D1096" s="21" t="n"/>
      <c r="E1096" s="21" t="n"/>
      <c r="F1096" s="21" t="n"/>
      <c r="G1096" s="21" t="n"/>
      <c r="H1096" s="21" t="n"/>
      <c r="I1096" s="21" t="n"/>
      <c r="J1096" s="21" t="n"/>
      <c r="K1096" s="21" t="n"/>
      <c r="L1096" s="21" t="n"/>
      <c r="M1096" s="21" t="n"/>
      <c r="N1096" s="21" t="n"/>
    </row>
    <row r="1097" ht="14.25" customHeight="1" s="474">
      <c r="A1097" s="603" t="n"/>
      <c r="B1097" s="21" t="n"/>
      <c r="C1097" s="21" t="n"/>
      <c r="D1097" s="21" t="n"/>
      <c r="E1097" s="21" t="n"/>
      <c r="F1097" s="21" t="n"/>
      <c r="G1097" s="21" t="n"/>
      <c r="H1097" s="21" t="n"/>
      <c r="I1097" s="21" t="n"/>
      <c r="J1097" s="21" t="n"/>
      <c r="K1097" s="21" t="n"/>
      <c r="L1097" s="21" t="n"/>
      <c r="M1097" s="21" t="n"/>
      <c r="N1097" s="21" t="n"/>
    </row>
    <row r="1098" ht="14.25" customHeight="1" s="474">
      <c r="A1098" s="603" t="n"/>
      <c r="B1098" s="21" t="n"/>
      <c r="C1098" s="21" t="n"/>
      <c r="D1098" s="21" t="n"/>
      <c r="E1098" s="21" t="n"/>
      <c r="F1098" s="21" t="n"/>
      <c r="G1098" s="21" t="n"/>
      <c r="H1098" s="21" t="n"/>
      <c r="I1098" s="21" t="n"/>
      <c r="J1098" s="21" t="n"/>
      <c r="K1098" s="21" t="n"/>
      <c r="L1098" s="21" t="n"/>
      <c r="M1098" s="21" t="n"/>
      <c r="N1098" s="21" t="n"/>
    </row>
    <row r="1099" ht="14.25" customHeight="1" s="474">
      <c r="A1099" s="603" t="n"/>
      <c r="B1099" s="21" t="n"/>
      <c r="C1099" s="21" t="n"/>
      <c r="D1099" s="21" t="n"/>
      <c r="E1099" s="21" t="n"/>
      <c r="F1099" s="21" t="n"/>
      <c r="G1099" s="21" t="n"/>
      <c r="H1099" s="21" t="n"/>
      <c r="I1099" s="21" t="n"/>
      <c r="J1099" s="21" t="n"/>
      <c r="K1099" s="21" t="n"/>
      <c r="L1099" s="21" t="n"/>
      <c r="M1099" s="21" t="n"/>
      <c r="N1099" s="21" t="n"/>
    </row>
    <row r="1100" ht="14.25" customHeight="1" s="474">
      <c r="A1100" s="603" t="n"/>
      <c r="B1100" s="21" t="n"/>
      <c r="C1100" s="21" t="n"/>
      <c r="D1100" s="21" t="n"/>
      <c r="E1100" s="21" t="n"/>
      <c r="F1100" s="21" t="n"/>
      <c r="G1100" s="21" t="n"/>
      <c r="H1100" s="21" t="n"/>
      <c r="I1100" s="21" t="n"/>
      <c r="J1100" s="21" t="n"/>
      <c r="K1100" s="21" t="n"/>
      <c r="L1100" s="21" t="n"/>
      <c r="M1100" s="21" t="n"/>
      <c r="N1100" s="21" t="n"/>
    </row>
    <row r="1101" ht="14.25" customHeight="1" s="474">
      <c r="A1101" s="603" t="n"/>
      <c r="B1101" s="21" t="n"/>
      <c r="C1101" s="21" t="n"/>
      <c r="D1101" s="21" t="n"/>
      <c r="E1101" s="21" t="n"/>
      <c r="F1101" s="21" t="n"/>
      <c r="G1101" s="21" t="n"/>
      <c r="H1101" s="21" t="n"/>
      <c r="I1101" s="21" t="n"/>
      <c r="J1101" s="21" t="n"/>
      <c r="K1101" s="21" t="n"/>
      <c r="L1101" s="21" t="n"/>
      <c r="M1101" s="21" t="n"/>
      <c r="N1101" s="21" t="n"/>
    </row>
    <row r="1102" ht="14.25" customHeight="1" s="474">
      <c r="A1102" s="603" t="n"/>
      <c r="B1102" s="21" t="n"/>
      <c r="C1102" s="21" t="n"/>
      <c r="D1102" s="21" t="n"/>
      <c r="E1102" s="21" t="n"/>
      <c r="F1102" s="21" t="n"/>
      <c r="G1102" s="21" t="n"/>
      <c r="H1102" s="21" t="n"/>
      <c r="I1102" s="21" t="n"/>
      <c r="J1102" s="21" t="n"/>
      <c r="K1102" s="21" t="n"/>
      <c r="L1102" s="21" t="n"/>
      <c r="M1102" s="21" t="n"/>
      <c r="N1102" s="21" t="n"/>
    </row>
    <row r="1103" ht="14.25" customHeight="1" s="474">
      <c r="A1103" s="603" t="n"/>
      <c r="B1103" s="21" t="n"/>
      <c r="C1103" s="21" t="n"/>
      <c r="D1103" s="21" t="n"/>
      <c r="E1103" s="21" t="n"/>
      <c r="F1103" s="21" t="n"/>
      <c r="G1103" s="21" t="n"/>
      <c r="H1103" s="21" t="n"/>
      <c r="I1103" s="21" t="n"/>
      <c r="J1103" s="21" t="n"/>
      <c r="K1103" s="21" t="n"/>
      <c r="L1103" s="21" t="n"/>
      <c r="M1103" s="21" t="n"/>
      <c r="N1103" s="21" t="n"/>
    </row>
    <row r="1104" ht="14.25" customHeight="1" s="474">
      <c r="A1104" s="603" t="n"/>
      <c r="B1104" s="21" t="n"/>
      <c r="C1104" s="21" t="n"/>
      <c r="D1104" s="21" t="n"/>
      <c r="E1104" s="21" t="n"/>
      <c r="F1104" s="21" t="n"/>
      <c r="G1104" s="21" t="n"/>
      <c r="H1104" s="21" t="n"/>
      <c r="I1104" s="21" t="n"/>
      <c r="J1104" s="21" t="n"/>
      <c r="K1104" s="21" t="n"/>
      <c r="L1104" s="21" t="n"/>
      <c r="M1104" s="21" t="n"/>
      <c r="N1104" s="21" t="n"/>
    </row>
    <row r="1105" ht="14.25" customHeight="1" s="474">
      <c r="A1105" s="603" t="n"/>
      <c r="B1105" s="21" t="n"/>
      <c r="C1105" s="21" t="n"/>
      <c r="D1105" s="21" t="n"/>
      <c r="E1105" s="21" t="n"/>
      <c r="F1105" s="21" t="n"/>
      <c r="G1105" s="21" t="n"/>
      <c r="H1105" s="21" t="n"/>
      <c r="I1105" s="21" t="n"/>
      <c r="J1105" s="21" t="n"/>
      <c r="K1105" s="21" t="n"/>
      <c r="L1105" s="21" t="n"/>
      <c r="M1105" s="21" t="n"/>
      <c r="N1105" s="21" t="n"/>
    </row>
    <row r="1106" ht="14.25" customHeight="1" s="474">
      <c r="A1106" s="603" t="n"/>
      <c r="B1106" s="21" t="n"/>
      <c r="C1106" s="21" t="n"/>
      <c r="D1106" s="21" t="n"/>
      <c r="E1106" s="21" t="n"/>
      <c r="F1106" s="21" t="n"/>
      <c r="G1106" s="21" t="n"/>
      <c r="H1106" s="21" t="n"/>
      <c r="I1106" s="21" t="n"/>
      <c r="J1106" s="21" t="n"/>
      <c r="K1106" s="21" t="n"/>
      <c r="L1106" s="21" t="n"/>
      <c r="M1106" s="21" t="n"/>
      <c r="N1106" s="21" t="n"/>
    </row>
    <row r="1107" ht="14.25" customHeight="1" s="474">
      <c r="A1107" s="603" t="n"/>
      <c r="B1107" s="21" t="n"/>
      <c r="C1107" s="21" t="n"/>
      <c r="D1107" s="21" t="n"/>
      <c r="E1107" s="21" t="n"/>
      <c r="F1107" s="21" t="n"/>
      <c r="G1107" s="21" t="n"/>
      <c r="H1107" s="21" t="n"/>
      <c r="I1107" s="21" t="n"/>
      <c r="J1107" s="21" t="n"/>
      <c r="K1107" s="21" t="n"/>
      <c r="L1107" s="21" t="n"/>
      <c r="M1107" s="21" t="n"/>
      <c r="N1107" s="21" t="n"/>
    </row>
    <row r="1108" ht="14.25" customHeight="1" s="474">
      <c r="A1108" s="603" t="n"/>
      <c r="B1108" s="21" t="n"/>
      <c r="C1108" s="21" t="n"/>
      <c r="D1108" s="21" t="n"/>
      <c r="E1108" s="21" t="n"/>
      <c r="F1108" s="21" t="n"/>
      <c r="G1108" s="21" t="n"/>
      <c r="H1108" s="21" t="n"/>
      <c r="I1108" s="21" t="n"/>
      <c r="J1108" s="21" t="n"/>
      <c r="K1108" s="21" t="n"/>
      <c r="L1108" s="21" t="n"/>
      <c r="M1108" s="21" t="n"/>
      <c r="N1108" s="21" t="n"/>
    </row>
    <row r="1109" ht="14.25" customHeight="1" s="474">
      <c r="A1109" s="603" t="n"/>
      <c r="B1109" s="21" t="n"/>
      <c r="C1109" s="21" t="n"/>
      <c r="D1109" s="21" t="n"/>
      <c r="E1109" s="21" t="n"/>
      <c r="F1109" s="21" t="n"/>
      <c r="G1109" s="21" t="n"/>
      <c r="H1109" s="21" t="n"/>
      <c r="I1109" s="21" t="n"/>
      <c r="J1109" s="21" t="n"/>
      <c r="K1109" s="21" t="n"/>
      <c r="L1109" s="21" t="n"/>
      <c r="M1109" s="21" t="n"/>
      <c r="N1109" s="21" t="n"/>
    </row>
    <row r="1110" ht="14.25" customHeight="1" s="474">
      <c r="A1110" s="603" t="n"/>
      <c r="B1110" s="21" t="n"/>
      <c r="C1110" s="21" t="n"/>
      <c r="D1110" s="21" t="n"/>
      <c r="E1110" s="21" t="n"/>
      <c r="F1110" s="21" t="n"/>
      <c r="G1110" s="21" t="n"/>
      <c r="H1110" s="21" t="n"/>
      <c r="I1110" s="21" t="n"/>
      <c r="J1110" s="21" t="n"/>
      <c r="K1110" s="21" t="n"/>
      <c r="L1110" s="21" t="n"/>
      <c r="M1110" s="21" t="n"/>
      <c r="N1110" s="21" t="n"/>
    </row>
    <row r="1111" ht="14.25" customHeight="1" s="474">
      <c r="A1111" s="603" t="n"/>
      <c r="B1111" s="21" t="n"/>
      <c r="C1111" s="21" t="n"/>
      <c r="D1111" s="21" t="n"/>
      <c r="E1111" s="21" t="n"/>
      <c r="F1111" s="21" t="n"/>
      <c r="G1111" s="21" t="n"/>
      <c r="H1111" s="21" t="n"/>
      <c r="I1111" s="21" t="n"/>
      <c r="J1111" s="21" t="n"/>
      <c r="K1111" s="21" t="n"/>
      <c r="L1111" s="21" t="n"/>
      <c r="M1111" s="21" t="n"/>
      <c r="N1111" s="21" t="n"/>
    </row>
    <row r="1112" ht="14.25" customHeight="1" s="474">
      <c r="A1112" s="603" t="n"/>
      <c r="B1112" s="21" t="n"/>
      <c r="C1112" s="21" t="n"/>
      <c r="D1112" s="21" t="n"/>
      <c r="E1112" s="21" t="n"/>
      <c r="F1112" s="21" t="n"/>
      <c r="G1112" s="21" t="n"/>
      <c r="H1112" s="21" t="n"/>
      <c r="I1112" s="21" t="n"/>
      <c r="J1112" s="21" t="n"/>
      <c r="K1112" s="21" t="n"/>
      <c r="L1112" s="21" t="n"/>
      <c r="M1112" s="21" t="n"/>
      <c r="N1112" s="21" t="n"/>
    </row>
    <row r="1113" ht="14.25" customHeight="1" s="474">
      <c r="A1113" s="603" t="n"/>
      <c r="B1113" s="21" t="n"/>
      <c r="C1113" s="21" t="n"/>
      <c r="D1113" s="21" t="n"/>
      <c r="E1113" s="21" t="n"/>
      <c r="F1113" s="21" t="n"/>
      <c r="G1113" s="21" t="n"/>
      <c r="H1113" s="21" t="n"/>
      <c r="I1113" s="21" t="n"/>
      <c r="J1113" s="21" t="n"/>
      <c r="K1113" s="21" t="n"/>
      <c r="L1113" s="21" t="n"/>
      <c r="M1113" s="21" t="n"/>
      <c r="N1113" s="21" t="n"/>
    </row>
    <row r="1114" ht="14.25" customHeight="1" s="474">
      <c r="A1114" s="603" t="n"/>
      <c r="B1114" s="21" t="n"/>
      <c r="C1114" s="21" t="n"/>
      <c r="D1114" s="21" t="n"/>
      <c r="E1114" s="21" t="n"/>
      <c r="F1114" s="21" t="n"/>
      <c r="G1114" s="21" t="n"/>
      <c r="H1114" s="21" t="n"/>
      <c r="I1114" s="21" t="n"/>
      <c r="J1114" s="21" t="n"/>
      <c r="K1114" s="21" t="n"/>
      <c r="L1114" s="21" t="n"/>
      <c r="M1114" s="21" t="n"/>
      <c r="N1114" s="21" t="n"/>
    </row>
    <row r="1115" ht="14.25" customHeight="1" s="474">
      <c r="A1115" s="603" t="n"/>
      <c r="B1115" s="21" t="n"/>
      <c r="C1115" s="21" t="n"/>
      <c r="D1115" s="21" t="n"/>
      <c r="E1115" s="21" t="n"/>
      <c r="F1115" s="21" t="n"/>
      <c r="G1115" s="21" t="n"/>
      <c r="H1115" s="21" t="n"/>
      <c r="I1115" s="21" t="n"/>
      <c r="J1115" s="21" t="n"/>
      <c r="K1115" s="21" t="n"/>
      <c r="L1115" s="21" t="n"/>
      <c r="M1115" s="21" t="n"/>
      <c r="N1115" s="21" t="n"/>
    </row>
    <row r="1116" ht="14.25" customHeight="1" s="474">
      <c r="A1116" s="603" t="n"/>
      <c r="B1116" s="21" t="n"/>
      <c r="C1116" s="21" t="n"/>
      <c r="D1116" s="21" t="n"/>
      <c r="E1116" s="21" t="n"/>
      <c r="F1116" s="21" t="n"/>
      <c r="G1116" s="21" t="n"/>
      <c r="H1116" s="21" t="n"/>
      <c r="I1116" s="21" t="n"/>
      <c r="J1116" s="21" t="n"/>
      <c r="K1116" s="21" t="n"/>
      <c r="L1116" s="21" t="n"/>
      <c r="M1116" s="21" t="n"/>
      <c r="N1116" s="21" t="n"/>
    </row>
    <row r="1117" ht="14.25" customHeight="1" s="474">
      <c r="A1117" s="603" t="n"/>
      <c r="B1117" s="21" t="n"/>
      <c r="C1117" s="21" t="n"/>
      <c r="D1117" s="21" t="n"/>
      <c r="E1117" s="21" t="n"/>
      <c r="F1117" s="21" t="n"/>
      <c r="G1117" s="21" t="n"/>
      <c r="H1117" s="21" t="n"/>
      <c r="I1117" s="21" t="n"/>
      <c r="J1117" s="21" t="n"/>
      <c r="K1117" s="21" t="n"/>
      <c r="L1117" s="21" t="n"/>
      <c r="M1117" s="21" t="n"/>
      <c r="N1117" s="21" t="n"/>
    </row>
    <row r="1118" ht="14.25" customHeight="1" s="474">
      <c r="A1118" s="603" t="n"/>
      <c r="B1118" s="21" t="n"/>
      <c r="C1118" s="21" t="n"/>
      <c r="D1118" s="21" t="n"/>
      <c r="E1118" s="21" t="n"/>
      <c r="F1118" s="21" t="n"/>
      <c r="G1118" s="21" t="n"/>
      <c r="H1118" s="21" t="n"/>
      <c r="I1118" s="21" t="n"/>
      <c r="J1118" s="21" t="n"/>
      <c r="K1118" s="21" t="n"/>
      <c r="L1118" s="21" t="n"/>
      <c r="M1118" s="21" t="n"/>
      <c r="N1118" s="21" t="n"/>
    </row>
    <row r="1119" ht="14.25" customHeight="1" s="474">
      <c r="A1119" s="603" t="n"/>
      <c r="B1119" s="21" t="n"/>
      <c r="C1119" s="21" t="n"/>
      <c r="D1119" s="21" t="n"/>
      <c r="E1119" s="21" t="n"/>
      <c r="F1119" s="21" t="n"/>
      <c r="G1119" s="21" t="n"/>
      <c r="H1119" s="21" t="n"/>
      <c r="I1119" s="21" t="n"/>
      <c r="J1119" s="21" t="n"/>
      <c r="K1119" s="21" t="n"/>
      <c r="L1119" s="21" t="n"/>
      <c r="M1119" s="21" t="n"/>
      <c r="N1119" s="21" t="n"/>
    </row>
    <row r="1120" ht="14.25" customHeight="1" s="474">
      <c r="A1120" s="603" t="n"/>
      <c r="B1120" s="21" t="n"/>
      <c r="C1120" s="21" t="n"/>
      <c r="D1120" s="21" t="n"/>
      <c r="E1120" s="21" t="n"/>
      <c r="F1120" s="21" t="n"/>
      <c r="G1120" s="21" t="n"/>
      <c r="H1120" s="21" t="n"/>
      <c r="I1120" s="21" t="n"/>
      <c r="J1120" s="21" t="n"/>
      <c r="K1120" s="21" t="n"/>
      <c r="L1120" s="21" t="n"/>
      <c r="M1120" s="21" t="n"/>
      <c r="N1120" s="21" t="n"/>
    </row>
    <row r="1121" ht="14.25" customHeight="1" s="474">
      <c r="A1121" s="603" t="n"/>
      <c r="B1121" s="21" t="n"/>
      <c r="C1121" s="21" t="n"/>
      <c r="D1121" s="21" t="n"/>
      <c r="E1121" s="21" t="n"/>
      <c r="F1121" s="21" t="n"/>
      <c r="G1121" s="21" t="n"/>
      <c r="H1121" s="21" t="n"/>
      <c r="I1121" s="21" t="n"/>
      <c r="J1121" s="21" t="n"/>
      <c r="K1121" s="21" t="n"/>
      <c r="L1121" s="21" t="n"/>
      <c r="M1121" s="21" t="n"/>
      <c r="N1121" s="21" t="n"/>
    </row>
    <row r="1122" ht="14.25" customHeight="1" s="474">
      <c r="A1122" s="603" t="n"/>
      <c r="B1122" s="21" t="n"/>
      <c r="C1122" s="21" t="n"/>
      <c r="D1122" s="21" t="n"/>
      <c r="E1122" s="21" t="n"/>
      <c r="F1122" s="21" t="n"/>
      <c r="G1122" s="21" t="n"/>
      <c r="H1122" s="21" t="n"/>
      <c r="I1122" s="21" t="n"/>
      <c r="J1122" s="21" t="n"/>
      <c r="K1122" s="21" t="n"/>
      <c r="L1122" s="21" t="n"/>
      <c r="M1122" s="21" t="n"/>
      <c r="N1122" s="21" t="n"/>
    </row>
    <row r="1123" ht="14.25" customHeight="1" s="474">
      <c r="A1123" s="603" t="n"/>
      <c r="B1123" s="21" t="n"/>
      <c r="C1123" s="21" t="n"/>
      <c r="D1123" s="21" t="n"/>
      <c r="E1123" s="21" t="n"/>
      <c r="F1123" s="21" t="n"/>
      <c r="G1123" s="21" t="n"/>
      <c r="H1123" s="21" t="n"/>
      <c r="I1123" s="21" t="n"/>
      <c r="J1123" s="21" t="n"/>
      <c r="K1123" s="21" t="n"/>
      <c r="L1123" s="21" t="n"/>
      <c r="M1123" s="21" t="n"/>
      <c r="N1123" s="21" t="n"/>
    </row>
    <row r="1124" ht="14.25" customHeight="1" s="474">
      <c r="A1124" s="603" t="n"/>
      <c r="B1124" s="21" t="n"/>
      <c r="C1124" s="21" t="n"/>
      <c r="D1124" s="21" t="n"/>
      <c r="E1124" s="21" t="n"/>
      <c r="F1124" s="21" t="n"/>
      <c r="G1124" s="21" t="n"/>
      <c r="H1124" s="21" t="n"/>
      <c r="I1124" s="21" t="n"/>
      <c r="J1124" s="21" t="n"/>
      <c r="K1124" s="21" t="n"/>
      <c r="L1124" s="21" t="n"/>
      <c r="M1124" s="21" t="n"/>
      <c r="N1124" s="21" t="n"/>
    </row>
    <row r="1125" ht="14.25" customHeight="1" s="474">
      <c r="A1125" s="603" t="n"/>
      <c r="B1125" s="21" t="n"/>
      <c r="C1125" s="21" t="n"/>
      <c r="D1125" s="21" t="n"/>
      <c r="E1125" s="21" t="n"/>
      <c r="F1125" s="21" t="n"/>
      <c r="G1125" s="21" t="n"/>
      <c r="H1125" s="21" t="n"/>
      <c r="I1125" s="21" t="n"/>
      <c r="J1125" s="21" t="n"/>
      <c r="K1125" s="21" t="n"/>
      <c r="L1125" s="21" t="n"/>
      <c r="M1125" s="21" t="n"/>
      <c r="N1125" s="21" t="n"/>
    </row>
    <row r="1126" ht="14.25" customHeight="1" s="474">
      <c r="A1126" s="603" t="n"/>
      <c r="B1126" s="21" t="n"/>
      <c r="C1126" s="21" t="n"/>
      <c r="D1126" s="21" t="n"/>
      <c r="E1126" s="21" t="n"/>
      <c r="F1126" s="21" t="n"/>
      <c r="G1126" s="21" t="n"/>
      <c r="H1126" s="21" t="n"/>
      <c r="I1126" s="21" t="n"/>
      <c r="J1126" s="21" t="n"/>
      <c r="K1126" s="21" t="n"/>
      <c r="L1126" s="21" t="n"/>
      <c r="M1126" s="21" t="n"/>
      <c r="N1126" s="21" t="n"/>
    </row>
    <row r="1127" ht="14.25" customHeight="1" s="474">
      <c r="A1127" s="603" t="n"/>
      <c r="B1127" s="21" t="n"/>
      <c r="C1127" s="21" t="n"/>
      <c r="D1127" s="21" t="n"/>
      <c r="E1127" s="21" t="n"/>
      <c r="F1127" s="21" t="n"/>
      <c r="G1127" s="21" t="n"/>
      <c r="H1127" s="21" t="n"/>
      <c r="I1127" s="21" t="n"/>
      <c r="J1127" s="21" t="n"/>
      <c r="K1127" s="21" t="n"/>
      <c r="L1127" s="21" t="n"/>
      <c r="M1127" s="21" t="n"/>
      <c r="N1127" s="21" t="n"/>
    </row>
    <row r="1128" ht="14.25" customHeight="1" s="474">
      <c r="A1128" s="603" t="n"/>
      <c r="B1128" s="21" t="n"/>
      <c r="C1128" s="21" t="n"/>
      <c r="D1128" s="21" t="n"/>
      <c r="E1128" s="21" t="n"/>
      <c r="F1128" s="21" t="n"/>
      <c r="G1128" s="21" t="n"/>
      <c r="H1128" s="21" t="n"/>
      <c r="I1128" s="21" t="n"/>
      <c r="J1128" s="21" t="n"/>
      <c r="K1128" s="21" t="n"/>
      <c r="L1128" s="21" t="n"/>
      <c r="M1128" s="21" t="n"/>
      <c r="N1128" s="21" t="n"/>
    </row>
    <row r="1129" ht="14.25" customHeight="1" s="474">
      <c r="A1129" s="603" t="n"/>
      <c r="B1129" s="21" t="n"/>
      <c r="C1129" s="21" t="n"/>
      <c r="D1129" s="21" t="n"/>
      <c r="E1129" s="21" t="n"/>
      <c r="F1129" s="21" t="n"/>
      <c r="G1129" s="21" t="n"/>
      <c r="H1129" s="21" t="n"/>
      <c r="I1129" s="21" t="n"/>
      <c r="J1129" s="21" t="n"/>
      <c r="K1129" s="21" t="n"/>
      <c r="L1129" s="21" t="n"/>
      <c r="M1129" s="21" t="n"/>
      <c r="N1129" s="21" t="n"/>
    </row>
    <row r="1130" ht="14.25" customHeight="1" s="474">
      <c r="A1130" s="603" t="n"/>
      <c r="B1130" s="21" t="n"/>
      <c r="C1130" s="21" t="n"/>
      <c r="D1130" s="21" t="n"/>
      <c r="E1130" s="21" t="n"/>
      <c r="F1130" s="21" t="n"/>
      <c r="G1130" s="21" t="n"/>
      <c r="H1130" s="21" t="n"/>
      <c r="I1130" s="21" t="n"/>
      <c r="J1130" s="21" t="n"/>
      <c r="K1130" s="21" t="n"/>
      <c r="L1130" s="21" t="n"/>
      <c r="M1130" s="21" t="n"/>
      <c r="N1130" s="21" t="n"/>
    </row>
    <row r="1131" ht="14.25" customHeight="1" s="474">
      <c r="A1131" s="603" t="n"/>
      <c r="B1131" s="21" t="n"/>
      <c r="C1131" s="21" t="n"/>
      <c r="D1131" s="21" t="n"/>
      <c r="E1131" s="21" t="n"/>
      <c r="F1131" s="21" t="n"/>
      <c r="G1131" s="21" t="n"/>
      <c r="H1131" s="21" t="n"/>
      <c r="I1131" s="21" t="n"/>
      <c r="J1131" s="21" t="n"/>
      <c r="K1131" s="21" t="n"/>
      <c r="L1131" s="21" t="n"/>
      <c r="M1131" s="21" t="n"/>
      <c r="N1131" s="21" t="n"/>
    </row>
    <row r="1132" ht="14.25" customHeight="1" s="474">
      <c r="A1132" s="603" t="n"/>
      <c r="B1132" s="21" t="n"/>
      <c r="C1132" s="21" t="n"/>
      <c r="D1132" s="21" t="n"/>
      <c r="E1132" s="21" t="n"/>
      <c r="F1132" s="21" t="n"/>
      <c r="G1132" s="21" t="n"/>
      <c r="H1132" s="21" t="n"/>
      <c r="I1132" s="21" t="n"/>
      <c r="J1132" s="21" t="n"/>
      <c r="K1132" s="21" t="n"/>
      <c r="L1132" s="21" t="n"/>
      <c r="M1132" s="21" t="n"/>
      <c r="N1132" s="21" t="n"/>
    </row>
    <row r="1133" ht="14.25" customHeight="1" s="474">
      <c r="A1133" s="603" t="n"/>
      <c r="B1133" s="21" t="n"/>
      <c r="C1133" s="21" t="n"/>
      <c r="D1133" s="21" t="n"/>
      <c r="E1133" s="21" t="n"/>
      <c r="F1133" s="21" t="n"/>
      <c r="G1133" s="21" t="n"/>
      <c r="H1133" s="21" t="n"/>
      <c r="I1133" s="21" t="n"/>
      <c r="J1133" s="21" t="n"/>
      <c r="K1133" s="21" t="n"/>
      <c r="L1133" s="21" t="n"/>
      <c r="M1133" s="21" t="n"/>
      <c r="N1133" s="21" t="n"/>
    </row>
    <row r="1134" ht="14.25" customHeight="1" s="474">
      <c r="A1134" s="603" t="n"/>
      <c r="B1134" s="21" t="n"/>
      <c r="C1134" s="21" t="n"/>
      <c r="D1134" s="21" t="n"/>
      <c r="E1134" s="21" t="n"/>
      <c r="F1134" s="21" t="n"/>
      <c r="G1134" s="21" t="n"/>
      <c r="H1134" s="21" t="n"/>
      <c r="I1134" s="21" t="n"/>
      <c r="J1134" s="21" t="n"/>
      <c r="K1134" s="21" t="n"/>
      <c r="L1134" s="21" t="n"/>
      <c r="M1134" s="21" t="n"/>
      <c r="N1134" s="21" t="n"/>
    </row>
    <row r="1135" ht="14.25" customHeight="1" s="474">
      <c r="A1135" s="603" t="n"/>
      <c r="B1135" s="21" t="n"/>
      <c r="C1135" s="21" t="n"/>
      <c r="D1135" s="21" t="n"/>
      <c r="E1135" s="21" t="n"/>
      <c r="F1135" s="21" t="n"/>
      <c r="G1135" s="21" t="n"/>
      <c r="H1135" s="21" t="n"/>
      <c r="I1135" s="21" t="n"/>
      <c r="J1135" s="21" t="n"/>
      <c r="K1135" s="21" t="n"/>
      <c r="L1135" s="21" t="n"/>
      <c r="M1135" s="21" t="n"/>
      <c r="N1135" s="21" t="n"/>
    </row>
    <row r="1136" ht="14.25" customHeight="1" s="474">
      <c r="A1136" s="603" t="n"/>
      <c r="B1136" s="21" t="n"/>
      <c r="C1136" s="21" t="n"/>
      <c r="D1136" s="21" t="n"/>
      <c r="E1136" s="21" t="n"/>
      <c r="F1136" s="21" t="n"/>
      <c r="G1136" s="21" t="n"/>
      <c r="H1136" s="21" t="n"/>
      <c r="I1136" s="21" t="n"/>
      <c r="J1136" s="21" t="n"/>
      <c r="K1136" s="21" t="n"/>
      <c r="L1136" s="21" t="n"/>
      <c r="M1136" s="21" t="n"/>
      <c r="N1136" s="21" t="n"/>
    </row>
    <row r="1137" ht="14.25" customHeight="1" s="474">
      <c r="A1137" s="603" t="n"/>
      <c r="B1137" s="21" t="n"/>
      <c r="C1137" s="21" t="n"/>
      <c r="D1137" s="21" t="n"/>
      <c r="E1137" s="21" t="n"/>
      <c r="F1137" s="21" t="n"/>
      <c r="G1137" s="21" t="n"/>
      <c r="H1137" s="21" t="n"/>
      <c r="I1137" s="21" t="n"/>
      <c r="J1137" s="21" t="n"/>
      <c r="K1137" s="21" t="n"/>
      <c r="L1137" s="21" t="n"/>
      <c r="M1137" s="21" t="n"/>
      <c r="N1137" s="21" t="n"/>
    </row>
    <row r="1138" ht="14.25" customHeight="1" s="474">
      <c r="A1138" s="603" t="n"/>
      <c r="B1138" s="21" t="n"/>
      <c r="C1138" s="21" t="n"/>
      <c r="D1138" s="21" t="n"/>
      <c r="E1138" s="21" t="n"/>
      <c r="F1138" s="21" t="n"/>
      <c r="G1138" s="21" t="n"/>
      <c r="H1138" s="21" t="n"/>
      <c r="I1138" s="21" t="n"/>
      <c r="J1138" s="21" t="n"/>
      <c r="K1138" s="21" t="n"/>
      <c r="L1138" s="21" t="n"/>
      <c r="M1138" s="21" t="n"/>
      <c r="N1138" s="21" t="n"/>
    </row>
    <row r="1139" ht="14.25" customHeight="1" s="474">
      <c r="A1139" s="603" t="n"/>
      <c r="B1139" s="21" t="n"/>
      <c r="C1139" s="21" t="n"/>
      <c r="D1139" s="21" t="n"/>
      <c r="E1139" s="21" t="n"/>
      <c r="F1139" s="21" t="n"/>
      <c r="G1139" s="21" t="n"/>
      <c r="H1139" s="21" t="n"/>
      <c r="I1139" s="21" t="n"/>
      <c r="J1139" s="21" t="n"/>
      <c r="K1139" s="21" t="n"/>
      <c r="L1139" s="21" t="n"/>
      <c r="M1139" s="21" t="n"/>
      <c r="N1139" s="21" t="n"/>
    </row>
    <row r="1140" ht="14.25" customHeight="1" s="474">
      <c r="A1140" s="603" t="n"/>
      <c r="B1140" s="21" t="n"/>
      <c r="C1140" s="21" t="n"/>
      <c r="D1140" s="21" t="n"/>
      <c r="E1140" s="21" t="n"/>
      <c r="F1140" s="21" t="n"/>
      <c r="G1140" s="21" t="n"/>
      <c r="H1140" s="21" t="n"/>
      <c r="I1140" s="21" t="n"/>
      <c r="J1140" s="21" t="n"/>
      <c r="K1140" s="21" t="n"/>
      <c r="L1140" s="21" t="n"/>
      <c r="M1140" s="21" t="n"/>
      <c r="N1140" s="21" t="n"/>
    </row>
    <row r="1141" ht="14.25" customHeight="1" s="474">
      <c r="A1141" s="603" t="n"/>
      <c r="B1141" s="21" t="n"/>
      <c r="C1141" s="21" t="n"/>
      <c r="D1141" s="21" t="n"/>
      <c r="E1141" s="21" t="n"/>
      <c r="F1141" s="21" t="n"/>
      <c r="G1141" s="21" t="n"/>
      <c r="H1141" s="21" t="n"/>
      <c r="I1141" s="21" t="n"/>
      <c r="J1141" s="21" t="n"/>
      <c r="K1141" s="21" t="n"/>
      <c r="L1141" s="21" t="n"/>
      <c r="M1141" s="21" t="n"/>
      <c r="N1141" s="21" t="n"/>
    </row>
    <row r="1142" ht="14.25" customHeight="1" s="474">
      <c r="A1142" s="603" t="n"/>
      <c r="B1142" s="21" t="n"/>
      <c r="C1142" s="21" t="n"/>
      <c r="D1142" s="21" t="n"/>
      <c r="E1142" s="21" t="n"/>
      <c r="F1142" s="21" t="n"/>
      <c r="G1142" s="21" t="n"/>
      <c r="H1142" s="21" t="n"/>
      <c r="I1142" s="21" t="n"/>
      <c r="J1142" s="21" t="n"/>
      <c r="K1142" s="21" t="n"/>
      <c r="L1142" s="21" t="n"/>
      <c r="M1142" s="21" t="n"/>
      <c r="N1142" s="21" t="n"/>
    </row>
    <row r="1143" ht="14.25" customHeight="1" s="474">
      <c r="A1143" s="603" t="n"/>
      <c r="B1143" s="21" t="n"/>
      <c r="C1143" s="21" t="n"/>
      <c r="D1143" s="21" t="n"/>
      <c r="E1143" s="21" t="n"/>
      <c r="F1143" s="21" t="n"/>
      <c r="G1143" s="21" t="n"/>
      <c r="H1143" s="21" t="n"/>
      <c r="I1143" s="21" t="n"/>
      <c r="J1143" s="21" t="n"/>
      <c r="K1143" s="21" t="n"/>
      <c r="L1143" s="21" t="n"/>
      <c r="M1143" s="21" t="n"/>
      <c r="N1143" s="21" t="n"/>
    </row>
    <row r="1144" ht="14.25" customHeight="1" s="474">
      <c r="A1144" s="603" t="n"/>
      <c r="B1144" s="21" t="n"/>
      <c r="C1144" s="21" t="n"/>
      <c r="D1144" s="21" t="n"/>
      <c r="E1144" s="21" t="n"/>
      <c r="F1144" s="21" t="n"/>
      <c r="G1144" s="21" t="n"/>
      <c r="H1144" s="21" t="n"/>
      <c r="I1144" s="21" t="n"/>
      <c r="J1144" s="21" t="n"/>
      <c r="K1144" s="21" t="n"/>
      <c r="L1144" s="21" t="n"/>
      <c r="M1144" s="21" t="n"/>
      <c r="N1144" s="21" t="n"/>
    </row>
    <row r="1145" ht="14.25" customHeight="1" s="474">
      <c r="A1145" s="603" t="n"/>
      <c r="B1145" s="21" t="n"/>
      <c r="C1145" s="21" t="n"/>
      <c r="D1145" s="21" t="n"/>
      <c r="E1145" s="21" t="n"/>
      <c r="F1145" s="21" t="n"/>
      <c r="G1145" s="21" t="n"/>
      <c r="H1145" s="21" t="n"/>
      <c r="I1145" s="21" t="n"/>
      <c r="J1145" s="21" t="n"/>
      <c r="K1145" s="21" t="n"/>
      <c r="L1145" s="21" t="n"/>
      <c r="M1145" s="21" t="n"/>
      <c r="N1145" s="21" t="n"/>
    </row>
    <row r="1146" ht="14.25" customHeight="1" s="474">
      <c r="A1146" s="603" t="n"/>
      <c r="B1146" s="21" t="n"/>
      <c r="C1146" s="21" t="n"/>
      <c r="D1146" s="21" t="n"/>
      <c r="E1146" s="21" t="n"/>
      <c r="F1146" s="21" t="n"/>
      <c r="G1146" s="21" t="n"/>
      <c r="H1146" s="21" t="n"/>
      <c r="I1146" s="21" t="n"/>
      <c r="J1146" s="21" t="n"/>
      <c r="K1146" s="21" t="n"/>
      <c r="L1146" s="21" t="n"/>
      <c r="M1146" s="21" t="n"/>
      <c r="N1146" s="21" t="n"/>
    </row>
    <row r="1147" ht="14.25" customHeight="1" s="474">
      <c r="A1147" s="603" t="n"/>
      <c r="B1147" s="21" t="n"/>
      <c r="C1147" s="21" t="n"/>
      <c r="D1147" s="21" t="n"/>
      <c r="E1147" s="21" t="n"/>
      <c r="F1147" s="21" t="n"/>
      <c r="G1147" s="21" t="n"/>
      <c r="H1147" s="21" t="n"/>
      <c r="I1147" s="21" t="n"/>
      <c r="J1147" s="21" t="n"/>
      <c r="K1147" s="21" t="n"/>
      <c r="L1147" s="21" t="n"/>
      <c r="M1147" s="21" t="n"/>
      <c r="N1147" s="21" t="n"/>
    </row>
    <row r="1148" ht="14.25" customHeight="1" s="474">
      <c r="A1148" s="603" t="n"/>
      <c r="B1148" s="21" t="n"/>
      <c r="C1148" s="21" t="n"/>
      <c r="D1148" s="21" t="n"/>
      <c r="E1148" s="21" t="n"/>
      <c r="F1148" s="21" t="n"/>
      <c r="G1148" s="21" t="n"/>
      <c r="H1148" s="21" t="n"/>
      <c r="I1148" s="21" t="n"/>
      <c r="J1148" s="21" t="n"/>
      <c r="K1148" s="21" t="n"/>
      <c r="L1148" s="21" t="n"/>
      <c r="M1148" s="21" t="n"/>
      <c r="N1148" s="21" t="n"/>
    </row>
    <row r="1149" ht="14.25" customHeight="1" s="474">
      <c r="A1149" s="603" t="n"/>
      <c r="B1149" s="21" t="n"/>
      <c r="C1149" s="21" t="n"/>
      <c r="D1149" s="21" t="n"/>
      <c r="E1149" s="21" t="n"/>
      <c r="F1149" s="21" t="n"/>
      <c r="G1149" s="21" t="n"/>
      <c r="H1149" s="21" t="n"/>
      <c r="I1149" s="21" t="n"/>
      <c r="J1149" s="21" t="n"/>
      <c r="K1149" s="21" t="n"/>
      <c r="L1149" s="21" t="n"/>
      <c r="M1149" s="21" t="n"/>
      <c r="N1149" s="21" t="n"/>
    </row>
    <row r="1150" ht="14.25" customHeight="1" s="474">
      <c r="A1150" s="603" t="n"/>
      <c r="B1150" s="21" t="n"/>
      <c r="C1150" s="21" t="n"/>
      <c r="D1150" s="21" t="n"/>
      <c r="E1150" s="21" t="n"/>
      <c r="F1150" s="21" t="n"/>
      <c r="G1150" s="21" t="n"/>
      <c r="H1150" s="21" t="n"/>
      <c r="I1150" s="21" t="n"/>
      <c r="J1150" s="21" t="n"/>
      <c r="K1150" s="21" t="n"/>
      <c r="L1150" s="21" t="n"/>
      <c r="M1150" s="21" t="n"/>
      <c r="N1150" s="21" t="n"/>
    </row>
    <row r="1151" ht="14.25" customHeight="1" s="474">
      <c r="A1151" s="603" t="n"/>
      <c r="B1151" s="21" t="n"/>
      <c r="C1151" s="21" t="n"/>
      <c r="D1151" s="21" t="n"/>
      <c r="E1151" s="21" t="n"/>
      <c r="F1151" s="21" t="n"/>
      <c r="G1151" s="21" t="n"/>
      <c r="H1151" s="21" t="n"/>
      <c r="I1151" s="21" t="n"/>
      <c r="J1151" s="21" t="n"/>
      <c r="K1151" s="21" t="n"/>
      <c r="L1151" s="21" t="n"/>
      <c r="M1151" s="21" t="n"/>
      <c r="N1151" s="21" t="n"/>
    </row>
    <row r="1152" ht="14.25" customHeight="1" s="474">
      <c r="A1152" s="603" t="n"/>
      <c r="B1152" s="21" t="n"/>
      <c r="C1152" s="21" t="n"/>
      <c r="D1152" s="21" t="n"/>
      <c r="E1152" s="21" t="n"/>
      <c r="F1152" s="21" t="n"/>
      <c r="G1152" s="21" t="n"/>
      <c r="H1152" s="21" t="n"/>
      <c r="I1152" s="21" t="n"/>
      <c r="J1152" s="21" t="n"/>
      <c r="K1152" s="21" t="n"/>
      <c r="L1152" s="21" t="n"/>
      <c r="M1152" s="21" t="n"/>
      <c r="N1152" s="21" t="n"/>
    </row>
    <row r="1153" ht="14.25" customHeight="1" s="474">
      <c r="A1153" s="603" t="n"/>
      <c r="B1153" s="21" t="n"/>
      <c r="C1153" s="21" t="n"/>
      <c r="D1153" s="21" t="n"/>
      <c r="E1153" s="21" t="n"/>
      <c r="F1153" s="21" t="n"/>
      <c r="G1153" s="21" t="n"/>
      <c r="H1153" s="21" t="n"/>
      <c r="I1153" s="21" t="n"/>
      <c r="J1153" s="21" t="n"/>
      <c r="K1153" s="21" t="n"/>
      <c r="L1153" s="21" t="n"/>
      <c r="M1153" s="21" t="n"/>
      <c r="N1153" s="21" t="n"/>
    </row>
    <row r="1154" ht="14.25" customHeight="1" s="474">
      <c r="A1154" s="603" t="n"/>
      <c r="B1154" s="21" t="n"/>
      <c r="C1154" s="21" t="n"/>
      <c r="D1154" s="21" t="n"/>
      <c r="E1154" s="21" t="n"/>
      <c r="F1154" s="21" t="n"/>
      <c r="G1154" s="21" t="n"/>
      <c r="H1154" s="21" t="n"/>
      <c r="I1154" s="21" t="n"/>
      <c r="J1154" s="21" t="n"/>
      <c r="K1154" s="21" t="n"/>
      <c r="L1154" s="21" t="n"/>
      <c r="M1154" s="21" t="n"/>
      <c r="N1154" s="21" t="n"/>
    </row>
    <row r="1155" ht="14.25" customHeight="1" s="474">
      <c r="A1155" s="603" t="n"/>
      <c r="B1155" s="21" t="n"/>
      <c r="C1155" s="21" t="n"/>
      <c r="D1155" s="21" t="n"/>
      <c r="E1155" s="21" t="n"/>
      <c r="F1155" s="21" t="n"/>
      <c r="G1155" s="21" t="n"/>
      <c r="H1155" s="21" t="n"/>
      <c r="I1155" s="21" t="n"/>
      <c r="J1155" s="21" t="n"/>
      <c r="K1155" s="21" t="n"/>
      <c r="L1155" s="21" t="n"/>
      <c r="M1155" s="21" t="n"/>
      <c r="N1155" s="21" t="n"/>
    </row>
    <row r="1156" ht="14.25" customHeight="1" s="474">
      <c r="A1156" s="603" t="n"/>
      <c r="B1156" s="21" t="n"/>
      <c r="C1156" s="21" t="n"/>
      <c r="D1156" s="21" t="n"/>
      <c r="E1156" s="21" t="n"/>
      <c r="F1156" s="21" t="n"/>
      <c r="G1156" s="21" t="n"/>
      <c r="H1156" s="21" t="n"/>
      <c r="I1156" s="21" t="n"/>
      <c r="J1156" s="21" t="n"/>
      <c r="K1156" s="21" t="n"/>
      <c r="L1156" s="21" t="n"/>
      <c r="M1156" s="21" t="n"/>
      <c r="N1156" s="21" t="n"/>
    </row>
    <row r="1157" ht="14.25" customHeight="1" s="474">
      <c r="A1157" s="603" t="n"/>
      <c r="B1157" s="21" t="n"/>
      <c r="C1157" s="21" t="n"/>
      <c r="D1157" s="21" t="n"/>
      <c r="E1157" s="21" t="n"/>
      <c r="F1157" s="21" t="n"/>
      <c r="G1157" s="21" t="n"/>
      <c r="H1157" s="21" t="n"/>
      <c r="I1157" s="21" t="n"/>
      <c r="J1157" s="21" t="n"/>
      <c r="K1157" s="21" t="n"/>
      <c r="L1157" s="21" t="n"/>
      <c r="M1157" s="21" t="n"/>
      <c r="N1157" s="21" t="n"/>
    </row>
    <row r="1158" ht="14.25" customHeight="1" s="474">
      <c r="A1158" s="603" t="n"/>
      <c r="B1158" s="21" t="n"/>
      <c r="C1158" s="21" t="n"/>
      <c r="D1158" s="21" t="n"/>
      <c r="E1158" s="21" t="n"/>
      <c r="F1158" s="21" t="n"/>
      <c r="G1158" s="21" t="n"/>
      <c r="H1158" s="21" t="n"/>
      <c r="I1158" s="21" t="n"/>
      <c r="J1158" s="21" t="n"/>
      <c r="K1158" s="21" t="n"/>
      <c r="L1158" s="21" t="n"/>
      <c r="M1158" s="21" t="n"/>
      <c r="N1158" s="21" t="n"/>
    </row>
    <row r="1159" ht="14.25" customHeight="1" s="474">
      <c r="A1159" s="603" t="n"/>
      <c r="B1159" s="21" t="n"/>
      <c r="C1159" s="21" t="n"/>
      <c r="D1159" s="21" t="n"/>
      <c r="E1159" s="21" t="n"/>
      <c r="F1159" s="21" t="n"/>
      <c r="G1159" s="21" t="n"/>
      <c r="H1159" s="21" t="n"/>
      <c r="I1159" s="21" t="n"/>
      <c r="J1159" s="21" t="n"/>
      <c r="K1159" s="21" t="n"/>
      <c r="L1159" s="21" t="n"/>
      <c r="M1159" s="21" t="n"/>
      <c r="N1159" s="21" t="n"/>
    </row>
    <row r="1160" ht="14.25" customHeight="1" s="474">
      <c r="A1160" s="603" t="n"/>
      <c r="B1160" s="21" t="n"/>
      <c r="C1160" s="21" t="n"/>
      <c r="D1160" s="21" t="n"/>
      <c r="E1160" s="21" t="n"/>
      <c r="F1160" s="21" t="n"/>
      <c r="G1160" s="21" t="n"/>
      <c r="H1160" s="21" t="n"/>
      <c r="I1160" s="21" t="n"/>
      <c r="J1160" s="21" t="n"/>
      <c r="K1160" s="21" t="n"/>
      <c r="L1160" s="21" t="n"/>
      <c r="M1160" s="21" t="n"/>
      <c r="N1160" s="21" t="n"/>
    </row>
    <row r="1161" ht="14.25" customHeight="1" s="474">
      <c r="A1161" s="603" t="n"/>
      <c r="B1161" s="21" t="n"/>
      <c r="C1161" s="21" t="n"/>
      <c r="D1161" s="21" t="n"/>
      <c r="E1161" s="21" t="n"/>
      <c r="F1161" s="21" t="n"/>
      <c r="G1161" s="21" t="n"/>
      <c r="H1161" s="21" t="n"/>
      <c r="I1161" s="21" t="n"/>
      <c r="J1161" s="21" t="n"/>
      <c r="K1161" s="21" t="n"/>
      <c r="L1161" s="21" t="n"/>
      <c r="M1161" s="21" t="n"/>
      <c r="N1161" s="21" t="n"/>
    </row>
    <row r="1162" ht="14.25" customHeight="1" s="474">
      <c r="A1162" s="603" t="n"/>
      <c r="B1162" s="21" t="n"/>
      <c r="C1162" s="21" t="n"/>
      <c r="D1162" s="21" t="n"/>
      <c r="E1162" s="21" t="n"/>
      <c r="F1162" s="21" t="n"/>
      <c r="G1162" s="21" t="n"/>
      <c r="H1162" s="21" t="n"/>
      <c r="I1162" s="21" t="n"/>
      <c r="J1162" s="21" t="n"/>
      <c r="K1162" s="21" t="n"/>
      <c r="L1162" s="21" t="n"/>
      <c r="M1162" s="21" t="n"/>
      <c r="N1162" s="21" t="n"/>
    </row>
    <row r="1163" ht="14.25" customHeight="1" s="474">
      <c r="A1163" s="603" t="n"/>
      <c r="B1163" s="21" t="n"/>
      <c r="C1163" s="21" t="n"/>
      <c r="D1163" s="21" t="n"/>
      <c r="E1163" s="21" t="n"/>
      <c r="F1163" s="21" t="n"/>
      <c r="G1163" s="21" t="n"/>
      <c r="H1163" s="21" t="n"/>
      <c r="I1163" s="21" t="n"/>
      <c r="J1163" s="21" t="n"/>
      <c r="K1163" s="21" t="n"/>
      <c r="L1163" s="21" t="n"/>
      <c r="M1163" s="21" t="n"/>
      <c r="N1163" s="21" t="n"/>
    </row>
    <row r="1164" ht="14.25" customHeight="1" s="474">
      <c r="A1164" s="603" t="n"/>
      <c r="B1164" s="21" t="n"/>
      <c r="C1164" s="21" t="n"/>
      <c r="D1164" s="21" t="n"/>
      <c r="E1164" s="21" t="n"/>
      <c r="F1164" s="21" t="n"/>
      <c r="G1164" s="21" t="n"/>
      <c r="H1164" s="21" t="n"/>
      <c r="I1164" s="21" t="n"/>
      <c r="J1164" s="21" t="n"/>
      <c r="K1164" s="21" t="n"/>
      <c r="L1164" s="21" t="n"/>
      <c r="M1164" s="21" t="n"/>
      <c r="N1164" s="21" t="n"/>
    </row>
    <row r="1165" ht="14.25" customHeight="1" s="474">
      <c r="A1165" s="603" t="n"/>
      <c r="B1165" s="21" t="n"/>
      <c r="C1165" s="21" t="n"/>
      <c r="D1165" s="21" t="n"/>
      <c r="E1165" s="21" t="n"/>
      <c r="F1165" s="21" t="n"/>
      <c r="G1165" s="21" t="n"/>
      <c r="H1165" s="21" t="n"/>
      <c r="I1165" s="21" t="n"/>
      <c r="J1165" s="21" t="n"/>
      <c r="K1165" s="21" t="n"/>
      <c r="L1165" s="21" t="n"/>
      <c r="M1165" s="21" t="n"/>
      <c r="N1165" s="21" t="n"/>
    </row>
    <row r="1166" ht="14.25" customHeight="1" s="474">
      <c r="A1166" s="603" t="n"/>
      <c r="B1166" s="21" t="n"/>
      <c r="C1166" s="21" t="n"/>
      <c r="D1166" s="21" t="n"/>
      <c r="E1166" s="21" t="n"/>
      <c r="F1166" s="21" t="n"/>
      <c r="G1166" s="21" t="n"/>
      <c r="H1166" s="21" t="n"/>
      <c r="I1166" s="21" t="n"/>
      <c r="J1166" s="21" t="n"/>
      <c r="K1166" s="21" t="n"/>
      <c r="L1166" s="21" t="n"/>
      <c r="M1166" s="21" t="n"/>
      <c r="N1166" s="21" t="n"/>
    </row>
    <row r="1167" ht="14.25" customHeight="1" s="474">
      <c r="A1167" s="603" t="n"/>
      <c r="B1167" s="21" t="n"/>
      <c r="C1167" s="21" t="n"/>
      <c r="D1167" s="21" t="n"/>
      <c r="E1167" s="21" t="n"/>
      <c r="F1167" s="21" t="n"/>
      <c r="G1167" s="21" t="n"/>
      <c r="H1167" s="21" t="n"/>
      <c r="I1167" s="21" t="n"/>
      <c r="J1167" s="21" t="n"/>
      <c r="K1167" s="21" t="n"/>
      <c r="L1167" s="21" t="n"/>
      <c r="M1167" s="21" t="n"/>
      <c r="N1167" s="21" t="n"/>
    </row>
    <row r="1168" ht="14.25" customHeight="1" s="474">
      <c r="A1168" s="603" t="n"/>
      <c r="B1168" s="21" t="n"/>
      <c r="C1168" s="21" t="n"/>
      <c r="D1168" s="21" t="n"/>
      <c r="E1168" s="21" t="n"/>
      <c r="F1168" s="21" t="n"/>
      <c r="G1168" s="21" t="n"/>
      <c r="H1168" s="21" t="n"/>
      <c r="I1168" s="21" t="n"/>
      <c r="J1168" s="21" t="n"/>
      <c r="K1168" s="21" t="n"/>
      <c r="L1168" s="21" t="n"/>
      <c r="M1168" s="21" t="n"/>
      <c r="N1168" s="21" t="n"/>
    </row>
    <row r="1169" ht="14.25" customHeight="1" s="474">
      <c r="A1169" s="603" t="n"/>
      <c r="B1169" s="21" t="n"/>
      <c r="C1169" s="21" t="n"/>
      <c r="D1169" s="21" t="n"/>
      <c r="E1169" s="21" t="n"/>
      <c r="F1169" s="21" t="n"/>
      <c r="G1169" s="21" t="n"/>
      <c r="H1169" s="21" t="n"/>
      <c r="I1169" s="21" t="n"/>
      <c r="J1169" s="21" t="n"/>
      <c r="K1169" s="21" t="n"/>
      <c r="L1169" s="21" t="n"/>
      <c r="M1169" s="21" t="n"/>
      <c r="N1169" s="21" t="n"/>
    </row>
    <row r="1170" ht="14.25" customHeight="1" s="474">
      <c r="A1170" s="603" t="n"/>
      <c r="B1170" s="21" t="n"/>
      <c r="C1170" s="21" t="n"/>
      <c r="D1170" s="21" t="n"/>
      <c r="E1170" s="21" t="n"/>
      <c r="F1170" s="21" t="n"/>
      <c r="G1170" s="21" t="n"/>
      <c r="H1170" s="21" t="n"/>
      <c r="I1170" s="21" t="n"/>
      <c r="J1170" s="21" t="n"/>
      <c r="K1170" s="21" t="n"/>
      <c r="L1170" s="21" t="n"/>
      <c r="M1170" s="21" t="n"/>
      <c r="N1170" s="21" t="n"/>
    </row>
    <row r="1171" ht="14.25" customHeight="1" s="474">
      <c r="A1171" s="603" t="n"/>
      <c r="B1171" s="21" t="n"/>
      <c r="C1171" s="21" t="n"/>
      <c r="D1171" s="21" t="n"/>
      <c r="E1171" s="21" t="n"/>
      <c r="F1171" s="21" t="n"/>
      <c r="G1171" s="21" t="n"/>
      <c r="H1171" s="21" t="n"/>
      <c r="I1171" s="21" t="n"/>
      <c r="J1171" s="21" t="n"/>
      <c r="K1171" s="21" t="n"/>
      <c r="L1171" s="21" t="n"/>
      <c r="M1171" s="21" t="n"/>
      <c r="N1171" s="21" t="n"/>
    </row>
    <row r="1172" ht="14.25" customHeight="1" s="474">
      <c r="A1172" s="603" t="n"/>
      <c r="B1172" s="21" t="n"/>
      <c r="C1172" s="21" t="n"/>
      <c r="D1172" s="21" t="n"/>
      <c r="E1172" s="21" t="n"/>
      <c r="F1172" s="21" t="n"/>
      <c r="G1172" s="21" t="n"/>
      <c r="H1172" s="21" t="n"/>
      <c r="I1172" s="21" t="n"/>
      <c r="J1172" s="21" t="n"/>
      <c r="K1172" s="21" t="n"/>
      <c r="L1172" s="21" t="n"/>
      <c r="M1172" s="21" t="n"/>
      <c r="N1172" s="21" t="n"/>
    </row>
    <row r="1173" ht="14.25" customHeight="1" s="474">
      <c r="A1173" s="603" t="n"/>
      <c r="B1173" s="21" t="n"/>
      <c r="C1173" s="21" t="n"/>
      <c r="D1173" s="21" t="n"/>
      <c r="E1173" s="21" t="n"/>
      <c r="F1173" s="21" t="n"/>
      <c r="G1173" s="21" t="n"/>
      <c r="H1173" s="21" t="n"/>
      <c r="I1173" s="21" t="n"/>
      <c r="J1173" s="21" t="n"/>
      <c r="K1173" s="21" t="n"/>
      <c r="L1173" s="21" t="n"/>
      <c r="M1173" s="21" t="n"/>
      <c r="N1173" s="21" t="n"/>
    </row>
    <row r="1174" ht="14.25" customHeight="1" s="474">
      <c r="A1174" s="603" t="n"/>
      <c r="B1174" s="21" t="n"/>
      <c r="C1174" s="21" t="n"/>
      <c r="D1174" s="21" t="n"/>
      <c r="E1174" s="21" t="n"/>
      <c r="F1174" s="21" t="n"/>
      <c r="G1174" s="21" t="n"/>
      <c r="H1174" s="21" t="n"/>
      <c r="I1174" s="21" t="n"/>
      <c r="J1174" s="21" t="n"/>
      <c r="K1174" s="21" t="n"/>
      <c r="L1174" s="21" t="n"/>
      <c r="M1174" s="21" t="n"/>
      <c r="N1174" s="21" t="n"/>
    </row>
    <row r="1175" ht="14.25" customHeight="1" s="474">
      <c r="A1175" s="603" t="n"/>
      <c r="B1175" s="21" t="n"/>
      <c r="C1175" s="21" t="n"/>
      <c r="D1175" s="21" t="n"/>
      <c r="E1175" s="21" t="n"/>
      <c r="F1175" s="21" t="n"/>
      <c r="G1175" s="21" t="n"/>
      <c r="H1175" s="21" t="n"/>
      <c r="I1175" s="21" t="n"/>
      <c r="J1175" s="21" t="n"/>
      <c r="K1175" s="21" t="n"/>
      <c r="L1175" s="21" t="n"/>
      <c r="M1175" s="21" t="n"/>
      <c r="N1175" s="21" t="n"/>
    </row>
    <row r="1176" ht="14.25" customHeight="1" s="474">
      <c r="A1176" s="603" t="n"/>
      <c r="B1176" s="21" t="n"/>
      <c r="C1176" s="21" t="n"/>
      <c r="D1176" s="21" t="n"/>
      <c r="E1176" s="21" t="n"/>
      <c r="F1176" s="21" t="n"/>
      <c r="G1176" s="21" t="n"/>
      <c r="H1176" s="21" t="n"/>
      <c r="I1176" s="21" t="n"/>
      <c r="J1176" s="21" t="n"/>
      <c r="K1176" s="21" t="n"/>
      <c r="L1176" s="21" t="n"/>
      <c r="M1176" s="21" t="n"/>
      <c r="N1176" s="21" t="n"/>
    </row>
    <row r="1177" ht="14.25" customHeight="1" s="474">
      <c r="A1177" s="603" t="n"/>
      <c r="B1177" s="21" t="n"/>
      <c r="C1177" s="21" t="n"/>
      <c r="D1177" s="21" t="n"/>
      <c r="E1177" s="21" t="n"/>
      <c r="F1177" s="21" t="n"/>
      <c r="G1177" s="21" t="n"/>
      <c r="H1177" s="21" t="n"/>
      <c r="I1177" s="21" t="n"/>
      <c r="J1177" s="21" t="n"/>
      <c r="K1177" s="21" t="n"/>
      <c r="L1177" s="21" t="n"/>
      <c r="M1177" s="21" t="n"/>
      <c r="N1177" s="21" t="n"/>
    </row>
    <row r="1178" ht="14.25" customHeight="1" s="474">
      <c r="A1178" s="603" t="n"/>
      <c r="B1178" s="21" t="n"/>
      <c r="C1178" s="21" t="n"/>
      <c r="D1178" s="21" t="n"/>
      <c r="E1178" s="21" t="n"/>
      <c r="F1178" s="21" t="n"/>
      <c r="G1178" s="21" t="n"/>
      <c r="H1178" s="21" t="n"/>
      <c r="I1178" s="21" t="n"/>
      <c r="J1178" s="21" t="n"/>
      <c r="K1178" s="21" t="n"/>
      <c r="L1178" s="21" t="n"/>
      <c r="M1178" s="21" t="n"/>
      <c r="N1178" s="21" t="n"/>
    </row>
    <row r="1179" ht="14.25" customHeight="1" s="474">
      <c r="A1179" s="603" t="n"/>
      <c r="B1179" s="21" t="n"/>
      <c r="C1179" s="21" t="n"/>
      <c r="D1179" s="21" t="n"/>
      <c r="E1179" s="21" t="n"/>
      <c r="F1179" s="21" t="n"/>
      <c r="G1179" s="21" t="n"/>
      <c r="H1179" s="21" t="n"/>
      <c r="I1179" s="21" t="n"/>
      <c r="J1179" s="21" t="n"/>
      <c r="K1179" s="21" t="n"/>
      <c r="L1179" s="21" t="n"/>
      <c r="M1179" s="21" t="n"/>
      <c r="N1179" s="21" t="n"/>
    </row>
    <row r="1180" ht="14.25" customHeight="1" s="474">
      <c r="A1180" s="603" t="n"/>
      <c r="B1180" s="21" t="n"/>
      <c r="C1180" s="21" t="n"/>
      <c r="D1180" s="21" t="n"/>
      <c r="E1180" s="21" t="n"/>
      <c r="F1180" s="21" t="n"/>
      <c r="G1180" s="21" t="n"/>
      <c r="H1180" s="21" t="n"/>
      <c r="I1180" s="21" t="n"/>
      <c r="J1180" s="21" t="n"/>
      <c r="K1180" s="21" t="n"/>
      <c r="L1180" s="21" t="n"/>
      <c r="M1180" s="21" t="n"/>
      <c r="N1180" s="21" t="n"/>
    </row>
    <row r="1181" ht="14.25" customHeight="1" s="474">
      <c r="A1181" s="603" t="n"/>
      <c r="B1181" s="21" t="n"/>
      <c r="C1181" s="21" t="n"/>
      <c r="D1181" s="21" t="n"/>
      <c r="E1181" s="21" t="n"/>
      <c r="F1181" s="21" t="n"/>
      <c r="G1181" s="21" t="n"/>
      <c r="H1181" s="21" t="n"/>
      <c r="I1181" s="21" t="n"/>
      <c r="J1181" s="21" t="n"/>
      <c r="K1181" s="21" t="n"/>
      <c r="L1181" s="21" t="n"/>
      <c r="M1181" s="21" t="n"/>
      <c r="N1181" s="21" t="n"/>
    </row>
    <row r="1182" ht="14.25" customHeight="1" s="474">
      <c r="A1182" s="603" t="n"/>
      <c r="B1182" s="21" t="n"/>
      <c r="C1182" s="21" t="n"/>
      <c r="D1182" s="21" t="n"/>
      <c r="E1182" s="21" t="n"/>
      <c r="F1182" s="21" t="n"/>
      <c r="G1182" s="21" t="n"/>
      <c r="H1182" s="21" t="n"/>
      <c r="I1182" s="21" t="n"/>
      <c r="J1182" s="21" t="n"/>
      <c r="K1182" s="21" t="n"/>
      <c r="L1182" s="21" t="n"/>
      <c r="M1182" s="21" t="n"/>
      <c r="N1182" s="21" t="n"/>
    </row>
    <row r="1183" ht="14.25" customHeight="1" s="474">
      <c r="A1183" s="603" t="n"/>
      <c r="B1183" s="21" t="n"/>
      <c r="C1183" s="21" t="n"/>
      <c r="D1183" s="21" t="n"/>
      <c r="E1183" s="21" t="n"/>
      <c r="F1183" s="21" t="n"/>
      <c r="G1183" s="21" t="n"/>
      <c r="H1183" s="21" t="n"/>
      <c r="I1183" s="21" t="n"/>
      <c r="J1183" s="21" t="n"/>
      <c r="K1183" s="21" t="n"/>
      <c r="L1183" s="21" t="n"/>
      <c r="M1183" s="21" t="n"/>
      <c r="N1183" s="21" t="n"/>
    </row>
    <row r="1184" ht="14.25" customHeight="1" s="474">
      <c r="A1184" s="603" t="n"/>
      <c r="B1184" s="21" t="n"/>
      <c r="C1184" s="21" t="n"/>
      <c r="D1184" s="21" t="n"/>
      <c r="E1184" s="21" t="n"/>
      <c r="F1184" s="21" t="n"/>
      <c r="G1184" s="21" t="n"/>
      <c r="H1184" s="21" t="n"/>
      <c r="I1184" s="21" t="n"/>
      <c r="J1184" s="21" t="n"/>
      <c r="K1184" s="21" t="n"/>
      <c r="L1184" s="21" t="n"/>
      <c r="M1184" s="21" t="n"/>
      <c r="N1184" s="21" t="n"/>
    </row>
    <row r="1185" ht="14.25" customHeight="1" s="474">
      <c r="A1185" s="603" t="n"/>
      <c r="B1185" s="21" t="n"/>
      <c r="C1185" s="21" t="n"/>
      <c r="D1185" s="21" t="n"/>
      <c r="E1185" s="21" t="n"/>
      <c r="F1185" s="21" t="n"/>
      <c r="G1185" s="21" t="n"/>
      <c r="H1185" s="21" t="n"/>
      <c r="I1185" s="21" t="n"/>
      <c r="J1185" s="21" t="n"/>
      <c r="K1185" s="21" t="n"/>
      <c r="L1185" s="21" t="n"/>
      <c r="M1185" s="21" t="n"/>
      <c r="N1185" s="21" t="n"/>
    </row>
    <row r="1186" ht="14.25" customHeight="1" s="474">
      <c r="A1186" s="603" t="n"/>
      <c r="B1186" s="21" t="n"/>
      <c r="C1186" s="21" t="n"/>
      <c r="D1186" s="21" t="n"/>
      <c r="E1186" s="21" t="n"/>
      <c r="F1186" s="21" t="n"/>
      <c r="G1186" s="21" t="n"/>
      <c r="H1186" s="21" t="n"/>
      <c r="I1186" s="21" t="n"/>
      <c r="J1186" s="21" t="n"/>
      <c r="K1186" s="21" t="n"/>
      <c r="L1186" s="21" t="n"/>
      <c r="M1186" s="21" t="n"/>
      <c r="N1186" s="21" t="n"/>
    </row>
    <row r="1187" ht="14.25" customHeight="1" s="474">
      <c r="A1187" s="603" t="n"/>
      <c r="B1187" s="21" t="n"/>
      <c r="C1187" s="21" t="n"/>
      <c r="D1187" s="21" t="n"/>
      <c r="E1187" s="21" t="n"/>
      <c r="F1187" s="21" t="n"/>
      <c r="G1187" s="21" t="n"/>
      <c r="H1187" s="21" t="n"/>
      <c r="I1187" s="21" t="n"/>
      <c r="J1187" s="21" t="n"/>
      <c r="K1187" s="21" t="n"/>
      <c r="L1187" s="21" t="n"/>
      <c r="M1187" s="21" t="n"/>
      <c r="N1187" s="21" t="n"/>
    </row>
    <row r="1188" ht="14.25" customHeight="1" s="474">
      <c r="A1188" s="603" t="n"/>
      <c r="B1188" s="21" t="n"/>
      <c r="C1188" s="21" t="n"/>
      <c r="D1188" s="21" t="n"/>
      <c r="E1188" s="21" t="n"/>
      <c r="F1188" s="21" t="n"/>
      <c r="G1188" s="21" t="n"/>
      <c r="H1188" s="21" t="n"/>
      <c r="I1188" s="21" t="n"/>
      <c r="J1188" s="21" t="n"/>
      <c r="K1188" s="21" t="n"/>
      <c r="L1188" s="21" t="n"/>
      <c r="M1188" s="21" t="n"/>
      <c r="N1188" s="21" t="n"/>
    </row>
    <row r="1189" ht="14.25" customHeight="1" s="474">
      <c r="A1189" s="603" t="n"/>
      <c r="B1189" s="21" t="n"/>
      <c r="C1189" s="21" t="n"/>
      <c r="D1189" s="21" t="n"/>
      <c r="E1189" s="21" t="n"/>
      <c r="F1189" s="21" t="n"/>
      <c r="G1189" s="21" t="n"/>
      <c r="H1189" s="21" t="n"/>
      <c r="I1189" s="21" t="n"/>
      <c r="J1189" s="21" t="n"/>
      <c r="K1189" s="21" t="n"/>
      <c r="L1189" s="21" t="n"/>
      <c r="M1189" s="21" t="n"/>
      <c r="N1189" s="21" t="n"/>
    </row>
    <row r="1190" ht="14.25" customHeight="1" s="474">
      <c r="A1190" s="603" t="n"/>
      <c r="B1190" s="21" t="n"/>
      <c r="C1190" s="21" t="n"/>
      <c r="D1190" s="21" t="n"/>
      <c r="E1190" s="21" t="n"/>
      <c r="F1190" s="21" t="n"/>
      <c r="G1190" s="21" t="n"/>
      <c r="H1190" s="21" t="n"/>
      <c r="I1190" s="21" t="n"/>
      <c r="J1190" s="21" t="n"/>
      <c r="K1190" s="21" t="n"/>
      <c r="L1190" s="21" t="n"/>
      <c r="M1190" s="21" t="n"/>
      <c r="N1190" s="21" t="n"/>
    </row>
    <row r="1191" ht="14.25" customHeight="1" s="474">
      <c r="A1191" s="603" t="n"/>
      <c r="B1191" s="21" t="n"/>
      <c r="C1191" s="21" t="n"/>
      <c r="D1191" s="21" t="n"/>
      <c r="E1191" s="21" t="n"/>
      <c r="F1191" s="21" t="n"/>
      <c r="G1191" s="21" t="n"/>
      <c r="H1191" s="21" t="n"/>
      <c r="I1191" s="21" t="n"/>
      <c r="J1191" s="21" t="n"/>
      <c r="K1191" s="21" t="n"/>
      <c r="L1191" s="21" t="n"/>
      <c r="M1191" s="21" t="n"/>
      <c r="N1191" s="21" t="n"/>
    </row>
    <row r="1192" ht="14.25" customHeight="1" s="474">
      <c r="A1192" s="603" t="n"/>
      <c r="B1192" s="21" t="n"/>
      <c r="C1192" s="21" t="n"/>
      <c r="D1192" s="21" t="n"/>
      <c r="E1192" s="21" t="n"/>
      <c r="F1192" s="21" t="n"/>
      <c r="G1192" s="21" t="n"/>
      <c r="H1192" s="21" t="n"/>
      <c r="I1192" s="21" t="n"/>
      <c r="J1192" s="21" t="n"/>
      <c r="K1192" s="21" t="n"/>
      <c r="L1192" s="21" t="n"/>
      <c r="M1192" s="21" t="n"/>
      <c r="N1192" s="21" t="n"/>
    </row>
    <row r="1193" ht="14.25" customHeight="1" s="474">
      <c r="A1193" s="603" t="n"/>
      <c r="B1193" s="21" t="n"/>
      <c r="C1193" s="21" t="n"/>
      <c r="D1193" s="21" t="n"/>
      <c r="E1193" s="21" t="n"/>
      <c r="F1193" s="21" t="n"/>
      <c r="G1193" s="21" t="n"/>
      <c r="H1193" s="21" t="n"/>
      <c r="I1193" s="21" t="n"/>
      <c r="J1193" s="21" t="n"/>
      <c r="K1193" s="21" t="n"/>
      <c r="L1193" s="21" t="n"/>
      <c r="M1193" s="21" t="n"/>
      <c r="N1193" s="21" t="n"/>
    </row>
    <row r="1194" ht="14.25" customHeight="1" s="474">
      <c r="A1194" s="603" t="n"/>
      <c r="B1194" s="21" t="n"/>
      <c r="C1194" s="21" t="n"/>
      <c r="D1194" s="21" t="n"/>
      <c r="E1194" s="21" t="n"/>
      <c r="F1194" s="21" t="n"/>
      <c r="G1194" s="21" t="n"/>
      <c r="H1194" s="21" t="n"/>
      <c r="I1194" s="21" t="n"/>
      <c r="J1194" s="21" t="n"/>
      <c r="K1194" s="21" t="n"/>
      <c r="L1194" s="21" t="n"/>
      <c r="M1194" s="21" t="n"/>
      <c r="N1194" s="21" t="n"/>
    </row>
    <row r="1195" ht="14.25" customHeight="1" s="474">
      <c r="A1195" s="603" t="n"/>
      <c r="B1195" s="21" t="n"/>
      <c r="C1195" s="21" t="n"/>
      <c r="D1195" s="21" t="n"/>
      <c r="E1195" s="21" t="n"/>
      <c r="F1195" s="21" t="n"/>
      <c r="G1195" s="21" t="n"/>
      <c r="H1195" s="21" t="n"/>
      <c r="I1195" s="21" t="n"/>
      <c r="J1195" s="21" t="n"/>
      <c r="K1195" s="21" t="n"/>
      <c r="L1195" s="21" t="n"/>
      <c r="M1195" s="21" t="n"/>
      <c r="N1195" s="21" t="n"/>
    </row>
    <row r="1196" ht="14.25" customHeight="1" s="474">
      <c r="A1196" s="603" t="n"/>
      <c r="B1196" s="21" t="n"/>
      <c r="C1196" s="21" t="n"/>
      <c r="D1196" s="21" t="n"/>
      <c r="E1196" s="21" t="n"/>
      <c r="F1196" s="21" t="n"/>
      <c r="G1196" s="21" t="n"/>
      <c r="H1196" s="21" t="n"/>
      <c r="I1196" s="21" t="n"/>
      <c r="J1196" s="21" t="n"/>
      <c r="K1196" s="21" t="n"/>
      <c r="L1196" s="21" t="n"/>
      <c r="M1196" s="21" t="n"/>
      <c r="N1196" s="21" t="n"/>
    </row>
    <row r="1197" ht="14.25" customHeight="1" s="474">
      <c r="A1197" s="603" t="n"/>
      <c r="B1197" s="21" t="n"/>
      <c r="C1197" s="21" t="n"/>
      <c r="D1197" s="21" t="n"/>
      <c r="E1197" s="21" t="n"/>
      <c r="F1197" s="21" t="n"/>
      <c r="G1197" s="21" t="n"/>
      <c r="H1197" s="21" t="n"/>
      <c r="I1197" s="21" t="n"/>
      <c r="J1197" s="21" t="n"/>
      <c r="K1197" s="21" t="n"/>
      <c r="L1197" s="21" t="n"/>
      <c r="M1197" s="21" t="n"/>
      <c r="N1197" s="21" t="n"/>
    </row>
    <row r="1198" ht="14.25" customHeight="1" s="474">
      <c r="A1198" s="603" t="n"/>
      <c r="B1198" s="21" t="n"/>
      <c r="C1198" s="21" t="n"/>
      <c r="D1198" s="21" t="n"/>
      <c r="E1198" s="21" t="n"/>
      <c r="F1198" s="21" t="n"/>
      <c r="G1198" s="21" t="n"/>
      <c r="H1198" s="21" t="n"/>
      <c r="I1198" s="21" t="n"/>
      <c r="J1198" s="21" t="n"/>
      <c r="K1198" s="21" t="n"/>
      <c r="L1198" s="21" t="n"/>
      <c r="M1198" s="21" t="n"/>
      <c r="N1198" s="21" t="n"/>
    </row>
    <row r="1199" ht="14.25" customHeight="1" s="474">
      <c r="A1199" s="603" t="n"/>
      <c r="B1199" s="21" t="n"/>
      <c r="C1199" s="21" t="n"/>
      <c r="D1199" s="21" t="n"/>
      <c r="E1199" s="21" t="n"/>
      <c r="F1199" s="21" t="n"/>
      <c r="G1199" s="21" t="n"/>
      <c r="H1199" s="21" t="n"/>
      <c r="I1199" s="21" t="n"/>
      <c r="J1199" s="21" t="n"/>
      <c r="K1199" s="21" t="n"/>
      <c r="L1199" s="21" t="n"/>
      <c r="M1199" s="21" t="n"/>
      <c r="N1199" s="21" t="n"/>
    </row>
    <row r="1200" ht="14.25" customHeight="1" s="474">
      <c r="A1200" s="603" t="n"/>
      <c r="B1200" s="21" t="n"/>
      <c r="C1200" s="21" t="n"/>
      <c r="D1200" s="21" t="n"/>
      <c r="E1200" s="21" t="n"/>
      <c r="F1200" s="21" t="n"/>
      <c r="G1200" s="21" t="n"/>
      <c r="H1200" s="21" t="n"/>
      <c r="I1200" s="21" t="n"/>
      <c r="J1200" s="21" t="n"/>
      <c r="K1200" s="21" t="n"/>
      <c r="L1200" s="21" t="n"/>
      <c r="M1200" s="21" t="n"/>
      <c r="N1200" s="21" t="n"/>
    </row>
    <row r="1201" ht="14.25" customHeight="1" s="474">
      <c r="A1201" s="603" t="n"/>
      <c r="B1201" s="21" t="n"/>
      <c r="C1201" s="21" t="n"/>
      <c r="D1201" s="21" t="n"/>
      <c r="E1201" s="21" t="n"/>
      <c r="F1201" s="21" t="n"/>
      <c r="G1201" s="21" t="n"/>
      <c r="H1201" s="21" t="n"/>
      <c r="I1201" s="21" t="n"/>
      <c r="J1201" s="21" t="n"/>
      <c r="K1201" s="21" t="n"/>
      <c r="L1201" s="21" t="n"/>
      <c r="M1201" s="21" t="n"/>
      <c r="N1201" s="21" t="n"/>
    </row>
    <row r="1202" ht="14.25" customHeight="1" s="474">
      <c r="A1202" s="603" t="n"/>
      <c r="B1202" s="21" t="n"/>
      <c r="C1202" s="21" t="n"/>
      <c r="D1202" s="21" t="n"/>
      <c r="E1202" s="21" t="n"/>
      <c r="F1202" s="21" t="n"/>
      <c r="G1202" s="21" t="n"/>
      <c r="H1202" s="21" t="n"/>
      <c r="I1202" s="21" t="n"/>
      <c r="J1202" s="21" t="n"/>
      <c r="K1202" s="21" t="n"/>
      <c r="L1202" s="21" t="n"/>
      <c r="M1202" s="21" t="n"/>
      <c r="N1202" s="21" t="n"/>
    </row>
    <row r="1203" ht="14.25" customHeight="1" s="474">
      <c r="A1203" s="603" t="n"/>
      <c r="B1203" s="21" t="n"/>
      <c r="C1203" s="21" t="n"/>
      <c r="D1203" s="21" t="n"/>
      <c r="E1203" s="21" t="n"/>
      <c r="F1203" s="21" t="n"/>
      <c r="G1203" s="21" t="n"/>
      <c r="H1203" s="21" t="n"/>
      <c r="I1203" s="21" t="n"/>
      <c r="J1203" s="21" t="n"/>
      <c r="K1203" s="21" t="n"/>
      <c r="L1203" s="21" t="n"/>
      <c r="M1203" s="21" t="n"/>
      <c r="N1203" s="21" t="n"/>
    </row>
    <row r="1204" ht="14.25" customHeight="1" s="474">
      <c r="A1204" s="603" t="n"/>
      <c r="B1204" s="21" t="n"/>
      <c r="C1204" s="21" t="n"/>
      <c r="D1204" s="21" t="n"/>
      <c r="E1204" s="21" t="n"/>
      <c r="F1204" s="21" t="n"/>
      <c r="G1204" s="21" t="n"/>
      <c r="H1204" s="21" t="n"/>
      <c r="I1204" s="21" t="n"/>
      <c r="J1204" s="21" t="n"/>
      <c r="K1204" s="21" t="n"/>
      <c r="L1204" s="21" t="n"/>
      <c r="M1204" s="21" t="n"/>
      <c r="N1204" s="21" t="n"/>
    </row>
    <row r="1205" ht="14.25" customHeight="1" s="474">
      <c r="A1205" s="603" t="n"/>
      <c r="B1205" s="21" t="n"/>
      <c r="C1205" s="21" t="n"/>
      <c r="D1205" s="21" t="n"/>
      <c r="E1205" s="21" t="n"/>
      <c r="F1205" s="21" t="n"/>
      <c r="G1205" s="21" t="n"/>
      <c r="H1205" s="21" t="n"/>
      <c r="I1205" s="21" t="n"/>
      <c r="J1205" s="21" t="n"/>
      <c r="K1205" s="21" t="n"/>
      <c r="L1205" s="21" t="n"/>
      <c r="M1205" s="21" t="n"/>
      <c r="N1205" s="21" t="n"/>
    </row>
    <row r="1206" ht="14.25" customHeight="1" s="474">
      <c r="A1206" s="603" t="n"/>
      <c r="B1206" s="21" t="n"/>
      <c r="C1206" s="21" t="n"/>
      <c r="D1206" s="21" t="n"/>
      <c r="E1206" s="21" t="n"/>
      <c r="F1206" s="21" t="n"/>
      <c r="G1206" s="21" t="n"/>
      <c r="H1206" s="21" t="n"/>
      <c r="I1206" s="21" t="n"/>
      <c r="J1206" s="21" t="n"/>
      <c r="K1206" s="21" t="n"/>
      <c r="L1206" s="21" t="n"/>
      <c r="M1206" s="21" t="n"/>
      <c r="N1206" s="21" t="n"/>
    </row>
    <row r="1207" ht="14.25" customHeight="1" s="474">
      <c r="A1207" s="603" t="n"/>
      <c r="B1207" s="21" t="n"/>
      <c r="C1207" s="21" t="n"/>
      <c r="D1207" s="21" t="n"/>
      <c r="E1207" s="21" t="n"/>
      <c r="F1207" s="21" t="n"/>
      <c r="G1207" s="21" t="n"/>
      <c r="H1207" s="21" t="n"/>
      <c r="I1207" s="21" t="n"/>
      <c r="J1207" s="21" t="n"/>
      <c r="K1207" s="21" t="n"/>
      <c r="L1207" s="21" t="n"/>
      <c r="M1207" s="21" t="n"/>
      <c r="N1207" s="21" t="n"/>
    </row>
    <row r="1208" ht="14.25" customHeight="1" s="474">
      <c r="A1208" s="603" t="n"/>
      <c r="B1208" s="21" t="n"/>
      <c r="C1208" s="21" t="n"/>
      <c r="D1208" s="21" t="n"/>
      <c r="E1208" s="21" t="n"/>
      <c r="F1208" s="21" t="n"/>
      <c r="G1208" s="21" t="n"/>
      <c r="H1208" s="21" t="n"/>
      <c r="I1208" s="21" t="n"/>
      <c r="J1208" s="21" t="n"/>
      <c r="K1208" s="21" t="n"/>
      <c r="L1208" s="21" t="n"/>
      <c r="M1208" s="21" t="n"/>
      <c r="N1208" s="21" t="n"/>
    </row>
    <row r="1209" ht="14.25" customHeight="1" s="474">
      <c r="A1209" s="603" t="n"/>
      <c r="B1209" s="21" t="n"/>
      <c r="C1209" s="21" t="n"/>
      <c r="D1209" s="21" t="n"/>
      <c r="E1209" s="21" t="n"/>
      <c r="F1209" s="21" t="n"/>
      <c r="G1209" s="21" t="n"/>
      <c r="H1209" s="21" t="n"/>
      <c r="I1209" s="21" t="n"/>
      <c r="J1209" s="21" t="n"/>
      <c r="K1209" s="21" t="n"/>
      <c r="L1209" s="21" t="n"/>
      <c r="M1209" s="21" t="n"/>
      <c r="N1209" s="21" t="n"/>
    </row>
    <row r="1210" ht="14.25" customHeight="1" s="474">
      <c r="A1210" s="603" t="n"/>
      <c r="B1210" s="21" t="n"/>
      <c r="C1210" s="21" t="n"/>
      <c r="D1210" s="21" t="n"/>
      <c r="E1210" s="21" t="n"/>
      <c r="F1210" s="21" t="n"/>
      <c r="G1210" s="21" t="n"/>
      <c r="H1210" s="21" t="n"/>
      <c r="I1210" s="21" t="n"/>
      <c r="J1210" s="21" t="n"/>
      <c r="K1210" s="21" t="n"/>
      <c r="L1210" s="21" t="n"/>
      <c r="M1210" s="21" t="n"/>
      <c r="N1210" s="21" t="n"/>
    </row>
    <row r="1211" ht="14.25" customHeight="1" s="474">
      <c r="A1211" s="603" t="n"/>
      <c r="B1211" s="21" t="n"/>
      <c r="C1211" s="21" t="n"/>
      <c r="D1211" s="21" t="n"/>
      <c r="E1211" s="21" t="n"/>
      <c r="F1211" s="21" t="n"/>
      <c r="G1211" s="21" t="n"/>
      <c r="H1211" s="21" t="n"/>
      <c r="I1211" s="21" t="n"/>
      <c r="J1211" s="21" t="n"/>
      <c r="K1211" s="21" t="n"/>
      <c r="L1211" s="21" t="n"/>
      <c r="M1211" s="21" t="n"/>
      <c r="N1211" s="21" t="n"/>
    </row>
    <row r="1212" ht="14.25" customHeight="1" s="474">
      <c r="A1212" s="603" t="n"/>
      <c r="B1212" s="21" t="n"/>
      <c r="C1212" s="21" t="n"/>
      <c r="D1212" s="21" t="n"/>
      <c r="E1212" s="21" t="n"/>
      <c r="F1212" s="21" t="n"/>
      <c r="G1212" s="21" t="n"/>
      <c r="H1212" s="21" t="n"/>
      <c r="I1212" s="21" t="n"/>
      <c r="J1212" s="21" t="n"/>
      <c r="K1212" s="21" t="n"/>
      <c r="L1212" s="21" t="n"/>
      <c r="M1212" s="21" t="n"/>
      <c r="N1212" s="21" t="n"/>
    </row>
    <row r="1213" ht="14.25" customHeight="1" s="474">
      <c r="A1213" s="603" t="n"/>
      <c r="B1213" s="21" t="n"/>
      <c r="C1213" s="21" t="n"/>
      <c r="D1213" s="21" t="n"/>
      <c r="E1213" s="21" t="n"/>
      <c r="F1213" s="21" t="n"/>
      <c r="G1213" s="21" t="n"/>
      <c r="H1213" s="21" t="n"/>
      <c r="I1213" s="21" t="n"/>
      <c r="J1213" s="21" t="n"/>
      <c r="K1213" s="21" t="n"/>
      <c r="L1213" s="21" t="n"/>
      <c r="M1213" s="21" t="n"/>
      <c r="N1213" s="21" t="n"/>
    </row>
    <row r="1214" ht="14.25" customHeight="1" s="474">
      <c r="A1214" s="603" t="n"/>
      <c r="B1214" s="21" t="n"/>
      <c r="C1214" s="21" t="n"/>
      <c r="D1214" s="21" t="n"/>
      <c r="E1214" s="21" t="n"/>
      <c r="F1214" s="21" t="n"/>
      <c r="G1214" s="21" t="n"/>
      <c r="H1214" s="21" t="n"/>
      <c r="I1214" s="21" t="n"/>
      <c r="J1214" s="21" t="n"/>
      <c r="K1214" s="21" t="n"/>
      <c r="L1214" s="21" t="n"/>
      <c r="M1214" s="21" t="n"/>
      <c r="N1214" s="21" t="n"/>
    </row>
    <row r="1215" ht="14.25" customHeight="1" s="474">
      <c r="A1215" s="603" t="n"/>
      <c r="B1215" s="21" t="n"/>
      <c r="C1215" s="21" t="n"/>
      <c r="D1215" s="21" t="n"/>
      <c r="E1215" s="21" t="n"/>
      <c r="F1215" s="21" t="n"/>
      <c r="G1215" s="21" t="n"/>
      <c r="H1215" s="21" t="n"/>
      <c r="I1215" s="21" t="n"/>
      <c r="J1215" s="21" t="n"/>
      <c r="K1215" s="21" t="n"/>
      <c r="L1215" s="21" t="n"/>
      <c r="M1215" s="21" t="n"/>
      <c r="N1215" s="21" t="n"/>
    </row>
    <row r="1216" ht="14.25" customHeight="1" s="474">
      <c r="A1216" s="603" t="n"/>
      <c r="B1216" s="21" t="n"/>
      <c r="C1216" s="21" t="n"/>
      <c r="D1216" s="21" t="n"/>
      <c r="E1216" s="21" t="n"/>
      <c r="F1216" s="21" t="n"/>
      <c r="G1216" s="21" t="n"/>
      <c r="H1216" s="21" t="n"/>
      <c r="I1216" s="21" t="n"/>
      <c r="J1216" s="21" t="n"/>
      <c r="K1216" s="21" t="n"/>
      <c r="L1216" s="21" t="n"/>
      <c r="M1216" s="21" t="n"/>
      <c r="N1216" s="21" t="n"/>
    </row>
    <row r="1217" ht="14.25" customHeight="1" s="474">
      <c r="A1217" s="603" t="n"/>
      <c r="B1217" s="21" t="n"/>
      <c r="C1217" s="21" t="n"/>
      <c r="D1217" s="21" t="n"/>
      <c r="E1217" s="21" t="n"/>
      <c r="F1217" s="21" t="n"/>
      <c r="G1217" s="21" t="n"/>
      <c r="H1217" s="21" t="n"/>
      <c r="I1217" s="21" t="n"/>
      <c r="J1217" s="21" t="n"/>
      <c r="K1217" s="21" t="n"/>
      <c r="L1217" s="21" t="n"/>
      <c r="M1217" s="21" t="n"/>
      <c r="N1217" s="21" t="n"/>
    </row>
    <row r="1218" ht="14.25" customHeight="1" s="474">
      <c r="A1218" s="603" t="n"/>
      <c r="B1218" s="21" t="n"/>
      <c r="C1218" s="21" t="n"/>
      <c r="D1218" s="21" t="n"/>
      <c r="E1218" s="21" t="n"/>
      <c r="F1218" s="21" t="n"/>
      <c r="G1218" s="21" t="n"/>
      <c r="H1218" s="21" t="n"/>
      <c r="I1218" s="21" t="n"/>
      <c r="J1218" s="21" t="n"/>
      <c r="K1218" s="21" t="n"/>
      <c r="L1218" s="21" t="n"/>
      <c r="M1218" s="21" t="n"/>
      <c r="N1218" s="21" t="n"/>
    </row>
    <row r="1219" ht="14.25" customHeight="1" s="474">
      <c r="A1219" s="603" t="n"/>
      <c r="B1219" s="21" t="n"/>
      <c r="C1219" s="21" t="n"/>
      <c r="D1219" s="21" t="n"/>
      <c r="E1219" s="21" t="n"/>
      <c r="F1219" s="21" t="n"/>
      <c r="G1219" s="21" t="n"/>
      <c r="H1219" s="21" t="n"/>
      <c r="I1219" s="21" t="n"/>
      <c r="J1219" s="21" t="n"/>
      <c r="K1219" s="21" t="n"/>
      <c r="L1219" s="21" t="n"/>
      <c r="M1219" s="21" t="n"/>
      <c r="N1219" s="21" t="n"/>
    </row>
    <row r="1220" ht="14.25" customHeight="1" s="474">
      <c r="A1220" s="603" t="n"/>
      <c r="B1220" s="21" t="n"/>
      <c r="C1220" s="21" t="n"/>
      <c r="D1220" s="21" t="n"/>
      <c r="E1220" s="21" t="n"/>
      <c r="F1220" s="21" t="n"/>
      <c r="G1220" s="21" t="n"/>
      <c r="H1220" s="21" t="n"/>
      <c r="I1220" s="21" t="n"/>
      <c r="J1220" s="21" t="n"/>
      <c r="K1220" s="21" t="n"/>
      <c r="L1220" s="21" t="n"/>
      <c r="M1220" s="21" t="n"/>
      <c r="N1220" s="21" t="n"/>
    </row>
    <row r="1221" ht="14.25" customHeight="1" s="474">
      <c r="A1221" s="603" t="n"/>
      <c r="B1221" s="21" t="n"/>
      <c r="C1221" s="21" t="n"/>
      <c r="D1221" s="21" t="n"/>
      <c r="E1221" s="21" t="n"/>
      <c r="F1221" s="21" t="n"/>
      <c r="G1221" s="21" t="n"/>
      <c r="H1221" s="21" t="n"/>
      <c r="I1221" s="21" t="n"/>
      <c r="J1221" s="21" t="n"/>
      <c r="K1221" s="21" t="n"/>
      <c r="L1221" s="21" t="n"/>
      <c r="M1221" s="21" t="n"/>
      <c r="N1221" s="21" t="n"/>
    </row>
    <row r="1222" ht="14.25" customHeight="1" s="474">
      <c r="A1222" s="603" t="n"/>
      <c r="B1222" s="21" t="n"/>
      <c r="C1222" s="21" t="n"/>
      <c r="D1222" s="21" t="n"/>
      <c r="E1222" s="21" t="n"/>
      <c r="F1222" s="21" t="n"/>
      <c r="G1222" s="21" t="n"/>
      <c r="H1222" s="21" t="n"/>
      <c r="I1222" s="21" t="n"/>
      <c r="J1222" s="21" t="n"/>
      <c r="K1222" s="21" t="n"/>
      <c r="L1222" s="21" t="n"/>
      <c r="M1222" s="21" t="n"/>
      <c r="N1222" s="21" t="n"/>
    </row>
    <row r="1223" ht="14.25" customHeight="1" s="474">
      <c r="A1223" s="603" t="n"/>
      <c r="B1223" s="21" t="n"/>
      <c r="C1223" s="21" t="n"/>
      <c r="D1223" s="21" t="n"/>
      <c r="E1223" s="21" t="n"/>
      <c r="F1223" s="21" t="n"/>
      <c r="G1223" s="21" t="n"/>
      <c r="H1223" s="21" t="n"/>
      <c r="I1223" s="21" t="n"/>
      <c r="J1223" s="21" t="n"/>
      <c r="K1223" s="21" t="n"/>
      <c r="L1223" s="21" t="n"/>
      <c r="M1223" s="21" t="n"/>
      <c r="N1223" s="21" t="n"/>
    </row>
    <row r="1224" ht="14.25" customHeight="1" s="474">
      <c r="A1224" s="603" t="n"/>
      <c r="B1224" s="21" t="n"/>
      <c r="C1224" s="21" t="n"/>
      <c r="D1224" s="21" t="n"/>
      <c r="E1224" s="21" t="n"/>
      <c r="F1224" s="21" t="n"/>
      <c r="G1224" s="21" t="n"/>
      <c r="H1224" s="21" t="n"/>
      <c r="I1224" s="21" t="n"/>
      <c r="J1224" s="21" t="n"/>
      <c r="K1224" s="21" t="n"/>
      <c r="L1224" s="21" t="n"/>
      <c r="M1224" s="21" t="n"/>
      <c r="N1224" s="21" t="n"/>
    </row>
    <row r="1225" ht="14.25" customHeight="1" s="474">
      <c r="A1225" s="603" t="n"/>
      <c r="B1225" s="21" t="n"/>
      <c r="C1225" s="21" t="n"/>
      <c r="D1225" s="21" t="n"/>
      <c r="E1225" s="21" t="n"/>
      <c r="F1225" s="21" t="n"/>
      <c r="G1225" s="21" t="n"/>
      <c r="H1225" s="21" t="n"/>
      <c r="I1225" s="21" t="n"/>
      <c r="J1225" s="21" t="n"/>
      <c r="K1225" s="21" t="n"/>
      <c r="L1225" s="21" t="n"/>
      <c r="M1225" s="21" t="n"/>
      <c r="N1225" s="21" t="n"/>
    </row>
    <row r="1226" ht="14.25" customHeight="1" s="474">
      <c r="A1226" s="603" t="n"/>
      <c r="B1226" s="21" t="n"/>
      <c r="C1226" s="21" t="n"/>
      <c r="D1226" s="21" t="n"/>
      <c r="E1226" s="21" t="n"/>
      <c r="F1226" s="21" t="n"/>
      <c r="G1226" s="21" t="n"/>
      <c r="H1226" s="21" t="n"/>
      <c r="I1226" s="21" t="n"/>
      <c r="J1226" s="21" t="n"/>
      <c r="K1226" s="21" t="n"/>
      <c r="L1226" s="21" t="n"/>
      <c r="M1226" s="21" t="n"/>
      <c r="N1226" s="21" t="n"/>
    </row>
    <row r="1227" ht="14.25" customHeight="1" s="474">
      <c r="A1227" s="603" t="n"/>
      <c r="B1227" s="21" t="n"/>
      <c r="C1227" s="21" t="n"/>
      <c r="D1227" s="21" t="n"/>
      <c r="E1227" s="21" t="n"/>
      <c r="F1227" s="21" t="n"/>
      <c r="G1227" s="21" t="n"/>
      <c r="H1227" s="21" t="n"/>
      <c r="I1227" s="21" t="n"/>
      <c r="J1227" s="21" t="n"/>
      <c r="K1227" s="21" t="n"/>
      <c r="L1227" s="21" t="n"/>
      <c r="M1227" s="21" t="n"/>
      <c r="N1227" s="21" t="n"/>
    </row>
    <row r="1228" ht="14.25" customHeight="1" s="474">
      <c r="A1228" s="603" t="n"/>
      <c r="B1228" s="21" t="n"/>
      <c r="C1228" s="21" t="n"/>
      <c r="D1228" s="21" t="n"/>
      <c r="E1228" s="21" t="n"/>
      <c r="F1228" s="21" t="n"/>
      <c r="G1228" s="21" t="n"/>
      <c r="H1228" s="21" t="n"/>
      <c r="I1228" s="21" t="n"/>
      <c r="J1228" s="21" t="n"/>
      <c r="K1228" s="21" t="n"/>
      <c r="L1228" s="21" t="n"/>
      <c r="M1228" s="21" t="n"/>
      <c r="N1228" s="21" t="n"/>
    </row>
    <row r="1229" ht="14.25" customHeight="1" s="474">
      <c r="A1229" s="603" t="n"/>
      <c r="B1229" s="21" t="n"/>
      <c r="C1229" s="21" t="n"/>
      <c r="D1229" s="21" t="n"/>
      <c r="E1229" s="21" t="n"/>
      <c r="F1229" s="21" t="n"/>
      <c r="G1229" s="21" t="n"/>
      <c r="H1229" s="21" t="n"/>
      <c r="I1229" s="21" t="n"/>
      <c r="J1229" s="21" t="n"/>
      <c r="K1229" s="21" t="n"/>
      <c r="L1229" s="21" t="n"/>
      <c r="M1229" s="21" t="n"/>
      <c r="N1229" s="21" t="n"/>
    </row>
    <row r="1230" ht="14.25" customHeight="1" s="474">
      <c r="A1230" s="603" t="n"/>
      <c r="B1230" s="21" t="n"/>
      <c r="C1230" s="21" t="n"/>
      <c r="D1230" s="21" t="n"/>
      <c r="E1230" s="21" t="n"/>
      <c r="F1230" s="21" t="n"/>
      <c r="G1230" s="21" t="n"/>
      <c r="H1230" s="21" t="n"/>
      <c r="I1230" s="21" t="n"/>
      <c r="J1230" s="21" t="n"/>
      <c r="K1230" s="21" t="n"/>
      <c r="L1230" s="21" t="n"/>
      <c r="M1230" s="21" t="n"/>
      <c r="N1230" s="21" t="n"/>
    </row>
    <row r="1231" ht="14.25" customHeight="1" s="474">
      <c r="A1231" s="603" t="n"/>
      <c r="B1231" s="21" t="n"/>
      <c r="C1231" s="21" t="n"/>
      <c r="D1231" s="21" t="n"/>
      <c r="E1231" s="21" t="n"/>
      <c r="F1231" s="21" t="n"/>
      <c r="G1231" s="21" t="n"/>
      <c r="H1231" s="21" t="n"/>
      <c r="I1231" s="21" t="n"/>
      <c r="J1231" s="21" t="n"/>
      <c r="K1231" s="21" t="n"/>
      <c r="L1231" s="21" t="n"/>
      <c r="M1231" s="21" t="n"/>
      <c r="N1231" s="21" t="n"/>
    </row>
    <row r="1232" ht="14.25" customHeight="1" s="474">
      <c r="A1232" s="603" t="n"/>
      <c r="B1232" s="21" t="n"/>
      <c r="C1232" s="21" t="n"/>
      <c r="D1232" s="21" t="n"/>
      <c r="E1232" s="21" t="n"/>
      <c r="F1232" s="21" t="n"/>
      <c r="G1232" s="21" t="n"/>
      <c r="H1232" s="21" t="n"/>
      <c r="I1232" s="21" t="n"/>
      <c r="J1232" s="21" t="n"/>
      <c r="K1232" s="21" t="n"/>
      <c r="L1232" s="21" t="n"/>
      <c r="M1232" s="21" t="n"/>
      <c r="N1232" s="21" t="n"/>
    </row>
    <row r="1233" ht="14.25" customHeight="1" s="474">
      <c r="A1233" s="603" t="n"/>
      <c r="B1233" s="21" t="n"/>
      <c r="C1233" s="21" t="n"/>
      <c r="D1233" s="21" t="n"/>
      <c r="E1233" s="21" t="n"/>
      <c r="F1233" s="21" t="n"/>
      <c r="G1233" s="21" t="n"/>
      <c r="H1233" s="21" t="n"/>
      <c r="I1233" s="21" t="n"/>
      <c r="J1233" s="21" t="n"/>
      <c r="K1233" s="21" t="n"/>
      <c r="L1233" s="21" t="n"/>
      <c r="M1233" s="21" t="n"/>
      <c r="N1233" s="21" t="n"/>
    </row>
    <row r="1234" ht="14.25" customHeight="1" s="474">
      <c r="A1234" s="603" t="n"/>
      <c r="B1234" s="21" t="n"/>
      <c r="C1234" s="21" t="n"/>
      <c r="D1234" s="21" t="n"/>
      <c r="E1234" s="21" t="n"/>
      <c r="F1234" s="21" t="n"/>
      <c r="G1234" s="21" t="n"/>
      <c r="H1234" s="21" t="n"/>
      <c r="I1234" s="21" t="n"/>
      <c r="J1234" s="21" t="n"/>
      <c r="K1234" s="21" t="n"/>
      <c r="L1234" s="21" t="n"/>
      <c r="M1234" s="21" t="n"/>
      <c r="N1234" s="21" t="n"/>
    </row>
    <row r="1235" ht="14.25" customHeight="1" s="474">
      <c r="A1235" s="603" t="n"/>
      <c r="B1235" s="21" t="n"/>
      <c r="C1235" s="21" t="n"/>
      <c r="D1235" s="21" t="n"/>
      <c r="E1235" s="21" t="n"/>
      <c r="F1235" s="21" t="n"/>
      <c r="G1235" s="21" t="n"/>
      <c r="H1235" s="21" t="n"/>
      <c r="I1235" s="21" t="n"/>
      <c r="J1235" s="21" t="n"/>
      <c r="K1235" s="21" t="n"/>
      <c r="L1235" s="21" t="n"/>
      <c r="M1235" s="21" t="n"/>
      <c r="N1235" s="21" t="n"/>
    </row>
    <row r="1236" ht="14.25" customHeight="1" s="474">
      <c r="A1236" s="603" t="n"/>
      <c r="B1236" s="21" t="n"/>
      <c r="C1236" s="21" t="n"/>
      <c r="D1236" s="21" t="n"/>
      <c r="E1236" s="21" t="n"/>
      <c r="F1236" s="21" t="n"/>
      <c r="G1236" s="21" t="n"/>
      <c r="H1236" s="21" t="n"/>
      <c r="I1236" s="21" t="n"/>
      <c r="J1236" s="21" t="n"/>
      <c r="K1236" s="21" t="n"/>
      <c r="L1236" s="21" t="n"/>
      <c r="M1236" s="21" t="n"/>
      <c r="N1236" s="21" t="n"/>
    </row>
    <row r="1237" ht="14.25" customHeight="1" s="474">
      <c r="A1237" s="603" t="n"/>
      <c r="B1237" s="21" t="n"/>
      <c r="C1237" s="21" t="n"/>
      <c r="D1237" s="21" t="n"/>
      <c r="E1237" s="21" t="n"/>
      <c r="F1237" s="21" t="n"/>
      <c r="G1237" s="21" t="n"/>
      <c r="H1237" s="21" t="n"/>
      <c r="I1237" s="21" t="n"/>
      <c r="J1237" s="21" t="n"/>
      <c r="K1237" s="21" t="n"/>
      <c r="L1237" s="21" t="n"/>
      <c r="M1237" s="21" t="n"/>
      <c r="N1237" s="21" t="n"/>
    </row>
    <row r="1238" ht="14.25" customHeight="1" s="474">
      <c r="A1238" s="603" t="n"/>
      <c r="B1238" s="21" t="n"/>
      <c r="C1238" s="21" t="n"/>
      <c r="D1238" s="21" t="n"/>
      <c r="E1238" s="21" t="n"/>
      <c r="F1238" s="21" t="n"/>
      <c r="G1238" s="21" t="n"/>
      <c r="H1238" s="21" t="n"/>
      <c r="I1238" s="21" t="n"/>
      <c r="J1238" s="21" t="n"/>
      <c r="K1238" s="21" t="n"/>
      <c r="L1238" s="21" t="n"/>
      <c r="M1238" s="21" t="n"/>
      <c r="N1238" s="21" t="n"/>
    </row>
    <row r="1239" ht="14.25" customHeight="1" s="474">
      <c r="A1239" s="603" t="n"/>
      <c r="B1239" s="21" t="n"/>
      <c r="C1239" s="21" t="n"/>
      <c r="D1239" s="21" t="n"/>
      <c r="E1239" s="21" t="n"/>
      <c r="F1239" s="21" t="n"/>
      <c r="G1239" s="21" t="n"/>
      <c r="H1239" s="21" t="n"/>
      <c r="I1239" s="21" t="n"/>
      <c r="J1239" s="21" t="n"/>
      <c r="K1239" s="21" t="n"/>
      <c r="L1239" s="21" t="n"/>
      <c r="M1239" s="21" t="n"/>
      <c r="N1239" s="21" t="n"/>
    </row>
    <row r="1240" ht="14.25" customHeight="1" s="474">
      <c r="A1240" s="603" t="n"/>
      <c r="B1240" s="21" t="n"/>
      <c r="C1240" s="21" t="n"/>
      <c r="D1240" s="21" t="n"/>
      <c r="E1240" s="21" t="n"/>
      <c r="F1240" s="21" t="n"/>
      <c r="G1240" s="21" t="n"/>
      <c r="H1240" s="21" t="n"/>
      <c r="I1240" s="21" t="n"/>
      <c r="J1240" s="21" t="n"/>
      <c r="K1240" s="21" t="n"/>
      <c r="L1240" s="21" t="n"/>
      <c r="M1240" s="21" t="n"/>
      <c r="N1240" s="21" t="n"/>
    </row>
    <row r="1241" ht="14.25" customHeight="1" s="474">
      <c r="A1241" s="603" t="n"/>
      <c r="B1241" s="21" t="n"/>
      <c r="C1241" s="21" t="n"/>
      <c r="D1241" s="21" t="n"/>
      <c r="E1241" s="21" t="n"/>
      <c r="F1241" s="21" t="n"/>
      <c r="G1241" s="21" t="n"/>
      <c r="H1241" s="21" t="n"/>
      <c r="I1241" s="21" t="n"/>
      <c r="J1241" s="21" t="n"/>
      <c r="K1241" s="21" t="n"/>
      <c r="L1241" s="21" t="n"/>
      <c r="M1241" s="21" t="n"/>
      <c r="N1241" s="21" t="n"/>
    </row>
    <row r="1242" ht="14.25" customHeight="1" s="474">
      <c r="A1242" s="603" t="n"/>
      <c r="B1242" s="21" t="n"/>
      <c r="C1242" s="21" t="n"/>
      <c r="D1242" s="21" t="n"/>
      <c r="E1242" s="21" t="n"/>
      <c r="F1242" s="21" t="n"/>
      <c r="G1242" s="21" t="n"/>
      <c r="H1242" s="21" t="n"/>
      <c r="I1242" s="21" t="n"/>
      <c r="J1242" s="21" t="n"/>
      <c r="K1242" s="21" t="n"/>
      <c r="L1242" s="21" t="n"/>
      <c r="M1242" s="21" t="n"/>
      <c r="N1242" s="21" t="n"/>
    </row>
    <row r="1243" ht="14.25" customHeight="1" s="474">
      <c r="A1243" s="603" t="n"/>
      <c r="B1243" s="21" t="n"/>
      <c r="C1243" s="21" t="n"/>
      <c r="D1243" s="21" t="n"/>
      <c r="E1243" s="21" t="n"/>
      <c r="F1243" s="21" t="n"/>
      <c r="G1243" s="21" t="n"/>
      <c r="H1243" s="21" t="n"/>
      <c r="I1243" s="21" t="n"/>
      <c r="J1243" s="21" t="n"/>
      <c r="K1243" s="21" t="n"/>
      <c r="L1243" s="21" t="n"/>
      <c r="M1243" s="21" t="n"/>
      <c r="N1243" s="21" t="n"/>
    </row>
    <row r="1244" ht="14.25" customHeight="1" s="474">
      <c r="A1244" s="603" t="n"/>
      <c r="B1244" s="21" t="n"/>
      <c r="C1244" s="21" t="n"/>
      <c r="D1244" s="21" t="n"/>
      <c r="E1244" s="21" t="n"/>
      <c r="F1244" s="21" t="n"/>
      <c r="G1244" s="21" t="n"/>
      <c r="H1244" s="21" t="n"/>
      <c r="I1244" s="21" t="n"/>
      <c r="J1244" s="21" t="n"/>
      <c r="K1244" s="21" t="n"/>
      <c r="L1244" s="21" t="n"/>
      <c r="M1244" s="21" t="n"/>
      <c r="N1244" s="21" t="n"/>
    </row>
    <row r="1245" ht="14.25" customHeight="1" s="474">
      <c r="A1245" s="603" t="n"/>
      <c r="B1245" s="21" t="n"/>
      <c r="C1245" s="21" t="n"/>
      <c r="D1245" s="21" t="n"/>
      <c r="E1245" s="21" t="n"/>
      <c r="F1245" s="21" t="n"/>
      <c r="G1245" s="21" t="n"/>
      <c r="H1245" s="21" t="n"/>
      <c r="I1245" s="21" t="n"/>
      <c r="J1245" s="21" t="n"/>
      <c r="K1245" s="21" t="n"/>
      <c r="L1245" s="21" t="n"/>
      <c r="M1245" s="21" t="n"/>
      <c r="N1245" s="21" t="n"/>
    </row>
    <row r="1246" ht="14.25" customHeight="1" s="474">
      <c r="A1246" s="603" t="n"/>
      <c r="B1246" s="21" t="n"/>
      <c r="C1246" s="21" t="n"/>
      <c r="D1246" s="21" t="n"/>
      <c r="E1246" s="21" t="n"/>
      <c r="F1246" s="21" t="n"/>
      <c r="G1246" s="21" t="n"/>
      <c r="H1246" s="21" t="n"/>
      <c r="I1246" s="21" t="n"/>
      <c r="J1246" s="21" t="n"/>
      <c r="K1246" s="21" t="n"/>
      <c r="L1246" s="21" t="n"/>
      <c r="M1246" s="21" t="n"/>
      <c r="N1246" s="21" t="n"/>
    </row>
    <row r="1247" ht="14.25" customHeight="1" s="474">
      <c r="A1247" s="603" t="n"/>
      <c r="B1247" s="21" t="n"/>
      <c r="C1247" s="21" t="n"/>
      <c r="D1247" s="21" t="n"/>
      <c r="E1247" s="21" t="n"/>
      <c r="F1247" s="21" t="n"/>
      <c r="G1247" s="21" t="n"/>
      <c r="H1247" s="21" t="n"/>
      <c r="I1247" s="21" t="n"/>
      <c r="J1247" s="21" t="n"/>
      <c r="K1247" s="21" t="n"/>
      <c r="L1247" s="21" t="n"/>
      <c r="M1247" s="21" t="n"/>
      <c r="N1247" s="21" t="n"/>
    </row>
    <row r="1248" ht="14.25" customHeight="1" s="474">
      <c r="A1248" s="603" t="n"/>
      <c r="B1248" s="21" t="n"/>
      <c r="C1248" s="21" t="n"/>
      <c r="D1248" s="21" t="n"/>
      <c r="E1248" s="21" t="n"/>
      <c r="F1248" s="21" t="n"/>
      <c r="G1248" s="21" t="n"/>
      <c r="H1248" s="21" t="n"/>
      <c r="I1248" s="21" t="n"/>
      <c r="J1248" s="21" t="n"/>
      <c r="K1248" s="21" t="n"/>
      <c r="L1248" s="21" t="n"/>
      <c r="M1248" s="21" t="n"/>
      <c r="N1248" s="21" t="n"/>
    </row>
    <row r="1249" ht="14.25" customHeight="1" s="474">
      <c r="A1249" s="603" t="n"/>
      <c r="B1249" s="21" t="n"/>
      <c r="C1249" s="21" t="n"/>
      <c r="D1249" s="21" t="n"/>
      <c r="E1249" s="21" t="n"/>
      <c r="F1249" s="21" t="n"/>
      <c r="G1249" s="21" t="n"/>
      <c r="H1249" s="21" t="n"/>
      <c r="I1249" s="21" t="n"/>
      <c r="J1249" s="21" t="n"/>
      <c r="K1249" s="21" t="n"/>
      <c r="L1249" s="21" t="n"/>
      <c r="M1249" s="21" t="n"/>
      <c r="N1249" s="21" t="n"/>
    </row>
    <row r="1250" ht="14.25" customHeight="1" s="474">
      <c r="A1250" s="603" t="n"/>
      <c r="B1250" s="21" t="n"/>
      <c r="C1250" s="21" t="n"/>
      <c r="D1250" s="21" t="n"/>
      <c r="E1250" s="21" t="n"/>
      <c r="F1250" s="21" t="n"/>
      <c r="G1250" s="21" t="n"/>
      <c r="H1250" s="21" t="n"/>
      <c r="I1250" s="21" t="n"/>
      <c r="J1250" s="21" t="n"/>
      <c r="K1250" s="21" t="n"/>
      <c r="L1250" s="21" t="n"/>
      <c r="M1250" s="21" t="n"/>
      <c r="N1250" s="21" t="n"/>
    </row>
    <row r="1251" ht="14.25" customHeight="1" s="474">
      <c r="A1251" s="603" t="n"/>
      <c r="B1251" s="21" t="n"/>
      <c r="C1251" s="21" t="n"/>
      <c r="D1251" s="21" t="n"/>
      <c r="E1251" s="21" t="n"/>
      <c r="F1251" s="21" t="n"/>
      <c r="G1251" s="21" t="n"/>
      <c r="H1251" s="21" t="n"/>
      <c r="I1251" s="21" t="n"/>
      <c r="J1251" s="21" t="n"/>
      <c r="K1251" s="21" t="n"/>
      <c r="L1251" s="21" t="n"/>
      <c r="M1251" s="21" t="n"/>
      <c r="N1251" s="21" t="n"/>
    </row>
    <row r="1252" ht="14.25" customHeight="1" s="474">
      <c r="A1252" s="603" t="n"/>
      <c r="B1252" s="21" t="n"/>
      <c r="C1252" s="21" t="n"/>
      <c r="D1252" s="21" t="n"/>
      <c r="E1252" s="21" t="n"/>
      <c r="F1252" s="21" t="n"/>
      <c r="G1252" s="21" t="n"/>
      <c r="H1252" s="21" t="n"/>
      <c r="I1252" s="21" t="n"/>
      <c r="J1252" s="21" t="n"/>
      <c r="K1252" s="21" t="n"/>
      <c r="L1252" s="21" t="n"/>
      <c r="M1252" s="21" t="n"/>
      <c r="N1252" s="21" t="n"/>
    </row>
    <row r="1253" ht="14.25" customHeight="1" s="474">
      <c r="A1253" s="603" t="n"/>
      <c r="B1253" s="21" t="n"/>
      <c r="C1253" s="21" t="n"/>
      <c r="D1253" s="21" t="n"/>
      <c r="E1253" s="21" t="n"/>
      <c r="F1253" s="21" t="n"/>
      <c r="G1253" s="21" t="n"/>
      <c r="H1253" s="21" t="n"/>
      <c r="I1253" s="21" t="n"/>
      <c r="J1253" s="21" t="n"/>
      <c r="K1253" s="21" t="n"/>
      <c r="L1253" s="21" t="n"/>
      <c r="M1253" s="21" t="n"/>
      <c r="N1253" s="21" t="n"/>
    </row>
    <row r="1254" ht="14.25" customHeight="1" s="474">
      <c r="A1254" s="603" t="n"/>
      <c r="B1254" s="21" t="n"/>
      <c r="C1254" s="21" t="n"/>
      <c r="D1254" s="21" t="n"/>
      <c r="E1254" s="21" t="n"/>
      <c r="F1254" s="21" t="n"/>
      <c r="G1254" s="21" t="n"/>
      <c r="H1254" s="21" t="n"/>
      <c r="I1254" s="21" t="n"/>
      <c r="J1254" s="21" t="n"/>
      <c r="K1254" s="21" t="n"/>
      <c r="L1254" s="21" t="n"/>
      <c r="M1254" s="21" t="n"/>
      <c r="N1254" s="21" t="n"/>
    </row>
    <row r="1255" ht="14.25" customHeight="1" s="474">
      <c r="A1255" s="603" t="n"/>
      <c r="B1255" s="21" t="n"/>
      <c r="C1255" s="21" t="n"/>
      <c r="D1255" s="21" t="n"/>
      <c r="E1255" s="21" t="n"/>
      <c r="F1255" s="21" t="n"/>
      <c r="G1255" s="21" t="n"/>
      <c r="H1255" s="21" t="n"/>
      <c r="I1255" s="21" t="n"/>
      <c r="J1255" s="21" t="n"/>
      <c r="K1255" s="21" t="n"/>
      <c r="L1255" s="21" t="n"/>
      <c r="M1255" s="21" t="n"/>
      <c r="N1255" s="21" t="n"/>
    </row>
    <row r="1256" ht="14.25" customHeight="1" s="474">
      <c r="A1256" s="603" t="n"/>
      <c r="B1256" s="21" t="n"/>
      <c r="C1256" s="21" t="n"/>
      <c r="D1256" s="21" t="n"/>
      <c r="E1256" s="21" t="n"/>
      <c r="F1256" s="21" t="n"/>
      <c r="G1256" s="21" t="n"/>
      <c r="H1256" s="21" t="n"/>
      <c r="I1256" s="21" t="n"/>
      <c r="J1256" s="21" t="n"/>
      <c r="K1256" s="21" t="n"/>
      <c r="L1256" s="21" t="n"/>
      <c r="M1256" s="21" t="n"/>
      <c r="N1256" s="21" t="n"/>
    </row>
    <row r="1257" ht="14.25" customHeight="1" s="474">
      <c r="A1257" s="603" t="n"/>
      <c r="B1257" s="21" t="n"/>
      <c r="C1257" s="21" t="n"/>
      <c r="D1257" s="21" t="n"/>
      <c r="E1257" s="21" t="n"/>
      <c r="F1257" s="21" t="n"/>
      <c r="G1257" s="21" t="n"/>
      <c r="H1257" s="21" t="n"/>
      <c r="I1257" s="21" t="n"/>
      <c r="J1257" s="21" t="n"/>
      <c r="K1257" s="21" t="n"/>
      <c r="L1257" s="21" t="n"/>
      <c r="M1257" s="21" t="n"/>
      <c r="N1257" s="21" t="n"/>
    </row>
    <row r="1258" ht="14.25" customHeight="1" s="474">
      <c r="A1258" s="603" t="n"/>
      <c r="B1258" s="21" t="n"/>
      <c r="C1258" s="21" t="n"/>
      <c r="D1258" s="21" t="n"/>
      <c r="E1258" s="21" t="n"/>
      <c r="F1258" s="21" t="n"/>
      <c r="G1258" s="21" t="n"/>
      <c r="H1258" s="21" t="n"/>
      <c r="I1258" s="21" t="n"/>
      <c r="J1258" s="21" t="n"/>
      <c r="K1258" s="21" t="n"/>
      <c r="L1258" s="21" t="n"/>
      <c r="M1258" s="21" t="n"/>
      <c r="N1258" s="21" t="n"/>
    </row>
    <row r="1259" ht="14.25" customHeight="1" s="474">
      <c r="A1259" s="603" t="n"/>
      <c r="B1259" s="21" t="n"/>
      <c r="C1259" s="21" t="n"/>
      <c r="D1259" s="21" t="n"/>
      <c r="E1259" s="21" t="n"/>
      <c r="F1259" s="21" t="n"/>
      <c r="G1259" s="21" t="n"/>
      <c r="H1259" s="21" t="n"/>
      <c r="I1259" s="21" t="n"/>
      <c r="J1259" s="21" t="n"/>
      <c r="K1259" s="21" t="n"/>
      <c r="L1259" s="21" t="n"/>
      <c r="M1259" s="21" t="n"/>
      <c r="N1259" s="21" t="n"/>
    </row>
    <row r="1260" ht="14.25" customHeight="1" s="474">
      <c r="A1260" s="603" t="n"/>
      <c r="B1260" s="21" t="n"/>
      <c r="C1260" s="21" t="n"/>
      <c r="D1260" s="21" t="n"/>
      <c r="E1260" s="21" t="n"/>
      <c r="F1260" s="21" t="n"/>
      <c r="G1260" s="21" t="n"/>
      <c r="H1260" s="21" t="n"/>
      <c r="I1260" s="21" t="n"/>
      <c r="J1260" s="21" t="n"/>
      <c r="K1260" s="21" t="n"/>
      <c r="L1260" s="21" t="n"/>
      <c r="M1260" s="21" t="n"/>
      <c r="N1260" s="21" t="n"/>
    </row>
    <row r="1261" ht="14.25" customHeight="1" s="474">
      <c r="A1261" s="603" t="n"/>
      <c r="B1261" s="21" t="n"/>
      <c r="C1261" s="21" t="n"/>
      <c r="D1261" s="21" t="n"/>
      <c r="E1261" s="21" t="n"/>
      <c r="F1261" s="21" t="n"/>
      <c r="G1261" s="21" t="n"/>
      <c r="H1261" s="21" t="n"/>
      <c r="I1261" s="21" t="n"/>
      <c r="J1261" s="21" t="n"/>
      <c r="K1261" s="21" t="n"/>
      <c r="L1261" s="21" t="n"/>
      <c r="M1261" s="21" t="n"/>
      <c r="N1261" s="21" t="n"/>
    </row>
    <row r="1262" ht="14.25" customHeight="1" s="474">
      <c r="A1262" s="603" t="n"/>
      <c r="B1262" s="21" t="n"/>
      <c r="C1262" s="21" t="n"/>
      <c r="D1262" s="21" t="n"/>
      <c r="E1262" s="21" t="n"/>
      <c r="F1262" s="21" t="n"/>
      <c r="G1262" s="21" t="n"/>
      <c r="H1262" s="21" t="n"/>
      <c r="I1262" s="21" t="n"/>
      <c r="J1262" s="21" t="n"/>
      <c r="K1262" s="21" t="n"/>
      <c r="L1262" s="21" t="n"/>
      <c r="M1262" s="21" t="n"/>
      <c r="N1262" s="21" t="n"/>
    </row>
    <row r="1263" ht="14.25" customHeight="1" s="474">
      <c r="A1263" s="603" t="n"/>
      <c r="B1263" s="21" t="n"/>
      <c r="C1263" s="21" t="n"/>
      <c r="D1263" s="21" t="n"/>
      <c r="E1263" s="21" t="n"/>
      <c r="F1263" s="21" t="n"/>
      <c r="G1263" s="21" t="n"/>
      <c r="H1263" s="21" t="n"/>
      <c r="I1263" s="21" t="n"/>
      <c r="J1263" s="21" t="n"/>
      <c r="K1263" s="21" t="n"/>
      <c r="L1263" s="21" t="n"/>
      <c r="M1263" s="21" t="n"/>
      <c r="N1263" s="21" t="n"/>
    </row>
    <row r="1264" ht="14.25" customHeight="1" s="474">
      <c r="A1264" s="603" t="n"/>
      <c r="B1264" s="21" t="n"/>
      <c r="C1264" s="21" t="n"/>
      <c r="D1264" s="21" t="n"/>
      <c r="E1264" s="21" t="n"/>
      <c r="F1264" s="21" t="n"/>
      <c r="G1264" s="21" t="n"/>
      <c r="H1264" s="21" t="n"/>
      <c r="I1264" s="21" t="n"/>
      <c r="J1264" s="21" t="n"/>
      <c r="K1264" s="21" t="n"/>
      <c r="L1264" s="21" t="n"/>
      <c r="M1264" s="21" t="n"/>
      <c r="N1264" s="21" t="n"/>
    </row>
    <row r="1265" ht="14.25" customHeight="1" s="474">
      <c r="A1265" s="603" t="n"/>
      <c r="B1265" s="21" t="n"/>
      <c r="C1265" s="21" t="n"/>
      <c r="D1265" s="21" t="n"/>
      <c r="E1265" s="21" t="n"/>
      <c r="F1265" s="21" t="n"/>
      <c r="G1265" s="21" t="n"/>
      <c r="H1265" s="21" t="n"/>
      <c r="I1265" s="21" t="n"/>
      <c r="J1265" s="21" t="n"/>
      <c r="K1265" s="21" t="n"/>
      <c r="L1265" s="21" t="n"/>
      <c r="M1265" s="21" t="n"/>
      <c r="N1265" s="21" t="n"/>
    </row>
    <row r="1266" ht="14.25" customHeight="1" s="474">
      <c r="A1266" s="603" t="n"/>
      <c r="B1266" s="21" t="n"/>
      <c r="C1266" s="21" t="n"/>
      <c r="D1266" s="21" t="n"/>
      <c r="E1266" s="21" t="n"/>
      <c r="F1266" s="21" t="n"/>
      <c r="G1266" s="21" t="n"/>
      <c r="H1266" s="21" t="n"/>
      <c r="I1266" s="21" t="n"/>
      <c r="J1266" s="21" t="n"/>
      <c r="K1266" s="21" t="n"/>
      <c r="L1266" s="21" t="n"/>
      <c r="M1266" s="21" t="n"/>
      <c r="N1266" s="21" t="n"/>
    </row>
    <row r="1267" ht="14.25" customHeight="1" s="474">
      <c r="A1267" s="603" t="n"/>
      <c r="B1267" s="21" t="n"/>
      <c r="C1267" s="21" t="n"/>
      <c r="D1267" s="21" t="n"/>
      <c r="E1267" s="21" t="n"/>
      <c r="F1267" s="21" t="n"/>
      <c r="G1267" s="21" t="n"/>
      <c r="H1267" s="21" t="n"/>
      <c r="I1267" s="21" t="n"/>
      <c r="J1267" s="21" t="n"/>
      <c r="K1267" s="21" t="n"/>
      <c r="L1267" s="21" t="n"/>
      <c r="M1267" s="21" t="n"/>
      <c r="N1267" s="21" t="n"/>
    </row>
    <row r="1268" ht="14.25" customHeight="1" s="474">
      <c r="A1268" s="603" t="n"/>
      <c r="B1268" s="21" t="n"/>
      <c r="C1268" s="21" t="n"/>
      <c r="D1268" s="21" t="n"/>
      <c r="E1268" s="21" t="n"/>
      <c r="F1268" s="21" t="n"/>
      <c r="G1268" s="21" t="n"/>
      <c r="H1268" s="21" t="n"/>
      <c r="I1268" s="21" t="n"/>
      <c r="J1268" s="21" t="n"/>
      <c r="K1268" s="21" t="n"/>
      <c r="L1268" s="21" t="n"/>
      <c r="M1268" s="21" t="n"/>
      <c r="N1268" s="21" t="n"/>
    </row>
    <row r="1269" ht="14.25" customHeight="1" s="474">
      <c r="A1269" s="603" t="n"/>
      <c r="B1269" s="21" t="n"/>
      <c r="C1269" s="21" t="n"/>
      <c r="D1269" s="21" t="n"/>
      <c r="E1269" s="21" t="n"/>
      <c r="F1269" s="21" t="n"/>
      <c r="G1269" s="21" t="n"/>
      <c r="H1269" s="21" t="n"/>
      <c r="I1269" s="21" t="n"/>
      <c r="J1269" s="21" t="n"/>
      <c r="K1269" s="21" t="n"/>
      <c r="L1269" s="21" t="n"/>
      <c r="M1269" s="21" t="n"/>
      <c r="N1269" s="21" t="n"/>
    </row>
    <row r="1270" ht="14.25" customHeight="1" s="474">
      <c r="A1270" s="603" t="n"/>
      <c r="B1270" s="21" t="n"/>
      <c r="C1270" s="21" t="n"/>
      <c r="D1270" s="21" t="n"/>
      <c r="E1270" s="21" t="n"/>
      <c r="F1270" s="21" t="n"/>
      <c r="G1270" s="21" t="n"/>
      <c r="H1270" s="21" t="n"/>
      <c r="I1270" s="21" t="n"/>
      <c r="J1270" s="21" t="n"/>
      <c r="K1270" s="21" t="n"/>
      <c r="L1270" s="21" t="n"/>
      <c r="M1270" s="21" t="n"/>
      <c r="N1270" s="21" t="n"/>
    </row>
    <row r="1271" ht="14.25" customHeight="1" s="474">
      <c r="A1271" s="603" t="n"/>
      <c r="B1271" s="21" t="n"/>
      <c r="C1271" s="21" t="n"/>
      <c r="D1271" s="21" t="n"/>
      <c r="E1271" s="21" t="n"/>
      <c r="F1271" s="21" t="n"/>
      <c r="G1271" s="21" t="n"/>
      <c r="H1271" s="21" t="n"/>
      <c r="I1271" s="21" t="n"/>
      <c r="J1271" s="21" t="n"/>
      <c r="K1271" s="21" t="n"/>
      <c r="L1271" s="21" t="n"/>
      <c r="M1271" s="21" t="n"/>
      <c r="N1271" s="21" t="n"/>
    </row>
    <row r="1272" ht="14.25" customHeight="1" s="474">
      <c r="A1272" s="603" t="n"/>
      <c r="B1272" s="21" t="n"/>
      <c r="C1272" s="21" t="n"/>
      <c r="D1272" s="21" t="n"/>
      <c r="E1272" s="21" t="n"/>
      <c r="F1272" s="21" t="n"/>
      <c r="G1272" s="21" t="n"/>
      <c r="H1272" s="21" t="n"/>
      <c r="I1272" s="21" t="n"/>
      <c r="J1272" s="21" t="n"/>
      <c r="K1272" s="21" t="n"/>
      <c r="L1272" s="21" t="n"/>
      <c r="M1272" s="21" t="n"/>
      <c r="N1272" s="21" t="n"/>
    </row>
    <row r="1273" ht="14.25" customHeight="1" s="474">
      <c r="A1273" s="603" t="n"/>
      <c r="B1273" s="21" t="n"/>
      <c r="C1273" s="21" t="n"/>
      <c r="D1273" s="21" t="n"/>
      <c r="E1273" s="21" t="n"/>
      <c r="F1273" s="21" t="n"/>
      <c r="G1273" s="21" t="n"/>
      <c r="H1273" s="21" t="n"/>
      <c r="I1273" s="21" t="n"/>
      <c r="J1273" s="21" t="n"/>
      <c r="K1273" s="21" t="n"/>
      <c r="L1273" s="21" t="n"/>
      <c r="M1273" s="21" t="n"/>
      <c r="N1273" s="21" t="n"/>
    </row>
    <row r="1274" ht="14.25" customHeight="1" s="474">
      <c r="A1274" s="603" t="n"/>
      <c r="B1274" s="21" t="n"/>
      <c r="C1274" s="21" t="n"/>
      <c r="D1274" s="21" t="n"/>
      <c r="E1274" s="21" t="n"/>
      <c r="F1274" s="21" t="n"/>
      <c r="G1274" s="21" t="n"/>
      <c r="H1274" s="21" t="n"/>
      <c r="I1274" s="21" t="n"/>
      <c r="J1274" s="21" t="n"/>
      <c r="K1274" s="21" t="n"/>
      <c r="L1274" s="21" t="n"/>
      <c r="M1274" s="21" t="n"/>
      <c r="N1274" s="21" t="n"/>
    </row>
    <row r="1275" ht="14.25" customHeight="1" s="474">
      <c r="A1275" s="603" t="n"/>
      <c r="B1275" s="21" t="n"/>
      <c r="C1275" s="21" t="n"/>
      <c r="D1275" s="21" t="n"/>
      <c r="E1275" s="21" t="n"/>
      <c r="F1275" s="21" t="n"/>
      <c r="G1275" s="21" t="n"/>
      <c r="H1275" s="21" t="n"/>
      <c r="I1275" s="21" t="n"/>
      <c r="J1275" s="21" t="n"/>
      <c r="K1275" s="21" t="n"/>
      <c r="L1275" s="21" t="n"/>
      <c r="M1275" s="21" t="n"/>
      <c r="N1275" s="21" t="n"/>
    </row>
    <row r="1276" ht="14.25" customHeight="1" s="474">
      <c r="A1276" s="603" t="n"/>
      <c r="B1276" s="21" t="n"/>
      <c r="C1276" s="21" t="n"/>
      <c r="D1276" s="21" t="n"/>
      <c r="E1276" s="21" t="n"/>
      <c r="F1276" s="21" t="n"/>
      <c r="G1276" s="21" t="n"/>
      <c r="H1276" s="21" t="n"/>
      <c r="I1276" s="21" t="n"/>
      <c r="J1276" s="21" t="n"/>
      <c r="K1276" s="21" t="n"/>
      <c r="L1276" s="21" t="n"/>
      <c r="M1276" s="21" t="n"/>
      <c r="N1276" s="21" t="n"/>
    </row>
    <row r="1277" ht="14.25" customHeight="1" s="474">
      <c r="A1277" s="603" t="n"/>
      <c r="B1277" s="21" t="n"/>
      <c r="C1277" s="21" t="n"/>
      <c r="D1277" s="21" t="n"/>
      <c r="E1277" s="21" t="n"/>
      <c r="F1277" s="21" t="n"/>
      <c r="G1277" s="21" t="n"/>
      <c r="H1277" s="21" t="n"/>
      <c r="I1277" s="21" t="n"/>
      <c r="J1277" s="21" t="n"/>
      <c r="K1277" s="21" t="n"/>
      <c r="L1277" s="21" t="n"/>
      <c r="M1277" s="21" t="n"/>
      <c r="N1277" s="21" t="n"/>
    </row>
    <row r="1278" ht="14.25" customHeight="1" s="474">
      <c r="A1278" s="603" t="n"/>
      <c r="B1278" s="21" t="n"/>
      <c r="C1278" s="21" t="n"/>
      <c r="D1278" s="21" t="n"/>
      <c r="E1278" s="21" t="n"/>
      <c r="F1278" s="21" t="n"/>
      <c r="G1278" s="21" t="n"/>
      <c r="H1278" s="21" t="n"/>
      <c r="I1278" s="21" t="n"/>
      <c r="J1278" s="21" t="n"/>
      <c r="K1278" s="21" t="n"/>
      <c r="L1278" s="21" t="n"/>
      <c r="M1278" s="21" t="n"/>
      <c r="N1278" s="21" t="n"/>
    </row>
    <row r="1279" ht="14.25" customHeight="1" s="474">
      <c r="A1279" s="603" t="n"/>
      <c r="B1279" s="21" t="n"/>
      <c r="C1279" s="21" t="n"/>
      <c r="D1279" s="21" t="n"/>
      <c r="E1279" s="21" t="n"/>
      <c r="F1279" s="21" t="n"/>
      <c r="G1279" s="21" t="n"/>
      <c r="H1279" s="21" t="n"/>
      <c r="I1279" s="21" t="n"/>
      <c r="J1279" s="21" t="n"/>
      <c r="K1279" s="21" t="n"/>
      <c r="L1279" s="21" t="n"/>
      <c r="M1279" s="21" t="n"/>
      <c r="N1279" s="21" t="n"/>
    </row>
    <row r="1280" ht="14.25" customHeight="1" s="474">
      <c r="A1280" s="603" t="n"/>
      <c r="B1280" s="21" t="n"/>
      <c r="C1280" s="21" t="n"/>
      <c r="D1280" s="21" t="n"/>
      <c r="E1280" s="21" t="n"/>
      <c r="F1280" s="21" t="n"/>
      <c r="G1280" s="21" t="n"/>
      <c r="H1280" s="21" t="n"/>
      <c r="I1280" s="21" t="n"/>
      <c r="J1280" s="21" t="n"/>
      <c r="K1280" s="21" t="n"/>
      <c r="L1280" s="21" t="n"/>
      <c r="M1280" s="21" t="n"/>
      <c r="N1280" s="21" t="n"/>
    </row>
    <row r="1281" ht="14.25" customHeight="1" s="474">
      <c r="A1281" s="603" t="n"/>
      <c r="B1281" s="21" t="n"/>
      <c r="C1281" s="21" t="n"/>
      <c r="D1281" s="21" t="n"/>
      <c r="E1281" s="21" t="n"/>
      <c r="F1281" s="21" t="n"/>
      <c r="G1281" s="21" t="n"/>
      <c r="H1281" s="21" t="n"/>
      <c r="I1281" s="21" t="n"/>
      <c r="J1281" s="21" t="n"/>
      <c r="K1281" s="21" t="n"/>
      <c r="L1281" s="21" t="n"/>
      <c r="M1281" s="21" t="n"/>
      <c r="N1281" s="21" t="n"/>
    </row>
    <row r="1282" ht="14.25" customHeight="1" s="474">
      <c r="A1282" s="603" t="n"/>
      <c r="B1282" s="21" t="n"/>
      <c r="C1282" s="21" t="n"/>
      <c r="D1282" s="21" t="n"/>
      <c r="E1282" s="21" t="n"/>
      <c r="F1282" s="21" t="n"/>
      <c r="G1282" s="21" t="n"/>
      <c r="H1282" s="21" t="n"/>
      <c r="I1282" s="21" t="n"/>
      <c r="J1282" s="21" t="n"/>
      <c r="K1282" s="21" t="n"/>
      <c r="L1282" s="21" t="n"/>
      <c r="M1282" s="21" t="n"/>
      <c r="N1282" s="21" t="n"/>
    </row>
    <row r="1283" ht="14.25" customHeight="1" s="474">
      <c r="A1283" s="603" t="n"/>
      <c r="B1283" s="21" t="n"/>
      <c r="C1283" s="21" t="n"/>
      <c r="D1283" s="21" t="n"/>
      <c r="E1283" s="21" t="n"/>
      <c r="F1283" s="21" t="n"/>
      <c r="G1283" s="21" t="n"/>
      <c r="H1283" s="21" t="n"/>
      <c r="I1283" s="21" t="n"/>
      <c r="J1283" s="21" t="n"/>
      <c r="K1283" s="21" t="n"/>
      <c r="L1283" s="21" t="n"/>
      <c r="M1283" s="21" t="n"/>
      <c r="N1283" s="21" t="n"/>
    </row>
    <row r="1284" ht="14.25" customHeight="1" s="474">
      <c r="A1284" s="603" t="n"/>
      <c r="B1284" s="21" t="n"/>
      <c r="C1284" s="21" t="n"/>
      <c r="D1284" s="21" t="n"/>
      <c r="E1284" s="21" t="n"/>
      <c r="F1284" s="21" t="n"/>
      <c r="G1284" s="21" t="n"/>
      <c r="H1284" s="21" t="n"/>
      <c r="I1284" s="21" t="n"/>
      <c r="J1284" s="21" t="n"/>
      <c r="K1284" s="21" t="n"/>
      <c r="L1284" s="21" t="n"/>
      <c r="M1284" s="21" t="n"/>
      <c r="N1284" s="21" t="n"/>
    </row>
    <row r="1285" ht="14.25" customHeight="1" s="474">
      <c r="A1285" s="603" t="n"/>
      <c r="B1285" s="21" t="n"/>
      <c r="C1285" s="21" t="n"/>
      <c r="D1285" s="21" t="n"/>
      <c r="E1285" s="21" t="n"/>
      <c r="F1285" s="21" t="n"/>
      <c r="G1285" s="21" t="n"/>
      <c r="H1285" s="21" t="n"/>
      <c r="I1285" s="21" t="n"/>
      <c r="J1285" s="21" t="n"/>
      <c r="K1285" s="21" t="n"/>
      <c r="L1285" s="21" t="n"/>
      <c r="M1285" s="21" t="n"/>
      <c r="N1285" s="21" t="n"/>
    </row>
    <row r="1286" ht="14.25" customHeight="1" s="474">
      <c r="A1286" s="603" t="n"/>
      <c r="B1286" s="21" t="n"/>
      <c r="C1286" s="21" t="n"/>
      <c r="D1286" s="21" t="n"/>
      <c r="E1286" s="21" t="n"/>
      <c r="F1286" s="21" t="n"/>
      <c r="G1286" s="21" t="n"/>
      <c r="H1286" s="21" t="n"/>
      <c r="I1286" s="21" t="n"/>
      <c r="J1286" s="21" t="n"/>
      <c r="K1286" s="21" t="n"/>
      <c r="L1286" s="21" t="n"/>
      <c r="M1286" s="21" t="n"/>
      <c r="N1286" s="21" t="n"/>
    </row>
    <row r="1287" ht="14.25" customHeight="1" s="474">
      <c r="A1287" s="603" t="n"/>
      <c r="B1287" s="21" t="n"/>
      <c r="C1287" s="21" t="n"/>
      <c r="D1287" s="21" t="n"/>
      <c r="E1287" s="21" t="n"/>
      <c r="F1287" s="21" t="n"/>
      <c r="G1287" s="21" t="n"/>
      <c r="H1287" s="21" t="n"/>
      <c r="I1287" s="21" t="n"/>
      <c r="J1287" s="21" t="n"/>
      <c r="K1287" s="21" t="n"/>
      <c r="L1287" s="21" t="n"/>
      <c r="M1287" s="21" t="n"/>
      <c r="N1287" s="21" t="n"/>
    </row>
    <row r="1288" ht="14.25" customHeight="1" s="474">
      <c r="A1288" s="603" t="n"/>
      <c r="B1288" s="21" t="n"/>
      <c r="C1288" s="21" t="n"/>
      <c r="D1288" s="21" t="n"/>
      <c r="E1288" s="21" t="n"/>
      <c r="F1288" s="21" t="n"/>
      <c r="G1288" s="21" t="n"/>
      <c r="H1288" s="21" t="n"/>
      <c r="I1288" s="21" t="n"/>
      <c r="J1288" s="21" t="n"/>
      <c r="K1288" s="21" t="n"/>
      <c r="L1288" s="21" t="n"/>
      <c r="M1288" s="21" t="n"/>
      <c r="N1288" s="21" t="n"/>
    </row>
    <row r="1289" ht="14.25" customHeight="1" s="474">
      <c r="A1289" s="603" t="n"/>
      <c r="B1289" s="21" t="n"/>
      <c r="C1289" s="21" t="n"/>
      <c r="D1289" s="21" t="n"/>
      <c r="E1289" s="21" t="n"/>
      <c r="F1289" s="21" t="n"/>
      <c r="G1289" s="21" t="n"/>
      <c r="H1289" s="21" t="n"/>
      <c r="I1289" s="21" t="n"/>
      <c r="J1289" s="21" t="n"/>
      <c r="K1289" s="21" t="n"/>
      <c r="L1289" s="21" t="n"/>
      <c r="M1289" s="21" t="n"/>
      <c r="N1289" s="21" t="n"/>
    </row>
    <row r="1290" ht="14.25" customHeight="1" s="474">
      <c r="A1290" s="603" t="n"/>
      <c r="B1290" s="21" t="n"/>
      <c r="C1290" s="21" t="n"/>
      <c r="D1290" s="21" t="n"/>
      <c r="E1290" s="21" t="n"/>
      <c r="F1290" s="21" t="n"/>
      <c r="G1290" s="21" t="n"/>
      <c r="H1290" s="21" t="n"/>
      <c r="I1290" s="21" t="n"/>
      <c r="J1290" s="21" t="n"/>
      <c r="K1290" s="21" t="n"/>
      <c r="L1290" s="21" t="n"/>
      <c r="M1290" s="21" t="n"/>
      <c r="N1290" s="21" t="n"/>
    </row>
    <row r="1291" ht="14.25" customHeight="1" s="474">
      <c r="A1291" s="603" t="n"/>
      <c r="B1291" s="21" t="n"/>
      <c r="C1291" s="21" t="n"/>
      <c r="D1291" s="21" t="n"/>
      <c r="E1291" s="21" t="n"/>
      <c r="F1291" s="21" t="n"/>
      <c r="G1291" s="21" t="n"/>
      <c r="H1291" s="21" t="n"/>
      <c r="I1291" s="21" t="n"/>
      <c r="J1291" s="21" t="n"/>
      <c r="K1291" s="21" t="n"/>
      <c r="L1291" s="21" t="n"/>
      <c r="M1291" s="21" t="n"/>
      <c r="N1291" s="21" t="n"/>
    </row>
    <row r="1292" ht="14.25" customHeight="1" s="474">
      <c r="A1292" s="603" t="n"/>
      <c r="B1292" s="21" t="n"/>
      <c r="C1292" s="21" t="n"/>
      <c r="D1292" s="21" t="n"/>
      <c r="E1292" s="21" t="n"/>
      <c r="F1292" s="21" t="n"/>
      <c r="G1292" s="21" t="n"/>
      <c r="H1292" s="21" t="n"/>
      <c r="I1292" s="21" t="n"/>
      <c r="J1292" s="21" t="n"/>
      <c r="K1292" s="21" t="n"/>
      <c r="L1292" s="21" t="n"/>
      <c r="M1292" s="21" t="n"/>
      <c r="N1292" s="21" t="n"/>
    </row>
    <row r="1293" ht="14.25" customHeight="1" s="474">
      <c r="A1293" s="603" t="n"/>
      <c r="B1293" s="21" t="n"/>
      <c r="C1293" s="21" t="n"/>
      <c r="D1293" s="21" t="n"/>
      <c r="E1293" s="21" t="n"/>
      <c r="F1293" s="21" t="n"/>
      <c r="G1293" s="21" t="n"/>
      <c r="H1293" s="21" t="n"/>
      <c r="I1293" s="21" t="n"/>
      <c r="J1293" s="21" t="n"/>
      <c r="K1293" s="21" t="n"/>
      <c r="L1293" s="21" t="n"/>
      <c r="M1293" s="21" t="n"/>
      <c r="N1293" s="21" t="n"/>
    </row>
    <row r="1294" ht="14.25" customHeight="1" s="474">
      <c r="A1294" s="603" t="n"/>
      <c r="B1294" s="21" t="n"/>
      <c r="C1294" s="21" t="n"/>
      <c r="D1294" s="21" t="n"/>
      <c r="E1294" s="21" t="n"/>
      <c r="F1294" s="21" t="n"/>
      <c r="G1294" s="21" t="n"/>
      <c r="H1294" s="21" t="n"/>
      <c r="I1294" s="21" t="n"/>
      <c r="J1294" s="21" t="n"/>
      <c r="K1294" s="21" t="n"/>
      <c r="L1294" s="21" t="n"/>
      <c r="M1294" s="21" t="n"/>
      <c r="N1294" s="21" t="n"/>
    </row>
    <row r="1295" ht="14.25" customHeight="1" s="474">
      <c r="A1295" s="603" t="n"/>
      <c r="B1295" s="21" t="n"/>
      <c r="C1295" s="21" t="n"/>
      <c r="D1295" s="21" t="n"/>
      <c r="E1295" s="21" t="n"/>
      <c r="F1295" s="21" t="n"/>
      <c r="G1295" s="21" t="n"/>
      <c r="H1295" s="21" t="n"/>
      <c r="I1295" s="21" t="n"/>
      <c r="J1295" s="21" t="n"/>
      <c r="K1295" s="21" t="n"/>
      <c r="L1295" s="21" t="n"/>
      <c r="M1295" s="21" t="n"/>
      <c r="N1295" s="21" t="n"/>
    </row>
    <row r="1296" ht="14.25" customHeight="1" s="474">
      <c r="A1296" s="603" t="n"/>
      <c r="B1296" s="21" t="n"/>
      <c r="C1296" s="21" t="n"/>
      <c r="D1296" s="21" t="n"/>
      <c r="E1296" s="21" t="n"/>
      <c r="F1296" s="21" t="n"/>
      <c r="G1296" s="21" t="n"/>
      <c r="H1296" s="21" t="n"/>
      <c r="I1296" s="21" t="n"/>
      <c r="J1296" s="21" t="n"/>
      <c r="K1296" s="21" t="n"/>
      <c r="L1296" s="21" t="n"/>
      <c r="M1296" s="21" t="n"/>
      <c r="N1296" s="21" t="n"/>
    </row>
    <row r="1297" ht="14.25" customHeight="1" s="474">
      <c r="A1297" s="603" t="n"/>
      <c r="B1297" s="21" t="n"/>
      <c r="C1297" s="21" t="n"/>
      <c r="D1297" s="21" t="n"/>
      <c r="E1297" s="21" t="n"/>
      <c r="F1297" s="21" t="n"/>
      <c r="G1297" s="21" t="n"/>
      <c r="H1297" s="21" t="n"/>
      <c r="I1297" s="21" t="n"/>
      <c r="J1297" s="21" t="n"/>
      <c r="K1297" s="21" t="n"/>
      <c r="L1297" s="21" t="n"/>
      <c r="M1297" s="21" t="n"/>
      <c r="N1297" s="21" t="n"/>
    </row>
    <row r="1298" ht="14.25" customHeight="1" s="474">
      <c r="A1298" s="603" t="n"/>
      <c r="B1298" s="21" t="n"/>
      <c r="C1298" s="21" t="n"/>
      <c r="D1298" s="21" t="n"/>
      <c r="E1298" s="21" t="n"/>
      <c r="F1298" s="21" t="n"/>
      <c r="G1298" s="21" t="n"/>
      <c r="H1298" s="21" t="n"/>
      <c r="I1298" s="21" t="n"/>
      <c r="J1298" s="21" t="n"/>
      <c r="K1298" s="21" t="n"/>
      <c r="L1298" s="21" t="n"/>
      <c r="M1298" s="21" t="n"/>
      <c r="N1298" s="21" t="n"/>
    </row>
    <row r="1299" ht="14.25" customHeight="1" s="474">
      <c r="A1299" s="603" t="n"/>
      <c r="B1299" s="21" t="n"/>
      <c r="C1299" s="21" t="n"/>
      <c r="D1299" s="21" t="n"/>
      <c r="E1299" s="21" t="n"/>
      <c r="F1299" s="21" t="n"/>
      <c r="G1299" s="21" t="n"/>
      <c r="H1299" s="21" t="n"/>
      <c r="I1299" s="21" t="n"/>
      <c r="J1299" s="21" t="n"/>
      <c r="K1299" s="21" t="n"/>
      <c r="L1299" s="21" t="n"/>
      <c r="M1299" s="21" t="n"/>
      <c r="N1299" s="21" t="n"/>
    </row>
    <row r="1300" ht="14.25" customHeight="1" s="474">
      <c r="A1300" s="603" t="n"/>
      <c r="B1300" s="21" t="n"/>
      <c r="C1300" s="21" t="n"/>
      <c r="D1300" s="21" t="n"/>
      <c r="E1300" s="21" t="n"/>
      <c r="F1300" s="21" t="n"/>
      <c r="G1300" s="21" t="n"/>
      <c r="H1300" s="21" t="n"/>
      <c r="I1300" s="21" t="n"/>
      <c r="J1300" s="21" t="n"/>
      <c r="K1300" s="21" t="n"/>
      <c r="L1300" s="21" t="n"/>
      <c r="M1300" s="21" t="n"/>
      <c r="N1300" s="21" t="n"/>
    </row>
    <row r="1301" ht="14.25" customHeight="1" s="474">
      <c r="A1301" s="603" t="n"/>
      <c r="B1301" s="21" t="n"/>
      <c r="C1301" s="21" t="n"/>
      <c r="D1301" s="21" t="n"/>
      <c r="E1301" s="21" t="n"/>
      <c r="F1301" s="21" t="n"/>
      <c r="G1301" s="21" t="n"/>
      <c r="H1301" s="21" t="n"/>
      <c r="I1301" s="21" t="n"/>
      <c r="J1301" s="21" t="n"/>
      <c r="K1301" s="21" t="n"/>
      <c r="L1301" s="21" t="n"/>
      <c r="M1301" s="21" t="n"/>
      <c r="N1301" s="21" t="n"/>
    </row>
    <row r="1302" ht="14.25" customHeight="1" s="474">
      <c r="A1302" s="603" t="n"/>
      <c r="B1302" s="21" t="n"/>
      <c r="C1302" s="21" t="n"/>
      <c r="D1302" s="21" t="n"/>
      <c r="E1302" s="21" t="n"/>
      <c r="F1302" s="21" t="n"/>
      <c r="G1302" s="21" t="n"/>
      <c r="H1302" s="21" t="n"/>
      <c r="I1302" s="21" t="n"/>
      <c r="J1302" s="21" t="n"/>
      <c r="K1302" s="21" t="n"/>
      <c r="L1302" s="21" t="n"/>
      <c r="M1302" s="21" t="n"/>
      <c r="N1302" s="21" t="n"/>
    </row>
    <row r="1303" ht="14.25" customHeight="1" s="474">
      <c r="A1303" s="603" t="n"/>
      <c r="B1303" s="21" t="n"/>
      <c r="C1303" s="21" t="n"/>
      <c r="D1303" s="21" t="n"/>
      <c r="E1303" s="21" t="n"/>
      <c r="F1303" s="21" t="n"/>
      <c r="G1303" s="21" t="n"/>
      <c r="H1303" s="21" t="n"/>
      <c r="I1303" s="21" t="n"/>
      <c r="J1303" s="21" t="n"/>
      <c r="K1303" s="21" t="n"/>
      <c r="L1303" s="21" t="n"/>
      <c r="M1303" s="21" t="n"/>
      <c r="N1303" s="21" t="n"/>
    </row>
    <row r="1304" ht="14.25" customHeight="1" s="474">
      <c r="A1304" s="603" t="n"/>
      <c r="B1304" s="21" t="n"/>
      <c r="C1304" s="21" t="n"/>
      <c r="D1304" s="21" t="n"/>
      <c r="E1304" s="21" t="n"/>
      <c r="F1304" s="21" t="n"/>
      <c r="G1304" s="21" t="n"/>
      <c r="H1304" s="21" t="n"/>
      <c r="I1304" s="21" t="n"/>
      <c r="J1304" s="21" t="n"/>
      <c r="K1304" s="21" t="n"/>
      <c r="L1304" s="21" t="n"/>
      <c r="M1304" s="21" t="n"/>
      <c r="N1304" s="21" t="n"/>
    </row>
    <row r="1305" ht="14.25" customHeight="1" s="474">
      <c r="A1305" s="603" t="n"/>
      <c r="B1305" s="21" t="n"/>
      <c r="C1305" s="21" t="n"/>
      <c r="D1305" s="21" t="n"/>
      <c r="E1305" s="21" t="n"/>
      <c r="F1305" s="21" t="n"/>
      <c r="G1305" s="21" t="n"/>
      <c r="H1305" s="21" t="n"/>
      <c r="I1305" s="21" t="n"/>
      <c r="J1305" s="21" t="n"/>
      <c r="K1305" s="21" t="n"/>
      <c r="L1305" s="21" t="n"/>
      <c r="M1305" s="21" t="n"/>
      <c r="N1305" s="21" t="n"/>
    </row>
    <row r="1306" ht="14.25" customHeight="1" s="474">
      <c r="A1306" s="603" t="n"/>
      <c r="B1306" s="21" t="n"/>
      <c r="C1306" s="21" t="n"/>
      <c r="D1306" s="21" t="n"/>
      <c r="E1306" s="21" t="n"/>
      <c r="F1306" s="21" t="n"/>
      <c r="G1306" s="21" t="n"/>
      <c r="H1306" s="21" t="n"/>
      <c r="I1306" s="21" t="n"/>
      <c r="J1306" s="21" t="n"/>
      <c r="K1306" s="21" t="n"/>
      <c r="L1306" s="21" t="n"/>
      <c r="M1306" s="21" t="n"/>
      <c r="N1306" s="21" t="n"/>
    </row>
    <row r="1307" ht="14.25" customHeight="1" s="474">
      <c r="A1307" s="603" t="n"/>
      <c r="B1307" s="21" t="n"/>
      <c r="C1307" s="21" t="n"/>
      <c r="D1307" s="21" t="n"/>
      <c r="E1307" s="21" t="n"/>
      <c r="F1307" s="21" t="n"/>
      <c r="G1307" s="21" t="n"/>
      <c r="H1307" s="21" t="n"/>
      <c r="I1307" s="21" t="n"/>
      <c r="J1307" s="21" t="n"/>
      <c r="K1307" s="21" t="n"/>
      <c r="L1307" s="21" t="n"/>
      <c r="M1307" s="21" t="n"/>
      <c r="N1307" s="21" t="n"/>
    </row>
    <row r="1308" ht="14.25" customHeight="1" s="474">
      <c r="A1308" s="603" t="n"/>
      <c r="B1308" s="21" t="n"/>
      <c r="C1308" s="21" t="n"/>
      <c r="D1308" s="21" t="n"/>
      <c r="E1308" s="21" t="n"/>
      <c r="F1308" s="21" t="n"/>
      <c r="G1308" s="21" t="n"/>
      <c r="H1308" s="21" t="n"/>
      <c r="I1308" s="21" t="n"/>
      <c r="J1308" s="21" t="n"/>
      <c r="K1308" s="21" t="n"/>
      <c r="L1308" s="21" t="n"/>
      <c r="M1308" s="21" t="n"/>
      <c r="N1308" s="21" t="n"/>
    </row>
    <row r="1309" ht="14.25" customHeight="1" s="474">
      <c r="A1309" s="603" t="n"/>
      <c r="B1309" s="21" t="n"/>
      <c r="C1309" s="21" t="n"/>
      <c r="D1309" s="21" t="n"/>
      <c r="E1309" s="21" t="n"/>
      <c r="F1309" s="21" t="n"/>
      <c r="G1309" s="21" t="n"/>
      <c r="H1309" s="21" t="n"/>
      <c r="I1309" s="21" t="n"/>
      <c r="J1309" s="21" t="n"/>
      <c r="K1309" s="21" t="n"/>
      <c r="L1309" s="21" t="n"/>
      <c r="M1309" s="21" t="n"/>
      <c r="N1309" s="21" t="n"/>
    </row>
    <row r="1310" ht="14.25" customHeight="1" s="474">
      <c r="A1310" s="603" t="n"/>
      <c r="B1310" s="21" t="n"/>
      <c r="C1310" s="21" t="n"/>
      <c r="D1310" s="21" t="n"/>
      <c r="E1310" s="21" t="n"/>
      <c r="F1310" s="21" t="n"/>
      <c r="G1310" s="21" t="n"/>
      <c r="H1310" s="21" t="n"/>
      <c r="I1310" s="21" t="n"/>
      <c r="J1310" s="21" t="n"/>
      <c r="K1310" s="21" t="n"/>
      <c r="L1310" s="21" t="n"/>
      <c r="M1310" s="21" t="n"/>
      <c r="N1310" s="21" t="n"/>
    </row>
    <row r="1311" ht="14.25" customHeight="1" s="474">
      <c r="A1311" s="603" t="n"/>
      <c r="B1311" s="21" t="n"/>
      <c r="C1311" s="21" t="n"/>
      <c r="D1311" s="21" t="n"/>
      <c r="E1311" s="21" t="n"/>
      <c r="F1311" s="21" t="n"/>
      <c r="G1311" s="21" t="n"/>
      <c r="H1311" s="21" t="n"/>
      <c r="I1311" s="21" t="n"/>
      <c r="J1311" s="21" t="n"/>
      <c r="K1311" s="21" t="n"/>
      <c r="L1311" s="21" t="n"/>
      <c r="M1311" s="21" t="n"/>
      <c r="N1311" s="21" t="n"/>
    </row>
    <row r="1312" ht="14.25" customHeight="1" s="474">
      <c r="A1312" s="603" t="n"/>
      <c r="B1312" s="21" t="n"/>
      <c r="C1312" s="21" t="n"/>
      <c r="D1312" s="21" t="n"/>
      <c r="E1312" s="21" t="n"/>
      <c r="F1312" s="21" t="n"/>
      <c r="G1312" s="21" t="n"/>
      <c r="H1312" s="21" t="n"/>
      <c r="I1312" s="21" t="n"/>
      <c r="J1312" s="21" t="n"/>
      <c r="K1312" s="21" t="n"/>
      <c r="L1312" s="21" t="n"/>
      <c r="M1312" s="21" t="n"/>
      <c r="N1312" s="21" t="n"/>
    </row>
    <row r="1313" ht="14.25" customHeight="1" s="474">
      <c r="A1313" s="603" t="n"/>
      <c r="B1313" s="21" t="n"/>
      <c r="C1313" s="21" t="n"/>
      <c r="D1313" s="21" t="n"/>
      <c r="E1313" s="21" t="n"/>
      <c r="F1313" s="21" t="n"/>
      <c r="G1313" s="21" t="n"/>
      <c r="H1313" s="21" t="n"/>
      <c r="I1313" s="21" t="n"/>
      <c r="J1313" s="21" t="n"/>
      <c r="K1313" s="21" t="n"/>
      <c r="L1313" s="21" t="n"/>
      <c r="M1313" s="21" t="n"/>
      <c r="N1313" s="21" t="n"/>
    </row>
    <row r="1314" ht="14.25" customHeight="1" s="474">
      <c r="A1314" s="603" t="n"/>
      <c r="B1314" s="21" t="n"/>
      <c r="C1314" s="21" t="n"/>
      <c r="D1314" s="21" t="n"/>
      <c r="E1314" s="21" t="n"/>
      <c r="F1314" s="21" t="n"/>
      <c r="G1314" s="21" t="n"/>
      <c r="H1314" s="21" t="n"/>
      <c r="I1314" s="21" t="n"/>
      <c r="J1314" s="21" t="n"/>
      <c r="K1314" s="21" t="n"/>
      <c r="L1314" s="21" t="n"/>
      <c r="M1314" s="21" t="n"/>
      <c r="N1314" s="21" t="n"/>
    </row>
    <row r="1315" ht="14.25" customHeight="1" s="474">
      <c r="A1315" s="603" t="n"/>
      <c r="B1315" s="21" t="n"/>
      <c r="C1315" s="21" t="n"/>
      <c r="D1315" s="21" t="n"/>
      <c r="E1315" s="21" t="n"/>
      <c r="F1315" s="21" t="n"/>
      <c r="G1315" s="21" t="n"/>
      <c r="H1315" s="21" t="n"/>
      <c r="I1315" s="21" t="n"/>
      <c r="J1315" s="21" t="n"/>
      <c r="K1315" s="21" t="n"/>
      <c r="L1315" s="21" t="n"/>
      <c r="M1315" s="21" t="n"/>
      <c r="N1315" s="21" t="n"/>
    </row>
    <row r="1316" ht="14.25" customHeight="1" s="474">
      <c r="A1316" s="603" t="n"/>
      <c r="B1316" s="21" t="n"/>
      <c r="C1316" s="21" t="n"/>
      <c r="D1316" s="21" t="n"/>
      <c r="E1316" s="21" t="n"/>
      <c r="F1316" s="21" t="n"/>
      <c r="G1316" s="21" t="n"/>
      <c r="H1316" s="21" t="n"/>
      <c r="I1316" s="21" t="n"/>
      <c r="J1316" s="21" t="n"/>
      <c r="K1316" s="21" t="n"/>
      <c r="L1316" s="21" t="n"/>
      <c r="M1316" s="21" t="n"/>
      <c r="N1316" s="21" t="n"/>
    </row>
    <row r="1317" ht="14.25" customHeight="1" s="474">
      <c r="A1317" s="603" t="n"/>
      <c r="B1317" s="21" t="n"/>
      <c r="C1317" s="21" t="n"/>
      <c r="D1317" s="21" t="n"/>
      <c r="E1317" s="21" t="n"/>
      <c r="F1317" s="21" t="n"/>
      <c r="G1317" s="21" t="n"/>
      <c r="H1317" s="21" t="n"/>
      <c r="I1317" s="21" t="n"/>
      <c r="J1317" s="21" t="n"/>
      <c r="K1317" s="21" t="n"/>
      <c r="L1317" s="21" t="n"/>
      <c r="M1317" s="21" t="n"/>
      <c r="N1317" s="21" t="n"/>
    </row>
    <row r="1318" ht="14.25" customHeight="1" s="474">
      <c r="A1318" s="603" t="n"/>
      <c r="B1318" s="21" t="n"/>
      <c r="C1318" s="21" t="n"/>
      <c r="D1318" s="21" t="n"/>
      <c r="E1318" s="21" t="n"/>
      <c r="F1318" s="21" t="n"/>
      <c r="G1318" s="21" t="n"/>
      <c r="H1318" s="21" t="n"/>
      <c r="I1318" s="21" t="n"/>
      <c r="J1318" s="21" t="n"/>
      <c r="K1318" s="21" t="n"/>
      <c r="L1318" s="21" t="n"/>
      <c r="M1318" s="21" t="n"/>
      <c r="N1318" s="21" t="n"/>
    </row>
    <row r="1319" ht="14.25" customHeight="1" s="474">
      <c r="A1319" s="603" t="n"/>
      <c r="B1319" s="21" t="n"/>
      <c r="C1319" s="21" t="n"/>
      <c r="D1319" s="21" t="n"/>
      <c r="E1319" s="21" t="n"/>
      <c r="F1319" s="21" t="n"/>
      <c r="G1319" s="21" t="n"/>
      <c r="H1319" s="21" t="n"/>
      <c r="I1319" s="21" t="n"/>
      <c r="J1319" s="21" t="n"/>
      <c r="K1319" s="21" t="n"/>
      <c r="L1319" s="21" t="n"/>
      <c r="M1319" s="21" t="n"/>
      <c r="N1319" s="21" t="n"/>
    </row>
    <row r="1320" ht="14.25" customHeight="1" s="474">
      <c r="A1320" s="603" t="n"/>
      <c r="B1320" s="21" t="n"/>
      <c r="C1320" s="21" t="n"/>
      <c r="D1320" s="21" t="n"/>
      <c r="E1320" s="21" t="n"/>
      <c r="F1320" s="21" t="n"/>
      <c r="G1320" s="21" t="n"/>
      <c r="H1320" s="21" t="n"/>
      <c r="I1320" s="21" t="n"/>
      <c r="J1320" s="21" t="n"/>
      <c r="K1320" s="21" t="n"/>
      <c r="L1320" s="21" t="n"/>
      <c r="M1320" s="21" t="n"/>
      <c r="N1320" s="21" t="n"/>
    </row>
    <row r="1321" ht="14.25" customHeight="1" s="474">
      <c r="A1321" s="603" t="n"/>
      <c r="B1321" s="21" t="n"/>
      <c r="C1321" s="21" t="n"/>
      <c r="D1321" s="21" t="n"/>
      <c r="E1321" s="21" t="n"/>
      <c r="F1321" s="21" t="n"/>
      <c r="G1321" s="21" t="n"/>
      <c r="H1321" s="21" t="n"/>
      <c r="I1321" s="21" t="n"/>
      <c r="J1321" s="21" t="n"/>
      <c r="K1321" s="21" t="n"/>
      <c r="L1321" s="21" t="n"/>
      <c r="M1321" s="21" t="n"/>
      <c r="N1321" s="21" t="n"/>
    </row>
    <row r="1322" ht="14.25" customHeight="1" s="474">
      <c r="A1322" s="603" t="n"/>
      <c r="B1322" s="21" t="n"/>
      <c r="C1322" s="21" t="n"/>
      <c r="D1322" s="21" t="n"/>
      <c r="E1322" s="21" t="n"/>
      <c r="F1322" s="21" t="n"/>
      <c r="G1322" s="21" t="n"/>
      <c r="H1322" s="21" t="n"/>
      <c r="I1322" s="21" t="n"/>
      <c r="J1322" s="21" t="n"/>
      <c r="K1322" s="21" t="n"/>
      <c r="L1322" s="21" t="n"/>
      <c r="M1322" s="21" t="n"/>
      <c r="N1322" s="21" t="n"/>
    </row>
    <row r="1323" ht="14.25" customHeight="1" s="474">
      <c r="A1323" s="603" t="n"/>
      <c r="B1323" s="21" t="n"/>
      <c r="C1323" s="21" t="n"/>
      <c r="D1323" s="21" t="n"/>
      <c r="E1323" s="21" t="n"/>
      <c r="F1323" s="21" t="n"/>
      <c r="G1323" s="21" t="n"/>
      <c r="H1323" s="21" t="n"/>
      <c r="I1323" s="21" t="n"/>
      <c r="J1323" s="21" t="n"/>
      <c r="K1323" s="21" t="n"/>
      <c r="L1323" s="21" t="n"/>
      <c r="M1323" s="21" t="n"/>
      <c r="N1323" s="21" t="n"/>
    </row>
    <row r="1324" ht="14.25" customHeight="1" s="474">
      <c r="A1324" s="603" t="n"/>
      <c r="B1324" s="21" t="n"/>
      <c r="C1324" s="21" t="n"/>
      <c r="D1324" s="21" t="n"/>
      <c r="E1324" s="21" t="n"/>
      <c r="F1324" s="21" t="n"/>
      <c r="G1324" s="21" t="n"/>
      <c r="H1324" s="21" t="n"/>
      <c r="I1324" s="21" t="n"/>
      <c r="J1324" s="21" t="n"/>
      <c r="K1324" s="21" t="n"/>
      <c r="L1324" s="21" t="n"/>
      <c r="M1324" s="21" t="n"/>
      <c r="N1324" s="21" t="n"/>
    </row>
    <row r="1325" ht="14.25" customHeight="1" s="474">
      <c r="A1325" s="603" t="n"/>
      <c r="B1325" s="21" t="n"/>
      <c r="C1325" s="21" t="n"/>
      <c r="D1325" s="21" t="n"/>
      <c r="E1325" s="21" t="n"/>
      <c r="F1325" s="21" t="n"/>
      <c r="G1325" s="21" t="n"/>
      <c r="H1325" s="21" t="n"/>
      <c r="I1325" s="21" t="n"/>
      <c r="J1325" s="21" t="n"/>
      <c r="K1325" s="21" t="n"/>
      <c r="L1325" s="21" t="n"/>
      <c r="M1325" s="21" t="n"/>
      <c r="N1325" s="21" t="n"/>
    </row>
    <row r="1326" ht="14.25" customHeight="1" s="474">
      <c r="A1326" s="603" t="n"/>
      <c r="B1326" s="21" t="n"/>
      <c r="C1326" s="21" t="n"/>
      <c r="D1326" s="21" t="n"/>
      <c r="E1326" s="21" t="n"/>
      <c r="F1326" s="21" t="n"/>
      <c r="G1326" s="21" t="n"/>
      <c r="H1326" s="21" t="n"/>
      <c r="I1326" s="21" t="n"/>
      <c r="J1326" s="21" t="n"/>
      <c r="K1326" s="21" t="n"/>
      <c r="L1326" s="21" t="n"/>
      <c r="M1326" s="21" t="n"/>
      <c r="N1326" s="21" t="n"/>
    </row>
    <row r="1327" ht="14.25" customHeight="1" s="474">
      <c r="A1327" s="603" t="n"/>
      <c r="B1327" s="21" t="n"/>
      <c r="C1327" s="21" t="n"/>
      <c r="D1327" s="21" t="n"/>
      <c r="E1327" s="21" t="n"/>
      <c r="F1327" s="21" t="n"/>
      <c r="G1327" s="21" t="n"/>
      <c r="H1327" s="21" t="n"/>
      <c r="I1327" s="21" t="n"/>
      <c r="J1327" s="21" t="n"/>
      <c r="K1327" s="21" t="n"/>
      <c r="L1327" s="21" t="n"/>
      <c r="M1327" s="21" t="n"/>
      <c r="N1327" s="21" t="n"/>
    </row>
    <row r="1328" ht="14.25" customHeight="1" s="474">
      <c r="A1328" s="603" t="n"/>
      <c r="B1328" s="21" t="n"/>
      <c r="C1328" s="21" t="n"/>
      <c r="D1328" s="21" t="n"/>
      <c r="E1328" s="21" t="n"/>
      <c r="F1328" s="21" t="n"/>
      <c r="G1328" s="21" t="n"/>
      <c r="H1328" s="21" t="n"/>
      <c r="I1328" s="21" t="n"/>
      <c r="J1328" s="21" t="n"/>
      <c r="K1328" s="21" t="n"/>
      <c r="L1328" s="21" t="n"/>
      <c r="M1328" s="21" t="n"/>
      <c r="N1328" s="21" t="n"/>
    </row>
    <row r="1329" ht="14.25" customHeight="1" s="474">
      <c r="A1329" s="603" t="n"/>
      <c r="B1329" s="21" t="n"/>
      <c r="C1329" s="21" t="n"/>
      <c r="D1329" s="21" t="n"/>
      <c r="E1329" s="21" t="n"/>
      <c r="F1329" s="21" t="n"/>
      <c r="G1329" s="21" t="n"/>
      <c r="H1329" s="21" t="n"/>
      <c r="I1329" s="21" t="n"/>
      <c r="J1329" s="21" t="n"/>
      <c r="K1329" s="21" t="n"/>
      <c r="L1329" s="21" t="n"/>
      <c r="M1329" s="21" t="n"/>
      <c r="N1329" s="21" t="n"/>
    </row>
    <row r="1330" ht="14.25" customHeight="1" s="474">
      <c r="A1330" s="603" t="n"/>
      <c r="B1330" s="21" t="n"/>
      <c r="C1330" s="21" t="n"/>
      <c r="D1330" s="21" t="n"/>
      <c r="E1330" s="21" t="n"/>
      <c r="F1330" s="21" t="n"/>
      <c r="G1330" s="21" t="n"/>
      <c r="H1330" s="21" t="n"/>
      <c r="I1330" s="21" t="n"/>
      <c r="J1330" s="21" t="n"/>
      <c r="K1330" s="21" t="n"/>
      <c r="L1330" s="21" t="n"/>
      <c r="M1330" s="21" t="n"/>
      <c r="N1330" s="21" t="n"/>
    </row>
    <row r="1331" ht="14.25" customHeight="1" s="474">
      <c r="A1331" s="603" t="n"/>
      <c r="B1331" s="21" t="n"/>
      <c r="C1331" s="21" t="n"/>
      <c r="D1331" s="21" t="n"/>
      <c r="E1331" s="21" t="n"/>
      <c r="F1331" s="21" t="n"/>
      <c r="G1331" s="21" t="n"/>
      <c r="H1331" s="21" t="n"/>
      <c r="I1331" s="21" t="n"/>
      <c r="J1331" s="21" t="n"/>
      <c r="K1331" s="21" t="n"/>
      <c r="L1331" s="21" t="n"/>
      <c r="M1331" s="21" t="n"/>
      <c r="N1331" s="21" t="n"/>
    </row>
    <row r="1332" ht="14.25" customHeight="1" s="474">
      <c r="A1332" s="603" t="n"/>
      <c r="B1332" s="21" t="n"/>
      <c r="C1332" s="21" t="n"/>
      <c r="D1332" s="21" t="n"/>
      <c r="E1332" s="21" t="n"/>
      <c r="F1332" s="21" t="n"/>
      <c r="G1332" s="21" t="n"/>
      <c r="H1332" s="21" t="n"/>
      <c r="I1332" s="21" t="n"/>
      <c r="J1332" s="21" t="n"/>
      <c r="K1332" s="21" t="n"/>
      <c r="L1332" s="21" t="n"/>
      <c r="M1332" s="21" t="n"/>
      <c r="N1332" s="21" t="n"/>
    </row>
    <row r="1333" ht="14.25" customHeight="1" s="474">
      <c r="A1333" s="603" t="n"/>
      <c r="B1333" s="21" t="n"/>
      <c r="C1333" s="21" t="n"/>
      <c r="D1333" s="21" t="n"/>
      <c r="E1333" s="21" t="n"/>
      <c r="F1333" s="21" t="n"/>
      <c r="G1333" s="21" t="n"/>
      <c r="H1333" s="21" t="n"/>
      <c r="I1333" s="21" t="n"/>
      <c r="J1333" s="21" t="n"/>
      <c r="K1333" s="21" t="n"/>
      <c r="L1333" s="21" t="n"/>
      <c r="M1333" s="21" t="n"/>
      <c r="N1333" s="21" t="n"/>
    </row>
    <row r="1334" ht="14.25" customHeight="1" s="474">
      <c r="A1334" s="603" t="n"/>
      <c r="B1334" s="21" t="n"/>
      <c r="C1334" s="21" t="n"/>
      <c r="D1334" s="21" t="n"/>
      <c r="E1334" s="21" t="n"/>
      <c r="F1334" s="21" t="n"/>
      <c r="G1334" s="21" t="n"/>
      <c r="H1334" s="21" t="n"/>
      <c r="I1334" s="21" t="n"/>
      <c r="J1334" s="21" t="n"/>
      <c r="K1334" s="21" t="n"/>
      <c r="L1334" s="21" t="n"/>
      <c r="M1334" s="21" t="n"/>
      <c r="N1334" s="21" t="n"/>
    </row>
    <row r="1335" ht="14.25" customHeight="1" s="474">
      <c r="A1335" s="603" t="n"/>
      <c r="B1335" s="21" t="n"/>
      <c r="C1335" s="21" t="n"/>
      <c r="D1335" s="21" t="n"/>
      <c r="E1335" s="21" t="n"/>
      <c r="F1335" s="21" t="n"/>
      <c r="G1335" s="21" t="n"/>
      <c r="H1335" s="21" t="n"/>
      <c r="I1335" s="21" t="n"/>
      <c r="J1335" s="21" t="n"/>
      <c r="K1335" s="21" t="n"/>
      <c r="L1335" s="21" t="n"/>
      <c r="M1335" s="21" t="n"/>
      <c r="N1335" s="21" t="n"/>
    </row>
    <row r="1336" ht="14.25" customHeight="1" s="474">
      <c r="A1336" s="603" t="n"/>
      <c r="B1336" s="21" t="n"/>
      <c r="C1336" s="21" t="n"/>
      <c r="D1336" s="21" t="n"/>
      <c r="E1336" s="21" t="n"/>
      <c r="F1336" s="21" t="n"/>
      <c r="G1336" s="21" t="n"/>
      <c r="H1336" s="21" t="n"/>
      <c r="I1336" s="21" t="n"/>
      <c r="J1336" s="21" t="n"/>
      <c r="K1336" s="21" t="n"/>
      <c r="L1336" s="21" t="n"/>
      <c r="M1336" s="21" t="n"/>
      <c r="N1336" s="21" t="n"/>
    </row>
    <row r="1337" ht="14.25" customHeight="1" s="474">
      <c r="A1337" s="603" t="n"/>
      <c r="B1337" s="21" t="n"/>
      <c r="C1337" s="21" t="n"/>
      <c r="D1337" s="21" t="n"/>
      <c r="E1337" s="21" t="n"/>
      <c r="F1337" s="21" t="n"/>
      <c r="G1337" s="21" t="n"/>
      <c r="H1337" s="21" t="n"/>
      <c r="I1337" s="21" t="n"/>
      <c r="J1337" s="21" t="n"/>
      <c r="K1337" s="21" t="n"/>
      <c r="L1337" s="21" t="n"/>
      <c r="M1337" s="21" t="n"/>
      <c r="N1337" s="21" t="n"/>
    </row>
    <row r="1338" ht="14.25" customHeight="1" s="474">
      <c r="A1338" s="603" t="n"/>
      <c r="B1338" s="21" t="n"/>
      <c r="C1338" s="21" t="n"/>
      <c r="D1338" s="21" t="n"/>
      <c r="E1338" s="21" t="n"/>
      <c r="F1338" s="21" t="n"/>
      <c r="G1338" s="21" t="n"/>
      <c r="H1338" s="21" t="n"/>
      <c r="I1338" s="21" t="n"/>
      <c r="J1338" s="21" t="n"/>
      <c r="K1338" s="21" t="n"/>
      <c r="L1338" s="21" t="n"/>
      <c r="M1338" s="21" t="n"/>
      <c r="N1338" s="21" t="n"/>
    </row>
    <row r="1339" ht="14.25" customHeight="1" s="474">
      <c r="A1339" s="603" t="n"/>
      <c r="B1339" s="21" t="n"/>
      <c r="C1339" s="21" t="n"/>
      <c r="D1339" s="21" t="n"/>
      <c r="E1339" s="21" t="n"/>
      <c r="F1339" s="21" t="n"/>
      <c r="G1339" s="21" t="n"/>
      <c r="H1339" s="21" t="n"/>
      <c r="I1339" s="21" t="n"/>
      <c r="J1339" s="21" t="n"/>
      <c r="K1339" s="21" t="n"/>
      <c r="L1339" s="21" t="n"/>
      <c r="M1339" s="21" t="n"/>
      <c r="N1339" s="21" t="n"/>
    </row>
    <row r="1340" ht="14.25" customHeight="1" s="474">
      <c r="A1340" s="603" t="n"/>
      <c r="B1340" s="21" t="n"/>
      <c r="C1340" s="21" t="n"/>
      <c r="D1340" s="21" t="n"/>
      <c r="E1340" s="21" t="n"/>
      <c r="F1340" s="21" t="n"/>
      <c r="G1340" s="21" t="n"/>
      <c r="H1340" s="21" t="n"/>
      <c r="I1340" s="21" t="n"/>
      <c r="J1340" s="21" t="n"/>
      <c r="K1340" s="21" t="n"/>
      <c r="L1340" s="21" t="n"/>
      <c r="M1340" s="21" t="n"/>
      <c r="N1340" s="21" t="n"/>
    </row>
    <row r="1341" ht="14.25" customHeight="1" s="474">
      <c r="A1341" s="603" t="n"/>
      <c r="B1341" s="21" t="n"/>
      <c r="C1341" s="21" t="n"/>
      <c r="D1341" s="21" t="n"/>
      <c r="E1341" s="21" t="n"/>
      <c r="F1341" s="21" t="n"/>
      <c r="G1341" s="21" t="n"/>
      <c r="H1341" s="21" t="n"/>
      <c r="I1341" s="21" t="n"/>
      <c r="J1341" s="21" t="n"/>
      <c r="K1341" s="21" t="n"/>
      <c r="L1341" s="21" t="n"/>
      <c r="M1341" s="21" t="n"/>
      <c r="N1341" s="21" t="n"/>
    </row>
    <row r="1342" ht="14.25" customHeight="1" s="474">
      <c r="A1342" s="603" t="n"/>
      <c r="B1342" s="21" t="n"/>
      <c r="C1342" s="21" t="n"/>
      <c r="D1342" s="21" t="n"/>
      <c r="E1342" s="21" t="n"/>
      <c r="F1342" s="21" t="n"/>
      <c r="G1342" s="21" t="n"/>
      <c r="H1342" s="21" t="n"/>
      <c r="I1342" s="21" t="n"/>
      <c r="J1342" s="21" t="n"/>
      <c r="K1342" s="21" t="n"/>
      <c r="L1342" s="21" t="n"/>
      <c r="M1342" s="21" t="n"/>
      <c r="N1342" s="21" t="n"/>
    </row>
    <row r="1343" ht="14.25" customHeight="1" s="474">
      <c r="A1343" s="603" t="n"/>
      <c r="B1343" s="21" t="n"/>
      <c r="C1343" s="21" t="n"/>
      <c r="D1343" s="21" t="n"/>
      <c r="E1343" s="21" t="n"/>
      <c r="F1343" s="21" t="n"/>
      <c r="G1343" s="21" t="n"/>
      <c r="H1343" s="21" t="n"/>
      <c r="I1343" s="21" t="n"/>
      <c r="J1343" s="21" t="n"/>
      <c r="K1343" s="21" t="n"/>
      <c r="L1343" s="21" t="n"/>
      <c r="M1343" s="21" t="n"/>
      <c r="N1343" s="21" t="n"/>
    </row>
    <row r="1344" ht="14.25" customHeight="1" s="474">
      <c r="A1344" s="603" t="n"/>
      <c r="B1344" s="21" t="n"/>
      <c r="C1344" s="21" t="n"/>
      <c r="D1344" s="21" t="n"/>
      <c r="E1344" s="21" t="n"/>
      <c r="F1344" s="21" t="n"/>
      <c r="G1344" s="21" t="n"/>
      <c r="H1344" s="21" t="n"/>
      <c r="I1344" s="21" t="n"/>
      <c r="J1344" s="21" t="n"/>
      <c r="K1344" s="21" t="n"/>
      <c r="L1344" s="21" t="n"/>
      <c r="M1344" s="21" t="n"/>
      <c r="N1344" s="21" t="n"/>
    </row>
    <row r="1345" ht="14.25" customHeight="1" s="474">
      <c r="A1345" s="603" t="n"/>
      <c r="B1345" s="21" t="n"/>
      <c r="C1345" s="21" t="n"/>
      <c r="D1345" s="21" t="n"/>
      <c r="E1345" s="21" t="n"/>
      <c r="F1345" s="21" t="n"/>
      <c r="G1345" s="21" t="n"/>
      <c r="H1345" s="21" t="n"/>
      <c r="I1345" s="21" t="n"/>
      <c r="J1345" s="21" t="n"/>
      <c r="K1345" s="21" t="n"/>
      <c r="L1345" s="21" t="n"/>
      <c r="M1345" s="21" t="n"/>
      <c r="N1345" s="21" t="n"/>
    </row>
    <row r="1346" ht="14.25" customHeight="1" s="474">
      <c r="A1346" s="603" t="n"/>
      <c r="B1346" s="21" t="n"/>
      <c r="C1346" s="21" t="n"/>
      <c r="D1346" s="21" t="n"/>
      <c r="E1346" s="21" t="n"/>
      <c r="F1346" s="21" t="n"/>
      <c r="G1346" s="21" t="n"/>
      <c r="H1346" s="21" t="n"/>
      <c r="I1346" s="21" t="n"/>
      <c r="J1346" s="21" t="n"/>
      <c r="K1346" s="21" t="n"/>
      <c r="L1346" s="21" t="n"/>
      <c r="M1346" s="21" t="n"/>
      <c r="N1346" s="21" t="n"/>
    </row>
    <row r="1347" ht="14.25" customHeight="1" s="474">
      <c r="A1347" s="603" t="n"/>
      <c r="B1347" s="21" t="n"/>
      <c r="C1347" s="21" t="n"/>
      <c r="D1347" s="21" t="n"/>
      <c r="E1347" s="21" t="n"/>
      <c r="F1347" s="21" t="n"/>
      <c r="G1347" s="21" t="n"/>
      <c r="H1347" s="21" t="n"/>
      <c r="I1347" s="21" t="n"/>
      <c r="J1347" s="21" t="n"/>
      <c r="K1347" s="21" t="n"/>
      <c r="L1347" s="21" t="n"/>
      <c r="M1347" s="21" t="n"/>
      <c r="N1347" s="21" t="n"/>
    </row>
    <row r="1348" ht="14.25" customHeight="1" s="474">
      <c r="A1348" s="603" t="n"/>
      <c r="B1348" s="21" t="n"/>
      <c r="C1348" s="21" t="n"/>
      <c r="D1348" s="21" t="n"/>
      <c r="E1348" s="21" t="n"/>
      <c r="F1348" s="21" t="n"/>
      <c r="G1348" s="21" t="n"/>
      <c r="H1348" s="21" t="n"/>
      <c r="I1348" s="21" t="n"/>
      <c r="J1348" s="21" t="n"/>
      <c r="K1348" s="21" t="n"/>
      <c r="L1348" s="21" t="n"/>
      <c r="M1348" s="21" t="n"/>
      <c r="N1348" s="21" t="n"/>
    </row>
    <row r="1349" ht="14.25" customHeight="1" s="474">
      <c r="A1349" s="603" t="n"/>
      <c r="B1349" s="21" t="n"/>
      <c r="C1349" s="21" t="n"/>
      <c r="D1349" s="21" t="n"/>
      <c r="E1349" s="21" t="n"/>
      <c r="F1349" s="21" t="n"/>
      <c r="G1349" s="21" t="n"/>
      <c r="H1349" s="21" t="n"/>
      <c r="I1349" s="21" t="n"/>
      <c r="J1349" s="21" t="n"/>
      <c r="K1349" s="21" t="n"/>
      <c r="L1349" s="21" t="n"/>
      <c r="M1349" s="21" t="n"/>
      <c r="N1349" s="21" t="n"/>
    </row>
    <row r="1350" ht="14.25" customHeight="1" s="474">
      <c r="A1350" s="603" t="n"/>
      <c r="B1350" s="21" t="n"/>
      <c r="C1350" s="21" t="n"/>
      <c r="D1350" s="21" t="n"/>
      <c r="E1350" s="21" t="n"/>
      <c r="F1350" s="21" t="n"/>
      <c r="G1350" s="21" t="n"/>
      <c r="H1350" s="21" t="n"/>
      <c r="I1350" s="21" t="n"/>
      <c r="J1350" s="21" t="n"/>
      <c r="K1350" s="21" t="n"/>
      <c r="L1350" s="21" t="n"/>
      <c r="M1350" s="21" t="n"/>
      <c r="N1350" s="21" t="n"/>
    </row>
    <row r="1351" ht="14.25" customHeight="1" s="474">
      <c r="A1351" s="603" t="n"/>
      <c r="B1351" s="21" t="n"/>
      <c r="C1351" s="21" t="n"/>
      <c r="D1351" s="21" t="n"/>
      <c r="E1351" s="21" t="n"/>
      <c r="F1351" s="21" t="n"/>
      <c r="G1351" s="21" t="n"/>
      <c r="H1351" s="21" t="n"/>
      <c r="I1351" s="21" t="n"/>
      <c r="J1351" s="21" t="n"/>
      <c r="K1351" s="21" t="n"/>
      <c r="L1351" s="21" t="n"/>
      <c r="M1351" s="21" t="n"/>
      <c r="N1351" s="21" t="n"/>
    </row>
    <row r="1352" ht="14.25" customHeight="1" s="474">
      <c r="A1352" s="603" t="n"/>
      <c r="B1352" s="21" t="n"/>
      <c r="C1352" s="21" t="n"/>
      <c r="D1352" s="21" t="n"/>
      <c r="E1352" s="21" t="n"/>
      <c r="F1352" s="21" t="n"/>
      <c r="G1352" s="21" t="n"/>
      <c r="H1352" s="21" t="n"/>
      <c r="I1352" s="21" t="n"/>
      <c r="J1352" s="21" t="n"/>
      <c r="K1352" s="21" t="n"/>
      <c r="L1352" s="21" t="n"/>
      <c r="M1352" s="21" t="n"/>
      <c r="N1352" s="21" t="n"/>
    </row>
    <row r="1353" ht="14.25" customHeight="1" s="474">
      <c r="A1353" s="603" t="n"/>
      <c r="B1353" s="21" t="n"/>
      <c r="C1353" s="21" t="n"/>
      <c r="D1353" s="21" t="n"/>
      <c r="E1353" s="21" t="n"/>
      <c r="F1353" s="21" t="n"/>
      <c r="G1353" s="21" t="n"/>
      <c r="H1353" s="21" t="n"/>
      <c r="I1353" s="21" t="n"/>
      <c r="J1353" s="21" t="n"/>
      <c r="K1353" s="21" t="n"/>
      <c r="L1353" s="21" t="n"/>
      <c r="M1353" s="21" t="n"/>
      <c r="N1353" s="21" t="n"/>
    </row>
    <row r="1354" ht="14.25" customHeight="1" s="474">
      <c r="A1354" s="603" t="n"/>
      <c r="B1354" s="21" t="n"/>
      <c r="C1354" s="21" t="n"/>
      <c r="D1354" s="21" t="n"/>
      <c r="E1354" s="21" t="n"/>
      <c r="F1354" s="21" t="n"/>
      <c r="G1354" s="21" t="n"/>
      <c r="H1354" s="21" t="n"/>
      <c r="I1354" s="21" t="n"/>
      <c r="J1354" s="21" t="n"/>
      <c r="K1354" s="21" t="n"/>
      <c r="L1354" s="21" t="n"/>
      <c r="M1354" s="21" t="n"/>
      <c r="N1354" s="21" t="n"/>
    </row>
    <row r="1355" ht="14.25" customHeight="1" s="474">
      <c r="A1355" s="603" t="n"/>
      <c r="B1355" s="21" t="n"/>
      <c r="C1355" s="21" t="n"/>
      <c r="D1355" s="21" t="n"/>
      <c r="E1355" s="21" t="n"/>
      <c r="F1355" s="21" t="n"/>
      <c r="G1355" s="21" t="n"/>
      <c r="H1355" s="21" t="n"/>
      <c r="I1355" s="21" t="n"/>
      <c r="J1355" s="21" t="n"/>
      <c r="K1355" s="21" t="n"/>
      <c r="L1355" s="21" t="n"/>
      <c r="M1355" s="21" t="n"/>
      <c r="N1355" s="21" t="n"/>
    </row>
    <row r="1356" ht="14.25" customHeight="1" s="474">
      <c r="A1356" s="603" t="n"/>
      <c r="B1356" s="21" t="n"/>
      <c r="C1356" s="21" t="n"/>
      <c r="D1356" s="21" t="n"/>
      <c r="E1356" s="21" t="n"/>
      <c r="F1356" s="21" t="n"/>
      <c r="G1356" s="21" t="n"/>
      <c r="H1356" s="21" t="n"/>
      <c r="I1356" s="21" t="n"/>
      <c r="J1356" s="21" t="n"/>
      <c r="K1356" s="21" t="n"/>
      <c r="L1356" s="21" t="n"/>
      <c r="M1356" s="21" t="n"/>
      <c r="N1356" s="21" t="n"/>
    </row>
    <row r="1357" ht="14.25" customHeight="1" s="474">
      <c r="A1357" s="603" t="n"/>
      <c r="B1357" s="21" t="n"/>
      <c r="C1357" s="21" t="n"/>
      <c r="D1357" s="21" t="n"/>
      <c r="E1357" s="21" t="n"/>
      <c r="F1357" s="21" t="n"/>
      <c r="G1357" s="21" t="n"/>
      <c r="H1357" s="21" t="n"/>
      <c r="I1357" s="21" t="n"/>
      <c r="J1357" s="21" t="n"/>
      <c r="K1357" s="21" t="n"/>
      <c r="L1357" s="21" t="n"/>
      <c r="M1357" s="21" t="n"/>
      <c r="N1357" s="21" t="n"/>
    </row>
    <row r="1358" ht="14.25" customHeight="1" s="474">
      <c r="A1358" s="603" t="n"/>
      <c r="B1358" s="21" t="n"/>
      <c r="C1358" s="21" t="n"/>
      <c r="D1358" s="21" t="n"/>
      <c r="E1358" s="21" t="n"/>
      <c r="F1358" s="21" t="n"/>
      <c r="G1358" s="21" t="n"/>
      <c r="H1358" s="21" t="n"/>
      <c r="I1358" s="21" t="n"/>
      <c r="J1358" s="21" t="n"/>
      <c r="K1358" s="21" t="n"/>
      <c r="L1358" s="21" t="n"/>
      <c r="M1358" s="21" t="n"/>
      <c r="N1358" s="21" t="n"/>
    </row>
    <row r="1359" ht="14.25" customHeight="1" s="474">
      <c r="A1359" s="603" t="n"/>
      <c r="B1359" s="21" t="n"/>
      <c r="C1359" s="21" t="n"/>
      <c r="D1359" s="21" t="n"/>
      <c r="E1359" s="21" t="n"/>
      <c r="F1359" s="21" t="n"/>
      <c r="G1359" s="21" t="n"/>
      <c r="H1359" s="21" t="n"/>
      <c r="I1359" s="21" t="n"/>
      <c r="J1359" s="21" t="n"/>
      <c r="K1359" s="21" t="n"/>
      <c r="L1359" s="21" t="n"/>
      <c r="M1359" s="21" t="n"/>
      <c r="N1359" s="21" t="n"/>
    </row>
    <row r="1360" ht="14.25" customHeight="1" s="474">
      <c r="A1360" s="603" t="n"/>
      <c r="B1360" s="21" t="n"/>
      <c r="C1360" s="21" t="n"/>
      <c r="D1360" s="21" t="n"/>
      <c r="E1360" s="21" t="n"/>
      <c r="F1360" s="21" t="n"/>
      <c r="G1360" s="21" t="n"/>
      <c r="H1360" s="21" t="n"/>
      <c r="I1360" s="21" t="n"/>
      <c r="J1360" s="21" t="n"/>
      <c r="K1360" s="21" t="n"/>
      <c r="L1360" s="21" t="n"/>
      <c r="M1360" s="21" t="n"/>
      <c r="N1360" s="21" t="n"/>
    </row>
    <row r="1361" ht="14.25" customHeight="1" s="474">
      <c r="A1361" s="603" t="n"/>
      <c r="B1361" s="21" t="n"/>
      <c r="C1361" s="21" t="n"/>
      <c r="D1361" s="21" t="n"/>
      <c r="E1361" s="21" t="n"/>
      <c r="F1361" s="21" t="n"/>
      <c r="G1361" s="21" t="n"/>
      <c r="H1361" s="21" t="n"/>
      <c r="I1361" s="21" t="n"/>
      <c r="J1361" s="21" t="n"/>
      <c r="K1361" s="21" t="n"/>
      <c r="L1361" s="21" t="n"/>
      <c r="M1361" s="21" t="n"/>
      <c r="N1361" s="21" t="n"/>
    </row>
    <row r="1362" ht="14.25" customHeight="1" s="474">
      <c r="A1362" s="603" t="n"/>
      <c r="B1362" s="21" t="n"/>
      <c r="C1362" s="21" t="n"/>
      <c r="D1362" s="21" t="n"/>
      <c r="E1362" s="21" t="n"/>
      <c r="F1362" s="21" t="n"/>
      <c r="G1362" s="21" t="n"/>
      <c r="H1362" s="21" t="n"/>
      <c r="I1362" s="21" t="n"/>
      <c r="J1362" s="21" t="n"/>
      <c r="K1362" s="21" t="n"/>
      <c r="L1362" s="21" t="n"/>
      <c r="M1362" s="21" t="n"/>
      <c r="N1362" s="21" t="n"/>
    </row>
    <row r="1363" ht="14.25" customHeight="1" s="474">
      <c r="A1363" s="603" t="n"/>
      <c r="B1363" s="21" t="n"/>
      <c r="C1363" s="21" t="n"/>
      <c r="D1363" s="21" t="n"/>
      <c r="E1363" s="21" t="n"/>
      <c r="F1363" s="21" t="n"/>
      <c r="G1363" s="21" t="n"/>
      <c r="H1363" s="21" t="n"/>
      <c r="I1363" s="21" t="n"/>
      <c r="J1363" s="21" t="n"/>
      <c r="K1363" s="21" t="n"/>
      <c r="L1363" s="21" t="n"/>
      <c r="M1363" s="21" t="n"/>
      <c r="N1363" s="21" t="n"/>
    </row>
    <row r="1364" ht="14.25" customHeight="1" s="474">
      <c r="A1364" s="603" t="n"/>
      <c r="B1364" s="21" t="n"/>
      <c r="C1364" s="21" t="n"/>
      <c r="D1364" s="21" t="n"/>
      <c r="E1364" s="21" t="n"/>
      <c r="F1364" s="21" t="n"/>
      <c r="G1364" s="21" t="n"/>
      <c r="H1364" s="21" t="n"/>
      <c r="I1364" s="21" t="n"/>
      <c r="J1364" s="21" t="n"/>
      <c r="K1364" s="21" t="n"/>
      <c r="L1364" s="21" t="n"/>
      <c r="M1364" s="21" t="n"/>
      <c r="N1364" s="21" t="n"/>
    </row>
    <row r="1365" ht="14.25" customHeight="1" s="474">
      <c r="A1365" s="603" t="n"/>
      <c r="B1365" s="21" t="n"/>
      <c r="C1365" s="21" t="n"/>
      <c r="D1365" s="21" t="n"/>
      <c r="E1365" s="21" t="n"/>
      <c r="F1365" s="21" t="n"/>
      <c r="G1365" s="21" t="n"/>
      <c r="H1365" s="21" t="n"/>
      <c r="I1365" s="21" t="n"/>
      <c r="J1365" s="21" t="n"/>
      <c r="K1365" s="21" t="n"/>
      <c r="L1365" s="21" t="n"/>
      <c r="M1365" s="21" t="n"/>
      <c r="N1365" s="21" t="n"/>
    </row>
    <row r="1366" ht="14.25" customHeight="1" s="474">
      <c r="A1366" s="603" t="n"/>
      <c r="B1366" s="21" t="n"/>
      <c r="C1366" s="21" t="n"/>
      <c r="D1366" s="21" t="n"/>
      <c r="E1366" s="21" t="n"/>
      <c r="F1366" s="21" t="n"/>
      <c r="G1366" s="21" t="n"/>
      <c r="H1366" s="21" t="n"/>
      <c r="I1366" s="21" t="n"/>
      <c r="J1366" s="21" t="n"/>
      <c r="K1366" s="21" t="n"/>
      <c r="L1366" s="21" t="n"/>
      <c r="M1366" s="21" t="n"/>
      <c r="N1366" s="21" t="n"/>
    </row>
    <row r="1367" ht="14.25" customHeight="1" s="474">
      <c r="A1367" s="603" t="n"/>
      <c r="B1367" s="21" t="n"/>
      <c r="C1367" s="21" t="n"/>
      <c r="D1367" s="21" t="n"/>
      <c r="E1367" s="21" t="n"/>
      <c r="F1367" s="21" t="n"/>
      <c r="G1367" s="21" t="n"/>
      <c r="H1367" s="21" t="n"/>
      <c r="I1367" s="21" t="n"/>
      <c r="J1367" s="21" t="n"/>
      <c r="K1367" s="21" t="n"/>
      <c r="L1367" s="21" t="n"/>
      <c r="M1367" s="21" t="n"/>
      <c r="N1367" s="21" t="n"/>
    </row>
    <row r="1368" ht="14.25" customHeight="1" s="474">
      <c r="A1368" s="603" t="n"/>
      <c r="B1368" s="21" t="n"/>
      <c r="C1368" s="21" t="n"/>
      <c r="D1368" s="21" t="n"/>
      <c r="E1368" s="21" t="n"/>
      <c r="F1368" s="21" t="n"/>
      <c r="G1368" s="21" t="n"/>
      <c r="H1368" s="21" t="n"/>
      <c r="I1368" s="21" t="n"/>
      <c r="J1368" s="21" t="n"/>
      <c r="K1368" s="21" t="n"/>
      <c r="L1368" s="21" t="n"/>
      <c r="M1368" s="21" t="n"/>
      <c r="N1368" s="21" t="n"/>
    </row>
    <row r="1369" ht="14.25" customHeight="1" s="474">
      <c r="A1369" s="603" t="n"/>
      <c r="B1369" s="21" t="n"/>
      <c r="C1369" s="21" t="n"/>
      <c r="D1369" s="21" t="n"/>
      <c r="E1369" s="21" t="n"/>
      <c r="F1369" s="21" t="n"/>
      <c r="G1369" s="21" t="n"/>
      <c r="H1369" s="21" t="n"/>
      <c r="I1369" s="21" t="n"/>
      <c r="J1369" s="21" t="n"/>
      <c r="K1369" s="21" t="n"/>
      <c r="L1369" s="21" t="n"/>
      <c r="M1369" s="21" t="n"/>
      <c r="N1369" s="21" t="n"/>
    </row>
    <row r="1370" ht="14.25" customHeight="1" s="474">
      <c r="A1370" s="603" t="n"/>
      <c r="B1370" s="21" t="n"/>
      <c r="C1370" s="21" t="n"/>
      <c r="D1370" s="21" t="n"/>
      <c r="E1370" s="21" t="n"/>
      <c r="F1370" s="21" t="n"/>
      <c r="G1370" s="21" t="n"/>
      <c r="H1370" s="21" t="n"/>
      <c r="I1370" s="21" t="n"/>
      <c r="J1370" s="21" t="n"/>
      <c r="K1370" s="21" t="n"/>
      <c r="L1370" s="21" t="n"/>
      <c r="M1370" s="21" t="n"/>
      <c r="N1370" s="21" t="n"/>
    </row>
    <row r="1371" ht="14.25" customHeight="1" s="474">
      <c r="A1371" s="603" t="n"/>
      <c r="B1371" s="21" t="n"/>
      <c r="C1371" s="21" t="n"/>
      <c r="D1371" s="21" t="n"/>
      <c r="E1371" s="21" t="n"/>
      <c r="F1371" s="21" t="n"/>
      <c r="G1371" s="21" t="n"/>
      <c r="H1371" s="21" t="n"/>
      <c r="I1371" s="21" t="n"/>
      <c r="J1371" s="21" t="n"/>
      <c r="K1371" s="21" t="n"/>
      <c r="L1371" s="21" t="n"/>
      <c r="M1371" s="21" t="n"/>
      <c r="N1371" s="21" t="n"/>
    </row>
    <row r="1372" ht="14.25" customHeight="1" s="474">
      <c r="A1372" s="603" t="n"/>
      <c r="B1372" s="21" t="n"/>
      <c r="C1372" s="21" t="n"/>
      <c r="D1372" s="21" t="n"/>
      <c r="E1372" s="21" t="n"/>
      <c r="F1372" s="21" t="n"/>
      <c r="G1372" s="21" t="n"/>
      <c r="H1372" s="21" t="n"/>
      <c r="I1372" s="21" t="n"/>
      <c r="J1372" s="21" t="n"/>
      <c r="K1372" s="21" t="n"/>
      <c r="L1372" s="21" t="n"/>
      <c r="M1372" s="21" t="n"/>
      <c r="N1372" s="21" t="n"/>
    </row>
    <row r="1373" ht="14.25" customHeight="1" s="474">
      <c r="A1373" s="603" t="n"/>
      <c r="B1373" s="21" t="n"/>
      <c r="C1373" s="21" t="n"/>
      <c r="D1373" s="21" t="n"/>
      <c r="E1373" s="21" t="n"/>
      <c r="F1373" s="21" t="n"/>
      <c r="G1373" s="21" t="n"/>
      <c r="H1373" s="21" t="n"/>
      <c r="I1373" s="21" t="n"/>
      <c r="J1373" s="21" t="n"/>
      <c r="K1373" s="21" t="n"/>
      <c r="L1373" s="21" t="n"/>
      <c r="M1373" s="21" t="n"/>
      <c r="N1373" s="21" t="n"/>
    </row>
    <row r="1374" ht="14.25" customHeight="1" s="474">
      <c r="A1374" s="603" t="n"/>
      <c r="B1374" s="21" t="n"/>
      <c r="C1374" s="21" t="n"/>
      <c r="D1374" s="21" t="n"/>
      <c r="E1374" s="21" t="n"/>
      <c r="F1374" s="21" t="n"/>
      <c r="G1374" s="21" t="n"/>
      <c r="H1374" s="21" t="n"/>
      <c r="I1374" s="21" t="n"/>
      <c r="J1374" s="21" t="n"/>
      <c r="K1374" s="21" t="n"/>
      <c r="L1374" s="21" t="n"/>
      <c r="M1374" s="21" t="n"/>
      <c r="N1374" s="21" t="n"/>
    </row>
    <row r="1375" ht="14.25" customHeight="1" s="474">
      <c r="A1375" s="603" t="n"/>
      <c r="B1375" s="21" t="n"/>
      <c r="C1375" s="21" t="n"/>
      <c r="D1375" s="21" t="n"/>
      <c r="E1375" s="21" t="n"/>
      <c r="F1375" s="21" t="n"/>
      <c r="G1375" s="21" t="n"/>
      <c r="H1375" s="21" t="n"/>
      <c r="I1375" s="21" t="n"/>
      <c r="J1375" s="21" t="n"/>
      <c r="K1375" s="21" t="n"/>
      <c r="L1375" s="21" t="n"/>
      <c r="M1375" s="21" t="n"/>
      <c r="N1375" s="21" t="n"/>
    </row>
    <row r="1376" ht="14.25" customHeight="1" s="474">
      <c r="A1376" s="603" t="n"/>
      <c r="B1376" s="21" t="n"/>
      <c r="C1376" s="21" t="n"/>
      <c r="D1376" s="21" t="n"/>
      <c r="E1376" s="21" t="n"/>
      <c r="F1376" s="21" t="n"/>
      <c r="G1376" s="21" t="n"/>
      <c r="H1376" s="21" t="n"/>
      <c r="I1376" s="21" t="n"/>
      <c r="J1376" s="21" t="n"/>
      <c r="K1376" s="21" t="n"/>
      <c r="L1376" s="21" t="n"/>
      <c r="M1376" s="21" t="n"/>
      <c r="N1376" s="21" t="n"/>
    </row>
    <row r="1377" ht="14.25" customHeight="1" s="474">
      <c r="A1377" s="603" t="n"/>
      <c r="B1377" s="21" t="n"/>
      <c r="C1377" s="21" t="n"/>
      <c r="D1377" s="21" t="n"/>
      <c r="E1377" s="21" t="n"/>
      <c r="F1377" s="21" t="n"/>
      <c r="G1377" s="21" t="n"/>
      <c r="H1377" s="21" t="n"/>
      <c r="I1377" s="21" t="n"/>
      <c r="J1377" s="21" t="n"/>
      <c r="K1377" s="21" t="n"/>
      <c r="L1377" s="21" t="n"/>
      <c r="M1377" s="21" t="n"/>
      <c r="N1377" s="21" t="n"/>
    </row>
    <row r="1378" ht="14.25" customHeight="1" s="474">
      <c r="A1378" s="603" t="n"/>
      <c r="B1378" s="21" t="n"/>
      <c r="C1378" s="21" t="n"/>
      <c r="D1378" s="21" t="n"/>
      <c r="E1378" s="21" t="n"/>
      <c r="F1378" s="21" t="n"/>
      <c r="G1378" s="21" t="n"/>
      <c r="H1378" s="21" t="n"/>
      <c r="I1378" s="21" t="n"/>
      <c r="J1378" s="21" t="n"/>
      <c r="K1378" s="21" t="n"/>
      <c r="L1378" s="21" t="n"/>
      <c r="M1378" s="21" t="n"/>
      <c r="N1378" s="21" t="n"/>
    </row>
    <row r="1379" ht="14.25" customHeight="1" s="474">
      <c r="A1379" s="603" t="n"/>
      <c r="B1379" s="21" t="n"/>
      <c r="C1379" s="21" t="n"/>
      <c r="D1379" s="21" t="n"/>
      <c r="E1379" s="21" t="n"/>
      <c r="F1379" s="21" t="n"/>
      <c r="G1379" s="21" t="n"/>
      <c r="H1379" s="21" t="n"/>
      <c r="I1379" s="21" t="n"/>
      <c r="J1379" s="21" t="n"/>
      <c r="K1379" s="21" t="n"/>
      <c r="L1379" s="21" t="n"/>
      <c r="M1379" s="21" t="n"/>
      <c r="N1379" s="21" t="n"/>
    </row>
    <row r="1380" ht="14.25" customHeight="1" s="474">
      <c r="A1380" s="603" t="n"/>
      <c r="B1380" s="21" t="n"/>
      <c r="C1380" s="21" t="n"/>
      <c r="D1380" s="21" t="n"/>
      <c r="E1380" s="21" t="n"/>
      <c r="F1380" s="21" t="n"/>
      <c r="G1380" s="21" t="n"/>
      <c r="H1380" s="21" t="n"/>
      <c r="I1380" s="21" t="n"/>
      <c r="J1380" s="21" t="n"/>
      <c r="K1380" s="21" t="n"/>
      <c r="L1380" s="21" t="n"/>
      <c r="M1380" s="21" t="n"/>
      <c r="N1380" s="21" t="n"/>
    </row>
    <row r="1381" ht="14.25" customHeight="1" s="474">
      <c r="A1381" s="603" t="n"/>
      <c r="B1381" s="21" t="n"/>
      <c r="C1381" s="21" t="n"/>
      <c r="D1381" s="21" t="n"/>
      <c r="E1381" s="21" t="n"/>
      <c r="F1381" s="21" t="n"/>
      <c r="G1381" s="21" t="n"/>
      <c r="H1381" s="21" t="n"/>
      <c r="I1381" s="21" t="n"/>
      <c r="J1381" s="21" t="n"/>
      <c r="K1381" s="21" t="n"/>
      <c r="L1381" s="21" t="n"/>
      <c r="M1381" s="21" t="n"/>
      <c r="N1381" s="21" t="n"/>
    </row>
    <row r="1382" ht="14.25" customHeight="1" s="474">
      <c r="A1382" s="603" t="n"/>
      <c r="B1382" s="21" t="n"/>
      <c r="C1382" s="21" t="n"/>
      <c r="D1382" s="21" t="n"/>
      <c r="E1382" s="21" t="n"/>
      <c r="F1382" s="21" t="n"/>
      <c r="G1382" s="21" t="n"/>
      <c r="H1382" s="21" t="n"/>
      <c r="I1382" s="21" t="n"/>
      <c r="J1382" s="21" t="n"/>
      <c r="K1382" s="21" t="n"/>
      <c r="L1382" s="21" t="n"/>
      <c r="M1382" s="21" t="n"/>
      <c r="N1382" s="21" t="n"/>
    </row>
    <row r="1383" ht="14.25" customHeight="1" s="474">
      <c r="A1383" s="603" t="n"/>
      <c r="B1383" s="21" t="n"/>
      <c r="C1383" s="21" t="n"/>
      <c r="D1383" s="21" t="n"/>
      <c r="E1383" s="21" t="n"/>
      <c r="F1383" s="21" t="n"/>
      <c r="G1383" s="21" t="n"/>
      <c r="H1383" s="21" t="n"/>
      <c r="I1383" s="21" t="n"/>
      <c r="J1383" s="21" t="n"/>
      <c r="K1383" s="21" t="n"/>
      <c r="L1383" s="21" t="n"/>
      <c r="M1383" s="21" t="n"/>
      <c r="N1383" s="21" t="n"/>
    </row>
    <row r="1384" ht="14.25" customHeight="1" s="474">
      <c r="A1384" s="603" t="n"/>
      <c r="B1384" s="21" t="n"/>
      <c r="C1384" s="21" t="n"/>
      <c r="D1384" s="21" t="n"/>
      <c r="E1384" s="21" t="n"/>
      <c r="F1384" s="21" t="n"/>
      <c r="G1384" s="21" t="n"/>
      <c r="H1384" s="21" t="n"/>
      <c r="I1384" s="21" t="n"/>
      <c r="J1384" s="21" t="n"/>
      <c r="K1384" s="21" t="n"/>
      <c r="L1384" s="21" t="n"/>
      <c r="M1384" s="21" t="n"/>
      <c r="N1384" s="21" t="n"/>
    </row>
    <row r="1385" ht="14.25" customHeight="1" s="474">
      <c r="A1385" s="603" t="n"/>
      <c r="B1385" s="21" t="n"/>
      <c r="C1385" s="21" t="n"/>
      <c r="D1385" s="21" t="n"/>
      <c r="E1385" s="21" t="n"/>
      <c r="F1385" s="21" t="n"/>
      <c r="G1385" s="21" t="n"/>
      <c r="H1385" s="21" t="n"/>
      <c r="I1385" s="21" t="n"/>
      <c r="J1385" s="21" t="n"/>
      <c r="K1385" s="21" t="n"/>
      <c r="L1385" s="21" t="n"/>
      <c r="M1385" s="21" t="n"/>
      <c r="N1385" s="21" t="n"/>
    </row>
    <row r="1386" ht="14.25" customHeight="1" s="474">
      <c r="A1386" s="603" t="n"/>
      <c r="B1386" s="21" t="n"/>
      <c r="C1386" s="21" t="n"/>
      <c r="D1386" s="21" t="n"/>
      <c r="E1386" s="21" t="n"/>
      <c r="F1386" s="21" t="n"/>
      <c r="G1386" s="21" t="n"/>
      <c r="H1386" s="21" t="n"/>
      <c r="I1386" s="21" t="n"/>
      <c r="J1386" s="21" t="n"/>
      <c r="K1386" s="21" t="n"/>
      <c r="L1386" s="21" t="n"/>
      <c r="M1386" s="21" t="n"/>
      <c r="N1386" s="21" t="n"/>
    </row>
    <row r="1387" ht="14.25" customHeight="1" s="474">
      <c r="A1387" s="603" t="n"/>
      <c r="B1387" s="21" t="n"/>
      <c r="C1387" s="21" t="n"/>
      <c r="D1387" s="21" t="n"/>
      <c r="E1387" s="21" t="n"/>
      <c r="F1387" s="21" t="n"/>
      <c r="G1387" s="21" t="n"/>
      <c r="H1387" s="21" t="n"/>
      <c r="I1387" s="21" t="n"/>
      <c r="J1387" s="21" t="n"/>
      <c r="K1387" s="21" t="n"/>
      <c r="L1387" s="21" t="n"/>
      <c r="M1387" s="21" t="n"/>
      <c r="N1387" s="21" t="n"/>
    </row>
    <row r="1388" ht="14.25" customHeight="1" s="474">
      <c r="A1388" s="603" t="n"/>
      <c r="B1388" s="21" t="n"/>
      <c r="C1388" s="21" t="n"/>
      <c r="D1388" s="21" t="n"/>
      <c r="E1388" s="21" t="n"/>
      <c r="F1388" s="21" t="n"/>
      <c r="G1388" s="21" t="n"/>
      <c r="H1388" s="21" t="n"/>
      <c r="I1388" s="21" t="n"/>
      <c r="J1388" s="21" t="n"/>
      <c r="K1388" s="21" t="n"/>
      <c r="L1388" s="21" t="n"/>
      <c r="M1388" s="21" t="n"/>
      <c r="N1388" s="21" t="n"/>
    </row>
    <row r="1389" ht="14.25" customHeight="1" s="474">
      <c r="A1389" s="603" t="n"/>
      <c r="B1389" s="21" t="n"/>
      <c r="C1389" s="21" t="n"/>
      <c r="D1389" s="21" t="n"/>
      <c r="E1389" s="21" t="n"/>
      <c r="F1389" s="21" t="n"/>
      <c r="G1389" s="21" t="n"/>
      <c r="H1389" s="21" t="n"/>
      <c r="I1389" s="21" t="n"/>
      <c r="J1389" s="21" t="n"/>
      <c r="K1389" s="21" t="n"/>
      <c r="L1389" s="21" t="n"/>
      <c r="M1389" s="21" t="n"/>
      <c r="N1389" s="21" t="n"/>
    </row>
    <row r="1390" ht="14.25" customHeight="1" s="474">
      <c r="A1390" s="603" t="n"/>
      <c r="B1390" s="21" t="n"/>
      <c r="C1390" s="21" t="n"/>
      <c r="D1390" s="21" t="n"/>
      <c r="E1390" s="21" t="n"/>
      <c r="F1390" s="21" t="n"/>
      <c r="G1390" s="21" t="n"/>
      <c r="H1390" s="21" t="n"/>
      <c r="I1390" s="21" t="n"/>
      <c r="J1390" s="21" t="n"/>
      <c r="K1390" s="21" t="n"/>
      <c r="L1390" s="21" t="n"/>
      <c r="M1390" s="21" t="n"/>
      <c r="N1390" s="21" t="n"/>
    </row>
    <row r="1391" ht="14.25" customHeight="1" s="474">
      <c r="A1391" s="603" t="n"/>
      <c r="B1391" s="21" t="n"/>
      <c r="C1391" s="21" t="n"/>
      <c r="D1391" s="21" t="n"/>
      <c r="E1391" s="21" t="n"/>
      <c r="F1391" s="21" t="n"/>
      <c r="G1391" s="21" t="n"/>
      <c r="H1391" s="21" t="n"/>
      <c r="I1391" s="21" t="n"/>
      <c r="J1391" s="21" t="n"/>
      <c r="K1391" s="21" t="n"/>
      <c r="L1391" s="21" t="n"/>
      <c r="M1391" s="21" t="n"/>
      <c r="N1391" s="21" t="n"/>
    </row>
    <row r="1392" ht="14.25" customHeight="1" s="474">
      <c r="A1392" s="603" t="n"/>
      <c r="B1392" s="21" t="n"/>
      <c r="C1392" s="21" t="n"/>
      <c r="D1392" s="21" t="n"/>
      <c r="E1392" s="21" t="n"/>
      <c r="F1392" s="21" t="n"/>
      <c r="G1392" s="21" t="n"/>
      <c r="H1392" s="21" t="n"/>
      <c r="I1392" s="21" t="n"/>
      <c r="J1392" s="21" t="n"/>
      <c r="K1392" s="21" t="n"/>
      <c r="L1392" s="21" t="n"/>
      <c r="M1392" s="21" t="n"/>
      <c r="N1392" s="21" t="n"/>
    </row>
    <row r="1393" ht="14.25" customHeight="1" s="474">
      <c r="A1393" s="603" t="n"/>
      <c r="B1393" s="21" t="n"/>
      <c r="C1393" s="21" t="n"/>
      <c r="D1393" s="21" t="n"/>
      <c r="E1393" s="21" t="n"/>
      <c r="F1393" s="21" t="n"/>
      <c r="G1393" s="21" t="n"/>
      <c r="H1393" s="21" t="n"/>
      <c r="I1393" s="21" t="n"/>
      <c r="J1393" s="21" t="n"/>
      <c r="K1393" s="21" t="n"/>
      <c r="L1393" s="21" t="n"/>
      <c r="M1393" s="21" t="n"/>
      <c r="N1393" s="21" t="n"/>
    </row>
    <row r="1394" ht="14.25" customHeight="1" s="474">
      <c r="A1394" s="603" t="n"/>
      <c r="B1394" s="21" t="n"/>
      <c r="C1394" s="21" t="n"/>
      <c r="D1394" s="21" t="n"/>
      <c r="E1394" s="21" t="n"/>
      <c r="F1394" s="21" t="n"/>
      <c r="G1394" s="21" t="n"/>
      <c r="H1394" s="21" t="n"/>
      <c r="I1394" s="21" t="n"/>
      <c r="J1394" s="21" t="n"/>
      <c r="K1394" s="21" t="n"/>
      <c r="L1394" s="21" t="n"/>
      <c r="M1394" s="21" t="n"/>
      <c r="N1394" s="21" t="n"/>
    </row>
    <row r="1395" ht="14.25" customHeight="1" s="474">
      <c r="A1395" s="603" t="n"/>
      <c r="B1395" s="21" t="n"/>
      <c r="C1395" s="21" t="n"/>
      <c r="D1395" s="21" t="n"/>
      <c r="E1395" s="21" t="n"/>
      <c r="F1395" s="21" t="n"/>
      <c r="G1395" s="21" t="n"/>
      <c r="H1395" s="21" t="n"/>
      <c r="I1395" s="21" t="n"/>
      <c r="J1395" s="21" t="n"/>
      <c r="K1395" s="21" t="n"/>
      <c r="L1395" s="21" t="n"/>
      <c r="M1395" s="21" t="n"/>
      <c r="N1395" s="21" t="n"/>
    </row>
    <row r="1396" ht="14.25" customHeight="1" s="474">
      <c r="A1396" s="603" t="n"/>
      <c r="B1396" s="21" t="n"/>
      <c r="C1396" s="21" t="n"/>
      <c r="D1396" s="21" t="n"/>
      <c r="E1396" s="21" t="n"/>
      <c r="F1396" s="21" t="n"/>
      <c r="G1396" s="21" t="n"/>
      <c r="H1396" s="21" t="n"/>
      <c r="I1396" s="21" t="n"/>
      <c r="J1396" s="21" t="n"/>
      <c r="K1396" s="21" t="n"/>
      <c r="L1396" s="21" t="n"/>
      <c r="M1396" s="21" t="n"/>
      <c r="N1396" s="21" t="n"/>
    </row>
    <row r="1397" ht="14.25" customHeight="1" s="474">
      <c r="A1397" s="603" t="n"/>
      <c r="B1397" s="21" t="n"/>
      <c r="C1397" s="21" t="n"/>
      <c r="D1397" s="21" t="n"/>
      <c r="E1397" s="21" t="n"/>
      <c r="F1397" s="21" t="n"/>
      <c r="G1397" s="21" t="n"/>
      <c r="H1397" s="21" t="n"/>
      <c r="I1397" s="21" t="n"/>
      <c r="J1397" s="21" t="n"/>
      <c r="K1397" s="21" t="n"/>
      <c r="L1397" s="21" t="n"/>
      <c r="M1397" s="21" t="n"/>
      <c r="N1397" s="21" t="n"/>
    </row>
    <row r="1398" ht="14.25" customHeight="1" s="474">
      <c r="A1398" s="603" t="n"/>
      <c r="B1398" s="21" t="n"/>
      <c r="C1398" s="21" t="n"/>
      <c r="D1398" s="21" t="n"/>
      <c r="E1398" s="21" t="n"/>
      <c r="F1398" s="21" t="n"/>
      <c r="G1398" s="21" t="n"/>
      <c r="H1398" s="21" t="n"/>
      <c r="I1398" s="21" t="n"/>
      <c r="J1398" s="21" t="n"/>
      <c r="K1398" s="21" t="n"/>
      <c r="L1398" s="21" t="n"/>
      <c r="M1398" s="21" t="n"/>
      <c r="N1398" s="21" t="n"/>
    </row>
    <row r="1399" ht="14.25" customHeight="1" s="474">
      <c r="A1399" s="603" t="n"/>
      <c r="B1399" s="21" t="n"/>
      <c r="C1399" s="21" t="n"/>
      <c r="D1399" s="21" t="n"/>
      <c r="E1399" s="21" t="n"/>
      <c r="F1399" s="21" t="n"/>
      <c r="G1399" s="21" t="n"/>
      <c r="H1399" s="21" t="n"/>
      <c r="I1399" s="21" t="n"/>
      <c r="J1399" s="21" t="n"/>
      <c r="K1399" s="21" t="n"/>
      <c r="L1399" s="21" t="n"/>
      <c r="M1399" s="21" t="n"/>
      <c r="N1399" s="21" t="n"/>
    </row>
    <row r="1400" ht="14.25" customHeight="1" s="474">
      <c r="A1400" s="603" t="n"/>
      <c r="B1400" s="21" t="n"/>
      <c r="C1400" s="21" t="n"/>
      <c r="D1400" s="21" t="n"/>
      <c r="E1400" s="21" t="n"/>
      <c r="F1400" s="21" t="n"/>
      <c r="G1400" s="21" t="n"/>
      <c r="H1400" s="21" t="n"/>
      <c r="I1400" s="21" t="n"/>
      <c r="J1400" s="21" t="n"/>
      <c r="K1400" s="21" t="n"/>
      <c r="L1400" s="21" t="n"/>
      <c r="M1400" s="21" t="n"/>
      <c r="N1400" s="21" t="n"/>
    </row>
    <row r="1401" ht="14.25" customHeight="1" s="474">
      <c r="A1401" s="603" t="n"/>
      <c r="B1401" s="21" t="n"/>
      <c r="C1401" s="21" t="n"/>
      <c r="D1401" s="21" t="n"/>
      <c r="E1401" s="21" t="n"/>
      <c r="F1401" s="21" t="n"/>
      <c r="G1401" s="21" t="n"/>
      <c r="H1401" s="21" t="n"/>
      <c r="I1401" s="21" t="n"/>
      <c r="J1401" s="21" t="n"/>
      <c r="K1401" s="21" t="n"/>
      <c r="L1401" s="21" t="n"/>
      <c r="M1401" s="21" t="n"/>
      <c r="N1401" s="21" t="n"/>
    </row>
    <row r="1402" ht="14.25" customHeight="1" s="474">
      <c r="A1402" s="603" t="n"/>
      <c r="B1402" s="21" t="n"/>
      <c r="C1402" s="21" t="n"/>
      <c r="D1402" s="21" t="n"/>
      <c r="E1402" s="21" t="n"/>
      <c r="F1402" s="21" t="n"/>
      <c r="G1402" s="21" t="n"/>
      <c r="H1402" s="21" t="n"/>
      <c r="I1402" s="21" t="n"/>
      <c r="J1402" s="21" t="n"/>
      <c r="K1402" s="21" t="n"/>
      <c r="L1402" s="21" t="n"/>
      <c r="M1402" s="21" t="n"/>
      <c r="N1402" s="21" t="n"/>
    </row>
    <row r="1403" ht="14.25" customHeight="1" s="474">
      <c r="A1403" s="603" t="n"/>
      <c r="B1403" s="21" t="n"/>
      <c r="C1403" s="21" t="n"/>
      <c r="D1403" s="21" t="n"/>
      <c r="E1403" s="21" t="n"/>
      <c r="F1403" s="21" t="n"/>
      <c r="G1403" s="21" t="n"/>
      <c r="H1403" s="21" t="n"/>
      <c r="I1403" s="21" t="n"/>
      <c r="J1403" s="21" t="n"/>
      <c r="K1403" s="21" t="n"/>
      <c r="L1403" s="21" t="n"/>
      <c r="M1403" s="21" t="n"/>
      <c r="N1403" s="21" t="n"/>
    </row>
    <row r="1404" ht="14.25" customHeight="1" s="474">
      <c r="A1404" s="603" t="n"/>
      <c r="B1404" s="21" t="n"/>
      <c r="C1404" s="21" t="n"/>
      <c r="D1404" s="21" t="n"/>
      <c r="E1404" s="21" t="n"/>
      <c r="F1404" s="21" t="n"/>
      <c r="G1404" s="21" t="n"/>
      <c r="H1404" s="21" t="n"/>
      <c r="I1404" s="21" t="n"/>
      <c r="J1404" s="21" t="n"/>
      <c r="K1404" s="21" t="n"/>
      <c r="L1404" s="21" t="n"/>
      <c r="M1404" s="21" t="n"/>
      <c r="N1404" s="21" t="n"/>
    </row>
    <row r="1405" ht="14.25" customHeight="1" s="474">
      <c r="A1405" s="603" t="n"/>
      <c r="B1405" s="21" t="n"/>
      <c r="C1405" s="21" t="n"/>
      <c r="D1405" s="21" t="n"/>
      <c r="E1405" s="21" t="n"/>
      <c r="F1405" s="21" t="n"/>
      <c r="G1405" s="21" t="n"/>
      <c r="H1405" s="21" t="n"/>
      <c r="I1405" s="21" t="n"/>
      <c r="J1405" s="21" t="n"/>
      <c r="K1405" s="21" t="n"/>
      <c r="L1405" s="21" t="n"/>
      <c r="M1405" s="21" t="n"/>
      <c r="N1405" s="21" t="n"/>
    </row>
    <row r="1406" ht="14.25" customHeight="1" s="474">
      <c r="A1406" s="603" t="n"/>
      <c r="B1406" s="21" t="n"/>
      <c r="C1406" s="21" t="n"/>
      <c r="D1406" s="21" t="n"/>
      <c r="E1406" s="21" t="n"/>
      <c r="F1406" s="21" t="n"/>
      <c r="G1406" s="21" t="n"/>
      <c r="H1406" s="21" t="n"/>
      <c r="I1406" s="21" t="n"/>
      <c r="J1406" s="21" t="n"/>
      <c r="K1406" s="21" t="n"/>
      <c r="L1406" s="21" t="n"/>
      <c r="M1406" s="21" t="n"/>
      <c r="N1406" s="21" t="n"/>
    </row>
    <row r="1407" ht="14.25" customHeight="1" s="474">
      <c r="A1407" s="603" t="n"/>
      <c r="B1407" s="21" t="n"/>
      <c r="C1407" s="21" t="n"/>
      <c r="D1407" s="21" t="n"/>
      <c r="E1407" s="21" t="n"/>
      <c r="F1407" s="21" t="n"/>
      <c r="G1407" s="21" t="n"/>
      <c r="H1407" s="21" t="n"/>
      <c r="I1407" s="21" t="n"/>
      <c r="J1407" s="21" t="n"/>
      <c r="K1407" s="21" t="n"/>
      <c r="L1407" s="21" t="n"/>
      <c r="M1407" s="21" t="n"/>
      <c r="N1407" s="21" t="n"/>
    </row>
    <row r="1408" ht="14.25" customHeight="1" s="474">
      <c r="A1408" s="603" t="n"/>
      <c r="B1408" s="21" t="n"/>
      <c r="C1408" s="21" t="n"/>
      <c r="D1408" s="21" t="n"/>
      <c r="E1408" s="21" t="n"/>
      <c r="F1408" s="21" t="n"/>
      <c r="G1408" s="21" t="n"/>
      <c r="H1408" s="21" t="n"/>
      <c r="I1408" s="21" t="n"/>
      <c r="J1408" s="21" t="n"/>
      <c r="K1408" s="21" t="n"/>
      <c r="L1408" s="21" t="n"/>
      <c r="M1408" s="21" t="n"/>
      <c r="N1408" s="21" t="n"/>
    </row>
    <row r="1409" ht="14.25" customHeight="1" s="474">
      <c r="A1409" s="603" t="n"/>
      <c r="B1409" s="21" t="n"/>
      <c r="C1409" s="21" t="n"/>
      <c r="D1409" s="21" t="n"/>
      <c r="E1409" s="21" t="n"/>
      <c r="F1409" s="21" t="n"/>
      <c r="G1409" s="21" t="n"/>
      <c r="H1409" s="21" t="n"/>
      <c r="I1409" s="21" t="n"/>
      <c r="J1409" s="21" t="n"/>
      <c r="K1409" s="21" t="n"/>
      <c r="L1409" s="21" t="n"/>
      <c r="M1409" s="21" t="n"/>
      <c r="N1409" s="21" t="n"/>
    </row>
    <row r="1410" ht="14.25" customHeight="1" s="474">
      <c r="A1410" s="603" t="n"/>
      <c r="B1410" s="21" t="n"/>
      <c r="C1410" s="21" t="n"/>
      <c r="D1410" s="21" t="n"/>
      <c r="E1410" s="21" t="n"/>
      <c r="F1410" s="21" t="n"/>
      <c r="G1410" s="21" t="n"/>
      <c r="H1410" s="21" t="n"/>
      <c r="I1410" s="21" t="n"/>
      <c r="J1410" s="21" t="n"/>
      <c r="K1410" s="21" t="n"/>
      <c r="L1410" s="21" t="n"/>
      <c r="M1410" s="21" t="n"/>
      <c r="N1410" s="21" t="n"/>
    </row>
    <row r="1411" ht="14.25" customHeight="1" s="474">
      <c r="A1411" s="603" t="n"/>
      <c r="B1411" s="21" t="n"/>
      <c r="C1411" s="21" t="n"/>
      <c r="D1411" s="21" t="n"/>
      <c r="E1411" s="21" t="n"/>
      <c r="F1411" s="21" t="n"/>
      <c r="G1411" s="21" t="n"/>
      <c r="H1411" s="21" t="n"/>
      <c r="I1411" s="21" t="n"/>
      <c r="J1411" s="21" t="n"/>
      <c r="K1411" s="21" t="n"/>
      <c r="L1411" s="21" t="n"/>
      <c r="M1411" s="21" t="n"/>
      <c r="N1411" s="21" t="n"/>
    </row>
    <row r="1412" ht="14.25" customHeight="1" s="474">
      <c r="A1412" s="603" t="n"/>
      <c r="B1412" s="21" t="n"/>
      <c r="C1412" s="21" t="n"/>
      <c r="D1412" s="21" t="n"/>
      <c r="E1412" s="21" t="n"/>
      <c r="F1412" s="21" t="n"/>
      <c r="G1412" s="21" t="n"/>
      <c r="H1412" s="21" t="n"/>
      <c r="I1412" s="21" t="n"/>
      <c r="J1412" s="21" t="n"/>
      <c r="K1412" s="21" t="n"/>
      <c r="L1412" s="21" t="n"/>
      <c r="M1412" s="21" t="n"/>
      <c r="N1412" s="21" t="n"/>
    </row>
    <row r="1413" ht="14.25" customHeight="1" s="474">
      <c r="A1413" s="603" t="n"/>
      <c r="B1413" s="21" t="n"/>
      <c r="C1413" s="21" t="n"/>
      <c r="D1413" s="21" t="n"/>
      <c r="E1413" s="21" t="n"/>
      <c r="F1413" s="21" t="n"/>
      <c r="G1413" s="21" t="n"/>
      <c r="H1413" s="21" t="n"/>
      <c r="I1413" s="21" t="n"/>
      <c r="J1413" s="21" t="n"/>
      <c r="K1413" s="21" t="n"/>
      <c r="L1413" s="21" t="n"/>
      <c r="M1413" s="21" t="n"/>
      <c r="N1413" s="21" t="n"/>
    </row>
    <row r="1414" ht="14.25" customHeight="1" s="474">
      <c r="A1414" s="603" t="n"/>
      <c r="B1414" s="21" t="n"/>
      <c r="C1414" s="21" t="n"/>
      <c r="D1414" s="21" t="n"/>
      <c r="E1414" s="21" t="n"/>
      <c r="F1414" s="21" t="n"/>
      <c r="G1414" s="21" t="n"/>
      <c r="H1414" s="21" t="n"/>
      <c r="I1414" s="21" t="n"/>
      <c r="J1414" s="21" t="n"/>
      <c r="K1414" s="21" t="n"/>
      <c r="L1414" s="21" t="n"/>
      <c r="M1414" s="21" t="n"/>
      <c r="N1414" s="21" t="n"/>
    </row>
    <row r="1415" ht="14.25" customHeight="1" s="474">
      <c r="A1415" s="603" t="n"/>
      <c r="B1415" s="21" t="n"/>
      <c r="C1415" s="21" t="n"/>
      <c r="D1415" s="21" t="n"/>
      <c r="E1415" s="21" t="n"/>
      <c r="F1415" s="21" t="n"/>
      <c r="G1415" s="21" t="n"/>
      <c r="H1415" s="21" t="n"/>
      <c r="I1415" s="21" t="n"/>
      <c r="J1415" s="21" t="n"/>
      <c r="K1415" s="21" t="n"/>
      <c r="L1415" s="21" t="n"/>
      <c r="M1415" s="21" t="n"/>
      <c r="N1415" s="21" t="n"/>
    </row>
    <row r="1416" ht="14.25" customHeight="1" s="474">
      <c r="A1416" s="603" t="n"/>
      <c r="B1416" s="21" t="n"/>
      <c r="C1416" s="21" t="n"/>
      <c r="D1416" s="21" t="n"/>
      <c r="E1416" s="21" t="n"/>
      <c r="F1416" s="21" t="n"/>
      <c r="G1416" s="21" t="n"/>
      <c r="H1416" s="21" t="n"/>
      <c r="I1416" s="21" t="n"/>
      <c r="J1416" s="21" t="n"/>
      <c r="K1416" s="21" t="n"/>
      <c r="L1416" s="21" t="n"/>
      <c r="M1416" s="21" t="n"/>
      <c r="N1416" s="21" t="n"/>
    </row>
    <row r="1417" ht="14.25" customHeight="1" s="474">
      <c r="A1417" s="603" t="n"/>
      <c r="B1417" s="21" t="n"/>
      <c r="C1417" s="21" t="n"/>
      <c r="D1417" s="21" t="n"/>
      <c r="E1417" s="21" t="n"/>
      <c r="F1417" s="21" t="n"/>
      <c r="G1417" s="21" t="n"/>
      <c r="H1417" s="21" t="n"/>
      <c r="I1417" s="21" t="n"/>
      <c r="J1417" s="21" t="n"/>
      <c r="K1417" s="21" t="n"/>
      <c r="L1417" s="21" t="n"/>
      <c r="M1417" s="21" t="n"/>
      <c r="N1417" s="21" t="n"/>
    </row>
    <row r="1418" ht="14.25" customHeight="1" s="474">
      <c r="A1418" s="603" t="n"/>
      <c r="B1418" s="21" t="n"/>
      <c r="C1418" s="21" t="n"/>
      <c r="D1418" s="21" t="n"/>
      <c r="E1418" s="21" t="n"/>
      <c r="F1418" s="21" t="n"/>
      <c r="G1418" s="21" t="n"/>
      <c r="H1418" s="21" t="n"/>
      <c r="I1418" s="21" t="n"/>
      <c r="J1418" s="21" t="n"/>
      <c r="K1418" s="21" t="n"/>
      <c r="L1418" s="21" t="n"/>
      <c r="M1418" s="21" t="n"/>
      <c r="N1418" s="21" t="n"/>
    </row>
    <row r="1419" ht="14.25" customHeight="1" s="474">
      <c r="A1419" s="603" t="n"/>
      <c r="B1419" s="21" t="n"/>
      <c r="C1419" s="21" t="n"/>
      <c r="D1419" s="21" t="n"/>
      <c r="E1419" s="21" t="n"/>
      <c r="F1419" s="21" t="n"/>
      <c r="G1419" s="21" t="n"/>
      <c r="H1419" s="21" t="n"/>
      <c r="I1419" s="21" t="n"/>
      <c r="J1419" s="21" t="n"/>
      <c r="K1419" s="21" t="n"/>
      <c r="L1419" s="21" t="n"/>
      <c r="M1419" s="21" t="n"/>
      <c r="N1419" s="21" t="n"/>
    </row>
    <row r="1420" ht="14.25" customHeight="1" s="474">
      <c r="A1420" s="603" t="n"/>
      <c r="B1420" s="21" t="n"/>
      <c r="C1420" s="21" t="n"/>
      <c r="D1420" s="21" t="n"/>
      <c r="E1420" s="21" t="n"/>
      <c r="F1420" s="21" t="n"/>
      <c r="G1420" s="21" t="n"/>
      <c r="H1420" s="21" t="n"/>
      <c r="I1420" s="21" t="n"/>
      <c r="J1420" s="21" t="n"/>
      <c r="K1420" s="21" t="n"/>
      <c r="L1420" s="21" t="n"/>
      <c r="M1420" s="21" t="n"/>
      <c r="N1420" s="21" t="n"/>
    </row>
    <row r="1421" ht="14.25" customHeight="1" s="474">
      <c r="A1421" s="603" t="n"/>
      <c r="B1421" s="21" t="n"/>
      <c r="C1421" s="21" t="n"/>
      <c r="D1421" s="21" t="n"/>
      <c r="E1421" s="21" t="n"/>
      <c r="F1421" s="21" t="n"/>
      <c r="G1421" s="21" t="n"/>
      <c r="H1421" s="21" t="n"/>
      <c r="I1421" s="21" t="n"/>
      <c r="J1421" s="21" t="n"/>
      <c r="K1421" s="21" t="n"/>
      <c r="L1421" s="21" t="n"/>
      <c r="M1421" s="21" t="n"/>
      <c r="N1421" s="21" t="n"/>
    </row>
    <row r="1422" ht="14.25" customHeight="1" s="474">
      <c r="A1422" s="603" t="n"/>
      <c r="B1422" s="21" t="n"/>
      <c r="C1422" s="21" t="n"/>
      <c r="D1422" s="21" t="n"/>
      <c r="E1422" s="21" t="n"/>
      <c r="F1422" s="21" t="n"/>
      <c r="G1422" s="21" t="n"/>
      <c r="H1422" s="21" t="n"/>
      <c r="I1422" s="21" t="n"/>
      <c r="J1422" s="21" t="n"/>
      <c r="K1422" s="21" t="n"/>
      <c r="L1422" s="21" t="n"/>
      <c r="M1422" s="21" t="n"/>
      <c r="N1422" s="21" t="n"/>
    </row>
    <row r="1423" ht="14.25" customHeight="1" s="474">
      <c r="A1423" s="603" t="n"/>
      <c r="B1423" s="21" t="n"/>
      <c r="C1423" s="21" t="n"/>
      <c r="D1423" s="21" t="n"/>
      <c r="E1423" s="21" t="n"/>
      <c r="F1423" s="21" t="n"/>
      <c r="G1423" s="21" t="n"/>
      <c r="H1423" s="21" t="n"/>
      <c r="I1423" s="21" t="n"/>
      <c r="J1423" s="21" t="n"/>
      <c r="K1423" s="21" t="n"/>
      <c r="L1423" s="21" t="n"/>
      <c r="M1423" s="21" t="n"/>
      <c r="N1423" s="21" t="n"/>
    </row>
    <row r="1424" ht="14.25" customHeight="1" s="474">
      <c r="A1424" s="603" t="n"/>
      <c r="B1424" s="21" t="n"/>
      <c r="C1424" s="21" t="n"/>
      <c r="D1424" s="21" t="n"/>
      <c r="E1424" s="21" t="n"/>
      <c r="F1424" s="21" t="n"/>
      <c r="G1424" s="21" t="n"/>
      <c r="H1424" s="21" t="n"/>
      <c r="I1424" s="21" t="n"/>
      <c r="J1424" s="21" t="n"/>
      <c r="K1424" s="21" t="n"/>
      <c r="L1424" s="21" t="n"/>
      <c r="M1424" s="21" t="n"/>
      <c r="N1424" s="21" t="n"/>
    </row>
    <row r="1425" ht="14.25" customHeight="1" s="474">
      <c r="A1425" s="603" t="n"/>
      <c r="B1425" s="21" t="n"/>
      <c r="C1425" s="21" t="n"/>
      <c r="D1425" s="21" t="n"/>
      <c r="E1425" s="21" t="n"/>
      <c r="F1425" s="21" t="n"/>
      <c r="G1425" s="21" t="n"/>
      <c r="H1425" s="21" t="n"/>
      <c r="I1425" s="21" t="n"/>
      <c r="J1425" s="21" t="n"/>
      <c r="K1425" s="21" t="n"/>
      <c r="L1425" s="21" t="n"/>
      <c r="M1425" s="21" t="n"/>
      <c r="N1425" s="21" t="n"/>
    </row>
    <row r="1426" ht="14.25" customHeight="1" s="474">
      <c r="A1426" s="603" t="n"/>
      <c r="B1426" s="21" t="n"/>
      <c r="C1426" s="21" t="n"/>
      <c r="D1426" s="21" t="n"/>
      <c r="E1426" s="21" t="n"/>
      <c r="F1426" s="21" t="n"/>
      <c r="G1426" s="21" t="n"/>
      <c r="H1426" s="21" t="n"/>
      <c r="I1426" s="21" t="n"/>
      <c r="J1426" s="21" t="n"/>
      <c r="K1426" s="21" t="n"/>
      <c r="L1426" s="21" t="n"/>
      <c r="M1426" s="21" t="n"/>
      <c r="N1426" s="21" t="n"/>
    </row>
    <row r="1427" ht="14.25" customHeight="1" s="474">
      <c r="A1427" s="603" t="n"/>
      <c r="B1427" s="21" t="n"/>
      <c r="C1427" s="21" t="n"/>
      <c r="D1427" s="21" t="n"/>
      <c r="E1427" s="21" t="n"/>
      <c r="F1427" s="21" t="n"/>
      <c r="G1427" s="21" t="n"/>
      <c r="H1427" s="21" t="n"/>
      <c r="I1427" s="21" t="n"/>
      <c r="J1427" s="21" t="n"/>
      <c r="K1427" s="21" t="n"/>
      <c r="L1427" s="21" t="n"/>
      <c r="M1427" s="21" t="n"/>
      <c r="N1427" s="21" t="n"/>
    </row>
    <row r="1428" ht="14.25" customHeight="1" s="474">
      <c r="A1428" s="603" t="n"/>
      <c r="B1428" s="21" t="n"/>
      <c r="C1428" s="21" t="n"/>
      <c r="D1428" s="21" t="n"/>
      <c r="E1428" s="21" t="n"/>
      <c r="F1428" s="21" t="n"/>
      <c r="G1428" s="21" t="n"/>
      <c r="H1428" s="21" t="n"/>
      <c r="I1428" s="21" t="n"/>
      <c r="J1428" s="21" t="n"/>
      <c r="K1428" s="21" t="n"/>
      <c r="L1428" s="21" t="n"/>
      <c r="M1428" s="21" t="n"/>
      <c r="N1428" s="21" t="n"/>
    </row>
    <row r="1429" ht="14.25" customHeight="1" s="474">
      <c r="A1429" s="603" t="n"/>
      <c r="B1429" s="21" t="n"/>
      <c r="C1429" s="21" t="n"/>
      <c r="D1429" s="21" t="n"/>
      <c r="E1429" s="21" t="n"/>
      <c r="F1429" s="21" t="n"/>
      <c r="G1429" s="21" t="n"/>
      <c r="H1429" s="21" t="n"/>
      <c r="I1429" s="21" t="n"/>
      <c r="J1429" s="21" t="n"/>
      <c r="K1429" s="21" t="n"/>
      <c r="L1429" s="21" t="n"/>
      <c r="M1429" s="21" t="n"/>
      <c r="N1429" s="21" t="n"/>
    </row>
    <row r="1430" ht="14.25" customHeight="1" s="474">
      <c r="A1430" s="603" t="n"/>
      <c r="B1430" s="21" t="n"/>
      <c r="C1430" s="21" t="n"/>
      <c r="D1430" s="21" t="n"/>
      <c r="E1430" s="21" t="n"/>
      <c r="F1430" s="21" t="n"/>
      <c r="G1430" s="21" t="n"/>
      <c r="H1430" s="21" t="n"/>
      <c r="I1430" s="21" t="n"/>
      <c r="J1430" s="21" t="n"/>
      <c r="K1430" s="21" t="n"/>
      <c r="L1430" s="21" t="n"/>
      <c r="M1430" s="21" t="n"/>
      <c r="N1430" s="21" t="n"/>
    </row>
    <row r="1431" ht="14.25" customHeight="1" s="474">
      <c r="A1431" s="603" t="n"/>
      <c r="B1431" s="21" t="n"/>
      <c r="C1431" s="21" t="n"/>
      <c r="D1431" s="21" t="n"/>
      <c r="E1431" s="21" t="n"/>
      <c r="F1431" s="21" t="n"/>
      <c r="G1431" s="21" t="n"/>
      <c r="H1431" s="21" t="n"/>
      <c r="I1431" s="21" t="n"/>
      <c r="J1431" s="21" t="n"/>
      <c r="K1431" s="21" t="n"/>
      <c r="L1431" s="21" t="n"/>
      <c r="M1431" s="21" t="n"/>
      <c r="N1431" s="21" t="n"/>
    </row>
    <row r="1432" ht="14.25" customHeight="1" s="474">
      <c r="A1432" s="603" t="n"/>
      <c r="B1432" s="21" t="n"/>
      <c r="C1432" s="21" t="n"/>
      <c r="D1432" s="21" t="n"/>
      <c r="E1432" s="21" t="n"/>
      <c r="F1432" s="21" t="n"/>
      <c r="G1432" s="21" t="n"/>
      <c r="H1432" s="21" t="n"/>
      <c r="I1432" s="21" t="n"/>
      <c r="J1432" s="21" t="n"/>
      <c r="K1432" s="21" t="n"/>
      <c r="L1432" s="21" t="n"/>
      <c r="M1432" s="21" t="n"/>
      <c r="N1432" s="21" t="n"/>
    </row>
    <row r="1433" ht="14.25" customHeight="1" s="474">
      <c r="A1433" s="603" t="n"/>
      <c r="B1433" s="21" t="n"/>
      <c r="C1433" s="21" t="n"/>
      <c r="D1433" s="21" t="n"/>
      <c r="E1433" s="21" t="n"/>
      <c r="F1433" s="21" t="n"/>
      <c r="G1433" s="21" t="n"/>
      <c r="H1433" s="21" t="n"/>
      <c r="I1433" s="21" t="n"/>
      <c r="J1433" s="21" t="n"/>
      <c r="K1433" s="21" t="n"/>
      <c r="L1433" s="21" t="n"/>
      <c r="M1433" s="21" t="n"/>
      <c r="N1433" s="21" t="n"/>
    </row>
    <row r="1434" ht="14.25" customHeight="1" s="474">
      <c r="A1434" s="603" t="n"/>
      <c r="B1434" s="21" t="n"/>
      <c r="C1434" s="21" t="n"/>
      <c r="D1434" s="21" t="n"/>
      <c r="E1434" s="21" t="n"/>
      <c r="F1434" s="21" t="n"/>
      <c r="G1434" s="21" t="n"/>
      <c r="H1434" s="21" t="n"/>
      <c r="I1434" s="21" t="n"/>
      <c r="J1434" s="21" t="n"/>
      <c r="K1434" s="21" t="n"/>
      <c r="L1434" s="21" t="n"/>
      <c r="M1434" s="21" t="n"/>
      <c r="N1434" s="21" t="n"/>
    </row>
    <row r="1435" ht="14.25" customHeight="1" s="474">
      <c r="A1435" s="603" t="n"/>
      <c r="B1435" s="21" t="n"/>
      <c r="C1435" s="21" t="n"/>
      <c r="D1435" s="21" t="n"/>
      <c r="E1435" s="21" t="n"/>
      <c r="F1435" s="21" t="n"/>
      <c r="G1435" s="21" t="n"/>
      <c r="H1435" s="21" t="n"/>
      <c r="I1435" s="21" t="n"/>
      <c r="J1435" s="21" t="n"/>
      <c r="K1435" s="21" t="n"/>
      <c r="L1435" s="21" t="n"/>
      <c r="M1435" s="21" t="n"/>
      <c r="N1435" s="21" t="n"/>
    </row>
    <row r="1436" ht="14.25" customHeight="1" s="474">
      <c r="A1436" s="603" t="n"/>
      <c r="B1436" s="21" t="n"/>
      <c r="C1436" s="21" t="n"/>
      <c r="D1436" s="21" t="n"/>
      <c r="E1436" s="21" t="n"/>
      <c r="F1436" s="21" t="n"/>
      <c r="G1436" s="21" t="n"/>
      <c r="H1436" s="21" t="n"/>
      <c r="I1436" s="21" t="n"/>
      <c r="J1436" s="21" t="n"/>
      <c r="K1436" s="21" t="n"/>
      <c r="L1436" s="21" t="n"/>
      <c r="M1436" s="21" t="n"/>
      <c r="N1436" s="21" t="n"/>
    </row>
    <row r="1437" ht="14.25" customHeight="1" s="474">
      <c r="A1437" s="603" t="n"/>
      <c r="B1437" s="21" t="n"/>
      <c r="C1437" s="21" t="n"/>
      <c r="D1437" s="21" t="n"/>
      <c r="E1437" s="21" t="n"/>
      <c r="F1437" s="21" t="n"/>
      <c r="G1437" s="21" t="n"/>
      <c r="H1437" s="21" t="n"/>
      <c r="I1437" s="21" t="n"/>
      <c r="J1437" s="21" t="n"/>
      <c r="K1437" s="21" t="n"/>
      <c r="L1437" s="21" t="n"/>
      <c r="M1437" s="21" t="n"/>
      <c r="N1437" s="21" t="n"/>
    </row>
    <row r="1438" ht="14.25" customHeight="1" s="474">
      <c r="A1438" s="603" t="n"/>
      <c r="B1438" s="21" t="n"/>
      <c r="C1438" s="21" t="n"/>
      <c r="D1438" s="21" t="n"/>
      <c r="E1438" s="21" t="n"/>
      <c r="F1438" s="21" t="n"/>
      <c r="G1438" s="21" t="n"/>
      <c r="H1438" s="21" t="n"/>
      <c r="I1438" s="21" t="n"/>
      <c r="J1438" s="21" t="n"/>
      <c r="K1438" s="21" t="n"/>
      <c r="L1438" s="21" t="n"/>
      <c r="M1438" s="21" t="n"/>
      <c r="N1438" s="21" t="n"/>
    </row>
    <row r="1439" ht="14.25" customHeight="1" s="474">
      <c r="A1439" s="603" t="n"/>
      <c r="B1439" s="21" t="n"/>
      <c r="C1439" s="21" t="n"/>
      <c r="D1439" s="21" t="n"/>
      <c r="E1439" s="21" t="n"/>
      <c r="F1439" s="21" t="n"/>
      <c r="G1439" s="21" t="n"/>
      <c r="H1439" s="21" t="n"/>
      <c r="I1439" s="21" t="n"/>
      <c r="J1439" s="21" t="n"/>
      <c r="K1439" s="21" t="n"/>
      <c r="L1439" s="21" t="n"/>
      <c r="M1439" s="21" t="n"/>
      <c r="N1439" s="21" t="n"/>
    </row>
    <row r="1440" ht="14.25" customHeight="1" s="474">
      <c r="A1440" s="603" t="n"/>
      <c r="B1440" s="21" t="n"/>
      <c r="C1440" s="21" t="n"/>
      <c r="D1440" s="21" t="n"/>
      <c r="E1440" s="21" t="n"/>
      <c r="F1440" s="21" t="n"/>
      <c r="G1440" s="21" t="n"/>
      <c r="H1440" s="21" t="n"/>
      <c r="I1440" s="21" t="n"/>
      <c r="J1440" s="21" t="n"/>
      <c r="K1440" s="21" t="n"/>
      <c r="L1440" s="21" t="n"/>
      <c r="M1440" s="21" t="n"/>
      <c r="N1440" s="21" t="n"/>
    </row>
    <row r="1441" ht="14.25" customHeight="1" s="474">
      <c r="A1441" s="603" t="n"/>
      <c r="B1441" s="21" t="n"/>
      <c r="C1441" s="21" t="n"/>
      <c r="D1441" s="21" t="n"/>
      <c r="E1441" s="21" t="n"/>
      <c r="F1441" s="21" t="n"/>
      <c r="G1441" s="21" t="n"/>
      <c r="H1441" s="21" t="n"/>
      <c r="I1441" s="21" t="n"/>
      <c r="J1441" s="21" t="n"/>
      <c r="K1441" s="21" t="n"/>
      <c r="L1441" s="21" t="n"/>
      <c r="M1441" s="21" t="n"/>
      <c r="N1441" s="21" t="n"/>
    </row>
    <row r="1442" ht="14.25" customHeight="1" s="474">
      <c r="A1442" s="603" t="n"/>
      <c r="B1442" s="21" t="n"/>
      <c r="C1442" s="21" t="n"/>
      <c r="D1442" s="21" t="n"/>
      <c r="E1442" s="21" t="n"/>
      <c r="F1442" s="21" t="n"/>
      <c r="G1442" s="21" t="n"/>
      <c r="H1442" s="21" t="n"/>
      <c r="I1442" s="21" t="n"/>
      <c r="J1442" s="21" t="n"/>
      <c r="K1442" s="21" t="n"/>
      <c r="L1442" s="21" t="n"/>
      <c r="M1442" s="21" t="n"/>
      <c r="N1442" s="21" t="n"/>
    </row>
    <row r="1443" ht="14.25" customHeight="1" s="474">
      <c r="A1443" s="603" t="n"/>
      <c r="B1443" s="21" t="n"/>
      <c r="C1443" s="21" t="n"/>
      <c r="D1443" s="21" t="n"/>
      <c r="E1443" s="21" t="n"/>
      <c r="F1443" s="21" t="n"/>
      <c r="G1443" s="21" t="n"/>
      <c r="H1443" s="21" t="n"/>
      <c r="I1443" s="21" t="n"/>
      <c r="J1443" s="21" t="n"/>
      <c r="K1443" s="21" t="n"/>
      <c r="L1443" s="21" t="n"/>
      <c r="M1443" s="21" t="n"/>
      <c r="N1443" s="21" t="n"/>
    </row>
    <row r="1444" ht="14.25" customHeight="1" s="474">
      <c r="A1444" s="603" t="n"/>
      <c r="B1444" s="21" t="n"/>
      <c r="C1444" s="21" t="n"/>
      <c r="D1444" s="21" t="n"/>
      <c r="E1444" s="21" t="n"/>
      <c r="F1444" s="21" t="n"/>
      <c r="G1444" s="21" t="n"/>
      <c r="H1444" s="21" t="n"/>
      <c r="I1444" s="21" t="n"/>
      <c r="J1444" s="21" t="n"/>
      <c r="K1444" s="21" t="n"/>
      <c r="L1444" s="21" t="n"/>
      <c r="M1444" s="21" t="n"/>
      <c r="N1444" s="21" t="n"/>
    </row>
    <row r="1445" ht="14.25" customHeight="1" s="474">
      <c r="A1445" s="603" t="n"/>
      <c r="B1445" s="21" t="n"/>
      <c r="C1445" s="21" t="n"/>
      <c r="D1445" s="21" t="n"/>
      <c r="E1445" s="21" t="n"/>
      <c r="F1445" s="21" t="n"/>
      <c r="G1445" s="21" t="n"/>
      <c r="H1445" s="21" t="n"/>
      <c r="I1445" s="21" t="n"/>
      <c r="J1445" s="21" t="n"/>
      <c r="K1445" s="21" t="n"/>
      <c r="L1445" s="21" t="n"/>
      <c r="M1445" s="21" t="n"/>
      <c r="N1445" s="21" t="n"/>
    </row>
    <row r="1446" ht="14.25" customHeight="1" s="474">
      <c r="A1446" s="603" t="n"/>
      <c r="B1446" s="21" t="n"/>
      <c r="C1446" s="21" t="n"/>
      <c r="D1446" s="21" t="n"/>
      <c r="E1446" s="21" t="n"/>
      <c r="F1446" s="21" t="n"/>
      <c r="G1446" s="21" t="n"/>
      <c r="H1446" s="21" t="n"/>
      <c r="I1446" s="21" t="n"/>
      <c r="J1446" s="21" t="n"/>
      <c r="K1446" s="21" t="n"/>
      <c r="L1446" s="21" t="n"/>
      <c r="M1446" s="21" t="n"/>
      <c r="N1446" s="21" t="n"/>
    </row>
    <row r="1447" ht="14.25" customHeight="1" s="474">
      <c r="A1447" s="603" t="n"/>
      <c r="B1447" s="21" t="n"/>
      <c r="C1447" s="21" t="n"/>
      <c r="D1447" s="21" t="n"/>
      <c r="E1447" s="21" t="n"/>
      <c r="F1447" s="21" t="n"/>
      <c r="G1447" s="21" t="n"/>
      <c r="H1447" s="21" t="n"/>
      <c r="I1447" s="21" t="n"/>
      <c r="J1447" s="21" t="n"/>
      <c r="K1447" s="21" t="n"/>
      <c r="L1447" s="21" t="n"/>
      <c r="M1447" s="21" t="n"/>
      <c r="N1447" s="21" t="n"/>
    </row>
    <row r="1448" ht="14.25" customHeight="1" s="474">
      <c r="A1448" s="603" t="n"/>
      <c r="B1448" s="21" t="n"/>
      <c r="C1448" s="21" t="n"/>
      <c r="D1448" s="21" t="n"/>
      <c r="E1448" s="21" t="n"/>
      <c r="F1448" s="21" t="n"/>
      <c r="G1448" s="21" t="n"/>
      <c r="H1448" s="21" t="n"/>
      <c r="I1448" s="21" t="n"/>
      <c r="J1448" s="21" t="n"/>
      <c r="K1448" s="21" t="n"/>
      <c r="L1448" s="21" t="n"/>
      <c r="M1448" s="21" t="n"/>
      <c r="N1448" s="21" t="n"/>
    </row>
    <row r="1449" ht="14.25" customHeight="1" s="474">
      <c r="A1449" s="603" t="n"/>
      <c r="B1449" s="21" t="n"/>
      <c r="C1449" s="21" t="n"/>
      <c r="D1449" s="21" t="n"/>
      <c r="E1449" s="21" t="n"/>
      <c r="F1449" s="21" t="n"/>
      <c r="G1449" s="21" t="n"/>
      <c r="H1449" s="21" t="n"/>
      <c r="I1449" s="21" t="n"/>
      <c r="J1449" s="21" t="n"/>
      <c r="K1449" s="21" t="n"/>
      <c r="L1449" s="21" t="n"/>
      <c r="M1449" s="21" t="n"/>
      <c r="N1449" s="21" t="n"/>
    </row>
    <row r="1450" ht="14.25" customHeight="1" s="474">
      <c r="A1450" s="603" t="n"/>
      <c r="B1450" s="21" t="n"/>
      <c r="C1450" s="21" t="n"/>
      <c r="D1450" s="21" t="n"/>
      <c r="E1450" s="21" t="n"/>
      <c r="F1450" s="21" t="n"/>
      <c r="G1450" s="21" t="n"/>
      <c r="H1450" s="21" t="n"/>
      <c r="I1450" s="21" t="n"/>
      <c r="J1450" s="21" t="n"/>
      <c r="K1450" s="21" t="n"/>
      <c r="L1450" s="21" t="n"/>
      <c r="M1450" s="21" t="n"/>
      <c r="N1450" s="21" t="n"/>
    </row>
    <row r="1451" ht="14.25" customHeight="1" s="474">
      <c r="A1451" s="603" t="n"/>
      <c r="B1451" s="21" t="n"/>
      <c r="C1451" s="21" t="n"/>
      <c r="D1451" s="21" t="n"/>
      <c r="E1451" s="21" t="n"/>
      <c r="F1451" s="21" t="n"/>
      <c r="G1451" s="21" t="n"/>
      <c r="H1451" s="21" t="n"/>
      <c r="I1451" s="21" t="n"/>
      <c r="J1451" s="21" t="n"/>
      <c r="K1451" s="21" t="n"/>
      <c r="L1451" s="21" t="n"/>
      <c r="M1451" s="21" t="n"/>
      <c r="N1451" s="21" t="n"/>
    </row>
    <row r="1452" ht="14.25" customHeight="1" s="474">
      <c r="A1452" s="603" t="n"/>
      <c r="B1452" s="21" t="n"/>
      <c r="C1452" s="21" t="n"/>
      <c r="D1452" s="21" t="n"/>
      <c r="E1452" s="21" t="n"/>
      <c r="F1452" s="21" t="n"/>
      <c r="G1452" s="21" t="n"/>
      <c r="H1452" s="21" t="n"/>
      <c r="I1452" s="21" t="n"/>
      <c r="J1452" s="21" t="n"/>
      <c r="K1452" s="21" t="n"/>
      <c r="L1452" s="21" t="n"/>
      <c r="M1452" s="21" t="n"/>
      <c r="N1452" s="21" t="n"/>
    </row>
    <row r="1453" ht="14.25" customHeight="1" s="474">
      <c r="A1453" s="603" t="n"/>
      <c r="B1453" s="21" t="n"/>
      <c r="C1453" s="21" t="n"/>
      <c r="D1453" s="21" t="n"/>
      <c r="E1453" s="21" t="n"/>
      <c r="F1453" s="21" t="n"/>
      <c r="G1453" s="21" t="n"/>
      <c r="H1453" s="21" t="n"/>
      <c r="I1453" s="21" t="n"/>
      <c r="J1453" s="21" t="n"/>
      <c r="K1453" s="21" t="n"/>
      <c r="L1453" s="21" t="n"/>
      <c r="M1453" s="21" t="n"/>
      <c r="N1453" s="21" t="n"/>
    </row>
    <row r="1454" ht="14.25" customHeight="1" s="474">
      <c r="A1454" s="603" t="n"/>
      <c r="B1454" s="21" t="n"/>
      <c r="C1454" s="21" t="n"/>
      <c r="D1454" s="21" t="n"/>
      <c r="E1454" s="21" t="n"/>
      <c r="F1454" s="21" t="n"/>
      <c r="G1454" s="21" t="n"/>
      <c r="H1454" s="21" t="n"/>
      <c r="I1454" s="21" t="n"/>
      <c r="J1454" s="21" t="n"/>
      <c r="K1454" s="21" t="n"/>
      <c r="L1454" s="21" t="n"/>
      <c r="M1454" s="21" t="n"/>
      <c r="N1454" s="21" t="n"/>
    </row>
    <row r="1455" ht="14.25" customHeight="1" s="474">
      <c r="A1455" s="603" t="n"/>
      <c r="B1455" s="21" t="n"/>
      <c r="C1455" s="21" t="n"/>
      <c r="D1455" s="21" t="n"/>
      <c r="E1455" s="21" t="n"/>
      <c r="F1455" s="21" t="n"/>
      <c r="G1455" s="21" t="n"/>
      <c r="H1455" s="21" t="n"/>
      <c r="I1455" s="21" t="n"/>
      <c r="J1455" s="21" t="n"/>
      <c r="K1455" s="21" t="n"/>
      <c r="L1455" s="21" t="n"/>
      <c r="M1455" s="21" t="n"/>
      <c r="N1455" s="21" t="n"/>
    </row>
    <row r="1456" ht="14.25" customHeight="1" s="474">
      <c r="A1456" s="603" t="n"/>
      <c r="B1456" s="21" t="n"/>
      <c r="C1456" s="21" t="n"/>
      <c r="D1456" s="21" t="n"/>
      <c r="E1456" s="21" t="n"/>
      <c r="F1456" s="21" t="n"/>
      <c r="G1456" s="21" t="n"/>
      <c r="H1456" s="21" t="n"/>
      <c r="I1456" s="21" t="n"/>
      <c r="J1456" s="21" t="n"/>
      <c r="K1456" s="21" t="n"/>
      <c r="L1456" s="21" t="n"/>
      <c r="M1456" s="21" t="n"/>
      <c r="N1456" s="21" t="n"/>
    </row>
    <row r="1457" ht="14.25" customHeight="1" s="474">
      <c r="A1457" s="603" t="n"/>
      <c r="B1457" s="21" t="n"/>
      <c r="C1457" s="21" t="n"/>
      <c r="D1457" s="21" t="n"/>
      <c r="E1457" s="21" t="n"/>
      <c r="F1457" s="21" t="n"/>
      <c r="G1457" s="21" t="n"/>
      <c r="H1457" s="21" t="n"/>
      <c r="I1457" s="21" t="n"/>
      <c r="J1457" s="21" t="n"/>
      <c r="K1457" s="21" t="n"/>
      <c r="L1457" s="21" t="n"/>
      <c r="M1457" s="21" t="n"/>
      <c r="N1457" s="21" t="n"/>
    </row>
    <row r="1458" ht="14.25" customHeight="1" s="474">
      <c r="A1458" s="603" t="n"/>
      <c r="B1458" s="21" t="n"/>
      <c r="C1458" s="21" t="n"/>
      <c r="D1458" s="21" t="n"/>
      <c r="E1458" s="21" t="n"/>
      <c r="F1458" s="21" t="n"/>
      <c r="G1458" s="21" t="n"/>
      <c r="H1458" s="21" t="n"/>
      <c r="I1458" s="21" t="n"/>
      <c r="J1458" s="21" t="n"/>
      <c r="K1458" s="21" t="n"/>
      <c r="L1458" s="21" t="n"/>
      <c r="M1458" s="21" t="n"/>
      <c r="N1458" s="21" t="n"/>
    </row>
    <row r="1459" ht="14.25" customHeight="1" s="474">
      <c r="A1459" s="603" t="n"/>
      <c r="B1459" s="21" t="n"/>
      <c r="C1459" s="21" t="n"/>
      <c r="D1459" s="21" t="n"/>
      <c r="E1459" s="21" t="n"/>
      <c r="F1459" s="21" t="n"/>
      <c r="G1459" s="21" t="n"/>
      <c r="H1459" s="21" t="n"/>
      <c r="I1459" s="21" t="n"/>
      <c r="J1459" s="21" t="n"/>
      <c r="K1459" s="21" t="n"/>
      <c r="L1459" s="21" t="n"/>
      <c r="M1459" s="21" t="n"/>
      <c r="N1459" s="21" t="n"/>
    </row>
    <row r="1460" ht="14.25" customHeight="1" s="474">
      <c r="A1460" s="603" t="n"/>
      <c r="B1460" s="21" t="n"/>
      <c r="C1460" s="21" t="n"/>
      <c r="D1460" s="21" t="n"/>
      <c r="E1460" s="21" t="n"/>
      <c r="F1460" s="21" t="n"/>
      <c r="G1460" s="21" t="n"/>
      <c r="H1460" s="21" t="n"/>
      <c r="I1460" s="21" t="n"/>
      <c r="J1460" s="21" t="n"/>
      <c r="K1460" s="21" t="n"/>
      <c r="L1460" s="21" t="n"/>
      <c r="M1460" s="21" t="n"/>
      <c r="N1460" s="21" t="n"/>
    </row>
    <row r="1461" ht="14.25" customHeight="1" s="474">
      <c r="A1461" s="603" t="n"/>
      <c r="B1461" s="21" t="n"/>
      <c r="C1461" s="21" t="n"/>
      <c r="D1461" s="21" t="n"/>
      <c r="E1461" s="21" t="n"/>
      <c r="F1461" s="21" t="n"/>
      <c r="G1461" s="21" t="n"/>
      <c r="H1461" s="21" t="n"/>
      <c r="I1461" s="21" t="n"/>
      <c r="J1461" s="21" t="n"/>
      <c r="K1461" s="21" t="n"/>
      <c r="L1461" s="21" t="n"/>
      <c r="M1461" s="21" t="n"/>
      <c r="N1461" s="21" t="n"/>
    </row>
    <row r="1462" ht="14.25" customHeight="1" s="474">
      <c r="A1462" s="603" t="n"/>
      <c r="B1462" s="21" t="n"/>
      <c r="C1462" s="21" t="n"/>
      <c r="D1462" s="21" t="n"/>
      <c r="E1462" s="21" t="n"/>
      <c r="F1462" s="21" t="n"/>
      <c r="G1462" s="21" t="n"/>
      <c r="H1462" s="21" t="n"/>
      <c r="I1462" s="21" t="n"/>
      <c r="J1462" s="21" t="n"/>
      <c r="K1462" s="21" t="n"/>
      <c r="L1462" s="21" t="n"/>
      <c r="M1462" s="21" t="n"/>
      <c r="N1462" s="21" t="n"/>
    </row>
    <row r="1463" ht="14.25" customHeight="1" s="474">
      <c r="A1463" s="603" t="n"/>
      <c r="B1463" s="21" t="n"/>
      <c r="C1463" s="21" t="n"/>
      <c r="D1463" s="21" t="n"/>
      <c r="E1463" s="21" t="n"/>
      <c r="F1463" s="21" t="n"/>
      <c r="G1463" s="21" t="n"/>
      <c r="H1463" s="21" t="n"/>
      <c r="I1463" s="21" t="n"/>
      <c r="J1463" s="21" t="n"/>
      <c r="K1463" s="21" t="n"/>
      <c r="L1463" s="21" t="n"/>
      <c r="M1463" s="21" t="n"/>
      <c r="N1463" s="21" t="n"/>
    </row>
    <row r="1464" ht="14.25" customHeight="1" s="474">
      <c r="A1464" s="603" t="n"/>
      <c r="B1464" s="21" t="n"/>
      <c r="C1464" s="21" t="n"/>
      <c r="D1464" s="21" t="n"/>
      <c r="E1464" s="21" t="n"/>
      <c r="F1464" s="21" t="n"/>
      <c r="G1464" s="21" t="n"/>
      <c r="H1464" s="21" t="n"/>
      <c r="I1464" s="21" t="n"/>
      <c r="J1464" s="21" t="n"/>
      <c r="K1464" s="21" t="n"/>
      <c r="L1464" s="21" t="n"/>
      <c r="M1464" s="21" t="n"/>
      <c r="N1464" s="21" t="n"/>
    </row>
    <row r="1465" ht="14.25" customHeight="1" s="474">
      <c r="A1465" s="603" t="n"/>
      <c r="B1465" s="21" t="n"/>
      <c r="C1465" s="21" t="n"/>
      <c r="D1465" s="21" t="n"/>
      <c r="E1465" s="21" t="n"/>
      <c r="F1465" s="21" t="n"/>
      <c r="G1465" s="21" t="n"/>
      <c r="H1465" s="21" t="n"/>
      <c r="I1465" s="21" t="n"/>
      <c r="J1465" s="21" t="n"/>
      <c r="K1465" s="21" t="n"/>
      <c r="L1465" s="21" t="n"/>
      <c r="M1465" s="21" t="n"/>
      <c r="N1465" s="21" t="n"/>
    </row>
    <row r="1466" ht="14.25" customHeight="1" s="474">
      <c r="A1466" s="603" t="n"/>
      <c r="B1466" s="21" t="n"/>
      <c r="C1466" s="21" t="n"/>
      <c r="D1466" s="21" t="n"/>
      <c r="E1466" s="21" t="n"/>
      <c r="F1466" s="21" t="n"/>
      <c r="G1466" s="21" t="n"/>
      <c r="H1466" s="21" t="n"/>
      <c r="I1466" s="21" t="n"/>
      <c r="J1466" s="21" t="n"/>
      <c r="K1466" s="21" t="n"/>
      <c r="L1466" s="21" t="n"/>
      <c r="M1466" s="21" t="n"/>
      <c r="N1466" s="21" t="n"/>
    </row>
    <row r="1467" ht="14.25" customHeight="1" s="474">
      <c r="A1467" s="603" t="n"/>
      <c r="B1467" s="21" t="n"/>
      <c r="C1467" s="21" t="n"/>
      <c r="D1467" s="21" t="n"/>
      <c r="E1467" s="21" t="n"/>
      <c r="F1467" s="21" t="n"/>
      <c r="G1467" s="21" t="n"/>
      <c r="H1467" s="21" t="n"/>
      <c r="I1467" s="21" t="n"/>
      <c r="J1467" s="21" t="n"/>
      <c r="K1467" s="21" t="n"/>
      <c r="L1467" s="21" t="n"/>
      <c r="M1467" s="21" t="n"/>
      <c r="N1467" s="21" t="n"/>
    </row>
    <row r="1468" ht="14.25" customHeight="1" s="474">
      <c r="A1468" s="603" t="n"/>
      <c r="B1468" s="21" t="n"/>
      <c r="C1468" s="21" t="n"/>
      <c r="D1468" s="21" t="n"/>
      <c r="E1468" s="21" t="n"/>
      <c r="F1468" s="21" t="n"/>
      <c r="G1468" s="21" t="n"/>
      <c r="H1468" s="21" t="n"/>
      <c r="I1468" s="21" t="n"/>
      <c r="J1468" s="21" t="n"/>
      <c r="K1468" s="21" t="n"/>
      <c r="L1468" s="21" t="n"/>
      <c r="M1468" s="21" t="n"/>
      <c r="N1468" s="21" t="n"/>
    </row>
    <row r="1469" ht="14.25" customHeight="1" s="474">
      <c r="A1469" s="603" t="n"/>
      <c r="B1469" s="21" t="n"/>
      <c r="C1469" s="21" t="n"/>
      <c r="D1469" s="21" t="n"/>
      <c r="E1469" s="21" t="n"/>
      <c r="F1469" s="21" t="n"/>
      <c r="G1469" s="21" t="n"/>
      <c r="H1469" s="21" t="n"/>
      <c r="I1469" s="21" t="n"/>
      <c r="J1469" s="21" t="n"/>
      <c r="K1469" s="21" t="n"/>
      <c r="L1469" s="21" t="n"/>
      <c r="M1469" s="21" t="n"/>
      <c r="N1469" s="21" t="n"/>
    </row>
    <row r="1470" ht="14.25" customHeight="1" s="474">
      <c r="A1470" s="603" t="n"/>
      <c r="B1470" s="21" t="n"/>
      <c r="C1470" s="21" t="n"/>
      <c r="D1470" s="21" t="n"/>
      <c r="E1470" s="21" t="n"/>
      <c r="F1470" s="21" t="n"/>
      <c r="G1470" s="21" t="n"/>
      <c r="H1470" s="21" t="n"/>
      <c r="I1470" s="21" t="n"/>
      <c r="J1470" s="21" t="n"/>
      <c r="K1470" s="21" t="n"/>
      <c r="L1470" s="21" t="n"/>
      <c r="M1470" s="21" t="n"/>
      <c r="N1470" s="21" t="n"/>
    </row>
    <row r="1471" ht="14.25" customHeight="1" s="474">
      <c r="A1471" s="603" t="n"/>
      <c r="B1471" s="21" t="n"/>
      <c r="C1471" s="21" t="n"/>
      <c r="D1471" s="21" t="n"/>
      <c r="E1471" s="21" t="n"/>
      <c r="F1471" s="21" t="n"/>
      <c r="G1471" s="21" t="n"/>
      <c r="H1471" s="21" t="n"/>
      <c r="I1471" s="21" t="n"/>
      <c r="J1471" s="21" t="n"/>
      <c r="K1471" s="21" t="n"/>
      <c r="L1471" s="21" t="n"/>
      <c r="M1471" s="21" t="n"/>
      <c r="N1471" s="21" t="n"/>
    </row>
    <row r="1472" ht="14.25" customHeight="1" s="474">
      <c r="A1472" s="603" t="n"/>
      <c r="B1472" s="21" t="n"/>
      <c r="C1472" s="21" t="n"/>
      <c r="D1472" s="21" t="n"/>
      <c r="E1472" s="21" t="n"/>
      <c r="F1472" s="21" t="n"/>
      <c r="G1472" s="21" t="n"/>
      <c r="H1472" s="21" t="n"/>
      <c r="I1472" s="21" t="n"/>
      <c r="J1472" s="21" t="n"/>
      <c r="K1472" s="21" t="n"/>
      <c r="L1472" s="21" t="n"/>
      <c r="M1472" s="21" t="n"/>
      <c r="N1472" s="21" t="n"/>
    </row>
    <row r="1473" ht="14.25" customHeight="1" s="474">
      <c r="A1473" s="603" t="n"/>
      <c r="B1473" s="21" t="n"/>
      <c r="C1473" s="21" t="n"/>
      <c r="D1473" s="21" t="n"/>
      <c r="E1473" s="21" t="n"/>
      <c r="F1473" s="21" t="n"/>
      <c r="G1473" s="21" t="n"/>
      <c r="H1473" s="21" t="n"/>
      <c r="I1473" s="21" t="n"/>
      <c r="J1473" s="21" t="n"/>
      <c r="K1473" s="21" t="n"/>
      <c r="L1473" s="21" t="n"/>
      <c r="M1473" s="21" t="n"/>
      <c r="N1473" s="21" t="n"/>
    </row>
    <row r="1474" ht="14.25" customHeight="1" s="474">
      <c r="A1474" s="603" t="n"/>
      <c r="B1474" s="21" t="n"/>
      <c r="C1474" s="21" t="n"/>
      <c r="D1474" s="21" t="n"/>
      <c r="E1474" s="21" t="n"/>
      <c r="F1474" s="21" t="n"/>
      <c r="G1474" s="21" t="n"/>
      <c r="H1474" s="21" t="n"/>
      <c r="I1474" s="21" t="n"/>
      <c r="J1474" s="21" t="n"/>
      <c r="K1474" s="21" t="n"/>
      <c r="L1474" s="21" t="n"/>
      <c r="M1474" s="21" t="n"/>
      <c r="N1474" s="21" t="n"/>
    </row>
    <row r="1475" ht="14.25" customHeight="1" s="474">
      <c r="A1475" s="603" t="n"/>
      <c r="B1475" s="21" t="n"/>
      <c r="C1475" s="21" t="n"/>
      <c r="D1475" s="21" t="n"/>
      <c r="E1475" s="21" t="n"/>
      <c r="F1475" s="21" t="n"/>
      <c r="G1475" s="21" t="n"/>
      <c r="H1475" s="21" t="n"/>
      <c r="I1475" s="21" t="n"/>
      <c r="J1475" s="21" t="n"/>
      <c r="K1475" s="21" t="n"/>
      <c r="L1475" s="21" t="n"/>
      <c r="M1475" s="21" t="n"/>
      <c r="N1475" s="21" t="n"/>
    </row>
    <row r="1476" ht="14.25" customHeight="1" s="474">
      <c r="A1476" s="603" t="n"/>
      <c r="B1476" s="21" t="n"/>
      <c r="C1476" s="21" t="n"/>
      <c r="D1476" s="21" t="n"/>
      <c r="E1476" s="21" t="n"/>
      <c r="F1476" s="21" t="n"/>
      <c r="G1476" s="21" t="n"/>
      <c r="H1476" s="21" t="n"/>
      <c r="I1476" s="21" t="n"/>
      <c r="J1476" s="21" t="n"/>
      <c r="K1476" s="21" t="n"/>
      <c r="L1476" s="21" t="n"/>
      <c r="M1476" s="21" t="n"/>
      <c r="N1476" s="21" t="n"/>
    </row>
    <row r="1477" ht="14.25" customHeight="1" s="474">
      <c r="A1477" s="603" t="n"/>
      <c r="B1477" s="21" t="n"/>
      <c r="C1477" s="21" t="n"/>
      <c r="D1477" s="21" t="n"/>
      <c r="E1477" s="21" t="n"/>
      <c r="F1477" s="21" t="n"/>
      <c r="G1477" s="21" t="n"/>
      <c r="H1477" s="21" t="n"/>
      <c r="I1477" s="21" t="n"/>
      <c r="J1477" s="21" t="n"/>
      <c r="K1477" s="21" t="n"/>
      <c r="L1477" s="21" t="n"/>
      <c r="M1477" s="21" t="n"/>
      <c r="N1477" s="21" t="n"/>
    </row>
    <row r="1478" ht="14.25" customHeight="1" s="474">
      <c r="A1478" s="603" t="n"/>
      <c r="B1478" s="21" t="n"/>
      <c r="C1478" s="21" t="n"/>
      <c r="D1478" s="21" t="n"/>
      <c r="E1478" s="21" t="n"/>
      <c r="F1478" s="21" t="n"/>
      <c r="G1478" s="21" t="n"/>
      <c r="H1478" s="21" t="n"/>
      <c r="I1478" s="21" t="n"/>
      <c r="J1478" s="21" t="n"/>
      <c r="K1478" s="21" t="n"/>
      <c r="L1478" s="21" t="n"/>
      <c r="M1478" s="21" t="n"/>
      <c r="N1478" s="21" t="n"/>
    </row>
    <row r="1479" ht="14.25" customHeight="1" s="474">
      <c r="A1479" s="603" t="n"/>
      <c r="B1479" s="21" t="n"/>
      <c r="C1479" s="21" t="n"/>
      <c r="D1479" s="21" t="n"/>
      <c r="E1479" s="21" t="n"/>
      <c r="F1479" s="21" t="n"/>
      <c r="G1479" s="21" t="n"/>
      <c r="H1479" s="21" t="n"/>
      <c r="I1479" s="21" t="n"/>
      <c r="J1479" s="21" t="n"/>
      <c r="K1479" s="21" t="n"/>
      <c r="L1479" s="21" t="n"/>
      <c r="M1479" s="21" t="n"/>
      <c r="N1479" s="21" t="n"/>
    </row>
    <row r="1480" ht="14.25" customHeight="1" s="474">
      <c r="A1480" s="603" t="n"/>
      <c r="B1480" s="21" t="n"/>
      <c r="C1480" s="21" t="n"/>
      <c r="D1480" s="21" t="n"/>
      <c r="E1480" s="21" t="n"/>
      <c r="F1480" s="21" t="n"/>
      <c r="G1480" s="21" t="n"/>
      <c r="H1480" s="21" t="n"/>
      <c r="I1480" s="21" t="n"/>
      <c r="J1480" s="21" t="n"/>
      <c r="K1480" s="21" t="n"/>
      <c r="L1480" s="21" t="n"/>
      <c r="M1480" s="21" t="n"/>
      <c r="N1480" s="21" t="n"/>
    </row>
    <row r="1481" ht="14.25" customHeight="1" s="474">
      <c r="A1481" s="603" t="n"/>
      <c r="B1481" s="21" t="n"/>
      <c r="C1481" s="21" t="n"/>
      <c r="D1481" s="21" t="n"/>
      <c r="E1481" s="21" t="n"/>
      <c r="F1481" s="21" t="n"/>
      <c r="G1481" s="21" t="n"/>
      <c r="H1481" s="21" t="n"/>
      <c r="I1481" s="21" t="n"/>
      <c r="J1481" s="21" t="n"/>
      <c r="K1481" s="21" t="n"/>
      <c r="L1481" s="21" t="n"/>
      <c r="M1481" s="21" t="n"/>
      <c r="N1481" s="21" t="n"/>
    </row>
    <row r="1482" ht="14.25" customHeight="1" s="474">
      <c r="A1482" s="603" t="n"/>
      <c r="B1482" s="21" t="n"/>
      <c r="C1482" s="21" t="n"/>
      <c r="D1482" s="21" t="n"/>
      <c r="E1482" s="21" t="n"/>
      <c r="F1482" s="21" t="n"/>
      <c r="G1482" s="21" t="n"/>
      <c r="H1482" s="21" t="n"/>
      <c r="I1482" s="21" t="n"/>
      <c r="J1482" s="21" t="n"/>
      <c r="K1482" s="21" t="n"/>
      <c r="L1482" s="21" t="n"/>
      <c r="M1482" s="21" t="n"/>
      <c r="N1482" s="21" t="n"/>
    </row>
    <row r="1483" ht="14.25" customHeight="1" s="474">
      <c r="A1483" s="603" t="n"/>
      <c r="B1483" s="21" t="n"/>
      <c r="C1483" s="21" t="n"/>
      <c r="D1483" s="21" t="n"/>
      <c r="E1483" s="21" t="n"/>
      <c r="F1483" s="21" t="n"/>
      <c r="G1483" s="21" t="n"/>
      <c r="H1483" s="21" t="n"/>
      <c r="I1483" s="21" t="n"/>
      <c r="J1483" s="21" t="n"/>
      <c r="K1483" s="21" t="n"/>
      <c r="L1483" s="21" t="n"/>
      <c r="M1483" s="21" t="n"/>
      <c r="N1483" s="21" t="n"/>
    </row>
    <row r="1484" ht="14.25" customHeight="1" s="474">
      <c r="A1484" s="603" t="n"/>
      <c r="B1484" s="21" t="n"/>
      <c r="C1484" s="21" t="n"/>
      <c r="D1484" s="21" t="n"/>
      <c r="E1484" s="21" t="n"/>
      <c r="F1484" s="21" t="n"/>
      <c r="G1484" s="21" t="n"/>
      <c r="H1484" s="21" t="n"/>
      <c r="I1484" s="21" t="n"/>
      <c r="J1484" s="21" t="n"/>
      <c r="K1484" s="21" t="n"/>
      <c r="L1484" s="21" t="n"/>
      <c r="M1484" s="21" t="n"/>
      <c r="N1484" s="21" t="n"/>
    </row>
    <row r="1485" ht="14.25" customHeight="1" s="474">
      <c r="A1485" s="603" t="n"/>
      <c r="B1485" s="21" t="n"/>
      <c r="C1485" s="21" t="n"/>
      <c r="D1485" s="21" t="n"/>
      <c r="E1485" s="21" t="n"/>
      <c r="F1485" s="21" t="n"/>
      <c r="G1485" s="21" t="n"/>
      <c r="H1485" s="21" t="n"/>
      <c r="I1485" s="21" t="n"/>
      <c r="J1485" s="21" t="n"/>
      <c r="K1485" s="21" t="n"/>
      <c r="L1485" s="21" t="n"/>
      <c r="M1485" s="21" t="n"/>
      <c r="N1485" s="21" t="n"/>
    </row>
    <row r="1486" ht="14.25" customHeight="1" s="474">
      <c r="A1486" s="603" t="n"/>
      <c r="B1486" s="21" t="n"/>
      <c r="C1486" s="21" t="n"/>
      <c r="D1486" s="21" t="n"/>
      <c r="E1486" s="21" t="n"/>
      <c r="F1486" s="21" t="n"/>
      <c r="G1486" s="21" t="n"/>
      <c r="H1486" s="21" t="n"/>
      <c r="I1486" s="21" t="n"/>
      <c r="J1486" s="21" t="n"/>
      <c r="K1486" s="21" t="n"/>
      <c r="L1486" s="21" t="n"/>
      <c r="M1486" s="21" t="n"/>
      <c r="N1486" s="21" t="n"/>
    </row>
    <row r="1487" ht="14.25" customHeight="1" s="474">
      <c r="A1487" s="603" t="n"/>
      <c r="B1487" s="21" t="n"/>
      <c r="C1487" s="21" t="n"/>
      <c r="D1487" s="21" t="n"/>
      <c r="E1487" s="21" t="n"/>
      <c r="F1487" s="21" t="n"/>
      <c r="G1487" s="21" t="n"/>
      <c r="H1487" s="21" t="n"/>
      <c r="I1487" s="21" t="n"/>
      <c r="J1487" s="21" t="n"/>
      <c r="K1487" s="21" t="n"/>
      <c r="L1487" s="21" t="n"/>
      <c r="M1487" s="21" t="n"/>
      <c r="N1487" s="21" t="n"/>
    </row>
    <row r="1488" ht="14.25" customHeight="1" s="474">
      <c r="A1488" s="603" t="n"/>
      <c r="B1488" s="21" t="n"/>
      <c r="C1488" s="21" t="n"/>
      <c r="D1488" s="21" t="n"/>
      <c r="E1488" s="21" t="n"/>
      <c r="F1488" s="21" t="n"/>
      <c r="G1488" s="21" t="n"/>
      <c r="H1488" s="21" t="n"/>
      <c r="I1488" s="21" t="n"/>
      <c r="J1488" s="21" t="n"/>
      <c r="K1488" s="21" t="n"/>
      <c r="L1488" s="21" t="n"/>
      <c r="M1488" s="21" t="n"/>
      <c r="N1488" s="21" t="n"/>
    </row>
    <row r="1489" ht="14.25" customHeight="1" s="474">
      <c r="A1489" s="603" t="n"/>
      <c r="B1489" s="21" t="n"/>
      <c r="C1489" s="21" t="n"/>
      <c r="D1489" s="21" t="n"/>
      <c r="E1489" s="21" t="n"/>
      <c r="F1489" s="21" t="n"/>
      <c r="G1489" s="21" t="n"/>
      <c r="H1489" s="21" t="n"/>
      <c r="I1489" s="21" t="n"/>
      <c r="J1489" s="21" t="n"/>
      <c r="K1489" s="21" t="n"/>
      <c r="L1489" s="21" t="n"/>
      <c r="M1489" s="21" t="n"/>
      <c r="N1489" s="21" t="n"/>
    </row>
    <row r="1490" ht="14.25" customHeight="1" s="474">
      <c r="A1490" s="603" t="n"/>
      <c r="B1490" s="21" t="n"/>
      <c r="C1490" s="21" t="n"/>
      <c r="D1490" s="21" t="n"/>
      <c r="E1490" s="21" t="n"/>
      <c r="F1490" s="21" t="n"/>
      <c r="G1490" s="21" t="n"/>
      <c r="H1490" s="21" t="n"/>
      <c r="I1490" s="21" t="n"/>
      <c r="J1490" s="21" t="n"/>
      <c r="K1490" s="21" t="n"/>
      <c r="L1490" s="21" t="n"/>
      <c r="M1490" s="21" t="n"/>
      <c r="N1490" s="21" t="n"/>
    </row>
    <row r="1491" ht="14.25" customHeight="1" s="474">
      <c r="A1491" s="603" t="n"/>
      <c r="B1491" s="21" t="n"/>
      <c r="C1491" s="21" t="n"/>
      <c r="D1491" s="21" t="n"/>
      <c r="E1491" s="21" t="n"/>
      <c r="F1491" s="21" t="n"/>
      <c r="G1491" s="21" t="n"/>
      <c r="H1491" s="21" t="n"/>
      <c r="I1491" s="21" t="n"/>
      <c r="J1491" s="21" t="n"/>
      <c r="K1491" s="21" t="n"/>
      <c r="L1491" s="21" t="n"/>
      <c r="M1491" s="21" t="n"/>
      <c r="N1491" s="21" t="n"/>
    </row>
    <row r="1492" ht="14.25" customHeight="1" s="474">
      <c r="A1492" s="603" t="n"/>
      <c r="B1492" s="21" t="n"/>
      <c r="C1492" s="21" t="n"/>
      <c r="D1492" s="21" t="n"/>
      <c r="E1492" s="21" t="n"/>
      <c r="F1492" s="21" t="n"/>
      <c r="G1492" s="21" t="n"/>
      <c r="H1492" s="21" t="n"/>
      <c r="I1492" s="21" t="n"/>
      <c r="J1492" s="21" t="n"/>
      <c r="K1492" s="21" t="n"/>
      <c r="L1492" s="21" t="n"/>
      <c r="M1492" s="21" t="n"/>
      <c r="N1492" s="21" t="n"/>
    </row>
    <row r="1493" ht="14.25" customHeight="1" s="474">
      <c r="A1493" s="603" t="n"/>
      <c r="B1493" s="21" t="n"/>
      <c r="C1493" s="21" t="n"/>
      <c r="D1493" s="21" t="n"/>
      <c r="E1493" s="21" t="n"/>
      <c r="F1493" s="21" t="n"/>
      <c r="G1493" s="21" t="n"/>
      <c r="H1493" s="21" t="n"/>
      <c r="I1493" s="21" t="n"/>
      <c r="J1493" s="21" t="n"/>
      <c r="K1493" s="21" t="n"/>
      <c r="L1493" s="21" t="n"/>
      <c r="M1493" s="21" t="n"/>
      <c r="N1493" s="21" t="n"/>
    </row>
    <row r="1494" ht="14.25" customHeight="1" s="474">
      <c r="A1494" s="603" t="n"/>
      <c r="B1494" s="21" t="n"/>
      <c r="C1494" s="21" t="n"/>
      <c r="D1494" s="21" t="n"/>
      <c r="E1494" s="21" t="n"/>
      <c r="F1494" s="21" t="n"/>
      <c r="G1494" s="21" t="n"/>
      <c r="H1494" s="21" t="n"/>
      <c r="I1494" s="21" t="n"/>
      <c r="J1494" s="21" t="n"/>
      <c r="K1494" s="21" t="n"/>
      <c r="L1494" s="21" t="n"/>
      <c r="M1494" s="21" t="n"/>
      <c r="N1494" s="21" t="n"/>
    </row>
    <row r="1495" ht="14.25" customHeight="1" s="474">
      <c r="A1495" s="603" t="n"/>
      <c r="B1495" s="21" t="n"/>
      <c r="C1495" s="21" t="n"/>
      <c r="D1495" s="21" t="n"/>
      <c r="E1495" s="21" t="n"/>
      <c r="F1495" s="21" t="n"/>
      <c r="G1495" s="21" t="n"/>
      <c r="H1495" s="21" t="n"/>
      <c r="I1495" s="21" t="n"/>
      <c r="J1495" s="21" t="n"/>
      <c r="K1495" s="21" t="n"/>
      <c r="L1495" s="21" t="n"/>
      <c r="M1495" s="21" t="n"/>
      <c r="N1495" s="21" t="n"/>
    </row>
    <row r="1496" ht="14.25" customHeight="1" s="474">
      <c r="A1496" s="603" t="n"/>
      <c r="B1496" s="21" t="n"/>
      <c r="C1496" s="21" t="n"/>
      <c r="D1496" s="21" t="n"/>
      <c r="E1496" s="21" t="n"/>
      <c r="F1496" s="21" t="n"/>
      <c r="G1496" s="21" t="n"/>
      <c r="H1496" s="21" t="n"/>
      <c r="I1496" s="21" t="n"/>
      <c r="J1496" s="21" t="n"/>
      <c r="K1496" s="21" t="n"/>
      <c r="L1496" s="21" t="n"/>
      <c r="M1496" s="21" t="n"/>
      <c r="N1496" s="21" t="n"/>
    </row>
    <row r="1497" ht="14.25" customHeight="1" s="474">
      <c r="A1497" s="603" t="n"/>
      <c r="B1497" s="21" t="n"/>
      <c r="C1497" s="21" t="n"/>
      <c r="D1497" s="21" t="n"/>
      <c r="E1497" s="21" t="n"/>
      <c r="F1497" s="21" t="n"/>
      <c r="G1497" s="21" t="n"/>
      <c r="H1497" s="21" t="n"/>
      <c r="I1497" s="21" t="n"/>
      <c r="J1497" s="21" t="n"/>
      <c r="K1497" s="21" t="n"/>
      <c r="L1497" s="21" t="n"/>
      <c r="M1497" s="21" t="n"/>
      <c r="N1497" s="21" t="n"/>
    </row>
    <row r="1498" ht="14.25" customHeight="1" s="474">
      <c r="A1498" s="603" t="n"/>
      <c r="B1498" s="21" t="n"/>
      <c r="C1498" s="21" t="n"/>
      <c r="D1498" s="21" t="n"/>
      <c r="E1498" s="21" t="n"/>
      <c r="F1498" s="21" t="n"/>
      <c r="G1498" s="21" t="n"/>
      <c r="H1498" s="21" t="n"/>
      <c r="I1498" s="21" t="n"/>
      <c r="J1498" s="21" t="n"/>
      <c r="K1498" s="21" t="n"/>
      <c r="L1498" s="21" t="n"/>
      <c r="M1498" s="21" t="n"/>
      <c r="N1498" s="21" t="n"/>
    </row>
    <row r="1499" ht="14.25" customHeight="1" s="474">
      <c r="A1499" s="603" t="n"/>
      <c r="B1499" s="21" t="n"/>
      <c r="C1499" s="21" t="n"/>
      <c r="D1499" s="21" t="n"/>
      <c r="E1499" s="21" t="n"/>
      <c r="F1499" s="21" t="n"/>
      <c r="G1499" s="21" t="n"/>
      <c r="H1499" s="21" t="n"/>
      <c r="I1499" s="21" t="n"/>
      <c r="J1499" s="21" t="n"/>
      <c r="K1499" s="21" t="n"/>
      <c r="L1499" s="21" t="n"/>
      <c r="M1499" s="21" t="n"/>
      <c r="N1499" s="21" t="n"/>
    </row>
    <row r="1500" ht="14.25" customHeight="1" s="474">
      <c r="A1500" s="603" t="n"/>
      <c r="B1500" s="21" t="n"/>
      <c r="C1500" s="21" t="n"/>
      <c r="D1500" s="21" t="n"/>
      <c r="E1500" s="21" t="n"/>
      <c r="F1500" s="21" t="n"/>
      <c r="G1500" s="21" t="n"/>
      <c r="H1500" s="21" t="n"/>
      <c r="I1500" s="21" t="n"/>
      <c r="J1500" s="21" t="n"/>
      <c r="K1500" s="21" t="n"/>
      <c r="L1500" s="21" t="n"/>
      <c r="M1500" s="21" t="n"/>
      <c r="N1500" s="21" t="n"/>
    </row>
    <row r="1501" ht="14.25" customHeight="1" s="474">
      <c r="A1501" s="603" t="n"/>
      <c r="B1501" s="21" t="n"/>
      <c r="C1501" s="21" t="n"/>
      <c r="D1501" s="21" t="n"/>
      <c r="E1501" s="21" t="n"/>
      <c r="F1501" s="21" t="n"/>
      <c r="G1501" s="21" t="n"/>
      <c r="H1501" s="21" t="n"/>
      <c r="I1501" s="21" t="n"/>
      <c r="J1501" s="21" t="n"/>
      <c r="K1501" s="21" t="n"/>
      <c r="L1501" s="21" t="n"/>
      <c r="M1501" s="21" t="n"/>
      <c r="N1501" s="21" t="n"/>
    </row>
    <row r="1502" ht="14.25" customHeight="1" s="474">
      <c r="A1502" s="603" t="n"/>
      <c r="B1502" s="21" t="n"/>
      <c r="C1502" s="21" t="n"/>
      <c r="D1502" s="21" t="n"/>
      <c r="E1502" s="21" t="n"/>
      <c r="F1502" s="21" t="n"/>
      <c r="G1502" s="21" t="n"/>
      <c r="H1502" s="21" t="n"/>
      <c r="I1502" s="21" t="n"/>
      <c r="J1502" s="21" t="n"/>
      <c r="K1502" s="21" t="n"/>
      <c r="L1502" s="21" t="n"/>
      <c r="M1502" s="21" t="n"/>
      <c r="N1502" s="21" t="n"/>
    </row>
    <row r="1503" ht="14.25" customHeight="1" s="474">
      <c r="A1503" s="603" t="n"/>
      <c r="B1503" s="21" t="n"/>
      <c r="C1503" s="21" t="n"/>
      <c r="D1503" s="21" t="n"/>
      <c r="E1503" s="21" t="n"/>
      <c r="F1503" s="21" t="n"/>
      <c r="G1503" s="21" t="n"/>
      <c r="H1503" s="21" t="n"/>
      <c r="I1503" s="21" t="n"/>
      <c r="J1503" s="21" t="n"/>
      <c r="K1503" s="21" t="n"/>
      <c r="L1503" s="21" t="n"/>
      <c r="M1503" s="21" t="n"/>
      <c r="N1503" s="21" t="n"/>
    </row>
    <row r="1504" ht="14.25" customHeight="1" s="474">
      <c r="A1504" s="603" t="n"/>
      <c r="B1504" s="21" t="n"/>
      <c r="C1504" s="21" t="n"/>
      <c r="D1504" s="21" t="n"/>
      <c r="E1504" s="21" t="n"/>
      <c r="F1504" s="21" t="n"/>
      <c r="G1504" s="21" t="n"/>
      <c r="H1504" s="21" t="n"/>
      <c r="I1504" s="21" t="n"/>
      <c r="J1504" s="21" t="n"/>
      <c r="K1504" s="21" t="n"/>
      <c r="L1504" s="21" t="n"/>
      <c r="M1504" s="21" t="n"/>
      <c r="N1504" s="21" t="n"/>
    </row>
    <row r="1505" ht="14.25" customHeight="1" s="474">
      <c r="A1505" s="603" t="n"/>
      <c r="B1505" s="21" t="n"/>
      <c r="C1505" s="21" t="n"/>
      <c r="D1505" s="21" t="n"/>
      <c r="E1505" s="21" t="n"/>
      <c r="F1505" s="21" t="n"/>
      <c r="G1505" s="21" t="n"/>
      <c r="H1505" s="21" t="n"/>
      <c r="I1505" s="21" t="n"/>
      <c r="J1505" s="21" t="n"/>
      <c r="K1505" s="21" t="n"/>
      <c r="L1505" s="21" t="n"/>
      <c r="M1505" s="21" t="n"/>
      <c r="N1505" s="21" t="n"/>
    </row>
    <row r="1506" ht="14.25" customHeight="1" s="474">
      <c r="A1506" s="603" t="n"/>
      <c r="B1506" s="21" t="n"/>
      <c r="C1506" s="21" t="n"/>
      <c r="D1506" s="21" t="n"/>
      <c r="E1506" s="21" t="n"/>
      <c r="F1506" s="21" t="n"/>
      <c r="G1506" s="21" t="n"/>
      <c r="H1506" s="21" t="n"/>
      <c r="I1506" s="21" t="n"/>
      <c r="J1506" s="21" t="n"/>
      <c r="K1506" s="21" t="n"/>
      <c r="L1506" s="21" t="n"/>
      <c r="M1506" s="21" t="n"/>
      <c r="N1506" s="21" t="n"/>
    </row>
    <row r="1507" ht="14.25" customHeight="1" s="474">
      <c r="A1507" s="603" t="n"/>
      <c r="B1507" s="21" t="n"/>
      <c r="C1507" s="21" t="n"/>
      <c r="D1507" s="21" t="n"/>
      <c r="E1507" s="21" t="n"/>
      <c r="F1507" s="21" t="n"/>
      <c r="G1507" s="21" t="n"/>
      <c r="H1507" s="21" t="n"/>
      <c r="I1507" s="21" t="n"/>
      <c r="J1507" s="21" t="n"/>
      <c r="K1507" s="21" t="n"/>
      <c r="L1507" s="21" t="n"/>
      <c r="M1507" s="21" t="n"/>
      <c r="N1507" s="21" t="n"/>
    </row>
    <row r="1508" ht="14.25" customHeight="1" s="474">
      <c r="A1508" s="603" t="n"/>
      <c r="B1508" s="21" t="n"/>
      <c r="C1508" s="21" t="n"/>
      <c r="D1508" s="21" t="n"/>
      <c r="E1508" s="21" t="n"/>
      <c r="F1508" s="21" t="n"/>
      <c r="G1508" s="21" t="n"/>
      <c r="H1508" s="21" t="n"/>
      <c r="I1508" s="21" t="n"/>
      <c r="J1508" s="21" t="n"/>
      <c r="K1508" s="21" t="n"/>
      <c r="L1508" s="21" t="n"/>
      <c r="M1508" s="21" t="n"/>
      <c r="N1508" s="21" t="n"/>
    </row>
    <row r="1509" ht="14.25" customHeight="1" s="474">
      <c r="A1509" s="603" t="n"/>
      <c r="B1509" s="21" t="n"/>
      <c r="C1509" s="21" t="n"/>
      <c r="D1509" s="21" t="n"/>
      <c r="E1509" s="21" t="n"/>
      <c r="F1509" s="21" t="n"/>
      <c r="G1509" s="21" t="n"/>
      <c r="H1509" s="21" t="n"/>
      <c r="I1509" s="21" t="n"/>
      <c r="J1509" s="21" t="n"/>
      <c r="K1509" s="21" t="n"/>
      <c r="L1509" s="21" t="n"/>
      <c r="M1509" s="21" t="n"/>
      <c r="N1509" s="21" t="n"/>
    </row>
    <row r="1510" ht="14.25" customHeight="1" s="474">
      <c r="A1510" s="603" t="n"/>
      <c r="B1510" s="21" t="n"/>
      <c r="C1510" s="21" t="n"/>
      <c r="D1510" s="21" t="n"/>
      <c r="E1510" s="21" t="n"/>
      <c r="F1510" s="21" t="n"/>
      <c r="G1510" s="21" t="n"/>
      <c r="H1510" s="21" t="n"/>
      <c r="I1510" s="21" t="n"/>
      <c r="J1510" s="21" t="n"/>
      <c r="K1510" s="21" t="n"/>
      <c r="L1510" s="21" t="n"/>
      <c r="M1510" s="21" t="n"/>
      <c r="N1510" s="21" t="n"/>
    </row>
    <row r="1511" ht="14.25" customHeight="1" s="474">
      <c r="A1511" s="603" t="n"/>
      <c r="B1511" s="21" t="n"/>
      <c r="C1511" s="21" t="n"/>
      <c r="D1511" s="21" t="n"/>
      <c r="E1511" s="21" t="n"/>
      <c r="F1511" s="21" t="n"/>
      <c r="G1511" s="21" t="n"/>
      <c r="H1511" s="21" t="n"/>
      <c r="I1511" s="21" t="n"/>
      <c r="J1511" s="21" t="n"/>
      <c r="K1511" s="21" t="n"/>
      <c r="L1511" s="21" t="n"/>
      <c r="M1511" s="21" t="n"/>
      <c r="N1511" s="21" t="n"/>
    </row>
    <row r="1512" ht="14.25" customHeight="1" s="474">
      <c r="A1512" s="603" t="n"/>
      <c r="B1512" s="21" t="n"/>
      <c r="C1512" s="21" t="n"/>
      <c r="D1512" s="21" t="n"/>
      <c r="E1512" s="21" t="n"/>
      <c r="F1512" s="21" t="n"/>
      <c r="G1512" s="21" t="n"/>
      <c r="H1512" s="21" t="n"/>
      <c r="I1512" s="21" t="n"/>
      <c r="J1512" s="21" t="n"/>
      <c r="K1512" s="21" t="n"/>
      <c r="L1512" s="21" t="n"/>
      <c r="M1512" s="21" t="n"/>
      <c r="N1512" s="21" t="n"/>
    </row>
    <row r="1513" ht="14.25" customHeight="1" s="474">
      <c r="A1513" s="603" t="n"/>
      <c r="B1513" s="21" t="n"/>
      <c r="C1513" s="21" t="n"/>
      <c r="D1513" s="21" t="n"/>
      <c r="E1513" s="21" t="n"/>
      <c r="F1513" s="21" t="n"/>
      <c r="G1513" s="21" t="n"/>
      <c r="H1513" s="21" t="n"/>
      <c r="I1513" s="21" t="n"/>
      <c r="J1513" s="21" t="n"/>
      <c r="K1513" s="21" t="n"/>
      <c r="L1513" s="21" t="n"/>
      <c r="M1513" s="21" t="n"/>
      <c r="N1513" s="21" t="n"/>
    </row>
    <row r="1514" ht="14.25" customHeight="1" s="474">
      <c r="A1514" s="603" t="n"/>
      <c r="B1514" s="21" t="n"/>
      <c r="C1514" s="21" t="n"/>
      <c r="D1514" s="21" t="n"/>
      <c r="E1514" s="21" t="n"/>
      <c r="F1514" s="21" t="n"/>
      <c r="G1514" s="21" t="n"/>
      <c r="H1514" s="21" t="n"/>
      <c r="I1514" s="21" t="n"/>
      <c r="J1514" s="21" t="n"/>
      <c r="K1514" s="21" t="n"/>
      <c r="L1514" s="21" t="n"/>
      <c r="M1514" s="21" t="n"/>
      <c r="N1514" s="21" t="n"/>
    </row>
    <row r="1515" ht="14.25" customHeight="1" s="474">
      <c r="A1515" s="603" t="n"/>
      <c r="B1515" s="21" t="n"/>
      <c r="C1515" s="21" t="n"/>
      <c r="D1515" s="21" t="n"/>
      <c r="E1515" s="21" t="n"/>
      <c r="F1515" s="21" t="n"/>
      <c r="G1515" s="21" t="n"/>
      <c r="H1515" s="21" t="n"/>
      <c r="I1515" s="21" t="n"/>
      <c r="J1515" s="21" t="n"/>
      <c r="K1515" s="21" t="n"/>
      <c r="L1515" s="21" t="n"/>
      <c r="M1515" s="21" t="n"/>
      <c r="N1515" s="21" t="n"/>
    </row>
    <row r="1516" ht="14.25" customHeight="1" s="474">
      <c r="A1516" s="603" t="n"/>
      <c r="B1516" s="21" t="n"/>
      <c r="C1516" s="21" t="n"/>
      <c r="D1516" s="21" t="n"/>
      <c r="E1516" s="21" t="n"/>
      <c r="F1516" s="21" t="n"/>
      <c r="G1516" s="21" t="n"/>
      <c r="H1516" s="21" t="n"/>
      <c r="I1516" s="21" t="n"/>
      <c r="J1516" s="21" t="n"/>
      <c r="K1516" s="21" t="n"/>
      <c r="L1516" s="21" t="n"/>
      <c r="M1516" s="21" t="n"/>
      <c r="N1516" s="21" t="n"/>
    </row>
    <row r="1517" ht="14.25" customHeight="1" s="474">
      <c r="A1517" s="603" t="n"/>
      <c r="B1517" s="21" t="n"/>
      <c r="C1517" s="21" t="n"/>
      <c r="D1517" s="21" t="n"/>
      <c r="E1517" s="21" t="n"/>
      <c r="F1517" s="21" t="n"/>
      <c r="G1517" s="21" t="n"/>
      <c r="H1517" s="21" t="n"/>
      <c r="I1517" s="21" t="n"/>
      <c r="J1517" s="21" t="n"/>
      <c r="K1517" s="21" t="n"/>
      <c r="L1517" s="21" t="n"/>
      <c r="M1517" s="21" t="n"/>
      <c r="N1517" s="21" t="n"/>
    </row>
    <row r="1518" ht="14.25" customHeight="1" s="474">
      <c r="A1518" s="603" t="n"/>
      <c r="B1518" s="21" t="n"/>
      <c r="C1518" s="21" t="n"/>
      <c r="D1518" s="21" t="n"/>
      <c r="E1518" s="21" t="n"/>
      <c r="F1518" s="21" t="n"/>
      <c r="G1518" s="21" t="n"/>
      <c r="H1518" s="21" t="n"/>
      <c r="I1518" s="21" t="n"/>
      <c r="J1518" s="21" t="n"/>
      <c r="K1518" s="21" t="n"/>
      <c r="L1518" s="21" t="n"/>
      <c r="M1518" s="21" t="n"/>
      <c r="N1518" s="21" t="n"/>
    </row>
    <row r="1519" ht="14.25" customHeight="1" s="474">
      <c r="A1519" s="603" t="n"/>
      <c r="B1519" s="21" t="n"/>
      <c r="C1519" s="21" t="n"/>
      <c r="D1519" s="21" t="n"/>
      <c r="E1519" s="21" t="n"/>
      <c r="F1519" s="21" t="n"/>
      <c r="G1519" s="21" t="n"/>
      <c r="H1519" s="21" t="n"/>
      <c r="I1519" s="21" t="n"/>
      <c r="J1519" s="21" t="n"/>
      <c r="K1519" s="21" t="n"/>
      <c r="L1519" s="21" t="n"/>
      <c r="M1519" s="21" t="n"/>
      <c r="N1519" s="21" t="n"/>
    </row>
    <row r="1520" ht="14.25" customHeight="1" s="474">
      <c r="A1520" s="603" t="n"/>
      <c r="B1520" s="21" t="n"/>
      <c r="C1520" s="21" t="n"/>
      <c r="D1520" s="21" t="n"/>
      <c r="E1520" s="21" t="n"/>
      <c r="F1520" s="21" t="n"/>
      <c r="G1520" s="21" t="n"/>
      <c r="H1520" s="21" t="n"/>
      <c r="I1520" s="21" t="n"/>
      <c r="J1520" s="21" t="n"/>
      <c r="K1520" s="21" t="n"/>
      <c r="L1520" s="21" t="n"/>
      <c r="M1520" s="21" t="n"/>
      <c r="N1520" s="21" t="n"/>
    </row>
    <row r="1521" ht="14.25" customHeight="1" s="474">
      <c r="A1521" s="603" t="n"/>
      <c r="B1521" s="21" t="n"/>
      <c r="C1521" s="21" t="n"/>
      <c r="D1521" s="21" t="n"/>
      <c r="E1521" s="21" t="n"/>
      <c r="F1521" s="21" t="n"/>
      <c r="G1521" s="21" t="n"/>
      <c r="H1521" s="21" t="n"/>
      <c r="I1521" s="21" t="n"/>
      <c r="J1521" s="21" t="n"/>
      <c r="K1521" s="21" t="n"/>
      <c r="L1521" s="21" t="n"/>
      <c r="M1521" s="21" t="n"/>
      <c r="N1521" s="21" t="n"/>
    </row>
    <row r="1522" ht="14.25" customHeight="1" s="474">
      <c r="A1522" s="603" t="n"/>
      <c r="B1522" s="21" t="n"/>
      <c r="C1522" s="21" t="n"/>
      <c r="D1522" s="21" t="n"/>
      <c r="E1522" s="21" t="n"/>
      <c r="F1522" s="21" t="n"/>
      <c r="G1522" s="21" t="n"/>
      <c r="H1522" s="21" t="n"/>
      <c r="I1522" s="21" t="n"/>
      <c r="J1522" s="21" t="n"/>
      <c r="K1522" s="21" t="n"/>
      <c r="L1522" s="21" t="n"/>
      <c r="M1522" s="21" t="n"/>
      <c r="N1522" s="21" t="n"/>
    </row>
    <row r="1523" ht="14.25" customHeight="1" s="474">
      <c r="A1523" s="603" t="n"/>
      <c r="B1523" s="21" t="n"/>
      <c r="C1523" s="21" t="n"/>
      <c r="D1523" s="21" t="n"/>
      <c r="E1523" s="21" t="n"/>
      <c r="F1523" s="21" t="n"/>
      <c r="G1523" s="21" t="n"/>
      <c r="H1523" s="21" t="n"/>
      <c r="I1523" s="21" t="n"/>
      <c r="J1523" s="21" t="n"/>
      <c r="K1523" s="21" t="n"/>
      <c r="L1523" s="21" t="n"/>
      <c r="M1523" s="21" t="n"/>
      <c r="N1523" s="21" t="n"/>
    </row>
    <row r="1524" ht="14.25" customHeight="1" s="474">
      <c r="A1524" s="603" t="n"/>
      <c r="B1524" s="21" t="n"/>
      <c r="C1524" s="21" t="n"/>
      <c r="D1524" s="21" t="n"/>
      <c r="E1524" s="21" t="n"/>
      <c r="F1524" s="21" t="n"/>
      <c r="G1524" s="21" t="n"/>
      <c r="H1524" s="21" t="n"/>
      <c r="I1524" s="21" t="n"/>
      <c r="J1524" s="21" t="n"/>
      <c r="K1524" s="21" t="n"/>
      <c r="L1524" s="21" t="n"/>
      <c r="M1524" s="21" t="n"/>
      <c r="N1524" s="21" t="n"/>
    </row>
    <row r="1525" ht="14.25" customHeight="1" s="474">
      <c r="A1525" s="603" t="n"/>
      <c r="B1525" s="21" t="n"/>
      <c r="C1525" s="21" t="n"/>
      <c r="D1525" s="21" t="n"/>
      <c r="E1525" s="21" t="n"/>
      <c r="F1525" s="21" t="n"/>
      <c r="G1525" s="21" t="n"/>
      <c r="H1525" s="21" t="n"/>
      <c r="I1525" s="21" t="n"/>
      <c r="J1525" s="21" t="n"/>
      <c r="K1525" s="21" t="n"/>
      <c r="L1525" s="21" t="n"/>
      <c r="M1525" s="21" t="n"/>
      <c r="N1525" s="21" t="n"/>
    </row>
    <row r="1526" ht="14.25" customHeight="1" s="474">
      <c r="A1526" s="603" t="n"/>
      <c r="B1526" s="21" t="n"/>
      <c r="C1526" s="21" t="n"/>
      <c r="D1526" s="21" t="n"/>
      <c r="E1526" s="21" t="n"/>
      <c r="F1526" s="21" t="n"/>
      <c r="G1526" s="21" t="n"/>
      <c r="H1526" s="21" t="n"/>
      <c r="I1526" s="21" t="n"/>
      <c r="J1526" s="21" t="n"/>
      <c r="K1526" s="21" t="n"/>
      <c r="L1526" s="21" t="n"/>
      <c r="M1526" s="21" t="n"/>
      <c r="N1526" s="21" t="n"/>
    </row>
    <row r="1527" ht="14.25" customHeight="1" s="474">
      <c r="A1527" s="603" t="n"/>
      <c r="B1527" s="21" t="n"/>
      <c r="C1527" s="21" t="n"/>
      <c r="D1527" s="21" t="n"/>
      <c r="E1527" s="21" t="n"/>
      <c r="F1527" s="21" t="n"/>
      <c r="G1527" s="21" t="n"/>
      <c r="H1527" s="21" t="n"/>
      <c r="I1527" s="21" t="n"/>
      <c r="J1527" s="21" t="n"/>
      <c r="K1527" s="21" t="n"/>
      <c r="L1527" s="21" t="n"/>
      <c r="M1527" s="21" t="n"/>
      <c r="N1527" s="21" t="n"/>
    </row>
    <row r="1528" ht="14.25" customHeight="1" s="474">
      <c r="A1528" s="603" t="n"/>
      <c r="B1528" s="21" t="n"/>
      <c r="C1528" s="21" t="n"/>
      <c r="D1528" s="21" t="n"/>
      <c r="E1528" s="21" t="n"/>
      <c r="F1528" s="21" t="n"/>
      <c r="G1528" s="21" t="n"/>
      <c r="H1528" s="21" t="n"/>
      <c r="I1528" s="21" t="n"/>
      <c r="J1528" s="21" t="n"/>
      <c r="K1528" s="21" t="n"/>
      <c r="L1528" s="21" t="n"/>
      <c r="M1528" s="21" t="n"/>
      <c r="N1528" s="21" t="n"/>
    </row>
    <row r="1529" ht="14.25" customHeight="1" s="474">
      <c r="A1529" s="603" t="n"/>
      <c r="B1529" s="21" t="n"/>
      <c r="C1529" s="21" t="n"/>
      <c r="D1529" s="21" t="n"/>
      <c r="E1529" s="21" t="n"/>
      <c r="F1529" s="21" t="n"/>
      <c r="G1529" s="21" t="n"/>
      <c r="H1529" s="21" t="n"/>
      <c r="I1529" s="21" t="n"/>
      <c r="J1529" s="21" t="n"/>
      <c r="K1529" s="21" t="n"/>
      <c r="L1529" s="21" t="n"/>
      <c r="M1529" s="21" t="n"/>
      <c r="N1529" s="21" t="n"/>
    </row>
    <row r="1530" ht="14.25" customHeight="1" s="474">
      <c r="A1530" s="603" t="n"/>
      <c r="B1530" s="21" t="n"/>
      <c r="C1530" s="21" t="n"/>
      <c r="D1530" s="21" t="n"/>
      <c r="E1530" s="21" t="n"/>
      <c r="F1530" s="21" t="n"/>
      <c r="G1530" s="21" t="n"/>
      <c r="H1530" s="21" t="n"/>
      <c r="I1530" s="21" t="n"/>
      <c r="J1530" s="21" t="n"/>
      <c r="K1530" s="21" t="n"/>
      <c r="L1530" s="21" t="n"/>
      <c r="M1530" s="21" t="n"/>
      <c r="N1530" s="21" t="n"/>
    </row>
    <row r="1531" ht="14.25" customHeight="1" s="474">
      <c r="A1531" s="603" t="n"/>
      <c r="B1531" s="21" t="n"/>
      <c r="C1531" s="21" t="n"/>
      <c r="D1531" s="21" t="n"/>
      <c r="E1531" s="21" t="n"/>
      <c r="F1531" s="21" t="n"/>
      <c r="G1531" s="21" t="n"/>
      <c r="H1531" s="21" t="n"/>
      <c r="I1531" s="21" t="n"/>
      <c r="J1531" s="21" t="n"/>
      <c r="K1531" s="21" t="n"/>
      <c r="L1531" s="21" t="n"/>
      <c r="M1531" s="21" t="n"/>
      <c r="N1531" s="21" t="n"/>
    </row>
    <row r="1532" ht="14.25" customHeight="1" s="474">
      <c r="A1532" s="603" t="n"/>
      <c r="B1532" s="21" t="n"/>
      <c r="C1532" s="21" t="n"/>
      <c r="D1532" s="21" t="n"/>
      <c r="E1532" s="21" t="n"/>
      <c r="F1532" s="21" t="n"/>
      <c r="G1532" s="21" t="n"/>
      <c r="H1532" s="21" t="n"/>
      <c r="I1532" s="21" t="n"/>
      <c r="J1532" s="21" t="n"/>
      <c r="K1532" s="21" t="n"/>
      <c r="L1532" s="21" t="n"/>
      <c r="M1532" s="21" t="n"/>
      <c r="N1532" s="21" t="n"/>
    </row>
    <row r="1533" ht="14.25" customHeight="1" s="474">
      <c r="A1533" s="603" t="n"/>
      <c r="B1533" s="21" t="n"/>
      <c r="C1533" s="21" t="n"/>
      <c r="D1533" s="21" t="n"/>
      <c r="E1533" s="21" t="n"/>
      <c r="F1533" s="21" t="n"/>
      <c r="G1533" s="21" t="n"/>
      <c r="H1533" s="21" t="n"/>
      <c r="I1533" s="21" t="n"/>
      <c r="J1533" s="21" t="n"/>
      <c r="K1533" s="21" t="n"/>
      <c r="L1533" s="21" t="n"/>
      <c r="M1533" s="21" t="n"/>
      <c r="N1533" s="21" t="n"/>
    </row>
    <row r="1534" ht="14.25" customHeight="1" s="474">
      <c r="A1534" s="603" t="n"/>
      <c r="B1534" s="21" t="n"/>
      <c r="C1534" s="21" t="n"/>
      <c r="D1534" s="21" t="n"/>
      <c r="E1534" s="21" t="n"/>
      <c r="F1534" s="21" t="n"/>
      <c r="G1534" s="21" t="n"/>
      <c r="H1534" s="21" t="n"/>
      <c r="I1534" s="21" t="n"/>
      <c r="J1534" s="21" t="n"/>
      <c r="K1534" s="21" t="n"/>
      <c r="L1534" s="21" t="n"/>
      <c r="M1534" s="21" t="n"/>
      <c r="N1534" s="21" t="n"/>
    </row>
    <row r="1535" ht="14.25" customHeight="1" s="474">
      <c r="A1535" s="603" t="n"/>
      <c r="B1535" s="21" t="n"/>
      <c r="C1535" s="21" t="n"/>
      <c r="D1535" s="21" t="n"/>
      <c r="E1535" s="21" t="n"/>
      <c r="F1535" s="21" t="n"/>
      <c r="G1535" s="21" t="n"/>
      <c r="H1535" s="21" t="n"/>
      <c r="I1535" s="21" t="n"/>
      <c r="J1535" s="21" t="n"/>
      <c r="K1535" s="21" t="n"/>
      <c r="L1535" s="21" t="n"/>
      <c r="M1535" s="21" t="n"/>
      <c r="N1535" s="21" t="n"/>
    </row>
    <row r="1536" ht="14.25" customHeight="1" s="474">
      <c r="A1536" s="603" t="n"/>
      <c r="B1536" s="21" t="n"/>
      <c r="C1536" s="21" t="n"/>
      <c r="D1536" s="21" t="n"/>
      <c r="E1536" s="21" t="n"/>
      <c r="F1536" s="21" t="n"/>
      <c r="G1536" s="21" t="n"/>
      <c r="H1536" s="21" t="n"/>
      <c r="I1536" s="21" t="n"/>
      <c r="J1536" s="21" t="n"/>
      <c r="K1536" s="21" t="n"/>
      <c r="L1536" s="21" t="n"/>
      <c r="M1536" s="21" t="n"/>
      <c r="N1536" s="21" t="n"/>
    </row>
    <row r="1537" ht="14.25" customHeight="1" s="474">
      <c r="A1537" s="603" t="n"/>
      <c r="B1537" s="21" t="n"/>
      <c r="C1537" s="21" t="n"/>
      <c r="D1537" s="21" t="n"/>
      <c r="E1537" s="21" t="n"/>
      <c r="F1537" s="21" t="n"/>
      <c r="G1537" s="21" t="n"/>
      <c r="H1537" s="21" t="n"/>
      <c r="I1537" s="21" t="n"/>
      <c r="J1537" s="21" t="n"/>
      <c r="K1537" s="21" t="n"/>
      <c r="L1537" s="21" t="n"/>
      <c r="M1537" s="21" t="n"/>
      <c r="N1537" s="21" t="n"/>
    </row>
    <row r="1538" ht="14.25" customHeight="1" s="474">
      <c r="A1538" s="603" t="n"/>
      <c r="B1538" s="21" t="n"/>
      <c r="C1538" s="21" t="n"/>
      <c r="D1538" s="21" t="n"/>
      <c r="E1538" s="21" t="n"/>
      <c r="F1538" s="21" t="n"/>
      <c r="G1538" s="21" t="n"/>
      <c r="H1538" s="21" t="n"/>
      <c r="I1538" s="21" t="n"/>
      <c r="J1538" s="21" t="n"/>
      <c r="K1538" s="21" t="n"/>
      <c r="L1538" s="21" t="n"/>
      <c r="M1538" s="21" t="n"/>
      <c r="N1538" s="21" t="n"/>
    </row>
    <row r="1539" ht="14.25" customHeight="1" s="474">
      <c r="A1539" s="603" t="n"/>
      <c r="B1539" s="21" t="n"/>
      <c r="C1539" s="21" t="n"/>
      <c r="D1539" s="21" t="n"/>
      <c r="E1539" s="21" t="n"/>
      <c r="F1539" s="21" t="n"/>
      <c r="G1539" s="21" t="n"/>
      <c r="H1539" s="21" t="n"/>
      <c r="I1539" s="21" t="n"/>
      <c r="J1539" s="21" t="n"/>
      <c r="K1539" s="21" t="n"/>
      <c r="L1539" s="21" t="n"/>
      <c r="M1539" s="21" t="n"/>
      <c r="N1539" s="21" t="n"/>
    </row>
    <row r="1540" ht="14.25" customHeight="1" s="474">
      <c r="A1540" s="603" t="n"/>
      <c r="B1540" s="21" t="n"/>
      <c r="C1540" s="21" t="n"/>
      <c r="D1540" s="21" t="n"/>
      <c r="E1540" s="21" t="n"/>
      <c r="F1540" s="21" t="n"/>
      <c r="G1540" s="21" t="n"/>
      <c r="H1540" s="21" t="n"/>
      <c r="I1540" s="21" t="n"/>
      <c r="J1540" s="21" t="n"/>
      <c r="K1540" s="21" t="n"/>
      <c r="L1540" s="21" t="n"/>
      <c r="M1540" s="21" t="n"/>
      <c r="N1540" s="21" t="n"/>
    </row>
    <row r="1541" ht="14.25" customHeight="1" s="474">
      <c r="A1541" s="603" t="n"/>
      <c r="B1541" s="21" t="n"/>
      <c r="C1541" s="21" t="n"/>
      <c r="D1541" s="21" t="n"/>
      <c r="E1541" s="21" t="n"/>
      <c r="F1541" s="21" t="n"/>
      <c r="G1541" s="21" t="n"/>
      <c r="H1541" s="21" t="n"/>
      <c r="I1541" s="21" t="n"/>
      <c r="J1541" s="21" t="n"/>
      <c r="K1541" s="21" t="n"/>
      <c r="L1541" s="21" t="n"/>
      <c r="M1541" s="21" t="n"/>
      <c r="N1541" s="21" t="n"/>
    </row>
    <row r="1542" ht="14.25" customHeight="1" s="474">
      <c r="A1542" s="603" t="n"/>
      <c r="B1542" s="21" t="n"/>
      <c r="C1542" s="21" t="n"/>
      <c r="D1542" s="21" t="n"/>
      <c r="E1542" s="21" t="n"/>
      <c r="F1542" s="21" t="n"/>
      <c r="G1542" s="21" t="n"/>
      <c r="H1542" s="21" t="n"/>
      <c r="I1542" s="21" t="n"/>
      <c r="J1542" s="21" t="n"/>
      <c r="K1542" s="21" t="n"/>
      <c r="L1542" s="21" t="n"/>
      <c r="M1542" s="21" t="n"/>
      <c r="N1542" s="21" t="n"/>
    </row>
    <row r="1543" ht="14.25" customHeight="1" s="474">
      <c r="A1543" s="603" t="n"/>
      <c r="B1543" s="21" t="n"/>
      <c r="C1543" s="21" t="n"/>
      <c r="D1543" s="21" t="n"/>
      <c r="E1543" s="21" t="n"/>
      <c r="F1543" s="21" t="n"/>
      <c r="G1543" s="21" t="n"/>
      <c r="H1543" s="21" t="n"/>
      <c r="I1543" s="21" t="n"/>
      <c r="J1543" s="21" t="n"/>
      <c r="K1543" s="21" t="n"/>
      <c r="L1543" s="21" t="n"/>
      <c r="M1543" s="21" t="n"/>
      <c r="N1543" s="21" t="n"/>
    </row>
    <row r="1544" ht="14.25" customHeight="1" s="474">
      <c r="A1544" s="603" t="n"/>
      <c r="B1544" s="21" t="n"/>
      <c r="C1544" s="21" t="n"/>
      <c r="D1544" s="21" t="n"/>
      <c r="E1544" s="21" t="n"/>
      <c r="F1544" s="21" t="n"/>
      <c r="G1544" s="21" t="n"/>
      <c r="H1544" s="21" t="n"/>
      <c r="I1544" s="21" t="n"/>
      <c r="J1544" s="21" t="n"/>
      <c r="K1544" s="21" t="n"/>
      <c r="L1544" s="21" t="n"/>
      <c r="M1544" s="21" t="n"/>
      <c r="N1544" s="21" t="n"/>
    </row>
    <row r="1545" ht="14.25" customHeight="1" s="474">
      <c r="A1545" s="603" t="n"/>
      <c r="B1545" s="21" t="n"/>
      <c r="C1545" s="21" t="n"/>
      <c r="D1545" s="21" t="n"/>
      <c r="E1545" s="21" t="n"/>
      <c r="F1545" s="21" t="n"/>
      <c r="G1545" s="21" t="n"/>
      <c r="H1545" s="21" t="n"/>
      <c r="I1545" s="21" t="n"/>
      <c r="J1545" s="21" t="n"/>
      <c r="K1545" s="21" t="n"/>
      <c r="L1545" s="21" t="n"/>
      <c r="M1545" s="21" t="n"/>
      <c r="N1545" s="21" t="n"/>
    </row>
    <row r="1546" ht="14.25" customHeight="1" s="474">
      <c r="A1546" s="603" t="n"/>
      <c r="B1546" s="21" t="n"/>
      <c r="C1546" s="21" t="n"/>
      <c r="D1546" s="21" t="n"/>
      <c r="E1546" s="21" t="n"/>
      <c r="F1546" s="21" t="n"/>
      <c r="G1546" s="21" t="n"/>
      <c r="H1546" s="21" t="n"/>
      <c r="I1546" s="21" t="n"/>
      <c r="J1546" s="21" t="n"/>
      <c r="K1546" s="21" t="n"/>
      <c r="L1546" s="21" t="n"/>
      <c r="M1546" s="21" t="n"/>
      <c r="N1546" s="21" t="n"/>
    </row>
    <row r="1547" ht="14.25" customHeight="1" s="474">
      <c r="A1547" s="603" t="n"/>
      <c r="B1547" s="21" t="n"/>
      <c r="C1547" s="21" t="n"/>
      <c r="D1547" s="21" t="n"/>
      <c r="E1547" s="21" t="n"/>
      <c r="F1547" s="21" t="n"/>
      <c r="G1547" s="21" t="n"/>
      <c r="H1547" s="21" t="n"/>
      <c r="I1547" s="21" t="n"/>
      <c r="J1547" s="21" t="n"/>
      <c r="K1547" s="21" t="n"/>
      <c r="L1547" s="21" t="n"/>
      <c r="M1547" s="21" t="n"/>
      <c r="N1547" s="21" t="n"/>
    </row>
    <row r="1548" ht="14.25" customHeight="1" s="474">
      <c r="A1548" s="603" t="n"/>
      <c r="B1548" s="21" t="n"/>
      <c r="C1548" s="21" t="n"/>
      <c r="D1548" s="21" t="n"/>
      <c r="E1548" s="21" t="n"/>
      <c r="F1548" s="21" t="n"/>
      <c r="G1548" s="21" t="n"/>
      <c r="H1548" s="21" t="n"/>
      <c r="I1548" s="21" t="n"/>
      <c r="J1548" s="21" t="n"/>
      <c r="K1548" s="21" t="n"/>
      <c r="L1548" s="21" t="n"/>
      <c r="M1548" s="21" t="n"/>
      <c r="N1548" s="21" t="n"/>
    </row>
    <row r="1549" ht="14.25" customHeight="1" s="474">
      <c r="A1549" s="603" t="n"/>
      <c r="B1549" s="21" t="n"/>
      <c r="C1549" s="21" t="n"/>
      <c r="D1549" s="21" t="n"/>
      <c r="E1549" s="21" t="n"/>
      <c r="F1549" s="21" t="n"/>
      <c r="G1549" s="21" t="n"/>
      <c r="H1549" s="21" t="n"/>
      <c r="I1549" s="21" t="n"/>
      <c r="J1549" s="21" t="n"/>
      <c r="K1549" s="21" t="n"/>
      <c r="L1549" s="21" t="n"/>
      <c r="M1549" s="21" t="n"/>
      <c r="N1549" s="21" t="n"/>
    </row>
    <row r="1550" ht="14.25" customHeight="1" s="474">
      <c r="A1550" s="603" t="n"/>
      <c r="B1550" s="21" t="n"/>
      <c r="C1550" s="21" t="n"/>
      <c r="D1550" s="21" t="n"/>
      <c r="E1550" s="21" t="n"/>
      <c r="F1550" s="21" t="n"/>
      <c r="G1550" s="21" t="n"/>
      <c r="H1550" s="21" t="n"/>
      <c r="I1550" s="21" t="n"/>
      <c r="J1550" s="21" t="n"/>
      <c r="K1550" s="21" t="n"/>
      <c r="L1550" s="21" t="n"/>
      <c r="M1550" s="21" t="n"/>
      <c r="N1550" s="21" t="n"/>
    </row>
    <row r="1551" ht="14.25" customHeight="1" s="474">
      <c r="A1551" s="603" t="n"/>
      <c r="B1551" s="21" t="n"/>
      <c r="C1551" s="21" t="n"/>
      <c r="D1551" s="21" t="n"/>
      <c r="E1551" s="21" t="n"/>
      <c r="F1551" s="21" t="n"/>
      <c r="G1551" s="21" t="n"/>
      <c r="H1551" s="21" t="n"/>
      <c r="I1551" s="21" t="n"/>
      <c r="J1551" s="21" t="n"/>
      <c r="K1551" s="21" t="n"/>
      <c r="L1551" s="21" t="n"/>
      <c r="M1551" s="21" t="n"/>
      <c r="N1551" s="21" t="n"/>
    </row>
    <row r="1552" ht="14.25" customHeight="1" s="474">
      <c r="A1552" s="603" t="n"/>
      <c r="B1552" s="21" t="n"/>
      <c r="C1552" s="21" t="n"/>
      <c r="D1552" s="21" t="n"/>
      <c r="E1552" s="21" t="n"/>
      <c r="F1552" s="21" t="n"/>
      <c r="G1552" s="21" t="n"/>
      <c r="H1552" s="21" t="n"/>
      <c r="I1552" s="21" t="n"/>
      <c r="J1552" s="21" t="n"/>
      <c r="K1552" s="21" t="n"/>
      <c r="L1552" s="21" t="n"/>
      <c r="M1552" s="21" t="n"/>
      <c r="N1552" s="21" t="n"/>
    </row>
    <row r="1553" ht="14.25" customHeight="1" s="474">
      <c r="A1553" s="603" t="n"/>
      <c r="B1553" s="21" t="n"/>
      <c r="C1553" s="21" t="n"/>
      <c r="D1553" s="21" t="n"/>
      <c r="E1553" s="21" t="n"/>
      <c r="F1553" s="21" t="n"/>
      <c r="G1553" s="21" t="n"/>
      <c r="H1553" s="21" t="n"/>
      <c r="I1553" s="21" t="n"/>
      <c r="J1553" s="21" t="n"/>
      <c r="K1553" s="21" t="n"/>
      <c r="L1553" s="21" t="n"/>
      <c r="M1553" s="21" t="n"/>
      <c r="N1553" s="21" t="n"/>
    </row>
    <row r="1554" ht="14.25" customHeight="1" s="474">
      <c r="A1554" s="603" t="n"/>
      <c r="B1554" s="21" t="n"/>
      <c r="C1554" s="21" t="n"/>
      <c r="D1554" s="21" t="n"/>
      <c r="E1554" s="21" t="n"/>
      <c r="F1554" s="21" t="n"/>
      <c r="G1554" s="21" t="n"/>
      <c r="H1554" s="21" t="n"/>
      <c r="I1554" s="21" t="n"/>
      <c r="J1554" s="21" t="n"/>
      <c r="K1554" s="21" t="n"/>
      <c r="L1554" s="21" t="n"/>
      <c r="M1554" s="21" t="n"/>
      <c r="N1554" s="21" t="n"/>
    </row>
    <row r="1555" ht="14.25" customHeight="1" s="474">
      <c r="A1555" s="603" t="n"/>
      <c r="B1555" s="21" t="n"/>
      <c r="C1555" s="21" t="n"/>
      <c r="D1555" s="21" t="n"/>
      <c r="E1555" s="21" t="n"/>
      <c r="F1555" s="21" t="n"/>
      <c r="G1555" s="21" t="n"/>
      <c r="H1555" s="21" t="n"/>
      <c r="I1555" s="21" t="n"/>
      <c r="J1555" s="21" t="n"/>
      <c r="K1555" s="21" t="n"/>
      <c r="L1555" s="21" t="n"/>
      <c r="M1555" s="21" t="n"/>
      <c r="N1555" s="21" t="n"/>
    </row>
    <row r="1556" ht="14.25" customHeight="1" s="474">
      <c r="A1556" s="603" t="n"/>
      <c r="B1556" s="21" t="n"/>
      <c r="C1556" s="21" t="n"/>
      <c r="D1556" s="21" t="n"/>
      <c r="E1556" s="21" t="n"/>
      <c r="F1556" s="21" t="n"/>
      <c r="G1556" s="21" t="n"/>
      <c r="H1556" s="21" t="n"/>
      <c r="I1556" s="21" t="n"/>
      <c r="J1556" s="21" t="n"/>
      <c r="K1556" s="21" t="n"/>
      <c r="L1556" s="21" t="n"/>
      <c r="M1556" s="21" t="n"/>
      <c r="N1556" s="21" t="n"/>
    </row>
    <row r="1557" ht="14.25" customHeight="1" s="474">
      <c r="A1557" s="603" t="n"/>
      <c r="B1557" s="21" t="n"/>
      <c r="C1557" s="21" t="n"/>
      <c r="D1557" s="21" t="n"/>
      <c r="E1557" s="21" t="n"/>
      <c r="F1557" s="21" t="n"/>
      <c r="G1557" s="21" t="n"/>
      <c r="H1557" s="21" t="n"/>
      <c r="I1557" s="21" t="n"/>
      <c r="J1557" s="21" t="n"/>
      <c r="K1557" s="21" t="n"/>
      <c r="L1557" s="21" t="n"/>
      <c r="M1557" s="21" t="n"/>
      <c r="N1557" s="21" t="n"/>
    </row>
    <row r="1558" ht="14.25" customHeight="1" s="474">
      <c r="A1558" s="603" t="n"/>
      <c r="B1558" s="21" t="n"/>
      <c r="C1558" s="21" t="n"/>
      <c r="D1558" s="21" t="n"/>
      <c r="E1558" s="21" t="n"/>
      <c r="F1558" s="21" t="n"/>
      <c r="G1558" s="21" t="n"/>
      <c r="H1558" s="21" t="n"/>
      <c r="I1558" s="21" t="n"/>
      <c r="J1558" s="21" t="n"/>
      <c r="K1558" s="21" t="n"/>
      <c r="L1558" s="21" t="n"/>
      <c r="M1558" s="21" t="n"/>
      <c r="N1558" s="21" t="n"/>
    </row>
    <row r="1559" ht="14.25" customHeight="1" s="474">
      <c r="A1559" s="603" t="n"/>
      <c r="B1559" s="21" t="n"/>
      <c r="C1559" s="21" t="n"/>
      <c r="D1559" s="21" t="n"/>
      <c r="E1559" s="21" t="n"/>
      <c r="F1559" s="21" t="n"/>
      <c r="G1559" s="21" t="n"/>
      <c r="H1559" s="21" t="n"/>
      <c r="I1559" s="21" t="n"/>
      <c r="J1559" s="21" t="n"/>
      <c r="K1559" s="21" t="n"/>
      <c r="L1559" s="21" t="n"/>
      <c r="M1559" s="21" t="n"/>
      <c r="N1559" s="21" t="n"/>
    </row>
    <row r="1560" ht="14.25" customHeight="1" s="474">
      <c r="A1560" s="603" t="n"/>
      <c r="B1560" s="21" t="n"/>
      <c r="C1560" s="21" t="n"/>
      <c r="D1560" s="21" t="n"/>
      <c r="E1560" s="21" t="n"/>
      <c r="F1560" s="21" t="n"/>
      <c r="G1560" s="21" t="n"/>
      <c r="H1560" s="21" t="n"/>
      <c r="I1560" s="21" t="n"/>
      <c r="J1560" s="21" t="n"/>
      <c r="K1560" s="21" t="n"/>
      <c r="L1560" s="21" t="n"/>
      <c r="M1560" s="21" t="n"/>
      <c r="N1560" s="21" t="n"/>
    </row>
    <row r="1561" ht="14.25" customHeight="1" s="474">
      <c r="A1561" s="603" t="n"/>
      <c r="B1561" s="21" t="n"/>
      <c r="C1561" s="21" t="n"/>
      <c r="D1561" s="21" t="n"/>
      <c r="E1561" s="21" t="n"/>
      <c r="F1561" s="21" t="n"/>
      <c r="G1561" s="21" t="n"/>
      <c r="H1561" s="21" t="n"/>
      <c r="I1561" s="21" t="n"/>
      <c r="J1561" s="21" t="n"/>
      <c r="K1561" s="21" t="n"/>
      <c r="L1561" s="21" t="n"/>
      <c r="M1561" s="21" t="n"/>
      <c r="N1561" s="21" t="n"/>
    </row>
    <row r="1562" ht="14.25" customHeight="1" s="474">
      <c r="A1562" s="603" t="n"/>
      <c r="B1562" s="21" t="n"/>
      <c r="C1562" s="21" t="n"/>
      <c r="D1562" s="21" t="n"/>
      <c r="E1562" s="21" t="n"/>
      <c r="F1562" s="21" t="n"/>
      <c r="G1562" s="21" t="n"/>
      <c r="H1562" s="21" t="n"/>
      <c r="I1562" s="21" t="n"/>
      <c r="J1562" s="21" t="n"/>
      <c r="K1562" s="21" t="n"/>
      <c r="L1562" s="21" t="n"/>
      <c r="M1562" s="21" t="n"/>
      <c r="N1562" s="21" t="n"/>
    </row>
    <row r="1563" ht="14.25" customHeight="1" s="474">
      <c r="A1563" s="603" t="n"/>
      <c r="B1563" s="21" t="n"/>
      <c r="C1563" s="21" t="n"/>
      <c r="D1563" s="21" t="n"/>
      <c r="E1563" s="21" t="n"/>
      <c r="F1563" s="21" t="n"/>
      <c r="G1563" s="21" t="n"/>
      <c r="H1563" s="21" t="n"/>
      <c r="I1563" s="21" t="n"/>
      <c r="J1563" s="21" t="n"/>
      <c r="K1563" s="21" t="n"/>
      <c r="L1563" s="21" t="n"/>
      <c r="M1563" s="21" t="n"/>
      <c r="N1563" s="21" t="n"/>
    </row>
    <row r="1564" ht="14.25" customHeight="1" s="474">
      <c r="A1564" s="603" t="n"/>
      <c r="B1564" s="21" t="n"/>
      <c r="C1564" s="21" t="n"/>
      <c r="D1564" s="21" t="n"/>
      <c r="E1564" s="21" t="n"/>
      <c r="F1564" s="21" t="n"/>
      <c r="G1564" s="21" t="n"/>
      <c r="H1564" s="21" t="n"/>
      <c r="I1564" s="21" t="n"/>
      <c r="J1564" s="21" t="n"/>
      <c r="K1564" s="21" t="n"/>
      <c r="L1564" s="21" t="n"/>
      <c r="M1564" s="21" t="n"/>
      <c r="N1564" s="21" t="n"/>
    </row>
    <row r="1565" ht="14.25" customHeight="1" s="474">
      <c r="A1565" s="603" t="n"/>
      <c r="B1565" s="21" t="n"/>
      <c r="C1565" s="21" t="n"/>
      <c r="D1565" s="21" t="n"/>
      <c r="E1565" s="21" t="n"/>
      <c r="F1565" s="21" t="n"/>
      <c r="G1565" s="21" t="n"/>
      <c r="H1565" s="21" t="n"/>
      <c r="I1565" s="21" t="n"/>
      <c r="J1565" s="21" t="n"/>
      <c r="K1565" s="21" t="n"/>
      <c r="L1565" s="21" t="n"/>
      <c r="M1565" s="21" t="n"/>
      <c r="N1565" s="21" t="n"/>
    </row>
    <row r="1566" ht="14.25" customHeight="1" s="474">
      <c r="A1566" s="603" t="n"/>
      <c r="B1566" s="21" t="n"/>
      <c r="C1566" s="21" t="n"/>
      <c r="D1566" s="21" t="n"/>
      <c r="E1566" s="21" t="n"/>
      <c r="F1566" s="21" t="n"/>
      <c r="G1566" s="21" t="n"/>
      <c r="H1566" s="21" t="n"/>
      <c r="I1566" s="21" t="n"/>
      <c r="J1566" s="21" t="n"/>
      <c r="K1566" s="21" t="n"/>
      <c r="L1566" s="21" t="n"/>
      <c r="M1566" s="21" t="n"/>
      <c r="N1566" s="21" t="n"/>
    </row>
    <row r="1567" ht="14.25" customHeight="1" s="474">
      <c r="A1567" s="603" t="n"/>
      <c r="B1567" s="21" t="n"/>
      <c r="C1567" s="21" t="n"/>
      <c r="D1567" s="21" t="n"/>
      <c r="E1567" s="21" t="n"/>
      <c r="F1567" s="21" t="n"/>
      <c r="G1567" s="21" t="n"/>
      <c r="H1567" s="21" t="n"/>
      <c r="I1567" s="21" t="n"/>
      <c r="J1567" s="21" t="n"/>
      <c r="K1567" s="21" t="n"/>
      <c r="L1567" s="21" t="n"/>
      <c r="M1567" s="21" t="n"/>
      <c r="N1567" s="21" t="n"/>
    </row>
    <row r="1568" ht="14.25" customHeight="1" s="474">
      <c r="A1568" s="603" t="n"/>
      <c r="B1568" s="21" t="n"/>
      <c r="C1568" s="21" t="n"/>
      <c r="D1568" s="21" t="n"/>
      <c r="E1568" s="21" t="n"/>
      <c r="F1568" s="21" t="n"/>
      <c r="G1568" s="21" t="n"/>
      <c r="H1568" s="21" t="n"/>
      <c r="I1568" s="21" t="n"/>
      <c r="J1568" s="21" t="n"/>
      <c r="K1568" s="21" t="n"/>
      <c r="L1568" s="21" t="n"/>
      <c r="M1568" s="21" t="n"/>
      <c r="N1568" s="21" t="n"/>
    </row>
    <row r="1569" ht="14.25" customHeight="1" s="474">
      <c r="A1569" s="603" t="n"/>
      <c r="B1569" s="21" t="n"/>
      <c r="C1569" s="21" t="n"/>
      <c r="D1569" s="21" t="n"/>
      <c r="E1569" s="21" t="n"/>
      <c r="F1569" s="21" t="n"/>
      <c r="G1569" s="21" t="n"/>
      <c r="H1569" s="21" t="n"/>
      <c r="I1569" s="21" t="n"/>
      <c r="J1569" s="21" t="n"/>
      <c r="K1569" s="21" t="n"/>
      <c r="L1569" s="21" t="n"/>
      <c r="M1569" s="21" t="n"/>
      <c r="N1569" s="21" t="n"/>
    </row>
    <row r="1570" ht="14.25" customHeight="1" s="474">
      <c r="A1570" s="603" t="n"/>
      <c r="B1570" s="21" t="n"/>
      <c r="C1570" s="21" t="n"/>
      <c r="D1570" s="21" t="n"/>
      <c r="E1570" s="21" t="n"/>
      <c r="F1570" s="21" t="n"/>
      <c r="G1570" s="21" t="n"/>
      <c r="H1570" s="21" t="n"/>
      <c r="I1570" s="21" t="n"/>
      <c r="J1570" s="21" t="n"/>
      <c r="K1570" s="21" t="n"/>
      <c r="L1570" s="21" t="n"/>
      <c r="M1570" s="21" t="n"/>
      <c r="N1570" s="21" t="n"/>
    </row>
    <row r="1571" ht="14.25" customHeight="1" s="474">
      <c r="A1571" s="603" t="n"/>
      <c r="B1571" s="21" t="n"/>
      <c r="C1571" s="21" t="n"/>
      <c r="D1571" s="21" t="n"/>
      <c r="E1571" s="21" t="n"/>
      <c r="F1571" s="21" t="n"/>
      <c r="G1571" s="21" t="n"/>
      <c r="H1571" s="21" t="n"/>
      <c r="I1571" s="21" t="n"/>
      <c r="J1571" s="21" t="n"/>
      <c r="K1571" s="21" t="n"/>
      <c r="L1571" s="21" t="n"/>
      <c r="M1571" s="21" t="n"/>
      <c r="N1571" s="21" t="n"/>
    </row>
    <row r="1572" ht="14.25" customHeight="1" s="474">
      <c r="A1572" s="603" t="n"/>
      <c r="B1572" s="21" t="n"/>
      <c r="C1572" s="21" t="n"/>
      <c r="D1572" s="21" t="n"/>
      <c r="E1572" s="21" t="n"/>
      <c r="F1572" s="21" t="n"/>
      <c r="G1572" s="21" t="n"/>
      <c r="H1572" s="21" t="n"/>
      <c r="I1572" s="21" t="n"/>
      <c r="J1572" s="21" t="n"/>
      <c r="K1572" s="21" t="n"/>
      <c r="L1572" s="21" t="n"/>
      <c r="M1572" s="21" t="n"/>
      <c r="N1572" s="21" t="n"/>
    </row>
    <row r="1573" ht="14.25" customHeight="1" s="474">
      <c r="A1573" s="603" t="n"/>
      <c r="B1573" s="21" t="n"/>
      <c r="C1573" s="21" t="n"/>
      <c r="D1573" s="21" t="n"/>
      <c r="E1573" s="21" t="n"/>
      <c r="F1573" s="21" t="n"/>
      <c r="G1573" s="21" t="n"/>
      <c r="H1573" s="21" t="n"/>
      <c r="I1573" s="21" t="n"/>
      <c r="J1573" s="21" t="n"/>
      <c r="K1573" s="21" t="n"/>
      <c r="L1573" s="21" t="n"/>
      <c r="M1573" s="21" t="n"/>
      <c r="N1573" s="21" t="n"/>
    </row>
    <row r="1574" ht="14.25" customHeight="1" s="474">
      <c r="A1574" s="603" t="n"/>
      <c r="B1574" s="21" t="n"/>
      <c r="C1574" s="21" t="n"/>
      <c r="D1574" s="21" t="n"/>
      <c r="E1574" s="21" t="n"/>
      <c r="F1574" s="21" t="n"/>
      <c r="G1574" s="21" t="n"/>
      <c r="H1574" s="21" t="n"/>
      <c r="I1574" s="21" t="n"/>
      <c r="J1574" s="21" t="n"/>
      <c r="K1574" s="21" t="n"/>
      <c r="L1574" s="21" t="n"/>
      <c r="M1574" s="21" t="n"/>
      <c r="N1574" s="21" t="n"/>
    </row>
    <row r="1575" ht="14.25" customHeight="1" s="474">
      <c r="A1575" s="603" t="n"/>
      <c r="B1575" s="21" t="n"/>
      <c r="C1575" s="21" t="n"/>
      <c r="D1575" s="21" t="n"/>
      <c r="E1575" s="21" t="n"/>
      <c r="F1575" s="21" t="n"/>
      <c r="G1575" s="21" t="n"/>
      <c r="H1575" s="21" t="n"/>
      <c r="I1575" s="21" t="n"/>
      <c r="J1575" s="21" t="n"/>
      <c r="K1575" s="21" t="n"/>
      <c r="L1575" s="21" t="n"/>
      <c r="M1575" s="21" t="n"/>
      <c r="N1575" s="21" t="n"/>
    </row>
    <row r="1576" ht="14.25" customHeight="1" s="474">
      <c r="A1576" s="603" t="n"/>
      <c r="B1576" s="21" t="n"/>
      <c r="C1576" s="21" t="n"/>
      <c r="D1576" s="21" t="n"/>
      <c r="E1576" s="21" t="n"/>
      <c r="F1576" s="21" t="n"/>
      <c r="G1576" s="21" t="n"/>
      <c r="H1576" s="21" t="n"/>
      <c r="I1576" s="21" t="n"/>
      <c r="J1576" s="21" t="n"/>
      <c r="K1576" s="21" t="n"/>
      <c r="L1576" s="21" t="n"/>
      <c r="M1576" s="21" t="n"/>
      <c r="N1576" s="21" t="n"/>
    </row>
    <row r="1577" ht="14.25" customHeight="1" s="474">
      <c r="A1577" s="603" t="n"/>
      <c r="B1577" s="21" t="n"/>
      <c r="C1577" s="21" t="n"/>
      <c r="D1577" s="21" t="n"/>
      <c r="E1577" s="21" t="n"/>
      <c r="F1577" s="21" t="n"/>
      <c r="G1577" s="21" t="n"/>
      <c r="H1577" s="21" t="n"/>
      <c r="I1577" s="21" t="n"/>
      <c r="J1577" s="21" t="n"/>
      <c r="K1577" s="21" t="n"/>
      <c r="L1577" s="21" t="n"/>
      <c r="M1577" s="21" t="n"/>
      <c r="N1577" s="21" t="n"/>
    </row>
    <row r="1578" ht="14.25" customHeight="1" s="474">
      <c r="A1578" s="603" t="n"/>
      <c r="B1578" s="21" t="n"/>
      <c r="C1578" s="21" t="n"/>
      <c r="D1578" s="21" t="n"/>
      <c r="E1578" s="21" t="n"/>
      <c r="F1578" s="21" t="n"/>
      <c r="G1578" s="21" t="n"/>
      <c r="H1578" s="21" t="n"/>
      <c r="I1578" s="21" t="n"/>
      <c r="J1578" s="21" t="n"/>
      <c r="K1578" s="21" t="n"/>
      <c r="L1578" s="21" t="n"/>
      <c r="M1578" s="21" t="n"/>
      <c r="N1578" s="21" t="n"/>
    </row>
    <row r="1579" ht="14.25" customHeight="1" s="474">
      <c r="A1579" s="603" t="n"/>
      <c r="B1579" s="21" t="n"/>
      <c r="C1579" s="21" t="n"/>
      <c r="D1579" s="21" t="n"/>
      <c r="E1579" s="21" t="n"/>
      <c r="F1579" s="21" t="n"/>
      <c r="G1579" s="21" t="n"/>
      <c r="H1579" s="21" t="n"/>
      <c r="I1579" s="21" t="n"/>
      <c r="J1579" s="21" t="n"/>
      <c r="K1579" s="21" t="n"/>
      <c r="L1579" s="21" t="n"/>
      <c r="M1579" s="21" t="n"/>
      <c r="N1579" s="21" t="n"/>
    </row>
    <row r="1580" ht="14.25" customHeight="1" s="474">
      <c r="A1580" s="603" t="n"/>
      <c r="B1580" s="21" t="n"/>
      <c r="C1580" s="21" t="n"/>
      <c r="D1580" s="21" t="n"/>
      <c r="E1580" s="21" t="n"/>
      <c r="F1580" s="21" t="n"/>
      <c r="G1580" s="21" t="n"/>
      <c r="H1580" s="21" t="n"/>
      <c r="I1580" s="21" t="n"/>
      <c r="J1580" s="21" t="n"/>
      <c r="K1580" s="21" t="n"/>
      <c r="L1580" s="21" t="n"/>
      <c r="M1580" s="21" t="n"/>
      <c r="N1580" s="21" t="n"/>
    </row>
    <row r="1581" ht="14.25" customHeight="1" s="474">
      <c r="A1581" s="603" t="n"/>
      <c r="B1581" s="21" t="n"/>
      <c r="C1581" s="21" t="n"/>
      <c r="D1581" s="21" t="n"/>
      <c r="E1581" s="21" t="n"/>
      <c r="F1581" s="21" t="n"/>
      <c r="G1581" s="21" t="n"/>
      <c r="H1581" s="21" t="n"/>
      <c r="I1581" s="21" t="n"/>
      <c r="J1581" s="21" t="n"/>
      <c r="K1581" s="21" t="n"/>
      <c r="L1581" s="21" t="n"/>
      <c r="M1581" s="21" t="n"/>
      <c r="N1581" s="21" t="n"/>
    </row>
    <row r="1582" ht="14.25" customHeight="1" s="474">
      <c r="A1582" s="603" t="n"/>
      <c r="B1582" s="21" t="n"/>
      <c r="C1582" s="21" t="n"/>
      <c r="D1582" s="21" t="n"/>
      <c r="E1582" s="21" t="n"/>
      <c r="F1582" s="21" t="n"/>
      <c r="G1582" s="21" t="n"/>
      <c r="H1582" s="21" t="n"/>
      <c r="I1582" s="21" t="n"/>
      <c r="J1582" s="21" t="n"/>
      <c r="K1582" s="21" t="n"/>
      <c r="L1582" s="21" t="n"/>
      <c r="M1582" s="21" t="n"/>
      <c r="N1582" s="21" t="n"/>
    </row>
    <row r="1583" ht="14.25" customHeight="1" s="474">
      <c r="A1583" s="603" t="n"/>
      <c r="B1583" s="21" t="n"/>
      <c r="C1583" s="21" t="n"/>
      <c r="D1583" s="21" t="n"/>
      <c r="E1583" s="21" t="n"/>
      <c r="F1583" s="21" t="n"/>
      <c r="G1583" s="21" t="n"/>
      <c r="H1583" s="21" t="n"/>
      <c r="I1583" s="21" t="n"/>
      <c r="J1583" s="21" t="n"/>
      <c r="K1583" s="21" t="n"/>
      <c r="L1583" s="21" t="n"/>
      <c r="M1583" s="21" t="n"/>
      <c r="N1583" s="21" t="n"/>
    </row>
    <row r="1584" ht="14.25" customHeight="1" s="474">
      <c r="A1584" s="603" t="n"/>
      <c r="B1584" s="21" t="n"/>
      <c r="C1584" s="21" t="n"/>
      <c r="D1584" s="21" t="n"/>
      <c r="E1584" s="21" t="n"/>
      <c r="F1584" s="21" t="n"/>
      <c r="G1584" s="21" t="n"/>
      <c r="H1584" s="21" t="n"/>
      <c r="I1584" s="21" t="n"/>
      <c r="J1584" s="21" t="n"/>
      <c r="K1584" s="21" t="n"/>
      <c r="L1584" s="21" t="n"/>
      <c r="M1584" s="21" t="n"/>
      <c r="N1584" s="21" t="n"/>
    </row>
    <row r="1585" ht="14.25" customHeight="1" s="474">
      <c r="A1585" s="603" t="n"/>
      <c r="B1585" s="21" t="n"/>
      <c r="C1585" s="21" t="n"/>
      <c r="D1585" s="21" t="n"/>
      <c r="E1585" s="21" t="n"/>
      <c r="F1585" s="21" t="n"/>
      <c r="G1585" s="21" t="n"/>
      <c r="H1585" s="21" t="n"/>
      <c r="I1585" s="21" t="n"/>
      <c r="J1585" s="21" t="n"/>
      <c r="K1585" s="21" t="n"/>
      <c r="L1585" s="21" t="n"/>
      <c r="M1585" s="21" t="n"/>
      <c r="N1585" s="21" t="n"/>
    </row>
    <row r="1586" ht="14.25" customHeight="1" s="474">
      <c r="A1586" s="603" t="n"/>
      <c r="B1586" s="21" t="n"/>
      <c r="C1586" s="21" t="n"/>
      <c r="D1586" s="21" t="n"/>
      <c r="E1586" s="21" t="n"/>
      <c r="F1586" s="21" t="n"/>
      <c r="G1586" s="21" t="n"/>
      <c r="H1586" s="21" t="n"/>
      <c r="I1586" s="21" t="n"/>
      <c r="J1586" s="21" t="n"/>
      <c r="K1586" s="21" t="n"/>
      <c r="L1586" s="21" t="n"/>
      <c r="M1586" s="21" t="n"/>
      <c r="N1586" s="21" t="n"/>
    </row>
    <row r="1587" ht="14.25" customHeight="1" s="474">
      <c r="A1587" s="603" t="n"/>
      <c r="B1587" s="21" t="n"/>
      <c r="C1587" s="21" t="n"/>
      <c r="D1587" s="21" t="n"/>
      <c r="E1587" s="21" t="n"/>
      <c r="F1587" s="21" t="n"/>
      <c r="G1587" s="21" t="n"/>
      <c r="H1587" s="21" t="n"/>
      <c r="I1587" s="21" t="n"/>
      <c r="J1587" s="21" t="n"/>
      <c r="K1587" s="21" t="n"/>
      <c r="L1587" s="21" t="n"/>
      <c r="M1587" s="21" t="n"/>
      <c r="N1587" s="21" t="n"/>
    </row>
    <row r="1588" ht="14.25" customHeight="1" s="474">
      <c r="A1588" s="603" t="n"/>
      <c r="B1588" s="21" t="n"/>
      <c r="C1588" s="21" t="n"/>
      <c r="D1588" s="21" t="n"/>
      <c r="E1588" s="21" t="n"/>
      <c r="F1588" s="21" t="n"/>
      <c r="G1588" s="21" t="n"/>
      <c r="H1588" s="21" t="n"/>
      <c r="I1588" s="21" t="n"/>
      <c r="J1588" s="21" t="n"/>
      <c r="K1588" s="21" t="n"/>
      <c r="L1588" s="21" t="n"/>
      <c r="M1588" s="21" t="n"/>
      <c r="N1588" s="21" t="n"/>
    </row>
    <row r="1589" ht="14.25" customHeight="1" s="474">
      <c r="A1589" s="603" t="n"/>
      <c r="B1589" s="21" t="n"/>
      <c r="C1589" s="21" t="n"/>
      <c r="D1589" s="21" t="n"/>
      <c r="E1589" s="21" t="n"/>
      <c r="F1589" s="21" t="n"/>
      <c r="G1589" s="21" t="n"/>
      <c r="H1589" s="21" t="n"/>
      <c r="I1589" s="21" t="n"/>
      <c r="J1589" s="21" t="n"/>
      <c r="K1589" s="21" t="n"/>
      <c r="L1589" s="21" t="n"/>
      <c r="M1589" s="21" t="n"/>
      <c r="N1589" s="21" t="n"/>
    </row>
    <row r="1590" ht="14.25" customHeight="1" s="474">
      <c r="A1590" s="603" t="n"/>
      <c r="B1590" s="21" t="n"/>
      <c r="C1590" s="21" t="n"/>
      <c r="D1590" s="21" t="n"/>
      <c r="E1590" s="21" t="n"/>
      <c r="F1590" s="21" t="n"/>
      <c r="G1590" s="21" t="n"/>
      <c r="H1590" s="21" t="n"/>
      <c r="I1590" s="21" t="n"/>
      <c r="J1590" s="21" t="n"/>
      <c r="K1590" s="21" t="n"/>
      <c r="L1590" s="21" t="n"/>
      <c r="M1590" s="21" t="n"/>
      <c r="N1590" s="21" t="n"/>
    </row>
    <row r="1591" ht="14.25" customHeight="1" s="474">
      <c r="A1591" s="603" t="n"/>
      <c r="B1591" s="21" t="n"/>
      <c r="C1591" s="21" t="n"/>
      <c r="D1591" s="21" t="n"/>
      <c r="E1591" s="21" t="n"/>
      <c r="F1591" s="21" t="n"/>
      <c r="G1591" s="21" t="n"/>
      <c r="H1591" s="21" t="n"/>
      <c r="I1591" s="21" t="n"/>
      <c r="J1591" s="21" t="n"/>
      <c r="K1591" s="21" t="n"/>
      <c r="L1591" s="21" t="n"/>
      <c r="M1591" s="21" t="n"/>
      <c r="N1591" s="21" t="n"/>
    </row>
    <row r="1592" ht="14.25" customHeight="1" s="474">
      <c r="A1592" s="603" t="n"/>
      <c r="B1592" s="21" t="n"/>
      <c r="C1592" s="21" t="n"/>
      <c r="D1592" s="21" t="n"/>
      <c r="E1592" s="21" t="n"/>
      <c r="F1592" s="21" t="n"/>
      <c r="G1592" s="21" t="n"/>
      <c r="H1592" s="21" t="n"/>
      <c r="I1592" s="21" t="n"/>
      <c r="J1592" s="21" t="n"/>
      <c r="K1592" s="21" t="n"/>
      <c r="L1592" s="21" t="n"/>
      <c r="M1592" s="21" t="n"/>
      <c r="N1592" s="21" t="n"/>
    </row>
    <row r="1593" ht="14.25" customHeight="1" s="474">
      <c r="A1593" s="603" t="n"/>
      <c r="B1593" s="21" t="n"/>
      <c r="C1593" s="21" t="n"/>
      <c r="D1593" s="21" t="n"/>
      <c r="E1593" s="21" t="n"/>
      <c r="F1593" s="21" t="n"/>
      <c r="G1593" s="21" t="n"/>
      <c r="H1593" s="21" t="n"/>
      <c r="I1593" s="21" t="n"/>
      <c r="J1593" s="21" t="n"/>
      <c r="K1593" s="21" t="n"/>
      <c r="L1593" s="21" t="n"/>
      <c r="M1593" s="21" t="n"/>
      <c r="N1593" s="21" t="n"/>
    </row>
    <row r="1594" ht="14.25" customHeight="1" s="474">
      <c r="A1594" s="603" t="n"/>
      <c r="B1594" s="21" t="n"/>
      <c r="C1594" s="21" t="n"/>
      <c r="D1594" s="21" t="n"/>
      <c r="E1594" s="21" t="n"/>
      <c r="F1594" s="21" t="n"/>
      <c r="G1594" s="21" t="n"/>
      <c r="H1594" s="21" t="n"/>
      <c r="I1594" s="21" t="n"/>
      <c r="J1594" s="21" t="n"/>
      <c r="K1594" s="21" t="n"/>
      <c r="L1594" s="21" t="n"/>
      <c r="M1594" s="21" t="n"/>
      <c r="N1594" s="21" t="n"/>
    </row>
    <row r="1595" ht="14.25" customHeight="1" s="474">
      <c r="A1595" s="603" t="n"/>
      <c r="B1595" s="21" t="n"/>
      <c r="C1595" s="21" t="n"/>
      <c r="D1595" s="21" t="n"/>
      <c r="E1595" s="21" t="n"/>
      <c r="F1595" s="21" t="n"/>
      <c r="G1595" s="21" t="n"/>
      <c r="H1595" s="21" t="n"/>
      <c r="I1595" s="21" t="n"/>
      <c r="J1595" s="21" t="n"/>
      <c r="K1595" s="21" t="n"/>
      <c r="L1595" s="21" t="n"/>
      <c r="M1595" s="21" t="n"/>
      <c r="N1595" s="21" t="n"/>
    </row>
    <row r="1596" ht="14.25" customHeight="1" s="474">
      <c r="A1596" s="603" t="n"/>
      <c r="B1596" s="21" t="n"/>
      <c r="C1596" s="21" t="n"/>
      <c r="D1596" s="21" t="n"/>
      <c r="E1596" s="21" t="n"/>
      <c r="F1596" s="21" t="n"/>
      <c r="G1596" s="21" t="n"/>
      <c r="H1596" s="21" t="n"/>
      <c r="I1596" s="21" t="n"/>
      <c r="J1596" s="21" t="n"/>
      <c r="K1596" s="21" t="n"/>
      <c r="L1596" s="21" t="n"/>
      <c r="M1596" s="21" t="n"/>
      <c r="N1596" s="21" t="n"/>
    </row>
    <row r="1597" ht="14.25" customHeight="1" s="474">
      <c r="A1597" s="603" t="n"/>
      <c r="B1597" s="21" t="n"/>
      <c r="C1597" s="21" t="n"/>
      <c r="D1597" s="21" t="n"/>
      <c r="E1597" s="21" t="n"/>
      <c r="F1597" s="21" t="n"/>
      <c r="G1597" s="21" t="n"/>
      <c r="H1597" s="21" t="n"/>
      <c r="I1597" s="21" t="n"/>
      <c r="J1597" s="21" t="n"/>
      <c r="K1597" s="21" t="n"/>
      <c r="L1597" s="21" t="n"/>
      <c r="M1597" s="21" t="n"/>
      <c r="N1597" s="21" t="n"/>
    </row>
    <row r="1598" ht="14.25" customHeight="1" s="474">
      <c r="A1598" s="603" t="n"/>
      <c r="B1598" s="21" t="n"/>
      <c r="C1598" s="21" t="n"/>
      <c r="D1598" s="21" t="n"/>
      <c r="E1598" s="21" t="n"/>
      <c r="F1598" s="21" t="n"/>
      <c r="G1598" s="21" t="n"/>
      <c r="H1598" s="21" t="n"/>
      <c r="I1598" s="21" t="n"/>
      <c r="J1598" s="21" t="n"/>
      <c r="K1598" s="21" t="n"/>
      <c r="L1598" s="21" t="n"/>
      <c r="M1598" s="21" t="n"/>
      <c r="N1598" s="21" t="n"/>
    </row>
    <row r="1599" ht="14.25" customHeight="1" s="474">
      <c r="A1599" s="603" t="n"/>
      <c r="B1599" s="21" t="n"/>
      <c r="C1599" s="21" t="n"/>
      <c r="D1599" s="21" t="n"/>
      <c r="E1599" s="21" t="n"/>
      <c r="F1599" s="21" t="n"/>
      <c r="G1599" s="21" t="n"/>
      <c r="H1599" s="21" t="n"/>
      <c r="I1599" s="21" t="n"/>
      <c r="J1599" s="21" t="n"/>
      <c r="K1599" s="21" t="n"/>
      <c r="L1599" s="21" t="n"/>
      <c r="M1599" s="21" t="n"/>
      <c r="N1599" s="21" t="n"/>
    </row>
    <row r="1600" ht="14.25" customHeight="1" s="474">
      <c r="A1600" s="603" t="n"/>
      <c r="B1600" s="21" t="n"/>
      <c r="C1600" s="21" t="n"/>
      <c r="D1600" s="21" t="n"/>
      <c r="E1600" s="21" t="n"/>
      <c r="F1600" s="21" t="n"/>
      <c r="G1600" s="21" t="n"/>
      <c r="H1600" s="21" t="n"/>
      <c r="I1600" s="21" t="n"/>
      <c r="J1600" s="21" t="n"/>
      <c r="K1600" s="21" t="n"/>
      <c r="L1600" s="21" t="n"/>
      <c r="M1600" s="21" t="n"/>
      <c r="N1600" s="21" t="n"/>
    </row>
    <row r="1601" ht="14.25" customHeight="1" s="474">
      <c r="A1601" s="603" t="n"/>
      <c r="B1601" s="21" t="n"/>
      <c r="C1601" s="21" t="n"/>
      <c r="D1601" s="21" t="n"/>
      <c r="E1601" s="21" t="n"/>
      <c r="F1601" s="21" t="n"/>
      <c r="G1601" s="21" t="n"/>
      <c r="H1601" s="21" t="n"/>
      <c r="I1601" s="21" t="n"/>
      <c r="J1601" s="21" t="n"/>
      <c r="K1601" s="21" t="n"/>
      <c r="L1601" s="21" t="n"/>
      <c r="M1601" s="21" t="n"/>
      <c r="N1601" s="21" t="n"/>
    </row>
    <row r="1602" ht="14.25" customHeight="1" s="474">
      <c r="A1602" s="603" t="n"/>
      <c r="B1602" s="21" t="n"/>
      <c r="C1602" s="21" t="n"/>
      <c r="D1602" s="21" t="n"/>
      <c r="E1602" s="21" t="n"/>
      <c r="F1602" s="21" t="n"/>
      <c r="G1602" s="21" t="n"/>
      <c r="H1602" s="21" t="n"/>
      <c r="I1602" s="21" t="n"/>
      <c r="J1602" s="21" t="n"/>
      <c r="K1602" s="21" t="n"/>
      <c r="L1602" s="21" t="n"/>
      <c r="M1602" s="21" t="n"/>
      <c r="N1602" s="21" t="n"/>
    </row>
    <row r="1603" ht="14.25" customHeight="1" s="474">
      <c r="A1603" s="603" t="n"/>
      <c r="B1603" s="21" t="n"/>
      <c r="C1603" s="21" t="n"/>
      <c r="D1603" s="21" t="n"/>
      <c r="E1603" s="21" t="n"/>
      <c r="F1603" s="21" t="n"/>
      <c r="G1603" s="21" t="n"/>
      <c r="H1603" s="21" t="n"/>
      <c r="I1603" s="21" t="n"/>
      <c r="J1603" s="21" t="n"/>
      <c r="K1603" s="21" t="n"/>
      <c r="L1603" s="21" t="n"/>
      <c r="M1603" s="21" t="n"/>
      <c r="N1603" s="21" t="n"/>
    </row>
    <row r="1604" ht="14.25" customHeight="1" s="474">
      <c r="A1604" s="603" t="n"/>
      <c r="B1604" s="21" t="n"/>
      <c r="C1604" s="21" t="n"/>
      <c r="D1604" s="21" t="n"/>
      <c r="E1604" s="21" t="n"/>
      <c r="F1604" s="21" t="n"/>
      <c r="G1604" s="21" t="n"/>
      <c r="H1604" s="21" t="n"/>
      <c r="I1604" s="21" t="n"/>
      <c r="J1604" s="21" t="n"/>
      <c r="K1604" s="21" t="n"/>
      <c r="L1604" s="21" t="n"/>
      <c r="M1604" s="21" t="n"/>
      <c r="N1604" s="21" t="n"/>
    </row>
    <row r="1605" ht="14.25" customHeight="1" s="474">
      <c r="A1605" s="603" t="n"/>
      <c r="B1605" s="21" t="n"/>
      <c r="C1605" s="21" t="n"/>
      <c r="D1605" s="21" t="n"/>
      <c r="E1605" s="21" t="n"/>
      <c r="F1605" s="21" t="n"/>
      <c r="G1605" s="21" t="n"/>
      <c r="H1605" s="21" t="n"/>
      <c r="I1605" s="21" t="n"/>
      <c r="J1605" s="21" t="n"/>
      <c r="K1605" s="21" t="n"/>
      <c r="L1605" s="21" t="n"/>
      <c r="M1605" s="21" t="n"/>
      <c r="N1605" s="21" t="n"/>
    </row>
    <row r="1606" ht="14.25" customHeight="1" s="474">
      <c r="A1606" s="603" t="n"/>
      <c r="B1606" s="21" t="n"/>
      <c r="C1606" s="21" t="n"/>
      <c r="D1606" s="21" t="n"/>
      <c r="E1606" s="21" t="n"/>
      <c r="F1606" s="21" t="n"/>
      <c r="G1606" s="21" t="n"/>
      <c r="H1606" s="21" t="n"/>
      <c r="I1606" s="21" t="n"/>
      <c r="J1606" s="21" t="n"/>
      <c r="K1606" s="21" t="n"/>
      <c r="L1606" s="21" t="n"/>
      <c r="M1606" s="21" t="n"/>
      <c r="N1606" s="21" t="n"/>
    </row>
    <row r="1607" ht="14.25" customHeight="1" s="474">
      <c r="A1607" s="603" t="n"/>
      <c r="B1607" s="21" t="n"/>
      <c r="C1607" s="21" t="n"/>
      <c r="D1607" s="21" t="n"/>
      <c r="E1607" s="21" t="n"/>
      <c r="F1607" s="21" t="n"/>
      <c r="G1607" s="21" t="n"/>
      <c r="H1607" s="21" t="n"/>
      <c r="I1607" s="21" t="n"/>
      <c r="J1607" s="21" t="n"/>
      <c r="K1607" s="21" t="n"/>
      <c r="L1607" s="21" t="n"/>
      <c r="M1607" s="21" t="n"/>
      <c r="N1607" s="21" t="n"/>
    </row>
    <row r="1608" ht="14.25" customHeight="1" s="474">
      <c r="A1608" s="603" t="n"/>
      <c r="B1608" s="21" t="n"/>
      <c r="C1608" s="21" t="n"/>
      <c r="D1608" s="21" t="n"/>
      <c r="E1608" s="21" t="n"/>
      <c r="F1608" s="21" t="n"/>
      <c r="G1608" s="21" t="n"/>
      <c r="H1608" s="21" t="n"/>
      <c r="I1608" s="21" t="n"/>
      <c r="J1608" s="21" t="n"/>
      <c r="K1608" s="21" t="n"/>
      <c r="L1608" s="21" t="n"/>
      <c r="M1608" s="21" t="n"/>
      <c r="N1608" s="21" t="n"/>
    </row>
    <row r="1609" ht="14.25" customHeight="1" s="474">
      <c r="A1609" s="603" t="n"/>
      <c r="B1609" s="21" t="n"/>
      <c r="C1609" s="21" t="n"/>
      <c r="D1609" s="21" t="n"/>
      <c r="E1609" s="21" t="n"/>
      <c r="F1609" s="21" t="n"/>
      <c r="G1609" s="21" t="n"/>
      <c r="H1609" s="21" t="n"/>
      <c r="I1609" s="21" t="n"/>
      <c r="J1609" s="21" t="n"/>
      <c r="K1609" s="21" t="n"/>
      <c r="L1609" s="21" t="n"/>
      <c r="M1609" s="21" t="n"/>
      <c r="N1609" s="21" t="n"/>
    </row>
    <row r="1610" ht="14.25" customHeight="1" s="474">
      <c r="A1610" s="603" t="n"/>
      <c r="B1610" s="21" t="n"/>
      <c r="C1610" s="21" t="n"/>
      <c r="D1610" s="21" t="n"/>
      <c r="E1610" s="21" t="n"/>
      <c r="F1610" s="21" t="n"/>
      <c r="G1610" s="21" t="n"/>
      <c r="H1610" s="21" t="n"/>
      <c r="I1610" s="21" t="n"/>
      <c r="J1610" s="21" t="n"/>
      <c r="K1610" s="21" t="n"/>
      <c r="L1610" s="21" t="n"/>
      <c r="M1610" s="21" t="n"/>
      <c r="N1610" s="21" t="n"/>
    </row>
    <row r="1611" ht="14.25" customHeight="1" s="474">
      <c r="A1611" s="603" t="n"/>
      <c r="B1611" s="21" t="n"/>
      <c r="C1611" s="21" t="n"/>
      <c r="D1611" s="21" t="n"/>
      <c r="E1611" s="21" t="n"/>
      <c r="F1611" s="21" t="n"/>
      <c r="G1611" s="21" t="n"/>
      <c r="H1611" s="21" t="n"/>
      <c r="I1611" s="21" t="n"/>
      <c r="J1611" s="21" t="n"/>
      <c r="K1611" s="21" t="n"/>
      <c r="L1611" s="21" t="n"/>
      <c r="M1611" s="21" t="n"/>
      <c r="N1611" s="21" t="n"/>
    </row>
    <row r="1612" ht="14.25" customHeight="1" s="474">
      <c r="A1612" s="603" t="n"/>
      <c r="B1612" s="21" t="n"/>
      <c r="C1612" s="21" t="n"/>
      <c r="D1612" s="21" t="n"/>
      <c r="E1612" s="21" t="n"/>
      <c r="F1612" s="21" t="n"/>
      <c r="G1612" s="21" t="n"/>
      <c r="H1612" s="21" t="n"/>
      <c r="I1612" s="21" t="n"/>
      <c r="J1612" s="21" t="n"/>
      <c r="K1612" s="21" t="n"/>
      <c r="L1612" s="21" t="n"/>
      <c r="M1612" s="21" t="n"/>
      <c r="N1612" s="21" t="n"/>
    </row>
    <row r="1613" ht="14.25" customHeight="1" s="474">
      <c r="A1613" s="603" t="n"/>
      <c r="B1613" s="21" t="n"/>
      <c r="C1613" s="21" t="n"/>
      <c r="D1613" s="21" t="n"/>
      <c r="E1613" s="21" t="n"/>
      <c r="F1613" s="21" t="n"/>
      <c r="G1613" s="21" t="n"/>
      <c r="H1613" s="21" t="n"/>
      <c r="I1613" s="21" t="n"/>
      <c r="J1613" s="21" t="n"/>
      <c r="K1613" s="21" t="n"/>
      <c r="L1613" s="21" t="n"/>
      <c r="M1613" s="21" t="n"/>
      <c r="N1613" s="21" t="n"/>
    </row>
    <row r="1614" ht="14.25" customHeight="1" s="474">
      <c r="A1614" s="603" t="n"/>
      <c r="B1614" s="21" t="n"/>
      <c r="C1614" s="21" t="n"/>
      <c r="D1614" s="21" t="n"/>
      <c r="E1614" s="21" t="n"/>
      <c r="F1614" s="21" t="n"/>
      <c r="G1614" s="21" t="n"/>
      <c r="H1614" s="21" t="n"/>
      <c r="I1614" s="21" t="n"/>
      <c r="J1614" s="21" t="n"/>
      <c r="K1614" s="21" t="n"/>
      <c r="L1614" s="21" t="n"/>
      <c r="M1614" s="21" t="n"/>
      <c r="N1614" s="21" t="n"/>
    </row>
    <row r="1615" ht="14.25" customHeight="1" s="474">
      <c r="A1615" s="603" t="n"/>
      <c r="B1615" s="21" t="n"/>
      <c r="C1615" s="21" t="n"/>
      <c r="D1615" s="21" t="n"/>
      <c r="E1615" s="21" t="n"/>
      <c r="F1615" s="21" t="n"/>
      <c r="G1615" s="21" t="n"/>
      <c r="H1615" s="21" t="n"/>
      <c r="I1615" s="21" t="n"/>
      <c r="J1615" s="21" t="n"/>
      <c r="K1615" s="21" t="n"/>
      <c r="L1615" s="21" t="n"/>
      <c r="M1615" s="21" t="n"/>
      <c r="N1615" s="21" t="n"/>
    </row>
    <row r="1616" ht="14.25" customHeight="1" s="474">
      <c r="A1616" s="603" t="n"/>
      <c r="B1616" s="21" t="n"/>
      <c r="C1616" s="21" t="n"/>
      <c r="D1616" s="21" t="n"/>
      <c r="E1616" s="21" t="n"/>
      <c r="F1616" s="21" t="n"/>
      <c r="G1616" s="21" t="n"/>
      <c r="H1616" s="21" t="n"/>
      <c r="I1616" s="21" t="n"/>
      <c r="J1616" s="21" t="n"/>
      <c r="K1616" s="21" t="n"/>
      <c r="L1616" s="21" t="n"/>
      <c r="M1616" s="21" t="n"/>
      <c r="N1616" s="21" t="n"/>
    </row>
    <row r="1617" ht="14.25" customHeight="1" s="474">
      <c r="A1617" s="603" t="n"/>
      <c r="B1617" s="21" t="n"/>
      <c r="C1617" s="21" t="n"/>
      <c r="D1617" s="21" t="n"/>
      <c r="E1617" s="21" t="n"/>
      <c r="F1617" s="21" t="n"/>
      <c r="G1617" s="21" t="n"/>
      <c r="H1617" s="21" t="n"/>
      <c r="I1617" s="21" t="n"/>
      <c r="J1617" s="21" t="n"/>
      <c r="K1617" s="21" t="n"/>
      <c r="L1617" s="21" t="n"/>
      <c r="M1617" s="21" t="n"/>
      <c r="N1617" s="21" t="n"/>
    </row>
    <row r="1618" ht="14.25" customHeight="1" s="474">
      <c r="A1618" s="603" t="n"/>
      <c r="B1618" s="21" t="n"/>
      <c r="C1618" s="21" t="n"/>
      <c r="D1618" s="21" t="n"/>
      <c r="E1618" s="21" t="n"/>
      <c r="F1618" s="21" t="n"/>
      <c r="G1618" s="21" t="n"/>
      <c r="H1618" s="21" t="n"/>
      <c r="I1618" s="21" t="n"/>
      <c r="J1618" s="21" t="n"/>
      <c r="K1618" s="21" t="n"/>
      <c r="L1618" s="21" t="n"/>
      <c r="M1618" s="21" t="n"/>
      <c r="N1618" s="21" t="n"/>
    </row>
    <row r="1619" ht="14.25" customHeight="1" s="474">
      <c r="A1619" s="603" t="n"/>
      <c r="B1619" s="21" t="n"/>
      <c r="C1619" s="21" t="n"/>
      <c r="D1619" s="21" t="n"/>
      <c r="E1619" s="21" t="n"/>
      <c r="F1619" s="21" t="n"/>
      <c r="G1619" s="21" t="n"/>
      <c r="H1619" s="21" t="n"/>
      <c r="I1619" s="21" t="n"/>
      <c r="J1619" s="21" t="n"/>
      <c r="K1619" s="21" t="n"/>
      <c r="L1619" s="21" t="n"/>
      <c r="M1619" s="21" t="n"/>
      <c r="N1619" s="21" t="n"/>
    </row>
    <row r="1620" ht="14.25" customHeight="1" s="474">
      <c r="A1620" s="603" t="n"/>
      <c r="B1620" s="21" t="n"/>
      <c r="C1620" s="21" t="n"/>
      <c r="D1620" s="21" t="n"/>
      <c r="E1620" s="21" t="n"/>
      <c r="F1620" s="21" t="n"/>
      <c r="G1620" s="21" t="n"/>
      <c r="H1620" s="21" t="n"/>
      <c r="I1620" s="21" t="n"/>
      <c r="J1620" s="21" t="n"/>
      <c r="K1620" s="21" t="n"/>
      <c r="L1620" s="21" t="n"/>
      <c r="M1620" s="21" t="n"/>
      <c r="N1620" s="21" t="n"/>
    </row>
    <row r="1621" ht="14.25" customHeight="1" s="474">
      <c r="A1621" s="603" t="n"/>
      <c r="B1621" s="21" t="n"/>
      <c r="C1621" s="21" t="n"/>
      <c r="D1621" s="21" t="n"/>
      <c r="E1621" s="21" t="n"/>
      <c r="F1621" s="21" t="n"/>
      <c r="G1621" s="21" t="n"/>
      <c r="H1621" s="21" t="n"/>
      <c r="I1621" s="21" t="n"/>
      <c r="J1621" s="21" t="n"/>
      <c r="K1621" s="21" t="n"/>
      <c r="L1621" s="21" t="n"/>
      <c r="M1621" s="21" t="n"/>
      <c r="N1621" s="21" t="n"/>
    </row>
    <row r="1622" ht="14.25" customHeight="1" s="474">
      <c r="A1622" s="603" t="n"/>
      <c r="B1622" s="21" t="n"/>
      <c r="C1622" s="21" t="n"/>
      <c r="D1622" s="21" t="n"/>
      <c r="E1622" s="21" t="n"/>
      <c r="F1622" s="21" t="n"/>
      <c r="G1622" s="21" t="n"/>
      <c r="H1622" s="21" t="n"/>
      <c r="I1622" s="21" t="n"/>
      <c r="J1622" s="21" t="n"/>
      <c r="K1622" s="21" t="n"/>
      <c r="L1622" s="21" t="n"/>
      <c r="M1622" s="21" t="n"/>
      <c r="N1622" s="21" t="n"/>
    </row>
    <row r="1623" ht="14.25" customHeight="1" s="474">
      <c r="A1623" s="603" t="n"/>
      <c r="B1623" s="21" t="n"/>
      <c r="C1623" s="21" t="n"/>
      <c r="D1623" s="21" t="n"/>
      <c r="E1623" s="21" t="n"/>
      <c r="F1623" s="21" t="n"/>
      <c r="G1623" s="21" t="n"/>
      <c r="H1623" s="21" t="n"/>
      <c r="I1623" s="21" t="n"/>
      <c r="J1623" s="21" t="n"/>
      <c r="K1623" s="21" t="n"/>
      <c r="L1623" s="21" t="n"/>
      <c r="M1623" s="21" t="n"/>
      <c r="N1623" s="21" t="n"/>
    </row>
    <row r="1624" ht="14.25" customHeight="1" s="474">
      <c r="A1624" s="603" t="n"/>
      <c r="B1624" s="21" t="n"/>
      <c r="C1624" s="21" t="n"/>
      <c r="D1624" s="21" t="n"/>
      <c r="E1624" s="21" t="n"/>
      <c r="F1624" s="21" t="n"/>
      <c r="G1624" s="21" t="n"/>
      <c r="H1624" s="21" t="n"/>
      <c r="I1624" s="21" t="n"/>
      <c r="J1624" s="21" t="n"/>
      <c r="K1624" s="21" t="n"/>
      <c r="L1624" s="21" t="n"/>
      <c r="M1624" s="21" t="n"/>
      <c r="N1624" s="21" t="n"/>
    </row>
    <row r="1625" ht="14.25" customHeight="1" s="474">
      <c r="A1625" s="603" t="n"/>
      <c r="B1625" s="21" t="n"/>
      <c r="C1625" s="21" t="n"/>
      <c r="D1625" s="21" t="n"/>
      <c r="E1625" s="21" t="n"/>
      <c r="F1625" s="21" t="n"/>
      <c r="G1625" s="21" t="n"/>
      <c r="H1625" s="21" t="n"/>
      <c r="I1625" s="21" t="n"/>
      <c r="J1625" s="21" t="n"/>
      <c r="K1625" s="21" t="n"/>
      <c r="L1625" s="21" t="n"/>
      <c r="M1625" s="21" t="n"/>
      <c r="N1625" s="21" t="n"/>
    </row>
    <row r="1626" ht="14.25" customHeight="1" s="474">
      <c r="A1626" s="603" t="n"/>
      <c r="B1626" s="21" t="n"/>
      <c r="C1626" s="21" t="n"/>
      <c r="D1626" s="21" t="n"/>
      <c r="E1626" s="21" t="n"/>
      <c r="F1626" s="21" t="n"/>
      <c r="G1626" s="21" t="n"/>
      <c r="H1626" s="21" t="n"/>
      <c r="I1626" s="21" t="n"/>
      <c r="J1626" s="21" t="n"/>
      <c r="K1626" s="21" t="n"/>
      <c r="L1626" s="21" t="n"/>
      <c r="M1626" s="21" t="n"/>
      <c r="N1626" s="21" t="n"/>
    </row>
    <row r="1627" ht="14.25" customHeight="1" s="474">
      <c r="A1627" s="603" t="n"/>
      <c r="B1627" s="21" t="n"/>
      <c r="C1627" s="21" t="n"/>
      <c r="D1627" s="21" t="n"/>
      <c r="E1627" s="21" t="n"/>
      <c r="F1627" s="21" t="n"/>
      <c r="G1627" s="21" t="n"/>
      <c r="H1627" s="21" t="n"/>
      <c r="I1627" s="21" t="n"/>
      <c r="J1627" s="21" t="n"/>
      <c r="K1627" s="21" t="n"/>
      <c r="L1627" s="21" t="n"/>
      <c r="M1627" s="21" t="n"/>
      <c r="N1627" s="21" t="n"/>
    </row>
    <row r="1628" ht="14.25" customHeight="1" s="474">
      <c r="A1628" s="603" t="n"/>
      <c r="B1628" s="21" t="n"/>
      <c r="C1628" s="21" t="n"/>
      <c r="D1628" s="21" t="n"/>
      <c r="E1628" s="21" t="n"/>
      <c r="F1628" s="21" t="n"/>
      <c r="G1628" s="21" t="n"/>
      <c r="H1628" s="21" t="n"/>
      <c r="I1628" s="21" t="n"/>
      <c r="J1628" s="21" t="n"/>
      <c r="K1628" s="21" t="n"/>
      <c r="L1628" s="21" t="n"/>
      <c r="M1628" s="21" t="n"/>
      <c r="N1628" s="21" t="n"/>
    </row>
    <row r="1629" ht="14.25" customHeight="1" s="474">
      <c r="A1629" s="603" t="n"/>
      <c r="B1629" s="21" t="n"/>
      <c r="C1629" s="21" t="n"/>
      <c r="D1629" s="21" t="n"/>
      <c r="E1629" s="21" t="n"/>
      <c r="F1629" s="21" t="n"/>
      <c r="G1629" s="21" t="n"/>
      <c r="H1629" s="21" t="n"/>
      <c r="I1629" s="21" t="n"/>
      <c r="J1629" s="21" t="n"/>
      <c r="K1629" s="21" t="n"/>
      <c r="L1629" s="21" t="n"/>
      <c r="M1629" s="21" t="n"/>
      <c r="N1629" s="21" t="n"/>
    </row>
    <row r="1630" ht="14.25" customHeight="1" s="474">
      <c r="A1630" s="603" t="n"/>
      <c r="B1630" s="21" t="n"/>
      <c r="C1630" s="21" t="n"/>
      <c r="D1630" s="21" t="n"/>
      <c r="E1630" s="21" t="n"/>
      <c r="F1630" s="21" t="n"/>
      <c r="G1630" s="21" t="n"/>
      <c r="H1630" s="21" t="n"/>
      <c r="I1630" s="21" t="n"/>
      <c r="J1630" s="21" t="n"/>
      <c r="K1630" s="21" t="n"/>
      <c r="L1630" s="21" t="n"/>
      <c r="M1630" s="21" t="n"/>
      <c r="N1630" s="21" t="n"/>
    </row>
    <row r="1631" ht="14.25" customHeight="1" s="474">
      <c r="A1631" s="603" t="n"/>
      <c r="B1631" s="21" t="n"/>
      <c r="C1631" s="21" t="n"/>
      <c r="D1631" s="21" t="n"/>
      <c r="E1631" s="21" t="n"/>
      <c r="F1631" s="21" t="n"/>
      <c r="G1631" s="21" t="n"/>
      <c r="H1631" s="21" t="n"/>
      <c r="I1631" s="21" t="n"/>
      <c r="J1631" s="21" t="n"/>
      <c r="K1631" s="21" t="n"/>
      <c r="L1631" s="21" t="n"/>
      <c r="M1631" s="21" t="n"/>
      <c r="N1631" s="21" t="n"/>
    </row>
    <row r="1632" ht="14.25" customHeight="1" s="474">
      <c r="A1632" s="603" t="n"/>
      <c r="B1632" s="21" t="n"/>
      <c r="C1632" s="21" t="n"/>
      <c r="D1632" s="21" t="n"/>
      <c r="E1632" s="21" t="n"/>
      <c r="F1632" s="21" t="n"/>
      <c r="G1632" s="21" t="n"/>
      <c r="H1632" s="21" t="n"/>
      <c r="I1632" s="21" t="n"/>
      <c r="J1632" s="21" t="n"/>
      <c r="K1632" s="21" t="n"/>
      <c r="L1632" s="21" t="n"/>
      <c r="M1632" s="21" t="n"/>
      <c r="N1632" s="21" t="n"/>
    </row>
    <row r="1633" ht="14.25" customHeight="1" s="474">
      <c r="A1633" s="603" t="n"/>
      <c r="B1633" s="21" t="n"/>
      <c r="C1633" s="21" t="n"/>
      <c r="D1633" s="21" t="n"/>
      <c r="E1633" s="21" t="n"/>
      <c r="F1633" s="21" t="n"/>
      <c r="G1633" s="21" t="n"/>
      <c r="H1633" s="21" t="n"/>
      <c r="I1633" s="21" t="n"/>
      <c r="J1633" s="21" t="n"/>
      <c r="K1633" s="21" t="n"/>
      <c r="L1633" s="21" t="n"/>
      <c r="M1633" s="21" t="n"/>
      <c r="N1633" s="21" t="n"/>
    </row>
    <row r="1634" ht="14.25" customHeight="1" s="474">
      <c r="A1634" s="603" t="n"/>
      <c r="B1634" s="21" t="n"/>
      <c r="C1634" s="21" t="n"/>
      <c r="D1634" s="21" t="n"/>
      <c r="E1634" s="21" t="n"/>
      <c r="F1634" s="21" t="n"/>
      <c r="G1634" s="21" t="n"/>
      <c r="H1634" s="21" t="n"/>
      <c r="I1634" s="21" t="n"/>
      <c r="J1634" s="21" t="n"/>
      <c r="K1634" s="21" t="n"/>
      <c r="L1634" s="21" t="n"/>
      <c r="M1634" s="21" t="n"/>
      <c r="N1634" s="21" t="n"/>
    </row>
    <row r="1635" ht="14.25" customHeight="1" s="474">
      <c r="A1635" s="603" t="n"/>
      <c r="B1635" s="21" t="n"/>
      <c r="C1635" s="21" t="n"/>
      <c r="D1635" s="21" t="n"/>
      <c r="E1635" s="21" t="n"/>
      <c r="F1635" s="21" t="n"/>
      <c r="G1635" s="21" t="n"/>
      <c r="H1635" s="21" t="n"/>
      <c r="I1635" s="21" t="n"/>
      <c r="J1635" s="21" t="n"/>
      <c r="K1635" s="21" t="n"/>
      <c r="L1635" s="21" t="n"/>
      <c r="M1635" s="21" t="n"/>
      <c r="N1635" s="21" t="n"/>
    </row>
    <row r="1636" ht="14.25" customHeight="1" s="474">
      <c r="A1636" s="603" t="n"/>
      <c r="B1636" s="21" t="n"/>
      <c r="C1636" s="21" t="n"/>
      <c r="D1636" s="21" t="n"/>
      <c r="E1636" s="21" t="n"/>
      <c r="F1636" s="21" t="n"/>
      <c r="G1636" s="21" t="n"/>
      <c r="H1636" s="21" t="n"/>
      <c r="I1636" s="21" t="n"/>
      <c r="J1636" s="21" t="n"/>
      <c r="K1636" s="21" t="n"/>
      <c r="L1636" s="21" t="n"/>
      <c r="M1636" s="21" t="n"/>
      <c r="N1636" s="21" t="n"/>
    </row>
    <row r="1637" ht="14.25" customHeight="1" s="474">
      <c r="A1637" s="603" t="n"/>
      <c r="B1637" s="21" t="n"/>
      <c r="C1637" s="21" t="n"/>
      <c r="D1637" s="21" t="n"/>
      <c r="E1637" s="21" t="n"/>
      <c r="F1637" s="21" t="n"/>
      <c r="G1637" s="21" t="n"/>
      <c r="H1637" s="21" t="n"/>
      <c r="I1637" s="21" t="n"/>
      <c r="J1637" s="21" t="n"/>
      <c r="K1637" s="21" t="n"/>
      <c r="L1637" s="21" t="n"/>
      <c r="M1637" s="21" t="n"/>
      <c r="N1637" s="21" t="n"/>
    </row>
    <row r="1638" ht="14.25" customHeight="1" s="474">
      <c r="A1638" s="603" t="n"/>
      <c r="B1638" s="21" t="n"/>
      <c r="C1638" s="21" t="n"/>
      <c r="D1638" s="21" t="n"/>
      <c r="E1638" s="21" t="n"/>
      <c r="F1638" s="21" t="n"/>
      <c r="G1638" s="21" t="n"/>
      <c r="H1638" s="21" t="n"/>
      <c r="I1638" s="21" t="n"/>
      <c r="J1638" s="21" t="n"/>
      <c r="K1638" s="21" t="n"/>
      <c r="L1638" s="21" t="n"/>
      <c r="M1638" s="21" t="n"/>
      <c r="N1638" s="21" t="n"/>
    </row>
    <row r="1639" ht="14.25" customHeight="1" s="474">
      <c r="A1639" s="603" t="n"/>
      <c r="B1639" s="21" t="n"/>
      <c r="C1639" s="21" t="n"/>
      <c r="D1639" s="21" t="n"/>
      <c r="E1639" s="21" t="n"/>
      <c r="F1639" s="21" t="n"/>
      <c r="G1639" s="21" t="n"/>
      <c r="H1639" s="21" t="n"/>
      <c r="I1639" s="21" t="n"/>
      <c r="J1639" s="21" t="n"/>
      <c r="K1639" s="21" t="n"/>
      <c r="L1639" s="21" t="n"/>
      <c r="M1639" s="21" t="n"/>
      <c r="N1639" s="21" t="n"/>
    </row>
    <row r="1640" ht="14.25" customHeight="1" s="474">
      <c r="A1640" s="603" t="n"/>
      <c r="B1640" s="21" t="n"/>
      <c r="C1640" s="21" t="n"/>
      <c r="D1640" s="21" t="n"/>
      <c r="E1640" s="21" t="n"/>
      <c r="F1640" s="21" t="n"/>
      <c r="G1640" s="21" t="n"/>
      <c r="H1640" s="21" t="n"/>
      <c r="I1640" s="21" t="n"/>
      <c r="J1640" s="21" t="n"/>
      <c r="K1640" s="21" t="n"/>
      <c r="L1640" s="21" t="n"/>
      <c r="M1640" s="21" t="n"/>
      <c r="N1640" s="21" t="n"/>
    </row>
    <row r="1641" ht="14.25" customHeight="1" s="474">
      <c r="A1641" s="603" t="n"/>
      <c r="B1641" s="21" t="n"/>
      <c r="C1641" s="21" t="n"/>
      <c r="D1641" s="21" t="n"/>
      <c r="E1641" s="21" t="n"/>
      <c r="F1641" s="21" t="n"/>
      <c r="G1641" s="21" t="n"/>
      <c r="H1641" s="21" t="n"/>
      <c r="I1641" s="21" t="n"/>
      <c r="J1641" s="21" t="n"/>
      <c r="K1641" s="21" t="n"/>
      <c r="L1641" s="21" t="n"/>
      <c r="M1641" s="21" t="n"/>
      <c r="N1641" s="21" t="n"/>
    </row>
    <row r="1642" ht="14.25" customHeight="1" s="474">
      <c r="A1642" s="603" t="n"/>
      <c r="B1642" s="21" t="n"/>
      <c r="C1642" s="21" t="n"/>
      <c r="D1642" s="21" t="n"/>
      <c r="E1642" s="21" t="n"/>
      <c r="F1642" s="21" t="n"/>
      <c r="G1642" s="21" t="n"/>
      <c r="H1642" s="21" t="n"/>
      <c r="I1642" s="21" t="n"/>
      <c r="J1642" s="21" t="n"/>
      <c r="K1642" s="21" t="n"/>
      <c r="L1642" s="21" t="n"/>
      <c r="M1642" s="21" t="n"/>
      <c r="N1642" s="21" t="n"/>
    </row>
    <row r="1643" ht="14.25" customHeight="1" s="474">
      <c r="A1643" s="603" t="n"/>
      <c r="B1643" s="21" t="n"/>
      <c r="C1643" s="21" t="n"/>
      <c r="D1643" s="21" t="n"/>
      <c r="E1643" s="21" t="n"/>
      <c r="F1643" s="21" t="n"/>
      <c r="G1643" s="21" t="n"/>
      <c r="H1643" s="21" t="n"/>
      <c r="I1643" s="21" t="n"/>
      <c r="J1643" s="21" t="n"/>
      <c r="K1643" s="21" t="n"/>
      <c r="L1643" s="21" t="n"/>
      <c r="M1643" s="21" t="n"/>
      <c r="N1643" s="21" t="n"/>
    </row>
    <row r="1644" ht="14.25" customHeight="1" s="474">
      <c r="A1644" s="603" t="n"/>
      <c r="B1644" s="21" t="n"/>
      <c r="C1644" s="21" t="n"/>
      <c r="D1644" s="21" t="n"/>
      <c r="E1644" s="21" t="n"/>
      <c r="F1644" s="21" t="n"/>
      <c r="G1644" s="21" t="n"/>
      <c r="H1644" s="21" t="n"/>
      <c r="I1644" s="21" t="n"/>
      <c r="J1644" s="21" t="n"/>
      <c r="K1644" s="21" t="n"/>
      <c r="L1644" s="21" t="n"/>
      <c r="M1644" s="21" t="n"/>
      <c r="N1644" s="21" t="n"/>
    </row>
    <row r="1645" ht="14.25" customHeight="1" s="474">
      <c r="A1645" s="603" t="n"/>
      <c r="B1645" s="21" t="n"/>
      <c r="C1645" s="21" t="n"/>
      <c r="D1645" s="21" t="n"/>
      <c r="E1645" s="21" t="n"/>
      <c r="F1645" s="21" t="n"/>
      <c r="G1645" s="21" t="n"/>
      <c r="H1645" s="21" t="n"/>
      <c r="I1645" s="21" t="n"/>
      <c r="J1645" s="21" t="n"/>
      <c r="K1645" s="21" t="n"/>
      <c r="L1645" s="21" t="n"/>
      <c r="M1645" s="21" t="n"/>
      <c r="N1645" s="21" t="n"/>
    </row>
    <row r="1646" ht="14.25" customHeight="1" s="474">
      <c r="A1646" s="603" t="n"/>
      <c r="B1646" s="21" t="n"/>
      <c r="C1646" s="21" t="n"/>
      <c r="D1646" s="21" t="n"/>
      <c r="E1646" s="21" t="n"/>
      <c r="F1646" s="21" t="n"/>
      <c r="G1646" s="21" t="n"/>
      <c r="H1646" s="21" t="n"/>
      <c r="I1646" s="21" t="n"/>
      <c r="J1646" s="21" t="n"/>
      <c r="K1646" s="21" t="n"/>
      <c r="L1646" s="21" t="n"/>
      <c r="M1646" s="21" t="n"/>
      <c r="N1646" s="21" t="n"/>
    </row>
    <row r="1647" ht="14.25" customHeight="1" s="474">
      <c r="A1647" s="603" t="n"/>
      <c r="B1647" s="21" t="n"/>
      <c r="C1647" s="21" t="n"/>
      <c r="D1647" s="21" t="n"/>
      <c r="E1647" s="21" t="n"/>
      <c r="F1647" s="21" t="n"/>
      <c r="G1647" s="21" t="n"/>
      <c r="H1647" s="21" t="n"/>
      <c r="I1647" s="21" t="n"/>
      <c r="J1647" s="21" t="n"/>
      <c r="K1647" s="21" t="n"/>
      <c r="L1647" s="21" t="n"/>
      <c r="M1647" s="21" t="n"/>
      <c r="N1647" s="21" t="n"/>
    </row>
    <row r="1648" ht="14.25" customHeight="1" s="474">
      <c r="A1648" s="603" t="n"/>
      <c r="B1648" s="21" t="n"/>
      <c r="C1648" s="21" t="n"/>
      <c r="D1648" s="21" t="n"/>
      <c r="E1648" s="21" t="n"/>
      <c r="F1648" s="21" t="n"/>
      <c r="G1648" s="21" t="n"/>
      <c r="H1648" s="21" t="n"/>
      <c r="I1648" s="21" t="n"/>
      <c r="J1648" s="21" t="n"/>
      <c r="K1648" s="21" t="n"/>
      <c r="L1648" s="21" t="n"/>
      <c r="M1648" s="21" t="n"/>
      <c r="N1648" s="21" t="n"/>
    </row>
    <row r="1649" ht="14.25" customHeight="1" s="474">
      <c r="A1649" s="603" t="n"/>
      <c r="B1649" s="21" t="n"/>
      <c r="C1649" s="21" t="n"/>
      <c r="D1649" s="21" t="n"/>
      <c r="E1649" s="21" t="n"/>
      <c r="F1649" s="21" t="n"/>
      <c r="G1649" s="21" t="n"/>
      <c r="H1649" s="21" t="n"/>
      <c r="I1649" s="21" t="n"/>
      <c r="J1649" s="21" t="n"/>
      <c r="K1649" s="21" t="n"/>
      <c r="L1649" s="21" t="n"/>
      <c r="M1649" s="21" t="n"/>
      <c r="N1649" s="21" t="n"/>
    </row>
    <row r="1650" ht="14.25" customHeight="1" s="474">
      <c r="A1650" s="603" t="n"/>
      <c r="B1650" s="21" t="n"/>
      <c r="C1650" s="21" t="n"/>
      <c r="D1650" s="21" t="n"/>
      <c r="E1650" s="21" t="n"/>
      <c r="F1650" s="21" t="n"/>
      <c r="G1650" s="21" t="n"/>
      <c r="H1650" s="21" t="n"/>
      <c r="I1650" s="21" t="n"/>
      <c r="J1650" s="21" t="n"/>
      <c r="K1650" s="21" t="n"/>
      <c r="L1650" s="21" t="n"/>
      <c r="M1650" s="21" t="n"/>
      <c r="N1650" s="21" t="n"/>
    </row>
    <row r="1651" ht="14.25" customHeight="1" s="474">
      <c r="A1651" s="603" t="n"/>
      <c r="B1651" s="21" t="n"/>
      <c r="C1651" s="21" t="n"/>
      <c r="D1651" s="21" t="n"/>
      <c r="E1651" s="21" t="n"/>
      <c r="F1651" s="21" t="n"/>
      <c r="G1651" s="21" t="n"/>
      <c r="H1651" s="21" t="n"/>
      <c r="I1651" s="21" t="n"/>
      <c r="J1651" s="21" t="n"/>
      <c r="K1651" s="21" t="n"/>
      <c r="L1651" s="21" t="n"/>
      <c r="M1651" s="21" t="n"/>
      <c r="N1651" s="21" t="n"/>
    </row>
    <row r="1652" ht="14.25" customHeight="1" s="474">
      <c r="A1652" s="603" t="n"/>
      <c r="B1652" s="21" t="n"/>
      <c r="C1652" s="21" t="n"/>
      <c r="D1652" s="21" t="n"/>
      <c r="E1652" s="21" t="n"/>
      <c r="F1652" s="21" t="n"/>
      <c r="G1652" s="21" t="n"/>
      <c r="H1652" s="21" t="n"/>
      <c r="I1652" s="21" t="n"/>
      <c r="J1652" s="21" t="n"/>
      <c r="K1652" s="21" t="n"/>
      <c r="L1652" s="21" t="n"/>
      <c r="M1652" s="21" t="n"/>
      <c r="N1652" s="21" t="n"/>
    </row>
    <row r="1653" ht="14.25" customHeight="1" s="474">
      <c r="A1653" s="603" t="n"/>
      <c r="B1653" s="21" t="n"/>
      <c r="C1653" s="21" t="n"/>
      <c r="D1653" s="21" t="n"/>
      <c r="E1653" s="21" t="n"/>
      <c r="F1653" s="21" t="n"/>
      <c r="G1653" s="21" t="n"/>
      <c r="H1653" s="21" t="n"/>
      <c r="I1653" s="21" t="n"/>
      <c r="J1653" s="21" t="n"/>
      <c r="K1653" s="21" t="n"/>
      <c r="L1653" s="21" t="n"/>
      <c r="M1653" s="21" t="n"/>
      <c r="N1653" s="21" t="n"/>
    </row>
    <row r="1654" ht="14.25" customHeight="1" s="474">
      <c r="A1654" s="603" t="n"/>
      <c r="B1654" s="21" t="n"/>
      <c r="C1654" s="21" t="n"/>
      <c r="D1654" s="21" t="n"/>
      <c r="E1654" s="21" t="n"/>
      <c r="F1654" s="21" t="n"/>
      <c r="G1654" s="21" t="n"/>
      <c r="H1654" s="21" t="n"/>
      <c r="I1654" s="21" t="n"/>
      <c r="J1654" s="21" t="n"/>
      <c r="K1654" s="21" t="n"/>
      <c r="L1654" s="21" t="n"/>
      <c r="M1654" s="21" t="n"/>
      <c r="N1654" s="21" t="n"/>
    </row>
    <row r="1655" ht="14.25" customHeight="1" s="474">
      <c r="A1655" s="603" t="n"/>
      <c r="B1655" s="21" t="n"/>
      <c r="C1655" s="21" t="n"/>
      <c r="D1655" s="21" t="n"/>
      <c r="E1655" s="21" t="n"/>
      <c r="F1655" s="21" t="n"/>
      <c r="G1655" s="21" t="n"/>
      <c r="H1655" s="21" t="n"/>
      <c r="I1655" s="21" t="n"/>
      <c r="J1655" s="21" t="n"/>
      <c r="K1655" s="21" t="n"/>
      <c r="L1655" s="21" t="n"/>
      <c r="M1655" s="21" t="n"/>
      <c r="N1655" s="21" t="n"/>
    </row>
    <row r="1656" ht="14.25" customHeight="1" s="474">
      <c r="A1656" s="603" t="n"/>
      <c r="B1656" s="21" t="n"/>
      <c r="C1656" s="21" t="n"/>
      <c r="D1656" s="21" t="n"/>
      <c r="E1656" s="21" t="n"/>
      <c r="F1656" s="21" t="n"/>
      <c r="G1656" s="21" t="n"/>
      <c r="H1656" s="21" t="n"/>
      <c r="I1656" s="21" t="n"/>
      <c r="J1656" s="21" t="n"/>
      <c r="K1656" s="21" t="n"/>
      <c r="L1656" s="21" t="n"/>
      <c r="M1656" s="21" t="n"/>
      <c r="N1656" s="21" t="n"/>
    </row>
    <row r="1657" ht="14.25" customHeight="1" s="474">
      <c r="A1657" s="603" t="n"/>
      <c r="B1657" s="21" t="n"/>
      <c r="C1657" s="21" t="n"/>
      <c r="D1657" s="21" t="n"/>
      <c r="E1657" s="21" t="n"/>
      <c r="F1657" s="21" t="n"/>
      <c r="G1657" s="21" t="n"/>
      <c r="H1657" s="21" t="n"/>
      <c r="I1657" s="21" t="n"/>
      <c r="J1657" s="21" t="n"/>
      <c r="K1657" s="21" t="n"/>
      <c r="L1657" s="21" t="n"/>
      <c r="M1657" s="21" t="n"/>
      <c r="N1657" s="21" t="n"/>
    </row>
    <row r="1658" ht="14.25" customHeight="1" s="474">
      <c r="A1658" s="603" t="n"/>
      <c r="B1658" s="21" t="n"/>
      <c r="C1658" s="21" t="n"/>
      <c r="D1658" s="21" t="n"/>
      <c r="E1658" s="21" t="n"/>
      <c r="F1658" s="21" t="n"/>
      <c r="G1658" s="21" t="n"/>
      <c r="H1658" s="21" t="n"/>
      <c r="I1658" s="21" t="n"/>
      <c r="J1658" s="21" t="n"/>
      <c r="K1658" s="21" t="n"/>
      <c r="L1658" s="21" t="n"/>
      <c r="M1658" s="21" t="n"/>
      <c r="N1658" s="21" t="n"/>
    </row>
    <row r="1659" ht="14.25" customHeight="1" s="474">
      <c r="A1659" s="603" t="n"/>
      <c r="B1659" s="21" t="n"/>
      <c r="C1659" s="21" t="n"/>
      <c r="D1659" s="21" t="n"/>
      <c r="E1659" s="21" t="n"/>
      <c r="F1659" s="21" t="n"/>
      <c r="G1659" s="21" t="n"/>
      <c r="H1659" s="21" t="n"/>
      <c r="I1659" s="21" t="n"/>
      <c r="J1659" s="21" t="n"/>
      <c r="K1659" s="21" t="n"/>
      <c r="L1659" s="21" t="n"/>
      <c r="M1659" s="21" t="n"/>
      <c r="N1659" s="21" t="n"/>
    </row>
    <row r="1660" ht="14.25" customHeight="1" s="474">
      <c r="A1660" s="603" t="n"/>
      <c r="B1660" s="21" t="n"/>
      <c r="C1660" s="21" t="n"/>
      <c r="D1660" s="21" t="n"/>
      <c r="E1660" s="21" t="n"/>
      <c r="F1660" s="21" t="n"/>
      <c r="G1660" s="21" t="n"/>
      <c r="H1660" s="21" t="n"/>
      <c r="I1660" s="21" t="n"/>
      <c r="J1660" s="21" t="n"/>
      <c r="K1660" s="21" t="n"/>
      <c r="L1660" s="21" t="n"/>
      <c r="M1660" s="21" t="n"/>
      <c r="N1660" s="21" t="n"/>
    </row>
    <row r="1661" ht="14.25" customHeight="1" s="474">
      <c r="A1661" s="603" t="n"/>
      <c r="B1661" s="21" t="n"/>
      <c r="C1661" s="21" t="n"/>
      <c r="D1661" s="21" t="n"/>
      <c r="E1661" s="21" t="n"/>
      <c r="F1661" s="21" t="n"/>
      <c r="G1661" s="21" t="n"/>
      <c r="H1661" s="21" t="n"/>
      <c r="I1661" s="21" t="n"/>
      <c r="J1661" s="21" t="n"/>
      <c r="K1661" s="21" t="n"/>
      <c r="L1661" s="21" t="n"/>
      <c r="M1661" s="21" t="n"/>
      <c r="N1661" s="21" t="n"/>
    </row>
    <row r="1662" ht="14.25" customHeight="1" s="474">
      <c r="A1662" s="603" t="n"/>
      <c r="B1662" s="21" t="n"/>
      <c r="C1662" s="21" t="n"/>
      <c r="D1662" s="21" t="n"/>
      <c r="E1662" s="21" t="n"/>
      <c r="F1662" s="21" t="n"/>
      <c r="G1662" s="21" t="n"/>
      <c r="H1662" s="21" t="n"/>
      <c r="I1662" s="21" t="n"/>
      <c r="J1662" s="21" t="n"/>
      <c r="K1662" s="21" t="n"/>
      <c r="L1662" s="21" t="n"/>
      <c r="M1662" s="21" t="n"/>
      <c r="N1662" s="21" t="n"/>
    </row>
    <row r="1663" ht="14.25" customHeight="1" s="474">
      <c r="A1663" s="603" t="n"/>
      <c r="B1663" s="21" t="n"/>
      <c r="C1663" s="21" t="n"/>
      <c r="D1663" s="21" t="n"/>
      <c r="E1663" s="21" t="n"/>
      <c r="F1663" s="21" t="n"/>
      <c r="G1663" s="21" t="n"/>
      <c r="H1663" s="21" t="n"/>
      <c r="I1663" s="21" t="n"/>
      <c r="J1663" s="21" t="n"/>
      <c r="K1663" s="21" t="n"/>
      <c r="L1663" s="21" t="n"/>
      <c r="M1663" s="21" t="n"/>
      <c r="N1663" s="21" t="n"/>
    </row>
    <row r="1664" ht="14.25" customHeight="1" s="474">
      <c r="A1664" s="603" t="n"/>
      <c r="B1664" s="21" t="n"/>
      <c r="C1664" s="21" t="n"/>
      <c r="D1664" s="21" t="n"/>
      <c r="E1664" s="21" t="n"/>
      <c r="F1664" s="21" t="n"/>
      <c r="G1664" s="21" t="n"/>
      <c r="H1664" s="21" t="n"/>
      <c r="I1664" s="21" t="n"/>
      <c r="J1664" s="21" t="n"/>
      <c r="K1664" s="21" t="n"/>
      <c r="L1664" s="21" t="n"/>
      <c r="M1664" s="21" t="n"/>
      <c r="N1664" s="21" t="n"/>
    </row>
    <row r="1665" ht="14.25" customHeight="1" s="474">
      <c r="A1665" s="603" t="n"/>
      <c r="B1665" s="21" t="n"/>
      <c r="C1665" s="21" t="n"/>
      <c r="D1665" s="21" t="n"/>
      <c r="E1665" s="21" t="n"/>
      <c r="F1665" s="21" t="n"/>
      <c r="G1665" s="21" t="n"/>
      <c r="H1665" s="21" t="n"/>
      <c r="I1665" s="21" t="n"/>
      <c r="J1665" s="21" t="n"/>
      <c r="K1665" s="21" t="n"/>
      <c r="L1665" s="21" t="n"/>
      <c r="M1665" s="21" t="n"/>
      <c r="N1665" s="21" t="n"/>
    </row>
    <row r="1666" ht="14.25" customHeight="1" s="474">
      <c r="A1666" s="603" t="n"/>
      <c r="B1666" s="21" t="n"/>
      <c r="C1666" s="21" t="n"/>
      <c r="D1666" s="21" t="n"/>
      <c r="E1666" s="21" t="n"/>
      <c r="F1666" s="21" t="n"/>
      <c r="G1666" s="21" t="n"/>
      <c r="H1666" s="21" t="n"/>
      <c r="I1666" s="21" t="n"/>
      <c r="J1666" s="21" t="n"/>
      <c r="K1666" s="21" t="n"/>
      <c r="L1666" s="21" t="n"/>
      <c r="M1666" s="21" t="n"/>
      <c r="N1666" s="21" t="n"/>
    </row>
    <row r="1667" ht="14.25" customHeight="1" s="474">
      <c r="A1667" s="603" t="n"/>
      <c r="B1667" s="21" t="n"/>
      <c r="C1667" s="21" t="n"/>
      <c r="D1667" s="21" t="n"/>
      <c r="E1667" s="21" t="n"/>
      <c r="F1667" s="21" t="n"/>
      <c r="G1667" s="21" t="n"/>
      <c r="H1667" s="21" t="n"/>
      <c r="I1667" s="21" t="n"/>
      <c r="J1667" s="21" t="n"/>
      <c r="K1667" s="21" t="n"/>
      <c r="L1667" s="21" t="n"/>
      <c r="M1667" s="21" t="n"/>
      <c r="N1667" s="21" t="n"/>
    </row>
    <row r="1668" ht="14.25" customHeight="1" s="474">
      <c r="A1668" s="603" t="n"/>
      <c r="B1668" s="21" t="n"/>
      <c r="C1668" s="21" t="n"/>
      <c r="D1668" s="21" t="n"/>
      <c r="E1668" s="21" t="n"/>
      <c r="F1668" s="21" t="n"/>
      <c r="G1668" s="21" t="n"/>
      <c r="H1668" s="21" t="n"/>
      <c r="I1668" s="21" t="n"/>
      <c r="J1668" s="21" t="n"/>
      <c r="K1668" s="21" t="n"/>
      <c r="L1668" s="21" t="n"/>
      <c r="M1668" s="21" t="n"/>
      <c r="N1668" s="21" t="n"/>
    </row>
    <row r="1669" ht="14.25" customHeight="1" s="474">
      <c r="A1669" s="603" t="n"/>
      <c r="B1669" s="21" t="n"/>
      <c r="C1669" s="21" t="n"/>
      <c r="D1669" s="21" t="n"/>
      <c r="E1669" s="21" t="n"/>
      <c r="F1669" s="21" t="n"/>
      <c r="G1669" s="21" t="n"/>
      <c r="H1669" s="21" t="n"/>
      <c r="I1669" s="21" t="n"/>
      <c r="J1669" s="21" t="n"/>
      <c r="K1669" s="21" t="n"/>
      <c r="L1669" s="21" t="n"/>
      <c r="M1669" s="21" t="n"/>
      <c r="N1669" s="21" t="n"/>
    </row>
    <row r="1670" ht="14.25" customHeight="1" s="474">
      <c r="A1670" s="603" t="n"/>
      <c r="B1670" s="21" t="n"/>
      <c r="C1670" s="21" t="n"/>
      <c r="D1670" s="21" t="n"/>
      <c r="E1670" s="21" t="n"/>
      <c r="F1670" s="21" t="n"/>
      <c r="G1670" s="21" t="n"/>
      <c r="H1670" s="21" t="n"/>
      <c r="I1670" s="21" t="n"/>
      <c r="J1670" s="21" t="n"/>
      <c r="K1670" s="21" t="n"/>
      <c r="L1670" s="21" t="n"/>
      <c r="M1670" s="21" t="n"/>
      <c r="N1670" s="21" t="n"/>
    </row>
    <row r="1671" ht="14.25" customHeight="1" s="474">
      <c r="A1671" s="603" t="n"/>
      <c r="B1671" s="21" t="n"/>
      <c r="C1671" s="21" t="n"/>
      <c r="D1671" s="21" t="n"/>
      <c r="E1671" s="21" t="n"/>
      <c r="F1671" s="21" t="n"/>
      <c r="G1671" s="21" t="n"/>
      <c r="H1671" s="21" t="n"/>
      <c r="I1671" s="21" t="n"/>
      <c r="J1671" s="21" t="n"/>
      <c r="K1671" s="21" t="n"/>
      <c r="L1671" s="21" t="n"/>
      <c r="M1671" s="21" t="n"/>
      <c r="N1671" s="21" t="n"/>
    </row>
    <row r="1672" ht="14.25" customHeight="1" s="474">
      <c r="A1672" s="603" t="n"/>
      <c r="B1672" s="21" t="n"/>
      <c r="C1672" s="21" t="n"/>
      <c r="D1672" s="21" t="n"/>
      <c r="E1672" s="21" t="n"/>
      <c r="F1672" s="21" t="n"/>
      <c r="G1672" s="21" t="n"/>
      <c r="H1672" s="21" t="n"/>
      <c r="I1672" s="21" t="n"/>
      <c r="J1672" s="21" t="n"/>
      <c r="K1672" s="21" t="n"/>
      <c r="L1672" s="21" t="n"/>
      <c r="M1672" s="21" t="n"/>
      <c r="N1672" s="21" t="n"/>
    </row>
    <row r="1673" ht="14.25" customHeight="1" s="474">
      <c r="A1673" s="603" t="n"/>
      <c r="B1673" s="21" t="n"/>
      <c r="C1673" s="21" t="n"/>
      <c r="D1673" s="21" t="n"/>
      <c r="E1673" s="21" t="n"/>
      <c r="F1673" s="21" t="n"/>
      <c r="G1673" s="21" t="n"/>
      <c r="H1673" s="21" t="n"/>
      <c r="I1673" s="21" t="n"/>
      <c r="J1673" s="21" t="n"/>
      <c r="K1673" s="21" t="n"/>
      <c r="L1673" s="21" t="n"/>
      <c r="M1673" s="21" t="n"/>
      <c r="N1673" s="21" t="n"/>
    </row>
    <row r="1674" ht="14.25" customHeight="1" s="474">
      <c r="A1674" s="603" t="n"/>
      <c r="B1674" s="21" t="n"/>
      <c r="C1674" s="21" t="n"/>
      <c r="D1674" s="21" t="n"/>
      <c r="E1674" s="21" t="n"/>
      <c r="F1674" s="21" t="n"/>
      <c r="G1674" s="21" t="n"/>
      <c r="H1674" s="21" t="n"/>
      <c r="I1674" s="21" t="n"/>
      <c r="J1674" s="21" t="n"/>
      <c r="K1674" s="21" t="n"/>
      <c r="L1674" s="21" t="n"/>
      <c r="M1674" s="21" t="n"/>
      <c r="N1674" s="21" t="n"/>
    </row>
    <row r="1675" ht="14.25" customHeight="1" s="474">
      <c r="A1675" s="603" t="n"/>
      <c r="B1675" s="21" t="n"/>
      <c r="C1675" s="21" t="n"/>
      <c r="D1675" s="21" t="n"/>
      <c r="E1675" s="21" t="n"/>
      <c r="F1675" s="21" t="n"/>
      <c r="G1675" s="21" t="n"/>
      <c r="H1675" s="21" t="n"/>
      <c r="I1675" s="21" t="n"/>
      <c r="J1675" s="21" t="n"/>
      <c r="K1675" s="21" t="n"/>
      <c r="L1675" s="21" t="n"/>
      <c r="M1675" s="21" t="n"/>
      <c r="N1675" s="21" t="n"/>
    </row>
    <row r="1676" ht="14.25" customHeight="1" s="474">
      <c r="A1676" s="603" t="n"/>
      <c r="B1676" s="21" t="n"/>
      <c r="C1676" s="21" t="n"/>
      <c r="D1676" s="21" t="n"/>
      <c r="E1676" s="21" t="n"/>
      <c r="F1676" s="21" t="n"/>
      <c r="G1676" s="21" t="n"/>
      <c r="H1676" s="21" t="n"/>
      <c r="I1676" s="21" t="n"/>
      <c r="J1676" s="21" t="n"/>
      <c r="K1676" s="21" t="n"/>
      <c r="L1676" s="21" t="n"/>
      <c r="M1676" s="21" t="n"/>
      <c r="N1676" s="21" t="n"/>
    </row>
    <row r="1677" ht="14.25" customHeight="1" s="474">
      <c r="A1677" s="603" t="n"/>
      <c r="B1677" s="21" t="n"/>
      <c r="C1677" s="21" t="n"/>
      <c r="D1677" s="21" t="n"/>
      <c r="E1677" s="21" t="n"/>
      <c r="F1677" s="21" t="n"/>
      <c r="G1677" s="21" t="n"/>
      <c r="H1677" s="21" t="n"/>
      <c r="I1677" s="21" t="n"/>
      <c r="J1677" s="21" t="n"/>
      <c r="K1677" s="21" t="n"/>
      <c r="L1677" s="21" t="n"/>
      <c r="M1677" s="21" t="n"/>
      <c r="N1677" s="21" t="n"/>
    </row>
    <row r="1678" ht="14.25" customHeight="1" s="474">
      <c r="A1678" s="603" t="n"/>
      <c r="B1678" s="21" t="n"/>
      <c r="C1678" s="21" t="n"/>
      <c r="D1678" s="21" t="n"/>
      <c r="E1678" s="21" t="n"/>
      <c r="F1678" s="21" t="n"/>
      <c r="G1678" s="21" t="n"/>
      <c r="H1678" s="21" t="n"/>
      <c r="I1678" s="21" t="n"/>
      <c r="J1678" s="21" t="n"/>
      <c r="K1678" s="21" t="n"/>
      <c r="L1678" s="21" t="n"/>
      <c r="M1678" s="21" t="n"/>
      <c r="N1678" s="21" t="n"/>
    </row>
    <row r="1679" ht="14.25" customHeight="1" s="474">
      <c r="A1679" s="603" t="n"/>
      <c r="B1679" s="21" t="n"/>
      <c r="C1679" s="21" t="n"/>
      <c r="D1679" s="21" t="n"/>
      <c r="E1679" s="21" t="n"/>
      <c r="F1679" s="21" t="n"/>
      <c r="G1679" s="21" t="n"/>
      <c r="H1679" s="21" t="n"/>
      <c r="I1679" s="21" t="n"/>
      <c r="J1679" s="21" t="n"/>
      <c r="K1679" s="21" t="n"/>
      <c r="L1679" s="21" t="n"/>
      <c r="M1679" s="21" t="n"/>
      <c r="N1679" s="21" t="n"/>
    </row>
    <row r="1680" ht="14.25" customHeight="1" s="474">
      <c r="A1680" s="603" t="n"/>
      <c r="B1680" s="21" t="n"/>
      <c r="C1680" s="21" t="n"/>
      <c r="D1680" s="21" t="n"/>
      <c r="E1680" s="21" t="n"/>
      <c r="F1680" s="21" t="n"/>
      <c r="G1680" s="21" t="n"/>
      <c r="H1680" s="21" t="n"/>
      <c r="I1680" s="21" t="n"/>
      <c r="J1680" s="21" t="n"/>
      <c r="K1680" s="21" t="n"/>
      <c r="L1680" s="21" t="n"/>
      <c r="M1680" s="21" t="n"/>
      <c r="N1680" s="21" t="n"/>
    </row>
    <row r="1681" ht="14.25" customHeight="1" s="474">
      <c r="A1681" s="603" t="n"/>
      <c r="B1681" s="21" t="n"/>
      <c r="C1681" s="21" t="n"/>
      <c r="D1681" s="21" t="n"/>
      <c r="E1681" s="21" t="n"/>
      <c r="F1681" s="21" t="n"/>
      <c r="G1681" s="21" t="n"/>
      <c r="H1681" s="21" t="n"/>
      <c r="I1681" s="21" t="n"/>
      <c r="J1681" s="21" t="n"/>
      <c r="K1681" s="21" t="n"/>
      <c r="L1681" s="21" t="n"/>
      <c r="M1681" s="21" t="n"/>
      <c r="N1681" s="21" t="n"/>
    </row>
    <row r="1682" ht="14.25" customHeight="1" s="474">
      <c r="A1682" s="603" t="n"/>
      <c r="B1682" s="21" t="n"/>
      <c r="C1682" s="21" t="n"/>
      <c r="D1682" s="21" t="n"/>
      <c r="E1682" s="21" t="n"/>
      <c r="F1682" s="21" t="n"/>
      <c r="G1682" s="21" t="n"/>
      <c r="H1682" s="21" t="n"/>
      <c r="I1682" s="21" t="n"/>
      <c r="J1682" s="21" t="n"/>
      <c r="K1682" s="21" t="n"/>
      <c r="L1682" s="21" t="n"/>
      <c r="M1682" s="21" t="n"/>
      <c r="N1682" s="21" t="n"/>
    </row>
    <row r="1683" ht="14.25" customHeight="1" s="474">
      <c r="A1683" s="603" t="n"/>
      <c r="B1683" s="21" t="n"/>
      <c r="C1683" s="21" t="n"/>
      <c r="D1683" s="21" t="n"/>
      <c r="E1683" s="21" t="n"/>
      <c r="F1683" s="21" t="n"/>
      <c r="G1683" s="21" t="n"/>
      <c r="H1683" s="21" t="n"/>
      <c r="I1683" s="21" t="n"/>
      <c r="J1683" s="21" t="n"/>
      <c r="K1683" s="21" t="n"/>
      <c r="L1683" s="21" t="n"/>
      <c r="M1683" s="21" t="n"/>
      <c r="N1683" s="21" t="n"/>
    </row>
    <row r="1684" ht="14.25" customHeight="1" s="474">
      <c r="A1684" s="603" t="n"/>
      <c r="B1684" s="21" t="n"/>
      <c r="C1684" s="21" t="n"/>
      <c r="D1684" s="21" t="n"/>
      <c r="E1684" s="21" t="n"/>
      <c r="F1684" s="21" t="n"/>
      <c r="G1684" s="21" t="n"/>
      <c r="H1684" s="21" t="n"/>
      <c r="I1684" s="21" t="n"/>
      <c r="J1684" s="21" t="n"/>
      <c r="K1684" s="21" t="n"/>
      <c r="L1684" s="21" t="n"/>
      <c r="M1684" s="21" t="n"/>
      <c r="N1684" s="21" t="n"/>
    </row>
    <row r="1685" ht="14.25" customHeight="1" s="474">
      <c r="A1685" s="603" t="n"/>
      <c r="B1685" s="21" t="n"/>
      <c r="C1685" s="21" t="n"/>
      <c r="D1685" s="21" t="n"/>
      <c r="E1685" s="21" t="n"/>
      <c r="F1685" s="21" t="n"/>
      <c r="G1685" s="21" t="n"/>
      <c r="H1685" s="21" t="n"/>
      <c r="I1685" s="21" t="n"/>
      <c r="J1685" s="21" t="n"/>
      <c r="K1685" s="21" t="n"/>
      <c r="L1685" s="21" t="n"/>
      <c r="M1685" s="21" t="n"/>
      <c r="N1685" s="21" t="n"/>
    </row>
    <row r="1686" ht="14.25" customHeight="1" s="474">
      <c r="A1686" s="603" t="n"/>
      <c r="B1686" s="21" t="n"/>
      <c r="C1686" s="21" t="n"/>
      <c r="D1686" s="21" t="n"/>
      <c r="E1686" s="21" t="n"/>
      <c r="F1686" s="21" t="n"/>
      <c r="G1686" s="21" t="n"/>
      <c r="H1686" s="21" t="n"/>
      <c r="I1686" s="21" t="n"/>
      <c r="J1686" s="21" t="n"/>
      <c r="K1686" s="21" t="n"/>
      <c r="L1686" s="21" t="n"/>
      <c r="M1686" s="21" t="n"/>
      <c r="N1686" s="21" t="n"/>
    </row>
    <row r="1687" ht="14.25" customHeight="1" s="474">
      <c r="A1687" s="603" t="n"/>
      <c r="B1687" s="21" t="n"/>
      <c r="C1687" s="21" t="n"/>
      <c r="D1687" s="21" t="n"/>
      <c r="E1687" s="21" t="n"/>
      <c r="F1687" s="21" t="n"/>
      <c r="G1687" s="21" t="n"/>
      <c r="H1687" s="21" t="n"/>
      <c r="I1687" s="21" t="n"/>
      <c r="J1687" s="21" t="n"/>
      <c r="K1687" s="21" t="n"/>
      <c r="L1687" s="21" t="n"/>
      <c r="M1687" s="21" t="n"/>
      <c r="N1687" s="21" t="n"/>
    </row>
    <row r="1688" ht="14.25" customHeight="1" s="474">
      <c r="A1688" s="603" t="n"/>
      <c r="B1688" s="21" t="n"/>
      <c r="C1688" s="21" t="n"/>
      <c r="D1688" s="21" t="n"/>
      <c r="E1688" s="21" t="n"/>
      <c r="F1688" s="21" t="n"/>
      <c r="G1688" s="21" t="n"/>
      <c r="H1688" s="21" t="n"/>
      <c r="I1688" s="21" t="n"/>
      <c r="J1688" s="21" t="n"/>
      <c r="K1688" s="21" t="n"/>
      <c r="L1688" s="21" t="n"/>
      <c r="M1688" s="21" t="n"/>
      <c r="N1688" s="21" t="n"/>
    </row>
    <row r="1689" ht="14.25" customHeight="1" s="474">
      <c r="A1689" s="603" t="n"/>
      <c r="B1689" s="21" t="n"/>
      <c r="C1689" s="21" t="n"/>
      <c r="D1689" s="21" t="n"/>
      <c r="E1689" s="21" t="n"/>
      <c r="F1689" s="21" t="n"/>
      <c r="G1689" s="21" t="n"/>
      <c r="H1689" s="21" t="n"/>
      <c r="I1689" s="21" t="n"/>
      <c r="J1689" s="21" t="n"/>
      <c r="K1689" s="21" t="n"/>
      <c r="L1689" s="21" t="n"/>
      <c r="M1689" s="21" t="n"/>
      <c r="N1689" s="21" t="n"/>
    </row>
    <row r="1690" ht="14.25" customHeight="1" s="474">
      <c r="A1690" s="603" t="n"/>
      <c r="B1690" s="21" t="n"/>
      <c r="C1690" s="21" t="n"/>
      <c r="D1690" s="21" t="n"/>
      <c r="E1690" s="21" t="n"/>
      <c r="F1690" s="21" t="n"/>
      <c r="G1690" s="21" t="n"/>
      <c r="H1690" s="21" t="n"/>
      <c r="I1690" s="21" t="n"/>
      <c r="J1690" s="21" t="n"/>
      <c r="K1690" s="21" t="n"/>
      <c r="L1690" s="21" t="n"/>
      <c r="M1690" s="21" t="n"/>
      <c r="N1690" s="21" t="n"/>
    </row>
    <row r="1691" ht="14.25" customHeight="1" s="474">
      <c r="A1691" s="603" t="n"/>
      <c r="B1691" s="21" t="n"/>
      <c r="C1691" s="21" t="n"/>
      <c r="D1691" s="21" t="n"/>
      <c r="E1691" s="21" t="n"/>
      <c r="F1691" s="21" t="n"/>
      <c r="G1691" s="21" t="n"/>
      <c r="H1691" s="21" t="n"/>
      <c r="I1691" s="21" t="n"/>
      <c r="J1691" s="21" t="n"/>
      <c r="K1691" s="21" t="n"/>
      <c r="L1691" s="21" t="n"/>
      <c r="M1691" s="21" t="n"/>
      <c r="N1691" s="21" t="n"/>
    </row>
    <row r="1692" ht="14.25" customHeight="1" s="474">
      <c r="A1692" s="603" t="n"/>
      <c r="B1692" s="21" t="n"/>
      <c r="C1692" s="21" t="n"/>
      <c r="D1692" s="21" t="n"/>
      <c r="E1692" s="21" t="n"/>
      <c r="F1692" s="21" t="n"/>
      <c r="G1692" s="21" t="n"/>
      <c r="H1692" s="21" t="n"/>
      <c r="I1692" s="21" t="n"/>
      <c r="J1692" s="21" t="n"/>
      <c r="K1692" s="21" t="n"/>
      <c r="L1692" s="21" t="n"/>
      <c r="M1692" s="21" t="n"/>
      <c r="N1692" s="21" t="n"/>
    </row>
    <row r="1693" ht="14.25" customHeight="1" s="474">
      <c r="A1693" s="603" t="n"/>
      <c r="B1693" s="21" t="n"/>
      <c r="C1693" s="21" t="n"/>
      <c r="D1693" s="21" t="n"/>
      <c r="E1693" s="21" t="n"/>
      <c r="F1693" s="21" t="n"/>
      <c r="G1693" s="21" t="n"/>
      <c r="H1693" s="21" t="n"/>
      <c r="I1693" s="21" t="n"/>
      <c r="J1693" s="21" t="n"/>
      <c r="K1693" s="21" t="n"/>
      <c r="L1693" s="21" t="n"/>
      <c r="M1693" s="21" t="n"/>
      <c r="N1693" s="21" t="n"/>
    </row>
    <row r="1694" ht="14.25" customHeight="1" s="474">
      <c r="A1694" s="603" t="n"/>
      <c r="B1694" s="21" t="n"/>
      <c r="C1694" s="21" t="n"/>
      <c r="D1694" s="21" t="n"/>
      <c r="E1694" s="21" t="n"/>
      <c r="F1694" s="21" t="n"/>
      <c r="G1694" s="21" t="n"/>
      <c r="H1694" s="21" t="n"/>
      <c r="I1694" s="21" t="n"/>
      <c r="J1694" s="21" t="n"/>
      <c r="K1694" s="21" t="n"/>
      <c r="L1694" s="21" t="n"/>
      <c r="M1694" s="21" t="n"/>
      <c r="N1694" s="21" t="n"/>
    </row>
    <row r="1695" ht="14.25" customHeight="1" s="474">
      <c r="A1695" s="603" t="n"/>
      <c r="B1695" s="21" t="n"/>
      <c r="C1695" s="21" t="n"/>
      <c r="D1695" s="21" t="n"/>
      <c r="E1695" s="21" t="n"/>
      <c r="F1695" s="21" t="n"/>
      <c r="G1695" s="21" t="n"/>
      <c r="H1695" s="21" t="n"/>
      <c r="I1695" s="21" t="n"/>
      <c r="J1695" s="21" t="n"/>
      <c r="K1695" s="21" t="n"/>
      <c r="L1695" s="21" t="n"/>
      <c r="M1695" s="21" t="n"/>
      <c r="N1695" s="21" t="n"/>
    </row>
    <row r="1696" ht="14.25" customHeight="1" s="474">
      <c r="A1696" s="603" t="n"/>
      <c r="B1696" s="21" t="n"/>
      <c r="C1696" s="21" t="n"/>
      <c r="D1696" s="21" t="n"/>
      <c r="E1696" s="21" t="n"/>
      <c r="F1696" s="21" t="n"/>
      <c r="G1696" s="21" t="n"/>
      <c r="H1696" s="21" t="n"/>
      <c r="I1696" s="21" t="n"/>
      <c r="J1696" s="21" t="n"/>
      <c r="K1696" s="21" t="n"/>
      <c r="L1696" s="21" t="n"/>
      <c r="M1696" s="21" t="n"/>
      <c r="N1696" s="21" t="n"/>
    </row>
    <row r="1697" ht="14.25" customHeight="1" s="474">
      <c r="A1697" s="603" t="n"/>
      <c r="B1697" s="21" t="n"/>
      <c r="C1697" s="21" t="n"/>
      <c r="D1697" s="21" t="n"/>
      <c r="E1697" s="21" t="n"/>
      <c r="F1697" s="21" t="n"/>
      <c r="G1697" s="21" t="n"/>
      <c r="H1697" s="21" t="n"/>
      <c r="I1697" s="21" t="n"/>
      <c r="J1697" s="21" t="n"/>
      <c r="K1697" s="21" t="n"/>
      <c r="L1697" s="21" t="n"/>
      <c r="M1697" s="21" t="n"/>
      <c r="N1697" s="21" t="n"/>
    </row>
    <row r="1698" ht="14.25" customHeight="1" s="474">
      <c r="A1698" s="603" t="n"/>
      <c r="B1698" s="21" t="n"/>
      <c r="C1698" s="21" t="n"/>
      <c r="D1698" s="21" t="n"/>
      <c r="E1698" s="21" t="n"/>
      <c r="F1698" s="21" t="n"/>
      <c r="G1698" s="21" t="n"/>
      <c r="H1698" s="21" t="n"/>
      <c r="I1698" s="21" t="n"/>
      <c r="J1698" s="21" t="n"/>
      <c r="K1698" s="21" t="n"/>
      <c r="L1698" s="21" t="n"/>
      <c r="M1698" s="21" t="n"/>
      <c r="N1698" s="21" t="n"/>
    </row>
    <row r="1699" ht="14.25" customHeight="1" s="474">
      <c r="A1699" s="603" t="n"/>
      <c r="B1699" s="21" t="n"/>
      <c r="C1699" s="21" t="n"/>
      <c r="D1699" s="21" t="n"/>
      <c r="E1699" s="21" t="n"/>
      <c r="F1699" s="21" t="n"/>
      <c r="G1699" s="21" t="n"/>
      <c r="H1699" s="21" t="n"/>
      <c r="I1699" s="21" t="n"/>
      <c r="J1699" s="21" t="n"/>
      <c r="K1699" s="21" t="n"/>
      <c r="L1699" s="21" t="n"/>
      <c r="M1699" s="21" t="n"/>
      <c r="N1699" s="21" t="n"/>
    </row>
    <row r="1700" ht="14.25" customHeight="1" s="474">
      <c r="A1700" s="603" t="n"/>
      <c r="B1700" s="21" t="n"/>
      <c r="C1700" s="21" t="n"/>
      <c r="D1700" s="21" t="n"/>
      <c r="E1700" s="21" t="n"/>
      <c r="F1700" s="21" t="n"/>
      <c r="G1700" s="21" t="n"/>
      <c r="H1700" s="21" t="n"/>
      <c r="I1700" s="21" t="n"/>
      <c r="J1700" s="21" t="n"/>
      <c r="K1700" s="21" t="n"/>
      <c r="L1700" s="21" t="n"/>
      <c r="M1700" s="21" t="n"/>
      <c r="N1700" s="21" t="n"/>
    </row>
    <row r="1701" ht="14.25" customHeight="1" s="474">
      <c r="A1701" s="603" t="n"/>
      <c r="B1701" s="21" t="n"/>
      <c r="C1701" s="21" t="n"/>
      <c r="D1701" s="21" t="n"/>
      <c r="E1701" s="21" t="n"/>
      <c r="F1701" s="21" t="n"/>
      <c r="G1701" s="21" t="n"/>
      <c r="H1701" s="21" t="n"/>
      <c r="I1701" s="21" t="n"/>
      <c r="J1701" s="21" t="n"/>
      <c r="K1701" s="21" t="n"/>
      <c r="L1701" s="21" t="n"/>
      <c r="M1701" s="21" t="n"/>
      <c r="N1701" s="21" t="n"/>
    </row>
    <row r="1702" ht="14.25" customHeight="1" s="474">
      <c r="A1702" s="603" t="n"/>
      <c r="B1702" s="21" t="n"/>
      <c r="C1702" s="21" t="n"/>
      <c r="D1702" s="21" t="n"/>
      <c r="E1702" s="21" t="n"/>
      <c r="F1702" s="21" t="n"/>
      <c r="G1702" s="21" t="n"/>
      <c r="H1702" s="21" t="n"/>
      <c r="I1702" s="21" t="n"/>
      <c r="J1702" s="21" t="n"/>
      <c r="K1702" s="21" t="n"/>
      <c r="L1702" s="21" t="n"/>
      <c r="M1702" s="21" t="n"/>
      <c r="N1702" s="21" t="n"/>
    </row>
    <row r="1703" ht="14.25" customHeight="1" s="474">
      <c r="A1703" s="603" t="n"/>
      <c r="B1703" s="21" t="n"/>
      <c r="C1703" s="21" t="n"/>
      <c r="D1703" s="21" t="n"/>
      <c r="E1703" s="21" t="n"/>
      <c r="F1703" s="21" t="n"/>
      <c r="G1703" s="21" t="n"/>
      <c r="H1703" s="21" t="n"/>
      <c r="I1703" s="21" t="n"/>
      <c r="J1703" s="21" t="n"/>
      <c r="K1703" s="21" t="n"/>
      <c r="L1703" s="21" t="n"/>
      <c r="M1703" s="21" t="n"/>
      <c r="N1703" s="21" t="n"/>
    </row>
    <row r="1704" ht="14.25" customHeight="1" s="474">
      <c r="A1704" s="603" t="n"/>
      <c r="B1704" s="21" t="n"/>
      <c r="C1704" s="21" t="n"/>
      <c r="D1704" s="21" t="n"/>
      <c r="E1704" s="21" t="n"/>
      <c r="F1704" s="21" t="n"/>
      <c r="G1704" s="21" t="n"/>
      <c r="H1704" s="21" t="n"/>
      <c r="I1704" s="21" t="n"/>
      <c r="J1704" s="21" t="n"/>
      <c r="K1704" s="21" t="n"/>
      <c r="L1704" s="21" t="n"/>
      <c r="M1704" s="21" t="n"/>
      <c r="N1704" s="21" t="n"/>
    </row>
    <row r="1705" ht="14.25" customHeight="1" s="474">
      <c r="A1705" s="603" t="n"/>
      <c r="B1705" s="21" t="n"/>
      <c r="C1705" s="21" t="n"/>
      <c r="D1705" s="21" t="n"/>
      <c r="E1705" s="21" t="n"/>
      <c r="F1705" s="21" t="n"/>
      <c r="G1705" s="21" t="n"/>
      <c r="H1705" s="21" t="n"/>
      <c r="I1705" s="21" t="n"/>
      <c r="J1705" s="21" t="n"/>
      <c r="K1705" s="21" t="n"/>
      <c r="L1705" s="21" t="n"/>
      <c r="M1705" s="21" t="n"/>
      <c r="N1705" s="21" t="n"/>
    </row>
    <row r="1706" ht="14.25" customHeight="1" s="474">
      <c r="A1706" s="603" t="n"/>
      <c r="B1706" s="21" t="n"/>
      <c r="C1706" s="21" t="n"/>
      <c r="D1706" s="21" t="n"/>
      <c r="E1706" s="21" t="n"/>
      <c r="F1706" s="21" t="n"/>
      <c r="G1706" s="21" t="n"/>
      <c r="H1706" s="21" t="n"/>
      <c r="I1706" s="21" t="n"/>
      <c r="J1706" s="21" t="n"/>
      <c r="K1706" s="21" t="n"/>
      <c r="L1706" s="21" t="n"/>
      <c r="M1706" s="21" t="n"/>
      <c r="N1706" s="21" t="n"/>
    </row>
    <row r="1707" ht="14.25" customHeight="1" s="474">
      <c r="A1707" s="603" t="n"/>
      <c r="B1707" s="21" t="n"/>
      <c r="C1707" s="21" t="n"/>
      <c r="D1707" s="21" t="n"/>
      <c r="E1707" s="21" t="n"/>
      <c r="F1707" s="21" t="n"/>
      <c r="G1707" s="21" t="n"/>
      <c r="H1707" s="21" t="n"/>
      <c r="I1707" s="21" t="n"/>
      <c r="J1707" s="21" t="n"/>
      <c r="K1707" s="21" t="n"/>
      <c r="L1707" s="21" t="n"/>
      <c r="M1707" s="21" t="n"/>
      <c r="N1707" s="21" t="n"/>
    </row>
    <row r="1708" ht="14.25" customHeight="1" s="474">
      <c r="A1708" s="603" t="n"/>
      <c r="B1708" s="21" t="n"/>
      <c r="C1708" s="21" t="n"/>
      <c r="D1708" s="21" t="n"/>
      <c r="E1708" s="21" t="n"/>
      <c r="F1708" s="21" t="n"/>
      <c r="G1708" s="21" t="n"/>
      <c r="H1708" s="21" t="n"/>
      <c r="I1708" s="21" t="n"/>
      <c r="J1708" s="21" t="n"/>
      <c r="K1708" s="21" t="n"/>
      <c r="L1708" s="21" t="n"/>
      <c r="M1708" s="21" t="n"/>
      <c r="N1708" s="21" t="n"/>
    </row>
    <row r="1709" ht="14.25" customHeight="1" s="474">
      <c r="A1709" s="603" t="n"/>
      <c r="B1709" s="21" t="n"/>
      <c r="C1709" s="21" t="n"/>
      <c r="D1709" s="21" t="n"/>
      <c r="E1709" s="21" t="n"/>
      <c r="F1709" s="21" t="n"/>
      <c r="G1709" s="21" t="n"/>
      <c r="H1709" s="21" t="n"/>
      <c r="I1709" s="21" t="n"/>
      <c r="J1709" s="21" t="n"/>
      <c r="K1709" s="21" t="n"/>
      <c r="L1709" s="21" t="n"/>
      <c r="M1709" s="21" t="n"/>
      <c r="N1709" s="21" t="n"/>
    </row>
    <row r="1710" ht="14.25" customHeight="1" s="474">
      <c r="A1710" s="603" t="n"/>
      <c r="B1710" s="21" t="n"/>
      <c r="C1710" s="21" t="n"/>
      <c r="D1710" s="21" t="n"/>
      <c r="E1710" s="21" t="n"/>
      <c r="F1710" s="21" t="n"/>
      <c r="G1710" s="21" t="n"/>
      <c r="H1710" s="21" t="n"/>
      <c r="I1710" s="21" t="n"/>
      <c r="J1710" s="21" t="n"/>
      <c r="K1710" s="21" t="n"/>
      <c r="L1710" s="21" t="n"/>
      <c r="M1710" s="21" t="n"/>
      <c r="N1710" s="21" t="n"/>
    </row>
    <row r="1711" ht="14.25" customHeight="1" s="474">
      <c r="A1711" s="603" t="n"/>
      <c r="B1711" s="21" t="n"/>
      <c r="C1711" s="21" t="n"/>
      <c r="D1711" s="21" t="n"/>
      <c r="E1711" s="21" t="n"/>
      <c r="F1711" s="21" t="n"/>
      <c r="G1711" s="21" t="n"/>
      <c r="H1711" s="21" t="n"/>
      <c r="I1711" s="21" t="n"/>
      <c r="J1711" s="21" t="n"/>
      <c r="K1711" s="21" t="n"/>
      <c r="L1711" s="21" t="n"/>
      <c r="M1711" s="21" t="n"/>
      <c r="N1711" s="21" t="n"/>
    </row>
    <row r="1712" ht="14.25" customHeight="1" s="474">
      <c r="A1712" s="603" t="n"/>
      <c r="B1712" s="21" t="n"/>
      <c r="C1712" s="21" t="n"/>
      <c r="D1712" s="21" t="n"/>
      <c r="E1712" s="21" t="n"/>
      <c r="F1712" s="21" t="n"/>
      <c r="G1712" s="21" t="n"/>
      <c r="H1712" s="21" t="n"/>
      <c r="I1712" s="21" t="n"/>
      <c r="J1712" s="21" t="n"/>
      <c r="K1712" s="21" t="n"/>
      <c r="L1712" s="21" t="n"/>
      <c r="M1712" s="21" t="n"/>
      <c r="N1712" s="21" t="n"/>
    </row>
    <row r="1713" ht="14.25" customHeight="1" s="474">
      <c r="A1713" s="603" t="n"/>
      <c r="B1713" s="21" t="n"/>
      <c r="C1713" s="21" t="n"/>
      <c r="D1713" s="21" t="n"/>
      <c r="E1713" s="21" t="n"/>
      <c r="F1713" s="21" t="n"/>
      <c r="G1713" s="21" t="n"/>
      <c r="H1713" s="21" t="n"/>
      <c r="I1713" s="21" t="n"/>
      <c r="J1713" s="21" t="n"/>
      <c r="K1713" s="21" t="n"/>
      <c r="L1713" s="21" t="n"/>
      <c r="M1713" s="21" t="n"/>
      <c r="N1713" s="21" t="n"/>
    </row>
    <row r="1714" ht="14.25" customHeight="1" s="474">
      <c r="A1714" s="603" t="n"/>
      <c r="B1714" s="21" t="n"/>
      <c r="C1714" s="21" t="n"/>
      <c r="D1714" s="21" t="n"/>
      <c r="E1714" s="21" t="n"/>
      <c r="F1714" s="21" t="n"/>
      <c r="G1714" s="21" t="n"/>
      <c r="H1714" s="21" t="n"/>
      <c r="I1714" s="21" t="n"/>
      <c r="J1714" s="21" t="n"/>
      <c r="K1714" s="21" t="n"/>
      <c r="L1714" s="21" t="n"/>
      <c r="M1714" s="21" t="n"/>
      <c r="N1714" s="21" t="n"/>
    </row>
    <row r="1715" ht="14.25" customHeight="1" s="474">
      <c r="A1715" s="603" t="n"/>
      <c r="B1715" s="21" t="n"/>
      <c r="C1715" s="21" t="n"/>
      <c r="D1715" s="21" t="n"/>
      <c r="E1715" s="21" t="n"/>
      <c r="F1715" s="21" t="n"/>
      <c r="G1715" s="21" t="n"/>
      <c r="H1715" s="21" t="n"/>
      <c r="I1715" s="21" t="n"/>
      <c r="J1715" s="21" t="n"/>
      <c r="K1715" s="21" t="n"/>
      <c r="L1715" s="21" t="n"/>
      <c r="M1715" s="21" t="n"/>
      <c r="N1715" s="21" t="n"/>
    </row>
    <row r="1716" ht="14.25" customHeight="1" s="474">
      <c r="A1716" s="603" t="n"/>
      <c r="B1716" s="21" t="n"/>
      <c r="C1716" s="21" t="n"/>
      <c r="D1716" s="21" t="n"/>
      <c r="E1716" s="21" t="n"/>
      <c r="F1716" s="21" t="n"/>
      <c r="G1716" s="21" t="n"/>
      <c r="H1716" s="21" t="n"/>
      <c r="I1716" s="21" t="n"/>
      <c r="J1716" s="21" t="n"/>
      <c r="K1716" s="21" t="n"/>
      <c r="L1716" s="21" t="n"/>
      <c r="M1716" s="21" t="n"/>
      <c r="N1716" s="21" t="n"/>
    </row>
    <row r="1717" ht="14.25" customHeight="1" s="474">
      <c r="A1717" s="603" t="n"/>
      <c r="B1717" s="21" t="n"/>
      <c r="C1717" s="21" t="n"/>
      <c r="D1717" s="21" t="n"/>
      <c r="E1717" s="21" t="n"/>
      <c r="F1717" s="21" t="n"/>
      <c r="G1717" s="21" t="n"/>
      <c r="H1717" s="21" t="n"/>
      <c r="I1717" s="21" t="n"/>
      <c r="J1717" s="21" t="n"/>
      <c r="K1717" s="21" t="n"/>
      <c r="L1717" s="21" t="n"/>
      <c r="M1717" s="21" t="n"/>
      <c r="N1717" s="21" t="n"/>
    </row>
    <row r="1718" ht="14.25" customHeight="1" s="474">
      <c r="A1718" s="603" t="n"/>
      <c r="B1718" s="21" t="n"/>
      <c r="C1718" s="21" t="n"/>
      <c r="D1718" s="21" t="n"/>
      <c r="E1718" s="21" t="n"/>
      <c r="F1718" s="21" t="n"/>
      <c r="G1718" s="21" t="n"/>
      <c r="H1718" s="21" t="n"/>
      <c r="I1718" s="21" t="n"/>
      <c r="J1718" s="21" t="n"/>
      <c r="K1718" s="21" t="n"/>
      <c r="L1718" s="21" t="n"/>
      <c r="M1718" s="21" t="n"/>
      <c r="N1718" s="21" t="n"/>
    </row>
    <row r="1719" ht="14.25" customHeight="1" s="474">
      <c r="A1719" s="603" t="n"/>
      <c r="B1719" s="21" t="n"/>
      <c r="C1719" s="21" t="n"/>
      <c r="D1719" s="21" t="n"/>
      <c r="E1719" s="21" t="n"/>
      <c r="F1719" s="21" t="n"/>
      <c r="G1719" s="21" t="n"/>
      <c r="H1719" s="21" t="n"/>
      <c r="I1719" s="21" t="n"/>
      <c r="J1719" s="21" t="n"/>
      <c r="K1719" s="21" t="n"/>
      <c r="L1719" s="21" t="n"/>
      <c r="M1719" s="21" t="n"/>
      <c r="N1719" s="21" t="n"/>
    </row>
    <row r="1720" ht="14.25" customHeight="1" s="474">
      <c r="A1720" s="603" t="n"/>
      <c r="B1720" s="21" t="n"/>
      <c r="C1720" s="21" t="n"/>
      <c r="D1720" s="21" t="n"/>
      <c r="E1720" s="21" t="n"/>
      <c r="F1720" s="21" t="n"/>
      <c r="G1720" s="21" t="n"/>
      <c r="H1720" s="21" t="n"/>
      <c r="I1720" s="21" t="n"/>
      <c r="J1720" s="21" t="n"/>
      <c r="K1720" s="21" t="n"/>
      <c r="L1720" s="21" t="n"/>
      <c r="M1720" s="21" t="n"/>
      <c r="N1720" s="21" t="n"/>
    </row>
    <row r="1721" ht="14.25" customHeight="1" s="474">
      <c r="A1721" s="603" t="n"/>
      <c r="B1721" s="21" t="n"/>
      <c r="C1721" s="21" t="n"/>
      <c r="D1721" s="21" t="n"/>
      <c r="E1721" s="21" t="n"/>
      <c r="F1721" s="21" t="n"/>
      <c r="G1721" s="21" t="n"/>
      <c r="H1721" s="21" t="n"/>
      <c r="I1721" s="21" t="n"/>
      <c r="J1721" s="21" t="n"/>
      <c r="K1721" s="21" t="n"/>
      <c r="L1721" s="21" t="n"/>
      <c r="M1721" s="21" t="n"/>
      <c r="N1721" s="21" t="n"/>
    </row>
    <row r="1722" ht="14.25" customHeight="1" s="474">
      <c r="A1722" s="603" t="n"/>
      <c r="B1722" s="21" t="n"/>
      <c r="C1722" s="21" t="n"/>
      <c r="D1722" s="21" t="n"/>
      <c r="E1722" s="21" t="n"/>
      <c r="F1722" s="21" t="n"/>
      <c r="G1722" s="21" t="n"/>
      <c r="H1722" s="21" t="n"/>
      <c r="I1722" s="21" t="n"/>
      <c r="J1722" s="21" t="n"/>
      <c r="K1722" s="21" t="n"/>
      <c r="L1722" s="21" t="n"/>
      <c r="M1722" s="21" t="n"/>
      <c r="N1722" s="21" t="n"/>
    </row>
    <row r="1723" ht="14.25" customHeight="1" s="474">
      <c r="A1723" s="603" t="n"/>
      <c r="B1723" s="21" t="n"/>
      <c r="C1723" s="21" t="n"/>
      <c r="D1723" s="21" t="n"/>
      <c r="E1723" s="21" t="n"/>
      <c r="F1723" s="21" t="n"/>
      <c r="G1723" s="21" t="n"/>
      <c r="H1723" s="21" t="n"/>
      <c r="I1723" s="21" t="n"/>
      <c r="J1723" s="21" t="n"/>
      <c r="K1723" s="21" t="n"/>
      <c r="L1723" s="21" t="n"/>
      <c r="M1723" s="21" t="n"/>
      <c r="N1723" s="21" t="n"/>
    </row>
    <row r="1724" ht="14.25" customHeight="1" s="474">
      <c r="A1724" s="603" t="n"/>
      <c r="B1724" s="21" t="n"/>
      <c r="C1724" s="21" t="n"/>
      <c r="D1724" s="21" t="n"/>
      <c r="E1724" s="21" t="n"/>
      <c r="F1724" s="21" t="n"/>
      <c r="G1724" s="21" t="n"/>
      <c r="H1724" s="21" t="n"/>
      <c r="I1724" s="21" t="n"/>
      <c r="J1724" s="21" t="n"/>
      <c r="K1724" s="21" t="n"/>
      <c r="L1724" s="21" t="n"/>
      <c r="M1724" s="21" t="n"/>
      <c r="N1724" s="21" t="n"/>
    </row>
    <row r="1725" ht="14.25" customHeight="1" s="474">
      <c r="A1725" s="603" t="n"/>
      <c r="B1725" s="21" t="n"/>
      <c r="C1725" s="21" t="n"/>
      <c r="D1725" s="21" t="n"/>
      <c r="E1725" s="21" t="n"/>
      <c r="F1725" s="21" t="n"/>
      <c r="G1725" s="21" t="n"/>
      <c r="H1725" s="21" t="n"/>
      <c r="I1725" s="21" t="n"/>
      <c r="J1725" s="21" t="n"/>
      <c r="K1725" s="21" t="n"/>
      <c r="L1725" s="21" t="n"/>
      <c r="M1725" s="21" t="n"/>
      <c r="N1725" s="21" t="n"/>
    </row>
    <row r="1726" ht="14.25" customHeight="1" s="474">
      <c r="A1726" s="603" t="n"/>
      <c r="B1726" s="21" t="n"/>
      <c r="C1726" s="21" t="n"/>
      <c r="D1726" s="21" t="n"/>
      <c r="E1726" s="21" t="n"/>
      <c r="F1726" s="21" t="n"/>
      <c r="G1726" s="21" t="n"/>
      <c r="H1726" s="21" t="n"/>
      <c r="I1726" s="21" t="n"/>
      <c r="J1726" s="21" t="n"/>
      <c r="K1726" s="21" t="n"/>
      <c r="L1726" s="21" t="n"/>
      <c r="M1726" s="21" t="n"/>
      <c r="N1726" s="21" t="n"/>
    </row>
    <row r="1727" ht="14.25" customHeight="1" s="474">
      <c r="A1727" s="603" t="n"/>
      <c r="B1727" s="21" t="n"/>
      <c r="C1727" s="21" t="n"/>
      <c r="D1727" s="21" t="n"/>
      <c r="E1727" s="21" t="n"/>
      <c r="F1727" s="21" t="n"/>
      <c r="G1727" s="21" t="n"/>
      <c r="H1727" s="21" t="n"/>
      <c r="I1727" s="21" t="n"/>
      <c r="J1727" s="21" t="n"/>
      <c r="K1727" s="21" t="n"/>
      <c r="L1727" s="21" t="n"/>
      <c r="M1727" s="21" t="n"/>
      <c r="N1727" s="21" t="n"/>
    </row>
    <row r="1728" ht="14.25" customHeight="1" s="474">
      <c r="A1728" s="603" t="n"/>
      <c r="B1728" s="21" t="n"/>
      <c r="C1728" s="21" t="n"/>
      <c r="D1728" s="21" t="n"/>
      <c r="E1728" s="21" t="n"/>
      <c r="F1728" s="21" t="n"/>
      <c r="G1728" s="21" t="n"/>
      <c r="H1728" s="21" t="n"/>
      <c r="I1728" s="21" t="n"/>
      <c r="J1728" s="21" t="n"/>
      <c r="K1728" s="21" t="n"/>
      <c r="L1728" s="21" t="n"/>
      <c r="M1728" s="21" t="n"/>
      <c r="N1728" s="21" t="n"/>
    </row>
    <row r="1729" ht="14.25" customHeight="1" s="474">
      <c r="A1729" s="603" t="n"/>
      <c r="B1729" s="21" t="n"/>
      <c r="C1729" s="21" t="n"/>
      <c r="D1729" s="21" t="n"/>
      <c r="E1729" s="21" t="n"/>
      <c r="F1729" s="21" t="n"/>
      <c r="G1729" s="21" t="n"/>
      <c r="H1729" s="21" t="n"/>
      <c r="I1729" s="21" t="n"/>
      <c r="J1729" s="21" t="n"/>
      <c r="K1729" s="21" t="n"/>
      <c r="L1729" s="21" t="n"/>
      <c r="M1729" s="21" t="n"/>
      <c r="N1729" s="21" t="n"/>
    </row>
    <row r="1730" ht="14.25" customHeight="1" s="474">
      <c r="A1730" s="603" t="n"/>
      <c r="B1730" s="21" t="n"/>
      <c r="C1730" s="21" t="n"/>
      <c r="D1730" s="21" t="n"/>
      <c r="E1730" s="21" t="n"/>
      <c r="F1730" s="21" t="n"/>
      <c r="G1730" s="21" t="n"/>
      <c r="H1730" s="21" t="n"/>
      <c r="I1730" s="21" t="n"/>
      <c r="J1730" s="21" t="n"/>
      <c r="K1730" s="21" t="n"/>
      <c r="L1730" s="21" t="n"/>
      <c r="M1730" s="21" t="n"/>
      <c r="N1730" s="21" t="n"/>
    </row>
    <row r="1731" ht="14.25" customHeight="1" s="474">
      <c r="A1731" s="603" t="n"/>
      <c r="B1731" s="21" t="n"/>
      <c r="C1731" s="21" t="n"/>
      <c r="D1731" s="21" t="n"/>
      <c r="E1731" s="21" t="n"/>
      <c r="F1731" s="21" t="n"/>
      <c r="G1731" s="21" t="n"/>
      <c r="H1731" s="21" t="n"/>
      <c r="I1731" s="21" t="n"/>
      <c r="J1731" s="21" t="n"/>
      <c r="K1731" s="21" t="n"/>
      <c r="L1731" s="21" t="n"/>
      <c r="M1731" s="21" t="n"/>
      <c r="N1731" s="21" t="n"/>
    </row>
    <row r="1732" ht="14.25" customHeight="1" s="474">
      <c r="A1732" s="603" t="n"/>
      <c r="B1732" s="21" t="n"/>
      <c r="C1732" s="21" t="n"/>
      <c r="D1732" s="21" t="n"/>
      <c r="E1732" s="21" t="n"/>
      <c r="F1732" s="21" t="n"/>
      <c r="G1732" s="21" t="n"/>
      <c r="H1732" s="21" t="n"/>
      <c r="I1732" s="21" t="n"/>
      <c r="J1732" s="21" t="n"/>
      <c r="K1732" s="21" t="n"/>
      <c r="L1732" s="21" t="n"/>
      <c r="M1732" s="21" t="n"/>
      <c r="N1732" s="21" t="n"/>
    </row>
    <row r="1733" ht="14.25" customHeight="1" s="474">
      <c r="A1733" s="603" t="n"/>
      <c r="B1733" s="21" t="n"/>
      <c r="C1733" s="21" t="n"/>
      <c r="D1733" s="21" t="n"/>
      <c r="E1733" s="21" t="n"/>
      <c r="F1733" s="21" t="n"/>
      <c r="G1733" s="21" t="n"/>
      <c r="H1733" s="21" t="n"/>
      <c r="I1733" s="21" t="n"/>
      <c r="J1733" s="21" t="n"/>
      <c r="K1733" s="21" t="n"/>
      <c r="L1733" s="21" t="n"/>
      <c r="M1733" s="21" t="n"/>
      <c r="N1733" s="21" t="n"/>
    </row>
    <row r="1734" ht="14.25" customHeight="1" s="474">
      <c r="A1734" s="603" t="n"/>
      <c r="B1734" s="21" t="n"/>
      <c r="C1734" s="21" t="n"/>
      <c r="D1734" s="21" t="n"/>
      <c r="E1734" s="21" t="n"/>
      <c r="F1734" s="21" t="n"/>
      <c r="G1734" s="21" t="n"/>
      <c r="H1734" s="21" t="n"/>
      <c r="I1734" s="21" t="n"/>
      <c r="J1734" s="21" t="n"/>
      <c r="K1734" s="21" t="n"/>
      <c r="L1734" s="21" t="n"/>
      <c r="M1734" s="21" t="n"/>
      <c r="N1734" s="21" t="n"/>
    </row>
    <row r="1735" ht="14.25" customHeight="1" s="474">
      <c r="A1735" s="603" t="n"/>
      <c r="B1735" s="21" t="n"/>
      <c r="C1735" s="21" t="n"/>
      <c r="D1735" s="21" t="n"/>
      <c r="E1735" s="21" t="n"/>
      <c r="F1735" s="21" t="n"/>
      <c r="G1735" s="21" t="n"/>
      <c r="H1735" s="21" t="n"/>
      <c r="I1735" s="21" t="n"/>
      <c r="J1735" s="21" t="n"/>
      <c r="K1735" s="21" t="n"/>
      <c r="L1735" s="21" t="n"/>
      <c r="M1735" s="21" t="n"/>
      <c r="N1735" s="21" t="n"/>
    </row>
    <row r="1736" ht="14.25" customHeight="1" s="474">
      <c r="A1736" s="603" t="n"/>
      <c r="B1736" s="21" t="n"/>
      <c r="C1736" s="21" t="n"/>
      <c r="D1736" s="21" t="n"/>
      <c r="E1736" s="21" t="n"/>
      <c r="F1736" s="21" t="n"/>
      <c r="G1736" s="21" t="n"/>
      <c r="H1736" s="21" t="n"/>
      <c r="I1736" s="21" t="n"/>
      <c r="J1736" s="21" t="n"/>
      <c r="K1736" s="21" t="n"/>
      <c r="L1736" s="21" t="n"/>
      <c r="M1736" s="21" t="n"/>
      <c r="N1736" s="21" t="n"/>
    </row>
    <row r="1737" ht="14.25" customHeight="1" s="474">
      <c r="A1737" s="603" t="n"/>
      <c r="B1737" s="21" t="n"/>
      <c r="C1737" s="21" t="n"/>
      <c r="D1737" s="21" t="n"/>
      <c r="E1737" s="21" t="n"/>
      <c r="F1737" s="21" t="n"/>
      <c r="G1737" s="21" t="n"/>
      <c r="H1737" s="21" t="n"/>
      <c r="I1737" s="21" t="n"/>
      <c r="J1737" s="21" t="n"/>
      <c r="K1737" s="21" t="n"/>
      <c r="L1737" s="21" t="n"/>
      <c r="M1737" s="21" t="n"/>
      <c r="N1737" s="21" t="n"/>
    </row>
    <row r="1738" ht="14.25" customHeight="1" s="474">
      <c r="A1738" s="603" t="n"/>
      <c r="B1738" s="21" t="n"/>
      <c r="C1738" s="21" t="n"/>
      <c r="D1738" s="21" t="n"/>
      <c r="E1738" s="21" t="n"/>
      <c r="F1738" s="21" t="n"/>
      <c r="G1738" s="21" t="n"/>
      <c r="H1738" s="21" t="n"/>
      <c r="I1738" s="21" t="n"/>
      <c r="J1738" s="21" t="n"/>
      <c r="K1738" s="21" t="n"/>
      <c r="L1738" s="21" t="n"/>
      <c r="M1738" s="21" t="n"/>
      <c r="N1738" s="21" t="n"/>
    </row>
    <row r="1739" ht="14.25" customHeight="1" s="474">
      <c r="A1739" s="603" t="n"/>
      <c r="B1739" s="21" t="n"/>
      <c r="C1739" s="21" t="n"/>
      <c r="D1739" s="21" t="n"/>
      <c r="E1739" s="21" t="n"/>
      <c r="F1739" s="21" t="n"/>
      <c r="G1739" s="21" t="n"/>
      <c r="H1739" s="21" t="n"/>
      <c r="I1739" s="21" t="n"/>
      <c r="J1739" s="21" t="n"/>
      <c r="K1739" s="21" t="n"/>
      <c r="L1739" s="21" t="n"/>
      <c r="M1739" s="21" t="n"/>
      <c r="N1739" s="21" t="n"/>
    </row>
    <row r="1740" ht="14.25" customHeight="1" s="474">
      <c r="A1740" s="603" t="n"/>
      <c r="B1740" s="21" t="n"/>
      <c r="C1740" s="21" t="n"/>
      <c r="D1740" s="21" t="n"/>
      <c r="E1740" s="21" t="n"/>
      <c r="F1740" s="21" t="n"/>
      <c r="G1740" s="21" t="n"/>
      <c r="H1740" s="21" t="n"/>
      <c r="I1740" s="21" t="n"/>
      <c r="J1740" s="21" t="n"/>
      <c r="K1740" s="21" t="n"/>
      <c r="L1740" s="21" t="n"/>
      <c r="M1740" s="21" t="n"/>
      <c r="N1740" s="21" t="n"/>
    </row>
    <row r="1741" ht="14.25" customHeight="1" s="474">
      <c r="A1741" s="603" t="n"/>
      <c r="B1741" s="21" t="n"/>
      <c r="C1741" s="21" t="n"/>
      <c r="D1741" s="21" t="n"/>
      <c r="E1741" s="21" t="n"/>
      <c r="F1741" s="21" t="n"/>
      <c r="G1741" s="21" t="n"/>
      <c r="H1741" s="21" t="n"/>
      <c r="I1741" s="21" t="n"/>
      <c r="J1741" s="21" t="n"/>
      <c r="K1741" s="21" t="n"/>
      <c r="L1741" s="21" t="n"/>
      <c r="M1741" s="21" t="n"/>
      <c r="N1741" s="21" t="n"/>
    </row>
    <row r="1742" ht="14.25" customHeight="1" s="474">
      <c r="A1742" s="603" t="n"/>
      <c r="B1742" s="21" t="n"/>
      <c r="C1742" s="21" t="n"/>
      <c r="D1742" s="21" t="n"/>
      <c r="E1742" s="21" t="n"/>
      <c r="F1742" s="21" t="n"/>
      <c r="G1742" s="21" t="n"/>
      <c r="H1742" s="21" t="n"/>
      <c r="I1742" s="21" t="n"/>
      <c r="J1742" s="21" t="n"/>
      <c r="K1742" s="21" t="n"/>
      <c r="L1742" s="21" t="n"/>
      <c r="M1742" s="21" t="n"/>
      <c r="N1742" s="21" t="n"/>
    </row>
    <row r="1743" ht="14.25" customHeight="1" s="474">
      <c r="A1743" s="603" t="n"/>
      <c r="B1743" s="21" t="n"/>
      <c r="C1743" s="21" t="n"/>
      <c r="D1743" s="21" t="n"/>
      <c r="E1743" s="21" t="n"/>
      <c r="F1743" s="21" t="n"/>
      <c r="G1743" s="21" t="n"/>
      <c r="H1743" s="21" t="n"/>
      <c r="I1743" s="21" t="n"/>
      <c r="J1743" s="21" t="n"/>
      <c r="K1743" s="21" t="n"/>
      <c r="L1743" s="21" t="n"/>
      <c r="M1743" s="21" t="n"/>
      <c r="N1743" s="21" t="n"/>
    </row>
    <row r="1744" ht="14.25" customHeight="1" s="474">
      <c r="A1744" s="603" t="n"/>
      <c r="B1744" s="21" t="n"/>
      <c r="C1744" s="21" t="n"/>
      <c r="D1744" s="21" t="n"/>
      <c r="E1744" s="21" t="n"/>
      <c r="F1744" s="21" t="n"/>
      <c r="G1744" s="21" t="n"/>
      <c r="H1744" s="21" t="n"/>
      <c r="I1744" s="21" t="n"/>
      <c r="J1744" s="21" t="n"/>
      <c r="K1744" s="21" t="n"/>
      <c r="L1744" s="21" t="n"/>
      <c r="M1744" s="21" t="n"/>
      <c r="N1744" s="21" t="n"/>
    </row>
    <row r="1745" ht="14.25" customHeight="1" s="474">
      <c r="A1745" s="603" t="n"/>
      <c r="B1745" s="21" t="n"/>
      <c r="C1745" s="21" t="n"/>
      <c r="D1745" s="21" t="n"/>
      <c r="E1745" s="21" t="n"/>
      <c r="F1745" s="21" t="n"/>
      <c r="G1745" s="21" t="n"/>
      <c r="H1745" s="21" t="n"/>
      <c r="I1745" s="21" t="n"/>
      <c r="J1745" s="21" t="n"/>
      <c r="K1745" s="21" t="n"/>
      <c r="L1745" s="21" t="n"/>
      <c r="M1745" s="21" t="n"/>
      <c r="N1745" s="21" t="n"/>
    </row>
    <row r="1746" ht="14.25" customHeight="1" s="474">
      <c r="A1746" s="603" t="n"/>
      <c r="B1746" s="21" t="n"/>
      <c r="C1746" s="21" t="n"/>
      <c r="D1746" s="21" t="n"/>
      <c r="E1746" s="21" t="n"/>
      <c r="F1746" s="21" t="n"/>
      <c r="G1746" s="21" t="n"/>
      <c r="H1746" s="21" t="n"/>
      <c r="I1746" s="21" t="n"/>
      <c r="J1746" s="21" t="n"/>
      <c r="K1746" s="21" t="n"/>
      <c r="L1746" s="21" t="n"/>
      <c r="M1746" s="21" t="n"/>
      <c r="N1746" s="21" t="n"/>
    </row>
    <row r="1747" ht="14.25" customHeight="1" s="474">
      <c r="A1747" s="603" t="n"/>
      <c r="B1747" s="21" t="n"/>
      <c r="C1747" s="21" t="n"/>
      <c r="D1747" s="21" t="n"/>
      <c r="E1747" s="21" t="n"/>
      <c r="F1747" s="21" t="n"/>
      <c r="G1747" s="21" t="n"/>
      <c r="H1747" s="21" t="n"/>
      <c r="I1747" s="21" t="n"/>
      <c r="J1747" s="21" t="n"/>
      <c r="K1747" s="21" t="n"/>
      <c r="L1747" s="21" t="n"/>
      <c r="M1747" s="21" t="n"/>
      <c r="N1747" s="21" t="n"/>
    </row>
    <row r="1748" ht="14.25" customHeight="1" s="474">
      <c r="A1748" s="603" t="n"/>
      <c r="B1748" s="21" t="n"/>
      <c r="C1748" s="21" t="n"/>
      <c r="D1748" s="21" t="n"/>
      <c r="E1748" s="21" t="n"/>
      <c r="F1748" s="21" t="n"/>
      <c r="G1748" s="21" t="n"/>
      <c r="H1748" s="21" t="n"/>
      <c r="I1748" s="21" t="n"/>
      <c r="J1748" s="21" t="n"/>
      <c r="K1748" s="21" t="n"/>
      <c r="L1748" s="21" t="n"/>
      <c r="M1748" s="21" t="n"/>
      <c r="N1748" s="21" t="n"/>
    </row>
    <row r="1749" ht="14.25" customHeight="1" s="474">
      <c r="A1749" s="603" t="n"/>
      <c r="B1749" s="21" t="n"/>
      <c r="C1749" s="21" t="n"/>
      <c r="D1749" s="21" t="n"/>
      <c r="E1749" s="21" t="n"/>
      <c r="F1749" s="21" t="n"/>
      <c r="G1749" s="21" t="n"/>
      <c r="H1749" s="21" t="n"/>
      <c r="I1749" s="21" t="n"/>
      <c r="J1749" s="21" t="n"/>
      <c r="K1749" s="21" t="n"/>
      <c r="L1749" s="21" t="n"/>
      <c r="M1749" s="21" t="n"/>
      <c r="N1749" s="21" t="n"/>
    </row>
    <row r="1750" ht="14.25" customHeight="1" s="474">
      <c r="A1750" s="603" t="n"/>
      <c r="B1750" s="21" t="n"/>
      <c r="C1750" s="21" t="n"/>
      <c r="D1750" s="21" t="n"/>
      <c r="E1750" s="21" t="n"/>
      <c r="F1750" s="21" t="n"/>
      <c r="G1750" s="21" t="n"/>
      <c r="H1750" s="21" t="n"/>
      <c r="I1750" s="21" t="n"/>
      <c r="J1750" s="21" t="n"/>
      <c r="K1750" s="21" t="n"/>
      <c r="L1750" s="21" t="n"/>
      <c r="M1750" s="21" t="n"/>
      <c r="N1750" s="21" t="n"/>
    </row>
    <row r="1751" ht="14.25" customHeight="1" s="474">
      <c r="A1751" s="603" t="n"/>
      <c r="B1751" s="21" t="n"/>
      <c r="C1751" s="21" t="n"/>
      <c r="D1751" s="21" t="n"/>
      <c r="E1751" s="21" t="n"/>
      <c r="F1751" s="21" t="n"/>
      <c r="G1751" s="21" t="n"/>
      <c r="H1751" s="21" t="n"/>
      <c r="I1751" s="21" t="n"/>
      <c r="J1751" s="21" t="n"/>
      <c r="K1751" s="21" t="n"/>
      <c r="L1751" s="21" t="n"/>
      <c r="M1751" s="21" t="n"/>
      <c r="N1751" s="21" t="n"/>
    </row>
    <row r="1752" ht="14.25" customHeight="1" s="474">
      <c r="A1752" s="603" t="n"/>
      <c r="B1752" s="21" t="n"/>
      <c r="C1752" s="21" t="n"/>
      <c r="D1752" s="21" t="n"/>
      <c r="E1752" s="21" t="n"/>
      <c r="F1752" s="21" t="n"/>
      <c r="G1752" s="21" t="n"/>
      <c r="H1752" s="21" t="n"/>
      <c r="I1752" s="21" t="n"/>
      <c r="J1752" s="21" t="n"/>
      <c r="K1752" s="21" t="n"/>
      <c r="L1752" s="21" t="n"/>
      <c r="M1752" s="21" t="n"/>
      <c r="N1752" s="21" t="n"/>
    </row>
    <row r="1753" ht="14.25" customHeight="1" s="474">
      <c r="A1753" s="603" t="n"/>
      <c r="B1753" s="21" t="n"/>
      <c r="C1753" s="21" t="n"/>
      <c r="D1753" s="21" t="n"/>
      <c r="E1753" s="21" t="n"/>
      <c r="F1753" s="21" t="n"/>
      <c r="G1753" s="21" t="n"/>
      <c r="H1753" s="21" t="n"/>
      <c r="I1753" s="21" t="n"/>
      <c r="J1753" s="21" t="n"/>
      <c r="K1753" s="21" t="n"/>
      <c r="L1753" s="21" t="n"/>
      <c r="M1753" s="21" t="n"/>
      <c r="N1753" s="21" t="n"/>
    </row>
    <row r="1754" ht="14.25" customHeight="1" s="474">
      <c r="A1754" s="603" t="n"/>
      <c r="B1754" s="21" t="n"/>
      <c r="C1754" s="21" t="n"/>
      <c r="D1754" s="21" t="n"/>
      <c r="E1754" s="21" t="n"/>
      <c r="F1754" s="21" t="n"/>
      <c r="G1754" s="21" t="n"/>
      <c r="H1754" s="21" t="n"/>
      <c r="I1754" s="21" t="n"/>
      <c r="J1754" s="21" t="n"/>
      <c r="K1754" s="21" t="n"/>
      <c r="L1754" s="21" t="n"/>
      <c r="M1754" s="21" t="n"/>
      <c r="N1754" s="21" t="n"/>
    </row>
    <row r="1755" ht="14.25" customHeight="1" s="474">
      <c r="A1755" s="603" t="n"/>
      <c r="B1755" s="21" t="n"/>
      <c r="C1755" s="21" t="n"/>
      <c r="D1755" s="21" t="n"/>
      <c r="E1755" s="21" t="n"/>
      <c r="F1755" s="21" t="n"/>
      <c r="G1755" s="21" t="n"/>
      <c r="H1755" s="21" t="n"/>
      <c r="I1755" s="21" t="n"/>
      <c r="J1755" s="21" t="n"/>
      <c r="K1755" s="21" t="n"/>
      <c r="L1755" s="21" t="n"/>
      <c r="M1755" s="21" t="n"/>
      <c r="N1755" s="21" t="n"/>
    </row>
    <row r="1756" ht="14.25" customHeight="1" s="474">
      <c r="A1756" s="603" t="n"/>
      <c r="B1756" s="21" t="n"/>
      <c r="C1756" s="21" t="n"/>
      <c r="D1756" s="21" t="n"/>
      <c r="E1756" s="21" t="n"/>
      <c r="F1756" s="21" t="n"/>
      <c r="G1756" s="21" t="n"/>
      <c r="H1756" s="21" t="n"/>
      <c r="I1756" s="21" t="n"/>
      <c r="J1756" s="21" t="n"/>
      <c r="K1756" s="21" t="n"/>
      <c r="L1756" s="21" t="n"/>
      <c r="M1756" s="21" t="n"/>
      <c r="N1756" s="21" t="n"/>
    </row>
    <row r="1757" ht="14.25" customHeight="1" s="474">
      <c r="A1757" s="603" t="n"/>
      <c r="B1757" s="21" t="n"/>
      <c r="C1757" s="21" t="n"/>
      <c r="D1757" s="21" t="n"/>
      <c r="E1757" s="21" t="n"/>
      <c r="F1757" s="21" t="n"/>
      <c r="G1757" s="21" t="n"/>
      <c r="H1757" s="21" t="n"/>
      <c r="I1757" s="21" t="n"/>
      <c r="J1757" s="21" t="n"/>
      <c r="K1757" s="21" t="n"/>
      <c r="L1757" s="21" t="n"/>
      <c r="M1757" s="21" t="n"/>
      <c r="N1757" s="21" t="n"/>
    </row>
    <row r="1758" ht="14.25" customHeight="1" s="474">
      <c r="A1758" s="603" t="n"/>
      <c r="B1758" s="21" t="n"/>
      <c r="C1758" s="21" t="n"/>
      <c r="D1758" s="21" t="n"/>
      <c r="E1758" s="21" t="n"/>
      <c r="F1758" s="21" t="n"/>
      <c r="G1758" s="21" t="n"/>
      <c r="H1758" s="21" t="n"/>
      <c r="I1758" s="21" t="n"/>
      <c r="J1758" s="21" t="n"/>
      <c r="K1758" s="21" t="n"/>
      <c r="L1758" s="21" t="n"/>
      <c r="M1758" s="21" t="n"/>
      <c r="N1758" s="21" t="n"/>
    </row>
    <row r="1759" ht="14.25" customHeight="1" s="474">
      <c r="A1759" s="603" t="n"/>
      <c r="B1759" s="21" t="n"/>
      <c r="C1759" s="21" t="n"/>
      <c r="D1759" s="21" t="n"/>
      <c r="E1759" s="21" t="n"/>
      <c r="F1759" s="21" t="n"/>
      <c r="G1759" s="21" t="n"/>
      <c r="H1759" s="21" t="n"/>
      <c r="I1759" s="21" t="n"/>
      <c r="J1759" s="21" t="n"/>
      <c r="K1759" s="21" t="n"/>
      <c r="L1759" s="21" t="n"/>
      <c r="M1759" s="21" t="n"/>
      <c r="N1759" s="21" t="n"/>
    </row>
    <row r="1760" ht="14.25" customHeight="1" s="474">
      <c r="A1760" s="603" t="n"/>
      <c r="B1760" s="21" t="n"/>
      <c r="C1760" s="21" t="n"/>
      <c r="D1760" s="21" t="n"/>
      <c r="E1760" s="21" t="n"/>
      <c r="F1760" s="21" t="n"/>
      <c r="G1760" s="21" t="n"/>
      <c r="H1760" s="21" t="n"/>
      <c r="I1760" s="21" t="n"/>
      <c r="J1760" s="21" t="n"/>
      <c r="K1760" s="21" t="n"/>
      <c r="L1760" s="21" t="n"/>
      <c r="M1760" s="21" t="n"/>
      <c r="N1760" s="21" t="n"/>
    </row>
    <row r="1761" ht="14.25" customHeight="1" s="474">
      <c r="A1761" s="603" t="n"/>
      <c r="B1761" s="21" t="n"/>
      <c r="C1761" s="21" t="n"/>
      <c r="D1761" s="21" t="n"/>
      <c r="E1761" s="21" t="n"/>
      <c r="F1761" s="21" t="n"/>
      <c r="G1761" s="21" t="n"/>
      <c r="H1761" s="21" t="n"/>
      <c r="I1761" s="21" t="n"/>
      <c r="J1761" s="21" t="n"/>
      <c r="K1761" s="21" t="n"/>
      <c r="L1761" s="21" t="n"/>
      <c r="M1761" s="21" t="n"/>
      <c r="N1761" s="21" t="n"/>
    </row>
    <row r="1762" ht="14.25" customHeight="1" s="474">
      <c r="A1762" s="603" t="n"/>
      <c r="B1762" s="21" t="n"/>
      <c r="C1762" s="21" t="n"/>
      <c r="D1762" s="21" t="n"/>
      <c r="E1762" s="21" t="n"/>
      <c r="F1762" s="21" t="n"/>
      <c r="G1762" s="21" t="n"/>
      <c r="H1762" s="21" t="n"/>
      <c r="I1762" s="21" t="n"/>
      <c r="J1762" s="21" t="n"/>
      <c r="K1762" s="21" t="n"/>
      <c r="L1762" s="21" t="n"/>
      <c r="M1762" s="21" t="n"/>
      <c r="N1762" s="21" t="n"/>
    </row>
    <row r="1763" ht="14.25" customHeight="1" s="474">
      <c r="A1763" s="603" t="n"/>
      <c r="B1763" s="21" t="n"/>
      <c r="C1763" s="21" t="n"/>
      <c r="D1763" s="21" t="n"/>
      <c r="E1763" s="21" t="n"/>
      <c r="F1763" s="21" t="n"/>
      <c r="G1763" s="21" t="n"/>
      <c r="H1763" s="21" t="n"/>
      <c r="I1763" s="21" t="n"/>
      <c r="J1763" s="21" t="n"/>
      <c r="K1763" s="21" t="n"/>
      <c r="L1763" s="21" t="n"/>
      <c r="M1763" s="21" t="n"/>
      <c r="N1763" s="21" t="n"/>
    </row>
    <row r="1764" ht="14.25" customHeight="1" s="474">
      <c r="A1764" s="603" t="n"/>
      <c r="B1764" s="21" t="n"/>
      <c r="C1764" s="21" t="n"/>
      <c r="D1764" s="21" t="n"/>
      <c r="E1764" s="21" t="n"/>
      <c r="F1764" s="21" t="n"/>
      <c r="G1764" s="21" t="n"/>
      <c r="H1764" s="21" t="n"/>
      <c r="I1764" s="21" t="n"/>
      <c r="J1764" s="21" t="n"/>
      <c r="K1764" s="21" t="n"/>
      <c r="L1764" s="21" t="n"/>
      <c r="M1764" s="21" t="n"/>
      <c r="N1764" s="21" t="n"/>
    </row>
    <row r="1765" ht="14.25" customHeight="1" s="474">
      <c r="A1765" s="603" t="n"/>
      <c r="B1765" s="21" t="n"/>
      <c r="C1765" s="21" t="n"/>
      <c r="D1765" s="21" t="n"/>
      <c r="E1765" s="21" t="n"/>
      <c r="F1765" s="21" t="n"/>
      <c r="G1765" s="21" t="n"/>
      <c r="H1765" s="21" t="n"/>
      <c r="I1765" s="21" t="n"/>
      <c r="J1765" s="21" t="n"/>
      <c r="K1765" s="21" t="n"/>
      <c r="L1765" s="21" t="n"/>
      <c r="M1765" s="21" t="n"/>
      <c r="N1765" s="21" t="n"/>
    </row>
    <row r="1766" ht="14.25" customHeight="1" s="474">
      <c r="A1766" s="603" t="n"/>
      <c r="B1766" s="21" t="n"/>
      <c r="C1766" s="21" t="n"/>
      <c r="D1766" s="21" t="n"/>
      <c r="E1766" s="21" t="n"/>
      <c r="F1766" s="21" t="n"/>
      <c r="G1766" s="21" t="n"/>
      <c r="H1766" s="21" t="n"/>
      <c r="I1766" s="21" t="n"/>
      <c r="J1766" s="21" t="n"/>
      <c r="K1766" s="21" t="n"/>
      <c r="L1766" s="21" t="n"/>
      <c r="M1766" s="21" t="n"/>
      <c r="N1766" s="21" t="n"/>
    </row>
    <row r="1767" ht="14.25" customHeight="1" s="474">
      <c r="A1767" s="603" t="n"/>
      <c r="B1767" s="21" t="n"/>
      <c r="C1767" s="21" t="n"/>
      <c r="D1767" s="21" t="n"/>
      <c r="E1767" s="21" t="n"/>
      <c r="F1767" s="21" t="n"/>
      <c r="G1767" s="21" t="n"/>
      <c r="H1767" s="21" t="n"/>
      <c r="I1767" s="21" t="n"/>
      <c r="J1767" s="21" t="n"/>
      <c r="K1767" s="21" t="n"/>
      <c r="L1767" s="21" t="n"/>
      <c r="M1767" s="21" t="n"/>
      <c r="N1767" s="21" t="n"/>
    </row>
    <row r="1768" ht="14.25" customHeight="1" s="474">
      <c r="A1768" s="603" t="n"/>
      <c r="B1768" s="21" t="n"/>
      <c r="C1768" s="21" t="n"/>
      <c r="D1768" s="21" t="n"/>
      <c r="E1768" s="21" t="n"/>
      <c r="F1768" s="21" t="n"/>
      <c r="G1768" s="21" t="n"/>
      <c r="H1768" s="21" t="n"/>
      <c r="I1768" s="21" t="n"/>
      <c r="J1768" s="21" t="n"/>
      <c r="K1768" s="21" t="n"/>
      <c r="L1768" s="21" t="n"/>
      <c r="M1768" s="21" t="n"/>
      <c r="N1768" s="21" t="n"/>
    </row>
    <row r="1769" ht="14.25" customHeight="1" s="474">
      <c r="A1769" s="603" t="n"/>
      <c r="B1769" s="21" t="n"/>
      <c r="C1769" s="21" t="n"/>
      <c r="D1769" s="21" t="n"/>
      <c r="E1769" s="21" t="n"/>
      <c r="F1769" s="21" t="n"/>
      <c r="G1769" s="21" t="n"/>
      <c r="H1769" s="21" t="n"/>
      <c r="I1769" s="21" t="n"/>
      <c r="J1769" s="21" t="n"/>
      <c r="K1769" s="21" t="n"/>
      <c r="L1769" s="21" t="n"/>
      <c r="M1769" s="21" t="n"/>
      <c r="N1769" s="21" t="n"/>
    </row>
    <row r="1770" ht="14.25" customHeight="1" s="474">
      <c r="A1770" s="603" t="n"/>
      <c r="B1770" s="21" t="n"/>
      <c r="C1770" s="21" t="n"/>
      <c r="D1770" s="21" t="n"/>
      <c r="E1770" s="21" t="n"/>
      <c r="F1770" s="21" t="n"/>
      <c r="G1770" s="21" t="n"/>
      <c r="H1770" s="21" t="n"/>
      <c r="I1770" s="21" t="n"/>
      <c r="J1770" s="21" t="n"/>
      <c r="K1770" s="21" t="n"/>
      <c r="L1770" s="21" t="n"/>
      <c r="M1770" s="21" t="n"/>
      <c r="N1770" s="21" t="n"/>
    </row>
    <row r="1771" ht="14.25" customHeight="1" s="474">
      <c r="A1771" s="603" t="n"/>
      <c r="B1771" s="21" t="n"/>
      <c r="C1771" s="21" t="n"/>
      <c r="D1771" s="21" t="n"/>
      <c r="E1771" s="21" t="n"/>
      <c r="F1771" s="21" t="n"/>
      <c r="G1771" s="21" t="n"/>
      <c r="H1771" s="21" t="n"/>
      <c r="I1771" s="21" t="n"/>
      <c r="J1771" s="21" t="n"/>
      <c r="K1771" s="21" t="n"/>
      <c r="L1771" s="21" t="n"/>
      <c r="M1771" s="21" t="n"/>
      <c r="N1771" s="21" t="n"/>
    </row>
    <row r="1772" ht="14.25" customHeight="1" s="474">
      <c r="A1772" s="603" t="n"/>
      <c r="B1772" s="21" t="n"/>
      <c r="C1772" s="21" t="n"/>
      <c r="D1772" s="21" t="n"/>
      <c r="E1772" s="21" t="n"/>
      <c r="F1772" s="21" t="n"/>
      <c r="G1772" s="21" t="n"/>
      <c r="H1772" s="21" t="n"/>
      <c r="I1772" s="21" t="n"/>
      <c r="J1772" s="21" t="n"/>
      <c r="K1772" s="21" t="n"/>
      <c r="L1772" s="21" t="n"/>
      <c r="M1772" s="21" t="n"/>
      <c r="N1772" s="21" t="n"/>
    </row>
    <row r="1773" ht="14.25" customHeight="1" s="474">
      <c r="A1773" s="603" t="n"/>
      <c r="B1773" s="21" t="n"/>
      <c r="C1773" s="21" t="n"/>
      <c r="D1773" s="21" t="n"/>
      <c r="E1773" s="21" t="n"/>
      <c r="F1773" s="21" t="n"/>
      <c r="G1773" s="21" t="n"/>
      <c r="H1773" s="21" t="n"/>
      <c r="I1773" s="21" t="n"/>
      <c r="J1773" s="21" t="n"/>
      <c r="K1773" s="21" t="n"/>
      <c r="L1773" s="21" t="n"/>
      <c r="M1773" s="21" t="n"/>
      <c r="N1773" s="21" t="n"/>
    </row>
    <row r="1774" ht="14.25" customHeight="1" s="474">
      <c r="A1774" s="603" t="n"/>
      <c r="B1774" s="21" t="n"/>
      <c r="C1774" s="21" t="n"/>
      <c r="D1774" s="21" t="n"/>
      <c r="E1774" s="21" t="n"/>
      <c r="F1774" s="21" t="n"/>
      <c r="G1774" s="21" t="n"/>
      <c r="H1774" s="21" t="n"/>
      <c r="I1774" s="21" t="n"/>
      <c r="J1774" s="21" t="n"/>
      <c r="K1774" s="21" t="n"/>
      <c r="L1774" s="21" t="n"/>
      <c r="M1774" s="21" t="n"/>
      <c r="N1774" s="21" t="n"/>
    </row>
    <row r="1775" ht="14.25" customHeight="1" s="474">
      <c r="A1775" s="603" t="n"/>
      <c r="B1775" s="21" t="n"/>
      <c r="C1775" s="21" t="n"/>
      <c r="D1775" s="21" t="n"/>
      <c r="E1775" s="21" t="n"/>
      <c r="F1775" s="21" t="n"/>
      <c r="G1775" s="21" t="n"/>
      <c r="H1775" s="21" t="n"/>
      <c r="I1775" s="21" t="n"/>
      <c r="J1775" s="21" t="n"/>
      <c r="K1775" s="21" t="n"/>
      <c r="L1775" s="21" t="n"/>
      <c r="M1775" s="21" t="n"/>
      <c r="N1775" s="21" t="n"/>
    </row>
    <row r="1776" ht="14.25" customHeight="1" s="474">
      <c r="A1776" s="603" t="n"/>
      <c r="B1776" s="21" t="n"/>
      <c r="C1776" s="21" t="n"/>
      <c r="D1776" s="21" t="n"/>
      <c r="E1776" s="21" t="n"/>
      <c r="F1776" s="21" t="n"/>
      <c r="G1776" s="21" t="n"/>
      <c r="H1776" s="21" t="n"/>
      <c r="I1776" s="21" t="n"/>
      <c r="J1776" s="21" t="n"/>
      <c r="K1776" s="21" t="n"/>
      <c r="L1776" s="21" t="n"/>
      <c r="M1776" s="21" t="n"/>
      <c r="N1776" s="21" t="n"/>
    </row>
    <row r="1777" ht="14.25" customHeight="1" s="474">
      <c r="A1777" s="603" t="n"/>
      <c r="B1777" s="21" t="n"/>
      <c r="C1777" s="21" t="n"/>
      <c r="D1777" s="21" t="n"/>
      <c r="E1777" s="21" t="n"/>
      <c r="F1777" s="21" t="n"/>
      <c r="G1777" s="21" t="n"/>
      <c r="H1777" s="21" t="n"/>
      <c r="I1777" s="21" t="n"/>
      <c r="J1777" s="21" t="n"/>
      <c r="K1777" s="21" t="n"/>
      <c r="L1777" s="21" t="n"/>
      <c r="M1777" s="21" t="n"/>
      <c r="N1777" s="21" t="n"/>
    </row>
    <row r="1778" ht="14.25" customHeight="1" s="474">
      <c r="A1778" s="603" t="n"/>
      <c r="B1778" s="21" t="n"/>
      <c r="C1778" s="21" t="n"/>
      <c r="D1778" s="21" t="n"/>
      <c r="E1778" s="21" t="n"/>
      <c r="F1778" s="21" t="n"/>
      <c r="G1778" s="21" t="n"/>
      <c r="H1778" s="21" t="n"/>
      <c r="I1778" s="21" t="n"/>
      <c r="J1778" s="21" t="n"/>
      <c r="K1778" s="21" t="n"/>
      <c r="L1778" s="21" t="n"/>
      <c r="M1778" s="21" t="n"/>
      <c r="N1778" s="21" t="n"/>
    </row>
    <row r="1779" ht="14.25" customHeight="1" s="474">
      <c r="A1779" s="603" t="n"/>
      <c r="B1779" s="21" t="n"/>
      <c r="C1779" s="21" t="n"/>
      <c r="D1779" s="21" t="n"/>
      <c r="E1779" s="21" t="n"/>
      <c r="F1779" s="21" t="n"/>
      <c r="G1779" s="21" t="n"/>
      <c r="H1779" s="21" t="n"/>
      <c r="I1779" s="21" t="n"/>
      <c r="J1779" s="21" t="n"/>
      <c r="K1779" s="21" t="n"/>
      <c r="L1779" s="21" t="n"/>
      <c r="M1779" s="21" t="n"/>
      <c r="N1779" s="21" t="n"/>
    </row>
    <row r="1780" ht="14.25" customHeight="1" s="474">
      <c r="A1780" s="603" t="n"/>
      <c r="B1780" s="21" t="n"/>
      <c r="C1780" s="21" t="n"/>
      <c r="D1780" s="21" t="n"/>
      <c r="E1780" s="21" t="n"/>
      <c r="F1780" s="21" t="n"/>
      <c r="G1780" s="21" t="n"/>
      <c r="H1780" s="21" t="n"/>
      <c r="I1780" s="21" t="n"/>
      <c r="J1780" s="21" t="n"/>
      <c r="K1780" s="21" t="n"/>
      <c r="L1780" s="21" t="n"/>
      <c r="M1780" s="21" t="n"/>
      <c r="N1780" s="21" t="n"/>
    </row>
    <row r="1781" ht="14.25" customHeight="1" s="474">
      <c r="A1781" s="603" t="n"/>
      <c r="B1781" s="21" t="n"/>
      <c r="C1781" s="21" t="n"/>
      <c r="D1781" s="21" t="n"/>
      <c r="E1781" s="21" t="n"/>
      <c r="F1781" s="21" t="n"/>
      <c r="G1781" s="21" t="n"/>
      <c r="H1781" s="21" t="n"/>
      <c r="I1781" s="21" t="n"/>
      <c r="J1781" s="21" t="n"/>
      <c r="K1781" s="21" t="n"/>
      <c r="L1781" s="21" t="n"/>
      <c r="M1781" s="21" t="n"/>
      <c r="N1781" s="21" t="n"/>
    </row>
    <row r="1782" ht="14.25" customHeight="1" s="474">
      <c r="A1782" s="603" t="n"/>
      <c r="B1782" s="21" t="n"/>
      <c r="C1782" s="21" t="n"/>
      <c r="D1782" s="21" t="n"/>
      <c r="E1782" s="21" t="n"/>
      <c r="F1782" s="21" t="n"/>
      <c r="G1782" s="21" t="n"/>
      <c r="H1782" s="21" t="n"/>
      <c r="I1782" s="21" t="n"/>
      <c r="J1782" s="21" t="n"/>
      <c r="K1782" s="21" t="n"/>
      <c r="L1782" s="21" t="n"/>
      <c r="M1782" s="21" t="n"/>
      <c r="N1782" s="21" t="n"/>
    </row>
    <row r="1783" ht="14.25" customHeight="1" s="474">
      <c r="A1783" s="603" t="n"/>
      <c r="B1783" s="21" t="n"/>
      <c r="C1783" s="21" t="n"/>
      <c r="D1783" s="21" t="n"/>
      <c r="E1783" s="21" t="n"/>
      <c r="F1783" s="21" t="n"/>
      <c r="G1783" s="21" t="n"/>
      <c r="H1783" s="21" t="n"/>
      <c r="I1783" s="21" t="n"/>
      <c r="J1783" s="21" t="n"/>
      <c r="K1783" s="21" t="n"/>
      <c r="L1783" s="21" t="n"/>
      <c r="M1783" s="21" t="n"/>
      <c r="N1783" s="21" t="n"/>
    </row>
    <row r="1784" ht="14.25" customHeight="1" s="474">
      <c r="A1784" s="603" t="n"/>
      <c r="B1784" s="21" t="n"/>
      <c r="C1784" s="21" t="n"/>
      <c r="D1784" s="21" t="n"/>
      <c r="E1784" s="21" t="n"/>
      <c r="F1784" s="21" t="n"/>
      <c r="G1784" s="21" t="n"/>
      <c r="H1784" s="21" t="n"/>
      <c r="I1784" s="21" t="n"/>
      <c r="J1784" s="21" t="n"/>
      <c r="K1784" s="21" t="n"/>
      <c r="L1784" s="21" t="n"/>
      <c r="M1784" s="21" t="n"/>
      <c r="N1784" s="21" t="n"/>
    </row>
    <row r="1785" ht="14.25" customHeight="1" s="474">
      <c r="A1785" s="603" t="n"/>
      <c r="B1785" s="21" t="n"/>
      <c r="C1785" s="21" t="n"/>
      <c r="D1785" s="21" t="n"/>
      <c r="E1785" s="21" t="n"/>
      <c r="F1785" s="21" t="n"/>
      <c r="G1785" s="21" t="n"/>
      <c r="H1785" s="21" t="n"/>
      <c r="I1785" s="21" t="n"/>
      <c r="J1785" s="21" t="n"/>
      <c r="K1785" s="21" t="n"/>
      <c r="L1785" s="21" t="n"/>
      <c r="M1785" s="21" t="n"/>
      <c r="N1785" s="21" t="n"/>
    </row>
    <row r="1786" ht="14.25" customHeight="1" s="474">
      <c r="A1786" s="603" t="n"/>
      <c r="B1786" s="21" t="n"/>
      <c r="C1786" s="21" t="n"/>
      <c r="D1786" s="21" t="n"/>
      <c r="E1786" s="21" t="n"/>
      <c r="F1786" s="21" t="n"/>
      <c r="G1786" s="21" t="n"/>
      <c r="H1786" s="21" t="n"/>
      <c r="I1786" s="21" t="n"/>
      <c r="J1786" s="21" t="n"/>
      <c r="K1786" s="21" t="n"/>
      <c r="L1786" s="21" t="n"/>
      <c r="M1786" s="21" t="n"/>
      <c r="N1786" s="21" t="n"/>
    </row>
    <row r="1787" ht="14.25" customHeight="1" s="474">
      <c r="A1787" s="603" t="n"/>
      <c r="B1787" s="21" t="n"/>
      <c r="C1787" s="21" t="n"/>
      <c r="D1787" s="21" t="n"/>
      <c r="E1787" s="21" t="n"/>
      <c r="F1787" s="21" t="n"/>
      <c r="G1787" s="21" t="n"/>
      <c r="H1787" s="21" t="n"/>
      <c r="I1787" s="21" t="n"/>
      <c r="J1787" s="21" t="n"/>
      <c r="K1787" s="21" t="n"/>
      <c r="L1787" s="21" t="n"/>
      <c r="M1787" s="21" t="n"/>
      <c r="N1787" s="21" t="n"/>
    </row>
    <row r="1788" ht="14.25" customHeight="1" s="474">
      <c r="A1788" s="603" t="n"/>
      <c r="B1788" s="21" t="n"/>
      <c r="C1788" s="21" t="n"/>
      <c r="D1788" s="21" t="n"/>
      <c r="E1788" s="21" t="n"/>
      <c r="F1788" s="21" t="n"/>
      <c r="G1788" s="21" t="n"/>
      <c r="H1788" s="21" t="n"/>
      <c r="I1788" s="21" t="n"/>
      <c r="J1788" s="21" t="n"/>
      <c r="K1788" s="21" t="n"/>
      <c r="L1788" s="21" t="n"/>
      <c r="M1788" s="21" t="n"/>
      <c r="N1788" s="21" t="n"/>
    </row>
    <row r="1789" ht="14.25" customHeight="1" s="474">
      <c r="A1789" s="603" t="n"/>
      <c r="B1789" s="21" t="n"/>
      <c r="C1789" s="21" t="n"/>
      <c r="D1789" s="21" t="n"/>
      <c r="E1789" s="21" t="n"/>
      <c r="F1789" s="21" t="n"/>
      <c r="G1789" s="21" t="n"/>
      <c r="H1789" s="21" t="n"/>
      <c r="I1789" s="21" t="n"/>
      <c r="J1789" s="21" t="n"/>
      <c r="K1789" s="21" t="n"/>
      <c r="L1789" s="21" t="n"/>
      <c r="M1789" s="21" t="n"/>
      <c r="N1789" s="21" t="n"/>
    </row>
    <row r="1790" ht="14.25" customHeight="1" s="474">
      <c r="A1790" s="603" t="n"/>
      <c r="B1790" s="21" t="n"/>
      <c r="C1790" s="21" t="n"/>
      <c r="D1790" s="21" t="n"/>
      <c r="E1790" s="21" t="n"/>
      <c r="F1790" s="21" t="n"/>
      <c r="G1790" s="21" t="n"/>
      <c r="H1790" s="21" t="n"/>
      <c r="I1790" s="21" t="n"/>
      <c r="J1790" s="21" t="n"/>
      <c r="K1790" s="21" t="n"/>
      <c r="L1790" s="21" t="n"/>
      <c r="M1790" s="21" t="n"/>
      <c r="N1790" s="21" t="n"/>
    </row>
    <row r="1791" ht="14.25" customHeight="1" s="474">
      <c r="A1791" s="603" t="n"/>
      <c r="B1791" s="21" t="n"/>
      <c r="C1791" s="21" t="n"/>
      <c r="D1791" s="21" t="n"/>
      <c r="E1791" s="21" t="n"/>
      <c r="F1791" s="21" t="n"/>
      <c r="G1791" s="21" t="n"/>
      <c r="H1791" s="21" t="n"/>
      <c r="I1791" s="21" t="n"/>
      <c r="J1791" s="21" t="n"/>
      <c r="K1791" s="21" t="n"/>
      <c r="L1791" s="21" t="n"/>
      <c r="M1791" s="21" t="n"/>
      <c r="N1791" s="21" t="n"/>
    </row>
    <row r="1792" ht="14.25" customHeight="1" s="474">
      <c r="A1792" s="603" t="n"/>
      <c r="B1792" s="21" t="n"/>
      <c r="C1792" s="21" t="n"/>
      <c r="D1792" s="21" t="n"/>
      <c r="E1792" s="21" t="n"/>
      <c r="F1792" s="21" t="n"/>
      <c r="G1792" s="21" t="n"/>
      <c r="H1792" s="21" t="n"/>
      <c r="I1792" s="21" t="n"/>
      <c r="J1792" s="21" t="n"/>
      <c r="K1792" s="21" t="n"/>
      <c r="L1792" s="21" t="n"/>
      <c r="M1792" s="21" t="n"/>
      <c r="N1792" s="21" t="n"/>
    </row>
    <row r="1793" ht="14.25" customHeight="1" s="474">
      <c r="A1793" s="603" t="n"/>
      <c r="B1793" s="21" t="n"/>
      <c r="C1793" s="21" t="n"/>
      <c r="D1793" s="21" t="n"/>
      <c r="E1793" s="21" t="n"/>
      <c r="F1793" s="21" t="n"/>
      <c r="G1793" s="21" t="n"/>
      <c r="H1793" s="21" t="n"/>
      <c r="I1793" s="21" t="n"/>
      <c r="J1793" s="21" t="n"/>
      <c r="K1793" s="21" t="n"/>
      <c r="L1793" s="21" t="n"/>
      <c r="M1793" s="21" t="n"/>
      <c r="N1793" s="21" t="n"/>
    </row>
    <row r="1794" ht="14.25" customHeight="1" s="474">
      <c r="A1794" s="603" t="n"/>
      <c r="B1794" s="21" t="n"/>
      <c r="C1794" s="21" t="n"/>
      <c r="D1794" s="21" t="n"/>
      <c r="E1794" s="21" t="n"/>
      <c r="F1794" s="21" t="n"/>
      <c r="G1794" s="21" t="n"/>
      <c r="H1794" s="21" t="n"/>
      <c r="I1794" s="21" t="n"/>
      <c r="J1794" s="21" t="n"/>
      <c r="K1794" s="21" t="n"/>
      <c r="L1794" s="21" t="n"/>
      <c r="M1794" s="21" t="n"/>
      <c r="N1794" s="21" t="n"/>
    </row>
    <row r="1795" ht="14.25" customHeight="1" s="474">
      <c r="A1795" s="603" t="n"/>
      <c r="B1795" s="21" t="n"/>
      <c r="C1795" s="21" t="n"/>
      <c r="D1795" s="21" t="n"/>
      <c r="E1795" s="21" t="n"/>
      <c r="F1795" s="21" t="n"/>
      <c r="G1795" s="21" t="n"/>
      <c r="H1795" s="21" t="n"/>
      <c r="I1795" s="21" t="n"/>
      <c r="J1795" s="21" t="n"/>
      <c r="K1795" s="21" t="n"/>
      <c r="L1795" s="21" t="n"/>
      <c r="M1795" s="21" t="n"/>
      <c r="N1795" s="21" t="n"/>
    </row>
    <row r="1796" ht="14.25" customHeight="1" s="474">
      <c r="A1796" s="603" t="n"/>
      <c r="B1796" s="21" t="n"/>
      <c r="C1796" s="21" t="n"/>
      <c r="D1796" s="21" t="n"/>
      <c r="E1796" s="21" t="n"/>
      <c r="F1796" s="21" t="n"/>
      <c r="G1796" s="21" t="n"/>
      <c r="H1796" s="21" t="n"/>
      <c r="I1796" s="21" t="n"/>
      <c r="J1796" s="21" t="n"/>
      <c r="K1796" s="21" t="n"/>
      <c r="L1796" s="21" t="n"/>
      <c r="M1796" s="21" t="n"/>
      <c r="N1796" s="21" t="n"/>
    </row>
    <row r="1797" ht="14.25" customHeight="1" s="474">
      <c r="A1797" s="603" t="n"/>
      <c r="B1797" s="21" t="n"/>
      <c r="C1797" s="21" t="n"/>
      <c r="D1797" s="21" t="n"/>
      <c r="E1797" s="21" t="n"/>
      <c r="F1797" s="21" t="n"/>
      <c r="G1797" s="21" t="n"/>
      <c r="H1797" s="21" t="n"/>
      <c r="I1797" s="21" t="n"/>
      <c r="J1797" s="21" t="n"/>
      <c r="K1797" s="21" t="n"/>
      <c r="L1797" s="21" t="n"/>
      <c r="M1797" s="21" t="n"/>
      <c r="N1797" s="21" t="n"/>
    </row>
    <row r="1798" ht="14.25" customHeight="1" s="474">
      <c r="A1798" s="603" t="n"/>
      <c r="B1798" s="21" t="n"/>
      <c r="C1798" s="21" t="n"/>
      <c r="D1798" s="21" t="n"/>
      <c r="E1798" s="21" t="n"/>
      <c r="F1798" s="21" t="n"/>
      <c r="G1798" s="21" t="n"/>
      <c r="H1798" s="21" t="n"/>
      <c r="I1798" s="21" t="n"/>
      <c r="J1798" s="21" t="n"/>
      <c r="K1798" s="21" t="n"/>
      <c r="L1798" s="21" t="n"/>
      <c r="M1798" s="21" t="n"/>
      <c r="N1798" s="21" t="n"/>
    </row>
    <row r="1799" ht="14.25" customHeight="1" s="474">
      <c r="A1799" s="603" t="n"/>
      <c r="B1799" s="21" t="n"/>
      <c r="C1799" s="21" t="n"/>
      <c r="D1799" s="21" t="n"/>
      <c r="E1799" s="21" t="n"/>
      <c r="F1799" s="21" t="n"/>
      <c r="G1799" s="21" t="n"/>
      <c r="H1799" s="21" t="n"/>
      <c r="I1799" s="21" t="n"/>
      <c r="J1799" s="21" t="n"/>
      <c r="K1799" s="21" t="n"/>
      <c r="L1799" s="21" t="n"/>
      <c r="M1799" s="21" t="n"/>
      <c r="N1799" s="21" t="n"/>
    </row>
    <row r="1800" ht="14.25" customHeight="1" s="474">
      <c r="A1800" s="603" t="n"/>
      <c r="B1800" s="21" t="n"/>
      <c r="C1800" s="21" t="n"/>
      <c r="D1800" s="21" t="n"/>
      <c r="E1800" s="21" t="n"/>
      <c r="F1800" s="21" t="n"/>
      <c r="G1800" s="21" t="n"/>
      <c r="H1800" s="21" t="n"/>
      <c r="I1800" s="21" t="n"/>
      <c r="J1800" s="21" t="n"/>
      <c r="K1800" s="21" t="n"/>
      <c r="L1800" s="21" t="n"/>
      <c r="M1800" s="21" t="n"/>
      <c r="N1800" s="21" t="n"/>
    </row>
    <row r="1801" ht="14.25" customHeight="1" s="474">
      <c r="A1801" s="603" t="n"/>
      <c r="B1801" s="21" t="n"/>
      <c r="C1801" s="21" t="n"/>
      <c r="D1801" s="21" t="n"/>
      <c r="E1801" s="21" t="n"/>
      <c r="F1801" s="21" t="n"/>
      <c r="G1801" s="21" t="n"/>
      <c r="H1801" s="21" t="n"/>
      <c r="I1801" s="21" t="n"/>
      <c r="J1801" s="21" t="n"/>
      <c r="K1801" s="21" t="n"/>
      <c r="L1801" s="21" t="n"/>
      <c r="M1801" s="21" t="n"/>
      <c r="N1801" s="21" t="n"/>
    </row>
    <row r="1802" ht="14.25" customHeight="1" s="474">
      <c r="A1802" s="603" t="n"/>
      <c r="B1802" s="21" t="n"/>
      <c r="C1802" s="21" t="n"/>
      <c r="D1802" s="21" t="n"/>
      <c r="E1802" s="21" t="n"/>
      <c r="F1802" s="21" t="n"/>
      <c r="G1802" s="21" t="n"/>
      <c r="H1802" s="21" t="n"/>
      <c r="I1802" s="21" t="n"/>
      <c r="J1802" s="21" t="n"/>
      <c r="K1802" s="21" t="n"/>
      <c r="L1802" s="21" t="n"/>
      <c r="M1802" s="21" t="n"/>
      <c r="N1802" s="21" t="n"/>
    </row>
    <row r="1803" ht="14.25" customHeight="1" s="474">
      <c r="A1803" s="603" t="n"/>
      <c r="B1803" s="21" t="n"/>
      <c r="C1803" s="21" t="n"/>
      <c r="D1803" s="21" t="n"/>
      <c r="E1803" s="21" t="n"/>
      <c r="F1803" s="21" t="n"/>
      <c r="G1803" s="21" t="n"/>
      <c r="H1803" s="21" t="n"/>
      <c r="I1803" s="21" t="n"/>
      <c r="J1803" s="21" t="n"/>
      <c r="K1803" s="21" t="n"/>
      <c r="L1803" s="21" t="n"/>
      <c r="M1803" s="21" t="n"/>
      <c r="N1803" s="21" t="n"/>
    </row>
    <row r="1804" ht="14.25" customHeight="1" s="474">
      <c r="A1804" s="603" t="n"/>
      <c r="B1804" s="21" t="n"/>
      <c r="C1804" s="21" t="n"/>
      <c r="D1804" s="21" t="n"/>
      <c r="E1804" s="21" t="n"/>
      <c r="F1804" s="21" t="n"/>
      <c r="G1804" s="21" t="n"/>
      <c r="H1804" s="21" t="n"/>
      <c r="I1804" s="21" t="n"/>
      <c r="J1804" s="21" t="n"/>
      <c r="K1804" s="21" t="n"/>
      <c r="L1804" s="21" t="n"/>
      <c r="M1804" s="21" t="n"/>
      <c r="N1804" s="21" t="n"/>
    </row>
    <row r="1805" ht="14.25" customHeight="1" s="474">
      <c r="A1805" s="603" t="n"/>
      <c r="B1805" s="21" t="n"/>
      <c r="C1805" s="21" t="n"/>
      <c r="D1805" s="21" t="n"/>
      <c r="E1805" s="21" t="n"/>
      <c r="F1805" s="21" t="n"/>
      <c r="G1805" s="21" t="n"/>
      <c r="H1805" s="21" t="n"/>
      <c r="I1805" s="21" t="n"/>
      <c r="J1805" s="21" t="n"/>
      <c r="K1805" s="21" t="n"/>
      <c r="L1805" s="21" t="n"/>
      <c r="M1805" s="21" t="n"/>
      <c r="N1805" s="21" t="n"/>
    </row>
    <row r="1806" ht="14.25" customHeight="1" s="474">
      <c r="A1806" s="603" t="n"/>
      <c r="B1806" s="21" t="n"/>
      <c r="C1806" s="21" t="n"/>
      <c r="D1806" s="21" t="n"/>
      <c r="E1806" s="21" t="n"/>
      <c r="F1806" s="21" t="n"/>
      <c r="G1806" s="21" t="n"/>
      <c r="H1806" s="21" t="n"/>
      <c r="I1806" s="21" t="n"/>
      <c r="J1806" s="21" t="n"/>
      <c r="K1806" s="21" t="n"/>
      <c r="L1806" s="21" t="n"/>
      <c r="M1806" s="21" t="n"/>
      <c r="N1806" s="21" t="n"/>
    </row>
    <row r="1807" ht="14.25" customHeight="1" s="474">
      <c r="A1807" s="603" t="n"/>
      <c r="B1807" s="21" t="n"/>
      <c r="C1807" s="21" t="n"/>
      <c r="D1807" s="21" t="n"/>
      <c r="E1807" s="21" t="n"/>
      <c r="F1807" s="21" t="n"/>
      <c r="G1807" s="21" t="n"/>
      <c r="H1807" s="21" t="n"/>
      <c r="I1807" s="21" t="n"/>
      <c r="J1807" s="21" t="n"/>
      <c r="K1807" s="21" t="n"/>
      <c r="L1807" s="21" t="n"/>
      <c r="M1807" s="21" t="n"/>
      <c r="N1807" s="21" t="n"/>
    </row>
    <row r="1808" ht="14.25" customHeight="1" s="474">
      <c r="A1808" s="603" t="n"/>
      <c r="B1808" s="21" t="n"/>
      <c r="C1808" s="21" t="n"/>
      <c r="D1808" s="21" t="n"/>
      <c r="E1808" s="21" t="n"/>
      <c r="F1808" s="21" t="n"/>
      <c r="G1808" s="21" t="n"/>
      <c r="H1808" s="21" t="n"/>
      <c r="I1808" s="21" t="n"/>
      <c r="J1808" s="21" t="n"/>
      <c r="K1808" s="21" t="n"/>
      <c r="L1808" s="21" t="n"/>
      <c r="M1808" s="21" t="n"/>
      <c r="N1808" s="21" t="n"/>
    </row>
    <row r="1809" ht="14.25" customHeight="1" s="474">
      <c r="A1809" s="603" t="n"/>
      <c r="B1809" s="21" t="n"/>
      <c r="C1809" s="21" t="n"/>
      <c r="D1809" s="21" t="n"/>
      <c r="E1809" s="21" t="n"/>
      <c r="F1809" s="21" t="n"/>
      <c r="G1809" s="21" t="n"/>
      <c r="H1809" s="21" t="n"/>
      <c r="I1809" s="21" t="n"/>
      <c r="J1809" s="21" t="n"/>
      <c r="K1809" s="21" t="n"/>
      <c r="L1809" s="21" t="n"/>
      <c r="M1809" s="21" t="n"/>
      <c r="N1809" s="21" t="n"/>
    </row>
    <row r="1810" ht="14.25" customHeight="1" s="474">
      <c r="A1810" s="603" t="n"/>
      <c r="B1810" s="21" t="n"/>
      <c r="C1810" s="21" t="n"/>
      <c r="D1810" s="21" t="n"/>
      <c r="E1810" s="21" t="n"/>
      <c r="F1810" s="21" t="n"/>
      <c r="G1810" s="21" t="n"/>
      <c r="H1810" s="21" t="n"/>
      <c r="I1810" s="21" t="n"/>
      <c r="J1810" s="21" t="n"/>
      <c r="K1810" s="21" t="n"/>
      <c r="L1810" s="21" t="n"/>
      <c r="M1810" s="21" t="n"/>
      <c r="N1810" s="21" t="n"/>
    </row>
    <row r="1811" ht="14.25" customHeight="1" s="474">
      <c r="A1811" s="603" t="n"/>
      <c r="B1811" s="21" t="n"/>
      <c r="C1811" s="21" t="n"/>
      <c r="D1811" s="21" t="n"/>
      <c r="E1811" s="21" t="n"/>
      <c r="F1811" s="21" t="n"/>
      <c r="G1811" s="21" t="n"/>
      <c r="H1811" s="21" t="n"/>
      <c r="I1811" s="21" t="n"/>
      <c r="J1811" s="21" t="n"/>
      <c r="K1811" s="21" t="n"/>
      <c r="L1811" s="21" t="n"/>
      <c r="M1811" s="21" t="n"/>
      <c r="N1811" s="21" t="n"/>
    </row>
    <row r="1812" ht="14.25" customHeight="1" s="474">
      <c r="A1812" s="603" t="n"/>
      <c r="B1812" s="21" t="n"/>
      <c r="C1812" s="21" t="n"/>
      <c r="D1812" s="21" t="n"/>
      <c r="E1812" s="21" t="n"/>
      <c r="F1812" s="21" t="n"/>
      <c r="G1812" s="21" t="n"/>
      <c r="H1812" s="21" t="n"/>
      <c r="I1812" s="21" t="n"/>
      <c r="J1812" s="21" t="n"/>
      <c r="K1812" s="21" t="n"/>
      <c r="L1812" s="21" t="n"/>
      <c r="M1812" s="21" t="n"/>
      <c r="N1812" s="21" t="n"/>
    </row>
    <row r="1813" ht="14.25" customHeight="1" s="474">
      <c r="A1813" s="603" t="n"/>
      <c r="B1813" s="21" t="n"/>
      <c r="C1813" s="21" t="n"/>
      <c r="D1813" s="21" t="n"/>
      <c r="E1813" s="21" t="n"/>
      <c r="F1813" s="21" t="n"/>
      <c r="G1813" s="21" t="n"/>
      <c r="H1813" s="21" t="n"/>
      <c r="I1813" s="21" t="n"/>
      <c r="J1813" s="21" t="n"/>
      <c r="K1813" s="21" t="n"/>
      <c r="L1813" s="21" t="n"/>
      <c r="M1813" s="21" t="n"/>
      <c r="N1813" s="21" t="n"/>
    </row>
    <row r="1814" ht="14.25" customHeight="1" s="474">
      <c r="A1814" s="603" t="n"/>
      <c r="B1814" s="21" t="n"/>
      <c r="C1814" s="21" t="n"/>
      <c r="D1814" s="21" t="n"/>
      <c r="E1814" s="21" t="n"/>
      <c r="F1814" s="21" t="n"/>
      <c r="G1814" s="21" t="n"/>
      <c r="H1814" s="21" t="n"/>
      <c r="I1814" s="21" t="n"/>
      <c r="J1814" s="21" t="n"/>
      <c r="K1814" s="21" t="n"/>
      <c r="L1814" s="21" t="n"/>
      <c r="M1814" s="21" t="n"/>
      <c r="N1814" s="21" t="n"/>
    </row>
    <row r="1815" ht="14.25" customHeight="1" s="474">
      <c r="A1815" s="603" t="n"/>
      <c r="B1815" s="21" t="n"/>
      <c r="C1815" s="21" t="n"/>
      <c r="D1815" s="21" t="n"/>
      <c r="E1815" s="21" t="n"/>
      <c r="F1815" s="21" t="n"/>
      <c r="G1815" s="21" t="n"/>
      <c r="H1815" s="21" t="n"/>
      <c r="I1815" s="21" t="n"/>
      <c r="J1815" s="21" t="n"/>
      <c r="K1815" s="21" t="n"/>
      <c r="L1815" s="21" t="n"/>
      <c r="M1815" s="21" t="n"/>
      <c r="N1815" s="21" t="n"/>
    </row>
    <row r="1816" ht="14.25" customHeight="1" s="474">
      <c r="A1816" s="603" t="n"/>
      <c r="B1816" s="21" t="n"/>
      <c r="C1816" s="21" t="n"/>
      <c r="D1816" s="21" t="n"/>
      <c r="E1816" s="21" t="n"/>
      <c r="F1816" s="21" t="n"/>
      <c r="G1816" s="21" t="n"/>
      <c r="H1816" s="21" t="n"/>
      <c r="I1816" s="21" t="n"/>
      <c r="J1816" s="21" t="n"/>
      <c r="K1816" s="21" t="n"/>
      <c r="L1816" s="21" t="n"/>
      <c r="M1816" s="21" t="n"/>
      <c r="N1816" s="21" t="n"/>
    </row>
    <row r="1817" ht="14.25" customHeight="1" s="474">
      <c r="A1817" s="603" t="n"/>
      <c r="B1817" s="21" t="n"/>
      <c r="C1817" s="21" t="n"/>
      <c r="D1817" s="21" t="n"/>
      <c r="E1817" s="21" t="n"/>
      <c r="F1817" s="21" t="n"/>
      <c r="G1817" s="21" t="n"/>
      <c r="H1817" s="21" t="n"/>
      <c r="I1817" s="21" t="n"/>
      <c r="J1817" s="21" t="n"/>
      <c r="K1817" s="21" t="n"/>
      <c r="L1817" s="21" t="n"/>
      <c r="M1817" s="21" t="n"/>
      <c r="N1817" s="21" t="n"/>
    </row>
    <row r="1818" ht="14.25" customHeight="1" s="474">
      <c r="A1818" s="603" t="n"/>
      <c r="B1818" s="21" t="n"/>
      <c r="C1818" s="21" t="n"/>
      <c r="D1818" s="21" t="n"/>
      <c r="E1818" s="21" t="n"/>
      <c r="F1818" s="21" t="n"/>
      <c r="G1818" s="21" t="n"/>
      <c r="H1818" s="21" t="n"/>
      <c r="I1818" s="21" t="n"/>
      <c r="J1818" s="21" t="n"/>
      <c r="K1818" s="21" t="n"/>
      <c r="L1818" s="21" t="n"/>
      <c r="M1818" s="21" t="n"/>
      <c r="N1818" s="21" t="n"/>
    </row>
    <row r="1819" ht="14.25" customHeight="1" s="474">
      <c r="A1819" s="603" t="n"/>
      <c r="B1819" s="21" t="n"/>
      <c r="C1819" s="21" t="n"/>
      <c r="D1819" s="21" t="n"/>
      <c r="E1819" s="21" t="n"/>
      <c r="F1819" s="21" t="n"/>
      <c r="G1819" s="21" t="n"/>
      <c r="H1819" s="21" t="n"/>
      <c r="I1819" s="21" t="n"/>
      <c r="J1819" s="21" t="n"/>
      <c r="K1819" s="21" t="n"/>
      <c r="L1819" s="21" t="n"/>
      <c r="M1819" s="21" t="n"/>
      <c r="N1819" s="21" t="n"/>
    </row>
    <row r="1820" ht="14.25" customHeight="1" s="474">
      <c r="A1820" s="603" t="n"/>
      <c r="B1820" s="21" t="n"/>
      <c r="C1820" s="21" t="n"/>
      <c r="D1820" s="21" t="n"/>
      <c r="E1820" s="21" t="n"/>
      <c r="F1820" s="21" t="n"/>
      <c r="G1820" s="21" t="n"/>
      <c r="H1820" s="21" t="n"/>
      <c r="I1820" s="21" t="n"/>
      <c r="J1820" s="21" t="n"/>
      <c r="K1820" s="21" t="n"/>
      <c r="L1820" s="21" t="n"/>
      <c r="M1820" s="21" t="n"/>
      <c r="N1820" s="21" t="n"/>
    </row>
    <row r="1821" ht="14.25" customHeight="1" s="474">
      <c r="A1821" s="603" t="n"/>
      <c r="B1821" s="21" t="n"/>
      <c r="C1821" s="21" t="n"/>
      <c r="D1821" s="21" t="n"/>
      <c r="E1821" s="21" t="n"/>
      <c r="F1821" s="21" t="n"/>
      <c r="G1821" s="21" t="n"/>
      <c r="H1821" s="21" t="n"/>
      <c r="I1821" s="21" t="n"/>
      <c r="J1821" s="21" t="n"/>
      <c r="K1821" s="21" t="n"/>
      <c r="L1821" s="21" t="n"/>
      <c r="M1821" s="21" t="n"/>
      <c r="N1821" s="21" t="n"/>
    </row>
    <row r="1822" ht="14.25" customHeight="1" s="474">
      <c r="A1822" s="603" t="n"/>
      <c r="B1822" s="21" t="n"/>
      <c r="C1822" s="21" t="n"/>
      <c r="D1822" s="21" t="n"/>
      <c r="E1822" s="21" t="n"/>
      <c r="F1822" s="21" t="n"/>
      <c r="G1822" s="21" t="n"/>
      <c r="H1822" s="21" t="n"/>
      <c r="I1822" s="21" t="n"/>
      <c r="J1822" s="21" t="n"/>
      <c r="K1822" s="21" t="n"/>
      <c r="L1822" s="21" t="n"/>
      <c r="M1822" s="21" t="n"/>
      <c r="N1822" s="21" t="n"/>
    </row>
    <row r="1823" ht="14.25" customHeight="1" s="474">
      <c r="A1823" s="603" t="n"/>
      <c r="B1823" s="21" t="n"/>
      <c r="C1823" s="21" t="n"/>
      <c r="D1823" s="21" t="n"/>
      <c r="E1823" s="21" t="n"/>
      <c r="F1823" s="21" t="n"/>
      <c r="G1823" s="21" t="n"/>
      <c r="H1823" s="21" t="n"/>
      <c r="I1823" s="21" t="n"/>
      <c r="J1823" s="21" t="n"/>
      <c r="K1823" s="21" t="n"/>
      <c r="L1823" s="21" t="n"/>
      <c r="M1823" s="21" t="n"/>
      <c r="N1823" s="21" t="n"/>
    </row>
    <row r="1824" ht="14.25" customHeight="1" s="474">
      <c r="A1824" s="603" t="n"/>
      <c r="B1824" s="21" t="n"/>
      <c r="C1824" s="21" t="n"/>
      <c r="D1824" s="21" t="n"/>
      <c r="E1824" s="21" t="n"/>
      <c r="F1824" s="21" t="n"/>
      <c r="G1824" s="21" t="n"/>
      <c r="H1824" s="21" t="n"/>
      <c r="I1824" s="21" t="n"/>
      <c r="J1824" s="21" t="n"/>
      <c r="K1824" s="21" t="n"/>
      <c r="L1824" s="21" t="n"/>
      <c r="M1824" s="21" t="n"/>
      <c r="N1824" s="21" t="n"/>
    </row>
    <row r="1825" ht="14.25" customHeight="1" s="474">
      <c r="A1825" s="603" t="n"/>
      <c r="B1825" s="21" t="n"/>
      <c r="C1825" s="21" t="n"/>
      <c r="D1825" s="21" t="n"/>
      <c r="E1825" s="21" t="n"/>
      <c r="F1825" s="21" t="n"/>
      <c r="G1825" s="21" t="n"/>
      <c r="H1825" s="21" t="n"/>
      <c r="I1825" s="21" t="n"/>
      <c r="J1825" s="21" t="n"/>
      <c r="K1825" s="21" t="n"/>
      <c r="L1825" s="21" t="n"/>
      <c r="M1825" s="21" t="n"/>
      <c r="N1825" s="21" t="n"/>
    </row>
    <row r="1826" ht="14.25" customHeight="1" s="474">
      <c r="A1826" s="603" t="n"/>
      <c r="B1826" s="21" t="n"/>
      <c r="C1826" s="21" t="n"/>
      <c r="D1826" s="21" t="n"/>
      <c r="E1826" s="21" t="n"/>
      <c r="F1826" s="21" t="n"/>
      <c r="G1826" s="21" t="n"/>
      <c r="H1826" s="21" t="n"/>
      <c r="I1826" s="21" t="n"/>
      <c r="J1826" s="21" t="n"/>
      <c r="K1826" s="21" t="n"/>
      <c r="L1826" s="21" t="n"/>
      <c r="M1826" s="21" t="n"/>
      <c r="N1826" s="21" t="n"/>
    </row>
    <row r="1827" ht="14.25" customHeight="1" s="474">
      <c r="A1827" s="603" t="n"/>
      <c r="B1827" s="21" t="n"/>
      <c r="C1827" s="21" t="n"/>
      <c r="D1827" s="21" t="n"/>
      <c r="E1827" s="21" t="n"/>
      <c r="F1827" s="21" t="n"/>
      <c r="G1827" s="21" t="n"/>
      <c r="H1827" s="21" t="n"/>
      <c r="I1827" s="21" t="n"/>
      <c r="J1827" s="21" t="n"/>
      <c r="K1827" s="21" t="n"/>
      <c r="L1827" s="21" t="n"/>
      <c r="M1827" s="21" t="n"/>
      <c r="N1827" s="21" t="n"/>
    </row>
    <row r="1828" ht="14.25" customHeight="1" s="474">
      <c r="A1828" s="603" t="n"/>
      <c r="B1828" s="21" t="n"/>
      <c r="C1828" s="21" t="n"/>
      <c r="D1828" s="21" t="n"/>
      <c r="E1828" s="21" t="n"/>
      <c r="F1828" s="21" t="n"/>
      <c r="G1828" s="21" t="n"/>
      <c r="H1828" s="21" t="n"/>
      <c r="I1828" s="21" t="n"/>
      <c r="J1828" s="21" t="n"/>
      <c r="K1828" s="21" t="n"/>
      <c r="L1828" s="21" t="n"/>
      <c r="M1828" s="21" t="n"/>
      <c r="N1828" s="21" t="n"/>
    </row>
    <row r="1829" ht="14.25" customHeight="1" s="474">
      <c r="A1829" s="603" t="n"/>
      <c r="B1829" s="21" t="n"/>
      <c r="C1829" s="21" t="n"/>
      <c r="D1829" s="21" t="n"/>
      <c r="E1829" s="21" t="n"/>
      <c r="F1829" s="21" t="n"/>
      <c r="G1829" s="21" t="n"/>
      <c r="H1829" s="21" t="n"/>
      <c r="I1829" s="21" t="n"/>
      <c r="J1829" s="21" t="n"/>
      <c r="K1829" s="21" t="n"/>
      <c r="L1829" s="21" t="n"/>
      <c r="M1829" s="21" t="n"/>
      <c r="N1829" s="21" t="n"/>
    </row>
    <row r="1830" ht="14.25" customHeight="1" s="474">
      <c r="A1830" s="603" t="n"/>
      <c r="B1830" s="21" t="n"/>
      <c r="C1830" s="21" t="n"/>
      <c r="D1830" s="21" t="n"/>
      <c r="E1830" s="21" t="n"/>
      <c r="F1830" s="21" t="n"/>
      <c r="G1830" s="21" t="n"/>
      <c r="H1830" s="21" t="n"/>
      <c r="I1830" s="21" t="n"/>
      <c r="J1830" s="21" t="n"/>
      <c r="K1830" s="21" t="n"/>
      <c r="L1830" s="21" t="n"/>
      <c r="M1830" s="21" t="n"/>
      <c r="N1830" s="21" t="n"/>
    </row>
    <row r="1831" ht="14.25" customHeight="1" s="474">
      <c r="A1831" s="603" t="n"/>
      <c r="B1831" s="21" t="n"/>
      <c r="C1831" s="21" t="n"/>
      <c r="D1831" s="21" t="n"/>
      <c r="E1831" s="21" t="n"/>
      <c r="F1831" s="21" t="n"/>
      <c r="G1831" s="21" t="n"/>
      <c r="H1831" s="21" t="n"/>
      <c r="I1831" s="21" t="n"/>
      <c r="J1831" s="21" t="n"/>
      <c r="K1831" s="21" t="n"/>
      <c r="L1831" s="21" t="n"/>
      <c r="M1831" s="21" t="n"/>
      <c r="N1831" s="21" t="n"/>
    </row>
    <row r="1832" ht="14.25" customHeight="1" s="474">
      <c r="A1832" s="603" t="n"/>
      <c r="B1832" s="21" t="n"/>
      <c r="C1832" s="21" t="n"/>
      <c r="D1832" s="21" t="n"/>
      <c r="E1832" s="21" t="n"/>
      <c r="F1832" s="21" t="n"/>
      <c r="G1832" s="21" t="n"/>
      <c r="H1832" s="21" t="n"/>
      <c r="I1832" s="21" t="n"/>
      <c r="J1832" s="21" t="n"/>
      <c r="K1832" s="21" t="n"/>
      <c r="L1832" s="21" t="n"/>
      <c r="M1832" s="21" t="n"/>
      <c r="N1832" s="21" t="n"/>
    </row>
    <row r="1833" ht="14.25" customHeight="1" s="474">
      <c r="A1833" s="603" t="n"/>
      <c r="B1833" s="21" t="n"/>
      <c r="C1833" s="21" t="n"/>
      <c r="D1833" s="21" t="n"/>
      <c r="E1833" s="21" t="n"/>
      <c r="F1833" s="21" t="n"/>
      <c r="G1833" s="21" t="n"/>
      <c r="H1833" s="21" t="n"/>
      <c r="I1833" s="21" t="n"/>
      <c r="J1833" s="21" t="n"/>
      <c r="K1833" s="21" t="n"/>
      <c r="L1833" s="21" t="n"/>
      <c r="M1833" s="21" t="n"/>
      <c r="N1833" s="21" t="n"/>
    </row>
    <row r="1834" ht="14.25" customHeight="1" s="474">
      <c r="A1834" s="603" t="n"/>
      <c r="B1834" s="21" t="n"/>
      <c r="C1834" s="21" t="n"/>
      <c r="D1834" s="21" t="n"/>
      <c r="E1834" s="21" t="n"/>
      <c r="F1834" s="21" t="n"/>
      <c r="G1834" s="21" t="n"/>
      <c r="H1834" s="21" t="n"/>
      <c r="I1834" s="21" t="n"/>
      <c r="J1834" s="21" t="n"/>
      <c r="K1834" s="21" t="n"/>
      <c r="L1834" s="21" t="n"/>
      <c r="M1834" s="21" t="n"/>
      <c r="N1834" s="21" t="n"/>
    </row>
    <row r="1835" ht="14.25" customHeight="1" s="474">
      <c r="A1835" s="603" t="n"/>
      <c r="B1835" s="21" t="n"/>
      <c r="C1835" s="21" t="n"/>
      <c r="D1835" s="21" t="n"/>
      <c r="E1835" s="21" t="n"/>
      <c r="F1835" s="21" t="n"/>
      <c r="G1835" s="21" t="n"/>
      <c r="H1835" s="21" t="n"/>
      <c r="I1835" s="21" t="n"/>
      <c r="J1835" s="21" t="n"/>
      <c r="K1835" s="21" t="n"/>
      <c r="L1835" s="21" t="n"/>
      <c r="M1835" s="21" t="n"/>
      <c r="N1835" s="21" t="n"/>
    </row>
    <row r="1836" ht="14.25" customHeight="1" s="474">
      <c r="A1836" s="603" t="n"/>
      <c r="B1836" s="21" t="n"/>
      <c r="C1836" s="21" t="n"/>
      <c r="D1836" s="21" t="n"/>
      <c r="E1836" s="21" t="n"/>
      <c r="F1836" s="21" t="n"/>
      <c r="G1836" s="21" t="n"/>
      <c r="H1836" s="21" t="n"/>
      <c r="I1836" s="21" t="n"/>
      <c r="J1836" s="21" t="n"/>
      <c r="K1836" s="21" t="n"/>
      <c r="L1836" s="21" t="n"/>
      <c r="M1836" s="21" t="n"/>
      <c r="N1836" s="21" t="n"/>
    </row>
    <row r="1837" ht="14.25" customHeight="1" s="474">
      <c r="A1837" s="603" t="n"/>
      <c r="B1837" s="21" t="n"/>
      <c r="C1837" s="21" t="n"/>
      <c r="D1837" s="21" t="n"/>
      <c r="E1837" s="21" t="n"/>
      <c r="F1837" s="21" t="n"/>
      <c r="G1837" s="21" t="n"/>
      <c r="H1837" s="21" t="n"/>
      <c r="I1837" s="21" t="n"/>
      <c r="J1837" s="21" t="n"/>
      <c r="K1837" s="21" t="n"/>
      <c r="L1837" s="21" t="n"/>
      <c r="M1837" s="21" t="n"/>
      <c r="N1837" s="21" t="n"/>
    </row>
    <row r="1838" ht="14.25" customHeight="1" s="474">
      <c r="A1838" s="603" t="n"/>
      <c r="B1838" s="21" t="n"/>
      <c r="C1838" s="21" t="n"/>
      <c r="D1838" s="21" t="n"/>
      <c r="E1838" s="21" t="n"/>
      <c r="F1838" s="21" t="n"/>
      <c r="G1838" s="21" t="n"/>
      <c r="H1838" s="21" t="n"/>
      <c r="I1838" s="21" t="n"/>
      <c r="J1838" s="21" t="n"/>
      <c r="K1838" s="21" t="n"/>
      <c r="L1838" s="21" t="n"/>
      <c r="M1838" s="21" t="n"/>
      <c r="N1838" s="21" t="n"/>
    </row>
    <row r="1839" ht="14.25" customHeight="1" s="474">
      <c r="A1839" s="603" t="n"/>
      <c r="B1839" s="21" t="n"/>
      <c r="C1839" s="21" t="n"/>
      <c r="D1839" s="21" t="n"/>
      <c r="E1839" s="21" t="n"/>
      <c r="F1839" s="21" t="n"/>
      <c r="G1839" s="21" t="n"/>
      <c r="H1839" s="21" t="n"/>
      <c r="I1839" s="21" t="n"/>
      <c r="J1839" s="21" t="n"/>
      <c r="K1839" s="21" t="n"/>
      <c r="L1839" s="21" t="n"/>
      <c r="M1839" s="21" t="n"/>
      <c r="N1839" s="21" t="n"/>
    </row>
    <row r="1840" ht="14.25" customHeight="1" s="474">
      <c r="A1840" s="603" t="n"/>
      <c r="B1840" s="21" t="n"/>
      <c r="C1840" s="21" t="n"/>
      <c r="D1840" s="21" t="n"/>
      <c r="E1840" s="21" t="n"/>
      <c r="F1840" s="21" t="n"/>
      <c r="G1840" s="21" t="n"/>
      <c r="H1840" s="21" t="n"/>
      <c r="I1840" s="21" t="n"/>
      <c r="J1840" s="21" t="n"/>
      <c r="K1840" s="21" t="n"/>
      <c r="L1840" s="21" t="n"/>
      <c r="M1840" s="21" t="n"/>
      <c r="N1840" s="21" t="n"/>
    </row>
    <row r="1841" ht="14.25" customHeight="1" s="474">
      <c r="A1841" s="603" t="n"/>
      <c r="B1841" s="21" t="n"/>
      <c r="C1841" s="21" t="n"/>
      <c r="D1841" s="21" t="n"/>
      <c r="E1841" s="21" t="n"/>
      <c r="F1841" s="21" t="n"/>
      <c r="G1841" s="21" t="n"/>
      <c r="H1841" s="21" t="n"/>
      <c r="I1841" s="21" t="n"/>
      <c r="J1841" s="21" t="n"/>
      <c r="K1841" s="21" t="n"/>
      <c r="L1841" s="21" t="n"/>
      <c r="M1841" s="21" t="n"/>
      <c r="N1841" s="21" t="n"/>
    </row>
    <row r="1842" ht="14.25" customHeight="1" s="474">
      <c r="A1842" s="603" t="n"/>
      <c r="B1842" s="21" t="n"/>
      <c r="C1842" s="21" t="n"/>
      <c r="D1842" s="21" t="n"/>
      <c r="E1842" s="21" t="n"/>
      <c r="F1842" s="21" t="n"/>
      <c r="G1842" s="21" t="n"/>
      <c r="H1842" s="21" t="n"/>
      <c r="I1842" s="21" t="n"/>
      <c r="J1842" s="21" t="n"/>
      <c r="K1842" s="21" t="n"/>
      <c r="L1842" s="21" t="n"/>
      <c r="M1842" s="21" t="n"/>
      <c r="N1842" s="21" t="n"/>
    </row>
    <row r="1843" ht="14.25" customHeight="1" s="474">
      <c r="A1843" s="603" t="n"/>
      <c r="B1843" s="21" t="n"/>
      <c r="C1843" s="21" t="n"/>
      <c r="D1843" s="21" t="n"/>
      <c r="E1843" s="21" t="n"/>
      <c r="F1843" s="21" t="n"/>
      <c r="G1843" s="21" t="n"/>
      <c r="H1843" s="21" t="n"/>
      <c r="I1843" s="21" t="n"/>
      <c r="J1843" s="21" t="n"/>
      <c r="K1843" s="21" t="n"/>
      <c r="L1843" s="21" t="n"/>
      <c r="M1843" s="21" t="n"/>
      <c r="N1843" s="21" t="n"/>
    </row>
    <row r="1844" ht="14.25" customHeight="1" s="474">
      <c r="A1844" s="603" t="n"/>
      <c r="B1844" s="21" t="n"/>
      <c r="C1844" s="21" t="n"/>
      <c r="D1844" s="21" t="n"/>
      <c r="E1844" s="21" t="n"/>
      <c r="F1844" s="21" t="n"/>
      <c r="G1844" s="21" t="n"/>
      <c r="H1844" s="21" t="n"/>
      <c r="I1844" s="21" t="n"/>
      <c r="J1844" s="21" t="n"/>
      <c r="K1844" s="21" t="n"/>
      <c r="L1844" s="21" t="n"/>
      <c r="M1844" s="21" t="n"/>
      <c r="N1844" s="21" t="n"/>
    </row>
    <row r="1845" ht="14.25" customHeight="1" s="474">
      <c r="A1845" s="603" t="n"/>
      <c r="B1845" s="21" t="n"/>
      <c r="C1845" s="21" t="n"/>
      <c r="D1845" s="21" t="n"/>
      <c r="E1845" s="21" t="n"/>
      <c r="F1845" s="21" t="n"/>
      <c r="G1845" s="21" t="n"/>
      <c r="H1845" s="21" t="n"/>
      <c r="I1845" s="21" t="n"/>
      <c r="J1845" s="21" t="n"/>
      <c r="K1845" s="21" t="n"/>
      <c r="L1845" s="21" t="n"/>
      <c r="M1845" s="21" t="n"/>
      <c r="N1845" s="21" t="n"/>
    </row>
    <row r="1846" ht="14.25" customHeight="1" s="474">
      <c r="A1846" s="603" t="n"/>
      <c r="B1846" s="21" t="n"/>
      <c r="C1846" s="21" t="n"/>
      <c r="D1846" s="21" t="n"/>
      <c r="E1846" s="21" t="n"/>
      <c r="F1846" s="21" t="n"/>
      <c r="G1846" s="21" t="n"/>
      <c r="H1846" s="21" t="n"/>
      <c r="I1846" s="21" t="n"/>
      <c r="J1846" s="21" t="n"/>
      <c r="K1846" s="21" t="n"/>
      <c r="L1846" s="21" t="n"/>
      <c r="M1846" s="21" t="n"/>
      <c r="N1846" s="21" t="n"/>
    </row>
    <row r="1847" ht="14.25" customHeight="1" s="474">
      <c r="A1847" s="603" t="n"/>
      <c r="B1847" s="21" t="n"/>
      <c r="C1847" s="21" t="n"/>
      <c r="D1847" s="21" t="n"/>
      <c r="E1847" s="21" t="n"/>
      <c r="F1847" s="21" t="n"/>
      <c r="G1847" s="21" t="n"/>
      <c r="H1847" s="21" t="n"/>
      <c r="I1847" s="21" t="n"/>
      <c r="J1847" s="21" t="n"/>
      <c r="K1847" s="21" t="n"/>
      <c r="L1847" s="21" t="n"/>
      <c r="M1847" s="21" t="n"/>
      <c r="N1847" s="21" t="n"/>
    </row>
    <row r="1848" ht="14.25" customHeight="1" s="474">
      <c r="A1848" s="603" t="n"/>
      <c r="B1848" s="21" t="n"/>
      <c r="C1848" s="21" t="n"/>
      <c r="D1848" s="21" t="n"/>
      <c r="E1848" s="21" t="n"/>
      <c r="F1848" s="21" t="n"/>
      <c r="G1848" s="21" t="n"/>
      <c r="H1848" s="21" t="n"/>
      <c r="I1848" s="21" t="n"/>
      <c r="J1848" s="21" t="n"/>
      <c r="K1848" s="21" t="n"/>
      <c r="L1848" s="21" t="n"/>
      <c r="M1848" s="21" t="n"/>
      <c r="N1848" s="21" t="n"/>
    </row>
    <row r="1849" ht="14.25" customHeight="1" s="474">
      <c r="A1849" s="603" t="n"/>
      <c r="B1849" s="21" t="n"/>
      <c r="C1849" s="21" t="n"/>
      <c r="D1849" s="21" t="n"/>
      <c r="E1849" s="21" t="n"/>
      <c r="F1849" s="21" t="n"/>
      <c r="G1849" s="21" t="n"/>
      <c r="H1849" s="21" t="n"/>
      <c r="I1849" s="21" t="n"/>
      <c r="J1849" s="21" t="n"/>
      <c r="K1849" s="21" t="n"/>
      <c r="L1849" s="21" t="n"/>
      <c r="M1849" s="21" t="n"/>
      <c r="N1849" s="21" t="n"/>
    </row>
    <row r="1850" ht="14.25" customHeight="1" s="474">
      <c r="A1850" s="603" t="n"/>
      <c r="B1850" s="21" t="n"/>
      <c r="C1850" s="21" t="n"/>
      <c r="D1850" s="21" t="n"/>
      <c r="E1850" s="21" t="n"/>
      <c r="F1850" s="21" t="n"/>
      <c r="G1850" s="21" t="n"/>
      <c r="H1850" s="21" t="n"/>
      <c r="I1850" s="21" t="n"/>
      <c r="J1850" s="21" t="n"/>
      <c r="K1850" s="21" t="n"/>
      <c r="L1850" s="21" t="n"/>
      <c r="M1850" s="21" t="n"/>
      <c r="N1850" s="21" t="n"/>
    </row>
    <row r="1851" ht="14.25" customHeight="1" s="474">
      <c r="A1851" s="603" t="n"/>
      <c r="B1851" s="21" t="n"/>
      <c r="C1851" s="21" t="n"/>
      <c r="D1851" s="21" t="n"/>
      <c r="E1851" s="21" t="n"/>
      <c r="F1851" s="21" t="n"/>
      <c r="G1851" s="21" t="n"/>
      <c r="H1851" s="21" t="n"/>
      <c r="I1851" s="21" t="n"/>
      <c r="J1851" s="21" t="n"/>
      <c r="K1851" s="21" t="n"/>
      <c r="L1851" s="21" t="n"/>
      <c r="M1851" s="21" t="n"/>
      <c r="N1851" s="21" t="n"/>
    </row>
    <row r="1852" ht="14.25" customHeight="1" s="474">
      <c r="A1852" s="603" t="n"/>
      <c r="B1852" s="21" t="n"/>
      <c r="C1852" s="21" t="n"/>
      <c r="D1852" s="21" t="n"/>
      <c r="E1852" s="21" t="n"/>
      <c r="F1852" s="21" t="n"/>
      <c r="G1852" s="21" t="n"/>
      <c r="H1852" s="21" t="n"/>
      <c r="I1852" s="21" t="n"/>
      <c r="J1852" s="21" t="n"/>
      <c r="K1852" s="21" t="n"/>
      <c r="L1852" s="21" t="n"/>
      <c r="M1852" s="21" t="n"/>
      <c r="N1852" s="21" t="n"/>
    </row>
    <row r="1853" ht="14.25" customHeight="1" s="474">
      <c r="A1853" s="603" t="n"/>
      <c r="B1853" s="21" t="n"/>
      <c r="C1853" s="21" t="n"/>
      <c r="D1853" s="21" t="n"/>
      <c r="E1853" s="21" t="n"/>
      <c r="F1853" s="21" t="n"/>
      <c r="G1853" s="21" t="n"/>
      <c r="H1853" s="21" t="n"/>
      <c r="I1853" s="21" t="n"/>
      <c r="J1853" s="21" t="n"/>
      <c r="K1853" s="21" t="n"/>
      <c r="L1853" s="21" t="n"/>
      <c r="M1853" s="21" t="n"/>
      <c r="N1853" s="21" t="n"/>
    </row>
    <row r="1854" ht="14.25" customHeight="1" s="474">
      <c r="A1854" s="603" t="n"/>
      <c r="B1854" s="21" t="n"/>
      <c r="C1854" s="21" t="n"/>
      <c r="D1854" s="21" t="n"/>
      <c r="E1854" s="21" t="n"/>
      <c r="F1854" s="21" t="n"/>
      <c r="G1854" s="21" t="n"/>
      <c r="H1854" s="21" t="n"/>
      <c r="I1854" s="21" t="n"/>
      <c r="J1854" s="21" t="n"/>
      <c r="K1854" s="21" t="n"/>
      <c r="L1854" s="21" t="n"/>
      <c r="M1854" s="21" t="n"/>
      <c r="N1854" s="21" t="n"/>
    </row>
    <row r="1855" ht="14.25" customHeight="1" s="474">
      <c r="A1855" s="603" t="n"/>
      <c r="B1855" s="21" t="n"/>
      <c r="C1855" s="21" t="n"/>
      <c r="D1855" s="21" t="n"/>
      <c r="E1855" s="21" t="n"/>
      <c r="F1855" s="21" t="n"/>
      <c r="G1855" s="21" t="n"/>
      <c r="H1855" s="21" t="n"/>
      <c r="I1855" s="21" t="n"/>
      <c r="J1855" s="21" t="n"/>
      <c r="K1855" s="21" t="n"/>
      <c r="L1855" s="21" t="n"/>
      <c r="M1855" s="21" t="n"/>
      <c r="N1855" s="21" t="n"/>
    </row>
    <row r="1856" ht="14.25" customHeight="1" s="474">
      <c r="A1856" s="603" t="n"/>
      <c r="B1856" s="21" t="n"/>
      <c r="C1856" s="21" t="n"/>
      <c r="D1856" s="21" t="n"/>
      <c r="E1856" s="21" t="n"/>
      <c r="F1856" s="21" t="n"/>
      <c r="G1856" s="21" t="n"/>
      <c r="H1856" s="21" t="n"/>
      <c r="I1856" s="21" t="n"/>
      <c r="J1856" s="21" t="n"/>
      <c r="K1856" s="21" t="n"/>
      <c r="L1856" s="21" t="n"/>
      <c r="M1856" s="21" t="n"/>
      <c r="N1856" s="21" t="n"/>
    </row>
    <row r="1857" ht="14.25" customHeight="1" s="474">
      <c r="A1857" s="603" t="n"/>
      <c r="B1857" s="21" t="n"/>
      <c r="C1857" s="21" t="n"/>
      <c r="D1857" s="21" t="n"/>
      <c r="E1857" s="21" t="n"/>
      <c r="F1857" s="21" t="n"/>
      <c r="G1857" s="21" t="n"/>
      <c r="H1857" s="21" t="n"/>
      <c r="I1857" s="21" t="n"/>
      <c r="J1857" s="21" t="n"/>
      <c r="K1857" s="21" t="n"/>
      <c r="L1857" s="21" t="n"/>
      <c r="M1857" s="21" t="n"/>
      <c r="N1857" s="21" t="n"/>
    </row>
    <row r="1858" ht="14.25" customHeight="1" s="474">
      <c r="A1858" s="603" t="n"/>
      <c r="B1858" s="21" t="n"/>
      <c r="C1858" s="21" t="n"/>
      <c r="D1858" s="21" t="n"/>
      <c r="E1858" s="21" t="n"/>
      <c r="F1858" s="21" t="n"/>
      <c r="G1858" s="21" t="n"/>
      <c r="H1858" s="21" t="n"/>
      <c r="I1858" s="21" t="n"/>
      <c r="J1858" s="21" t="n"/>
      <c r="K1858" s="21" t="n"/>
      <c r="L1858" s="21" t="n"/>
      <c r="M1858" s="21" t="n"/>
      <c r="N1858" s="21" t="n"/>
    </row>
    <row r="1859" ht="14.25" customHeight="1" s="474">
      <c r="A1859" s="603" t="n"/>
      <c r="B1859" s="21" t="n"/>
      <c r="C1859" s="21" t="n"/>
      <c r="D1859" s="21" t="n"/>
      <c r="E1859" s="21" t="n"/>
      <c r="F1859" s="21" t="n"/>
      <c r="G1859" s="21" t="n"/>
      <c r="H1859" s="21" t="n"/>
      <c r="I1859" s="21" t="n"/>
      <c r="J1859" s="21" t="n"/>
      <c r="K1859" s="21" t="n"/>
      <c r="L1859" s="21" t="n"/>
      <c r="M1859" s="21" t="n"/>
      <c r="N1859" s="21" t="n"/>
    </row>
    <row r="1860" ht="14.25" customHeight="1" s="474">
      <c r="A1860" s="603" t="n"/>
      <c r="B1860" s="21" t="n"/>
      <c r="C1860" s="21" t="n"/>
      <c r="D1860" s="21" t="n"/>
      <c r="E1860" s="21" t="n"/>
      <c r="F1860" s="21" t="n"/>
      <c r="G1860" s="21" t="n"/>
      <c r="H1860" s="21" t="n"/>
      <c r="I1860" s="21" t="n"/>
      <c r="J1860" s="21" t="n"/>
      <c r="K1860" s="21" t="n"/>
      <c r="L1860" s="21" t="n"/>
      <c r="M1860" s="21" t="n"/>
      <c r="N1860" s="21" t="n"/>
    </row>
    <row r="1861" ht="14.25" customHeight="1" s="474">
      <c r="A1861" s="603" t="n"/>
      <c r="B1861" s="21" t="n"/>
      <c r="C1861" s="21" t="n"/>
      <c r="D1861" s="21" t="n"/>
      <c r="E1861" s="21" t="n"/>
      <c r="F1861" s="21" t="n"/>
      <c r="G1861" s="21" t="n"/>
      <c r="H1861" s="21" t="n"/>
      <c r="I1861" s="21" t="n"/>
      <c r="J1861" s="21" t="n"/>
      <c r="K1861" s="21" t="n"/>
      <c r="L1861" s="21" t="n"/>
      <c r="M1861" s="21" t="n"/>
      <c r="N1861" s="21" t="n"/>
    </row>
    <row r="1862" ht="14.25" customHeight="1" s="474">
      <c r="A1862" s="603" t="n"/>
      <c r="B1862" s="21" t="n"/>
      <c r="C1862" s="21" t="n"/>
      <c r="D1862" s="21" t="n"/>
      <c r="E1862" s="21" t="n"/>
      <c r="F1862" s="21" t="n"/>
      <c r="G1862" s="21" t="n"/>
      <c r="H1862" s="21" t="n"/>
      <c r="I1862" s="21" t="n"/>
      <c r="J1862" s="21" t="n"/>
      <c r="K1862" s="21" t="n"/>
      <c r="L1862" s="21" t="n"/>
      <c r="M1862" s="21" t="n"/>
      <c r="N1862" s="21" t="n"/>
    </row>
    <row r="1863" ht="14.25" customHeight="1" s="474">
      <c r="A1863" s="603" t="n"/>
      <c r="B1863" s="21" t="n"/>
      <c r="C1863" s="21" t="n"/>
      <c r="D1863" s="21" t="n"/>
      <c r="E1863" s="21" t="n"/>
      <c r="F1863" s="21" t="n"/>
      <c r="G1863" s="21" t="n"/>
      <c r="H1863" s="21" t="n"/>
      <c r="I1863" s="21" t="n"/>
      <c r="J1863" s="21" t="n"/>
      <c r="K1863" s="21" t="n"/>
      <c r="L1863" s="21" t="n"/>
      <c r="M1863" s="21" t="n"/>
      <c r="N1863" s="21" t="n"/>
    </row>
    <row r="1864" ht="14.25" customHeight="1" s="474">
      <c r="A1864" s="603" t="n"/>
      <c r="B1864" s="21" t="n"/>
      <c r="C1864" s="21" t="n"/>
      <c r="D1864" s="21" t="n"/>
      <c r="E1864" s="21" t="n"/>
      <c r="F1864" s="21" t="n"/>
      <c r="G1864" s="21" t="n"/>
      <c r="H1864" s="21" t="n"/>
      <c r="I1864" s="21" t="n"/>
      <c r="J1864" s="21" t="n"/>
      <c r="K1864" s="21" t="n"/>
      <c r="L1864" s="21" t="n"/>
      <c r="M1864" s="21" t="n"/>
      <c r="N1864" s="21" t="n"/>
    </row>
    <row r="1865" ht="14.25" customHeight="1" s="474">
      <c r="A1865" s="603" t="n"/>
      <c r="B1865" s="21" t="n"/>
      <c r="C1865" s="21" t="n"/>
      <c r="D1865" s="21" t="n"/>
      <c r="E1865" s="21" t="n"/>
      <c r="F1865" s="21" t="n"/>
      <c r="G1865" s="21" t="n"/>
      <c r="H1865" s="21" t="n"/>
      <c r="I1865" s="21" t="n"/>
      <c r="J1865" s="21" t="n"/>
      <c r="K1865" s="21" t="n"/>
      <c r="L1865" s="21" t="n"/>
      <c r="M1865" s="21" t="n"/>
      <c r="N1865" s="21" t="n"/>
    </row>
    <row r="1866" ht="14.25" customHeight="1" s="474">
      <c r="A1866" s="603" t="n"/>
      <c r="B1866" s="21" t="n"/>
      <c r="C1866" s="21" t="n"/>
      <c r="D1866" s="21" t="n"/>
      <c r="E1866" s="21" t="n"/>
      <c r="F1866" s="21" t="n"/>
      <c r="G1866" s="21" t="n"/>
      <c r="H1866" s="21" t="n"/>
      <c r="I1866" s="21" t="n"/>
      <c r="J1866" s="21" t="n"/>
      <c r="K1866" s="21" t="n"/>
      <c r="L1866" s="21" t="n"/>
      <c r="M1866" s="21" t="n"/>
      <c r="N1866" s="21" t="n"/>
    </row>
    <row r="1867" ht="14.25" customHeight="1" s="474">
      <c r="A1867" s="603" t="n"/>
      <c r="B1867" s="21" t="n"/>
      <c r="C1867" s="21" t="n"/>
      <c r="D1867" s="21" t="n"/>
      <c r="E1867" s="21" t="n"/>
      <c r="F1867" s="21" t="n"/>
      <c r="G1867" s="21" t="n"/>
      <c r="H1867" s="21" t="n"/>
      <c r="I1867" s="21" t="n"/>
      <c r="J1867" s="21" t="n"/>
      <c r="K1867" s="21" t="n"/>
      <c r="L1867" s="21" t="n"/>
      <c r="M1867" s="21" t="n"/>
      <c r="N1867" s="21" t="n"/>
    </row>
    <row r="1868" ht="14.25" customHeight="1" s="474">
      <c r="A1868" s="603" t="n"/>
      <c r="B1868" s="21" t="n"/>
      <c r="C1868" s="21" t="n"/>
      <c r="D1868" s="21" t="n"/>
      <c r="E1868" s="21" t="n"/>
      <c r="F1868" s="21" t="n"/>
      <c r="G1868" s="21" t="n"/>
      <c r="H1868" s="21" t="n"/>
      <c r="I1868" s="21" t="n"/>
      <c r="J1868" s="21" t="n"/>
      <c r="K1868" s="21" t="n"/>
      <c r="L1868" s="21" t="n"/>
      <c r="M1868" s="21" t="n"/>
      <c r="N1868" s="21" t="n"/>
    </row>
    <row r="1869" ht="14.25" customHeight="1" s="474">
      <c r="A1869" s="603" t="n"/>
      <c r="B1869" s="21" t="n"/>
      <c r="C1869" s="21" t="n"/>
      <c r="D1869" s="21" t="n"/>
      <c r="E1869" s="21" t="n"/>
      <c r="F1869" s="21" t="n"/>
      <c r="G1869" s="21" t="n"/>
      <c r="H1869" s="21" t="n"/>
      <c r="I1869" s="21" t="n"/>
      <c r="J1869" s="21" t="n"/>
      <c r="K1869" s="21" t="n"/>
      <c r="L1869" s="21" t="n"/>
      <c r="M1869" s="21" t="n"/>
      <c r="N1869" s="21" t="n"/>
    </row>
    <row r="1870" ht="14.25" customHeight="1" s="474">
      <c r="A1870" s="603" t="n"/>
      <c r="B1870" s="21" t="n"/>
      <c r="C1870" s="21" t="n"/>
      <c r="D1870" s="21" t="n"/>
      <c r="E1870" s="21" t="n"/>
      <c r="F1870" s="21" t="n"/>
      <c r="G1870" s="21" t="n"/>
      <c r="H1870" s="21" t="n"/>
      <c r="I1870" s="21" t="n"/>
      <c r="J1870" s="21" t="n"/>
      <c r="K1870" s="21" t="n"/>
      <c r="L1870" s="21" t="n"/>
      <c r="M1870" s="21" t="n"/>
      <c r="N1870" s="21" t="n"/>
    </row>
    <row r="1871" ht="14.25" customHeight="1" s="474">
      <c r="A1871" s="603" t="n"/>
      <c r="B1871" s="21" t="n"/>
      <c r="C1871" s="21" t="n"/>
      <c r="D1871" s="21" t="n"/>
      <c r="E1871" s="21" t="n"/>
      <c r="F1871" s="21" t="n"/>
      <c r="G1871" s="21" t="n"/>
      <c r="H1871" s="21" t="n"/>
      <c r="I1871" s="21" t="n"/>
      <c r="J1871" s="21" t="n"/>
      <c r="K1871" s="21" t="n"/>
      <c r="L1871" s="21" t="n"/>
      <c r="M1871" s="21" t="n"/>
      <c r="N1871" s="21" t="n"/>
    </row>
    <row r="1872" ht="14.25" customHeight="1" s="474">
      <c r="A1872" s="603" t="n"/>
      <c r="B1872" s="21" t="n"/>
      <c r="C1872" s="21" t="n"/>
      <c r="D1872" s="21" t="n"/>
      <c r="E1872" s="21" t="n"/>
      <c r="F1872" s="21" t="n"/>
      <c r="G1872" s="21" t="n"/>
      <c r="H1872" s="21" t="n"/>
      <c r="I1872" s="21" t="n"/>
      <c r="J1872" s="21" t="n"/>
      <c r="K1872" s="21" t="n"/>
      <c r="L1872" s="21" t="n"/>
      <c r="M1872" s="21" t="n"/>
      <c r="N1872" s="21" t="n"/>
    </row>
    <row r="1873" ht="14.25" customHeight="1" s="474">
      <c r="A1873" s="603" t="n"/>
      <c r="B1873" s="21" t="n"/>
      <c r="C1873" s="21" t="n"/>
      <c r="D1873" s="21" t="n"/>
      <c r="E1873" s="21" t="n"/>
      <c r="F1873" s="21" t="n"/>
      <c r="G1873" s="21" t="n"/>
      <c r="H1873" s="21" t="n"/>
      <c r="I1873" s="21" t="n"/>
      <c r="J1873" s="21" t="n"/>
      <c r="K1873" s="21" t="n"/>
      <c r="L1873" s="21" t="n"/>
      <c r="M1873" s="21" t="n"/>
      <c r="N1873" s="21" t="n"/>
    </row>
    <row r="1874" ht="14.25" customHeight="1" s="474">
      <c r="A1874" s="603" t="n"/>
      <c r="B1874" s="21" t="n"/>
      <c r="C1874" s="21" t="n"/>
      <c r="D1874" s="21" t="n"/>
      <c r="E1874" s="21" t="n"/>
      <c r="F1874" s="21" t="n"/>
      <c r="G1874" s="21" t="n"/>
      <c r="H1874" s="21" t="n"/>
      <c r="I1874" s="21" t="n"/>
      <c r="J1874" s="21" t="n"/>
      <c r="K1874" s="21" t="n"/>
      <c r="L1874" s="21" t="n"/>
      <c r="M1874" s="21" t="n"/>
      <c r="N1874" s="21" t="n"/>
    </row>
    <row r="1875" ht="14.25" customHeight="1" s="474">
      <c r="A1875" s="603" t="n"/>
      <c r="B1875" s="21" t="n"/>
      <c r="C1875" s="21" t="n"/>
      <c r="D1875" s="21" t="n"/>
      <c r="E1875" s="21" t="n"/>
      <c r="F1875" s="21" t="n"/>
      <c r="G1875" s="21" t="n"/>
      <c r="H1875" s="21" t="n"/>
      <c r="I1875" s="21" t="n"/>
      <c r="J1875" s="21" t="n"/>
      <c r="K1875" s="21" t="n"/>
      <c r="L1875" s="21" t="n"/>
      <c r="M1875" s="21" t="n"/>
      <c r="N1875" s="21" t="n"/>
    </row>
    <row r="1876" ht="14.25" customHeight="1" s="474">
      <c r="A1876" s="603" t="n"/>
      <c r="B1876" s="21" t="n"/>
      <c r="C1876" s="21" t="n"/>
      <c r="D1876" s="21" t="n"/>
      <c r="E1876" s="21" t="n"/>
      <c r="F1876" s="21" t="n"/>
      <c r="G1876" s="21" t="n"/>
      <c r="H1876" s="21" t="n"/>
      <c r="I1876" s="21" t="n"/>
      <c r="J1876" s="21" t="n"/>
      <c r="K1876" s="21" t="n"/>
      <c r="L1876" s="21" t="n"/>
      <c r="M1876" s="21" t="n"/>
      <c r="N1876" s="21" t="n"/>
    </row>
    <row r="1877" ht="14.25" customHeight="1" s="474">
      <c r="A1877" s="603" t="n"/>
      <c r="B1877" s="21" t="n"/>
      <c r="C1877" s="21" t="n"/>
      <c r="D1877" s="21" t="n"/>
      <c r="E1877" s="21" t="n"/>
      <c r="F1877" s="21" t="n"/>
      <c r="G1877" s="21" t="n"/>
      <c r="H1877" s="21" t="n"/>
      <c r="I1877" s="21" t="n"/>
      <c r="J1877" s="21" t="n"/>
      <c r="K1877" s="21" t="n"/>
      <c r="L1877" s="21" t="n"/>
      <c r="M1877" s="21" t="n"/>
      <c r="N1877" s="21" t="n"/>
    </row>
    <row r="1878" ht="14.25" customHeight="1" s="474">
      <c r="A1878" s="603" t="n"/>
      <c r="B1878" s="21" t="n"/>
      <c r="C1878" s="21" t="n"/>
      <c r="D1878" s="21" t="n"/>
      <c r="E1878" s="21" t="n"/>
      <c r="F1878" s="21" t="n"/>
      <c r="G1878" s="21" t="n"/>
      <c r="H1878" s="21" t="n"/>
      <c r="I1878" s="21" t="n"/>
      <c r="J1878" s="21" t="n"/>
      <c r="K1878" s="21" t="n"/>
      <c r="L1878" s="21" t="n"/>
      <c r="M1878" s="21" t="n"/>
      <c r="N1878" s="21" t="n"/>
    </row>
    <row r="1879" ht="14.25" customHeight="1" s="474">
      <c r="A1879" s="603" t="n"/>
      <c r="B1879" s="21" t="n"/>
      <c r="C1879" s="21" t="n"/>
      <c r="D1879" s="21" t="n"/>
      <c r="E1879" s="21" t="n"/>
      <c r="F1879" s="21" t="n"/>
      <c r="G1879" s="21" t="n"/>
      <c r="H1879" s="21" t="n"/>
      <c r="I1879" s="21" t="n"/>
      <c r="J1879" s="21" t="n"/>
      <c r="K1879" s="21" t="n"/>
      <c r="L1879" s="21" t="n"/>
      <c r="M1879" s="21" t="n"/>
      <c r="N1879" s="21" t="n"/>
    </row>
    <row r="1880" ht="14.25" customHeight="1" s="474">
      <c r="A1880" s="603" t="n"/>
      <c r="B1880" s="21" t="n"/>
      <c r="C1880" s="21" t="n"/>
      <c r="D1880" s="21" t="n"/>
      <c r="E1880" s="21" t="n"/>
      <c r="F1880" s="21" t="n"/>
      <c r="G1880" s="21" t="n"/>
      <c r="H1880" s="21" t="n"/>
      <c r="I1880" s="21" t="n"/>
      <c r="J1880" s="21" t="n"/>
      <c r="K1880" s="21" t="n"/>
      <c r="L1880" s="21" t="n"/>
      <c r="M1880" s="21" t="n"/>
      <c r="N1880" s="21" t="n"/>
    </row>
    <row r="1881" ht="14.25" customHeight="1" s="474">
      <c r="A1881" s="603" t="n"/>
      <c r="B1881" s="21" t="n"/>
      <c r="C1881" s="21" t="n"/>
      <c r="D1881" s="21" t="n"/>
      <c r="E1881" s="21" t="n"/>
      <c r="F1881" s="21" t="n"/>
      <c r="G1881" s="21" t="n"/>
      <c r="H1881" s="21" t="n"/>
      <c r="I1881" s="21" t="n"/>
      <c r="J1881" s="21" t="n"/>
      <c r="K1881" s="21" t="n"/>
      <c r="L1881" s="21" t="n"/>
      <c r="M1881" s="21" t="n"/>
      <c r="N1881" s="21" t="n"/>
    </row>
    <row r="1882" ht="14.25" customHeight="1" s="474">
      <c r="A1882" s="603" t="n"/>
      <c r="B1882" s="21" t="n"/>
      <c r="C1882" s="21" t="n"/>
      <c r="D1882" s="21" t="n"/>
      <c r="E1882" s="21" t="n"/>
      <c r="F1882" s="21" t="n"/>
      <c r="G1882" s="21" t="n"/>
      <c r="H1882" s="21" t="n"/>
      <c r="I1882" s="21" t="n"/>
      <c r="J1882" s="21" t="n"/>
      <c r="K1882" s="21" t="n"/>
      <c r="L1882" s="21" t="n"/>
      <c r="M1882" s="21" t="n"/>
      <c r="N1882" s="21" t="n"/>
    </row>
    <row r="1883" ht="14.25" customHeight="1" s="474">
      <c r="A1883" s="603" t="n"/>
      <c r="B1883" s="21" t="n"/>
      <c r="C1883" s="21" t="n"/>
      <c r="D1883" s="21" t="n"/>
      <c r="E1883" s="21" t="n"/>
      <c r="F1883" s="21" t="n"/>
      <c r="G1883" s="21" t="n"/>
      <c r="H1883" s="21" t="n"/>
      <c r="I1883" s="21" t="n"/>
      <c r="J1883" s="21" t="n"/>
      <c r="K1883" s="21" t="n"/>
      <c r="L1883" s="21" t="n"/>
      <c r="M1883" s="21" t="n"/>
      <c r="N1883" s="21" t="n"/>
    </row>
    <row r="1884" ht="14.25" customHeight="1" s="474">
      <c r="A1884" s="603" t="n"/>
      <c r="B1884" s="21" t="n"/>
      <c r="C1884" s="21" t="n"/>
      <c r="D1884" s="21" t="n"/>
      <c r="E1884" s="21" t="n"/>
      <c r="F1884" s="21" t="n"/>
      <c r="G1884" s="21" t="n"/>
      <c r="H1884" s="21" t="n"/>
      <c r="I1884" s="21" t="n"/>
      <c r="J1884" s="21" t="n"/>
      <c r="K1884" s="21" t="n"/>
      <c r="L1884" s="21" t="n"/>
      <c r="M1884" s="21" t="n"/>
      <c r="N1884" s="21" t="n"/>
    </row>
    <row r="1885" ht="14.25" customHeight="1" s="474">
      <c r="A1885" s="603" t="n"/>
      <c r="B1885" s="21" t="n"/>
      <c r="C1885" s="21" t="n"/>
      <c r="D1885" s="21" t="n"/>
      <c r="E1885" s="21" t="n"/>
      <c r="F1885" s="21" t="n"/>
      <c r="G1885" s="21" t="n"/>
      <c r="H1885" s="21" t="n"/>
      <c r="I1885" s="21" t="n"/>
      <c r="J1885" s="21" t="n"/>
      <c r="K1885" s="21" t="n"/>
      <c r="L1885" s="21" t="n"/>
      <c r="M1885" s="21" t="n"/>
      <c r="N1885" s="21" t="n"/>
    </row>
    <row r="1886" ht="14.25" customHeight="1" s="474">
      <c r="A1886" s="603" t="n"/>
      <c r="B1886" s="21" t="n"/>
      <c r="C1886" s="21" t="n"/>
      <c r="D1886" s="21" t="n"/>
      <c r="E1886" s="21" t="n"/>
      <c r="F1886" s="21" t="n"/>
      <c r="G1886" s="21" t="n"/>
      <c r="H1886" s="21" t="n"/>
      <c r="I1886" s="21" t="n"/>
      <c r="J1886" s="21" t="n"/>
      <c r="K1886" s="21" t="n"/>
      <c r="L1886" s="21" t="n"/>
      <c r="M1886" s="21" t="n"/>
      <c r="N1886" s="21" t="n"/>
    </row>
    <row r="1887" ht="14.25" customHeight="1" s="474">
      <c r="A1887" s="603" t="n"/>
      <c r="B1887" s="21" t="n"/>
      <c r="C1887" s="21" t="n"/>
      <c r="D1887" s="21" t="n"/>
      <c r="E1887" s="21" t="n"/>
      <c r="F1887" s="21" t="n"/>
      <c r="G1887" s="21" t="n"/>
      <c r="H1887" s="21" t="n"/>
      <c r="I1887" s="21" t="n"/>
      <c r="J1887" s="21" t="n"/>
      <c r="K1887" s="21" t="n"/>
      <c r="L1887" s="21" t="n"/>
      <c r="M1887" s="21" t="n"/>
      <c r="N1887" s="21" t="n"/>
    </row>
    <row r="1888" ht="14.25" customHeight="1" s="474">
      <c r="A1888" s="603" t="n"/>
      <c r="B1888" s="21" t="n"/>
      <c r="C1888" s="21" t="n"/>
      <c r="D1888" s="21" t="n"/>
      <c r="E1888" s="21" t="n"/>
      <c r="F1888" s="21" t="n"/>
      <c r="G1888" s="21" t="n"/>
      <c r="H1888" s="21" t="n"/>
      <c r="I1888" s="21" t="n"/>
      <c r="J1888" s="21" t="n"/>
      <c r="K1888" s="21" t="n"/>
      <c r="L1888" s="21" t="n"/>
      <c r="M1888" s="21" t="n"/>
      <c r="N1888" s="21" t="n"/>
    </row>
    <row r="1889" ht="14.25" customHeight="1" s="474">
      <c r="A1889" s="603" t="n"/>
      <c r="B1889" s="21" t="n"/>
      <c r="C1889" s="21" t="n"/>
      <c r="D1889" s="21" t="n"/>
      <c r="E1889" s="21" t="n"/>
      <c r="F1889" s="21" t="n"/>
      <c r="G1889" s="21" t="n"/>
      <c r="H1889" s="21" t="n"/>
      <c r="I1889" s="21" t="n"/>
      <c r="J1889" s="21" t="n"/>
      <c r="K1889" s="21" t="n"/>
      <c r="L1889" s="21" t="n"/>
      <c r="M1889" s="21" t="n"/>
      <c r="N1889" s="21" t="n"/>
    </row>
    <row r="1890" ht="14.25" customHeight="1" s="474">
      <c r="A1890" s="603" t="n"/>
      <c r="B1890" s="21" t="n"/>
      <c r="C1890" s="21" t="n"/>
      <c r="D1890" s="21" t="n"/>
      <c r="E1890" s="21" t="n"/>
      <c r="F1890" s="21" t="n"/>
      <c r="G1890" s="21" t="n"/>
      <c r="H1890" s="21" t="n"/>
      <c r="I1890" s="21" t="n"/>
      <c r="J1890" s="21" t="n"/>
      <c r="K1890" s="21" t="n"/>
      <c r="L1890" s="21" t="n"/>
      <c r="M1890" s="21" t="n"/>
      <c r="N1890" s="21" t="n"/>
    </row>
    <row r="1891" ht="14.25" customHeight="1" s="474">
      <c r="A1891" s="603" t="n"/>
      <c r="B1891" s="21" t="n"/>
      <c r="C1891" s="21" t="n"/>
      <c r="D1891" s="21" t="n"/>
      <c r="E1891" s="21" t="n"/>
      <c r="F1891" s="21" t="n"/>
      <c r="G1891" s="21" t="n"/>
      <c r="H1891" s="21" t="n"/>
      <c r="I1891" s="21" t="n"/>
      <c r="J1891" s="21" t="n"/>
      <c r="K1891" s="21" t="n"/>
      <c r="L1891" s="21" t="n"/>
      <c r="M1891" s="21" t="n"/>
      <c r="N1891" s="21" t="n"/>
    </row>
    <row r="1892" ht="14.25" customHeight="1" s="474">
      <c r="A1892" s="603" t="n"/>
      <c r="B1892" s="21" t="n"/>
      <c r="C1892" s="21" t="n"/>
      <c r="D1892" s="21" t="n"/>
      <c r="E1892" s="21" t="n"/>
      <c r="F1892" s="21" t="n"/>
      <c r="G1892" s="21" t="n"/>
      <c r="H1892" s="21" t="n"/>
      <c r="I1892" s="21" t="n"/>
      <c r="J1892" s="21" t="n"/>
      <c r="K1892" s="21" t="n"/>
      <c r="L1892" s="21" t="n"/>
      <c r="M1892" s="21" t="n"/>
      <c r="N1892" s="21" t="n"/>
    </row>
    <row r="1893" ht="14.25" customHeight="1" s="474">
      <c r="A1893" s="603" t="n"/>
      <c r="B1893" s="21" t="n"/>
      <c r="C1893" s="21" t="n"/>
      <c r="D1893" s="21" t="n"/>
      <c r="E1893" s="21" t="n"/>
      <c r="F1893" s="21" t="n"/>
      <c r="G1893" s="21" t="n"/>
      <c r="H1893" s="21" t="n"/>
      <c r="I1893" s="21" t="n"/>
      <c r="J1893" s="21" t="n"/>
      <c r="K1893" s="21" t="n"/>
      <c r="L1893" s="21" t="n"/>
      <c r="M1893" s="21" t="n"/>
      <c r="N1893" s="21" t="n"/>
    </row>
    <row r="1894" ht="14.25" customHeight="1" s="474">
      <c r="A1894" s="603" t="n"/>
      <c r="B1894" s="21" t="n"/>
      <c r="C1894" s="21" t="n"/>
      <c r="D1894" s="21" t="n"/>
      <c r="E1894" s="21" t="n"/>
      <c r="F1894" s="21" t="n"/>
      <c r="G1894" s="21" t="n"/>
      <c r="H1894" s="21" t="n"/>
      <c r="I1894" s="21" t="n"/>
      <c r="J1894" s="21" t="n"/>
      <c r="K1894" s="21" t="n"/>
      <c r="L1894" s="21" t="n"/>
      <c r="M1894" s="21" t="n"/>
      <c r="N1894" s="21" t="n"/>
    </row>
    <row r="1895" ht="14.25" customHeight="1" s="474">
      <c r="A1895" s="603" t="n"/>
      <c r="B1895" s="21" t="n"/>
      <c r="C1895" s="21" t="n"/>
      <c r="D1895" s="21" t="n"/>
      <c r="E1895" s="21" t="n"/>
      <c r="F1895" s="21" t="n"/>
      <c r="G1895" s="21" t="n"/>
      <c r="H1895" s="21" t="n"/>
      <c r="I1895" s="21" t="n"/>
      <c r="J1895" s="21" t="n"/>
      <c r="K1895" s="21" t="n"/>
      <c r="L1895" s="21" t="n"/>
      <c r="M1895" s="21" t="n"/>
      <c r="N1895" s="21" t="n"/>
    </row>
    <row r="1896" ht="14.25" customHeight="1" s="474">
      <c r="A1896" s="603" t="n"/>
      <c r="B1896" s="21" t="n"/>
      <c r="C1896" s="21" t="n"/>
      <c r="D1896" s="21" t="n"/>
      <c r="E1896" s="21" t="n"/>
      <c r="F1896" s="21" t="n"/>
      <c r="G1896" s="21" t="n"/>
      <c r="H1896" s="21" t="n"/>
      <c r="I1896" s="21" t="n"/>
      <c r="J1896" s="21" t="n"/>
      <c r="K1896" s="21" t="n"/>
      <c r="L1896" s="21" t="n"/>
      <c r="M1896" s="21" t="n"/>
      <c r="N1896" s="21" t="n"/>
    </row>
    <row r="1897" ht="14.25" customHeight="1" s="474">
      <c r="A1897" s="603" t="n"/>
      <c r="B1897" s="21" t="n"/>
      <c r="C1897" s="21" t="n"/>
      <c r="D1897" s="21" t="n"/>
      <c r="E1897" s="21" t="n"/>
      <c r="F1897" s="21" t="n"/>
      <c r="G1897" s="21" t="n"/>
      <c r="H1897" s="21" t="n"/>
      <c r="I1897" s="21" t="n"/>
      <c r="J1897" s="21" t="n"/>
      <c r="K1897" s="21" t="n"/>
      <c r="L1897" s="21" t="n"/>
      <c r="M1897" s="21" t="n"/>
      <c r="N1897" s="21" t="n"/>
    </row>
    <row r="1898" ht="14.25" customHeight="1" s="474">
      <c r="A1898" s="603" t="n"/>
      <c r="B1898" s="21" t="n"/>
      <c r="C1898" s="21" t="n"/>
      <c r="D1898" s="21" t="n"/>
      <c r="E1898" s="21" t="n"/>
      <c r="F1898" s="21" t="n"/>
      <c r="G1898" s="21" t="n"/>
      <c r="H1898" s="21" t="n"/>
      <c r="I1898" s="21" t="n"/>
      <c r="J1898" s="21" t="n"/>
      <c r="K1898" s="21" t="n"/>
      <c r="L1898" s="21" t="n"/>
      <c r="M1898" s="21" t="n"/>
      <c r="N1898" s="21" t="n"/>
    </row>
    <row r="1899" ht="14.25" customHeight="1" s="474">
      <c r="A1899" s="603" t="n"/>
      <c r="B1899" s="21" t="n"/>
      <c r="C1899" s="21" t="n"/>
      <c r="D1899" s="21" t="n"/>
      <c r="E1899" s="21" t="n"/>
      <c r="F1899" s="21" t="n"/>
      <c r="G1899" s="21" t="n"/>
      <c r="H1899" s="21" t="n"/>
      <c r="I1899" s="21" t="n"/>
      <c r="J1899" s="21" t="n"/>
      <c r="K1899" s="21" t="n"/>
      <c r="L1899" s="21" t="n"/>
      <c r="M1899" s="21" t="n"/>
      <c r="N1899" s="21" t="n"/>
    </row>
    <row r="1900" ht="14.25" customHeight="1" s="474">
      <c r="A1900" s="603" t="n"/>
      <c r="B1900" s="21" t="n"/>
      <c r="C1900" s="21" t="n"/>
      <c r="D1900" s="21" t="n"/>
      <c r="E1900" s="21" t="n"/>
      <c r="F1900" s="21" t="n"/>
      <c r="G1900" s="21" t="n"/>
      <c r="H1900" s="21" t="n"/>
      <c r="I1900" s="21" t="n"/>
      <c r="J1900" s="21" t="n"/>
      <c r="K1900" s="21" t="n"/>
      <c r="L1900" s="21" t="n"/>
      <c r="M1900" s="21" t="n"/>
      <c r="N1900" s="21" t="n"/>
    </row>
    <row r="1901" ht="14.25" customHeight="1" s="474">
      <c r="A1901" s="603" t="n"/>
      <c r="B1901" s="21" t="n"/>
      <c r="C1901" s="21" t="n"/>
      <c r="D1901" s="21" t="n"/>
      <c r="E1901" s="21" t="n"/>
      <c r="F1901" s="21" t="n"/>
      <c r="G1901" s="21" t="n"/>
      <c r="H1901" s="21" t="n"/>
      <c r="I1901" s="21" t="n"/>
      <c r="J1901" s="21" t="n"/>
      <c r="K1901" s="21" t="n"/>
      <c r="L1901" s="21" t="n"/>
      <c r="M1901" s="21" t="n"/>
      <c r="N1901" s="21" t="n"/>
    </row>
    <row r="1902" ht="14.25" customHeight="1" s="474">
      <c r="A1902" s="603" t="n"/>
      <c r="B1902" s="21" t="n"/>
      <c r="C1902" s="21" t="n"/>
      <c r="D1902" s="21" t="n"/>
      <c r="E1902" s="21" t="n"/>
      <c r="F1902" s="21" t="n"/>
      <c r="G1902" s="21" t="n"/>
      <c r="H1902" s="21" t="n"/>
      <c r="I1902" s="21" t="n"/>
      <c r="J1902" s="21" t="n"/>
      <c r="K1902" s="21" t="n"/>
      <c r="L1902" s="21" t="n"/>
      <c r="M1902" s="21" t="n"/>
      <c r="N1902" s="21" t="n"/>
    </row>
    <row r="1903" ht="14.25" customHeight="1" s="474">
      <c r="A1903" s="603" t="n"/>
      <c r="B1903" s="21" t="n"/>
      <c r="C1903" s="21" t="n"/>
      <c r="D1903" s="21" t="n"/>
      <c r="E1903" s="21" t="n"/>
      <c r="F1903" s="21" t="n"/>
      <c r="G1903" s="21" t="n"/>
      <c r="H1903" s="21" t="n"/>
      <c r="I1903" s="21" t="n"/>
      <c r="J1903" s="21" t="n"/>
      <c r="K1903" s="21" t="n"/>
      <c r="L1903" s="21" t="n"/>
      <c r="M1903" s="21" t="n"/>
      <c r="N1903" s="21" t="n"/>
    </row>
    <row r="1904" ht="14.25" customHeight="1" s="474">
      <c r="A1904" s="603" t="n"/>
      <c r="B1904" s="21" t="n"/>
      <c r="C1904" s="21" t="n"/>
      <c r="D1904" s="21" t="n"/>
      <c r="E1904" s="21" t="n"/>
      <c r="F1904" s="21" t="n"/>
      <c r="G1904" s="21" t="n"/>
      <c r="H1904" s="21" t="n"/>
      <c r="I1904" s="21" t="n"/>
      <c r="J1904" s="21" t="n"/>
      <c r="K1904" s="21" t="n"/>
      <c r="L1904" s="21" t="n"/>
      <c r="M1904" s="21" t="n"/>
      <c r="N1904" s="21" t="n"/>
    </row>
    <row r="1905" ht="14.25" customHeight="1" s="474">
      <c r="A1905" s="603" t="n"/>
      <c r="B1905" s="21" t="n"/>
      <c r="C1905" s="21" t="n"/>
      <c r="D1905" s="21" t="n"/>
      <c r="E1905" s="21" t="n"/>
      <c r="F1905" s="21" t="n"/>
      <c r="G1905" s="21" t="n"/>
      <c r="H1905" s="21" t="n"/>
      <c r="I1905" s="21" t="n"/>
      <c r="J1905" s="21" t="n"/>
      <c r="K1905" s="21" t="n"/>
      <c r="L1905" s="21" t="n"/>
      <c r="M1905" s="21" t="n"/>
      <c r="N1905" s="21" t="n"/>
    </row>
    <row r="1906" ht="14.25" customHeight="1" s="474">
      <c r="A1906" s="603" t="n"/>
      <c r="B1906" s="21" t="n"/>
      <c r="C1906" s="21" t="n"/>
      <c r="D1906" s="21" t="n"/>
      <c r="E1906" s="21" t="n"/>
      <c r="F1906" s="21" t="n"/>
      <c r="G1906" s="21" t="n"/>
      <c r="H1906" s="21" t="n"/>
      <c r="I1906" s="21" t="n"/>
      <c r="J1906" s="21" t="n"/>
      <c r="K1906" s="21" t="n"/>
      <c r="L1906" s="21" t="n"/>
      <c r="M1906" s="21" t="n"/>
      <c r="N1906" s="21" t="n"/>
    </row>
    <row r="1907" ht="14.25" customHeight="1" s="474">
      <c r="A1907" s="603" t="n"/>
      <c r="B1907" s="21" t="n"/>
      <c r="C1907" s="21" t="n"/>
      <c r="D1907" s="21" t="n"/>
      <c r="E1907" s="21" t="n"/>
      <c r="F1907" s="21" t="n"/>
      <c r="G1907" s="21" t="n"/>
      <c r="H1907" s="21" t="n"/>
      <c r="I1907" s="21" t="n"/>
      <c r="J1907" s="21" t="n"/>
      <c r="K1907" s="21" t="n"/>
      <c r="L1907" s="21" t="n"/>
      <c r="M1907" s="21" t="n"/>
      <c r="N1907" s="21" t="n"/>
    </row>
    <row r="1908" ht="14.25" customHeight="1" s="474">
      <c r="A1908" s="603" t="n"/>
      <c r="B1908" s="21" t="n"/>
      <c r="C1908" s="21" t="n"/>
      <c r="D1908" s="21" t="n"/>
      <c r="E1908" s="21" t="n"/>
      <c r="F1908" s="21" t="n"/>
      <c r="G1908" s="21" t="n"/>
      <c r="H1908" s="21" t="n"/>
      <c r="I1908" s="21" t="n"/>
      <c r="J1908" s="21" t="n"/>
      <c r="K1908" s="21" t="n"/>
      <c r="L1908" s="21" t="n"/>
      <c r="M1908" s="21" t="n"/>
      <c r="N1908" s="21" t="n"/>
    </row>
    <row r="1909" ht="14.25" customHeight="1" s="474">
      <c r="A1909" s="603" t="n"/>
      <c r="B1909" s="21" t="n"/>
      <c r="C1909" s="21" t="n"/>
      <c r="D1909" s="21" t="n"/>
      <c r="E1909" s="21" t="n"/>
      <c r="F1909" s="21" t="n"/>
      <c r="G1909" s="21" t="n"/>
      <c r="H1909" s="21" t="n"/>
      <c r="I1909" s="21" t="n"/>
      <c r="J1909" s="21" t="n"/>
      <c r="K1909" s="21" t="n"/>
      <c r="L1909" s="21" t="n"/>
      <c r="M1909" s="21" t="n"/>
      <c r="N1909" s="21" t="n"/>
    </row>
    <row r="1910" ht="14.25" customHeight="1" s="474">
      <c r="A1910" s="603" t="n"/>
      <c r="B1910" s="21" t="n"/>
      <c r="C1910" s="21" t="n"/>
      <c r="D1910" s="21" t="n"/>
      <c r="E1910" s="21" t="n"/>
      <c r="F1910" s="21" t="n"/>
      <c r="G1910" s="21" t="n"/>
      <c r="H1910" s="21" t="n"/>
      <c r="I1910" s="21" t="n"/>
      <c r="J1910" s="21" t="n"/>
      <c r="K1910" s="21" t="n"/>
      <c r="L1910" s="21" t="n"/>
      <c r="M1910" s="21" t="n"/>
      <c r="N1910" s="21" t="n"/>
    </row>
    <row r="1911" ht="14.25" customHeight="1" s="474">
      <c r="A1911" s="603" t="n"/>
      <c r="B1911" s="21" t="n"/>
      <c r="C1911" s="21" t="n"/>
      <c r="D1911" s="21" t="n"/>
      <c r="E1911" s="21" t="n"/>
      <c r="F1911" s="21" t="n"/>
      <c r="G1911" s="21" t="n"/>
      <c r="H1911" s="21" t="n"/>
      <c r="I1911" s="21" t="n"/>
      <c r="J1911" s="21" t="n"/>
      <c r="K1911" s="21" t="n"/>
      <c r="L1911" s="21" t="n"/>
      <c r="M1911" s="21" t="n"/>
      <c r="N1911" s="21" t="n"/>
    </row>
    <row r="1912" ht="14.25" customHeight="1" s="474">
      <c r="A1912" s="603" t="n"/>
      <c r="B1912" s="21" t="n"/>
      <c r="C1912" s="21" t="n"/>
      <c r="D1912" s="21" t="n"/>
      <c r="E1912" s="21" t="n"/>
      <c r="F1912" s="21" t="n"/>
      <c r="G1912" s="21" t="n"/>
      <c r="H1912" s="21" t="n"/>
      <c r="I1912" s="21" t="n"/>
      <c r="J1912" s="21" t="n"/>
      <c r="K1912" s="21" t="n"/>
      <c r="L1912" s="21" t="n"/>
      <c r="M1912" s="21" t="n"/>
      <c r="N1912" s="21" t="n"/>
    </row>
    <row r="1913" ht="14.25" customHeight="1" s="474">
      <c r="A1913" s="603" t="n"/>
      <c r="B1913" s="21" t="n"/>
      <c r="C1913" s="21" t="n"/>
      <c r="D1913" s="21" t="n"/>
      <c r="E1913" s="21" t="n"/>
      <c r="F1913" s="21" t="n"/>
      <c r="G1913" s="21" t="n"/>
      <c r="H1913" s="21" t="n"/>
      <c r="I1913" s="21" t="n"/>
      <c r="J1913" s="21" t="n"/>
      <c r="K1913" s="21" t="n"/>
      <c r="L1913" s="21" t="n"/>
      <c r="M1913" s="21" t="n"/>
      <c r="N1913" s="21" t="n"/>
    </row>
    <row r="1914" ht="14.25" customHeight="1" s="474">
      <c r="A1914" s="603" t="n"/>
      <c r="B1914" s="21" t="n"/>
      <c r="C1914" s="21" t="n"/>
      <c r="D1914" s="21" t="n"/>
      <c r="E1914" s="21" t="n"/>
      <c r="F1914" s="21" t="n"/>
      <c r="G1914" s="21" t="n"/>
      <c r="H1914" s="21" t="n"/>
      <c r="I1914" s="21" t="n"/>
      <c r="J1914" s="21" t="n"/>
      <c r="K1914" s="21" t="n"/>
      <c r="L1914" s="21" t="n"/>
      <c r="M1914" s="21" t="n"/>
      <c r="N1914" s="21" t="n"/>
    </row>
    <row r="1915" ht="14.25" customHeight="1" s="474">
      <c r="A1915" s="603" t="n"/>
      <c r="B1915" s="21" t="n"/>
      <c r="C1915" s="21" t="n"/>
      <c r="D1915" s="21" t="n"/>
      <c r="E1915" s="21" t="n"/>
      <c r="F1915" s="21" t="n"/>
      <c r="G1915" s="21" t="n"/>
      <c r="H1915" s="21" t="n"/>
      <c r="I1915" s="21" t="n"/>
      <c r="J1915" s="21" t="n"/>
      <c r="K1915" s="21" t="n"/>
      <c r="L1915" s="21" t="n"/>
      <c r="M1915" s="21" t="n"/>
      <c r="N1915" s="21" t="n"/>
    </row>
    <row r="1916" ht="14.25" customHeight="1" s="474">
      <c r="A1916" s="603" t="n"/>
      <c r="B1916" s="21" t="n"/>
      <c r="C1916" s="21" t="n"/>
      <c r="D1916" s="21" t="n"/>
      <c r="E1916" s="21" t="n"/>
      <c r="F1916" s="21" t="n"/>
      <c r="G1916" s="21" t="n"/>
      <c r="H1916" s="21" t="n"/>
      <c r="I1916" s="21" t="n"/>
      <c r="J1916" s="21" t="n"/>
      <c r="K1916" s="21" t="n"/>
      <c r="L1916" s="21" t="n"/>
      <c r="M1916" s="21" t="n"/>
      <c r="N1916" s="21" t="n"/>
    </row>
    <row r="1917" ht="14.25" customHeight="1" s="474">
      <c r="A1917" s="603" t="n"/>
      <c r="B1917" s="21" t="n"/>
      <c r="C1917" s="21" t="n"/>
      <c r="D1917" s="21" t="n"/>
      <c r="E1917" s="21" t="n"/>
      <c r="F1917" s="21" t="n"/>
      <c r="G1917" s="21" t="n"/>
      <c r="H1917" s="21" t="n"/>
      <c r="I1917" s="21" t="n"/>
      <c r="J1917" s="21" t="n"/>
      <c r="K1917" s="21" t="n"/>
      <c r="L1917" s="21" t="n"/>
      <c r="M1917" s="21" t="n"/>
      <c r="N1917" s="21" t="n"/>
    </row>
    <row r="1918" ht="14.25" customHeight="1" s="474">
      <c r="A1918" s="603" t="n"/>
      <c r="B1918" s="21" t="n"/>
      <c r="C1918" s="21" t="n"/>
      <c r="D1918" s="21" t="n"/>
      <c r="E1918" s="21" t="n"/>
      <c r="F1918" s="21" t="n"/>
      <c r="G1918" s="21" t="n"/>
      <c r="H1918" s="21" t="n"/>
      <c r="I1918" s="21" t="n"/>
      <c r="J1918" s="21" t="n"/>
      <c r="K1918" s="21" t="n"/>
      <c r="L1918" s="21" t="n"/>
      <c r="M1918" s="21" t="n"/>
      <c r="N1918" s="21" t="n"/>
    </row>
    <row r="1919" ht="14.25" customHeight="1" s="474">
      <c r="A1919" s="603" t="n"/>
      <c r="B1919" s="21" t="n"/>
      <c r="C1919" s="21" t="n"/>
      <c r="D1919" s="21" t="n"/>
      <c r="E1919" s="21" t="n"/>
      <c r="F1919" s="21" t="n"/>
      <c r="G1919" s="21" t="n"/>
      <c r="H1919" s="21" t="n"/>
      <c r="I1919" s="21" t="n"/>
      <c r="J1919" s="21" t="n"/>
      <c r="K1919" s="21" t="n"/>
      <c r="L1919" s="21" t="n"/>
      <c r="M1919" s="21" t="n"/>
      <c r="N1919" s="21" t="n"/>
    </row>
    <row r="1920" ht="14.25" customHeight="1" s="474">
      <c r="A1920" s="603" t="n"/>
      <c r="B1920" s="21" t="n"/>
      <c r="C1920" s="21" t="n"/>
      <c r="D1920" s="21" t="n"/>
      <c r="E1920" s="21" t="n"/>
      <c r="F1920" s="21" t="n"/>
      <c r="G1920" s="21" t="n"/>
      <c r="H1920" s="21" t="n"/>
      <c r="I1920" s="21" t="n"/>
      <c r="J1920" s="21" t="n"/>
      <c r="K1920" s="21" t="n"/>
      <c r="L1920" s="21" t="n"/>
      <c r="M1920" s="21" t="n"/>
      <c r="N1920" s="21" t="n"/>
    </row>
    <row r="1921" ht="14.25" customHeight="1" s="474">
      <c r="A1921" s="603" t="n"/>
      <c r="B1921" s="21" t="n"/>
      <c r="C1921" s="21" t="n"/>
      <c r="D1921" s="21" t="n"/>
      <c r="E1921" s="21" t="n"/>
      <c r="F1921" s="21" t="n"/>
      <c r="G1921" s="21" t="n"/>
      <c r="H1921" s="21" t="n"/>
      <c r="I1921" s="21" t="n"/>
      <c r="J1921" s="21" t="n"/>
      <c r="K1921" s="21" t="n"/>
      <c r="L1921" s="21" t="n"/>
      <c r="M1921" s="21" t="n"/>
      <c r="N1921" s="21" t="n"/>
    </row>
    <row r="1922" ht="14.25" customHeight="1" s="474">
      <c r="A1922" s="603" t="n"/>
      <c r="B1922" s="21" t="n"/>
      <c r="C1922" s="21" t="n"/>
      <c r="D1922" s="21" t="n"/>
      <c r="E1922" s="21" t="n"/>
      <c r="F1922" s="21" t="n"/>
      <c r="G1922" s="21" t="n"/>
      <c r="H1922" s="21" t="n"/>
      <c r="I1922" s="21" t="n"/>
      <c r="J1922" s="21" t="n"/>
      <c r="K1922" s="21" t="n"/>
      <c r="L1922" s="21" t="n"/>
      <c r="M1922" s="21" t="n"/>
      <c r="N1922" s="21" t="n"/>
    </row>
    <row r="1923" ht="14.25" customHeight="1" s="474">
      <c r="A1923" s="603" t="n"/>
      <c r="B1923" s="21" t="n"/>
      <c r="C1923" s="21" t="n"/>
      <c r="D1923" s="21" t="n"/>
      <c r="E1923" s="21" t="n"/>
      <c r="F1923" s="21" t="n"/>
      <c r="G1923" s="21" t="n"/>
      <c r="H1923" s="21" t="n"/>
      <c r="I1923" s="21" t="n"/>
      <c r="J1923" s="21" t="n"/>
      <c r="K1923" s="21" t="n"/>
      <c r="L1923" s="21" t="n"/>
      <c r="M1923" s="21" t="n"/>
      <c r="N1923" s="21" t="n"/>
    </row>
    <row r="1924" ht="14.25" customHeight="1" s="474">
      <c r="A1924" s="603" t="n"/>
      <c r="B1924" s="21" t="n"/>
      <c r="C1924" s="21" t="n"/>
      <c r="D1924" s="21" t="n"/>
      <c r="E1924" s="21" t="n"/>
      <c r="F1924" s="21" t="n"/>
      <c r="G1924" s="21" t="n"/>
      <c r="H1924" s="21" t="n"/>
      <c r="I1924" s="21" t="n"/>
      <c r="J1924" s="21" t="n"/>
      <c r="K1924" s="21" t="n"/>
      <c r="L1924" s="21" t="n"/>
      <c r="M1924" s="21" t="n"/>
      <c r="N1924" s="21" t="n"/>
    </row>
    <row r="1925" ht="14.25" customHeight="1" s="474">
      <c r="A1925" s="603" t="n"/>
      <c r="B1925" s="21" t="n"/>
      <c r="C1925" s="21" t="n"/>
      <c r="D1925" s="21" t="n"/>
      <c r="E1925" s="21" t="n"/>
      <c r="F1925" s="21" t="n"/>
      <c r="G1925" s="21" t="n"/>
      <c r="H1925" s="21" t="n"/>
      <c r="I1925" s="21" t="n"/>
      <c r="J1925" s="21" t="n"/>
      <c r="K1925" s="21" t="n"/>
      <c r="L1925" s="21" t="n"/>
      <c r="M1925" s="21" t="n"/>
      <c r="N1925" s="21" t="n"/>
    </row>
    <row r="1926" ht="14.25" customHeight="1" s="474">
      <c r="A1926" s="603" t="n"/>
      <c r="B1926" s="21" t="n"/>
      <c r="C1926" s="21" t="n"/>
      <c r="D1926" s="21" t="n"/>
      <c r="E1926" s="21" t="n"/>
      <c r="F1926" s="21" t="n"/>
      <c r="G1926" s="21" t="n"/>
      <c r="H1926" s="21" t="n"/>
      <c r="I1926" s="21" t="n"/>
      <c r="J1926" s="21" t="n"/>
      <c r="K1926" s="21" t="n"/>
      <c r="L1926" s="21" t="n"/>
      <c r="M1926" s="21" t="n"/>
      <c r="N1926" s="21" t="n"/>
    </row>
    <row r="1927" ht="14.25" customHeight="1" s="474">
      <c r="A1927" s="603" t="n"/>
      <c r="B1927" s="21" t="n"/>
      <c r="C1927" s="21" t="n"/>
      <c r="D1927" s="21" t="n"/>
      <c r="E1927" s="21" t="n"/>
      <c r="F1927" s="21" t="n"/>
      <c r="G1927" s="21" t="n"/>
      <c r="H1927" s="21" t="n"/>
      <c r="I1927" s="21" t="n"/>
      <c r="J1927" s="21" t="n"/>
      <c r="K1927" s="21" t="n"/>
      <c r="L1927" s="21" t="n"/>
      <c r="M1927" s="21" t="n"/>
      <c r="N1927" s="21" t="n"/>
    </row>
    <row r="1928" ht="14.25" customHeight="1" s="474">
      <c r="A1928" s="603" t="n"/>
      <c r="B1928" s="21" t="n"/>
      <c r="C1928" s="21" t="n"/>
      <c r="D1928" s="21" t="n"/>
      <c r="E1928" s="21" t="n"/>
      <c r="F1928" s="21" t="n"/>
      <c r="G1928" s="21" t="n"/>
      <c r="H1928" s="21" t="n"/>
      <c r="I1928" s="21" t="n"/>
      <c r="J1928" s="21" t="n"/>
      <c r="K1928" s="21" t="n"/>
      <c r="L1928" s="21" t="n"/>
      <c r="M1928" s="21" t="n"/>
      <c r="N1928" s="21" t="n"/>
    </row>
    <row r="1929" ht="14.25" customHeight="1" s="474">
      <c r="A1929" s="603" t="n"/>
      <c r="B1929" s="21" t="n"/>
      <c r="C1929" s="21" t="n"/>
      <c r="D1929" s="21" t="n"/>
      <c r="E1929" s="21" t="n"/>
      <c r="F1929" s="21" t="n"/>
      <c r="G1929" s="21" t="n"/>
      <c r="H1929" s="21" t="n"/>
      <c r="I1929" s="21" t="n"/>
      <c r="J1929" s="21" t="n"/>
      <c r="K1929" s="21" t="n"/>
      <c r="L1929" s="21" t="n"/>
      <c r="M1929" s="21" t="n"/>
      <c r="N1929" s="21" t="n"/>
    </row>
    <row r="1930" ht="14.25" customHeight="1" s="474">
      <c r="A1930" s="603" t="n"/>
      <c r="B1930" s="21" t="n"/>
      <c r="C1930" s="21" t="n"/>
      <c r="D1930" s="21" t="n"/>
      <c r="E1930" s="21" t="n"/>
      <c r="F1930" s="21" t="n"/>
      <c r="G1930" s="21" t="n"/>
      <c r="H1930" s="21" t="n"/>
      <c r="I1930" s="21" t="n"/>
      <c r="J1930" s="21" t="n"/>
      <c r="K1930" s="21" t="n"/>
      <c r="L1930" s="21" t="n"/>
      <c r="M1930" s="21" t="n"/>
      <c r="N1930" s="21" t="n"/>
    </row>
    <row r="1931" ht="14.25" customHeight="1" s="474">
      <c r="A1931" s="603" t="n"/>
      <c r="B1931" s="21" t="n"/>
      <c r="C1931" s="21" t="n"/>
      <c r="D1931" s="21" t="n"/>
      <c r="E1931" s="21" t="n"/>
      <c r="F1931" s="21" t="n"/>
      <c r="G1931" s="21" t="n"/>
      <c r="H1931" s="21" t="n"/>
      <c r="I1931" s="21" t="n"/>
      <c r="J1931" s="21" t="n"/>
      <c r="K1931" s="21" t="n"/>
      <c r="L1931" s="21" t="n"/>
      <c r="M1931" s="21" t="n"/>
      <c r="N1931" s="21" t="n"/>
    </row>
    <row r="1932" ht="14.25" customHeight="1" s="474">
      <c r="A1932" s="603" t="n"/>
      <c r="B1932" s="21" t="n"/>
      <c r="C1932" s="21" t="n"/>
      <c r="D1932" s="21" t="n"/>
      <c r="E1932" s="21" t="n"/>
      <c r="F1932" s="21" t="n"/>
      <c r="G1932" s="21" t="n"/>
      <c r="H1932" s="21" t="n"/>
      <c r="I1932" s="21" t="n"/>
      <c r="J1932" s="21" t="n"/>
      <c r="K1932" s="21" t="n"/>
      <c r="L1932" s="21" t="n"/>
      <c r="M1932" s="21" t="n"/>
      <c r="N1932" s="21" t="n"/>
    </row>
    <row r="1933" ht="14.25" customHeight="1" s="474">
      <c r="A1933" s="603" t="n"/>
      <c r="B1933" s="21" t="n"/>
      <c r="C1933" s="21" t="n"/>
      <c r="D1933" s="21" t="n"/>
      <c r="E1933" s="21" t="n"/>
      <c r="F1933" s="21" t="n"/>
      <c r="G1933" s="21" t="n"/>
      <c r="H1933" s="21" t="n"/>
      <c r="I1933" s="21" t="n"/>
      <c r="J1933" s="21" t="n"/>
      <c r="K1933" s="21" t="n"/>
      <c r="L1933" s="21" t="n"/>
      <c r="M1933" s="21" t="n"/>
      <c r="N1933" s="21" t="n"/>
    </row>
    <row r="1934" ht="14.25" customHeight="1" s="474">
      <c r="A1934" s="603" t="n"/>
      <c r="B1934" s="21" t="n"/>
      <c r="C1934" s="21" t="n"/>
      <c r="D1934" s="21" t="n"/>
      <c r="E1934" s="21" t="n"/>
      <c r="F1934" s="21" t="n"/>
      <c r="G1934" s="21" t="n"/>
      <c r="H1934" s="21" t="n"/>
      <c r="I1934" s="21" t="n"/>
      <c r="J1934" s="21" t="n"/>
      <c r="K1934" s="21" t="n"/>
      <c r="L1934" s="21" t="n"/>
      <c r="M1934" s="21" t="n"/>
      <c r="N1934" s="21" t="n"/>
    </row>
    <row r="1935" ht="14.25" customHeight="1" s="474">
      <c r="A1935" s="603" t="n"/>
      <c r="B1935" s="21" t="n"/>
      <c r="C1935" s="21" t="n"/>
      <c r="D1935" s="21" t="n"/>
      <c r="E1935" s="21" t="n"/>
      <c r="F1935" s="21" t="n"/>
      <c r="G1935" s="21" t="n"/>
      <c r="H1935" s="21" t="n"/>
      <c r="I1935" s="21" t="n"/>
      <c r="J1935" s="21" t="n"/>
      <c r="K1935" s="21" t="n"/>
      <c r="L1935" s="21" t="n"/>
      <c r="M1935" s="21" t="n"/>
      <c r="N1935" s="21" t="n"/>
    </row>
    <row r="1936" ht="14.25" customHeight="1" s="474">
      <c r="A1936" s="603" t="n"/>
      <c r="B1936" s="21" t="n"/>
      <c r="C1936" s="21" t="n"/>
      <c r="D1936" s="21" t="n"/>
      <c r="E1936" s="21" t="n"/>
      <c r="F1936" s="21" t="n"/>
      <c r="G1936" s="21" t="n"/>
      <c r="H1936" s="21" t="n"/>
      <c r="I1936" s="21" t="n"/>
      <c r="J1936" s="21" t="n"/>
      <c r="K1936" s="21" t="n"/>
      <c r="L1936" s="21" t="n"/>
      <c r="M1936" s="21" t="n"/>
      <c r="N1936" s="21" t="n"/>
    </row>
    <row r="1937" ht="14.25" customHeight="1" s="474">
      <c r="A1937" s="603" t="n"/>
      <c r="B1937" s="21" t="n"/>
      <c r="C1937" s="21" t="n"/>
      <c r="D1937" s="21" t="n"/>
      <c r="E1937" s="21" t="n"/>
      <c r="F1937" s="21" t="n"/>
      <c r="G1937" s="21" t="n"/>
      <c r="H1937" s="21" t="n"/>
      <c r="I1937" s="21" t="n"/>
      <c r="J1937" s="21" t="n"/>
      <c r="K1937" s="21" t="n"/>
      <c r="L1937" s="21" t="n"/>
      <c r="M1937" s="21" t="n"/>
      <c r="N1937" s="21" t="n"/>
    </row>
    <row r="1938" ht="14.25" customHeight="1" s="474">
      <c r="A1938" s="603" t="n"/>
      <c r="B1938" s="21" t="n"/>
      <c r="C1938" s="21" t="n"/>
      <c r="D1938" s="21" t="n"/>
      <c r="E1938" s="21" t="n"/>
      <c r="F1938" s="21" t="n"/>
      <c r="G1938" s="21" t="n"/>
      <c r="H1938" s="21" t="n"/>
      <c r="I1938" s="21" t="n"/>
      <c r="J1938" s="21" t="n"/>
      <c r="K1938" s="21" t="n"/>
      <c r="L1938" s="21" t="n"/>
      <c r="M1938" s="21" t="n"/>
      <c r="N1938" s="21" t="n"/>
    </row>
    <row r="1939" ht="14.25" customHeight="1" s="474">
      <c r="A1939" s="603" t="n"/>
      <c r="B1939" s="21" t="n"/>
      <c r="C1939" s="21" t="n"/>
      <c r="D1939" s="21" t="n"/>
      <c r="E1939" s="21" t="n"/>
      <c r="F1939" s="21" t="n"/>
      <c r="G1939" s="21" t="n"/>
      <c r="H1939" s="21" t="n"/>
      <c r="I1939" s="21" t="n"/>
      <c r="J1939" s="21" t="n"/>
      <c r="K1939" s="21" t="n"/>
      <c r="L1939" s="21" t="n"/>
      <c r="M1939" s="21" t="n"/>
      <c r="N1939" s="21" t="n"/>
    </row>
    <row r="1940" ht="14.25" customHeight="1" s="474">
      <c r="A1940" s="603" t="n"/>
      <c r="B1940" s="21" t="n"/>
      <c r="C1940" s="21" t="n"/>
      <c r="D1940" s="21" t="n"/>
      <c r="E1940" s="21" t="n"/>
      <c r="F1940" s="21" t="n"/>
      <c r="G1940" s="21" t="n"/>
      <c r="H1940" s="21" t="n"/>
      <c r="I1940" s="21" t="n"/>
      <c r="J1940" s="21" t="n"/>
      <c r="K1940" s="21" t="n"/>
      <c r="L1940" s="21" t="n"/>
      <c r="M1940" s="21" t="n"/>
      <c r="N1940" s="21" t="n"/>
    </row>
    <row r="1941" ht="14.25" customHeight="1" s="474">
      <c r="A1941" s="603" t="n"/>
      <c r="B1941" s="21" t="n"/>
      <c r="C1941" s="21" t="n"/>
      <c r="D1941" s="21" t="n"/>
      <c r="E1941" s="21" t="n"/>
      <c r="F1941" s="21" t="n"/>
      <c r="G1941" s="21" t="n"/>
      <c r="H1941" s="21" t="n"/>
      <c r="I1941" s="21" t="n"/>
      <c r="J1941" s="21" t="n"/>
      <c r="K1941" s="21" t="n"/>
      <c r="L1941" s="21" t="n"/>
      <c r="M1941" s="21" t="n"/>
      <c r="N1941" s="21" t="n"/>
    </row>
    <row r="1942" ht="14.25" customHeight="1" s="474">
      <c r="A1942" s="603" t="n"/>
      <c r="B1942" s="21" t="n"/>
      <c r="C1942" s="21" t="n"/>
      <c r="D1942" s="21" t="n"/>
      <c r="E1942" s="21" t="n"/>
      <c r="F1942" s="21" t="n"/>
      <c r="G1942" s="21" t="n"/>
      <c r="H1942" s="21" t="n"/>
      <c r="I1942" s="21" t="n"/>
      <c r="J1942" s="21" t="n"/>
      <c r="K1942" s="21" t="n"/>
      <c r="L1942" s="21" t="n"/>
      <c r="M1942" s="21" t="n"/>
      <c r="N1942" s="21" t="n"/>
    </row>
    <row r="1943" ht="14.25" customHeight="1" s="474">
      <c r="A1943" s="603" t="n"/>
      <c r="B1943" s="21" t="n"/>
      <c r="C1943" s="21" t="n"/>
      <c r="D1943" s="21" t="n"/>
      <c r="E1943" s="21" t="n"/>
      <c r="F1943" s="21" t="n"/>
      <c r="G1943" s="21" t="n"/>
      <c r="H1943" s="21" t="n"/>
      <c r="I1943" s="21" t="n"/>
      <c r="J1943" s="21" t="n"/>
      <c r="K1943" s="21" t="n"/>
      <c r="L1943" s="21" t="n"/>
      <c r="M1943" s="21" t="n"/>
      <c r="N1943" s="21" t="n"/>
    </row>
    <row r="1944" ht="14.25" customHeight="1" s="474">
      <c r="A1944" s="603" t="n"/>
      <c r="B1944" s="21" t="n"/>
      <c r="C1944" s="21" t="n"/>
      <c r="D1944" s="21" t="n"/>
      <c r="E1944" s="21" t="n"/>
      <c r="F1944" s="21" t="n"/>
      <c r="G1944" s="21" t="n"/>
      <c r="H1944" s="21" t="n"/>
      <c r="I1944" s="21" t="n"/>
      <c r="J1944" s="21" t="n"/>
      <c r="K1944" s="21" t="n"/>
      <c r="L1944" s="21" t="n"/>
      <c r="M1944" s="21" t="n"/>
      <c r="N1944" s="21" t="n"/>
    </row>
    <row r="1945" ht="14.25" customHeight="1" s="474">
      <c r="A1945" s="603" t="n"/>
      <c r="B1945" s="21" t="n"/>
      <c r="C1945" s="21" t="n"/>
      <c r="D1945" s="21" t="n"/>
      <c r="E1945" s="21" t="n"/>
      <c r="F1945" s="21" t="n"/>
      <c r="G1945" s="21" t="n"/>
      <c r="H1945" s="21" t="n"/>
      <c r="I1945" s="21" t="n"/>
      <c r="J1945" s="21" t="n"/>
      <c r="K1945" s="21" t="n"/>
      <c r="L1945" s="21" t="n"/>
      <c r="M1945" s="21" t="n"/>
      <c r="N1945" s="21" t="n"/>
    </row>
    <row r="1946" ht="14.25" customHeight="1" s="474">
      <c r="A1946" s="603" t="n"/>
      <c r="B1946" s="21" t="n"/>
      <c r="C1946" s="21" t="n"/>
      <c r="D1946" s="21" t="n"/>
      <c r="E1946" s="21" t="n"/>
      <c r="F1946" s="21" t="n"/>
      <c r="G1946" s="21" t="n"/>
      <c r="H1946" s="21" t="n"/>
      <c r="I1946" s="21" t="n"/>
      <c r="J1946" s="21" t="n"/>
      <c r="K1946" s="21" t="n"/>
      <c r="L1946" s="21" t="n"/>
      <c r="M1946" s="21" t="n"/>
      <c r="N1946" s="21" t="n"/>
    </row>
    <row r="1947" ht="14.25" customHeight="1" s="474">
      <c r="A1947" s="603" t="n"/>
      <c r="B1947" s="21" t="n"/>
      <c r="C1947" s="21" t="n"/>
      <c r="D1947" s="21" t="n"/>
      <c r="E1947" s="21" t="n"/>
      <c r="F1947" s="21" t="n"/>
      <c r="G1947" s="21" t="n"/>
      <c r="H1947" s="21" t="n"/>
      <c r="I1947" s="21" t="n"/>
      <c r="J1947" s="21" t="n"/>
      <c r="K1947" s="21" t="n"/>
      <c r="L1947" s="21" t="n"/>
      <c r="M1947" s="21" t="n"/>
      <c r="N1947" s="21" t="n"/>
    </row>
    <row r="1948" ht="14.25" customHeight="1" s="474">
      <c r="A1948" s="603" t="n"/>
      <c r="B1948" s="21" t="n"/>
      <c r="C1948" s="21" t="n"/>
      <c r="D1948" s="21" t="n"/>
      <c r="E1948" s="21" t="n"/>
      <c r="F1948" s="21" t="n"/>
      <c r="G1948" s="21" t="n"/>
      <c r="H1948" s="21" t="n"/>
      <c r="I1948" s="21" t="n"/>
      <c r="J1948" s="21" t="n"/>
      <c r="K1948" s="21" t="n"/>
      <c r="L1948" s="21" t="n"/>
      <c r="M1948" s="21" t="n"/>
      <c r="N1948" s="21" t="n"/>
    </row>
    <row r="1949" ht="14.25" customHeight="1" s="474">
      <c r="A1949" s="603" t="n"/>
      <c r="B1949" s="21" t="n"/>
      <c r="C1949" s="21" t="n"/>
      <c r="D1949" s="21" t="n"/>
      <c r="E1949" s="21" t="n"/>
      <c r="F1949" s="21" t="n"/>
      <c r="G1949" s="21" t="n"/>
      <c r="H1949" s="21" t="n"/>
      <c r="I1949" s="21" t="n"/>
      <c r="J1949" s="21" t="n"/>
      <c r="K1949" s="21" t="n"/>
      <c r="L1949" s="21" t="n"/>
      <c r="M1949" s="21" t="n"/>
      <c r="N1949" s="21" t="n"/>
    </row>
    <row r="1950" ht="14.25" customHeight="1" s="474">
      <c r="A1950" s="603" t="n"/>
      <c r="B1950" s="21" t="n"/>
      <c r="C1950" s="21" t="n"/>
      <c r="D1950" s="21" t="n"/>
      <c r="E1950" s="21" t="n"/>
      <c r="F1950" s="21" t="n"/>
      <c r="G1950" s="21" t="n"/>
      <c r="H1950" s="21" t="n"/>
      <c r="I1950" s="21" t="n"/>
      <c r="J1950" s="21" t="n"/>
      <c r="K1950" s="21" t="n"/>
      <c r="L1950" s="21" t="n"/>
      <c r="M1950" s="21" t="n"/>
      <c r="N1950" s="21" t="n"/>
    </row>
    <row r="1951" ht="14.25" customHeight="1" s="474">
      <c r="A1951" s="603" t="n"/>
      <c r="B1951" s="21" t="n"/>
      <c r="C1951" s="21" t="n"/>
      <c r="D1951" s="21" t="n"/>
      <c r="E1951" s="21" t="n"/>
      <c r="F1951" s="21" t="n"/>
      <c r="G1951" s="21" t="n"/>
      <c r="H1951" s="21" t="n"/>
      <c r="I1951" s="21" t="n"/>
      <c r="J1951" s="21" t="n"/>
      <c r="K1951" s="21" t="n"/>
      <c r="L1951" s="21" t="n"/>
      <c r="M1951" s="21" t="n"/>
      <c r="N1951" s="21" t="n"/>
    </row>
    <row r="1952" ht="14.25" customHeight="1" s="474">
      <c r="A1952" s="603" t="n"/>
      <c r="B1952" s="21" t="n"/>
      <c r="C1952" s="21" t="n"/>
      <c r="D1952" s="21" t="n"/>
      <c r="E1952" s="21" t="n"/>
      <c r="F1952" s="21" t="n"/>
      <c r="G1952" s="21" t="n"/>
      <c r="H1952" s="21" t="n"/>
      <c r="I1952" s="21" t="n"/>
      <c r="J1952" s="21" t="n"/>
      <c r="K1952" s="21" t="n"/>
      <c r="L1952" s="21" t="n"/>
      <c r="M1952" s="21" t="n"/>
      <c r="N1952" s="21" t="n"/>
    </row>
    <row r="1953" ht="14.25" customHeight="1" s="474">
      <c r="A1953" s="603" t="n"/>
      <c r="B1953" s="21" t="n"/>
      <c r="C1953" s="21" t="n"/>
      <c r="D1953" s="21" t="n"/>
      <c r="E1953" s="21" t="n"/>
      <c r="F1953" s="21" t="n"/>
      <c r="G1953" s="21" t="n"/>
      <c r="H1953" s="21" t="n"/>
      <c r="I1953" s="21" t="n"/>
      <c r="J1953" s="21" t="n"/>
      <c r="K1953" s="21" t="n"/>
      <c r="L1953" s="21" t="n"/>
      <c r="M1953" s="21" t="n"/>
      <c r="N1953" s="21" t="n"/>
    </row>
    <row r="1954" ht="14.25" customHeight="1" s="474">
      <c r="A1954" s="603" t="n"/>
      <c r="B1954" s="21" t="n"/>
      <c r="C1954" s="21" t="n"/>
      <c r="D1954" s="21" t="n"/>
      <c r="E1954" s="21" t="n"/>
      <c r="F1954" s="21" t="n"/>
      <c r="G1954" s="21" t="n"/>
      <c r="H1954" s="21" t="n"/>
      <c r="I1954" s="21" t="n"/>
      <c r="J1954" s="21" t="n"/>
      <c r="K1954" s="21" t="n"/>
      <c r="L1954" s="21" t="n"/>
      <c r="M1954" s="21" t="n"/>
      <c r="N1954" s="21" t="n"/>
    </row>
    <row r="1955" ht="14.25" customHeight="1" s="474">
      <c r="A1955" s="603" t="n"/>
      <c r="B1955" s="21" t="n"/>
      <c r="C1955" s="21" t="n"/>
      <c r="D1955" s="21" t="n"/>
      <c r="E1955" s="21" t="n"/>
      <c r="F1955" s="21" t="n"/>
      <c r="G1955" s="21" t="n"/>
      <c r="H1955" s="21" t="n"/>
      <c r="I1955" s="21" t="n"/>
      <c r="J1955" s="21" t="n"/>
      <c r="K1955" s="21" t="n"/>
      <c r="L1955" s="21" t="n"/>
      <c r="M1955" s="21" t="n"/>
      <c r="N1955" s="21" t="n"/>
    </row>
    <row r="1956" ht="14.25" customHeight="1" s="474">
      <c r="A1956" s="603" t="n"/>
      <c r="B1956" s="21" t="n"/>
      <c r="C1956" s="21" t="n"/>
      <c r="D1956" s="21" t="n"/>
      <c r="E1956" s="21" t="n"/>
      <c r="F1956" s="21" t="n"/>
      <c r="G1956" s="21" t="n"/>
      <c r="H1956" s="21" t="n"/>
      <c r="I1956" s="21" t="n"/>
      <c r="J1956" s="21" t="n"/>
      <c r="K1956" s="21" t="n"/>
      <c r="L1956" s="21" t="n"/>
      <c r="M1956" s="21" t="n"/>
      <c r="N1956" s="21" t="n"/>
    </row>
    <row r="1957" ht="14.25" customHeight="1" s="474">
      <c r="A1957" s="603" t="n"/>
      <c r="B1957" s="21" t="n"/>
      <c r="C1957" s="21" t="n"/>
      <c r="D1957" s="21" t="n"/>
      <c r="E1957" s="21" t="n"/>
      <c r="F1957" s="21" t="n"/>
      <c r="G1957" s="21" t="n"/>
      <c r="H1957" s="21" t="n"/>
      <c r="I1957" s="21" t="n"/>
      <c r="J1957" s="21" t="n"/>
      <c r="K1957" s="21" t="n"/>
      <c r="L1957" s="21" t="n"/>
      <c r="M1957" s="21" t="n"/>
      <c r="N1957" s="21" t="n"/>
    </row>
    <row r="1958" ht="14.25" customHeight="1" s="474">
      <c r="A1958" s="603" t="n"/>
      <c r="B1958" s="21" t="n"/>
      <c r="C1958" s="21" t="n"/>
      <c r="D1958" s="21" t="n"/>
      <c r="E1958" s="21" t="n"/>
      <c r="F1958" s="21" t="n"/>
      <c r="G1958" s="21" t="n"/>
      <c r="H1958" s="21" t="n"/>
      <c r="I1958" s="21" t="n"/>
      <c r="J1958" s="21" t="n"/>
      <c r="K1958" s="21" t="n"/>
      <c r="L1958" s="21" t="n"/>
      <c r="M1958" s="21" t="n"/>
      <c r="N1958" s="21" t="n"/>
    </row>
    <row r="1959" ht="14.25" customHeight="1" s="474">
      <c r="A1959" s="603" t="n"/>
      <c r="B1959" s="21" t="n"/>
      <c r="C1959" s="21" t="n"/>
      <c r="D1959" s="21" t="n"/>
      <c r="E1959" s="21" t="n"/>
      <c r="F1959" s="21" t="n"/>
      <c r="G1959" s="21" t="n"/>
      <c r="H1959" s="21" t="n"/>
      <c r="I1959" s="21" t="n"/>
      <c r="J1959" s="21" t="n"/>
      <c r="K1959" s="21" t="n"/>
      <c r="L1959" s="21" t="n"/>
      <c r="M1959" s="21" t="n"/>
      <c r="N1959" s="21" t="n"/>
    </row>
    <row r="1960" ht="14.25" customHeight="1" s="474">
      <c r="A1960" s="603" t="n"/>
      <c r="B1960" s="21" t="n"/>
      <c r="C1960" s="21" t="n"/>
      <c r="D1960" s="21" t="n"/>
      <c r="E1960" s="21" t="n"/>
      <c r="F1960" s="21" t="n"/>
      <c r="G1960" s="21" t="n"/>
      <c r="H1960" s="21" t="n"/>
      <c r="I1960" s="21" t="n"/>
      <c r="J1960" s="21" t="n"/>
      <c r="K1960" s="21" t="n"/>
      <c r="L1960" s="21" t="n"/>
      <c r="M1960" s="21" t="n"/>
      <c r="N1960" s="21" t="n"/>
    </row>
    <row r="1961" ht="14.25" customHeight="1" s="474">
      <c r="A1961" s="603" t="n"/>
      <c r="B1961" s="21" t="n"/>
      <c r="C1961" s="21" t="n"/>
      <c r="D1961" s="21" t="n"/>
      <c r="E1961" s="21" t="n"/>
      <c r="F1961" s="21" t="n"/>
      <c r="G1961" s="21" t="n"/>
      <c r="H1961" s="21" t="n"/>
      <c r="I1961" s="21" t="n"/>
      <c r="J1961" s="21" t="n"/>
      <c r="K1961" s="21" t="n"/>
      <c r="L1961" s="21" t="n"/>
      <c r="M1961" s="21" t="n"/>
      <c r="N1961" s="21" t="n"/>
    </row>
    <row r="1962" ht="14.25" customHeight="1" s="474">
      <c r="A1962" s="603" t="n"/>
      <c r="B1962" s="21" t="n"/>
      <c r="C1962" s="21" t="n"/>
      <c r="D1962" s="21" t="n"/>
      <c r="E1962" s="21" t="n"/>
      <c r="F1962" s="21" t="n"/>
      <c r="G1962" s="21" t="n"/>
      <c r="H1962" s="21" t="n"/>
      <c r="I1962" s="21" t="n"/>
      <c r="J1962" s="21" t="n"/>
      <c r="K1962" s="21" t="n"/>
      <c r="L1962" s="21" t="n"/>
      <c r="M1962" s="21" t="n"/>
      <c r="N1962" s="21" t="n"/>
    </row>
    <row r="1963" ht="14.25" customHeight="1" s="474">
      <c r="A1963" s="603" t="n"/>
      <c r="B1963" s="21" t="n"/>
      <c r="C1963" s="21" t="n"/>
      <c r="D1963" s="21" t="n"/>
      <c r="E1963" s="21" t="n"/>
      <c r="F1963" s="21" t="n"/>
      <c r="G1963" s="21" t="n"/>
      <c r="H1963" s="21" t="n"/>
      <c r="I1963" s="21" t="n"/>
      <c r="J1963" s="21" t="n"/>
      <c r="K1963" s="21" t="n"/>
      <c r="L1963" s="21" t="n"/>
      <c r="M1963" s="21" t="n"/>
      <c r="N1963" s="21" t="n"/>
    </row>
    <row r="1964" ht="14.25" customHeight="1" s="474">
      <c r="A1964" s="603" t="n"/>
      <c r="B1964" s="21" t="n"/>
      <c r="C1964" s="21" t="n"/>
      <c r="D1964" s="21" t="n"/>
      <c r="E1964" s="21" t="n"/>
      <c r="F1964" s="21" t="n"/>
      <c r="G1964" s="21" t="n"/>
      <c r="H1964" s="21" t="n"/>
      <c r="I1964" s="21" t="n"/>
      <c r="J1964" s="21" t="n"/>
      <c r="K1964" s="21" t="n"/>
      <c r="L1964" s="21" t="n"/>
      <c r="M1964" s="21" t="n"/>
      <c r="N1964" s="21" t="n"/>
    </row>
    <row r="1965" ht="14.25" customHeight="1" s="474">
      <c r="A1965" s="603" t="n"/>
      <c r="B1965" s="21" t="n"/>
      <c r="C1965" s="21" t="n"/>
      <c r="D1965" s="21" t="n"/>
      <c r="E1965" s="21" t="n"/>
      <c r="F1965" s="21" t="n"/>
      <c r="G1965" s="21" t="n"/>
      <c r="H1965" s="21" t="n"/>
      <c r="I1965" s="21" t="n"/>
      <c r="J1965" s="21" t="n"/>
      <c r="K1965" s="21" t="n"/>
      <c r="L1965" s="21" t="n"/>
      <c r="M1965" s="21" t="n"/>
      <c r="N1965" s="21" t="n"/>
    </row>
    <row r="1966" ht="14.25" customHeight="1" s="474">
      <c r="A1966" s="603" t="n"/>
      <c r="B1966" s="21" t="n"/>
      <c r="C1966" s="21" t="n"/>
      <c r="D1966" s="21" t="n"/>
      <c r="E1966" s="21" t="n"/>
      <c r="F1966" s="21" t="n"/>
      <c r="G1966" s="21" t="n"/>
      <c r="H1966" s="21" t="n"/>
      <c r="I1966" s="21" t="n"/>
      <c r="J1966" s="21" t="n"/>
      <c r="K1966" s="21" t="n"/>
      <c r="L1966" s="21" t="n"/>
      <c r="M1966" s="21" t="n"/>
      <c r="N1966" s="21" t="n"/>
    </row>
    <row r="1967" ht="14.25" customHeight="1" s="474">
      <c r="A1967" s="603" t="n"/>
      <c r="B1967" s="21" t="n"/>
      <c r="C1967" s="21" t="n"/>
      <c r="D1967" s="21" t="n"/>
      <c r="E1967" s="21" t="n"/>
      <c r="F1967" s="21" t="n"/>
      <c r="G1967" s="21" t="n"/>
      <c r="H1967" s="21" t="n"/>
      <c r="I1967" s="21" t="n"/>
      <c r="J1967" s="21" t="n"/>
      <c r="K1967" s="21" t="n"/>
      <c r="L1967" s="21" t="n"/>
      <c r="M1967" s="21" t="n"/>
      <c r="N1967" s="21" t="n"/>
    </row>
    <row r="1968" ht="14.25" customHeight="1" s="474">
      <c r="A1968" s="603" t="n"/>
      <c r="B1968" s="21" t="n"/>
      <c r="C1968" s="21" t="n"/>
      <c r="D1968" s="21" t="n"/>
      <c r="E1968" s="21" t="n"/>
      <c r="F1968" s="21" t="n"/>
      <c r="G1968" s="21" t="n"/>
      <c r="H1968" s="21" t="n"/>
      <c r="I1968" s="21" t="n"/>
      <c r="J1968" s="21" t="n"/>
      <c r="K1968" s="21" t="n"/>
      <c r="L1968" s="21" t="n"/>
      <c r="M1968" s="21" t="n"/>
      <c r="N1968" s="21" t="n"/>
    </row>
    <row r="1969" ht="14.25" customHeight="1" s="474">
      <c r="A1969" s="603" t="n"/>
      <c r="B1969" s="21" t="n"/>
      <c r="C1969" s="21" t="n"/>
      <c r="D1969" s="21" t="n"/>
      <c r="E1969" s="21" t="n"/>
      <c r="F1969" s="21" t="n"/>
      <c r="G1969" s="21" t="n"/>
      <c r="H1969" s="21" t="n"/>
      <c r="I1969" s="21" t="n"/>
      <c r="J1969" s="21" t="n"/>
      <c r="K1969" s="21" t="n"/>
      <c r="L1969" s="21" t="n"/>
      <c r="M1969" s="21" t="n"/>
      <c r="N1969" s="21" t="n"/>
    </row>
    <row r="1970" ht="14.25" customHeight="1" s="474">
      <c r="A1970" s="603" t="n"/>
      <c r="B1970" s="21" t="n"/>
      <c r="C1970" s="21" t="n"/>
      <c r="D1970" s="21" t="n"/>
      <c r="E1970" s="21" t="n"/>
      <c r="F1970" s="21" t="n"/>
      <c r="G1970" s="21" t="n"/>
      <c r="H1970" s="21" t="n"/>
      <c r="I1970" s="21" t="n"/>
      <c r="J1970" s="21" t="n"/>
      <c r="K1970" s="21" t="n"/>
      <c r="L1970" s="21" t="n"/>
      <c r="M1970" s="21" t="n"/>
      <c r="N1970" s="21" t="n"/>
    </row>
    <row r="1971" ht="14.25" customHeight="1" s="474">
      <c r="A1971" s="603" t="n"/>
      <c r="B1971" s="21" t="n"/>
      <c r="C1971" s="21" t="n"/>
      <c r="D1971" s="21" t="n"/>
      <c r="E1971" s="21" t="n"/>
      <c r="F1971" s="21" t="n"/>
      <c r="G1971" s="21" t="n"/>
      <c r="H1971" s="21" t="n"/>
      <c r="I1971" s="21" t="n"/>
      <c r="J1971" s="21" t="n"/>
      <c r="K1971" s="21" t="n"/>
      <c r="L1971" s="21" t="n"/>
      <c r="M1971" s="21" t="n"/>
      <c r="N1971" s="21" t="n"/>
    </row>
    <row r="1972" ht="14.25" customHeight="1" s="474">
      <c r="A1972" s="603" t="n"/>
      <c r="B1972" s="21" t="n"/>
      <c r="C1972" s="21" t="n"/>
      <c r="D1972" s="21" t="n"/>
      <c r="E1972" s="21" t="n"/>
      <c r="F1972" s="21" t="n"/>
      <c r="G1972" s="21" t="n"/>
      <c r="H1972" s="21" t="n"/>
      <c r="I1972" s="21" t="n"/>
      <c r="J1972" s="21" t="n"/>
      <c r="K1972" s="21" t="n"/>
      <c r="L1972" s="21" t="n"/>
      <c r="M1972" s="21" t="n"/>
      <c r="N1972" s="21" t="n"/>
    </row>
    <row r="1973" ht="14.25" customHeight="1" s="474">
      <c r="A1973" s="603" t="n"/>
      <c r="B1973" s="21" t="n"/>
      <c r="C1973" s="21" t="n"/>
      <c r="D1973" s="21" t="n"/>
      <c r="E1973" s="21" t="n"/>
      <c r="F1973" s="21" t="n"/>
      <c r="G1973" s="21" t="n"/>
      <c r="H1973" s="21" t="n"/>
      <c r="I1973" s="21" t="n"/>
      <c r="J1973" s="21" t="n"/>
      <c r="K1973" s="21" t="n"/>
      <c r="L1973" s="21" t="n"/>
      <c r="M1973" s="21" t="n"/>
      <c r="N1973" s="21" t="n"/>
    </row>
    <row r="1974" ht="14.25" customHeight="1" s="474">
      <c r="A1974" s="603" t="n"/>
      <c r="B1974" s="21" t="n"/>
      <c r="C1974" s="21" t="n"/>
      <c r="D1974" s="21" t="n"/>
      <c r="E1974" s="21" t="n"/>
      <c r="F1974" s="21" t="n"/>
      <c r="G1974" s="21" t="n"/>
      <c r="H1974" s="21" t="n"/>
      <c r="I1974" s="21" t="n"/>
      <c r="J1974" s="21" t="n"/>
      <c r="K1974" s="21" t="n"/>
      <c r="L1974" s="21" t="n"/>
      <c r="M1974" s="21" t="n"/>
      <c r="N1974" s="21" t="n"/>
    </row>
    <row r="1975" ht="14.25" customHeight="1" s="474">
      <c r="A1975" s="603" t="n"/>
      <c r="B1975" s="21" t="n"/>
      <c r="C1975" s="21" t="n"/>
      <c r="D1975" s="21" t="n"/>
      <c r="E1975" s="21" t="n"/>
      <c r="F1975" s="21" t="n"/>
      <c r="G1975" s="21" t="n"/>
      <c r="H1975" s="21" t="n"/>
      <c r="I1975" s="21" t="n"/>
      <c r="J1975" s="21" t="n"/>
      <c r="K1975" s="21" t="n"/>
      <c r="L1975" s="21" t="n"/>
      <c r="M1975" s="21" t="n"/>
      <c r="N1975" s="21" t="n"/>
    </row>
    <row r="1976" ht="14.25" customHeight="1" s="474">
      <c r="A1976" s="603" t="n"/>
      <c r="B1976" s="21" t="n"/>
      <c r="C1976" s="21" t="n"/>
      <c r="D1976" s="21" t="n"/>
      <c r="E1976" s="21" t="n"/>
      <c r="F1976" s="21" t="n"/>
      <c r="G1976" s="21" t="n"/>
      <c r="H1976" s="21" t="n"/>
      <c r="I1976" s="21" t="n"/>
      <c r="J1976" s="21" t="n"/>
      <c r="K1976" s="21" t="n"/>
      <c r="L1976" s="21" t="n"/>
      <c r="M1976" s="21" t="n"/>
      <c r="N1976" s="21" t="n"/>
    </row>
    <row r="1977" ht="14.25" customHeight="1" s="474">
      <c r="A1977" s="603" t="n"/>
      <c r="B1977" s="21" t="n"/>
      <c r="C1977" s="21" t="n"/>
      <c r="D1977" s="21" t="n"/>
      <c r="E1977" s="21" t="n"/>
      <c r="F1977" s="21" t="n"/>
      <c r="G1977" s="21" t="n"/>
      <c r="H1977" s="21" t="n"/>
      <c r="I1977" s="21" t="n"/>
      <c r="J1977" s="21" t="n"/>
      <c r="K1977" s="21" t="n"/>
      <c r="L1977" s="21" t="n"/>
      <c r="M1977" s="21" t="n"/>
      <c r="N1977" s="21" t="n"/>
    </row>
    <row r="1978" ht="14.25" customHeight="1" s="474">
      <c r="A1978" s="603" t="n"/>
      <c r="B1978" s="21" t="n"/>
      <c r="C1978" s="21" t="n"/>
      <c r="D1978" s="21" t="n"/>
      <c r="E1978" s="21" t="n"/>
      <c r="F1978" s="21" t="n"/>
      <c r="G1978" s="21" t="n"/>
      <c r="H1978" s="21" t="n"/>
      <c r="I1978" s="21" t="n"/>
      <c r="J1978" s="21" t="n"/>
      <c r="K1978" s="21" t="n"/>
      <c r="L1978" s="21" t="n"/>
      <c r="M1978" s="21" t="n"/>
      <c r="N1978" s="21" t="n"/>
    </row>
    <row r="1979" ht="14.25" customHeight="1" s="474">
      <c r="A1979" s="603" t="n"/>
      <c r="B1979" s="21" t="n"/>
      <c r="C1979" s="21" t="n"/>
      <c r="D1979" s="21" t="n"/>
      <c r="E1979" s="21" t="n"/>
      <c r="F1979" s="21" t="n"/>
      <c r="G1979" s="21" t="n"/>
      <c r="H1979" s="21" t="n"/>
      <c r="I1979" s="21" t="n"/>
      <c r="J1979" s="21" t="n"/>
      <c r="K1979" s="21" t="n"/>
      <c r="L1979" s="21" t="n"/>
      <c r="M1979" s="21" t="n"/>
      <c r="N1979" s="21" t="n"/>
    </row>
    <row r="1980" ht="14.25" customHeight="1" s="474">
      <c r="A1980" s="603" t="n"/>
      <c r="B1980" s="21" t="n"/>
      <c r="C1980" s="21" t="n"/>
      <c r="D1980" s="21" t="n"/>
      <c r="E1980" s="21" t="n"/>
      <c r="F1980" s="21" t="n"/>
      <c r="G1980" s="21" t="n"/>
      <c r="H1980" s="21" t="n"/>
      <c r="I1980" s="21" t="n"/>
      <c r="J1980" s="21" t="n"/>
      <c r="K1980" s="21" t="n"/>
      <c r="L1980" s="21" t="n"/>
      <c r="M1980" s="21" t="n"/>
      <c r="N1980" s="21" t="n"/>
    </row>
    <row r="1981" ht="14.25" customHeight="1" s="474">
      <c r="A1981" s="603" t="n"/>
      <c r="B1981" s="21" t="n"/>
      <c r="C1981" s="21" t="n"/>
      <c r="D1981" s="21" t="n"/>
      <c r="E1981" s="21" t="n"/>
      <c r="F1981" s="21" t="n"/>
      <c r="G1981" s="21" t="n"/>
      <c r="H1981" s="21" t="n"/>
      <c r="I1981" s="21" t="n"/>
      <c r="J1981" s="21" t="n"/>
      <c r="K1981" s="21" t="n"/>
      <c r="L1981" s="21" t="n"/>
      <c r="M1981" s="21" t="n"/>
      <c r="N1981" s="21" t="n"/>
    </row>
    <row r="1982" ht="14.25" customHeight="1" s="474">
      <c r="A1982" s="603" t="n"/>
      <c r="B1982" s="21" t="n"/>
      <c r="C1982" s="21" t="n"/>
      <c r="D1982" s="21" t="n"/>
      <c r="E1982" s="21" t="n"/>
      <c r="F1982" s="21" t="n"/>
      <c r="G1982" s="21" t="n"/>
      <c r="H1982" s="21" t="n"/>
      <c r="I1982" s="21" t="n"/>
      <c r="J1982" s="21" t="n"/>
      <c r="K1982" s="21" t="n"/>
      <c r="L1982" s="21" t="n"/>
      <c r="M1982" s="21" t="n"/>
      <c r="N1982" s="21" t="n"/>
    </row>
    <row r="1983" ht="14.25" customHeight="1" s="474">
      <c r="A1983" s="603" t="n"/>
      <c r="B1983" s="21" t="n"/>
      <c r="C1983" s="21" t="n"/>
      <c r="D1983" s="21" t="n"/>
      <c r="E1983" s="21" t="n"/>
      <c r="F1983" s="21" t="n"/>
      <c r="G1983" s="21" t="n"/>
      <c r="H1983" s="21" t="n"/>
      <c r="I1983" s="21" t="n"/>
      <c r="J1983" s="21" t="n"/>
      <c r="K1983" s="21" t="n"/>
      <c r="L1983" s="21" t="n"/>
      <c r="M1983" s="21" t="n"/>
      <c r="N1983" s="21" t="n"/>
    </row>
    <row r="1984" ht="14.25" customHeight="1" s="474">
      <c r="A1984" s="603" t="n"/>
      <c r="B1984" s="21" t="n"/>
      <c r="C1984" s="21" t="n"/>
      <c r="D1984" s="21" t="n"/>
      <c r="E1984" s="21" t="n"/>
      <c r="F1984" s="21" t="n"/>
      <c r="G1984" s="21" t="n"/>
      <c r="H1984" s="21" t="n"/>
      <c r="I1984" s="21" t="n"/>
      <c r="J1984" s="21" t="n"/>
      <c r="K1984" s="21" t="n"/>
      <c r="L1984" s="21" t="n"/>
      <c r="M1984" s="21" t="n"/>
      <c r="N1984" s="21" t="n"/>
    </row>
    <row r="1985" ht="14.25" customHeight="1" s="474">
      <c r="A1985" s="603" t="n"/>
      <c r="B1985" s="21" t="n"/>
      <c r="C1985" s="21" t="n"/>
      <c r="D1985" s="21" t="n"/>
      <c r="E1985" s="21" t="n"/>
      <c r="F1985" s="21" t="n"/>
      <c r="G1985" s="21" t="n"/>
      <c r="H1985" s="21" t="n"/>
      <c r="I1985" s="21" t="n"/>
      <c r="J1985" s="21" t="n"/>
      <c r="K1985" s="21" t="n"/>
      <c r="L1985" s="21" t="n"/>
      <c r="M1985" s="21" t="n"/>
      <c r="N1985" s="21" t="n"/>
    </row>
    <row r="1986" ht="14.25" customHeight="1" s="474">
      <c r="A1986" s="603" t="n"/>
      <c r="B1986" s="21" t="n"/>
      <c r="C1986" s="21" t="n"/>
      <c r="D1986" s="21" t="n"/>
      <c r="E1986" s="21" t="n"/>
      <c r="F1986" s="21" t="n"/>
      <c r="G1986" s="21" t="n"/>
      <c r="H1986" s="21" t="n"/>
      <c r="I1986" s="21" t="n"/>
      <c r="J1986" s="21" t="n"/>
      <c r="K1986" s="21" t="n"/>
      <c r="L1986" s="21" t="n"/>
      <c r="M1986" s="21" t="n"/>
      <c r="N1986" s="21" t="n"/>
    </row>
    <row r="1987" ht="14.25" customHeight="1" s="474">
      <c r="A1987" s="603" t="n"/>
      <c r="B1987" s="21" t="n"/>
      <c r="C1987" s="21" t="n"/>
      <c r="D1987" s="21" t="n"/>
      <c r="E1987" s="21" t="n"/>
      <c r="F1987" s="21" t="n"/>
      <c r="G1987" s="21" t="n"/>
      <c r="H1987" s="21" t="n"/>
      <c r="I1987" s="21" t="n"/>
      <c r="J1987" s="21" t="n"/>
      <c r="K1987" s="21" t="n"/>
      <c r="L1987" s="21" t="n"/>
      <c r="M1987" s="21" t="n"/>
      <c r="N1987" s="21" t="n"/>
    </row>
    <row r="1988" ht="14.25" customHeight="1" s="474">
      <c r="A1988" s="603" t="n"/>
      <c r="B1988" s="21" t="n"/>
      <c r="C1988" s="21" t="n"/>
      <c r="D1988" s="21" t="n"/>
      <c r="E1988" s="21" t="n"/>
      <c r="F1988" s="21" t="n"/>
      <c r="G1988" s="21" t="n"/>
      <c r="H1988" s="21" t="n"/>
      <c r="I1988" s="21" t="n"/>
      <c r="J1988" s="21" t="n"/>
      <c r="K1988" s="21" t="n"/>
      <c r="L1988" s="21" t="n"/>
      <c r="M1988" s="21" t="n"/>
      <c r="N1988" s="21" t="n"/>
    </row>
    <row r="1989" ht="14.25" customHeight="1" s="474">
      <c r="A1989" s="603" t="n"/>
      <c r="B1989" s="21" t="n"/>
      <c r="C1989" s="21" t="n"/>
      <c r="D1989" s="21" t="n"/>
      <c r="E1989" s="21" t="n"/>
      <c r="F1989" s="21" t="n"/>
      <c r="G1989" s="21" t="n"/>
      <c r="H1989" s="21" t="n"/>
      <c r="I1989" s="21" t="n"/>
      <c r="J1989" s="21" t="n"/>
      <c r="K1989" s="21" t="n"/>
      <c r="L1989" s="21" t="n"/>
      <c r="M1989" s="21" t="n"/>
      <c r="N1989" s="21" t="n"/>
    </row>
    <row r="1990" ht="14.25" customHeight="1" s="474">
      <c r="A1990" s="603" t="n"/>
      <c r="B1990" s="21" t="n"/>
      <c r="C1990" s="21" t="n"/>
      <c r="D1990" s="21" t="n"/>
      <c r="E1990" s="21" t="n"/>
      <c r="F1990" s="21" t="n"/>
      <c r="G1990" s="21" t="n"/>
      <c r="H1990" s="21" t="n"/>
      <c r="I1990" s="21" t="n"/>
      <c r="J1990" s="21" t="n"/>
      <c r="K1990" s="21" t="n"/>
      <c r="L1990" s="21" t="n"/>
      <c r="M1990" s="21" t="n"/>
      <c r="N1990" s="21" t="n"/>
    </row>
    <row r="1991" ht="14.25" customHeight="1" s="474">
      <c r="A1991" s="603" t="n"/>
      <c r="B1991" s="21" t="n"/>
      <c r="C1991" s="21" t="n"/>
      <c r="D1991" s="21" t="n"/>
      <c r="E1991" s="21" t="n"/>
      <c r="F1991" s="21" t="n"/>
      <c r="G1991" s="21" t="n"/>
      <c r="H1991" s="21" t="n"/>
      <c r="I1991" s="21" t="n"/>
      <c r="J1991" s="21" t="n"/>
      <c r="K1991" s="21" t="n"/>
      <c r="L1991" s="21" t="n"/>
      <c r="M1991" s="21" t="n"/>
      <c r="N1991" s="21" t="n"/>
    </row>
    <row r="1992" ht="14.25" customHeight="1" s="474">
      <c r="A1992" s="603" t="n"/>
      <c r="B1992" s="21" t="n"/>
      <c r="C1992" s="21" t="n"/>
      <c r="D1992" s="21" t="n"/>
      <c r="E1992" s="21" t="n"/>
      <c r="F1992" s="21" t="n"/>
      <c r="G1992" s="21" t="n"/>
      <c r="H1992" s="21" t="n"/>
      <c r="I1992" s="21" t="n"/>
      <c r="J1992" s="21" t="n"/>
      <c r="K1992" s="21" t="n"/>
      <c r="L1992" s="21" t="n"/>
      <c r="M1992" s="21" t="n"/>
      <c r="N1992" s="21" t="n"/>
    </row>
    <row r="1993" ht="14.25" customHeight="1" s="474">
      <c r="A1993" s="603" t="n"/>
      <c r="B1993" s="21" t="n"/>
      <c r="C1993" s="21" t="n"/>
      <c r="D1993" s="21" t="n"/>
      <c r="E1993" s="21" t="n"/>
      <c r="F1993" s="21" t="n"/>
      <c r="G1993" s="21" t="n"/>
      <c r="H1993" s="21" t="n"/>
      <c r="I1993" s="21" t="n"/>
      <c r="J1993" s="21" t="n"/>
      <c r="K1993" s="21" t="n"/>
      <c r="L1993" s="21" t="n"/>
      <c r="M1993" s="21" t="n"/>
      <c r="N1993" s="21" t="n"/>
    </row>
    <row r="1994" ht="14.25" customHeight="1" s="474">
      <c r="A1994" s="603" t="n"/>
      <c r="B1994" s="21" t="n"/>
      <c r="C1994" s="21" t="n"/>
      <c r="D1994" s="21" t="n"/>
      <c r="E1994" s="21" t="n"/>
      <c r="F1994" s="21" t="n"/>
      <c r="G1994" s="21" t="n"/>
      <c r="H1994" s="21" t="n"/>
      <c r="I1994" s="21" t="n"/>
      <c r="J1994" s="21" t="n"/>
      <c r="K1994" s="21" t="n"/>
      <c r="L1994" s="21" t="n"/>
      <c r="M1994" s="21" t="n"/>
      <c r="N1994" s="21" t="n"/>
    </row>
    <row r="1995" ht="14.25" customHeight="1" s="474">
      <c r="A1995" s="603" t="n"/>
      <c r="B1995" s="21" t="n"/>
      <c r="C1995" s="21" t="n"/>
      <c r="D1995" s="21" t="n"/>
      <c r="E1995" s="21" t="n"/>
      <c r="F1995" s="21" t="n"/>
      <c r="G1995" s="21" t="n"/>
      <c r="H1995" s="21" t="n"/>
      <c r="I1995" s="21" t="n"/>
      <c r="J1995" s="21" t="n"/>
      <c r="K1995" s="21" t="n"/>
      <c r="L1995" s="21" t="n"/>
      <c r="M1995" s="21" t="n"/>
      <c r="N1995" s="21" t="n"/>
    </row>
    <row r="1996" ht="14.25" customHeight="1" s="474">
      <c r="A1996" s="603" t="n"/>
      <c r="B1996" s="21" t="n"/>
      <c r="C1996" s="21" t="n"/>
      <c r="D1996" s="21" t="n"/>
      <c r="E1996" s="21" t="n"/>
      <c r="F1996" s="21" t="n"/>
      <c r="G1996" s="21" t="n"/>
      <c r="H1996" s="21" t="n"/>
      <c r="I1996" s="21" t="n"/>
      <c r="J1996" s="21" t="n"/>
      <c r="K1996" s="21" t="n"/>
      <c r="L1996" s="21" t="n"/>
      <c r="M1996" s="21" t="n"/>
      <c r="N1996" s="21" t="n"/>
    </row>
    <row r="1997" ht="14.25" customHeight="1" s="474">
      <c r="A1997" s="603" t="n"/>
      <c r="B1997" s="21" t="n"/>
      <c r="C1997" s="21" t="n"/>
      <c r="D1997" s="21" t="n"/>
      <c r="E1997" s="21" t="n"/>
      <c r="F1997" s="21" t="n"/>
      <c r="G1997" s="21" t="n"/>
      <c r="H1997" s="21" t="n"/>
      <c r="I1997" s="21" t="n"/>
      <c r="J1997" s="21" t="n"/>
      <c r="K1997" s="21" t="n"/>
      <c r="L1997" s="21" t="n"/>
      <c r="M1997" s="21" t="n"/>
      <c r="N1997" s="21" t="n"/>
    </row>
    <row r="1998" ht="14.25" customHeight="1" s="474">
      <c r="A1998" s="603" t="n"/>
      <c r="B1998" s="21" t="n"/>
      <c r="C1998" s="21" t="n"/>
      <c r="D1998" s="21" t="n"/>
      <c r="E1998" s="21" t="n"/>
      <c r="F1998" s="21" t="n"/>
      <c r="G1998" s="21" t="n"/>
      <c r="H1998" s="21" t="n"/>
      <c r="I1998" s="21" t="n"/>
      <c r="J1998" s="21" t="n"/>
      <c r="K1998" s="21" t="n"/>
      <c r="L1998" s="21" t="n"/>
      <c r="M1998" s="21" t="n"/>
      <c r="N1998" s="21" t="n"/>
    </row>
    <row r="1999" ht="14.25" customHeight="1" s="474">
      <c r="A1999" s="603" t="n"/>
      <c r="B1999" s="21" t="n"/>
      <c r="C1999" s="21" t="n"/>
      <c r="D1999" s="21" t="n"/>
      <c r="E1999" s="21" t="n"/>
      <c r="F1999" s="21" t="n"/>
      <c r="G1999" s="21" t="n"/>
      <c r="H1999" s="21" t="n"/>
      <c r="I1999" s="21" t="n"/>
      <c r="J1999" s="21" t="n"/>
      <c r="K1999" s="21" t="n"/>
      <c r="L1999" s="21" t="n"/>
      <c r="M1999" s="21" t="n"/>
      <c r="N1999" s="21" t="n"/>
    </row>
    <row r="2000" ht="14.25" customHeight="1" s="474">
      <c r="A2000" s="603" t="n"/>
      <c r="B2000" s="21" t="n"/>
      <c r="C2000" s="21" t="n"/>
      <c r="D2000" s="21" t="n"/>
      <c r="E2000" s="21" t="n"/>
      <c r="F2000" s="21" t="n"/>
      <c r="G2000" s="21" t="n"/>
      <c r="H2000" s="21" t="n"/>
      <c r="I2000" s="21" t="n"/>
      <c r="J2000" s="21" t="n"/>
      <c r="K2000" s="21" t="n"/>
      <c r="L2000" s="21" t="n"/>
      <c r="M2000" s="21" t="n"/>
      <c r="N2000" s="21" t="n"/>
    </row>
    <row r="2001" ht="14.25" customHeight="1" s="474">
      <c r="A2001" s="603" t="n"/>
      <c r="B2001" s="21" t="n"/>
      <c r="C2001" s="21" t="n"/>
      <c r="D2001" s="21" t="n"/>
      <c r="E2001" s="21" t="n"/>
      <c r="F2001" s="21" t="n"/>
      <c r="G2001" s="21" t="n"/>
      <c r="H2001" s="21" t="n"/>
      <c r="I2001" s="21" t="n"/>
      <c r="J2001" s="21" t="n"/>
      <c r="K2001" s="21" t="n"/>
      <c r="L2001" s="21" t="n"/>
      <c r="M2001" s="21" t="n"/>
      <c r="N2001" s="21" t="n"/>
    </row>
    <row r="2002" ht="14.25" customHeight="1" s="474">
      <c r="A2002" s="603" t="n"/>
      <c r="B2002" s="21" t="n"/>
      <c r="C2002" s="21" t="n"/>
      <c r="D2002" s="21" t="n"/>
      <c r="E2002" s="21" t="n"/>
      <c r="F2002" s="21" t="n"/>
      <c r="G2002" s="21" t="n"/>
      <c r="H2002" s="21" t="n"/>
      <c r="I2002" s="21" t="n"/>
      <c r="J2002" s="21" t="n"/>
      <c r="K2002" s="21" t="n"/>
      <c r="L2002" s="21" t="n"/>
      <c r="M2002" s="21" t="n"/>
      <c r="N2002" s="21" t="n"/>
    </row>
    <row r="2003" ht="14.25" customHeight="1" s="474">
      <c r="A2003" s="603" t="n"/>
      <c r="B2003" s="21" t="n"/>
      <c r="C2003" s="21" t="n"/>
      <c r="D2003" s="21" t="n"/>
      <c r="E2003" s="21" t="n"/>
      <c r="F2003" s="21" t="n"/>
      <c r="G2003" s="21" t="n"/>
      <c r="H2003" s="21" t="n"/>
      <c r="I2003" s="21" t="n"/>
      <c r="J2003" s="21" t="n"/>
      <c r="K2003" s="21" t="n"/>
      <c r="L2003" s="21" t="n"/>
      <c r="M2003" s="21" t="n"/>
      <c r="N2003" s="21" t="n"/>
    </row>
    <row r="2004" ht="14.25" customHeight="1" s="474">
      <c r="A2004" s="603" t="n"/>
      <c r="B2004" s="21" t="n"/>
      <c r="C2004" s="21" t="n"/>
      <c r="D2004" s="21" t="n"/>
      <c r="E2004" s="21" t="n"/>
      <c r="F2004" s="21" t="n"/>
      <c r="G2004" s="21" t="n"/>
      <c r="H2004" s="21" t="n"/>
      <c r="I2004" s="21" t="n"/>
      <c r="J2004" s="21" t="n"/>
      <c r="K2004" s="21" t="n"/>
      <c r="L2004" s="21" t="n"/>
      <c r="M2004" s="21" t="n"/>
      <c r="N2004" s="21" t="n"/>
    </row>
    <row r="2005" ht="14.25" customHeight="1" s="474">
      <c r="A2005" s="603" t="n"/>
      <c r="B2005" s="21" t="n"/>
      <c r="C2005" s="21" t="n"/>
      <c r="D2005" s="21" t="n"/>
      <c r="E2005" s="21" t="n"/>
      <c r="F2005" s="21" t="n"/>
      <c r="G2005" s="21" t="n"/>
      <c r="H2005" s="21" t="n"/>
      <c r="I2005" s="21" t="n"/>
      <c r="J2005" s="21" t="n"/>
      <c r="K2005" s="21" t="n"/>
      <c r="L2005" s="21" t="n"/>
      <c r="M2005" s="21" t="n"/>
      <c r="N2005" s="21" t="n"/>
    </row>
    <row r="2006" ht="14.25" customHeight="1" s="474">
      <c r="A2006" s="603" t="n"/>
      <c r="B2006" s="21" t="n"/>
      <c r="C2006" s="21" t="n"/>
      <c r="D2006" s="21" t="n"/>
      <c r="E2006" s="21" t="n"/>
      <c r="F2006" s="21" t="n"/>
      <c r="G2006" s="21" t="n"/>
      <c r="H2006" s="21" t="n"/>
      <c r="I2006" s="21" t="n"/>
      <c r="J2006" s="21" t="n"/>
      <c r="K2006" s="21" t="n"/>
      <c r="L2006" s="21" t="n"/>
      <c r="M2006" s="21" t="n"/>
      <c r="N2006" s="21" t="n"/>
    </row>
    <row r="2007" ht="14.25" customHeight="1" s="474">
      <c r="A2007" s="603" t="n"/>
      <c r="B2007" s="21" t="n"/>
      <c r="C2007" s="21" t="n"/>
      <c r="D2007" s="21" t="n"/>
      <c r="E2007" s="21" t="n"/>
      <c r="F2007" s="21" t="n"/>
      <c r="G2007" s="21" t="n"/>
      <c r="H2007" s="21" t="n"/>
      <c r="I2007" s="21" t="n"/>
      <c r="J2007" s="21" t="n"/>
      <c r="K2007" s="21" t="n"/>
      <c r="L2007" s="21" t="n"/>
      <c r="M2007" s="21" t="n"/>
      <c r="N2007" s="21" t="n"/>
    </row>
    <row r="2008" ht="14.25" customHeight="1" s="474">
      <c r="A2008" s="603" t="n"/>
      <c r="B2008" s="21" t="n"/>
      <c r="C2008" s="21" t="n"/>
      <c r="D2008" s="21" t="n"/>
      <c r="E2008" s="21" t="n"/>
      <c r="F2008" s="21" t="n"/>
      <c r="G2008" s="21" t="n"/>
      <c r="H2008" s="21" t="n"/>
      <c r="I2008" s="21" t="n"/>
      <c r="J2008" s="21" t="n"/>
      <c r="K2008" s="21" t="n"/>
      <c r="L2008" s="21" t="n"/>
      <c r="M2008" s="21" t="n"/>
      <c r="N2008" s="21" t="n"/>
    </row>
    <row r="2009" ht="14.25" customHeight="1" s="474">
      <c r="A2009" s="603" t="n"/>
      <c r="B2009" s="21" t="n"/>
      <c r="C2009" s="21" t="n"/>
      <c r="D2009" s="21" t="n"/>
      <c r="E2009" s="21" t="n"/>
      <c r="F2009" s="21" t="n"/>
      <c r="G2009" s="21" t="n"/>
      <c r="H2009" s="21" t="n"/>
      <c r="I2009" s="21" t="n"/>
      <c r="J2009" s="21" t="n"/>
      <c r="K2009" s="21" t="n"/>
      <c r="L2009" s="21" t="n"/>
      <c r="M2009" s="21" t="n"/>
      <c r="N2009" s="21" t="n"/>
    </row>
    <row r="2010" ht="14.25" customHeight="1" s="474">
      <c r="A2010" s="603" t="n"/>
      <c r="B2010" s="21" t="n"/>
      <c r="C2010" s="21" t="n"/>
      <c r="D2010" s="21" t="n"/>
      <c r="E2010" s="21" t="n"/>
      <c r="F2010" s="21" t="n"/>
      <c r="G2010" s="21" t="n"/>
      <c r="H2010" s="21" t="n"/>
      <c r="I2010" s="21" t="n"/>
      <c r="J2010" s="21" t="n"/>
      <c r="K2010" s="21" t="n"/>
      <c r="L2010" s="21" t="n"/>
      <c r="M2010" s="21" t="n"/>
      <c r="N2010" s="21" t="n"/>
    </row>
    <row r="2011" ht="14.25" customHeight="1" s="474">
      <c r="A2011" s="603" t="n"/>
      <c r="B2011" s="21" t="n"/>
      <c r="C2011" s="21" t="n"/>
      <c r="D2011" s="21" t="n"/>
      <c r="E2011" s="21" t="n"/>
      <c r="F2011" s="21" t="n"/>
      <c r="G2011" s="21" t="n"/>
      <c r="H2011" s="21" t="n"/>
      <c r="I2011" s="21" t="n"/>
      <c r="J2011" s="21" t="n"/>
      <c r="K2011" s="21" t="n"/>
      <c r="L2011" s="21" t="n"/>
      <c r="M2011" s="21" t="n"/>
      <c r="N2011" s="21" t="n"/>
    </row>
    <row r="2012" ht="14.25" customHeight="1" s="474">
      <c r="A2012" s="603" t="n"/>
      <c r="B2012" s="21" t="n"/>
      <c r="C2012" s="21" t="n"/>
      <c r="D2012" s="21" t="n"/>
      <c r="E2012" s="21" t="n"/>
      <c r="F2012" s="21" t="n"/>
      <c r="G2012" s="21" t="n"/>
      <c r="H2012" s="21" t="n"/>
      <c r="I2012" s="21" t="n"/>
      <c r="J2012" s="21" t="n"/>
      <c r="K2012" s="21" t="n"/>
      <c r="L2012" s="21" t="n"/>
      <c r="M2012" s="21" t="n"/>
      <c r="N2012" s="21" t="n"/>
    </row>
    <row r="2013" ht="14.25" customHeight="1" s="474">
      <c r="A2013" s="603" t="n"/>
      <c r="B2013" s="21" t="n"/>
      <c r="C2013" s="21" t="n"/>
      <c r="D2013" s="21" t="n"/>
      <c r="E2013" s="21" t="n"/>
      <c r="F2013" s="21" t="n"/>
      <c r="G2013" s="21" t="n"/>
      <c r="H2013" s="21" t="n"/>
      <c r="I2013" s="21" t="n"/>
      <c r="J2013" s="21" t="n"/>
      <c r="K2013" s="21" t="n"/>
      <c r="L2013" s="21" t="n"/>
      <c r="M2013" s="21" t="n"/>
      <c r="N2013" s="21" t="n"/>
    </row>
    <row r="2014" ht="14.25" customHeight="1" s="474">
      <c r="A2014" s="603" t="n"/>
      <c r="B2014" s="21" t="n"/>
      <c r="C2014" s="21" t="n"/>
      <c r="D2014" s="21" t="n"/>
      <c r="E2014" s="21" t="n"/>
      <c r="F2014" s="21" t="n"/>
      <c r="G2014" s="21" t="n"/>
      <c r="H2014" s="21" t="n"/>
      <c r="I2014" s="21" t="n"/>
      <c r="J2014" s="21" t="n"/>
      <c r="K2014" s="21" t="n"/>
      <c r="L2014" s="21" t="n"/>
      <c r="M2014" s="21" t="n"/>
      <c r="N2014" s="21" t="n"/>
    </row>
    <row r="2015" ht="14.25" customHeight="1" s="474">
      <c r="A2015" s="603" t="n"/>
      <c r="B2015" s="21" t="n"/>
      <c r="C2015" s="21" t="n"/>
      <c r="D2015" s="21" t="n"/>
      <c r="E2015" s="21" t="n"/>
      <c r="F2015" s="21" t="n"/>
      <c r="G2015" s="21" t="n"/>
      <c r="H2015" s="21" t="n"/>
      <c r="I2015" s="21" t="n"/>
      <c r="J2015" s="21" t="n"/>
      <c r="K2015" s="21" t="n"/>
      <c r="L2015" s="21" t="n"/>
      <c r="M2015" s="21" t="n"/>
      <c r="N2015" s="21" t="n"/>
    </row>
    <row r="2016" ht="14.25" customHeight="1" s="474">
      <c r="A2016" s="603" t="n"/>
      <c r="B2016" s="21" t="n"/>
      <c r="C2016" s="21" t="n"/>
      <c r="D2016" s="21" t="n"/>
      <c r="E2016" s="21" t="n"/>
      <c r="F2016" s="21" t="n"/>
      <c r="G2016" s="21" t="n"/>
      <c r="H2016" s="21" t="n"/>
      <c r="I2016" s="21" t="n"/>
      <c r="J2016" s="21" t="n"/>
      <c r="K2016" s="21" t="n"/>
      <c r="L2016" s="21" t="n"/>
      <c r="M2016" s="21" t="n"/>
      <c r="N2016" s="21" t="n"/>
    </row>
    <row r="2017" ht="14.25" customHeight="1" s="474">
      <c r="A2017" s="603" t="n"/>
      <c r="B2017" s="21" t="n"/>
      <c r="C2017" s="21" t="n"/>
      <c r="D2017" s="21" t="n"/>
      <c r="E2017" s="21" t="n"/>
      <c r="F2017" s="21" t="n"/>
      <c r="G2017" s="21" t="n"/>
      <c r="H2017" s="21" t="n"/>
      <c r="I2017" s="21" t="n"/>
      <c r="J2017" s="21" t="n"/>
      <c r="K2017" s="21" t="n"/>
      <c r="L2017" s="21" t="n"/>
      <c r="M2017" s="21" t="n"/>
      <c r="N2017" s="21" t="n"/>
    </row>
    <row r="2018" ht="14.25" customHeight="1" s="474">
      <c r="A2018" s="603" t="n"/>
      <c r="B2018" s="21" t="n"/>
      <c r="C2018" s="21" t="n"/>
      <c r="D2018" s="21" t="n"/>
      <c r="E2018" s="21" t="n"/>
      <c r="F2018" s="21" t="n"/>
      <c r="G2018" s="21" t="n"/>
      <c r="H2018" s="21" t="n"/>
      <c r="I2018" s="21" t="n"/>
      <c r="J2018" s="21" t="n"/>
      <c r="K2018" s="21" t="n"/>
      <c r="L2018" s="21" t="n"/>
      <c r="M2018" s="21" t="n"/>
      <c r="N2018" s="21" t="n"/>
    </row>
    <row r="2019" ht="14.25" customHeight="1" s="474">
      <c r="A2019" s="603" t="n"/>
      <c r="B2019" s="21" t="n"/>
      <c r="C2019" s="21" t="n"/>
      <c r="D2019" s="21" t="n"/>
      <c r="E2019" s="21" t="n"/>
      <c r="F2019" s="21" t="n"/>
      <c r="G2019" s="21" t="n"/>
      <c r="H2019" s="21" t="n"/>
      <c r="I2019" s="21" t="n"/>
      <c r="J2019" s="21" t="n"/>
      <c r="K2019" s="21" t="n"/>
      <c r="L2019" s="21" t="n"/>
      <c r="M2019" s="21" t="n"/>
      <c r="N2019" s="21" t="n"/>
    </row>
    <row r="2020" ht="14.25" customHeight="1" s="474">
      <c r="A2020" s="603" t="n"/>
      <c r="B2020" s="21" t="n"/>
      <c r="C2020" s="21" t="n"/>
      <c r="D2020" s="21" t="n"/>
      <c r="E2020" s="21" t="n"/>
      <c r="F2020" s="21" t="n"/>
      <c r="G2020" s="21" t="n"/>
      <c r="H2020" s="21" t="n"/>
      <c r="I2020" s="21" t="n"/>
      <c r="J2020" s="21" t="n"/>
      <c r="K2020" s="21" t="n"/>
      <c r="L2020" s="21" t="n"/>
      <c r="M2020" s="21" t="n"/>
      <c r="N2020" s="21" t="n"/>
    </row>
    <row r="2021" ht="14.25" customHeight="1" s="474">
      <c r="A2021" s="603" t="n"/>
      <c r="B2021" s="21" t="n"/>
      <c r="C2021" s="21" t="n"/>
      <c r="D2021" s="21" t="n"/>
      <c r="E2021" s="21" t="n"/>
      <c r="F2021" s="21" t="n"/>
      <c r="G2021" s="21" t="n"/>
      <c r="H2021" s="21" t="n"/>
      <c r="I2021" s="21" t="n"/>
      <c r="J2021" s="21" t="n"/>
      <c r="K2021" s="21" t="n"/>
      <c r="L2021" s="21" t="n"/>
      <c r="M2021" s="21" t="n"/>
      <c r="N2021" s="21" t="n"/>
    </row>
    <row r="2022" ht="14.25" customHeight="1" s="474">
      <c r="A2022" s="603" t="n"/>
      <c r="B2022" s="21" t="n"/>
      <c r="C2022" s="21" t="n"/>
      <c r="D2022" s="21" t="n"/>
      <c r="E2022" s="21" t="n"/>
      <c r="F2022" s="21" t="n"/>
      <c r="G2022" s="21" t="n"/>
      <c r="H2022" s="21" t="n"/>
      <c r="I2022" s="21" t="n"/>
      <c r="J2022" s="21" t="n"/>
      <c r="K2022" s="21" t="n"/>
      <c r="L2022" s="21" t="n"/>
      <c r="M2022" s="21" t="n"/>
      <c r="N2022" s="21" t="n"/>
    </row>
    <row r="2023" ht="14.25" customHeight="1" s="474">
      <c r="A2023" s="603" t="n"/>
      <c r="B2023" s="21" t="n"/>
      <c r="C2023" s="21" t="n"/>
      <c r="D2023" s="21" t="n"/>
      <c r="E2023" s="21" t="n"/>
      <c r="F2023" s="21" t="n"/>
      <c r="G2023" s="21" t="n"/>
      <c r="H2023" s="21" t="n"/>
      <c r="I2023" s="21" t="n"/>
      <c r="J2023" s="21" t="n"/>
      <c r="K2023" s="21" t="n"/>
      <c r="L2023" s="21" t="n"/>
      <c r="M2023" s="21" t="n"/>
      <c r="N2023" s="21" t="n"/>
    </row>
    <row r="2024" ht="14.25" customHeight="1" s="474">
      <c r="A2024" s="603" t="n"/>
      <c r="B2024" s="21" t="n"/>
      <c r="C2024" s="21" t="n"/>
      <c r="D2024" s="21" t="n"/>
      <c r="E2024" s="21" t="n"/>
      <c r="F2024" s="21" t="n"/>
      <c r="G2024" s="21" t="n"/>
      <c r="H2024" s="21" t="n"/>
      <c r="I2024" s="21" t="n"/>
      <c r="J2024" s="21" t="n"/>
      <c r="K2024" s="21" t="n"/>
      <c r="L2024" s="21" t="n"/>
      <c r="M2024" s="21" t="n"/>
      <c r="N2024" s="21" t="n"/>
    </row>
    <row r="2025" ht="14.25" customHeight="1" s="474">
      <c r="A2025" s="603" t="n"/>
      <c r="B2025" s="21" t="n"/>
      <c r="C2025" s="21" t="n"/>
      <c r="D2025" s="21" t="n"/>
      <c r="E2025" s="21" t="n"/>
      <c r="F2025" s="21" t="n"/>
      <c r="G2025" s="21" t="n"/>
      <c r="H2025" s="21" t="n"/>
      <c r="I2025" s="21" t="n"/>
      <c r="J2025" s="21" t="n"/>
      <c r="K2025" s="21" t="n"/>
      <c r="L2025" s="21" t="n"/>
      <c r="M2025" s="21" t="n"/>
      <c r="N2025" s="21" t="n"/>
    </row>
    <row r="2026" ht="14.25" customHeight="1" s="474">
      <c r="A2026" s="603" t="n"/>
      <c r="B2026" s="21" t="n"/>
      <c r="C2026" s="21" t="n"/>
      <c r="D2026" s="21" t="n"/>
      <c r="E2026" s="21" t="n"/>
      <c r="F2026" s="21" t="n"/>
      <c r="G2026" s="21" t="n"/>
      <c r="H2026" s="21" t="n"/>
      <c r="I2026" s="21" t="n"/>
      <c r="J2026" s="21" t="n"/>
      <c r="K2026" s="21" t="n"/>
      <c r="L2026" s="21" t="n"/>
      <c r="M2026" s="21" t="n"/>
      <c r="N2026" s="21" t="n"/>
    </row>
    <row r="2027" ht="14.25" customHeight="1" s="474">
      <c r="A2027" s="603" t="n"/>
      <c r="B2027" s="21" t="n"/>
      <c r="C2027" s="21" t="n"/>
      <c r="D2027" s="21" t="n"/>
      <c r="E2027" s="21" t="n"/>
      <c r="F2027" s="21" t="n"/>
      <c r="G2027" s="21" t="n"/>
      <c r="H2027" s="21" t="n"/>
      <c r="I2027" s="21" t="n"/>
      <c r="J2027" s="21" t="n"/>
      <c r="K2027" s="21" t="n"/>
      <c r="L2027" s="21" t="n"/>
      <c r="M2027" s="21" t="n"/>
      <c r="N2027" s="21" t="n"/>
    </row>
    <row r="2028" ht="14.25" customHeight="1" s="474">
      <c r="A2028" s="603" t="n"/>
      <c r="B2028" s="21" t="n"/>
      <c r="C2028" s="21" t="n"/>
      <c r="D2028" s="21" t="n"/>
      <c r="E2028" s="21" t="n"/>
      <c r="F2028" s="21" t="n"/>
      <c r="G2028" s="21" t="n"/>
      <c r="H2028" s="21" t="n"/>
      <c r="I2028" s="21" t="n"/>
      <c r="J2028" s="21" t="n"/>
      <c r="K2028" s="21" t="n"/>
      <c r="L2028" s="21" t="n"/>
      <c r="M2028" s="21" t="n"/>
      <c r="N2028" s="21" t="n"/>
    </row>
    <row r="2029" ht="14.25" customHeight="1" s="474">
      <c r="A2029" s="603" t="n"/>
      <c r="B2029" s="21" t="n"/>
      <c r="C2029" s="21" t="n"/>
      <c r="D2029" s="21" t="n"/>
      <c r="E2029" s="21" t="n"/>
      <c r="F2029" s="21" t="n"/>
      <c r="G2029" s="21" t="n"/>
      <c r="H2029" s="21" t="n"/>
      <c r="I2029" s="21" t="n"/>
      <c r="J2029" s="21" t="n"/>
      <c r="K2029" s="21" t="n"/>
      <c r="L2029" s="21" t="n"/>
      <c r="M2029" s="21" t="n"/>
      <c r="N2029" s="21" t="n"/>
    </row>
    <row r="2030" ht="14.25" customHeight="1" s="474">
      <c r="A2030" s="603" t="n"/>
      <c r="B2030" s="21" t="n"/>
      <c r="C2030" s="21" t="n"/>
      <c r="D2030" s="21" t="n"/>
      <c r="E2030" s="21" t="n"/>
      <c r="F2030" s="21" t="n"/>
      <c r="G2030" s="21" t="n"/>
      <c r="H2030" s="21" t="n"/>
      <c r="I2030" s="21" t="n"/>
      <c r="J2030" s="21" t="n"/>
      <c r="K2030" s="21" t="n"/>
      <c r="L2030" s="21" t="n"/>
      <c r="M2030" s="21" t="n"/>
      <c r="N2030" s="21" t="n"/>
    </row>
    <row r="2031" ht="14.25" customHeight="1" s="474">
      <c r="A2031" s="603" t="n"/>
      <c r="B2031" s="21" t="n"/>
      <c r="C2031" s="21" t="n"/>
      <c r="D2031" s="21" t="n"/>
      <c r="E2031" s="21" t="n"/>
      <c r="F2031" s="21" t="n"/>
      <c r="G2031" s="21" t="n"/>
      <c r="H2031" s="21" t="n"/>
      <c r="I2031" s="21" t="n"/>
      <c r="J2031" s="21" t="n"/>
      <c r="K2031" s="21" t="n"/>
      <c r="L2031" s="21" t="n"/>
      <c r="M2031" s="21" t="n"/>
      <c r="N2031" s="21" t="n"/>
    </row>
    <row r="2032" ht="14.25" customHeight="1" s="474">
      <c r="A2032" s="603" t="n"/>
      <c r="B2032" s="21" t="n"/>
      <c r="C2032" s="21" t="n"/>
      <c r="D2032" s="21" t="n"/>
      <c r="E2032" s="21" t="n"/>
      <c r="F2032" s="21" t="n"/>
      <c r="G2032" s="21" t="n"/>
      <c r="H2032" s="21" t="n"/>
      <c r="I2032" s="21" t="n"/>
      <c r="J2032" s="21" t="n"/>
      <c r="K2032" s="21" t="n"/>
      <c r="L2032" s="21" t="n"/>
      <c r="M2032" s="21" t="n"/>
      <c r="N2032" s="21" t="n"/>
    </row>
    <row r="2033" ht="14.25" customHeight="1" s="474">
      <c r="A2033" s="603" t="n"/>
      <c r="B2033" s="21" t="n"/>
      <c r="C2033" s="21" t="n"/>
      <c r="D2033" s="21" t="n"/>
      <c r="E2033" s="21" t="n"/>
      <c r="F2033" s="21" t="n"/>
      <c r="G2033" s="21" t="n"/>
      <c r="H2033" s="21" t="n"/>
      <c r="I2033" s="21" t="n"/>
      <c r="J2033" s="21" t="n"/>
      <c r="K2033" s="21" t="n"/>
      <c r="L2033" s="21" t="n"/>
      <c r="M2033" s="21" t="n"/>
      <c r="N2033" s="21" t="n"/>
    </row>
    <row r="2034" ht="14.25" customHeight="1" s="474">
      <c r="A2034" s="603" t="n"/>
      <c r="B2034" s="21" t="n"/>
      <c r="C2034" s="21" t="n"/>
      <c r="D2034" s="21" t="n"/>
      <c r="E2034" s="21" t="n"/>
      <c r="F2034" s="21" t="n"/>
      <c r="G2034" s="21" t="n"/>
      <c r="H2034" s="21" t="n"/>
      <c r="I2034" s="21" t="n"/>
      <c r="J2034" s="21" t="n"/>
      <c r="K2034" s="21" t="n"/>
      <c r="L2034" s="21" t="n"/>
      <c r="M2034" s="21" t="n"/>
      <c r="N2034" s="21" t="n"/>
    </row>
    <row r="2035" ht="14.25" customHeight="1" s="474">
      <c r="A2035" s="603" t="n"/>
      <c r="B2035" s="21" t="n"/>
      <c r="C2035" s="21" t="n"/>
      <c r="D2035" s="21" t="n"/>
      <c r="E2035" s="21" t="n"/>
      <c r="F2035" s="21" t="n"/>
      <c r="G2035" s="21" t="n"/>
      <c r="H2035" s="21" t="n"/>
      <c r="I2035" s="21" t="n"/>
      <c r="J2035" s="21" t="n"/>
      <c r="K2035" s="21" t="n"/>
      <c r="L2035" s="21" t="n"/>
      <c r="M2035" s="21" t="n"/>
      <c r="N2035" s="21" t="n"/>
    </row>
    <row r="2036" ht="14.25" customHeight="1" s="474">
      <c r="A2036" s="603" t="n"/>
      <c r="B2036" s="21" t="n"/>
      <c r="C2036" s="21" t="n"/>
      <c r="D2036" s="21" t="n"/>
      <c r="E2036" s="21" t="n"/>
      <c r="F2036" s="21" t="n"/>
      <c r="G2036" s="21" t="n"/>
      <c r="H2036" s="21" t="n"/>
      <c r="I2036" s="21" t="n"/>
      <c r="J2036" s="21" t="n"/>
      <c r="K2036" s="21" t="n"/>
      <c r="L2036" s="21" t="n"/>
      <c r="M2036" s="21" t="n"/>
      <c r="N2036" s="21" t="n"/>
    </row>
    <row r="2037" ht="14.25" customHeight="1" s="474">
      <c r="A2037" s="603" t="n"/>
      <c r="B2037" s="21" t="n"/>
      <c r="C2037" s="21" t="n"/>
      <c r="D2037" s="21" t="n"/>
      <c r="E2037" s="21" t="n"/>
      <c r="F2037" s="21" t="n"/>
      <c r="G2037" s="21" t="n"/>
      <c r="H2037" s="21" t="n"/>
      <c r="I2037" s="21" t="n"/>
      <c r="J2037" s="21" t="n"/>
      <c r="K2037" s="21" t="n"/>
      <c r="L2037" s="21" t="n"/>
      <c r="M2037" s="21" t="n"/>
      <c r="N2037" s="21" t="n"/>
    </row>
    <row r="2038" ht="14.25" customHeight="1" s="474">
      <c r="A2038" s="603" t="n"/>
      <c r="B2038" s="21" t="n"/>
      <c r="C2038" s="21" t="n"/>
      <c r="D2038" s="21" t="n"/>
      <c r="E2038" s="21" t="n"/>
      <c r="F2038" s="21" t="n"/>
      <c r="G2038" s="21" t="n"/>
      <c r="H2038" s="21" t="n"/>
      <c r="I2038" s="21" t="n"/>
      <c r="J2038" s="21" t="n"/>
      <c r="K2038" s="21" t="n"/>
      <c r="L2038" s="21" t="n"/>
      <c r="M2038" s="21" t="n"/>
      <c r="N2038" s="21" t="n"/>
    </row>
    <row r="2039" ht="14.25" customHeight="1" s="474">
      <c r="A2039" s="603" t="n"/>
      <c r="B2039" s="21" t="n"/>
      <c r="C2039" s="21" t="n"/>
      <c r="D2039" s="21" t="n"/>
      <c r="E2039" s="21" t="n"/>
      <c r="F2039" s="21" t="n"/>
      <c r="G2039" s="21" t="n"/>
      <c r="H2039" s="21" t="n"/>
      <c r="I2039" s="21" t="n"/>
      <c r="J2039" s="21" t="n"/>
      <c r="K2039" s="21" t="n"/>
      <c r="L2039" s="21" t="n"/>
      <c r="M2039" s="21" t="n"/>
      <c r="N2039" s="21" t="n"/>
    </row>
    <row r="2040" ht="14.25" customHeight="1" s="474">
      <c r="A2040" s="603" t="n"/>
      <c r="B2040" s="21" t="n"/>
      <c r="C2040" s="21" t="n"/>
      <c r="D2040" s="21" t="n"/>
      <c r="E2040" s="21" t="n"/>
      <c r="F2040" s="21" t="n"/>
      <c r="G2040" s="21" t="n"/>
      <c r="H2040" s="21" t="n"/>
      <c r="I2040" s="21" t="n"/>
      <c r="J2040" s="21" t="n"/>
      <c r="K2040" s="21" t="n"/>
      <c r="L2040" s="21" t="n"/>
      <c r="M2040" s="21" t="n"/>
      <c r="N2040" s="21" t="n"/>
    </row>
    <row r="2041" ht="14.25" customHeight="1" s="474">
      <c r="A2041" s="603" t="n"/>
      <c r="B2041" s="21" t="n"/>
      <c r="C2041" s="21" t="n"/>
      <c r="D2041" s="21" t="n"/>
      <c r="E2041" s="21" t="n"/>
      <c r="F2041" s="21" t="n"/>
      <c r="G2041" s="21" t="n"/>
      <c r="H2041" s="21" t="n"/>
      <c r="I2041" s="21" t="n"/>
      <c r="J2041" s="21" t="n"/>
      <c r="K2041" s="21" t="n"/>
      <c r="L2041" s="21" t="n"/>
      <c r="M2041" s="21" t="n"/>
      <c r="N2041" s="21" t="n"/>
    </row>
    <row r="2042" ht="14.25" customHeight="1" s="474">
      <c r="A2042" s="603" t="n"/>
      <c r="B2042" s="21" t="n"/>
      <c r="C2042" s="21" t="n"/>
      <c r="D2042" s="21" t="n"/>
      <c r="E2042" s="21" t="n"/>
      <c r="F2042" s="21" t="n"/>
      <c r="G2042" s="21" t="n"/>
      <c r="H2042" s="21" t="n"/>
      <c r="I2042" s="21" t="n"/>
      <c r="J2042" s="21" t="n"/>
      <c r="K2042" s="21" t="n"/>
      <c r="L2042" s="21" t="n"/>
      <c r="M2042" s="21" t="n"/>
      <c r="N2042" s="21" t="n"/>
    </row>
    <row r="2043" ht="14.25" customHeight="1" s="474">
      <c r="A2043" s="603" t="n"/>
      <c r="B2043" s="21" t="n"/>
      <c r="C2043" s="21" t="n"/>
      <c r="D2043" s="21" t="n"/>
      <c r="E2043" s="21" t="n"/>
      <c r="F2043" s="21" t="n"/>
      <c r="G2043" s="21" t="n"/>
      <c r="H2043" s="21" t="n"/>
      <c r="I2043" s="21" t="n"/>
      <c r="J2043" s="21" t="n"/>
      <c r="K2043" s="21" t="n"/>
      <c r="L2043" s="21" t="n"/>
      <c r="M2043" s="21" t="n"/>
      <c r="N2043" s="21" t="n"/>
    </row>
    <row r="2044" ht="14.25" customHeight="1" s="474">
      <c r="A2044" s="603" t="n"/>
      <c r="B2044" s="21" t="n"/>
      <c r="C2044" s="21" t="n"/>
      <c r="D2044" s="21" t="n"/>
      <c r="E2044" s="21" t="n"/>
      <c r="F2044" s="21" t="n"/>
      <c r="G2044" s="21" t="n"/>
      <c r="H2044" s="21" t="n"/>
      <c r="I2044" s="21" t="n"/>
      <c r="J2044" s="21" t="n"/>
      <c r="K2044" s="21" t="n"/>
      <c r="L2044" s="21" t="n"/>
      <c r="M2044" s="21" t="n"/>
      <c r="N2044" s="21" t="n"/>
    </row>
    <row r="2045" ht="14.25" customHeight="1" s="474">
      <c r="A2045" s="603" t="n"/>
      <c r="B2045" s="21" t="n"/>
      <c r="C2045" s="21" t="n"/>
      <c r="D2045" s="21" t="n"/>
      <c r="E2045" s="21" t="n"/>
      <c r="F2045" s="21" t="n"/>
      <c r="G2045" s="21" t="n"/>
      <c r="H2045" s="21" t="n"/>
      <c r="I2045" s="21" t="n"/>
      <c r="J2045" s="21" t="n"/>
      <c r="K2045" s="21" t="n"/>
      <c r="L2045" s="21" t="n"/>
      <c r="M2045" s="21" t="n"/>
      <c r="N2045" s="21" t="n"/>
    </row>
    <row r="2046" ht="14.25" customHeight="1" s="474">
      <c r="A2046" s="603" t="n"/>
      <c r="B2046" s="21" t="n"/>
      <c r="C2046" s="21" t="n"/>
      <c r="D2046" s="21" t="n"/>
      <c r="E2046" s="21" t="n"/>
      <c r="F2046" s="21" t="n"/>
      <c r="G2046" s="21" t="n"/>
      <c r="H2046" s="21" t="n"/>
      <c r="I2046" s="21" t="n"/>
      <c r="J2046" s="21" t="n"/>
      <c r="K2046" s="21" t="n"/>
      <c r="L2046" s="21" t="n"/>
      <c r="M2046" s="21" t="n"/>
      <c r="N2046" s="21" t="n"/>
    </row>
    <row r="2047" ht="14.25" customHeight="1" s="474">
      <c r="A2047" s="603" t="n"/>
      <c r="B2047" s="21" t="n"/>
      <c r="C2047" s="21" t="n"/>
      <c r="D2047" s="21" t="n"/>
      <c r="E2047" s="21" t="n"/>
      <c r="F2047" s="21" t="n"/>
      <c r="G2047" s="21" t="n"/>
      <c r="H2047" s="21" t="n"/>
      <c r="I2047" s="21" t="n"/>
      <c r="J2047" s="21" t="n"/>
      <c r="K2047" s="21" t="n"/>
      <c r="L2047" s="21" t="n"/>
      <c r="M2047" s="21" t="n"/>
      <c r="N2047" s="21" t="n"/>
    </row>
    <row r="2048" ht="14.25" customHeight="1" s="474">
      <c r="A2048" s="603" t="n"/>
      <c r="B2048" s="21" t="n"/>
      <c r="C2048" s="21" t="n"/>
      <c r="D2048" s="21" t="n"/>
      <c r="E2048" s="21" t="n"/>
      <c r="F2048" s="21" t="n"/>
      <c r="G2048" s="21" t="n"/>
      <c r="H2048" s="21" t="n"/>
      <c r="I2048" s="21" t="n"/>
      <c r="J2048" s="21" t="n"/>
      <c r="K2048" s="21" t="n"/>
      <c r="L2048" s="21" t="n"/>
      <c r="M2048" s="21" t="n"/>
      <c r="N2048" s="21" t="n"/>
    </row>
    <row r="2049" ht="14.25" customHeight="1" s="474">
      <c r="A2049" s="603" t="n"/>
      <c r="B2049" s="21" t="n"/>
      <c r="C2049" s="21" t="n"/>
      <c r="D2049" s="21" t="n"/>
      <c r="E2049" s="21" t="n"/>
      <c r="F2049" s="21" t="n"/>
      <c r="G2049" s="21" t="n"/>
      <c r="H2049" s="21" t="n"/>
      <c r="I2049" s="21" t="n"/>
      <c r="J2049" s="21" t="n"/>
      <c r="K2049" s="21" t="n"/>
      <c r="L2049" s="21" t="n"/>
      <c r="M2049" s="21" t="n"/>
      <c r="N2049" s="21" t="n"/>
    </row>
    <row r="2050" ht="14.25" customHeight="1" s="474">
      <c r="A2050" s="603" t="n"/>
      <c r="B2050" s="21" t="n"/>
      <c r="C2050" s="21" t="n"/>
      <c r="D2050" s="21" t="n"/>
      <c r="E2050" s="21" t="n"/>
      <c r="F2050" s="21" t="n"/>
      <c r="G2050" s="21" t="n"/>
      <c r="H2050" s="21" t="n"/>
      <c r="I2050" s="21" t="n"/>
      <c r="J2050" s="21" t="n"/>
      <c r="K2050" s="21" t="n"/>
      <c r="L2050" s="21" t="n"/>
      <c r="M2050" s="21" t="n"/>
      <c r="N2050" s="21" t="n"/>
    </row>
    <row r="2051" ht="14.25" customHeight="1" s="474">
      <c r="A2051" s="603" t="n"/>
      <c r="B2051" s="21" t="n"/>
      <c r="C2051" s="21" t="n"/>
      <c r="D2051" s="21" t="n"/>
      <c r="E2051" s="21" t="n"/>
      <c r="F2051" s="21" t="n"/>
      <c r="G2051" s="21" t="n"/>
      <c r="H2051" s="21" t="n"/>
      <c r="I2051" s="21" t="n"/>
      <c r="J2051" s="21" t="n"/>
      <c r="K2051" s="21" t="n"/>
      <c r="L2051" s="21" t="n"/>
      <c r="M2051" s="21" t="n"/>
      <c r="N2051" s="21" t="n"/>
    </row>
    <row r="2052" ht="14.25" customHeight="1" s="474">
      <c r="A2052" s="603" t="n"/>
      <c r="B2052" s="21" t="n"/>
      <c r="C2052" s="21" t="n"/>
      <c r="D2052" s="21" t="n"/>
      <c r="E2052" s="21" t="n"/>
      <c r="F2052" s="21" t="n"/>
      <c r="G2052" s="21" t="n"/>
      <c r="H2052" s="21" t="n"/>
      <c r="I2052" s="21" t="n"/>
      <c r="J2052" s="21" t="n"/>
      <c r="K2052" s="21" t="n"/>
      <c r="L2052" s="21" t="n"/>
      <c r="M2052" s="21" t="n"/>
      <c r="N2052" s="21" t="n"/>
    </row>
    <row r="2053" ht="14.25" customHeight="1" s="474">
      <c r="A2053" s="603" t="n"/>
      <c r="B2053" s="21" t="n"/>
      <c r="C2053" s="21" t="n"/>
      <c r="D2053" s="21" t="n"/>
      <c r="E2053" s="21" t="n"/>
      <c r="F2053" s="21" t="n"/>
      <c r="G2053" s="21" t="n"/>
      <c r="H2053" s="21" t="n"/>
      <c r="I2053" s="21" t="n"/>
      <c r="J2053" s="21" t="n"/>
      <c r="K2053" s="21" t="n"/>
      <c r="L2053" s="21" t="n"/>
      <c r="M2053" s="21" t="n"/>
      <c r="N2053" s="21" t="n"/>
    </row>
    <row r="2054" ht="14.25" customHeight="1" s="474">
      <c r="A2054" s="603" t="n"/>
      <c r="B2054" s="21" t="n"/>
      <c r="C2054" s="21" t="n"/>
      <c r="D2054" s="21" t="n"/>
      <c r="E2054" s="21" t="n"/>
      <c r="F2054" s="21" t="n"/>
      <c r="G2054" s="21" t="n"/>
      <c r="H2054" s="21" t="n"/>
      <c r="I2054" s="21" t="n"/>
      <c r="J2054" s="21" t="n"/>
      <c r="K2054" s="21" t="n"/>
      <c r="L2054" s="21" t="n"/>
      <c r="M2054" s="21" t="n"/>
      <c r="N2054" s="21" t="n"/>
    </row>
    <row r="2055" ht="14.25" customHeight="1" s="474">
      <c r="A2055" s="603" t="n"/>
      <c r="B2055" s="21" t="n"/>
      <c r="C2055" s="21" t="n"/>
      <c r="D2055" s="21" t="n"/>
      <c r="E2055" s="21" t="n"/>
      <c r="F2055" s="21" t="n"/>
      <c r="G2055" s="21" t="n"/>
      <c r="H2055" s="21" t="n"/>
      <c r="I2055" s="21" t="n"/>
      <c r="J2055" s="21" t="n"/>
      <c r="K2055" s="21" t="n"/>
      <c r="L2055" s="21" t="n"/>
      <c r="M2055" s="21" t="n"/>
      <c r="N2055" s="21" t="n"/>
    </row>
    <row r="2056" ht="14.25" customHeight="1" s="474">
      <c r="A2056" s="603" t="n"/>
      <c r="B2056" s="21" t="n"/>
      <c r="C2056" s="21" t="n"/>
      <c r="D2056" s="21" t="n"/>
      <c r="E2056" s="21" t="n"/>
      <c r="F2056" s="21" t="n"/>
      <c r="G2056" s="21" t="n"/>
      <c r="H2056" s="21" t="n"/>
      <c r="I2056" s="21" t="n"/>
      <c r="J2056" s="21" t="n"/>
      <c r="K2056" s="21" t="n"/>
      <c r="L2056" s="21" t="n"/>
      <c r="M2056" s="21" t="n"/>
      <c r="N2056" s="21" t="n"/>
    </row>
    <row r="2057" ht="14.25" customHeight="1" s="474">
      <c r="A2057" s="603" t="n"/>
      <c r="B2057" s="21" t="n"/>
      <c r="C2057" s="21" t="n"/>
      <c r="D2057" s="21" t="n"/>
      <c r="E2057" s="21" t="n"/>
      <c r="F2057" s="21" t="n"/>
      <c r="G2057" s="21" t="n"/>
      <c r="H2057" s="21" t="n"/>
      <c r="I2057" s="21" t="n"/>
      <c r="J2057" s="21" t="n"/>
      <c r="K2057" s="21" t="n"/>
      <c r="L2057" s="21" t="n"/>
      <c r="M2057" s="21" t="n"/>
      <c r="N2057" s="21" t="n"/>
    </row>
    <row r="2058" ht="14.25" customHeight="1" s="474">
      <c r="A2058" s="603" t="n"/>
      <c r="B2058" s="21" t="n"/>
      <c r="C2058" s="21" t="n"/>
      <c r="D2058" s="21" t="n"/>
      <c r="E2058" s="21" t="n"/>
      <c r="F2058" s="21" t="n"/>
      <c r="G2058" s="21" t="n"/>
      <c r="H2058" s="21" t="n"/>
      <c r="I2058" s="21" t="n"/>
      <c r="J2058" s="21" t="n"/>
      <c r="K2058" s="21" t="n"/>
      <c r="L2058" s="21" t="n"/>
      <c r="M2058" s="21" t="n"/>
      <c r="N2058" s="21" t="n"/>
    </row>
    <row r="2059" ht="14.25" customHeight="1" s="474">
      <c r="A2059" s="603" t="n"/>
      <c r="B2059" s="21" t="n"/>
      <c r="C2059" s="21" t="n"/>
      <c r="D2059" s="21" t="n"/>
      <c r="E2059" s="21" t="n"/>
      <c r="F2059" s="21" t="n"/>
      <c r="G2059" s="21" t="n"/>
      <c r="H2059" s="21" t="n"/>
      <c r="I2059" s="21" t="n"/>
      <c r="J2059" s="21" t="n"/>
      <c r="K2059" s="21" t="n"/>
      <c r="L2059" s="21" t="n"/>
      <c r="M2059" s="21" t="n"/>
      <c r="N2059" s="21" t="n"/>
    </row>
    <row r="2060" ht="14.25" customHeight="1" s="474">
      <c r="A2060" s="603" t="n"/>
      <c r="B2060" s="21" t="n"/>
      <c r="C2060" s="21" t="n"/>
      <c r="D2060" s="21" t="n"/>
      <c r="E2060" s="21" t="n"/>
      <c r="F2060" s="21" t="n"/>
      <c r="G2060" s="21" t="n"/>
      <c r="H2060" s="21" t="n"/>
      <c r="I2060" s="21" t="n"/>
      <c r="J2060" s="21" t="n"/>
      <c r="K2060" s="21" t="n"/>
      <c r="L2060" s="21" t="n"/>
      <c r="M2060" s="21" t="n"/>
      <c r="N2060" s="21" t="n"/>
    </row>
    <row r="2061" ht="14.25" customHeight="1" s="474">
      <c r="A2061" s="603" t="n"/>
      <c r="B2061" s="21" t="n"/>
      <c r="C2061" s="21" t="n"/>
      <c r="D2061" s="21" t="n"/>
      <c r="E2061" s="21" t="n"/>
      <c r="F2061" s="21" t="n"/>
      <c r="G2061" s="21" t="n"/>
      <c r="H2061" s="21" t="n"/>
      <c r="I2061" s="21" t="n"/>
      <c r="J2061" s="21" t="n"/>
      <c r="K2061" s="21" t="n"/>
      <c r="L2061" s="21" t="n"/>
      <c r="M2061" s="21" t="n"/>
      <c r="N2061" s="21" t="n"/>
    </row>
    <row r="2062" ht="14.25" customHeight="1" s="474">
      <c r="A2062" s="603" t="n"/>
      <c r="B2062" s="21" t="n"/>
      <c r="C2062" s="21" t="n"/>
      <c r="D2062" s="21" t="n"/>
      <c r="E2062" s="21" t="n"/>
      <c r="F2062" s="21" t="n"/>
      <c r="G2062" s="21" t="n"/>
      <c r="H2062" s="21" t="n"/>
      <c r="I2062" s="21" t="n"/>
      <c r="J2062" s="21" t="n"/>
      <c r="K2062" s="21" t="n"/>
      <c r="L2062" s="21" t="n"/>
      <c r="M2062" s="21" t="n"/>
      <c r="N2062" s="21" t="n"/>
    </row>
    <row r="2063" ht="14.25" customHeight="1" s="474">
      <c r="A2063" s="603" t="n"/>
      <c r="B2063" s="21" t="n"/>
      <c r="C2063" s="21" t="n"/>
      <c r="D2063" s="21" t="n"/>
      <c r="E2063" s="21" t="n"/>
      <c r="F2063" s="21" t="n"/>
      <c r="G2063" s="21" t="n"/>
      <c r="H2063" s="21" t="n"/>
      <c r="I2063" s="21" t="n"/>
      <c r="J2063" s="21" t="n"/>
      <c r="K2063" s="21" t="n"/>
      <c r="L2063" s="21" t="n"/>
      <c r="M2063" s="21" t="n"/>
      <c r="N2063" s="21" t="n"/>
    </row>
    <row r="2064" ht="14.25" customHeight="1" s="474">
      <c r="A2064" s="603" t="n"/>
      <c r="B2064" s="21" t="n"/>
      <c r="C2064" s="21" t="n"/>
      <c r="D2064" s="21" t="n"/>
      <c r="E2064" s="21" t="n"/>
      <c r="F2064" s="21" t="n"/>
      <c r="G2064" s="21" t="n"/>
      <c r="H2064" s="21" t="n"/>
      <c r="I2064" s="21" t="n"/>
      <c r="J2064" s="21" t="n"/>
      <c r="K2064" s="21" t="n"/>
      <c r="L2064" s="21" t="n"/>
      <c r="M2064" s="21" t="n"/>
      <c r="N2064" s="21" t="n"/>
    </row>
    <row r="2065" ht="14.25" customHeight="1" s="474">
      <c r="A2065" s="603" t="n"/>
      <c r="B2065" s="21" t="n"/>
      <c r="C2065" s="21" t="n"/>
      <c r="D2065" s="21" t="n"/>
      <c r="E2065" s="21" t="n"/>
      <c r="F2065" s="21" t="n"/>
      <c r="G2065" s="21" t="n"/>
      <c r="H2065" s="21" t="n"/>
      <c r="I2065" s="21" t="n"/>
      <c r="J2065" s="21" t="n"/>
      <c r="K2065" s="21" t="n"/>
      <c r="L2065" s="21" t="n"/>
      <c r="M2065" s="21" t="n"/>
      <c r="N2065" s="21" t="n"/>
    </row>
    <row r="2066" ht="14.25" customHeight="1" s="474">
      <c r="A2066" s="603" t="n"/>
      <c r="B2066" s="21" t="n"/>
      <c r="C2066" s="21" t="n"/>
      <c r="D2066" s="21" t="n"/>
      <c r="E2066" s="21" t="n"/>
      <c r="F2066" s="21" t="n"/>
      <c r="G2066" s="21" t="n"/>
      <c r="H2066" s="21" t="n"/>
      <c r="I2066" s="21" t="n"/>
      <c r="J2066" s="21" t="n"/>
      <c r="K2066" s="21" t="n"/>
      <c r="L2066" s="21" t="n"/>
      <c r="M2066" s="21" t="n"/>
      <c r="N2066" s="21" t="n"/>
    </row>
    <row r="2067" ht="14.25" customHeight="1" s="474">
      <c r="A2067" s="603" t="n"/>
      <c r="B2067" s="21" t="n"/>
      <c r="C2067" s="21" t="n"/>
      <c r="D2067" s="21" t="n"/>
      <c r="E2067" s="21" t="n"/>
      <c r="F2067" s="21" t="n"/>
      <c r="G2067" s="21" t="n"/>
      <c r="H2067" s="21" t="n"/>
      <c r="I2067" s="21" t="n"/>
      <c r="J2067" s="21" t="n"/>
      <c r="K2067" s="21" t="n"/>
      <c r="L2067" s="21" t="n"/>
      <c r="M2067" s="21" t="n"/>
      <c r="N2067" s="21" t="n"/>
    </row>
    <row r="2068" ht="14.25" customHeight="1" s="474">
      <c r="A2068" s="603" t="n"/>
      <c r="B2068" s="21" t="n"/>
      <c r="C2068" s="21" t="n"/>
      <c r="D2068" s="21" t="n"/>
      <c r="E2068" s="21" t="n"/>
      <c r="F2068" s="21" t="n"/>
      <c r="G2068" s="21" t="n"/>
      <c r="H2068" s="21" t="n"/>
      <c r="I2068" s="21" t="n"/>
      <c r="J2068" s="21" t="n"/>
      <c r="K2068" s="21" t="n"/>
      <c r="L2068" s="21" t="n"/>
      <c r="M2068" s="21" t="n"/>
      <c r="N2068" s="21" t="n"/>
    </row>
    <row r="2069" ht="14.25" customHeight="1" s="474">
      <c r="A2069" s="603" t="n"/>
      <c r="B2069" s="21" t="n"/>
      <c r="C2069" s="21" t="n"/>
      <c r="D2069" s="21" t="n"/>
      <c r="E2069" s="21" t="n"/>
      <c r="F2069" s="21" t="n"/>
      <c r="G2069" s="21" t="n"/>
      <c r="H2069" s="21" t="n"/>
      <c r="I2069" s="21" t="n"/>
      <c r="J2069" s="21" t="n"/>
      <c r="K2069" s="21" t="n"/>
      <c r="L2069" s="21" t="n"/>
      <c r="M2069" s="21" t="n"/>
      <c r="N2069" s="21" t="n"/>
    </row>
    <row r="2070" ht="14.25" customHeight="1" s="474">
      <c r="A2070" s="603" t="n"/>
      <c r="B2070" s="21" t="n"/>
      <c r="C2070" s="21" t="n"/>
      <c r="D2070" s="21" t="n"/>
      <c r="E2070" s="21" t="n"/>
      <c r="F2070" s="21" t="n"/>
      <c r="G2070" s="21" t="n"/>
      <c r="H2070" s="21" t="n"/>
      <c r="I2070" s="21" t="n"/>
      <c r="J2070" s="21" t="n"/>
      <c r="K2070" s="21" t="n"/>
      <c r="L2070" s="21" t="n"/>
      <c r="M2070" s="21" t="n"/>
      <c r="N2070" s="21" t="n"/>
    </row>
    <row r="2071" ht="14.25" customHeight="1" s="474">
      <c r="A2071" s="603" t="n"/>
      <c r="B2071" s="21" t="n"/>
      <c r="C2071" s="21" t="n"/>
      <c r="D2071" s="21" t="n"/>
      <c r="E2071" s="21" t="n"/>
      <c r="F2071" s="21" t="n"/>
      <c r="G2071" s="21" t="n"/>
      <c r="H2071" s="21" t="n"/>
      <c r="I2071" s="21" t="n"/>
      <c r="J2071" s="21" t="n"/>
      <c r="K2071" s="21" t="n"/>
      <c r="L2071" s="21" t="n"/>
      <c r="M2071" s="21" t="n"/>
      <c r="N2071" s="21" t="n"/>
    </row>
    <row r="2072" ht="14.25" customHeight="1" s="474">
      <c r="A2072" s="603" t="n"/>
      <c r="B2072" s="21" t="n"/>
      <c r="C2072" s="21" t="n"/>
      <c r="D2072" s="21" t="n"/>
      <c r="E2072" s="21" t="n"/>
      <c r="F2072" s="21" t="n"/>
      <c r="G2072" s="21" t="n"/>
      <c r="H2072" s="21" t="n"/>
      <c r="I2072" s="21" t="n"/>
      <c r="J2072" s="21" t="n"/>
      <c r="K2072" s="21" t="n"/>
      <c r="L2072" s="21" t="n"/>
      <c r="M2072" s="21" t="n"/>
      <c r="N2072" s="21" t="n"/>
    </row>
    <row r="2073" ht="14.25" customHeight="1" s="474">
      <c r="A2073" s="603" t="n"/>
      <c r="B2073" s="21" t="n"/>
      <c r="C2073" s="21" t="n"/>
      <c r="D2073" s="21" t="n"/>
      <c r="E2073" s="21" t="n"/>
      <c r="F2073" s="21" t="n"/>
      <c r="G2073" s="21" t="n"/>
      <c r="H2073" s="21" t="n"/>
      <c r="I2073" s="21" t="n"/>
      <c r="J2073" s="21" t="n"/>
      <c r="K2073" s="21" t="n"/>
      <c r="L2073" s="21" t="n"/>
      <c r="M2073" s="21" t="n"/>
      <c r="N2073" s="21" t="n"/>
    </row>
    <row r="2074" ht="14.25" customHeight="1" s="474">
      <c r="A2074" s="603" t="n"/>
      <c r="B2074" s="21" t="n"/>
      <c r="C2074" s="21" t="n"/>
      <c r="D2074" s="21" t="n"/>
      <c r="E2074" s="21" t="n"/>
      <c r="F2074" s="21" t="n"/>
      <c r="G2074" s="21" t="n"/>
      <c r="H2074" s="21" t="n"/>
      <c r="I2074" s="21" t="n"/>
      <c r="J2074" s="21" t="n"/>
      <c r="K2074" s="21" t="n"/>
      <c r="L2074" s="21" t="n"/>
      <c r="M2074" s="21" t="n"/>
      <c r="N2074" s="21" t="n"/>
    </row>
    <row r="2075" ht="14.25" customHeight="1" s="474">
      <c r="A2075" s="603" t="n"/>
      <c r="B2075" s="21" t="n"/>
      <c r="C2075" s="21" t="n"/>
      <c r="D2075" s="21" t="n"/>
      <c r="E2075" s="21" t="n"/>
      <c r="F2075" s="21" t="n"/>
      <c r="G2075" s="21" t="n"/>
      <c r="H2075" s="21" t="n"/>
      <c r="I2075" s="21" t="n"/>
      <c r="J2075" s="21" t="n"/>
      <c r="K2075" s="21" t="n"/>
      <c r="L2075" s="21" t="n"/>
      <c r="M2075" s="21" t="n"/>
      <c r="N2075" s="21" t="n"/>
    </row>
    <row r="2076" ht="14.25" customHeight="1" s="474">
      <c r="A2076" s="603" t="n"/>
      <c r="B2076" s="21" t="n"/>
      <c r="C2076" s="21" t="n"/>
      <c r="D2076" s="21" t="n"/>
      <c r="E2076" s="21" t="n"/>
      <c r="F2076" s="21" t="n"/>
      <c r="G2076" s="21" t="n"/>
      <c r="H2076" s="21" t="n"/>
      <c r="I2076" s="21" t="n"/>
      <c r="J2076" s="21" t="n"/>
      <c r="K2076" s="21" t="n"/>
      <c r="L2076" s="21" t="n"/>
      <c r="M2076" s="21" t="n"/>
      <c r="N2076" s="21" t="n"/>
    </row>
    <row r="2077" ht="14.25" customHeight="1" s="474">
      <c r="A2077" s="603" t="n"/>
      <c r="B2077" s="21" t="n"/>
      <c r="C2077" s="21" t="n"/>
      <c r="D2077" s="21" t="n"/>
      <c r="E2077" s="21" t="n"/>
      <c r="F2077" s="21" t="n"/>
      <c r="G2077" s="21" t="n"/>
      <c r="H2077" s="21" t="n"/>
      <c r="I2077" s="21" t="n"/>
      <c r="J2077" s="21" t="n"/>
      <c r="K2077" s="21" t="n"/>
      <c r="L2077" s="21" t="n"/>
      <c r="M2077" s="21" t="n"/>
      <c r="N2077" s="21" t="n"/>
    </row>
    <row r="2078" ht="14.25" customHeight="1" s="474">
      <c r="A2078" s="603" t="n"/>
      <c r="B2078" s="21" t="n"/>
      <c r="C2078" s="21" t="n"/>
      <c r="D2078" s="21" t="n"/>
      <c r="E2078" s="21" t="n"/>
      <c r="F2078" s="21" t="n"/>
      <c r="G2078" s="21" t="n"/>
      <c r="H2078" s="21" t="n"/>
      <c r="I2078" s="21" t="n"/>
      <c r="J2078" s="21" t="n"/>
      <c r="K2078" s="21" t="n"/>
      <c r="L2078" s="21" t="n"/>
      <c r="M2078" s="21" t="n"/>
      <c r="N2078" s="21" t="n"/>
    </row>
    <row r="2079" ht="14.25" customHeight="1" s="474">
      <c r="A2079" s="603" t="n"/>
      <c r="B2079" s="21" t="n"/>
      <c r="C2079" s="21" t="n"/>
      <c r="D2079" s="21" t="n"/>
      <c r="E2079" s="21" t="n"/>
      <c r="F2079" s="21" t="n"/>
      <c r="G2079" s="21" t="n"/>
      <c r="H2079" s="21" t="n"/>
      <c r="I2079" s="21" t="n"/>
      <c r="J2079" s="21" t="n"/>
      <c r="K2079" s="21" t="n"/>
      <c r="L2079" s="21" t="n"/>
      <c r="M2079" s="21" t="n"/>
      <c r="N2079" s="21" t="n"/>
    </row>
    <row r="2080" ht="14.25" customHeight="1" s="474">
      <c r="A2080" s="603" t="n"/>
      <c r="B2080" s="21" t="n"/>
      <c r="C2080" s="21" t="n"/>
      <c r="D2080" s="21" t="n"/>
      <c r="E2080" s="21" t="n"/>
      <c r="F2080" s="21" t="n"/>
      <c r="G2080" s="21" t="n"/>
      <c r="H2080" s="21" t="n"/>
      <c r="I2080" s="21" t="n"/>
      <c r="J2080" s="21" t="n"/>
      <c r="K2080" s="21" t="n"/>
      <c r="L2080" s="21" t="n"/>
      <c r="M2080" s="21" t="n"/>
      <c r="N2080" s="21" t="n"/>
    </row>
    <row r="2081" ht="14.25" customHeight="1" s="474">
      <c r="A2081" s="603" t="n"/>
      <c r="B2081" s="21" t="n"/>
      <c r="C2081" s="21" t="n"/>
      <c r="D2081" s="21" t="n"/>
      <c r="E2081" s="21" t="n"/>
      <c r="F2081" s="21" t="n"/>
      <c r="G2081" s="21" t="n"/>
      <c r="H2081" s="21" t="n"/>
      <c r="I2081" s="21" t="n"/>
      <c r="J2081" s="21" t="n"/>
      <c r="K2081" s="21" t="n"/>
      <c r="L2081" s="21" t="n"/>
      <c r="M2081" s="21" t="n"/>
      <c r="N2081" s="21" t="n"/>
    </row>
    <row r="2082" ht="14.25" customHeight="1" s="474">
      <c r="A2082" s="603" t="n"/>
      <c r="B2082" s="21" t="n"/>
      <c r="C2082" s="21" t="n"/>
      <c r="D2082" s="21" t="n"/>
      <c r="E2082" s="21" t="n"/>
      <c r="F2082" s="21" t="n"/>
      <c r="G2082" s="21" t="n"/>
      <c r="H2082" s="21" t="n"/>
      <c r="I2082" s="21" t="n"/>
      <c r="J2082" s="21" t="n"/>
      <c r="K2082" s="21" t="n"/>
      <c r="L2082" s="21" t="n"/>
      <c r="M2082" s="21" t="n"/>
      <c r="N2082" s="21" t="n"/>
    </row>
    <row r="2083" ht="14.25" customHeight="1" s="474">
      <c r="A2083" s="603" t="n"/>
      <c r="B2083" s="21" t="n"/>
      <c r="C2083" s="21" t="n"/>
      <c r="D2083" s="21" t="n"/>
      <c r="E2083" s="21" t="n"/>
      <c r="F2083" s="21" t="n"/>
      <c r="G2083" s="21" t="n"/>
      <c r="H2083" s="21" t="n"/>
      <c r="I2083" s="21" t="n"/>
      <c r="J2083" s="21" t="n"/>
      <c r="K2083" s="21" t="n"/>
      <c r="L2083" s="21" t="n"/>
      <c r="M2083" s="21" t="n"/>
      <c r="N2083" s="21" t="n"/>
    </row>
    <row r="2084" ht="14.25" customHeight="1" s="474">
      <c r="A2084" s="603" t="n"/>
      <c r="B2084" s="21" t="n"/>
      <c r="C2084" s="21" t="n"/>
      <c r="D2084" s="21" t="n"/>
      <c r="E2084" s="21" t="n"/>
      <c r="F2084" s="21" t="n"/>
      <c r="G2084" s="21" t="n"/>
      <c r="H2084" s="21" t="n"/>
      <c r="I2084" s="21" t="n"/>
      <c r="J2084" s="21" t="n"/>
      <c r="K2084" s="21" t="n"/>
      <c r="L2084" s="21" t="n"/>
      <c r="M2084" s="21" t="n"/>
      <c r="N2084" s="21" t="n"/>
    </row>
    <row r="2085" ht="14.25" customHeight="1" s="474">
      <c r="A2085" s="603" t="n"/>
      <c r="B2085" s="21" t="n"/>
      <c r="C2085" s="21" t="n"/>
      <c r="D2085" s="21" t="n"/>
      <c r="E2085" s="21" t="n"/>
      <c r="F2085" s="21" t="n"/>
      <c r="G2085" s="21" t="n"/>
      <c r="H2085" s="21" t="n"/>
      <c r="I2085" s="21" t="n"/>
      <c r="J2085" s="21" t="n"/>
      <c r="K2085" s="21" t="n"/>
      <c r="L2085" s="21" t="n"/>
      <c r="M2085" s="21" t="n"/>
      <c r="N2085" s="21" t="n"/>
    </row>
    <row r="2086" ht="14.25" customHeight="1" s="474">
      <c r="A2086" s="603" t="n"/>
      <c r="B2086" s="21" t="n"/>
      <c r="C2086" s="21" t="n"/>
      <c r="D2086" s="21" t="n"/>
      <c r="E2086" s="21" t="n"/>
      <c r="F2086" s="21" t="n"/>
      <c r="G2086" s="21" t="n"/>
      <c r="H2086" s="21" t="n"/>
      <c r="I2086" s="21" t="n"/>
      <c r="J2086" s="21" t="n"/>
      <c r="K2086" s="21" t="n"/>
      <c r="L2086" s="21" t="n"/>
      <c r="M2086" s="21" t="n"/>
      <c r="N2086" s="21" t="n"/>
    </row>
    <row r="2087" ht="14.25" customHeight="1" s="474">
      <c r="A2087" s="603" t="n"/>
      <c r="B2087" s="21" t="n"/>
      <c r="C2087" s="21" t="n"/>
      <c r="D2087" s="21" t="n"/>
      <c r="E2087" s="21" t="n"/>
      <c r="F2087" s="21" t="n"/>
      <c r="G2087" s="21" t="n"/>
      <c r="H2087" s="21" t="n"/>
      <c r="I2087" s="21" t="n"/>
      <c r="J2087" s="21" t="n"/>
      <c r="K2087" s="21" t="n"/>
      <c r="L2087" s="21" t="n"/>
      <c r="M2087" s="21" t="n"/>
      <c r="N2087" s="21" t="n"/>
    </row>
    <row r="2088" ht="14.25" customHeight="1" s="474">
      <c r="A2088" s="603" t="n"/>
      <c r="B2088" s="21" t="n"/>
      <c r="C2088" s="21" t="n"/>
      <c r="D2088" s="21" t="n"/>
      <c r="E2088" s="21" t="n"/>
      <c r="F2088" s="21" t="n"/>
      <c r="G2088" s="21" t="n"/>
      <c r="H2088" s="21" t="n"/>
      <c r="I2088" s="21" t="n"/>
      <c r="J2088" s="21" t="n"/>
      <c r="K2088" s="21" t="n"/>
      <c r="L2088" s="21" t="n"/>
      <c r="M2088" s="21" t="n"/>
      <c r="N2088" s="21" t="n"/>
    </row>
    <row r="2089" ht="14.25" customHeight="1" s="474">
      <c r="A2089" s="603" t="n"/>
      <c r="B2089" s="21" t="n"/>
      <c r="C2089" s="21" t="n"/>
      <c r="D2089" s="21" t="n"/>
      <c r="E2089" s="21" t="n"/>
      <c r="F2089" s="21" t="n"/>
      <c r="G2089" s="21" t="n"/>
      <c r="H2089" s="21" t="n"/>
      <c r="I2089" s="21" t="n"/>
      <c r="J2089" s="21" t="n"/>
      <c r="K2089" s="21" t="n"/>
      <c r="L2089" s="21" t="n"/>
      <c r="M2089" s="21" t="n"/>
      <c r="N2089" s="21" t="n"/>
    </row>
    <row r="2090" ht="14.25" customHeight="1" s="474">
      <c r="A2090" s="603" t="n"/>
      <c r="B2090" s="21" t="n"/>
      <c r="C2090" s="21" t="n"/>
      <c r="D2090" s="21" t="n"/>
      <c r="E2090" s="21" t="n"/>
      <c r="F2090" s="21" t="n"/>
      <c r="G2090" s="21" t="n"/>
      <c r="H2090" s="21" t="n"/>
      <c r="I2090" s="21" t="n"/>
      <c r="J2090" s="21" t="n"/>
      <c r="K2090" s="21" t="n"/>
      <c r="L2090" s="21" t="n"/>
      <c r="M2090" s="21" t="n"/>
      <c r="N2090" s="21" t="n"/>
    </row>
    <row r="2091" ht="14.25" customHeight="1" s="474">
      <c r="A2091" s="603" t="n"/>
      <c r="B2091" s="21" t="n"/>
      <c r="C2091" s="21" t="n"/>
      <c r="D2091" s="21" t="n"/>
      <c r="E2091" s="21" t="n"/>
      <c r="F2091" s="21" t="n"/>
      <c r="G2091" s="21" t="n"/>
      <c r="H2091" s="21" t="n"/>
      <c r="I2091" s="21" t="n"/>
      <c r="J2091" s="21" t="n"/>
      <c r="K2091" s="21" t="n"/>
      <c r="L2091" s="21" t="n"/>
      <c r="M2091" s="21" t="n"/>
      <c r="N2091" s="21" t="n"/>
    </row>
    <row r="2092" ht="14.25" customHeight="1" s="474">
      <c r="A2092" s="603" t="n"/>
      <c r="B2092" s="21" t="n"/>
      <c r="C2092" s="21" t="n"/>
      <c r="D2092" s="21" t="n"/>
      <c r="E2092" s="21" t="n"/>
      <c r="F2092" s="21" t="n"/>
      <c r="G2092" s="21" t="n"/>
      <c r="H2092" s="21" t="n"/>
      <c r="I2092" s="21" t="n"/>
      <c r="J2092" s="21" t="n"/>
      <c r="K2092" s="21" t="n"/>
      <c r="L2092" s="21" t="n"/>
      <c r="M2092" s="21" t="n"/>
      <c r="N2092" s="21" t="n"/>
    </row>
    <row r="2093" ht="14.25" customHeight="1" s="474">
      <c r="A2093" s="603" t="n"/>
      <c r="B2093" s="21" t="n"/>
      <c r="C2093" s="21" t="n"/>
      <c r="D2093" s="21" t="n"/>
      <c r="E2093" s="21" t="n"/>
      <c r="F2093" s="21" t="n"/>
      <c r="G2093" s="21" t="n"/>
      <c r="H2093" s="21" t="n"/>
      <c r="I2093" s="21" t="n"/>
      <c r="J2093" s="21" t="n"/>
      <c r="K2093" s="21" t="n"/>
      <c r="L2093" s="21" t="n"/>
      <c r="M2093" s="21" t="n"/>
      <c r="N2093" s="21" t="n"/>
    </row>
    <row r="2094" ht="14.25" customHeight="1" s="474">
      <c r="A2094" s="603" t="n"/>
      <c r="B2094" s="21" t="n"/>
      <c r="C2094" s="21" t="n"/>
      <c r="D2094" s="21" t="n"/>
      <c r="E2094" s="21" t="n"/>
      <c r="F2094" s="21" t="n"/>
      <c r="G2094" s="21" t="n"/>
      <c r="H2094" s="21" t="n"/>
      <c r="I2094" s="21" t="n"/>
      <c r="J2094" s="21" t="n"/>
      <c r="K2094" s="21" t="n"/>
      <c r="L2094" s="21" t="n"/>
      <c r="M2094" s="21" t="n"/>
      <c r="N2094" s="21" t="n"/>
    </row>
    <row r="2095" ht="14.25" customHeight="1" s="474">
      <c r="A2095" s="603" t="n"/>
      <c r="B2095" s="21" t="n"/>
      <c r="C2095" s="21" t="n"/>
      <c r="D2095" s="21" t="n"/>
      <c r="E2095" s="21" t="n"/>
      <c r="F2095" s="21" t="n"/>
      <c r="G2095" s="21" t="n"/>
      <c r="H2095" s="21" t="n"/>
      <c r="I2095" s="21" t="n"/>
      <c r="J2095" s="21" t="n"/>
      <c r="K2095" s="21" t="n"/>
      <c r="L2095" s="21" t="n"/>
      <c r="M2095" s="21" t="n"/>
      <c r="N2095" s="21" t="n"/>
    </row>
    <row r="2096" ht="14.25" customHeight="1" s="474">
      <c r="A2096" s="603" t="n"/>
      <c r="B2096" s="21" t="n"/>
      <c r="C2096" s="21" t="n"/>
      <c r="D2096" s="21" t="n"/>
      <c r="E2096" s="21" t="n"/>
      <c r="F2096" s="21" t="n"/>
      <c r="G2096" s="21" t="n"/>
      <c r="H2096" s="21" t="n"/>
      <c r="I2096" s="21" t="n"/>
      <c r="J2096" s="21" t="n"/>
      <c r="K2096" s="21" t="n"/>
      <c r="L2096" s="21" t="n"/>
      <c r="M2096" s="21" t="n"/>
      <c r="N2096" s="21" t="n"/>
    </row>
    <row r="2097" ht="14.25" customHeight="1" s="474">
      <c r="A2097" s="603" t="n"/>
      <c r="B2097" s="21" t="n"/>
      <c r="C2097" s="21" t="n"/>
      <c r="D2097" s="21" t="n"/>
      <c r="E2097" s="21" t="n"/>
      <c r="F2097" s="21" t="n"/>
      <c r="G2097" s="21" t="n"/>
      <c r="H2097" s="21" t="n"/>
      <c r="I2097" s="21" t="n"/>
      <c r="J2097" s="21" t="n"/>
      <c r="K2097" s="21" t="n"/>
      <c r="L2097" s="21" t="n"/>
      <c r="M2097" s="21" t="n"/>
      <c r="N2097" s="21" t="n"/>
    </row>
    <row r="2098" ht="14.25" customHeight="1" s="474">
      <c r="A2098" s="603" t="n"/>
      <c r="B2098" s="21" t="n"/>
      <c r="C2098" s="21" t="n"/>
      <c r="D2098" s="21" t="n"/>
      <c r="E2098" s="21" t="n"/>
      <c r="F2098" s="21" t="n"/>
      <c r="G2098" s="21" t="n"/>
      <c r="H2098" s="21" t="n"/>
      <c r="I2098" s="21" t="n"/>
      <c r="J2098" s="21" t="n"/>
      <c r="K2098" s="21" t="n"/>
      <c r="L2098" s="21" t="n"/>
      <c r="M2098" s="21" t="n"/>
      <c r="N2098" s="21" t="n"/>
    </row>
    <row r="2099" ht="14.25" customHeight="1" s="474">
      <c r="A2099" s="603" t="n"/>
      <c r="B2099" s="21" t="n"/>
      <c r="C2099" s="21" t="n"/>
      <c r="D2099" s="21" t="n"/>
      <c r="E2099" s="21" t="n"/>
      <c r="F2099" s="21" t="n"/>
      <c r="G2099" s="21" t="n"/>
      <c r="H2099" s="21" t="n"/>
      <c r="I2099" s="21" t="n"/>
      <c r="J2099" s="21" t="n"/>
      <c r="K2099" s="21" t="n"/>
      <c r="L2099" s="21" t="n"/>
      <c r="M2099" s="21" t="n"/>
      <c r="N2099" s="21" t="n"/>
    </row>
    <row r="2100" ht="14.25" customHeight="1" s="474">
      <c r="A2100" s="603" t="n"/>
      <c r="B2100" s="21" t="n"/>
      <c r="C2100" s="21" t="n"/>
      <c r="D2100" s="21" t="n"/>
      <c r="E2100" s="21" t="n"/>
      <c r="F2100" s="21" t="n"/>
      <c r="G2100" s="21" t="n"/>
      <c r="H2100" s="21" t="n"/>
      <c r="I2100" s="21" t="n"/>
      <c r="J2100" s="21" t="n"/>
      <c r="K2100" s="21" t="n"/>
      <c r="L2100" s="21" t="n"/>
      <c r="M2100" s="21" t="n"/>
      <c r="N2100" s="21" t="n"/>
    </row>
    <row r="2101" ht="14.25" customHeight="1" s="474">
      <c r="A2101" s="603" t="n"/>
      <c r="B2101" s="21" t="n"/>
      <c r="C2101" s="21" t="n"/>
      <c r="D2101" s="21" t="n"/>
      <c r="E2101" s="21" t="n"/>
      <c r="F2101" s="21" t="n"/>
      <c r="G2101" s="21" t="n"/>
      <c r="H2101" s="21" t="n"/>
      <c r="I2101" s="21" t="n"/>
      <c r="J2101" s="21" t="n"/>
      <c r="K2101" s="21" t="n"/>
      <c r="L2101" s="21" t="n"/>
      <c r="M2101" s="21" t="n"/>
      <c r="N2101" s="21" t="n"/>
    </row>
    <row r="2102" ht="14.25" customHeight="1" s="474">
      <c r="A2102" s="603" t="n"/>
      <c r="B2102" s="21" t="n"/>
      <c r="C2102" s="21" t="n"/>
      <c r="D2102" s="21" t="n"/>
      <c r="E2102" s="21" t="n"/>
      <c r="F2102" s="21" t="n"/>
      <c r="G2102" s="21" t="n"/>
      <c r="H2102" s="21" t="n"/>
      <c r="I2102" s="21" t="n"/>
      <c r="J2102" s="21" t="n"/>
      <c r="K2102" s="21" t="n"/>
      <c r="L2102" s="21" t="n"/>
      <c r="M2102" s="21" t="n"/>
      <c r="N2102" s="21" t="n"/>
    </row>
    <row r="2103" ht="14.25" customHeight="1" s="474">
      <c r="A2103" s="603" t="n"/>
      <c r="B2103" s="21" t="n"/>
      <c r="C2103" s="21" t="n"/>
      <c r="D2103" s="21" t="n"/>
      <c r="E2103" s="21" t="n"/>
      <c r="F2103" s="21" t="n"/>
      <c r="G2103" s="21" t="n"/>
      <c r="H2103" s="21" t="n"/>
      <c r="I2103" s="21" t="n"/>
      <c r="J2103" s="21" t="n"/>
      <c r="K2103" s="21" t="n"/>
      <c r="L2103" s="21" t="n"/>
      <c r="M2103" s="21" t="n"/>
      <c r="N2103" s="21" t="n"/>
    </row>
    <row r="2104" ht="14.25" customHeight="1" s="474">
      <c r="A2104" s="603" t="n"/>
      <c r="B2104" s="21" t="n"/>
      <c r="C2104" s="21" t="n"/>
      <c r="D2104" s="21" t="n"/>
      <c r="E2104" s="21" t="n"/>
      <c r="F2104" s="21" t="n"/>
      <c r="G2104" s="21" t="n"/>
      <c r="H2104" s="21" t="n"/>
      <c r="I2104" s="21" t="n"/>
      <c r="J2104" s="21" t="n"/>
      <c r="K2104" s="21" t="n"/>
      <c r="L2104" s="21" t="n"/>
      <c r="M2104" s="21" t="n"/>
      <c r="N2104" s="21" t="n"/>
    </row>
    <row r="2105" ht="14.25" customHeight="1" s="474">
      <c r="A2105" s="603" t="n"/>
      <c r="B2105" s="21" t="n"/>
      <c r="C2105" s="21" t="n"/>
      <c r="D2105" s="21" t="n"/>
      <c r="E2105" s="21" t="n"/>
      <c r="F2105" s="21" t="n"/>
      <c r="G2105" s="21" t="n"/>
      <c r="H2105" s="21" t="n"/>
      <c r="I2105" s="21" t="n"/>
      <c r="J2105" s="21" t="n"/>
      <c r="K2105" s="21" t="n"/>
      <c r="L2105" s="21" t="n"/>
      <c r="M2105" s="21" t="n"/>
      <c r="N2105" s="21" t="n"/>
    </row>
    <row r="2106" ht="14.25" customHeight="1" s="474">
      <c r="A2106" s="603" t="n"/>
      <c r="B2106" s="21" t="n"/>
      <c r="C2106" s="21" t="n"/>
      <c r="D2106" s="21" t="n"/>
      <c r="E2106" s="21" t="n"/>
      <c r="F2106" s="21" t="n"/>
      <c r="G2106" s="21" t="n"/>
      <c r="H2106" s="21" t="n"/>
      <c r="I2106" s="21" t="n"/>
      <c r="J2106" s="21" t="n"/>
      <c r="K2106" s="21" t="n"/>
      <c r="L2106" s="21" t="n"/>
      <c r="M2106" s="21" t="n"/>
      <c r="N2106" s="21" t="n"/>
    </row>
    <row r="2107" ht="14.25" customHeight="1" s="474">
      <c r="A2107" s="603" t="n"/>
      <c r="B2107" s="21" t="n"/>
      <c r="C2107" s="21" t="n"/>
      <c r="D2107" s="21" t="n"/>
      <c r="E2107" s="21" t="n"/>
      <c r="F2107" s="21" t="n"/>
      <c r="G2107" s="21" t="n"/>
      <c r="H2107" s="21" t="n"/>
      <c r="I2107" s="21" t="n"/>
      <c r="J2107" s="21" t="n"/>
      <c r="K2107" s="21" t="n"/>
      <c r="L2107" s="21" t="n"/>
      <c r="M2107" s="21" t="n"/>
      <c r="N2107" s="21" t="n"/>
    </row>
    <row r="2108" ht="14.25" customHeight="1" s="474">
      <c r="A2108" s="603" t="n"/>
      <c r="B2108" s="21" t="n"/>
      <c r="C2108" s="21" t="n"/>
      <c r="D2108" s="21" t="n"/>
      <c r="E2108" s="21" t="n"/>
      <c r="F2108" s="21" t="n"/>
      <c r="G2108" s="21" t="n"/>
      <c r="H2108" s="21" t="n"/>
      <c r="I2108" s="21" t="n"/>
      <c r="J2108" s="21" t="n"/>
      <c r="K2108" s="21" t="n"/>
      <c r="L2108" s="21" t="n"/>
      <c r="M2108" s="21" t="n"/>
      <c r="N2108" s="21" t="n"/>
    </row>
    <row r="2109" ht="14.25" customHeight="1" s="474">
      <c r="A2109" s="603" t="n"/>
      <c r="B2109" s="21" t="n"/>
      <c r="C2109" s="21" t="n"/>
      <c r="D2109" s="21" t="n"/>
      <c r="E2109" s="21" t="n"/>
      <c r="F2109" s="21" t="n"/>
      <c r="G2109" s="21" t="n"/>
      <c r="H2109" s="21" t="n"/>
      <c r="I2109" s="21" t="n"/>
      <c r="J2109" s="21" t="n"/>
      <c r="K2109" s="21" t="n"/>
      <c r="L2109" s="21" t="n"/>
      <c r="M2109" s="21" t="n"/>
      <c r="N2109" s="21" t="n"/>
    </row>
    <row r="2110" ht="14.25" customHeight="1" s="474">
      <c r="A2110" s="603" t="n"/>
      <c r="B2110" s="21" t="n"/>
      <c r="C2110" s="21" t="n"/>
      <c r="D2110" s="21" t="n"/>
      <c r="E2110" s="21" t="n"/>
      <c r="F2110" s="21" t="n"/>
      <c r="G2110" s="21" t="n"/>
      <c r="H2110" s="21" t="n"/>
      <c r="I2110" s="21" t="n"/>
      <c r="J2110" s="21" t="n"/>
      <c r="K2110" s="21" t="n"/>
      <c r="L2110" s="21" t="n"/>
      <c r="M2110" s="21" t="n"/>
      <c r="N2110" s="21" t="n"/>
    </row>
    <row r="2111" ht="14.25" customHeight="1" s="474">
      <c r="A2111" s="603" t="n"/>
      <c r="B2111" s="21" t="n"/>
      <c r="C2111" s="21" t="n"/>
      <c r="D2111" s="21" t="n"/>
      <c r="E2111" s="21" t="n"/>
      <c r="F2111" s="21" t="n"/>
      <c r="G2111" s="21" t="n"/>
      <c r="H2111" s="21" t="n"/>
      <c r="I2111" s="21" t="n"/>
      <c r="J2111" s="21" t="n"/>
      <c r="K2111" s="21" t="n"/>
      <c r="L2111" s="21" t="n"/>
      <c r="M2111" s="21" t="n"/>
      <c r="N2111" s="21" t="n"/>
    </row>
    <row r="2112" ht="14.25" customHeight="1" s="474">
      <c r="A2112" s="603" t="n"/>
      <c r="B2112" s="21" t="n"/>
      <c r="C2112" s="21" t="n"/>
      <c r="D2112" s="21" t="n"/>
      <c r="E2112" s="21" t="n"/>
      <c r="F2112" s="21" t="n"/>
      <c r="G2112" s="21" t="n"/>
      <c r="H2112" s="21" t="n"/>
      <c r="I2112" s="21" t="n"/>
      <c r="J2112" s="21" t="n"/>
      <c r="K2112" s="21" t="n"/>
      <c r="L2112" s="21" t="n"/>
      <c r="M2112" s="21" t="n"/>
      <c r="N2112" s="21" t="n"/>
    </row>
    <row r="2113" ht="14.25" customHeight="1" s="474">
      <c r="A2113" s="603" t="n"/>
      <c r="B2113" s="21" t="n"/>
      <c r="C2113" s="21" t="n"/>
      <c r="D2113" s="21" t="n"/>
      <c r="E2113" s="21" t="n"/>
      <c r="F2113" s="21" t="n"/>
      <c r="G2113" s="21" t="n"/>
      <c r="H2113" s="21" t="n"/>
      <c r="I2113" s="21" t="n"/>
      <c r="J2113" s="21" t="n"/>
      <c r="K2113" s="21" t="n"/>
      <c r="L2113" s="21" t="n"/>
      <c r="M2113" s="21" t="n"/>
      <c r="N2113" s="21" t="n"/>
    </row>
    <row r="2114" ht="14.25" customHeight="1" s="474">
      <c r="A2114" s="603" t="n"/>
      <c r="B2114" s="21" t="n"/>
      <c r="C2114" s="21" t="n"/>
      <c r="D2114" s="21" t="n"/>
      <c r="E2114" s="21" t="n"/>
      <c r="F2114" s="21" t="n"/>
      <c r="G2114" s="21" t="n"/>
      <c r="H2114" s="21" t="n"/>
      <c r="I2114" s="21" t="n"/>
      <c r="J2114" s="21" t="n"/>
      <c r="K2114" s="21" t="n"/>
      <c r="L2114" s="21" t="n"/>
      <c r="M2114" s="21" t="n"/>
      <c r="N2114" s="21" t="n"/>
    </row>
    <row r="2115" ht="14.25" customHeight="1" s="474">
      <c r="A2115" s="603" t="n"/>
      <c r="B2115" s="21" t="n"/>
      <c r="C2115" s="21" t="n"/>
      <c r="D2115" s="21" t="n"/>
      <c r="E2115" s="21" t="n"/>
      <c r="F2115" s="21" t="n"/>
      <c r="G2115" s="21" t="n"/>
      <c r="H2115" s="21" t="n"/>
      <c r="I2115" s="21" t="n"/>
      <c r="J2115" s="21" t="n"/>
      <c r="K2115" s="21" t="n"/>
      <c r="L2115" s="21" t="n"/>
      <c r="M2115" s="21" t="n"/>
      <c r="N2115" s="21" t="n"/>
    </row>
    <row r="2116" ht="14.25" customHeight="1" s="474">
      <c r="A2116" s="603" t="n"/>
      <c r="B2116" s="21" t="n"/>
      <c r="C2116" s="21" t="n"/>
      <c r="D2116" s="21" t="n"/>
      <c r="E2116" s="21" t="n"/>
      <c r="F2116" s="21" t="n"/>
      <c r="G2116" s="21" t="n"/>
      <c r="H2116" s="21" t="n"/>
      <c r="I2116" s="21" t="n"/>
      <c r="J2116" s="21" t="n"/>
      <c r="K2116" s="21" t="n"/>
      <c r="L2116" s="21" t="n"/>
      <c r="M2116" s="21" t="n"/>
      <c r="N2116" s="21" t="n"/>
    </row>
    <row r="2117" ht="14.25" customHeight="1" s="474">
      <c r="A2117" s="603" t="n"/>
      <c r="B2117" s="21" t="n"/>
      <c r="C2117" s="21" t="n"/>
      <c r="D2117" s="21" t="n"/>
      <c r="E2117" s="21" t="n"/>
      <c r="F2117" s="21" t="n"/>
      <c r="G2117" s="21" t="n"/>
      <c r="H2117" s="21" t="n"/>
      <c r="I2117" s="21" t="n"/>
      <c r="J2117" s="21" t="n"/>
      <c r="K2117" s="21" t="n"/>
      <c r="L2117" s="21" t="n"/>
      <c r="M2117" s="21" t="n"/>
      <c r="N2117" s="21" t="n"/>
    </row>
    <row r="2118" ht="14.25" customHeight="1" s="474">
      <c r="A2118" s="603" t="n"/>
      <c r="B2118" s="21" t="n"/>
      <c r="C2118" s="21" t="n"/>
      <c r="D2118" s="21" t="n"/>
      <c r="E2118" s="21" t="n"/>
      <c r="F2118" s="21" t="n"/>
      <c r="G2118" s="21" t="n"/>
      <c r="H2118" s="21" t="n"/>
      <c r="I2118" s="21" t="n"/>
      <c r="J2118" s="21" t="n"/>
      <c r="K2118" s="21" t="n"/>
      <c r="L2118" s="21" t="n"/>
      <c r="M2118" s="21" t="n"/>
      <c r="N2118" s="21" t="n"/>
    </row>
    <row r="2119" ht="14.25" customHeight="1" s="474">
      <c r="A2119" s="603" t="n"/>
      <c r="B2119" s="21" t="n"/>
      <c r="C2119" s="21" t="n"/>
      <c r="D2119" s="21" t="n"/>
      <c r="E2119" s="21" t="n"/>
      <c r="F2119" s="21" t="n"/>
      <c r="G2119" s="21" t="n"/>
      <c r="H2119" s="21" t="n"/>
      <c r="I2119" s="21" t="n"/>
      <c r="J2119" s="21" t="n"/>
      <c r="K2119" s="21" t="n"/>
      <c r="L2119" s="21" t="n"/>
      <c r="M2119" s="21" t="n"/>
      <c r="N2119" s="21" t="n"/>
    </row>
    <row r="2120" ht="14.25" customHeight="1" s="474">
      <c r="A2120" s="603" t="n"/>
      <c r="B2120" s="21" t="n"/>
      <c r="C2120" s="21" t="n"/>
      <c r="D2120" s="21" t="n"/>
      <c r="E2120" s="21" t="n"/>
      <c r="F2120" s="21" t="n"/>
      <c r="G2120" s="21" t="n"/>
      <c r="H2120" s="21" t="n"/>
      <c r="I2120" s="21" t="n"/>
      <c r="J2120" s="21" t="n"/>
      <c r="K2120" s="21" t="n"/>
      <c r="L2120" s="21" t="n"/>
      <c r="M2120" s="21" t="n"/>
      <c r="N2120" s="21" t="n"/>
    </row>
    <row r="2121" ht="14.25" customHeight="1" s="474">
      <c r="A2121" s="603" t="n"/>
      <c r="B2121" s="21" t="n"/>
      <c r="C2121" s="21" t="n"/>
      <c r="D2121" s="21" t="n"/>
      <c r="E2121" s="21" t="n"/>
      <c r="F2121" s="21" t="n"/>
      <c r="G2121" s="21" t="n"/>
      <c r="H2121" s="21" t="n"/>
      <c r="I2121" s="21" t="n"/>
      <c r="J2121" s="21" t="n"/>
      <c r="K2121" s="21" t="n"/>
      <c r="L2121" s="21" t="n"/>
      <c r="M2121" s="21" t="n"/>
      <c r="N2121" s="21" t="n"/>
    </row>
    <row r="2122" ht="14.25" customHeight="1" s="474">
      <c r="A2122" s="603" t="n"/>
      <c r="B2122" s="21" t="n"/>
      <c r="C2122" s="21" t="n"/>
      <c r="D2122" s="21" t="n"/>
      <c r="E2122" s="21" t="n"/>
      <c r="F2122" s="21" t="n"/>
      <c r="G2122" s="21" t="n"/>
      <c r="H2122" s="21" t="n"/>
      <c r="I2122" s="21" t="n"/>
      <c r="J2122" s="21" t="n"/>
      <c r="K2122" s="21" t="n"/>
      <c r="L2122" s="21" t="n"/>
      <c r="M2122" s="21" t="n"/>
      <c r="N2122" s="21" t="n"/>
    </row>
    <row r="2123" ht="14.25" customHeight="1" s="474">
      <c r="A2123" s="603" t="n"/>
      <c r="B2123" s="21" t="n"/>
      <c r="C2123" s="21" t="n"/>
      <c r="D2123" s="21" t="n"/>
      <c r="E2123" s="21" t="n"/>
      <c r="F2123" s="21" t="n"/>
      <c r="G2123" s="21" t="n"/>
      <c r="H2123" s="21" t="n"/>
      <c r="I2123" s="21" t="n"/>
      <c r="J2123" s="21" t="n"/>
      <c r="K2123" s="21" t="n"/>
      <c r="L2123" s="21" t="n"/>
      <c r="M2123" s="21" t="n"/>
      <c r="N2123" s="21" t="n"/>
    </row>
    <row r="2124" ht="14.25" customHeight="1" s="474">
      <c r="A2124" s="603" t="n"/>
      <c r="B2124" s="21" t="n"/>
      <c r="C2124" s="21" t="n"/>
      <c r="D2124" s="21" t="n"/>
      <c r="E2124" s="21" t="n"/>
      <c r="F2124" s="21" t="n"/>
      <c r="G2124" s="21" t="n"/>
      <c r="H2124" s="21" t="n"/>
      <c r="I2124" s="21" t="n"/>
      <c r="J2124" s="21" t="n"/>
      <c r="K2124" s="21" t="n"/>
      <c r="L2124" s="21" t="n"/>
      <c r="M2124" s="21" t="n"/>
      <c r="N2124" s="21" t="n"/>
    </row>
    <row r="2125" ht="14.25" customHeight="1" s="474">
      <c r="A2125" s="603" t="n"/>
      <c r="B2125" s="21" t="n"/>
      <c r="C2125" s="21" t="n"/>
      <c r="D2125" s="21" t="n"/>
      <c r="E2125" s="21" t="n"/>
      <c r="F2125" s="21" t="n"/>
      <c r="G2125" s="21" t="n"/>
      <c r="H2125" s="21" t="n"/>
      <c r="I2125" s="21" t="n"/>
      <c r="J2125" s="21" t="n"/>
      <c r="K2125" s="21" t="n"/>
      <c r="L2125" s="21" t="n"/>
      <c r="M2125" s="21" t="n"/>
      <c r="N2125" s="21" t="n"/>
    </row>
    <row r="2126" ht="14.25" customHeight="1" s="474">
      <c r="A2126" s="603" t="n"/>
      <c r="B2126" s="21" t="n"/>
      <c r="C2126" s="21" t="n"/>
      <c r="D2126" s="21" t="n"/>
      <c r="E2126" s="21" t="n"/>
      <c r="F2126" s="21" t="n"/>
      <c r="G2126" s="21" t="n"/>
      <c r="H2126" s="21" t="n"/>
      <c r="I2126" s="21" t="n"/>
      <c r="J2126" s="21" t="n"/>
      <c r="K2126" s="21" t="n"/>
      <c r="L2126" s="21" t="n"/>
      <c r="M2126" s="21" t="n"/>
      <c r="N2126" s="21" t="n"/>
    </row>
    <row r="2127" ht="14.25" customHeight="1" s="474">
      <c r="A2127" s="603" t="n"/>
      <c r="B2127" s="21" t="n"/>
      <c r="C2127" s="21" t="n"/>
      <c r="D2127" s="21" t="n"/>
      <c r="E2127" s="21" t="n"/>
      <c r="F2127" s="21" t="n"/>
      <c r="G2127" s="21" t="n"/>
      <c r="H2127" s="21" t="n"/>
      <c r="I2127" s="21" t="n"/>
      <c r="J2127" s="21" t="n"/>
      <c r="K2127" s="21" t="n"/>
      <c r="L2127" s="21" t="n"/>
      <c r="M2127" s="21" t="n"/>
      <c r="N2127" s="21" t="n"/>
    </row>
    <row r="2128" ht="14.25" customHeight="1" s="474">
      <c r="A2128" s="603" t="n"/>
      <c r="B2128" s="21" t="n"/>
      <c r="C2128" s="21" t="n"/>
      <c r="D2128" s="21" t="n"/>
      <c r="E2128" s="21" t="n"/>
      <c r="F2128" s="21" t="n"/>
      <c r="G2128" s="21" t="n"/>
      <c r="H2128" s="21" t="n"/>
      <c r="I2128" s="21" t="n"/>
      <c r="J2128" s="21" t="n"/>
      <c r="K2128" s="21" t="n"/>
      <c r="L2128" s="21" t="n"/>
      <c r="M2128" s="21" t="n"/>
      <c r="N2128" s="21" t="n"/>
    </row>
    <row r="2129" ht="14.25" customHeight="1" s="474">
      <c r="A2129" s="603" t="n"/>
      <c r="B2129" s="21" t="n"/>
      <c r="C2129" s="21" t="n"/>
      <c r="D2129" s="21" t="n"/>
      <c r="E2129" s="21" t="n"/>
      <c r="F2129" s="21" t="n"/>
      <c r="G2129" s="21" t="n"/>
      <c r="H2129" s="21" t="n"/>
      <c r="I2129" s="21" t="n"/>
      <c r="J2129" s="21" t="n"/>
      <c r="K2129" s="21" t="n"/>
      <c r="L2129" s="21" t="n"/>
      <c r="M2129" s="21" t="n"/>
      <c r="N2129" s="21" t="n"/>
    </row>
    <row r="2130" ht="14.25" customHeight="1" s="474">
      <c r="A2130" s="603" t="n"/>
      <c r="B2130" s="21" t="n"/>
      <c r="C2130" s="21" t="n"/>
      <c r="D2130" s="21" t="n"/>
      <c r="E2130" s="21" t="n"/>
      <c r="F2130" s="21" t="n"/>
      <c r="G2130" s="21" t="n"/>
      <c r="H2130" s="21" t="n"/>
      <c r="I2130" s="21" t="n"/>
      <c r="J2130" s="21" t="n"/>
      <c r="K2130" s="21" t="n"/>
      <c r="L2130" s="21" t="n"/>
      <c r="M2130" s="21" t="n"/>
      <c r="N2130" s="21" t="n"/>
    </row>
    <row r="2131" ht="14.25" customHeight="1" s="474">
      <c r="A2131" s="603" t="n"/>
      <c r="B2131" s="21" t="n"/>
      <c r="C2131" s="21" t="n"/>
      <c r="D2131" s="21" t="n"/>
      <c r="E2131" s="21" t="n"/>
      <c r="F2131" s="21" t="n"/>
      <c r="G2131" s="21" t="n"/>
      <c r="H2131" s="21" t="n"/>
      <c r="I2131" s="21" t="n"/>
      <c r="J2131" s="21" t="n"/>
      <c r="K2131" s="21" t="n"/>
      <c r="L2131" s="21" t="n"/>
      <c r="M2131" s="21" t="n"/>
      <c r="N2131" s="21" t="n"/>
    </row>
    <row r="2132" ht="14.25" customHeight="1" s="474">
      <c r="A2132" s="603" t="n"/>
      <c r="B2132" s="21" t="n"/>
      <c r="C2132" s="21" t="n"/>
      <c r="D2132" s="21" t="n"/>
      <c r="E2132" s="21" t="n"/>
      <c r="F2132" s="21" t="n"/>
      <c r="G2132" s="21" t="n"/>
      <c r="H2132" s="21" t="n"/>
      <c r="I2132" s="21" t="n"/>
      <c r="J2132" s="21" t="n"/>
      <c r="K2132" s="21" t="n"/>
      <c r="L2132" s="21" t="n"/>
      <c r="M2132" s="21" t="n"/>
      <c r="N2132" s="21" t="n"/>
    </row>
    <row r="2133" ht="14.25" customHeight="1" s="474">
      <c r="A2133" s="603" t="n"/>
      <c r="B2133" s="21" t="n"/>
      <c r="C2133" s="21" t="n"/>
      <c r="D2133" s="21" t="n"/>
      <c r="E2133" s="21" t="n"/>
      <c r="F2133" s="21" t="n"/>
      <c r="G2133" s="21" t="n"/>
      <c r="H2133" s="21" t="n"/>
      <c r="I2133" s="21" t="n"/>
      <c r="J2133" s="21" t="n"/>
      <c r="K2133" s="21" t="n"/>
      <c r="L2133" s="21" t="n"/>
      <c r="M2133" s="21" t="n"/>
      <c r="N2133" s="21" t="n"/>
    </row>
    <row r="2134" ht="14.25" customHeight="1" s="474">
      <c r="A2134" s="603" t="n"/>
      <c r="B2134" s="21" t="n"/>
      <c r="C2134" s="21" t="n"/>
      <c r="D2134" s="21" t="n"/>
      <c r="E2134" s="21" t="n"/>
      <c r="F2134" s="21" t="n"/>
      <c r="G2134" s="21" t="n"/>
      <c r="H2134" s="21" t="n"/>
      <c r="I2134" s="21" t="n"/>
      <c r="J2134" s="21" t="n"/>
      <c r="K2134" s="21" t="n"/>
      <c r="L2134" s="21" t="n"/>
      <c r="M2134" s="21" t="n"/>
      <c r="N2134" s="21" t="n"/>
    </row>
    <row r="2135" ht="14.25" customHeight="1" s="474">
      <c r="A2135" s="603" t="n"/>
      <c r="B2135" s="21" t="n"/>
      <c r="C2135" s="21" t="n"/>
      <c r="D2135" s="21" t="n"/>
      <c r="E2135" s="21" t="n"/>
      <c r="F2135" s="21" t="n"/>
      <c r="G2135" s="21" t="n"/>
      <c r="H2135" s="21" t="n"/>
      <c r="I2135" s="21" t="n"/>
      <c r="J2135" s="21" t="n"/>
      <c r="K2135" s="21" t="n"/>
      <c r="L2135" s="21" t="n"/>
      <c r="M2135" s="21" t="n"/>
      <c r="N2135" s="21" t="n"/>
    </row>
    <row r="2136" ht="14.25" customHeight="1" s="474">
      <c r="A2136" s="603" t="n"/>
      <c r="B2136" s="21" t="n"/>
      <c r="C2136" s="21" t="n"/>
      <c r="D2136" s="21" t="n"/>
      <c r="E2136" s="21" t="n"/>
      <c r="F2136" s="21" t="n"/>
      <c r="G2136" s="21" t="n"/>
      <c r="H2136" s="21" t="n"/>
      <c r="I2136" s="21" t="n"/>
      <c r="J2136" s="21" t="n"/>
      <c r="K2136" s="21" t="n"/>
      <c r="L2136" s="21" t="n"/>
      <c r="M2136" s="21" t="n"/>
      <c r="N2136" s="21" t="n"/>
    </row>
    <row r="2137" ht="14.25" customHeight="1" s="474">
      <c r="A2137" s="603" t="n"/>
      <c r="B2137" s="21" t="n"/>
      <c r="C2137" s="21" t="n"/>
      <c r="D2137" s="21" t="n"/>
      <c r="E2137" s="21" t="n"/>
      <c r="F2137" s="21" t="n"/>
      <c r="G2137" s="21" t="n"/>
      <c r="H2137" s="21" t="n"/>
      <c r="I2137" s="21" t="n"/>
      <c r="J2137" s="21" t="n"/>
      <c r="K2137" s="21" t="n"/>
      <c r="L2137" s="21" t="n"/>
      <c r="M2137" s="21" t="n"/>
      <c r="N2137" s="21" t="n"/>
    </row>
    <row r="2138" ht="14.25" customHeight="1" s="474">
      <c r="A2138" s="603" t="n"/>
      <c r="B2138" s="21" t="n"/>
      <c r="C2138" s="21" t="n"/>
      <c r="D2138" s="21" t="n"/>
      <c r="E2138" s="21" t="n"/>
      <c r="F2138" s="21" t="n"/>
      <c r="G2138" s="21" t="n"/>
      <c r="H2138" s="21" t="n"/>
      <c r="I2138" s="21" t="n"/>
      <c r="J2138" s="21" t="n"/>
      <c r="K2138" s="21" t="n"/>
      <c r="L2138" s="21" t="n"/>
      <c r="M2138" s="21" t="n"/>
      <c r="N2138" s="21" t="n"/>
    </row>
    <row r="2139" ht="14.25" customHeight="1" s="474">
      <c r="A2139" s="603" t="n"/>
      <c r="B2139" s="21" t="n"/>
      <c r="C2139" s="21" t="n"/>
      <c r="D2139" s="21" t="n"/>
      <c r="E2139" s="21" t="n"/>
      <c r="F2139" s="21" t="n"/>
      <c r="G2139" s="21" t="n"/>
      <c r="H2139" s="21" t="n"/>
      <c r="I2139" s="21" t="n"/>
      <c r="J2139" s="21" t="n"/>
      <c r="K2139" s="21" t="n"/>
      <c r="L2139" s="21" t="n"/>
      <c r="M2139" s="21" t="n"/>
      <c r="N2139" s="21" t="n"/>
    </row>
    <row r="2140" ht="14.25" customHeight="1" s="474">
      <c r="A2140" s="603" t="n"/>
      <c r="B2140" s="21" t="n"/>
      <c r="C2140" s="21" t="n"/>
      <c r="D2140" s="21" t="n"/>
      <c r="E2140" s="21" t="n"/>
      <c r="F2140" s="21" t="n"/>
      <c r="G2140" s="21" t="n"/>
      <c r="H2140" s="21" t="n"/>
      <c r="I2140" s="21" t="n"/>
      <c r="J2140" s="21" t="n"/>
      <c r="K2140" s="21" t="n"/>
      <c r="L2140" s="21" t="n"/>
      <c r="M2140" s="21" t="n"/>
      <c r="N2140" s="21" t="n"/>
    </row>
    <row r="2141" ht="14.25" customHeight="1" s="474">
      <c r="A2141" s="603" t="n"/>
      <c r="B2141" s="21" t="n"/>
      <c r="C2141" s="21" t="n"/>
      <c r="D2141" s="21" t="n"/>
      <c r="E2141" s="21" t="n"/>
      <c r="F2141" s="21" t="n"/>
      <c r="G2141" s="21" t="n"/>
      <c r="H2141" s="21" t="n"/>
      <c r="I2141" s="21" t="n"/>
      <c r="J2141" s="21" t="n"/>
      <c r="K2141" s="21" t="n"/>
      <c r="L2141" s="21" t="n"/>
      <c r="M2141" s="21" t="n"/>
      <c r="N2141" s="21" t="n"/>
    </row>
    <row r="2142" ht="14.25" customHeight="1" s="474">
      <c r="A2142" s="603" t="n"/>
      <c r="B2142" s="21" t="n"/>
      <c r="C2142" s="21" t="n"/>
      <c r="D2142" s="21" t="n"/>
      <c r="E2142" s="21" t="n"/>
      <c r="F2142" s="21" t="n"/>
      <c r="G2142" s="21" t="n"/>
      <c r="H2142" s="21" t="n"/>
      <c r="I2142" s="21" t="n"/>
      <c r="J2142" s="21" t="n"/>
      <c r="K2142" s="21" t="n"/>
      <c r="L2142" s="21" t="n"/>
      <c r="M2142" s="21" t="n"/>
      <c r="N2142" s="21" t="n"/>
    </row>
    <row r="2143" ht="14.25" customHeight="1" s="474">
      <c r="A2143" s="603" t="n"/>
      <c r="B2143" s="21" t="n"/>
      <c r="C2143" s="21" t="n"/>
      <c r="D2143" s="21" t="n"/>
      <c r="E2143" s="21" t="n"/>
      <c r="F2143" s="21" t="n"/>
      <c r="G2143" s="21" t="n"/>
      <c r="H2143" s="21" t="n"/>
      <c r="I2143" s="21" t="n"/>
      <c r="J2143" s="21" t="n"/>
      <c r="K2143" s="21" t="n"/>
      <c r="L2143" s="21" t="n"/>
      <c r="M2143" s="21" t="n"/>
      <c r="N2143" s="21" t="n"/>
    </row>
    <row r="2144" ht="14.25" customHeight="1" s="474">
      <c r="A2144" s="603" t="n"/>
      <c r="B2144" s="21" t="n"/>
      <c r="C2144" s="21" t="n"/>
      <c r="D2144" s="21" t="n"/>
      <c r="E2144" s="21" t="n"/>
      <c r="F2144" s="21" t="n"/>
      <c r="G2144" s="21" t="n"/>
      <c r="H2144" s="21" t="n"/>
      <c r="I2144" s="21" t="n"/>
      <c r="J2144" s="21" t="n"/>
      <c r="K2144" s="21" t="n"/>
      <c r="L2144" s="21" t="n"/>
      <c r="M2144" s="21" t="n"/>
      <c r="N2144" s="21" t="n"/>
    </row>
    <row r="2145" ht="14.25" customHeight="1" s="474">
      <c r="A2145" s="603" t="n"/>
      <c r="B2145" s="21" t="n"/>
      <c r="C2145" s="21" t="n"/>
      <c r="D2145" s="21" t="n"/>
      <c r="E2145" s="21" t="n"/>
      <c r="F2145" s="21" t="n"/>
      <c r="G2145" s="21" t="n"/>
      <c r="H2145" s="21" t="n"/>
      <c r="I2145" s="21" t="n"/>
      <c r="J2145" s="21" t="n"/>
      <c r="K2145" s="21" t="n"/>
      <c r="L2145" s="21" t="n"/>
      <c r="M2145" s="21" t="n"/>
      <c r="N2145" s="21" t="n"/>
    </row>
    <row r="2146" ht="14.25" customHeight="1" s="474">
      <c r="A2146" s="603" t="n"/>
      <c r="B2146" s="21" t="n"/>
      <c r="C2146" s="21" t="n"/>
      <c r="D2146" s="21" t="n"/>
      <c r="E2146" s="21" t="n"/>
      <c r="F2146" s="21" t="n"/>
      <c r="G2146" s="21" t="n"/>
      <c r="H2146" s="21" t="n"/>
      <c r="I2146" s="21" t="n"/>
      <c r="J2146" s="21" t="n"/>
      <c r="K2146" s="21" t="n"/>
      <c r="L2146" s="21" t="n"/>
      <c r="M2146" s="21" t="n"/>
      <c r="N2146" s="21" t="n"/>
    </row>
    <row r="2147" ht="14.25" customHeight="1" s="474">
      <c r="A2147" s="603" t="n"/>
      <c r="B2147" s="21" t="n"/>
      <c r="C2147" s="21" t="n"/>
      <c r="D2147" s="21" t="n"/>
      <c r="E2147" s="21" t="n"/>
      <c r="F2147" s="21" t="n"/>
      <c r="G2147" s="21" t="n"/>
      <c r="H2147" s="21" t="n"/>
      <c r="I2147" s="21" t="n"/>
      <c r="J2147" s="21" t="n"/>
      <c r="K2147" s="21" t="n"/>
      <c r="L2147" s="21" t="n"/>
      <c r="M2147" s="21" t="n"/>
      <c r="N2147" s="21" t="n"/>
    </row>
    <row r="2148" ht="14.25" customHeight="1" s="474">
      <c r="A2148" s="603" t="n"/>
      <c r="B2148" s="21" t="n"/>
      <c r="C2148" s="21" t="n"/>
      <c r="D2148" s="21" t="n"/>
      <c r="E2148" s="21" t="n"/>
      <c r="F2148" s="21" t="n"/>
      <c r="G2148" s="21" t="n"/>
      <c r="H2148" s="21" t="n"/>
      <c r="I2148" s="21" t="n"/>
      <c r="J2148" s="21" t="n"/>
      <c r="K2148" s="21" t="n"/>
      <c r="L2148" s="21" t="n"/>
      <c r="M2148" s="21" t="n"/>
      <c r="N2148" s="21" t="n"/>
    </row>
    <row r="2149" ht="14.25" customHeight="1" s="474">
      <c r="A2149" s="603" t="n"/>
      <c r="B2149" s="21" t="n"/>
      <c r="C2149" s="21" t="n"/>
      <c r="D2149" s="21" t="n"/>
      <c r="E2149" s="21" t="n"/>
      <c r="F2149" s="21" t="n"/>
      <c r="G2149" s="21" t="n"/>
      <c r="H2149" s="21" t="n"/>
      <c r="I2149" s="21" t="n"/>
      <c r="J2149" s="21" t="n"/>
      <c r="K2149" s="21" t="n"/>
      <c r="L2149" s="21" t="n"/>
      <c r="M2149" s="21" t="n"/>
      <c r="N2149" s="21" t="n"/>
    </row>
    <row r="2150" ht="14.25" customHeight="1" s="474">
      <c r="A2150" s="603" t="n"/>
      <c r="B2150" s="21" t="n"/>
      <c r="C2150" s="21" t="n"/>
      <c r="D2150" s="21" t="n"/>
      <c r="E2150" s="21" t="n"/>
      <c r="F2150" s="21" t="n"/>
      <c r="G2150" s="21" t="n"/>
      <c r="H2150" s="21" t="n"/>
      <c r="I2150" s="21" t="n"/>
      <c r="J2150" s="21" t="n"/>
      <c r="K2150" s="21" t="n"/>
      <c r="L2150" s="21" t="n"/>
      <c r="M2150" s="21" t="n"/>
      <c r="N2150" s="21" t="n"/>
    </row>
    <row r="2151" ht="14.25" customHeight="1" s="474">
      <c r="A2151" s="603" t="n"/>
      <c r="B2151" s="21" t="n"/>
      <c r="C2151" s="21" t="n"/>
      <c r="D2151" s="21" t="n"/>
      <c r="E2151" s="21" t="n"/>
      <c r="F2151" s="21" t="n"/>
      <c r="G2151" s="21" t="n"/>
      <c r="H2151" s="21" t="n"/>
      <c r="I2151" s="21" t="n"/>
      <c r="J2151" s="21" t="n"/>
      <c r="K2151" s="21" t="n"/>
      <c r="L2151" s="21" t="n"/>
      <c r="M2151" s="21" t="n"/>
      <c r="N2151" s="21" t="n"/>
    </row>
    <row r="2152" ht="14.25" customHeight="1" s="474">
      <c r="A2152" s="603" t="n"/>
      <c r="B2152" s="21" t="n"/>
      <c r="C2152" s="21" t="n"/>
      <c r="D2152" s="21" t="n"/>
      <c r="E2152" s="21" t="n"/>
      <c r="F2152" s="21" t="n"/>
      <c r="G2152" s="21" t="n"/>
      <c r="H2152" s="21" t="n"/>
      <c r="I2152" s="21" t="n"/>
      <c r="J2152" s="21" t="n"/>
      <c r="K2152" s="21" t="n"/>
      <c r="L2152" s="21" t="n"/>
      <c r="M2152" s="21" t="n"/>
      <c r="N2152" s="21" t="n"/>
    </row>
    <row r="2153" ht="14.25" customHeight="1" s="474">
      <c r="A2153" s="603" t="n"/>
      <c r="B2153" s="21" t="n"/>
      <c r="C2153" s="21" t="n"/>
      <c r="D2153" s="21" t="n"/>
      <c r="E2153" s="21" t="n"/>
      <c r="F2153" s="21" t="n"/>
      <c r="G2153" s="21" t="n"/>
      <c r="H2153" s="21" t="n"/>
      <c r="I2153" s="21" t="n"/>
      <c r="J2153" s="21" t="n"/>
      <c r="K2153" s="21" t="n"/>
      <c r="L2153" s="21" t="n"/>
      <c r="M2153" s="21" t="n"/>
      <c r="N2153" s="21" t="n"/>
    </row>
    <row r="2154" ht="14.25" customHeight="1" s="474">
      <c r="A2154" s="603" t="n"/>
      <c r="B2154" s="21" t="n"/>
      <c r="C2154" s="21" t="n"/>
      <c r="D2154" s="21" t="n"/>
      <c r="E2154" s="21" t="n"/>
      <c r="F2154" s="21" t="n"/>
      <c r="G2154" s="21" t="n"/>
      <c r="H2154" s="21" t="n"/>
      <c r="I2154" s="21" t="n"/>
      <c r="J2154" s="21" t="n"/>
      <c r="K2154" s="21" t="n"/>
      <c r="L2154" s="21" t="n"/>
      <c r="M2154" s="21" t="n"/>
      <c r="N2154" s="21" t="n"/>
    </row>
    <row r="2155" ht="14.25" customHeight="1" s="474">
      <c r="A2155" s="603" t="n"/>
      <c r="B2155" s="21" t="n"/>
      <c r="C2155" s="21" t="n"/>
      <c r="D2155" s="21" t="n"/>
      <c r="E2155" s="21" t="n"/>
      <c r="F2155" s="21" t="n"/>
      <c r="G2155" s="21" t="n"/>
      <c r="H2155" s="21" t="n"/>
      <c r="I2155" s="21" t="n"/>
      <c r="J2155" s="21" t="n"/>
      <c r="K2155" s="21" t="n"/>
      <c r="L2155" s="21" t="n"/>
      <c r="M2155" s="21" t="n"/>
      <c r="N2155" s="21" t="n"/>
    </row>
    <row r="2156" ht="14.25" customHeight="1" s="474">
      <c r="A2156" s="603" t="n"/>
      <c r="B2156" s="21" t="n"/>
      <c r="C2156" s="21" t="n"/>
      <c r="D2156" s="21" t="n"/>
      <c r="E2156" s="21" t="n"/>
      <c r="F2156" s="21" t="n"/>
      <c r="G2156" s="21" t="n"/>
      <c r="H2156" s="21" t="n"/>
      <c r="I2156" s="21" t="n"/>
      <c r="J2156" s="21" t="n"/>
      <c r="K2156" s="21" t="n"/>
      <c r="L2156" s="21" t="n"/>
      <c r="M2156" s="21" t="n"/>
      <c r="N2156" s="21" t="n"/>
    </row>
    <row r="2157" ht="14.25" customHeight="1" s="474">
      <c r="A2157" s="603" t="n"/>
      <c r="B2157" s="21" t="n"/>
      <c r="C2157" s="21" t="n"/>
      <c r="D2157" s="21" t="n"/>
      <c r="E2157" s="21" t="n"/>
      <c r="F2157" s="21" t="n"/>
      <c r="G2157" s="21" t="n"/>
      <c r="H2157" s="21" t="n"/>
      <c r="I2157" s="21" t="n"/>
      <c r="J2157" s="21" t="n"/>
      <c r="K2157" s="21" t="n"/>
      <c r="L2157" s="21" t="n"/>
      <c r="M2157" s="21" t="n"/>
      <c r="N2157" s="21" t="n"/>
    </row>
    <row r="2158" ht="14.25" customHeight="1" s="474">
      <c r="A2158" s="603" t="n"/>
      <c r="B2158" s="21" t="n"/>
      <c r="C2158" s="21" t="n"/>
      <c r="D2158" s="21" t="n"/>
      <c r="E2158" s="21" t="n"/>
      <c r="F2158" s="21" t="n"/>
      <c r="G2158" s="21" t="n"/>
      <c r="H2158" s="21" t="n"/>
      <c r="I2158" s="21" t="n"/>
      <c r="J2158" s="21" t="n"/>
      <c r="K2158" s="21" t="n"/>
      <c r="L2158" s="21" t="n"/>
      <c r="M2158" s="21" t="n"/>
      <c r="N2158" s="21" t="n"/>
    </row>
    <row r="2159" ht="14.25" customHeight="1" s="474">
      <c r="A2159" s="603" t="n"/>
      <c r="B2159" s="21" t="n"/>
      <c r="C2159" s="21" t="n"/>
      <c r="D2159" s="21" t="n"/>
      <c r="E2159" s="21" t="n"/>
      <c r="F2159" s="21" t="n"/>
      <c r="G2159" s="21" t="n"/>
      <c r="H2159" s="21" t="n"/>
      <c r="I2159" s="21" t="n"/>
      <c r="J2159" s="21" t="n"/>
      <c r="K2159" s="21" t="n"/>
      <c r="L2159" s="21" t="n"/>
      <c r="M2159" s="21" t="n"/>
      <c r="N2159" s="21" t="n"/>
    </row>
    <row r="2160" ht="14.25" customHeight="1" s="474">
      <c r="A2160" s="603" t="n"/>
      <c r="B2160" s="21" t="n"/>
      <c r="C2160" s="21" t="n"/>
      <c r="D2160" s="21" t="n"/>
      <c r="E2160" s="21" t="n"/>
      <c r="F2160" s="21" t="n"/>
      <c r="G2160" s="21" t="n"/>
      <c r="H2160" s="21" t="n"/>
      <c r="I2160" s="21" t="n"/>
      <c r="J2160" s="21" t="n"/>
      <c r="K2160" s="21" t="n"/>
      <c r="L2160" s="21" t="n"/>
      <c r="M2160" s="21" t="n"/>
      <c r="N2160" s="21" t="n"/>
    </row>
    <row r="2161" ht="14.25" customHeight="1" s="474">
      <c r="A2161" s="603" t="n"/>
      <c r="B2161" s="21" t="n"/>
      <c r="C2161" s="21" t="n"/>
      <c r="D2161" s="21" t="n"/>
      <c r="E2161" s="21" t="n"/>
      <c r="F2161" s="21" t="n"/>
      <c r="G2161" s="21" t="n"/>
      <c r="H2161" s="21" t="n"/>
      <c r="I2161" s="21" t="n"/>
      <c r="J2161" s="21" t="n"/>
      <c r="K2161" s="21" t="n"/>
      <c r="L2161" s="21" t="n"/>
      <c r="M2161" s="21" t="n"/>
      <c r="N2161" s="21" t="n"/>
    </row>
    <row r="2162" ht="14.25" customHeight="1" s="474">
      <c r="A2162" s="603" t="n"/>
      <c r="B2162" s="21" t="n"/>
      <c r="C2162" s="21" t="n"/>
      <c r="D2162" s="21" t="n"/>
      <c r="E2162" s="21" t="n"/>
      <c r="F2162" s="21" t="n"/>
      <c r="G2162" s="21" t="n"/>
      <c r="H2162" s="21" t="n"/>
      <c r="I2162" s="21" t="n"/>
      <c r="J2162" s="21" t="n"/>
      <c r="K2162" s="21" t="n"/>
      <c r="L2162" s="21" t="n"/>
      <c r="M2162" s="21" t="n"/>
      <c r="N2162" s="21" t="n"/>
    </row>
    <row r="2163" ht="14.25" customHeight="1" s="474">
      <c r="A2163" s="603" t="n"/>
      <c r="B2163" s="21" t="n"/>
      <c r="C2163" s="21" t="n"/>
      <c r="D2163" s="21" t="n"/>
      <c r="E2163" s="21" t="n"/>
      <c r="F2163" s="21" t="n"/>
      <c r="G2163" s="21" t="n"/>
      <c r="H2163" s="21" t="n"/>
      <c r="I2163" s="21" t="n"/>
      <c r="J2163" s="21" t="n"/>
      <c r="K2163" s="21" t="n"/>
      <c r="L2163" s="21" t="n"/>
      <c r="M2163" s="21" t="n"/>
      <c r="N2163" s="21" t="n"/>
    </row>
    <row r="2164" ht="14.25" customHeight="1" s="474">
      <c r="A2164" s="603" t="n"/>
      <c r="B2164" s="21" t="n"/>
      <c r="C2164" s="21" t="n"/>
      <c r="D2164" s="21" t="n"/>
      <c r="E2164" s="21" t="n"/>
      <c r="F2164" s="21" t="n"/>
      <c r="G2164" s="21" t="n"/>
      <c r="H2164" s="21" t="n"/>
      <c r="I2164" s="21" t="n"/>
      <c r="J2164" s="21" t="n"/>
      <c r="K2164" s="21" t="n"/>
      <c r="L2164" s="21" t="n"/>
      <c r="M2164" s="21" t="n"/>
      <c r="N2164" s="21" t="n"/>
    </row>
    <row r="2165" ht="14.25" customHeight="1" s="474">
      <c r="A2165" s="603" t="n"/>
      <c r="B2165" s="21" t="n"/>
      <c r="C2165" s="21" t="n"/>
      <c r="D2165" s="21" t="n"/>
      <c r="E2165" s="21" t="n"/>
      <c r="F2165" s="21" t="n"/>
      <c r="G2165" s="21" t="n"/>
      <c r="H2165" s="21" t="n"/>
      <c r="I2165" s="21" t="n"/>
      <c r="J2165" s="21" t="n"/>
      <c r="K2165" s="21" t="n"/>
      <c r="L2165" s="21" t="n"/>
      <c r="M2165" s="21" t="n"/>
      <c r="N2165" s="21" t="n"/>
    </row>
    <row r="2166" ht="14.25" customHeight="1" s="474">
      <c r="A2166" s="603" t="n"/>
      <c r="B2166" s="21" t="n"/>
      <c r="C2166" s="21" t="n"/>
      <c r="D2166" s="21" t="n"/>
      <c r="E2166" s="21" t="n"/>
      <c r="F2166" s="21" t="n"/>
      <c r="G2166" s="21" t="n"/>
      <c r="H2166" s="21" t="n"/>
      <c r="I2166" s="21" t="n"/>
      <c r="J2166" s="21" t="n"/>
      <c r="K2166" s="21" t="n"/>
      <c r="L2166" s="21" t="n"/>
      <c r="M2166" s="21" t="n"/>
      <c r="N2166" s="21" t="n"/>
    </row>
    <row r="2167" ht="14.25" customHeight="1" s="474">
      <c r="A2167" s="603" t="n"/>
      <c r="B2167" s="21" t="n"/>
      <c r="C2167" s="21" t="n"/>
      <c r="D2167" s="21" t="n"/>
      <c r="E2167" s="21" t="n"/>
      <c r="F2167" s="21" t="n"/>
      <c r="G2167" s="21" t="n"/>
      <c r="H2167" s="21" t="n"/>
      <c r="I2167" s="21" t="n"/>
      <c r="J2167" s="21" t="n"/>
      <c r="K2167" s="21" t="n"/>
      <c r="L2167" s="21" t="n"/>
      <c r="M2167" s="21" t="n"/>
      <c r="N2167" s="21" t="n"/>
    </row>
    <row r="2168" ht="14.25" customHeight="1" s="474">
      <c r="A2168" s="603" t="n"/>
      <c r="B2168" s="21" t="n"/>
      <c r="C2168" s="21" t="n"/>
      <c r="D2168" s="21" t="n"/>
      <c r="E2168" s="21" t="n"/>
      <c r="F2168" s="21" t="n"/>
      <c r="G2168" s="21" t="n"/>
      <c r="H2168" s="21" t="n"/>
      <c r="I2168" s="21" t="n"/>
      <c r="J2168" s="21" t="n"/>
      <c r="K2168" s="21" t="n"/>
      <c r="L2168" s="21" t="n"/>
      <c r="M2168" s="21" t="n"/>
      <c r="N2168" s="21" t="n"/>
    </row>
    <row r="2169" ht="14.25" customHeight="1" s="474">
      <c r="A2169" s="603" t="n"/>
      <c r="B2169" s="21" t="n"/>
      <c r="C2169" s="21" t="n"/>
      <c r="D2169" s="21" t="n"/>
      <c r="E2169" s="21" t="n"/>
      <c r="F2169" s="21" t="n"/>
      <c r="G2169" s="21" t="n"/>
      <c r="H2169" s="21" t="n"/>
      <c r="I2169" s="21" t="n"/>
      <c r="J2169" s="21" t="n"/>
      <c r="K2169" s="21" t="n"/>
      <c r="L2169" s="21" t="n"/>
      <c r="M2169" s="21" t="n"/>
      <c r="N2169" s="21" t="n"/>
    </row>
    <row r="2170" ht="14.25" customHeight="1" s="474">
      <c r="A2170" s="603" t="n"/>
      <c r="B2170" s="21" t="n"/>
      <c r="C2170" s="21" t="n"/>
      <c r="D2170" s="21" t="n"/>
      <c r="E2170" s="21" t="n"/>
      <c r="F2170" s="21" t="n"/>
      <c r="G2170" s="21" t="n"/>
      <c r="H2170" s="21" t="n"/>
      <c r="I2170" s="21" t="n"/>
      <c r="J2170" s="21" t="n"/>
      <c r="K2170" s="21" t="n"/>
      <c r="L2170" s="21" t="n"/>
      <c r="M2170" s="21" t="n"/>
      <c r="N2170" s="21" t="n"/>
    </row>
    <row r="2171" ht="14.25" customHeight="1" s="474">
      <c r="A2171" s="603" t="n"/>
      <c r="B2171" s="21" t="n"/>
      <c r="C2171" s="21" t="n"/>
      <c r="D2171" s="21" t="n"/>
      <c r="E2171" s="21" t="n"/>
      <c r="F2171" s="21" t="n"/>
      <c r="G2171" s="21" t="n"/>
      <c r="H2171" s="21" t="n"/>
      <c r="I2171" s="21" t="n"/>
      <c r="J2171" s="21" t="n"/>
      <c r="K2171" s="21" t="n"/>
      <c r="L2171" s="21" t="n"/>
      <c r="M2171" s="21" t="n"/>
      <c r="N2171" s="21" t="n"/>
    </row>
    <row r="2172" ht="14.25" customHeight="1" s="474">
      <c r="A2172" s="603" t="n"/>
      <c r="B2172" s="21" t="n"/>
      <c r="C2172" s="21" t="n"/>
      <c r="D2172" s="21" t="n"/>
      <c r="E2172" s="21" t="n"/>
      <c r="F2172" s="21" t="n"/>
      <c r="G2172" s="21" t="n"/>
      <c r="H2172" s="21" t="n"/>
      <c r="I2172" s="21" t="n"/>
      <c r="J2172" s="21" t="n"/>
      <c r="K2172" s="21" t="n"/>
      <c r="L2172" s="21" t="n"/>
      <c r="M2172" s="21" t="n"/>
      <c r="N2172" s="21" t="n"/>
    </row>
    <row r="2173" ht="14.25" customHeight="1" s="474">
      <c r="A2173" s="603" t="n"/>
      <c r="B2173" s="21" t="n"/>
      <c r="C2173" s="21" t="n"/>
      <c r="D2173" s="21" t="n"/>
      <c r="E2173" s="21" t="n"/>
      <c r="F2173" s="21" t="n"/>
      <c r="G2173" s="21" t="n"/>
      <c r="H2173" s="21" t="n"/>
      <c r="I2173" s="21" t="n"/>
      <c r="J2173" s="21" t="n"/>
      <c r="K2173" s="21" t="n"/>
      <c r="L2173" s="21" t="n"/>
      <c r="M2173" s="21" t="n"/>
      <c r="N2173" s="21" t="n"/>
    </row>
    <row r="2174" ht="14.25" customHeight="1" s="474">
      <c r="A2174" s="603" t="n"/>
      <c r="B2174" s="21" t="n"/>
      <c r="C2174" s="21" t="n"/>
      <c r="D2174" s="21" t="n"/>
      <c r="E2174" s="21" t="n"/>
      <c r="F2174" s="21" t="n"/>
      <c r="G2174" s="21" t="n"/>
      <c r="H2174" s="21" t="n"/>
      <c r="I2174" s="21" t="n"/>
      <c r="J2174" s="21" t="n"/>
      <c r="K2174" s="21" t="n"/>
      <c r="L2174" s="21" t="n"/>
      <c r="M2174" s="21" t="n"/>
      <c r="N2174" s="21" t="n"/>
    </row>
    <row r="2175" ht="14.25" customHeight="1" s="474">
      <c r="A2175" s="603" t="n"/>
      <c r="B2175" s="21" t="n"/>
      <c r="C2175" s="21" t="n"/>
      <c r="D2175" s="21" t="n"/>
      <c r="E2175" s="21" t="n"/>
      <c r="F2175" s="21" t="n"/>
      <c r="G2175" s="21" t="n"/>
      <c r="H2175" s="21" t="n"/>
      <c r="I2175" s="21" t="n"/>
      <c r="J2175" s="21" t="n"/>
      <c r="K2175" s="21" t="n"/>
      <c r="L2175" s="21" t="n"/>
      <c r="M2175" s="21" t="n"/>
      <c r="N2175" s="21" t="n"/>
    </row>
    <row r="2176" ht="14.25" customHeight="1" s="474">
      <c r="A2176" s="603" t="n"/>
      <c r="B2176" s="21" t="n"/>
      <c r="C2176" s="21" t="n"/>
      <c r="D2176" s="21" t="n"/>
      <c r="E2176" s="21" t="n"/>
      <c r="F2176" s="21" t="n"/>
      <c r="G2176" s="21" t="n"/>
      <c r="H2176" s="21" t="n"/>
      <c r="I2176" s="21" t="n"/>
      <c r="J2176" s="21" t="n"/>
      <c r="K2176" s="21" t="n"/>
      <c r="L2176" s="21" t="n"/>
      <c r="M2176" s="21" t="n"/>
      <c r="N2176" s="21" t="n"/>
    </row>
    <row r="2177" ht="14.25" customHeight="1" s="474">
      <c r="A2177" s="603" t="n"/>
      <c r="B2177" s="21" t="n"/>
      <c r="C2177" s="21" t="n"/>
      <c r="D2177" s="21" t="n"/>
      <c r="E2177" s="21" t="n"/>
      <c r="F2177" s="21" t="n"/>
      <c r="G2177" s="21" t="n"/>
      <c r="H2177" s="21" t="n"/>
      <c r="I2177" s="21" t="n"/>
      <c r="J2177" s="21" t="n"/>
      <c r="K2177" s="21" t="n"/>
      <c r="L2177" s="21" t="n"/>
      <c r="M2177" s="21" t="n"/>
      <c r="N2177" s="21" t="n"/>
    </row>
    <row r="2178" ht="14.25" customHeight="1" s="474">
      <c r="A2178" s="603" t="n"/>
      <c r="B2178" s="21" t="n"/>
      <c r="C2178" s="21" t="n"/>
      <c r="D2178" s="21" t="n"/>
      <c r="E2178" s="21" t="n"/>
      <c r="F2178" s="21" t="n"/>
      <c r="G2178" s="21" t="n"/>
      <c r="H2178" s="21" t="n"/>
      <c r="I2178" s="21" t="n"/>
      <c r="J2178" s="21" t="n"/>
      <c r="K2178" s="21" t="n"/>
      <c r="L2178" s="21" t="n"/>
      <c r="M2178" s="21" t="n"/>
      <c r="N2178" s="21" t="n"/>
    </row>
    <row r="2179" ht="14.25" customHeight="1" s="474">
      <c r="A2179" s="603" t="n"/>
      <c r="B2179" s="21" t="n"/>
      <c r="C2179" s="21" t="n"/>
      <c r="D2179" s="21" t="n"/>
      <c r="E2179" s="21" t="n"/>
      <c r="F2179" s="21" t="n"/>
      <c r="G2179" s="21" t="n"/>
      <c r="H2179" s="21" t="n"/>
      <c r="I2179" s="21" t="n"/>
      <c r="J2179" s="21" t="n"/>
      <c r="K2179" s="21" t="n"/>
      <c r="L2179" s="21" t="n"/>
      <c r="M2179" s="21" t="n"/>
      <c r="N2179" s="21" t="n"/>
    </row>
    <row r="2180" ht="14.25" customHeight="1" s="474">
      <c r="A2180" s="603" t="n"/>
      <c r="B2180" s="21" t="n"/>
      <c r="C2180" s="21" t="n"/>
      <c r="D2180" s="21" t="n"/>
      <c r="E2180" s="21" t="n"/>
      <c r="F2180" s="21" t="n"/>
      <c r="G2180" s="21" t="n"/>
      <c r="H2180" s="21" t="n"/>
      <c r="I2180" s="21" t="n"/>
      <c r="J2180" s="21" t="n"/>
      <c r="K2180" s="21" t="n"/>
      <c r="L2180" s="21" t="n"/>
      <c r="M2180" s="21" t="n"/>
      <c r="N2180" s="21" t="n"/>
    </row>
    <row r="2181" ht="14.25" customHeight="1" s="474">
      <c r="A2181" s="603" t="n"/>
      <c r="B2181" s="21" t="n"/>
      <c r="C2181" s="21" t="n"/>
      <c r="D2181" s="21" t="n"/>
      <c r="E2181" s="21" t="n"/>
      <c r="F2181" s="21" t="n"/>
      <c r="G2181" s="21" t="n"/>
      <c r="H2181" s="21" t="n"/>
      <c r="I2181" s="21" t="n"/>
      <c r="J2181" s="21" t="n"/>
      <c r="K2181" s="21" t="n"/>
      <c r="L2181" s="21" t="n"/>
      <c r="M2181" s="21" t="n"/>
      <c r="N2181" s="21" t="n"/>
    </row>
    <row r="2182" ht="14.25" customHeight="1" s="474">
      <c r="A2182" s="603" t="n"/>
      <c r="B2182" s="21" t="n"/>
      <c r="C2182" s="21" t="n"/>
      <c r="D2182" s="21" t="n"/>
      <c r="E2182" s="21" t="n"/>
      <c r="F2182" s="21" t="n"/>
      <c r="G2182" s="21" t="n"/>
      <c r="H2182" s="21" t="n"/>
      <c r="I2182" s="21" t="n"/>
      <c r="J2182" s="21" t="n"/>
      <c r="K2182" s="21" t="n"/>
      <c r="L2182" s="21" t="n"/>
      <c r="M2182" s="21" t="n"/>
      <c r="N2182" s="21" t="n"/>
    </row>
    <row r="2183" ht="14.25" customHeight="1" s="474">
      <c r="A2183" s="603" t="n"/>
      <c r="B2183" s="21" t="n"/>
      <c r="C2183" s="21" t="n"/>
      <c r="D2183" s="21" t="n"/>
      <c r="E2183" s="21" t="n"/>
      <c r="F2183" s="21" t="n"/>
      <c r="G2183" s="21" t="n"/>
      <c r="H2183" s="21" t="n"/>
      <c r="I2183" s="21" t="n"/>
      <c r="J2183" s="21" t="n"/>
      <c r="K2183" s="21" t="n"/>
      <c r="L2183" s="21" t="n"/>
      <c r="M2183" s="21" t="n"/>
      <c r="N2183" s="21" t="n"/>
    </row>
    <row r="2184" ht="14.25" customHeight="1" s="474">
      <c r="A2184" s="603" t="n"/>
      <c r="B2184" s="21" t="n"/>
      <c r="C2184" s="21" t="n"/>
      <c r="D2184" s="21" t="n"/>
      <c r="E2184" s="21" t="n"/>
      <c r="F2184" s="21" t="n"/>
      <c r="G2184" s="21" t="n"/>
      <c r="H2184" s="21" t="n"/>
      <c r="I2184" s="21" t="n"/>
      <c r="J2184" s="21" t="n"/>
      <c r="K2184" s="21" t="n"/>
      <c r="L2184" s="21" t="n"/>
      <c r="M2184" s="21" t="n"/>
      <c r="N2184" s="21" t="n"/>
    </row>
    <row r="2185" ht="14.25" customHeight="1" s="474">
      <c r="A2185" s="603" t="n"/>
      <c r="B2185" s="21" t="n"/>
      <c r="C2185" s="21" t="n"/>
      <c r="D2185" s="21" t="n"/>
      <c r="E2185" s="21" t="n"/>
      <c r="F2185" s="21" t="n"/>
      <c r="G2185" s="21" t="n"/>
      <c r="H2185" s="21" t="n"/>
      <c r="I2185" s="21" t="n"/>
      <c r="J2185" s="21" t="n"/>
      <c r="K2185" s="21" t="n"/>
      <c r="L2185" s="21" t="n"/>
      <c r="M2185" s="21" t="n"/>
      <c r="N2185" s="21" t="n"/>
    </row>
    <row r="2186" ht="14.25" customHeight="1" s="474">
      <c r="A2186" s="603" t="n"/>
      <c r="B2186" s="21" t="n"/>
      <c r="C2186" s="21" t="n"/>
      <c r="D2186" s="21" t="n"/>
      <c r="E2186" s="21" t="n"/>
      <c r="F2186" s="21" t="n"/>
      <c r="G2186" s="21" t="n"/>
      <c r="H2186" s="21" t="n"/>
      <c r="I2186" s="21" t="n"/>
      <c r="J2186" s="21" t="n"/>
      <c r="K2186" s="21" t="n"/>
      <c r="L2186" s="21" t="n"/>
      <c r="M2186" s="21" t="n"/>
      <c r="N2186" s="21" t="n"/>
    </row>
    <row r="2187" ht="14.25" customHeight="1" s="474">
      <c r="A2187" s="603" t="n"/>
      <c r="B2187" s="21" t="n"/>
      <c r="C2187" s="21" t="n"/>
      <c r="D2187" s="21" t="n"/>
      <c r="E2187" s="21" t="n"/>
      <c r="F2187" s="21" t="n"/>
      <c r="G2187" s="21" t="n"/>
      <c r="H2187" s="21" t="n"/>
      <c r="I2187" s="21" t="n"/>
      <c r="J2187" s="21" t="n"/>
      <c r="K2187" s="21" t="n"/>
      <c r="L2187" s="21" t="n"/>
      <c r="M2187" s="21" t="n"/>
      <c r="N2187" s="21" t="n"/>
    </row>
    <row r="2188" ht="14.25" customHeight="1" s="474">
      <c r="A2188" s="603" t="n"/>
      <c r="B2188" s="21" t="n"/>
      <c r="C2188" s="21" t="n"/>
      <c r="D2188" s="21" t="n"/>
      <c r="E2188" s="21" t="n"/>
      <c r="F2188" s="21" t="n"/>
      <c r="G2188" s="21" t="n"/>
      <c r="H2188" s="21" t="n"/>
      <c r="I2188" s="21" t="n"/>
      <c r="J2188" s="21" t="n"/>
      <c r="K2188" s="21" t="n"/>
      <c r="L2188" s="21" t="n"/>
      <c r="M2188" s="21" t="n"/>
      <c r="N2188" s="21" t="n"/>
    </row>
    <row r="2189" ht="14.25" customHeight="1" s="474">
      <c r="A2189" s="603" t="n"/>
      <c r="B2189" s="21" t="n"/>
      <c r="C2189" s="21" t="n"/>
      <c r="D2189" s="21" t="n"/>
      <c r="E2189" s="21" t="n"/>
      <c r="F2189" s="21" t="n"/>
      <c r="G2189" s="21" t="n"/>
      <c r="H2189" s="21" t="n"/>
      <c r="I2189" s="21" t="n"/>
      <c r="J2189" s="21" t="n"/>
      <c r="K2189" s="21" t="n"/>
      <c r="L2189" s="21" t="n"/>
      <c r="M2189" s="21" t="n"/>
      <c r="N2189" s="21" t="n"/>
    </row>
    <row r="2190" ht="14.25" customHeight="1" s="474">
      <c r="A2190" s="603" t="n"/>
      <c r="B2190" s="21" t="n"/>
      <c r="C2190" s="21" t="n"/>
      <c r="D2190" s="21" t="n"/>
      <c r="E2190" s="21" t="n"/>
      <c r="F2190" s="21" t="n"/>
      <c r="G2190" s="21" t="n"/>
      <c r="H2190" s="21" t="n"/>
      <c r="I2190" s="21" t="n"/>
      <c r="J2190" s="21" t="n"/>
      <c r="K2190" s="21" t="n"/>
      <c r="L2190" s="21" t="n"/>
      <c r="M2190" s="21" t="n"/>
      <c r="N2190" s="21" t="n"/>
    </row>
    <row r="2191" ht="14.25" customHeight="1" s="474">
      <c r="A2191" s="603" t="n"/>
      <c r="B2191" s="21" t="n"/>
      <c r="C2191" s="21" t="n"/>
      <c r="D2191" s="21" t="n"/>
      <c r="E2191" s="21" t="n"/>
      <c r="F2191" s="21" t="n"/>
      <c r="G2191" s="21" t="n"/>
      <c r="H2191" s="21" t="n"/>
      <c r="I2191" s="21" t="n"/>
      <c r="J2191" s="21" t="n"/>
      <c r="K2191" s="21" t="n"/>
      <c r="L2191" s="21" t="n"/>
      <c r="M2191" s="21" t="n"/>
      <c r="N2191" s="21" t="n"/>
    </row>
    <row r="2192" ht="14.25" customHeight="1" s="474">
      <c r="A2192" s="603" t="n"/>
      <c r="B2192" s="21" t="n"/>
      <c r="C2192" s="21" t="n"/>
      <c r="D2192" s="21" t="n"/>
      <c r="E2192" s="21" t="n"/>
      <c r="F2192" s="21" t="n"/>
      <c r="G2192" s="21" t="n"/>
      <c r="H2192" s="21" t="n"/>
      <c r="I2192" s="21" t="n"/>
      <c r="J2192" s="21" t="n"/>
      <c r="K2192" s="21" t="n"/>
      <c r="L2192" s="21" t="n"/>
      <c r="M2192" s="21" t="n"/>
      <c r="N2192" s="21" t="n"/>
    </row>
    <row r="2193" ht="14.25" customHeight="1" s="474">
      <c r="A2193" s="603" t="n"/>
      <c r="B2193" s="21" t="n"/>
      <c r="C2193" s="21" t="n"/>
      <c r="D2193" s="21" t="n"/>
      <c r="E2193" s="21" t="n"/>
      <c r="F2193" s="21" t="n"/>
      <c r="G2193" s="21" t="n"/>
      <c r="H2193" s="21" t="n"/>
      <c r="I2193" s="21" t="n"/>
      <c r="J2193" s="21" t="n"/>
      <c r="K2193" s="21" t="n"/>
      <c r="L2193" s="21" t="n"/>
      <c r="M2193" s="21" t="n"/>
      <c r="N2193" s="21" t="n"/>
    </row>
    <row r="2194" ht="14.25" customHeight="1" s="474">
      <c r="A2194" s="603" t="n"/>
      <c r="B2194" s="21" t="n"/>
      <c r="C2194" s="21" t="n"/>
      <c r="D2194" s="21" t="n"/>
      <c r="E2194" s="21" t="n"/>
      <c r="F2194" s="21" t="n"/>
      <c r="G2194" s="21" t="n"/>
      <c r="H2194" s="21" t="n"/>
      <c r="I2194" s="21" t="n"/>
      <c r="J2194" s="21" t="n"/>
      <c r="K2194" s="21" t="n"/>
      <c r="L2194" s="21" t="n"/>
      <c r="M2194" s="21" t="n"/>
      <c r="N2194" s="21" t="n"/>
    </row>
    <row r="2195" ht="14.25" customHeight="1" s="474">
      <c r="A2195" s="603" t="n"/>
      <c r="B2195" s="21" t="n"/>
      <c r="C2195" s="21" t="n"/>
      <c r="D2195" s="21" t="n"/>
      <c r="E2195" s="21" t="n"/>
      <c r="F2195" s="21" t="n"/>
      <c r="G2195" s="21" t="n"/>
      <c r="H2195" s="21" t="n"/>
      <c r="I2195" s="21" t="n"/>
      <c r="J2195" s="21" t="n"/>
      <c r="K2195" s="21" t="n"/>
      <c r="L2195" s="21" t="n"/>
      <c r="M2195" s="21" t="n"/>
      <c r="N2195" s="21" t="n"/>
    </row>
    <row r="2196" ht="14.25" customHeight="1" s="474">
      <c r="A2196" s="603" t="n"/>
      <c r="B2196" s="21" t="n"/>
      <c r="C2196" s="21" t="n"/>
      <c r="D2196" s="21" t="n"/>
      <c r="E2196" s="21" t="n"/>
      <c r="F2196" s="21" t="n"/>
      <c r="G2196" s="21" t="n"/>
      <c r="H2196" s="21" t="n"/>
      <c r="I2196" s="21" t="n"/>
      <c r="J2196" s="21" t="n"/>
      <c r="K2196" s="21" t="n"/>
      <c r="L2196" s="21" t="n"/>
      <c r="M2196" s="21" t="n"/>
      <c r="N2196" s="21" t="n"/>
    </row>
    <row r="2197" ht="14.25" customHeight="1" s="474">
      <c r="A2197" s="603" t="n"/>
      <c r="B2197" s="21" t="n"/>
      <c r="C2197" s="21" t="n"/>
      <c r="D2197" s="21" t="n"/>
      <c r="E2197" s="21" t="n"/>
      <c r="F2197" s="21" t="n"/>
      <c r="G2197" s="21" t="n"/>
      <c r="H2197" s="21" t="n"/>
      <c r="I2197" s="21" t="n"/>
      <c r="J2197" s="21" t="n"/>
      <c r="K2197" s="21" t="n"/>
      <c r="L2197" s="21" t="n"/>
      <c r="M2197" s="21" t="n"/>
      <c r="N2197" s="21" t="n"/>
    </row>
    <row r="2198" ht="14.25" customHeight="1" s="474">
      <c r="A2198" s="603" t="n"/>
      <c r="B2198" s="21" t="n"/>
      <c r="C2198" s="21" t="n"/>
      <c r="D2198" s="21" t="n"/>
      <c r="E2198" s="21" t="n"/>
      <c r="F2198" s="21" t="n"/>
      <c r="G2198" s="21" t="n"/>
      <c r="H2198" s="21" t="n"/>
      <c r="I2198" s="21" t="n"/>
      <c r="J2198" s="21" t="n"/>
      <c r="K2198" s="21" t="n"/>
      <c r="L2198" s="21" t="n"/>
      <c r="M2198" s="21" t="n"/>
      <c r="N2198" s="21" t="n"/>
    </row>
    <row r="2199" ht="14.25" customHeight="1" s="474">
      <c r="A2199" s="603" t="n"/>
      <c r="B2199" s="21" t="n"/>
      <c r="C2199" s="21" t="n"/>
      <c r="D2199" s="21" t="n"/>
      <c r="E2199" s="21" t="n"/>
      <c r="F2199" s="21" t="n"/>
      <c r="G2199" s="21" t="n"/>
      <c r="H2199" s="21" t="n"/>
      <c r="I2199" s="21" t="n"/>
      <c r="J2199" s="21" t="n"/>
      <c r="K2199" s="21" t="n"/>
      <c r="L2199" s="21" t="n"/>
      <c r="M2199" s="21" t="n"/>
      <c r="N2199" s="21" t="n"/>
    </row>
    <row r="2200" ht="14.25" customHeight="1" s="474">
      <c r="A2200" s="603" t="n"/>
      <c r="B2200" s="21" t="n"/>
      <c r="C2200" s="21" t="n"/>
      <c r="D2200" s="21" t="n"/>
      <c r="E2200" s="21" t="n"/>
      <c r="F2200" s="21" t="n"/>
      <c r="G2200" s="21" t="n"/>
      <c r="H2200" s="21" t="n"/>
      <c r="I2200" s="21" t="n"/>
      <c r="J2200" s="21" t="n"/>
      <c r="K2200" s="21" t="n"/>
      <c r="L2200" s="21" t="n"/>
      <c r="M2200" s="21" t="n"/>
      <c r="N2200" s="21" t="n"/>
    </row>
    <row r="2201" ht="14.25" customHeight="1" s="474">
      <c r="A2201" s="603" t="n"/>
      <c r="B2201" s="21" t="n"/>
      <c r="C2201" s="21" t="n"/>
      <c r="D2201" s="21" t="n"/>
      <c r="E2201" s="21" t="n"/>
      <c r="F2201" s="21" t="n"/>
      <c r="G2201" s="21" t="n"/>
      <c r="H2201" s="21" t="n"/>
      <c r="I2201" s="21" t="n"/>
      <c r="J2201" s="21" t="n"/>
      <c r="K2201" s="21" t="n"/>
      <c r="L2201" s="21" t="n"/>
      <c r="M2201" s="21" t="n"/>
      <c r="N2201" s="21" t="n"/>
    </row>
    <row r="2202" ht="14.25" customHeight="1" s="474">
      <c r="A2202" s="603" t="n"/>
      <c r="B2202" s="21" t="n"/>
      <c r="C2202" s="21" t="n"/>
      <c r="D2202" s="21" t="n"/>
      <c r="E2202" s="21" t="n"/>
      <c r="F2202" s="21" t="n"/>
      <c r="G2202" s="21" t="n"/>
      <c r="H2202" s="21" t="n"/>
      <c r="I2202" s="21" t="n"/>
      <c r="J2202" s="21" t="n"/>
      <c r="K2202" s="21" t="n"/>
      <c r="L2202" s="21" t="n"/>
      <c r="M2202" s="21" t="n"/>
      <c r="N2202" s="21" t="n"/>
    </row>
    <row r="2203" ht="14.25" customHeight="1" s="474">
      <c r="A2203" s="603" t="n"/>
      <c r="B2203" s="21" t="n"/>
      <c r="C2203" s="21" t="n"/>
      <c r="D2203" s="21" t="n"/>
      <c r="E2203" s="21" t="n"/>
      <c r="F2203" s="21" t="n"/>
      <c r="G2203" s="21" t="n"/>
      <c r="H2203" s="21" t="n"/>
      <c r="I2203" s="21" t="n"/>
      <c r="J2203" s="21" t="n"/>
      <c r="K2203" s="21" t="n"/>
      <c r="L2203" s="21" t="n"/>
      <c r="M2203" s="21" t="n"/>
      <c r="N2203" s="21" t="n"/>
    </row>
    <row r="2204" ht="14.25" customHeight="1" s="474">
      <c r="A2204" s="603" t="n"/>
      <c r="B2204" s="21" t="n"/>
      <c r="C2204" s="21" t="n"/>
      <c r="D2204" s="21" t="n"/>
      <c r="E2204" s="21" t="n"/>
      <c r="F2204" s="21" t="n"/>
      <c r="G2204" s="21" t="n"/>
      <c r="H2204" s="21" t="n"/>
      <c r="I2204" s="21" t="n"/>
      <c r="J2204" s="21" t="n"/>
      <c r="K2204" s="21" t="n"/>
      <c r="L2204" s="21" t="n"/>
      <c r="M2204" s="21" t="n"/>
      <c r="N2204" s="21" t="n"/>
    </row>
    <row r="2205" ht="14.25" customHeight="1" s="474">
      <c r="A2205" s="603" t="n"/>
      <c r="B2205" s="21" t="n"/>
      <c r="C2205" s="21" t="n"/>
      <c r="D2205" s="21" t="n"/>
      <c r="E2205" s="21" t="n"/>
      <c r="F2205" s="21" t="n"/>
      <c r="G2205" s="21" t="n"/>
      <c r="H2205" s="21" t="n"/>
      <c r="I2205" s="21" t="n"/>
      <c r="J2205" s="21" t="n"/>
      <c r="K2205" s="21" t="n"/>
      <c r="L2205" s="21" t="n"/>
      <c r="M2205" s="21" t="n"/>
      <c r="N2205" s="21" t="n"/>
    </row>
    <row r="2206" ht="14.25" customHeight="1" s="474">
      <c r="A2206" s="603" t="n"/>
      <c r="B2206" s="21" t="n"/>
      <c r="C2206" s="21" t="n"/>
      <c r="D2206" s="21" t="n"/>
      <c r="E2206" s="21" t="n"/>
      <c r="F2206" s="21" t="n"/>
      <c r="G2206" s="21" t="n"/>
      <c r="H2206" s="21" t="n"/>
      <c r="I2206" s="21" t="n"/>
      <c r="J2206" s="21" t="n"/>
      <c r="K2206" s="21" t="n"/>
      <c r="L2206" s="21" t="n"/>
      <c r="M2206" s="21" t="n"/>
      <c r="N2206" s="21" t="n"/>
    </row>
    <row r="2207" ht="14.25" customHeight="1" s="474">
      <c r="A2207" s="603" t="n"/>
      <c r="B2207" s="21" t="n"/>
      <c r="C2207" s="21" t="n"/>
      <c r="D2207" s="21" t="n"/>
      <c r="E2207" s="21" t="n"/>
      <c r="F2207" s="21" t="n"/>
      <c r="G2207" s="21" t="n"/>
      <c r="H2207" s="21" t="n"/>
      <c r="I2207" s="21" t="n"/>
      <c r="J2207" s="21" t="n"/>
      <c r="K2207" s="21" t="n"/>
      <c r="L2207" s="21" t="n"/>
      <c r="M2207" s="21" t="n"/>
      <c r="N2207" s="21" t="n"/>
    </row>
    <row r="2208" ht="14.25" customHeight="1" s="474">
      <c r="A2208" s="603" t="n"/>
      <c r="B2208" s="21" t="n"/>
      <c r="C2208" s="21" t="n"/>
      <c r="D2208" s="21" t="n"/>
      <c r="E2208" s="21" t="n"/>
      <c r="F2208" s="21" t="n"/>
      <c r="G2208" s="21" t="n"/>
      <c r="H2208" s="21" t="n"/>
      <c r="I2208" s="21" t="n"/>
      <c r="J2208" s="21" t="n"/>
      <c r="K2208" s="21" t="n"/>
      <c r="L2208" s="21" t="n"/>
      <c r="M2208" s="21" t="n"/>
      <c r="N2208" s="21" t="n"/>
    </row>
    <row r="2209" ht="14.25" customHeight="1" s="474">
      <c r="A2209" s="603" t="n"/>
      <c r="B2209" s="21" t="n"/>
      <c r="C2209" s="21" t="n"/>
      <c r="D2209" s="21" t="n"/>
      <c r="E2209" s="21" t="n"/>
      <c r="F2209" s="21" t="n"/>
      <c r="G2209" s="21" t="n"/>
      <c r="H2209" s="21" t="n"/>
      <c r="I2209" s="21" t="n"/>
      <c r="J2209" s="21" t="n"/>
      <c r="K2209" s="21" t="n"/>
      <c r="L2209" s="21" t="n"/>
      <c r="M2209" s="21" t="n"/>
      <c r="N2209" s="21" t="n"/>
    </row>
    <row r="2210" ht="14.25" customHeight="1" s="474">
      <c r="A2210" s="603" t="n"/>
      <c r="B2210" s="21" t="n"/>
      <c r="C2210" s="21" t="n"/>
      <c r="D2210" s="21" t="n"/>
      <c r="E2210" s="21" t="n"/>
      <c r="F2210" s="21" t="n"/>
      <c r="G2210" s="21" t="n"/>
      <c r="H2210" s="21" t="n"/>
      <c r="I2210" s="21" t="n"/>
      <c r="J2210" s="21" t="n"/>
      <c r="K2210" s="21" t="n"/>
      <c r="L2210" s="21" t="n"/>
      <c r="M2210" s="21" t="n"/>
      <c r="N2210" s="21" t="n"/>
    </row>
    <row r="2211" ht="14.25" customHeight="1" s="474">
      <c r="A2211" s="603" t="n"/>
      <c r="B2211" s="21" t="n"/>
      <c r="C2211" s="21" t="n"/>
      <c r="D2211" s="21" t="n"/>
      <c r="E2211" s="21" t="n"/>
      <c r="F2211" s="21" t="n"/>
      <c r="G2211" s="21" t="n"/>
      <c r="H2211" s="21" t="n"/>
      <c r="I2211" s="21" t="n"/>
      <c r="J2211" s="21" t="n"/>
      <c r="K2211" s="21" t="n"/>
      <c r="L2211" s="21" t="n"/>
      <c r="M2211" s="21" t="n"/>
      <c r="N2211" s="21" t="n"/>
    </row>
    <row r="2212" ht="14.25" customHeight="1" s="474">
      <c r="A2212" s="603" t="n"/>
      <c r="B2212" s="21" t="n"/>
      <c r="C2212" s="21" t="n"/>
      <c r="D2212" s="21" t="n"/>
      <c r="E2212" s="21" t="n"/>
      <c r="F2212" s="21" t="n"/>
      <c r="G2212" s="21" t="n"/>
      <c r="H2212" s="21" t="n"/>
      <c r="I2212" s="21" t="n"/>
      <c r="J2212" s="21" t="n"/>
      <c r="K2212" s="21" t="n"/>
      <c r="L2212" s="21" t="n"/>
      <c r="M2212" s="21" t="n"/>
      <c r="N2212" s="21" t="n"/>
    </row>
    <row r="2213" ht="14.25" customHeight="1" s="474">
      <c r="A2213" s="603" t="n"/>
      <c r="B2213" s="21" t="n"/>
      <c r="C2213" s="21" t="n"/>
      <c r="D2213" s="21" t="n"/>
      <c r="E2213" s="21" t="n"/>
      <c r="F2213" s="21" t="n"/>
      <c r="G2213" s="21" t="n"/>
      <c r="H2213" s="21" t="n"/>
      <c r="I2213" s="21" t="n"/>
      <c r="J2213" s="21" t="n"/>
      <c r="K2213" s="21" t="n"/>
      <c r="L2213" s="21" t="n"/>
      <c r="M2213" s="21" t="n"/>
      <c r="N2213" s="21" t="n"/>
    </row>
    <row r="2214" ht="14.25" customHeight="1" s="474">
      <c r="A2214" s="603" t="n"/>
      <c r="B2214" s="21" t="n"/>
      <c r="C2214" s="21" t="n"/>
      <c r="D2214" s="21" t="n"/>
      <c r="E2214" s="21" t="n"/>
      <c r="F2214" s="21" t="n"/>
      <c r="G2214" s="21" t="n"/>
      <c r="H2214" s="21" t="n"/>
      <c r="I2214" s="21" t="n"/>
      <c r="J2214" s="21" t="n"/>
      <c r="K2214" s="21" t="n"/>
      <c r="L2214" s="21" t="n"/>
      <c r="M2214" s="21" t="n"/>
      <c r="N2214" s="21" t="n"/>
    </row>
    <row r="2215" ht="14.25" customHeight="1" s="474">
      <c r="A2215" s="603" t="n"/>
      <c r="B2215" s="21" t="n"/>
      <c r="C2215" s="21" t="n"/>
      <c r="D2215" s="21" t="n"/>
      <c r="E2215" s="21" t="n"/>
      <c r="F2215" s="21" t="n"/>
      <c r="G2215" s="21" t="n"/>
      <c r="H2215" s="21" t="n"/>
      <c r="I2215" s="21" t="n"/>
      <c r="J2215" s="21" t="n"/>
      <c r="K2215" s="21" t="n"/>
      <c r="L2215" s="21" t="n"/>
      <c r="M2215" s="21" t="n"/>
      <c r="N2215" s="21" t="n"/>
    </row>
    <row r="2216" ht="14.25" customHeight="1" s="474">
      <c r="A2216" s="603" t="n"/>
      <c r="B2216" s="21" t="n"/>
      <c r="C2216" s="21" t="n"/>
      <c r="D2216" s="21" t="n"/>
      <c r="E2216" s="21" t="n"/>
      <c r="F2216" s="21" t="n"/>
      <c r="G2216" s="21" t="n"/>
      <c r="H2216" s="21" t="n"/>
      <c r="I2216" s="21" t="n"/>
      <c r="J2216" s="21" t="n"/>
      <c r="K2216" s="21" t="n"/>
      <c r="L2216" s="21" t="n"/>
      <c r="M2216" s="21" t="n"/>
      <c r="N2216" s="21" t="n"/>
    </row>
    <row r="2217" ht="14.25" customHeight="1" s="474">
      <c r="A2217" s="603" t="n"/>
      <c r="B2217" s="21" t="n"/>
      <c r="C2217" s="21" t="n"/>
      <c r="D2217" s="21" t="n"/>
      <c r="E2217" s="21" t="n"/>
      <c r="F2217" s="21" t="n"/>
      <c r="G2217" s="21" t="n"/>
      <c r="H2217" s="21" t="n"/>
      <c r="I2217" s="21" t="n"/>
      <c r="J2217" s="21" t="n"/>
      <c r="K2217" s="21" t="n"/>
      <c r="L2217" s="21" t="n"/>
      <c r="M2217" s="21" t="n"/>
      <c r="N2217" s="21" t="n"/>
    </row>
    <row r="2218" ht="14.25" customHeight="1" s="474">
      <c r="A2218" s="603" t="n"/>
      <c r="B2218" s="21" t="n"/>
      <c r="C2218" s="21" t="n"/>
      <c r="D2218" s="21" t="n"/>
      <c r="E2218" s="21" t="n"/>
      <c r="F2218" s="21" t="n"/>
      <c r="G2218" s="21" t="n"/>
      <c r="H2218" s="21" t="n"/>
      <c r="I2218" s="21" t="n"/>
      <c r="J2218" s="21" t="n"/>
      <c r="K2218" s="21" t="n"/>
      <c r="L2218" s="21" t="n"/>
      <c r="M2218" s="21" t="n"/>
      <c r="N2218" s="21" t="n"/>
    </row>
    <row r="2219" ht="14.25" customHeight="1" s="474">
      <c r="A2219" s="603" t="n"/>
      <c r="B2219" s="21" t="n"/>
      <c r="C2219" s="21" t="n"/>
      <c r="D2219" s="21" t="n"/>
      <c r="E2219" s="21" t="n"/>
      <c r="F2219" s="21" t="n"/>
      <c r="G2219" s="21" t="n"/>
      <c r="H2219" s="21" t="n"/>
      <c r="I2219" s="21" t="n"/>
      <c r="J2219" s="21" t="n"/>
      <c r="K2219" s="21" t="n"/>
      <c r="L2219" s="21" t="n"/>
      <c r="M2219" s="21" t="n"/>
      <c r="N2219" s="21" t="n"/>
    </row>
    <row r="2220" ht="14.25" customHeight="1" s="474">
      <c r="A2220" s="603" t="n"/>
      <c r="B2220" s="21" t="n"/>
      <c r="C2220" s="21" t="n"/>
      <c r="D2220" s="21" t="n"/>
      <c r="E2220" s="21" t="n"/>
      <c r="F2220" s="21" t="n"/>
      <c r="G2220" s="21" t="n"/>
      <c r="H2220" s="21" t="n"/>
      <c r="I2220" s="21" t="n"/>
      <c r="J2220" s="21" t="n"/>
      <c r="K2220" s="21" t="n"/>
      <c r="L2220" s="21" t="n"/>
      <c r="M2220" s="21" t="n"/>
      <c r="N2220" s="21" t="n"/>
    </row>
    <row r="2221" ht="14.25" customHeight="1" s="474">
      <c r="A2221" s="603" t="n"/>
      <c r="B2221" s="21" t="n"/>
      <c r="C2221" s="21" t="n"/>
      <c r="D2221" s="21" t="n"/>
      <c r="E2221" s="21" t="n"/>
      <c r="F2221" s="21" t="n"/>
      <c r="G2221" s="21" t="n"/>
      <c r="H2221" s="21" t="n"/>
      <c r="I2221" s="21" t="n"/>
      <c r="J2221" s="21" t="n"/>
      <c r="K2221" s="21" t="n"/>
      <c r="L2221" s="21" t="n"/>
      <c r="M2221" s="21" t="n"/>
      <c r="N2221" s="21" t="n"/>
    </row>
    <row r="2222" ht="14.25" customHeight="1" s="474">
      <c r="A2222" s="603" t="n"/>
      <c r="B2222" s="21" t="n"/>
      <c r="C2222" s="21" t="n"/>
      <c r="D2222" s="21" t="n"/>
      <c r="E2222" s="21" t="n"/>
      <c r="F2222" s="21" t="n"/>
      <c r="G2222" s="21" t="n"/>
      <c r="H2222" s="21" t="n"/>
      <c r="I2222" s="21" t="n"/>
      <c r="J2222" s="21" t="n"/>
      <c r="K2222" s="21" t="n"/>
      <c r="L2222" s="21" t="n"/>
      <c r="M2222" s="21" t="n"/>
      <c r="N2222" s="21" t="n"/>
    </row>
    <row r="2223" ht="14.25" customHeight="1" s="474">
      <c r="A2223" s="603" t="n"/>
      <c r="B2223" s="21" t="n"/>
      <c r="C2223" s="21" t="n"/>
      <c r="D2223" s="21" t="n"/>
      <c r="E2223" s="21" t="n"/>
      <c r="F2223" s="21" t="n"/>
      <c r="G2223" s="21" t="n"/>
      <c r="H2223" s="21" t="n"/>
      <c r="I2223" s="21" t="n"/>
      <c r="J2223" s="21" t="n"/>
      <c r="K2223" s="21" t="n"/>
      <c r="L2223" s="21" t="n"/>
      <c r="M2223" s="21" t="n"/>
      <c r="N2223" s="21" t="n"/>
    </row>
    <row r="2224" ht="14.25" customHeight="1" s="474">
      <c r="A2224" s="603" t="n"/>
      <c r="B2224" s="21" t="n"/>
      <c r="C2224" s="21" t="n"/>
      <c r="D2224" s="21" t="n"/>
      <c r="E2224" s="21" t="n"/>
      <c r="F2224" s="21" t="n"/>
      <c r="G2224" s="21" t="n"/>
      <c r="H2224" s="21" t="n"/>
      <c r="I2224" s="21" t="n"/>
      <c r="J2224" s="21" t="n"/>
      <c r="K2224" s="21" t="n"/>
      <c r="L2224" s="21" t="n"/>
      <c r="M2224" s="21" t="n"/>
      <c r="N2224" s="21" t="n"/>
    </row>
    <row r="2225" ht="14.25" customHeight="1" s="474">
      <c r="A2225" s="603" t="n"/>
      <c r="B2225" s="21" t="n"/>
      <c r="C2225" s="21" t="n"/>
      <c r="D2225" s="21" t="n"/>
      <c r="E2225" s="21" t="n"/>
      <c r="F2225" s="21" t="n"/>
      <c r="G2225" s="21" t="n"/>
      <c r="H2225" s="21" t="n"/>
      <c r="I2225" s="21" t="n"/>
      <c r="J2225" s="21" t="n"/>
      <c r="K2225" s="21" t="n"/>
      <c r="L2225" s="21" t="n"/>
      <c r="M2225" s="21" t="n"/>
      <c r="N2225" s="21" t="n"/>
    </row>
    <row r="2226" ht="14.25" customHeight="1" s="474">
      <c r="A2226" s="603" t="n"/>
      <c r="B2226" s="21" t="n"/>
      <c r="C2226" s="21" t="n"/>
      <c r="D2226" s="21" t="n"/>
      <c r="E2226" s="21" t="n"/>
      <c r="F2226" s="21" t="n"/>
      <c r="G2226" s="21" t="n"/>
      <c r="H2226" s="21" t="n"/>
      <c r="I2226" s="21" t="n"/>
      <c r="J2226" s="21" t="n"/>
      <c r="K2226" s="21" t="n"/>
      <c r="L2226" s="21" t="n"/>
      <c r="M2226" s="21" t="n"/>
      <c r="N2226" s="21" t="n"/>
    </row>
    <row r="2227" ht="14.25" customHeight="1" s="474">
      <c r="A2227" s="603" t="n"/>
      <c r="B2227" s="21" t="n"/>
      <c r="C2227" s="21" t="n"/>
      <c r="D2227" s="21" t="n"/>
      <c r="E2227" s="21" t="n"/>
      <c r="F2227" s="21" t="n"/>
      <c r="G2227" s="21" t="n"/>
      <c r="H2227" s="21" t="n"/>
      <c r="I2227" s="21" t="n"/>
      <c r="J2227" s="21" t="n"/>
      <c r="K2227" s="21" t="n"/>
      <c r="L2227" s="21" t="n"/>
      <c r="M2227" s="21" t="n"/>
      <c r="N2227" s="21" t="n"/>
    </row>
    <row r="2228" ht="14.25" customHeight="1" s="474">
      <c r="A2228" s="603" t="n"/>
      <c r="B2228" s="21" t="n"/>
      <c r="C2228" s="21" t="n"/>
      <c r="D2228" s="21" t="n"/>
      <c r="E2228" s="21" t="n"/>
      <c r="F2228" s="21" t="n"/>
      <c r="G2228" s="21" t="n"/>
      <c r="H2228" s="21" t="n"/>
      <c r="I2228" s="21" t="n"/>
      <c r="J2228" s="21" t="n"/>
      <c r="K2228" s="21" t="n"/>
      <c r="L2228" s="21" t="n"/>
      <c r="M2228" s="21" t="n"/>
      <c r="N2228" s="21" t="n"/>
    </row>
    <row r="2229" ht="14.25" customHeight="1" s="474">
      <c r="A2229" s="603" t="n"/>
      <c r="B2229" s="21" t="n"/>
      <c r="C2229" s="21" t="n"/>
      <c r="D2229" s="21" t="n"/>
      <c r="E2229" s="21" t="n"/>
      <c r="F2229" s="21" t="n"/>
      <c r="G2229" s="21" t="n"/>
      <c r="H2229" s="21" t="n"/>
      <c r="I2229" s="21" t="n"/>
      <c r="J2229" s="21" t="n"/>
      <c r="K2229" s="21" t="n"/>
      <c r="L2229" s="21" t="n"/>
      <c r="M2229" s="21" t="n"/>
      <c r="N2229" s="21" t="n"/>
    </row>
    <row r="2230" ht="14.25" customHeight="1" s="474">
      <c r="A2230" s="603" t="n"/>
      <c r="B2230" s="21" t="n"/>
      <c r="C2230" s="21" t="n"/>
      <c r="D2230" s="21" t="n"/>
      <c r="E2230" s="21" t="n"/>
      <c r="F2230" s="21" t="n"/>
      <c r="G2230" s="21" t="n"/>
      <c r="H2230" s="21" t="n"/>
      <c r="I2230" s="21" t="n"/>
      <c r="J2230" s="21" t="n"/>
      <c r="K2230" s="21" t="n"/>
      <c r="L2230" s="21" t="n"/>
      <c r="M2230" s="21" t="n"/>
      <c r="N2230" s="21" t="n"/>
    </row>
    <row r="2231" ht="14.25" customHeight="1" s="474">
      <c r="A2231" s="603" t="n"/>
      <c r="B2231" s="21" t="n"/>
      <c r="C2231" s="21" t="n"/>
      <c r="D2231" s="21" t="n"/>
      <c r="E2231" s="21" t="n"/>
      <c r="F2231" s="21" t="n"/>
      <c r="G2231" s="21" t="n"/>
      <c r="H2231" s="21" t="n"/>
      <c r="I2231" s="21" t="n"/>
      <c r="J2231" s="21" t="n"/>
      <c r="K2231" s="21" t="n"/>
      <c r="L2231" s="21" t="n"/>
      <c r="M2231" s="21" t="n"/>
      <c r="N2231" s="21" t="n"/>
    </row>
    <row r="2232" ht="14.25" customHeight="1" s="474">
      <c r="A2232" s="603" t="n"/>
      <c r="B2232" s="21" t="n"/>
      <c r="C2232" s="21" t="n"/>
      <c r="D2232" s="21" t="n"/>
      <c r="E2232" s="21" t="n"/>
      <c r="F2232" s="21" t="n"/>
      <c r="G2232" s="21" t="n"/>
      <c r="H2232" s="21" t="n"/>
      <c r="I2232" s="21" t="n"/>
      <c r="J2232" s="21" t="n"/>
      <c r="K2232" s="21" t="n"/>
      <c r="L2232" s="21" t="n"/>
      <c r="M2232" s="21" t="n"/>
      <c r="N2232" s="21" t="n"/>
    </row>
    <row r="2233" ht="14.25" customHeight="1" s="474">
      <c r="A2233" s="603" t="n"/>
      <c r="B2233" s="21" t="n"/>
      <c r="C2233" s="21" t="n"/>
      <c r="D2233" s="21" t="n"/>
      <c r="E2233" s="21" t="n"/>
      <c r="F2233" s="21" t="n"/>
      <c r="G2233" s="21" t="n"/>
      <c r="H2233" s="21" t="n"/>
      <c r="I2233" s="21" t="n"/>
      <c r="J2233" s="21" t="n"/>
      <c r="K2233" s="21" t="n"/>
      <c r="L2233" s="21" t="n"/>
      <c r="M2233" s="21" t="n"/>
      <c r="N2233" s="21" t="n"/>
    </row>
    <row r="2234" ht="14.25" customHeight="1" s="474">
      <c r="A2234" s="603" t="n"/>
      <c r="B2234" s="21" t="n"/>
      <c r="C2234" s="21" t="n"/>
      <c r="D2234" s="21" t="n"/>
      <c r="E2234" s="21" t="n"/>
      <c r="F2234" s="21" t="n"/>
      <c r="G2234" s="21" t="n"/>
      <c r="H2234" s="21" t="n"/>
      <c r="I2234" s="21" t="n"/>
      <c r="J2234" s="21" t="n"/>
      <c r="K2234" s="21" t="n"/>
      <c r="L2234" s="21" t="n"/>
      <c r="M2234" s="21" t="n"/>
      <c r="N2234" s="21" t="n"/>
    </row>
    <row r="2235" ht="14.25" customHeight="1" s="474">
      <c r="A2235" s="603" t="n"/>
      <c r="B2235" s="21" t="n"/>
      <c r="C2235" s="21" t="n"/>
      <c r="D2235" s="21" t="n"/>
      <c r="E2235" s="21" t="n"/>
      <c r="F2235" s="21" t="n"/>
      <c r="G2235" s="21" t="n"/>
      <c r="H2235" s="21" t="n"/>
      <c r="I2235" s="21" t="n"/>
      <c r="J2235" s="21" t="n"/>
      <c r="K2235" s="21" t="n"/>
      <c r="L2235" s="21" t="n"/>
      <c r="M2235" s="21" t="n"/>
      <c r="N2235" s="21" t="n"/>
    </row>
    <row r="2236" ht="14.25" customHeight="1" s="474">
      <c r="A2236" s="603" t="n"/>
      <c r="B2236" s="21" t="n"/>
      <c r="C2236" s="21" t="n"/>
      <c r="D2236" s="21" t="n"/>
      <c r="E2236" s="21" t="n"/>
      <c r="F2236" s="21" t="n"/>
      <c r="G2236" s="21" t="n"/>
      <c r="H2236" s="21" t="n"/>
      <c r="I2236" s="21" t="n"/>
      <c r="J2236" s="21" t="n"/>
      <c r="K2236" s="21" t="n"/>
      <c r="L2236" s="21" t="n"/>
      <c r="M2236" s="21" t="n"/>
      <c r="N2236" s="21" t="n"/>
    </row>
    <row r="2237" ht="14.25" customHeight="1" s="474">
      <c r="A2237" s="603" t="n"/>
      <c r="B2237" s="21" t="n"/>
      <c r="C2237" s="21" t="n"/>
      <c r="D2237" s="21" t="n"/>
      <c r="E2237" s="21" t="n"/>
      <c r="F2237" s="21" t="n"/>
      <c r="G2237" s="21" t="n"/>
      <c r="H2237" s="21" t="n"/>
      <c r="I2237" s="21" t="n"/>
      <c r="J2237" s="21" t="n"/>
      <c r="K2237" s="21" t="n"/>
      <c r="L2237" s="21" t="n"/>
      <c r="M2237" s="21" t="n"/>
      <c r="N2237" s="21" t="n"/>
    </row>
    <row r="2238" ht="14.25" customHeight="1" s="474">
      <c r="A2238" s="603" t="n"/>
      <c r="B2238" s="21" t="n"/>
      <c r="C2238" s="21" t="n"/>
      <c r="D2238" s="21" t="n"/>
      <c r="E2238" s="21" t="n"/>
      <c r="F2238" s="21" t="n"/>
      <c r="G2238" s="21" t="n"/>
      <c r="H2238" s="21" t="n"/>
      <c r="I2238" s="21" t="n"/>
      <c r="J2238" s="21" t="n"/>
      <c r="K2238" s="21" t="n"/>
      <c r="L2238" s="21" t="n"/>
      <c r="M2238" s="21" t="n"/>
      <c r="N2238" s="21" t="n"/>
    </row>
    <row r="2239" ht="14.25" customHeight="1" s="474">
      <c r="A2239" s="603" t="n"/>
      <c r="B2239" s="21" t="n"/>
      <c r="C2239" s="21" t="n"/>
      <c r="D2239" s="21" t="n"/>
      <c r="E2239" s="21" t="n"/>
      <c r="F2239" s="21" t="n"/>
      <c r="G2239" s="21" t="n"/>
      <c r="H2239" s="21" t="n"/>
      <c r="I2239" s="21" t="n"/>
      <c r="J2239" s="21" t="n"/>
      <c r="K2239" s="21" t="n"/>
      <c r="L2239" s="21" t="n"/>
      <c r="M2239" s="21" t="n"/>
      <c r="N2239" s="21" t="n"/>
    </row>
    <row r="2240" ht="14.25" customHeight="1" s="474">
      <c r="A2240" s="603" t="n"/>
      <c r="B2240" s="21" t="n"/>
      <c r="C2240" s="21" t="n"/>
      <c r="D2240" s="21" t="n"/>
      <c r="E2240" s="21" t="n"/>
      <c r="F2240" s="21" t="n"/>
      <c r="G2240" s="21" t="n"/>
      <c r="H2240" s="21" t="n"/>
      <c r="I2240" s="21" t="n"/>
      <c r="J2240" s="21" t="n"/>
      <c r="K2240" s="21" t="n"/>
      <c r="L2240" s="21" t="n"/>
      <c r="M2240" s="21" t="n"/>
      <c r="N2240" s="21" t="n"/>
    </row>
    <row r="2241" ht="14.25" customHeight="1" s="474">
      <c r="A2241" s="603" t="n"/>
      <c r="B2241" s="21" t="n"/>
      <c r="C2241" s="21" t="n"/>
      <c r="D2241" s="21" t="n"/>
      <c r="E2241" s="21" t="n"/>
      <c r="F2241" s="21" t="n"/>
      <c r="G2241" s="21" t="n"/>
      <c r="H2241" s="21" t="n"/>
      <c r="I2241" s="21" t="n"/>
      <c r="J2241" s="21" t="n"/>
      <c r="K2241" s="21" t="n"/>
      <c r="L2241" s="21" t="n"/>
      <c r="M2241" s="21" t="n"/>
      <c r="N2241" s="21" t="n"/>
    </row>
    <row r="2242" ht="14.25" customHeight="1" s="474">
      <c r="A2242" s="603" t="n"/>
      <c r="B2242" s="21" t="n"/>
      <c r="C2242" s="21" t="n"/>
      <c r="D2242" s="21" t="n"/>
      <c r="E2242" s="21" t="n"/>
      <c r="F2242" s="21" t="n"/>
      <c r="G2242" s="21" t="n"/>
      <c r="H2242" s="21" t="n"/>
      <c r="I2242" s="21" t="n"/>
      <c r="J2242" s="21" t="n"/>
      <c r="K2242" s="21" t="n"/>
      <c r="L2242" s="21" t="n"/>
      <c r="M2242" s="21" t="n"/>
      <c r="N2242" s="21" t="n"/>
    </row>
    <row r="2243" ht="14.25" customHeight="1" s="474">
      <c r="A2243" s="603" t="n"/>
      <c r="B2243" s="21" t="n"/>
      <c r="C2243" s="21" t="n"/>
      <c r="D2243" s="21" t="n"/>
      <c r="E2243" s="21" t="n"/>
      <c r="F2243" s="21" t="n"/>
      <c r="G2243" s="21" t="n"/>
      <c r="H2243" s="21" t="n"/>
      <c r="I2243" s="21" t="n"/>
      <c r="J2243" s="21" t="n"/>
      <c r="K2243" s="21" t="n"/>
      <c r="L2243" s="21" t="n"/>
      <c r="M2243" s="21" t="n"/>
      <c r="N2243" s="21" t="n"/>
    </row>
    <row r="2244" ht="14.25" customHeight="1" s="474">
      <c r="A2244" s="603" t="n"/>
      <c r="B2244" s="21" t="n"/>
      <c r="C2244" s="21" t="n"/>
      <c r="D2244" s="21" t="n"/>
      <c r="E2244" s="21" t="n"/>
      <c r="F2244" s="21" t="n"/>
      <c r="G2244" s="21" t="n"/>
      <c r="H2244" s="21" t="n"/>
      <c r="I2244" s="21" t="n"/>
      <c r="J2244" s="21" t="n"/>
      <c r="K2244" s="21" t="n"/>
      <c r="L2244" s="21" t="n"/>
      <c r="M2244" s="21" t="n"/>
      <c r="N2244" s="21" t="n"/>
    </row>
    <row r="2245" ht="14.25" customHeight="1" s="474">
      <c r="A2245" s="603" t="n"/>
      <c r="B2245" s="21" t="n"/>
      <c r="C2245" s="21" t="n"/>
      <c r="D2245" s="21" t="n"/>
      <c r="E2245" s="21" t="n"/>
      <c r="F2245" s="21" t="n"/>
      <c r="G2245" s="21" t="n"/>
      <c r="H2245" s="21" t="n"/>
      <c r="I2245" s="21" t="n"/>
      <c r="J2245" s="21" t="n"/>
      <c r="K2245" s="21" t="n"/>
      <c r="L2245" s="21" t="n"/>
      <c r="M2245" s="21" t="n"/>
      <c r="N2245" s="21" t="n"/>
    </row>
    <row r="2246" ht="14.25" customHeight="1" s="474">
      <c r="A2246" s="603" t="n"/>
      <c r="B2246" s="21" t="n"/>
      <c r="C2246" s="21" t="n"/>
      <c r="D2246" s="21" t="n"/>
      <c r="E2246" s="21" t="n"/>
      <c r="F2246" s="21" t="n"/>
      <c r="G2246" s="21" t="n"/>
      <c r="H2246" s="21" t="n"/>
      <c r="I2246" s="21" t="n"/>
      <c r="J2246" s="21" t="n"/>
      <c r="K2246" s="21" t="n"/>
      <c r="L2246" s="21" t="n"/>
      <c r="M2246" s="21" t="n"/>
      <c r="N2246" s="21" t="n"/>
    </row>
    <row r="2247" ht="14.25" customHeight="1" s="474">
      <c r="A2247" s="603" t="n"/>
      <c r="B2247" s="21" t="n"/>
      <c r="C2247" s="21" t="n"/>
      <c r="D2247" s="21" t="n"/>
      <c r="E2247" s="21" t="n"/>
      <c r="F2247" s="21" t="n"/>
      <c r="G2247" s="21" t="n"/>
      <c r="H2247" s="21" t="n"/>
      <c r="I2247" s="21" t="n"/>
      <c r="J2247" s="21" t="n"/>
      <c r="K2247" s="21" t="n"/>
      <c r="L2247" s="21" t="n"/>
      <c r="M2247" s="21" t="n"/>
      <c r="N2247" s="21" t="n"/>
    </row>
    <row r="2248" ht="14.25" customHeight="1" s="474">
      <c r="A2248" s="603" t="n"/>
      <c r="B2248" s="21" t="n"/>
      <c r="C2248" s="21" t="n"/>
      <c r="D2248" s="21" t="n"/>
      <c r="E2248" s="21" t="n"/>
      <c r="F2248" s="21" t="n"/>
      <c r="G2248" s="21" t="n"/>
      <c r="H2248" s="21" t="n"/>
      <c r="I2248" s="21" t="n"/>
      <c r="J2248" s="21" t="n"/>
      <c r="K2248" s="21" t="n"/>
      <c r="L2248" s="21" t="n"/>
      <c r="M2248" s="21" t="n"/>
      <c r="N2248" s="21" t="n"/>
    </row>
    <row r="2249" ht="14.25" customHeight="1" s="474">
      <c r="A2249" s="603" t="n"/>
      <c r="B2249" s="21" t="n"/>
      <c r="C2249" s="21" t="n"/>
      <c r="D2249" s="21" t="n"/>
      <c r="E2249" s="21" t="n"/>
      <c r="F2249" s="21" t="n"/>
      <c r="G2249" s="21" t="n"/>
      <c r="H2249" s="21" t="n"/>
      <c r="I2249" s="21" t="n"/>
      <c r="J2249" s="21" t="n"/>
      <c r="K2249" s="21" t="n"/>
      <c r="L2249" s="21" t="n"/>
      <c r="M2249" s="21" t="n"/>
      <c r="N2249" s="21" t="n"/>
    </row>
    <row r="2250" ht="14.25" customHeight="1" s="474">
      <c r="A2250" s="603" t="n"/>
      <c r="B2250" s="21" t="n"/>
      <c r="C2250" s="21" t="n"/>
      <c r="D2250" s="21" t="n"/>
      <c r="E2250" s="21" t="n"/>
      <c r="F2250" s="21" t="n"/>
      <c r="G2250" s="21" t="n"/>
      <c r="H2250" s="21" t="n"/>
      <c r="I2250" s="21" t="n"/>
      <c r="J2250" s="21" t="n"/>
      <c r="K2250" s="21" t="n"/>
      <c r="L2250" s="21" t="n"/>
      <c r="M2250" s="21" t="n"/>
      <c r="N2250" s="21" t="n"/>
    </row>
    <row r="2251" ht="14.25" customHeight="1" s="474">
      <c r="A2251" s="603" t="n"/>
      <c r="B2251" s="21" t="n"/>
      <c r="C2251" s="21" t="n"/>
      <c r="D2251" s="21" t="n"/>
      <c r="E2251" s="21" t="n"/>
      <c r="F2251" s="21" t="n"/>
      <c r="G2251" s="21" t="n"/>
      <c r="H2251" s="21" t="n"/>
      <c r="I2251" s="21" t="n"/>
      <c r="J2251" s="21" t="n"/>
      <c r="K2251" s="21" t="n"/>
      <c r="L2251" s="21" t="n"/>
      <c r="M2251" s="21" t="n"/>
      <c r="N2251" s="21" t="n"/>
    </row>
    <row r="2252" ht="14.25" customHeight="1" s="474">
      <c r="A2252" s="603" t="n"/>
      <c r="B2252" s="21" t="n"/>
      <c r="C2252" s="21" t="n"/>
      <c r="D2252" s="21" t="n"/>
      <c r="E2252" s="21" t="n"/>
      <c r="F2252" s="21" t="n"/>
      <c r="G2252" s="21" t="n"/>
      <c r="H2252" s="21" t="n"/>
      <c r="I2252" s="21" t="n"/>
      <c r="J2252" s="21" t="n"/>
      <c r="K2252" s="21" t="n"/>
      <c r="L2252" s="21" t="n"/>
      <c r="M2252" s="21" t="n"/>
      <c r="N2252" s="21" t="n"/>
    </row>
    <row r="2253" ht="14.25" customHeight="1" s="474">
      <c r="A2253" s="603" t="n"/>
      <c r="B2253" s="21" t="n"/>
      <c r="C2253" s="21" t="n"/>
      <c r="D2253" s="21" t="n"/>
      <c r="E2253" s="21" t="n"/>
      <c r="F2253" s="21" t="n"/>
      <c r="G2253" s="21" t="n"/>
      <c r="H2253" s="21" t="n"/>
      <c r="I2253" s="21" t="n"/>
      <c r="J2253" s="21" t="n"/>
      <c r="K2253" s="21" t="n"/>
      <c r="L2253" s="21" t="n"/>
      <c r="M2253" s="21" t="n"/>
      <c r="N2253" s="21" t="n"/>
    </row>
    <row r="2254" ht="14.25" customHeight="1" s="474">
      <c r="A2254" s="603" t="n"/>
      <c r="B2254" s="21" t="n"/>
      <c r="C2254" s="21" t="n"/>
      <c r="D2254" s="21" t="n"/>
      <c r="E2254" s="21" t="n"/>
      <c r="F2254" s="21" t="n"/>
      <c r="G2254" s="21" t="n"/>
      <c r="H2254" s="21" t="n"/>
      <c r="I2254" s="21" t="n"/>
      <c r="J2254" s="21" t="n"/>
      <c r="K2254" s="21" t="n"/>
      <c r="L2254" s="21" t="n"/>
      <c r="M2254" s="21" t="n"/>
      <c r="N2254" s="21" t="n"/>
    </row>
    <row r="2255" ht="14.25" customHeight="1" s="474">
      <c r="A2255" s="603" t="n"/>
      <c r="B2255" s="21" t="n"/>
      <c r="C2255" s="21" t="n"/>
      <c r="D2255" s="21" t="n"/>
      <c r="E2255" s="21" t="n"/>
      <c r="F2255" s="21" t="n"/>
      <c r="G2255" s="21" t="n"/>
      <c r="H2255" s="21" t="n"/>
      <c r="I2255" s="21" t="n"/>
      <c r="J2255" s="21" t="n"/>
      <c r="K2255" s="21" t="n"/>
      <c r="L2255" s="21" t="n"/>
      <c r="M2255" s="21" t="n"/>
      <c r="N2255" s="21" t="n"/>
    </row>
    <row r="2256" ht="14.25" customHeight="1" s="474">
      <c r="A2256" s="603" t="n"/>
      <c r="B2256" s="21" t="n"/>
      <c r="C2256" s="21" t="n"/>
      <c r="D2256" s="21" t="n"/>
      <c r="E2256" s="21" t="n"/>
      <c r="F2256" s="21" t="n"/>
      <c r="G2256" s="21" t="n"/>
      <c r="H2256" s="21" t="n"/>
      <c r="I2256" s="21" t="n"/>
      <c r="J2256" s="21" t="n"/>
      <c r="K2256" s="21" t="n"/>
      <c r="L2256" s="21" t="n"/>
      <c r="M2256" s="21" t="n"/>
      <c r="N2256" s="21" t="n"/>
    </row>
    <row r="2257" ht="14.25" customHeight="1" s="474">
      <c r="A2257" s="603" t="n"/>
      <c r="B2257" s="21" t="n"/>
      <c r="C2257" s="21" t="n"/>
      <c r="D2257" s="21" t="n"/>
      <c r="E2257" s="21" t="n"/>
      <c r="F2257" s="21" t="n"/>
      <c r="G2257" s="21" t="n"/>
      <c r="H2257" s="21" t="n"/>
      <c r="I2257" s="21" t="n"/>
      <c r="J2257" s="21" t="n"/>
      <c r="K2257" s="21" t="n"/>
      <c r="L2257" s="21" t="n"/>
      <c r="M2257" s="21" t="n"/>
      <c r="N2257" s="21" t="n"/>
    </row>
    <row r="2258" ht="14.25" customHeight="1" s="474">
      <c r="A2258" s="603" t="n"/>
      <c r="B2258" s="21" t="n"/>
      <c r="C2258" s="21" t="n"/>
      <c r="D2258" s="21" t="n"/>
      <c r="E2258" s="21" t="n"/>
      <c r="F2258" s="21" t="n"/>
      <c r="G2258" s="21" t="n"/>
      <c r="H2258" s="21" t="n"/>
      <c r="I2258" s="21" t="n"/>
      <c r="J2258" s="21" t="n"/>
      <c r="K2258" s="21" t="n"/>
      <c r="L2258" s="21" t="n"/>
      <c r="M2258" s="21" t="n"/>
      <c r="N2258" s="21" t="n"/>
    </row>
    <row r="2259" ht="14.25" customHeight="1" s="474">
      <c r="A2259" s="603" t="n"/>
      <c r="B2259" s="21" t="n"/>
      <c r="C2259" s="21" t="n"/>
      <c r="D2259" s="21" t="n"/>
      <c r="E2259" s="21" t="n"/>
      <c r="F2259" s="21" t="n"/>
      <c r="G2259" s="21" t="n"/>
      <c r="H2259" s="21" t="n"/>
      <c r="I2259" s="21" t="n"/>
      <c r="J2259" s="21" t="n"/>
      <c r="K2259" s="21" t="n"/>
      <c r="L2259" s="21" t="n"/>
      <c r="M2259" s="21" t="n"/>
      <c r="N2259" s="21" t="n"/>
    </row>
    <row r="2260" ht="14.25" customHeight="1" s="474">
      <c r="A2260" s="603" t="n"/>
      <c r="B2260" s="21" t="n"/>
      <c r="C2260" s="21" t="n"/>
      <c r="D2260" s="21" t="n"/>
      <c r="E2260" s="21" t="n"/>
      <c r="F2260" s="21" t="n"/>
      <c r="G2260" s="21" t="n"/>
      <c r="H2260" s="21" t="n"/>
      <c r="I2260" s="21" t="n"/>
      <c r="J2260" s="21" t="n"/>
      <c r="K2260" s="21" t="n"/>
      <c r="L2260" s="21" t="n"/>
      <c r="M2260" s="21" t="n"/>
      <c r="N2260" s="21" t="n"/>
    </row>
    <row r="2261" ht="14.25" customHeight="1" s="474">
      <c r="A2261" s="603" t="n"/>
      <c r="B2261" s="21" t="n"/>
      <c r="C2261" s="21" t="n"/>
      <c r="D2261" s="21" t="n"/>
      <c r="E2261" s="21" t="n"/>
      <c r="F2261" s="21" t="n"/>
      <c r="G2261" s="21" t="n"/>
      <c r="H2261" s="21" t="n"/>
      <c r="I2261" s="21" t="n"/>
      <c r="J2261" s="21" t="n"/>
      <c r="K2261" s="21" t="n"/>
      <c r="L2261" s="21" t="n"/>
      <c r="M2261" s="21" t="n"/>
      <c r="N2261" s="21" t="n"/>
    </row>
    <row r="2262" ht="14.25" customHeight="1" s="474">
      <c r="A2262" s="603" t="n"/>
      <c r="B2262" s="21" t="n"/>
      <c r="C2262" s="21" t="n"/>
      <c r="D2262" s="21" t="n"/>
      <c r="E2262" s="21" t="n"/>
      <c r="F2262" s="21" t="n"/>
      <c r="G2262" s="21" t="n"/>
      <c r="H2262" s="21" t="n"/>
      <c r="I2262" s="21" t="n"/>
      <c r="J2262" s="21" t="n"/>
      <c r="K2262" s="21" t="n"/>
      <c r="L2262" s="21" t="n"/>
      <c r="M2262" s="21" t="n"/>
      <c r="N2262" s="21" t="n"/>
    </row>
    <row r="2263" ht="14.25" customHeight="1" s="474">
      <c r="A2263" s="603" t="n"/>
      <c r="B2263" s="21" t="n"/>
      <c r="C2263" s="21" t="n"/>
      <c r="D2263" s="21" t="n"/>
      <c r="E2263" s="21" t="n"/>
      <c r="F2263" s="21" t="n"/>
      <c r="G2263" s="21" t="n"/>
      <c r="H2263" s="21" t="n"/>
      <c r="I2263" s="21" t="n"/>
      <c r="J2263" s="21" t="n"/>
      <c r="K2263" s="21" t="n"/>
      <c r="L2263" s="21" t="n"/>
      <c r="M2263" s="21" t="n"/>
      <c r="N2263" s="21" t="n"/>
    </row>
    <row r="2264" ht="14.25" customHeight="1" s="474">
      <c r="A2264" s="603" t="n"/>
      <c r="B2264" s="21" t="n"/>
      <c r="C2264" s="21" t="n"/>
      <c r="D2264" s="21" t="n"/>
      <c r="E2264" s="21" t="n"/>
      <c r="F2264" s="21" t="n"/>
      <c r="G2264" s="21" t="n"/>
      <c r="H2264" s="21" t="n"/>
      <c r="I2264" s="21" t="n"/>
      <c r="J2264" s="21" t="n"/>
      <c r="K2264" s="21" t="n"/>
      <c r="L2264" s="21" t="n"/>
      <c r="M2264" s="21" t="n"/>
      <c r="N2264" s="21" t="n"/>
    </row>
    <row r="2265" ht="14.25" customHeight="1" s="474">
      <c r="A2265" s="603" t="n"/>
      <c r="B2265" s="21" t="n"/>
      <c r="C2265" s="21" t="n"/>
      <c r="D2265" s="21" t="n"/>
      <c r="E2265" s="21" t="n"/>
      <c r="F2265" s="21" t="n"/>
      <c r="G2265" s="21" t="n"/>
      <c r="H2265" s="21" t="n"/>
      <c r="I2265" s="21" t="n"/>
      <c r="J2265" s="21" t="n"/>
      <c r="K2265" s="21" t="n"/>
      <c r="L2265" s="21" t="n"/>
      <c r="M2265" s="21" t="n"/>
      <c r="N2265" s="21" t="n"/>
    </row>
    <row r="2266" ht="14.25" customHeight="1" s="474">
      <c r="A2266" s="603" t="n"/>
      <c r="B2266" s="21" t="n"/>
      <c r="C2266" s="21" t="n"/>
      <c r="D2266" s="21" t="n"/>
      <c r="E2266" s="21" t="n"/>
      <c r="F2266" s="21" t="n"/>
      <c r="G2266" s="21" t="n"/>
      <c r="H2266" s="21" t="n"/>
      <c r="I2266" s="21" t="n"/>
      <c r="J2266" s="21" t="n"/>
      <c r="K2266" s="21" t="n"/>
      <c r="L2266" s="21" t="n"/>
      <c r="M2266" s="21" t="n"/>
      <c r="N2266" s="21" t="n"/>
    </row>
    <row r="2267" ht="14.25" customHeight="1" s="474">
      <c r="A2267" s="603" t="n"/>
      <c r="B2267" s="21" t="n"/>
      <c r="C2267" s="21" t="n"/>
      <c r="D2267" s="21" t="n"/>
      <c r="E2267" s="21" t="n"/>
      <c r="F2267" s="21" t="n"/>
      <c r="G2267" s="21" t="n"/>
      <c r="H2267" s="21" t="n"/>
      <c r="I2267" s="21" t="n"/>
      <c r="J2267" s="21" t="n"/>
      <c r="K2267" s="21" t="n"/>
      <c r="L2267" s="21" t="n"/>
      <c r="M2267" s="21" t="n"/>
      <c r="N2267" s="21" t="n"/>
    </row>
    <row r="2268" ht="14.25" customHeight="1" s="474">
      <c r="A2268" s="603" t="n"/>
      <c r="B2268" s="21" t="n"/>
      <c r="C2268" s="21" t="n"/>
      <c r="D2268" s="21" t="n"/>
      <c r="E2268" s="21" t="n"/>
      <c r="F2268" s="21" t="n"/>
      <c r="G2268" s="21" t="n"/>
      <c r="H2268" s="21" t="n"/>
      <c r="I2268" s="21" t="n"/>
      <c r="J2268" s="21" t="n"/>
      <c r="K2268" s="21" t="n"/>
      <c r="L2268" s="21" t="n"/>
      <c r="M2268" s="21" t="n"/>
      <c r="N2268" s="21" t="n"/>
    </row>
    <row r="2269" ht="14.25" customHeight="1" s="474">
      <c r="A2269" s="603" t="n"/>
      <c r="B2269" s="21" t="n"/>
      <c r="C2269" s="21" t="n"/>
      <c r="D2269" s="21" t="n"/>
      <c r="E2269" s="21" t="n"/>
      <c r="F2269" s="21" t="n"/>
      <c r="G2269" s="21" t="n"/>
      <c r="H2269" s="21" t="n"/>
      <c r="I2269" s="21" t="n"/>
      <c r="J2269" s="21" t="n"/>
      <c r="K2269" s="21" t="n"/>
      <c r="L2269" s="21" t="n"/>
      <c r="M2269" s="21" t="n"/>
      <c r="N2269" s="21" t="n"/>
    </row>
    <row r="2270" ht="14.25" customHeight="1" s="474">
      <c r="A2270" s="603" t="n"/>
      <c r="B2270" s="21" t="n"/>
      <c r="C2270" s="21" t="n"/>
      <c r="D2270" s="21" t="n"/>
      <c r="E2270" s="21" t="n"/>
      <c r="F2270" s="21" t="n"/>
      <c r="G2270" s="21" t="n"/>
      <c r="H2270" s="21" t="n"/>
      <c r="I2270" s="21" t="n"/>
      <c r="J2270" s="21" t="n"/>
      <c r="K2270" s="21" t="n"/>
      <c r="L2270" s="21" t="n"/>
      <c r="M2270" s="21" t="n"/>
      <c r="N2270" s="21" t="n"/>
    </row>
    <row r="2271" ht="14.25" customHeight="1" s="474">
      <c r="A2271" s="603" t="n"/>
      <c r="B2271" s="21" t="n"/>
      <c r="C2271" s="21" t="n"/>
      <c r="D2271" s="21" t="n"/>
      <c r="E2271" s="21" t="n"/>
      <c r="F2271" s="21" t="n"/>
      <c r="G2271" s="21" t="n"/>
      <c r="H2271" s="21" t="n"/>
      <c r="I2271" s="21" t="n"/>
      <c r="J2271" s="21" t="n"/>
      <c r="K2271" s="21" t="n"/>
      <c r="L2271" s="21" t="n"/>
      <c r="M2271" s="21" t="n"/>
      <c r="N2271" s="21" t="n"/>
    </row>
    <row r="2272" ht="14.25" customHeight="1" s="474">
      <c r="A2272" s="603" t="n"/>
      <c r="B2272" s="21" t="n"/>
      <c r="C2272" s="21" t="n"/>
      <c r="D2272" s="21" t="n"/>
      <c r="E2272" s="21" t="n"/>
      <c r="F2272" s="21" t="n"/>
      <c r="G2272" s="21" t="n"/>
      <c r="H2272" s="21" t="n"/>
      <c r="I2272" s="21" t="n"/>
      <c r="J2272" s="21" t="n"/>
      <c r="K2272" s="21" t="n"/>
      <c r="L2272" s="21" t="n"/>
      <c r="M2272" s="21" t="n"/>
      <c r="N2272" s="21" t="n"/>
    </row>
    <row r="2273" ht="14.25" customHeight="1" s="474">
      <c r="A2273" s="603" t="n"/>
      <c r="B2273" s="21" t="n"/>
      <c r="C2273" s="21" t="n"/>
      <c r="D2273" s="21" t="n"/>
      <c r="E2273" s="21" t="n"/>
      <c r="F2273" s="21" t="n"/>
      <c r="G2273" s="21" t="n"/>
      <c r="H2273" s="21" t="n"/>
      <c r="I2273" s="21" t="n"/>
      <c r="J2273" s="21" t="n"/>
      <c r="K2273" s="21" t="n"/>
      <c r="L2273" s="21" t="n"/>
      <c r="M2273" s="21" t="n"/>
      <c r="N2273" s="21" t="n"/>
    </row>
    <row r="2274" ht="14.25" customHeight="1" s="474">
      <c r="A2274" s="603" t="n"/>
      <c r="B2274" s="21" t="n"/>
      <c r="C2274" s="21" t="n"/>
      <c r="D2274" s="21" t="n"/>
      <c r="E2274" s="21" t="n"/>
      <c r="F2274" s="21" t="n"/>
      <c r="G2274" s="21" t="n"/>
      <c r="H2274" s="21" t="n"/>
      <c r="I2274" s="21" t="n"/>
      <c r="J2274" s="21" t="n"/>
      <c r="K2274" s="21" t="n"/>
      <c r="L2274" s="21" t="n"/>
      <c r="M2274" s="21" t="n"/>
      <c r="N2274" s="21" t="n"/>
    </row>
    <row r="2275" ht="14.25" customHeight="1" s="474">
      <c r="A2275" s="603" t="n"/>
      <c r="B2275" s="21" t="n"/>
      <c r="C2275" s="21" t="n"/>
      <c r="D2275" s="21" t="n"/>
      <c r="E2275" s="21" t="n"/>
      <c r="F2275" s="21" t="n"/>
      <c r="G2275" s="21" t="n"/>
      <c r="H2275" s="21" t="n"/>
      <c r="I2275" s="21" t="n"/>
      <c r="J2275" s="21" t="n"/>
      <c r="K2275" s="21" t="n"/>
      <c r="L2275" s="21" t="n"/>
      <c r="M2275" s="21" t="n"/>
      <c r="N2275" s="21" t="n"/>
    </row>
    <row r="2276" ht="14.25" customHeight="1" s="474">
      <c r="A2276" s="603" t="n"/>
      <c r="B2276" s="21" t="n"/>
      <c r="C2276" s="21" t="n"/>
      <c r="D2276" s="21" t="n"/>
      <c r="E2276" s="21" t="n"/>
      <c r="F2276" s="21" t="n"/>
      <c r="G2276" s="21" t="n"/>
      <c r="H2276" s="21" t="n"/>
      <c r="I2276" s="21" t="n"/>
      <c r="J2276" s="21" t="n"/>
      <c r="K2276" s="21" t="n"/>
      <c r="L2276" s="21" t="n"/>
      <c r="M2276" s="21" t="n"/>
      <c r="N2276" s="21" t="n"/>
    </row>
    <row r="2277" ht="14.25" customHeight="1" s="474">
      <c r="A2277" s="603" t="n"/>
      <c r="B2277" s="21" t="n"/>
      <c r="C2277" s="21" t="n"/>
      <c r="D2277" s="21" t="n"/>
      <c r="E2277" s="21" t="n"/>
      <c r="F2277" s="21" t="n"/>
      <c r="G2277" s="21" t="n"/>
      <c r="H2277" s="21" t="n"/>
      <c r="I2277" s="21" t="n"/>
      <c r="J2277" s="21" t="n"/>
      <c r="K2277" s="21" t="n"/>
      <c r="L2277" s="21" t="n"/>
      <c r="M2277" s="21" t="n"/>
      <c r="N2277" s="21" t="n"/>
    </row>
    <row r="2278" ht="14.25" customHeight="1" s="474">
      <c r="A2278" s="603" t="n"/>
      <c r="B2278" s="21" t="n"/>
      <c r="C2278" s="21" t="n"/>
      <c r="D2278" s="21" t="n"/>
      <c r="E2278" s="21" t="n"/>
      <c r="F2278" s="21" t="n"/>
      <c r="G2278" s="21" t="n"/>
      <c r="H2278" s="21" t="n"/>
      <c r="I2278" s="21" t="n"/>
      <c r="J2278" s="21" t="n"/>
      <c r="K2278" s="21" t="n"/>
      <c r="L2278" s="21" t="n"/>
      <c r="M2278" s="21" t="n"/>
      <c r="N2278" s="21" t="n"/>
    </row>
    <row r="2279" ht="14.25" customHeight="1" s="474">
      <c r="A2279" s="603" t="n"/>
      <c r="B2279" s="21" t="n"/>
      <c r="C2279" s="21" t="n"/>
      <c r="D2279" s="21" t="n"/>
      <c r="E2279" s="21" t="n"/>
      <c r="F2279" s="21" t="n"/>
      <c r="G2279" s="21" t="n"/>
      <c r="H2279" s="21" t="n"/>
      <c r="I2279" s="21" t="n"/>
      <c r="J2279" s="21" t="n"/>
      <c r="K2279" s="21" t="n"/>
      <c r="L2279" s="21" t="n"/>
      <c r="M2279" s="21" t="n"/>
      <c r="N2279" s="21" t="n"/>
    </row>
    <row r="2280" ht="14.25" customHeight="1" s="474">
      <c r="A2280" s="603" t="n"/>
      <c r="B2280" s="21" t="n"/>
      <c r="C2280" s="21" t="n"/>
      <c r="D2280" s="21" t="n"/>
      <c r="E2280" s="21" t="n"/>
      <c r="F2280" s="21" t="n"/>
      <c r="G2280" s="21" t="n"/>
      <c r="H2280" s="21" t="n"/>
      <c r="I2280" s="21" t="n"/>
      <c r="J2280" s="21" t="n"/>
      <c r="K2280" s="21" t="n"/>
      <c r="L2280" s="21" t="n"/>
      <c r="M2280" s="21" t="n"/>
      <c r="N2280" s="21" t="n"/>
    </row>
    <row r="2281" ht="14.25" customHeight="1" s="474">
      <c r="A2281" s="603" t="n"/>
      <c r="B2281" s="21" t="n"/>
      <c r="C2281" s="21" t="n"/>
      <c r="D2281" s="21" t="n"/>
      <c r="E2281" s="21" t="n"/>
      <c r="F2281" s="21" t="n"/>
      <c r="G2281" s="21" t="n"/>
      <c r="H2281" s="21" t="n"/>
      <c r="I2281" s="21" t="n"/>
      <c r="J2281" s="21" t="n"/>
      <c r="K2281" s="21" t="n"/>
      <c r="L2281" s="21" t="n"/>
      <c r="M2281" s="21" t="n"/>
      <c r="N2281" s="21" t="n"/>
    </row>
    <row r="2282" ht="14.25" customHeight="1" s="474">
      <c r="A2282" s="603" t="n"/>
      <c r="B2282" s="21" t="n"/>
      <c r="C2282" s="21" t="n"/>
      <c r="D2282" s="21" t="n"/>
      <c r="E2282" s="21" t="n"/>
      <c r="F2282" s="21" t="n"/>
      <c r="G2282" s="21" t="n"/>
      <c r="H2282" s="21" t="n"/>
      <c r="I2282" s="21" t="n"/>
      <c r="J2282" s="21" t="n"/>
      <c r="K2282" s="21" t="n"/>
      <c r="L2282" s="21" t="n"/>
      <c r="M2282" s="21" t="n"/>
      <c r="N2282" s="21" t="n"/>
    </row>
    <row r="2283" ht="14.25" customHeight="1" s="474">
      <c r="A2283" s="603" t="n"/>
      <c r="B2283" s="21" t="n"/>
      <c r="C2283" s="21" t="n"/>
      <c r="D2283" s="21" t="n"/>
      <c r="E2283" s="21" t="n"/>
      <c r="F2283" s="21" t="n"/>
      <c r="G2283" s="21" t="n"/>
      <c r="H2283" s="21" t="n"/>
      <c r="I2283" s="21" t="n"/>
      <c r="J2283" s="21" t="n"/>
      <c r="K2283" s="21" t="n"/>
      <c r="L2283" s="21" t="n"/>
      <c r="M2283" s="21" t="n"/>
      <c r="N2283" s="21" t="n"/>
    </row>
    <row r="2284" ht="14.25" customHeight="1" s="474">
      <c r="A2284" s="603" t="n"/>
      <c r="B2284" s="21" t="n"/>
      <c r="C2284" s="21" t="n"/>
      <c r="D2284" s="21" t="n"/>
      <c r="E2284" s="21" t="n"/>
      <c r="F2284" s="21" t="n"/>
      <c r="G2284" s="21" t="n"/>
      <c r="H2284" s="21" t="n"/>
      <c r="I2284" s="21" t="n"/>
      <c r="J2284" s="21" t="n"/>
      <c r="K2284" s="21" t="n"/>
      <c r="L2284" s="21" t="n"/>
      <c r="M2284" s="21" t="n"/>
      <c r="N2284" s="21" t="n"/>
    </row>
    <row r="2285" ht="14.25" customHeight="1" s="474">
      <c r="A2285" s="603" t="n"/>
      <c r="B2285" s="21" t="n"/>
      <c r="C2285" s="21" t="n"/>
      <c r="D2285" s="21" t="n"/>
      <c r="E2285" s="21" t="n"/>
      <c r="F2285" s="21" t="n"/>
      <c r="G2285" s="21" t="n"/>
      <c r="H2285" s="21" t="n"/>
      <c r="I2285" s="21" t="n"/>
      <c r="J2285" s="21" t="n"/>
      <c r="K2285" s="21" t="n"/>
      <c r="L2285" s="21" t="n"/>
      <c r="M2285" s="21" t="n"/>
      <c r="N2285" s="21" t="n"/>
    </row>
    <row r="2286" ht="14.25" customHeight="1" s="474">
      <c r="A2286" s="603" t="n"/>
      <c r="B2286" s="21" t="n"/>
      <c r="C2286" s="21" t="n"/>
      <c r="D2286" s="21" t="n"/>
      <c r="E2286" s="21" t="n"/>
      <c r="F2286" s="21" t="n"/>
      <c r="G2286" s="21" t="n"/>
      <c r="H2286" s="21" t="n"/>
      <c r="I2286" s="21" t="n"/>
      <c r="J2286" s="21" t="n"/>
      <c r="K2286" s="21" t="n"/>
      <c r="L2286" s="21" t="n"/>
      <c r="M2286" s="21" t="n"/>
      <c r="N2286" s="21" t="n"/>
    </row>
    <row r="2287" ht="14.25" customHeight="1" s="474">
      <c r="A2287" s="603" t="n"/>
      <c r="B2287" s="21" t="n"/>
      <c r="C2287" s="21" t="n"/>
      <c r="D2287" s="21" t="n"/>
      <c r="E2287" s="21" t="n"/>
      <c r="F2287" s="21" t="n"/>
      <c r="G2287" s="21" t="n"/>
      <c r="H2287" s="21" t="n"/>
      <c r="I2287" s="21" t="n"/>
      <c r="J2287" s="21" t="n"/>
      <c r="K2287" s="21" t="n"/>
      <c r="L2287" s="21" t="n"/>
      <c r="M2287" s="21" t="n"/>
      <c r="N2287" s="21" t="n"/>
    </row>
    <row r="2288" ht="14.25" customHeight="1" s="474">
      <c r="A2288" s="603" t="n"/>
      <c r="B2288" s="21" t="n"/>
      <c r="C2288" s="21" t="n"/>
      <c r="D2288" s="21" t="n"/>
      <c r="E2288" s="21" t="n"/>
      <c r="F2288" s="21" t="n"/>
      <c r="G2288" s="21" t="n"/>
      <c r="H2288" s="21" t="n"/>
      <c r="I2288" s="21" t="n"/>
      <c r="J2288" s="21" t="n"/>
      <c r="K2288" s="21" t="n"/>
      <c r="L2288" s="21" t="n"/>
      <c r="M2288" s="21" t="n"/>
      <c r="N2288" s="21" t="n"/>
    </row>
    <row r="2289" ht="14.25" customHeight="1" s="474">
      <c r="A2289" s="603" t="n"/>
      <c r="B2289" s="21" t="n"/>
      <c r="C2289" s="21" t="n"/>
      <c r="D2289" s="21" t="n"/>
      <c r="E2289" s="21" t="n"/>
      <c r="F2289" s="21" t="n"/>
      <c r="G2289" s="21" t="n"/>
      <c r="H2289" s="21" t="n"/>
      <c r="I2289" s="21" t="n"/>
      <c r="J2289" s="21" t="n"/>
      <c r="K2289" s="21" t="n"/>
      <c r="L2289" s="21" t="n"/>
      <c r="M2289" s="21" t="n"/>
      <c r="N2289" s="21" t="n"/>
    </row>
    <row r="2290" ht="14.25" customHeight="1" s="474">
      <c r="A2290" s="603" t="n"/>
      <c r="B2290" s="21" t="n"/>
      <c r="C2290" s="21" t="n"/>
      <c r="D2290" s="21" t="n"/>
      <c r="E2290" s="21" t="n"/>
      <c r="F2290" s="21" t="n"/>
      <c r="G2290" s="21" t="n"/>
      <c r="H2290" s="21" t="n"/>
      <c r="I2290" s="21" t="n"/>
      <c r="J2290" s="21" t="n"/>
      <c r="K2290" s="21" t="n"/>
      <c r="L2290" s="21" t="n"/>
      <c r="M2290" s="21" t="n"/>
      <c r="N2290" s="21" t="n"/>
    </row>
    <row r="2291" ht="14.25" customHeight="1" s="474">
      <c r="A2291" s="603" t="n"/>
      <c r="B2291" s="21" t="n"/>
      <c r="C2291" s="21" t="n"/>
      <c r="D2291" s="21" t="n"/>
      <c r="E2291" s="21" t="n"/>
      <c r="F2291" s="21" t="n"/>
      <c r="G2291" s="21" t="n"/>
      <c r="H2291" s="21" t="n"/>
      <c r="I2291" s="21" t="n"/>
      <c r="J2291" s="21" t="n"/>
      <c r="K2291" s="21" t="n"/>
      <c r="L2291" s="21" t="n"/>
      <c r="M2291" s="21" t="n"/>
      <c r="N2291" s="21" t="n"/>
    </row>
    <row r="2292" ht="14.25" customHeight="1" s="474">
      <c r="A2292" s="603" t="n"/>
      <c r="B2292" s="21" t="n"/>
      <c r="C2292" s="21" t="n"/>
      <c r="D2292" s="21" t="n"/>
      <c r="E2292" s="21" t="n"/>
      <c r="F2292" s="21" t="n"/>
      <c r="G2292" s="21" t="n"/>
      <c r="H2292" s="21" t="n"/>
      <c r="I2292" s="21" t="n"/>
      <c r="J2292" s="21" t="n"/>
      <c r="K2292" s="21" t="n"/>
      <c r="L2292" s="21" t="n"/>
      <c r="M2292" s="21" t="n"/>
      <c r="N2292" s="21" t="n"/>
    </row>
    <row r="2293" ht="14.25" customHeight="1" s="474">
      <c r="A2293" s="603" t="n"/>
      <c r="B2293" s="21" t="n"/>
      <c r="C2293" s="21" t="n"/>
      <c r="D2293" s="21" t="n"/>
      <c r="E2293" s="21" t="n"/>
      <c r="F2293" s="21" t="n"/>
      <c r="G2293" s="21" t="n"/>
      <c r="H2293" s="21" t="n"/>
      <c r="I2293" s="21" t="n"/>
      <c r="J2293" s="21" t="n"/>
      <c r="K2293" s="21" t="n"/>
      <c r="L2293" s="21" t="n"/>
      <c r="M2293" s="21" t="n"/>
      <c r="N2293" s="21" t="n"/>
    </row>
    <row r="2294" ht="14.25" customHeight="1" s="474">
      <c r="A2294" s="603" t="n"/>
      <c r="B2294" s="21" t="n"/>
      <c r="C2294" s="21" t="n"/>
      <c r="D2294" s="21" t="n"/>
      <c r="E2294" s="21" t="n"/>
      <c r="F2294" s="21" t="n"/>
      <c r="G2294" s="21" t="n"/>
      <c r="H2294" s="21" t="n"/>
      <c r="I2294" s="21" t="n"/>
      <c r="J2294" s="21" t="n"/>
      <c r="K2294" s="21" t="n"/>
      <c r="L2294" s="21" t="n"/>
      <c r="M2294" s="21" t="n"/>
      <c r="N2294" s="21" t="n"/>
    </row>
    <row r="2295" ht="14.25" customHeight="1" s="474">
      <c r="A2295" s="603" t="n"/>
      <c r="B2295" s="21" t="n"/>
      <c r="C2295" s="21" t="n"/>
      <c r="D2295" s="21" t="n"/>
      <c r="E2295" s="21" t="n"/>
      <c r="F2295" s="21" t="n"/>
      <c r="G2295" s="21" t="n"/>
      <c r="H2295" s="21" t="n"/>
      <c r="I2295" s="21" t="n"/>
      <c r="J2295" s="21" t="n"/>
      <c r="K2295" s="21" t="n"/>
      <c r="L2295" s="21" t="n"/>
      <c r="M2295" s="21" t="n"/>
      <c r="N2295" s="21" t="n"/>
    </row>
    <row r="2296" ht="14.25" customHeight="1" s="474">
      <c r="A2296" s="603" t="n"/>
      <c r="B2296" s="21" t="n"/>
      <c r="C2296" s="21" t="n"/>
      <c r="D2296" s="21" t="n"/>
      <c r="E2296" s="21" t="n"/>
      <c r="F2296" s="21" t="n"/>
      <c r="G2296" s="21" t="n"/>
      <c r="H2296" s="21" t="n"/>
      <c r="I2296" s="21" t="n"/>
      <c r="J2296" s="21" t="n"/>
      <c r="K2296" s="21" t="n"/>
      <c r="L2296" s="21" t="n"/>
      <c r="M2296" s="21" t="n"/>
      <c r="N2296" s="21" t="n"/>
    </row>
    <row r="2297" ht="14.25" customHeight="1" s="474">
      <c r="A2297" s="603" t="n"/>
      <c r="B2297" s="21" t="n"/>
      <c r="C2297" s="21" t="n"/>
      <c r="D2297" s="21" t="n"/>
      <c r="E2297" s="21" t="n"/>
      <c r="F2297" s="21" t="n"/>
      <c r="G2297" s="21" t="n"/>
      <c r="H2297" s="21" t="n"/>
      <c r="I2297" s="21" t="n"/>
      <c r="J2297" s="21" t="n"/>
      <c r="K2297" s="21" t="n"/>
      <c r="L2297" s="21" t="n"/>
      <c r="M2297" s="21" t="n"/>
      <c r="N2297" s="21" t="n"/>
    </row>
    <row r="2298" ht="14.25" customHeight="1" s="474">
      <c r="A2298" s="603" t="n"/>
      <c r="B2298" s="21" t="n"/>
      <c r="C2298" s="21" t="n"/>
      <c r="D2298" s="21" t="n"/>
      <c r="E2298" s="21" t="n"/>
      <c r="F2298" s="21" t="n"/>
      <c r="G2298" s="21" t="n"/>
      <c r="H2298" s="21" t="n"/>
      <c r="I2298" s="21" t="n"/>
      <c r="J2298" s="21" t="n"/>
      <c r="K2298" s="21" t="n"/>
      <c r="L2298" s="21" t="n"/>
      <c r="M2298" s="21" t="n"/>
      <c r="N2298" s="21" t="n"/>
    </row>
    <row r="2299" ht="14.25" customHeight="1" s="474">
      <c r="A2299" s="603" t="n"/>
      <c r="B2299" s="21" t="n"/>
      <c r="C2299" s="21" t="n"/>
      <c r="D2299" s="21" t="n"/>
      <c r="E2299" s="21" t="n"/>
      <c r="F2299" s="21" t="n"/>
      <c r="G2299" s="21" t="n"/>
      <c r="H2299" s="21" t="n"/>
      <c r="I2299" s="21" t="n"/>
      <c r="J2299" s="21" t="n"/>
      <c r="K2299" s="21" t="n"/>
      <c r="L2299" s="21" t="n"/>
      <c r="M2299" s="21" t="n"/>
      <c r="N2299" s="21" t="n"/>
    </row>
    <row r="2300" ht="14.25" customHeight="1" s="474">
      <c r="A2300" s="603" t="n"/>
      <c r="B2300" s="21" t="n"/>
      <c r="C2300" s="21" t="n"/>
      <c r="D2300" s="21" t="n"/>
      <c r="E2300" s="21" t="n"/>
      <c r="F2300" s="21" t="n"/>
      <c r="G2300" s="21" t="n"/>
      <c r="H2300" s="21" t="n"/>
      <c r="I2300" s="21" t="n"/>
      <c r="J2300" s="21" t="n"/>
      <c r="K2300" s="21" t="n"/>
      <c r="L2300" s="21" t="n"/>
      <c r="M2300" s="21" t="n"/>
      <c r="N2300" s="21" t="n"/>
    </row>
    <row r="2301" ht="14.25" customHeight="1" s="474">
      <c r="A2301" s="603" t="n"/>
      <c r="B2301" s="21" t="n"/>
      <c r="C2301" s="21" t="n"/>
      <c r="D2301" s="21" t="n"/>
      <c r="E2301" s="21" t="n"/>
      <c r="F2301" s="21" t="n"/>
      <c r="G2301" s="21" t="n"/>
      <c r="H2301" s="21" t="n"/>
      <c r="I2301" s="21" t="n"/>
      <c r="J2301" s="21" t="n"/>
      <c r="K2301" s="21" t="n"/>
      <c r="L2301" s="21" t="n"/>
      <c r="M2301" s="21" t="n"/>
      <c r="N2301" s="21" t="n"/>
    </row>
    <row r="2302" ht="14.25" customHeight="1" s="474">
      <c r="A2302" s="603" t="n"/>
      <c r="B2302" s="21" t="n"/>
      <c r="C2302" s="21" t="n"/>
      <c r="D2302" s="21" t="n"/>
      <c r="E2302" s="21" t="n"/>
      <c r="F2302" s="21" t="n"/>
      <c r="G2302" s="21" t="n"/>
      <c r="H2302" s="21" t="n"/>
      <c r="I2302" s="21" t="n"/>
      <c r="J2302" s="21" t="n"/>
      <c r="K2302" s="21" t="n"/>
      <c r="L2302" s="21" t="n"/>
      <c r="M2302" s="21" t="n"/>
      <c r="N2302" s="21" t="n"/>
    </row>
    <row r="2303" ht="14.25" customHeight="1" s="474">
      <c r="A2303" s="603" t="n"/>
      <c r="B2303" s="21" t="n"/>
      <c r="C2303" s="21" t="n"/>
      <c r="D2303" s="21" t="n"/>
      <c r="E2303" s="21" t="n"/>
      <c r="F2303" s="21" t="n"/>
      <c r="G2303" s="21" t="n"/>
      <c r="H2303" s="21" t="n"/>
      <c r="I2303" s="21" t="n"/>
      <c r="J2303" s="21" t="n"/>
      <c r="K2303" s="21" t="n"/>
      <c r="L2303" s="21" t="n"/>
      <c r="M2303" s="21" t="n"/>
      <c r="N2303" s="21" t="n"/>
    </row>
    <row r="2304" ht="14.25" customHeight="1" s="474">
      <c r="A2304" s="603" t="n"/>
      <c r="B2304" s="21" t="n"/>
      <c r="C2304" s="21" t="n"/>
      <c r="D2304" s="21" t="n"/>
      <c r="E2304" s="21" t="n"/>
      <c r="F2304" s="21" t="n"/>
      <c r="G2304" s="21" t="n"/>
      <c r="H2304" s="21" t="n"/>
      <c r="I2304" s="21" t="n"/>
      <c r="J2304" s="21" t="n"/>
      <c r="K2304" s="21" t="n"/>
      <c r="L2304" s="21" t="n"/>
      <c r="M2304" s="21" t="n"/>
      <c r="N2304" s="21" t="n"/>
    </row>
    <row r="2305" ht="14.25" customHeight="1" s="474">
      <c r="A2305" s="603" t="n"/>
      <c r="B2305" s="21" t="n"/>
      <c r="C2305" s="21" t="n"/>
      <c r="D2305" s="21" t="n"/>
      <c r="E2305" s="21" t="n"/>
      <c r="F2305" s="21" t="n"/>
      <c r="G2305" s="21" t="n"/>
      <c r="H2305" s="21" t="n"/>
      <c r="I2305" s="21" t="n"/>
      <c r="J2305" s="21" t="n"/>
      <c r="K2305" s="21" t="n"/>
      <c r="L2305" s="21" t="n"/>
      <c r="M2305" s="21" t="n"/>
      <c r="N2305" s="21" t="n"/>
    </row>
    <row r="2306" ht="14.25" customHeight="1" s="474">
      <c r="A2306" s="603" t="n"/>
      <c r="B2306" s="21" t="n"/>
      <c r="C2306" s="21" t="n"/>
      <c r="D2306" s="21" t="n"/>
      <c r="E2306" s="21" t="n"/>
      <c r="F2306" s="21" t="n"/>
      <c r="G2306" s="21" t="n"/>
      <c r="H2306" s="21" t="n"/>
      <c r="I2306" s="21" t="n"/>
      <c r="J2306" s="21" t="n"/>
      <c r="K2306" s="21" t="n"/>
      <c r="L2306" s="21" t="n"/>
      <c r="M2306" s="21" t="n"/>
      <c r="N2306" s="21" t="n"/>
    </row>
    <row r="2307" ht="14.25" customHeight="1" s="474">
      <c r="A2307" s="603" t="n"/>
      <c r="B2307" s="21" t="n"/>
      <c r="C2307" s="21" t="n"/>
      <c r="D2307" s="21" t="n"/>
      <c r="E2307" s="21" t="n"/>
      <c r="F2307" s="21" t="n"/>
      <c r="G2307" s="21" t="n"/>
      <c r="H2307" s="21" t="n"/>
      <c r="I2307" s="21" t="n"/>
      <c r="J2307" s="21" t="n"/>
      <c r="K2307" s="21" t="n"/>
      <c r="L2307" s="21" t="n"/>
      <c r="M2307" s="21" t="n"/>
      <c r="N2307" s="21" t="n"/>
    </row>
    <row r="2308" ht="14.25" customHeight="1" s="474">
      <c r="A2308" s="603" t="n"/>
      <c r="B2308" s="21" t="n"/>
      <c r="C2308" s="21" t="n"/>
      <c r="D2308" s="21" t="n"/>
      <c r="E2308" s="21" t="n"/>
      <c r="F2308" s="21" t="n"/>
      <c r="G2308" s="21" t="n"/>
      <c r="H2308" s="21" t="n"/>
      <c r="I2308" s="21" t="n"/>
      <c r="J2308" s="21" t="n"/>
      <c r="K2308" s="21" t="n"/>
      <c r="L2308" s="21" t="n"/>
      <c r="M2308" s="21" t="n"/>
      <c r="N2308" s="21" t="n"/>
    </row>
    <row r="2309" ht="14.25" customHeight="1" s="474">
      <c r="A2309" s="603" t="n"/>
      <c r="B2309" s="21" t="n"/>
      <c r="C2309" s="21" t="n"/>
      <c r="D2309" s="21" t="n"/>
      <c r="E2309" s="21" t="n"/>
      <c r="F2309" s="21" t="n"/>
      <c r="G2309" s="21" t="n"/>
      <c r="H2309" s="21" t="n"/>
      <c r="I2309" s="21" t="n"/>
      <c r="J2309" s="21" t="n"/>
      <c r="K2309" s="21" t="n"/>
      <c r="L2309" s="21" t="n"/>
      <c r="M2309" s="21" t="n"/>
      <c r="N2309" s="21" t="n"/>
    </row>
    <row r="2310" ht="14.25" customHeight="1" s="474">
      <c r="A2310" s="603" t="n"/>
      <c r="B2310" s="21" t="n"/>
      <c r="C2310" s="21" t="n"/>
      <c r="D2310" s="21" t="n"/>
      <c r="E2310" s="21" t="n"/>
      <c r="F2310" s="21" t="n"/>
      <c r="G2310" s="21" t="n"/>
      <c r="H2310" s="21" t="n"/>
      <c r="I2310" s="21" t="n"/>
      <c r="J2310" s="21" t="n"/>
      <c r="K2310" s="21" t="n"/>
      <c r="L2310" s="21" t="n"/>
      <c r="M2310" s="21" t="n"/>
      <c r="N2310" s="21" t="n"/>
    </row>
    <row r="2311" ht="14.25" customHeight="1" s="474">
      <c r="A2311" s="603" t="n"/>
      <c r="B2311" s="21" t="n"/>
      <c r="C2311" s="21" t="n"/>
      <c r="D2311" s="21" t="n"/>
      <c r="E2311" s="21" t="n"/>
      <c r="F2311" s="21" t="n"/>
      <c r="G2311" s="21" t="n"/>
      <c r="H2311" s="21" t="n"/>
      <c r="I2311" s="21" t="n"/>
      <c r="J2311" s="21" t="n"/>
      <c r="K2311" s="21" t="n"/>
      <c r="L2311" s="21" t="n"/>
      <c r="M2311" s="21" t="n"/>
      <c r="N2311" s="21" t="n"/>
    </row>
    <row r="2312" ht="14.25" customHeight="1" s="474">
      <c r="A2312" s="603" t="n"/>
      <c r="B2312" s="21" t="n"/>
      <c r="C2312" s="21" t="n"/>
      <c r="D2312" s="21" t="n"/>
      <c r="E2312" s="21" t="n"/>
      <c r="F2312" s="21" t="n"/>
      <c r="G2312" s="21" t="n"/>
      <c r="H2312" s="21" t="n"/>
      <c r="I2312" s="21" t="n"/>
      <c r="J2312" s="21" t="n"/>
      <c r="K2312" s="21" t="n"/>
      <c r="L2312" s="21" t="n"/>
      <c r="M2312" s="21" t="n"/>
      <c r="N2312" s="21" t="n"/>
    </row>
    <row r="2313" ht="14.25" customHeight="1" s="474">
      <c r="A2313" s="603" t="n"/>
      <c r="B2313" s="21" t="n"/>
      <c r="C2313" s="21" t="n"/>
      <c r="D2313" s="21" t="n"/>
      <c r="E2313" s="21" t="n"/>
      <c r="F2313" s="21" t="n"/>
      <c r="G2313" s="21" t="n"/>
      <c r="H2313" s="21" t="n"/>
      <c r="I2313" s="21" t="n"/>
      <c r="J2313" s="21" t="n"/>
      <c r="K2313" s="21" t="n"/>
      <c r="L2313" s="21" t="n"/>
      <c r="M2313" s="21" t="n"/>
      <c r="N2313" s="21" t="n"/>
    </row>
    <row r="2314" ht="14.25" customHeight="1" s="474">
      <c r="A2314" s="603" t="n"/>
      <c r="B2314" s="21" t="n"/>
      <c r="C2314" s="21" t="n"/>
      <c r="D2314" s="21" t="n"/>
      <c r="E2314" s="21" t="n"/>
      <c r="F2314" s="21" t="n"/>
      <c r="G2314" s="21" t="n"/>
      <c r="H2314" s="21" t="n"/>
      <c r="I2314" s="21" t="n"/>
      <c r="J2314" s="21" t="n"/>
      <c r="K2314" s="21" t="n"/>
      <c r="L2314" s="21" t="n"/>
      <c r="M2314" s="21" t="n"/>
      <c r="N2314" s="21" t="n"/>
    </row>
    <row r="2315" ht="14.25" customHeight="1" s="474">
      <c r="A2315" s="603" t="n"/>
      <c r="B2315" s="21" t="n"/>
      <c r="C2315" s="21" t="n"/>
      <c r="D2315" s="21" t="n"/>
      <c r="E2315" s="21" t="n"/>
      <c r="F2315" s="21" t="n"/>
      <c r="G2315" s="21" t="n"/>
      <c r="H2315" s="21" t="n"/>
      <c r="I2315" s="21" t="n"/>
      <c r="J2315" s="21" t="n"/>
      <c r="K2315" s="21" t="n"/>
      <c r="L2315" s="21" t="n"/>
      <c r="M2315" s="21" t="n"/>
      <c r="N2315" s="21" t="n"/>
    </row>
    <row r="2316" ht="14.25" customHeight="1" s="474">
      <c r="A2316" s="603" t="n"/>
      <c r="B2316" s="21" t="n"/>
      <c r="C2316" s="21" t="n"/>
      <c r="D2316" s="21" t="n"/>
      <c r="E2316" s="21" t="n"/>
      <c r="F2316" s="21" t="n"/>
      <c r="G2316" s="21" t="n"/>
      <c r="H2316" s="21" t="n"/>
      <c r="I2316" s="21" t="n"/>
      <c r="J2316" s="21" t="n"/>
      <c r="K2316" s="21" t="n"/>
      <c r="L2316" s="21" t="n"/>
      <c r="M2316" s="21" t="n"/>
      <c r="N2316" s="21" t="n"/>
    </row>
    <row r="2317" ht="14.25" customHeight="1" s="474">
      <c r="A2317" s="603" t="n"/>
      <c r="B2317" s="21" t="n"/>
      <c r="C2317" s="21" t="n"/>
      <c r="D2317" s="21" t="n"/>
      <c r="E2317" s="21" t="n"/>
      <c r="F2317" s="21" t="n"/>
      <c r="G2317" s="21" t="n"/>
      <c r="H2317" s="21" t="n"/>
      <c r="I2317" s="21" t="n"/>
      <c r="J2317" s="21" t="n"/>
      <c r="K2317" s="21" t="n"/>
      <c r="L2317" s="21" t="n"/>
      <c r="M2317" s="21" t="n"/>
      <c r="N2317" s="21" t="n"/>
    </row>
    <row r="2318" ht="14.25" customHeight="1" s="474">
      <c r="A2318" s="603" t="n"/>
      <c r="B2318" s="21" t="n"/>
      <c r="C2318" s="21" t="n"/>
      <c r="D2318" s="21" t="n"/>
      <c r="E2318" s="21" t="n"/>
      <c r="F2318" s="21" t="n"/>
      <c r="G2318" s="21" t="n"/>
      <c r="H2318" s="21" t="n"/>
      <c r="I2318" s="21" t="n"/>
      <c r="J2318" s="21" t="n"/>
      <c r="K2318" s="21" t="n"/>
      <c r="L2318" s="21" t="n"/>
      <c r="M2318" s="21" t="n"/>
      <c r="N2318" s="21" t="n"/>
    </row>
    <row r="2319" ht="14.25" customHeight="1" s="474">
      <c r="A2319" s="603" t="n"/>
      <c r="B2319" s="21" t="n"/>
      <c r="C2319" s="21" t="n"/>
      <c r="D2319" s="21" t="n"/>
      <c r="E2319" s="21" t="n"/>
      <c r="F2319" s="21" t="n"/>
      <c r="G2319" s="21" t="n"/>
      <c r="H2319" s="21" t="n"/>
      <c r="I2319" s="21" t="n"/>
      <c r="J2319" s="21" t="n"/>
      <c r="K2319" s="21" t="n"/>
      <c r="L2319" s="21" t="n"/>
      <c r="M2319" s="21" t="n"/>
      <c r="N2319" s="21" t="n"/>
    </row>
    <row r="2320" ht="14.25" customHeight="1" s="474">
      <c r="A2320" s="603" t="n"/>
      <c r="B2320" s="21" t="n"/>
      <c r="C2320" s="21" t="n"/>
      <c r="D2320" s="21" t="n"/>
      <c r="E2320" s="21" t="n"/>
      <c r="F2320" s="21" t="n"/>
      <c r="G2320" s="21" t="n"/>
      <c r="H2320" s="21" t="n"/>
      <c r="I2320" s="21" t="n"/>
      <c r="J2320" s="21" t="n"/>
      <c r="K2320" s="21" t="n"/>
      <c r="L2320" s="21" t="n"/>
      <c r="M2320" s="21" t="n"/>
      <c r="N2320" s="21" t="n"/>
    </row>
    <row r="2321" ht="14.25" customHeight="1" s="474">
      <c r="A2321" s="603" t="n"/>
      <c r="B2321" s="21" t="n"/>
      <c r="C2321" s="21" t="n"/>
      <c r="D2321" s="21" t="n"/>
      <c r="E2321" s="21" t="n"/>
      <c r="F2321" s="21" t="n"/>
      <c r="G2321" s="21" t="n"/>
      <c r="H2321" s="21" t="n"/>
      <c r="I2321" s="21" t="n"/>
      <c r="J2321" s="21" t="n"/>
      <c r="K2321" s="21" t="n"/>
      <c r="L2321" s="21" t="n"/>
      <c r="M2321" s="21" t="n"/>
      <c r="N2321" s="21" t="n"/>
    </row>
    <row r="2322" ht="14.25" customHeight="1" s="474">
      <c r="A2322" s="603" t="n"/>
      <c r="B2322" s="21" t="n"/>
      <c r="C2322" s="21" t="n"/>
      <c r="D2322" s="21" t="n"/>
      <c r="E2322" s="21" t="n"/>
      <c r="F2322" s="21" t="n"/>
      <c r="G2322" s="21" t="n"/>
      <c r="H2322" s="21" t="n"/>
      <c r="I2322" s="21" t="n"/>
      <c r="J2322" s="21" t="n"/>
      <c r="K2322" s="21" t="n"/>
      <c r="L2322" s="21" t="n"/>
      <c r="M2322" s="21" t="n"/>
      <c r="N2322" s="21" t="n"/>
    </row>
    <row r="2323" ht="14.25" customHeight="1" s="474">
      <c r="A2323" s="603" t="n"/>
      <c r="B2323" s="21" t="n"/>
      <c r="C2323" s="21" t="n"/>
      <c r="D2323" s="21" t="n"/>
      <c r="E2323" s="21" t="n"/>
      <c r="F2323" s="21" t="n"/>
      <c r="G2323" s="21" t="n"/>
      <c r="H2323" s="21" t="n"/>
      <c r="I2323" s="21" t="n"/>
      <c r="J2323" s="21" t="n"/>
      <c r="K2323" s="21" t="n"/>
      <c r="L2323" s="21" t="n"/>
      <c r="M2323" s="21" t="n"/>
      <c r="N2323" s="21" t="n"/>
    </row>
    <row r="2324" ht="14.25" customHeight="1" s="474">
      <c r="A2324" s="603" t="n"/>
      <c r="B2324" s="21" t="n"/>
      <c r="C2324" s="21" t="n"/>
      <c r="D2324" s="21" t="n"/>
      <c r="E2324" s="21" t="n"/>
      <c r="F2324" s="21" t="n"/>
      <c r="G2324" s="21" t="n"/>
      <c r="H2324" s="21" t="n"/>
      <c r="I2324" s="21" t="n"/>
      <c r="J2324" s="21" t="n"/>
      <c r="K2324" s="21" t="n"/>
      <c r="L2324" s="21" t="n"/>
      <c r="M2324" s="21" t="n"/>
      <c r="N2324" s="21" t="n"/>
    </row>
    <row r="2325" ht="14.25" customHeight="1" s="474">
      <c r="A2325" s="603" t="n"/>
      <c r="B2325" s="21" t="n"/>
      <c r="C2325" s="21" t="n"/>
      <c r="D2325" s="21" t="n"/>
      <c r="E2325" s="21" t="n"/>
      <c r="F2325" s="21" t="n"/>
      <c r="G2325" s="21" t="n"/>
      <c r="H2325" s="21" t="n"/>
      <c r="I2325" s="21" t="n"/>
      <c r="J2325" s="21" t="n"/>
      <c r="K2325" s="21" t="n"/>
      <c r="L2325" s="21" t="n"/>
      <c r="M2325" s="21" t="n"/>
      <c r="N2325" s="21" t="n"/>
    </row>
    <row r="2326" ht="14.25" customHeight="1" s="474">
      <c r="A2326" s="603" t="n"/>
      <c r="B2326" s="21" t="n"/>
      <c r="C2326" s="21" t="n"/>
      <c r="D2326" s="21" t="n"/>
      <c r="E2326" s="21" t="n"/>
      <c r="F2326" s="21" t="n"/>
      <c r="G2326" s="21" t="n"/>
      <c r="H2326" s="21" t="n"/>
      <c r="I2326" s="21" t="n"/>
      <c r="J2326" s="21" t="n"/>
      <c r="K2326" s="21" t="n"/>
      <c r="L2326" s="21" t="n"/>
      <c r="M2326" s="21" t="n"/>
      <c r="N2326" s="21" t="n"/>
    </row>
    <row r="2327" ht="14.25" customHeight="1" s="474">
      <c r="A2327" s="603" t="n"/>
      <c r="B2327" s="21" t="n"/>
      <c r="C2327" s="21" t="n"/>
      <c r="D2327" s="21" t="n"/>
      <c r="E2327" s="21" t="n"/>
      <c r="F2327" s="21" t="n"/>
      <c r="G2327" s="21" t="n"/>
      <c r="H2327" s="21" t="n"/>
      <c r="I2327" s="21" t="n"/>
      <c r="J2327" s="21" t="n"/>
      <c r="K2327" s="21" t="n"/>
      <c r="L2327" s="21" t="n"/>
      <c r="M2327" s="21" t="n"/>
      <c r="N2327" s="21" t="n"/>
    </row>
    <row r="2328" ht="14.25" customHeight="1" s="474">
      <c r="A2328" s="603" t="n"/>
      <c r="B2328" s="21" t="n"/>
      <c r="C2328" s="21" t="n"/>
      <c r="D2328" s="21" t="n"/>
      <c r="E2328" s="21" t="n"/>
      <c r="F2328" s="21" t="n"/>
      <c r="G2328" s="21" t="n"/>
      <c r="H2328" s="21" t="n"/>
      <c r="I2328" s="21" t="n"/>
      <c r="J2328" s="21" t="n"/>
      <c r="K2328" s="21" t="n"/>
      <c r="L2328" s="21" t="n"/>
      <c r="M2328" s="21" t="n"/>
      <c r="N2328" s="21" t="n"/>
    </row>
    <row r="2329" ht="14.25" customHeight="1" s="474">
      <c r="A2329" s="603" t="n"/>
      <c r="B2329" s="21" t="n"/>
      <c r="C2329" s="21" t="n"/>
      <c r="D2329" s="21" t="n"/>
      <c r="E2329" s="21" t="n"/>
      <c r="F2329" s="21" t="n"/>
      <c r="G2329" s="21" t="n"/>
      <c r="H2329" s="21" t="n"/>
      <c r="I2329" s="21" t="n"/>
      <c r="J2329" s="21" t="n"/>
      <c r="K2329" s="21" t="n"/>
      <c r="L2329" s="21" t="n"/>
      <c r="M2329" s="21" t="n"/>
      <c r="N2329" s="21" t="n"/>
    </row>
    <row r="2330" ht="14.25" customHeight="1" s="474">
      <c r="A2330" s="603" t="n"/>
      <c r="B2330" s="21" t="n"/>
      <c r="C2330" s="21" t="n"/>
      <c r="D2330" s="21" t="n"/>
      <c r="E2330" s="21" t="n"/>
      <c r="F2330" s="21" t="n"/>
      <c r="G2330" s="21" t="n"/>
      <c r="H2330" s="21" t="n"/>
      <c r="I2330" s="21" t="n"/>
      <c r="J2330" s="21" t="n"/>
      <c r="K2330" s="21" t="n"/>
      <c r="L2330" s="21" t="n"/>
      <c r="M2330" s="21" t="n"/>
      <c r="N2330" s="21" t="n"/>
    </row>
    <row r="2331" ht="14.25" customHeight="1" s="474">
      <c r="A2331" s="603" t="n"/>
      <c r="B2331" s="21" t="n"/>
      <c r="C2331" s="21" t="n"/>
      <c r="D2331" s="21" t="n"/>
      <c r="E2331" s="21" t="n"/>
      <c r="F2331" s="21" t="n"/>
      <c r="G2331" s="21" t="n"/>
      <c r="H2331" s="21" t="n"/>
      <c r="I2331" s="21" t="n"/>
      <c r="J2331" s="21" t="n"/>
      <c r="K2331" s="21" t="n"/>
      <c r="L2331" s="21" t="n"/>
      <c r="M2331" s="21" t="n"/>
      <c r="N2331" s="21" t="n"/>
    </row>
    <row r="2332" ht="14.25" customHeight="1" s="474">
      <c r="A2332" s="603" t="n"/>
      <c r="B2332" s="21" t="n"/>
      <c r="C2332" s="21" t="n"/>
      <c r="D2332" s="21" t="n"/>
      <c r="E2332" s="21" t="n"/>
      <c r="F2332" s="21" t="n"/>
      <c r="G2332" s="21" t="n"/>
      <c r="H2332" s="21" t="n"/>
      <c r="I2332" s="21" t="n"/>
      <c r="J2332" s="21" t="n"/>
      <c r="K2332" s="21" t="n"/>
      <c r="L2332" s="21" t="n"/>
      <c r="M2332" s="21" t="n"/>
      <c r="N2332" s="21" t="n"/>
    </row>
    <row r="2333" ht="14.25" customHeight="1" s="474">
      <c r="A2333" s="603" t="n"/>
      <c r="B2333" s="21" t="n"/>
      <c r="C2333" s="21" t="n"/>
      <c r="D2333" s="21" t="n"/>
      <c r="E2333" s="21" t="n"/>
      <c r="F2333" s="21" t="n"/>
      <c r="G2333" s="21" t="n"/>
      <c r="H2333" s="21" t="n"/>
      <c r="I2333" s="21" t="n"/>
      <c r="J2333" s="21" t="n"/>
      <c r="K2333" s="21" t="n"/>
      <c r="L2333" s="21" t="n"/>
      <c r="M2333" s="21" t="n"/>
      <c r="N2333" s="21" t="n"/>
    </row>
    <row r="2334" ht="14.25" customHeight="1" s="474">
      <c r="A2334" s="603" t="n"/>
      <c r="B2334" s="21" t="n"/>
      <c r="C2334" s="21" t="n"/>
      <c r="D2334" s="21" t="n"/>
      <c r="E2334" s="21" t="n"/>
      <c r="F2334" s="21" t="n"/>
      <c r="G2334" s="21" t="n"/>
      <c r="H2334" s="21" t="n"/>
      <c r="I2334" s="21" t="n"/>
      <c r="J2334" s="21" t="n"/>
      <c r="K2334" s="21" t="n"/>
      <c r="L2334" s="21" t="n"/>
      <c r="M2334" s="21" t="n"/>
      <c r="N2334" s="21" t="n"/>
    </row>
    <row r="2335" ht="14.25" customHeight="1" s="474">
      <c r="A2335" s="603" t="n"/>
      <c r="B2335" s="21" t="n"/>
      <c r="C2335" s="21" t="n"/>
      <c r="D2335" s="21" t="n"/>
      <c r="E2335" s="21" t="n"/>
      <c r="F2335" s="21" t="n"/>
      <c r="G2335" s="21" t="n"/>
      <c r="H2335" s="21" t="n"/>
      <c r="I2335" s="21" t="n"/>
      <c r="J2335" s="21" t="n"/>
      <c r="K2335" s="21" t="n"/>
      <c r="L2335" s="21" t="n"/>
      <c r="M2335" s="21" t="n"/>
      <c r="N2335" s="21" t="n"/>
    </row>
    <row r="2336" ht="14.25" customHeight="1" s="474">
      <c r="A2336" s="603" t="n"/>
      <c r="B2336" s="21" t="n"/>
      <c r="C2336" s="21" t="n"/>
      <c r="D2336" s="21" t="n"/>
      <c r="E2336" s="21" t="n"/>
      <c r="F2336" s="21" t="n"/>
      <c r="G2336" s="21" t="n"/>
      <c r="H2336" s="21" t="n"/>
      <c r="I2336" s="21" t="n"/>
      <c r="J2336" s="21" t="n"/>
      <c r="K2336" s="21" t="n"/>
      <c r="L2336" s="21" t="n"/>
      <c r="M2336" s="21" t="n"/>
      <c r="N2336" s="21" t="n"/>
    </row>
    <row r="2337" ht="14.25" customHeight="1" s="474">
      <c r="A2337" s="603" t="n"/>
      <c r="B2337" s="21" t="n"/>
      <c r="C2337" s="21" t="n"/>
      <c r="D2337" s="21" t="n"/>
      <c r="E2337" s="21" t="n"/>
      <c r="F2337" s="21" t="n"/>
      <c r="G2337" s="21" t="n"/>
      <c r="H2337" s="21" t="n"/>
      <c r="I2337" s="21" t="n"/>
      <c r="J2337" s="21" t="n"/>
      <c r="K2337" s="21" t="n"/>
      <c r="L2337" s="21" t="n"/>
      <c r="M2337" s="21" t="n"/>
      <c r="N2337" s="21" t="n"/>
    </row>
    <row r="2338" ht="14.25" customHeight="1" s="474">
      <c r="A2338" s="603" t="n"/>
      <c r="B2338" s="21" t="n"/>
      <c r="C2338" s="21" t="n"/>
      <c r="D2338" s="21" t="n"/>
      <c r="E2338" s="21" t="n"/>
      <c r="F2338" s="21" t="n"/>
      <c r="G2338" s="21" t="n"/>
      <c r="H2338" s="21" t="n"/>
      <c r="I2338" s="21" t="n"/>
      <c r="J2338" s="21" t="n"/>
      <c r="K2338" s="21" t="n"/>
      <c r="L2338" s="21" t="n"/>
      <c r="M2338" s="21" t="n"/>
      <c r="N2338" s="21" t="n"/>
    </row>
    <row r="2339" ht="14.25" customHeight="1" s="474">
      <c r="A2339" s="603" t="n"/>
      <c r="B2339" s="21" t="n"/>
      <c r="C2339" s="21" t="n"/>
      <c r="D2339" s="21" t="n"/>
      <c r="E2339" s="21" t="n"/>
      <c r="F2339" s="21" t="n"/>
      <c r="G2339" s="21" t="n"/>
      <c r="H2339" s="21" t="n"/>
      <c r="I2339" s="21" t="n"/>
      <c r="J2339" s="21" t="n"/>
      <c r="K2339" s="21" t="n"/>
      <c r="L2339" s="21" t="n"/>
      <c r="M2339" s="21" t="n"/>
      <c r="N2339" s="21" t="n"/>
    </row>
    <row r="2340" ht="14.25" customHeight="1" s="474">
      <c r="A2340" s="603" t="n"/>
      <c r="B2340" s="21" t="n"/>
      <c r="C2340" s="21" t="n"/>
      <c r="D2340" s="21" t="n"/>
      <c r="E2340" s="21" t="n"/>
      <c r="F2340" s="21" t="n"/>
      <c r="G2340" s="21" t="n"/>
      <c r="H2340" s="21" t="n"/>
      <c r="I2340" s="21" t="n"/>
      <c r="J2340" s="21" t="n"/>
      <c r="K2340" s="21" t="n"/>
      <c r="L2340" s="21" t="n"/>
      <c r="M2340" s="21" t="n"/>
      <c r="N2340" s="21" t="n"/>
    </row>
    <row r="2341" ht="14.25" customHeight="1" s="474">
      <c r="A2341" s="603" t="n"/>
      <c r="B2341" s="21" t="n"/>
      <c r="C2341" s="21" t="n"/>
      <c r="D2341" s="21" t="n"/>
      <c r="E2341" s="21" t="n"/>
      <c r="F2341" s="21" t="n"/>
      <c r="G2341" s="21" t="n"/>
      <c r="H2341" s="21" t="n"/>
      <c r="I2341" s="21" t="n"/>
      <c r="J2341" s="21" t="n"/>
      <c r="K2341" s="21" t="n"/>
      <c r="L2341" s="21" t="n"/>
      <c r="M2341" s="21" t="n"/>
      <c r="N2341" s="21" t="n"/>
    </row>
    <row r="2342" ht="14.25" customHeight="1" s="474">
      <c r="A2342" s="603" t="n"/>
      <c r="B2342" s="21" t="n"/>
      <c r="C2342" s="21" t="n"/>
      <c r="D2342" s="21" t="n"/>
      <c r="E2342" s="21" t="n"/>
      <c r="F2342" s="21" t="n"/>
      <c r="G2342" s="21" t="n"/>
      <c r="H2342" s="21" t="n"/>
      <c r="I2342" s="21" t="n"/>
      <c r="J2342" s="21" t="n"/>
      <c r="K2342" s="21" t="n"/>
      <c r="L2342" s="21" t="n"/>
      <c r="M2342" s="21" t="n"/>
      <c r="N2342" s="21" t="n"/>
    </row>
    <row r="2343" ht="14.25" customHeight="1" s="474">
      <c r="A2343" s="603" t="n"/>
      <c r="B2343" s="21" t="n"/>
      <c r="C2343" s="21" t="n"/>
      <c r="D2343" s="21" t="n"/>
      <c r="E2343" s="21" t="n"/>
      <c r="F2343" s="21" t="n"/>
      <c r="G2343" s="21" t="n"/>
      <c r="H2343" s="21" t="n"/>
      <c r="I2343" s="21" t="n"/>
      <c r="J2343" s="21" t="n"/>
      <c r="K2343" s="21" t="n"/>
      <c r="L2343" s="21" t="n"/>
      <c r="M2343" s="21" t="n"/>
      <c r="N2343" s="21" t="n"/>
    </row>
    <row r="2344" ht="14.25" customHeight="1" s="474">
      <c r="A2344" s="603" t="n"/>
      <c r="B2344" s="21" t="n"/>
      <c r="C2344" s="21" t="n"/>
      <c r="D2344" s="21" t="n"/>
      <c r="E2344" s="21" t="n"/>
      <c r="F2344" s="21" t="n"/>
      <c r="G2344" s="21" t="n"/>
      <c r="H2344" s="21" t="n"/>
      <c r="I2344" s="21" t="n"/>
      <c r="J2344" s="21" t="n"/>
      <c r="K2344" s="21" t="n"/>
      <c r="L2344" s="21" t="n"/>
      <c r="M2344" s="21" t="n"/>
      <c r="N2344" s="21" t="n"/>
    </row>
    <row r="2345" ht="14.25" customHeight="1" s="474">
      <c r="A2345" s="603" t="n"/>
      <c r="B2345" s="21" t="n"/>
      <c r="C2345" s="21" t="n"/>
      <c r="D2345" s="21" t="n"/>
      <c r="E2345" s="21" t="n"/>
      <c r="F2345" s="21" t="n"/>
      <c r="G2345" s="21" t="n"/>
      <c r="H2345" s="21" t="n"/>
      <c r="I2345" s="21" t="n"/>
      <c r="J2345" s="21" t="n"/>
      <c r="K2345" s="21" t="n"/>
      <c r="L2345" s="21" t="n"/>
      <c r="M2345" s="21" t="n"/>
      <c r="N2345" s="21" t="n"/>
    </row>
    <row r="2346" ht="14.25" customHeight="1" s="474">
      <c r="A2346" s="603" t="n"/>
      <c r="B2346" s="21" t="n"/>
      <c r="C2346" s="21" t="n"/>
      <c r="D2346" s="21" t="n"/>
      <c r="E2346" s="21" t="n"/>
      <c r="F2346" s="21" t="n"/>
      <c r="G2346" s="21" t="n"/>
      <c r="H2346" s="21" t="n"/>
      <c r="I2346" s="21" t="n"/>
      <c r="J2346" s="21" t="n"/>
      <c r="K2346" s="21" t="n"/>
      <c r="L2346" s="21" t="n"/>
      <c r="M2346" s="21" t="n"/>
      <c r="N2346" s="21" t="n"/>
    </row>
    <row r="2347" ht="14.25" customHeight="1" s="474">
      <c r="A2347" s="603" t="n"/>
      <c r="B2347" s="21" t="n"/>
      <c r="C2347" s="21" t="n"/>
      <c r="D2347" s="21" t="n"/>
      <c r="E2347" s="21" t="n"/>
      <c r="F2347" s="21" t="n"/>
      <c r="G2347" s="21" t="n"/>
      <c r="H2347" s="21" t="n"/>
      <c r="I2347" s="21" t="n"/>
      <c r="J2347" s="21" t="n"/>
      <c r="K2347" s="21" t="n"/>
      <c r="L2347" s="21" t="n"/>
      <c r="M2347" s="21" t="n"/>
      <c r="N2347" s="21" t="n"/>
    </row>
    <row r="2348" ht="14.25" customHeight="1" s="474">
      <c r="A2348" s="603" t="n"/>
      <c r="B2348" s="21" t="n"/>
      <c r="C2348" s="21" t="n"/>
      <c r="D2348" s="21" t="n"/>
      <c r="E2348" s="21" t="n"/>
      <c r="F2348" s="21" t="n"/>
      <c r="G2348" s="21" t="n"/>
      <c r="H2348" s="21" t="n"/>
      <c r="I2348" s="21" t="n"/>
      <c r="J2348" s="21" t="n"/>
      <c r="K2348" s="21" t="n"/>
      <c r="L2348" s="21" t="n"/>
      <c r="M2348" s="21" t="n"/>
      <c r="N2348" s="21" t="n"/>
    </row>
    <row r="2349" ht="14.25" customHeight="1" s="474">
      <c r="A2349" s="603" t="n"/>
      <c r="B2349" s="21" t="n"/>
      <c r="C2349" s="21" t="n"/>
      <c r="D2349" s="21" t="n"/>
      <c r="E2349" s="21" t="n"/>
      <c r="F2349" s="21" t="n"/>
      <c r="G2349" s="21" t="n"/>
      <c r="H2349" s="21" t="n"/>
      <c r="I2349" s="21" t="n"/>
      <c r="J2349" s="21" t="n"/>
      <c r="K2349" s="21" t="n"/>
      <c r="L2349" s="21" t="n"/>
      <c r="M2349" s="21" t="n"/>
      <c r="N2349" s="21" t="n"/>
    </row>
    <row r="2350" ht="14.25" customHeight="1" s="474">
      <c r="A2350" s="603" t="n"/>
      <c r="B2350" s="21" t="n"/>
      <c r="C2350" s="21" t="n"/>
      <c r="D2350" s="21" t="n"/>
      <c r="E2350" s="21" t="n"/>
      <c r="F2350" s="21" t="n"/>
      <c r="G2350" s="21" t="n"/>
      <c r="H2350" s="21" t="n"/>
      <c r="I2350" s="21" t="n"/>
      <c r="J2350" s="21" t="n"/>
      <c r="K2350" s="21" t="n"/>
      <c r="L2350" s="21" t="n"/>
      <c r="M2350" s="21" t="n"/>
      <c r="N2350" s="21" t="n"/>
    </row>
    <row r="2351" ht="14.25" customHeight="1" s="474">
      <c r="A2351" s="603" t="n"/>
      <c r="B2351" s="21" t="n"/>
      <c r="C2351" s="21" t="n"/>
      <c r="D2351" s="21" t="n"/>
      <c r="E2351" s="21" t="n"/>
      <c r="F2351" s="21" t="n"/>
      <c r="G2351" s="21" t="n"/>
      <c r="H2351" s="21" t="n"/>
      <c r="I2351" s="21" t="n"/>
      <c r="J2351" s="21" t="n"/>
      <c r="K2351" s="21" t="n"/>
      <c r="L2351" s="21" t="n"/>
      <c r="M2351" s="21" t="n"/>
      <c r="N2351" s="21" t="n"/>
    </row>
    <row r="2352" ht="14.25" customHeight="1" s="474">
      <c r="A2352" s="603" t="n"/>
      <c r="B2352" s="21" t="n"/>
      <c r="C2352" s="21" t="n"/>
      <c r="D2352" s="21" t="n"/>
      <c r="E2352" s="21" t="n"/>
      <c r="F2352" s="21" t="n"/>
      <c r="G2352" s="21" t="n"/>
      <c r="H2352" s="21" t="n"/>
      <c r="I2352" s="21" t="n"/>
      <c r="J2352" s="21" t="n"/>
      <c r="K2352" s="21" t="n"/>
      <c r="L2352" s="21" t="n"/>
      <c r="M2352" s="21" t="n"/>
      <c r="N2352" s="21" t="n"/>
    </row>
    <row r="2353" ht="14.25" customHeight="1" s="474">
      <c r="A2353" s="603" t="n"/>
      <c r="B2353" s="21" t="n"/>
      <c r="C2353" s="21" t="n"/>
      <c r="D2353" s="21" t="n"/>
      <c r="E2353" s="21" t="n"/>
      <c r="F2353" s="21" t="n"/>
      <c r="G2353" s="21" t="n"/>
      <c r="H2353" s="21" t="n"/>
      <c r="I2353" s="21" t="n"/>
      <c r="J2353" s="21" t="n"/>
      <c r="K2353" s="21" t="n"/>
      <c r="L2353" s="21" t="n"/>
      <c r="M2353" s="21" t="n"/>
      <c r="N2353" s="21" t="n"/>
    </row>
    <row r="2354" ht="14.25" customHeight="1" s="474">
      <c r="A2354" s="603" t="n"/>
      <c r="B2354" s="21" t="n"/>
      <c r="C2354" s="21" t="n"/>
      <c r="D2354" s="21" t="n"/>
      <c r="E2354" s="21" t="n"/>
      <c r="F2354" s="21" t="n"/>
      <c r="G2354" s="21" t="n"/>
      <c r="H2354" s="21" t="n"/>
      <c r="I2354" s="21" t="n"/>
      <c r="J2354" s="21" t="n"/>
      <c r="K2354" s="21" t="n"/>
      <c r="L2354" s="21" t="n"/>
      <c r="M2354" s="21" t="n"/>
      <c r="N2354" s="21" t="n"/>
    </row>
    <row r="2355" ht="14.25" customHeight="1" s="474">
      <c r="A2355" s="603" t="n"/>
      <c r="B2355" s="21" t="n"/>
      <c r="C2355" s="21" t="n"/>
      <c r="D2355" s="21" t="n"/>
      <c r="E2355" s="21" t="n"/>
      <c r="F2355" s="21" t="n"/>
      <c r="G2355" s="21" t="n"/>
      <c r="H2355" s="21" t="n"/>
      <c r="I2355" s="21" t="n"/>
      <c r="J2355" s="21" t="n"/>
      <c r="K2355" s="21" t="n"/>
      <c r="L2355" s="21" t="n"/>
      <c r="M2355" s="21" t="n"/>
      <c r="N2355" s="21" t="n"/>
    </row>
    <row r="2356" ht="14.25" customHeight="1" s="474">
      <c r="A2356" s="603" t="n"/>
      <c r="B2356" s="21" t="n"/>
      <c r="C2356" s="21" t="n"/>
      <c r="D2356" s="21" t="n"/>
      <c r="E2356" s="21" t="n"/>
      <c r="F2356" s="21" t="n"/>
      <c r="G2356" s="21" t="n"/>
      <c r="H2356" s="21" t="n"/>
      <c r="I2356" s="21" t="n"/>
      <c r="J2356" s="21" t="n"/>
      <c r="K2356" s="21" t="n"/>
      <c r="L2356" s="21" t="n"/>
      <c r="M2356" s="21" t="n"/>
      <c r="N2356" s="21" t="n"/>
    </row>
    <row r="2357" ht="14.25" customHeight="1" s="474">
      <c r="A2357" s="603" t="n"/>
      <c r="B2357" s="21" t="n"/>
      <c r="C2357" s="21" t="n"/>
      <c r="D2357" s="21" t="n"/>
      <c r="E2357" s="21" t="n"/>
      <c r="F2357" s="21" t="n"/>
      <c r="G2357" s="21" t="n"/>
      <c r="H2357" s="21" t="n"/>
      <c r="I2357" s="21" t="n"/>
      <c r="J2357" s="21" t="n"/>
      <c r="K2357" s="21" t="n"/>
      <c r="L2357" s="21" t="n"/>
      <c r="M2357" s="21" t="n"/>
      <c r="N2357" s="21" t="n"/>
    </row>
    <row r="2358" ht="14.25" customHeight="1" s="474">
      <c r="A2358" s="603" t="n"/>
      <c r="B2358" s="21" t="n"/>
      <c r="C2358" s="21" t="n"/>
      <c r="D2358" s="21" t="n"/>
      <c r="E2358" s="21" t="n"/>
      <c r="F2358" s="21" t="n"/>
      <c r="G2358" s="21" t="n"/>
      <c r="H2358" s="21" t="n"/>
      <c r="I2358" s="21" t="n"/>
      <c r="J2358" s="21" t="n"/>
      <c r="K2358" s="21" t="n"/>
      <c r="L2358" s="21" t="n"/>
      <c r="M2358" s="21" t="n"/>
      <c r="N2358" s="21" t="n"/>
    </row>
    <row r="2359" ht="14.25" customHeight="1" s="474">
      <c r="A2359" s="603" t="n"/>
      <c r="B2359" s="21" t="n"/>
      <c r="C2359" s="21" t="n"/>
      <c r="D2359" s="21" t="n"/>
      <c r="E2359" s="21" t="n"/>
      <c r="F2359" s="21" t="n"/>
      <c r="G2359" s="21" t="n"/>
      <c r="H2359" s="21" t="n"/>
      <c r="I2359" s="21" t="n"/>
      <c r="J2359" s="21" t="n"/>
      <c r="K2359" s="21" t="n"/>
      <c r="L2359" s="21" t="n"/>
      <c r="M2359" s="21" t="n"/>
      <c r="N2359" s="21" t="n"/>
    </row>
    <row r="2360" ht="14.25" customHeight="1" s="474">
      <c r="A2360" s="603" t="n"/>
      <c r="B2360" s="21" t="n"/>
      <c r="C2360" s="21" t="n"/>
      <c r="D2360" s="21" t="n"/>
      <c r="E2360" s="21" t="n"/>
      <c r="F2360" s="21" t="n"/>
      <c r="G2360" s="21" t="n"/>
      <c r="H2360" s="21" t="n"/>
      <c r="I2360" s="21" t="n"/>
      <c r="J2360" s="21" t="n"/>
      <c r="K2360" s="21" t="n"/>
      <c r="L2360" s="21" t="n"/>
      <c r="M2360" s="21" t="n"/>
      <c r="N2360" s="21" t="n"/>
    </row>
    <row r="2361" ht="14.25" customHeight="1" s="474">
      <c r="A2361" s="603" t="n"/>
      <c r="B2361" s="21" t="n"/>
      <c r="C2361" s="21" t="n"/>
      <c r="D2361" s="21" t="n"/>
      <c r="E2361" s="21" t="n"/>
      <c r="F2361" s="21" t="n"/>
      <c r="G2361" s="21" t="n"/>
      <c r="H2361" s="21" t="n"/>
      <c r="I2361" s="21" t="n"/>
      <c r="J2361" s="21" t="n"/>
      <c r="K2361" s="21" t="n"/>
      <c r="L2361" s="21" t="n"/>
      <c r="M2361" s="21" t="n"/>
      <c r="N2361" s="21" t="n"/>
    </row>
    <row r="2362" ht="14.25" customHeight="1" s="474">
      <c r="A2362" s="603" t="n"/>
      <c r="B2362" s="21" t="n"/>
      <c r="C2362" s="21" t="n"/>
      <c r="D2362" s="21" t="n"/>
      <c r="E2362" s="21" t="n"/>
      <c r="F2362" s="21" t="n"/>
      <c r="G2362" s="21" t="n"/>
      <c r="H2362" s="21" t="n"/>
      <c r="I2362" s="21" t="n"/>
      <c r="J2362" s="21" t="n"/>
      <c r="K2362" s="21" t="n"/>
      <c r="L2362" s="21" t="n"/>
      <c r="M2362" s="21" t="n"/>
      <c r="N2362" s="21" t="n"/>
    </row>
    <row r="2363" ht="14.25" customHeight="1" s="474">
      <c r="A2363" s="603" t="n"/>
      <c r="B2363" s="21" t="n"/>
      <c r="C2363" s="21" t="n"/>
      <c r="D2363" s="21" t="n"/>
      <c r="E2363" s="21" t="n"/>
      <c r="F2363" s="21" t="n"/>
      <c r="G2363" s="21" t="n"/>
      <c r="H2363" s="21" t="n"/>
      <c r="I2363" s="21" t="n"/>
      <c r="J2363" s="21" t="n"/>
      <c r="K2363" s="21" t="n"/>
      <c r="L2363" s="21" t="n"/>
      <c r="M2363" s="21" t="n"/>
      <c r="N2363" s="21" t="n"/>
    </row>
    <row r="2364" ht="14.25" customHeight="1" s="474">
      <c r="A2364" s="603" t="n"/>
      <c r="B2364" s="21" t="n"/>
      <c r="C2364" s="21" t="n"/>
      <c r="D2364" s="21" t="n"/>
      <c r="E2364" s="21" t="n"/>
      <c r="F2364" s="21" t="n"/>
      <c r="G2364" s="21" t="n"/>
      <c r="H2364" s="21" t="n"/>
      <c r="I2364" s="21" t="n"/>
      <c r="J2364" s="21" t="n"/>
      <c r="K2364" s="21" t="n"/>
      <c r="L2364" s="21" t="n"/>
      <c r="M2364" s="21" t="n"/>
      <c r="N2364" s="21" t="n"/>
    </row>
    <row r="2365" ht="14.25" customHeight="1" s="474">
      <c r="A2365" s="603" t="n"/>
      <c r="B2365" s="21" t="n"/>
      <c r="C2365" s="21" t="n"/>
      <c r="D2365" s="21" t="n"/>
      <c r="E2365" s="21" t="n"/>
      <c r="F2365" s="21" t="n"/>
      <c r="G2365" s="21" t="n"/>
      <c r="H2365" s="21" t="n"/>
      <c r="I2365" s="21" t="n"/>
      <c r="J2365" s="21" t="n"/>
      <c r="K2365" s="21" t="n"/>
      <c r="L2365" s="21" t="n"/>
      <c r="M2365" s="21" t="n"/>
      <c r="N2365" s="21" t="n"/>
    </row>
    <row r="2366" ht="14.25" customHeight="1" s="474">
      <c r="A2366" s="603" t="n"/>
      <c r="B2366" s="21" t="n"/>
      <c r="C2366" s="21" t="n"/>
      <c r="D2366" s="21" t="n"/>
      <c r="E2366" s="21" t="n"/>
      <c r="F2366" s="21" t="n"/>
      <c r="G2366" s="21" t="n"/>
      <c r="H2366" s="21" t="n"/>
      <c r="I2366" s="21" t="n"/>
      <c r="J2366" s="21" t="n"/>
      <c r="K2366" s="21" t="n"/>
      <c r="L2366" s="21" t="n"/>
      <c r="M2366" s="21" t="n"/>
      <c r="N2366" s="21" t="n"/>
    </row>
    <row r="2367" ht="14.25" customHeight="1" s="474">
      <c r="A2367" s="603" t="n"/>
      <c r="B2367" s="21" t="n"/>
      <c r="C2367" s="21" t="n"/>
      <c r="D2367" s="21" t="n"/>
      <c r="E2367" s="21" t="n"/>
      <c r="F2367" s="21" t="n"/>
      <c r="G2367" s="21" t="n"/>
      <c r="H2367" s="21" t="n"/>
      <c r="I2367" s="21" t="n"/>
      <c r="J2367" s="21" t="n"/>
      <c r="K2367" s="21" t="n"/>
      <c r="L2367" s="21" t="n"/>
      <c r="M2367" s="21" t="n"/>
      <c r="N2367" s="21" t="n"/>
    </row>
    <row r="2368" ht="14.25" customHeight="1" s="474">
      <c r="A2368" s="603" t="n"/>
      <c r="B2368" s="21" t="n"/>
      <c r="C2368" s="21" t="n"/>
      <c r="D2368" s="21" t="n"/>
      <c r="E2368" s="21" t="n"/>
      <c r="F2368" s="21" t="n"/>
      <c r="G2368" s="21" t="n"/>
      <c r="H2368" s="21" t="n"/>
      <c r="I2368" s="21" t="n"/>
      <c r="J2368" s="21" t="n"/>
      <c r="K2368" s="21" t="n"/>
      <c r="L2368" s="21" t="n"/>
      <c r="M2368" s="21" t="n"/>
      <c r="N2368" s="21" t="n"/>
    </row>
    <row r="2369" ht="14.25" customHeight="1" s="474">
      <c r="A2369" s="603" t="n"/>
      <c r="B2369" s="21" t="n"/>
      <c r="C2369" s="21" t="n"/>
      <c r="D2369" s="21" t="n"/>
      <c r="E2369" s="21" t="n"/>
      <c r="F2369" s="21" t="n"/>
      <c r="G2369" s="21" t="n"/>
      <c r="H2369" s="21" t="n"/>
      <c r="I2369" s="21" t="n"/>
      <c r="J2369" s="21" t="n"/>
      <c r="K2369" s="21" t="n"/>
      <c r="L2369" s="21" t="n"/>
      <c r="M2369" s="21" t="n"/>
      <c r="N2369" s="21" t="n"/>
    </row>
    <row r="2370" ht="14.25" customHeight="1" s="474">
      <c r="A2370" s="603" t="n"/>
      <c r="B2370" s="21" t="n"/>
      <c r="C2370" s="21" t="n"/>
      <c r="D2370" s="21" t="n"/>
      <c r="E2370" s="21" t="n"/>
      <c r="F2370" s="21" t="n"/>
      <c r="G2370" s="21" t="n"/>
      <c r="H2370" s="21" t="n"/>
      <c r="I2370" s="21" t="n"/>
      <c r="J2370" s="21" t="n"/>
      <c r="K2370" s="21" t="n"/>
      <c r="L2370" s="21" t="n"/>
      <c r="M2370" s="21" t="n"/>
      <c r="N2370" s="21" t="n"/>
    </row>
    <row r="2371" ht="14.25" customHeight="1" s="474">
      <c r="A2371" s="603" t="n"/>
      <c r="B2371" s="21" t="n"/>
      <c r="C2371" s="21" t="n"/>
      <c r="D2371" s="21" t="n"/>
      <c r="E2371" s="21" t="n"/>
      <c r="F2371" s="21" t="n"/>
      <c r="G2371" s="21" t="n"/>
      <c r="H2371" s="21" t="n"/>
      <c r="I2371" s="21" t="n"/>
      <c r="J2371" s="21" t="n"/>
      <c r="K2371" s="21" t="n"/>
      <c r="L2371" s="21" t="n"/>
      <c r="M2371" s="21" t="n"/>
      <c r="N2371" s="21" t="n"/>
    </row>
    <row r="2372" ht="14.25" customHeight="1" s="474">
      <c r="A2372" s="603" t="n"/>
      <c r="B2372" s="21" t="n"/>
      <c r="C2372" s="21" t="n"/>
      <c r="D2372" s="21" t="n"/>
      <c r="E2372" s="21" t="n"/>
      <c r="F2372" s="21" t="n"/>
      <c r="G2372" s="21" t="n"/>
      <c r="H2372" s="21" t="n"/>
      <c r="I2372" s="21" t="n"/>
      <c r="J2372" s="21" t="n"/>
      <c r="K2372" s="21" t="n"/>
      <c r="L2372" s="21" t="n"/>
      <c r="M2372" s="21" t="n"/>
      <c r="N2372" s="21" t="n"/>
    </row>
    <row r="2373" ht="14.25" customHeight="1" s="474">
      <c r="A2373" s="603" t="n"/>
      <c r="B2373" s="21" t="n"/>
      <c r="C2373" s="21" t="n"/>
      <c r="D2373" s="21" t="n"/>
      <c r="E2373" s="21" t="n"/>
      <c r="F2373" s="21" t="n"/>
      <c r="G2373" s="21" t="n"/>
      <c r="H2373" s="21" t="n"/>
      <c r="I2373" s="21" t="n"/>
      <c r="J2373" s="21" t="n"/>
      <c r="K2373" s="21" t="n"/>
      <c r="L2373" s="21" t="n"/>
      <c r="M2373" s="21" t="n"/>
      <c r="N2373" s="21" t="n"/>
    </row>
    <row r="2374" ht="14.25" customHeight="1" s="474">
      <c r="A2374" s="603" t="n"/>
      <c r="B2374" s="21" t="n"/>
      <c r="C2374" s="21" t="n"/>
      <c r="D2374" s="21" t="n"/>
      <c r="E2374" s="21" t="n"/>
      <c r="F2374" s="21" t="n"/>
      <c r="G2374" s="21" t="n"/>
      <c r="H2374" s="21" t="n"/>
      <c r="I2374" s="21" t="n"/>
      <c r="J2374" s="21" t="n"/>
      <c r="K2374" s="21" t="n"/>
      <c r="L2374" s="21" t="n"/>
      <c r="M2374" s="21" t="n"/>
      <c r="N2374" s="21" t="n"/>
    </row>
    <row r="2375" ht="14.25" customHeight="1" s="474">
      <c r="A2375" s="603" t="n"/>
      <c r="B2375" s="21" t="n"/>
      <c r="C2375" s="21" t="n"/>
      <c r="D2375" s="21" t="n"/>
      <c r="E2375" s="21" t="n"/>
      <c r="F2375" s="21" t="n"/>
      <c r="G2375" s="21" t="n"/>
      <c r="H2375" s="21" t="n"/>
      <c r="I2375" s="21" t="n"/>
      <c r="J2375" s="21" t="n"/>
      <c r="K2375" s="21" t="n"/>
      <c r="L2375" s="21" t="n"/>
      <c r="M2375" s="21" t="n"/>
      <c r="N2375" s="21" t="n"/>
    </row>
    <row r="2376" ht="14.25" customHeight="1" s="474">
      <c r="A2376" s="603" t="n"/>
      <c r="B2376" s="21" t="n"/>
      <c r="C2376" s="21" t="n"/>
      <c r="D2376" s="21" t="n"/>
      <c r="E2376" s="21" t="n"/>
      <c r="F2376" s="21" t="n"/>
      <c r="G2376" s="21" t="n"/>
      <c r="H2376" s="21" t="n"/>
      <c r="I2376" s="21" t="n"/>
      <c r="J2376" s="21" t="n"/>
      <c r="K2376" s="21" t="n"/>
      <c r="L2376" s="21" t="n"/>
      <c r="M2376" s="21" t="n"/>
      <c r="N2376" s="21" t="n"/>
    </row>
    <row r="2377" ht="14.25" customHeight="1" s="474">
      <c r="A2377" s="603" t="n"/>
      <c r="B2377" s="21" t="n"/>
      <c r="C2377" s="21" t="n"/>
      <c r="D2377" s="21" t="n"/>
      <c r="E2377" s="21" t="n"/>
      <c r="F2377" s="21" t="n"/>
      <c r="G2377" s="21" t="n"/>
      <c r="H2377" s="21" t="n"/>
      <c r="I2377" s="21" t="n"/>
      <c r="J2377" s="21" t="n"/>
      <c r="K2377" s="21" t="n"/>
      <c r="L2377" s="21" t="n"/>
      <c r="M2377" s="21" t="n"/>
      <c r="N2377" s="21" t="n"/>
    </row>
    <row r="2378" ht="14.25" customHeight="1" s="474">
      <c r="A2378" s="603" t="n"/>
      <c r="B2378" s="21" t="n"/>
      <c r="C2378" s="21" t="n"/>
      <c r="D2378" s="21" t="n"/>
      <c r="E2378" s="21" t="n"/>
      <c r="F2378" s="21" t="n"/>
      <c r="G2378" s="21" t="n"/>
      <c r="H2378" s="21" t="n"/>
      <c r="I2378" s="21" t="n"/>
      <c r="J2378" s="21" t="n"/>
      <c r="K2378" s="21" t="n"/>
      <c r="L2378" s="21" t="n"/>
      <c r="M2378" s="21" t="n"/>
      <c r="N2378" s="21" t="n"/>
    </row>
    <row r="2379" ht="14.25" customHeight="1" s="474">
      <c r="A2379" s="603" t="n"/>
      <c r="B2379" s="21" t="n"/>
      <c r="C2379" s="21" t="n"/>
      <c r="D2379" s="21" t="n"/>
      <c r="E2379" s="21" t="n"/>
      <c r="F2379" s="21" t="n"/>
      <c r="G2379" s="21" t="n"/>
      <c r="H2379" s="21" t="n"/>
      <c r="I2379" s="21" t="n"/>
      <c r="J2379" s="21" t="n"/>
      <c r="K2379" s="21" t="n"/>
      <c r="L2379" s="21" t="n"/>
      <c r="M2379" s="21" t="n"/>
      <c r="N2379" s="21" t="n"/>
    </row>
    <row r="2380" ht="14.25" customHeight="1" s="474">
      <c r="A2380" s="603" t="n"/>
      <c r="B2380" s="21" t="n"/>
      <c r="C2380" s="21" t="n"/>
      <c r="D2380" s="21" t="n"/>
      <c r="E2380" s="21" t="n"/>
      <c r="F2380" s="21" t="n"/>
      <c r="G2380" s="21" t="n"/>
      <c r="H2380" s="21" t="n"/>
      <c r="I2380" s="21" t="n"/>
      <c r="J2380" s="21" t="n"/>
      <c r="K2380" s="21" t="n"/>
      <c r="L2380" s="21" t="n"/>
      <c r="M2380" s="21" t="n"/>
      <c r="N2380" s="21" t="n"/>
    </row>
    <row r="2381" ht="14.25" customHeight="1" s="474">
      <c r="A2381" s="603" t="n"/>
      <c r="B2381" s="21" t="n"/>
      <c r="C2381" s="21" t="n"/>
      <c r="D2381" s="21" t="n"/>
      <c r="E2381" s="21" t="n"/>
      <c r="F2381" s="21" t="n"/>
      <c r="G2381" s="21" t="n"/>
      <c r="H2381" s="21" t="n"/>
      <c r="I2381" s="21" t="n"/>
      <c r="J2381" s="21" t="n"/>
      <c r="K2381" s="21" t="n"/>
      <c r="L2381" s="21" t="n"/>
      <c r="M2381" s="21" t="n"/>
      <c r="N2381" s="21" t="n"/>
    </row>
    <row r="2382" ht="14.25" customHeight="1" s="474">
      <c r="A2382" s="603" t="n"/>
      <c r="B2382" s="21" t="n"/>
      <c r="C2382" s="21" t="n"/>
      <c r="D2382" s="21" t="n"/>
      <c r="E2382" s="21" t="n"/>
      <c r="F2382" s="21" t="n"/>
      <c r="G2382" s="21" t="n"/>
      <c r="H2382" s="21" t="n"/>
      <c r="I2382" s="21" t="n"/>
      <c r="J2382" s="21" t="n"/>
      <c r="K2382" s="21" t="n"/>
      <c r="L2382" s="21" t="n"/>
      <c r="M2382" s="21" t="n"/>
      <c r="N2382" s="21" t="n"/>
    </row>
    <row r="2383" ht="14.25" customHeight="1" s="474">
      <c r="A2383" s="603" t="n"/>
      <c r="B2383" s="21" t="n"/>
      <c r="C2383" s="21" t="n"/>
      <c r="D2383" s="21" t="n"/>
      <c r="E2383" s="21" t="n"/>
      <c r="F2383" s="21" t="n"/>
      <c r="G2383" s="21" t="n"/>
      <c r="H2383" s="21" t="n"/>
      <c r="I2383" s="21" t="n"/>
      <c r="J2383" s="21" t="n"/>
      <c r="K2383" s="21" t="n"/>
      <c r="L2383" s="21" t="n"/>
      <c r="M2383" s="21" t="n"/>
      <c r="N2383" s="21" t="n"/>
    </row>
    <row r="2384" ht="14.25" customHeight="1" s="474">
      <c r="A2384" s="603" t="n"/>
      <c r="B2384" s="21" t="n"/>
      <c r="C2384" s="21" t="n"/>
      <c r="D2384" s="21" t="n"/>
      <c r="E2384" s="21" t="n"/>
      <c r="F2384" s="21" t="n"/>
      <c r="G2384" s="21" t="n"/>
      <c r="H2384" s="21" t="n"/>
      <c r="I2384" s="21" t="n"/>
      <c r="J2384" s="21" t="n"/>
      <c r="K2384" s="21" t="n"/>
      <c r="L2384" s="21" t="n"/>
      <c r="M2384" s="21" t="n"/>
      <c r="N2384" s="21" t="n"/>
    </row>
    <row r="2385" ht="14.25" customHeight="1" s="474">
      <c r="A2385" s="603" t="n"/>
      <c r="B2385" s="21" t="n"/>
      <c r="C2385" s="21" t="n"/>
      <c r="D2385" s="21" t="n"/>
      <c r="E2385" s="21" t="n"/>
      <c r="F2385" s="21" t="n"/>
      <c r="G2385" s="21" t="n"/>
      <c r="H2385" s="21" t="n"/>
      <c r="I2385" s="21" t="n"/>
      <c r="J2385" s="21" t="n"/>
      <c r="K2385" s="21" t="n"/>
      <c r="L2385" s="21" t="n"/>
      <c r="M2385" s="21" t="n"/>
      <c r="N2385" s="21" t="n"/>
    </row>
    <row r="2386" ht="14.25" customHeight="1" s="474">
      <c r="A2386" s="603" t="n"/>
      <c r="B2386" s="21" t="n"/>
      <c r="C2386" s="21" t="n"/>
      <c r="D2386" s="21" t="n"/>
      <c r="E2386" s="21" t="n"/>
      <c r="F2386" s="21" t="n"/>
      <c r="G2386" s="21" t="n"/>
      <c r="H2386" s="21" t="n"/>
      <c r="I2386" s="21" t="n"/>
      <c r="J2386" s="21" t="n"/>
      <c r="K2386" s="21" t="n"/>
      <c r="L2386" s="21" t="n"/>
      <c r="M2386" s="21" t="n"/>
      <c r="N2386" s="21" t="n"/>
    </row>
    <row r="2387" ht="14.25" customHeight="1" s="474">
      <c r="A2387" s="603" t="n"/>
      <c r="B2387" s="21" t="n"/>
      <c r="C2387" s="21" t="n"/>
      <c r="D2387" s="21" t="n"/>
      <c r="E2387" s="21" t="n"/>
      <c r="F2387" s="21" t="n"/>
      <c r="G2387" s="21" t="n"/>
      <c r="H2387" s="21" t="n"/>
      <c r="I2387" s="21" t="n"/>
      <c r="J2387" s="21" t="n"/>
      <c r="K2387" s="21" t="n"/>
      <c r="L2387" s="21" t="n"/>
      <c r="M2387" s="21" t="n"/>
      <c r="N2387" s="21" t="n"/>
    </row>
    <row r="2388" ht="14.25" customHeight="1" s="474">
      <c r="A2388" s="603" t="n"/>
      <c r="B2388" s="21" t="n"/>
      <c r="C2388" s="21" t="n"/>
      <c r="D2388" s="21" t="n"/>
      <c r="E2388" s="21" t="n"/>
      <c r="F2388" s="21" t="n"/>
      <c r="G2388" s="21" t="n"/>
      <c r="H2388" s="21" t="n"/>
      <c r="I2388" s="21" t="n"/>
      <c r="J2388" s="21" t="n"/>
      <c r="K2388" s="21" t="n"/>
      <c r="L2388" s="21" t="n"/>
      <c r="M2388" s="21" t="n"/>
      <c r="N2388" s="21" t="n"/>
    </row>
    <row r="2389" ht="14.25" customHeight="1" s="474">
      <c r="A2389" s="603" t="n"/>
      <c r="B2389" s="21" t="n"/>
      <c r="C2389" s="21" t="n"/>
      <c r="D2389" s="21" t="n"/>
      <c r="E2389" s="21" t="n"/>
      <c r="F2389" s="21" t="n"/>
      <c r="G2389" s="21" t="n"/>
      <c r="H2389" s="21" t="n"/>
      <c r="I2389" s="21" t="n"/>
      <c r="J2389" s="21" t="n"/>
      <c r="K2389" s="21" t="n"/>
      <c r="L2389" s="21" t="n"/>
      <c r="M2389" s="21" t="n"/>
      <c r="N2389" s="21" t="n"/>
    </row>
    <row r="2390" ht="14.25" customHeight="1" s="474">
      <c r="A2390" s="603" t="n"/>
      <c r="B2390" s="21" t="n"/>
      <c r="C2390" s="21" t="n"/>
      <c r="D2390" s="21" t="n"/>
      <c r="E2390" s="21" t="n"/>
      <c r="F2390" s="21" t="n"/>
      <c r="G2390" s="21" t="n"/>
      <c r="H2390" s="21" t="n"/>
      <c r="I2390" s="21" t="n"/>
      <c r="J2390" s="21" t="n"/>
      <c r="K2390" s="21" t="n"/>
      <c r="L2390" s="21" t="n"/>
      <c r="M2390" s="21" t="n"/>
      <c r="N2390" s="21" t="n"/>
    </row>
    <row r="2391" ht="14.25" customHeight="1" s="474">
      <c r="A2391" s="603" t="n"/>
      <c r="B2391" s="21" t="n"/>
      <c r="C2391" s="21" t="n"/>
      <c r="D2391" s="21" t="n"/>
      <c r="E2391" s="21" t="n"/>
      <c r="F2391" s="21" t="n"/>
      <c r="G2391" s="21" t="n"/>
      <c r="H2391" s="21" t="n"/>
      <c r="I2391" s="21" t="n"/>
      <c r="J2391" s="21" t="n"/>
      <c r="K2391" s="21" t="n"/>
      <c r="L2391" s="21" t="n"/>
      <c r="M2391" s="21" t="n"/>
      <c r="N2391" s="21" t="n"/>
    </row>
    <row r="2392" ht="14.25" customHeight="1" s="474">
      <c r="A2392" s="603" t="n"/>
      <c r="B2392" s="21" t="n"/>
      <c r="C2392" s="21" t="n"/>
      <c r="D2392" s="21" t="n"/>
      <c r="E2392" s="21" t="n"/>
      <c r="F2392" s="21" t="n"/>
      <c r="G2392" s="21" t="n"/>
      <c r="H2392" s="21" t="n"/>
      <c r="I2392" s="21" t="n"/>
      <c r="J2392" s="21" t="n"/>
      <c r="K2392" s="21" t="n"/>
      <c r="L2392" s="21" t="n"/>
      <c r="M2392" s="21" t="n"/>
      <c r="N2392" s="21" t="n"/>
    </row>
    <row r="2393" ht="14.25" customHeight="1" s="474">
      <c r="A2393" s="603" t="n"/>
      <c r="B2393" s="21" t="n"/>
      <c r="C2393" s="21" t="n"/>
      <c r="D2393" s="21" t="n"/>
      <c r="E2393" s="21" t="n"/>
      <c r="F2393" s="21" t="n"/>
      <c r="G2393" s="21" t="n"/>
      <c r="H2393" s="21" t="n"/>
      <c r="I2393" s="21" t="n"/>
      <c r="J2393" s="21" t="n"/>
      <c r="K2393" s="21" t="n"/>
      <c r="L2393" s="21" t="n"/>
      <c r="M2393" s="21" t="n"/>
      <c r="N2393" s="21" t="n"/>
    </row>
    <row r="2394" ht="14.25" customHeight="1" s="474">
      <c r="A2394" s="603" t="n"/>
      <c r="B2394" s="21" t="n"/>
      <c r="C2394" s="21" t="n"/>
      <c r="D2394" s="21" t="n"/>
      <c r="E2394" s="21" t="n"/>
      <c r="F2394" s="21" t="n"/>
      <c r="G2394" s="21" t="n"/>
      <c r="H2394" s="21" t="n"/>
      <c r="I2394" s="21" t="n"/>
      <c r="J2394" s="21" t="n"/>
      <c r="K2394" s="21" t="n"/>
      <c r="L2394" s="21" t="n"/>
      <c r="M2394" s="21" t="n"/>
      <c r="N2394" s="21" t="n"/>
    </row>
    <row r="2395" ht="14.25" customHeight="1" s="474">
      <c r="A2395" s="603" t="n"/>
      <c r="B2395" s="21" t="n"/>
      <c r="C2395" s="21" t="n"/>
      <c r="D2395" s="21" t="n"/>
      <c r="E2395" s="21" t="n"/>
      <c r="F2395" s="21" t="n"/>
      <c r="G2395" s="21" t="n"/>
      <c r="H2395" s="21" t="n"/>
      <c r="I2395" s="21" t="n"/>
      <c r="J2395" s="21" t="n"/>
      <c r="K2395" s="21" t="n"/>
      <c r="L2395" s="21" t="n"/>
      <c r="M2395" s="21" t="n"/>
      <c r="N2395" s="21" t="n"/>
    </row>
    <row r="2396" ht="14.25" customHeight="1" s="474">
      <c r="A2396" s="603" t="n"/>
      <c r="B2396" s="21" t="n"/>
      <c r="C2396" s="21" t="n"/>
      <c r="D2396" s="21" t="n"/>
      <c r="E2396" s="21" t="n"/>
      <c r="F2396" s="21" t="n"/>
      <c r="G2396" s="21" t="n"/>
      <c r="H2396" s="21" t="n"/>
      <c r="I2396" s="21" t="n"/>
      <c r="J2396" s="21" t="n"/>
      <c r="K2396" s="21" t="n"/>
      <c r="L2396" s="21" t="n"/>
      <c r="M2396" s="21" t="n"/>
      <c r="N2396" s="21" t="n"/>
    </row>
    <row r="2397" ht="14.25" customHeight="1" s="474">
      <c r="A2397" s="603" t="n"/>
      <c r="B2397" s="21" t="n"/>
      <c r="C2397" s="21" t="n"/>
      <c r="D2397" s="21" t="n"/>
      <c r="E2397" s="21" t="n"/>
      <c r="F2397" s="21" t="n"/>
      <c r="G2397" s="21" t="n"/>
      <c r="H2397" s="21" t="n"/>
      <c r="I2397" s="21" t="n"/>
      <c r="J2397" s="21" t="n"/>
      <c r="K2397" s="21" t="n"/>
      <c r="L2397" s="21" t="n"/>
      <c r="M2397" s="21" t="n"/>
      <c r="N2397" s="21" t="n"/>
    </row>
    <row r="2398" ht="14.25" customHeight="1" s="474">
      <c r="A2398" s="603" t="n"/>
      <c r="B2398" s="21" t="n"/>
      <c r="C2398" s="21" t="n"/>
      <c r="D2398" s="21" t="n"/>
      <c r="E2398" s="21" t="n"/>
      <c r="F2398" s="21" t="n"/>
      <c r="G2398" s="21" t="n"/>
      <c r="H2398" s="21" t="n"/>
      <c r="I2398" s="21" t="n"/>
      <c r="J2398" s="21" t="n"/>
      <c r="K2398" s="21" t="n"/>
      <c r="L2398" s="21" t="n"/>
      <c r="M2398" s="21" t="n"/>
      <c r="N2398" s="21" t="n"/>
    </row>
    <row r="2399" ht="14.25" customHeight="1" s="474">
      <c r="A2399" s="603" t="n"/>
      <c r="B2399" s="21" t="n"/>
      <c r="C2399" s="21" t="n"/>
      <c r="D2399" s="21" t="n"/>
      <c r="E2399" s="21" t="n"/>
      <c r="F2399" s="21" t="n"/>
      <c r="G2399" s="21" t="n"/>
      <c r="H2399" s="21" t="n"/>
      <c r="I2399" s="21" t="n"/>
      <c r="J2399" s="21" t="n"/>
      <c r="K2399" s="21" t="n"/>
      <c r="L2399" s="21" t="n"/>
      <c r="M2399" s="21" t="n"/>
      <c r="N2399" s="21" t="n"/>
    </row>
    <row r="2400" ht="14.25" customHeight="1" s="474">
      <c r="A2400" s="603" t="n"/>
      <c r="B2400" s="21" t="n"/>
      <c r="C2400" s="21" t="n"/>
      <c r="D2400" s="21" t="n"/>
      <c r="E2400" s="21" t="n"/>
      <c r="F2400" s="21" t="n"/>
      <c r="G2400" s="21" t="n"/>
      <c r="H2400" s="21" t="n"/>
      <c r="I2400" s="21" t="n"/>
      <c r="J2400" s="21" t="n"/>
      <c r="K2400" s="21" t="n"/>
      <c r="L2400" s="21" t="n"/>
      <c r="M2400" s="21" t="n"/>
      <c r="N2400" s="21" t="n"/>
    </row>
    <row r="2401" ht="14.25" customHeight="1" s="474">
      <c r="A2401" s="603" t="n"/>
      <c r="B2401" s="21" t="n"/>
      <c r="C2401" s="21" t="n"/>
      <c r="D2401" s="21" t="n"/>
      <c r="E2401" s="21" t="n"/>
      <c r="F2401" s="21" t="n"/>
      <c r="G2401" s="21" t="n"/>
      <c r="H2401" s="21" t="n"/>
      <c r="I2401" s="21" t="n"/>
      <c r="J2401" s="21" t="n"/>
      <c r="K2401" s="21" t="n"/>
      <c r="L2401" s="21" t="n"/>
      <c r="M2401" s="21" t="n"/>
      <c r="N2401" s="21" t="n"/>
    </row>
    <row r="2402" ht="14.25" customHeight="1" s="474">
      <c r="A2402" s="603" t="n"/>
      <c r="B2402" s="21" t="n"/>
      <c r="C2402" s="21" t="n"/>
      <c r="D2402" s="21" t="n"/>
      <c r="E2402" s="21" t="n"/>
      <c r="F2402" s="21" t="n"/>
      <c r="G2402" s="21" t="n"/>
      <c r="H2402" s="21" t="n"/>
      <c r="I2402" s="21" t="n"/>
      <c r="J2402" s="21" t="n"/>
      <c r="K2402" s="21" t="n"/>
      <c r="L2402" s="21" t="n"/>
      <c r="M2402" s="21" t="n"/>
      <c r="N2402" s="21" t="n"/>
    </row>
    <row r="2403" ht="14.25" customHeight="1" s="474">
      <c r="A2403" s="603" t="n"/>
      <c r="B2403" s="21" t="n"/>
      <c r="C2403" s="21" t="n"/>
      <c r="D2403" s="21" t="n"/>
      <c r="E2403" s="21" t="n"/>
      <c r="F2403" s="21" t="n"/>
      <c r="G2403" s="21" t="n"/>
      <c r="H2403" s="21" t="n"/>
      <c r="I2403" s="21" t="n"/>
      <c r="J2403" s="21" t="n"/>
      <c r="K2403" s="21" t="n"/>
      <c r="L2403" s="21" t="n"/>
      <c r="M2403" s="21" t="n"/>
      <c r="N2403" s="21" t="n"/>
    </row>
    <row r="2404" ht="14.25" customHeight="1" s="474">
      <c r="A2404" s="603" t="n"/>
      <c r="B2404" s="21" t="n"/>
      <c r="C2404" s="21" t="n"/>
      <c r="D2404" s="21" t="n"/>
      <c r="E2404" s="21" t="n"/>
      <c r="F2404" s="21" t="n"/>
      <c r="G2404" s="21" t="n"/>
      <c r="H2404" s="21" t="n"/>
      <c r="I2404" s="21" t="n"/>
      <c r="J2404" s="21" t="n"/>
      <c r="K2404" s="21" t="n"/>
      <c r="L2404" s="21" t="n"/>
      <c r="M2404" s="21" t="n"/>
      <c r="N2404" s="21" t="n"/>
    </row>
    <row r="2405" ht="14.25" customHeight="1" s="474">
      <c r="A2405" s="603" t="n"/>
      <c r="B2405" s="21" t="n"/>
      <c r="C2405" s="21" t="n"/>
      <c r="D2405" s="21" t="n"/>
      <c r="E2405" s="21" t="n"/>
      <c r="F2405" s="21" t="n"/>
      <c r="G2405" s="21" t="n"/>
      <c r="H2405" s="21" t="n"/>
      <c r="I2405" s="21" t="n"/>
      <c r="J2405" s="21" t="n"/>
      <c r="K2405" s="21" t="n"/>
      <c r="L2405" s="21" t="n"/>
      <c r="M2405" s="21" t="n"/>
      <c r="N2405" s="21" t="n"/>
    </row>
    <row r="2406" ht="14.25" customHeight="1" s="474">
      <c r="A2406" s="603" t="n"/>
      <c r="B2406" s="21" t="n"/>
      <c r="C2406" s="21" t="n"/>
      <c r="D2406" s="21" t="n"/>
      <c r="E2406" s="21" t="n"/>
      <c r="F2406" s="21" t="n"/>
      <c r="G2406" s="21" t="n"/>
      <c r="H2406" s="21" t="n"/>
      <c r="I2406" s="21" t="n"/>
      <c r="J2406" s="21" t="n"/>
      <c r="K2406" s="21" t="n"/>
      <c r="L2406" s="21" t="n"/>
      <c r="M2406" s="21" t="n"/>
      <c r="N2406" s="21" t="n"/>
    </row>
    <row r="2407" ht="14.25" customHeight="1" s="474">
      <c r="A2407" s="603" t="n"/>
      <c r="B2407" s="21" t="n"/>
      <c r="C2407" s="21" t="n"/>
      <c r="D2407" s="21" t="n"/>
      <c r="E2407" s="21" t="n"/>
      <c r="F2407" s="21" t="n"/>
      <c r="G2407" s="21" t="n"/>
      <c r="H2407" s="21" t="n"/>
      <c r="I2407" s="21" t="n"/>
      <c r="J2407" s="21" t="n"/>
      <c r="K2407" s="21" t="n"/>
      <c r="L2407" s="21" t="n"/>
      <c r="M2407" s="21" t="n"/>
      <c r="N2407" s="21" t="n"/>
    </row>
    <row r="2408" ht="14.25" customHeight="1" s="474">
      <c r="A2408" s="603" t="n"/>
      <c r="B2408" s="21" t="n"/>
      <c r="C2408" s="21" t="n"/>
      <c r="D2408" s="21" t="n"/>
      <c r="E2408" s="21" t="n"/>
      <c r="F2408" s="21" t="n"/>
      <c r="G2408" s="21" t="n"/>
      <c r="H2408" s="21" t="n"/>
      <c r="I2408" s="21" t="n"/>
      <c r="J2408" s="21" t="n"/>
      <c r="K2408" s="21" t="n"/>
      <c r="L2408" s="21" t="n"/>
      <c r="M2408" s="21" t="n"/>
      <c r="N2408" s="21" t="n"/>
    </row>
    <row r="2409" ht="14.25" customHeight="1" s="474">
      <c r="A2409" s="603" t="n"/>
      <c r="B2409" s="21" t="n"/>
      <c r="C2409" s="21" t="n"/>
      <c r="D2409" s="21" t="n"/>
      <c r="E2409" s="21" t="n"/>
      <c r="F2409" s="21" t="n"/>
      <c r="G2409" s="21" t="n"/>
      <c r="H2409" s="21" t="n"/>
      <c r="I2409" s="21" t="n"/>
      <c r="J2409" s="21" t="n"/>
      <c r="K2409" s="21" t="n"/>
      <c r="L2409" s="21" t="n"/>
      <c r="M2409" s="21" t="n"/>
      <c r="N2409" s="21" t="n"/>
    </row>
    <row r="2410" ht="14.25" customHeight="1" s="474">
      <c r="A2410" s="603" t="n"/>
      <c r="B2410" s="21" t="n"/>
      <c r="C2410" s="21" t="n"/>
      <c r="D2410" s="21" t="n"/>
      <c r="E2410" s="21" t="n"/>
      <c r="F2410" s="21" t="n"/>
      <c r="G2410" s="21" t="n"/>
      <c r="H2410" s="21" t="n"/>
      <c r="I2410" s="21" t="n"/>
      <c r="J2410" s="21" t="n"/>
      <c r="K2410" s="21" t="n"/>
      <c r="L2410" s="21" t="n"/>
      <c r="M2410" s="21" t="n"/>
      <c r="N2410" s="21" t="n"/>
    </row>
    <row r="2411" ht="14.25" customHeight="1" s="474">
      <c r="A2411" s="603" t="n"/>
      <c r="B2411" s="21" t="n"/>
      <c r="C2411" s="21" t="n"/>
      <c r="D2411" s="21" t="n"/>
      <c r="E2411" s="21" t="n"/>
      <c r="F2411" s="21" t="n"/>
      <c r="G2411" s="21" t="n"/>
      <c r="H2411" s="21" t="n"/>
      <c r="I2411" s="21" t="n"/>
      <c r="J2411" s="21" t="n"/>
      <c r="K2411" s="21" t="n"/>
      <c r="L2411" s="21" t="n"/>
      <c r="M2411" s="21" t="n"/>
      <c r="N2411" s="21" t="n"/>
    </row>
    <row r="2412" ht="14.25" customHeight="1" s="474">
      <c r="A2412" s="603" t="n"/>
      <c r="B2412" s="21" t="n"/>
      <c r="C2412" s="21" t="n"/>
      <c r="D2412" s="21" t="n"/>
      <c r="E2412" s="21" t="n"/>
      <c r="F2412" s="21" t="n"/>
      <c r="G2412" s="21" t="n"/>
      <c r="H2412" s="21" t="n"/>
      <c r="I2412" s="21" t="n"/>
      <c r="J2412" s="21" t="n"/>
      <c r="K2412" s="21" t="n"/>
      <c r="L2412" s="21" t="n"/>
      <c r="M2412" s="21" t="n"/>
      <c r="N2412" s="21" t="n"/>
    </row>
    <row r="2413" ht="14.25" customHeight="1" s="474">
      <c r="A2413" s="603" t="n"/>
      <c r="B2413" s="21" t="n"/>
      <c r="C2413" s="21" t="n"/>
      <c r="D2413" s="21" t="n"/>
      <c r="E2413" s="21" t="n"/>
      <c r="F2413" s="21" t="n"/>
      <c r="G2413" s="21" t="n"/>
      <c r="H2413" s="21" t="n"/>
      <c r="I2413" s="21" t="n"/>
      <c r="J2413" s="21" t="n"/>
      <c r="K2413" s="21" t="n"/>
      <c r="L2413" s="21" t="n"/>
      <c r="M2413" s="21" t="n"/>
      <c r="N2413" s="21" t="n"/>
    </row>
    <row r="2414" ht="14.25" customHeight="1" s="474">
      <c r="A2414" s="603" t="n"/>
      <c r="B2414" s="21" t="n"/>
      <c r="C2414" s="21" t="n"/>
      <c r="D2414" s="21" t="n"/>
      <c r="E2414" s="21" t="n"/>
      <c r="F2414" s="21" t="n"/>
      <c r="G2414" s="21" t="n"/>
      <c r="H2414" s="21" t="n"/>
      <c r="I2414" s="21" t="n"/>
      <c r="J2414" s="21" t="n"/>
      <c r="K2414" s="21" t="n"/>
      <c r="L2414" s="21" t="n"/>
      <c r="M2414" s="21" t="n"/>
      <c r="N2414" s="21" t="n"/>
    </row>
    <row r="2415" ht="14.25" customHeight="1" s="474">
      <c r="A2415" s="603" t="n"/>
      <c r="B2415" s="21" t="n"/>
      <c r="C2415" s="21" t="n"/>
      <c r="D2415" s="21" t="n"/>
      <c r="E2415" s="21" t="n"/>
      <c r="F2415" s="21" t="n"/>
      <c r="G2415" s="21" t="n"/>
      <c r="H2415" s="21" t="n"/>
      <c r="I2415" s="21" t="n"/>
      <c r="J2415" s="21" t="n"/>
      <c r="K2415" s="21" t="n"/>
      <c r="L2415" s="21" t="n"/>
      <c r="M2415" s="21" t="n"/>
      <c r="N2415" s="21" t="n"/>
    </row>
    <row r="2416" ht="14.25" customHeight="1" s="474">
      <c r="A2416" s="603" t="n"/>
      <c r="B2416" s="21" t="n"/>
      <c r="C2416" s="21" t="n"/>
      <c r="D2416" s="21" t="n"/>
      <c r="E2416" s="21" t="n"/>
      <c r="F2416" s="21" t="n"/>
      <c r="G2416" s="21" t="n"/>
      <c r="H2416" s="21" t="n"/>
      <c r="I2416" s="21" t="n"/>
      <c r="J2416" s="21" t="n"/>
      <c r="K2416" s="21" t="n"/>
      <c r="L2416" s="21" t="n"/>
      <c r="M2416" s="21" t="n"/>
      <c r="N2416" s="21" t="n"/>
    </row>
    <row r="2417" ht="14.25" customHeight="1" s="474">
      <c r="A2417" s="603" t="n"/>
      <c r="B2417" s="21" t="n"/>
      <c r="C2417" s="21" t="n"/>
      <c r="D2417" s="21" t="n"/>
      <c r="E2417" s="21" t="n"/>
      <c r="F2417" s="21" t="n"/>
      <c r="G2417" s="21" t="n"/>
      <c r="H2417" s="21" t="n"/>
      <c r="I2417" s="21" t="n"/>
      <c r="J2417" s="21" t="n"/>
      <c r="K2417" s="21" t="n"/>
      <c r="L2417" s="21" t="n"/>
      <c r="M2417" s="21" t="n"/>
      <c r="N2417" s="21" t="n"/>
    </row>
    <row r="2418" ht="14.25" customHeight="1" s="474">
      <c r="A2418" s="603" t="n"/>
      <c r="B2418" s="21" t="n"/>
      <c r="C2418" s="21" t="n"/>
      <c r="D2418" s="21" t="n"/>
      <c r="E2418" s="21" t="n"/>
      <c r="F2418" s="21" t="n"/>
      <c r="G2418" s="21" t="n"/>
      <c r="H2418" s="21" t="n"/>
      <c r="I2418" s="21" t="n"/>
      <c r="J2418" s="21" t="n"/>
      <c r="K2418" s="21" t="n"/>
      <c r="L2418" s="21" t="n"/>
      <c r="M2418" s="21" t="n"/>
      <c r="N2418" s="21" t="n"/>
    </row>
    <row r="2419" ht="14.25" customHeight="1" s="474">
      <c r="A2419" s="603" t="n"/>
      <c r="B2419" s="21" t="n"/>
      <c r="C2419" s="21" t="n"/>
      <c r="D2419" s="21" t="n"/>
      <c r="E2419" s="21" t="n"/>
      <c r="F2419" s="21" t="n"/>
      <c r="G2419" s="21" t="n"/>
      <c r="H2419" s="21" t="n"/>
      <c r="I2419" s="21" t="n"/>
      <c r="J2419" s="21" t="n"/>
      <c r="K2419" s="21" t="n"/>
      <c r="L2419" s="21" t="n"/>
      <c r="M2419" s="21" t="n"/>
      <c r="N2419" s="21" t="n"/>
    </row>
    <row r="2420" ht="14.25" customHeight="1" s="474">
      <c r="A2420" s="603" t="n"/>
      <c r="B2420" s="21" t="n"/>
      <c r="C2420" s="21" t="n"/>
      <c r="D2420" s="21" t="n"/>
      <c r="E2420" s="21" t="n"/>
      <c r="F2420" s="21" t="n"/>
      <c r="G2420" s="21" t="n"/>
      <c r="H2420" s="21" t="n"/>
      <c r="I2420" s="21" t="n"/>
      <c r="J2420" s="21" t="n"/>
      <c r="K2420" s="21" t="n"/>
      <c r="L2420" s="21" t="n"/>
      <c r="M2420" s="21" t="n"/>
      <c r="N2420" s="21" t="n"/>
    </row>
    <row r="2421" ht="14.25" customHeight="1" s="474">
      <c r="A2421" s="603" t="n"/>
      <c r="B2421" s="21" t="n"/>
      <c r="C2421" s="21" t="n"/>
      <c r="D2421" s="21" t="n"/>
      <c r="E2421" s="21" t="n"/>
      <c r="F2421" s="21" t="n"/>
      <c r="G2421" s="21" t="n"/>
      <c r="H2421" s="21" t="n"/>
      <c r="I2421" s="21" t="n"/>
      <c r="J2421" s="21" t="n"/>
      <c r="K2421" s="21" t="n"/>
      <c r="L2421" s="21" t="n"/>
      <c r="M2421" s="21" t="n"/>
      <c r="N2421" s="21" t="n"/>
    </row>
    <row r="2422" ht="14.25" customHeight="1" s="474">
      <c r="A2422" s="603" t="n"/>
      <c r="B2422" s="21" t="n"/>
      <c r="C2422" s="21" t="n"/>
      <c r="D2422" s="21" t="n"/>
      <c r="E2422" s="21" t="n"/>
      <c r="F2422" s="21" t="n"/>
      <c r="G2422" s="21" t="n"/>
      <c r="H2422" s="21" t="n"/>
      <c r="I2422" s="21" t="n"/>
      <c r="J2422" s="21" t="n"/>
      <c r="K2422" s="21" t="n"/>
      <c r="L2422" s="21" t="n"/>
      <c r="M2422" s="21" t="n"/>
      <c r="N2422" s="21" t="n"/>
    </row>
    <row r="2423" ht="14.25" customHeight="1" s="474">
      <c r="A2423" s="603" t="n"/>
      <c r="B2423" s="21" t="n"/>
      <c r="C2423" s="21" t="n"/>
      <c r="D2423" s="21" t="n"/>
      <c r="E2423" s="21" t="n"/>
      <c r="F2423" s="21" t="n"/>
      <c r="G2423" s="21" t="n"/>
      <c r="H2423" s="21" t="n"/>
      <c r="I2423" s="21" t="n"/>
      <c r="J2423" s="21" t="n"/>
      <c r="K2423" s="21" t="n"/>
      <c r="L2423" s="21" t="n"/>
      <c r="M2423" s="21" t="n"/>
      <c r="N2423" s="21" t="n"/>
    </row>
    <row r="2424" ht="14.25" customHeight="1" s="474">
      <c r="A2424" s="603" t="n"/>
      <c r="B2424" s="21" t="n"/>
      <c r="C2424" s="21" t="n"/>
      <c r="D2424" s="21" t="n"/>
      <c r="E2424" s="21" t="n"/>
      <c r="F2424" s="21" t="n"/>
      <c r="G2424" s="21" t="n"/>
      <c r="H2424" s="21" t="n"/>
      <c r="I2424" s="21" t="n"/>
      <c r="J2424" s="21" t="n"/>
      <c r="K2424" s="21" t="n"/>
      <c r="L2424" s="21" t="n"/>
      <c r="M2424" s="21" t="n"/>
      <c r="N2424" s="21" t="n"/>
    </row>
    <row r="2425" ht="14.25" customHeight="1" s="474">
      <c r="A2425" s="603" t="n"/>
      <c r="B2425" s="21" t="n"/>
      <c r="C2425" s="21" t="n"/>
      <c r="D2425" s="21" t="n"/>
      <c r="E2425" s="21" t="n"/>
      <c r="F2425" s="21" t="n"/>
      <c r="G2425" s="21" t="n"/>
      <c r="H2425" s="21" t="n"/>
      <c r="I2425" s="21" t="n"/>
      <c r="J2425" s="21" t="n"/>
      <c r="K2425" s="21" t="n"/>
      <c r="L2425" s="21" t="n"/>
      <c r="M2425" s="21" t="n"/>
      <c r="N2425" s="21" t="n"/>
    </row>
    <row r="2426" ht="14.25" customHeight="1" s="474">
      <c r="A2426" s="603" t="n"/>
      <c r="B2426" s="21" t="n"/>
      <c r="C2426" s="21" t="n"/>
      <c r="D2426" s="21" t="n"/>
      <c r="E2426" s="21" t="n"/>
      <c r="F2426" s="21" t="n"/>
      <c r="G2426" s="21" t="n"/>
      <c r="H2426" s="21" t="n"/>
      <c r="I2426" s="21" t="n"/>
      <c r="J2426" s="21" t="n"/>
      <c r="K2426" s="21" t="n"/>
      <c r="L2426" s="21" t="n"/>
      <c r="M2426" s="21" t="n"/>
      <c r="N2426" s="21" t="n"/>
    </row>
    <row r="2427" ht="14.25" customHeight="1" s="474">
      <c r="A2427" s="603" t="n"/>
      <c r="B2427" s="21" t="n"/>
      <c r="C2427" s="21" t="n"/>
      <c r="D2427" s="21" t="n"/>
      <c r="E2427" s="21" t="n"/>
      <c r="F2427" s="21" t="n"/>
      <c r="G2427" s="21" t="n"/>
      <c r="H2427" s="21" t="n"/>
      <c r="I2427" s="21" t="n"/>
      <c r="J2427" s="21" t="n"/>
      <c r="K2427" s="21" t="n"/>
      <c r="L2427" s="21" t="n"/>
      <c r="M2427" s="21" t="n"/>
      <c r="N2427" s="21" t="n"/>
    </row>
    <row r="2428" ht="14.25" customHeight="1" s="474">
      <c r="A2428" s="603" t="n"/>
      <c r="B2428" s="21" t="n"/>
      <c r="C2428" s="21" t="n"/>
      <c r="D2428" s="21" t="n"/>
      <c r="E2428" s="21" t="n"/>
      <c r="F2428" s="21" t="n"/>
      <c r="G2428" s="21" t="n"/>
      <c r="H2428" s="21" t="n"/>
      <c r="I2428" s="21" t="n"/>
      <c r="J2428" s="21" t="n"/>
      <c r="K2428" s="21" t="n"/>
      <c r="L2428" s="21" t="n"/>
      <c r="M2428" s="21" t="n"/>
      <c r="N2428" s="21" t="n"/>
    </row>
    <row r="2429" ht="14.25" customHeight="1" s="474">
      <c r="A2429" s="603" t="n"/>
      <c r="B2429" s="21" t="n"/>
      <c r="C2429" s="21" t="n"/>
      <c r="D2429" s="21" t="n"/>
      <c r="E2429" s="21" t="n"/>
      <c r="F2429" s="21" t="n"/>
      <c r="G2429" s="21" t="n"/>
      <c r="H2429" s="21" t="n"/>
      <c r="I2429" s="21" t="n"/>
      <c r="J2429" s="21" t="n"/>
      <c r="K2429" s="21" t="n"/>
      <c r="L2429" s="21" t="n"/>
      <c r="M2429" s="21" t="n"/>
      <c r="N2429" s="21" t="n"/>
    </row>
    <row r="2430" ht="14.25" customHeight="1" s="474">
      <c r="A2430" s="603" t="n"/>
      <c r="B2430" s="21" t="n"/>
      <c r="C2430" s="21" t="n"/>
      <c r="D2430" s="21" t="n"/>
      <c r="E2430" s="21" t="n"/>
      <c r="F2430" s="21" t="n"/>
      <c r="G2430" s="21" t="n"/>
      <c r="H2430" s="21" t="n"/>
      <c r="I2430" s="21" t="n"/>
      <c r="J2430" s="21" t="n"/>
      <c r="K2430" s="21" t="n"/>
      <c r="L2430" s="21" t="n"/>
      <c r="M2430" s="21" t="n"/>
      <c r="N2430" s="21" t="n"/>
    </row>
    <row r="2431" ht="14.25" customHeight="1" s="474">
      <c r="A2431" s="603" t="n"/>
      <c r="B2431" s="21" t="n"/>
      <c r="C2431" s="21" t="n"/>
      <c r="D2431" s="21" t="n"/>
      <c r="E2431" s="21" t="n"/>
      <c r="F2431" s="21" t="n"/>
      <c r="G2431" s="21" t="n"/>
      <c r="H2431" s="21" t="n"/>
      <c r="I2431" s="21" t="n"/>
      <c r="J2431" s="21" t="n"/>
      <c r="K2431" s="21" t="n"/>
      <c r="L2431" s="21" t="n"/>
      <c r="M2431" s="21" t="n"/>
      <c r="N2431" s="21" t="n"/>
    </row>
    <row r="2432" ht="14.25" customHeight="1" s="474">
      <c r="A2432" s="603" t="n"/>
      <c r="B2432" s="21" t="n"/>
      <c r="C2432" s="21" t="n"/>
      <c r="D2432" s="21" t="n"/>
      <c r="E2432" s="21" t="n"/>
      <c r="F2432" s="21" t="n"/>
      <c r="G2432" s="21" t="n"/>
      <c r="H2432" s="21" t="n"/>
      <c r="I2432" s="21" t="n"/>
      <c r="J2432" s="21" t="n"/>
      <c r="K2432" s="21" t="n"/>
      <c r="L2432" s="21" t="n"/>
      <c r="M2432" s="21" t="n"/>
      <c r="N2432" s="21" t="n"/>
    </row>
    <row r="2433" ht="14.25" customHeight="1" s="474">
      <c r="A2433" s="603" t="n"/>
      <c r="B2433" s="21" t="n"/>
      <c r="C2433" s="21" t="n"/>
      <c r="D2433" s="21" t="n"/>
      <c r="E2433" s="21" t="n"/>
      <c r="F2433" s="21" t="n"/>
      <c r="G2433" s="21" t="n"/>
      <c r="H2433" s="21" t="n"/>
      <c r="I2433" s="21" t="n"/>
      <c r="J2433" s="21" t="n"/>
      <c r="K2433" s="21" t="n"/>
      <c r="L2433" s="21" t="n"/>
      <c r="M2433" s="21" t="n"/>
      <c r="N2433" s="21" t="n"/>
    </row>
    <row r="2434" ht="14.25" customHeight="1" s="474">
      <c r="A2434" s="603" t="n"/>
      <c r="B2434" s="21" t="n"/>
      <c r="C2434" s="21" t="n"/>
      <c r="D2434" s="21" t="n"/>
      <c r="E2434" s="21" t="n"/>
      <c r="F2434" s="21" t="n"/>
      <c r="G2434" s="21" t="n"/>
      <c r="H2434" s="21" t="n"/>
      <c r="I2434" s="21" t="n"/>
      <c r="J2434" s="21" t="n"/>
      <c r="K2434" s="21" t="n"/>
      <c r="L2434" s="21" t="n"/>
      <c r="M2434" s="21" t="n"/>
      <c r="N2434" s="21" t="n"/>
    </row>
    <row r="2435" ht="14.25" customHeight="1" s="474">
      <c r="A2435" s="603" t="n"/>
      <c r="B2435" s="21" t="n"/>
      <c r="C2435" s="21" t="n"/>
      <c r="D2435" s="21" t="n"/>
      <c r="E2435" s="21" t="n"/>
      <c r="F2435" s="21" t="n"/>
      <c r="G2435" s="21" t="n"/>
      <c r="H2435" s="21" t="n"/>
      <c r="I2435" s="21" t="n"/>
      <c r="J2435" s="21" t="n"/>
      <c r="K2435" s="21" t="n"/>
      <c r="L2435" s="21" t="n"/>
      <c r="M2435" s="21" t="n"/>
      <c r="N2435" s="21" t="n"/>
    </row>
    <row r="2436" ht="14.25" customHeight="1" s="474">
      <c r="A2436" s="603" t="n"/>
      <c r="B2436" s="21" t="n"/>
      <c r="C2436" s="21" t="n"/>
      <c r="D2436" s="21" t="n"/>
      <c r="E2436" s="21" t="n"/>
      <c r="F2436" s="21" t="n"/>
      <c r="G2436" s="21" t="n"/>
      <c r="H2436" s="21" t="n"/>
      <c r="I2436" s="21" t="n"/>
      <c r="J2436" s="21" t="n"/>
      <c r="K2436" s="21" t="n"/>
      <c r="L2436" s="21" t="n"/>
      <c r="M2436" s="21" t="n"/>
      <c r="N2436" s="21" t="n"/>
    </row>
    <row r="2437" ht="14.25" customHeight="1" s="474">
      <c r="A2437" s="603" t="n"/>
      <c r="B2437" s="21" t="n"/>
      <c r="C2437" s="21" t="n"/>
      <c r="D2437" s="21" t="n"/>
      <c r="E2437" s="21" t="n"/>
      <c r="F2437" s="21" t="n"/>
      <c r="G2437" s="21" t="n"/>
      <c r="H2437" s="21" t="n"/>
      <c r="I2437" s="21" t="n"/>
      <c r="J2437" s="21" t="n"/>
      <c r="K2437" s="21" t="n"/>
      <c r="L2437" s="21" t="n"/>
      <c r="M2437" s="21" t="n"/>
      <c r="N2437" s="21" t="n"/>
    </row>
    <row r="2438" ht="14.25" customHeight="1" s="474">
      <c r="A2438" s="603" t="n"/>
      <c r="B2438" s="21" t="n"/>
      <c r="C2438" s="21" t="n"/>
      <c r="D2438" s="21" t="n"/>
      <c r="E2438" s="21" t="n"/>
      <c r="F2438" s="21" t="n"/>
      <c r="G2438" s="21" t="n"/>
      <c r="H2438" s="21" t="n"/>
      <c r="I2438" s="21" t="n"/>
      <c r="J2438" s="21" t="n"/>
      <c r="K2438" s="21" t="n"/>
      <c r="L2438" s="21" t="n"/>
      <c r="M2438" s="21" t="n"/>
      <c r="N2438" s="21" t="n"/>
    </row>
    <row r="2439" ht="14.25" customHeight="1" s="474">
      <c r="A2439" s="603" t="n"/>
      <c r="B2439" s="21" t="n"/>
      <c r="C2439" s="21" t="n"/>
      <c r="D2439" s="21" t="n"/>
      <c r="E2439" s="21" t="n"/>
      <c r="F2439" s="21" t="n"/>
      <c r="G2439" s="21" t="n"/>
      <c r="H2439" s="21" t="n"/>
      <c r="I2439" s="21" t="n"/>
      <c r="J2439" s="21" t="n"/>
      <c r="K2439" s="21" t="n"/>
      <c r="L2439" s="21" t="n"/>
      <c r="M2439" s="21" t="n"/>
      <c r="N2439" s="21" t="n"/>
    </row>
    <row r="2440" ht="14.25" customHeight="1" s="474">
      <c r="A2440" s="603" t="n"/>
      <c r="B2440" s="21" t="n"/>
      <c r="C2440" s="21" t="n"/>
      <c r="D2440" s="21" t="n"/>
      <c r="E2440" s="21" t="n"/>
      <c r="F2440" s="21" t="n"/>
      <c r="G2440" s="21" t="n"/>
      <c r="H2440" s="21" t="n"/>
      <c r="I2440" s="21" t="n"/>
      <c r="J2440" s="21" t="n"/>
      <c r="K2440" s="21" t="n"/>
      <c r="L2440" s="21" t="n"/>
      <c r="M2440" s="21" t="n"/>
      <c r="N2440" s="21" t="n"/>
    </row>
    <row r="2441" ht="14.25" customHeight="1" s="474">
      <c r="A2441" s="603" t="n"/>
      <c r="B2441" s="21" t="n"/>
      <c r="C2441" s="21" t="n"/>
      <c r="D2441" s="21" t="n"/>
      <c r="E2441" s="21" t="n"/>
      <c r="F2441" s="21" t="n"/>
      <c r="G2441" s="21" t="n"/>
      <c r="H2441" s="21" t="n"/>
      <c r="I2441" s="21" t="n"/>
      <c r="J2441" s="21" t="n"/>
      <c r="K2441" s="21" t="n"/>
      <c r="L2441" s="21" t="n"/>
      <c r="M2441" s="21" t="n"/>
      <c r="N2441" s="21" t="n"/>
    </row>
    <row r="2442" ht="14.25" customHeight="1" s="474">
      <c r="A2442" s="603" t="n"/>
      <c r="B2442" s="21" t="n"/>
      <c r="C2442" s="21" t="n"/>
      <c r="D2442" s="21" t="n"/>
      <c r="E2442" s="21" t="n"/>
      <c r="F2442" s="21" t="n"/>
      <c r="G2442" s="21" t="n"/>
      <c r="H2442" s="21" t="n"/>
      <c r="I2442" s="21" t="n"/>
      <c r="J2442" s="21" t="n"/>
      <c r="K2442" s="21" t="n"/>
      <c r="L2442" s="21" t="n"/>
      <c r="M2442" s="21" t="n"/>
      <c r="N2442" s="21" t="n"/>
    </row>
    <row r="2443" ht="14.25" customHeight="1" s="474">
      <c r="A2443" s="603" t="n"/>
      <c r="B2443" s="21" t="n"/>
      <c r="C2443" s="21" t="n"/>
      <c r="D2443" s="21" t="n"/>
      <c r="E2443" s="21" t="n"/>
      <c r="F2443" s="21" t="n"/>
      <c r="G2443" s="21" t="n"/>
      <c r="H2443" s="21" t="n"/>
      <c r="I2443" s="21" t="n"/>
      <c r="J2443" s="21" t="n"/>
      <c r="K2443" s="21" t="n"/>
      <c r="L2443" s="21" t="n"/>
      <c r="M2443" s="21" t="n"/>
      <c r="N2443" s="21" t="n"/>
    </row>
    <row r="2444" ht="14.25" customHeight="1" s="474">
      <c r="A2444" s="603" t="n"/>
      <c r="B2444" s="21" t="n"/>
      <c r="C2444" s="21" t="n"/>
      <c r="D2444" s="21" t="n"/>
      <c r="E2444" s="21" t="n"/>
      <c r="F2444" s="21" t="n"/>
      <c r="G2444" s="21" t="n"/>
      <c r="H2444" s="21" t="n"/>
      <c r="I2444" s="21" t="n"/>
      <c r="J2444" s="21" t="n"/>
      <c r="K2444" s="21" t="n"/>
      <c r="L2444" s="21" t="n"/>
      <c r="M2444" s="21" t="n"/>
      <c r="N2444" s="21" t="n"/>
    </row>
    <row r="2445" ht="14.25" customHeight="1" s="474">
      <c r="A2445" s="603" t="n"/>
      <c r="B2445" s="21" t="n"/>
      <c r="C2445" s="21" t="n"/>
      <c r="D2445" s="21" t="n"/>
      <c r="E2445" s="21" t="n"/>
      <c r="F2445" s="21" t="n"/>
      <c r="G2445" s="21" t="n"/>
      <c r="H2445" s="21" t="n"/>
      <c r="I2445" s="21" t="n"/>
      <c r="J2445" s="21" t="n"/>
      <c r="K2445" s="21" t="n"/>
      <c r="L2445" s="21" t="n"/>
      <c r="M2445" s="21" t="n"/>
      <c r="N2445" s="21" t="n"/>
    </row>
    <row r="2446" ht="14.25" customHeight="1" s="474">
      <c r="A2446" s="603" t="n"/>
      <c r="B2446" s="21" t="n"/>
      <c r="C2446" s="21" t="n"/>
      <c r="D2446" s="21" t="n"/>
      <c r="E2446" s="21" t="n"/>
      <c r="F2446" s="21" t="n"/>
      <c r="G2446" s="21" t="n"/>
      <c r="H2446" s="21" t="n"/>
      <c r="I2446" s="21" t="n"/>
      <c r="J2446" s="21" t="n"/>
      <c r="K2446" s="21" t="n"/>
      <c r="L2446" s="21" t="n"/>
      <c r="M2446" s="21" t="n"/>
      <c r="N2446" s="21" t="n"/>
    </row>
    <row r="2447" ht="14.25" customHeight="1" s="474">
      <c r="A2447" s="603" t="n"/>
      <c r="B2447" s="21" t="n"/>
      <c r="C2447" s="21" t="n"/>
      <c r="D2447" s="21" t="n"/>
      <c r="E2447" s="21" t="n"/>
      <c r="F2447" s="21" t="n"/>
      <c r="G2447" s="21" t="n"/>
      <c r="H2447" s="21" t="n"/>
      <c r="I2447" s="21" t="n"/>
      <c r="J2447" s="21" t="n"/>
      <c r="K2447" s="21" t="n"/>
      <c r="L2447" s="21" t="n"/>
      <c r="M2447" s="21" t="n"/>
      <c r="N2447" s="21" t="n"/>
    </row>
    <row r="2448" ht="14.25" customHeight="1" s="474">
      <c r="A2448" s="603" t="n"/>
      <c r="B2448" s="21" t="n"/>
      <c r="C2448" s="21" t="n"/>
      <c r="D2448" s="21" t="n"/>
      <c r="E2448" s="21" t="n"/>
      <c r="F2448" s="21" t="n"/>
      <c r="G2448" s="21" t="n"/>
      <c r="H2448" s="21" t="n"/>
      <c r="I2448" s="21" t="n"/>
      <c r="J2448" s="21" t="n"/>
      <c r="K2448" s="21" t="n"/>
      <c r="L2448" s="21" t="n"/>
      <c r="M2448" s="21" t="n"/>
      <c r="N2448" s="21" t="n"/>
    </row>
    <row r="2449" ht="14.25" customHeight="1" s="474">
      <c r="A2449" s="603" t="n"/>
      <c r="B2449" s="21" t="n"/>
      <c r="C2449" s="21" t="n"/>
      <c r="D2449" s="21" t="n"/>
      <c r="E2449" s="21" t="n"/>
      <c r="F2449" s="21" t="n"/>
      <c r="G2449" s="21" t="n"/>
      <c r="H2449" s="21" t="n"/>
      <c r="I2449" s="21" t="n"/>
      <c r="J2449" s="21" t="n"/>
      <c r="K2449" s="21" t="n"/>
      <c r="L2449" s="21" t="n"/>
      <c r="M2449" s="21" t="n"/>
      <c r="N2449" s="21" t="n"/>
    </row>
    <row r="2450" ht="14.25" customHeight="1" s="474">
      <c r="A2450" s="603" t="n"/>
      <c r="B2450" s="21" t="n"/>
      <c r="C2450" s="21" t="n"/>
      <c r="D2450" s="21" t="n"/>
      <c r="E2450" s="21" t="n"/>
      <c r="F2450" s="21" t="n"/>
      <c r="G2450" s="21" t="n"/>
      <c r="H2450" s="21" t="n"/>
      <c r="I2450" s="21" t="n"/>
      <c r="J2450" s="21" t="n"/>
      <c r="K2450" s="21" t="n"/>
      <c r="L2450" s="21" t="n"/>
      <c r="M2450" s="21" t="n"/>
      <c r="N2450" s="21" t="n"/>
    </row>
    <row r="2451" ht="14.25" customHeight="1" s="474">
      <c r="A2451" s="603" t="n"/>
      <c r="B2451" s="21" t="n"/>
      <c r="C2451" s="21" t="n"/>
      <c r="D2451" s="21" t="n"/>
      <c r="E2451" s="21" t="n"/>
      <c r="F2451" s="21" t="n"/>
      <c r="G2451" s="21" t="n"/>
      <c r="H2451" s="21" t="n"/>
      <c r="I2451" s="21" t="n"/>
      <c r="J2451" s="21" t="n"/>
      <c r="K2451" s="21" t="n"/>
      <c r="L2451" s="21" t="n"/>
      <c r="M2451" s="21" t="n"/>
      <c r="N2451" s="21" t="n"/>
    </row>
    <row r="2452" ht="14.25" customHeight="1" s="474">
      <c r="A2452" s="603" t="n"/>
      <c r="B2452" s="21" t="n"/>
      <c r="C2452" s="21" t="n"/>
      <c r="D2452" s="21" t="n"/>
      <c r="E2452" s="21" t="n"/>
      <c r="F2452" s="21" t="n"/>
      <c r="G2452" s="21" t="n"/>
      <c r="H2452" s="21" t="n"/>
      <c r="I2452" s="21" t="n"/>
      <c r="J2452" s="21" t="n"/>
      <c r="K2452" s="21" t="n"/>
      <c r="L2452" s="21" t="n"/>
      <c r="M2452" s="21" t="n"/>
      <c r="N2452" s="21" t="n"/>
    </row>
    <row r="2453" ht="14.25" customHeight="1" s="474">
      <c r="A2453" s="603" t="n"/>
      <c r="B2453" s="21" t="n"/>
      <c r="C2453" s="21" t="n"/>
      <c r="D2453" s="21" t="n"/>
      <c r="E2453" s="21" t="n"/>
      <c r="F2453" s="21" t="n"/>
      <c r="G2453" s="21" t="n"/>
      <c r="H2453" s="21" t="n"/>
      <c r="I2453" s="21" t="n"/>
      <c r="J2453" s="21" t="n"/>
      <c r="K2453" s="21" t="n"/>
      <c r="L2453" s="21" t="n"/>
      <c r="M2453" s="21" t="n"/>
      <c r="N2453" s="21" t="n"/>
    </row>
    <row r="2454" ht="14.25" customHeight="1" s="474">
      <c r="A2454" s="603" t="n"/>
      <c r="B2454" s="21" t="n"/>
      <c r="C2454" s="21" t="n"/>
      <c r="D2454" s="21" t="n"/>
      <c r="E2454" s="21" t="n"/>
      <c r="F2454" s="21" t="n"/>
      <c r="G2454" s="21" t="n"/>
      <c r="H2454" s="21" t="n"/>
      <c r="I2454" s="21" t="n"/>
      <c r="J2454" s="21" t="n"/>
      <c r="K2454" s="21" t="n"/>
      <c r="L2454" s="21" t="n"/>
      <c r="M2454" s="21" t="n"/>
      <c r="N2454" s="21" t="n"/>
    </row>
    <row r="2455" ht="14.25" customHeight="1" s="474">
      <c r="A2455" s="603" t="n"/>
      <c r="B2455" s="21" t="n"/>
      <c r="C2455" s="21" t="n"/>
      <c r="D2455" s="21" t="n"/>
      <c r="E2455" s="21" t="n"/>
      <c r="F2455" s="21" t="n"/>
      <c r="G2455" s="21" t="n"/>
      <c r="H2455" s="21" t="n"/>
      <c r="I2455" s="21" t="n"/>
      <c r="J2455" s="21" t="n"/>
      <c r="K2455" s="21" t="n"/>
      <c r="L2455" s="21" t="n"/>
      <c r="M2455" s="21" t="n"/>
      <c r="N2455" s="21" t="n"/>
    </row>
    <row r="2456" ht="14.25" customHeight="1" s="474">
      <c r="A2456" s="603" t="n"/>
      <c r="B2456" s="21" t="n"/>
      <c r="C2456" s="21" t="n"/>
      <c r="D2456" s="21" t="n"/>
      <c r="E2456" s="21" t="n"/>
      <c r="F2456" s="21" t="n"/>
      <c r="G2456" s="21" t="n"/>
      <c r="H2456" s="21" t="n"/>
      <c r="I2456" s="21" t="n"/>
      <c r="J2456" s="21" t="n"/>
      <c r="K2456" s="21" t="n"/>
      <c r="L2456" s="21" t="n"/>
      <c r="M2456" s="21" t="n"/>
      <c r="N2456" s="21" t="n"/>
    </row>
    <row r="2457" ht="14.25" customHeight="1" s="474">
      <c r="A2457" s="603" t="n"/>
      <c r="B2457" s="21" t="n"/>
      <c r="C2457" s="21" t="n"/>
      <c r="D2457" s="21" t="n"/>
      <c r="E2457" s="21" t="n"/>
      <c r="F2457" s="21" t="n"/>
      <c r="G2457" s="21" t="n"/>
      <c r="H2457" s="21" t="n"/>
      <c r="I2457" s="21" t="n"/>
      <c r="J2457" s="21" t="n"/>
      <c r="K2457" s="21" t="n"/>
      <c r="L2457" s="21" t="n"/>
      <c r="M2457" s="21" t="n"/>
      <c r="N2457" s="21" t="n"/>
    </row>
    <row r="2458" ht="14.25" customHeight="1" s="474">
      <c r="A2458" s="603" t="n"/>
      <c r="B2458" s="21" t="n"/>
      <c r="C2458" s="21" t="n"/>
      <c r="D2458" s="21" t="n"/>
      <c r="E2458" s="21" t="n"/>
      <c r="F2458" s="21" t="n"/>
      <c r="G2458" s="21" t="n"/>
      <c r="H2458" s="21" t="n"/>
      <c r="I2458" s="21" t="n"/>
      <c r="J2458" s="21" t="n"/>
      <c r="K2458" s="21" t="n"/>
      <c r="L2458" s="21" t="n"/>
      <c r="M2458" s="21" t="n"/>
      <c r="N2458" s="21" t="n"/>
    </row>
    <row r="2459" ht="14.25" customHeight="1" s="474">
      <c r="A2459" s="603" t="n"/>
      <c r="B2459" s="21" t="n"/>
      <c r="C2459" s="21" t="n"/>
      <c r="D2459" s="21" t="n"/>
      <c r="E2459" s="21" t="n"/>
      <c r="F2459" s="21" t="n"/>
      <c r="G2459" s="21" t="n"/>
      <c r="H2459" s="21" t="n"/>
      <c r="I2459" s="21" t="n"/>
      <c r="J2459" s="21" t="n"/>
      <c r="K2459" s="21" t="n"/>
      <c r="L2459" s="21" t="n"/>
      <c r="M2459" s="21" t="n"/>
      <c r="N2459" s="21" t="n"/>
    </row>
    <row r="2460" ht="14.25" customHeight="1" s="474">
      <c r="A2460" s="603" t="n"/>
      <c r="B2460" s="21" t="n"/>
      <c r="C2460" s="21" t="n"/>
      <c r="D2460" s="21" t="n"/>
      <c r="E2460" s="21" t="n"/>
      <c r="F2460" s="21" t="n"/>
      <c r="G2460" s="21" t="n"/>
      <c r="H2460" s="21" t="n"/>
      <c r="I2460" s="21" t="n"/>
      <c r="J2460" s="21" t="n"/>
      <c r="K2460" s="21" t="n"/>
      <c r="L2460" s="21" t="n"/>
      <c r="M2460" s="21" t="n"/>
      <c r="N2460" s="21" t="n"/>
    </row>
    <row r="2461" ht="14.25" customHeight="1" s="474">
      <c r="A2461" s="603" t="n"/>
      <c r="B2461" s="21" t="n"/>
      <c r="C2461" s="21" t="n"/>
      <c r="D2461" s="21" t="n"/>
      <c r="E2461" s="21" t="n"/>
      <c r="F2461" s="21" t="n"/>
      <c r="G2461" s="21" t="n"/>
      <c r="H2461" s="21" t="n"/>
      <c r="I2461" s="21" t="n"/>
      <c r="J2461" s="21" t="n"/>
      <c r="K2461" s="21" t="n"/>
      <c r="L2461" s="21" t="n"/>
      <c r="M2461" s="21" t="n"/>
      <c r="N2461" s="21" t="n"/>
    </row>
    <row r="2462" ht="14.25" customHeight="1" s="474">
      <c r="A2462" s="603" t="n"/>
      <c r="B2462" s="21" t="n"/>
      <c r="C2462" s="21" t="n"/>
      <c r="D2462" s="21" t="n"/>
      <c r="E2462" s="21" t="n"/>
      <c r="F2462" s="21" t="n"/>
      <c r="G2462" s="21" t="n"/>
      <c r="H2462" s="21" t="n"/>
      <c r="I2462" s="21" t="n"/>
      <c r="J2462" s="21" t="n"/>
      <c r="K2462" s="21" t="n"/>
      <c r="L2462" s="21" t="n"/>
      <c r="M2462" s="21" t="n"/>
      <c r="N2462" s="21" t="n"/>
    </row>
    <row r="2463" ht="14.25" customHeight="1" s="474">
      <c r="A2463" s="603" t="n"/>
      <c r="B2463" s="21" t="n"/>
      <c r="C2463" s="21" t="n"/>
      <c r="D2463" s="21" t="n"/>
      <c r="E2463" s="21" t="n"/>
      <c r="F2463" s="21" t="n"/>
      <c r="G2463" s="21" t="n"/>
      <c r="H2463" s="21" t="n"/>
      <c r="I2463" s="21" t="n"/>
      <c r="J2463" s="21" t="n"/>
      <c r="K2463" s="21" t="n"/>
      <c r="L2463" s="21" t="n"/>
      <c r="M2463" s="21" t="n"/>
      <c r="N2463" s="21" t="n"/>
    </row>
    <row r="2464" ht="14.25" customHeight="1" s="474">
      <c r="A2464" s="603" t="n"/>
      <c r="B2464" s="21" t="n"/>
      <c r="C2464" s="21" t="n"/>
      <c r="D2464" s="21" t="n"/>
      <c r="E2464" s="21" t="n"/>
      <c r="F2464" s="21" t="n"/>
      <c r="G2464" s="21" t="n"/>
      <c r="H2464" s="21" t="n"/>
      <c r="I2464" s="21" t="n"/>
      <c r="J2464" s="21" t="n"/>
      <c r="K2464" s="21" t="n"/>
      <c r="L2464" s="21" t="n"/>
      <c r="M2464" s="21" t="n"/>
      <c r="N2464" s="21" t="n"/>
    </row>
    <row r="2465" ht="14.25" customHeight="1" s="474">
      <c r="A2465" s="603" t="n"/>
      <c r="B2465" s="21" t="n"/>
      <c r="C2465" s="21" t="n"/>
      <c r="D2465" s="21" t="n"/>
      <c r="E2465" s="21" t="n"/>
      <c r="F2465" s="21" t="n"/>
      <c r="G2465" s="21" t="n"/>
      <c r="H2465" s="21" t="n"/>
      <c r="I2465" s="21" t="n"/>
      <c r="J2465" s="21" t="n"/>
      <c r="K2465" s="21" t="n"/>
      <c r="L2465" s="21" t="n"/>
      <c r="M2465" s="21" t="n"/>
      <c r="N2465" s="21" t="n"/>
    </row>
    <row r="2466" ht="14.25" customHeight="1" s="474">
      <c r="A2466" s="603" t="n"/>
      <c r="B2466" s="21" t="n"/>
      <c r="C2466" s="21" t="n"/>
      <c r="D2466" s="21" t="n"/>
      <c r="E2466" s="21" t="n"/>
      <c r="F2466" s="21" t="n"/>
      <c r="G2466" s="21" t="n"/>
      <c r="H2466" s="21" t="n"/>
      <c r="I2466" s="21" t="n"/>
      <c r="J2466" s="21" t="n"/>
      <c r="K2466" s="21" t="n"/>
      <c r="L2466" s="21" t="n"/>
      <c r="M2466" s="21" t="n"/>
      <c r="N2466" s="21" t="n"/>
    </row>
    <row r="2467" ht="14.25" customHeight="1" s="474">
      <c r="A2467" s="603" t="n"/>
      <c r="B2467" s="21" t="n"/>
      <c r="C2467" s="21" t="n"/>
      <c r="D2467" s="21" t="n"/>
      <c r="E2467" s="21" t="n"/>
      <c r="F2467" s="21" t="n"/>
      <c r="G2467" s="21" t="n"/>
      <c r="H2467" s="21" t="n"/>
      <c r="I2467" s="21" t="n"/>
      <c r="J2467" s="21" t="n"/>
      <c r="K2467" s="21" t="n"/>
      <c r="L2467" s="21" t="n"/>
      <c r="M2467" s="21" t="n"/>
      <c r="N2467" s="21" t="n"/>
    </row>
    <row r="2468" ht="14.25" customHeight="1" s="474">
      <c r="A2468" s="603" t="n"/>
      <c r="B2468" s="21" t="n"/>
      <c r="C2468" s="21" t="n"/>
      <c r="D2468" s="21" t="n"/>
      <c r="E2468" s="21" t="n"/>
      <c r="F2468" s="21" t="n"/>
      <c r="G2468" s="21" t="n"/>
      <c r="H2468" s="21" t="n"/>
      <c r="I2468" s="21" t="n"/>
      <c r="J2468" s="21" t="n"/>
      <c r="K2468" s="21" t="n"/>
      <c r="L2468" s="21" t="n"/>
      <c r="M2468" s="21" t="n"/>
      <c r="N2468" s="21" t="n"/>
    </row>
    <row r="2469" ht="14.25" customHeight="1" s="474">
      <c r="A2469" s="603" t="n"/>
      <c r="B2469" s="21" t="n"/>
      <c r="C2469" s="21" t="n"/>
      <c r="D2469" s="21" t="n"/>
      <c r="E2469" s="21" t="n"/>
      <c r="F2469" s="21" t="n"/>
      <c r="G2469" s="21" t="n"/>
      <c r="H2469" s="21" t="n"/>
      <c r="I2469" s="21" t="n"/>
      <c r="J2469" s="21" t="n"/>
      <c r="K2469" s="21" t="n"/>
      <c r="L2469" s="21" t="n"/>
      <c r="M2469" s="21" t="n"/>
      <c r="N2469" s="21" t="n"/>
    </row>
    <row r="2470" ht="14.25" customHeight="1" s="474">
      <c r="A2470" s="603" t="n"/>
      <c r="B2470" s="21" t="n"/>
      <c r="C2470" s="21" t="n"/>
      <c r="D2470" s="21" t="n"/>
      <c r="E2470" s="21" t="n"/>
      <c r="F2470" s="21" t="n"/>
      <c r="G2470" s="21" t="n"/>
      <c r="H2470" s="21" t="n"/>
      <c r="I2470" s="21" t="n"/>
      <c r="J2470" s="21" t="n"/>
      <c r="K2470" s="21" t="n"/>
      <c r="L2470" s="21" t="n"/>
      <c r="M2470" s="21" t="n"/>
      <c r="N2470" s="21" t="n"/>
    </row>
    <row r="2471" ht="14.25" customHeight="1" s="474">
      <c r="A2471" s="603" t="n"/>
      <c r="B2471" s="21" t="n"/>
      <c r="C2471" s="21" t="n"/>
      <c r="D2471" s="21" t="n"/>
      <c r="E2471" s="21" t="n"/>
      <c r="F2471" s="21" t="n"/>
      <c r="G2471" s="21" t="n"/>
      <c r="H2471" s="21" t="n"/>
      <c r="I2471" s="21" t="n"/>
      <c r="J2471" s="21" t="n"/>
      <c r="K2471" s="21" t="n"/>
      <c r="L2471" s="21" t="n"/>
      <c r="M2471" s="21" t="n"/>
      <c r="N2471" s="21" t="n"/>
    </row>
    <row r="2472" ht="14.25" customHeight="1" s="474">
      <c r="A2472" s="603" t="n"/>
      <c r="B2472" s="21" t="n"/>
      <c r="C2472" s="21" t="n"/>
      <c r="D2472" s="21" t="n"/>
      <c r="E2472" s="21" t="n"/>
      <c r="F2472" s="21" t="n"/>
      <c r="G2472" s="21" t="n"/>
      <c r="H2472" s="21" t="n"/>
      <c r="I2472" s="21" t="n"/>
      <c r="J2472" s="21" t="n"/>
      <c r="K2472" s="21" t="n"/>
      <c r="L2472" s="21" t="n"/>
      <c r="M2472" s="21" t="n"/>
      <c r="N2472" s="21" t="n"/>
    </row>
    <row r="2473" ht="14.25" customHeight="1" s="474">
      <c r="A2473" s="603" t="n"/>
      <c r="B2473" s="21" t="n"/>
      <c r="C2473" s="21" t="n"/>
      <c r="D2473" s="21" t="n"/>
      <c r="E2473" s="21" t="n"/>
      <c r="F2473" s="21" t="n"/>
      <c r="G2473" s="21" t="n"/>
      <c r="H2473" s="21" t="n"/>
      <c r="I2473" s="21" t="n"/>
      <c r="J2473" s="21" t="n"/>
      <c r="K2473" s="21" t="n"/>
      <c r="L2473" s="21" t="n"/>
      <c r="M2473" s="21" t="n"/>
      <c r="N2473" s="21" t="n"/>
    </row>
    <row r="2474" ht="14.25" customHeight="1" s="474">
      <c r="A2474" s="603" t="n"/>
      <c r="B2474" s="21" t="n"/>
      <c r="C2474" s="21" t="n"/>
      <c r="D2474" s="21" t="n"/>
      <c r="E2474" s="21" t="n"/>
      <c r="F2474" s="21" t="n"/>
      <c r="G2474" s="21" t="n"/>
      <c r="H2474" s="21" t="n"/>
      <c r="I2474" s="21" t="n"/>
      <c r="J2474" s="21" t="n"/>
      <c r="K2474" s="21" t="n"/>
      <c r="L2474" s="21" t="n"/>
      <c r="M2474" s="21" t="n"/>
      <c r="N2474" s="21" t="n"/>
    </row>
    <row r="2475" ht="14.25" customHeight="1" s="474">
      <c r="A2475" s="603" t="n"/>
      <c r="B2475" s="21" t="n"/>
      <c r="C2475" s="21" t="n"/>
      <c r="D2475" s="21" t="n"/>
      <c r="E2475" s="21" t="n"/>
      <c r="F2475" s="21" t="n"/>
      <c r="G2475" s="21" t="n"/>
      <c r="H2475" s="21" t="n"/>
      <c r="I2475" s="21" t="n"/>
      <c r="J2475" s="21" t="n"/>
      <c r="K2475" s="21" t="n"/>
      <c r="L2475" s="21" t="n"/>
      <c r="M2475" s="21" t="n"/>
      <c r="N2475" s="21" t="n"/>
    </row>
    <row r="2476" ht="14.25" customHeight="1" s="474">
      <c r="A2476" s="603" t="n"/>
      <c r="B2476" s="21" t="n"/>
      <c r="C2476" s="21" t="n"/>
      <c r="D2476" s="21" t="n"/>
      <c r="E2476" s="21" t="n"/>
      <c r="F2476" s="21" t="n"/>
      <c r="G2476" s="21" t="n"/>
      <c r="H2476" s="21" t="n"/>
      <c r="I2476" s="21" t="n"/>
      <c r="J2476" s="21" t="n"/>
      <c r="K2476" s="21" t="n"/>
      <c r="L2476" s="21" t="n"/>
      <c r="M2476" s="21" t="n"/>
      <c r="N2476" s="21" t="n"/>
    </row>
    <row r="2477" ht="14.25" customHeight="1" s="474">
      <c r="A2477" s="603" t="n"/>
      <c r="B2477" s="21" t="n"/>
      <c r="C2477" s="21" t="n"/>
      <c r="D2477" s="21" t="n"/>
      <c r="E2477" s="21" t="n"/>
      <c r="F2477" s="21" t="n"/>
      <c r="G2477" s="21" t="n"/>
      <c r="H2477" s="21" t="n"/>
      <c r="I2477" s="21" t="n"/>
      <c r="J2477" s="21" t="n"/>
      <c r="K2477" s="21" t="n"/>
      <c r="L2477" s="21" t="n"/>
      <c r="M2477" s="21" t="n"/>
      <c r="N2477" s="21" t="n"/>
    </row>
    <row r="2478" ht="14.25" customHeight="1" s="474">
      <c r="A2478" s="603" t="n"/>
      <c r="B2478" s="21" t="n"/>
      <c r="C2478" s="21" t="n"/>
      <c r="D2478" s="21" t="n"/>
      <c r="E2478" s="21" t="n"/>
      <c r="F2478" s="21" t="n"/>
      <c r="G2478" s="21" t="n"/>
      <c r="H2478" s="21" t="n"/>
      <c r="I2478" s="21" t="n"/>
      <c r="J2478" s="21" t="n"/>
      <c r="K2478" s="21" t="n"/>
      <c r="L2478" s="21" t="n"/>
      <c r="M2478" s="21" t="n"/>
      <c r="N2478" s="21" t="n"/>
    </row>
    <row r="2479" ht="14.25" customHeight="1" s="474">
      <c r="A2479" s="603" t="n"/>
      <c r="B2479" s="21" t="n"/>
      <c r="C2479" s="21" t="n"/>
      <c r="D2479" s="21" t="n"/>
      <c r="E2479" s="21" t="n"/>
      <c r="F2479" s="21" t="n"/>
      <c r="G2479" s="21" t="n"/>
      <c r="H2479" s="21" t="n"/>
      <c r="I2479" s="21" t="n"/>
      <c r="J2479" s="21" t="n"/>
      <c r="K2479" s="21" t="n"/>
      <c r="L2479" s="21" t="n"/>
      <c r="M2479" s="21" t="n"/>
      <c r="N2479" s="21" t="n"/>
    </row>
    <row r="2480" ht="14.25" customHeight="1" s="474">
      <c r="A2480" s="603" t="n"/>
      <c r="B2480" s="21" t="n"/>
      <c r="C2480" s="21" t="n"/>
      <c r="D2480" s="21" t="n"/>
      <c r="E2480" s="21" t="n"/>
      <c r="F2480" s="21" t="n"/>
      <c r="G2480" s="21" t="n"/>
      <c r="H2480" s="21" t="n"/>
      <c r="I2480" s="21" t="n"/>
      <c r="J2480" s="21" t="n"/>
      <c r="K2480" s="21" t="n"/>
      <c r="L2480" s="21" t="n"/>
      <c r="M2480" s="21" t="n"/>
      <c r="N2480" s="21" t="n"/>
    </row>
    <row r="2481" ht="14.25" customHeight="1" s="474">
      <c r="A2481" s="603" t="n"/>
      <c r="B2481" s="21" t="n"/>
      <c r="C2481" s="21" t="n"/>
      <c r="D2481" s="21" t="n"/>
      <c r="E2481" s="21" t="n"/>
      <c r="F2481" s="21" t="n"/>
      <c r="G2481" s="21" t="n"/>
      <c r="H2481" s="21" t="n"/>
      <c r="I2481" s="21" t="n"/>
      <c r="J2481" s="21" t="n"/>
      <c r="K2481" s="21" t="n"/>
      <c r="L2481" s="21" t="n"/>
      <c r="M2481" s="21" t="n"/>
      <c r="N2481" s="21" t="n"/>
    </row>
    <row r="2482" ht="14.25" customHeight="1" s="474">
      <c r="A2482" s="603" t="n"/>
      <c r="B2482" s="21" t="n"/>
      <c r="C2482" s="21" t="n"/>
      <c r="D2482" s="21" t="n"/>
      <c r="E2482" s="21" t="n"/>
      <c r="F2482" s="21" t="n"/>
      <c r="G2482" s="21" t="n"/>
      <c r="H2482" s="21" t="n"/>
      <c r="I2482" s="21" t="n"/>
      <c r="J2482" s="21" t="n"/>
      <c r="K2482" s="21" t="n"/>
      <c r="L2482" s="21" t="n"/>
      <c r="M2482" s="21" t="n"/>
      <c r="N2482" s="21" t="n"/>
    </row>
    <row r="2483" ht="14.25" customHeight="1" s="474">
      <c r="A2483" s="603" t="n"/>
      <c r="B2483" s="21" t="n"/>
      <c r="C2483" s="21" t="n"/>
      <c r="D2483" s="21" t="n"/>
      <c r="E2483" s="21" t="n"/>
      <c r="F2483" s="21" t="n"/>
      <c r="G2483" s="21" t="n"/>
      <c r="H2483" s="21" t="n"/>
      <c r="I2483" s="21" t="n"/>
      <c r="J2483" s="21" t="n"/>
      <c r="K2483" s="21" t="n"/>
      <c r="L2483" s="21" t="n"/>
      <c r="M2483" s="21" t="n"/>
      <c r="N2483" s="21" t="n"/>
    </row>
    <row r="2484" ht="14.25" customHeight="1" s="474">
      <c r="A2484" s="603" t="n"/>
      <c r="B2484" s="21" t="n"/>
      <c r="C2484" s="21" t="n"/>
      <c r="D2484" s="21" t="n"/>
      <c r="E2484" s="21" t="n"/>
      <c r="F2484" s="21" t="n"/>
      <c r="G2484" s="21" t="n"/>
      <c r="H2484" s="21" t="n"/>
      <c r="I2484" s="21" t="n"/>
      <c r="J2484" s="21" t="n"/>
      <c r="K2484" s="21" t="n"/>
      <c r="L2484" s="21" t="n"/>
      <c r="M2484" s="21" t="n"/>
      <c r="N2484" s="21" t="n"/>
    </row>
    <row r="2485" ht="14.25" customHeight="1" s="474">
      <c r="A2485" s="603" t="n"/>
      <c r="B2485" s="21" t="n"/>
      <c r="C2485" s="21" t="n"/>
      <c r="D2485" s="21" t="n"/>
      <c r="E2485" s="21" t="n"/>
      <c r="F2485" s="21" t="n"/>
      <c r="G2485" s="21" t="n"/>
      <c r="H2485" s="21" t="n"/>
      <c r="I2485" s="21" t="n"/>
      <c r="J2485" s="21" t="n"/>
      <c r="K2485" s="21" t="n"/>
      <c r="L2485" s="21" t="n"/>
      <c r="M2485" s="21" t="n"/>
      <c r="N2485" s="21" t="n"/>
    </row>
    <row r="2486" ht="14.25" customHeight="1" s="474">
      <c r="A2486" s="603" t="n"/>
      <c r="B2486" s="21" t="n"/>
      <c r="C2486" s="21" t="n"/>
      <c r="D2486" s="21" t="n"/>
      <c r="E2486" s="21" t="n"/>
      <c r="F2486" s="21" t="n"/>
      <c r="G2486" s="21" t="n"/>
      <c r="H2486" s="21" t="n"/>
      <c r="I2486" s="21" t="n"/>
      <c r="J2486" s="21" t="n"/>
      <c r="K2486" s="21" t="n"/>
      <c r="L2486" s="21" t="n"/>
      <c r="M2486" s="21" t="n"/>
      <c r="N2486" s="21" t="n"/>
    </row>
    <row r="2487" ht="14.25" customHeight="1" s="474">
      <c r="A2487" s="603" t="n"/>
      <c r="B2487" s="21" t="n"/>
      <c r="C2487" s="21" t="n"/>
      <c r="D2487" s="21" t="n"/>
      <c r="E2487" s="21" t="n"/>
      <c r="F2487" s="21" t="n"/>
      <c r="G2487" s="21" t="n"/>
      <c r="H2487" s="21" t="n"/>
      <c r="I2487" s="21" t="n"/>
      <c r="J2487" s="21" t="n"/>
      <c r="K2487" s="21" t="n"/>
      <c r="L2487" s="21" t="n"/>
      <c r="M2487" s="21" t="n"/>
      <c r="N2487" s="21" t="n"/>
    </row>
    <row r="2488" ht="14.25" customHeight="1" s="474">
      <c r="A2488" s="603" t="n"/>
      <c r="B2488" s="21" t="n"/>
      <c r="C2488" s="21" t="n"/>
      <c r="D2488" s="21" t="n"/>
      <c r="E2488" s="21" t="n"/>
      <c r="F2488" s="21" t="n"/>
      <c r="G2488" s="21" t="n"/>
      <c r="H2488" s="21" t="n"/>
      <c r="I2488" s="21" t="n"/>
      <c r="J2488" s="21" t="n"/>
      <c r="K2488" s="21" t="n"/>
      <c r="L2488" s="21" t="n"/>
      <c r="M2488" s="21" t="n"/>
      <c r="N2488" s="21" t="n"/>
    </row>
    <row r="2489" ht="14.25" customHeight="1" s="474">
      <c r="A2489" s="603" t="n"/>
      <c r="B2489" s="21" t="n"/>
      <c r="C2489" s="21" t="n"/>
      <c r="D2489" s="21" t="n"/>
      <c r="E2489" s="21" t="n"/>
      <c r="F2489" s="21" t="n"/>
      <c r="G2489" s="21" t="n"/>
      <c r="H2489" s="21" t="n"/>
      <c r="I2489" s="21" t="n"/>
      <c r="J2489" s="21" t="n"/>
      <c r="K2489" s="21" t="n"/>
      <c r="L2489" s="21" t="n"/>
      <c r="M2489" s="21" t="n"/>
      <c r="N2489" s="21" t="n"/>
    </row>
    <row r="2490" ht="14.25" customHeight="1" s="474">
      <c r="A2490" s="603" t="n"/>
      <c r="B2490" s="21" t="n"/>
      <c r="C2490" s="21" t="n"/>
      <c r="D2490" s="21" t="n"/>
      <c r="E2490" s="21" t="n"/>
      <c r="F2490" s="21" t="n"/>
      <c r="G2490" s="21" t="n"/>
      <c r="H2490" s="21" t="n"/>
      <c r="I2490" s="21" t="n"/>
      <c r="J2490" s="21" t="n"/>
      <c r="K2490" s="21" t="n"/>
      <c r="L2490" s="21" t="n"/>
      <c r="M2490" s="21" t="n"/>
      <c r="N2490" s="21" t="n"/>
    </row>
    <row r="2491" ht="14.25" customHeight="1" s="474">
      <c r="A2491" s="603" t="n"/>
      <c r="B2491" s="21" t="n"/>
      <c r="C2491" s="21" t="n"/>
      <c r="D2491" s="21" t="n"/>
      <c r="E2491" s="21" t="n"/>
      <c r="F2491" s="21" t="n"/>
      <c r="G2491" s="21" t="n"/>
      <c r="H2491" s="21" t="n"/>
      <c r="I2491" s="21" t="n"/>
      <c r="J2491" s="21" t="n"/>
      <c r="K2491" s="21" t="n"/>
      <c r="L2491" s="21" t="n"/>
      <c r="M2491" s="21" t="n"/>
      <c r="N2491" s="21" t="n"/>
    </row>
    <row r="2492" ht="14.25" customHeight="1" s="474">
      <c r="A2492" s="603" t="n"/>
      <c r="B2492" s="21" t="n"/>
      <c r="C2492" s="21" t="n"/>
      <c r="D2492" s="21" t="n"/>
      <c r="E2492" s="21" t="n"/>
      <c r="F2492" s="21" t="n"/>
      <c r="G2492" s="21" t="n"/>
      <c r="H2492" s="21" t="n"/>
      <c r="I2492" s="21" t="n"/>
      <c r="J2492" s="21" t="n"/>
      <c r="K2492" s="21" t="n"/>
      <c r="L2492" s="21" t="n"/>
      <c r="M2492" s="21" t="n"/>
      <c r="N2492" s="21" t="n"/>
    </row>
    <row r="2493" ht="14.25" customHeight="1" s="474">
      <c r="A2493" s="603" t="n"/>
      <c r="B2493" s="21" t="n"/>
      <c r="C2493" s="21" t="n"/>
      <c r="D2493" s="21" t="n"/>
      <c r="E2493" s="21" t="n"/>
      <c r="F2493" s="21" t="n"/>
      <c r="G2493" s="21" t="n"/>
      <c r="H2493" s="21" t="n"/>
      <c r="I2493" s="21" t="n"/>
      <c r="J2493" s="21" t="n"/>
      <c r="K2493" s="21" t="n"/>
      <c r="L2493" s="21" t="n"/>
      <c r="M2493" s="21" t="n"/>
      <c r="N2493" s="21" t="n"/>
    </row>
    <row r="2494" ht="14.25" customHeight="1" s="474">
      <c r="A2494" s="603" t="n"/>
      <c r="B2494" s="21" t="n"/>
      <c r="C2494" s="21" t="n"/>
      <c r="D2494" s="21" t="n"/>
      <c r="E2494" s="21" t="n"/>
      <c r="F2494" s="21" t="n"/>
      <c r="G2494" s="21" t="n"/>
      <c r="H2494" s="21" t="n"/>
      <c r="I2494" s="21" t="n"/>
      <c r="J2494" s="21" t="n"/>
      <c r="K2494" s="21" t="n"/>
      <c r="L2494" s="21" t="n"/>
      <c r="M2494" s="21" t="n"/>
      <c r="N2494" s="21" t="n"/>
    </row>
    <row r="2495" ht="14.25" customHeight="1" s="474">
      <c r="A2495" s="603" t="n"/>
      <c r="B2495" s="21" t="n"/>
      <c r="C2495" s="21" t="n"/>
      <c r="D2495" s="21" t="n"/>
      <c r="E2495" s="21" t="n"/>
      <c r="F2495" s="21" t="n"/>
      <c r="G2495" s="21" t="n"/>
      <c r="H2495" s="21" t="n"/>
      <c r="I2495" s="21" t="n"/>
      <c r="J2495" s="21" t="n"/>
      <c r="K2495" s="21" t="n"/>
      <c r="L2495" s="21" t="n"/>
      <c r="M2495" s="21" t="n"/>
      <c r="N2495" s="21" t="n"/>
    </row>
    <row r="2496" ht="14.25" customHeight="1" s="474">
      <c r="A2496" s="603" t="n"/>
      <c r="B2496" s="21" t="n"/>
      <c r="C2496" s="21" t="n"/>
      <c r="D2496" s="21" t="n"/>
      <c r="E2496" s="21" t="n"/>
      <c r="F2496" s="21" t="n"/>
      <c r="G2496" s="21" t="n"/>
      <c r="H2496" s="21" t="n"/>
      <c r="I2496" s="21" t="n"/>
      <c r="J2496" s="21" t="n"/>
      <c r="K2496" s="21" t="n"/>
      <c r="L2496" s="21" t="n"/>
      <c r="M2496" s="21" t="n"/>
      <c r="N2496" s="21" t="n"/>
    </row>
    <row r="2497" ht="14.25" customHeight="1" s="474">
      <c r="A2497" s="603" t="n"/>
      <c r="B2497" s="21" t="n"/>
      <c r="C2497" s="21" t="n"/>
      <c r="D2497" s="21" t="n"/>
      <c r="E2497" s="21" t="n"/>
      <c r="F2497" s="21" t="n"/>
      <c r="G2497" s="21" t="n"/>
      <c r="H2497" s="21" t="n"/>
      <c r="I2497" s="21" t="n"/>
      <c r="J2497" s="21" t="n"/>
      <c r="K2497" s="21" t="n"/>
      <c r="L2497" s="21" t="n"/>
      <c r="M2497" s="21" t="n"/>
      <c r="N2497" s="21" t="n"/>
    </row>
    <row r="2498" ht="14.25" customHeight="1" s="474">
      <c r="A2498" s="603" t="n"/>
      <c r="B2498" s="21" t="n"/>
      <c r="C2498" s="21" t="n"/>
      <c r="D2498" s="21" t="n"/>
      <c r="E2498" s="21" t="n"/>
      <c r="F2498" s="21" t="n"/>
      <c r="G2498" s="21" t="n"/>
      <c r="H2498" s="21" t="n"/>
      <c r="I2498" s="21" t="n"/>
      <c r="J2498" s="21" t="n"/>
      <c r="K2498" s="21" t="n"/>
      <c r="L2498" s="21" t="n"/>
      <c r="M2498" s="21" t="n"/>
      <c r="N2498" s="21" t="n"/>
    </row>
    <row r="2499" ht="14.25" customHeight="1" s="474">
      <c r="A2499" s="603" t="n"/>
      <c r="B2499" s="21" t="n"/>
      <c r="C2499" s="21" t="n"/>
      <c r="D2499" s="21" t="n"/>
      <c r="E2499" s="21" t="n"/>
      <c r="F2499" s="21" t="n"/>
      <c r="G2499" s="21" t="n"/>
      <c r="H2499" s="21" t="n"/>
      <c r="I2499" s="21" t="n"/>
      <c r="J2499" s="21" t="n"/>
      <c r="K2499" s="21" t="n"/>
      <c r="L2499" s="21" t="n"/>
      <c r="M2499" s="21" t="n"/>
      <c r="N2499" s="21" t="n"/>
    </row>
    <row r="2500" ht="14.25" customHeight="1" s="474">
      <c r="A2500" s="603" t="n"/>
      <c r="B2500" s="21" t="n"/>
      <c r="C2500" s="21" t="n"/>
      <c r="D2500" s="21" t="n"/>
      <c r="E2500" s="21" t="n"/>
      <c r="F2500" s="21" t="n"/>
      <c r="G2500" s="21" t="n"/>
      <c r="H2500" s="21" t="n"/>
      <c r="I2500" s="21" t="n"/>
      <c r="J2500" s="21" t="n"/>
      <c r="K2500" s="21" t="n"/>
      <c r="L2500" s="21" t="n"/>
      <c r="M2500" s="21" t="n"/>
      <c r="N2500" s="21" t="n"/>
    </row>
    <row r="2501" ht="14.25" customHeight="1" s="474">
      <c r="A2501" s="603" t="n"/>
      <c r="B2501" s="21" t="n"/>
      <c r="C2501" s="21" t="n"/>
      <c r="D2501" s="21" t="n"/>
      <c r="E2501" s="21" t="n"/>
      <c r="F2501" s="21" t="n"/>
      <c r="G2501" s="21" t="n"/>
      <c r="H2501" s="21" t="n"/>
      <c r="I2501" s="21" t="n"/>
      <c r="J2501" s="21" t="n"/>
      <c r="K2501" s="21" t="n"/>
      <c r="L2501" s="21" t="n"/>
      <c r="M2501" s="21" t="n"/>
      <c r="N2501" s="21" t="n"/>
    </row>
    <row r="2502" ht="14.25" customHeight="1" s="474">
      <c r="A2502" s="603" t="n"/>
      <c r="B2502" s="21" t="n"/>
      <c r="C2502" s="21" t="n"/>
      <c r="D2502" s="21" t="n"/>
      <c r="E2502" s="21" t="n"/>
      <c r="F2502" s="21" t="n"/>
      <c r="G2502" s="21" t="n"/>
      <c r="H2502" s="21" t="n"/>
      <c r="I2502" s="21" t="n"/>
      <c r="J2502" s="21" t="n"/>
      <c r="K2502" s="21" t="n"/>
      <c r="L2502" s="21" t="n"/>
      <c r="M2502" s="21" t="n"/>
      <c r="N2502" s="21" t="n"/>
    </row>
    <row r="2503" ht="14.25" customHeight="1" s="474">
      <c r="A2503" s="603" t="n"/>
      <c r="B2503" s="21" t="n"/>
      <c r="C2503" s="21" t="n"/>
      <c r="D2503" s="21" t="n"/>
      <c r="E2503" s="21" t="n"/>
      <c r="F2503" s="21" t="n"/>
      <c r="G2503" s="21" t="n"/>
      <c r="H2503" s="21" t="n"/>
      <c r="I2503" s="21" t="n"/>
      <c r="J2503" s="21" t="n"/>
      <c r="K2503" s="21" t="n"/>
      <c r="L2503" s="21" t="n"/>
      <c r="M2503" s="21" t="n"/>
      <c r="N2503" s="21" t="n"/>
    </row>
    <row r="2504" ht="14.25" customHeight="1" s="474">
      <c r="A2504" s="603" t="n"/>
      <c r="B2504" s="21" t="n"/>
      <c r="C2504" s="21" t="n"/>
      <c r="D2504" s="21" t="n"/>
      <c r="E2504" s="21" t="n"/>
      <c r="F2504" s="21" t="n"/>
      <c r="G2504" s="21" t="n"/>
      <c r="H2504" s="21" t="n"/>
      <c r="I2504" s="21" t="n"/>
      <c r="J2504" s="21" t="n"/>
      <c r="K2504" s="21" t="n"/>
      <c r="L2504" s="21" t="n"/>
      <c r="M2504" s="21" t="n"/>
      <c r="N2504" s="21" t="n"/>
    </row>
    <row r="2505" ht="14.25" customHeight="1" s="474">
      <c r="A2505" s="603" t="n"/>
      <c r="B2505" s="21" t="n"/>
      <c r="C2505" s="21" t="n"/>
      <c r="D2505" s="21" t="n"/>
      <c r="E2505" s="21" t="n"/>
      <c r="F2505" s="21" t="n"/>
      <c r="G2505" s="21" t="n"/>
      <c r="H2505" s="21" t="n"/>
      <c r="I2505" s="21" t="n"/>
      <c r="J2505" s="21" t="n"/>
      <c r="K2505" s="21" t="n"/>
      <c r="L2505" s="21" t="n"/>
      <c r="M2505" s="21" t="n"/>
      <c r="N2505" s="21" t="n"/>
    </row>
    <row r="2506" ht="14.25" customHeight="1" s="474">
      <c r="A2506" s="603" t="n"/>
      <c r="B2506" s="21" t="n"/>
      <c r="C2506" s="21" t="n"/>
      <c r="D2506" s="21" t="n"/>
      <c r="E2506" s="21" t="n"/>
      <c r="F2506" s="21" t="n"/>
      <c r="G2506" s="21" t="n"/>
      <c r="H2506" s="21" t="n"/>
      <c r="I2506" s="21" t="n"/>
      <c r="J2506" s="21" t="n"/>
      <c r="K2506" s="21" t="n"/>
      <c r="L2506" s="21" t="n"/>
      <c r="M2506" s="21" t="n"/>
      <c r="N2506" s="21" t="n"/>
    </row>
    <row r="2507" ht="14.25" customHeight="1" s="474">
      <c r="A2507" s="603" t="n"/>
      <c r="B2507" s="21" t="n"/>
      <c r="C2507" s="21" t="n"/>
      <c r="D2507" s="21" t="n"/>
      <c r="E2507" s="21" t="n"/>
      <c r="F2507" s="21" t="n"/>
      <c r="G2507" s="21" t="n"/>
      <c r="H2507" s="21" t="n"/>
      <c r="I2507" s="21" t="n"/>
      <c r="J2507" s="21" t="n"/>
      <c r="K2507" s="21" t="n"/>
      <c r="L2507" s="21" t="n"/>
      <c r="M2507" s="21" t="n"/>
      <c r="N2507" s="21" t="n"/>
    </row>
    <row r="2508" ht="14.25" customHeight="1" s="474">
      <c r="A2508" s="603" t="n"/>
      <c r="B2508" s="21" t="n"/>
      <c r="C2508" s="21" t="n"/>
      <c r="D2508" s="21" t="n"/>
      <c r="E2508" s="21" t="n"/>
      <c r="F2508" s="21" t="n"/>
      <c r="G2508" s="21" t="n"/>
      <c r="H2508" s="21" t="n"/>
      <c r="I2508" s="21" t="n"/>
      <c r="J2508" s="21" t="n"/>
      <c r="K2508" s="21" t="n"/>
      <c r="L2508" s="21" t="n"/>
      <c r="M2508" s="21" t="n"/>
      <c r="N2508" s="21" t="n"/>
    </row>
    <row r="2509" ht="14.25" customHeight="1" s="474">
      <c r="A2509" s="603" t="n"/>
      <c r="B2509" s="21" t="n"/>
      <c r="C2509" s="21" t="n"/>
      <c r="D2509" s="21" t="n"/>
      <c r="E2509" s="21" t="n"/>
      <c r="F2509" s="21" t="n"/>
      <c r="G2509" s="21" t="n"/>
      <c r="H2509" s="21" t="n"/>
      <c r="I2509" s="21" t="n"/>
      <c r="J2509" s="21" t="n"/>
      <c r="K2509" s="21" t="n"/>
      <c r="L2509" s="21" t="n"/>
      <c r="M2509" s="21" t="n"/>
      <c r="N2509" s="21" t="n"/>
    </row>
    <row r="2510" ht="14.25" customHeight="1" s="474">
      <c r="A2510" s="603" t="n"/>
      <c r="B2510" s="21" t="n"/>
      <c r="C2510" s="21" t="n"/>
      <c r="D2510" s="21" t="n"/>
      <c r="E2510" s="21" t="n"/>
      <c r="F2510" s="21" t="n"/>
      <c r="G2510" s="21" t="n"/>
      <c r="H2510" s="21" t="n"/>
      <c r="I2510" s="21" t="n"/>
      <c r="J2510" s="21" t="n"/>
      <c r="K2510" s="21" t="n"/>
      <c r="L2510" s="21" t="n"/>
      <c r="M2510" s="21" t="n"/>
      <c r="N2510" s="21" t="n"/>
    </row>
    <row r="2511" ht="14.25" customHeight="1" s="474">
      <c r="A2511" s="603" t="n"/>
      <c r="B2511" s="21" t="n"/>
      <c r="C2511" s="21" t="n"/>
      <c r="D2511" s="21" t="n"/>
      <c r="E2511" s="21" t="n"/>
      <c r="F2511" s="21" t="n"/>
      <c r="G2511" s="21" t="n"/>
      <c r="H2511" s="21" t="n"/>
      <c r="I2511" s="21" t="n"/>
      <c r="J2511" s="21" t="n"/>
      <c r="K2511" s="21" t="n"/>
      <c r="L2511" s="21" t="n"/>
      <c r="M2511" s="21" t="n"/>
      <c r="N2511" s="21" t="n"/>
    </row>
    <row r="2512" ht="14.25" customHeight="1" s="474">
      <c r="A2512" s="603" t="n"/>
      <c r="B2512" s="21" t="n"/>
      <c r="C2512" s="21" t="n"/>
      <c r="D2512" s="21" t="n"/>
      <c r="E2512" s="21" t="n"/>
      <c r="F2512" s="21" t="n"/>
      <c r="G2512" s="21" t="n"/>
      <c r="H2512" s="21" t="n"/>
      <c r="I2512" s="21" t="n"/>
      <c r="J2512" s="21" t="n"/>
      <c r="K2512" s="21" t="n"/>
      <c r="L2512" s="21" t="n"/>
      <c r="M2512" s="21" t="n"/>
      <c r="N2512" s="21" t="n"/>
    </row>
    <row r="2513" ht="14.25" customHeight="1" s="474">
      <c r="A2513" s="603" t="n"/>
      <c r="B2513" s="21" t="n"/>
      <c r="C2513" s="21" t="n"/>
      <c r="D2513" s="21" t="n"/>
      <c r="E2513" s="21" t="n"/>
      <c r="F2513" s="21" t="n"/>
      <c r="G2513" s="21" t="n"/>
      <c r="H2513" s="21" t="n"/>
      <c r="I2513" s="21" t="n"/>
      <c r="J2513" s="21" t="n"/>
      <c r="K2513" s="21" t="n"/>
      <c r="L2513" s="21" t="n"/>
      <c r="M2513" s="21" t="n"/>
      <c r="N2513" s="21" t="n"/>
    </row>
    <row r="2514" ht="14.25" customHeight="1" s="474">
      <c r="A2514" s="603" t="n"/>
      <c r="B2514" s="21" t="n"/>
      <c r="C2514" s="21" t="n"/>
      <c r="D2514" s="21" t="n"/>
      <c r="E2514" s="21" t="n"/>
      <c r="F2514" s="21" t="n"/>
      <c r="G2514" s="21" t="n"/>
      <c r="H2514" s="21" t="n"/>
      <c r="I2514" s="21" t="n"/>
      <c r="J2514" s="21" t="n"/>
      <c r="K2514" s="21" t="n"/>
      <c r="L2514" s="21" t="n"/>
      <c r="M2514" s="21" t="n"/>
      <c r="N2514" s="21" t="n"/>
    </row>
    <row r="2515" ht="14.25" customHeight="1" s="474">
      <c r="A2515" s="603" t="n"/>
      <c r="B2515" s="21" t="n"/>
      <c r="C2515" s="21" t="n"/>
      <c r="D2515" s="21" t="n"/>
      <c r="E2515" s="21" t="n"/>
      <c r="F2515" s="21" t="n"/>
      <c r="G2515" s="21" t="n"/>
      <c r="H2515" s="21" t="n"/>
      <c r="I2515" s="21" t="n"/>
      <c r="J2515" s="21" t="n"/>
      <c r="K2515" s="21" t="n"/>
      <c r="L2515" s="21" t="n"/>
      <c r="M2515" s="21" t="n"/>
      <c r="N2515" s="21" t="n"/>
    </row>
    <row r="2516" ht="14.25" customHeight="1" s="474">
      <c r="A2516" s="603" t="n"/>
      <c r="B2516" s="21" t="n"/>
      <c r="C2516" s="21" t="n"/>
      <c r="D2516" s="21" t="n"/>
      <c r="E2516" s="21" t="n"/>
      <c r="F2516" s="21" t="n"/>
      <c r="G2516" s="21" t="n"/>
      <c r="H2516" s="21" t="n"/>
      <c r="I2516" s="21" t="n"/>
      <c r="J2516" s="21" t="n"/>
      <c r="K2516" s="21" t="n"/>
      <c r="L2516" s="21" t="n"/>
      <c r="M2516" s="21" t="n"/>
      <c r="N2516" s="21" t="n"/>
    </row>
    <row r="2517" ht="14.25" customHeight="1" s="474">
      <c r="A2517" s="603" t="n"/>
      <c r="B2517" s="21" t="n"/>
      <c r="C2517" s="21" t="n"/>
      <c r="D2517" s="21" t="n"/>
      <c r="E2517" s="21" t="n"/>
      <c r="F2517" s="21" t="n"/>
      <c r="G2517" s="21" t="n"/>
      <c r="H2517" s="21" t="n"/>
      <c r="I2517" s="21" t="n"/>
      <c r="J2517" s="21" t="n"/>
      <c r="K2517" s="21" t="n"/>
      <c r="L2517" s="21" t="n"/>
      <c r="M2517" s="21" t="n"/>
      <c r="N2517" s="21" t="n"/>
    </row>
    <row r="2518" ht="14.25" customHeight="1" s="474">
      <c r="A2518" s="603" t="n"/>
      <c r="B2518" s="21" t="n"/>
      <c r="C2518" s="21" t="n"/>
      <c r="D2518" s="21" t="n"/>
      <c r="E2518" s="21" t="n"/>
      <c r="F2518" s="21" t="n"/>
      <c r="G2518" s="21" t="n"/>
      <c r="H2518" s="21" t="n"/>
      <c r="I2518" s="21" t="n"/>
      <c r="J2518" s="21" t="n"/>
      <c r="K2518" s="21" t="n"/>
      <c r="L2518" s="21" t="n"/>
      <c r="M2518" s="21" t="n"/>
      <c r="N2518" s="21" t="n"/>
    </row>
    <row r="2519" ht="14.25" customHeight="1" s="474">
      <c r="A2519" s="603" t="n"/>
      <c r="B2519" s="21" t="n"/>
      <c r="C2519" s="21" t="n"/>
      <c r="D2519" s="21" t="n"/>
      <c r="E2519" s="21" t="n"/>
      <c r="F2519" s="21" t="n"/>
      <c r="G2519" s="21" t="n"/>
      <c r="H2519" s="21" t="n"/>
      <c r="I2519" s="21" t="n"/>
      <c r="J2519" s="21" t="n"/>
      <c r="K2519" s="21" t="n"/>
      <c r="L2519" s="21" t="n"/>
      <c r="M2519" s="21" t="n"/>
      <c r="N2519" s="21" t="n"/>
    </row>
    <row r="2520" ht="14.25" customHeight="1" s="474">
      <c r="A2520" s="603" t="n"/>
      <c r="B2520" s="21" t="n"/>
      <c r="C2520" s="21" t="n"/>
      <c r="D2520" s="21" t="n"/>
      <c r="E2520" s="21" t="n"/>
      <c r="F2520" s="21" t="n"/>
      <c r="G2520" s="21" t="n"/>
      <c r="H2520" s="21" t="n"/>
      <c r="I2520" s="21" t="n"/>
      <c r="J2520" s="21" t="n"/>
      <c r="K2520" s="21" t="n"/>
      <c r="L2520" s="21" t="n"/>
      <c r="M2520" s="21" t="n"/>
      <c r="N2520" s="21" t="n"/>
    </row>
    <row r="2521" ht="14.25" customHeight="1" s="474">
      <c r="A2521" s="603" t="n"/>
      <c r="B2521" s="21" t="n"/>
      <c r="C2521" s="21" t="n"/>
      <c r="D2521" s="21" t="n"/>
      <c r="E2521" s="21" t="n"/>
      <c r="F2521" s="21" t="n"/>
      <c r="G2521" s="21" t="n"/>
      <c r="H2521" s="21" t="n"/>
      <c r="I2521" s="21" t="n"/>
      <c r="J2521" s="21" t="n"/>
      <c r="K2521" s="21" t="n"/>
      <c r="L2521" s="21" t="n"/>
      <c r="M2521" s="21" t="n"/>
      <c r="N2521" s="21" t="n"/>
    </row>
    <row r="2522" ht="14.25" customHeight="1" s="474">
      <c r="A2522" s="603" t="n"/>
      <c r="B2522" s="21" t="n"/>
      <c r="C2522" s="21" t="n"/>
      <c r="D2522" s="21" t="n"/>
      <c r="E2522" s="21" t="n"/>
      <c r="F2522" s="21" t="n"/>
      <c r="G2522" s="21" t="n"/>
      <c r="H2522" s="21" t="n"/>
      <c r="I2522" s="21" t="n"/>
      <c r="J2522" s="21" t="n"/>
      <c r="K2522" s="21" t="n"/>
      <c r="L2522" s="21" t="n"/>
      <c r="M2522" s="21" t="n"/>
      <c r="N2522" s="21" t="n"/>
    </row>
    <row r="2523" ht="14.25" customHeight="1" s="474">
      <c r="A2523" s="603" t="n"/>
      <c r="B2523" s="21" t="n"/>
      <c r="C2523" s="21" t="n"/>
      <c r="D2523" s="21" t="n"/>
      <c r="E2523" s="21" t="n"/>
      <c r="F2523" s="21" t="n"/>
      <c r="G2523" s="21" t="n"/>
      <c r="H2523" s="21" t="n"/>
      <c r="I2523" s="21" t="n"/>
      <c r="J2523" s="21" t="n"/>
      <c r="K2523" s="21" t="n"/>
      <c r="L2523" s="21" t="n"/>
      <c r="M2523" s="21" t="n"/>
      <c r="N2523" s="21" t="n"/>
    </row>
    <row r="2524" ht="14.25" customHeight="1" s="474">
      <c r="A2524" s="603" t="n"/>
      <c r="B2524" s="21" t="n"/>
      <c r="C2524" s="21" t="n"/>
      <c r="D2524" s="21" t="n"/>
      <c r="E2524" s="21" t="n"/>
      <c r="F2524" s="21" t="n"/>
      <c r="G2524" s="21" t="n"/>
      <c r="H2524" s="21" t="n"/>
      <c r="I2524" s="21" t="n"/>
      <c r="J2524" s="21" t="n"/>
      <c r="K2524" s="21" t="n"/>
      <c r="L2524" s="21" t="n"/>
      <c r="M2524" s="21" t="n"/>
      <c r="N2524" s="21" t="n"/>
    </row>
    <row r="2525" ht="14.25" customHeight="1" s="474">
      <c r="A2525" s="603" t="n"/>
      <c r="B2525" s="21" t="n"/>
      <c r="C2525" s="21" t="n"/>
      <c r="D2525" s="21" t="n"/>
      <c r="E2525" s="21" t="n"/>
      <c r="F2525" s="21" t="n"/>
      <c r="G2525" s="21" t="n"/>
      <c r="H2525" s="21" t="n"/>
      <c r="I2525" s="21" t="n"/>
      <c r="J2525" s="21" t="n"/>
      <c r="K2525" s="21" t="n"/>
      <c r="L2525" s="21" t="n"/>
      <c r="M2525" s="21" t="n"/>
      <c r="N2525" s="21" t="n"/>
    </row>
    <row r="2526" ht="14.25" customHeight="1" s="474">
      <c r="A2526" s="603" t="n"/>
      <c r="B2526" s="21" t="n"/>
      <c r="C2526" s="21" t="n"/>
      <c r="D2526" s="21" t="n"/>
      <c r="E2526" s="21" t="n"/>
      <c r="F2526" s="21" t="n"/>
      <c r="G2526" s="21" t="n"/>
      <c r="H2526" s="21" t="n"/>
      <c r="I2526" s="21" t="n"/>
      <c r="J2526" s="21" t="n"/>
      <c r="K2526" s="21" t="n"/>
      <c r="L2526" s="21" t="n"/>
      <c r="M2526" s="21" t="n"/>
      <c r="N2526" s="21" t="n"/>
    </row>
    <row r="2527" ht="14.25" customHeight="1" s="474">
      <c r="A2527" s="603" t="n"/>
      <c r="B2527" s="21" t="n"/>
      <c r="C2527" s="21" t="n"/>
      <c r="D2527" s="21" t="n"/>
      <c r="E2527" s="21" t="n"/>
      <c r="F2527" s="21" t="n"/>
      <c r="G2527" s="21" t="n"/>
      <c r="H2527" s="21" t="n"/>
      <c r="I2527" s="21" t="n"/>
      <c r="J2527" s="21" t="n"/>
      <c r="K2527" s="21" t="n"/>
      <c r="L2527" s="21" t="n"/>
      <c r="M2527" s="21" t="n"/>
      <c r="N2527" s="21" t="n"/>
    </row>
    <row r="2528" ht="14.25" customHeight="1" s="474">
      <c r="A2528" s="603" t="n"/>
      <c r="B2528" s="21" t="n"/>
      <c r="C2528" s="21" t="n"/>
      <c r="D2528" s="21" t="n"/>
      <c r="E2528" s="21" t="n"/>
      <c r="F2528" s="21" t="n"/>
      <c r="G2528" s="21" t="n"/>
      <c r="H2528" s="21" t="n"/>
      <c r="I2528" s="21" t="n"/>
      <c r="J2528" s="21" t="n"/>
      <c r="K2528" s="21" t="n"/>
      <c r="L2528" s="21" t="n"/>
      <c r="M2528" s="21" t="n"/>
      <c r="N2528" s="21" t="n"/>
    </row>
    <row r="2529" ht="14.25" customHeight="1" s="474">
      <c r="A2529" s="603" t="n"/>
      <c r="B2529" s="21" t="n"/>
      <c r="C2529" s="21" t="n"/>
      <c r="D2529" s="21" t="n"/>
      <c r="E2529" s="21" t="n"/>
      <c r="F2529" s="21" t="n"/>
      <c r="G2529" s="21" t="n"/>
      <c r="H2529" s="21" t="n"/>
      <c r="I2529" s="21" t="n"/>
      <c r="J2529" s="21" t="n"/>
      <c r="K2529" s="21" t="n"/>
      <c r="L2529" s="21" t="n"/>
      <c r="M2529" s="21" t="n"/>
      <c r="N2529" s="21" t="n"/>
    </row>
    <row r="2530" ht="14.25" customHeight="1" s="474">
      <c r="A2530" s="603" t="n"/>
      <c r="B2530" s="21" t="n"/>
      <c r="C2530" s="21" t="n"/>
      <c r="D2530" s="21" t="n"/>
      <c r="E2530" s="21" t="n"/>
      <c r="F2530" s="21" t="n"/>
      <c r="G2530" s="21" t="n"/>
      <c r="H2530" s="21" t="n"/>
      <c r="I2530" s="21" t="n"/>
      <c r="J2530" s="21" t="n"/>
      <c r="K2530" s="21" t="n"/>
      <c r="L2530" s="21" t="n"/>
      <c r="M2530" s="21" t="n"/>
      <c r="N2530" s="21" t="n"/>
    </row>
    <row r="2531" ht="14.25" customHeight="1" s="474">
      <c r="A2531" s="603" t="n"/>
      <c r="B2531" s="21" t="n"/>
      <c r="C2531" s="21" t="n"/>
      <c r="D2531" s="21" t="n"/>
      <c r="E2531" s="21" t="n"/>
      <c r="F2531" s="21" t="n"/>
      <c r="G2531" s="21" t="n"/>
      <c r="H2531" s="21" t="n"/>
      <c r="I2531" s="21" t="n"/>
      <c r="J2531" s="21" t="n"/>
      <c r="K2531" s="21" t="n"/>
      <c r="L2531" s="21" t="n"/>
      <c r="M2531" s="21" t="n"/>
      <c r="N2531" s="21" t="n"/>
    </row>
    <row r="2532" ht="14.25" customHeight="1" s="474">
      <c r="A2532" s="603" t="n"/>
      <c r="B2532" s="21" t="n"/>
      <c r="C2532" s="21" t="n"/>
      <c r="D2532" s="21" t="n"/>
      <c r="E2532" s="21" t="n"/>
      <c r="F2532" s="21" t="n"/>
      <c r="G2532" s="21" t="n"/>
      <c r="H2532" s="21" t="n"/>
      <c r="I2532" s="21" t="n"/>
      <c r="J2532" s="21" t="n"/>
      <c r="K2532" s="21" t="n"/>
      <c r="L2532" s="21" t="n"/>
      <c r="M2532" s="21" t="n"/>
      <c r="N2532" s="21" t="n"/>
    </row>
    <row r="2533" ht="14.25" customHeight="1" s="474">
      <c r="A2533" s="603" t="n"/>
      <c r="B2533" s="21" t="n"/>
      <c r="C2533" s="21" t="n"/>
      <c r="D2533" s="21" t="n"/>
      <c r="E2533" s="21" t="n"/>
      <c r="F2533" s="21" t="n"/>
      <c r="G2533" s="21" t="n"/>
      <c r="H2533" s="21" t="n"/>
      <c r="I2533" s="21" t="n"/>
      <c r="J2533" s="21" t="n"/>
      <c r="K2533" s="21" t="n"/>
      <c r="L2533" s="21" t="n"/>
      <c r="M2533" s="21" t="n"/>
      <c r="N2533" s="21" t="n"/>
    </row>
    <row r="2534" ht="14.25" customHeight="1" s="474">
      <c r="A2534" s="603" t="n"/>
      <c r="B2534" s="21" t="n"/>
      <c r="C2534" s="21" t="n"/>
      <c r="D2534" s="21" t="n"/>
      <c r="E2534" s="21" t="n"/>
      <c r="F2534" s="21" t="n"/>
      <c r="G2534" s="21" t="n"/>
      <c r="H2534" s="21" t="n"/>
      <c r="I2534" s="21" t="n"/>
      <c r="J2534" s="21" t="n"/>
      <c r="K2534" s="21" t="n"/>
      <c r="L2534" s="21" t="n"/>
      <c r="M2534" s="21" t="n"/>
      <c r="N2534" s="21" t="n"/>
    </row>
    <row r="2535" ht="14.25" customHeight="1" s="474">
      <c r="A2535" s="603" t="n"/>
      <c r="B2535" s="21" t="n"/>
      <c r="C2535" s="21" t="n"/>
      <c r="D2535" s="21" t="n"/>
      <c r="E2535" s="21" t="n"/>
      <c r="F2535" s="21" t="n"/>
      <c r="G2535" s="21" t="n"/>
      <c r="H2535" s="21" t="n"/>
      <c r="I2535" s="21" t="n"/>
      <c r="J2535" s="21" t="n"/>
      <c r="K2535" s="21" t="n"/>
      <c r="L2535" s="21" t="n"/>
      <c r="M2535" s="21" t="n"/>
      <c r="N2535" s="21" t="n"/>
    </row>
    <row r="2536" ht="14.25" customHeight="1" s="474">
      <c r="A2536" s="603" t="n"/>
      <c r="B2536" s="21" t="n"/>
      <c r="C2536" s="21" t="n"/>
      <c r="D2536" s="21" t="n"/>
      <c r="E2536" s="21" t="n"/>
      <c r="F2536" s="21" t="n"/>
      <c r="G2536" s="21" t="n"/>
      <c r="H2536" s="21" t="n"/>
      <c r="I2536" s="21" t="n"/>
      <c r="J2536" s="21" t="n"/>
      <c r="K2536" s="21" t="n"/>
      <c r="L2536" s="21" t="n"/>
      <c r="M2536" s="21" t="n"/>
      <c r="N2536" s="21" t="n"/>
    </row>
    <row r="2537" ht="14.25" customHeight="1" s="474">
      <c r="A2537" s="603" t="n"/>
      <c r="B2537" s="21" t="n"/>
      <c r="C2537" s="21" t="n"/>
      <c r="D2537" s="21" t="n"/>
      <c r="E2537" s="21" t="n"/>
      <c r="F2537" s="21" t="n"/>
      <c r="G2537" s="21" t="n"/>
      <c r="H2537" s="21" t="n"/>
      <c r="I2537" s="21" t="n"/>
      <c r="J2537" s="21" t="n"/>
      <c r="K2537" s="21" t="n"/>
      <c r="L2537" s="21" t="n"/>
      <c r="M2537" s="21" t="n"/>
      <c r="N2537" s="21" t="n"/>
    </row>
    <row r="2538" ht="14.25" customHeight="1" s="474">
      <c r="A2538" s="603" t="n"/>
      <c r="B2538" s="21" t="n"/>
      <c r="C2538" s="21" t="n"/>
      <c r="D2538" s="21" t="n"/>
      <c r="E2538" s="21" t="n"/>
      <c r="F2538" s="21" t="n"/>
      <c r="G2538" s="21" t="n"/>
      <c r="H2538" s="21" t="n"/>
      <c r="I2538" s="21" t="n"/>
      <c r="J2538" s="21" t="n"/>
      <c r="K2538" s="21" t="n"/>
      <c r="L2538" s="21" t="n"/>
      <c r="M2538" s="21" t="n"/>
      <c r="N2538" s="21" t="n"/>
    </row>
    <row r="2539" ht="14.25" customHeight="1" s="474">
      <c r="A2539" s="603" t="n"/>
      <c r="B2539" s="21" t="n"/>
      <c r="C2539" s="21" t="n"/>
      <c r="D2539" s="21" t="n"/>
      <c r="E2539" s="21" t="n"/>
      <c r="F2539" s="21" t="n"/>
      <c r="G2539" s="21" t="n"/>
      <c r="H2539" s="21" t="n"/>
      <c r="I2539" s="21" t="n"/>
      <c r="J2539" s="21" t="n"/>
      <c r="K2539" s="21" t="n"/>
      <c r="L2539" s="21" t="n"/>
      <c r="M2539" s="21" t="n"/>
      <c r="N2539" s="21" t="n"/>
    </row>
    <row r="2540" ht="14.25" customHeight="1" s="474">
      <c r="A2540" s="603" t="n"/>
      <c r="B2540" s="21" t="n"/>
      <c r="C2540" s="21" t="n"/>
      <c r="D2540" s="21" t="n"/>
      <c r="E2540" s="21" t="n"/>
      <c r="F2540" s="21" t="n"/>
      <c r="G2540" s="21" t="n"/>
      <c r="H2540" s="21" t="n"/>
      <c r="I2540" s="21" t="n"/>
      <c r="J2540" s="21" t="n"/>
      <c r="K2540" s="21" t="n"/>
      <c r="L2540" s="21" t="n"/>
      <c r="M2540" s="21" t="n"/>
      <c r="N2540" s="21" t="n"/>
    </row>
    <row r="2541" ht="14.25" customHeight="1" s="474">
      <c r="A2541" s="603" t="n"/>
      <c r="B2541" s="21" t="n"/>
      <c r="C2541" s="21" t="n"/>
      <c r="D2541" s="21" t="n"/>
      <c r="E2541" s="21" t="n"/>
      <c r="F2541" s="21" t="n"/>
      <c r="G2541" s="21" t="n"/>
      <c r="H2541" s="21" t="n"/>
      <c r="I2541" s="21" t="n"/>
      <c r="J2541" s="21" t="n"/>
      <c r="K2541" s="21" t="n"/>
      <c r="L2541" s="21" t="n"/>
      <c r="M2541" s="21" t="n"/>
      <c r="N2541" s="21" t="n"/>
    </row>
    <row r="2542" ht="14.25" customHeight="1" s="474">
      <c r="A2542" s="603" t="n"/>
      <c r="B2542" s="21" t="n"/>
      <c r="C2542" s="21" t="n"/>
      <c r="D2542" s="21" t="n"/>
      <c r="E2542" s="21" t="n"/>
      <c r="F2542" s="21" t="n"/>
      <c r="G2542" s="21" t="n"/>
      <c r="H2542" s="21" t="n"/>
      <c r="I2542" s="21" t="n"/>
      <c r="J2542" s="21" t="n"/>
      <c r="K2542" s="21" t="n"/>
      <c r="L2542" s="21" t="n"/>
      <c r="M2542" s="21" t="n"/>
      <c r="N2542" s="21" t="n"/>
    </row>
    <row r="2543" ht="14.25" customHeight="1" s="474">
      <c r="A2543" s="603" t="n"/>
      <c r="B2543" s="21" t="n"/>
      <c r="C2543" s="21" t="n"/>
      <c r="D2543" s="21" t="n"/>
      <c r="E2543" s="21" t="n"/>
      <c r="F2543" s="21" t="n"/>
      <c r="G2543" s="21" t="n"/>
      <c r="H2543" s="21" t="n"/>
      <c r="I2543" s="21" t="n"/>
      <c r="J2543" s="21" t="n"/>
      <c r="K2543" s="21" t="n"/>
      <c r="L2543" s="21" t="n"/>
      <c r="M2543" s="21" t="n"/>
      <c r="N2543" s="21" t="n"/>
    </row>
    <row r="2544" ht="14.25" customHeight="1" s="474">
      <c r="A2544" s="603" t="n"/>
      <c r="B2544" s="21" t="n"/>
      <c r="C2544" s="21" t="n"/>
      <c r="D2544" s="21" t="n"/>
      <c r="E2544" s="21" t="n"/>
      <c r="F2544" s="21" t="n"/>
      <c r="G2544" s="21" t="n"/>
      <c r="H2544" s="21" t="n"/>
      <c r="I2544" s="21" t="n"/>
      <c r="J2544" s="21" t="n"/>
      <c r="K2544" s="21" t="n"/>
      <c r="L2544" s="21" t="n"/>
      <c r="M2544" s="21" t="n"/>
      <c r="N2544" s="21" t="n"/>
    </row>
    <row r="2545" ht="14.25" customHeight="1" s="474">
      <c r="A2545" s="603" t="n"/>
      <c r="B2545" s="21" t="n"/>
      <c r="C2545" s="21" t="n"/>
      <c r="D2545" s="21" t="n"/>
      <c r="E2545" s="21" t="n"/>
      <c r="F2545" s="21" t="n"/>
      <c r="G2545" s="21" t="n"/>
      <c r="H2545" s="21" t="n"/>
      <c r="I2545" s="21" t="n"/>
      <c r="J2545" s="21" t="n"/>
      <c r="K2545" s="21" t="n"/>
      <c r="L2545" s="21" t="n"/>
      <c r="M2545" s="21" t="n"/>
      <c r="N2545" s="21" t="n"/>
    </row>
    <row r="2546" ht="14.25" customHeight="1" s="474">
      <c r="A2546" s="603" t="n"/>
      <c r="B2546" s="21" t="n"/>
      <c r="C2546" s="21" t="n"/>
      <c r="D2546" s="21" t="n"/>
      <c r="E2546" s="21" t="n"/>
      <c r="F2546" s="21" t="n"/>
      <c r="G2546" s="21" t="n"/>
      <c r="H2546" s="21" t="n"/>
      <c r="I2546" s="21" t="n"/>
      <c r="J2546" s="21" t="n"/>
      <c r="K2546" s="21" t="n"/>
      <c r="L2546" s="21" t="n"/>
      <c r="M2546" s="21" t="n"/>
      <c r="N2546" s="21" t="n"/>
    </row>
    <row r="2547" ht="14.25" customHeight="1" s="474">
      <c r="A2547" s="603" t="n"/>
      <c r="B2547" s="21" t="n"/>
      <c r="C2547" s="21" t="n"/>
      <c r="D2547" s="21" t="n"/>
      <c r="E2547" s="21" t="n"/>
      <c r="F2547" s="21" t="n"/>
      <c r="G2547" s="21" t="n"/>
      <c r="H2547" s="21" t="n"/>
      <c r="I2547" s="21" t="n"/>
      <c r="J2547" s="21" t="n"/>
      <c r="K2547" s="21" t="n"/>
      <c r="L2547" s="21" t="n"/>
      <c r="M2547" s="21" t="n"/>
      <c r="N2547" s="21" t="n"/>
    </row>
    <row r="2548" ht="14.25" customHeight="1" s="474">
      <c r="A2548" s="603" t="n"/>
      <c r="B2548" s="21" t="n"/>
      <c r="C2548" s="21" t="n"/>
      <c r="D2548" s="21" t="n"/>
      <c r="E2548" s="21" t="n"/>
      <c r="F2548" s="21" t="n"/>
      <c r="G2548" s="21" t="n"/>
      <c r="H2548" s="21" t="n"/>
      <c r="I2548" s="21" t="n"/>
      <c r="J2548" s="21" t="n"/>
      <c r="K2548" s="21" t="n"/>
      <c r="L2548" s="21" t="n"/>
      <c r="M2548" s="21" t="n"/>
      <c r="N2548" s="21" t="n"/>
    </row>
    <row r="2549" ht="14.25" customHeight="1" s="474">
      <c r="A2549" s="603" t="n"/>
      <c r="B2549" s="21" t="n"/>
      <c r="C2549" s="21" t="n"/>
      <c r="D2549" s="21" t="n"/>
      <c r="E2549" s="21" t="n"/>
      <c r="F2549" s="21" t="n"/>
      <c r="G2549" s="21" t="n"/>
      <c r="H2549" s="21" t="n"/>
      <c r="I2549" s="21" t="n"/>
      <c r="J2549" s="21" t="n"/>
      <c r="K2549" s="21" t="n"/>
      <c r="L2549" s="21" t="n"/>
      <c r="M2549" s="21" t="n"/>
      <c r="N2549" s="21" t="n"/>
    </row>
    <row r="2550" ht="14.25" customHeight="1" s="474">
      <c r="A2550" s="603" t="n"/>
      <c r="B2550" s="21" t="n"/>
      <c r="C2550" s="21" t="n"/>
      <c r="D2550" s="21" t="n"/>
      <c r="E2550" s="21" t="n"/>
      <c r="F2550" s="21" t="n"/>
      <c r="G2550" s="21" t="n"/>
      <c r="H2550" s="21" t="n"/>
      <c r="I2550" s="21" t="n"/>
      <c r="J2550" s="21" t="n"/>
      <c r="K2550" s="21" t="n"/>
      <c r="L2550" s="21" t="n"/>
      <c r="M2550" s="21" t="n"/>
      <c r="N2550" s="21" t="n"/>
    </row>
    <row r="2551" ht="14.25" customHeight="1" s="474">
      <c r="A2551" s="603" t="n"/>
      <c r="B2551" s="21" t="n"/>
      <c r="C2551" s="21" t="n"/>
      <c r="D2551" s="21" t="n"/>
      <c r="E2551" s="21" t="n"/>
      <c r="F2551" s="21" t="n"/>
      <c r="G2551" s="21" t="n"/>
      <c r="H2551" s="21" t="n"/>
      <c r="I2551" s="21" t="n"/>
      <c r="J2551" s="21" t="n"/>
      <c r="K2551" s="21" t="n"/>
      <c r="L2551" s="21" t="n"/>
      <c r="M2551" s="21" t="n"/>
      <c r="N2551" s="21" t="n"/>
    </row>
    <row r="2552" ht="14.25" customHeight="1" s="474">
      <c r="A2552" s="603" t="n"/>
      <c r="B2552" s="21" t="n"/>
      <c r="C2552" s="21" t="n"/>
      <c r="D2552" s="21" t="n"/>
      <c r="E2552" s="21" t="n"/>
      <c r="F2552" s="21" t="n"/>
      <c r="G2552" s="21" t="n"/>
      <c r="H2552" s="21" t="n"/>
      <c r="I2552" s="21" t="n"/>
      <c r="J2552" s="21" t="n"/>
      <c r="K2552" s="21" t="n"/>
      <c r="L2552" s="21" t="n"/>
      <c r="M2552" s="21" t="n"/>
      <c r="N2552" s="21" t="n"/>
    </row>
    <row r="2553" ht="14.25" customHeight="1" s="474">
      <c r="A2553" s="603" t="n"/>
      <c r="B2553" s="21" t="n"/>
      <c r="C2553" s="21" t="n"/>
      <c r="D2553" s="21" t="n"/>
      <c r="E2553" s="21" t="n"/>
      <c r="F2553" s="21" t="n"/>
      <c r="G2553" s="21" t="n"/>
      <c r="H2553" s="21" t="n"/>
      <c r="I2553" s="21" t="n"/>
      <c r="J2553" s="21" t="n"/>
      <c r="K2553" s="21" t="n"/>
      <c r="L2553" s="21" t="n"/>
      <c r="M2553" s="21" t="n"/>
      <c r="N2553" s="21" t="n"/>
    </row>
    <row r="2554" ht="14.25" customHeight="1" s="474">
      <c r="A2554" s="603" t="n"/>
      <c r="B2554" s="21" t="n"/>
      <c r="C2554" s="21" t="n"/>
      <c r="D2554" s="21" t="n"/>
      <c r="E2554" s="21" t="n"/>
      <c r="F2554" s="21" t="n"/>
      <c r="G2554" s="21" t="n"/>
      <c r="H2554" s="21" t="n"/>
      <c r="I2554" s="21" t="n"/>
      <c r="J2554" s="21" t="n"/>
      <c r="K2554" s="21" t="n"/>
      <c r="L2554" s="21" t="n"/>
      <c r="M2554" s="21" t="n"/>
      <c r="N2554" s="21" t="n"/>
    </row>
    <row r="2555" ht="14.25" customHeight="1" s="474">
      <c r="A2555" s="603" t="n"/>
      <c r="B2555" s="21" t="n"/>
      <c r="C2555" s="21" t="n"/>
      <c r="D2555" s="21" t="n"/>
      <c r="E2555" s="21" t="n"/>
      <c r="F2555" s="21" t="n"/>
      <c r="G2555" s="21" t="n"/>
      <c r="H2555" s="21" t="n"/>
      <c r="I2555" s="21" t="n"/>
      <c r="J2555" s="21" t="n"/>
      <c r="K2555" s="21" t="n"/>
      <c r="L2555" s="21" t="n"/>
      <c r="M2555" s="21" t="n"/>
      <c r="N2555" s="21" t="n"/>
    </row>
    <row r="2556" ht="14.25" customHeight="1" s="474">
      <c r="A2556" s="603" t="n"/>
      <c r="B2556" s="21" t="n"/>
      <c r="C2556" s="21" t="n"/>
      <c r="D2556" s="21" t="n"/>
      <c r="E2556" s="21" t="n"/>
      <c r="F2556" s="21" t="n"/>
      <c r="G2556" s="21" t="n"/>
      <c r="H2556" s="21" t="n"/>
      <c r="I2556" s="21" t="n"/>
      <c r="J2556" s="21" t="n"/>
      <c r="K2556" s="21" t="n"/>
      <c r="L2556" s="21" t="n"/>
      <c r="M2556" s="21" t="n"/>
      <c r="N2556" s="21" t="n"/>
    </row>
    <row r="2557" ht="14.25" customHeight="1" s="474">
      <c r="A2557" s="603" t="n"/>
      <c r="B2557" s="21" t="n"/>
      <c r="C2557" s="21" t="n"/>
      <c r="D2557" s="21" t="n"/>
      <c r="E2557" s="21" t="n"/>
      <c r="F2557" s="21" t="n"/>
      <c r="G2557" s="21" t="n"/>
      <c r="H2557" s="21" t="n"/>
      <c r="I2557" s="21" t="n"/>
      <c r="J2557" s="21" t="n"/>
      <c r="K2557" s="21" t="n"/>
      <c r="L2557" s="21" t="n"/>
      <c r="M2557" s="21" t="n"/>
      <c r="N2557" s="21" t="n"/>
    </row>
    <row r="2558" ht="14.25" customHeight="1" s="474">
      <c r="A2558" s="603" t="n"/>
      <c r="B2558" s="21" t="n"/>
      <c r="C2558" s="21" t="n"/>
      <c r="D2558" s="21" t="n"/>
      <c r="E2558" s="21" t="n"/>
      <c r="F2558" s="21" t="n"/>
      <c r="G2558" s="21" t="n"/>
      <c r="H2558" s="21" t="n"/>
      <c r="I2558" s="21" t="n"/>
      <c r="J2558" s="21" t="n"/>
      <c r="K2558" s="21" t="n"/>
      <c r="L2558" s="21" t="n"/>
      <c r="M2558" s="21" t="n"/>
      <c r="N2558" s="21" t="n"/>
    </row>
    <row r="2559" ht="14.25" customHeight="1" s="474">
      <c r="A2559" s="603" t="n"/>
      <c r="B2559" s="21" t="n"/>
      <c r="C2559" s="21" t="n"/>
      <c r="D2559" s="21" t="n"/>
      <c r="E2559" s="21" t="n"/>
      <c r="F2559" s="21" t="n"/>
      <c r="G2559" s="21" t="n"/>
      <c r="H2559" s="21" t="n"/>
      <c r="I2559" s="21" t="n"/>
      <c r="J2559" s="21" t="n"/>
      <c r="K2559" s="21" t="n"/>
      <c r="L2559" s="21" t="n"/>
      <c r="M2559" s="21" t="n"/>
      <c r="N2559" s="21" t="n"/>
    </row>
    <row r="2560" ht="14.25" customHeight="1" s="474">
      <c r="A2560" s="603" t="n"/>
      <c r="B2560" s="21" t="n"/>
      <c r="C2560" s="21" t="n"/>
      <c r="D2560" s="21" t="n"/>
      <c r="E2560" s="21" t="n"/>
      <c r="F2560" s="21" t="n"/>
      <c r="G2560" s="21" t="n"/>
      <c r="H2560" s="21" t="n"/>
      <c r="I2560" s="21" t="n"/>
      <c r="J2560" s="21" t="n"/>
      <c r="K2560" s="21" t="n"/>
      <c r="L2560" s="21" t="n"/>
      <c r="M2560" s="21" t="n"/>
      <c r="N2560" s="21" t="n"/>
    </row>
    <row r="2561" ht="14.25" customHeight="1" s="474">
      <c r="A2561" s="603" t="n"/>
      <c r="B2561" s="21" t="n"/>
      <c r="C2561" s="21" t="n"/>
      <c r="D2561" s="21" t="n"/>
      <c r="E2561" s="21" t="n"/>
      <c r="F2561" s="21" t="n"/>
      <c r="G2561" s="21" t="n"/>
      <c r="H2561" s="21" t="n"/>
      <c r="I2561" s="21" t="n"/>
      <c r="J2561" s="21" t="n"/>
      <c r="K2561" s="21" t="n"/>
      <c r="L2561" s="21" t="n"/>
      <c r="M2561" s="21" t="n"/>
      <c r="N2561" s="21" t="n"/>
    </row>
    <row r="2562" ht="14.25" customHeight="1" s="474">
      <c r="A2562" s="603" t="n"/>
      <c r="B2562" s="21" t="n"/>
      <c r="C2562" s="21" t="n"/>
      <c r="D2562" s="21" t="n"/>
      <c r="E2562" s="21" t="n"/>
      <c r="F2562" s="21" t="n"/>
      <c r="G2562" s="21" t="n"/>
      <c r="H2562" s="21" t="n"/>
      <c r="I2562" s="21" t="n"/>
      <c r="J2562" s="21" t="n"/>
      <c r="K2562" s="21" t="n"/>
      <c r="L2562" s="21" t="n"/>
      <c r="M2562" s="21" t="n"/>
      <c r="N2562" s="21" t="n"/>
    </row>
    <row r="2563" ht="14.25" customHeight="1" s="474">
      <c r="A2563" s="603" t="n"/>
      <c r="B2563" s="21" t="n"/>
      <c r="C2563" s="21" t="n"/>
      <c r="D2563" s="21" t="n"/>
      <c r="E2563" s="21" t="n"/>
      <c r="F2563" s="21" t="n"/>
      <c r="G2563" s="21" t="n"/>
      <c r="H2563" s="21" t="n"/>
      <c r="I2563" s="21" t="n"/>
      <c r="J2563" s="21" t="n"/>
      <c r="K2563" s="21" t="n"/>
      <c r="L2563" s="21" t="n"/>
      <c r="M2563" s="21" t="n"/>
      <c r="N2563" s="21" t="n"/>
    </row>
    <row r="2564" ht="14.25" customHeight="1" s="474">
      <c r="A2564" s="603" t="n"/>
      <c r="B2564" s="21" t="n"/>
      <c r="C2564" s="21" t="n"/>
      <c r="D2564" s="21" t="n"/>
      <c r="E2564" s="21" t="n"/>
      <c r="F2564" s="21" t="n"/>
      <c r="G2564" s="21" t="n"/>
      <c r="H2564" s="21" t="n"/>
      <c r="I2564" s="21" t="n"/>
      <c r="J2564" s="21" t="n"/>
      <c r="K2564" s="21" t="n"/>
      <c r="L2564" s="21" t="n"/>
      <c r="M2564" s="21" t="n"/>
      <c r="N2564" s="21" t="n"/>
    </row>
    <row r="2565" ht="14.25" customHeight="1" s="474">
      <c r="A2565" s="603" t="n"/>
      <c r="B2565" s="21" t="n"/>
      <c r="C2565" s="21" t="n"/>
      <c r="D2565" s="21" t="n"/>
      <c r="E2565" s="21" t="n"/>
      <c r="F2565" s="21" t="n"/>
      <c r="G2565" s="21" t="n"/>
      <c r="H2565" s="21" t="n"/>
      <c r="I2565" s="21" t="n"/>
      <c r="J2565" s="21" t="n"/>
      <c r="K2565" s="21" t="n"/>
      <c r="L2565" s="21" t="n"/>
      <c r="M2565" s="21" t="n"/>
      <c r="N2565" s="21" t="n"/>
    </row>
    <row r="2566" ht="14.25" customHeight="1" s="474">
      <c r="A2566" s="603" t="n"/>
      <c r="B2566" s="21" t="n"/>
      <c r="C2566" s="21" t="n"/>
      <c r="D2566" s="21" t="n"/>
      <c r="E2566" s="21" t="n"/>
      <c r="F2566" s="21" t="n"/>
      <c r="G2566" s="21" t="n"/>
      <c r="H2566" s="21" t="n"/>
      <c r="I2566" s="21" t="n"/>
      <c r="J2566" s="21" t="n"/>
      <c r="K2566" s="21" t="n"/>
      <c r="L2566" s="21" t="n"/>
      <c r="M2566" s="21" t="n"/>
      <c r="N2566" s="21" t="n"/>
    </row>
    <row r="2567" ht="14.25" customHeight="1" s="474">
      <c r="A2567" s="603" t="n"/>
      <c r="B2567" s="21" t="n"/>
      <c r="C2567" s="21" t="n"/>
      <c r="D2567" s="21" t="n"/>
      <c r="E2567" s="21" t="n"/>
      <c r="F2567" s="21" t="n"/>
      <c r="G2567" s="21" t="n"/>
      <c r="H2567" s="21" t="n"/>
      <c r="I2567" s="21" t="n"/>
      <c r="J2567" s="21" t="n"/>
      <c r="K2567" s="21" t="n"/>
      <c r="L2567" s="21" t="n"/>
      <c r="M2567" s="21" t="n"/>
      <c r="N2567" s="21" t="n"/>
    </row>
    <row r="2568" ht="14.25" customHeight="1" s="474">
      <c r="A2568" s="603" t="n"/>
      <c r="B2568" s="21" t="n"/>
      <c r="C2568" s="21" t="n"/>
      <c r="D2568" s="21" t="n"/>
      <c r="E2568" s="21" t="n"/>
      <c r="F2568" s="21" t="n"/>
      <c r="G2568" s="21" t="n"/>
      <c r="H2568" s="21" t="n"/>
      <c r="I2568" s="21" t="n"/>
      <c r="J2568" s="21" t="n"/>
      <c r="K2568" s="21" t="n"/>
      <c r="L2568" s="21" t="n"/>
      <c r="M2568" s="21" t="n"/>
      <c r="N2568" s="21" t="n"/>
    </row>
    <row r="2569" ht="14.25" customHeight="1" s="474">
      <c r="A2569" s="603" t="n"/>
      <c r="B2569" s="21" t="n"/>
      <c r="C2569" s="21" t="n"/>
      <c r="D2569" s="21" t="n"/>
      <c r="E2569" s="21" t="n"/>
      <c r="F2569" s="21" t="n"/>
      <c r="G2569" s="21" t="n"/>
      <c r="H2569" s="21" t="n"/>
      <c r="I2569" s="21" t="n"/>
      <c r="J2569" s="21" t="n"/>
      <c r="K2569" s="21" t="n"/>
      <c r="L2569" s="21" t="n"/>
      <c r="M2569" s="21" t="n"/>
      <c r="N2569" s="21" t="n"/>
    </row>
    <row r="2570" ht="14.25" customHeight="1" s="474">
      <c r="A2570" s="603" t="n"/>
      <c r="B2570" s="21" t="n"/>
      <c r="C2570" s="21" t="n"/>
      <c r="D2570" s="21" t="n"/>
      <c r="E2570" s="21" t="n"/>
      <c r="F2570" s="21" t="n"/>
      <c r="G2570" s="21" t="n"/>
      <c r="H2570" s="21" t="n"/>
      <c r="I2570" s="21" t="n"/>
      <c r="J2570" s="21" t="n"/>
      <c r="K2570" s="21" t="n"/>
      <c r="L2570" s="21" t="n"/>
      <c r="M2570" s="21" t="n"/>
      <c r="N2570" s="21" t="n"/>
    </row>
    <row r="2571" ht="14.25" customHeight="1" s="474">
      <c r="A2571" s="603" t="n"/>
      <c r="B2571" s="21" t="n"/>
      <c r="C2571" s="21" t="n"/>
      <c r="D2571" s="21" t="n"/>
      <c r="E2571" s="21" t="n"/>
      <c r="F2571" s="21" t="n"/>
      <c r="G2571" s="21" t="n"/>
      <c r="H2571" s="21" t="n"/>
      <c r="I2571" s="21" t="n"/>
      <c r="J2571" s="21" t="n"/>
      <c r="K2571" s="21" t="n"/>
      <c r="L2571" s="21" t="n"/>
      <c r="M2571" s="21" t="n"/>
      <c r="N2571" s="21" t="n"/>
    </row>
    <row r="2572" ht="14.25" customHeight="1" s="474">
      <c r="A2572" s="603" t="n"/>
      <c r="B2572" s="21" t="n"/>
      <c r="C2572" s="21" t="n"/>
      <c r="D2572" s="21" t="n"/>
      <c r="E2572" s="21" t="n"/>
      <c r="F2572" s="21" t="n"/>
      <c r="G2572" s="21" t="n"/>
      <c r="H2572" s="21" t="n"/>
      <c r="I2572" s="21" t="n"/>
      <c r="J2572" s="21" t="n"/>
      <c r="K2572" s="21" t="n"/>
      <c r="L2572" s="21" t="n"/>
      <c r="M2572" s="21" t="n"/>
      <c r="N2572" s="21" t="n"/>
    </row>
    <row r="2573" ht="14.25" customHeight="1" s="474">
      <c r="A2573" s="603" t="n"/>
      <c r="B2573" s="21" t="n"/>
      <c r="C2573" s="21" t="n"/>
      <c r="D2573" s="21" t="n"/>
      <c r="E2573" s="21" t="n"/>
      <c r="F2573" s="21" t="n"/>
      <c r="G2573" s="21" t="n"/>
      <c r="H2573" s="21" t="n"/>
      <c r="I2573" s="21" t="n"/>
      <c r="J2573" s="21" t="n"/>
      <c r="K2573" s="21" t="n"/>
      <c r="L2573" s="21" t="n"/>
      <c r="M2573" s="21" t="n"/>
      <c r="N2573" s="21" t="n"/>
    </row>
    <row r="2574" ht="14.25" customHeight="1" s="474">
      <c r="A2574" s="603" t="n"/>
      <c r="B2574" s="21" t="n"/>
      <c r="C2574" s="21" t="n"/>
      <c r="D2574" s="21" t="n"/>
      <c r="E2574" s="21" t="n"/>
      <c r="F2574" s="21" t="n"/>
      <c r="G2574" s="21" t="n"/>
      <c r="H2574" s="21" t="n"/>
      <c r="I2574" s="21" t="n"/>
      <c r="J2574" s="21" t="n"/>
      <c r="K2574" s="21" t="n"/>
      <c r="L2574" s="21" t="n"/>
      <c r="M2574" s="21" t="n"/>
      <c r="N2574" s="21" t="n"/>
    </row>
    <row r="2575" ht="14.25" customHeight="1" s="474">
      <c r="A2575" s="603" t="n"/>
      <c r="B2575" s="21" t="n"/>
      <c r="C2575" s="21" t="n"/>
      <c r="D2575" s="21" t="n"/>
      <c r="E2575" s="21" t="n"/>
      <c r="F2575" s="21" t="n"/>
      <c r="G2575" s="21" t="n"/>
      <c r="H2575" s="21" t="n"/>
      <c r="I2575" s="21" t="n"/>
      <c r="J2575" s="21" t="n"/>
      <c r="K2575" s="21" t="n"/>
      <c r="L2575" s="21" t="n"/>
      <c r="M2575" s="21" t="n"/>
      <c r="N2575" s="21" t="n"/>
    </row>
    <row r="2576" ht="14.25" customHeight="1" s="474">
      <c r="A2576" s="603" t="n"/>
      <c r="B2576" s="21" t="n"/>
      <c r="C2576" s="21" t="n"/>
      <c r="D2576" s="21" t="n"/>
      <c r="E2576" s="21" t="n"/>
      <c r="F2576" s="21" t="n"/>
      <c r="G2576" s="21" t="n"/>
      <c r="H2576" s="21" t="n"/>
      <c r="I2576" s="21" t="n"/>
      <c r="J2576" s="21" t="n"/>
      <c r="K2576" s="21" t="n"/>
      <c r="L2576" s="21" t="n"/>
      <c r="M2576" s="21" t="n"/>
      <c r="N2576" s="21" t="n"/>
    </row>
    <row r="2577" ht="14.25" customHeight="1" s="474">
      <c r="A2577" s="603" t="n"/>
      <c r="B2577" s="21" t="n"/>
      <c r="C2577" s="21" t="n"/>
      <c r="D2577" s="21" t="n"/>
      <c r="E2577" s="21" t="n"/>
      <c r="F2577" s="21" t="n"/>
      <c r="G2577" s="21" t="n"/>
      <c r="H2577" s="21" t="n"/>
      <c r="I2577" s="21" t="n"/>
      <c r="J2577" s="21" t="n"/>
      <c r="K2577" s="21" t="n"/>
      <c r="L2577" s="21" t="n"/>
      <c r="M2577" s="21" t="n"/>
      <c r="N2577" s="21" t="n"/>
    </row>
    <row r="2578" ht="14.25" customHeight="1" s="474">
      <c r="A2578" s="603" t="n"/>
      <c r="B2578" s="21" t="n"/>
      <c r="C2578" s="21" t="n"/>
      <c r="D2578" s="21" t="n"/>
      <c r="E2578" s="21" t="n"/>
      <c r="F2578" s="21" t="n"/>
      <c r="G2578" s="21" t="n"/>
      <c r="H2578" s="21" t="n"/>
      <c r="I2578" s="21" t="n"/>
      <c r="J2578" s="21" t="n"/>
      <c r="K2578" s="21" t="n"/>
      <c r="L2578" s="21" t="n"/>
      <c r="M2578" s="21" t="n"/>
      <c r="N2578" s="21" t="n"/>
    </row>
    <row r="2579" ht="14.25" customHeight="1" s="474">
      <c r="A2579" s="603" t="n"/>
      <c r="B2579" s="21" t="n"/>
      <c r="C2579" s="21" t="n"/>
      <c r="D2579" s="21" t="n"/>
      <c r="E2579" s="21" t="n"/>
      <c r="F2579" s="21" t="n"/>
      <c r="G2579" s="21" t="n"/>
      <c r="H2579" s="21" t="n"/>
      <c r="I2579" s="21" t="n"/>
      <c r="J2579" s="21" t="n"/>
      <c r="K2579" s="21" t="n"/>
      <c r="L2579" s="21" t="n"/>
      <c r="M2579" s="21" t="n"/>
      <c r="N2579" s="21" t="n"/>
    </row>
    <row r="2580" ht="14.25" customHeight="1" s="474">
      <c r="A2580" s="603" t="n"/>
      <c r="B2580" s="21" t="n"/>
      <c r="C2580" s="21" t="n"/>
      <c r="D2580" s="21" t="n"/>
      <c r="E2580" s="21" t="n"/>
      <c r="F2580" s="21" t="n"/>
      <c r="G2580" s="21" t="n"/>
      <c r="H2580" s="21" t="n"/>
      <c r="I2580" s="21" t="n"/>
      <c r="J2580" s="21" t="n"/>
      <c r="K2580" s="21" t="n"/>
      <c r="L2580" s="21" t="n"/>
      <c r="M2580" s="21" t="n"/>
      <c r="N2580" s="21" t="n"/>
    </row>
    <row r="2581" ht="14.25" customHeight="1" s="474">
      <c r="A2581" s="603" t="n"/>
      <c r="B2581" s="21" t="n"/>
      <c r="C2581" s="21" t="n"/>
      <c r="D2581" s="21" t="n"/>
      <c r="E2581" s="21" t="n"/>
      <c r="F2581" s="21" t="n"/>
      <c r="G2581" s="21" t="n"/>
      <c r="H2581" s="21" t="n"/>
      <c r="I2581" s="21" t="n"/>
      <c r="J2581" s="21" t="n"/>
      <c r="K2581" s="21" t="n"/>
      <c r="L2581" s="21" t="n"/>
      <c r="M2581" s="21" t="n"/>
      <c r="N2581" s="21" t="n"/>
    </row>
    <row r="2582" ht="14.25" customHeight="1" s="474">
      <c r="A2582" s="603" t="n"/>
      <c r="B2582" s="21" t="n"/>
      <c r="C2582" s="21" t="n"/>
      <c r="D2582" s="21" t="n"/>
      <c r="E2582" s="21" t="n"/>
      <c r="F2582" s="21" t="n"/>
      <c r="G2582" s="21" t="n"/>
      <c r="H2582" s="21" t="n"/>
      <c r="I2582" s="21" t="n"/>
      <c r="J2582" s="21" t="n"/>
      <c r="K2582" s="21" t="n"/>
      <c r="L2582" s="21" t="n"/>
      <c r="M2582" s="21" t="n"/>
      <c r="N2582" s="21" t="n"/>
    </row>
    <row r="2583" ht="14.25" customHeight="1" s="474">
      <c r="A2583" s="603" t="n"/>
      <c r="B2583" s="21" t="n"/>
      <c r="C2583" s="21" t="n"/>
      <c r="D2583" s="21" t="n"/>
      <c r="E2583" s="21" t="n"/>
      <c r="F2583" s="21" t="n"/>
      <c r="G2583" s="21" t="n"/>
      <c r="H2583" s="21" t="n"/>
      <c r="I2583" s="21" t="n"/>
      <c r="J2583" s="21" t="n"/>
      <c r="K2583" s="21" t="n"/>
      <c r="L2583" s="21" t="n"/>
      <c r="M2583" s="21" t="n"/>
      <c r="N2583" s="21" t="n"/>
    </row>
    <row r="2584" ht="14.25" customHeight="1" s="474">
      <c r="A2584" s="603" t="n"/>
      <c r="B2584" s="21" t="n"/>
      <c r="C2584" s="21" t="n"/>
      <c r="D2584" s="21" t="n"/>
      <c r="E2584" s="21" t="n"/>
      <c r="F2584" s="21" t="n"/>
      <c r="G2584" s="21" t="n"/>
      <c r="H2584" s="21" t="n"/>
      <c r="I2584" s="21" t="n"/>
      <c r="J2584" s="21" t="n"/>
      <c r="K2584" s="21" t="n"/>
      <c r="L2584" s="21" t="n"/>
      <c r="M2584" s="21" t="n"/>
      <c r="N2584" s="21" t="n"/>
    </row>
    <row r="2585" ht="14.25" customHeight="1" s="474">
      <c r="A2585" s="603" t="n"/>
      <c r="B2585" s="21" t="n"/>
      <c r="C2585" s="21" t="n"/>
      <c r="D2585" s="21" t="n"/>
      <c r="E2585" s="21" t="n"/>
      <c r="F2585" s="21" t="n"/>
      <c r="G2585" s="21" t="n"/>
      <c r="H2585" s="21" t="n"/>
      <c r="I2585" s="21" t="n"/>
      <c r="J2585" s="21" t="n"/>
      <c r="K2585" s="21" t="n"/>
      <c r="L2585" s="21" t="n"/>
      <c r="M2585" s="21" t="n"/>
      <c r="N2585" s="21" t="n"/>
    </row>
    <row r="2586" ht="14.25" customHeight="1" s="474">
      <c r="A2586" s="603" t="n"/>
      <c r="B2586" s="21" t="n"/>
      <c r="C2586" s="21" t="n"/>
      <c r="D2586" s="21" t="n"/>
      <c r="E2586" s="21" t="n"/>
      <c r="F2586" s="21" t="n"/>
      <c r="G2586" s="21" t="n"/>
      <c r="H2586" s="21" t="n"/>
      <c r="I2586" s="21" t="n"/>
      <c r="J2586" s="21" t="n"/>
      <c r="K2586" s="21" t="n"/>
      <c r="L2586" s="21" t="n"/>
      <c r="M2586" s="21" t="n"/>
      <c r="N2586" s="21" t="n"/>
    </row>
    <row r="2587" ht="14.25" customHeight="1" s="474">
      <c r="A2587" s="603" t="n"/>
      <c r="B2587" s="21" t="n"/>
      <c r="C2587" s="21" t="n"/>
      <c r="D2587" s="21" t="n"/>
      <c r="E2587" s="21" t="n"/>
      <c r="F2587" s="21" t="n"/>
      <c r="G2587" s="21" t="n"/>
      <c r="H2587" s="21" t="n"/>
      <c r="I2587" s="21" t="n"/>
      <c r="J2587" s="21" t="n"/>
      <c r="K2587" s="21" t="n"/>
      <c r="L2587" s="21" t="n"/>
      <c r="M2587" s="21" t="n"/>
      <c r="N2587" s="21" t="n"/>
    </row>
    <row r="2588" ht="14.25" customHeight="1" s="474">
      <c r="A2588" s="603" t="n"/>
      <c r="B2588" s="21" t="n"/>
      <c r="C2588" s="21" t="n"/>
      <c r="D2588" s="21" t="n"/>
      <c r="E2588" s="21" t="n"/>
      <c r="F2588" s="21" t="n"/>
      <c r="G2588" s="21" t="n"/>
      <c r="H2588" s="21" t="n"/>
      <c r="I2588" s="21" t="n"/>
      <c r="J2588" s="21" t="n"/>
      <c r="K2588" s="21" t="n"/>
      <c r="L2588" s="21" t="n"/>
      <c r="M2588" s="21" t="n"/>
      <c r="N2588" s="21" t="n"/>
    </row>
    <row r="2589" ht="14.25" customHeight="1" s="474">
      <c r="A2589" s="603" t="n"/>
      <c r="B2589" s="21" t="n"/>
      <c r="C2589" s="21" t="n"/>
      <c r="D2589" s="21" t="n"/>
      <c r="E2589" s="21" t="n"/>
      <c r="F2589" s="21" t="n"/>
      <c r="G2589" s="21" t="n"/>
      <c r="H2589" s="21" t="n"/>
      <c r="I2589" s="21" t="n"/>
      <c r="J2589" s="21" t="n"/>
      <c r="K2589" s="21" t="n"/>
      <c r="L2589" s="21" t="n"/>
      <c r="M2589" s="21" t="n"/>
      <c r="N2589" s="21" t="n"/>
    </row>
    <row r="2590" ht="14.25" customHeight="1" s="474">
      <c r="A2590" s="603" t="n"/>
      <c r="B2590" s="21" t="n"/>
      <c r="C2590" s="21" t="n"/>
      <c r="D2590" s="21" t="n"/>
      <c r="E2590" s="21" t="n"/>
      <c r="F2590" s="21" t="n"/>
      <c r="G2590" s="21" t="n"/>
      <c r="H2590" s="21" t="n"/>
      <c r="I2590" s="21" t="n"/>
      <c r="J2590" s="21" t="n"/>
      <c r="K2590" s="21" t="n"/>
      <c r="L2590" s="21" t="n"/>
      <c r="M2590" s="21" t="n"/>
      <c r="N2590" s="21" t="n"/>
    </row>
    <row r="2591" ht="14.25" customHeight="1" s="474">
      <c r="A2591" s="603" t="n"/>
      <c r="B2591" s="21" t="n"/>
      <c r="C2591" s="21" t="n"/>
      <c r="D2591" s="21" t="n"/>
      <c r="E2591" s="21" t="n"/>
      <c r="F2591" s="21" t="n"/>
      <c r="G2591" s="21" t="n"/>
      <c r="H2591" s="21" t="n"/>
      <c r="I2591" s="21" t="n"/>
      <c r="J2591" s="21" t="n"/>
      <c r="K2591" s="21" t="n"/>
      <c r="L2591" s="21" t="n"/>
      <c r="M2591" s="21" t="n"/>
      <c r="N2591" s="21" t="n"/>
    </row>
    <row r="2592" ht="14.25" customHeight="1" s="474">
      <c r="A2592" s="603" t="n"/>
      <c r="B2592" s="21" t="n"/>
      <c r="C2592" s="21" t="n"/>
      <c r="D2592" s="21" t="n"/>
      <c r="E2592" s="21" t="n"/>
      <c r="F2592" s="21" t="n"/>
      <c r="G2592" s="21" t="n"/>
      <c r="H2592" s="21" t="n"/>
      <c r="I2592" s="21" t="n"/>
      <c r="J2592" s="21" t="n"/>
      <c r="K2592" s="21" t="n"/>
      <c r="L2592" s="21" t="n"/>
      <c r="M2592" s="21" t="n"/>
      <c r="N2592" s="21" t="n"/>
    </row>
    <row r="2593" ht="14.25" customHeight="1" s="474">
      <c r="A2593" s="603" t="n"/>
      <c r="B2593" s="21" t="n"/>
      <c r="C2593" s="21" t="n"/>
      <c r="D2593" s="21" t="n"/>
      <c r="E2593" s="21" t="n"/>
      <c r="F2593" s="21" t="n"/>
      <c r="G2593" s="21" t="n"/>
      <c r="H2593" s="21" t="n"/>
      <c r="I2593" s="21" t="n"/>
      <c r="J2593" s="21" t="n"/>
      <c r="K2593" s="21" t="n"/>
      <c r="L2593" s="21" t="n"/>
      <c r="M2593" s="21" t="n"/>
      <c r="N2593" s="21" t="n"/>
    </row>
    <row r="2594" ht="14.25" customHeight="1" s="474">
      <c r="A2594" s="603" t="n"/>
      <c r="B2594" s="21" t="n"/>
      <c r="C2594" s="21" t="n"/>
      <c r="D2594" s="21" t="n"/>
      <c r="E2594" s="21" t="n"/>
      <c r="F2594" s="21" t="n"/>
      <c r="G2594" s="21" t="n"/>
      <c r="H2594" s="21" t="n"/>
      <c r="I2594" s="21" t="n"/>
      <c r="J2594" s="21" t="n"/>
      <c r="K2594" s="21" t="n"/>
      <c r="L2594" s="21" t="n"/>
      <c r="M2594" s="21" t="n"/>
      <c r="N2594" s="21" t="n"/>
    </row>
    <row r="2595" ht="14.25" customHeight="1" s="474">
      <c r="A2595" s="603" t="n"/>
      <c r="B2595" s="21" t="n"/>
      <c r="C2595" s="21" t="n"/>
      <c r="D2595" s="21" t="n"/>
      <c r="E2595" s="21" t="n"/>
      <c r="F2595" s="21" t="n"/>
      <c r="G2595" s="21" t="n"/>
      <c r="H2595" s="21" t="n"/>
      <c r="I2595" s="21" t="n"/>
      <c r="J2595" s="21" t="n"/>
      <c r="K2595" s="21" t="n"/>
      <c r="L2595" s="21" t="n"/>
      <c r="M2595" s="21" t="n"/>
      <c r="N2595" s="21" t="n"/>
    </row>
    <row r="2596" ht="14.25" customHeight="1" s="474">
      <c r="A2596" s="603" t="n"/>
      <c r="B2596" s="21" t="n"/>
      <c r="C2596" s="21" t="n"/>
      <c r="D2596" s="21" t="n"/>
      <c r="E2596" s="21" t="n"/>
      <c r="F2596" s="21" t="n"/>
      <c r="G2596" s="21" t="n"/>
      <c r="H2596" s="21" t="n"/>
      <c r="I2596" s="21" t="n"/>
      <c r="J2596" s="21" t="n"/>
      <c r="K2596" s="21" t="n"/>
      <c r="L2596" s="21" t="n"/>
      <c r="M2596" s="21" t="n"/>
      <c r="N2596" s="21" t="n"/>
    </row>
    <row r="2597" ht="14.25" customHeight="1" s="474">
      <c r="A2597" s="603" t="n"/>
      <c r="B2597" s="21" t="n"/>
      <c r="C2597" s="21" t="n"/>
      <c r="D2597" s="21" t="n"/>
      <c r="E2597" s="21" t="n"/>
      <c r="F2597" s="21" t="n"/>
      <c r="G2597" s="21" t="n"/>
      <c r="H2597" s="21" t="n"/>
      <c r="I2597" s="21" t="n"/>
      <c r="J2597" s="21" t="n"/>
      <c r="K2597" s="21" t="n"/>
      <c r="L2597" s="21" t="n"/>
      <c r="M2597" s="21" t="n"/>
      <c r="N2597" s="21" t="n"/>
    </row>
    <row r="2598" ht="14.25" customHeight="1" s="474">
      <c r="A2598" s="603" t="n"/>
      <c r="B2598" s="21" t="n"/>
      <c r="C2598" s="21" t="n"/>
      <c r="D2598" s="21" t="n"/>
      <c r="E2598" s="21" t="n"/>
      <c r="F2598" s="21" t="n"/>
      <c r="G2598" s="21" t="n"/>
      <c r="H2598" s="21" t="n"/>
      <c r="I2598" s="21" t="n"/>
      <c r="J2598" s="21" t="n"/>
      <c r="K2598" s="21" t="n"/>
      <c r="L2598" s="21" t="n"/>
      <c r="M2598" s="21" t="n"/>
      <c r="N2598" s="21" t="n"/>
    </row>
    <row r="2599" ht="14.25" customHeight="1" s="474">
      <c r="A2599" s="603" t="n"/>
      <c r="B2599" s="21" t="n"/>
      <c r="C2599" s="21" t="n"/>
      <c r="D2599" s="21" t="n"/>
      <c r="E2599" s="21" t="n"/>
      <c r="F2599" s="21" t="n"/>
      <c r="G2599" s="21" t="n"/>
      <c r="H2599" s="21" t="n"/>
      <c r="I2599" s="21" t="n"/>
      <c r="J2599" s="21" t="n"/>
      <c r="K2599" s="21" t="n"/>
      <c r="L2599" s="21" t="n"/>
      <c r="M2599" s="21" t="n"/>
      <c r="N2599" s="21" t="n"/>
    </row>
    <row r="2600" ht="14.25" customHeight="1" s="474">
      <c r="A2600" s="603" t="n"/>
      <c r="B2600" s="21" t="n"/>
      <c r="C2600" s="21" t="n"/>
      <c r="D2600" s="21" t="n"/>
      <c r="E2600" s="21" t="n"/>
      <c r="F2600" s="21" t="n"/>
      <c r="G2600" s="21" t="n"/>
      <c r="H2600" s="21" t="n"/>
      <c r="I2600" s="21" t="n"/>
      <c r="J2600" s="21" t="n"/>
      <c r="K2600" s="21" t="n"/>
      <c r="L2600" s="21" t="n"/>
      <c r="M2600" s="21" t="n"/>
      <c r="N2600" s="21" t="n"/>
    </row>
    <row r="2601" ht="14.25" customHeight="1" s="474">
      <c r="A2601" s="603" t="n"/>
      <c r="B2601" s="21" t="n"/>
      <c r="C2601" s="21" t="n"/>
      <c r="D2601" s="21" t="n"/>
      <c r="E2601" s="21" t="n"/>
      <c r="F2601" s="21" t="n"/>
      <c r="G2601" s="21" t="n"/>
      <c r="H2601" s="21" t="n"/>
      <c r="I2601" s="21" t="n"/>
      <c r="J2601" s="21" t="n"/>
      <c r="K2601" s="21" t="n"/>
      <c r="L2601" s="21" t="n"/>
      <c r="M2601" s="21" t="n"/>
      <c r="N2601" s="21" t="n"/>
    </row>
    <row r="2602" ht="14.25" customHeight="1" s="474">
      <c r="A2602" s="603" t="n"/>
      <c r="B2602" s="21" t="n"/>
      <c r="C2602" s="21" t="n"/>
      <c r="D2602" s="21" t="n"/>
      <c r="E2602" s="21" t="n"/>
      <c r="F2602" s="21" t="n"/>
      <c r="G2602" s="21" t="n"/>
      <c r="H2602" s="21" t="n"/>
      <c r="I2602" s="21" t="n"/>
      <c r="J2602" s="21" t="n"/>
      <c r="K2602" s="21" t="n"/>
      <c r="L2602" s="21" t="n"/>
      <c r="M2602" s="21" t="n"/>
      <c r="N2602" s="21" t="n"/>
    </row>
    <row r="2603" ht="14.25" customHeight="1" s="474">
      <c r="A2603" s="603" t="n"/>
      <c r="B2603" s="21" t="n"/>
      <c r="C2603" s="21" t="n"/>
      <c r="D2603" s="21" t="n"/>
      <c r="E2603" s="21" t="n"/>
      <c r="F2603" s="21" t="n"/>
      <c r="G2603" s="21" t="n"/>
      <c r="H2603" s="21" t="n"/>
      <c r="I2603" s="21" t="n"/>
      <c r="J2603" s="21" t="n"/>
      <c r="K2603" s="21" t="n"/>
      <c r="L2603" s="21" t="n"/>
      <c r="M2603" s="21" t="n"/>
      <c r="N2603" s="21" t="n"/>
    </row>
    <row r="2604" ht="14.25" customHeight="1" s="474">
      <c r="A2604" s="603" t="n"/>
      <c r="B2604" s="21" t="n"/>
      <c r="C2604" s="21" t="n"/>
      <c r="D2604" s="21" t="n"/>
      <c r="E2604" s="21" t="n"/>
      <c r="F2604" s="21" t="n"/>
      <c r="G2604" s="21" t="n"/>
      <c r="H2604" s="21" t="n"/>
      <c r="I2604" s="21" t="n"/>
      <c r="J2604" s="21" t="n"/>
      <c r="K2604" s="21" t="n"/>
      <c r="L2604" s="21" t="n"/>
      <c r="M2604" s="21" t="n"/>
      <c r="N2604" s="21" t="n"/>
    </row>
    <row r="2605" ht="14.25" customHeight="1" s="474">
      <c r="A2605" s="603" t="n"/>
      <c r="B2605" s="21" t="n"/>
      <c r="C2605" s="21" t="n"/>
      <c r="D2605" s="21" t="n"/>
      <c r="E2605" s="21" t="n"/>
      <c r="F2605" s="21" t="n"/>
      <c r="G2605" s="21" t="n"/>
      <c r="H2605" s="21" t="n"/>
      <c r="I2605" s="21" t="n"/>
      <c r="J2605" s="21" t="n"/>
      <c r="K2605" s="21" t="n"/>
      <c r="L2605" s="21" t="n"/>
      <c r="M2605" s="21" t="n"/>
      <c r="N2605" s="21" t="n"/>
    </row>
    <row r="2606" ht="14.25" customHeight="1" s="474">
      <c r="A2606" s="603" t="n"/>
      <c r="B2606" s="21" t="n"/>
      <c r="C2606" s="21" t="n"/>
      <c r="D2606" s="21" t="n"/>
      <c r="E2606" s="21" t="n"/>
      <c r="F2606" s="21" t="n"/>
      <c r="G2606" s="21" t="n"/>
      <c r="H2606" s="21" t="n"/>
      <c r="I2606" s="21" t="n"/>
      <c r="J2606" s="21" t="n"/>
      <c r="K2606" s="21" t="n"/>
      <c r="L2606" s="21" t="n"/>
      <c r="M2606" s="21" t="n"/>
      <c r="N2606" s="21" t="n"/>
    </row>
    <row r="2607" ht="14.25" customHeight="1" s="474">
      <c r="A2607" s="603" t="n"/>
      <c r="B2607" s="21" t="n"/>
      <c r="C2607" s="21" t="n"/>
      <c r="D2607" s="21" t="n"/>
      <c r="E2607" s="21" t="n"/>
      <c r="F2607" s="21" t="n"/>
      <c r="G2607" s="21" t="n"/>
      <c r="H2607" s="21" t="n"/>
      <c r="I2607" s="21" t="n"/>
      <c r="J2607" s="21" t="n"/>
      <c r="K2607" s="21" t="n"/>
      <c r="L2607" s="21" t="n"/>
      <c r="M2607" s="21" t="n"/>
      <c r="N2607" s="21" t="n"/>
    </row>
    <row r="2608" ht="14.25" customHeight="1" s="474">
      <c r="A2608" s="603" t="n"/>
      <c r="B2608" s="21" t="n"/>
      <c r="C2608" s="21" t="n"/>
      <c r="D2608" s="21" t="n"/>
      <c r="E2608" s="21" t="n"/>
      <c r="F2608" s="21" t="n"/>
      <c r="G2608" s="21" t="n"/>
      <c r="H2608" s="21" t="n"/>
      <c r="I2608" s="21" t="n"/>
      <c r="J2608" s="21" t="n"/>
      <c r="K2608" s="21" t="n"/>
      <c r="L2608" s="21" t="n"/>
      <c r="M2608" s="21" t="n"/>
      <c r="N2608" s="21" t="n"/>
    </row>
    <row r="2609" ht="14.25" customHeight="1" s="474">
      <c r="A2609" s="603" t="n"/>
      <c r="B2609" s="21" t="n"/>
      <c r="C2609" s="21" t="n"/>
      <c r="D2609" s="21" t="n"/>
      <c r="E2609" s="21" t="n"/>
      <c r="F2609" s="21" t="n"/>
      <c r="G2609" s="21" t="n"/>
      <c r="H2609" s="21" t="n"/>
      <c r="I2609" s="21" t="n"/>
      <c r="J2609" s="21" t="n"/>
      <c r="K2609" s="21" t="n"/>
      <c r="L2609" s="21" t="n"/>
      <c r="M2609" s="21" t="n"/>
      <c r="N2609" s="21" t="n"/>
    </row>
    <row r="2610" ht="14.25" customHeight="1" s="474">
      <c r="A2610" s="603" t="n"/>
      <c r="B2610" s="21" t="n"/>
      <c r="C2610" s="21" t="n"/>
      <c r="D2610" s="21" t="n"/>
      <c r="E2610" s="21" t="n"/>
      <c r="F2610" s="21" t="n"/>
      <c r="G2610" s="21" t="n"/>
      <c r="H2610" s="21" t="n"/>
      <c r="I2610" s="21" t="n"/>
      <c r="J2610" s="21" t="n"/>
      <c r="K2610" s="21" t="n"/>
      <c r="L2610" s="21" t="n"/>
      <c r="M2610" s="21" t="n"/>
      <c r="N2610" s="21" t="n"/>
    </row>
    <row r="2611" ht="14.25" customHeight="1" s="474">
      <c r="A2611" s="603" t="n"/>
      <c r="B2611" s="21" t="n"/>
      <c r="C2611" s="21" t="n"/>
      <c r="D2611" s="21" t="n"/>
      <c r="E2611" s="21" t="n"/>
      <c r="F2611" s="21" t="n"/>
      <c r="G2611" s="21" t="n"/>
      <c r="H2611" s="21" t="n"/>
      <c r="I2611" s="21" t="n"/>
      <c r="J2611" s="21" t="n"/>
      <c r="K2611" s="21" t="n"/>
      <c r="L2611" s="21" t="n"/>
      <c r="M2611" s="21" t="n"/>
      <c r="N2611" s="21" t="n"/>
    </row>
    <row r="2612" ht="14.25" customHeight="1" s="474">
      <c r="A2612" s="603" t="n"/>
      <c r="B2612" s="21" t="n"/>
      <c r="C2612" s="21" t="n"/>
      <c r="D2612" s="21" t="n"/>
      <c r="E2612" s="21" t="n"/>
      <c r="F2612" s="21" t="n"/>
      <c r="G2612" s="21" t="n"/>
      <c r="H2612" s="21" t="n"/>
      <c r="I2612" s="21" t="n"/>
      <c r="J2612" s="21" t="n"/>
      <c r="K2612" s="21" t="n"/>
      <c r="L2612" s="21" t="n"/>
      <c r="M2612" s="21" t="n"/>
      <c r="N2612" s="21" t="n"/>
    </row>
    <row r="2613" ht="14.25" customHeight="1" s="474">
      <c r="A2613" s="603" t="n"/>
      <c r="B2613" s="21" t="n"/>
      <c r="C2613" s="21" t="n"/>
      <c r="D2613" s="21" t="n"/>
      <c r="E2613" s="21" t="n"/>
      <c r="F2613" s="21" t="n"/>
      <c r="G2613" s="21" t="n"/>
      <c r="H2613" s="21" t="n"/>
      <c r="I2613" s="21" t="n"/>
      <c r="J2613" s="21" t="n"/>
      <c r="K2613" s="21" t="n"/>
      <c r="L2613" s="21" t="n"/>
      <c r="M2613" s="21" t="n"/>
      <c r="N2613" s="21" t="n"/>
    </row>
    <row r="2614" ht="14.25" customHeight="1" s="474">
      <c r="A2614" s="603" t="n"/>
      <c r="B2614" s="21" t="n"/>
      <c r="C2614" s="21" t="n"/>
      <c r="D2614" s="21" t="n"/>
      <c r="E2614" s="21" t="n"/>
      <c r="F2614" s="21" t="n"/>
      <c r="G2614" s="21" t="n"/>
      <c r="H2614" s="21" t="n"/>
      <c r="I2614" s="21" t="n"/>
      <c r="J2614" s="21" t="n"/>
      <c r="K2614" s="21" t="n"/>
      <c r="L2614" s="21" t="n"/>
      <c r="M2614" s="21" t="n"/>
      <c r="N2614" s="21" t="n"/>
    </row>
    <row r="2615" ht="14.25" customHeight="1" s="474">
      <c r="A2615" s="603" t="n"/>
      <c r="B2615" s="21" t="n"/>
      <c r="C2615" s="21" t="n"/>
      <c r="D2615" s="21" t="n"/>
      <c r="E2615" s="21" t="n"/>
      <c r="F2615" s="21" t="n"/>
      <c r="G2615" s="21" t="n"/>
      <c r="H2615" s="21" t="n"/>
      <c r="I2615" s="21" t="n"/>
      <c r="J2615" s="21" t="n"/>
      <c r="K2615" s="21" t="n"/>
      <c r="L2615" s="21" t="n"/>
      <c r="M2615" s="21" t="n"/>
      <c r="N2615" s="21" t="n"/>
    </row>
    <row r="2616" ht="14.25" customHeight="1" s="474">
      <c r="A2616" s="603" t="n"/>
      <c r="B2616" s="21" t="n"/>
      <c r="C2616" s="21" t="n"/>
      <c r="D2616" s="21" t="n"/>
      <c r="E2616" s="21" t="n"/>
      <c r="F2616" s="21" t="n"/>
      <c r="G2616" s="21" t="n"/>
      <c r="H2616" s="21" t="n"/>
      <c r="I2616" s="21" t="n"/>
      <c r="J2616" s="21" t="n"/>
      <c r="K2616" s="21" t="n"/>
      <c r="L2616" s="21" t="n"/>
      <c r="M2616" s="21" t="n"/>
      <c r="N2616" s="21" t="n"/>
    </row>
    <row r="2617" ht="14.25" customHeight="1" s="474">
      <c r="A2617" s="603" t="n"/>
      <c r="B2617" s="21" t="n"/>
      <c r="C2617" s="21" t="n"/>
      <c r="D2617" s="21" t="n"/>
      <c r="E2617" s="21" t="n"/>
      <c r="F2617" s="21" t="n"/>
      <c r="G2617" s="21" t="n"/>
      <c r="H2617" s="21" t="n"/>
      <c r="I2617" s="21" t="n"/>
      <c r="J2617" s="21" t="n"/>
      <c r="K2617" s="21" t="n"/>
      <c r="L2617" s="21" t="n"/>
      <c r="M2617" s="21" t="n"/>
      <c r="N2617" s="21" t="n"/>
    </row>
    <row r="2618" ht="14.25" customHeight="1" s="474">
      <c r="A2618" s="603" t="n"/>
      <c r="B2618" s="21" t="n"/>
      <c r="C2618" s="21" t="n"/>
      <c r="D2618" s="21" t="n"/>
      <c r="E2618" s="21" t="n"/>
      <c r="F2618" s="21" t="n"/>
      <c r="G2618" s="21" t="n"/>
      <c r="H2618" s="21" t="n"/>
      <c r="I2618" s="21" t="n"/>
      <c r="J2618" s="21" t="n"/>
      <c r="K2618" s="21" t="n"/>
      <c r="L2618" s="21" t="n"/>
      <c r="M2618" s="21" t="n"/>
      <c r="N2618" s="21" t="n"/>
    </row>
    <row r="2619" ht="14.25" customHeight="1" s="474">
      <c r="A2619" s="603" t="n"/>
      <c r="B2619" s="21" t="n"/>
      <c r="C2619" s="21" t="n"/>
      <c r="D2619" s="21" t="n"/>
      <c r="E2619" s="21" t="n"/>
      <c r="F2619" s="21" t="n"/>
      <c r="G2619" s="21" t="n"/>
      <c r="H2619" s="21" t="n"/>
      <c r="I2619" s="21" t="n"/>
      <c r="J2619" s="21" t="n"/>
      <c r="K2619" s="21" t="n"/>
      <c r="L2619" s="21" t="n"/>
      <c r="M2619" s="21" t="n"/>
      <c r="N2619" s="21" t="n"/>
    </row>
    <row r="2620" ht="14.25" customHeight="1" s="474">
      <c r="A2620" s="603" t="n"/>
      <c r="B2620" s="21" t="n"/>
      <c r="C2620" s="21" t="n"/>
      <c r="D2620" s="21" t="n"/>
      <c r="E2620" s="21" t="n"/>
      <c r="F2620" s="21" t="n"/>
      <c r="G2620" s="21" t="n"/>
      <c r="H2620" s="21" t="n"/>
      <c r="I2620" s="21" t="n"/>
      <c r="J2620" s="21" t="n"/>
      <c r="K2620" s="21" t="n"/>
      <c r="L2620" s="21" t="n"/>
      <c r="M2620" s="21" t="n"/>
      <c r="N2620" s="21" t="n"/>
    </row>
    <row r="2621" ht="14.25" customHeight="1" s="474">
      <c r="A2621" s="603" t="n"/>
      <c r="B2621" s="21" t="n"/>
      <c r="C2621" s="21" t="n"/>
      <c r="D2621" s="21" t="n"/>
      <c r="E2621" s="21" t="n"/>
      <c r="F2621" s="21" t="n"/>
      <c r="G2621" s="21" t="n"/>
      <c r="H2621" s="21" t="n"/>
      <c r="I2621" s="21" t="n"/>
      <c r="J2621" s="21" t="n"/>
      <c r="K2621" s="21" t="n"/>
      <c r="L2621" s="21" t="n"/>
      <c r="M2621" s="21" t="n"/>
      <c r="N2621" s="21" t="n"/>
    </row>
    <row r="2622" ht="14.25" customHeight="1" s="474">
      <c r="A2622" s="603" t="n"/>
      <c r="B2622" s="21" t="n"/>
      <c r="C2622" s="21" t="n"/>
      <c r="D2622" s="21" t="n"/>
      <c r="E2622" s="21" t="n"/>
      <c r="F2622" s="21" t="n"/>
      <c r="G2622" s="21" t="n"/>
      <c r="H2622" s="21" t="n"/>
      <c r="I2622" s="21" t="n"/>
      <c r="J2622" s="21" t="n"/>
      <c r="K2622" s="21" t="n"/>
      <c r="L2622" s="21" t="n"/>
      <c r="M2622" s="21" t="n"/>
      <c r="N2622" s="21" t="n"/>
    </row>
    <row r="2623" ht="14.25" customHeight="1" s="474">
      <c r="A2623" s="603" t="n"/>
      <c r="B2623" s="21" t="n"/>
      <c r="C2623" s="21" t="n"/>
      <c r="D2623" s="21" t="n"/>
      <c r="E2623" s="21" t="n"/>
      <c r="F2623" s="21" t="n"/>
      <c r="G2623" s="21" t="n"/>
      <c r="H2623" s="21" t="n"/>
      <c r="I2623" s="21" t="n"/>
      <c r="J2623" s="21" t="n"/>
      <c r="K2623" s="21" t="n"/>
      <c r="L2623" s="21" t="n"/>
      <c r="M2623" s="21" t="n"/>
      <c r="N2623" s="21" t="n"/>
    </row>
    <row r="2624" ht="14.25" customHeight="1" s="474">
      <c r="A2624" s="603" t="n"/>
      <c r="B2624" s="21" t="n"/>
      <c r="C2624" s="21" t="n"/>
      <c r="D2624" s="21" t="n"/>
      <c r="E2624" s="21" t="n"/>
      <c r="F2624" s="21" t="n"/>
      <c r="G2624" s="21" t="n"/>
      <c r="H2624" s="21" t="n"/>
      <c r="I2624" s="21" t="n"/>
      <c r="J2624" s="21" t="n"/>
      <c r="K2624" s="21" t="n"/>
      <c r="L2624" s="21" t="n"/>
      <c r="M2624" s="21" t="n"/>
      <c r="N2624" s="21" t="n"/>
    </row>
    <row r="2625" ht="14.25" customHeight="1" s="474">
      <c r="A2625" s="603" t="n"/>
      <c r="B2625" s="21" t="n"/>
      <c r="C2625" s="21" t="n"/>
      <c r="D2625" s="21" t="n"/>
      <c r="E2625" s="21" t="n"/>
      <c r="F2625" s="21" t="n"/>
      <c r="G2625" s="21" t="n"/>
      <c r="H2625" s="21" t="n"/>
      <c r="I2625" s="21" t="n"/>
      <c r="J2625" s="21" t="n"/>
      <c r="K2625" s="21" t="n"/>
      <c r="L2625" s="21" t="n"/>
      <c r="M2625" s="21" t="n"/>
      <c r="N2625" s="21" t="n"/>
    </row>
    <row r="2626" ht="14.25" customHeight="1" s="474">
      <c r="A2626" s="603" t="n"/>
      <c r="B2626" s="21" t="n"/>
      <c r="C2626" s="21" t="n"/>
      <c r="D2626" s="21" t="n"/>
      <c r="E2626" s="21" t="n"/>
      <c r="F2626" s="21" t="n"/>
      <c r="G2626" s="21" t="n"/>
      <c r="H2626" s="21" t="n"/>
      <c r="I2626" s="21" t="n"/>
      <c r="J2626" s="21" t="n"/>
      <c r="K2626" s="21" t="n"/>
      <c r="L2626" s="21" t="n"/>
      <c r="M2626" s="21" t="n"/>
      <c r="N2626" s="21" t="n"/>
    </row>
    <row r="2627" ht="14.25" customHeight="1" s="474">
      <c r="A2627" s="603" t="n"/>
      <c r="B2627" s="21" t="n"/>
      <c r="C2627" s="21" t="n"/>
      <c r="D2627" s="21" t="n"/>
      <c r="E2627" s="21" t="n"/>
      <c r="F2627" s="21" t="n"/>
      <c r="G2627" s="21" t="n"/>
      <c r="H2627" s="21" t="n"/>
      <c r="I2627" s="21" t="n"/>
      <c r="J2627" s="21" t="n"/>
      <c r="K2627" s="21" t="n"/>
      <c r="L2627" s="21" t="n"/>
      <c r="M2627" s="21" t="n"/>
      <c r="N2627" s="21" t="n"/>
    </row>
    <row r="2628" ht="14.25" customHeight="1" s="474">
      <c r="A2628" s="603" t="n"/>
      <c r="B2628" s="21" t="n"/>
      <c r="C2628" s="21" t="n"/>
      <c r="D2628" s="21" t="n"/>
      <c r="E2628" s="21" t="n"/>
      <c r="F2628" s="21" t="n"/>
      <c r="G2628" s="21" t="n"/>
      <c r="H2628" s="21" t="n"/>
      <c r="I2628" s="21" t="n"/>
      <c r="J2628" s="21" t="n"/>
      <c r="K2628" s="21" t="n"/>
      <c r="L2628" s="21" t="n"/>
      <c r="M2628" s="21" t="n"/>
      <c r="N2628" s="21" t="n"/>
    </row>
    <row r="2629" ht="14.25" customHeight="1" s="474">
      <c r="A2629" s="603" t="n"/>
      <c r="B2629" s="21" t="n"/>
      <c r="C2629" s="21" t="n"/>
      <c r="D2629" s="21" t="n"/>
      <c r="E2629" s="21" t="n"/>
      <c r="F2629" s="21" t="n"/>
      <c r="G2629" s="21" t="n"/>
      <c r="H2629" s="21" t="n"/>
      <c r="I2629" s="21" t="n"/>
      <c r="J2629" s="21" t="n"/>
      <c r="K2629" s="21" t="n"/>
      <c r="L2629" s="21" t="n"/>
      <c r="M2629" s="21" t="n"/>
      <c r="N2629" s="21" t="n"/>
    </row>
    <row r="2630" ht="14.25" customHeight="1" s="474">
      <c r="A2630" s="603" t="n"/>
      <c r="B2630" s="21" t="n"/>
      <c r="C2630" s="21" t="n"/>
      <c r="D2630" s="21" t="n"/>
      <c r="E2630" s="21" t="n"/>
      <c r="F2630" s="21" t="n"/>
      <c r="G2630" s="21" t="n"/>
      <c r="H2630" s="21" t="n"/>
      <c r="I2630" s="21" t="n"/>
      <c r="J2630" s="21" t="n"/>
      <c r="K2630" s="21" t="n"/>
      <c r="L2630" s="21" t="n"/>
      <c r="M2630" s="21" t="n"/>
      <c r="N2630" s="21" t="n"/>
    </row>
    <row r="2631" ht="14.25" customHeight="1" s="474">
      <c r="A2631" s="603" t="n"/>
      <c r="B2631" s="21" t="n"/>
      <c r="C2631" s="21" t="n"/>
      <c r="D2631" s="21" t="n"/>
      <c r="E2631" s="21" t="n"/>
      <c r="F2631" s="21" t="n"/>
      <c r="G2631" s="21" t="n"/>
      <c r="H2631" s="21" t="n"/>
      <c r="I2631" s="21" t="n"/>
      <c r="J2631" s="21" t="n"/>
      <c r="K2631" s="21" t="n"/>
      <c r="L2631" s="21" t="n"/>
      <c r="M2631" s="21" t="n"/>
      <c r="N2631" s="21" t="n"/>
    </row>
    <row r="2632" ht="14.25" customHeight="1" s="474">
      <c r="A2632" s="603" t="n"/>
      <c r="B2632" s="21" t="n"/>
      <c r="C2632" s="21" t="n"/>
      <c r="D2632" s="21" t="n"/>
      <c r="E2632" s="21" t="n"/>
      <c r="F2632" s="21" t="n"/>
      <c r="G2632" s="21" t="n"/>
      <c r="H2632" s="21" t="n"/>
      <c r="I2632" s="21" t="n"/>
      <c r="J2632" s="21" t="n"/>
      <c r="K2632" s="21" t="n"/>
      <c r="L2632" s="21" t="n"/>
      <c r="M2632" s="21" t="n"/>
      <c r="N2632" s="21" t="n"/>
    </row>
    <row r="2633" ht="14.25" customHeight="1" s="474">
      <c r="A2633" s="603" t="n"/>
      <c r="B2633" s="21" t="n"/>
      <c r="C2633" s="21" t="n"/>
      <c r="D2633" s="21" t="n"/>
      <c r="E2633" s="21" t="n"/>
      <c r="F2633" s="21" t="n"/>
      <c r="G2633" s="21" t="n"/>
      <c r="H2633" s="21" t="n"/>
      <c r="I2633" s="21" t="n"/>
      <c r="J2633" s="21" t="n"/>
      <c r="K2633" s="21" t="n"/>
      <c r="L2633" s="21" t="n"/>
      <c r="M2633" s="21" t="n"/>
      <c r="N2633" s="21" t="n"/>
    </row>
    <row r="2634" ht="14.25" customHeight="1" s="474">
      <c r="A2634" s="603" t="n"/>
      <c r="B2634" s="21" t="n"/>
      <c r="C2634" s="21" t="n"/>
      <c r="D2634" s="21" t="n"/>
      <c r="E2634" s="21" t="n"/>
      <c r="F2634" s="21" t="n"/>
      <c r="G2634" s="21" t="n"/>
      <c r="H2634" s="21" t="n"/>
      <c r="I2634" s="21" t="n"/>
      <c r="J2634" s="21" t="n"/>
      <c r="K2634" s="21" t="n"/>
      <c r="L2634" s="21" t="n"/>
      <c r="M2634" s="21" t="n"/>
      <c r="N2634" s="21" t="n"/>
    </row>
    <row r="2635" ht="14.25" customHeight="1" s="474">
      <c r="A2635" s="603" t="n"/>
      <c r="B2635" s="21" t="n"/>
      <c r="C2635" s="21" t="n"/>
      <c r="D2635" s="21" t="n"/>
      <c r="E2635" s="21" t="n"/>
      <c r="F2635" s="21" t="n"/>
      <c r="G2635" s="21" t="n"/>
      <c r="H2635" s="21" t="n"/>
      <c r="I2635" s="21" t="n"/>
      <c r="J2635" s="21" t="n"/>
      <c r="K2635" s="21" t="n"/>
      <c r="L2635" s="21" t="n"/>
      <c r="M2635" s="21" t="n"/>
      <c r="N2635" s="21" t="n"/>
    </row>
    <row r="2636" ht="14.25" customHeight="1" s="474">
      <c r="A2636" s="603" t="n"/>
      <c r="B2636" s="21" t="n"/>
      <c r="C2636" s="21" t="n"/>
      <c r="D2636" s="21" t="n"/>
      <c r="E2636" s="21" t="n"/>
      <c r="F2636" s="21" t="n"/>
      <c r="G2636" s="21" t="n"/>
      <c r="H2636" s="21" t="n"/>
      <c r="I2636" s="21" t="n"/>
      <c r="J2636" s="21" t="n"/>
      <c r="K2636" s="21" t="n"/>
      <c r="L2636" s="21" t="n"/>
      <c r="M2636" s="21" t="n"/>
      <c r="N2636" s="21" t="n"/>
    </row>
    <row r="2637" ht="14.25" customHeight="1" s="474">
      <c r="A2637" s="603" t="n"/>
      <c r="B2637" s="21" t="n"/>
      <c r="C2637" s="21" t="n"/>
      <c r="D2637" s="21" t="n"/>
      <c r="E2637" s="21" t="n"/>
      <c r="F2637" s="21" t="n"/>
      <c r="G2637" s="21" t="n"/>
      <c r="H2637" s="21" t="n"/>
      <c r="I2637" s="21" t="n"/>
      <c r="J2637" s="21" t="n"/>
      <c r="K2637" s="21" t="n"/>
      <c r="L2637" s="21" t="n"/>
      <c r="M2637" s="21" t="n"/>
      <c r="N2637" s="21" t="n"/>
    </row>
    <row r="2638" ht="14.25" customHeight="1" s="474">
      <c r="A2638" s="603" t="n"/>
      <c r="B2638" s="21" t="n"/>
      <c r="C2638" s="21" t="n"/>
      <c r="D2638" s="21" t="n"/>
      <c r="E2638" s="21" t="n"/>
      <c r="F2638" s="21" t="n"/>
      <c r="G2638" s="21" t="n"/>
      <c r="H2638" s="21" t="n"/>
      <c r="I2638" s="21" t="n"/>
      <c r="J2638" s="21" t="n"/>
      <c r="K2638" s="21" t="n"/>
      <c r="L2638" s="21" t="n"/>
      <c r="M2638" s="21" t="n"/>
      <c r="N2638" s="21" t="n"/>
    </row>
    <row r="2639" ht="14.25" customHeight="1" s="474">
      <c r="A2639" s="603" t="n"/>
      <c r="B2639" s="21" t="n"/>
      <c r="C2639" s="21" t="n"/>
      <c r="D2639" s="21" t="n"/>
      <c r="E2639" s="21" t="n"/>
      <c r="F2639" s="21" t="n"/>
      <c r="G2639" s="21" t="n"/>
      <c r="H2639" s="21" t="n"/>
      <c r="I2639" s="21" t="n"/>
      <c r="J2639" s="21" t="n"/>
      <c r="K2639" s="21" t="n"/>
      <c r="L2639" s="21" t="n"/>
      <c r="M2639" s="21" t="n"/>
      <c r="N2639" s="21" t="n"/>
    </row>
    <row r="2640" ht="14.25" customHeight="1" s="474">
      <c r="A2640" s="603" t="n"/>
      <c r="B2640" s="21" t="n"/>
      <c r="C2640" s="21" t="n"/>
      <c r="D2640" s="21" t="n"/>
      <c r="E2640" s="21" t="n"/>
      <c r="F2640" s="21" t="n"/>
      <c r="G2640" s="21" t="n"/>
      <c r="H2640" s="21" t="n"/>
      <c r="I2640" s="21" t="n"/>
      <c r="J2640" s="21" t="n"/>
      <c r="K2640" s="21" t="n"/>
      <c r="L2640" s="21" t="n"/>
      <c r="M2640" s="21" t="n"/>
      <c r="N2640" s="21" t="n"/>
    </row>
    <row r="2641" ht="14.25" customHeight="1" s="474">
      <c r="A2641" s="603" t="n"/>
      <c r="B2641" s="21" t="n"/>
      <c r="C2641" s="21" t="n"/>
      <c r="D2641" s="21" t="n"/>
      <c r="E2641" s="21" t="n"/>
      <c r="F2641" s="21" t="n"/>
      <c r="G2641" s="21" t="n"/>
      <c r="H2641" s="21" t="n"/>
      <c r="I2641" s="21" t="n"/>
      <c r="J2641" s="21" t="n"/>
      <c r="K2641" s="21" t="n"/>
      <c r="L2641" s="21" t="n"/>
      <c r="M2641" s="21" t="n"/>
      <c r="N2641" s="21" t="n"/>
    </row>
    <row r="2642" ht="14.25" customHeight="1" s="474">
      <c r="A2642" s="603" t="n"/>
      <c r="B2642" s="21" t="n"/>
      <c r="C2642" s="21" t="n"/>
      <c r="D2642" s="21" t="n"/>
      <c r="E2642" s="21" t="n"/>
      <c r="F2642" s="21" t="n"/>
      <c r="G2642" s="21" t="n"/>
      <c r="H2642" s="21" t="n"/>
      <c r="I2642" s="21" t="n"/>
      <c r="J2642" s="21" t="n"/>
      <c r="K2642" s="21" t="n"/>
      <c r="L2642" s="21" t="n"/>
      <c r="M2642" s="21" t="n"/>
      <c r="N2642" s="21" t="n"/>
    </row>
    <row r="2643" ht="14.25" customHeight="1" s="474">
      <c r="A2643" s="603" t="n"/>
      <c r="B2643" s="21" t="n"/>
      <c r="C2643" s="21" t="n"/>
      <c r="D2643" s="21" t="n"/>
      <c r="E2643" s="21" t="n"/>
      <c r="F2643" s="21" t="n"/>
      <c r="G2643" s="21" t="n"/>
      <c r="H2643" s="21" t="n"/>
      <c r="I2643" s="21" t="n"/>
      <c r="J2643" s="21" t="n"/>
      <c r="K2643" s="21" t="n"/>
      <c r="L2643" s="21" t="n"/>
      <c r="M2643" s="21" t="n"/>
      <c r="N2643" s="21" t="n"/>
    </row>
    <row r="2644" ht="14.25" customHeight="1" s="474">
      <c r="A2644" s="603" t="n"/>
      <c r="B2644" s="21" t="n"/>
      <c r="C2644" s="21" t="n"/>
      <c r="D2644" s="21" t="n"/>
      <c r="E2644" s="21" t="n"/>
      <c r="F2644" s="21" t="n"/>
      <c r="G2644" s="21" t="n"/>
      <c r="H2644" s="21" t="n"/>
      <c r="I2644" s="21" t="n"/>
      <c r="J2644" s="21" t="n"/>
      <c r="K2644" s="21" t="n"/>
      <c r="L2644" s="21" t="n"/>
      <c r="M2644" s="21" t="n"/>
      <c r="N2644" s="21" t="n"/>
    </row>
    <row r="2645" ht="14.25" customHeight="1" s="474">
      <c r="A2645" s="603" t="n"/>
      <c r="B2645" s="21" t="n"/>
      <c r="C2645" s="21" t="n"/>
      <c r="D2645" s="21" t="n"/>
      <c r="E2645" s="21" t="n"/>
      <c r="F2645" s="21" t="n"/>
      <c r="G2645" s="21" t="n"/>
      <c r="H2645" s="21" t="n"/>
      <c r="I2645" s="21" t="n"/>
      <c r="J2645" s="21" t="n"/>
      <c r="K2645" s="21" t="n"/>
      <c r="L2645" s="21" t="n"/>
      <c r="M2645" s="21" t="n"/>
      <c r="N2645" s="21" t="n"/>
    </row>
    <row r="2646" ht="14.25" customHeight="1" s="474">
      <c r="A2646" s="603" t="n"/>
      <c r="B2646" s="21" t="n"/>
      <c r="C2646" s="21" t="n"/>
      <c r="D2646" s="21" t="n"/>
      <c r="E2646" s="21" t="n"/>
      <c r="F2646" s="21" t="n"/>
      <c r="G2646" s="21" t="n"/>
      <c r="H2646" s="21" t="n"/>
      <c r="I2646" s="21" t="n"/>
      <c r="J2646" s="21" t="n"/>
      <c r="K2646" s="21" t="n"/>
      <c r="L2646" s="21" t="n"/>
      <c r="M2646" s="21" t="n"/>
      <c r="N2646" s="21" t="n"/>
    </row>
    <row r="2647" ht="14.25" customHeight="1" s="474">
      <c r="A2647" s="603" t="n"/>
      <c r="B2647" s="21" t="n"/>
      <c r="C2647" s="21" t="n"/>
      <c r="D2647" s="21" t="n"/>
      <c r="E2647" s="21" t="n"/>
      <c r="F2647" s="21" t="n"/>
      <c r="G2647" s="21" t="n"/>
      <c r="H2647" s="21" t="n"/>
      <c r="I2647" s="21" t="n"/>
      <c r="J2647" s="21" t="n"/>
      <c r="K2647" s="21" t="n"/>
      <c r="L2647" s="21" t="n"/>
      <c r="M2647" s="21" t="n"/>
      <c r="N2647" s="21" t="n"/>
    </row>
    <row r="2648" ht="14.25" customHeight="1" s="474">
      <c r="A2648" s="603" t="n"/>
      <c r="B2648" s="21" t="n"/>
      <c r="C2648" s="21" t="n"/>
      <c r="D2648" s="21" t="n"/>
      <c r="E2648" s="21" t="n"/>
      <c r="F2648" s="21" t="n"/>
      <c r="G2648" s="21" t="n"/>
      <c r="H2648" s="21" t="n"/>
      <c r="I2648" s="21" t="n"/>
      <c r="J2648" s="21" t="n"/>
      <c r="K2648" s="21" t="n"/>
      <c r="L2648" s="21" t="n"/>
      <c r="M2648" s="21" t="n"/>
      <c r="N2648" s="21" t="n"/>
    </row>
    <row r="2649" ht="14.25" customHeight="1" s="474">
      <c r="A2649" s="603" t="n"/>
      <c r="B2649" s="21" t="n"/>
      <c r="C2649" s="21" t="n"/>
      <c r="D2649" s="21" t="n"/>
      <c r="E2649" s="21" t="n"/>
      <c r="F2649" s="21" t="n"/>
      <c r="G2649" s="21" t="n"/>
      <c r="H2649" s="21" t="n"/>
      <c r="I2649" s="21" t="n"/>
      <c r="J2649" s="21" t="n"/>
      <c r="K2649" s="21" t="n"/>
      <c r="L2649" s="21" t="n"/>
      <c r="M2649" s="21" t="n"/>
      <c r="N2649" s="21" t="n"/>
    </row>
    <row r="2650" ht="14.25" customHeight="1" s="474">
      <c r="A2650" s="603" t="n"/>
      <c r="B2650" s="21" t="n"/>
      <c r="C2650" s="21" t="n"/>
      <c r="D2650" s="21" t="n"/>
      <c r="E2650" s="21" t="n"/>
      <c r="F2650" s="21" t="n"/>
      <c r="G2650" s="21" t="n"/>
      <c r="H2650" s="21" t="n"/>
      <c r="I2650" s="21" t="n"/>
      <c r="J2650" s="21" t="n"/>
      <c r="K2650" s="21" t="n"/>
      <c r="L2650" s="21" t="n"/>
      <c r="M2650" s="21" t="n"/>
      <c r="N2650" s="21" t="n"/>
    </row>
    <row r="2651" ht="14.25" customHeight="1" s="474">
      <c r="A2651" s="603" t="n"/>
      <c r="B2651" s="21" t="n"/>
      <c r="C2651" s="21" t="n"/>
      <c r="D2651" s="21" t="n"/>
      <c r="E2651" s="21" t="n"/>
      <c r="F2651" s="21" t="n"/>
      <c r="G2651" s="21" t="n"/>
      <c r="H2651" s="21" t="n"/>
      <c r="I2651" s="21" t="n"/>
      <c r="J2651" s="21" t="n"/>
      <c r="K2651" s="21" t="n"/>
      <c r="L2651" s="21" t="n"/>
      <c r="M2651" s="21" t="n"/>
      <c r="N2651" s="21" t="n"/>
    </row>
    <row r="2652" ht="14.25" customHeight="1" s="474">
      <c r="A2652" s="603" t="n"/>
      <c r="B2652" s="21" t="n"/>
      <c r="C2652" s="21" t="n"/>
      <c r="D2652" s="21" t="n"/>
      <c r="E2652" s="21" t="n"/>
      <c r="F2652" s="21" t="n"/>
      <c r="G2652" s="21" t="n"/>
      <c r="H2652" s="21" t="n"/>
      <c r="I2652" s="21" t="n"/>
      <c r="J2652" s="21" t="n"/>
      <c r="K2652" s="21" t="n"/>
      <c r="L2652" s="21" t="n"/>
      <c r="M2652" s="21" t="n"/>
      <c r="N2652" s="21" t="n"/>
    </row>
    <row r="2653" ht="14.25" customHeight="1" s="474">
      <c r="A2653" s="603" t="n"/>
      <c r="B2653" s="21" t="n"/>
      <c r="C2653" s="21" t="n"/>
      <c r="D2653" s="21" t="n"/>
      <c r="E2653" s="21" t="n"/>
      <c r="F2653" s="21" t="n"/>
      <c r="G2653" s="21" t="n"/>
      <c r="H2653" s="21" t="n"/>
      <c r="I2653" s="21" t="n"/>
      <c r="J2653" s="21" t="n"/>
      <c r="K2653" s="21" t="n"/>
      <c r="L2653" s="21" t="n"/>
      <c r="M2653" s="21" t="n"/>
      <c r="N2653" s="21" t="n"/>
    </row>
    <row r="2654" ht="14.25" customHeight="1" s="474">
      <c r="A2654" s="603" t="n"/>
      <c r="B2654" s="21" t="n"/>
      <c r="C2654" s="21" t="n"/>
      <c r="D2654" s="21" t="n"/>
      <c r="E2654" s="21" t="n"/>
      <c r="F2654" s="21" t="n"/>
      <c r="G2654" s="21" t="n"/>
      <c r="H2654" s="21" t="n"/>
      <c r="I2654" s="21" t="n"/>
      <c r="J2654" s="21" t="n"/>
      <c r="K2654" s="21" t="n"/>
      <c r="L2654" s="21" t="n"/>
      <c r="M2654" s="21" t="n"/>
      <c r="N2654" s="21" t="n"/>
    </row>
    <row r="2655" ht="14.25" customHeight="1" s="474">
      <c r="A2655" s="603" t="n"/>
      <c r="B2655" s="21" t="n"/>
      <c r="C2655" s="21" t="n"/>
      <c r="D2655" s="21" t="n"/>
      <c r="E2655" s="21" t="n"/>
      <c r="F2655" s="21" t="n"/>
      <c r="G2655" s="21" t="n"/>
      <c r="H2655" s="21" t="n"/>
      <c r="I2655" s="21" t="n"/>
      <c r="J2655" s="21" t="n"/>
      <c r="K2655" s="21" t="n"/>
      <c r="L2655" s="21" t="n"/>
      <c r="M2655" s="21" t="n"/>
      <c r="N2655" s="21" t="n"/>
    </row>
    <row r="2656" ht="14.25" customHeight="1" s="474">
      <c r="A2656" s="603" t="n"/>
      <c r="B2656" s="21" t="n"/>
      <c r="C2656" s="21" t="n"/>
      <c r="D2656" s="21" t="n"/>
      <c r="E2656" s="21" t="n"/>
      <c r="F2656" s="21" t="n"/>
      <c r="G2656" s="21" t="n"/>
      <c r="H2656" s="21" t="n"/>
      <c r="I2656" s="21" t="n"/>
      <c r="J2656" s="21" t="n"/>
      <c r="K2656" s="21" t="n"/>
      <c r="L2656" s="21" t="n"/>
      <c r="M2656" s="21" t="n"/>
      <c r="N2656" s="21" t="n"/>
    </row>
    <row r="2657" ht="14.25" customHeight="1" s="474">
      <c r="A2657" s="603" t="n"/>
      <c r="B2657" s="21" t="n"/>
      <c r="C2657" s="21" t="n"/>
      <c r="D2657" s="21" t="n"/>
      <c r="E2657" s="21" t="n"/>
      <c r="F2657" s="21" t="n"/>
      <c r="G2657" s="21" t="n"/>
      <c r="H2657" s="21" t="n"/>
      <c r="I2657" s="21" t="n"/>
      <c r="J2657" s="21" t="n"/>
      <c r="K2657" s="21" t="n"/>
      <c r="L2657" s="21" t="n"/>
      <c r="M2657" s="21" t="n"/>
      <c r="N2657" s="21" t="n"/>
    </row>
    <row r="2658" ht="14.25" customHeight="1" s="474">
      <c r="A2658" s="603" t="n"/>
      <c r="B2658" s="21" t="n"/>
      <c r="C2658" s="21" t="n"/>
      <c r="D2658" s="21" t="n"/>
      <c r="E2658" s="21" t="n"/>
      <c r="F2658" s="21" t="n"/>
      <c r="G2658" s="21" t="n"/>
      <c r="H2658" s="21" t="n"/>
      <c r="I2658" s="21" t="n"/>
      <c r="J2658" s="21" t="n"/>
      <c r="K2658" s="21" t="n"/>
      <c r="L2658" s="21" t="n"/>
      <c r="M2658" s="21" t="n"/>
      <c r="N2658" s="21" t="n"/>
    </row>
    <row r="2659" ht="14.25" customHeight="1" s="474">
      <c r="A2659" s="603" t="n"/>
      <c r="B2659" s="21" t="n"/>
      <c r="C2659" s="21" t="n"/>
      <c r="D2659" s="21" t="n"/>
      <c r="E2659" s="21" t="n"/>
      <c r="F2659" s="21" t="n"/>
      <c r="G2659" s="21" t="n"/>
      <c r="H2659" s="21" t="n"/>
      <c r="I2659" s="21" t="n"/>
      <c r="J2659" s="21" t="n"/>
      <c r="K2659" s="21" t="n"/>
      <c r="L2659" s="21" t="n"/>
      <c r="M2659" s="21" t="n"/>
      <c r="N2659" s="21" t="n"/>
    </row>
    <row r="2660" ht="14.25" customHeight="1" s="474">
      <c r="A2660" s="603" t="n"/>
      <c r="B2660" s="21" t="n"/>
      <c r="C2660" s="21" t="n"/>
      <c r="D2660" s="21" t="n"/>
      <c r="E2660" s="21" t="n"/>
      <c r="F2660" s="21" t="n"/>
      <c r="G2660" s="21" t="n"/>
      <c r="H2660" s="21" t="n"/>
      <c r="I2660" s="21" t="n"/>
      <c r="J2660" s="21" t="n"/>
      <c r="K2660" s="21" t="n"/>
      <c r="L2660" s="21" t="n"/>
      <c r="M2660" s="21" t="n"/>
      <c r="N2660" s="21" t="n"/>
    </row>
    <row r="2661" ht="14.25" customHeight="1" s="474">
      <c r="A2661" s="603" t="n"/>
      <c r="B2661" s="21" t="n"/>
      <c r="C2661" s="21" t="n"/>
      <c r="D2661" s="21" t="n"/>
      <c r="E2661" s="21" t="n"/>
      <c r="F2661" s="21" t="n"/>
      <c r="G2661" s="21" t="n"/>
      <c r="H2661" s="21" t="n"/>
      <c r="I2661" s="21" t="n"/>
      <c r="J2661" s="21" t="n"/>
      <c r="K2661" s="21" t="n"/>
      <c r="L2661" s="21" t="n"/>
      <c r="M2661" s="21" t="n"/>
      <c r="N2661" s="21" t="n"/>
    </row>
    <row r="2662" ht="14.25" customHeight="1" s="474">
      <c r="A2662" s="603" t="n"/>
      <c r="B2662" s="21" t="n"/>
      <c r="C2662" s="21" t="n"/>
      <c r="D2662" s="21" t="n"/>
      <c r="E2662" s="21" t="n"/>
      <c r="F2662" s="21" t="n"/>
      <c r="G2662" s="21" t="n"/>
      <c r="H2662" s="21" t="n"/>
      <c r="I2662" s="21" t="n"/>
      <c r="J2662" s="21" t="n"/>
      <c r="K2662" s="21" t="n"/>
      <c r="L2662" s="21" t="n"/>
      <c r="M2662" s="21" t="n"/>
      <c r="N2662" s="21" t="n"/>
    </row>
    <row r="2663" ht="14.25" customHeight="1" s="474">
      <c r="A2663" s="603" t="n"/>
      <c r="B2663" s="21" t="n"/>
      <c r="C2663" s="21" t="n"/>
      <c r="D2663" s="21" t="n"/>
      <c r="E2663" s="21" t="n"/>
      <c r="F2663" s="21" t="n"/>
      <c r="G2663" s="21" t="n"/>
      <c r="H2663" s="21" t="n"/>
      <c r="I2663" s="21" t="n"/>
      <c r="J2663" s="21" t="n"/>
      <c r="K2663" s="21" t="n"/>
      <c r="L2663" s="21" t="n"/>
      <c r="M2663" s="21" t="n"/>
      <c r="N2663" s="21" t="n"/>
    </row>
    <row r="2664" ht="14.25" customHeight="1" s="474">
      <c r="A2664" s="603" t="n"/>
      <c r="B2664" s="21" t="n"/>
      <c r="C2664" s="21" t="n"/>
      <c r="D2664" s="21" t="n"/>
      <c r="E2664" s="21" t="n"/>
      <c r="F2664" s="21" t="n"/>
      <c r="G2664" s="21" t="n"/>
      <c r="H2664" s="21" t="n"/>
      <c r="I2664" s="21" t="n"/>
      <c r="J2664" s="21" t="n"/>
      <c r="K2664" s="21" t="n"/>
      <c r="L2664" s="21" t="n"/>
      <c r="M2664" s="21" t="n"/>
      <c r="N2664" s="21" t="n"/>
    </row>
    <row r="2665" ht="14.25" customHeight="1" s="474">
      <c r="A2665" s="603" t="n"/>
      <c r="B2665" s="21" t="n"/>
      <c r="C2665" s="21" t="n"/>
      <c r="D2665" s="21" t="n"/>
      <c r="E2665" s="21" t="n"/>
      <c r="F2665" s="21" t="n"/>
      <c r="G2665" s="21" t="n"/>
      <c r="H2665" s="21" t="n"/>
      <c r="I2665" s="21" t="n"/>
      <c r="J2665" s="21" t="n"/>
      <c r="K2665" s="21" t="n"/>
      <c r="L2665" s="21" t="n"/>
      <c r="M2665" s="21" t="n"/>
      <c r="N2665" s="21" t="n"/>
    </row>
    <row r="2666" ht="14.25" customHeight="1" s="474">
      <c r="A2666" s="603" t="n"/>
      <c r="B2666" s="21" t="n"/>
      <c r="C2666" s="21" t="n"/>
      <c r="D2666" s="21" t="n"/>
      <c r="E2666" s="21" t="n"/>
      <c r="F2666" s="21" t="n"/>
      <c r="G2666" s="21" t="n"/>
      <c r="H2666" s="21" t="n"/>
      <c r="I2666" s="21" t="n"/>
      <c r="J2666" s="21" t="n"/>
      <c r="K2666" s="21" t="n"/>
      <c r="L2666" s="21" t="n"/>
      <c r="M2666" s="21" t="n"/>
      <c r="N2666" s="21" t="n"/>
    </row>
    <row r="2667" ht="14.25" customHeight="1" s="474">
      <c r="A2667" s="603" t="n"/>
      <c r="B2667" s="21" t="n"/>
      <c r="C2667" s="21" t="n"/>
      <c r="D2667" s="21" t="n"/>
      <c r="E2667" s="21" t="n"/>
      <c r="F2667" s="21" t="n"/>
      <c r="G2667" s="21" t="n"/>
      <c r="H2667" s="21" t="n"/>
      <c r="I2667" s="21" t="n"/>
      <c r="J2667" s="21" t="n"/>
      <c r="K2667" s="21" t="n"/>
      <c r="L2667" s="21" t="n"/>
      <c r="M2667" s="21" t="n"/>
      <c r="N2667" s="21" t="n"/>
    </row>
    <row r="2668" ht="14.25" customHeight="1" s="474">
      <c r="A2668" s="603" t="n"/>
      <c r="B2668" s="21" t="n"/>
      <c r="C2668" s="21" t="n"/>
      <c r="D2668" s="21" t="n"/>
      <c r="E2668" s="21" t="n"/>
      <c r="F2668" s="21" t="n"/>
      <c r="G2668" s="21" t="n"/>
      <c r="H2668" s="21" t="n"/>
      <c r="I2668" s="21" t="n"/>
      <c r="J2668" s="21" t="n"/>
      <c r="K2668" s="21" t="n"/>
      <c r="L2668" s="21" t="n"/>
      <c r="M2668" s="21" t="n"/>
      <c r="N2668" s="21" t="n"/>
    </row>
    <row r="2669" ht="14.25" customHeight="1" s="474">
      <c r="A2669" s="603" t="n"/>
      <c r="B2669" s="21" t="n"/>
      <c r="C2669" s="21" t="n"/>
      <c r="D2669" s="21" t="n"/>
      <c r="E2669" s="21" t="n"/>
      <c r="F2669" s="21" t="n"/>
      <c r="G2669" s="21" t="n"/>
      <c r="H2669" s="21" t="n"/>
      <c r="I2669" s="21" t="n"/>
      <c r="J2669" s="21" t="n"/>
      <c r="K2669" s="21" t="n"/>
      <c r="L2669" s="21" t="n"/>
      <c r="M2669" s="21" t="n"/>
      <c r="N2669" s="21" t="n"/>
    </row>
    <row r="2670" ht="14.25" customHeight="1" s="474">
      <c r="A2670" s="603" t="n"/>
      <c r="B2670" s="21" t="n"/>
      <c r="C2670" s="21" t="n"/>
      <c r="D2670" s="21" t="n"/>
      <c r="E2670" s="21" t="n"/>
      <c r="F2670" s="21" t="n"/>
      <c r="G2670" s="21" t="n"/>
      <c r="H2670" s="21" t="n"/>
      <c r="I2670" s="21" t="n"/>
      <c r="J2670" s="21" t="n"/>
      <c r="K2670" s="21" t="n"/>
      <c r="L2670" s="21" t="n"/>
      <c r="M2670" s="21" t="n"/>
      <c r="N2670" s="21" t="n"/>
    </row>
    <row r="2671" ht="14.25" customHeight="1" s="474">
      <c r="A2671" s="603" t="n"/>
      <c r="B2671" s="21" t="n"/>
      <c r="C2671" s="21" t="n"/>
      <c r="D2671" s="21" t="n"/>
      <c r="E2671" s="21" t="n"/>
      <c r="F2671" s="21" t="n"/>
      <c r="G2671" s="21" t="n"/>
      <c r="H2671" s="21" t="n"/>
      <c r="I2671" s="21" t="n"/>
      <c r="J2671" s="21" t="n"/>
      <c r="K2671" s="21" t="n"/>
      <c r="L2671" s="21" t="n"/>
      <c r="M2671" s="21" t="n"/>
      <c r="N2671" s="21" t="n"/>
    </row>
    <row r="2672" ht="14.25" customHeight="1" s="474">
      <c r="A2672" s="603" t="n"/>
      <c r="B2672" s="21" t="n"/>
      <c r="C2672" s="21" t="n"/>
      <c r="D2672" s="21" t="n"/>
      <c r="E2672" s="21" t="n"/>
      <c r="F2672" s="21" t="n"/>
      <c r="G2672" s="21" t="n"/>
      <c r="H2672" s="21" t="n"/>
      <c r="I2672" s="21" t="n"/>
      <c r="J2672" s="21" t="n"/>
      <c r="K2672" s="21" t="n"/>
      <c r="L2672" s="21" t="n"/>
      <c r="M2672" s="21" t="n"/>
      <c r="N2672" s="21" t="n"/>
    </row>
    <row r="2673" ht="14.25" customHeight="1" s="474">
      <c r="A2673" s="603" t="n"/>
      <c r="B2673" s="21" t="n"/>
      <c r="C2673" s="21" t="n"/>
      <c r="D2673" s="21" t="n"/>
      <c r="E2673" s="21" t="n"/>
      <c r="F2673" s="21" t="n"/>
      <c r="G2673" s="21" t="n"/>
      <c r="H2673" s="21" t="n"/>
      <c r="I2673" s="21" t="n"/>
      <c r="J2673" s="21" t="n"/>
      <c r="K2673" s="21" t="n"/>
      <c r="L2673" s="21" t="n"/>
      <c r="M2673" s="21" t="n"/>
      <c r="N2673" s="21" t="n"/>
    </row>
    <row r="2674" ht="14.25" customHeight="1" s="474">
      <c r="A2674" s="603" t="n"/>
      <c r="B2674" s="21" t="n"/>
      <c r="C2674" s="21" t="n"/>
      <c r="D2674" s="21" t="n"/>
      <c r="E2674" s="21" t="n"/>
      <c r="F2674" s="21" t="n"/>
      <c r="G2674" s="21" t="n"/>
      <c r="H2674" s="21" t="n"/>
      <c r="I2674" s="21" t="n"/>
      <c r="J2674" s="21" t="n"/>
      <c r="K2674" s="21" t="n"/>
      <c r="L2674" s="21" t="n"/>
      <c r="M2674" s="21" t="n"/>
      <c r="N2674" s="21" t="n"/>
    </row>
    <row r="2675" ht="14.25" customHeight="1" s="474">
      <c r="A2675" s="603" t="n"/>
      <c r="B2675" s="21" t="n"/>
      <c r="C2675" s="21" t="n"/>
      <c r="D2675" s="21" t="n"/>
      <c r="E2675" s="21" t="n"/>
      <c r="F2675" s="21" t="n"/>
      <c r="G2675" s="21" t="n"/>
      <c r="H2675" s="21" t="n"/>
      <c r="I2675" s="21" t="n"/>
      <c r="J2675" s="21" t="n"/>
      <c r="K2675" s="21" t="n"/>
      <c r="L2675" s="21" t="n"/>
      <c r="M2675" s="21" t="n"/>
      <c r="N2675" s="21" t="n"/>
    </row>
    <row r="2676" ht="14.25" customHeight="1" s="474">
      <c r="A2676" s="603" t="n"/>
      <c r="B2676" s="21" t="n"/>
      <c r="C2676" s="21" t="n"/>
      <c r="D2676" s="21" t="n"/>
      <c r="E2676" s="21" t="n"/>
      <c r="F2676" s="21" t="n"/>
      <c r="G2676" s="21" t="n"/>
      <c r="H2676" s="21" t="n"/>
      <c r="I2676" s="21" t="n"/>
      <c r="J2676" s="21" t="n"/>
      <c r="K2676" s="21" t="n"/>
      <c r="L2676" s="21" t="n"/>
      <c r="M2676" s="21" t="n"/>
      <c r="N2676" s="21" t="n"/>
    </row>
    <row r="2677" ht="14.25" customHeight="1" s="474">
      <c r="A2677" s="603" t="n"/>
      <c r="B2677" s="21" t="n"/>
      <c r="C2677" s="21" t="n"/>
      <c r="D2677" s="21" t="n"/>
      <c r="E2677" s="21" t="n"/>
      <c r="F2677" s="21" t="n"/>
      <c r="G2677" s="21" t="n"/>
      <c r="H2677" s="21" t="n"/>
      <c r="I2677" s="21" t="n"/>
      <c r="J2677" s="21" t="n"/>
      <c r="K2677" s="21" t="n"/>
      <c r="L2677" s="21" t="n"/>
      <c r="M2677" s="21" t="n"/>
      <c r="N2677" s="21" t="n"/>
    </row>
    <row r="2678" ht="14.25" customHeight="1" s="474">
      <c r="A2678" s="603" t="n"/>
      <c r="B2678" s="21" t="n"/>
      <c r="C2678" s="21" t="n"/>
      <c r="D2678" s="21" t="n"/>
      <c r="E2678" s="21" t="n"/>
      <c r="F2678" s="21" t="n"/>
      <c r="G2678" s="21" t="n"/>
      <c r="H2678" s="21" t="n"/>
      <c r="I2678" s="21" t="n"/>
      <c r="J2678" s="21" t="n"/>
      <c r="K2678" s="21" t="n"/>
      <c r="L2678" s="21" t="n"/>
      <c r="M2678" s="21" t="n"/>
      <c r="N2678" s="21" t="n"/>
    </row>
    <row r="2679" ht="14.25" customHeight="1" s="474">
      <c r="A2679" s="603" t="n"/>
      <c r="B2679" s="21" t="n"/>
      <c r="C2679" s="21" t="n"/>
      <c r="D2679" s="21" t="n"/>
      <c r="E2679" s="21" t="n"/>
      <c r="F2679" s="21" t="n"/>
      <c r="G2679" s="21" t="n"/>
      <c r="H2679" s="21" t="n"/>
      <c r="I2679" s="21" t="n"/>
      <c r="J2679" s="21" t="n"/>
      <c r="K2679" s="21" t="n"/>
      <c r="L2679" s="21" t="n"/>
      <c r="M2679" s="21" t="n"/>
      <c r="N2679" s="21" t="n"/>
    </row>
    <row r="2680" ht="14.25" customHeight="1" s="474">
      <c r="A2680" s="603" t="n"/>
      <c r="B2680" s="21" t="n"/>
      <c r="C2680" s="21" t="n"/>
      <c r="D2680" s="21" t="n"/>
      <c r="E2680" s="21" t="n"/>
      <c r="F2680" s="21" t="n"/>
      <c r="G2680" s="21" t="n"/>
      <c r="H2680" s="21" t="n"/>
      <c r="I2680" s="21" t="n"/>
      <c r="J2680" s="21" t="n"/>
      <c r="K2680" s="21" t="n"/>
      <c r="L2680" s="21" t="n"/>
      <c r="M2680" s="21" t="n"/>
      <c r="N2680" s="21" t="n"/>
    </row>
    <row r="2681" ht="14.25" customHeight="1" s="474">
      <c r="A2681" s="603" t="n"/>
      <c r="B2681" s="21" t="n"/>
      <c r="C2681" s="21" t="n"/>
      <c r="D2681" s="21" t="n"/>
      <c r="E2681" s="21" t="n"/>
      <c r="F2681" s="21" t="n"/>
      <c r="G2681" s="21" t="n"/>
      <c r="H2681" s="21" t="n"/>
      <c r="I2681" s="21" t="n"/>
      <c r="J2681" s="21" t="n"/>
      <c r="K2681" s="21" t="n"/>
      <c r="L2681" s="21" t="n"/>
      <c r="M2681" s="21" t="n"/>
      <c r="N2681" s="21" t="n"/>
    </row>
    <row r="2682" ht="14.25" customHeight="1" s="474">
      <c r="A2682" s="603" t="n"/>
      <c r="B2682" s="21" t="n"/>
      <c r="C2682" s="21" t="n"/>
      <c r="D2682" s="21" t="n"/>
      <c r="E2682" s="21" t="n"/>
      <c r="F2682" s="21" t="n"/>
      <c r="G2682" s="21" t="n"/>
      <c r="H2682" s="21" t="n"/>
      <c r="I2682" s="21" t="n"/>
      <c r="J2682" s="21" t="n"/>
      <c r="K2682" s="21" t="n"/>
      <c r="L2682" s="21" t="n"/>
      <c r="M2682" s="21" t="n"/>
      <c r="N2682" s="21" t="n"/>
    </row>
    <row r="2683" ht="14.25" customHeight="1" s="474">
      <c r="A2683" s="603" t="n"/>
      <c r="B2683" s="21" t="n"/>
      <c r="C2683" s="21" t="n"/>
      <c r="D2683" s="21" t="n"/>
      <c r="E2683" s="21" t="n"/>
      <c r="F2683" s="21" t="n"/>
      <c r="G2683" s="21" t="n"/>
      <c r="H2683" s="21" t="n"/>
      <c r="I2683" s="21" t="n"/>
      <c r="J2683" s="21" t="n"/>
      <c r="K2683" s="21" t="n"/>
      <c r="L2683" s="21" t="n"/>
      <c r="M2683" s="21" t="n"/>
      <c r="N2683" s="21" t="n"/>
    </row>
    <row r="2684" ht="14.25" customHeight="1" s="474">
      <c r="A2684" s="603" t="n"/>
      <c r="B2684" s="21" t="n"/>
      <c r="C2684" s="21" t="n"/>
      <c r="D2684" s="21" t="n"/>
      <c r="E2684" s="21" t="n"/>
      <c r="F2684" s="21" t="n"/>
      <c r="G2684" s="21" t="n"/>
      <c r="H2684" s="21" t="n"/>
      <c r="I2684" s="21" t="n"/>
      <c r="J2684" s="21" t="n"/>
      <c r="K2684" s="21" t="n"/>
      <c r="L2684" s="21" t="n"/>
      <c r="M2684" s="21" t="n"/>
      <c r="N2684" s="21" t="n"/>
    </row>
    <row r="2685" ht="14.25" customHeight="1" s="474">
      <c r="A2685" s="603" t="n"/>
      <c r="B2685" s="21" t="n"/>
      <c r="C2685" s="21" t="n"/>
      <c r="D2685" s="21" t="n"/>
      <c r="E2685" s="21" t="n"/>
      <c r="F2685" s="21" t="n"/>
      <c r="G2685" s="21" t="n"/>
      <c r="H2685" s="21" t="n"/>
      <c r="I2685" s="21" t="n"/>
      <c r="J2685" s="21" t="n"/>
      <c r="K2685" s="21" t="n"/>
      <c r="L2685" s="21" t="n"/>
      <c r="M2685" s="21" t="n"/>
      <c r="N2685" s="21" t="n"/>
    </row>
    <row r="2686" ht="14.25" customHeight="1" s="474">
      <c r="A2686" s="603" t="n"/>
      <c r="B2686" s="21" t="n"/>
      <c r="C2686" s="21" t="n"/>
      <c r="D2686" s="21" t="n"/>
      <c r="E2686" s="21" t="n"/>
      <c r="F2686" s="21" t="n"/>
      <c r="G2686" s="21" t="n"/>
      <c r="H2686" s="21" t="n"/>
      <c r="I2686" s="21" t="n"/>
      <c r="J2686" s="21" t="n"/>
      <c r="K2686" s="21" t="n"/>
      <c r="L2686" s="21" t="n"/>
      <c r="M2686" s="21" t="n"/>
      <c r="N2686" s="21" t="n"/>
    </row>
    <row r="2687" ht="14.25" customHeight="1" s="474">
      <c r="A2687" s="603" t="n"/>
      <c r="B2687" s="21" t="n"/>
      <c r="C2687" s="21" t="n"/>
      <c r="D2687" s="21" t="n"/>
      <c r="E2687" s="21" t="n"/>
      <c r="F2687" s="21" t="n"/>
      <c r="G2687" s="21" t="n"/>
      <c r="H2687" s="21" t="n"/>
      <c r="I2687" s="21" t="n"/>
      <c r="J2687" s="21" t="n"/>
      <c r="K2687" s="21" t="n"/>
      <c r="L2687" s="21" t="n"/>
      <c r="M2687" s="21" t="n"/>
      <c r="N2687" s="21" t="n"/>
    </row>
    <row r="2688" ht="14.25" customHeight="1" s="474">
      <c r="A2688" s="603" t="n"/>
      <c r="B2688" s="21" t="n"/>
      <c r="C2688" s="21" t="n"/>
      <c r="D2688" s="21" t="n"/>
      <c r="E2688" s="21" t="n"/>
      <c r="F2688" s="21" t="n"/>
      <c r="G2688" s="21" t="n"/>
      <c r="H2688" s="21" t="n"/>
      <c r="I2688" s="21" t="n"/>
      <c r="J2688" s="21" t="n"/>
      <c r="K2688" s="21" t="n"/>
      <c r="L2688" s="21" t="n"/>
      <c r="M2688" s="21" t="n"/>
      <c r="N2688" s="21" t="n"/>
    </row>
    <row r="2689" ht="14.25" customHeight="1" s="474">
      <c r="A2689" s="603" t="n"/>
      <c r="B2689" s="21" t="n"/>
      <c r="C2689" s="21" t="n"/>
      <c r="D2689" s="21" t="n"/>
      <c r="E2689" s="21" t="n"/>
      <c r="F2689" s="21" t="n"/>
      <c r="G2689" s="21" t="n"/>
      <c r="H2689" s="21" t="n"/>
      <c r="I2689" s="21" t="n"/>
      <c r="J2689" s="21" t="n"/>
      <c r="K2689" s="21" t="n"/>
      <c r="L2689" s="21" t="n"/>
      <c r="M2689" s="21" t="n"/>
      <c r="N2689" s="21" t="n"/>
    </row>
    <row r="2690" ht="14.25" customHeight="1" s="474">
      <c r="A2690" s="603" t="n"/>
      <c r="B2690" s="21" t="n"/>
      <c r="C2690" s="21" t="n"/>
      <c r="D2690" s="21" t="n"/>
      <c r="E2690" s="21" t="n"/>
      <c r="F2690" s="21" t="n"/>
      <c r="G2690" s="21" t="n"/>
      <c r="H2690" s="21" t="n"/>
      <c r="I2690" s="21" t="n"/>
      <c r="J2690" s="21" t="n"/>
      <c r="K2690" s="21" t="n"/>
      <c r="L2690" s="21" t="n"/>
      <c r="M2690" s="21" t="n"/>
      <c r="N2690" s="21" t="n"/>
    </row>
    <row r="2691" ht="14.25" customHeight="1" s="474">
      <c r="A2691" s="603" t="n"/>
      <c r="B2691" s="21" t="n"/>
      <c r="C2691" s="21" t="n"/>
      <c r="D2691" s="21" t="n"/>
      <c r="E2691" s="21" t="n"/>
      <c r="F2691" s="21" t="n"/>
      <c r="G2691" s="21" t="n"/>
      <c r="H2691" s="21" t="n"/>
      <c r="I2691" s="21" t="n"/>
      <c r="J2691" s="21" t="n"/>
      <c r="K2691" s="21" t="n"/>
      <c r="L2691" s="21" t="n"/>
      <c r="M2691" s="21" t="n"/>
      <c r="N2691" s="21" t="n"/>
    </row>
    <row r="2692" ht="14.25" customHeight="1" s="474">
      <c r="A2692" s="603" t="n"/>
      <c r="B2692" s="21" t="n"/>
      <c r="C2692" s="21" t="n"/>
      <c r="D2692" s="21" t="n"/>
      <c r="E2692" s="21" t="n"/>
      <c r="F2692" s="21" t="n"/>
      <c r="G2692" s="21" t="n"/>
      <c r="H2692" s="21" t="n"/>
      <c r="I2692" s="21" t="n"/>
      <c r="J2692" s="21" t="n"/>
      <c r="K2692" s="21" t="n"/>
      <c r="L2692" s="21" t="n"/>
      <c r="M2692" s="21" t="n"/>
      <c r="N2692" s="21" t="n"/>
    </row>
    <row r="2693" ht="14.25" customHeight="1" s="474">
      <c r="A2693" s="603" t="n"/>
      <c r="B2693" s="21" t="n"/>
      <c r="C2693" s="21" t="n"/>
      <c r="D2693" s="21" t="n"/>
      <c r="E2693" s="21" t="n"/>
      <c r="F2693" s="21" t="n"/>
      <c r="G2693" s="21" t="n"/>
      <c r="H2693" s="21" t="n"/>
      <c r="I2693" s="21" t="n"/>
      <c r="J2693" s="21" t="n"/>
      <c r="K2693" s="21" t="n"/>
      <c r="L2693" s="21" t="n"/>
      <c r="M2693" s="21" t="n"/>
      <c r="N2693" s="21" t="n"/>
    </row>
    <row r="2694" ht="14.25" customHeight="1" s="474">
      <c r="A2694" s="603" t="n"/>
      <c r="B2694" s="21" t="n"/>
      <c r="C2694" s="21" t="n"/>
      <c r="D2694" s="21" t="n"/>
      <c r="E2694" s="21" t="n"/>
      <c r="F2694" s="21" t="n"/>
      <c r="G2694" s="21" t="n"/>
      <c r="H2694" s="21" t="n"/>
      <c r="I2694" s="21" t="n"/>
      <c r="J2694" s="21" t="n"/>
      <c r="K2694" s="21" t="n"/>
      <c r="L2694" s="21" t="n"/>
      <c r="M2694" s="21" t="n"/>
      <c r="N2694" s="21" t="n"/>
    </row>
    <row r="2695" ht="14.25" customHeight="1" s="474">
      <c r="A2695" s="603" t="n"/>
      <c r="B2695" s="21" t="n"/>
      <c r="C2695" s="21" t="n"/>
      <c r="D2695" s="21" t="n"/>
      <c r="E2695" s="21" t="n"/>
      <c r="F2695" s="21" t="n"/>
      <c r="G2695" s="21" t="n"/>
      <c r="H2695" s="21" t="n"/>
      <c r="I2695" s="21" t="n"/>
      <c r="J2695" s="21" t="n"/>
      <c r="K2695" s="21" t="n"/>
      <c r="L2695" s="21" t="n"/>
      <c r="M2695" s="21" t="n"/>
      <c r="N2695" s="21" t="n"/>
    </row>
    <row r="2696" ht="14.25" customHeight="1" s="474">
      <c r="A2696" s="603" t="n"/>
      <c r="B2696" s="21" t="n"/>
      <c r="C2696" s="21" t="n"/>
      <c r="D2696" s="21" t="n"/>
      <c r="E2696" s="21" t="n"/>
      <c r="F2696" s="21" t="n"/>
      <c r="G2696" s="21" t="n"/>
      <c r="H2696" s="21" t="n"/>
      <c r="I2696" s="21" t="n"/>
      <c r="J2696" s="21" t="n"/>
      <c r="K2696" s="21" t="n"/>
      <c r="L2696" s="21" t="n"/>
      <c r="M2696" s="21" t="n"/>
      <c r="N2696" s="21" t="n"/>
    </row>
    <row r="2697" ht="14.25" customHeight="1" s="474">
      <c r="A2697" s="603" t="n"/>
      <c r="B2697" s="21" t="n"/>
      <c r="C2697" s="21" t="n"/>
      <c r="D2697" s="21" t="n"/>
      <c r="E2697" s="21" t="n"/>
      <c r="F2697" s="21" t="n"/>
      <c r="G2697" s="21" t="n"/>
      <c r="H2697" s="21" t="n"/>
      <c r="I2697" s="21" t="n"/>
      <c r="J2697" s="21" t="n"/>
      <c r="K2697" s="21" t="n"/>
      <c r="L2697" s="21" t="n"/>
      <c r="M2697" s="21" t="n"/>
      <c r="N2697" s="21" t="n"/>
    </row>
    <row r="2698" ht="14.25" customHeight="1" s="474">
      <c r="A2698" s="603" t="n"/>
      <c r="B2698" s="21" t="n"/>
      <c r="C2698" s="21" t="n"/>
      <c r="D2698" s="21" t="n"/>
      <c r="E2698" s="21" t="n"/>
      <c r="F2698" s="21" t="n"/>
      <c r="G2698" s="21" t="n"/>
      <c r="H2698" s="21" t="n"/>
      <c r="I2698" s="21" t="n"/>
      <c r="J2698" s="21" t="n"/>
      <c r="K2698" s="21" t="n"/>
      <c r="L2698" s="21" t="n"/>
      <c r="M2698" s="21" t="n"/>
      <c r="N2698" s="21" t="n"/>
    </row>
    <row r="2699" ht="14.25" customHeight="1" s="474">
      <c r="A2699" s="603" t="n"/>
      <c r="B2699" s="21" t="n"/>
      <c r="C2699" s="21" t="n"/>
      <c r="D2699" s="21" t="n"/>
      <c r="E2699" s="21" t="n"/>
      <c r="F2699" s="21" t="n"/>
      <c r="G2699" s="21" t="n"/>
      <c r="H2699" s="21" t="n"/>
      <c r="I2699" s="21" t="n"/>
      <c r="J2699" s="21" t="n"/>
      <c r="K2699" s="21" t="n"/>
      <c r="L2699" s="21" t="n"/>
      <c r="M2699" s="21" t="n"/>
      <c r="N2699" s="21" t="n"/>
    </row>
    <row r="2700" ht="14.25" customHeight="1" s="474">
      <c r="A2700" s="603" t="n"/>
      <c r="B2700" s="21" t="n"/>
      <c r="C2700" s="21" t="n"/>
      <c r="D2700" s="21" t="n"/>
      <c r="E2700" s="21" t="n"/>
      <c r="F2700" s="21" t="n"/>
      <c r="G2700" s="21" t="n"/>
      <c r="H2700" s="21" t="n"/>
      <c r="I2700" s="21" t="n"/>
      <c r="J2700" s="21" t="n"/>
      <c r="K2700" s="21" t="n"/>
      <c r="L2700" s="21" t="n"/>
      <c r="M2700" s="21" t="n"/>
      <c r="N2700" s="21" t="n"/>
    </row>
    <row r="2701" ht="14.25" customHeight="1" s="474">
      <c r="A2701" s="603" t="n"/>
      <c r="B2701" s="21" t="n"/>
      <c r="C2701" s="21" t="n"/>
      <c r="D2701" s="21" t="n"/>
      <c r="E2701" s="21" t="n"/>
      <c r="F2701" s="21" t="n"/>
      <c r="G2701" s="21" t="n"/>
      <c r="H2701" s="21" t="n"/>
      <c r="I2701" s="21" t="n"/>
      <c r="J2701" s="21" t="n"/>
      <c r="K2701" s="21" t="n"/>
      <c r="L2701" s="21" t="n"/>
      <c r="M2701" s="21" t="n"/>
      <c r="N2701" s="21" t="n"/>
    </row>
    <row r="2702" ht="14.25" customHeight="1" s="474">
      <c r="A2702" s="603" t="n"/>
      <c r="B2702" s="21" t="n"/>
      <c r="C2702" s="21" t="n"/>
      <c r="D2702" s="21" t="n"/>
      <c r="E2702" s="21" t="n"/>
      <c r="F2702" s="21" t="n"/>
      <c r="G2702" s="21" t="n"/>
      <c r="H2702" s="21" t="n"/>
      <c r="I2702" s="21" t="n"/>
      <c r="J2702" s="21" t="n"/>
      <c r="K2702" s="21" t="n"/>
      <c r="L2702" s="21" t="n"/>
      <c r="M2702" s="21" t="n"/>
      <c r="N2702" s="21" t="n"/>
    </row>
    <row r="2703" ht="14.25" customHeight="1" s="474">
      <c r="A2703" s="603" t="n"/>
      <c r="B2703" s="21" t="n"/>
      <c r="C2703" s="21" t="n"/>
      <c r="D2703" s="21" t="n"/>
      <c r="E2703" s="21" t="n"/>
      <c r="F2703" s="21" t="n"/>
      <c r="G2703" s="21" t="n"/>
      <c r="H2703" s="21" t="n"/>
      <c r="I2703" s="21" t="n"/>
      <c r="J2703" s="21" t="n"/>
      <c r="K2703" s="21" t="n"/>
      <c r="L2703" s="21" t="n"/>
      <c r="M2703" s="21" t="n"/>
      <c r="N2703" s="21" t="n"/>
    </row>
    <row r="2704" ht="14.25" customHeight="1" s="474">
      <c r="A2704" s="603" t="n"/>
      <c r="B2704" s="21" t="n"/>
      <c r="C2704" s="21" t="n"/>
      <c r="D2704" s="21" t="n"/>
      <c r="E2704" s="21" t="n"/>
      <c r="F2704" s="21" t="n"/>
      <c r="G2704" s="21" t="n"/>
      <c r="H2704" s="21" t="n"/>
      <c r="I2704" s="21" t="n"/>
      <c r="J2704" s="21" t="n"/>
      <c r="K2704" s="21" t="n"/>
      <c r="L2704" s="21" t="n"/>
      <c r="M2704" s="21" t="n"/>
      <c r="N2704" s="21" t="n"/>
    </row>
    <row r="2705" ht="14.25" customHeight="1" s="474">
      <c r="A2705" s="603" t="n"/>
      <c r="B2705" s="21" t="n"/>
      <c r="C2705" s="21" t="n"/>
      <c r="D2705" s="21" t="n"/>
      <c r="E2705" s="21" t="n"/>
      <c r="F2705" s="21" t="n"/>
      <c r="G2705" s="21" t="n"/>
      <c r="H2705" s="21" t="n"/>
      <c r="I2705" s="21" t="n"/>
      <c r="J2705" s="21" t="n"/>
      <c r="K2705" s="21" t="n"/>
      <c r="L2705" s="21" t="n"/>
      <c r="M2705" s="21" t="n"/>
      <c r="N2705" s="21" t="n"/>
    </row>
    <row r="2706" ht="14.25" customHeight="1" s="474">
      <c r="A2706" s="603" t="n"/>
      <c r="B2706" s="21" t="n"/>
      <c r="C2706" s="21" t="n"/>
      <c r="D2706" s="21" t="n"/>
      <c r="E2706" s="21" t="n"/>
      <c r="F2706" s="21" t="n"/>
      <c r="G2706" s="21" t="n"/>
      <c r="H2706" s="21" t="n"/>
      <c r="I2706" s="21" t="n"/>
      <c r="J2706" s="21" t="n"/>
      <c r="K2706" s="21" t="n"/>
      <c r="L2706" s="21" t="n"/>
      <c r="M2706" s="21" t="n"/>
      <c r="N2706" s="21" t="n"/>
    </row>
    <row r="2707" ht="14.25" customHeight="1" s="474">
      <c r="A2707" s="603" t="n"/>
      <c r="B2707" s="21" t="n"/>
      <c r="C2707" s="21" t="n"/>
      <c r="D2707" s="21" t="n"/>
      <c r="E2707" s="21" t="n"/>
      <c r="F2707" s="21" t="n"/>
      <c r="G2707" s="21" t="n"/>
      <c r="H2707" s="21" t="n"/>
      <c r="I2707" s="21" t="n"/>
      <c r="J2707" s="21" t="n"/>
      <c r="K2707" s="21" t="n"/>
      <c r="L2707" s="21" t="n"/>
      <c r="M2707" s="21" t="n"/>
      <c r="N2707" s="21" t="n"/>
    </row>
    <row r="2708" ht="14.25" customHeight="1" s="474">
      <c r="A2708" s="603" t="n"/>
      <c r="B2708" s="21" t="n"/>
      <c r="C2708" s="21" t="n"/>
      <c r="D2708" s="21" t="n"/>
      <c r="E2708" s="21" t="n"/>
      <c r="F2708" s="21" t="n"/>
      <c r="G2708" s="21" t="n"/>
      <c r="H2708" s="21" t="n"/>
      <c r="I2708" s="21" t="n"/>
      <c r="J2708" s="21" t="n"/>
      <c r="K2708" s="21" t="n"/>
      <c r="L2708" s="21" t="n"/>
      <c r="M2708" s="21" t="n"/>
      <c r="N2708" s="21" t="n"/>
    </row>
    <row r="2709" ht="14.25" customHeight="1" s="474">
      <c r="A2709" s="603" t="n"/>
      <c r="B2709" s="21" t="n"/>
      <c r="C2709" s="21" t="n"/>
      <c r="D2709" s="21" t="n"/>
      <c r="E2709" s="21" t="n"/>
      <c r="F2709" s="21" t="n"/>
      <c r="G2709" s="21" t="n"/>
      <c r="H2709" s="21" t="n"/>
      <c r="I2709" s="21" t="n"/>
      <c r="J2709" s="21" t="n"/>
      <c r="K2709" s="21" t="n"/>
      <c r="L2709" s="21" t="n"/>
      <c r="M2709" s="21" t="n"/>
      <c r="N2709" s="21" t="n"/>
    </row>
    <row r="2710" ht="14.25" customHeight="1" s="474">
      <c r="A2710" s="603" t="n"/>
      <c r="B2710" s="21" t="n"/>
      <c r="C2710" s="21" t="n"/>
      <c r="D2710" s="21" t="n"/>
      <c r="E2710" s="21" t="n"/>
      <c r="F2710" s="21" t="n"/>
      <c r="G2710" s="21" t="n"/>
      <c r="H2710" s="21" t="n"/>
      <c r="I2710" s="21" t="n"/>
      <c r="J2710" s="21" t="n"/>
      <c r="K2710" s="21" t="n"/>
      <c r="L2710" s="21" t="n"/>
      <c r="M2710" s="21" t="n"/>
      <c r="N2710" s="21" t="n"/>
    </row>
    <row r="2711" ht="14.25" customHeight="1" s="474">
      <c r="A2711" s="603" t="n"/>
      <c r="B2711" s="21" t="n"/>
      <c r="C2711" s="21" t="n"/>
      <c r="D2711" s="21" t="n"/>
      <c r="E2711" s="21" t="n"/>
      <c r="F2711" s="21" t="n"/>
      <c r="G2711" s="21" t="n"/>
      <c r="H2711" s="21" t="n"/>
      <c r="I2711" s="21" t="n"/>
      <c r="J2711" s="21" t="n"/>
      <c r="K2711" s="21" t="n"/>
      <c r="L2711" s="21" t="n"/>
      <c r="M2711" s="21" t="n"/>
      <c r="N2711" s="21" t="n"/>
    </row>
    <row r="2712" ht="14.25" customHeight="1" s="474">
      <c r="A2712" s="603" t="n"/>
      <c r="B2712" s="21" t="n"/>
      <c r="C2712" s="21" t="n"/>
      <c r="D2712" s="21" t="n"/>
      <c r="E2712" s="21" t="n"/>
      <c r="F2712" s="21" t="n"/>
      <c r="G2712" s="21" t="n"/>
      <c r="H2712" s="21" t="n"/>
      <c r="I2712" s="21" t="n"/>
      <c r="J2712" s="21" t="n"/>
      <c r="K2712" s="21" t="n"/>
      <c r="L2712" s="21" t="n"/>
      <c r="M2712" s="21" t="n"/>
      <c r="N2712" s="21" t="n"/>
    </row>
    <row r="2713" ht="14.25" customHeight="1" s="474">
      <c r="A2713" s="603" t="n"/>
      <c r="B2713" s="21" t="n"/>
      <c r="C2713" s="21" t="n"/>
      <c r="D2713" s="21" t="n"/>
      <c r="E2713" s="21" t="n"/>
      <c r="F2713" s="21" t="n"/>
      <c r="G2713" s="21" t="n"/>
      <c r="H2713" s="21" t="n"/>
      <c r="I2713" s="21" t="n"/>
      <c r="J2713" s="21" t="n"/>
      <c r="K2713" s="21" t="n"/>
      <c r="L2713" s="21" t="n"/>
      <c r="M2713" s="21" t="n"/>
      <c r="N2713" s="21" t="n"/>
    </row>
    <row r="2714" ht="14.25" customHeight="1" s="474">
      <c r="A2714" s="603" t="n"/>
      <c r="B2714" s="21" t="n"/>
      <c r="C2714" s="21" t="n"/>
      <c r="D2714" s="21" t="n"/>
      <c r="E2714" s="21" t="n"/>
      <c r="F2714" s="21" t="n"/>
      <c r="G2714" s="21" t="n"/>
      <c r="H2714" s="21" t="n"/>
      <c r="I2714" s="21" t="n"/>
      <c r="J2714" s="21" t="n"/>
      <c r="K2714" s="21" t="n"/>
      <c r="L2714" s="21" t="n"/>
      <c r="M2714" s="21" t="n"/>
      <c r="N2714" s="21" t="n"/>
    </row>
    <row r="2715" ht="14.25" customHeight="1" s="474">
      <c r="A2715" s="603" t="n"/>
      <c r="B2715" s="21" t="n"/>
      <c r="C2715" s="21" t="n"/>
      <c r="D2715" s="21" t="n"/>
      <c r="E2715" s="21" t="n"/>
      <c r="F2715" s="21" t="n"/>
      <c r="G2715" s="21" t="n"/>
      <c r="H2715" s="21" t="n"/>
      <c r="I2715" s="21" t="n"/>
      <c r="J2715" s="21" t="n"/>
      <c r="K2715" s="21" t="n"/>
      <c r="L2715" s="21" t="n"/>
      <c r="M2715" s="21" t="n"/>
      <c r="N2715" s="21" t="n"/>
    </row>
    <row r="2716" ht="14.25" customHeight="1" s="474">
      <c r="A2716" s="603" t="n"/>
      <c r="B2716" s="21" t="n"/>
      <c r="C2716" s="21" t="n"/>
      <c r="D2716" s="21" t="n"/>
      <c r="E2716" s="21" t="n"/>
      <c r="F2716" s="21" t="n"/>
      <c r="G2716" s="21" t="n"/>
      <c r="H2716" s="21" t="n"/>
      <c r="I2716" s="21" t="n"/>
      <c r="J2716" s="21" t="n"/>
      <c r="K2716" s="21" t="n"/>
      <c r="L2716" s="21" t="n"/>
      <c r="M2716" s="21" t="n"/>
      <c r="N2716" s="21" t="n"/>
    </row>
    <row r="2717" ht="14.25" customHeight="1" s="474">
      <c r="A2717" s="603" t="n"/>
      <c r="B2717" s="21" t="n"/>
      <c r="C2717" s="21" t="n"/>
      <c r="D2717" s="21" t="n"/>
      <c r="E2717" s="21" t="n"/>
      <c r="F2717" s="21" t="n"/>
      <c r="G2717" s="21" t="n"/>
      <c r="H2717" s="21" t="n"/>
      <c r="I2717" s="21" t="n"/>
      <c r="J2717" s="21" t="n"/>
      <c r="K2717" s="21" t="n"/>
      <c r="L2717" s="21" t="n"/>
      <c r="M2717" s="21" t="n"/>
      <c r="N2717" s="21" t="n"/>
    </row>
    <row r="2718" ht="14.25" customHeight="1" s="474">
      <c r="A2718" s="603" t="n"/>
      <c r="B2718" s="21" t="n"/>
      <c r="C2718" s="21" t="n"/>
      <c r="D2718" s="21" t="n"/>
      <c r="E2718" s="21" t="n"/>
      <c r="F2718" s="21" t="n"/>
      <c r="G2718" s="21" t="n"/>
      <c r="H2718" s="21" t="n"/>
      <c r="I2718" s="21" t="n"/>
      <c r="J2718" s="21" t="n"/>
      <c r="K2718" s="21" t="n"/>
      <c r="L2718" s="21" t="n"/>
      <c r="M2718" s="21" t="n"/>
      <c r="N2718" s="21" t="n"/>
    </row>
    <row r="2719" ht="14.25" customHeight="1" s="474">
      <c r="A2719" s="603" t="n"/>
      <c r="B2719" s="21" t="n"/>
      <c r="C2719" s="21" t="n"/>
      <c r="D2719" s="21" t="n"/>
      <c r="E2719" s="21" t="n"/>
      <c r="F2719" s="21" t="n"/>
      <c r="G2719" s="21" t="n"/>
      <c r="H2719" s="21" t="n"/>
      <c r="I2719" s="21" t="n"/>
      <c r="J2719" s="21" t="n"/>
      <c r="K2719" s="21" t="n"/>
      <c r="L2719" s="21" t="n"/>
      <c r="M2719" s="21" t="n"/>
      <c r="N2719" s="21" t="n"/>
    </row>
    <row r="2720" ht="14.25" customHeight="1" s="474">
      <c r="A2720" s="603" t="n"/>
      <c r="B2720" s="21" t="n"/>
      <c r="C2720" s="21" t="n"/>
      <c r="D2720" s="21" t="n"/>
      <c r="E2720" s="21" t="n"/>
      <c r="F2720" s="21" t="n"/>
      <c r="G2720" s="21" t="n"/>
      <c r="H2720" s="21" t="n"/>
      <c r="I2720" s="21" t="n"/>
      <c r="J2720" s="21" t="n"/>
      <c r="K2720" s="21" t="n"/>
      <c r="L2720" s="21" t="n"/>
      <c r="M2720" s="21" t="n"/>
      <c r="N2720" s="21" t="n"/>
    </row>
    <row r="2721" ht="14.25" customHeight="1" s="474">
      <c r="A2721" s="603" t="n"/>
      <c r="B2721" s="21" t="n"/>
      <c r="C2721" s="21" t="n"/>
      <c r="D2721" s="21" t="n"/>
      <c r="E2721" s="21" t="n"/>
      <c r="F2721" s="21" t="n"/>
      <c r="G2721" s="21" t="n"/>
      <c r="H2721" s="21" t="n"/>
      <c r="I2721" s="21" t="n"/>
      <c r="J2721" s="21" t="n"/>
      <c r="K2721" s="21" t="n"/>
      <c r="L2721" s="21" t="n"/>
      <c r="M2721" s="21" t="n"/>
      <c r="N2721" s="21" t="n"/>
    </row>
    <row r="2722" ht="14.25" customHeight="1" s="474">
      <c r="A2722" s="603" t="n"/>
      <c r="B2722" s="21" t="n"/>
      <c r="C2722" s="21" t="n"/>
      <c r="D2722" s="21" t="n"/>
      <c r="E2722" s="21" t="n"/>
      <c r="F2722" s="21" t="n"/>
      <c r="G2722" s="21" t="n"/>
      <c r="H2722" s="21" t="n"/>
      <c r="I2722" s="21" t="n"/>
      <c r="J2722" s="21" t="n"/>
      <c r="K2722" s="21" t="n"/>
      <c r="L2722" s="21" t="n"/>
      <c r="M2722" s="21" t="n"/>
      <c r="N2722" s="21" t="n"/>
    </row>
    <row r="2723" ht="14.25" customHeight="1" s="474">
      <c r="A2723" s="603" t="n"/>
      <c r="B2723" s="21" t="n"/>
      <c r="C2723" s="21" t="n"/>
      <c r="D2723" s="21" t="n"/>
      <c r="E2723" s="21" t="n"/>
      <c r="F2723" s="21" t="n"/>
      <c r="G2723" s="21" t="n"/>
      <c r="H2723" s="21" t="n"/>
      <c r="I2723" s="21" t="n"/>
      <c r="J2723" s="21" t="n"/>
      <c r="K2723" s="21" t="n"/>
      <c r="L2723" s="21" t="n"/>
      <c r="M2723" s="21" t="n"/>
      <c r="N2723" s="21" t="n"/>
    </row>
    <row r="2724" ht="14.25" customHeight="1" s="474">
      <c r="A2724" s="603" t="n"/>
      <c r="B2724" s="21" t="n"/>
      <c r="C2724" s="21" t="n"/>
      <c r="D2724" s="21" t="n"/>
      <c r="E2724" s="21" t="n"/>
      <c r="F2724" s="21" t="n"/>
      <c r="G2724" s="21" t="n"/>
      <c r="H2724" s="21" t="n"/>
      <c r="I2724" s="21" t="n"/>
      <c r="J2724" s="21" t="n"/>
      <c r="K2724" s="21" t="n"/>
      <c r="L2724" s="21" t="n"/>
      <c r="M2724" s="21" t="n"/>
      <c r="N2724" s="21" t="n"/>
    </row>
    <row r="2725" ht="14.25" customHeight="1" s="474">
      <c r="A2725" s="603" t="n"/>
      <c r="B2725" s="21" t="n"/>
      <c r="C2725" s="21" t="n"/>
      <c r="D2725" s="21" t="n"/>
      <c r="E2725" s="21" t="n"/>
      <c r="F2725" s="21" t="n"/>
      <c r="G2725" s="21" t="n"/>
      <c r="H2725" s="21" t="n"/>
      <c r="I2725" s="21" t="n"/>
      <c r="J2725" s="21" t="n"/>
      <c r="K2725" s="21" t="n"/>
      <c r="L2725" s="21" t="n"/>
      <c r="M2725" s="21" t="n"/>
      <c r="N2725" s="21" t="n"/>
    </row>
    <row r="2726" ht="14.25" customHeight="1" s="474">
      <c r="A2726" s="603" t="n"/>
      <c r="B2726" s="21" t="n"/>
      <c r="C2726" s="21" t="n"/>
      <c r="D2726" s="21" t="n"/>
      <c r="E2726" s="21" t="n"/>
      <c r="F2726" s="21" t="n"/>
      <c r="G2726" s="21" t="n"/>
      <c r="H2726" s="21" t="n"/>
      <c r="I2726" s="21" t="n"/>
      <c r="J2726" s="21" t="n"/>
      <c r="K2726" s="21" t="n"/>
      <c r="L2726" s="21" t="n"/>
      <c r="M2726" s="21" t="n"/>
      <c r="N2726" s="21" t="n"/>
    </row>
    <row r="2727" ht="14.25" customHeight="1" s="474">
      <c r="A2727" s="603" t="n"/>
      <c r="B2727" s="21" t="n"/>
      <c r="C2727" s="21" t="n"/>
      <c r="D2727" s="21" t="n"/>
      <c r="E2727" s="21" t="n"/>
      <c r="F2727" s="21" t="n"/>
      <c r="G2727" s="21" t="n"/>
      <c r="H2727" s="21" t="n"/>
      <c r="I2727" s="21" t="n"/>
      <c r="J2727" s="21" t="n"/>
      <c r="K2727" s="21" t="n"/>
      <c r="L2727" s="21" t="n"/>
      <c r="M2727" s="21" t="n"/>
      <c r="N2727" s="21" t="n"/>
    </row>
    <row r="2728" ht="14.25" customHeight="1" s="474">
      <c r="A2728" s="603" t="n"/>
      <c r="B2728" s="21" t="n"/>
      <c r="C2728" s="21" t="n"/>
      <c r="D2728" s="21" t="n"/>
      <c r="E2728" s="21" t="n"/>
      <c r="F2728" s="21" t="n"/>
      <c r="G2728" s="21" t="n"/>
      <c r="H2728" s="21" t="n"/>
      <c r="I2728" s="21" t="n"/>
      <c r="J2728" s="21" t="n"/>
      <c r="K2728" s="21" t="n"/>
      <c r="L2728" s="21" t="n"/>
      <c r="M2728" s="21" t="n"/>
      <c r="N2728" s="21" t="n"/>
    </row>
    <row r="2729" ht="14.25" customHeight="1" s="474">
      <c r="A2729" s="603" t="n"/>
      <c r="B2729" s="21" t="n"/>
      <c r="C2729" s="21" t="n"/>
      <c r="D2729" s="21" t="n"/>
      <c r="E2729" s="21" t="n"/>
      <c r="F2729" s="21" t="n"/>
      <c r="G2729" s="21" t="n"/>
      <c r="H2729" s="21" t="n"/>
      <c r="I2729" s="21" t="n"/>
      <c r="J2729" s="21" t="n"/>
      <c r="K2729" s="21" t="n"/>
      <c r="L2729" s="21" t="n"/>
      <c r="M2729" s="21" t="n"/>
      <c r="N2729" s="21" t="n"/>
    </row>
    <row r="2730" ht="14.25" customHeight="1" s="474">
      <c r="A2730" s="603" t="n"/>
      <c r="B2730" s="21" t="n"/>
      <c r="C2730" s="21" t="n"/>
      <c r="D2730" s="21" t="n"/>
      <c r="E2730" s="21" t="n"/>
      <c r="F2730" s="21" t="n"/>
      <c r="G2730" s="21" t="n"/>
      <c r="H2730" s="21" t="n"/>
      <c r="I2730" s="21" t="n"/>
      <c r="J2730" s="21" t="n"/>
      <c r="K2730" s="21" t="n"/>
      <c r="L2730" s="21" t="n"/>
      <c r="M2730" s="21" t="n"/>
      <c r="N2730" s="21" t="n"/>
    </row>
    <row r="2731" ht="14.25" customHeight="1" s="474">
      <c r="A2731" s="603" t="n"/>
      <c r="B2731" s="21" t="n"/>
      <c r="C2731" s="21" t="n"/>
      <c r="D2731" s="21" t="n"/>
      <c r="E2731" s="21" t="n"/>
      <c r="F2731" s="21" t="n"/>
      <c r="G2731" s="21" t="n"/>
      <c r="H2731" s="21" t="n"/>
      <c r="I2731" s="21" t="n"/>
      <c r="J2731" s="21" t="n"/>
      <c r="K2731" s="21" t="n"/>
      <c r="L2731" s="21" t="n"/>
      <c r="M2731" s="21" t="n"/>
      <c r="N2731" s="21" t="n"/>
    </row>
    <row r="2732" ht="14.25" customHeight="1" s="474">
      <c r="A2732" s="603" t="n"/>
      <c r="B2732" s="21" t="n"/>
      <c r="C2732" s="21" t="n"/>
      <c r="D2732" s="21" t="n"/>
      <c r="E2732" s="21" t="n"/>
      <c r="F2732" s="21" t="n"/>
      <c r="G2732" s="21" t="n"/>
      <c r="H2732" s="21" t="n"/>
      <c r="I2732" s="21" t="n"/>
      <c r="J2732" s="21" t="n"/>
      <c r="K2732" s="21" t="n"/>
      <c r="L2732" s="21" t="n"/>
      <c r="M2732" s="21" t="n"/>
      <c r="N2732" s="21" t="n"/>
    </row>
    <row r="2733" ht="14.25" customHeight="1" s="474">
      <c r="A2733" s="603" t="n"/>
      <c r="B2733" s="21" t="n"/>
      <c r="C2733" s="21" t="n"/>
      <c r="D2733" s="21" t="n"/>
      <c r="E2733" s="21" t="n"/>
      <c r="F2733" s="21" t="n"/>
      <c r="G2733" s="21" t="n"/>
      <c r="H2733" s="21" t="n"/>
      <c r="I2733" s="21" t="n"/>
      <c r="J2733" s="21" t="n"/>
      <c r="K2733" s="21" t="n"/>
      <c r="L2733" s="21" t="n"/>
      <c r="M2733" s="21" t="n"/>
      <c r="N2733" s="21" t="n"/>
    </row>
    <row r="2734" ht="14.25" customHeight="1" s="474">
      <c r="A2734" s="603" t="n"/>
      <c r="B2734" s="21" t="n"/>
      <c r="C2734" s="21" t="n"/>
      <c r="D2734" s="21" t="n"/>
      <c r="E2734" s="21" t="n"/>
      <c r="F2734" s="21" t="n"/>
      <c r="G2734" s="21" t="n"/>
      <c r="H2734" s="21" t="n"/>
      <c r="I2734" s="21" t="n"/>
      <c r="J2734" s="21" t="n"/>
      <c r="K2734" s="21" t="n"/>
      <c r="L2734" s="21" t="n"/>
      <c r="M2734" s="21" t="n"/>
      <c r="N2734" s="21" t="n"/>
    </row>
    <row r="2735" ht="14.25" customHeight="1" s="474">
      <c r="A2735" s="603" t="n"/>
      <c r="B2735" s="21" t="n"/>
      <c r="C2735" s="21" t="n"/>
      <c r="D2735" s="21" t="n"/>
      <c r="E2735" s="21" t="n"/>
      <c r="F2735" s="21" t="n"/>
      <c r="G2735" s="21" t="n"/>
      <c r="H2735" s="21" t="n"/>
      <c r="I2735" s="21" t="n"/>
      <c r="J2735" s="21" t="n"/>
      <c r="K2735" s="21" t="n"/>
      <c r="L2735" s="21" t="n"/>
      <c r="M2735" s="21" t="n"/>
      <c r="N2735" s="21" t="n"/>
    </row>
    <row r="2736" ht="14.25" customHeight="1" s="474">
      <c r="A2736" s="603" t="n"/>
      <c r="B2736" s="21" t="n"/>
      <c r="C2736" s="21" t="n"/>
      <c r="D2736" s="21" t="n"/>
      <c r="E2736" s="21" t="n"/>
      <c r="F2736" s="21" t="n"/>
      <c r="G2736" s="21" t="n"/>
      <c r="H2736" s="21" t="n"/>
      <c r="I2736" s="21" t="n"/>
      <c r="J2736" s="21" t="n"/>
      <c r="K2736" s="21" t="n"/>
      <c r="L2736" s="21" t="n"/>
      <c r="M2736" s="21" t="n"/>
      <c r="N2736" s="21" t="n"/>
    </row>
    <row r="2737" ht="14.25" customHeight="1" s="474">
      <c r="A2737" s="603" t="n"/>
      <c r="B2737" s="21" t="n"/>
      <c r="C2737" s="21" t="n"/>
      <c r="D2737" s="21" t="n"/>
      <c r="E2737" s="21" t="n"/>
      <c r="F2737" s="21" t="n"/>
      <c r="G2737" s="21" t="n"/>
      <c r="H2737" s="21" t="n"/>
      <c r="I2737" s="21" t="n"/>
      <c r="J2737" s="21" t="n"/>
      <c r="K2737" s="21" t="n"/>
      <c r="L2737" s="21" t="n"/>
      <c r="M2737" s="21" t="n"/>
      <c r="N2737" s="21" t="n"/>
    </row>
    <row r="2738" ht="14.25" customHeight="1" s="474">
      <c r="A2738" s="603" t="n"/>
      <c r="B2738" s="21" t="n"/>
      <c r="C2738" s="21" t="n"/>
      <c r="D2738" s="21" t="n"/>
      <c r="E2738" s="21" t="n"/>
      <c r="F2738" s="21" t="n"/>
      <c r="G2738" s="21" t="n"/>
      <c r="H2738" s="21" t="n"/>
      <c r="I2738" s="21" t="n"/>
      <c r="J2738" s="21" t="n"/>
      <c r="K2738" s="21" t="n"/>
      <c r="L2738" s="21" t="n"/>
      <c r="M2738" s="21" t="n"/>
      <c r="N2738" s="21" t="n"/>
    </row>
    <row r="2739" ht="14.25" customHeight="1" s="474">
      <c r="A2739" s="603" t="n"/>
      <c r="B2739" s="21" t="n"/>
      <c r="C2739" s="21" t="n"/>
      <c r="D2739" s="21" t="n"/>
      <c r="E2739" s="21" t="n"/>
      <c r="F2739" s="21" t="n"/>
      <c r="G2739" s="21" t="n"/>
      <c r="H2739" s="21" t="n"/>
      <c r="I2739" s="21" t="n"/>
      <c r="J2739" s="21" t="n"/>
      <c r="K2739" s="21" t="n"/>
      <c r="L2739" s="21" t="n"/>
      <c r="M2739" s="21" t="n"/>
      <c r="N2739" s="21" t="n"/>
    </row>
    <row r="2740" ht="14.25" customHeight="1" s="474">
      <c r="A2740" s="603" t="n"/>
      <c r="B2740" s="21" t="n"/>
      <c r="C2740" s="21" t="n"/>
      <c r="D2740" s="21" t="n"/>
      <c r="E2740" s="21" t="n"/>
      <c r="F2740" s="21" t="n"/>
      <c r="G2740" s="21" t="n"/>
      <c r="H2740" s="21" t="n"/>
      <c r="I2740" s="21" t="n"/>
      <c r="J2740" s="21" t="n"/>
      <c r="K2740" s="21" t="n"/>
      <c r="L2740" s="21" t="n"/>
      <c r="M2740" s="21" t="n"/>
      <c r="N2740" s="21" t="n"/>
    </row>
    <row r="2741" ht="14.25" customHeight="1" s="474">
      <c r="A2741" s="603" t="n"/>
      <c r="B2741" s="21" t="n"/>
      <c r="C2741" s="21" t="n"/>
      <c r="D2741" s="21" t="n"/>
      <c r="E2741" s="21" t="n"/>
      <c r="F2741" s="21" t="n"/>
      <c r="G2741" s="21" t="n"/>
      <c r="H2741" s="21" t="n"/>
      <c r="I2741" s="21" t="n"/>
      <c r="J2741" s="21" t="n"/>
      <c r="K2741" s="21" t="n"/>
      <c r="L2741" s="21" t="n"/>
      <c r="M2741" s="21" t="n"/>
      <c r="N2741" s="21" t="n"/>
    </row>
    <row r="2742" ht="14.25" customHeight="1" s="474">
      <c r="A2742" s="603" t="n"/>
      <c r="B2742" s="21" t="n"/>
      <c r="C2742" s="21" t="n"/>
      <c r="D2742" s="21" t="n"/>
      <c r="E2742" s="21" t="n"/>
      <c r="F2742" s="21" t="n"/>
      <c r="G2742" s="21" t="n"/>
      <c r="H2742" s="21" t="n"/>
      <c r="I2742" s="21" t="n"/>
      <c r="J2742" s="21" t="n"/>
      <c r="K2742" s="21" t="n"/>
      <c r="L2742" s="21" t="n"/>
      <c r="M2742" s="21" t="n"/>
      <c r="N2742" s="21" t="n"/>
    </row>
    <row r="2743" ht="14.25" customHeight="1" s="474">
      <c r="A2743" s="603" t="n"/>
      <c r="B2743" s="21" t="n"/>
      <c r="C2743" s="21" t="n"/>
      <c r="D2743" s="21" t="n"/>
      <c r="E2743" s="21" t="n"/>
      <c r="F2743" s="21" t="n"/>
      <c r="G2743" s="21" t="n"/>
      <c r="H2743" s="21" t="n"/>
      <c r="I2743" s="21" t="n"/>
      <c r="J2743" s="21" t="n"/>
      <c r="K2743" s="21" t="n"/>
      <c r="L2743" s="21" t="n"/>
      <c r="M2743" s="21" t="n"/>
      <c r="N2743" s="21" t="n"/>
    </row>
    <row r="2744" ht="14.25" customHeight="1" s="474">
      <c r="A2744" s="603" t="n"/>
      <c r="B2744" s="21" t="n"/>
      <c r="C2744" s="21" t="n"/>
      <c r="D2744" s="21" t="n"/>
      <c r="E2744" s="21" t="n"/>
      <c r="F2744" s="21" t="n"/>
      <c r="G2744" s="21" t="n"/>
      <c r="H2744" s="21" t="n"/>
      <c r="I2744" s="21" t="n"/>
      <c r="J2744" s="21" t="n"/>
      <c r="K2744" s="21" t="n"/>
      <c r="L2744" s="21" t="n"/>
      <c r="M2744" s="21" t="n"/>
      <c r="N2744" s="21" t="n"/>
    </row>
    <row r="2745" ht="14.25" customHeight="1" s="474">
      <c r="A2745" s="603" t="n"/>
      <c r="B2745" s="21" t="n"/>
      <c r="C2745" s="21" t="n"/>
      <c r="D2745" s="21" t="n"/>
      <c r="E2745" s="21" t="n"/>
      <c r="F2745" s="21" t="n"/>
      <c r="G2745" s="21" t="n"/>
      <c r="H2745" s="21" t="n"/>
      <c r="I2745" s="21" t="n"/>
      <c r="J2745" s="21" t="n"/>
      <c r="K2745" s="21" t="n"/>
      <c r="L2745" s="21" t="n"/>
      <c r="M2745" s="21" t="n"/>
      <c r="N2745" s="21" t="n"/>
    </row>
    <row r="2746" ht="14.25" customHeight="1" s="474">
      <c r="A2746" s="603" t="n"/>
      <c r="B2746" s="21" t="n"/>
      <c r="C2746" s="21" t="n"/>
      <c r="D2746" s="21" t="n"/>
      <c r="E2746" s="21" t="n"/>
      <c r="F2746" s="21" t="n"/>
      <c r="G2746" s="21" t="n"/>
      <c r="H2746" s="21" t="n"/>
      <c r="I2746" s="21" t="n"/>
      <c r="J2746" s="21" t="n"/>
      <c r="K2746" s="21" t="n"/>
      <c r="L2746" s="21" t="n"/>
      <c r="M2746" s="21" t="n"/>
      <c r="N2746" s="21" t="n"/>
    </row>
    <row r="2747" ht="14.25" customHeight="1" s="474">
      <c r="A2747" s="603" t="n"/>
      <c r="B2747" s="21" t="n"/>
      <c r="C2747" s="21" t="n"/>
      <c r="D2747" s="21" t="n"/>
      <c r="E2747" s="21" t="n"/>
      <c r="F2747" s="21" t="n"/>
      <c r="G2747" s="21" t="n"/>
      <c r="H2747" s="21" t="n"/>
      <c r="I2747" s="21" t="n"/>
      <c r="J2747" s="21" t="n"/>
      <c r="K2747" s="21" t="n"/>
      <c r="L2747" s="21" t="n"/>
      <c r="M2747" s="21" t="n"/>
      <c r="N2747" s="21" t="n"/>
    </row>
    <row r="2748" ht="14.25" customHeight="1" s="474">
      <c r="A2748" s="603" t="n"/>
      <c r="B2748" s="21" t="n"/>
      <c r="C2748" s="21" t="n"/>
      <c r="D2748" s="21" t="n"/>
      <c r="E2748" s="21" t="n"/>
      <c r="F2748" s="21" t="n"/>
      <c r="G2748" s="21" t="n"/>
      <c r="H2748" s="21" t="n"/>
      <c r="I2748" s="21" t="n"/>
      <c r="J2748" s="21" t="n"/>
      <c r="K2748" s="21" t="n"/>
      <c r="L2748" s="21" t="n"/>
      <c r="M2748" s="21" t="n"/>
      <c r="N2748" s="21" t="n"/>
    </row>
    <row r="2749" ht="14.25" customHeight="1" s="474">
      <c r="A2749" s="603" t="n"/>
      <c r="B2749" s="21" t="n"/>
      <c r="C2749" s="21" t="n"/>
      <c r="D2749" s="21" t="n"/>
      <c r="E2749" s="21" t="n"/>
      <c r="F2749" s="21" t="n"/>
      <c r="G2749" s="21" t="n"/>
      <c r="H2749" s="21" t="n"/>
      <c r="I2749" s="21" t="n"/>
      <c r="J2749" s="21" t="n"/>
      <c r="K2749" s="21" t="n"/>
      <c r="L2749" s="21" t="n"/>
      <c r="M2749" s="21" t="n"/>
      <c r="N2749" s="21" t="n"/>
    </row>
    <row r="2750" ht="14.25" customHeight="1" s="474">
      <c r="A2750" s="603" t="n"/>
      <c r="B2750" s="21" t="n"/>
      <c r="C2750" s="21" t="n"/>
      <c r="D2750" s="21" t="n"/>
      <c r="E2750" s="21" t="n"/>
      <c r="F2750" s="21" t="n"/>
      <c r="G2750" s="21" t="n"/>
      <c r="H2750" s="21" t="n"/>
      <c r="I2750" s="21" t="n"/>
      <c r="J2750" s="21" t="n"/>
      <c r="K2750" s="21" t="n"/>
      <c r="L2750" s="21" t="n"/>
      <c r="M2750" s="21" t="n"/>
      <c r="N2750" s="21" t="n"/>
    </row>
    <row r="2751" ht="14.25" customHeight="1" s="474">
      <c r="A2751" s="603" t="n"/>
      <c r="B2751" s="21" t="n"/>
      <c r="C2751" s="21" t="n"/>
      <c r="D2751" s="21" t="n"/>
      <c r="E2751" s="21" t="n"/>
      <c r="F2751" s="21" t="n"/>
      <c r="G2751" s="21" t="n"/>
      <c r="H2751" s="21" t="n"/>
      <c r="I2751" s="21" t="n"/>
      <c r="J2751" s="21" t="n"/>
      <c r="K2751" s="21" t="n"/>
      <c r="L2751" s="21" t="n"/>
      <c r="M2751" s="21" t="n"/>
      <c r="N2751" s="21" t="n"/>
    </row>
    <row r="2752" ht="14.25" customHeight="1" s="474">
      <c r="A2752" s="603" t="n"/>
      <c r="B2752" s="21" t="n"/>
      <c r="C2752" s="21" t="n"/>
      <c r="D2752" s="21" t="n"/>
      <c r="E2752" s="21" t="n"/>
      <c r="F2752" s="21" t="n"/>
      <c r="G2752" s="21" t="n"/>
      <c r="H2752" s="21" t="n"/>
      <c r="I2752" s="21" t="n"/>
      <c r="J2752" s="21" t="n"/>
      <c r="K2752" s="21" t="n"/>
      <c r="L2752" s="21" t="n"/>
      <c r="M2752" s="21" t="n"/>
      <c r="N2752" s="21" t="n"/>
    </row>
    <row r="2753" ht="14.25" customHeight="1" s="474">
      <c r="A2753" s="603" t="n"/>
      <c r="B2753" s="21" t="n"/>
      <c r="C2753" s="21" t="n"/>
      <c r="D2753" s="21" t="n"/>
      <c r="E2753" s="21" t="n"/>
      <c r="F2753" s="21" t="n"/>
      <c r="G2753" s="21" t="n"/>
      <c r="H2753" s="21" t="n"/>
      <c r="I2753" s="21" t="n"/>
      <c r="J2753" s="21" t="n"/>
      <c r="K2753" s="21" t="n"/>
      <c r="L2753" s="21" t="n"/>
      <c r="M2753" s="21" t="n"/>
      <c r="N2753" s="21" t="n"/>
    </row>
    <row r="2754" ht="14.25" customHeight="1" s="474">
      <c r="A2754" s="603" t="n"/>
      <c r="B2754" s="21" t="n"/>
      <c r="C2754" s="21" t="n"/>
      <c r="D2754" s="21" t="n"/>
      <c r="E2754" s="21" t="n"/>
      <c r="F2754" s="21" t="n"/>
      <c r="G2754" s="21" t="n"/>
      <c r="H2754" s="21" t="n"/>
      <c r="I2754" s="21" t="n"/>
      <c r="J2754" s="21" t="n"/>
      <c r="K2754" s="21" t="n"/>
      <c r="L2754" s="21" t="n"/>
      <c r="M2754" s="21" t="n"/>
      <c r="N2754" s="21" t="n"/>
    </row>
    <row r="2755" ht="14.25" customHeight="1" s="474">
      <c r="A2755" s="603" t="n"/>
      <c r="B2755" s="21" t="n"/>
      <c r="C2755" s="21" t="n"/>
      <c r="D2755" s="21" t="n"/>
      <c r="E2755" s="21" t="n"/>
      <c r="F2755" s="21" t="n"/>
      <c r="G2755" s="21" t="n"/>
      <c r="H2755" s="21" t="n"/>
      <c r="I2755" s="21" t="n"/>
      <c r="J2755" s="21" t="n"/>
      <c r="K2755" s="21" t="n"/>
      <c r="L2755" s="21" t="n"/>
      <c r="M2755" s="21" t="n"/>
      <c r="N2755" s="21" t="n"/>
    </row>
    <row r="2756" ht="14.25" customHeight="1" s="474">
      <c r="A2756" s="603" t="n"/>
      <c r="B2756" s="21" t="n"/>
      <c r="C2756" s="21" t="n"/>
      <c r="D2756" s="21" t="n"/>
      <c r="E2756" s="21" t="n"/>
      <c r="F2756" s="21" t="n"/>
      <c r="G2756" s="21" t="n"/>
      <c r="H2756" s="21" t="n"/>
      <c r="I2756" s="21" t="n"/>
      <c r="J2756" s="21" t="n"/>
      <c r="K2756" s="21" t="n"/>
      <c r="L2756" s="21" t="n"/>
      <c r="M2756" s="21" t="n"/>
      <c r="N2756" s="21" t="n"/>
    </row>
    <row r="2757" ht="14.25" customHeight="1" s="474">
      <c r="A2757" s="603" t="n"/>
      <c r="B2757" s="21" t="n"/>
      <c r="C2757" s="21" t="n"/>
      <c r="D2757" s="21" t="n"/>
      <c r="E2757" s="21" t="n"/>
      <c r="F2757" s="21" t="n"/>
      <c r="G2757" s="21" t="n"/>
      <c r="H2757" s="21" t="n"/>
      <c r="I2757" s="21" t="n"/>
      <c r="J2757" s="21" t="n"/>
      <c r="K2757" s="21" t="n"/>
      <c r="L2757" s="21" t="n"/>
      <c r="M2757" s="21" t="n"/>
      <c r="N2757" s="21" t="n"/>
    </row>
    <row r="2758" ht="14.25" customHeight="1" s="474">
      <c r="A2758" s="603" t="n"/>
      <c r="B2758" s="21" t="n"/>
      <c r="C2758" s="21" t="n"/>
      <c r="D2758" s="21" t="n"/>
      <c r="E2758" s="21" t="n"/>
      <c r="F2758" s="21" t="n"/>
      <c r="G2758" s="21" t="n"/>
      <c r="H2758" s="21" t="n"/>
      <c r="I2758" s="21" t="n"/>
      <c r="J2758" s="21" t="n"/>
      <c r="K2758" s="21" t="n"/>
      <c r="L2758" s="21" t="n"/>
      <c r="M2758" s="21" t="n"/>
      <c r="N2758" s="21" t="n"/>
    </row>
    <row r="2759" ht="14.25" customHeight="1" s="474">
      <c r="A2759" s="603" t="n"/>
      <c r="B2759" s="21" t="n"/>
      <c r="C2759" s="21" t="n"/>
      <c r="D2759" s="21" t="n"/>
      <c r="E2759" s="21" t="n"/>
      <c r="F2759" s="21" t="n"/>
      <c r="G2759" s="21" t="n"/>
      <c r="H2759" s="21" t="n"/>
      <c r="I2759" s="21" t="n"/>
      <c r="J2759" s="21" t="n"/>
      <c r="K2759" s="21" t="n"/>
      <c r="L2759" s="21" t="n"/>
      <c r="M2759" s="21" t="n"/>
      <c r="N2759" s="21" t="n"/>
    </row>
    <row r="2760" ht="14.25" customHeight="1" s="474">
      <c r="A2760" s="603" t="n"/>
      <c r="B2760" s="21" t="n"/>
      <c r="C2760" s="21" t="n"/>
      <c r="D2760" s="21" t="n"/>
      <c r="E2760" s="21" t="n"/>
      <c r="F2760" s="21" t="n"/>
      <c r="G2760" s="21" t="n"/>
      <c r="H2760" s="21" t="n"/>
      <c r="I2760" s="21" t="n"/>
      <c r="J2760" s="21" t="n"/>
      <c r="K2760" s="21" t="n"/>
      <c r="L2760" s="21" t="n"/>
      <c r="M2760" s="21" t="n"/>
      <c r="N2760" s="21" t="n"/>
    </row>
    <row r="2761" ht="14.25" customHeight="1" s="474">
      <c r="A2761" s="603" t="n"/>
      <c r="B2761" s="21" t="n"/>
      <c r="C2761" s="21" t="n"/>
      <c r="D2761" s="21" t="n"/>
      <c r="E2761" s="21" t="n"/>
      <c r="F2761" s="21" t="n"/>
      <c r="G2761" s="21" t="n"/>
      <c r="H2761" s="21" t="n"/>
      <c r="I2761" s="21" t="n"/>
      <c r="J2761" s="21" t="n"/>
      <c r="K2761" s="21" t="n"/>
      <c r="L2761" s="21" t="n"/>
      <c r="M2761" s="21" t="n"/>
      <c r="N2761" s="21" t="n"/>
    </row>
    <row r="2762" ht="14.25" customHeight="1" s="474">
      <c r="A2762" s="603" t="n"/>
      <c r="B2762" s="21" t="n"/>
      <c r="C2762" s="21" t="n"/>
      <c r="D2762" s="21" t="n"/>
      <c r="E2762" s="21" t="n"/>
      <c r="F2762" s="21" t="n"/>
      <c r="G2762" s="21" t="n"/>
      <c r="H2762" s="21" t="n"/>
      <c r="I2762" s="21" t="n"/>
      <c r="J2762" s="21" t="n"/>
      <c r="K2762" s="21" t="n"/>
      <c r="L2762" s="21" t="n"/>
      <c r="M2762" s="21" t="n"/>
      <c r="N2762" s="21" t="n"/>
    </row>
    <row r="2763" ht="14.25" customHeight="1" s="474">
      <c r="A2763" s="603" t="n"/>
      <c r="B2763" s="21" t="n"/>
      <c r="C2763" s="21" t="n"/>
      <c r="D2763" s="21" t="n"/>
      <c r="E2763" s="21" t="n"/>
      <c r="F2763" s="21" t="n"/>
      <c r="G2763" s="21" t="n"/>
      <c r="H2763" s="21" t="n"/>
      <c r="I2763" s="21" t="n"/>
      <c r="J2763" s="21" t="n"/>
      <c r="K2763" s="21" t="n"/>
      <c r="L2763" s="21" t="n"/>
      <c r="M2763" s="21" t="n"/>
      <c r="N2763" s="21" t="n"/>
    </row>
    <row r="2764" ht="14.25" customHeight="1" s="474">
      <c r="A2764" s="603" t="n"/>
      <c r="B2764" s="21" t="n"/>
      <c r="C2764" s="21" t="n"/>
      <c r="D2764" s="21" t="n"/>
      <c r="E2764" s="21" t="n"/>
      <c r="F2764" s="21" t="n"/>
      <c r="G2764" s="21" t="n"/>
      <c r="H2764" s="21" t="n"/>
      <c r="I2764" s="21" t="n"/>
      <c r="J2764" s="21" t="n"/>
      <c r="K2764" s="21" t="n"/>
      <c r="L2764" s="21" t="n"/>
      <c r="M2764" s="21" t="n"/>
      <c r="N2764" s="21" t="n"/>
    </row>
    <row r="2765" ht="14.25" customHeight="1" s="474">
      <c r="A2765" s="603" t="n"/>
      <c r="B2765" s="21" t="n"/>
      <c r="C2765" s="21" t="n"/>
      <c r="D2765" s="21" t="n"/>
      <c r="E2765" s="21" t="n"/>
      <c r="F2765" s="21" t="n"/>
      <c r="G2765" s="21" t="n"/>
      <c r="H2765" s="21" t="n"/>
      <c r="I2765" s="21" t="n"/>
      <c r="J2765" s="21" t="n"/>
      <c r="K2765" s="21" t="n"/>
      <c r="L2765" s="21" t="n"/>
      <c r="M2765" s="21" t="n"/>
      <c r="N2765" s="21" t="n"/>
    </row>
    <row r="2766" ht="14.25" customHeight="1" s="474">
      <c r="A2766" s="603" t="n"/>
      <c r="B2766" s="21" t="n"/>
      <c r="C2766" s="21" t="n"/>
      <c r="D2766" s="21" t="n"/>
      <c r="E2766" s="21" t="n"/>
      <c r="F2766" s="21" t="n"/>
      <c r="G2766" s="21" t="n"/>
      <c r="H2766" s="21" t="n"/>
      <c r="I2766" s="21" t="n"/>
      <c r="J2766" s="21" t="n"/>
      <c r="K2766" s="21" t="n"/>
      <c r="L2766" s="21" t="n"/>
      <c r="M2766" s="21" t="n"/>
      <c r="N2766" s="21" t="n"/>
    </row>
    <row r="2767" ht="14.25" customHeight="1" s="474">
      <c r="A2767" s="603" t="n"/>
      <c r="B2767" s="21" t="n"/>
      <c r="C2767" s="21" t="n"/>
      <c r="D2767" s="21" t="n"/>
      <c r="E2767" s="21" t="n"/>
      <c r="F2767" s="21" t="n"/>
      <c r="G2767" s="21" t="n"/>
      <c r="H2767" s="21" t="n"/>
      <c r="I2767" s="21" t="n"/>
      <c r="J2767" s="21" t="n"/>
      <c r="K2767" s="21" t="n"/>
      <c r="L2767" s="21" t="n"/>
      <c r="M2767" s="21" t="n"/>
      <c r="N2767" s="21" t="n"/>
    </row>
    <row r="2768" ht="14.25" customHeight="1" s="474">
      <c r="A2768" s="603" t="n"/>
      <c r="B2768" s="21" t="n"/>
      <c r="C2768" s="21" t="n"/>
      <c r="D2768" s="21" t="n"/>
      <c r="E2768" s="21" t="n"/>
      <c r="F2768" s="21" t="n"/>
      <c r="G2768" s="21" t="n"/>
      <c r="H2768" s="21" t="n"/>
      <c r="I2768" s="21" t="n"/>
      <c r="J2768" s="21" t="n"/>
      <c r="K2768" s="21" t="n"/>
      <c r="L2768" s="21" t="n"/>
      <c r="M2768" s="21" t="n"/>
      <c r="N2768" s="21" t="n"/>
    </row>
    <row r="2769" ht="14.25" customHeight="1" s="474">
      <c r="A2769" s="603" t="n"/>
      <c r="B2769" s="21" t="n"/>
      <c r="C2769" s="21" t="n"/>
      <c r="D2769" s="21" t="n"/>
      <c r="E2769" s="21" t="n"/>
      <c r="F2769" s="21" t="n"/>
      <c r="G2769" s="21" t="n"/>
      <c r="H2769" s="21" t="n"/>
      <c r="I2769" s="21" t="n"/>
      <c r="J2769" s="21" t="n"/>
      <c r="K2769" s="21" t="n"/>
      <c r="L2769" s="21" t="n"/>
      <c r="M2769" s="21" t="n"/>
      <c r="N2769" s="21" t="n"/>
    </row>
    <row r="2770" ht="14.25" customHeight="1" s="474">
      <c r="A2770" s="603" t="n"/>
      <c r="B2770" s="21" t="n"/>
      <c r="C2770" s="21" t="n"/>
      <c r="D2770" s="21" t="n"/>
      <c r="E2770" s="21" t="n"/>
      <c r="F2770" s="21" t="n"/>
      <c r="G2770" s="21" t="n"/>
      <c r="H2770" s="21" t="n"/>
      <c r="I2770" s="21" t="n"/>
      <c r="J2770" s="21" t="n"/>
      <c r="K2770" s="21" t="n"/>
      <c r="L2770" s="21" t="n"/>
      <c r="M2770" s="21" t="n"/>
      <c r="N2770" s="21" t="n"/>
    </row>
    <row r="2771" ht="14.25" customHeight="1" s="474">
      <c r="A2771" s="603" t="n"/>
      <c r="B2771" s="21" t="n"/>
      <c r="C2771" s="21" t="n"/>
      <c r="D2771" s="21" t="n"/>
      <c r="E2771" s="21" t="n"/>
      <c r="F2771" s="21" t="n"/>
      <c r="G2771" s="21" t="n"/>
      <c r="H2771" s="21" t="n"/>
      <c r="I2771" s="21" t="n"/>
      <c r="J2771" s="21" t="n"/>
      <c r="K2771" s="21" t="n"/>
      <c r="L2771" s="21" t="n"/>
      <c r="M2771" s="21" t="n"/>
      <c r="N2771" s="21" t="n"/>
    </row>
    <row r="2772" ht="14.25" customHeight="1" s="474">
      <c r="A2772" s="603" t="n"/>
      <c r="B2772" s="21" t="n"/>
      <c r="C2772" s="21" t="n"/>
      <c r="D2772" s="21" t="n"/>
      <c r="E2772" s="21" t="n"/>
      <c r="F2772" s="21" t="n"/>
      <c r="G2772" s="21" t="n"/>
      <c r="H2772" s="21" t="n"/>
      <c r="I2772" s="21" t="n"/>
      <c r="J2772" s="21" t="n"/>
      <c r="K2772" s="21" t="n"/>
      <c r="L2772" s="21" t="n"/>
      <c r="M2772" s="21" t="n"/>
      <c r="N2772" s="21" t="n"/>
    </row>
    <row r="2773" ht="14.25" customHeight="1" s="474">
      <c r="A2773" s="603" t="n"/>
      <c r="B2773" s="21" t="n"/>
      <c r="C2773" s="21" t="n"/>
      <c r="D2773" s="21" t="n"/>
      <c r="E2773" s="21" t="n"/>
      <c r="F2773" s="21" t="n"/>
      <c r="G2773" s="21" t="n"/>
      <c r="H2773" s="21" t="n"/>
      <c r="I2773" s="21" t="n"/>
      <c r="J2773" s="21" t="n"/>
      <c r="K2773" s="21" t="n"/>
      <c r="L2773" s="21" t="n"/>
      <c r="M2773" s="21" t="n"/>
      <c r="N2773" s="21" t="n"/>
    </row>
    <row r="2774" ht="14.25" customHeight="1" s="474">
      <c r="A2774" s="603" t="n"/>
      <c r="B2774" s="21" t="n"/>
      <c r="C2774" s="21" t="n"/>
      <c r="D2774" s="21" t="n"/>
      <c r="E2774" s="21" t="n"/>
      <c r="F2774" s="21" t="n"/>
      <c r="G2774" s="21" t="n"/>
      <c r="H2774" s="21" t="n"/>
      <c r="I2774" s="21" t="n"/>
      <c r="J2774" s="21" t="n"/>
      <c r="K2774" s="21" t="n"/>
      <c r="L2774" s="21" t="n"/>
      <c r="M2774" s="21" t="n"/>
      <c r="N2774" s="21" t="n"/>
    </row>
    <row r="2775" ht="14.25" customHeight="1" s="474">
      <c r="A2775" s="603" t="n"/>
      <c r="B2775" s="21" t="n"/>
      <c r="C2775" s="21" t="n"/>
      <c r="D2775" s="21" t="n"/>
      <c r="E2775" s="21" t="n"/>
      <c r="F2775" s="21" t="n"/>
      <c r="G2775" s="21" t="n"/>
      <c r="H2775" s="21" t="n"/>
      <c r="I2775" s="21" t="n"/>
      <c r="J2775" s="21" t="n"/>
      <c r="K2775" s="21" t="n"/>
      <c r="L2775" s="21" t="n"/>
      <c r="M2775" s="21" t="n"/>
      <c r="N2775" s="21" t="n"/>
    </row>
    <row r="2776" ht="14.25" customHeight="1" s="474">
      <c r="A2776" s="603" t="n"/>
      <c r="B2776" s="21" t="n"/>
      <c r="C2776" s="21" t="n"/>
      <c r="D2776" s="21" t="n"/>
      <c r="E2776" s="21" t="n"/>
      <c r="F2776" s="21" t="n"/>
      <c r="G2776" s="21" t="n"/>
      <c r="H2776" s="21" t="n"/>
      <c r="I2776" s="21" t="n"/>
      <c r="J2776" s="21" t="n"/>
      <c r="K2776" s="21" t="n"/>
      <c r="L2776" s="21" t="n"/>
      <c r="M2776" s="21" t="n"/>
      <c r="N2776" s="21" t="n"/>
    </row>
    <row r="2777" ht="14.25" customHeight="1" s="474">
      <c r="A2777" s="603" t="n"/>
      <c r="B2777" s="21" t="n"/>
      <c r="C2777" s="21" t="n"/>
      <c r="D2777" s="21" t="n"/>
      <c r="E2777" s="21" t="n"/>
      <c r="F2777" s="21" t="n"/>
      <c r="G2777" s="21" t="n"/>
      <c r="H2777" s="21" t="n"/>
      <c r="I2777" s="21" t="n"/>
      <c r="J2777" s="21" t="n"/>
      <c r="K2777" s="21" t="n"/>
      <c r="L2777" s="21" t="n"/>
      <c r="M2777" s="21" t="n"/>
      <c r="N2777" s="21" t="n"/>
    </row>
    <row r="2778" ht="14.25" customHeight="1" s="474">
      <c r="A2778" s="603" t="n"/>
      <c r="B2778" s="21" t="n"/>
      <c r="C2778" s="21" t="n"/>
      <c r="D2778" s="21" t="n"/>
      <c r="E2778" s="21" t="n"/>
      <c r="F2778" s="21" t="n"/>
      <c r="G2778" s="21" t="n"/>
      <c r="H2778" s="21" t="n"/>
      <c r="I2778" s="21" t="n"/>
      <c r="J2778" s="21" t="n"/>
      <c r="K2778" s="21" t="n"/>
      <c r="L2778" s="21" t="n"/>
      <c r="M2778" s="21" t="n"/>
      <c r="N2778" s="21" t="n"/>
    </row>
    <row r="2779" ht="14.25" customHeight="1" s="474">
      <c r="A2779" s="603" t="n"/>
      <c r="B2779" s="21" t="n"/>
      <c r="C2779" s="21" t="n"/>
      <c r="D2779" s="21" t="n"/>
      <c r="E2779" s="21" t="n"/>
      <c r="F2779" s="21" t="n"/>
      <c r="G2779" s="21" t="n"/>
      <c r="H2779" s="21" t="n"/>
      <c r="I2779" s="21" t="n"/>
      <c r="J2779" s="21" t="n"/>
      <c r="K2779" s="21" t="n"/>
      <c r="L2779" s="21" t="n"/>
      <c r="M2779" s="21" t="n"/>
      <c r="N2779" s="21" t="n"/>
    </row>
    <row r="2780" ht="14.25" customHeight="1" s="474">
      <c r="A2780" s="603" t="n"/>
      <c r="B2780" s="21" t="n"/>
      <c r="C2780" s="21" t="n"/>
      <c r="D2780" s="21" t="n"/>
      <c r="E2780" s="21" t="n"/>
      <c r="F2780" s="21" t="n"/>
      <c r="G2780" s="21" t="n"/>
      <c r="H2780" s="21" t="n"/>
      <c r="I2780" s="21" t="n"/>
      <c r="J2780" s="21" t="n"/>
      <c r="K2780" s="21" t="n"/>
      <c r="L2780" s="21" t="n"/>
      <c r="M2780" s="21" t="n"/>
      <c r="N2780" s="21" t="n"/>
    </row>
    <row r="2781" ht="14.25" customHeight="1" s="474">
      <c r="A2781" s="603" t="n"/>
      <c r="B2781" s="21" t="n"/>
      <c r="C2781" s="21" t="n"/>
      <c r="D2781" s="21" t="n"/>
      <c r="E2781" s="21" t="n"/>
      <c r="F2781" s="21" t="n"/>
      <c r="G2781" s="21" t="n"/>
      <c r="H2781" s="21" t="n"/>
      <c r="I2781" s="21" t="n"/>
      <c r="J2781" s="21" t="n"/>
      <c r="K2781" s="21" t="n"/>
      <c r="L2781" s="21" t="n"/>
      <c r="M2781" s="21" t="n"/>
      <c r="N2781" s="21" t="n"/>
    </row>
    <row r="2782" ht="14.25" customHeight="1" s="474">
      <c r="A2782" s="603" t="n"/>
      <c r="B2782" s="21" t="n"/>
      <c r="C2782" s="21" t="n"/>
      <c r="D2782" s="21" t="n"/>
      <c r="E2782" s="21" t="n"/>
      <c r="F2782" s="21" t="n"/>
      <c r="G2782" s="21" t="n"/>
      <c r="H2782" s="21" t="n"/>
      <c r="I2782" s="21" t="n"/>
      <c r="J2782" s="21" t="n"/>
      <c r="K2782" s="21" t="n"/>
      <c r="L2782" s="21" t="n"/>
      <c r="M2782" s="21" t="n"/>
      <c r="N2782" s="21" t="n"/>
    </row>
    <row r="2783" ht="14.25" customHeight="1" s="474">
      <c r="A2783" s="603" t="n"/>
      <c r="B2783" s="21" t="n"/>
      <c r="C2783" s="21" t="n"/>
      <c r="D2783" s="21" t="n"/>
      <c r="E2783" s="21" t="n"/>
      <c r="F2783" s="21" t="n"/>
      <c r="G2783" s="21" t="n"/>
      <c r="H2783" s="21" t="n"/>
      <c r="I2783" s="21" t="n"/>
      <c r="J2783" s="21" t="n"/>
      <c r="K2783" s="21" t="n"/>
      <c r="L2783" s="21" t="n"/>
      <c r="M2783" s="21" t="n"/>
      <c r="N2783" s="21" t="n"/>
    </row>
    <row r="2784" ht="14.25" customHeight="1" s="474">
      <c r="A2784" s="603" t="n"/>
      <c r="B2784" s="21" t="n"/>
      <c r="C2784" s="21" t="n"/>
      <c r="D2784" s="21" t="n"/>
      <c r="E2784" s="21" t="n"/>
      <c r="F2784" s="21" t="n"/>
      <c r="G2784" s="21" t="n"/>
      <c r="H2784" s="21" t="n"/>
      <c r="I2784" s="21" t="n"/>
      <c r="J2784" s="21" t="n"/>
      <c r="K2784" s="21" t="n"/>
      <c r="L2784" s="21" t="n"/>
      <c r="M2784" s="21" t="n"/>
      <c r="N2784" s="21" t="n"/>
    </row>
    <row r="2785" ht="14.25" customHeight="1" s="474">
      <c r="A2785" s="603" t="n"/>
      <c r="B2785" s="21" t="n"/>
      <c r="C2785" s="21" t="n"/>
      <c r="D2785" s="21" t="n"/>
      <c r="E2785" s="21" t="n"/>
      <c r="F2785" s="21" t="n"/>
      <c r="G2785" s="21" t="n"/>
      <c r="H2785" s="21" t="n"/>
      <c r="I2785" s="21" t="n"/>
      <c r="J2785" s="21" t="n"/>
      <c r="K2785" s="21" t="n"/>
      <c r="L2785" s="21" t="n"/>
      <c r="M2785" s="21" t="n"/>
      <c r="N2785" s="21" t="n"/>
    </row>
    <row r="2786" ht="14.25" customHeight="1" s="474">
      <c r="A2786" s="603" t="n"/>
      <c r="B2786" s="21" t="n"/>
      <c r="C2786" s="21" t="n"/>
      <c r="D2786" s="21" t="n"/>
      <c r="E2786" s="21" t="n"/>
      <c r="F2786" s="21" t="n"/>
      <c r="G2786" s="21" t="n"/>
      <c r="H2786" s="21" t="n"/>
      <c r="I2786" s="21" t="n"/>
      <c r="J2786" s="21" t="n"/>
      <c r="K2786" s="21" t="n"/>
      <c r="L2786" s="21" t="n"/>
      <c r="M2786" s="21" t="n"/>
      <c r="N2786" s="21" t="n"/>
    </row>
    <row r="2787" ht="14.25" customHeight="1" s="474">
      <c r="A2787" s="603" t="n"/>
      <c r="B2787" s="21" t="n"/>
      <c r="C2787" s="21" t="n"/>
      <c r="D2787" s="21" t="n"/>
      <c r="E2787" s="21" t="n"/>
      <c r="F2787" s="21" t="n"/>
      <c r="G2787" s="21" t="n"/>
      <c r="H2787" s="21" t="n"/>
      <c r="I2787" s="21" t="n"/>
      <c r="J2787" s="21" t="n"/>
      <c r="K2787" s="21" t="n"/>
      <c r="L2787" s="21" t="n"/>
      <c r="M2787" s="21" t="n"/>
      <c r="N2787" s="21" t="n"/>
    </row>
    <row r="2788" ht="14.25" customHeight="1" s="474">
      <c r="A2788" s="603" t="n"/>
      <c r="B2788" s="21" t="n"/>
      <c r="C2788" s="21" t="n"/>
      <c r="D2788" s="21" t="n"/>
      <c r="E2788" s="21" t="n"/>
      <c r="F2788" s="21" t="n"/>
      <c r="G2788" s="21" t="n"/>
      <c r="H2788" s="21" t="n"/>
      <c r="I2788" s="21" t="n"/>
      <c r="J2788" s="21" t="n"/>
      <c r="K2788" s="21" t="n"/>
      <c r="L2788" s="21" t="n"/>
      <c r="M2788" s="21" t="n"/>
      <c r="N2788" s="21" t="n"/>
    </row>
    <row r="2789" ht="14.25" customHeight="1" s="474">
      <c r="A2789" s="603" t="n"/>
      <c r="B2789" s="21" t="n"/>
      <c r="C2789" s="21" t="n"/>
      <c r="D2789" s="21" t="n"/>
      <c r="E2789" s="21" t="n"/>
      <c r="F2789" s="21" t="n"/>
      <c r="G2789" s="21" t="n"/>
      <c r="H2789" s="21" t="n"/>
      <c r="I2789" s="21" t="n"/>
      <c r="J2789" s="21" t="n"/>
      <c r="K2789" s="21" t="n"/>
      <c r="L2789" s="21" t="n"/>
      <c r="M2789" s="21" t="n"/>
      <c r="N2789" s="21" t="n"/>
    </row>
    <row r="2790" ht="14.25" customHeight="1" s="474">
      <c r="A2790" s="603" t="n"/>
      <c r="B2790" s="21" t="n"/>
      <c r="C2790" s="21" t="n"/>
      <c r="D2790" s="21" t="n"/>
      <c r="E2790" s="21" t="n"/>
      <c r="F2790" s="21" t="n"/>
      <c r="G2790" s="21" t="n"/>
      <c r="H2790" s="21" t="n"/>
      <c r="I2790" s="21" t="n"/>
      <c r="J2790" s="21" t="n"/>
      <c r="K2790" s="21" t="n"/>
      <c r="L2790" s="21" t="n"/>
      <c r="M2790" s="21" t="n"/>
      <c r="N2790" s="21" t="n"/>
    </row>
    <row r="2791" ht="14.25" customHeight="1" s="474">
      <c r="A2791" s="603" t="n"/>
      <c r="B2791" s="21" t="n"/>
      <c r="C2791" s="21" t="n"/>
      <c r="D2791" s="21" t="n"/>
      <c r="E2791" s="21" t="n"/>
      <c r="F2791" s="21" t="n"/>
      <c r="G2791" s="21" t="n"/>
      <c r="H2791" s="21" t="n"/>
      <c r="I2791" s="21" t="n"/>
      <c r="J2791" s="21" t="n"/>
      <c r="K2791" s="21" t="n"/>
      <c r="L2791" s="21" t="n"/>
      <c r="M2791" s="21" t="n"/>
      <c r="N2791" s="21" t="n"/>
    </row>
    <row r="2792" ht="14.25" customHeight="1" s="474">
      <c r="A2792" s="603" t="n"/>
      <c r="B2792" s="21" t="n"/>
      <c r="C2792" s="21" t="n"/>
      <c r="D2792" s="21" t="n"/>
      <c r="E2792" s="21" t="n"/>
      <c r="F2792" s="21" t="n"/>
      <c r="G2792" s="21" t="n"/>
      <c r="H2792" s="21" t="n"/>
      <c r="I2792" s="21" t="n"/>
      <c r="J2792" s="21" t="n"/>
      <c r="K2792" s="21" t="n"/>
      <c r="L2792" s="21" t="n"/>
      <c r="M2792" s="21" t="n"/>
      <c r="N2792" s="21" t="n"/>
    </row>
    <row r="2793" ht="14.25" customHeight="1" s="474">
      <c r="A2793" s="603" t="n"/>
      <c r="B2793" s="21" t="n"/>
      <c r="C2793" s="21" t="n"/>
      <c r="D2793" s="21" t="n"/>
      <c r="E2793" s="21" t="n"/>
      <c r="F2793" s="21" t="n"/>
      <c r="G2793" s="21" t="n"/>
      <c r="H2793" s="21" t="n"/>
      <c r="I2793" s="21" t="n"/>
      <c r="J2793" s="21" t="n"/>
      <c r="K2793" s="21" t="n"/>
      <c r="L2793" s="21" t="n"/>
      <c r="M2793" s="21" t="n"/>
      <c r="N2793" s="21" t="n"/>
    </row>
    <row r="2794" ht="14.25" customHeight="1" s="474">
      <c r="A2794" s="603" t="n"/>
      <c r="B2794" s="21" t="n"/>
      <c r="C2794" s="21" t="n"/>
      <c r="D2794" s="21" t="n"/>
      <c r="E2794" s="21" t="n"/>
      <c r="F2794" s="21" t="n"/>
      <c r="G2794" s="21" t="n"/>
      <c r="H2794" s="21" t="n"/>
      <c r="I2794" s="21" t="n"/>
      <c r="J2794" s="21" t="n"/>
      <c r="K2794" s="21" t="n"/>
      <c r="L2794" s="21" t="n"/>
      <c r="M2794" s="21" t="n"/>
      <c r="N2794" s="21" t="n"/>
    </row>
    <row r="2795" ht="14.25" customHeight="1" s="474">
      <c r="A2795" s="603" t="n"/>
      <c r="B2795" s="21" t="n"/>
      <c r="C2795" s="21" t="n"/>
      <c r="D2795" s="21" t="n"/>
      <c r="E2795" s="21" t="n"/>
      <c r="F2795" s="21" t="n"/>
      <c r="G2795" s="21" t="n"/>
      <c r="H2795" s="21" t="n"/>
      <c r="I2795" s="21" t="n"/>
      <c r="J2795" s="21" t="n"/>
      <c r="K2795" s="21" t="n"/>
      <c r="L2795" s="21" t="n"/>
      <c r="M2795" s="21" t="n"/>
      <c r="N2795" s="21" t="n"/>
    </row>
    <row r="2796" ht="14.25" customHeight="1" s="474">
      <c r="A2796" s="603" t="n"/>
      <c r="B2796" s="21" t="n"/>
      <c r="C2796" s="21" t="n"/>
      <c r="D2796" s="21" t="n"/>
      <c r="E2796" s="21" t="n"/>
      <c r="F2796" s="21" t="n"/>
      <c r="G2796" s="21" t="n"/>
      <c r="H2796" s="21" t="n"/>
      <c r="I2796" s="21" t="n"/>
      <c r="J2796" s="21" t="n"/>
      <c r="K2796" s="21" t="n"/>
      <c r="L2796" s="21" t="n"/>
      <c r="M2796" s="21" t="n"/>
      <c r="N2796" s="21" t="n"/>
    </row>
    <row r="2797" ht="14.25" customHeight="1" s="474">
      <c r="A2797" s="603" t="n"/>
      <c r="B2797" s="21" t="n"/>
      <c r="C2797" s="21" t="n"/>
      <c r="D2797" s="21" t="n"/>
      <c r="E2797" s="21" t="n"/>
      <c r="F2797" s="21" t="n"/>
      <c r="G2797" s="21" t="n"/>
      <c r="H2797" s="21" t="n"/>
      <c r="I2797" s="21" t="n"/>
      <c r="J2797" s="21" t="n"/>
      <c r="K2797" s="21" t="n"/>
      <c r="L2797" s="21" t="n"/>
      <c r="M2797" s="21" t="n"/>
      <c r="N2797" s="21" t="n"/>
    </row>
    <row r="2798" ht="14.25" customHeight="1" s="474">
      <c r="A2798" s="603" t="n"/>
      <c r="B2798" s="21" t="n"/>
      <c r="C2798" s="21" t="n"/>
      <c r="D2798" s="21" t="n"/>
      <c r="E2798" s="21" t="n"/>
      <c r="F2798" s="21" t="n"/>
      <c r="G2798" s="21" t="n"/>
      <c r="H2798" s="21" t="n"/>
      <c r="I2798" s="21" t="n"/>
      <c r="J2798" s="21" t="n"/>
      <c r="K2798" s="21" t="n"/>
      <c r="L2798" s="21" t="n"/>
      <c r="M2798" s="21" t="n"/>
      <c r="N2798" s="21" t="n"/>
    </row>
    <row r="2799" ht="14.25" customHeight="1" s="474">
      <c r="A2799" s="603" t="n"/>
      <c r="B2799" s="21" t="n"/>
      <c r="C2799" s="21" t="n"/>
      <c r="D2799" s="21" t="n"/>
      <c r="E2799" s="21" t="n"/>
      <c r="F2799" s="21" t="n"/>
      <c r="G2799" s="21" t="n"/>
      <c r="H2799" s="21" t="n"/>
      <c r="I2799" s="21" t="n"/>
      <c r="J2799" s="21" t="n"/>
      <c r="K2799" s="21" t="n"/>
      <c r="L2799" s="21" t="n"/>
      <c r="M2799" s="21" t="n"/>
      <c r="N2799" s="21" t="n"/>
    </row>
    <row r="2800" ht="14.25" customHeight="1" s="474">
      <c r="A2800" s="603" t="n"/>
      <c r="B2800" s="21" t="n"/>
      <c r="C2800" s="21" t="n"/>
      <c r="D2800" s="21" t="n"/>
      <c r="E2800" s="21" t="n"/>
      <c r="F2800" s="21" t="n"/>
      <c r="G2800" s="21" t="n"/>
      <c r="H2800" s="21" t="n"/>
      <c r="I2800" s="21" t="n"/>
      <c r="J2800" s="21" t="n"/>
      <c r="K2800" s="21" t="n"/>
      <c r="L2800" s="21" t="n"/>
      <c r="M2800" s="21" t="n"/>
      <c r="N2800" s="21" t="n"/>
    </row>
    <row r="2801" ht="14.25" customHeight="1" s="474">
      <c r="A2801" s="603" t="n"/>
      <c r="B2801" s="21" t="n"/>
      <c r="C2801" s="21" t="n"/>
      <c r="D2801" s="21" t="n"/>
      <c r="E2801" s="21" t="n"/>
      <c r="F2801" s="21" t="n"/>
      <c r="G2801" s="21" t="n"/>
      <c r="H2801" s="21" t="n"/>
      <c r="I2801" s="21" t="n"/>
      <c r="J2801" s="21" t="n"/>
      <c r="K2801" s="21" t="n"/>
      <c r="L2801" s="21" t="n"/>
      <c r="M2801" s="21" t="n"/>
      <c r="N2801" s="21" t="n"/>
    </row>
    <row r="2802" ht="14.25" customHeight="1" s="474">
      <c r="A2802" s="603" t="n"/>
      <c r="B2802" s="21" t="n"/>
      <c r="C2802" s="21" t="n"/>
      <c r="D2802" s="21" t="n"/>
      <c r="E2802" s="21" t="n"/>
      <c r="F2802" s="21" t="n"/>
      <c r="G2802" s="21" t="n"/>
      <c r="H2802" s="21" t="n"/>
      <c r="I2802" s="21" t="n"/>
      <c r="J2802" s="21" t="n"/>
      <c r="K2802" s="21" t="n"/>
      <c r="L2802" s="21" t="n"/>
      <c r="M2802" s="21" t="n"/>
      <c r="N2802" s="21" t="n"/>
    </row>
    <row r="2803" ht="14.25" customHeight="1" s="474">
      <c r="A2803" s="603" t="n"/>
      <c r="B2803" s="21" t="n"/>
      <c r="C2803" s="21" t="n"/>
      <c r="D2803" s="21" t="n"/>
      <c r="E2803" s="21" t="n"/>
      <c r="F2803" s="21" t="n"/>
      <c r="G2803" s="21" t="n"/>
      <c r="H2803" s="21" t="n"/>
      <c r="I2803" s="21" t="n"/>
      <c r="J2803" s="21" t="n"/>
      <c r="K2803" s="21" t="n"/>
      <c r="L2803" s="21" t="n"/>
      <c r="M2803" s="21" t="n"/>
      <c r="N2803" s="21" t="n"/>
    </row>
    <row r="2804" ht="14.25" customHeight="1" s="474">
      <c r="A2804" s="603" t="n"/>
      <c r="B2804" s="21" t="n"/>
      <c r="C2804" s="21" t="n"/>
      <c r="D2804" s="21" t="n"/>
      <c r="E2804" s="21" t="n"/>
      <c r="F2804" s="21" t="n"/>
      <c r="G2804" s="21" t="n"/>
      <c r="H2804" s="21" t="n"/>
      <c r="I2804" s="21" t="n"/>
      <c r="J2804" s="21" t="n"/>
      <c r="K2804" s="21" t="n"/>
      <c r="L2804" s="21" t="n"/>
      <c r="M2804" s="21" t="n"/>
      <c r="N2804" s="21" t="n"/>
    </row>
    <row r="2805" ht="14.25" customHeight="1" s="474">
      <c r="A2805" s="603" t="n"/>
      <c r="B2805" s="21" t="n"/>
      <c r="C2805" s="21" t="n"/>
      <c r="D2805" s="21" t="n"/>
      <c r="E2805" s="21" t="n"/>
      <c r="F2805" s="21" t="n"/>
      <c r="G2805" s="21" t="n"/>
      <c r="H2805" s="21" t="n"/>
      <c r="I2805" s="21" t="n"/>
      <c r="J2805" s="21" t="n"/>
      <c r="K2805" s="21" t="n"/>
      <c r="L2805" s="21" t="n"/>
      <c r="M2805" s="21" t="n"/>
      <c r="N2805" s="21" t="n"/>
    </row>
    <row r="2806" ht="14.25" customHeight="1" s="474">
      <c r="A2806" s="603" t="n"/>
      <c r="B2806" s="21" t="n"/>
      <c r="C2806" s="21" t="n"/>
      <c r="D2806" s="21" t="n"/>
      <c r="E2806" s="21" t="n"/>
      <c r="F2806" s="21" t="n"/>
      <c r="G2806" s="21" t="n"/>
      <c r="H2806" s="21" t="n"/>
      <c r="I2806" s="21" t="n"/>
      <c r="J2806" s="21" t="n"/>
      <c r="K2806" s="21" t="n"/>
      <c r="L2806" s="21" t="n"/>
      <c r="M2806" s="21" t="n"/>
      <c r="N2806" s="21" t="n"/>
    </row>
    <row r="2807" ht="14.25" customHeight="1" s="474">
      <c r="A2807" s="603" t="n"/>
      <c r="B2807" s="21" t="n"/>
      <c r="C2807" s="21" t="n"/>
      <c r="D2807" s="21" t="n"/>
      <c r="E2807" s="21" t="n"/>
      <c r="F2807" s="21" t="n"/>
      <c r="G2807" s="21" t="n"/>
      <c r="H2807" s="21" t="n"/>
      <c r="I2807" s="21" t="n"/>
      <c r="J2807" s="21" t="n"/>
      <c r="K2807" s="21" t="n"/>
      <c r="L2807" s="21" t="n"/>
      <c r="M2807" s="21" t="n"/>
      <c r="N2807" s="21" t="n"/>
    </row>
    <row r="2808" ht="14.25" customHeight="1" s="474">
      <c r="A2808" s="603" t="n"/>
      <c r="B2808" s="21" t="n"/>
      <c r="C2808" s="21" t="n"/>
      <c r="D2808" s="21" t="n"/>
      <c r="E2808" s="21" t="n"/>
      <c r="F2808" s="21" t="n"/>
      <c r="G2808" s="21" t="n"/>
      <c r="H2808" s="21" t="n"/>
      <c r="I2808" s="21" t="n"/>
      <c r="J2808" s="21" t="n"/>
      <c r="K2808" s="21" t="n"/>
      <c r="L2808" s="21" t="n"/>
      <c r="M2808" s="21" t="n"/>
      <c r="N2808" s="21" t="n"/>
    </row>
    <row r="2809" ht="14.25" customHeight="1" s="474">
      <c r="A2809" s="603" t="n"/>
      <c r="B2809" s="21" t="n"/>
      <c r="C2809" s="21" t="n"/>
      <c r="D2809" s="21" t="n"/>
      <c r="E2809" s="21" t="n"/>
      <c r="F2809" s="21" t="n"/>
      <c r="G2809" s="21" t="n"/>
      <c r="H2809" s="21" t="n"/>
      <c r="I2809" s="21" t="n"/>
      <c r="J2809" s="21" t="n"/>
      <c r="K2809" s="21" t="n"/>
      <c r="L2809" s="21" t="n"/>
      <c r="M2809" s="21" t="n"/>
      <c r="N2809" s="21" t="n"/>
    </row>
    <row r="2810" ht="14.25" customHeight="1" s="474">
      <c r="A2810" s="603" t="n"/>
      <c r="B2810" s="21" t="n"/>
      <c r="C2810" s="21" t="n"/>
      <c r="D2810" s="21" t="n"/>
      <c r="E2810" s="21" t="n"/>
      <c r="F2810" s="21" t="n"/>
      <c r="G2810" s="21" t="n"/>
      <c r="H2810" s="21" t="n"/>
      <c r="I2810" s="21" t="n"/>
      <c r="J2810" s="21" t="n"/>
      <c r="K2810" s="21" t="n"/>
      <c r="L2810" s="21" t="n"/>
      <c r="M2810" s="21" t="n"/>
      <c r="N2810" s="21" t="n"/>
    </row>
    <row r="2811" ht="14.25" customHeight="1" s="474">
      <c r="A2811" s="603" t="n"/>
      <c r="B2811" s="21" t="n"/>
      <c r="C2811" s="21" t="n"/>
      <c r="D2811" s="21" t="n"/>
      <c r="E2811" s="21" t="n"/>
      <c r="F2811" s="21" t="n"/>
      <c r="G2811" s="21" t="n"/>
      <c r="H2811" s="21" t="n"/>
      <c r="I2811" s="21" t="n"/>
      <c r="J2811" s="21" t="n"/>
      <c r="K2811" s="21" t="n"/>
      <c r="L2811" s="21" t="n"/>
      <c r="M2811" s="21" t="n"/>
      <c r="N2811" s="21" t="n"/>
    </row>
    <row r="2812" ht="14.25" customHeight="1" s="474">
      <c r="A2812" s="603" t="n"/>
      <c r="B2812" s="21" t="n"/>
      <c r="C2812" s="21" t="n"/>
      <c r="D2812" s="21" t="n"/>
      <c r="E2812" s="21" t="n"/>
      <c r="F2812" s="21" t="n"/>
      <c r="G2812" s="21" t="n"/>
      <c r="H2812" s="21" t="n"/>
      <c r="I2812" s="21" t="n"/>
      <c r="J2812" s="21" t="n"/>
      <c r="K2812" s="21" t="n"/>
      <c r="L2812" s="21" t="n"/>
      <c r="M2812" s="21" t="n"/>
      <c r="N2812" s="21" t="n"/>
    </row>
    <row r="2813" ht="14.25" customHeight="1" s="474">
      <c r="A2813" s="603" t="n"/>
      <c r="B2813" s="21" t="n"/>
      <c r="C2813" s="21" t="n"/>
      <c r="D2813" s="21" t="n"/>
      <c r="E2813" s="21" t="n"/>
      <c r="F2813" s="21" t="n"/>
      <c r="G2813" s="21" t="n"/>
      <c r="H2813" s="21" t="n"/>
      <c r="I2813" s="21" t="n"/>
      <c r="J2813" s="21" t="n"/>
      <c r="K2813" s="21" t="n"/>
      <c r="L2813" s="21" t="n"/>
      <c r="M2813" s="21" t="n"/>
      <c r="N2813" s="21" t="n"/>
    </row>
    <row r="2814" ht="14.25" customHeight="1" s="474">
      <c r="A2814" s="603" t="n"/>
      <c r="B2814" s="21" t="n"/>
      <c r="C2814" s="21" t="n"/>
      <c r="D2814" s="21" t="n"/>
      <c r="E2814" s="21" t="n"/>
      <c r="F2814" s="21" t="n"/>
      <c r="G2814" s="21" t="n"/>
      <c r="H2814" s="21" t="n"/>
      <c r="I2814" s="21" t="n"/>
      <c r="J2814" s="21" t="n"/>
      <c r="K2814" s="21" t="n"/>
      <c r="L2814" s="21" t="n"/>
      <c r="M2814" s="21" t="n"/>
      <c r="N2814" s="21" t="n"/>
    </row>
    <row r="2815" ht="14.25" customHeight="1" s="474">
      <c r="A2815" s="603" t="n"/>
      <c r="B2815" s="21" t="n"/>
      <c r="C2815" s="21" t="n"/>
      <c r="D2815" s="21" t="n"/>
      <c r="E2815" s="21" t="n"/>
      <c r="F2815" s="21" t="n"/>
      <c r="G2815" s="21" t="n"/>
      <c r="H2815" s="21" t="n"/>
      <c r="I2815" s="21" t="n"/>
      <c r="J2815" s="21" t="n"/>
      <c r="K2815" s="21" t="n"/>
      <c r="L2815" s="21" t="n"/>
      <c r="M2815" s="21" t="n"/>
      <c r="N2815" s="21" t="n"/>
    </row>
    <row r="2816" ht="14.25" customHeight="1" s="474">
      <c r="A2816" s="603" t="n"/>
      <c r="B2816" s="21" t="n"/>
      <c r="C2816" s="21" t="n"/>
      <c r="D2816" s="21" t="n"/>
      <c r="E2816" s="21" t="n"/>
      <c r="F2816" s="21" t="n"/>
      <c r="G2816" s="21" t="n"/>
      <c r="H2816" s="21" t="n"/>
      <c r="I2816" s="21" t="n"/>
      <c r="J2816" s="21" t="n"/>
      <c r="K2816" s="21" t="n"/>
      <c r="L2816" s="21" t="n"/>
      <c r="M2816" s="21" t="n"/>
      <c r="N2816" s="21" t="n"/>
    </row>
    <row r="2817" ht="14.25" customHeight="1" s="474">
      <c r="A2817" s="603" t="n"/>
      <c r="B2817" s="21" t="n"/>
      <c r="C2817" s="21" t="n"/>
      <c r="D2817" s="21" t="n"/>
      <c r="E2817" s="21" t="n"/>
      <c r="F2817" s="21" t="n"/>
      <c r="G2817" s="21" t="n"/>
      <c r="H2817" s="21" t="n"/>
      <c r="I2817" s="21" t="n"/>
      <c r="J2817" s="21" t="n"/>
      <c r="K2817" s="21" t="n"/>
      <c r="L2817" s="21" t="n"/>
      <c r="M2817" s="21" t="n"/>
      <c r="N2817" s="21" t="n"/>
    </row>
    <row r="2818" ht="14.25" customHeight="1" s="474">
      <c r="A2818" s="603" t="n"/>
      <c r="B2818" s="21" t="n"/>
      <c r="C2818" s="21" t="n"/>
      <c r="D2818" s="21" t="n"/>
      <c r="E2818" s="21" t="n"/>
      <c r="F2818" s="21" t="n"/>
      <c r="G2818" s="21" t="n"/>
      <c r="H2818" s="21" t="n"/>
      <c r="I2818" s="21" t="n"/>
      <c r="J2818" s="21" t="n"/>
      <c r="K2818" s="21" t="n"/>
      <c r="L2818" s="21" t="n"/>
      <c r="M2818" s="21" t="n"/>
      <c r="N2818" s="21" t="n"/>
    </row>
    <row r="2819" ht="14.25" customHeight="1" s="474">
      <c r="A2819" s="603" t="n"/>
      <c r="B2819" s="21" t="n"/>
      <c r="C2819" s="21" t="n"/>
      <c r="D2819" s="21" t="n"/>
      <c r="E2819" s="21" t="n"/>
      <c r="F2819" s="21" t="n"/>
      <c r="G2819" s="21" t="n"/>
      <c r="H2819" s="21" t="n"/>
      <c r="I2819" s="21" t="n"/>
      <c r="J2819" s="21" t="n"/>
      <c r="K2819" s="21" t="n"/>
      <c r="L2819" s="21" t="n"/>
      <c r="M2819" s="21" t="n"/>
      <c r="N2819" s="21" t="n"/>
    </row>
    <row r="2820" ht="14.25" customHeight="1" s="474">
      <c r="A2820" s="603" t="n"/>
      <c r="B2820" s="21" t="n"/>
      <c r="C2820" s="21" t="n"/>
      <c r="D2820" s="21" t="n"/>
      <c r="E2820" s="21" t="n"/>
      <c r="F2820" s="21" t="n"/>
      <c r="G2820" s="21" t="n"/>
      <c r="H2820" s="21" t="n"/>
      <c r="I2820" s="21" t="n"/>
      <c r="J2820" s="21" t="n"/>
      <c r="K2820" s="21" t="n"/>
      <c r="L2820" s="21" t="n"/>
      <c r="M2820" s="21" t="n"/>
      <c r="N2820" s="21" t="n"/>
    </row>
    <row r="2821" ht="14.25" customHeight="1" s="474">
      <c r="A2821" s="603" t="n"/>
      <c r="B2821" s="21" t="n"/>
      <c r="C2821" s="21" t="n"/>
      <c r="D2821" s="21" t="n"/>
      <c r="E2821" s="21" t="n"/>
      <c r="F2821" s="21" t="n"/>
      <c r="G2821" s="21" t="n"/>
      <c r="H2821" s="21" t="n"/>
      <c r="I2821" s="21" t="n"/>
      <c r="J2821" s="21" t="n"/>
      <c r="K2821" s="21" t="n"/>
      <c r="L2821" s="21" t="n"/>
      <c r="M2821" s="21" t="n"/>
      <c r="N2821" s="21" t="n"/>
    </row>
    <row r="2822" ht="14.25" customHeight="1" s="474">
      <c r="A2822" s="603" t="n"/>
      <c r="B2822" s="21" t="n"/>
      <c r="C2822" s="21" t="n"/>
      <c r="D2822" s="21" t="n"/>
      <c r="E2822" s="21" t="n"/>
      <c r="F2822" s="21" t="n"/>
      <c r="G2822" s="21" t="n"/>
      <c r="H2822" s="21" t="n"/>
      <c r="I2822" s="21" t="n"/>
      <c r="J2822" s="21" t="n"/>
      <c r="K2822" s="21" t="n"/>
      <c r="L2822" s="21" t="n"/>
      <c r="M2822" s="21" t="n"/>
      <c r="N2822" s="21" t="n"/>
    </row>
    <row r="2823" ht="14.25" customHeight="1" s="474">
      <c r="A2823" s="603" t="n"/>
      <c r="B2823" s="21" t="n"/>
      <c r="C2823" s="21" t="n"/>
      <c r="D2823" s="21" t="n"/>
      <c r="E2823" s="21" t="n"/>
      <c r="F2823" s="21" t="n"/>
      <c r="G2823" s="21" t="n"/>
      <c r="H2823" s="21" t="n"/>
      <c r="I2823" s="21" t="n"/>
      <c r="J2823" s="21" t="n"/>
      <c r="K2823" s="21" t="n"/>
      <c r="L2823" s="21" t="n"/>
      <c r="M2823" s="21" t="n"/>
      <c r="N2823" s="21" t="n"/>
    </row>
    <row r="2824" ht="14.25" customHeight="1" s="474">
      <c r="A2824" s="603" t="n"/>
      <c r="B2824" s="21" t="n"/>
      <c r="C2824" s="21" t="n"/>
      <c r="D2824" s="21" t="n"/>
      <c r="E2824" s="21" t="n"/>
      <c r="F2824" s="21" t="n"/>
      <c r="G2824" s="21" t="n"/>
      <c r="H2824" s="21" t="n"/>
      <c r="I2824" s="21" t="n"/>
      <c r="J2824" s="21" t="n"/>
      <c r="K2824" s="21" t="n"/>
      <c r="L2824" s="21" t="n"/>
      <c r="M2824" s="21" t="n"/>
      <c r="N2824" s="21" t="n"/>
    </row>
    <row r="2825" ht="14.25" customHeight="1" s="474">
      <c r="A2825" s="603" t="n"/>
      <c r="B2825" s="21" t="n"/>
      <c r="C2825" s="21" t="n"/>
      <c r="D2825" s="21" t="n"/>
      <c r="E2825" s="21" t="n"/>
      <c r="F2825" s="21" t="n"/>
      <c r="G2825" s="21" t="n"/>
      <c r="H2825" s="21" t="n"/>
      <c r="I2825" s="21" t="n"/>
      <c r="J2825" s="21" t="n"/>
      <c r="K2825" s="21" t="n"/>
      <c r="L2825" s="21" t="n"/>
      <c r="M2825" s="21" t="n"/>
      <c r="N2825" s="21" t="n"/>
    </row>
    <row r="2826" ht="14.25" customHeight="1" s="474">
      <c r="A2826" s="603" t="n"/>
      <c r="B2826" s="21" t="n"/>
      <c r="C2826" s="21" t="n"/>
      <c r="D2826" s="21" t="n"/>
      <c r="E2826" s="21" t="n"/>
      <c r="F2826" s="21" t="n"/>
      <c r="G2826" s="21" t="n"/>
      <c r="H2826" s="21" t="n"/>
      <c r="I2826" s="21" t="n"/>
      <c r="J2826" s="21" t="n"/>
      <c r="K2826" s="21" t="n"/>
      <c r="L2826" s="21" t="n"/>
      <c r="M2826" s="21" t="n"/>
      <c r="N2826" s="21" t="n"/>
    </row>
    <row r="2827" ht="14.25" customHeight="1" s="474">
      <c r="A2827" s="603" t="n"/>
      <c r="B2827" s="21" t="n"/>
      <c r="C2827" s="21" t="n"/>
      <c r="D2827" s="21" t="n"/>
      <c r="E2827" s="21" t="n"/>
      <c r="F2827" s="21" t="n"/>
      <c r="G2827" s="21" t="n"/>
      <c r="H2827" s="21" t="n"/>
      <c r="I2827" s="21" t="n"/>
      <c r="J2827" s="21" t="n"/>
      <c r="K2827" s="21" t="n"/>
      <c r="L2827" s="21" t="n"/>
      <c r="M2827" s="21" t="n"/>
      <c r="N2827" s="21" t="n"/>
    </row>
    <row r="2828" ht="14.25" customHeight="1" s="474">
      <c r="A2828" s="603" t="n"/>
      <c r="B2828" s="21" t="n"/>
      <c r="C2828" s="21" t="n"/>
      <c r="D2828" s="21" t="n"/>
      <c r="E2828" s="21" t="n"/>
      <c r="F2828" s="21" t="n"/>
      <c r="G2828" s="21" t="n"/>
      <c r="H2828" s="21" t="n"/>
      <c r="I2828" s="21" t="n"/>
      <c r="J2828" s="21" t="n"/>
      <c r="K2828" s="21" t="n"/>
      <c r="L2828" s="21" t="n"/>
      <c r="M2828" s="21" t="n"/>
      <c r="N2828" s="21" t="n"/>
    </row>
    <row r="2829" ht="14.25" customHeight="1" s="474">
      <c r="A2829" s="603" t="n"/>
      <c r="B2829" s="21" t="n"/>
      <c r="C2829" s="21" t="n"/>
      <c r="D2829" s="21" t="n"/>
      <c r="E2829" s="21" t="n"/>
      <c r="F2829" s="21" t="n"/>
      <c r="G2829" s="21" t="n"/>
      <c r="H2829" s="21" t="n"/>
      <c r="I2829" s="21" t="n"/>
      <c r="J2829" s="21" t="n"/>
      <c r="K2829" s="21" t="n"/>
      <c r="L2829" s="21" t="n"/>
      <c r="M2829" s="21" t="n"/>
      <c r="N2829" s="21" t="n"/>
    </row>
    <row r="2830" ht="14.25" customHeight="1" s="474">
      <c r="A2830" s="603" t="n"/>
      <c r="B2830" s="21" t="n"/>
      <c r="C2830" s="21" t="n"/>
      <c r="D2830" s="21" t="n"/>
      <c r="E2830" s="21" t="n"/>
      <c r="F2830" s="21" t="n"/>
      <c r="G2830" s="21" t="n"/>
      <c r="H2830" s="21" t="n"/>
      <c r="I2830" s="21" t="n"/>
      <c r="J2830" s="21" t="n"/>
      <c r="K2830" s="21" t="n"/>
      <c r="L2830" s="21" t="n"/>
      <c r="M2830" s="21" t="n"/>
      <c r="N2830" s="21" t="n"/>
    </row>
    <row r="2831" ht="14.25" customHeight="1" s="474">
      <c r="A2831" s="603" t="n"/>
      <c r="B2831" s="21" t="n"/>
      <c r="C2831" s="21" t="n"/>
      <c r="D2831" s="21" t="n"/>
      <c r="E2831" s="21" t="n"/>
      <c r="F2831" s="21" t="n"/>
      <c r="G2831" s="21" t="n"/>
      <c r="H2831" s="21" t="n"/>
      <c r="I2831" s="21" t="n"/>
      <c r="J2831" s="21" t="n"/>
      <c r="K2831" s="21" t="n"/>
      <c r="L2831" s="21" t="n"/>
      <c r="M2831" s="21" t="n"/>
      <c r="N2831" s="21" t="n"/>
    </row>
    <row r="2832" ht="14.25" customHeight="1" s="474">
      <c r="A2832" s="603" t="n"/>
      <c r="B2832" s="21" t="n"/>
      <c r="C2832" s="21" t="n"/>
      <c r="D2832" s="21" t="n"/>
      <c r="E2832" s="21" t="n"/>
      <c r="F2832" s="21" t="n"/>
      <c r="G2832" s="21" t="n"/>
      <c r="H2832" s="21" t="n"/>
      <c r="I2832" s="21" t="n"/>
      <c r="J2832" s="21" t="n"/>
      <c r="K2832" s="21" t="n"/>
      <c r="L2832" s="21" t="n"/>
      <c r="M2832" s="21" t="n"/>
      <c r="N2832" s="21" t="n"/>
    </row>
    <row r="2833" ht="14.25" customHeight="1" s="474">
      <c r="A2833" s="603" t="n"/>
      <c r="B2833" s="21" t="n"/>
      <c r="C2833" s="21" t="n"/>
      <c r="D2833" s="21" t="n"/>
      <c r="E2833" s="21" t="n"/>
      <c r="F2833" s="21" t="n"/>
      <c r="G2833" s="21" t="n"/>
      <c r="H2833" s="21" t="n"/>
      <c r="I2833" s="21" t="n"/>
      <c r="J2833" s="21" t="n"/>
      <c r="K2833" s="21" t="n"/>
      <c r="L2833" s="21" t="n"/>
      <c r="M2833" s="21" t="n"/>
      <c r="N2833" s="21" t="n"/>
    </row>
    <row r="2834" ht="14.25" customHeight="1" s="474">
      <c r="A2834" s="603" t="n"/>
      <c r="B2834" s="21" t="n"/>
      <c r="C2834" s="21" t="n"/>
      <c r="D2834" s="21" t="n"/>
      <c r="E2834" s="21" t="n"/>
      <c r="F2834" s="21" t="n"/>
      <c r="G2834" s="21" t="n"/>
      <c r="H2834" s="21" t="n"/>
      <c r="I2834" s="21" t="n"/>
      <c r="J2834" s="21" t="n"/>
      <c r="K2834" s="21" t="n"/>
      <c r="L2834" s="21" t="n"/>
      <c r="M2834" s="21" t="n"/>
      <c r="N2834" s="21" t="n"/>
    </row>
    <row r="2835" ht="14.25" customHeight="1" s="474">
      <c r="A2835" s="603" t="n"/>
      <c r="B2835" s="21" t="n"/>
      <c r="C2835" s="21" t="n"/>
      <c r="D2835" s="21" t="n"/>
      <c r="E2835" s="21" t="n"/>
      <c r="F2835" s="21" t="n"/>
      <c r="G2835" s="21" t="n"/>
      <c r="H2835" s="21" t="n"/>
      <c r="I2835" s="21" t="n"/>
      <c r="J2835" s="21" t="n"/>
      <c r="K2835" s="21" t="n"/>
      <c r="L2835" s="21" t="n"/>
      <c r="M2835" s="21" t="n"/>
      <c r="N2835" s="21" t="n"/>
    </row>
    <row r="2836" ht="14.25" customHeight="1" s="474">
      <c r="A2836" s="603" t="n"/>
      <c r="B2836" s="21" t="n"/>
      <c r="C2836" s="21" t="n"/>
      <c r="D2836" s="21" t="n"/>
      <c r="E2836" s="21" t="n"/>
      <c r="F2836" s="21" t="n"/>
      <c r="G2836" s="21" t="n"/>
      <c r="H2836" s="21" t="n"/>
      <c r="I2836" s="21" t="n"/>
      <c r="J2836" s="21" t="n"/>
      <c r="K2836" s="21" t="n"/>
      <c r="L2836" s="21" t="n"/>
      <c r="M2836" s="21" t="n"/>
      <c r="N2836" s="21" t="n"/>
    </row>
    <row r="2837" ht="14.25" customHeight="1" s="474">
      <c r="A2837" s="603" t="n"/>
      <c r="B2837" s="21" t="n"/>
      <c r="C2837" s="21" t="n"/>
      <c r="D2837" s="21" t="n"/>
      <c r="E2837" s="21" t="n"/>
      <c r="F2837" s="21" t="n"/>
      <c r="G2837" s="21" t="n"/>
      <c r="H2837" s="21" t="n"/>
      <c r="I2837" s="21" t="n"/>
      <c r="J2837" s="21" t="n"/>
      <c r="K2837" s="21" t="n"/>
      <c r="L2837" s="21" t="n"/>
      <c r="M2837" s="21" t="n"/>
      <c r="N2837" s="21" t="n"/>
    </row>
    <row r="2838" ht="14.25" customHeight="1" s="474">
      <c r="A2838" s="603" t="n"/>
      <c r="B2838" s="21" t="n"/>
      <c r="C2838" s="21" t="n"/>
      <c r="D2838" s="21" t="n"/>
      <c r="E2838" s="21" t="n"/>
      <c r="F2838" s="21" t="n"/>
      <c r="G2838" s="21" t="n"/>
      <c r="H2838" s="21" t="n"/>
      <c r="I2838" s="21" t="n"/>
      <c r="J2838" s="21" t="n"/>
      <c r="K2838" s="21" t="n"/>
      <c r="L2838" s="21" t="n"/>
      <c r="M2838" s="21" t="n"/>
      <c r="N2838" s="21" t="n"/>
    </row>
    <row r="2839" ht="14.25" customHeight="1" s="474">
      <c r="A2839" s="603" t="n"/>
      <c r="B2839" s="21" t="n"/>
      <c r="C2839" s="21" t="n"/>
      <c r="D2839" s="21" t="n"/>
      <c r="E2839" s="21" t="n"/>
      <c r="F2839" s="21" t="n"/>
      <c r="G2839" s="21" t="n"/>
      <c r="H2839" s="21" t="n"/>
      <c r="I2839" s="21" t="n"/>
      <c r="J2839" s="21" t="n"/>
      <c r="K2839" s="21" t="n"/>
      <c r="L2839" s="21" t="n"/>
      <c r="M2839" s="21" t="n"/>
      <c r="N2839" s="21" t="n"/>
    </row>
    <row r="2840" ht="14.25" customHeight="1" s="474">
      <c r="A2840" s="603" t="n"/>
      <c r="B2840" s="21" t="n"/>
      <c r="C2840" s="21" t="n"/>
      <c r="D2840" s="21" t="n"/>
      <c r="E2840" s="21" t="n"/>
      <c r="F2840" s="21" t="n"/>
      <c r="G2840" s="21" t="n"/>
      <c r="H2840" s="21" t="n"/>
      <c r="I2840" s="21" t="n"/>
      <c r="J2840" s="21" t="n"/>
      <c r="K2840" s="21" t="n"/>
      <c r="L2840" s="21" t="n"/>
      <c r="M2840" s="21" t="n"/>
      <c r="N2840" s="21" t="n"/>
    </row>
    <row r="2841" ht="14.25" customHeight="1" s="474">
      <c r="A2841" s="603" t="n"/>
      <c r="B2841" s="21" t="n"/>
      <c r="C2841" s="21" t="n"/>
      <c r="D2841" s="21" t="n"/>
      <c r="E2841" s="21" t="n"/>
      <c r="F2841" s="21" t="n"/>
      <c r="G2841" s="21" t="n"/>
      <c r="H2841" s="21" t="n"/>
      <c r="I2841" s="21" t="n"/>
      <c r="J2841" s="21" t="n"/>
      <c r="K2841" s="21" t="n"/>
      <c r="L2841" s="21" t="n"/>
      <c r="M2841" s="21" t="n"/>
      <c r="N2841" s="21" t="n"/>
    </row>
    <row r="2842" ht="14.25" customHeight="1" s="474">
      <c r="A2842" s="603" t="n"/>
      <c r="B2842" s="21" t="n"/>
      <c r="C2842" s="21" t="n"/>
      <c r="D2842" s="21" t="n"/>
      <c r="E2842" s="21" t="n"/>
      <c r="F2842" s="21" t="n"/>
      <c r="G2842" s="21" t="n"/>
      <c r="H2842" s="21" t="n"/>
      <c r="I2842" s="21" t="n"/>
      <c r="J2842" s="21" t="n"/>
      <c r="K2842" s="21" t="n"/>
      <c r="L2842" s="21" t="n"/>
      <c r="M2842" s="21" t="n"/>
      <c r="N2842" s="21" t="n"/>
    </row>
    <row r="2843" ht="14.25" customHeight="1" s="474">
      <c r="A2843" s="603" t="n"/>
      <c r="B2843" s="21" t="n"/>
      <c r="C2843" s="21" t="n"/>
      <c r="D2843" s="21" t="n"/>
      <c r="E2843" s="21" t="n"/>
      <c r="F2843" s="21" t="n"/>
      <c r="G2843" s="21" t="n"/>
      <c r="H2843" s="21" t="n"/>
      <c r="I2843" s="21" t="n"/>
      <c r="J2843" s="21" t="n"/>
      <c r="K2843" s="21" t="n"/>
      <c r="L2843" s="21" t="n"/>
      <c r="M2843" s="21" t="n"/>
      <c r="N2843" s="21" t="n"/>
    </row>
    <row r="2844" ht="14.25" customHeight="1" s="474">
      <c r="A2844" s="603" t="n"/>
      <c r="B2844" s="21" t="n"/>
      <c r="C2844" s="21" t="n"/>
      <c r="D2844" s="21" t="n"/>
      <c r="E2844" s="21" t="n"/>
      <c r="F2844" s="21" t="n"/>
      <c r="G2844" s="21" t="n"/>
      <c r="H2844" s="21" t="n"/>
      <c r="I2844" s="21" t="n"/>
      <c r="J2844" s="21" t="n"/>
      <c r="K2844" s="21" t="n"/>
      <c r="L2844" s="21" t="n"/>
      <c r="M2844" s="21" t="n"/>
      <c r="N2844" s="21" t="n"/>
    </row>
    <row r="2845" ht="14.25" customHeight="1" s="474">
      <c r="A2845" s="603" t="n"/>
      <c r="B2845" s="21" t="n"/>
      <c r="C2845" s="21" t="n"/>
      <c r="D2845" s="21" t="n"/>
      <c r="E2845" s="21" t="n"/>
      <c r="F2845" s="21" t="n"/>
      <c r="G2845" s="21" t="n"/>
      <c r="H2845" s="21" t="n"/>
      <c r="I2845" s="21" t="n"/>
      <c r="J2845" s="21" t="n"/>
      <c r="K2845" s="21" t="n"/>
      <c r="L2845" s="21" t="n"/>
      <c r="M2845" s="21" t="n"/>
      <c r="N2845" s="21" t="n"/>
    </row>
    <row r="2846" ht="14.25" customHeight="1" s="474">
      <c r="A2846" s="603" t="n"/>
      <c r="B2846" s="21" t="n"/>
      <c r="C2846" s="21" t="n"/>
      <c r="D2846" s="21" t="n"/>
      <c r="E2846" s="21" t="n"/>
      <c r="F2846" s="21" t="n"/>
      <c r="G2846" s="21" t="n"/>
      <c r="H2846" s="21" t="n"/>
      <c r="I2846" s="21" t="n"/>
      <c r="J2846" s="21" t="n"/>
      <c r="K2846" s="21" t="n"/>
      <c r="L2846" s="21" t="n"/>
      <c r="M2846" s="21" t="n"/>
      <c r="N2846" s="21" t="n"/>
    </row>
    <row r="2847" ht="14.25" customHeight="1" s="474">
      <c r="A2847" s="603" t="n"/>
      <c r="B2847" s="21" t="n"/>
      <c r="C2847" s="21" t="n"/>
      <c r="D2847" s="21" t="n"/>
      <c r="E2847" s="21" t="n"/>
      <c r="F2847" s="21" t="n"/>
      <c r="G2847" s="21" t="n"/>
      <c r="H2847" s="21" t="n"/>
      <c r="I2847" s="21" t="n"/>
      <c r="J2847" s="21" t="n"/>
      <c r="K2847" s="21" t="n"/>
      <c r="L2847" s="21" t="n"/>
      <c r="M2847" s="21" t="n"/>
      <c r="N2847" s="21" t="n"/>
    </row>
    <row r="2848" ht="14.25" customHeight="1" s="474">
      <c r="A2848" s="603" t="n"/>
      <c r="B2848" s="21" t="n"/>
      <c r="C2848" s="21" t="n"/>
      <c r="D2848" s="21" t="n"/>
      <c r="E2848" s="21" t="n"/>
      <c r="F2848" s="21" t="n"/>
      <c r="G2848" s="21" t="n"/>
      <c r="H2848" s="21" t="n"/>
      <c r="I2848" s="21" t="n"/>
      <c r="J2848" s="21" t="n"/>
      <c r="K2848" s="21" t="n"/>
      <c r="L2848" s="21" t="n"/>
      <c r="M2848" s="21" t="n"/>
      <c r="N2848" s="21" t="n"/>
    </row>
    <row r="2849" ht="14.25" customHeight="1" s="474">
      <c r="A2849" s="603" t="n"/>
      <c r="B2849" s="21" t="n"/>
      <c r="C2849" s="21" t="n"/>
      <c r="D2849" s="21" t="n"/>
      <c r="E2849" s="21" t="n"/>
      <c r="F2849" s="21" t="n"/>
      <c r="G2849" s="21" t="n"/>
      <c r="H2849" s="21" t="n"/>
      <c r="I2849" s="21" t="n"/>
      <c r="J2849" s="21" t="n"/>
      <c r="K2849" s="21" t="n"/>
      <c r="L2849" s="21" t="n"/>
      <c r="M2849" s="21" t="n"/>
      <c r="N2849" s="21" t="n"/>
    </row>
    <row r="2850" ht="14.25" customHeight="1" s="474">
      <c r="A2850" s="603" t="n"/>
      <c r="B2850" s="21" t="n"/>
      <c r="C2850" s="21" t="n"/>
      <c r="D2850" s="21" t="n"/>
      <c r="E2850" s="21" t="n"/>
      <c r="F2850" s="21" t="n"/>
      <c r="G2850" s="21" t="n"/>
      <c r="H2850" s="21" t="n"/>
      <c r="I2850" s="21" t="n"/>
      <c r="J2850" s="21" t="n"/>
      <c r="K2850" s="21" t="n"/>
      <c r="L2850" s="21" t="n"/>
      <c r="M2850" s="21" t="n"/>
      <c r="N2850" s="21" t="n"/>
    </row>
    <row r="2851" ht="14.25" customHeight="1" s="474">
      <c r="A2851" s="603" t="n"/>
      <c r="B2851" s="21" t="n"/>
      <c r="C2851" s="21" t="n"/>
      <c r="D2851" s="21" t="n"/>
      <c r="E2851" s="21" t="n"/>
      <c r="F2851" s="21" t="n"/>
      <c r="G2851" s="21" t="n"/>
      <c r="H2851" s="21" t="n"/>
      <c r="I2851" s="21" t="n"/>
      <c r="J2851" s="21" t="n"/>
      <c r="K2851" s="21" t="n"/>
      <c r="L2851" s="21" t="n"/>
      <c r="M2851" s="21" t="n"/>
      <c r="N2851" s="21" t="n"/>
    </row>
    <row r="2852" ht="14.25" customHeight="1" s="474">
      <c r="A2852" s="603" t="n"/>
      <c r="B2852" s="21" t="n"/>
      <c r="C2852" s="21" t="n"/>
      <c r="D2852" s="21" t="n"/>
      <c r="E2852" s="21" t="n"/>
      <c r="F2852" s="21" t="n"/>
      <c r="G2852" s="21" t="n"/>
      <c r="H2852" s="21" t="n"/>
      <c r="I2852" s="21" t="n"/>
      <c r="J2852" s="21" t="n"/>
      <c r="K2852" s="21" t="n"/>
      <c r="L2852" s="21" t="n"/>
      <c r="M2852" s="21" t="n"/>
      <c r="N2852" s="21" t="n"/>
    </row>
    <row r="2853" ht="14.25" customHeight="1" s="474">
      <c r="A2853" s="603" t="n"/>
      <c r="B2853" s="21" t="n"/>
      <c r="C2853" s="21" t="n"/>
      <c r="D2853" s="21" t="n"/>
      <c r="E2853" s="21" t="n"/>
      <c r="F2853" s="21" t="n"/>
      <c r="G2853" s="21" t="n"/>
      <c r="H2853" s="21" t="n"/>
      <c r="I2853" s="21" t="n"/>
      <c r="J2853" s="21" t="n"/>
      <c r="K2853" s="21" t="n"/>
      <c r="L2853" s="21" t="n"/>
      <c r="M2853" s="21" t="n"/>
      <c r="N2853" s="21" t="n"/>
    </row>
    <row r="2854" ht="14.25" customHeight="1" s="474">
      <c r="A2854" s="603" t="n"/>
      <c r="B2854" s="21" t="n"/>
      <c r="C2854" s="21" t="n"/>
      <c r="D2854" s="21" t="n"/>
      <c r="E2854" s="21" t="n"/>
      <c r="F2854" s="21" t="n"/>
      <c r="G2854" s="21" t="n"/>
      <c r="H2854" s="21" t="n"/>
      <c r="I2854" s="21" t="n"/>
      <c r="J2854" s="21" t="n"/>
      <c r="K2854" s="21" t="n"/>
      <c r="L2854" s="21" t="n"/>
      <c r="M2854" s="21" t="n"/>
      <c r="N2854" s="21" t="n"/>
    </row>
    <row r="2855" ht="14.25" customHeight="1" s="474">
      <c r="A2855" s="603" t="n"/>
      <c r="B2855" s="21" t="n"/>
      <c r="C2855" s="21" t="n"/>
      <c r="D2855" s="21" t="n"/>
      <c r="E2855" s="21" t="n"/>
      <c r="F2855" s="21" t="n"/>
      <c r="G2855" s="21" t="n"/>
      <c r="H2855" s="21" t="n"/>
      <c r="I2855" s="21" t="n"/>
      <c r="J2855" s="21" t="n"/>
      <c r="K2855" s="21" t="n"/>
      <c r="L2855" s="21" t="n"/>
      <c r="M2855" s="21" t="n"/>
      <c r="N2855" s="21" t="n"/>
    </row>
    <row r="2856" ht="14.25" customHeight="1" s="474">
      <c r="A2856" s="603" t="n"/>
      <c r="B2856" s="21" t="n"/>
      <c r="C2856" s="21" t="n"/>
      <c r="D2856" s="21" t="n"/>
      <c r="E2856" s="21" t="n"/>
      <c r="F2856" s="21" t="n"/>
      <c r="G2856" s="21" t="n"/>
      <c r="H2856" s="21" t="n"/>
      <c r="I2856" s="21" t="n"/>
      <c r="J2856" s="21" t="n"/>
      <c r="K2856" s="21" t="n"/>
      <c r="L2856" s="21" t="n"/>
      <c r="M2856" s="21" t="n"/>
      <c r="N2856" s="21" t="n"/>
    </row>
    <row r="2857" ht="14.25" customHeight="1" s="474">
      <c r="A2857" s="603" t="n"/>
      <c r="B2857" s="21" t="n"/>
      <c r="C2857" s="21" t="n"/>
      <c r="D2857" s="21" t="n"/>
      <c r="E2857" s="21" t="n"/>
      <c r="F2857" s="21" t="n"/>
      <c r="G2857" s="21" t="n"/>
      <c r="H2857" s="21" t="n"/>
      <c r="I2857" s="21" t="n"/>
      <c r="J2857" s="21" t="n"/>
      <c r="K2857" s="21" t="n"/>
      <c r="L2857" s="21" t="n"/>
      <c r="M2857" s="21" t="n"/>
      <c r="N2857" s="21" t="n"/>
    </row>
    <row r="2858" ht="14.25" customHeight="1" s="474">
      <c r="A2858" s="603" t="n"/>
      <c r="B2858" s="21" t="n"/>
      <c r="C2858" s="21" t="n"/>
      <c r="D2858" s="21" t="n"/>
      <c r="E2858" s="21" t="n"/>
      <c r="F2858" s="21" t="n"/>
      <c r="G2858" s="21" t="n"/>
      <c r="H2858" s="21" t="n"/>
      <c r="I2858" s="21" t="n"/>
      <c r="J2858" s="21" t="n"/>
      <c r="K2858" s="21" t="n"/>
      <c r="L2858" s="21" t="n"/>
      <c r="M2858" s="21" t="n"/>
      <c r="N2858" s="21" t="n"/>
    </row>
    <row r="2859" ht="14.25" customHeight="1" s="474">
      <c r="A2859" s="603" t="n"/>
      <c r="B2859" s="21" t="n"/>
      <c r="C2859" s="21" t="n"/>
      <c r="D2859" s="21" t="n"/>
      <c r="E2859" s="21" t="n"/>
      <c r="F2859" s="21" t="n"/>
      <c r="G2859" s="21" t="n"/>
      <c r="H2859" s="21" t="n"/>
      <c r="I2859" s="21" t="n"/>
      <c r="J2859" s="21" t="n"/>
      <c r="K2859" s="21" t="n"/>
      <c r="L2859" s="21" t="n"/>
      <c r="M2859" s="21" t="n"/>
      <c r="N2859" s="21" t="n"/>
    </row>
    <row r="2860" ht="14.25" customHeight="1" s="474">
      <c r="A2860" s="603" t="n"/>
      <c r="B2860" s="21" t="n"/>
      <c r="C2860" s="21" t="n"/>
      <c r="D2860" s="21" t="n"/>
      <c r="E2860" s="21" t="n"/>
      <c r="F2860" s="21" t="n"/>
      <c r="G2860" s="21" t="n"/>
      <c r="H2860" s="21" t="n"/>
      <c r="I2860" s="21" t="n"/>
      <c r="J2860" s="21" t="n"/>
      <c r="K2860" s="21" t="n"/>
      <c r="L2860" s="21" t="n"/>
      <c r="M2860" s="21" t="n"/>
      <c r="N2860" s="21" t="n"/>
    </row>
    <row r="2861" ht="14.25" customHeight="1" s="474">
      <c r="A2861" s="603" t="n"/>
      <c r="B2861" s="21" t="n"/>
      <c r="C2861" s="21" t="n"/>
      <c r="D2861" s="21" t="n"/>
      <c r="E2861" s="21" t="n"/>
      <c r="F2861" s="21" t="n"/>
      <c r="G2861" s="21" t="n"/>
      <c r="H2861" s="21" t="n"/>
      <c r="I2861" s="21" t="n"/>
      <c r="J2861" s="21" t="n"/>
      <c r="K2861" s="21" t="n"/>
      <c r="L2861" s="21" t="n"/>
      <c r="M2861" s="21" t="n"/>
      <c r="N2861" s="21" t="n"/>
    </row>
    <row r="2862" ht="14.25" customHeight="1" s="474">
      <c r="A2862" s="603" t="n"/>
      <c r="B2862" s="21" t="n"/>
      <c r="C2862" s="21" t="n"/>
      <c r="D2862" s="21" t="n"/>
      <c r="E2862" s="21" t="n"/>
      <c r="F2862" s="21" t="n"/>
      <c r="G2862" s="21" t="n"/>
      <c r="H2862" s="21" t="n"/>
      <c r="I2862" s="21" t="n"/>
      <c r="J2862" s="21" t="n"/>
      <c r="K2862" s="21" t="n"/>
      <c r="L2862" s="21" t="n"/>
      <c r="M2862" s="21" t="n"/>
      <c r="N2862" s="21" t="n"/>
    </row>
    <row r="2863" ht="14.25" customHeight="1" s="474">
      <c r="A2863" s="603" t="n"/>
      <c r="B2863" s="21" t="n"/>
      <c r="C2863" s="21" t="n"/>
      <c r="D2863" s="21" t="n"/>
      <c r="E2863" s="21" t="n"/>
      <c r="F2863" s="21" t="n"/>
      <c r="G2863" s="21" t="n"/>
      <c r="H2863" s="21" t="n"/>
      <c r="I2863" s="21" t="n"/>
      <c r="J2863" s="21" t="n"/>
      <c r="K2863" s="21" t="n"/>
      <c r="L2863" s="21" t="n"/>
      <c r="M2863" s="21" t="n"/>
      <c r="N2863" s="21" t="n"/>
    </row>
    <row r="2864" ht="14.25" customHeight="1" s="474">
      <c r="A2864" s="603" t="n"/>
      <c r="B2864" s="21" t="n"/>
      <c r="C2864" s="21" t="n"/>
      <c r="D2864" s="21" t="n"/>
      <c r="E2864" s="21" t="n"/>
      <c r="F2864" s="21" t="n"/>
      <c r="G2864" s="21" t="n"/>
      <c r="H2864" s="21" t="n"/>
      <c r="I2864" s="21" t="n"/>
      <c r="J2864" s="21" t="n"/>
      <c r="K2864" s="21" t="n"/>
      <c r="L2864" s="21" t="n"/>
      <c r="M2864" s="21" t="n"/>
      <c r="N2864" s="21" t="n"/>
    </row>
    <row r="2865" ht="14.25" customHeight="1" s="474">
      <c r="A2865" s="603" t="n"/>
      <c r="B2865" s="21" t="n"/>
      <c r="C2865" s="21" t="n"/>
      <c r="D2865" s="21" t="n"/>
      <c r="E2865" s="21" t="n"/>
      <c r="F2865" s="21" t="n"/>
      <c r="G2865" s="21" t="n"/>
      <c r="H2865" s="21" t="n"/>
      <c r="I2865" s="21" t="n"/>
      <c r="J2865" s="21" t="n"/>
      <c r="K2865" s="21" t="n"/>
      <c r="L2865" s="21" t="n"/>
      <c r="M2865" s="21" t="n"/>
      <c r="N2865" s="21" t="n"/>
    </row>
    <row r="2866" ht="14.25" customHeight="1" s="474">
      <c r="A2866" s="603" t="n"/>
      <c r="B2866" s="21" t="n"/>
      <c r="C2866" s="21" t="n"/>
      <c r="D2866" s="21" t="n"/>
      <c r="E2866" s="21" t="n"/>
      <c r="F2866" s="21" t="n"/>
      <c r="G2866" s="21" t="n"/>
      <c r="H2866" s="21" t="n"/>
      <c r="I2866" s="21" t="n"/>
      <c r="J2866" s="21" t="n"/>
      <c r="K2866" s="21" t="n"/>
      <c r="L2866" s="21" t="n"/>
      <c r="M2866" s="21" t="n"/>
      <c r="N2866" s="21" t="n"/>
    </row>
    <row r="2867" ht="14.25" customHeight="1" s="474">
      <c r="A2867" s="603" t="n"/>
      <c r="B2867" s="21" t="n"/>
      <c r="C2867" s="21" t="n"/>
      <c r="D2867" s="21" t="n"/>
      <c r="E2867" s="21" t="n"/>
      <c r="F2867" s="21" t="n"/>
      <c r="G2867" s="21" t="n"/>
      <c r="H2867" s="21" t="n"/>
      <c r="I2867" s="21" t="n"/>
      <c r="J2867" s="21" t="n"/>
      <c r="K2867" s="21" t="n"/>
      <c r="L2867" s="21" t="n"/>
      <c r="M2867" s="21" t="n"/>
      <c r="N2867" s="21" t="n"/>
    </row>
    <row r="2868" ht="14.25" customHeight="1" s="474">
      <c r="A2868" s="603" t="n"/>
      <c r="B2868" s="21" t="n"/>
      <c r="C2868" s="21" t="n"/>
      <c r="D2868" s="21" t="n"/>
      <c r="E2868" s="21" t="n"/>
      <c r="F2868" s="21" t="n"/>
      <c r="G2868" s="21" t="n"/>
      <c r="H2868" s="21" t="n"/>
      <c r="I2868" s="21" t="n"/>
      <c r="J2868" s="21" t="n"/>
      <c r="K2868" s="21" t="n"/>
      <c r="L2868" s="21" t="n"/>
      <c r="M2868" s="21" t="n"/>
      <c r="N2868" s="21" t="n"/>
    </row>
    <row r="2869" ht="14.25" customHeight="1" s="474">
      <c r="A2869" s="603" t="n"/>
      <c r="B2869" s="21" t="n"/>
      <c r="C2869" s="21" t="n"/>
      <c r="D2869" s="21" t="n"/>
      <c r="E2869" s="21" t="n"/>
      <c r="F2869" s="21" t="n"/>
      <c r="G2869" s="21" t="n"/>
      <c r="H2869" s="21" t="n"/>
      <c r="I2869" s="21" t="n"/>
      <c r="J2869" s="21" t="n"/>
      <c r="K2869" s="21" t="n"/>
      <c r="L2869" s="21" t="n"/>
      <c r="M2869" s="21" t="n"/>
      <c r="N2869" s="21" t="n"/>
    </row>
    <row r="2870" ht="14.25" customHeight="1" s="474">
      <c r="A2870" s="603" t="n"/>
      <c r="B2870" s="21" t="n"/>
      <c r="C2870" s="21" t="n"/>
      <c r="D2870" s="21" t="n"/>
      <c r="E2870" s="21" t="n"/>
      <c r="F2870" s="21" t="n"/>
      <c r="G2870" s="21" t="n"/>
      <c r="H2870" s="21" t="n"/>
      <c r="I2870" s="21" t="n"/>
      <c r="J2870" s="21" t="n"/>
      <c r="K2870" s="21" t="n"/>
      <c r="L2870" s="21" t="n"/>
      <c r="M2870" s="21" t="n"/>
      <c r="N2870" s="21" t="n"/>
    </row>
    <row r="2871" ht="14.25" customHeight="1" s="474">
      <c r="A2871" s="603" t="n"/>
      <c r="B2871" s="21" t="n"/>
      <c r="C2871" s="21" t="n"/>
      <c r="D2871" s="21" t="n"/>
      <c r="E2871" s="21" t="n"/>
      <c r="F2871" s="21" t="n"/>
      <c r="G2871" s="21" t="n"/>
      <c r="H2871" s="21" t="n"/>
      <c r="I2871" s="21" t="n"/>
      <c r="J2871" s="21" t="n"/>
      <c r="K2871" s="21" t="n"/>
      <c r="L2871" s="21" t="n"/>
      <c r="M2871" s="21" t="n"/>
      <c r="N2871" s="21" t="n"/>
    </row>
    <row r="2872" ht="14.25" customHeight="1" s="474">
      <c r="A2872" s="603" t="n"/>
      <c r="B2872" s="21" t="n"/>
      <c r="C2872" s="21" t="n"/>
      <c r="D2872" s="21" t="n"/>
      <c r="E2872" s="21" t="n"/>
      <c r="F2872" s="21" t="n"/>
      <c r="G2872" s="21" t="n"/>
      <c r="H2872" s="21" t="n"/>
      <c r="I2872" s="21" t="n"/>
      <c r="J2872" s="21" t="n"/>
      <c r="K2872" s="21" t="n"/>
      <c r="L2872" s="21" t="n"/>
      <c r="M2872" s="21" t="n"/>
      <c r="N2872" s="21" t="n"/>
    </row>
    <row r="2873" ht="14.25" customHeight="1" s="474">
      <c r="A2873" s="603" t="n"/>
      <c r="B2873" s="21" t="n"/>
      <c r="C2873" s="21" t="n"/>
      <c r="D2873" s="21" t="n"/>
      <c r="E2873" s="21" t="n"/>
      <c r="F2873" s="21" t="n"/>
      <c r="G2873" s="21" t="n"/>
      <c r="H2873" s="21" t="n"/>
      <c r="I2873" s="21" t="n"/>
      <c r="J2873" s="21" t="n"/>
      <c r="K2873" s="21" t="n"/>
      <c r="L2873" s="21" t="n"/>
      <c r="M2873" s="21" t="n"/>
      <c r="N2873" s="21" t="n"/>
    </row>
    <row r="2874" ht="14.25" customHeight="1" s="474">
      <c r="A2874" s="603" t="n"/>
      <c r="B2874" s="21" t="n"/>
      <c r="C2874" s="21" t="n"/>
      <c r="D2874" s="21" t="n"/>
      <c r="E2874" s="21" t="n"/>
      <c r="F2874" s="21" t="n"/>
      <c r="G2874" s="21" t="n"/>
      <c r="H2874" s="21" t="n"/>
      <c r="I2874" s="21" t="n"/>
      <c r="J2874" s="21" t="n"/>
      <c r="K2874" s="21" t="n"/>
      <c r="L2874" s="21" t="n"/>
      <c r="M2874" s="21" t="n"/>
      <c r="N2874" s="21" t="n"/>
    </row>
    <row r="2875" ht="14.25" customHeight="1" s="474">
      <c r="A2875" s="603" t="n"/>
      <c r="B2875" s="21" t="n"/>
      <c r="C2875" s="21" t="n"/>
      <c r="D2875" s="21" t="n"/>
      <c r="E2875" s="21" t="n"/>
      <c r="F2875" s="21" t="n"/>
      <c r="G2875" s="21" t="n"/>
      <c r="H2875" s="21" t="n"/>
      <c r="I2875" s="21" t="n"/>
      <c r="J2875" s="21" t="n"/>
      <c r="K2875" s="21" t="n"/>
      <c r="L2875" s="21" t="n"/>
      <c r="M2875" s="21" t="n"/>
      <c r="N2875" s="21" t="n"/>
    </row>
    <row r="2876" ht="14.25" customHeight="1" s="474">
      <c r="A2876" s="603" t="n"/>
      <c r="B2876" s="21" t="n"/>
      <c r="C2876" s="21" t="n"/>
      <c r="D2876" s="21" t="n"/>
      <c r="E2876" s="21" t="n"/>
      <c r="F2876" s="21" t="n"/>
      <c r="G2876" s="21" t="n"/>
      <c r="H2876" s="21" t="n"/>
      <c r="I2876" s="21" t="n"/>
      <c r="J2876" s="21" t="n"/>
      <c r="K2876" s="21" t="n"/>
      <c r="L2876" s="21" t="n"/>
      <c r="M2876" s="21" t="n"/>
      <c r="N2876" s="21" t="n"/>
    </row>
    <row r="2877" ht="14.25" customHeight="1" s="474">
      <c r="A2877" s="603" t="n"/>
      <c r="B2877" s="21" t="n"/>
      <c r="C2877" s="21" t="n"/>
      <c r="D2877" s="21" t="n"/>
      <c r="E2877" s="21" t="n"/>
      <c r="F2877" s="21" t="n"/>
      <c r="G2877" s="21" t="n"/>
      <c r="H2877" s="21" t="n"/>
      <c r="I2877" s="21" t="n"/>
      <c r="J2877" s="21" t="n"/>
      <c r="K2877" s="21" t="n"/>
      <c r="L2877" s="21" t="n"/>
      <c r="M2877" s="21" t="n"/>
      <c r="N2877" s="21" t="n"/>
    </row>
    <row r="2878" ht="14.25" customHeight="1" s="474">
      <c r="A2878" s="603" t="n"/>
      <c r="B2878" s="21" t="n"/>
      <c r="C2878" s="21" t="n"/>
      <c r="D2878" s="21" t="n"/>
      <c r="E2878" s="21" t="n"/>
      <c r="F2878" s="21" t="n"/>
      <c r="G2878" s="21" t="n"/>
      <c r="H2878" s="21" t="n"/>
      <c r="I2878" s="21" t="n"/>
      <c r="J2878" s="21" t="n"/>
      <c r="K2878" s="21" t="n"/>
      <c r="L2878" s="21" t="n"/>
      <c r="M2878" s="21" t="n"/>
      <c r="N2878" s="21" t="n"/>
    </row>
    <row r="2879" ht="14.25" customHeight="1" s="474">
      <c r="A2879" s="603" t="n"/>
      <c r="B2879" s="21" t="n"/>
      <c r="C2879" s="21" t="n"/>
      <c r="D2879" s="21" t="n"/>
      <c r="E2879" s="21" t="n"/>
      <c r="F2879" s="21" t="n"/>
      <c r="G2879" s="21" t="n"/>
      <c r="H2879" s="21" t="n"/>
      <c r="I2879" s="21" t="n"/>
      <c r="J2879" s="21" t="n"/>
      <c r="K2879" s="21" t="n"/>
      <c r="L2879" s="21" t="n"/>
      <c r="M2879" s="21" t="n"/>
      <c r="N2879" s="21" t="n"/>
    </row>
    <row r="2880" ht="14.25" customHeight="1" s="474">
      <c r="A2880" s="603" t="n"/>
      <c r="B2880" s="21" t="n"/>
      <c r="C2880" s="21" t="n"/>
      <c r="D2880" s="21" t="n"/>
      <c r="E2880" s="21" t="n"/>
      <c r="F2880" s="21" t="n"/>
      <c r="G2880" s="21" t="n"/>
      <c r="H2880" s="21" t="n"/>
      <c r="I2880" s="21" t="n"/>
      <c r="J2880" s="21" t="n"/>
      <c r="K2880" s="21" t="n"/>
      <c r="L2880" s="21" t="n"/>
      <c r="M2880" s="21" t="n"/>
      <c r="N2880" s="21" t="n"/>
    </row>
    <row r="2881" ht="14.25" customHeight="1" s="474">
      <c r="A2881" s="603" t="n"/>
      <c r="B2881" s="21" t="n"/>
      <c r="C2881" s="21" t="n"/>
      <c r="D2881" s="21" t="n"/>
      <c r="E2881" s="21" t="n"/>
      <c r="F2881" s="21" t="n"/>
      <c r="G2881" s="21" t="n"/>
      <c r="H2881" s="21" t="n"/>
      <c r="I2881" s="21" t="n"/>
      <c r="J2881" s="21" t="n"/>
      <c r="K2881" s="21" t="n"/>
      <c r="L2881" s="21" t="n"/>
      <c r="M2881" s="21" t="n"/>
      <c r="N2881" s="21" t="n"/>
    </row>
    <row r="2882" ht="14.25" customHeight="1" s="474">
      <c r="A2882" s="603" t="n"/>
      <c r="B2882" s="21" t="n"/>
      <c r="C2882" s="21" t="n"/>
      <c r="D2882" s="21" t="n"/>
      <c r="E2882" s="21" t="n"/>
      <c r="F2882" s="21" t="n"/>
      <c r="G2882" s="21" t="n"/>
      <c r="H2882" s="21" t="n"/>
      <c r="I2882" s="21" t="n"/>
      <c r="J2882" s="21" t="n"/>
      <c r="K2882" s="21" t="n"/>
      <c r="L2882" s="21" t="n"/>
      <c r="M2882" s="21" t="n"/>
      <c r="N2882" s="21" t="n"/>
    </row>
    <row r="2883" ht="14.25" customHeight="1" s="474">
      <c r="A2883" s="603" t="n"/>
      <c r="B2883" s="21" t="n"/>
      <c r="C2883" s="21" t="n"/>
      <c r="D2883" s="21" t="n"/>
      <c r="E2883" s="21" t="n"/>
      <c r="F2883" s="21" t="n"/>
      <c r="G2883" s="21" t="n"/>
      <c r="H2883" s="21" t="n"/>
      <c r="I2883" s="21" t="n"/>
      <c r="J2883" s="21" t="n"/>
      <c r="K2883" s="21" t="n"/>
      <c r="L2883" s="21" t="n"/>
      <c r="M2883" s="21" t="n"/>
      <c r="N2883" s="21" t="n"/>
    </row>
    <row r="2884" ht="14.25" customHeight="1" s="474">
      <c r="A2884" s="603" t="n"/>
      <c r="B2884" s="21" t="n"/>
      <c r="C2884" s="21" t="n"/>
      <c r="D2884" s="21" t="n"/>
      <c r="E2884" s="21" t="n"/>
      <c r="F2884" s="21" t="n"/>
      <c r="G2884" s="21" t="n"/>
      <c r="H2884" s="21" t="n"/>
      <c r="I2884" s="21" t="n"/>
      <c r="J2884" s="21" t="n"/>
      <c r="K2884" s="21" t="n"/>
      <c r="L2884" s="21" t="n"/>
      <c r="M2884" s="21" t="n"/>
      <c r="N2884" s="21" t="n"/>
    </row>
    <row r="2885" ht="14.25" customHeight="1" s="474">
      <c r="A2885" s="603" t="n"/>
      <c r="B2885" s="21" t="n"/>
      <c r="C2885" s="21" t="n"/>
      <c r="D2885" s="21" t="n"/>
      <c r="E2885" s="21" t="n"/>
      <c r="F2885" s="21" t="n"/>
      <c r="G2885" s="21" t="n"/>
      <c r="H2885" s="21" t="n"/>
      <c r="I2885" s="21" t="n"/>
      <c r="J2885" s="21" t="n"/>
      <c r="K2885" s="21" t="n"/>
      <c r="L2885" s="21" t="n"/>
      <c r="M2885" s="21" t="n"/>
      <c r="N2885" s="21" t="n"/>
    </row>
    <row r="2886" ht="14.25" customHeight="1" s="474">
      <c r="A2886" s="603" t="n"/>
      <c r="B2886" s="21" t="n"/>
      <c r="C2886" s="21" t="n"/>
      <c r="D2886" s="21" t="n"/>
      <c r="E2886" s="21" t="n"/>
      <c r="F2886" s="21" t="n"/>
      <c r="G2886" s="21" t="n"/>
      <c r="H2886" s="21" t="n"/>
      <c r="I2886" s="21" t="n"/>
      <c r="J2886" s="21" t="n"/>
      <c r="K2886" s="21" t="n"/>
      <c r="L2886" s="21" t="n"/>
      <c r="M2886" s="21" t="n"/>
      <c r="N2886" s="21" t="n"/>
    </row>
    <row r="2887" ht="14.25" customHeight="1" s="474">
      <c r="A2887" s="603" t="n"/>
      <c r="B2887" s="21" t="n"/>
      <c r="C2887" s="21" t="n"/>
      <c r="D2887" s="21" t="n"/>
      <c r="E2887" s="21" t="n"/>
      <c r="F2887" s="21" t="n"/>
      <c r="G2887" s="21" t="n"/>
      <c r="H2887" s="21" t="n"/>
      <c r="I2887" s="21" t="n"/>
      <c r="J2887" s="21" t="n"/>
      <c r="K2887" s="21" t="n"/>
      <c r="L2887" s="21" t="n"/>
      <c r="M2887" s="21" t="n"/>
      <c r="N2887" s="21" t="n"/>
    </row>
    <row r="2888" ht="14.25" customHeight="1" s="474">
      <c r="A2888" s="603" t="n"/>
      <c r="B2888" s="21" t="n"/>
      <c r="C2888" s="21" t="n"/>
      <c r="D2888" s="21" t="n"/>
      <c r="E2888" s="21" t="n"/>
      <c r="F2888" s="21" t="n"/>
      <c r="G2888" s="21" t="n"/>
      <c r="H2888" s="21" t="n"/>
      <c r="I2888" s="21" t="n"/>
      <c r="J2888" s="21" t="n"/>
      <c r="K2888" s="21" t="n"/>
      <c r="L2888" s="21" t="n"/>
      <c r="M2888" s="21" t="n"/>
      <c r="N2888" s="21" t="n"/>
    </row>
    <row r="2889" ht="14.25" customHeight="1" s="474">
      <c r="A2889" s="603" t="n"/>
      <c r="B2889" s="21" t="n"/>
      <c r="C2889" s="21" t="n"/>
      <c r="D2889" s="21" t="n"/>
      <c r="E2889" s="21" t="n"/>
      <c r="F2889" s="21" t="n"/>
      <c r="G2889" s="21" t="n"/>
      <c r="H2889" s="21" t="n"/>
      <c r="I2889" s="21" t="n"/>
      <c r="J2889" s="21" t="n"/>
      <c r="K2889" s="21" t="n"/>
      <c r="L2889" s="21" t="n"/>
      <c r="M2889" s="21" t="n"/>
      <c r="N2889" s="21" t="n"/>
    </row>
    <row r="2890" ht="14.25" customHeight="1" s="474">
      <c r="A2890" s="603" t="n"/>
      <c r="B2890" s="21" t="n"/>
      <c r="C2890" s="21" t="n"/>
      <c r="D2890" s="21" t="n"/>
      <c r="E2890" s="21" t="n"/>
      <c r="F2890" s="21" t="n"/>
      <c r="G2890" s="21" t="n"/>
      <c r="H2890" s="21" t="n"/>
      <c r="I2890" s="21" t="n"/>
      <c r="J2890" s="21" t="n"/>
      <c r="K2890" s="21" t="n"/>
      <c r="L2890" s="21" t="n"/>
      <c r="M2890" s="21" t="n"/>
      <c r="N2890" s="21" t="n"/>
    </row>
    <row r="2891" ht="14.25" customHeight="1" s="474">
      <c r="A2891" s="603" t="n"/>
      <c r="B2891" s="21" t="n"/>
      <c r="C2891" s="21" t="n"/>
      <c r="D2891" s="21" t="n"/>
      <c r="E2891" s="21" t="n"/>
      <c r="F2891" s="21" t="n"/>
      <c r="G2891" s="21" t="n"/>
      <c r="H2891" s="21" t="n"/>
      <c r="I2891" s="21" t="n"/>
      <c r="J2891" s="21" t="n"/>
      <c r="K2891" s="21" t="n"/>
      <c r="L2891" s="21" t="n"/>
      <c r="M2891" s="21" t="n"/>
      <c r="N2891" s="21" t="n"/>
    </row>
    <row r="2892" ht="14.25" customHeight="1" s="474">
      <c r="A2892" s="603" t="n"/>
      <c r="B2892" s="21" t="n"/>
      <c r="C2892" s="21" t="n"/>
      <c r="D2892" s="21" t="n"/>
      <c r="E2892" s="21" t="n"/>
      <c r="F2892" s="21" t="n"/>
      <c r="G2892" s="21" t="n"/>
      <c r="H2892" s="21" t="n"/>
      <c r="I2892" s="21" t="n"/>
      <c r="J2892" s="21" t="n"/>
      <c r="K2892" s="21" t="n"/>
      <c r="L2892" s="21" t="n"/>
      <c r="M2892" s="21" t="n"/>
      <c r="N2892" s="21" t="n"/>
    </row>
    <row r="2893" ht="14.25" customHeight="1" s="474">
      <c r="A2893" s="603" t="n"/>
      <c r="B2893" s="21" t="n"/>
      <c r="C2893" s="21" t="n"/>
      <c r="D2893" s="21" t="n"/>
      <c r="E2893" s="21" t="n"/>
      <c r="F2893" s="21" t="n"/>
      <c r="G2893" s="21" t="n"/>
      <c r="H2893" s="21" t="n"/>
      <c r="I2893" s="21" t="n"/>
      <c r="J2893" s="21" t="n"/>
      <c r="K2893" s="21" t="n"/>
      <c r="L2893" s="21" t="n"/>
      <c r="M2893" s="21" t="n"/>
      <c r="N2893" s="21" t="n"/>
    </row>
    <row r="2894" ht="14.25" customHeight="1" s="474">
      <c r="A2894" s="603" t="n"/>
      <c r="B2894" s="21" t="n"/>
      <c r="C2894" s="21" t="n"/>
      <c r="D2894" s="21" t="n"/>
      <c r="E2894" s="21" t="n"/>
      <c r="F2894" s="21" t="n"/>
      <c r="G2894" s="21" t="n"/>
      <c r="H2894" s="21" t="n"/>
      <c r="I2894" s="21" t="n"/>
      <c r="J2894" s="21" t="n"/>
      <c r="K2894" s="21" t="n"/>
      <c r="L2894" s="21" t="n"/>
      <c r="M2894" s="21" t="n"/>
      <c r="N2894" s="21" t="n"/>
    </row>
    <row r="2895" ht="14.25" customHeight="1" s="474">
      <c r="A2895" s="603" t="n"/>
      <c r="B2895" s="21" t="n"/>
      <c r="C2895" s="21" t="n"/>
      <c r="D2895" s="21" t="n"/>
      <c r="E2895" s="21" t="n"/>
      <c r="F2895" s="21" t="n"/>
      <c r="G2895" s="21" t="n"/>
      <c r="H2895" s="21" t="n"/>
      <c r="I2895" s="21" t="n"/>
      <c r="J2895" s="21" t="n"/>
      <c r="K2895" s="21" t="n"/>
      <c r="L2895" s="21" t="n"/>
      <c r="M2895" s="21" t="n"/>
      <c r="N2895" s="21" t="n"/>
    </row>
    <row r="2896" ht="14.25" customHeight="1" s="474">
      <c r="A2896" s="603" t="n"/>
      <c r="B2896" s="21" t="n"/>
      <c r="C2896" s="21" t="n"/>
      <c r="D2896" s="21" t="n"/>
      <c r="E2896" s="21" t="n"/>
      <c r="F2896" s="21" t="n"/>
      <c r="G2896" s="21" t="n"/>
      <c r="H2896" s="21" t="n"/>
      <c r="I2896" s="21" t="n"/>
      <c r="J2896" s="21" t="n"/>
      <c r="K2896" s="21" t="n"/>
      <c r="L2896" s="21" t="n"/>
      <c r="M2896" s="21" t="n"/>
      <c r="N2896" s="21" t="n"/>
    </row>
    <row r="2897" ht="14.25" customHeight="1" s="474">
      <c r="A2897" s="603" t="n"/>
      <c r="B2897" s="21" t="n"/>
      <c r="C2897" s="21" t="n"/>
      <c r="D2897" s="21" t="n"/>
      <c r="E2897" s="21" t="n"/>
      <c r="F2897" s="21" t="n"/>
      <c r="G2897" s="21" t="n"/>
      <c r="H2897" s="21" t="n"/>
      <c r="I2897" s="21" t="n"/>
      <c r="J2897" s="21" t="n"/>
      <c r="K2897" s="21" t="n"/>
      <c r="L2897" s="21" t="n"/>
      <c r="M2897" s="21" t="n"/>
      <c r="N2897" s="21" t="n"/>
    </row>
    <row r="2898" ht="14.25" customHeight="1" s="474">
      <c r="A2898" s="603" t="n"/>
      <c r="B2898" s="21" t="n"/>
      <c r="C2898" s="21" t="n"/>
      <c r="D2898" s="21" t="n"/>
      <c r="E2898" s="21" t="n"/>
      <c r="F2898" s="21" t="n"/>
      <c r="G2898" s="21" t="n"/>
      <c r="H2898" s="21" t="n"/>
      <c r="I2898" s="21" t="n"/>
      <c r="J2898" s="21" t="n"/>
      <c r="K2898" s="21" t="n"/>
      <c r="L2898" s="21" t="n"/>
      <c r="M2898" s="21" t="n"/>
      <c r="N2898" s="21" t="n"/>
    </row>
    <row r="2899" ht="14.25" customHeight="1" s="474">
      <c r="A2899" s="603" t="n"/>
      <c r="B2899" s="21" t="n"/>
      <c r="C2899" s="21" t="n"/>
      <c r="D2899" s="21" t="n"/>
      <c r="E2899" s="21" t="n"/>
      <c r="F2899" s="21" t="n"/>
      <c r="G2899" s="21" t="n"/>
      <c r="H2899" s="21" t="n"/>
      <c r="I2899" s="21" t="n"/>
      <c r="J2899" s="21" t="n"/>
      <c r="K2899" s="21" t="n"/>
      <c r="L2899" s="21" t="n"/>
      <c r="M2899" s="21" t="n"/>
      <c r="N2899" s="21" t="n"/>
    </row>
    <row r="2900" ht="14.25" customHeight="1" s="474">
      <c r="A2900" s="603" t="n"/>
      <c r="B2900" s="21" t="n"/>
      <c r="C2900" s="21" t="n"/>
      <c r="D2900" s="21" t="n"/>
      <c r="E2900" s="21" t="n"/>
      <c r="F2900" s="21" t="n"/>
      <c r="G2900" s="21" t="n"/>
      <c r="H2900" s="21" t="n"/>
      <c r="I2900" s="21" t="n"/>
      <c r="J2900" s="21" t="n"/>
      <c r="K2900" s="21" t="n"/>
      <c r="L2900" s="21" t="n"/>
      <c r="M2900" s="21" t="n"/>
      <c r="N2900" s="21" t="n"/>
    </row>
    <row r="2901" ht="14.25" customHeight="1" s="474">
      <c r="A2901" s="603" t="n"/>
      <c r="B2901" s="21" t="n"/>
      <c r="C2901" s="21" t="n"/>
      <c r="D2901" s="21" t="n"/>
      <c r="E2901" s="21" t="n"/>
      <c r="F2901" s="21" t="n"/>
      <c r="G2901" s="21" t="n"/>
      <c r="H2901" s="21" t="n"/>
      <c r="I2901" s="21" t="n"/>
      <c r="J2901" s="21" t="n"/>
      <c r="K2901" s="21" t="n"/>
      <c r="L2901" s="21" t="n"/>
      <c r="M2901" s="21" t="n"/>
      <c r="N2901" s="21" t="n"/>
    </row>
    <row r="2902" ht="14.25" customHeight="1" s="474">
      <c r="A2902" s="603" t="n"/>
      <c r="B2902" s="21" t="n"/>
      <c r="C2902" s="21" t="n"/>
      <c r="D2902" s="21" t="n"/>
      <c r="E2902" s="21" t="n"/>
      <c r="F2902" s="21" t="n"/>
      <c r="G2902" s="21" t="n"/>
      <c r="H2902" s="21" t="n"/>
      <c r="I2902" s="21" t="n"/>
      <c r="J2902" s="21" t="n"/>
      <c r="K2902" s="21" t="n"/>
      <c r="L2902" s="21" t="n"/>
      <c r="M2902" s="21" t="n"/>
      <c r="N2902" s="21" t="n"/>
    </row>
    <row r="2903" ht="14.25" customHeight="1" s="474">
      <c r="A2903" s="603" t="n"/>
      <c r="B2903" s="21" t="n"/>
      <c r="C2903" s="21" t="n"/>
      <c r="D2903" s="21" t="n"/>
      <c r="E2903" s="21" t="n"/>
      <c r="F2903" s="21" t="n"/>
      <c r="G2903" s="21" t="n"/>
      <c r="H2903" s="21" t="n"/>
      <c r="I2903" s="21" t="n"/>
      <c r="J2903" s="21" t="n"/>
      <c r="K2903" s="21" t="n"/>
      <c r="L2903" s="21" t="n"/>
      <c r="M2903" s="21" t="n"/>
      <c r="N2903" s="21" t="n"/>
    </row>
    <row r="2904" ht="14.25" customHeight="1" s="474">
      <c r="A2904" s="603" t="n"/>
      <c r="B2904" s="21" t="n"/>
      <c r="C2904" s="21" t="n"/>
      <c r="D2904" s="21" t="n"/>
      <c r="E2904" s="21" t="n"/>
      <c r="F2904" s="21" t="n"/>
      <c r="G2904" s="21" t="n"/>
      <c r="H2904" s="21" t="n"/>
      <c r="I2904" s="21" t="n"/>
      <c r="J2904" s="21" t="n"/>
      <c r="K2904" s="21" t="n"/>
      <c r="L2904" s="21" t="n"/>
      <c r="M2904" s="21" t="n"/>
      <c r="N2904" s="21" t="n"/>
    </row>
    <row r="2905" ht="14.25" customHeight="1" s="474">
      <c r="A2905" s="603" t="n"/>
      <c r="B2905" s="21" t="n"/>
      <c r="C2905" s="21" t="n"/>
      <c r="D2905" s="21" t="n"/>
      <c r="E2905" s="21" t="n"/>
      <c r="F2905" s="21" t="n"/>
      <c r="G2905" s="21" t="n"/>
      <c r="H2905" s="21" t="n"/>
      <c r="I2905" s="21" t="n"/>
      <c r="J2905" s="21" t="n"/>
      <c r="K2905" s="21" t="n"/>
      <c r="L2905" s="21" t="n"/>
      <c r="M2905" s="21" t="n"/>
      <c r="N2905" s="21" t="n"/>
    </row>
    <row r="2906" ht="14.25" customHeight="1" s="474">
      <c r="A2906" s="603" t="n"/>
      <c r="B2906" s="21" t="n"/>
      <c r="C2906" s="21" t="n"/>
      <c r="D2906" s="21" t="n"/>
      <c r="E2906" s="21" t="n"/>
      <c r="F2906" s="21" t="n"/>
      <c r="G2906" s="21" t="n"/>
      <c r="H2906" s="21" t="n"/>
      <c r="I2906" s="21" t="n"/>
      <c r="J2906" s="21" t="n"/>
      <c r="K2906" s="21" t="n"/>
      <c r="L2906" s="21" t="n"/>
      <c r="M2906" s="21" t="n"/>
      <c r="N2906" s="21" t="n"/>
    </row>
    <row r="2907" ht="14.25" customHeight="1" s="474">
      <c r="A2907" s="603" t="n"/>
      <c r="B2907" s="21" t="n"/>
      <c r="C2907" s="21" t="n"/>
      <c r="D2907" s="21" t="n"/>
      <c r="E2907" s="21" t="n"/>
      <c r="F2907" s="21" t="n"/>
      <c r="G2907" s="21" t="n"/>
      <c r="H2907" s="21" t="n"/>
      <c r="I2907" s="21" t="n"/>
      <c r="J2907" s="21" t="n"/>
      <c r="K2907" s="21" t="n"/>
      <c r="L2907" s="21" t="n"/>
      <c r="M2907" s="21" t="n"/>
      <c r="N2907" s="21" t="n"/>
    </row>
    <row r="2908" ht="14.25" customHeight="1" s="474">
      <c r="A2908" s="603" t="n"/>
      <c r="B2908" s="21" t="n"/>
      <c r="C2908" s="21" t="n"/>
      <c r="D2908" s="21" t="n"/>
      <c r="E2908" s="21" t="n"/>
      <c r="F2908" s="21" t="n"/>
      <c r="G2908" s="21" t="n"/>
      <c r="H2908" s="21" t="n"/>
      <c r="I2908" s="21" t="n"/>
      <c r="J2908" s="21" t="n"/>
      <c r="K2908" s="21" t="n"/>
      <c r="L2908" s="21" t="n"/>
      <c r="M2908" s="21" t="n"/>
      <c r="N2908" s="21" t="n"/>
    </row>
    <row r="2909" ht="14.25" customHeight="1" s="474">
      <c r="A2909" s="603" t="n"/>
      <c r="B2909" s="21" t="n"/>
      <c r="C2909" s="21" t="n"/>
      <c r="D2909" s="21" t="n"/>
      <c r="E2909" s="21" t="n"/>
      <c r="F2909" s="21" t="n"/>
      <c r="G2909" s="21" t="n"/>
      <c r="H2909" s="21" t="n"/>
      <c r="I2909" s="21" t="n"/>
      <c r="J2909" s="21" t="n"/>
      <c r="K2909" s="21" t="n"/>
      <c r="L2909" s="21" t="n"/>
      <c r="M2909" s="21" t="n"/>
      <c r="N2909" s="21" t="n"/>
    </row>
    <row r="2910" ht="14.25" customHeight="1" s="474">
      <c r="A2910" s="603" t="n"/>
      <c r="B2910" s="21" t="n"/>
      <c r="C2910" s="21" t="n"/>
      <c r="D2910" s="21" t="n"/>
      <c r="E2910" s="21" t="n"/>
      <c r="F2910" s="21" t="n"/>
      <c r="G2910" s="21" t="n"/>
      <c r="H2910" s="21" t="n"/>
      <c r="I2910" s="21" t="n"/>
      <c r="J2910" s="21" t="n"/>
      <c r="K2910" s="21" t="n"/>
      <c r="L2910" s="21" t="n"/>
      <c r="M2910" s="21" t="n"/>
      <c r="N2910" s="21" t="n"/>
    </row>
    <row r="2911" ht="14.25" customHeight="1" s="474">
      <c r="A2911" s="603" t="n"/>
      <c r="B2911" s="21" t="n"/>
      <c r="C2911" s="21" t="n"/>
      <c r="D2911" s="21" t="n"/>
      <c r="E2911" s="21" t="n"/>
      <c r="F2911" s="21" t="n"/>
      <c r="G2911" s="21" t="n"/>
      <c r="H2911" s="21" t="n"/>
      <c r="I2911" s="21" t="n"/>
      <c r="J2911" s="21" t="n"/>
      <c r="K2911" s="21" t="n"/>
      <c r="L2911" s="21" t="n"/>
      <c r="M2911" s="21" t="n"/>
      <c r="N2911" s="21" t="n"/>
    </row>
    <row r="2912" ht="14.25" customHeight="1" s="474">
      <c r="A2912" s="603" t="n"/>
      <c r="B2912" s="21" t="n"/>
      <c r="C2912" s="21" t="n"/>
      <c r="D2912" s="21" t="n"/>
      <c r="E2912" s="21" t="n"/>
      <c r="F2912" s="21" t="n"/>
      <c r="G2912" s="21" t="n"/>
      <c r="H2912" s="21" t="n"/>
      <c r="I2912" s="21" t="n"/>
      <c r="J2912" s="21" t="n"/>
      <c r="K2912" s="21" t="n"/>
      <c r="L2912" s="21" t="n"/>
      <c r="M2912" s="21" t="n"/>
      <c r="N2912" s="21" t="n"/>
    </row>
    <row r="2913" ht="14.25" customHeight="1" s="474">
      <c r="A2913" s="603" t="n"/>
      <c r="B2913" s="21" t="n"/>
      <c r="C2913" s="21" t="n"/>
      <c r="D2913" s="21" t="n"/>
      <c r="E2913" s="21" t="n"/>
      <c r="F2913" s="21" t="n"/>
      <c r="G2913" s="21" t="n"/>
      <c r="H2913" s="21" t="n"/>
      <c r="I2913" s="21" t="n"/>
      <c r="J2913" s="21" t="n"/>
      <c r="K2913" s="21" t="n"/>
      <c r="L2913" s="21" t="n"/>
      <c r="M2913" s="21" t="n"/>
      <c r="N2913" s="21" t="n"/>
    </row>
    <row r="2914" ht="14.25" customHeight="1" s="474">
      <c r="A2914" s="603" t="n"/>
      <c r="B2914" s="21" t="n"/>
      <c r="C2914" s="21" t="n"/>
      <c r="D2914" s="21" t="n"/>
      <c r="E2914" s="21" t="n"/>
      <c r="F2914" s="21" t="n"/>
      <c r="G2914" s="21" t="n"/>
      <c r="H2914" s="21" t="n"/>
      <c r="I2914" s="21" t="n"/>
      <c r="J2914" s="21" t="n"/>
      <c r="K2914" s="21" t="n"/>
      <c r="L2914" s="21" t="n"/>
      <c r="M2914" s="21" t="n"/>
      <c r="N2914" s="21" t="n"/>
    </row>
    <row r="2915" ht="14.25" customHeight="1" s="474">
      <c r="A2915" s="603" t="n"/>
      <c r="B2915" s="21" t="n"/>
      <c r="C2915" s="21" t="n"/>
      <c r="D2915" s="21" t="n"/>
      <c r="E2915" s="21" t="n"/>
      <c r="F2915" s="21" t="n"/>
      <c r="G2915" s="21" t="n"/>
      <c r="H2915" s="21" t="n"/>
      <c r="I2915" s="21" t="n"/>
      <c r="J2915" s="21" t="n"/>
      <c r="K2915" s="21" t="n"/>
      <c r="L2915" s="21" t="n"/>
      <c r="M2915" s="21" t="n"/>
      <c r="N2915" s="21" t="n"/>
    </row>
    <row r="2916" ht="14.25" customHeight="1" s="474">
      <c r="A2916" s="603" t="n"/>
      <c r="B2916" s="21" t="n"/>
      <c r="C2916" s="21" t="n"/>
      <c r="D2916" s="21" t="n"/>
      <c r="E2916" s="21" t="n"/>
      <c r="F2916" s="21" t="n"/>
      <c r="G2916" s="21" t="n"/>
      <c r="H2916" s="21" t="n"/>
      <c r="I2916" s="21" t="n"/>
      <c r="J2916" s="21" t="n"/>
      <c r="K2916" s="21" t="n"/>
      <c r="L2916" s="21" t="n"/>
      <c r="M2916" s="21" t="n"/>
      <c r="N2916" s="21" t="n"/>
    </row>
    <row r="2917" ht="14.25" customHeight="1" s="474">
      <c r="A2917" s="603" t="n"/>
      <c r="B2917" s="21" t="n"/>
      <c r="C2917" s="21" t="n"/>
      <c r="D2917" s="21" t="n"/>
      <c r="E2917" s="21" t="n"/>
      <c r="F2917" s="21" t="n"/>
      <c r="G2917" s="21" t="n"/>
      <c r="H2917" s="21" t="n"/>
      <c r="I2917" s="21" t="n"/>
      <c r="J2917" s="21" t="n"/>
      <c r="K2917" s="21" t="n"/>
      <c r="L2917" s="21" t="n"/>
      <c r="M2917" s="21" t="n"/>
      <c r="N2917" s="21" t="n"/>
    </row>
    <row r="2918" ht="14.25" customHeight="1" s="474">
      <c r="A2918" s="603" t="n"/>
      <c r="B2918" s="21" t="n"/>
      <c r="C2918" s="21" t="n"/>
      <c r="D2918" s="21" t="n"/>
      <c r="E2918" s="21" t="n"/>
      <c r="F2918" s="21" t="n"/>
      <c r="G2918" s="21" t="n"/>
      <c r="H2918" s="21" t="n"/>
      <c r="I2918" s="21" t="n"/>
      <c r="J2918" s="21" t="n"/>
      <c r="K2918" s="21" t="n"/>
      <c r="L2918" s="21" t="n"/>
      <c r="M2918" s="21" t="n"/>
      <c r="N2918" s="21" t="n"/>
    </row>
    <row r="2919" ht="14.25" customHeight="1" s="474">
      <c r="A2919" s="603" t="n"/>
      <c r="B2919" s="21" t="n"/>
      <c r="C2919" s="21" t="n"/>
      <c r="D2919" s="21" t="n"/>
      <c r="E2919" s="21" t="n"/>
      <c r="F2919" s="21" t="n"/>
      <c r="G2919" s="21" t="n"/>
      <c r="H2919" s="21" t="n"/>
      <c r="I2919" s="21" t="n"/>
      <c r="J2919" s="21" t="n"/>
      <c r="K2919" s="21" t="n"/>
      <c r="L2919" s="21" t="n"/>
      <c r="M2919" s="21" t="n"/>
      <c r="N2919" s="21" t="n"/>
    </row>
    <row r="2920" ht="14.25" customHeight="1" s="474">
      <c r="A2920" s="603" t="n"/>
      <c r="B2920" s="21" t="n"/>
      <c r="C2920" s="21" t="n"/>
      <c r="D2920" s="21" t="n"/>
      <c r="E2920" s="21" t="n"/>
      <c r="F2920" s="21" t="n"/>
      <c r="G2920" s="21" t="n"/>
      <c r="H2920" s="21" t="n"/>
      <c r="I2920" s="21" t="n"/>
      <c r="J2920" s="21" t="n"/>
      <c r="K2920" s="21" t="n"/>
      <c r="L2920" s="21" t="n"/>
      <c r="M2920" s="21" t="n"/>
      <c r="N2920" s="21" t="n"/>
    </row>
    <row r="2921" ht="14.25" customHeight="1" s="474">
      <c r="A2921" s="603" t="n"/>
      <c r="B2921" s="21" t="n"/>
      <c r="C2921" s="21" t="n"/>
      <c r="D2921" s="21" t="n"/>
      <c r="E2921" s="21" t="n"/>
      <c r="F2921" s="21" t="n"/>
      <c r="G2921" s="21" t="n"/>
      <c r="H2921" s="21" t="n"/>
      <c r="I2921" s="21" t="n"/>
      <c r="J2921" s="21" t="n"/>
      <c r="K2921" s="21" t="n"/>
      <c r="L2921" s="21" t="n"/>
      <c r="M2921" s="21" t="n"/>
      <c r="N2921" s="21" t="n"/>
    </row>
    <row r="2922" ht="14.25" customHeight="1" s="474">
      <c r="A2922" s="603" t="n"/>
      <c r="B2922" s="21" t="n"/>
      <c r="C2922" s="21" t="n"/>
      <c r="D2922" s="21" t="n"/>
      <c r="E2922" s="21" t="n"/>
      <c r="F2922" s="21" t="n"/>
      <c r="G2922" s="21" t="n"/>
      <c r="H2922" s="21" t="n"/>
      <c r="I2922" s="21" t="n"/>
      <c r="J2922" s="21" t="n"/>
      <c r="K2922" s="21" t="n"/>
      <c r="L2922" s="21" t="n"/>
      <c r="M2922" s="21" t="n"/>
      <c r="N2922" s="21" t="n"/>
    </row>
    <row r="2923" ht="14.25" customHeight="1" s="474">
      <c r="A2923" s="603" t="n"/>
      <c r="B2923" s="21" t="n"/>
      <c r="C2923" s="21" t="n"/>
      <c r="D2923" s="21" t="n"/>
      <c r="E2923" s="21" t="n"/>
      <c r="F2923" s="21" t="n"/>
      <c r="G2923" s="21" t="n"/>
      <c r="H2923" s="21" t="n"/>
      <c r="I2923" s="21" t="n"/>
      <c r="J2923" s="21" t="n"/>
      <c r="K2923" s="21" t="n"/>
      <c r="L2923" s="21" t="n"/>
      <c r="M2923" s="21" t="n"/>
      <c r="N2923" s="21" t="n"/>
    </row>
    <row r="2924" ht="14.25" customHeight="1" s="474">
      <c r="A2924" s="603" t="n"/>
      <c r="B2924" s="21" t="n"/>
      <c r="C2924" s="21" t="n"/>
      <c r="D2924" s="21" t="n"/>
      <c r="E2924" s="21" t="n"/>
      <c r="F2924" s="21" t="n"/>
      <c r="G2924" s="21" t="n"/>
      <c r="H2924" s="21" t="n"/>
      <c r="I2924" s="21" t="n"/>
      <c r="J2924" s="21" t="n"/>
      <c r="K2924" s="21" t="n"/>
      <c r="L2924" s="21" t="n"/>
      <c r="M2924" s="21" t="n"/>
      <c r="N2924" s="21" t="n"/>
    </row>
    <row r="2925" ht="14.25" customHeight="1" s="474">
      <c r="A2925" s="603" t="n"/>
      <c r="B2925" s="21" t="n"/>
      <c r="C2925" s="21" t="n"/>
      <c r="D2925" s="21" t="n"/>
      <c r="E2925" s="21" t="n"/>
      <c r="F2925" s="21" t="n"/>
      <c r="G2925" s="21" t="n"/>
      <c r="H2925" s="21" t="n"/>
      <c r="I2925" s="21" t="n"/>
      <c r="J2925" s="21" t="n"/>
      <c r="K2925" s="21" t="n"/>
      <c r="L2925" s="21" t="n"/>
      <c r="M2925" s="21" t="n"/>
      <c r="N2925" s="21" t="n"/>
    </row>
    <row r="2926" ht="14.25" customHeight="1" s="474">
      <c r="A2926" s="603" t="n"/>
      <c r="B2926" s="21" t="n"/>
      <c r="C2926" s="21" t="n"/>
      <c r="D2926" s="21" t="n"/>
      <c r="E2926" s="21" t="n"/>
      <c r="F2926" s="21" t="n"/>
      <c r="G2926" s="21" t="n"/>
      <c r="H2926" s="21" t="n"/>
      <c r="I2926" s="21" t="n"/>
      <c r="J2926" s="21" t="n"/>
      <c r="K2926" s="21" t="n"/>
      <c r="L2926" s="21" t="n"/>
      <c r="M2926" s="21" t="n"/>
      <c r="N2926" s="21" t="n"/>
    </row>
    <row r="2927" ht="14.25" customHeight="1" s="474">
      <c r="A2927" s="603" t="n"/>
      <c r="B2927" s="21" t="n"/>
      <c r="C2927" s="21" t="n"/>
      <c r="D2927" s="21" t="n"/>
      <c r="E2927" s="21" t="n"/>
      <c r="F2927" s="21" t="n"/>
      <c r="G2927" s="21" t="n"/>
      <c r="H2927" s="21" t="n"/>
      <c r="I2927" s="21" t="n"/>
      <c r="J2927" s="21" t="n"/>
      <c r="K2927" s="21" t="n"/>
      <c r="L2927" s="21" t="n"/>
      <c r="M2927" s="21" t="n"/>
      <c r="N2927" s="21" t="n"/>
    </row>
    <row r="2928" ht="14.25" customHeight="1" s="474">
      <c r="A2928" s="603" t="n"/>
      <c r="B2928" s="21" t="n"/>
      <c r="C2928" s="21" t="n"/>
      <c r="D2928" s="21" t="n"/>
      <c r="E2928" s="21" t="n"/>
      <c r="F2928" s="21" t="n"/>
      <c r="G2928" s="21" t="n"/>
      <c r="H2928" s="21" t="n"/>
      <c r="I2928" s="21" t="n"/>
      <c r="J2928" s="21" t="n"/>
      <c r="K2928" s="21" t="n"/>
      <c r="L2928" s="21" t="n"/>
      <c r="M2928" s="21" t="n"/>
      <c r="N2928" s="21" t="n"/>
    </row>
    <row r="2929" ht="14.25" customHeight="1" s="474">
      <c r="A2929" s="603" t="n"/>
      <c r="B2929" s="21" t="n"/>
      <c r="C2929" s="21" t="n"/>
      <c r="D2929" s="21" t="n"/>
      <c r="E2929" s="21" t="n"/>
      <c r="F2929" s="21" t="n"/>
      <c r="G2929" s="21" t="n"/>
      <c r="H2929" s="21" t="n"/>
      <c r="I2929" s="21" t="n"/>
      <c r="J2929" s="21" t="n"/>
      <c r="K2929" s="21" t="n"/>
      <c r="L2929" s="21" t="n"/>
      <c r="M2929" s="21" t="n"/>
      <c r="N2929" s="21" t="n"/>
    </row>
    <row r="2930" ht="14.25" customHeight="1" s="474">
      <c r="A2930" s="603" t="n"/>
      <c r="B2930" s="21" t="n"/>
      <c r="C2930" s="21" t="n"/>
      <c r="D2930" s="21" t="n"/>
      <c r="E2930" s="21" t="n"/>
      <c r="F2930" s="21" t="n"/>
      <c r="G2930" s="21" t="n"/>
      <c r="H2930" s="21" t="n"/>
      <c r="I2930" s="21" t="n"/>
      <c r="J2930" s="21" t="n"/>
      <c r="K2930" s="21" t="n"/>
      <c r="L2930" s="21" t="n"/>
      <c r="M2930" s="21" t="n"/>
      <c r="N2930" s="21" t="n"/>
    </row>
    <row r="2931" ht="14.25" customHeight="1" s="474">
      <c r="A2931" s="603" t="n"/>
      <c r="B2931" s="21" t="n"/>
      <c r="C2931" s="21" t="n"/>
      <c r="D2931" s="21" t="n"/>
      <c r="E2931" s="21" t="n"/>
      <c r="F2931" s="21" t="n"/>
      <c r="G2931" s="21" t="n"/>
      <c r="H2931" s="21" t="n"/>
      <c r="I2931" s="21" t="n"/>
      <c r="J2931" s="21" t="n"/>
      <c r="K2931" s="21" t="n"/>
      <c r="L2931" s="21" t="n"/>
      <c r="M2931" s="21" t="n"/>
      <c r="N2931" s="21" t="n"/>
    </row>
    <row r="2932" ht="14.25" customHeight="1" s="474">
      <c r="A2932" s="603" t="n"/>
      <c r="B2932" s="21" t="n"/>
      <c r="C2932" s="21" t="n"/>
      <c r="D2932" s="21" t="n"/>
      <c r="E2932" s="21" t="n"/>
      <c r="F2932" s="21" t="n"/>
      <c r="G2932" s="21" t="n"/>
      <c r="H2932" s="21" t="n"/>
      <c r="I2932" s="21" t="n"/>
      <c r="J2932" s="21" t="n"/>
      <c r="K2932" s="21" t="n"/>
      <c r="L2932" s="21" t="n"/>
      <c r="M2932" s="21" t="n"/>
      <c r="N2932" s="21" t="n"/>
    </row>
    <row r="2933" ht="14.25" customHeight="1" s="474">
      <c r="A2933" s="603" t="n"/>
      <c r="B2933" s="21" t="n"/>
      <c r="C2933" s="21" t="n"/>
      <c r="D2933" s="21" t="n"/>
      <c r="E2933" s="21" t="n"/>
      <c r="F2933" s="21" t="n"/>
      <c r="G2933" s="21" t="n"/>
      <c r="H2933" s="21" t="n"/>
      <c r="I2933" s="21" t="n"/>
      <c r="J2933" s="21" t="n"/>
      <c r="K2933" s="21" t="n"/>
      <c r="L2933" s="21" t="n"/>
      <c r="M2933" s="21" t="n"/>
      <c r="N2933" s="21" t="n"/>
    </row>
    <row r="2934" ht="14.25" customHeight="1" s="474">
      <c r="A2934" s="603" t="n"/>
      <c r="B2934" s="21" t="n"/>
      <c r="C2934" s="21" t="n"/>
      <c r="D2934" s="21" t="n"/>
      <c r="E2934" s="21" t="n"/>
      <c r="F2934" s="21" t="n"/>
      <c r="G2934" s="21" t="n"/>
      <c r="H2934" s="21" t="n"/>
      <c r="I2934" s="21" t="n"/>
      <c r="J2934" s="21" t="n"/>
      <c r="K2934" s="21" t="n"/>
      <c r="L2934" s="21" t="n"/>
      <c r="M2934" s="21" t="n"/>
      <c r="N2934" s="21" t="n"/>
    </row>
    <row r="2935" ht="14.25" customHeight="1" s="474">
      <c r="A2935" s="603" t="n"/>
      <c r="B2935" s="21" t="n"/>
      <c r="C2935" s="21" t="n"/>
      <c r="D2935" s="21" t="n"/>
      <c r="E2935" s="21" t="n"/>
      <c r="F2935" s="21" t="n"/>
      <c r="G2935" s="21" t="n"/>
      <c r="H2935" s="21" t="n"/>
      <c r="I2935" s="21" t="n"/>
      <c r="J2935" s="21" t="n"/>
      <c r="K2935" s="21" t="n"/>
      <c r="L2935" s="21" t="n"/>
      <c r="M2935" s="21" t="n"/>
      <c r="N2935" s="21" t="n"/>
    </row>
    <row r="2936" ht="14.25" customHeight="1" s="474">
      <c r="A2936" s="603" t="n"/>
      <c r="B2936" s="21" t="n"/>
      <c r="C2936" s="21" t="n"/>
      <c r="D2936" s="21" t="n"/>
      <c r="E2936" s="21" t="n"/>
      <c r="F2936" s="21" t="n"/>
      <c r="G2936" s="21" t="n"/>
      <c r="H2936" s="21" t="n"/>
      <c r="I2936" s="21" t="n"/>
      <c r="J2936" s="21" t="n"/>
      <c r="K2936" s="21" t="n"/>
      <c r="L2936" s="21" t="n"/>
      <c r="M2936" s="21" t="n"/>
      <c r="N2936" s="21" t="n"/>
    </row>
    <row r="2937" ht="14.25" customHeight="1" s="474">
      <c r="A2937" s="603" t="n"/>
      <c r="B2937" s="21" t="n"/>
      <c r="C2937" s="21" t="n"/>
      <c r="D2937" s="21" t="n"/>
      <c r="E2937" s="21" t="n"/>
      <c r="F2937" s="21" t="n"/>
      <c r="G2937" s="21" t="n"/>
      <c r="H2937" s="21" t="n"/>
      <c r="I2937" s="21" t="n"/>
      <c r="J2937" s="21" t="n"/>
      <c r="K2937" s="21" t="n"/>
      <c r="L2937" s="21" t="n"/>
      <c r="M2937" s="21" t="n"/>
      <c r="N2937" s="21" t="n"/>
    </row>
    <row r="2938" ht="14.25" customHeight="1" s="474">
      <c r="A2938" s="603" t="n"/>
      <c r="B2938" s="21" t="n"/>
      <c r="C2938" s="21" t="n"/>
      <c r="D2938" s="21" t="n"/>
      <c r="E2938" s="21" t="n"/>
      <c r="F2938" s="21" t="n"/>
      <c r="G2938" s="21" t="n"/>
      <c r="H2938" s="21" t="n"/>
      <c r="I2938" s="21" t="n"/>
      <c r="J2938" s="21" t="n"/>
      <c r="K2938" s="21" t="n"/>
      <c r="L2938" s="21" t="n"/>
      <c r="M2938" s="21" t="n"/>
      <c r="N2938" s="21" t="n"/>
    </row>
    <row r="2939" ht="14.25" customHeight="1" s="474">
      <c r="A2939" s="603" t="n"/>
      <c r="B2939" s="21" t="n"/>
      <c r="C2939" s="21" t="n"/>
      <c r="D2939" s="21" t="n"/>
      <c r="E2939" s="21" t="n"/>
      <c r="F2939" s="21" t="n"/>
      <c r="G2939" s="21" t="n"/>
      <c r="H2939" s="21" t="n"/>
      <c r="I2939" s="21" t="n"/>
      <c r="J2939" s="21" t="n"/>
      <c r="K2939" s="21" t="n"/>
      <c r="L2939" s="21" t="n"/>
      <c r="M2939" s="21" t="n"/>
      <c r="N2939" s="21" t="n"/>
    </row>
    <row r="2940" ht="14.25" customHeight="1" s="474">
      <c r="A2940" s="603" t="n"/>
      <c r="B2940" s="21" t="n"/>
      <c r="C2940" s="21" t="n"/>
      <c r="D2940" s="21" t="n"/>
      <c r="E2940" s="21" t="n"/>
      <c r="F2940" s="21" t="n"/>
      <c r="G2940" s="21" t="n"/>
      <c r="H2940" s="21" t="n"/>
      <c r="I2940" s="21" t="n"/>
      <c r="J2940" s="21" t="n"/>
      <c r="K2940" s="21" t="n"/>
      <c r="L2940" s="21" t="n"/>
      <c r="M2940" s="21" t="n"/>
      <c r="N2940" s="21" t="n"/>
    </row>
    <row r="2941" ht="14.25" customHeight="1" s="474">
      <c r="A2941" s="603" t="n"/>
      <c r="B2941" s="21" t="n"/>
      <c r="C2941" s="21" t="n"/>
      <c r="D2941" s="21" t="n"/>
      <c r="E2941" s="21" t="n"/>
      <c r="F2941" s="21" t="n"/>
      <c r="G2941" s="21" t="n"/>
      <c r="H2941" s="21" t="n"/>
      <c r="I2941" s="21" t="n"/>
      <c r="J2941" s="21" t="n"/>
      <c r="K2941" s="21" t="n"/>
      <c r="L2941" s="21" t="n"/>
      <c r="M2941" s="21" t="n"/>
      <c r="N2941" s="21" t="n"/>
    </row>
    <row r="2942" ht="14.25" customHeight="1" s="474">
      <c r="A2942" s="603" t="n"/>
      <c r="B2942" s="21" t="n"/>
      <c r="C2942" s="21" t="n"/>
      <c r="D2942" s="21" t="n"/>
      <c r="E2942" s="21" t="n"/>
      <c r="F2942" s="21" t="n"/>
      <c r="G2942" s="21" t="n"/>
      <c r="H2942" s="21" t="n"/>
      <c r="I2942" s="21" t="n"/>
      <c r="J2942" s="21" t="n"/>
      <c r="K2942" s="21" t="n"/>
      <c r="L2942" s="21" t="n"/>
      <c r="M2942" s="21" t="n"/>
      <c r="N2942" s="21" t="n"/>
    </row>
    <row r="2943" ht="14.25" customHeight="1" s="474">
      <c r="A2943" s="603" t="n"/>
      <c r="B2943" s="21" t="n"/>
      <c r="C2943" s="21" t="n"/>
      <c r="D2943" s="21" t="n"/>
      <c r="E2943" s="21" t="n"/>
      <c r="F2943" s="21" t="n"/>
      <c r="G2943" s="21" t="n"/>
      <c r="H2943" s="21" t="n"/>
      <c r="I2943" s="21" t="n"/>
      <c r="J2943" s="21" t="n"/>
      <c r="K2943" s="21" t="n"/>
      <c r="L2943" s="21" t="n"/>
      <c r="M2943" s="21" t="n"/>
      <c r="N2943" s="21" t="n"/>
    </row>
    <row r="2944" ht="14.25" customHeight="1" s="474">
      <c r="A2944" s="603" t="n"/>
      <c r="B2944" s="21" t="n"/>
      <c r="C2944" s="21" t="n"/>
      <c r="D2944" s="21" t="n"/>
      <c r="E2944" s="21" t="n"/>
      <c r="F2944" s="21" t="n"/>
      <c r="G2944" s="21" t="n"/>
      <c r="H2944" s="21" t="n"/>
      <c r="I2944" s="21" t="n"/>
      <c r="J2944" s="21" t="n"/>
      <c r="K2944" s="21" t="n"/>
      <c r="L2944" s="21" t="n"/>
      <c r="M2944" s="21" t="n"/>
      <c r="N2944" s="21" t="n"/>
    </row>
    <row r="2945" ht="14.25" customHeight="1" s="474">
      <c r="A2945" s="603" t="n"/>
      <c r="B2945" s="21" t="n"/>
      <c r="C2945" s="21" t="n"/>
      <c r="D2945" s="21" t="n"/>
      <c r="E2945" s="21" t="n"/>
      <c r="F2945" s="21" t="n"/>
      <c r="G2945" s="21" t="n"/>
      <c r="H2945" s="21" t="n"/>
      <c r="I2945" s="21" t="n"/>
      <c r="J2945" s="21" t="n"/>
      <c r="K2945" s="21" t="n"/>
      <c r="L2945" s="21" t="n"/>
      <c r="M2945" s="21" t="n"/>
      <c r="N2945" s="21" t="n"/>
    </row>
    <row r="2946" ht="14.25" customHeight="1" s="474">
      <c r="A2946" s="603" t="n"/>
      <c r="B2946" s="21" t="n"/>
      <c r="C2946" s="21" t="n"/>
      <c r="D2946" s="21" t="n"/>
      <c r="E2946" s="21" t="n"/>
      <c r="F2946" s="21" t="n"/>
      <c r="G2946" s="21" t="n"/>
      <c r="H2946" s="21" t="n"/>
      <c r="I2946" s="21" t="n"/>
      <c r="J2946" s="21" t="n"/>
      <c r="K2946" s="21" t="n"/>
      <c r="L2946" s="21" t="n"/>
      <c r="M2946" s="21" t="n"/>
      <c r="N2946" s="21" t="n"/>
    </row>
    <row r="2947" ht="14.25" customHeight="1" s="474">
      <c r="A2947" s="603" t="n"/>
      <c r="B2947" s="21" t="n"/>
      <c r="C2947" s="21" t="n"/>
      <c r="D2947" s="21" t="n"/>
      <c r="E2947" s="21" t="n"/>
      <c r="F2947" s="21" t="n"/>
      <c r="G2947" s="21" t="n"/>
      <c r="H2947" s="21" t="n"/>
      <c r="I2947" s="21" t="n"/>
      <c r="J2947" s="21" t="n"/>
      <c r="K2947" s="21" t="n"/>
      <c r="L2947" s="21" t="n"/>
      <c r="M2947" s="21" t="n"/>
      <c r="N2947" s="21" t="n"/>
    </row>
    <row r="2948" ht="14.25" customHeight="1" s="474">
      <c r="A2948" s="603" t="n"/>
      <c r="B2948" s="21" t="n"/>
      <c r="C2948" s="21" t="n"/>
      <c r="D2948" s="21" t="n"/>
      <c r="E2948" s="21" t="n"/>
      <c r="F2948" s="21" t="n"/>
      <c r="G2948" s="21" t="n"/>
      <c r="H2948" s="21" t="n"/>
      <c r="I2948" s="21" t="n"/>
      <c r="J2948" s="21" t="n"/>
      <c r="K2948" s="21" t="n"/>
      <c r="L2948" s="21" t="n"/>
      <c r="M2948" s="21" t="n"/>
      <c r="N2948" s="21" t="n"/>
    </row>
    <row r="2949" ht="14.25" customHeight="1" s="474">
      <c r="A2949" s="603" t="n"/>
      <c r="B2949" s="21" t="n"/>
      <c r="C2949" s="21" t="n"/>
      <c r="D2949" s="21" t="n"/>
      <c r="E2949" s="21" t="n"/>
      <c r="F2949" s="21" t="n"/>
      <c r="G2949" s="21" t="n"/>
      <c r="H2949" s="21" t="n"/>
      <c r="I2949" s="21" t="n"/>
      <c r="J2949" s="21" t="n"/>
      <c r="K2949" s="21" t="n"/>
      <c r="L2949" s="21" t="n"/>
      <c r="M2949" s="21" t="n"/>
      <c r="N2949" s="21" t="n"/>
    </row>
    <row r="2950" ht="14.25" customHeight="1" s="474">
      <c r="A2950" s="603" t="n"/>
      <c r="B2950" s="21" t="n"/>
      <c r="C2950" s="21" t="n"/>
      <c r="D2950" s="21" t="n"/>
      <c r="E2950" s="21" t="n"/>
      <c r="F2950" s="21" t="n"/>
      <c r="G2950" s="21" t="n"/>
      <c r="H2950" s="21" t="n"/>
      <c r="I2950" s="21" t="n"/>
      <c r="J2950" s="21" t="n"/>
      <c r="K2950" s="21" t="n"/>
      <c r="L2950" s="21" t="n"/>
      <c r="M2950" s="21" t="n"/>
      <c r="N2950" s="21" t="n"/>
    </row>
    <row r="2951" ht="14.25" customHeight="1" s="474">
      <c r="A2951" s="603" t="n"/>
      <c r="B2951" s="21" t="n"/>
      <c r="C2951" s="21" t="n"/>
      <c r="D2951" s="21" t="n"/>
      <c r="E2951" s="21" t="n"/>
      <c r="F2951" s="21" t="n"/>
      <c r="G2951" s="21" t="n"/>
      <c r="H2951" s="21" t="n"/>
      <c r="I2951" s="21" t="n"/>
      <c r="J2951" s="21" t="n"/>
      <c r="K2951" s="21" t="n"/>
      <c r="L2951" s="21" t="n"/>
      <c r="M2951" s="21" t="n"/>
      <c r="N2951" s="21" t="n"/>
    </row>
    <row r="2952" ht="14.25" customHeight="1" s="474">
      <c r="A2952" s="603" t="n"/>
      <c r="B2952" s="21" t="n"/>
      <c r="C2952" s="21" t="n"/>
      <c r="D2952" s="21" t="n"/>
      <c r="E2952" s="21" t="n"/>
      <c r="F2952" s="21" t="n"/>
      <c r="G2952" s="21" t="n"/>
      <c r="H2952" s="21" t="n"/>
      <c r="I2952" s="21" t="n"/>
      <c r="J2952" s="21" t="n"/>
      <c r="K2952" s="21" t="n"/>
      <c r="L2952" s="21" t="n"/>
      <c r="M2952" s="21" t="n"/>
      <c r="N2952" s="21" t="n"/>
    </row>
    <row r="2953" ht="14.25" customHeight="1" s="474">
      <c r="A2953" s="603" t="n"/>
      <c r="B2953" s="21" t="n"/>
      <c r="C2953" s="21" t="n"/>
      <c r="D2953" s="21" t="n"/>
      <c r="E2953" s="21" t="n"/>
      <c r="F2953" s="21" t="n"/>
      <c r="G2953" s="21" t="n"/>
      <c r="H2953" s="21" t="n"/>
      <c r="I2953" s="21" t="n"/>
      <c r="J2953" s="21" t="n"/>
      <c r="K2953" s="21" t="n"/>
      <c r="L2953" s="21" t="n"/>
      <c r="M2953" s="21" t="n"/>
      <c r="N2953" s="21" t="n"/>
    </row>
    <row r="2954" ht="14.25" customHeight="1" s="474">
      <c r="A2954" s="603" t="n"/>
      <c r="B2954" s="21" t="n"/>
      <c r="C2954" s="21" t="n"/>
      <c r="D2954" s="21" t="n"/>
      <c r="E2954" s="21" t="n"/>
      <c r="F2954" s="21" t="n"/>
      <c r="G2954" s="21" t="n"/>
      <c r="H2954" s="21" t="n"/>
      <c r="I2954" s="21" t="n"/>
      <c r="J2954" s="21" t="n"/>
      <c r="K2954" s="21" t="n"/>
      <c r="L2954" s="21" t="n"/>
      <c r="M2954" s="21" t="n"/>
      <c r="N2954" s="21" t="n"/>
    </row>
    <row r="2955" ht="14.25" customHeight="1" s="474">
      <c r="A2955" s="603" t="n"/>
      <c r="B2955" s="21" t="n"/>
      <c r="C2955" s="21" t="n"/>
      <c r="D2955" s="21" t="n"/>
      <c r="E2955" s="21" t="n"/>
      <c r="F2955" s="21" t="n"/>
      <c r="G2955" s="21" t="n"/>
      <c r="H2955" s="21" t="n"/>
      <c r="I2955" s="21" t="n"/>
      <c r="J2955" s="21" t="n"/>
      <c r="K2955" s="21" t="n"/>
      <c r="L2955" s="21" t="n"/>
      <c r="M2955" s="21" t="n"/>
      <c r="N2955" s="21" t="n"/>
    </row>
    <row r="2956" ht="14.25" customHeight="1" s="474">
      <c r="A2956" s="603" t="n"/>
      <c r="B2956" s="21" t="n"/>
      <c r="C2956" s="21" t="n"/>
      <c r="D2956" s="21" t="n"/>
      <c r="E2956" s="21" t="n"/>
      <c r="F2956" s="21" t="n"/>
      <c r="G2956" s="21" t="n"/>
      <c r="H2956" s="21" t="n"/>
      <c r="I2956" s="21" t="n"/>
      <c r="J2956" s="21" t="n"/>
      <c r="K2956" s="21" t="n"/>
      <c r="L2956" s="21" t="n"/>
      <c r="M2956" s="21" t="n"/>
      <c r="N2956" s="21" t="n"/>
    </row>
    <row r="2957" ht="14.25" customHeight="1" s="474">
      <c r="A2957" s="603" t="n"/>
      <c r="B2957" s="21" t="n"/>
      <c r="C2957" s="21" t="n"/>
      <c r="D2957" s="21" t="n"/>
      <c r="E2957" s="21" t="n"/>
      <c r="F2957" s="21" t="n"/>
      <c r="G2957" s="21" t="n"/>
      <c r="H2957" s="21" t="n"/>
      <c r="I2957" s="21" t="n"/>
      <c r="J2957" s="21" t="n"/>
      <c r="K2957" s="21" t="n"/>
      <c r="L2957" s="21" t="n"/>
      <c r="M2957" s="21" t="n"/>
      <c r="N2957" s="21" t="n"/>
    </row>
    <row r="2958" ht="14.25" customHeight="1" s="474">
      <c r="A2958" s="603" t="n"/>
      <c r="B2958" s="21" t="n"/>
      <c r="C2958" s="21" t="n"/>
      <c r="D2958" s="21" t="n"/>
      <c r="E2958" s="21" t="n"/>
      <c r="F2958" s="21" t="n"/>
      <c r="G2958" s="21" t="n"/>
      <c r="H2958" s="21" t="n"/>
      <c r="I2958" s="21" t="n"/>
      <c r="J2958" s="21" t="n"/>
      <c r="K2958" s="21" t="n"/>
      <c r="L2958" s="21" t="n"/>
      <c r="M2958" s="21" t="n"/>
      <c r="N2958" s="21" t="n"/>
    </row>
    <row r="2959" ht="14.25" customHeight="1" s="474">
      <c r="A2959" s="603" t="n"/>
      <c r="B2959" s="21" t="n"/>
      <c r="C2959" s="21" t="n"/>
      <c r="D2959" s="21" t="n"/>
      <c r="E2959" s="21" t="n"/>
      <c r="F2959" s="21" t="n"/>
      <c r="G2959" s="21" t="n"/>
      <c r="H2959" s="21" t="n"/>
      <c r="I2959" s="21" t="n"/>
      <c r="J2959" s="21" t="n"/>
      <c r="K2959" s="21" t="n"/>
      <c r="L2959" s="21" t="n"/>
      <c r="M2959" s="21" t="n"/>
      <c r="N2959" s="21" t="n"/>
    </row>
    <row r="2960" ht="14.25" customHeight="1" s="474">
      <c r="A2960" s="603" t="n"/>
      <c r="B2960" s="21" t="n"/>
      <c r="C2960" s="21" t="n"/>
      <c r="D2960" s="21" t="n"/>
      <c r="E2960" s="21" t="n"/>
      <c r="F2960" s="21" t="n"/>
      <c r="G2960" s="21" t="n"/>
      <c r="H2960" s="21" t="n"/>
      <c r="I2960" s="21" t="n"/>
      <c r="J2960" s="21" t="n"/>
      <c r="K2960" s="21" t="n"/>
      <c r="L2960" s="21" t="n"/>
      <c r="M2960" s="21" t="n"/>
      <c r="N2960" s="21" t="n"/>
    </row>
    <row r="2961" ht="14.25" customHeight="1" s="474">
      <c r="A2961" s="603" t="n"/>
      <c r="B2961" s="21" t="n"/>
      <c r="C2961" s="21" t="n"/>
      <c r="D2961" s="21" t="n"/>
      <c r="E2961" s="21" t="n"/>
      <c r="F2961" s="21" t="n"/>
      <c r="G2961" s="21" t="n"/>
      <c r="H2961" s="21" t="n"/>
      <c r="I2961" s="21" t="n"/>
      <c r="J2961" s="21" t="n"/>
      <c r="K2961" s="21" t="n"/>
      <c r="L2961" s="21" t="n"/>
      <c r="M2961" s="21" t="n"/>
      <c r="N2961" s="21" t="n"/>
    </row>
    <row r="2962" ht="14.25" customHeight="1" s="474">
      <c r="A2962" s="603" t="n"/>
      <c r="B2962" s="21" t="n"/>
      <c r="C2962" s="21" t="n"/>
      <c r="D2962" s="21" t="n"/>
      <c r="E2962" s="21" t="n"/>
      <c r="F2962" s="21" t="n"/>
      <c r="G2962" s="21" t="n"/>
      <c r="H2962" s="21" t="n"/>
      <c r="I2962" s="21" t="n"/>
      <c r="J2962" s="21" t="n"/>
      <c r="K2962" s="21" t="n"/>
      <c r="L2962" s="21" t="n"/>
      <c r="M2962" s="21" t="n"/>
      <c r="N2962" s="21" t="n"/>
    </row>
    <row r="2963" ht="14.25" customHeight="1" s="474">
      <c r="A2963" s="603" t="n"/>
      <c r="B2963" s="21" t="n"/>
      <c r="C2963" s="21" t="n"/>
      <c r="D2963" s="21" t="n"/>
      <c r="E2963" s="21" t="n"/>
      <c r="F2963" s="21" t="n"/>
      <c r="G2963" s="21" t="n"/>
      <c r="H2963" s="21" t="n"/>
      <c r="I2963" s="21" t="n"/>
      <c r="J2963" s="21" t="n"/>
      <c r="K2963" s="21" t="n"/>
      <c r="L2963" s="21" t="n"/>
      <c r="M2963" s="21" t="n"/>
      <c r="N2963" s="21" t="n"/>
    </row>
    <row r="2964" ht="14.25" customHeight="1" s="474">
      <c r="A2964" s="603" t="n"/>
      <c r="B2964" s="21" t="n"/>
      <c r="C2964" s="21" t="n"/>
      <c r="D2964" s="21" t="n"/>
      <c r="E2964" s="21" t="n"/>
      <c r="F2964" s="21" t="n"/>
      <c r="G2964" s="21" t="n"/>
      <c r="H2964" s="21" t="n"/>
      <c r="I2964" s="21" t="n"/>
      <c r="J2964" s="21" t="n"/>
      <c r="K2964" s="21" t="n"/>
      <c r="L2964" s="21" t="n"/>
      <c r="M2964" s="21" t="n"/>
      <c r="N2964" s="21" t="n"/>
    </row>
    <row r="2965" ht="14.25" customHeight="1" s="474">
      <c r="A2965" s="603" t="n"/>
      <c r="B2965" s="21" t="n"/>
      <c r="C2965" s="21" t="n"/>
      <c r="D2965" s="21" t="n"/>
      <c r="E2965" s="21" t="n"/>
      <c r="F2965" s="21" t="n"/>
      <c r="G2965" s="21" t="n"/>
      <c r="H2965" s="21" t="n"/>
      <c r="I2965" s="21" t="n"/>
      <c r="J2965" s="21" t="n"/>
      <c r="K2965" s="21" t="n"/>
      <c r="L2965" s="21" t="n"/>
      <c r="M2965" s="21" t="n"/>
      <c r="N2965" s="21" t="n"/>
    </row>
    <row r="2966" ht="14.25" customHeight="1" s="474">
      <c r="A2966" s="603" t="n"/>
      <c r="B2966" s="21" t="n"/>
      <c r="C2966" s="21" t="n"/>
      <c r="D2966" s="21" t="n"/>
      <c r="E2966" s="21" t="n"/>
      <c r="F2966" s="21" t="n"/>
      <c r="G2966" s="21" t="n"/>
      <c r="H2966" s="21" t="n"/>
      <c r="I2966" s="21" t="n"/>
      <c r="J2966" s="21" t="n"/>
      <c r="K2966" s="21" t="n"/>
      <c r="L2966" s="21" t="n"/>
      <c r="M2966" s="21" t="n"/>
      <c r="N2966" s="21" t="n"/>
    </row>
    <row r="2967" ht="14.25" customHeight="1" s="474">
      <c r="A2967" s="603" t="n"/>
      <c r="B2967" s="21" t="n"/>
      <c r="C2967" s="21" t="n"/>
      <c r="D2967" s="21" t="n"/>
      <c r="E2967" s="21" t="n"/>
      <c r="F2967" s="21" t="n"/>
      <c r="G2967" s="21" t="n"/>
      <c r="H2967" s="21" t="n"/>
      <c r="I2967" s="21" t="n"/>
      <c r="J2967" s="21" t="n"/>
      <c r="K2967" s="21" t="n"/>
      <c r="L2967" s="21" t="n"/>
      <c r="M2967" s="21" t="n"/>
      <c r="N2967" s="21" t="n"/>
    </row>
    <row r="2968" ht="14.25" customHeight="1" s="474">
      <c r="A2968" s="603" t="n"/>
      <c r="B2968" s="21" t="n"/>
      <c r="C2968" s="21" t="n"/>
      <c r="D2968" s="21" t="n"/>
      <c r="E2968" s="21" t="n"/>
      <c r="F2968" s="21" t="n"/>
      <c r="G2968" s="21" t="n"/>
      <c r="H2968" s="21" t="n"/>
      <c r="I2968" s="21" t="n"/>
      <c r="J2968" s="21" t="n"/>
      <c r="K2968" s="21" t="n"/>
      <c r="L2968" s="21" t="n"/>
      <c r="M2968" s="21" t="n"/>
      <c r="N2968" s="21" t="n"/>
    </row>
    <row r="2969" ht="14.25" customHeight="1" s="474">
      <c r="A2969" s="603" t="n"/>
      <c r="B2969" s="21" t="n"/>
      <c r="C2969" s="21" t="n"/>
      <c r="D2969" s="21" t="n"/>
      <c r="E2969" s="21" t="n"/>
      <c r="F2969" s="21" t="n"/>
      <c r="G2969" s="21" t="n"/>
      <c r="H2969" s="21" t="n"/>
      <c r="I2969" s="21" t="n"/>
      <c r="J2969" s="21" t="n"/>
      <c r="K2969" s="21" t="n"/>
      <c r="L2969" s="21" t="n"/>
      <c r="M2969" s="21" t="n"/>
      <c r="N2969" s="21" t="n"/>
    </row>
    <row r="2970" ht="14.25" customHeight="1" s="474">
      <c r="A2970" s="603" t="n"/>
      <c r="B2970" s="21" t="n"/>
      <c r="C2970" s="21" t="n"/>
      <c r="D2970" s="21" t="n"/>
      <c r="E2970" s="21" t="n"/>
      <c r="F2970" s="21" t="n"/>
      <c r="G2970" s="21" t="n"/>
      <c r="H2970" s="21" t="n"/>
      <c r="I2970" s="21" t="n"/>
      <c r="J2970" s="21" t="n"/>
      <c r="K2970" s="21" t="n"/>
      <c r="L2970" s="21" t="n"/>
      <c r="M2970" s="21" t="n"/>
      <c r="N2970" s="21" t="n"/>
    </row>
    <row r="2971" ht="14.25" customHeight="1" s="474">
      <c r="A2971" s="603" t="n"/>
      <c r="B2971" s="21" t="n"/>
      <c r="C2971" s="21" t="n"/>
      <c r="D2971" s="21" t="n"/>
      <c r="E2971" s="21" t="n"/>
      <c r="F2971" s="21" t="n"/>
      <c r="G2971" s="21" t="n"/>
      <c r="H2971" s="21" t="n"/>
      <c r="I2971" s="21" t="n"/>
      <c r="J2971" s="21" t="n"/>
      <c r="K2971" s="21" t="n"/>
      <c r="L2971" s="21" t="n"/>
      <c r="M2971" s="21" t="n"/>
      <c r="N2971" s="21" t="n"/>
    </row>
    <row r="2972" ht="14.25" customHeight="1" s="474">
      <c r="A2972" s="603" t="n"/>
      <c r="B2972" s="21" t="n"/>
      <c r="C2972" s="21" t="n"/>
      <c r="D2972" s="21" t="n"/>
      <c r="E2972" s="21" t="n"/>
      <c r="F2972" s="21" t="n"/>
      <c r="G2972" s="21" t="n"/>
      <c r="H2972" s="21" t="n"/>
      <c r="I2972" s="21" t="n"/>
      <c r="J2972" s="21" t="n"/>
      <c r="K2972" s="21" t="n"/>
      <c r="L2972" s="21" t="n"/>
      <c r="M2972" s="21" t="n"/>
      <c r="N2972" s="21" t="n"/>
    </row>
    <row r="2973" ht="14.25" customHeight="1" s="474">
      <c r="A2973" s="603" t="n"/>
      <c r="B2973" s="21" t="n"/>
      <c r="C2973" s="21" t="n"/>
      <c r="D2973" s="21" t="n"/>
      <c r="E2973" s="21" t="n"/>
      <c r="F2973" s="21" t="n"/>
      <c r="G2973" s="21" t="n"/>
      <c r="H2973" s="21" t="n"/>
      <c r="I2973" s="21" t="n"/>
      <c r="J2973" s="21" t="n"/>
      <c r="K2973" s="21" t="n"/>
      <c r="L2973" s="21" t="n"/>
      <c r="M2973" s="21" t="n"/>
      <c r="N2973" s="21" t="n"/>
    </row>
    <row r="2974" ht="14.25" customHeight="1" s="474">
      <c r="A2974" s="603" t="n"/>
      <c r="B2974" s="21" t="n"/>
      <c r="C2974" s="21" t="n"/>
      <c r="D2974" s="21" t="n"/>
      <c r="E2974" s="21" t="n"/>
      <c r="F2974" s="21" t="n"/>
      <c r="G2974" s="21" t="n"/>
      <c r="H2974" s="21" t="n"/>
      <c r="I2974" s="21" t="n"/>
      <c r="J2974" s="21" t="n"/>
      <c r="K2974" s="21" t="n"/>
      <c r="L2974" s="21" t="n"/>
      <c r="M2974" s="21" t="n"/>
      <c r="N2974" s="21" t="n"/>
    </row>
    <row r="2975" ht="14.25" customHeight="1" s="474">
      <c r="A2975" s="603" t="n"/>
      <c r="B2975" s="21" t="n"/>
      <c r="C2975" s="21" t="n"/>
      <c r="D2975" s="21" t="n"/>
      <c r="E2975" s="21" t="n"/>
      <c r="F2975" s="21" t="n"/>
      <c r="G2975" s="21" t="n"/>
      <c r="H2975" s="21" t="n"/>
      <c r="I2975" s="21" t="n"/>
      <c r="J2975" s="21" t="n"/>
      <c r="K2975" s="21" t="n"/>
      <c r="L2975" s="21" t="n"/>
      <c r="M2975" s="21" t="n"/>
      <c r="N2975" s="21" t="n"/>
    </row>
    <row r="2976" ht="14.25" customHeight="1" s="474">
      <c r="A2976" s="603" t="n"/>
      <c r="B2976" s="21" t="n"/>
      <c r="C2976" s="21" t="n"/>
      <c r="D2976" s="21" t="n"/>
      <c r="E2976" s="21" t="n"/>
      <c r="F2976" s="21" t="n"/>
      <c r="G2976" s="21" t="n"/>
      <c r="H2976" s="21" t="n"/>
      <c r="I2976" s="21" t="n"/>
      <c r="J2976" s="21" t="n"/>
      <c r="K2976" s="21" t="n"/>
      <c r="L2976" s="21" t="n"/>
      <c r="M2976" s="21" t="n"/>
      <c r="N2976" s="21" t="n"/>
    </row>
    <row r="2977" ht="14.25" customHeight="1" s="474">
      <c r="A2977" s="603" t="n"/>
      <c r="B2977" s="21" t="n"/>
      <c r="C2977" s="21" t="n"/>
      <c r="D2977" s="21" t="n"/>
      <c r="E2977" s="21" t="n"/>
      <c r="F2977" s="21" t="n"/>
      <c r="G2977" s="21" t="n"/>
      <c r="H2977" s="21" t="n"/>
      <c r="I2977" s="21" t="n"/>
      <c r="J2977" s="21" t="n"/>
      <c r="K2977" s="21" t="n"/>
      <c r="L2977" s="21" t="n"/>
      <c r="M2977" s="21" t="n"/>
      <c r="N2977" s="21" t="n"/>
    </row>
    <row r="2978" ht="14.25" customHeight="1" s="474">
      <c r="A2978" s="603" t="n"/>
      <c r="B2978" s="21" t="n"/>
      <c r="C2978" s="21" t="n"/>
      <c r="D2978" s="21" t="n"/>
      <c r="E2978" s="21" t="n"/>
      <c r="F2978" s="21" t="n"/>
      <c r="G2978" s="21" t="n"/>
      <c r="H2978" s="21" t="n"/>
      <c r="I2978" s="21" t="n"/>
      <c r="J2978" s="21" t="n"/>
      <c r="K2978" s="21" t="n"/>
      <c r="L2978" s="21" t="n"/>
      <c r="M2978" s="21" t="n"/>
      <c r="N2978" s="21" t="n"/>
    </row>
    <row r="2979" ht="14.25" customHeight="1" s="474">
      <c r="A2979" s="603" t="n"/>
      <c r="B2979" s="21" t="n"/>
      <c r="C2979" s="21" t="n"/>
      <c r="D2979" s="21" t="n"/>
      <c r="E2979" s="21" t="n"/>
      <c r="F2979" s="21" t="n"/>
      <c r="G2979" s="21" t="n"/>
      <c r="H2979" s="21" t="n"/>
      <c r="I2979" s="21" t="n"/>
      <c r="J2979" s="21" t="n"/>
      <c r="K2979" s="21" t="n"/>
      <c r="L2979" s="21" t="n"/>
      <c r="M2979" s="21" t="n"/>
      <c r="N2979" s="21" t="n"/>
    </row>
    <row r="2980" ht="14.25" customHeight="1" s="474">
      <c r="A2980" s="603" t="n"/>
      <c r="B2980" s="21" t="n"/>
      <c r="C2980" s="21" t="n"/>
      <c r="D2980" s="21" t="n"/>
      <c r="E2980" s="21" t="n"/>
      <c r="F2980" s="21" t="n"/>
      <c r="G2980" s="21" t="n"/>
      <c r="H2980" s="21" t="n"/>
      <c r="I2980" s="21" t="n"/>
      <c r="J2980" s="21" t="n"/>
      <c r="K2980" s="21" t="n"/>
      <c r="L2980" s="21" t="n"/>
      <c r="M2980" s="21" t="n"/>
      <c r="N2980" s="21" t="n"/>
    </row>
    <row r="2981" ht="14.25" customHeight="1" s="474">
      <c r="A2981" s="603" t="n"/>
      <c r="B2981" s="21" t="n"/>
      <c r="C2981" s="21" t="n"/>
      <c r="D2981" s="21" t="n"/>
      <c r="E2981" s="21" t="n"/>
      <c r="F2981" s="21" t="n"/>
      <c r="G2981" s="21" t="n"/>
      <c r="H2981" s="21" t="n"/>
      <c r="I2981" s="21" t="n"/>
      <c r="J2981" s="21" t="n"/>
      <c r="K2981" s="21" t="n"/>
      <c r="L2981" s="21" t="n"/>
      <c r="M2981" s="21" t="n"/>
      <c r="N2981" s="21" t="n"/>
    </row>
    <row r="2982" ht="14.25" customHeight="1" s="474">
      <c r="A2982" s="603" t="n"/>
      <c r="B2982" s="21" t="n"/>
      <c r="C2982" s="21" t="n"/>
      <c r="D2982" s="21" t="n"/>
      <c r="E2982" s="21" t="n"/>
      <c r="F2982" s="21" t="n"/>
      <c r="G2982" s="21" t="n"/>
      <c r="H2982" s="21" t="n"/>
      <c r="I2982" s="21" t="n"/>
      <c r="J2982" s="21" t="n"/>
      <c r="K2982" s="21" t="n"/>
      <c r="L2982" s="21" t="n"/>
      <c r="M2982" s="21" t="n"/>
      <c r="N2982" s="21" t="n"/>
    </row>
    <row r="2983" ht="14.25" customHeight="1" s="474">
      <c r="A2983" s="603" t="n"/>
      <c r="B2983" s="21" t="n"/>
      <c r="C2983" s="21" t="n"/>
      <c r="D2983" s="21" t="n"/>
      <c r="E2983" s="21" t="n"/>
      <c r="F2983" s="21" t="n"/>
      <c r="G2983" s="21" t="n"/>
      <c r="H2983" s="21" t="n"/>
      <c r="I2983" s="21" t="n"/>
      <c r="J2983" s="21" t="n"/>
      <c r="K2983" s="21" t="n"/>
      <c r="L2983" s="21" t="n"/>
      <c r="M2983" s="21" t="n"/>
      <c r="N2983" s="21" t="n"/>
    </row>
    <row r="2984" ht="14.25" customHeight="1" s="474">
      <c r="A2984" s="603" t="n"/>
      <c r="B2984" s="21" t="n"/>
      <c r="C2984" s="21" t="n"/>
      <c r="D2984" s="21" t="n"/>
      <c r="E2984" s="21" t="n"/>
      <c r="F2984" s="21" t="n"/>
      <c r="G2984" s="21" t="n"/>
      <c r="H2984" s="21" t="n"/>
      <c r="I2984" s="21" t="n"/>
      <c r="J2984" s="21" t="n"/>
      <c r="K2984" s="21" t="n"/>
      <c r="L2984" s="21" t="n"/>
      <c r="M2984" s="21" t="n"/>
      <c r="N2984" s="21" t="n"/>
    </row>
    <row r="2985" ht="14.25" customHeight="1" s="474">
      <c r="A2985" s="603" t="n"/>
      <c r="B2985" s="21" t="n"/>
      <c r="C2985" s="21" t="n"/>
      <c r="D2985" s="21" t="n"/>
      <c r="E2985" s="21" t="n"/>
      <c r="F2985" s="21" t="n"/>
      <c r="G2985" s="21" t="n"/>
      <c r="H2985" s="21" t="n"/>
      <c r="I2985" s="21" t="n"/>
      <c r="J2985" s="21" t="n"/>
      <c r="K2985" s="21" t="n"/>
      <c r="L2985" s="21" t="n"/>
      <c r="M2985" s="21" t="n"/>
      <c r="N2985" s="21" t="n"/>
    </row>
    <row r="2986" ht="14.25" customHeight="1" s="474">
      <c r="A2986" s="603" t="n"/>
      <c r="B2986" s="21" t="n"/>
      <c r="C2986" s="21" t="n"/>
      <c r="D2986" s="21" t="n"/>
      <c r="E2986" s="21" t="n"/>
      <c r="F2986" s="21" t="n"/>
      <c r="G2986" s="21" t="n"/>
      <c r="H2986" s="21" t="n"/>
      <c r="I2986" s="21" t="n"/>
      <c r="J2986" s="21" t="n"/>
      <c r="K2986" s="21" t="n"/>
      <c r="L2986" s="21" t="n"/>
      <c r="M2986" s="21" t="n"/>
      <c r="N2986" s="21" t="n"/>
    </row>
    <row r="2987" ht="14.25" customHeight="1" s="474">
      <c r="A2987" s="603" t="n"/>
      <c r="B2987" s="21" t="n"/>
      <c r="C2987" s="21" t="n"/>
      <c r="D2987" s="21" t="n"/>
      <c r="E2987" s="21" t="n"/>
      <c r="F2987" s="21" t="n"/>
      <c r="G2987" s="21" t="n"/>
      <c r="H2987" s="21" t="n"/>
      <c r="I2987" s="21" t="n"/>
      <c r="J2987" s="21" t="n"/>
      <c r="K2987" s="21" t="n"/>
      <c r="L2987" s="21" t="n"/>
      <c r="M2987" s="21" t="n"/>
      <c r="N2987" s="21" t="n"/>
    </row>
    <row r="2988" ht="14.25" customHeight="1" s="474">
      <c r="A2988" s="603" t="n"/>
      <c r="B2988" s="21" t="n"/>
      <c r="C2988" s="21" t="n"/>
      <c r="D2988" s="21" t="n"/>
      <c r="E2988" s="21" t="n"/>
      <c r="F2988" s="21" t="n"/>
      <c r="G2988" s="21" t="n"/>
      <c r="H2988" s="21" t="n"/>
      <c r="I2988" s="21" t="n"/>
      <c r="J2988" s="21" t="n"/>
      <c r="K2988" s="21" t="n"/>
      <c r="L2988" s="21" t="n"/>
      <c r="M2988" s="21" t="n"/>
      <c r="N2988" s="21" t="n"/>
    </row>
    <row r="2989" ht="14.25" customHeight="1" s="474">
      <c r="A2989" s="603" t="n"/>
      <c r="B2989" s="21" t="n"/>
      <c r="C2989" s="21" t="n"/>
      <c r="D2989" s="21" t="n"/>
      <c r="E2989" s="21" t="n"/>
      <c r="F2989" s="21" t="n"/>
      <c r="G2989" s="21" t="n"/>
      <c r="H2989" s="21" t="n"/>
      <c r="I2989" s="21" t="n"/>
      <c r="J2989" s="21" t="n"/>
      <c r="K2989" s="21" t="n"/>
      <c r="L2989" s="21" t="n"/>
      <c r="M2989" s="21" t="n"/>
      <c r="N2989" s="21" t="n"/>
    </row>
    <row r="2990" ht="14.25" customHeight="1" s="474">
      <c r="A2990" s="603" t="n"/>
      <c r="B2990" s="21" t="n"/>
      <c r="C2990" s="21" t="n"/>
      <c r="D2990" s="21" t="n"/>
      <c r="E2990" s="21" t="n"/>
      <c r="F2990" s="21" t="n"/>
      <c r="G2990" s="21" t="n"/>
      <c r="H2990" s="21" t="n"/>
      <c r="I2990" s="21" t="n"/>
      <c r="J2990" s="21" t="n"/>
      <c r="K2990" s="21" t="n"/>
      <c r="L2990" s="21" t="n"/>
      <c r="M2990" s="21" t="n"/>
      <c r="N2990" s="21" t="n"/>
    </row>
    <row r="2991" ht="14.25" customHeight="1" s="474">
      <c r="A2991" s="603" t="n"/>
      <c r="B2991" s="21" t="n"/>
      <c r="C2991" s="21" t="n"/>
      <c r="D2991" s="21" t="n"/>
      <c r="E2991" s="21" t="n"/>
      <c r="F2991" s="21" t="n"/>
      <c r="G2991" s="21" t="n"/>
      <c r="H2991" s="21" t="n"/>
      <c r="I2991" s="21" t="n"/>
      <c r="J2991" s="21" t="n"/>
      <c r="K2991" s="21" t="n"/>
      <c r="L2991" s="21" t="n"/>
      <c r="M2991" s="21" t="n"/>
      <c r="N2991" s="21" t="n"/>
    </row>
    <row r="2992" ht="14.25" customHeight="1" s="474">
      <c r="A2992" s="603" t="n"/>
      <c r="B2992" s="21" t="n"/>
      <c r="C2992" s="21" t="n"/>
      <c r="D2992" s="21" t="n"/>
      <c r="E2992" s="21" t="n"/>
      <c r="F2992" s="21" t="n"/>
      <c r="G2992" s="21" t="n"/>
      <c r="H2992" s="21" t="n"/>
      <c r="I2992" s="21" t="n"/>
      <c r="J2992" s="21" t="n"/>
      <c r="K2992" s="21" t="n"/>
      <c r="L2992" s="21" t="n"/>
      <c r="M2992" s="21" t="n"/>
      <c r="N2992" s="21" t="n"/>
    </row>
    <row r="2993" ht="14.25" customHeight="1" s="474">
      <c r="A2993" s="603" t="n"/>
      <c r="B2993" s="21" t="n"/>
      <c r="C2993" s="21" t="n"/>
      <c r="D2993" s="21" t="n"/>
      <c r="E2993" s="21" t="n"/>
      <c r="F2993" s="21" t="n"/>
      <c r="G2993" s="21" t="n"/>
      <c r="H2993" s="21" t="n"/>
      <c r="I2993" s="21" t="n"/>
      <c r="J2993" s="21" t="n"/>
      <c r="K2993" s="21" t="n"/>
      <c r="L2993" s="21" t="n"/>
      <c r="M2993" s="21" t="n"/>
      <c r="N2993" s="21" t="n"/>
    </row>
    <row r="2994" ht="14.25" customHeight="1" s="474">
      <c r="A2994" s="603" t="n"/>
      <c r="B2994" s="21" t="n"/>
      <c r="C2994" s="21" t="n"/>
      <c r="D2994" s="21" t="n"/>
      <c r="E2994" s="21" t="n"/>
      <c r="F2994" s="21" t="n"/>
      <c r="G2994" s="21" t="n"/>
      <c r="H2994" s="21" t="n"/>
      <c r="I2994" s="21" t="n"/>
      <c r="J2994" s="21" t="n"/>
      <c r="K2994" s="21" t="n"/>
      <c r="L2994" s="21" t="n"/>
      <c r="M2994" s="21" t="n"/>
      <c r="N2994" s="21" t="n"/>
    </row>
    <row r="2995" ht="14.25" customHeight="1" s="474">
      <c r="A2995" s="603" t="n"/>
      <c r="B2995" s="21" t="n"/>
      <c r="C2995" s="21" t="n"/>
      <c r="D2995" s="21" t="n"/>
      <c r="E2995" s="21" t="n"/>
      <c r="F2995" s="21" t="n"/>
      <c r="G2995" s="21" t="n"/>
      <c r="H2995" s="21" t="n"/>
      <c r="I2995" s="21" t="n"/>
      <c r="J2995" s="21" t="n"/>
      <c r="K2995" s="21" t="n"/>
      <c r="L2995" s="21" t="n"/>
      <c r="M2995" s="21" t="n"/>
      <c r="N2995" s="21" t="n"/>
    </row>
    <row r="2996" ht="14.25" customHeight="1" s="474">
      <c r="A2996" s="603" t="n"/>
      <c r="B2996" s="21" t="n"/>
      <c r="C2996" s="21" t="n"/>
      <c r="D2996" s="21" t="n"/>
      <c r="E2996" s="21" t="n"/>
      <c r="F2996" s="21" t="n"/>
      <c r="G2996" s="21" t="n"/>
      <c r="H2996" s="21" t="n"/>
      <c r="I2996" s="21" t="n"/>
      <c r="J2996" s="21" t="n"/>
      <c r="K2996" s="21" t="n"/>
      <c r="L2996" s="21" t="n"/>
      <c r="M2996" s="21" t="n"/>
      <c r="N2996" s="21" t="n"/>
    </row>
    <row r="2997" ht="14.25" customHeight="1" s="474">
      <c r="A2997" s="603" t="n"/>
      <c r="B2997" s="21" t="n"/>
      <c r="C2997" s="21" t="n"/>
      <c r="D2997" s="21" t="n"/>
      <c r="E2997" s="21" t="n"/>
      <c r="F2997" s="21" t="n"/>
      <c r="G2997" s="21" t="n"/>
      <c r="H2997" s="21" t="n"/>
      <c r="I2997" s="21" t="n"/>
      <c r="J2997" s="21" t="n"/>
      <c r="K2997" s="21" t="n"/>
      <c r="L2997" s="21" t="n"/>
      <c r="M2997" s="21" t="n"/>
      <c r="N2997" s="21" t="n"/>
    </row>
    <row r="2998" ht="14.25" customHeight="1" s="474">
      <c r="A2998" s="603" t="n"/>
      <c r="B2998" s="21" t="n"/>
      <c r="C2998" s="21" t="n"/>
      <c r="D2998" s="21" t="n"/>
      <c r="E2998" s="21" t="n"/>
      <c r="F2998" s="21" t="n"/>
      <c r="G2998" s="21" t="n"/>
      <c r="H2998" s="21" t="n"/>
      <c r="I2998" s="21" t="n"/>
      <c r="J2998" s="21" t="n"/>
      <c r="K2998" s="21" t="n"/>
      <c r="L2998" s="21" t="n"/>
      <c r="M2998" s="21" t="n"/>
      <c r="N2998" s="21" t="n"/>
    </row>
    <row r="2999" ht="14.25" customHeight="1" s="474">
      <c r="A2999" s="603" t="n"/>
      <c r="B2999" s="21" t="n"/>
      <c r="C2999" s="21" t="n"/>
      <c r="D2999" s="21" t="n"/>
      <c r="E2999" s="21" t="n"/>
      <c r="F2999" s="21" t="n"/>
      <c r="G2999" s="21" t="n"/>
      <c r="H2999" s="21" t="n"/>
      <c r="I2999" s="21" t="n"/>
      <c r="J2999" s="21" t="n"/>
      <c r="K2999" s="21" t="n"/>
      <c r="L2999" s="21" t="n"/>
      <c r="M2999" s="21" t="n"/>
      <c r="N2999" s="21" t="n"/>
    </row>
    <row r="3000" ht="14.25" customHeight="1" s="474">
      <c r="A3000" s="603" t="n"/>
      <c r="B3000" s="21" t="n"/>
      <c r="C3000" s="21" t="n"/>
      <c r="D3000" s="21" t="n"/>
      <c r="E3000" s="21" t="n"/>
      <c r="F3000" s="21" t="n"/>
      <c r="G3000" s="21" t="n"/>
      <c r="H3000" s="21" t="n"/>
      <c r="I3000" s="21" t="n"/>
      <c r="J3000" s="21" t="n"/>
      <c r="K3000" s="21" t="n"/>
      <c r="L3000" s="21" t="n"/>
      <c r="M3000" s="21" t="n"/>
      <c r="N3000" s="21" t="n"/>
    </row>
    <row r="3001" ht="14.25" customHeight="1" s="474">
      <c r="A3001" s="603" t="n"/>
      <c r="B3001" s="21" t="n"/>
      <c r="C3001" s="21" t="n"/>
      <c r="D3001" s="21" t="n"/>
      <c r="E3001" s="21" t="n"/>
      <c r="F3001" s="21" t="n"/>
      <c r="G3001" s="21" t="n"/>
      <c r="H3001" s="21" t="n"/>
      <c r="I3001" s="21" t="n"/>
      <c r="J3001" s="21" t="n"/>
      <c r="K3001" s="21" t="n"/>
      <c r="L3001" s="21" t="n"/>
      <c r="M3001" s="21" t="n"/>
      <c r="N3001" s="21" t="n"/>
    </row>
    <row r="3002" ht="14.25" customHeight="1" s="474">
      <c r="A3002" s="603" t="n"/>
      <c r="B3002" s="21" t="n"/>
      <c r="C3002" s="21" t="n"/>
      <c r="D3002" s="21" t="n"/>
      <c r="E3002" s="21" t="n"/>
      <c r="F3002" s="21" t="n"/>
      <c r="G3002" s="21" t="n"/>
      <c r="H3002" s="21" t="n"/>
      <c r="I3002" s="21" t="n"/>
      <c r="J3002" s="21" t="n"/>
      <c r="K3002" s="21" t="n"/>
      <c r="L3002" s="21" t="n"/>
      <c r="M3002" s="21" t="n"/>
      <c r="N3002" s="21" t="n"/>
    </row>
    <row r="3003" ht="14.25" customHeight="1" s="474">
      <c r="A3003" s="603" t="n"/>
      <c r="B3003" s="21" t="n"/>
      <c r="C3003" s="21" t="n"/>
      <c r="D3003" s="21" t="n"/>
      <c r="E3003" s="21" t="n"/>
      <c r="F3003" s="21" t="n"/>
      <c r="G3003" s="21" t="n"/>
      <c r="H3003" s="21" t="n"/>
      <c r="I3003" s="21" t="n"/>
      <c r="J3003" s="21" t="n"/>
      <c r="K3003" s="21" t="n"/>
      <c r="L3003" s="21" t="n"/>
      <c r="M3003" s="21" t="n"/>
      <c r="N3003" s="21" t="n"/>
    </row>
    <row r="3004" ht="14.25" customHeight="1" s="474">
      <c r="A3004" s="603" t="n"/>
      <c r="B3004" s="21" t="n"/>
      <c r="C3004" s="21" t="n"/>
      <c r="D3004" s="21" t="n"/>
      <c r="E3004" s="21" t="n"/>
      <c r="F3004" s="21" t="n"/>
      <c r="G3004" s="21" t="n"/>
      <c r="H3004" s="21" t="n"/>
      <c r="I3004" s="21" t="n"/>
      <c r="J3004" s="21" t="n"/>
      <c r="K3004" s="21" t="n"/>
      <c r="L3004" s="21" t="n"/>
      <c r="M3004" s="21" t="n"/>
      <c r="N3004" s="21" t="n"/>
    </row>
    <row r="3005" ht="14.25" customHeight="1" s="474">
      <c r="A3005" s="603" t="n"/>
      <c r="B3005" s="21" t="n"/>
      <c r="C3005" s="21" t="n"/>
      <c r="D3005" s="21" t="n"/>
      <c r="E3005" s="21" t="n"/>
      <c r="F3005" s="21" t="n"/>
      <c r="G3005" s="21" t="n"/>
      <c r="H3005" s="21" t="n"/>
      <c r="I3005" s="21" t="n"/>
      <c r="J3005" s="21" t="n"/>
      <c r="K3005" s="21" t="n"/>
      <c r="L3005" s="21" t="n"/>
      <c r="M3005" s="21" t="n"/>
      <c r="N3005" s="21" t="n"/>
    </row>
    <row r="3006" ht="14.25" customHeight="1" s="474">
      <c r="A3006" s="603" t="n"/>
      <c r="B3006" s="21" t="n"/>
      <c r="C3006" s="21" t="n"/>
      <c r="D3006" s="21" t="n"/>
      <c r="E3006" s="21" t="n"/>
      <c r="F3006" s="21" t="n"/>
      <c r="G3006" s="21" t="n"/>
      <c r="H3006" s="21" t="n"/>
      <c r="I3006" s="21" t="n"/>
      <c r="J3006" s="21" t="n"/>
      <c r="K3006" s="21" t="n"/>
      <c r="L3006" s="21" t="n"/>
      <c r="M3006" s="21" t="n"/>
      <c r="N3006" s="21" t="n"/>
    </row>
    <row r="3007" ht="14.25" customHeight="1" s="474">
      <c r="A3007" s="603" t="n"/>
      <c r="B3007" s="21" t="n"/>
      <c r="C3007" s="21" t="n"/>
      <c r="D3007" s="21" t="n"/>
      <c r="E3007" s="21" t="n"/>
      <c r="F3007" s="21" t="n"/>
      <c r="G3007" s="21" t="n"/>
      <c r="H3007" s="21" t="n"/>
      <c r="I3007" s="21" t="n"/>
      <c r="J3007" s="21" t="n"/>
      <c r="K3007" s="21" t="n"/>
      <c r="L3007" s="21" t="n"/>
      <c r="M3007" s="21" t="n"/>
      <c r="N3007" s="21" t="n"/>
    </row>
    <row r="3008" ht="14.25" customHeight="1" s="474">
      <c r="A3008" s="603" t="n"/>
      <c r="B3008" s="21" t="n"/>
      <c r="C3008" s="21" t="n"/>
      <c r="D3008" s="21" t="n"/>
      <c r="E3008" s="21" t="n"/>
      <c r="F3008" s="21" t="n"/>
      <c r="G3008" s="21" t="n"/>
      <c r="H3008" s="21" t="n"/>
      <c r="I3008" s="21" t="n"/>
      <c r="J3008" s="21" t="n"/>
      <c r="K3008" s="21" t="n"/>
      <c r="L3008" s="21" t="n"/>
      <c r="M3008" s="21" t="n"/>
      <c r="N3008" s="21" t="n"/>
    </row>
    <row r="3009" ht="14.25" customHeight="1" s="474">
      <c r="A3009" s="603" t="n"/>
      <c r="B3009" s="21" t="n"/>
      <c r="C3009" s="21" t="n"/>
      <c r="D3009" s="21" t="n"/>
      <c r="E3009" s="21" t="n"/>
      <c r="F3009" s="21" t="n"/>
      <c r="G3009" s="21" t="n"/>
      <c r="H3009" s="21" t="n"/>
      <c r="I3009" s="21" t="n"/>
      <c r="J3009" s="21" t="n"/>
      <c r="K3009" s="21" t="n"/>
      <c r="L3009" s="21" t="n"/>
      <c r="M3009" s="21" t="n"/>
      <c r="N3009" s="21" t="n"/>
    </row>
    <row r="3010" ht="14.25" customHeight="1" s="474">
      <c r="A3010" s="603" t="n"/>
      <c r="B3010" s="21" t="n"/>
      <c r="C3010" s="21" t="n"/>
      <c r="D3010" s="21" t="n"/>
      <c r="E3010" s="21" t="n"/>
      <c r="F3010" s="21" t="n"/>
      <c r="G3010" s="21" t="n"/>
      <c r="H3010" s="21" t="n"/>
      <c r="I3010" s="21" t="n"/>
      <c r="J3010" s="21" t="n"/>
      <c r="K3010" s="21" t="n"/>
      <c r="L3010" s="21" t="n"/>
      <c r="M3010" s="21" t="n"/>
      <c r="N3010" s="21" t="n"/>
    </row>
    <row r="3011" ht="14.25" customHeight="1" s="474">
      <c r="A3011" s="603" t="n"/>
      <c r="B3011" s="21" t="n"/>
      <c r="C3011" s="21" t="n"/>
      <c r="D3011" s="21" t="n"/>
      <c r="E3011" s="21" t="n"/>
      <c r="F3011" s="21" t="n"/>
      <c r="G3011" s="21" t="n"/>
      <c r="H3011" s="21" t="n"/>
      <c r="I3011" s="21" t="n"/>
      <c r="J3011" s="21" t="n"/>
      <c r="K3011" s="21" t="n"/>
      <c r="L3011" s="21" t="n"/>
      <c r="M3011" s="21" t="n"/>
      <c r="N3011" s="21" t="n"/>
    </row>
    <row r="3012" ht="14.25" customHeight="1" s="474">
      <c r="A3012" s="603" t="n"/>
      <c r="B3012" s="21" t="n"/>
      <c r="C3012" s="21" t="n"/>
      <c r="D3012" s="21" t="n"/>
      <c r="E3012" s="21" t="n"/>
      <c r="F3012" s="21" t="n"/>
      <c r="G3012" s="21" t="n"/>
      <c r="H3012" s="21" t="n"/>
      <c r="I3012" s="21" t="n"/>
      <c r="J3012" s="21" t="n"/>
      <c r="K3012" s="21" t="n"/>
      <c r="L3012" s="21" t="n"/>
      <c r="M3012" s="21" t="n"/>
      <c r="N3012" s="21" t="n"/>
    </row>
    <row r="3013" ht="14.25" customHeight="1" s="474">
      <c r="A3013" s="603" t="n"/>
      <c r="B3013" s="21" t="n"/>
      <c r="C3013" s="21" t="n"/>
      <c r="D3013" s="21" t="n"/>
      <c r="E3013" s="21" t="n"/>
      <c r="F3013" s="21" t="n"/>
      <c r="G3013" s="21" t="n"/>
      <c r="H3013" s="21" t="n"/>
      <c r="I3013" s="21" t="n"/>
      <c r="J3013" s="21" t="n"/>
      <c r="K3013" s="21" t="n"/>
      <c r="L3013" s="21" t="n"/>
      <c r="M3013" s="21" t="n"/>
      <c r="N3013" s="21" t="n"/>
    </row>
    <row r="3014" ht="14.25" customHeight="1" s="474">
      <c r="A3014" s="603" t="n"/>
      <c r="B3014" s="21" t="n"/>
      <c r="C3014" s="21" t="n"/>
      <c r="D3014" s="21" t="n"/>
      <c r="E3014" s="21" t="n"/>
      <c r="F3014" s="21" t="n"/>
      <c r="G3014" s="21" t="n"/>
      <c r="H3014" s="21" t="n"/>
      <c r="I3014" s="21" t="n"/>
      <c r="J3014" s="21" t="n"/>
      <c r="K3014" s="21" t="n"/>
      <c r="L3014" s="21" t="n"/>
      <c r="M3014" s="21" t="n"/>
      <c r="N3014" s="21" t="n"/>
    </row>
    <row r="3015" ht="14.25" customHeight="1" s="474">
      <c r="A3015" s="603" t="n"/>
      <c r="B3015" s="21" t="n"/>
      <c r="C3015" s="21" t="n"/>
      <c r="D3015" s="21" t="n"/>
      <c r="E3015" s="21" t="n"/>
      <c r="F3015" s="21" t="n"/>
      <c r="G3015" s="21" t="n"/>
      <c r="H3015" s="21" t="n"/>
      <c r="I3015" s="21" t="n"/>
      <c r="J3015" s="21" t="n"/>
      <c r="K3015" s="21" t="n"/>
      <c r="L3015" s="21" t="n"/>
      <c r="M3015" s="21" t="n"/>
      <c r="N3015" s="21" t="n"/>
    </row>
    <row r="3016" ht="14.25" customHeight="1" s="474">
      <c r="A3016" s="603" t="n"/>
      <c r="B3016" s="21" t="n"/>
      <c r="C3016" s="21" t="n"/>
      <c r="D3016" s="21" t="n"/>
      <c r="E3016" s="21" t="n"/>
      <c r="F3016" s="21" t="n"/>
      <c r="G3016" s="21" t="n"/>
      <c r="H3016" s="21" t="n"/>
      <c r="I3016" s="21" t="n"/>
      <c r="J3016" s="21" t="n"/>
      <c r="K3016" s="21" t="n"/>
      <c r="L3016" s="21" t="n"/>
      <c r="M3016" s="21" t="n"/>
      <c r="N3016" s="21" t="n"/>
    </row>
    <row r="3017" ht="14.25" customHeight="1" s="474">
      <c r="A3017" s="603" t="n"/>
      <c r="B3017" s="21" t="n"/>
      <c r="C3017" s="21" t="n"/>
      <c r="D3017" s="21" t="n"/>
      <c r="E3017" s="21" t="n"/>
      <c r="F3017" s="21" t="n"/>
      <c r="G3017" s="21" t="n"/>
      <c r="H3017" s="21" t="n"/>
      <c r="I3017" s="21" t="n"/>
      <c r="J3017" s="21" t="n"/>
      <c r="K3017" s="21" t="n"/>
      <c r="L3017" s="21" t="n"/>
      <c r="M3017" s="21" t="n"/>
      <c r="N3017" s="21" t="n"/>
    </row>
    <row r="3018" ht="14.25" customHeight="1" s="474">
      <c r="A3018" s="603" t="n"/>
      <c r="B3018" s="21" t="n"/>
      <c r="C3018" s="21" t="n"/>
      <c r="D3018" s="21" t="n"/>
      <c r="E3018" s="21" t="n"/>
      <c r="F3018" s="21" t="n"/>
      <c r="G3018" s="21" t="n"/>
      <c r="H3018" s="21" t="n"/>
      <c r="I3018" s="21" t="n"/>
      <c r="J3018" s="21" t="n"/>
      <c r="K3018" s="21" t="n"/>
      <c r="L3018" s="21" t="n"/>
      <c r="M3018" s="21" t="n"/>
      <c r="N3018" s="21" t="n"/>
    </row>
    <row r="3019" ht="14.25" customHeight="1" s="474">
      <c r="A3019" s="603" t="n"/>
      <c r="B3019" s="21" t="n"/>
      <c r="C3019" s="21" t="n"/>
      <c r="D3019" s="21" t="n"/>
      <c r="E3019" s="21" t="n"/>
      <c r="F3019" s="21" t="n"/>
      <c r="G3019" s="21" t="n"/>
      <c r="H3019" s="21" t="n"/>
      <c r="I3019" s="21" t="n"/>
      <c r="J3019" s="21" t="n"/>
      <c r="K3019" s="21" t="n"/>
      <c r="L3019" s="21" t="n"/>
      <c r="M3019" s="21" t="n"/>
      <c r="N3019" s="21" t="n"/>
    </row>
    <row r="3020" ht="14.25" customHeight="1" s="474">
      <c r="A3020" s="603" t="n"/>
      <c r="B3020" s="21" t="n"/>
      <c r="C3020" s="21" t="n"/>
      <c r="D3020" s="21" t="n"/>
      <c r="E3020" s="21" t="n"/>
      <c r="F3020" s="21" t="n"/>
      <c r="G3020" s="21" t="n"/>
      <c r="H3020" s="21" t="n"/>
      <c r="I3020" s="21" t="n"/>
      <c r="J3020" s="21" t="n"/>
      <c r="K3020" s="21" t="n"/>
      <c r="L3020" s="21" t="n"/>
      <c r="M3020" s="21" t="n"/>
      <c r="N3020" s="21" t="n"/>
    </row>
    <row r="3021" ht="14.25" customHeight="1" s="474">
      <c r="A3021" s="603" t="n"/>
      <c r="B3021" s="21" t="n"/>
      <c r="C3021" s="21" t="n"/>
      <c r="D3021" s="21" t="n"/>
      <c r="E3021" s="21" t="n"/>
      <c r="F3021" s="21" t="n"/>
      <c r="G3021" s="21" t="n"/>
      <c r="H3021" s="21" t="n"/>
      <c r="I3021" s="21" t="n"/>
      <c r="J3021" s="21" t="n"/>
      <c r="K3021" s="21" t="n"/>
      <c r="L3021" s="21" t="n"/>
      <c r="M3021" s="21" t="n"/>
      <c r="N3021" s="21" t="n"/>
    </row>
    <row r="3022" ht="14.25" customHeight="1" s="474">
      <c r="A3022" s="603" t="n"/>
      <c r="B3022" s="21" t="n"/>
      <c r="C3022" s="21" t="n"/>
      <c r="D3022" s="21" t="n"/>
      <c r="E3022" s="21" t="n"/>
      <c r="F3022" s="21" t="n"/>
      <c r="G3022" s="21" t="n"/>
      <c r="H3022" s="21" t="n"/>
      <c r="I3022" s="21" t="n"/>
      <c r="J3022" s="21" t="n"/>
      <c r="K3022" s="21" t="n"/>
      <c r="L3022" s="21" t="n"/>
      <c r="M3022" s="21" t="n"/>
      <c r="N3022" s="21" t="n"/>
    </row>
    <row r="3023" ht="14.25" customHeight="1" s="474">
      <c r="A3023" s="603" t="n"/>
      <c r="B3023" s="21" t="n"/>
      <c r="C3023" s="21" t="n"/>
      <c r="D3023" s="21" t="n"/>
      <c r="E3023" s="21" t="n"/>
      <c r="F3023" s="21" t="n"/>
      <c r="G3023" s="21" t="n"/>
      <c r="H3023" s="21" t="n"/>
      <c r="I3023" s="21" t="n"/>
      <c r="J3023" s="21" t="n"/>
      <c r="K3023" s="21" t="n"/>
      <c r="L3023" s="21" t="n"/>
      <c r="M3023" s="21" t="n"/>
      <c r="N3023" s="21" t="n"/>
    </row>
    <row r="3024" ht="14.25" customHeight="1" s="474">
      <c r="A3024" s="603" t="n"/>
      <c r="B3024" s="21" t="n"/>
      <c r="C3024" s="21" t="n"/>
      <c r="D3024" s="21" t="n"/>
      <c r="E3024" s="21" t="n"/>
      <c r="F3024" s="21" t="n"/>
      <c r="G3024" s="21" t="n"/>
      <c r="H3024" s="21" t="n"/>
      <c r="I3024" s="21" t="n"/>
      <c r="J3024" s="21" t="n"/>
      <c r="K3024" s="21" t="n"/>
      <c r="L3024" s="21" t="n"/>
      <c r="M3024" s="21" t="n"/>
      <c r="N3024" s="21" t="n"/>
    </row>
    <row r="3025" ht="14.25" customHeight="1" s="474">
      <c r="A3025" s="603" t="n"/>
      <c r="B3025" s="21" t="n"/>
      <c r="C3025" s="21" t="n"/>
      <c r="D3025" s="21" t="n"/>
      <c r="E3025" s="21" t="n"/>
      <c r="F3025" s="21" t="n"/>
      <c r="G3025" s="21" t="n"/>
      <c r="H3025" s="21" t="n"/>
      <c r="I3025" s="21" t="n"/>
      <c r="J3025" s="21" t="n"/>
      <c r="K3025" s="21" t="n"/>
      <c r="L3025" s="21" t="n"/>
      <c r="M3025" s="21" t="n"/>
      <c r="N3025" s="21" t="n"/>
    </row>
    <row r="3026" ht="14.25" customHeight="1" s="474">
      <c r="A3026" s="603" t="n"/>
      <c r="B3026" s="21" t="n"/>
      <c r="C3026" s="21" t="n"/>
      <c r="D3026" s="21" t="n"/>
      <c r="E3026" s="21" t="n"/>
      <c r="F3026" s="21" t="n"/>
      <c r="G3026" s="21" t="n"/>
      <c r="H3026" s="21" t="n"/>
      <c r="I3026" s="21" t="n"/>
      <c r="J3026" s="21" t="n"/>
      <c r="K3026" s="21" t="n"/>
      <c r="L3026" s="21" t="n"/>
      <c r="M3026" s="21" t="n"/>
      <c r="N3026" s="21" t="n"/>
    </row>
    <row r="3027" ht="14.25" customHeight="1" s="474">
      <c r="A3027" s="603" t="n"/>
      <c r="B3027" s="21" t="n"/>
      <c r="C3027" s="21" t="n"/>
      <c r="D3027" s="21" t="n"/>
      <c r="E3027" s="21" t="n"/>
      <c r="F3027" s="21" t="n"/>
      <c r="G3027" s="21" t="n"/>
      <c r="H3027" s="21" t="n"/>
      <c r="I3027" s="21" t="n"/>
      <c r="J3027" s="21" t="n"/>
      <c r="K3027" s="21" t="n"/>
      <c r="L3027" s="21" t="n"/>
      <c r="M3027" s="21" t="n"/>
      <c r="N3027" s="21" t="n"/>
    </row>
    <row r="3028" ht="14.25" customHeight="1" s="474">
      <c r="A3028" s="603" t="n"/>
      <c r="B3028" s="21" t="n"/>
      <c r="C3028" s="21" t="n"/>
      <c r="D3028" s="21" t="n"/>
      <c r="E3028" s="21" t="n"/>
      <c r="F3028" s="21" t="n"/>
      <c r="G3028" s="21" t="n"/>
      <c r="H3028" s="21" t="n"/>
      <c r="I3028" s="21" t="n"/>
      <c r="J3028" s="21" t="n"/>
      <c r="K3028" s="21" t="n"/>
      <c r="L3028" s="21" t="n"/>
      <c r="M3028" s="21" t="n"/>
      <c r="N3028" s="21" t="n"/>
    </row>
    <row r="3029" ht="14.25" customHeight="1" s="474">
      <c r="A3029" s="603" t="n"/>
      <c r="B3029" s="21" t="n"/>
      <c r="C3029" s="21" t="n"/>
      <c r="D3029" s="21" t="n"/>
      <c r="E3029" s="21" t="n"/>
      <c r="F3029" s="21" t="n"/>
      <c r="G3029" s="21" t="n"/>
      <c r="H3029" s="21" t="n"/>
      <c r="I3029" s="21" t="n"/>
      <c r="J3029" s="21" t="n"/>
      <c r="K3029" s="21" t="n"/>
      <c r="L3029" s="21" t="n"/>
      <c r="M3029" s="21" t="n"/>
      <c r="N3029" s="21" t="n"/>
    </row>
    <row r="3030" ht="14.25" customHeight="1" s="474">
      <c r="A3030" s="603" t="n"/>
      <c r="B3030" s="21" t="n"/>
      <c r="C3030" s="21" t="n"/>
      <c r="D3030" s="21" t="n"/>
      <c r="E3030" s="21" t="n"/>
      <c r="F3030" s="21" t="n"/>
      <c r="G3030" s="21" t="n"/>
      <c r="H3030" s="21" t="n"/>
      <c r="I3030" s="21" t="n"/>
      <c r="J3030" s="21" t="n"/>
      <c r="K3030" s="21" t="n"/>
      <c r="L3030" s="21" t="n"/>
      <c r="M3030" s="21" t="n"/>
      <c r="N3030" s="21" t="n"/>
    </row>
    <row r="3031" ht="14.25" customHeight="1" s="474">
      <c r="A3031" s="603" t="n"/>
      <c r="B3031" s="21" t="n"/>
      <c r="C3031" s="21" t="n"/>
      <c r="D3031" s="21" t="n"/>
      <c r="E3031" s="21" t="n"/>
      <c r="F3031" s="21" t="n"/>
      <c r="G3031" s="21" t="n"/>
      <c r="H3031" s="21" t="n"/>
      <c r="I3031" s="21" t="n"/>
      <c r="J3031" s="21" t="n"/>
      <c r="K3031" s="21" t="n"/>
      <c r="L3031" s="21" t="n"/>
      <c r="M3031" s="21" t="n"/>
      <c r="N3031" s="21" t="n"/>
    </row>
    <row r="3032" ht="14.25" customHeight="1" s="474">
      <c r="A3032" s="603" t="n"/>
      <c r="B3032" s="21" t="n"/>
      <c r="C3032" s="21" t="n"/>
      <c r="D3032" s="21" t="n"/>
      <c r="E3032" s="21" t="n"/>
      <c r="F3032" s="21" t="n"/>
      <c r="G3032" s="21" t="n"/>
      <c r="H3032" s="21" t="n"/>
      <c r="I3032" s="21" t="n"/>
      <c r="J3032" s="21" t="n"/>
      <c r="K3032" s="21" t="n"/>
      <c r="L3032" s="21" t="n"/>
      <c r="M3032" s="21" t="n"/>
      <c r="N3032" s="21" t="n"/>
    </row>
    <row r="3033" ht="14.25" customHeight="1" s="474">
      <c r="A3033" s="603" t="n"/>
      <c r="B3033" s="21" t="n"/>
      <c r="C3033" s="21" t="n"/>
      <c r="D3033" s="21" t="n"/>
      <c r="E3033" s="21" t="n"/>
      <c r="F3033" s="21" t="n"/>
      <c r="G3033" s="21" t="n"/>
      <c r="H3033" s="21" t="n"/>
      <c r="I3033" s="21" t="n"/>
      <c r="J3033" s="21" t="n"/>
      <c r="K3033" s="21" t="n"/>
      <c r="L3033" s="21" t="n"/>
      <c r="M3033" s="21" t="n"/>
      <c r="N3033" s="21" t="n"/>
    </row>
    <row r="3034" ht="14.25" customHeight="1" s="474">
      <c r="A3034" s="603" t="n"/>
      <c r="B3034" s="21" t="n"/>
      <c r="C3034" s="21" t="n"/>
      <c r="D3034" s="21" t="n"/>
      <c r="E3034" s="21" t="n"/>
      <c r="F3034" s="21" t="n"/>
      <c r="G3034" s="21" t="n"/>
      <c r="H3034" s="21" t="n"/>
      <c r="I3034" s="21" t="n"/>
      <c r="J3034" s="21" t="n"/>
      <c r="K3034" s="21" t="n"/>
      <c r="L3034" s="21" t="n"/>
      <c r="M3034" s="21" t="n"/>
      <c r="N3034" s="21" t="n"/>
    </row>
    <row r="3035" ht="14.25" customHeight="1" s="474">
      <c r="A3035" s="603" t="n"/>
      <c r="B3035" s="21" t="n"/>
      <c r="C3035" s="21" t="n"/>
      <c r="D3035" s="21" t="n"/>
      <c r="E3035" s="21" t="n"/>
      <c r="F3035" s="21" t="n"/>
      <c r="G3035" s="21" t="n"/>
      <c r="H3035" s="21" t="n"/>
      <c r="I3035" s="21" t="n"/>
      <c r="J3035" s="21" t="n"/>
      <c r="K3035" s="21" t="n"/>
      <c r="L3035" s="21" t="n"/>
      <c r="M3035" s="21" t="n"/>
      <c r="N3035" s="21" t="n"/>
    </row>
    <row r="3036" ht="14.25" customHeight="1" s="474">
      <c r="A3036" s="603" t="n"/>
      <c r="B3036" s="21" t="n"/>
      <c r="C3036" s="21" t="n"/>
      <c r="D3036" s="21" t="n"/>
      <c r="E3036" s="21" t="n"/>
      <c r="F3036" s="21" t="n"/>
      <c r="G3036" s="21" t="n"/>
      <c r="H3036" s="21" t="n"/>
      <c r="I3036" s="21" t="n"/>
      <c r="J3036" s="21" t="n"/>
      <c r="K3036" s="21" t="n"/>
      <c r="L3036" s="21" t="n"/>
      <c r="M3036" s="21" t="n"/>
      <c r="N3036" s="21" t="n"/>
    </row>
    <row r="3037" ht="14.25" customHeight="1" s="474">
      <c r="A3037" s="603" t="n"/>
      <c r="B3037" s="21" t="n"/>
      <c r="C3037" s="21" t="n"/>
      <c r="D3037" s="21" t="n"/>
      <c r="E3037" s="21" t="n"/>
      <c r="F3037" s="21" t="n"/>
      <c r="G3037" s="21" t="n"/>
      <c r="H3037" s="21" t="n"/>
      <c r="I3037" s="21" t="n"/>
      <c r="J3037" s="21" t="n"/>
      <c r="K3037" s="21" t="n"/>
      <c r="L3037" s="21" t="n"/>
      <c r="M3037" s="21" t="n"/>
      <c r="N3037" s="21" t="n"/>
    </row>
    <row r="3038" ht="14.25" customHeight="1" s="474">
      <c r="A3038" s="603" t="n"/>
      <c r="B3038" s="21" t="n"/>
      <c r="C3038" s="21" t="n"/>
      <c r="D3038" s="21" t="n"/>
      <c r="E3038" s="21" t="n"/>
      <c r="F3038" s="21" t="n"/>
      <c r="G3038" s="21" t="n"/>
      <c r="H3038" s="21" t="n"/>
      <c r="I3038" s="21" t="n"/>
      <c r="J3038" s="21" t="n"/>
      <c r="K3038" s="21" t="n"/>
      <c r="L3038" s="21" t="n"/>
      <c r="M3038" s="21" t="n"/>
      <c r="N3038" s="21" t="n"/>
    </row>
    <row r="3039" ht="14.25" customHeight="1" s="474">
      <c r="A3039" s="603" t="n"/>
      <c r="B3039" s="21" t="n"/>
      <c r="C3039" s="21" t="n"/>
      <c r="D3039" s="21" t="n"/>
      <c r="E3039" s="21" t="n"/>
      <c r="F3039" s="21" t="n"/>
      <c r="G3039" s="21" t="n"/>
      <c r="H3039" s="21" t="n"/>
      <c r="I3039" s="21" t="n"/>
      <c r="J3039" s="21" t="n"/>
      <c r="K3039" s="21" t="n"/>
      <c r="L3039" s="21" t="n"/>
      <c r="M3039" s="21" t="n"/>
      <c r="N3039" s="21" t="n"/>
    </row>
    <row r="3040" ht="14.25" customHeight="1" s="474">
      <c r="A3040" s="603" t="n"/>
      <c r="B3040" s="21" t="n"/>
      <c r="C3040" s="21" t="n"/>
      <c r="D3040" s="21" t="n"/>
      <c r="E3040" s="21" t="n"/>
      <c r="F3040" s="21" t="n"/>
      <c r="G3040" s="21" t="n"/>
      <c r="H3040" s="21" t="n"/>
      <c r="I3040" s="21" t="n"/>
      <c r="J3040" s="21" t="n"/>
      <c r="K3040" s="21" t="n"/>
      <c r="L3040" s="21" t="n"/>
      <c r="M3040" s="21" t="n"/>
      <c r="N3040" s="21" t="n"/>
    </row>
    <row r="3041" ht="14.25" customHeight="1" s="474">
      <c r="A3041" s="603" t="n"/>
      <c r="B3041" s="21" t="n"/>
      <c r="C3041" s="21" t="n"/>
      <c r="D3041" s="21" t="n"/>
      <c r="E3041" s="21" t="n"/>
      <c r="F3041" s="21" t="n"/>
      <c r="G3041" s="21" t="n"/>
      <c r="H3041" s="21" t="n"/>
      <c r="I3041" s="21" t="n"/>
      <c r="J3041" s="21" t="n"/>
      <c r="K3041" s="21" t="n"/>
      <c r="L3041" s="21" t="n"/>
      <c r="M3041" s="21" t="n"/>
      <c r="N3041" s="21" t="n"/>
    </row>
    <row r="3042" ht="14.25" customHeight="1" s="474">
      <c r="A3042" s="603" t="n"/>
      <c r="B3042" s="21" t="n"/>
      <c r="C3042" s="21" t="n"/>
      <c r="D3042" s="21" t="n"/>
      <c r="E3042" s="21" t="n"/>
      <c r="F3042" s="21" t="n"/>
      <c r="G3042" s="21" t="n"/>
      <c r="H3042" s="21" t="n"/>
      <c r="I3042" s="21" t="n"/>
      <c r="J3042" s="21" t="n"/>
      <c r="K3042" s="21" t="n"/>
      <c r="L3042" s="21" t="n"/>
      <c r="M3042" s="21" t="n"/>
      <c r="N3042" s="21" t="n"/>
    </row>
    <row r="3043" ht="14.25" customHeight="1" s="474">
      <c r="A3043" s="603" t="n"/>
      <c r="B3043" s="21" t="n"/>
      <c r="C3043" s="21" t="n"/>
      <c r="D3043" s="21" t="n"/>
      <c r="E3043" s="21" t="n"/>
      <c r="F3043" s="21" t="n"/>
      <c r="G3043" s="21" t="n"/>
      <c r="H3043" s="21" t="n"/>
      <c r="I3043" s="21" t="n"/>
      <c r="J3043" s="21" t="n"/>
      <c r="K3043" s="21" t="n"/>
      <c r="L3043" s="21" t="n"/>
      <c r="M3043" s="21" t="n"/>
      <c r="N3043" s="21" t="n"/>
    </row>
    <row r="3044" ht="14.25" customHeight="1" s="474">
      <c r="A3044" s="603" t="n"/>
      <c r="B3044" s="21" t="n"/>
      <c r="C3044" s="21" t="n"/>
      <c r="D3044" s="21" t="n"/>
      <c r="E3044" s="21" t="n"/>
      <c r="F3044" s="21" t="n"/>
      <c r="G3044" s="21" t="n"/>
      <c r="H3044" s="21" t="n"/>
      <c r="I3044" s="21" t="n"/>
      <c r="J3044" s="21" t="n"/>
      <c r="K3044" s="21" t="n"/>
      <c r="L3044" s="21" t="n"/>
      <c r="M3044" s="21" t="n"/>
      <c r="N3044" s="21" t="n"/>
    </row>
    <row r="3045" ht="14.25" customHeight="1" s="474">
      <c r="A3045" s="603" t="n"/>
      <c r="B3045" s="21" t="n"/>
      <c r="C3045" s="21" t="n"/>
      <c r="D3045" s="21" t="n"/>
      <c r="E3045" s="21" t="n"/>
      <c r="F3045" s="21" t="n"/>
      <c r="G3045" s="21" t="n"/>
      <c r="H3045" s="21" t="n"/>
      <c r="I3045" s="21" t="n"/>
      <c r="J3045" s="21" t="n"/>
      <c r="K3045" s="21" t="n"/>
      <c r="L3045" s="21" t="n"/>
      <c r="M3045" s="21" t="n"/>
      <c r="N3045" s="21" t="n"/>
    </row>
    <row r="3046" ht="14.25" customHeight="1" s="474">
      <c r="A3046" s="603" t="n"/>
      <c r="B3046" s="21" t="n"/>
      <c r="C3046" s="21" t="n"/>
      <c r="D3046" s="21" t="n"/>
      <c r="E3046" s="21" t="n"/>
      <c r="F3046" s="21" t="n"/>
      <c r="G3046" s="21" t="n"/>
      <c r="H3046" s="21" t="n"/>
      <c r="I3046" s="21" t="n"/>
      <c r="J3046" s="21" t="n"/>
      <c r="K3046" s="21" t="n"/>
      <c r="L3046" s="21" t="n"/>
      <c r="M3046" s="21" t="n"/>
      <c r="N3046" s="21" t="n"/>
    </row>
    <row r="3047" ht="14.25" customHeight="1" s="474">
      <c r="A3047" s="603" t="n"/>
      <c r="B3047" s="21" t="n"/>
      <c r="C3047" s="21" t="n"/>
      <c r="D3047" s="21" t="n"/>
      <c r="E3047" s="21" t="n"/>
      <c r="F3047" s="21" t="n"/>
      <c r="G3047" s="21" t="n"/>
      <c r="H3047" s="21" t="n"/>
      <c r="I3047" s="21" t="n"/>
      <c r="J3047" s="21" t="n"/>
      <c r="K3047" s="21" t="n"/>
      <c r="L3047" s="21" t="n"/>
      <c r="M3047" s="21" t="n"/>
      <c r="N3047" s="21" t="n"/>
    </row>
    <row r="3048" ht="14.25" customHeight="1" s="474">
      <c r="A3048" s="603" t="n"/>
      <c r="B3048" s="21" t="n"/>
      <c r="C3048" s="21" t="n"/>
      <c r="D3048" s="21" t="n"/>
      <c r="E3048" s="21" t="n"/>
      <c r="F3048" s="21" t="n"/>
      <c r="G3048" s="21" t="n"/>
      <c r="H3048" s="21" t="n"/>
      <c r="I3048" s="21" t="n"/>
      <c r="J3048" s="21" t="n"/>
      <c r="K3048" s="21" t="n"/>
      <c r="L3048" s="21" t="n"/>
      <c r="M3048" s="21" t="n"/>
      <c r="N3048" s="21" t="n"/>
    </row>
    <row r="3049" ht="14.25" customHeight="1" s="474">
      <c r="A3049" s="603" t="n"/>
      <c r="B3049" s="21" t="n"/>
      <c r="C3049" s="21" t="n"/>
      <c r="D3049" s="21" t="n"/>
      <c r="E3049" s="21" t="n"/>
      <c r="F3049" s="21" t="n"/>
      <c r="G3049" s="21" t="n"/>
      <c r="H3049" s="21" t="n"/>
      <c r="I3049" s="21" t="n"/>
      <c r="J3049" s="21" t="n"/>
      <c r="K3049" s="21" t="n"/>
      <c r="L3049" s="21" t="n"/>
      <c r="M3049" s="21" t="n"/>
      <c r="N3049" s="21" t="n"/>
    </row>
    <row r="3050" ht="14.25" customHeight="1" s="474">
      <c r="A3050" s="603" t="n"/>
      <c r="B3050" s="21" t="n"/>
      <c r="C3050" s="21" t="n"/>
      <c r="D3050" s="21" t="n"/>
      <c r="E3050" s="21" t="n"/>
      <c r="F3050" s="21" t="n"/>
      <c r="G3050" s="21" t="n"/>
      <c r="H3050" s="21" t="n"/>
      <c r="I3050" s="21" t="n"/>
      <c r="J3050" s="21" t="n"/>
      <c r="K3050" s="21" t="n"/>
      <c r="L3050" s="21" t="n"/>
      <c r="M3050" s="21" t="n"/>
      <c r="N3050" s="21" t="n"/>
    </row>
    <row r="3051" ht="14.25" customHeight="1" s="474">
      <c r="A3051" s="603" t="n"/>
      <c r="B3051" s="21" t="n"/>
      <c r="C3051" s="21" t="n"/>
      <c r="D3051" s="21" t="n"/>
      <c r="E3051" s="21" t="n"/>
      <c r="F3051" s="21" t="n"/>
      <c r="G3051" s="21" t="n"/>
      <c r="H3051" s="21" t="n"/>
      <c r="I3051" s="21" t="n"/>
      <c r="J3051" s="21" t="n"/>
      <c r="K3051" s="21" t="n"/>
      <c r="L3051" s="21" t="n"/>
      <c r="M3051" s="21" t="n"/>
      <c r="N3051" s="21" t="n"/>
    </row>
    <row r="3052" ht="14.25" customHeight="1" s="474">
      <c r="A3052" s="603" t="n"/>
      <c r="B3052" s="21" t="n"/>
      <c r="C3052" s="21" t="n"/>
      <c r="D3052" s="21" t="n"/>
      <c r="E3052" s="21" t="n"/>
      <c r="F3052" s="21" t="n"/>
      <c r="G3052" s="21" t="n"/>
      <c r="H3052" s="21" t="n"/>
      <c r="I3052" s="21" t="n"/>
      <c r="J3052" s="21" t="n"/>
      <c r="K3052" s="21" t="n"/>
      <c r="L3052" s="21" t="n"/>
      <c r="M3052" s="21" t="n"/>
      <c r="N3052" s="21" t="n"/>
    </row>
    <row r="3053" ht="14.25" customHeight="1" s="474">
      <c r="A3053" s="603" t="n"/>
      <c r="B3053" s="21" t="n"/>
      <c r="C3053" s="21" t="n"/>
      <c r="D3053" s="21" t="n"/>
      <c r="E3053" s="21" t="n"/>
      <c r="F3053" s="21" t="n"/>
      <c r="G3053" s="21" t="n"/>
      <c r="H3053" s="21" t="n"/>
      <c r="I3053" s="21" t="n"/>
      <c r="J3053" s="21" t="n"/>
      <c r="K3053" s="21" t="n"/>
      <c r="L3053" s="21" t="n"/>
      <c r="M3053" s="21" t="n"/>
      <c r="N3053" s="21" t="n"/>
    </row>
    <row r="3054" ht="14.25" customHeight="1" s="474">
      <c r="A3054" s="603" t="n"/>
      <c r="B3054" s="21" t="n"/>
      <c r="C3054" s="21" t="n"/>
      <c r="D3054" s="21" t="n"/>
      <c r="E3054" s="21" t="n"/>
      <c r="F3054" s="21" t="n"/>
      <c r="G3054" s="21" t="n"/>
      <c r="H3054" s="21" t="n"/>
      <c r="I3054" s="21" t="n"/>
      <c r="J3054" s="21" t="n"/>
      <c r="K3054" s="21" t="n"/>
      <c r="L3054" s="21" t="n"/>
      <c r="M3054" s="21" t="n"/>
      <c r="N3054" s="21" t="n"/>
    </row>
    <row r="3055" ht="14.25" customHeight="1" s="474">
      <c r="A3055" s="603" t="n"/>
      <c r="B3055" s="21" t="n"/>
      <c r="C3055" s="21" t="n"/>
      <c r="D3055" s="21" t="n"/>
      <c r="E3055" s="21" t="n"/>
      <c r="F3055" s="21" t="n"/>
      <c r="G3055" s="21" t="n"/>
      <c r="H3055" s="21" t="n"/>
      <c r="I3055" s="21" t="n"/>
      <c r="J3055" s="21" t="n"/>
      <c r="K3055" s="21" t="n"/>
      <c r="L3055" s="21" t="n"/>
      <c r="M3055" s="21" t="n"/>
      <c r="N3055" s="21" t="n"/>
    </row>
    <row r="3056" ht="14.25" customHeight="1" s="474">
      <c r="A3056" s="603" t="n"/>
      <c r="B3056" s="21" t="n"/>
      <c r="C3056" s="21" t="n"/>
      <c r="D3056" s="21" t="n"/>
      <c r="E3056" s="21" t="n"/>
      <c r="F3056" s="21" t="n"/>
      <c r="G3056" s="21" t="n"/>
      <c r="H3056" s="21" t="n"/>
      <c r="I3056" s="21" t="n"/>
      <c r="J3056" s="21" t="n"/>
      <c r="K3056" s="21" t="n"/>
      <c r="L3056" s="21" t="n"/>
      <c r="M3056" s="21" t="n"/>
      <c r="N3056" s="21" t="n"/>
    </row>
    <row r="3057" ht="14.25" customHeight="1" s="474">
      <c r="A3057" s="603" t="n"/>
      <c r="B3057" s="21" t="n"/>
      <c r="C3057" s="21" t="n"/>
      <c r="D3057" s="21" t="n"/>
      <c r="E3057" s="21" t="n"/>
      <c r="F3057" s="21" t="n"/>
      <c r="G3057" s="21" t="n"/>
      <c r="H3057" s="21" t="n"/>
      <c r="I3057" s="21" t="n"/>
      <c r="J3057" s="21" t="n"/>
      <c r="K3057" s="21" t="n"/>
      <c r="L3057" s="21" t="n"/>
      <c r="M3057" s="21" t="n"/>
      <c r="N3057" s="21" t="n"/>
    </row>
    <row r="3058" ht="14.25" customHeight="1" s="474">
      <c r="A3058" s="603" t="n"/>
      <c r="B3058" s="21" t="n"/>
      <c r="C3058" s="21" t="n"/>
      <c r="D3058" s="21" t="n"/>
      <c r="E3058" s="21" t="n"/>
      <c r="F3058" s="21" t="n"/>
      <c r="G3058" s="21" t="n"/>
      <c r="H3058" s="21" t="n"/>
      <c r="I3058" s="21" t="n"/>
      <c r="J3058" s="21" t="n"/>
      <c r="K3058" s="21" t="n"/>
      <c r="L3058" s="21" t="n"/>
      <c r="M3058" s="21" t="n"/>
      <c r="N3058" s="21" t="n"/>
    </row>
    <row r="3059" ht="14.25" customHeight="1" s="474">
      <c r="A3059" s="603" t="n"/>
      <c r="B3059" s="21" t="n"/>
      <c r="C3059" s="21" t="n"/>
      <c r="D3059" s="21" t="n"/>
      <c r="E3059" s="21" t="n"/>
      <c r="F3059" s="21" t="n"/>
      <c r="G3059" s="21" t="n"/>
      <c r="H3059" s="21" t="n"/>
      <c r="I3059" s="21" t="n"/>
      <c r="J3059" s="21" t="n"/>
      <c r="K3059" s="21" t="n"/>
      <c r="L3059" s="21" t="n"/>
      <c r="M3059" s="21" t="n"/>
      <c r="N3059" s="21" t="n"/>
    </row>
    <row r="3060" ht="14.25" customHeight="1" s="474">
      <c r="A3060" s="603" t="n"/>
      <c r="B3060" s="21" t="n"/>
      <c r="C3060" s="21" t="n"/>
      <c r="D3060" s="21" t="n"/>
      <c r="E3060" s="21" t="n"/>
      <c r="F3060" s="21" t="n"/>
      <c r="G3060" s="21" t="n"/>
      <c r="H3060" s="21" t="n"/>
      <c r="I3060" s="21" t="n"/>
      <c r="J3060" s="21" t="n"/>
      <c r="K3060" s="21" t="n"/>
      <c r="L3060" s="21" t="n"/>
      <c r="M3060" s="21" t="n"/>
      <c r="N3060" s="21" t="n"/>
    </row>
    <row r="3061" ht="14.25" customHeight="1" s="474">
      <c r="A3061" s="603" t="n"/>
      <c r="B3061" s="21" t="n"/>
      <c r="C3061" s="21" t="n"/>
      <c r="D3061" s="21" t="n"/>
      <c r="E3061" s="21" t="n"/>
      <c r="F3061" s="21" t="n"/>
      <c r="G3061" s="21" t="n"/>
      <c r="H3061" s="21" t="n"/>
      <c r="I3061" s="21" t="n"/>
      <c r="J3061" s="21" t="n"/>
      <c r="K3061" s="21" t="n"/>
      <c r="L3061" s="21" t="n"/>
      <c r="M3061" s="21" t="n"/>
      <c r="N3061" s="21" t="n"/>
    </row>
    <row r="3062" ht="14.25" customHeight="1" s="474">
      <c r="A3062" s="603" t="n"/>
      <c r="B3062" s="21" t="n"/>
      <c r="C3062" s="21" t="n"/>
      <c r="D3062" s="21" t="n"/>
      <c r="E3062" s="21" t="n"/>
      <c r="F3062" s="21" t="n"/>
      <c r="G3062" s="21" t="n"/>
      <c r="H3062" s="21" t="n"/>
      <c r="I3062" s="21" t="n"/>
      <c r="J3062" s="21" t="n"/>
      <c r="K3062" s="21" t="n"/>
      <c r="L3062" s="21" t="n"/>
      <c r="M3062" s="21" t="n"/>
      <c r="N3062" s="21" t="n"/>
    </row>
    <row r="3063" ht="14.25" customHeight="1" s="474">
      <c r="A3063" s="603" t="n"/>
      <c r="B3063" s="21" t="n"/>
      <c r="C3063" s="21" t="n"/>
      <c r="D3063" s="21" t="n"/>
      <c r="E3063" s="21" t="n"/>
      <c r="F3063" s="21" t="n"/>
      <c r="G3063" s="21" t="n"/>
      <c r="H3063" s="21" t="n"/>
      <c r="I3063" s="21" t="n"/>
      <c r="J3063" s="21" t="n"/>
      <c r="K3063" s="21" t="n"/>
      <c r="L3063" s="21" t="n"/>
      <c r="M3063" s="21" t="n"/>
      <c r="N3063" s="21" t="n"/>
    </row>
    <row r="3064" ht="14.25" customHeight="1" s="474">
      <c r="A3064" s="603" t="n"/>
      <c r="B3064" s="21" t="n"/>
      <c r="C3064" s="21" t="n"/>
      <c r="D3064" s="21" t="n"/>
      <c r="E3064" s="21" t="n"/>
      <c r="F3064" s="21" t="n"/>
      <c r="G3064" s="21" t="n"/>
      <c r="H3064" s="21" t="n"/>
      <c r="I3064" s="21" t="n"/>
      <c r="J3064" s="21" t="n"/>
      <c r="K3064" s="21" t="n"/>
      <c r="L3064" s="21" t="n"/>
      <c r="M3064" s="21" t="n"/>
      <c r="N3064" s="21" t="n"/>
    </row>
    <row r="3065" ht="14.25" customHeight="1" s="474">
      <c r="A3065" s="603" t="n"/>
      <c r="B3065" s="21" t="n"/>
      <c r="C3065" s="21" t="n"/>
      <c r="D3065" s="21" t="n"/>
      <c r="E3065" s="21" t="n"/>
      <c r="F3065" s="21" t="n"/>
      <c r="G3065" s="21" t="n"/>
      <c r="H3065" s="21" t="n"/>
      <c r="I3065" s="21" t="n"/>
      <c r="J3065" s="21" t="n"/>
      <c r="K3065" s="21" t="n"/>
      <c r="L3065" s="21" t="n"/>
      <c r="M3065" s="21" t="n"/>
      <c r="N3065" s="21" t="n"/>
    </row>
    <row r="3066" ht="14.25" customHeight="1" s="474">
      <c r="A3066" s="603" t="n"/>
      <c r="B3066" s="21" t="n"/>
      <c r="C3066" s="21" t="n"/>
      <c r="D3066" s="21" t="n"/>
      <c r="E3066" s="21" t="n"/>
      <c r="F3066" s="21" t="n"/>
      <c r="G3066" s="21" t="n"/>
      <c r="H3066" s="21" t="n"/>
      <c r="I3066" s="21" t="n"/>
      <c r="J3066" s="21" t="n"/>
      <c r="K3066" s="21" t="n"/>
      <c r="L3066" s="21" t="n"/>
      <c r="M3066" s="21" t="n"/>
      <c r="N3066" s="21" t="n"/>
    </row>
    <row r="3067" ht="14.25" customHeight="1" s="474">
      <c r="A3067" s="603" t="n"/>
      <c r="B3067" s="21" t="n"/>
      <c r="C3067" s="21" t="n"/>
      <c r="D3067" s="21" t="n"/>
      <c r="E3067" s="21" t="n"/>
      <c r="F3067" s="21" t="n"/>
      <c r="G3067" s="21" t="n"/>
      <c r="H3067" s="21" t="n"/>
      <c r="I3067" s="21" t="n"/>
      <c r="J3067" s="21" t="n"/>
      <c r="K3067" s="21" t="n"/>
      <c r="L3067" s="21" t="n"/>
      <c r="M3067" s="21" t="n"/>
      <c r="N3067" s="21" t="n"/>
    </row>
    <row r="3068" ht="14.25" customHeight="1" s="474">
      <c r="A3068" s="603" t="n"/>
      <c r="B3068" s="21" t="n"/>
      <c r="C3068" s="21" t="n"/>
      <c r="D3068" s="21" t="n"/>
      <c r="E3068" s="21" t="n"/>
      <c r="F3068" s="21" t="n"/>
      <c r="G3068" s="21" t="n"/>
      <c r="H3068" s="21" t="n"/>
      <c r="I3068" s="21" t="n"/>
      <c r="J3068" s="21" t="n"/>
      <c r="K3068" s="21" t="n"/>
      <c r="L3068" s="21" t="n"/>
      <c r="M3068" s="21" t="n"/>
      <c r="N3068" s="21" t="n"/>
    </row>
    <row r="3069" ht="14.25" customHeight="1" s="474">
      <c r="A3069" s="603" t="n"/>
      <c r="B3069" s="21" t="n"/>
      <c r="C3069" s="21" t="n"/>
      <c r="D3069" s="21" t="n"/>
      <c r="E3069" s="21" t="n"/>
      <c r="F3069" s="21" t="n"/>
      <c r="G3069" s="21" t="n"/>
      <c r="H3069" s="21" t="n"/>
      <c r="I3069" s="21" t="n"/>
      <c r="J3069" s="21" t="n"/>
      <c r="K3069" s="21" t="n"/>
      <c r="L3069" s="21" t="n"/>
      <c r="M3069" s="21" t="n"/>
      <c r="N3069" s="21" t="n"/>
    </row>
    <row r="3070" ht="14.25" customHeight="1" s="474">
      <c r="A3070" s="603" t="n"/>
      <c r="B3070" s="21" t="n"/>
      <c r="C3070" s="21" t="n"/>
      <c r="D3070" s="21" t="n"/>
      <c r="E3070" s="21" t="n"/>
      <c r="F3070" s="21" t="n"/>
      <c r="G3070" s="21" t="n"/>
      <c r="H3070" s="21" t="n"/>
      <c r="I3070" s="21" t="n"/>
      <c r="J3070" s="21" t="n"/>
      <c r="K3070" s="21" t="n"/>
      <c r="L3070" s="21" t="n"/>
      <c r="M3070" s="21" t="n"/>
      <c r="N3070" s="21" t="n"/>
    </row>
    <row r="3071" ht="14.25" customHeight="1" s="474">
      <c r="A3071" s="603" t="n"/>
      <c r="B3071" s="21" t="n"/>
      <c r="C3071" s="21" t="n"/>
      <c r="D3071" s="21" t="n"/>
      <c r="E3071" s="21" t="n"/>
      <c r="F3071" s="21" t="n"/>
      <c r="G3071" s="21" t="n"/>
      <c r="H3071" s="21" t="n"/>
      <c r="I3071" s="21" t="n"/>
      <c r="J3071" s="21" t="n"/>
      <c r="K3071" s="21" t="n"/>
      <c r="L3071" s="21" t="n"/>
      <c r="M3071" s="21" t="n"/>
      <c r="N3071" s="21" t="n"/>
    </row>
    <row r="3072" ht="14.25" customHeight="1" s="474">
      <c r="A3072" s="603" t="n"/>
      <c r="B3072" s="21" t="n"/>
      <c r="C3072" s="21" t="n"/>
      <c r="D3072" s="21" t="n"/>
      <c r="E3072" s="21" t="n"/>
      <c r="F3072" s="21" t="n"/>
      <c r="G3072" s="21" t="n"/>
      <c r="H3072" s="21" t="n"/>
      <c r="I3072" s="21" t="n"/>
      <c r="J3072" s="21" t="n"/>
      <c r="K3072" s="21" t="n"/>
      <c r="L3072" s="21" t="n"/>
      <c r="M3072" s="21" t="n"/>
      <c r="N3072" s="21" t="n"/>
    </row>
    <row r="3073" ht="14.25" customHeight="1" s="474">
      <c r="A3073" s="603" t="n"/>
      <c r="B3073" s="21" t="n"/>
      <c r="C3073" s="21" t="n"/>
      <c r="D3073" s="21" t="n"/>
      <c r="E3073" s="21" t="n"/>
      <c r="F3073" s="21" t="n"/>
      <c r="G3073" s="21" t="n"/>
      <c r="H3073" s="21" t="n"/>
      <c r="I3073" s="21" t="n"/>
      <c r="J3073" s="21" t="n"/>
      <c r="K3073" s="21" t="n"/>
      <c r="L3073" s="21" t="n"/>
      <c r="M3073" s="21" t="n"/>
      <c r="N3073" s="21" t="n"/>
    </row>
    <row r="3074" ht="14.25" customHeight="1" s="474">
      <c r="A3074" s="603" t="n"/>
      <c r="B3074" s="21" t="n"/>
      <c r="C3074" s="21" t="n"/>
      <c r="D3074" s="21" t="n"/>
      <c r="E3074" s="21" t="n"/>
      <c r="F3074" s="21" t="n"/>
      <c r="G3074" s="21" t="n"/>
      <c r="H3074" s="21" t="n"/>
      <c r="I3074" s="21" t="n"/>
      <c r="J3074" s="21" t="n"/>
      <c r="K3074" s="21" t="n"/>
      <c r="L3074" s="21" t="n"/>
      <c r="M3074" s="21" t="n"/>
      <c r="N3074" s="21" t="n"/>
    </row>
    <row r="3075" ht="14.25" customHeight="1" s="474">
      <c r="A3075" s="603" t="n"/>
      <c r="B3075" s="21" t="n"/>
      <c r="C3075" s="21" t="n"/>
      <c r="D3075" s="21" t="n"/>
      <c r="E3075" s="21" t="n"/>
      <c r="F3075" s="21" t="n"/>
      <c r="G3075" s="21" t="n"/>
      <c r="H3075" s="21" t="n"/>
      <c r="I3075" s="21" t="n"/>
      <c r="J3075" s="21" t="n"/>
      <c r="K3075" s="21" t="n"/>
      <c r="L3075" s="21" t="n"/>
      <c r="M3075" s="21" t="n"/>
      <c r="N3075" s="21" t="n"/>
    </row>
    <row r="3076" ht="14.25" customHeight="1" s="474">
      <c r="A3076" s="603" t="n"/>
      <c r="B3076" s="21" t="n"/>
      <c r="C3076" s="21" t="n"/>
      <c r="D3076" s="21" t="n"/>
      <c r="E3076" s="21" t="n"/>
      <c r="F3076" s="21" t="n"/>
      <c r="G3076" s="21" t="n"/>
      <c r="H3076" s="21" t="n"/>
      <c r="I3076" s="21" t="n"/>
      <c r="J3076" s="21" t="n"/>
      <c r="K3076" s="21" t="n"/>
      <c r="L3076" s="21" t="n"/>
      <c r="M3076" s="21" t="n"/>
      <c r="N3076" s="21" t="n"/>
    </row>
    <row r="3077" ht="14.25" customHeight="1" s="474">
      <c r="A3077" s="603" t="n"/>
      <c r="B3077" s="21" t="n"/>
      <c r="C3077" s="21" t="n"/>
      <c r="D3077" s="21" t="n"/>
      <c r="E3077" s="21" t="n"/>
      <c r="F3077" s="21" t="n"/>
      <c r="G3077" s="21" t="n"/>
      <c r="H3077" s="21" t="n"/>
      <c r="I3077" s="21" t="n"/>
      <c r="J3077" s="21" t="n"/>
      <c r="K3077" s="21" t="n"/>
      <c r="L3077" s="21" t="n"/>
      <c r="M3077" s="21" t="n"/>
      <c r="N3077" s="21" t="n"/>
    </row>
    <row r="3078" ht="14.25" customHeight="1" s="474">
      <c r="A3078" s="603" t="n"/>
      <c r="B3078" s="21" t="n"/>
      <c r="C3078" s="21" t="n"/>
      <c r="D3078" s="21" t="n"/>
      <c r="E3078" s="21" t="n"/>
      <c r="F3078" s="21" t="n"/>
      <c r="G3078" s="21" t="n"/>
      <c r="H3078" s="21" t="n"/>
      <c r="I3078" s="21" t="n"/>
      <c r="J3078" s="21" t="n"/>
      <c r="K3078" s="21" t="n"/>
      <c r="L3078" s="21" t="n"/>
      <c r="M3078" s="21" t="n"/>
      <c r="N3078" s="21" t="n"/>
    </row>
    <row r="3079" ht="14.25" customHeight="1" s="474">
      <c r="A3079" s="603" t="n"/>
      <c r="B3079" s="21" t="n"/>
      <c r="C3079" s="21" t="n"/>
      <c r="D3079" s="21" t="n"/>
      <c r="E3079" s="21" t="n"/>
      <c r="F3079" s="21" t="n"/>
      <c r="G3079" s="21" t="n"/>
      <c r="H3079" s="21" t="n"/>
      <c r="I3079" s="21" t="n"/>
      <c r="J3079" s="21" t="n"/>
      <c r="K3079" s="21" t="n"/>
      <c r="L3079" s="21" t="n"/>
      <c r="M3079" s="21" t="n"/>
      <c r="N3079" s="21" t="n"/>
    </row>
    <row r="3080" ht="14.25" customHeight="1" s="474">
      <c r="A3080" s="603" t="n"/>
      <c r="B3080" s="21" t="n"/>
      <c r="C3080" s="21" t="n"/>
      <c r="D3080" s="21" t="n"/>
      <c r="E3080" s="21" t="n"/>
      <c r="F3080" s="21" t="n"/>
      <c r="G3080" s="21" t="n"/>
      <c r="H3080" s="21" t="n"/>
      <c r="I3080" s="21" t="n"/>
      <c r="J3080" s="21" t="n"/>
      <c r="K3080" s="21" t="n"/>
      <c r="L3080" s="21" t="n"/>
      <c r="M3080" s="21" t="n"/>
      <c r="N3080" s="21" t="n"/>
    </row>
    <row r="3081" ht="14.25" customHeight="1" s="474">
      <c r="A3081" s="603" t="n"/>
      <c r="B3081" s="21" t="n"/>
      <c r="C3081" s="21" t="n"/>
      <c r="D3081" s="21" t="n"/>
      <c r="E3081" s="21" t="n"/>
      <c r="F3081" s="21" t="n"/>
      <c r="G3081" s="21" t="n"/>
      <c r="H3081" s="21" t="n"/>
      <c r="I3081" s="21" t="n"/>
      <c r="J3081" s="21" t="n"/>
      <c r="K3081" s="21" t="n"/>
      <c r="L3081" s="21" t="n"/>
      <c r="M3081" s="21" t="n"/>
      <c r="N3081" s="21" t="n"/>
    </row>
    <row r="3082" ht="14.25" customHeight="1" s="474">
      <c r="A3082" s="603" t="n"/>
      <c r="B3082" s="21" t="n"/>
      <c r="C3082" s="21" t="n"/>
      <c r="D3082" s="21" t="n"/>
      <c r="E3082" s="21" t="n"/>
      <c r="F3082" s="21" t="n"/>
      <c r="G3082" s="21" t="n"/>
      <c r="H3082" s="21" t="n"/>
      <c r="I3082" s="21" t="n"/>
      <c r="J3082" s="21" t="n"/>
      <c r="K3082" s="21" t="n"/>
      <c r="L3082" s="21" t="n"/>
      <c r="M3082" s="21" t="n"/>
      <c r="N3082" s="21" t="n"/>
    </row>
    <row r="3083" ht="14.25" customHeight="1" s="474">
      <c r="A3083" s="603" t="n"/>
      <c r="B3083" s="21" t="n"/>
      <c r="C3083" s="21" t="n"/>
      <c r="D3083" s="21" t="n"/>
      <c r="E3083" s="21" t="n"/>
      <c r="F3083" s="21" t="n"/>
      <c r="G3083" s="21" t="n"/>
      <c r="H3083" s="21" t="n"/>
      <c r="I3083" s="21" t="n"/>
      <c r="J3083" s="21" t="n"/>
      <c r="K3083" s="21" t="n"/>
      <c r="L3083" s="21" t="n"/>
      <c r="M3083" s="21" t="n"/>
      <c r="N3083" s="21" t="n"/>
    </row>
    <row r="3084" ht="14.25" customHeight="1" s="474">
      <c r="A3084" s="603" t="n"/>
      <c r="B3084" s="21" t="n"/>
      <c r="C3084" s="21" t="n"/>
      <c r="D3084" s="21" t="n"/>
      <c r="E3084" s="21" t="n"/>
      <c r="F3084" s="21" t="n"/>
      <c r="G3084" s="21" t="n"/>
      <c r="H3084" s="21" t="n"/>
      <c r="I3084" s="21" t="n"/>
      <c r="J3084" s="21" t="n"/>
      <c r="K3084" s="21" t="n"/>
      <c r="L3084" s="21" t="n"/>
      <c r="M3084" s="21" t="n"/>
      <c r="N3084" s="21" t="n"/>
    </row>
    <row r="3085" ht="14.25" customHeight="1" s="474">
      <c r="A3085" s="603" t="n"/>
      <c r="B3085" s="21" t="n"/>
      <c r="C3085" s="21" t="n"/>
      <c r="D3085" s="21" t="n"/>
      <c r="E3085" s="21" t="n"/>
      <c r="F3085" s="21" t="n"/>
      <c r="G3085" s="21" t="n"/>
      <c r="H3085" s="21" t="n"/>
      <c r="I3085" s="21" t="n"/>
      <c r="J3085" s="21" t="n"/>
      <c r="K3085" s="21" t="n"/>
      <c r="L3085" s="21" t="n"/>
      <c r="M3085" s="21" t="n"/>
      <c r="N3085" s="21" t="n"/>
    </row>
    <row r="3086" ht="14.25" customHeight="1" s="474">
      <c r="A3086" s="603" t="n"/>
      <c r="B3086" s="21" t="n"/>
      <c r="C3086" s="21" t="n"/>
      <c r="D3086" s="21" t="n"/>
      <c r="E3086" s="21" t="n"/>
      <c r="F3086" s="21" t="n"/>
      <c r="G3086" s="21" t="n"/>
      <c r="H3086" s="21" t="n"/>
      <c r="I3086" s="21" t="n"/>
      <c r="J3086" s="21" t="n"/>
      <c r="K3086" s="21" t="n"/>
      <c r="L3086" s="21" t="n"/>
      <c r="M3086" s="21" t="n"/>
      <c r="N3086" s="21" t="n"/>
    </row>
    <row r="3087" ht="14.25" customHeight="1" s="474">
      <c r="A3087" s="603" t="n"/>
      <c r="B3087" s="21" t="n"/>
      <c r="C3087" s="21" t="n"/>
      <c r="D3087" s="21" t="n"/>
      <c r="E3087" s="21" t="n"/>
      <c r="F3087" s="21" t="n"/>
      <c r="G3087" s="21" t="n"/>
      <c r="H3087" s="21" t="n"/>
      <c r="I3087" s="21" t="n"/>
      <c r="J3087" s="21" t="n"/>
      <c r="K3087" s="21" t="n"/>
      <c r="L3087" s="21" t="n"/>
      <c r="M3087" s="21" t="n"/>
      <c r="N3087" s="21" t="n"/>
    </row>
    <row r="3088" ht="14.25" customHeight="1" s="474">
      <c r="A3088" s="603" t="n"/>
      <c r="B3088" s="21" t="n"/>
      <c r="C3088" s="21" t="n"/>
      <c r="D3088" s="21" t="n"/>
      <c r="E3088" s="21" t="n"/>
      <c r="F3088" s="21" t="n"/>
      <c r="G3088" s="21" t="n"/>
      <c r="H3088" s="21" t="n"/>
      <c r="I3088" s="21" t="n"/>
      <c r="J3088" s="21" t="n"/>
      <c r="K3088" s="21" t="n"/>
      <c r="L3088" s="21" t="n"/>
      <c r="M3088" s="21" t="n"/>
      <c r="N3088" s="21" t="n"/>
    </row>
    <row r="3089" ht="14.25" customHeight="1" s="474">
      <c r="A3089" s="603" t="n"/>
      <c r="B3089" s="21" t="n"/>
      <c r="C3089" s="21" t="n"/>
      <c r="D3089" s="21" t="n"/>
      <c r="E3089" s="21" t="n"/>
      <c r="F3089" s="21" t="n"/>
      <c r="G3089" s="21" t="n"/>
      <c r="H3089" s="21" t="n"/>
      <c r="I3089" s="21" t="n"/>
      <c r="J3089" s="21" t="n"/>
      <c r="K3089" s="21" t="n"/>
      <c r="L3089" s="21" t="n"/>
      <c r="M3089" s="21" t="n"/>
      <c r="N3089" s="21" t="n"/>
    </row>
    <row r="3090" ht="14.25" customHeight="1" s="474">
      <c r="A3090" s="603" t="n"/>
      <c r="B3090" s="21" t="n"/>
      <c r="C3090" s="21" t="n"/>
      <c r="D3090" s="21" t="n"/>
      <c r="E3090" s="21" t="n"/>
      <c r="F3090" s="21" t="n"/>
      <c r="G3090" s="21" t="n"/>
      <c r="H3090" s="21" t="n"/>
      <c r="I3090" s="21" t="n"/>
      <c r="J3090" s="21" t="n"/>
      <c r="K3090" s="21" t="n"/>
      <c r="L3090" s="21" t="n"/>
      <c r="M3090" s="21" t="n"/>
      <c r="N3090" s="21" t="n"/>
    </row>
    <row r="3091" ht="14.25" customHeight="1" s="474">
      <c r="A3091" s="603" t="n"/>
      <c r="B3091" s="21" t="n"/>
      <c r="C3091" s="21" t="n"/>
      <c r="D3091" s="21" t="n"/>
      <c r="E3091" s="21" t="n"/>
      <c r="F3091" s="21" t="n"/>
      <c r="G3091" s="21" t="n"/>
      <c r="H3091" s="21" t="n"/>
      <c r="I3091" s="21" t="n"/>
      <c r="J3091" s="21" t="n"/>
      <c r="K3091" s="21" t="n"/>
      <c r="L3091" s="21" t="n"/>
      <c r="M3091" s="21" t="n"/>
      <c r="N3091" s="21" t="n"/>
    </row>
    <row r="3092" ht="14.25" customHeight="1" s="474">
      <c r="A3092" s="603" t="n"/>
      <c r="B3092" s="21" t="n"/>
      <c r="C3092" s="21" t="n"/>
      <c r="D3092" s="21" t="n"/>
      <c r="E3092" s="21" t="n"/>
      <c r="F3092" s="21" t="n"/>
      <c r="G3092" s="21" t="n"/>
      <c r="H3092" s="21" t="n"/>
      <c r="I3092" s="21" t="n"/>
      <c r="J3092" s="21" t="n"/>
      <c r="K3092" s="21" t="n"/>
      <c r="L3092" s="21" t="n"/>
      <c r="M3092" s="21" t="n"/>
      <c r="N3092" s="21" t="n"/>
    </row>
    <row r="3093" ht="14.25" customHeight="1" s="474">
      <c r="A3093" s="603" t="n"/>
      <c r="B3093" s="21" t="n"/>
      <c r="C3093" s="21" t="n"/>
      <c r="D3093" s="21" t="n"/>
      <c r="E3093" s="21" t="n"/>
      <c r="F3093" s="21" t="n"/>
      <c r="G3093" s="21" t="n"/>
      <c r="H3093" s="21" t="n"/>
      <c r="I3093" s="21" t="n"/>
      <c r="J3093" s="21" t="n"/>
      <c r="K3093" s="21" t="n"/>
      <c r="L3093" s="21" t="n"/>
      <c r="M3093" s="21" t="n"/>
      <c r="N3093" s="21" t="n"/>
    </row>
    <row r="3094" ht="14.25" customHeight="1" s="474">
      <c r="A3094" s="603" t="n"/>
      <c r="B3094" s="21" t="n"/>
      <c r="C3094" s="21" t="n"/>
      <c r="D3094" s="21" t="n"/>
      <c r="E3094" s="21" t="n"/>
      <c r="F3094" s="21" t="n"/>
      <c r="G3094" s="21" t="n"/>
      <c r="H3094" s="21" t="n"/>
      <c r="I3094" s="21" t="n"/>
      <c r="J3094" s="21" t="n"/>
      <c r="K3094" s="21" t="n"/>
      <c r="L3094" s="21" t="n"/>
      <c r="M3094" s="21" t="n"/>
      <c r="N3094" s="21" t="n"/>
    </row>
    <row r="3095" ht="14.25" customHeight="1" s="474">
      <c r="A3095" s="603" t="n"/>
      <c r="B3095" s="21" t="n"/>
      <c r="C3095" s="21" t="n"/>
      <c r="D3095" s="21" t="n"/>
      <c r="E3095" s="21" t="n"/>
      <c r="F3095" s="21" t="n"/>
      <c r="G3095" s="21" t="n"/>
      <c r="H3095" s="21" t="n"/>
      <c r="I3095" s="21" t="n"/>
      <c r="J3095" s="21" t="n"/>
      <c r="K3095" s="21" t="n"/>
      <c r="L3095" s="21" t="n"/>
      <c r="M3095" s="21" t="n"/>
      <c r="N3095" s="21" t="n"/>
    </row>
    <row r="3096" ht="14.25" customHeight="1" s="474">
      <c r="A3096" s="603" t="n"/>
      <c r="B3096" s="21" t="n"/>
      <c r="C3096" s="21" t="n"/>
      <c r="D3096" s="21" t="n"/>
      <c r="E3096" s="21" t="n"/>
      <c r="F3096" s="21" t="n"/>
      <c r="G3096" s="21" t="n"/>
      <c r="H3096" s="21" t="n"/>
      <c r="I3096" s="21" t="n"/>
      <c r="J3096" s="21" t="n"/>
      <c r="K3096" s="21" t="n"/>
      <c r="L3096" s="21" t="n"/>
      <c r="M3096" s="21" t="n"/>
      <c r="N3096" s="21" t="n"/>
    </row>
    <row r="3097" ht="14.25" customHeight="1" s="474">
      <c r="A3097" s="603" t="n"/>
      <c r="B3097" s="21" t="n"/>
      <c r="C3097" s="21" t="n"/>
      <c r="D3097" s="21" t="n"/>
      <c r="E3097" s="21" t="n"/>
      <c r="F3097" s="21" t="n"/>
      <c r="G3097" s="21" t="n"/>
      <c r="H3097" s="21" t="n"/>
      <c r="I3097" s="21" t="n"/>
      <c r="J3097" s="21" t="n"/>
      <c r="K3097" s="21" t="n"/>
      <c r="L3097" s="21" t="n"/>
      <c r="M3097" s="21" t="n"/>
      <c r="N3097" s="21" t="n"/>
    </row>
    <row r="3098" ht="14.25" customHeight="1" s="474">
      <c r="A3098" s="603" t="n"/>
      <c r="B3098" s="21" t="n"/>
      <c r="C3098" s="21" t="n"/>
      <c r="D3098" s="21" t="n"/>
      <c r="E3098" s="21" t="n"/>
      <c r="F3098" s="21" t="n"/>
      <c r="G3098" s="21" t="n"/>
      <c r="H3098" s="21" t="n"/>
      <c r="I3098" s="21" t="n"/>
      <c r="J3098" s="21" t="n"/>
      <c r="K3098" s="21" t="n"/>
      <c r="L3098" s="21" t="n"/>
      <c r="M3098" s="21" t="n"/>
      <c r="N3098" s="21" t="n"/>
    </row>
    <row r="3099" ht="14.25" customHeight="1" s="474">
      <c r="A3099" s="603" t="n"/>
      <c r="B3099" s="21" t="n"/>
      <c r="C3099" s="21" t="n"/>
      <c r="D3099" s="21" t="n"/>
      <c r="E3099" s="21" t="n"/>
      <c r="F3099" s="21" t="n"/>
      <c r="G3099" s="21" t="n"/>
      <c r="H3099" s="21" t="n"/>
      <c r="I3099" s="21" t="n"/>
      <c r="J3099" s="21" t="n"/>
      <c r="K3099" s="21" t="n"/>
      <c r="L3099" s="21" t="n"/>
      <c r="M3099" s="21" t="n"/>
      <c r="N3099" s="21" t="n"/>
    </row>
    <row r="3100" ht="14.25" customHeight="1" s="474">
      <c r="A3100" s="603" t="n"/>
      <c r="B3100" s="21" t="n"/>
      <c r="C3100" s="21" t="n"/>
      <c r="D3100" s="21" t="n"/>
      <c r="E3100" s="21" t="n"/>
      <c r="F3100" s="21" t="n"/>
      <c r="G3100" s="21" t="n"/>
      <c r="H3100" s="21" t="n"/>
      <c r="I3100" s="21" t="n"/>
      <c r="J3100" s="21" t="n"/>
      <c r="K3100" s="21" t="n"/>
      <c r="L3100" s="21" t="n"/>
      <c r="M3100" s="21" t="n"/>
      <c r="N3100" s="21" t="n"/>
    </row>
    <row r="3101" ht="14.25" customHeight="1" s="474">
      <c r="A3101" s="603" t="n"/>
      <c r="B3101" s="21" t="n"/>
      <c r="C3101" s="21" t="n"/>
      <c r="D3101" s="21" t="n"/>
      <c r="E3101" s="21" t="n"/>
      <c r="F3101" s="21" t="n"/>
      <c r="G3101" s="21" t="n"/>
      <c r="H3101" s="21" t="n"/>
      <c r="I3101" s="21" t="n"/>
      <c r="J3101" s="21" t="n"/>
      <c r="K3101" s="21" t="n"/>
      <c r="L3101" s="21" t="n"/>
      <c r="M3101" s="21" t="n"/>
      <c r="N3101" s="21" t="n"/>
    </row>
    <row r="3102" ht="14.25" customHeight="1" s="474">
      <c r="A3102" s="603" t="n"/>
      <c r="B3102" s="21" t="n"/>
      <c r="C3102" s="21" t="n"/>
      <c r="D3102" s="21" t="n"/>
      <c r="E3102" s="21" t="n"/>
      <c r="F3102" s="21" t="n"/>
      <c r="G3102" s="21" t="n"/>
      <c r="H3102" s="21" t="n"/>
      <c r="I3102" s="21" t="n"/>
      <c r="J3102" s="21" t="n"/>
      <c r="K3102" s="21" t="n"/>
      <c r="L3102" s="21" t="n"/>
      <c r="M3102" s="21" t="n"/>
      <c r="N3102" s="21" t="n"/>
    </row>
    <row r="3103" ht="14.25" customHeight="1" s="474">
      <c r="A3103" s="603" t="n"/>
      <c r="B3103" s="21" t="n"/>
      <c r="C3103" s="21" t="n"/>
      <c r="D3103" s="21" t="n"/>
      <c r="E3103" s="21" t="n"/>
      <c r="F3103" s="21" t="n"/>
      <c r="G3103" s="21" t="n"/>
      <c r="H3103" s="21" t="n"/>
      <c r="I3103" s="21" t="n"/>
      <c r="J3103" s="21" t="n"/>
      <c r="K3103" s="21" t="n"/>
      <c r="L3103" s="21" t="n"/>
      <c r="M3103" s="21" t="n"/>
      <c r="N3103" s="21" t="n"/>
    </row>
    <row r="3104" ht="14.25" customHeight="1" s="474">
      <c r="A3104" s="603" t="n"/>
      <c r="B3104" s="21" t="n"/>
      <c r="C3104" s="21" t="n"/>
      <c r="D3104" s="21" t="n"/>
      <c r="E3104" s="21" t="n"/>
      <c r="F3104" s="21" t="n"/>
      <c r="G3104" s="21" t="n"/>
      <c r="H3104" s="21" t="n"/>
      <c r="I3104" s="21" t="n"/>
      <c r="J3104" s="21" t="n"/>
      <c r="K3104" s="21" t="n"/>
      <c r="L3104" s="21" t="n"/>
      <c r="M3104" s="21" t="n"/>
      <c r="N3104" s="21" t="n"/>
    </row>
    <row r="3105" ht="14.25" customHeight="1" s="474">
      <c r="A3105" s="603" t="n"/>
      <c r="B3105" s="21" t="n"/>
      <c r="C3105" s="21" t="n"/>
      <c r="D3105" s="21" t="n"/>
      <c r="E3105" s="21" t="n"/>
      <c r="F3105" s="21" t="n"/>
      <c r="G3105" s="21" t="n"/>
      <c r="H3105" s="21" t="n"/>
      <c r="I3105" s="21" t="n"/>
      <c r="J3105" s="21" t="n"/>
      <c r="K3105" s="21" t="n"/>
      <c r="L3105" s="21" t="n"/>
      <c r="M3105" s="21" t="n"/>
      <c r="N3105" s="21" t="n"/>
    </row>
    <row r="3106" ht="14.25" customHeight="1" s="474">
      <c r="A3106" s="603" t="n"/>
      <c r="B3106" s="21" t="n"/>
      <c r="C3106" s="21" t="n"/>
      <c r="D3106" s="21" t="n"/>
      <c r="E3106" s="21" t="n"/>
      <c r="F3106" s="21" t="n"/>
      <c r="G3106" s="21" t="n"/>
      <c r="H3106" s="21" t="n"/>
      <c r="I3106" s="21" t="n"/>
      <c r="J3106" s="21" t="n"/>
      <c r="K3106" s="21" t="n"/>
      <c r="L3106" s="21" t="n"/>
      <c r="M3106" s="21" t="n"/>
      <c r="N3106" s="21" t="n"/>
    </row>
    <row r="3107" ht="14.25" customHeight="1" s="474">
      <c r="A3107" s="603" t="n"/>
      <c r="B3107" s="21" t="n"/>
      <c r="C3107" s="21" t="n"/>
      <c r="D3107" s="21" t="n"/>
      <c r="E3107" s="21" t="n"/>
      <c r="F3107" s="21" t="n"/>
      <c r="G3107" s="21" t="n"/>
      <c r="H3107" s="21" t="n"/>
      <c r="I3107" s="21" t="n"/>
      <c r="J3107" s="21" t="n"/>
      <c r="K3107" s="21" t="n"/>
      <c r="L3107" s="21" t="n"/>
      <c r="M3107" s="21" t="n"/>
      <c r="N3107" s="21" t="n"/>
    </row>
    <row r="3108" ht="14.25" customHeight="1" s="474">
      <c r="A3108" s="603" t="n"/>
      <c r="B3108" s="21" t="n"/>
      <c r="C3108" s="21" t="n"/>
      <c r="D3108" s="21" t="n"/>
      <c r="E3108" s="21" t="n"/>
      <c r="F3108" s="21" t="n"/>
      <c r="G3108" s="21" t="n"/>
      <c r="H3108" s="21" t="n"/>
      <c r="I3108" s="21" t="n"/>
      <c r="J3108" s="21" t="n"/>
      <c r="K3108" s="21" t="n"/>
      <c r="L3108" s="21" t="n"/>
      <c r="M3108" s="21" t="n"/>
      <c r="N3108" s="21" t="n"/>
    </row>
    <row r="3109" ht="14.25" customHeight="1" s="474">
      <c r="A3109" s="603" t="n"/>
      <c r="B3109" s="21" t="n"/>
      <c r="C3109" s="21" t="n"/>
      <c r="D3109" s="21" t="n"/>
      <c r="E3109" s="21" t="n"/>
      <c r="F3109" s="21" t="n"/>
      <c r="G3109" s="21" t="n"/>
      <c r="H3109" s="21" t="n"/>
      <c r="I3109" s="21" t="n"/>
      <c r="J3109" s="21" t="n"/>
      <c r="K3109" s="21" t="n"/>
      <c r="L3109" s="21" t="n"/>
      <c r="M3109" s="21" t="n"/>
      <c r="N3109" s="21" t="n"/>
    </row>
    <row r="3110" ht="14.25" customHeight="1" s="474">
      <c r="A3110" s="603" t="n"/>
      <c r="B3110" s="21" t="n"/>
      <c r="C3110" s="21" t="n"/>
      <c r="D3110" s="21" t="n"/>
      <c r="E3110" s="21" t="n"/>
      <c r="F3110" s="21" t="n"/>
      <c r="G3110" s="21" t="n"/>
      <c r="H3110" s="21" t="n"/>
      <c r="I3110" s="21" t="n"/>
      <c r="J3110" s="21" t="n"/>
      <c r="K3110" s="21" t="n"/>
      <c r="L3110" s="21" t="n"/>
      <c r="M3110" s="21" t="n"/>
      <c r="N3110" s="21" t="n"/>
    </row>
    <row r="3111" ht="14.25" customHeight="1" s="474">
      <c r="A3111" s="603" t="n"/>
      <c r="B3111" s="21" t="n"/>
      <c r="C3111" s="21" t="n"/>
      <c r="D3111" s="21" t="n"/>
      <c r="E3111" s="21" t="n"/>
      <c r="F3111" s="21" t="n"/>
      <c r="G3111" s="21" t="n"/>
      <c r="H3111" s="21" t="n"/>
      <c r="I3111" s="21" t="n"/>
      <c r="J3111" s="21" t="n"/>
      <c r="K3111" s="21" t="n"/>
      <c r="L3111" s="21" t="n"/>
      <c r="M3111" s="21" t="n"/>
      <c r="N3111" s="21" t="n"/>
    </row>
    <row r="3112" ht="14.25" customHeight="1" s="474">
      <c r="A3112" s="603" t="n"/>
      <c r="B3112" s="21" t="n"/>
      <c r="C3112" s="21" t="n"/>
      <c r="D3112" s="21" t="n"/>
      <c r="E3112" s="21" t="n"/>
      <c r="F3112" s="21" t="n"/>
      <c r="G3112" s="21" t="n"/>
      <c r="H3112" s="21" t="n"/>
      <c r="I3112" s="21" t="n"/>
      <c r="J3112" s="21" t="n"/>
      <c r="K3112" s="21" t="n"/>
      <c r="L3112" s="21" t="n"/>
      <c r="M3112" s="21" t="n"/>
      <c r="N3112" s="21" t="n"/>
    </row>
    <row r="3113" ht="14.25" customHeight="1" s="474">
      <c r="A3113" s="603" t="n"/>
      <c r="B3113" s="21" t="n"/>
      <c r="C3113" s="21" t="n"/>
      <c r="D3113" s="21" t="n"/>
      <c r="E3113" s="21" t="n"/>
      <c r="F3113" s="21" t="n"/>
      <c r="G3113" s="21" t="n"/>
      <c r="H3113" s="21" t="n"/>
      <c r="I3113" s="21" t="n"/>
      <c r="J3113" s="21" t="n"/>
      <c r="K3113" s="21" t="n"/>
      <c r="L3113" s="21" t="n"/>
      <c r="M3113" s="21" t="n"/>
      <c r="N3113" s="21" t="n"/>
    </row>
    <row r="3114" ht="14.25" customHeight="1" s="474">
      <c r="A3114" s="603" t="n"/>
      <c r="B3114" s="21" t="n"/>
      <c r="C3114" s="21" t="n"/>
      <c r="D3114" s="21" t="n"/>
      <c r="E3114" s="21" t="n"/>
      <c r="F3114" s="21" t="n"/>
      <c r="G3114" s="21" t="n"/>
      <c r="H3114" s="21" t="n"/>
      <c r="I3114" s="21" t="n"/>
      <c r="J3114" s="21" t="n"/>
      <c r="K3114" s="21" t="n"/>
      <c r="L3114" s="21" t="n"/>
      <c r="M3114" s="21" t="n"/>
      <c r="N3114" s="21" t="n"/>
    </row>
    <row r="3115" ht="14.25" customHeight="1" s="474">
      <c r="A3115" s="603" t="n"/>
      <c r="B3115" s="21" t="n"/>
      <c r="C3115" s="21" t="n"/>
      <c r="D3115" s="21" t="n"/>
      <c r="E3115" s="21" t="n"/>
      <c r="F3115" s="21" t="n"/>
      <c r="G3115" s="21" t="n"/>
      <c r="H3115" s="21" t="n"/>
      <c r="I3115" s="21" t="n"/>
      <c r="J3115" s="21" t="n"/>
      <c r="K3115" s="21" t="n"/>
      <c r="L3115" s="21" t="n"/>
      <c r="M3115" s="21" t="n"/>
      <c r="N3115" s="21" t="n"/>
    </row>
    <row r="3116" ht="14.25" customHeight="1" s="474">
      <c r="A3116" s="603" t="n"/>
      <c r="B3116" s="21" t="n"/>
      <c r="C3116" s="21" t="n"/>
      <c r="D3116" s="21" t="n"/>
      <c r="E3116" s="21" t="n"/>
      <c r="F3116" s="21" t="n"/>
      <c r="G3116" s="21" t="n"/>
      <c r="H3116" s="21" t="n"/>
      <c r="I3116" s="21" t="n"/>
      <c r="J3116" s="21" t="n"/>
      <c r="K3116" s="21" t="n"/>
      <c r="L3116" s="21" t="n"/>
      <c r="M3116" s="21" t="n"/>
      <c r="N3116" s="21" t="n"/>
    </row>
    <row r="3117" ht="14.25" customHeight="1" s="474">
      <c r="A3117" s="603" t="n"/>
      <c r="B3117" s="21" t="n"/>
      <c r="C3117" s="21" t="n"/>
      <c r="D3117" s="21" t="n"/>
      <c r="E3117" s="21" t="n"/>
      <c r="F3117" s="21" t="n"/>
      <c r="G3117" s="21" t="n"/>
      <c r="H3117" s="21" t="n"/>
      <c r="I3117" s="21" t="n"/>
      <c r="J3117" s="21" t="n"/>
      <c r="K3117" s="21" t="n"/>
      <c r="L3117" s="21" t="n"/>
      <c r="M3117" s="21" t="n"/>
      <c r="N3117" s="21" t="n"/>
    </row>
    <row r="3118" ht="14.25" customHeight="1" s="474">
      <c r="A3118" s="603" t="n"/>
      <c r="B3118" s="21" t="n"/>
      <c r="C3118" s="21" t="n"/>
      <c r="D3118" s="21" t="n"/>
      <c r="E3118" s="21" t="n"/>
      <c r="F3118" s="21" t="n"/>
      <c r="G3118" s="21" t="n"/>
      <c r="H3118" s="21" t="n"/>
      <c r="I3118" s="21" t="n"/>
      <c r="J3118" s="21" t="n"/>
      <c r="K3118" s="21" t="n"/>
      <c r="L3118" s="21" t="n"/>
      <c r="M3118" s="21" t="n"/>
      <c r="N3118" s="21" t="n"/>
    </row>
    <row r="3119" ht="14.25" customHeight="1" s="474">
      <c r="A3119" s="603" t="n"/>
      <c r="B3119" s="21" t="n"/>
      <c r="C3119" s="21" t="n"/>
      <c r="D3119" s="21" t="n"/>
      <c r="E3119" s="21" t="n"/>
      <c r="F3119" s="21" t="n"/>
      <c r="G3119" s="21" t="n"/>
      <c r="H3119" s="21" t="n"/>
      <c r="I3119" s="21" t="n"/>
      <c r="J3119" s="21" t="n"/>
      <c r="K3119" s="21" t="n"/>
      <c r="L3119" s="21" t="n"/>
      <c r="M3119" s="21" t="n"/>
      <c r="N3119" s="21" t="n"/>
    </row>
    <row r="3120" ht="14.25" customHeight="1" s="474">
      <c r="A3120" s="603" t="n"/>
      <c r="B3120" s="21" t="n"/>
      <c r="C3120" s="21" t="n"/>
      <c r="D3120" s="21" t="n"/>
      <c r="E3120" s="21" t="n"/>
      <c r="F3120" s="21" t="n"/>
      <c r="G3120" s="21" t="n"/>
      <c r="H3120" s="21" t="n"/>
      <c r="I3120" s="21" t="n"/>
      <c r="J3120" s="21" t="n"/>
      <c r="K3120" s="21" t="n"/>
      <c r="L3120" s="21" t="n"/>
      <c r="M3120" s="21" t="n"/>
      <c r="N3120" s="21" t="n"/>
    </row>
    <row r="3121" ht="14.25" customHeight="1" s="474">
      <c r="A3121" s="603" t="n"/>
      <c r="B3121" s="21" t="n"/>
      <c r="C3121" s="21" t="n"/>
      <c r="D3121" s="21" t="n"/>
      <c r="E3121" s="21" t="n"/>
      <c r="F3121" s="21" t="n"/>
      <c r="G3121" s="21" t="n"/>
      <c r="H3121" s="21" t="n"/>
      <c r="I3121" s="21" t="n"/>
      <c r="J3121" s="21" t="n"/>
      <c r="K3121" s="21" t="n"/>
      <c r="L3121" s="21" t="n"/>
      <c r="M3121" s="21" t="n"/>
      <c r="N3121" s="21" t="n"/>
    </row>
    <row r="3122" ht="14.25" customHeight="1" s="474">
      <c r="A3122" s="603" t="n"/>
      <c r="B3122" s="21" t="n"/>
      <c r="C3122" s="21" t="n"/>
      <c r="D3122" s="21" t="n"/>
      <c r="E3122" s="21" t="n"/>
      <c r="F3122" s="21" t="n"/>
      <c r="G3122" s="21" t="n"/>
      <c r="H3122" s="21" t="n"/>
      <c r="I3122" s="21" t="n"/>
      <c r="J3122" s="21" t="n"/>
      <c r="K3122" s="21" t="n"/>
      <c r="L3122" s="21" t="n"/>
      <c r="M3122" s="21" t="n"/>
      <c r="N3122" s="21" t="n"/>
    </row>
    <row r="3123" ht="14.25" customHeight="1" s="474">
      <c r="A3123" s="603" t="n"/>
      <c r="B3123" s="21" t="n"/>
      <c r="C3123" s="21" t="n"/>
      <c r="D3123" s="21" t="n"/>
      <c r="E3123" s="21" t="n"/>
      <c r="F3123" s="21" t="n"/>
      <c r="G3123" s="21" t="n"/>
      <c r="H3123" s="21" t="n"/>
      <c r="I3123" s="21" t="n"/>
      <c r="J3123" s="21" t="n"/>
      <c r="K3123" s="21" t="n"/>
      <c r="L3123" s="21" t="n"/>
      <c r="M3123" s="21" t="n"/>
      <c r="N3123" s="21" t="n"/>
    </row>
    <row r="3124" ht="14.25" customHeight="1" s="474">
      <c r="A3124" s="603" t="n"/>
      <c r="B3124" s="21" t="n"/>
      <c r="C3124" s="21" t="n"/>
      <c r="D3124" s="21" t="n"/>
      <c r="E3124" s="21" t="n"/>
      <c r="F3124" s="21" t="n"/>
      <c r="G3124" s="21" t="n"/>
      <c r="H3124" s="21" t="n"/>
      <c r="I3124" s="21" t="n"/>
      <c r="J3124" s="21" t="n"/>
      <c r="K3124" s="21" t="n"/>
      <c r="L3124" s="21" t="n"/>
      <c r="M3124" s="21" t="n"/>
      <c r="N3124" s="21" t="n"/>
    </row>
    <row r="3125" ht="14.25" customHeight="1" s="474">
      <c r="A3125" s="603" t="n"/>
      <c r="B3125" s="21" t="n"/>
      <c r="C3125" s="21" t="n"/>
      <c r="D3125" s="21" t="n"/>
      <c r="E3125" s="21" t="n"/>
      <c r="F3125" s="21" t="n"/>
      <c r="G3125" s="21" t="n"/>
      <c r="H3125" s="21" t="n"/>
      <c r="I3125" s="21" t="n"/>
      <c r="J3125" s="21" t="n"/>
      <c r="K3125" s="21" t="n"/>
      <c r="L3125" s="21" t="n"/>
      <c r="M3125" s="21" t="n"/>
      <c r="N3125" s="21" t="n"/>
    </row>
    <row r="3126" ht="14.25" customHeight="1" s="474">
      <c r="A3126" s="603" t="n"/>
      <c r="B3126" s="21" t="n"/>
      <c r="C3126" s="21" t="n"/>
      <c r="D3126" s="21" t="n"/>
      <c r="E3126" s="21" t="n"/>
      <c r="F3126" s="21" t="n"/>
      <c r="G3126" s="21" t="n"/>
      <c r="H3126" s="21" t="n"/>
      <c r="I3126" s="21" t="n"/>
      <c r="J3126" s="21" t="n"/>
      <c r="K3126" s="21" t="n"/>
      <c r="L3126" s="21" t="n"/>
      <c r="M3126" s="21" t="n"/>
      <c r="N3126" s="21" t="n"/>
    </row>
    <row r="3127" ht="14.25" customHeight="1" s="474">
      <c r="A3127" s="603" t="n"/>
      <c r="B3127" s="21" t="n"/>
      <c r="C3127" s="21" t="n"/>
      <c r="D3127" s="21" t="n"/>
      <c r="E3127" s="21" t="n"/>
      <c r="F3127" s="21" t="n"/>
      <c r="G3127" s="21" t="n"/>
      <c r="H3127" s="21" t="n"/>
      <c r="I3127" s="21" t="n"/>
      <c r="J3127" s="21" t="n"/>
      <c r="K3127" s="21" t="n"/>
      <c r="L3127" s="21" t="n"/>
      <c r="M3127" s="21" t="n"/>
      <c r="N3127" s="21" t="n"/>
    </row>
    <row r="3128" ht="14.25" customHeight="1" s="474">
      <c r="A3128" s="603" t="n"/>
      <c r="B3128" s="21" t="n"/>
      <c r="C3128" s="21" t="n"/>
      <c r="D3128" s="21" t="n"/>
      <c r="E3128" s="21" t="n"/>
      <c r="F3128" s="21" t="n"/>
      <c r="G3128" s="21" t="n"/>
      <c r="H3128" s="21" t="n"/>
      <c r="I3128" s="21" t="n"/>
      <c r="J3128" s="21" t="n"/>
      <c r="K3128" s="21" t="n"/>
      <c r="L3128" s="21" t="n"/>
      <c r="M3128" s="21" t="n"/>
      <c r="N3128" s="21" t="n"/>
    </row>
    <row r="3129" ht="14.25" customHeight="1" s="474">
      <c r="A3129" s="603" t="n"/>
      <c r="B3129" s="21" t="n"/>
      <c r="C3129" s="21" t="n"/>
      <c r="D3129" s="21" t="n"/>
      <c r="E3129" s="21" t="n"/>
      <c r="F3129" s="21" t="n"/>
      <c r="G3129" s="21" t="n"/>
      <c r="H3129" s="21" t="n"/>
      <c r="I3129" s="21" t="n"/>
      <c r="J3129" s="21" t="n"/>
      <c r="K3129" s="21" t="n"/>
      <c r="L3129" s="21" t="n"/>
      <c r="M3129" s="21" t="n"/>
      <c r="N3129" s="21" t="n"/>
    </row>
    <row r="3130" ht="14.25" customHeight="1" s="474">
      <c r="A3130" s="603" t="n"/>
      <c r="B3130" s="21" t="n"/>
      <c r="C3130" s="21" t="n"/>
      <c r="D3130" s="21" t="n"/>
      <c r="E3130" s="21" t="n"/>
      <c r="F3130" s="21" t="n"/>
      <c r="G3130" s="21" t="n"/>
      <c r="H3130" s="21" t="n"/>
      <c r="I3130" s="21" t="n"/>
      <c r="J3130" s="21" t="n"/>
      <c r="K3130" s="21" t="n"/>
      <c r="L3130" s="21" t="n"/>
      <c r="M3130" s="21" t="n"/>
      <c r="N3130" s="21" t="n"/>
    </row>
    <row r="3131" ht="14.25" customHeight="1" s="474">
      <c r="A3131" s="603" t="n"/>
      <c r="B3131" s="21" t="n"/>
      <c r="C3131" s="21" t="n"/>
      <c r="D3131" s="21" t="n"/>
      <c r="E3131" s="21" t="n"/>
      <c r="F3131" s="21" t="n"/>
      <c r="G3131" s="21" t="n"/>
      <c r="H3131" s="21" t="n"/>
      <c r="I3131" s="21" t="n"/>
      <c r="J3131" s="21" t="n"/>
      <c r="K3131" s="21" t="n"/>
      <c r="L3131" s="21" t="n"/>
      <c r="M3131" s="21" t="n"/>
      <c r="N3131" s="21" t="n"/>
    </row>
    <row r="3132" ht="14.25" customHeight="1" s="474">
      <c r="A3132" s="603" t="n"/>
      <c r="B3132" s="21" t="n"/>
      <c r="C3132" s="21" t="n"/>
      <c r="D3132" s="21" t="n"/>
      <c r="E3132" s="21" t="n"/>
      <c r="F3132" s="21" t="n"/>
      <c r="G3132" s="21" t="n"/>
      <c r="H3132" s="21" t="n"/>
      <c r="I3132" s="21" t="n"/>
      <c r="J3132" s="21" t="n"/>
      <c r="K3132" s="21" t="n"/>
      <c r="L3132" s="21" t="n"/>
      <c r="M3132" s="21" t="n"/>
      <c r="N3132" s="21" t="n"/>
    </row>
    <row r="3133" ht="14.25" customHeight="1" s="474">
      <c r="A3133" s="603" t="n"/>
      <c r="B3133" s="21" t="n"/>
      <c r="C3133" s="21" t="n"/>
      <c r="D3133" s="21" t="n"/>
      <c r="E3133" s="21" t="n"/>
      <c r="F3133" s="21" t="n"/>
      <c r="G3133" s="21" t="n"/>
      <c r="H3133" s="21" t="n"/>
      <c r="I3133" s="21" t="n"/>
      <c r="J3133" s="21" t="n"/>
      <c r="K3133" s="21" t="n"/>
      <c r="L3133" s="21" t="n"/>
      <c r="M3133" s="21" t="n"/>
      <c r="N3133" s="21" t="n"/>
    </row>
    <row r="3134" ht="14.25" customHeight="1" s="474">
      <c r="A3134" s="603" t="n"/>
      <c r="B3134" s="21" t="n"/>
      <c r="C3134" s="21" t="n"/>
      <c r="D3134" s="21" t="n"/>
      <c r="E3134" s="21" t="n"/>
      <c r="F3134" s="21" t="n"/>
      <c r="G3134" s="21" t="n"/>
      <c r="H3134" s="21" t="n"/>
      <c r="I3134" s="21" t="n"/>
      <c r="J3134" s="21" t="n"/>
      <c r="K3134" s="21" t="n"/>
      <c r="L3134" s="21" t="n"/>
      <c r="M3134" s="21" t="n"/>
      <c r="N3134" s="21" t="n"/>
    </row>
    <row r="3135" ht="14.25" customHeight="1" s="474">
      <c r="A3135" s="603" t="n"/>
      <c r="B3135" s="21" t="n"/>
      <c r="C3135" s="21" t="n"/>
      <c r="D3135" s="21" t="n"/>
      <c r="E3135" s="21" t="n"/>
      <c r="F3135" s="21" t="n"/>
      <c r="G3135" s="21" t="n"/>
      <c r="H3135" s="21" t="n"/>
      <c r="I3135" s="21" t="n"/>
      <c r="J3135" s="21" t="n"/>
      <c r="K3135" s="21" t="n"/>
      <c r="L3135" s="21" t="n"/>
      <c r="M3135" s="21" t="n"/>
      <c r="N3135" s="21" t="n"/>
    </row>
    <row r="3136" ht="14.25" customHeight="1" s="474">
      <c r="A3136" s="603" t="n"/>
      <c r="B3136" s="21" t="n"/>
      <c r="C3136" s="21" t="n"/>
      <c r="D3136" s="21" t="n"/>
      <c r="E3136" s="21" t="n"/>
      <c r="F3136" s="21" t="n"/>
      <c r="G3136" s="21" t="n"/>
      <c r="H3136" s="21" t="n"/>
      <c r="I3136" s="21" t="n"/>
      <c r="J3136" s="21" t="n"/>
      <c r="K3136" s="21" t="n"/>
      <c r="L3136" s="21" t="n"/>
      <c r="M3136" s="21" t="n"/>
      <c r="N3136" s="21" t="n"/>
    </row>
    <row r="3137" ht="14.25" customHeight="1" s="474">
      <c r="A3137" s="603" t="n"/>
      <c r="B3137" s="21" t="n"/>
      <c r="C3137" s="21" t="n"/>
      <c r="D3137" s="21" t="n"/>
      <c r="E3137" s="21" t="n"/>
      <c r="F3137" s="21" t="n"/>
      <c r="G3137" s="21" t="n"/>
      <c r="H3137" s="21" t="n"/>
      <c r="I3137" s="21" t="n"/>
      <c r="J3137" s="21" t="n"/>
      <c r="K3137" s="21" t="n"/>
      <c r="L3137" s="21" t="n"/>
      <c r="M3137" s="21" t="n"/>
      <c r="N3137" s="21" t="n"/>
    </row>
    <row r="3138" ht="14.25" customHeight="1" s="474">
      <c r="A3138" s="603" t="n"/>
      <c r="B3138" s="21" t="n"/>
      <c r="C3138" s="21" t="n"/>
      <c r="D3138" s="21" t="n"/>
      <c r="E3138" s="21" t="n"/>
      <c r="F3138" s="21" t="n"/>
      <c r="G3138" s="21" t="n"/>
      <c r="H3138" s="21" t="n"/>
      <c r="I3138" s="21" t="n"/>
      <c r="J3138" s="21" t="n"/>
      <c r="K3138" s="21" t="n"/>
      <c r="L3138" s="21" t="n"/>
      <c r="M3138" s="21" t="n"/>
      <c r="N3138" s="21" t="n"/>
    </row>
    <row r="3139" ht="14.25" customHeight="1" s="474">
      <c r="A3139" s="603" t="n"/>
      <c r="B3139" s="21" t="n"/>
      <c r="C3139" s="21" t="n"/>
      <c r="D3139" s="21" t="n"/>
      <c r="E3139" s="21" t="n"/>
      <c r="F3139" s="21" t="n"/>
      <c r="G3139" s="21" t="n"/>
      <c r="H3139" s="21" t="n"/>
      <c r="I3139" s="21" t="n"/>
      <c r="J3139" s="21" t="n"/>
      <c r="K3139" s="21" t="n"/>
      <c r="L3139" s="21" t="n"/>
      <c r="M3139" s="21" t="n"/>
      <c r="N3139" s="21" t="n"/>
    </row>
    <row r="3140" ht="14.25" customHeight="1" s="474">
      <c r="A3140" s="603" t="n"/>
      <c r="B3140" s="21" t="n"/>
      <c r="C3140" s="21" t="n"/>
      <c r="D3140" s="21" t="n"/>
      <c r="E3140" s="21" t="n"/>
      <c r="F3140" s="21" t="n"/>
      <c r="G3140" s="21" t="n"/>
      <c r="H3140" s="21" t="n"/>
      <c r="I3140" s="21" t="n"/>
      <c r="J3140" s="21" t="n"/>
      <c r="K3140" s="21" t="n"/>
      <c r="L3140" s="21" t="n"/>
      <c r="M3140" s="21" t="n"/>
      <c r="N3140" s="21" t="n"/>
    </row>
    <row r="3141" ht="14.25" customHeight="1" s="474">
      <c r="A3141" s="603" t="n"/>
      <c r="B3141" s="21" t="n"/>
      <c r="C3141" s="21" t="n"/>
      <c r="D3141" s="21" t="n"/>
      <c r="E3141" s="21" t="n"/>
      <c r="F3141" s="21" t="n"/>
      <c r="G3141" s="21" t="n"/>
      <c r="H3141" s="21" t="n"/>
      <c r="I3141" s="21" t="n"/>
      <c r="J3141" s="21" t="n"/>
      <c r="K3141" s="21" t="n"/>
      <c r="L3141" s="21" t="n"/>
      <c r="M3141" s="21" t="n"/>
      <c r="N3141" s="21" t="n"/>
    </row>
    <row r="3142" ht="14.25" customHeight="1" s="474">
      <c r="A3142" s="603" t="n"/>
      <c r="B3142" s="21" t="n"/>
      <c r="C3142" s="21" t="n"/>
      <c r="D3142" s="21" t="n"/>
      <c r="E3142" s="21" t="n"/>
      <c r="F3142" s="21" t="n"/>
      <c r="G3142" s="21" t="n"/>
      <c r="H3142" s="21" t="n"/>
      <c r="I3142" s="21" t="n"/>
      <c r="J3142" s="21" t="n"/>
      <c r="K3142" s="21" t="n"/>
      <c r="L3142" s="21" t="n"/>
      <c r="M3142" s="21" t="n"/>
      <c r="N3142" s="21" t="n"/>
    </row>
    <row r="3143" ht="14.25" customHeight="1" s="474">
      <c r="A3143" s="603" t="n"/>
      <c r="B3143" s="21" t="n"/>
      <c r="C3143" s="21" t="n"/>
      <c r="D3143" s="21" t="n"/>
      <c r="E3143" s="21" t="n"/>
      <c r="F3143" s="21" t="n"/>
      <c r="G3143" s="21" t="n"/>
      <c r="H3143" s="21" t="n"/>
      <c r="I3143" s="21" t="n"/>
      <c r="J3143" s="21" t="n"/>
      <c r="K3143" s="21" t="n"/>
      <c r="L3143" s="21" t="n"/>
      <c r="M3143" s="21" t="n"/>
      <c r="N3143" s="21" t="n"/>
    </row>
    <row r="3144" ht="14.25" customHeight="1" s="474">
      <c r="A3144" s="603" t="n"/>
      <c r="B3144" s="21" t="n"/>
      <c r="C3144" s="21" t="n"/>
      <c r="D3144" s="21" t="n"/>
      <c r="E3144" s="21" t="n"/>
      <c r="F3144" s="21" t="n"/>
      <c r="G3144" s="21" t="n"/>
      <c r="H3144" s="21" t="n"/>
      <c r="I3144" s="21" t="n"/>
      <c r="J3144" s="21" t="n"/>
      <c r="K3144" s="21" t="n"/>
      <c r="L3144" s="21" t="n"/>
      <c r="M3144" s="21" t="n"/>
      <c r="N3144" s="21" t="n"/>
    </row>
    <row r="3145" ht="14.25" customHeight="1" s="474">
      <c r="A3145" s="603" t="n"/>
      <c r="B3145" s="21" t="n"/>
      <c r="C3145" s="21" t="n"/>
      <c r="D3145" s="21" t="n"/>
      <c r="E3145" s="21" t="n"/>
      <c r="F3145" s="21" t="n"/>
      <c r="G3145" s="21" t="n"/>
      <c r="H3145" s="21" t="n"/>
      <c r="I3145" s="21" t="n"/>
      <c r="J3145" s="21" t="n"/>
      <c r="K3145" s="21" t="n"/>
      <c r="L3145" s="21" t="n"/>
      <c r="M3145" s="21" t="n"/>
      <c r="N3145" s="21" t="n"/>
    </row>
    <row r="3146" ht="14.25" customHeight="1" s="474">
      <c r="A3146" s="603" t="n"/>
      <c r="B3146" s="21" t="n"/>
      <c r="C3146" s="21" t="n"/>
      <c r="D3146" s="21" t="n"/>
      <c r="E3146" s="21" t="n"/>
      <c r="F3146" s="21" t="n"/>
      <c r="G3146" s="21" t="n"/>
      <c r="H3146" s="21" t="n"/>
      <c r="I3146" s="21" t="n"/>
      <c r="J3146" s="21" t="n"/>
      <c r="K3146" s="21" t="n"/>
      <c r="L3146" s="21" t="n"/>
      <c r="M3146" s="21" t="n"/>
      <c r="N3146" s="21" t="n"/>
    </row>
    <row r="3147" ht="14.25" customHeight="1" s="474">
      <c r="A3147" s="603" t="n"/>
      <c r="B3147" s="21" t="n"/>
      <c r="C3147" s="21" t="n"/>
      <c r="D3147" s="21" t="n"/>
      <c r="E3147" s="21" t="n"/>
      <c r="F3147" s="21" t="n"/>
      <c r="G3147" s="21" t="n"/>
      <c r="H3147" s="21" t="n"/>
      <c r="I3147" s="21" t="n"/>
      <c r="J3147" s="21" t="n"/>
      <c r="K3147" s="21" t="n"/>
      <c r="L3147" s="21" t="n"/>
      <c r="M3147" s="21" t="n"/>
      <c r="N3147" s="21" t="n"/>
    </row>
    <row r="3148" ht="14.25" customHeight="1" s="474">
      <c r="A3148" s="603" t="n"/>
      <c r="B3148" s="21" t="n"/>
      <c r="C3148" s="21" t="n"/>
      <c r="D3148" s="21" t="n"/>
      <c r="E3148" s="21" t="n"/>
      <c r="F3148" s="21" t="n"/>
      <c r="G3148" s="21" t="n"/>
      <c r="H3148" s="21" t="n"/>
      <c r="I3148" s="21" t="n"/>
      <c r="J3148" s="21" t="n"/>
      <c r="K3148" s="21" t="n"/>
      <c r="L3148" s="21" t="n"/>
      <c r="M3148" s="21" t="n"/>
      <c r="N3148" s="21" t="n"/>
    </row>
    <row r="3149" ht="14.25" customHeight="1" s="474">
      <c r="A3149" s="603" t="n"/>
      <c r="B3149" s="21" t="n"/>
      <c r="C3149" s="21" t="n"/>
      <c r="D3149" s="21" t="n"/>
      <c r="E3149" s="21" t="n"/>
      <c r="F3149" s="21" t="n"/>
      <c r="G3149" s="21" t="n"/>
      <c r="H3149" s="21" t="n"/>
      <c r="I3149" s="21" t="n"/>
      <c r="J3149" s="21" t="n"/>
      <c r="K3149" s="21" t="n"/>
      <c r="L3149" s="21" t="n"/>
      <c r="M3149" s="21" t="n"/>
      <c r="N3149" s="21" t="n"/>
    </row>
    <row r="3150" ht="14.25" customHeight="1" s="474">
      <c r="A3150" s="603" t="n"/>
      <c r="B3150" s="21" t="n"/>
      <c r="C3150" s="21" t="n"/>
      <c r="D3150" s="21" t="n"/>
      <c r="E3150" s="21" t="n"/>
      <c r="F3150" s="21" t="n"/>
      <c r="G3150" s="21" t="n"/>
      <c r="H3150" s="21" t="n"/>
      <c r="I3150" s="21" t="n"/>
      <c r="J3150" s="21" t="n"/>
      <c r="K3150" s="21" t="n"/>
      <c r="L3150" s="21" t="n"/>
      <c r="M3150" s="21" t="n"/>
      <c r="N3150" s="21" t="n"/>
    </row>
    <row r="3151" ht="14.25" customHeight="1" s="474">
      <c r="A3151" s="603" t="n"/>
      <c r="B3151" s="21" t="n"/>
      <c r="C3151" s="21" t="n"/>
      <c r="D3151" s="21" t="n"/>
      <c r="E3151" s="21" t="n"/>
      <c r="F3151" s="21" t="n"/>
      <c r="G3151" s="21" t="n"/>
      <c r="H3151" s="21" t="n"/>
      <c r="I3151" s="21" t="n"/>
      <c r="J3151" s="21" t="n"/>
      <c r="K3151" s="21" t="n"/>
      <c r="L3151" s="21" t="n"/>
      <c r="M3151" s="21" t="n"/>
      <c r="N3151" s="21" t="n"/>
    </row>
    <row r="3152" ht="14.25" customHeight="1" s="474">
      <c r="A3152" s="603" t="n"/>
      <c r="B3152" s="21" t="n"/>
      <c r="C3152" s="21" t="n"/>
      <c r="D3152" s="21" t="n"/>
      <c r="E3152" s="21" t="n"/>
      <c r="F3152" s="21" t="n"/>
      <c r="G3152" s="21" t="n"/>
      <c r="H3152" s="21" t="n"/>
      <c r="I3152" s="21" t="n"/>
      <c r="J3152" s="21" t="n"/>
      <c r="K3152" s="21" t="n"/>
      <c r="L3152" s="21" t="n"/>
      <c r="M3152" s="21" t="n"/>
      <c r="N3152" s="21" t="n"/>
    </row>
    <row r="3153" ht="14.25" customHeight="1" s="474">
      <c r="A3153" s="603" t="n"/>
      <c r="B3153" s="21" t="n"/>
      <c r="C3153" s="21" t="n"/>
      <c r="D3153" s="21" t="n"/>
      <c r="E3153" s="21" t="n"/>
      <c r="F3153" s="21" t="n"/>
      <c r="G3153" s="21" t="n"/>
      <c r="H3153" s="21" t="n"/>
      <c r="I3153" s="21" t="n"/>
      <c r="J3153" s="21" t="n"/>
      <c r="K3153" s="21" t="n"/>
      <c r="L3153" s="21" t="n"/>
      <c r="M3153" s="21" t="n"/>
      <c r="N3153" s="21" t="n"/>
    </row>
    <row r="3154" ht="14.25" customHeight="1" s="474">
      <c r="A3154" s="603" t="n"/>
      <c r="B3154" s="21" t="n"/>
      <c r="C3154" s="21" t="n"/>
      <c r="D3154" s="21" t="n"/>
      <c r="E3154" s="21" t="n"/>
      <c r="F3154" s="21" t="n"/>
      <c r="G3154" s="21" t="n"/>
      <c r="H3154" s="21" t="n"/>
      <c r="I3154" s="21" t="n"/>
      <c r="J3154" s="21" t="n"/>
      <c r="K3154" s="21" t="n"/>
      <c r="L3154" s="21" t="n"/>
      <c r="M3154" s="21" t="n"/>
      <c r="N3154" s="21" t="n"/>
    </row>
    <row r="3155" ht="14.25" customHeight="1" s="474">
      <c r="A3155" s="603" t="n"/>
      <c r="B3155" s="21" t="n"/>
      <c r="C3155" s="21" t="n"/>
      <c r="D3155" s="21" t="n"/>
      <c r="E3155" s="21" t="n"/>
      <c r="F3155" s="21" t="n"/>
      <c r="G3155" s="21" t="n"/>
      <c r="H3155" s="21" t="n"/>
      <c r="I3155" s="21" t="n"/>
      <c r="J3155" s="21" t="n"/>
      <c r="K3155" s="21" t="n"/>
      <c r="L3155" s="21" t="n"/>
      <c r="M3155" s="21" t="n"/>
      <c r="N3155" s="21" t="n"/>
    </row>
    <row r="3156" ht="14.25" customHeight="1" s="474">
      <c r="A3156" s="603" t="n"/>
      <c r="B3156" s="21" t="n"/>
      <c r="C3156" s="21" t="n"/>
      <c r="D3156" s="21" t="n"/>
      <c r="E3156" s="21" t="n"/>
      <c r="F3156" s="21" t="n"/>
      <c r="G3156" s="21" t="n"/>
      <c r="H3156" s="21" t="n"/>
      <c r="I3156" s="21" t="n"/>
      <c r="J3156" s="21" t="n"/>
      <c r="K3156" s="21" t="n"/>
      <c r="L3156" s="21" t="n"/>
      <c r="M3156" s="21" t="n"/>
      <c r="N3156" s="21" t="n"/>
    </row>
    <row r="3157" ht="14.25" customHeight="1" s="474">
      <c r="A3157" s="603" t="n"/>
      <c r="B3157" s="21" t="n"/>
      <c r="C3157" s="21" t="n"/>
      <c r="D3157" s="21" t="n"/>
      <c r="E3157" s="21" t="n"/>
      <c r="F3157" s="21" t="n"/>
      <c r="G3157" s="21" t="n"/>
      <c r="H3157" s="21" t="n"/>
      <c r="I3157" s="21" t="n"/>
      <c r="J3157" s="21" t="n"/>
      <c r="K3157" s="21" t="n"/>
      <c r="L3157" s="21" t="n"/>
      <c r="M3157" s="21" t="n"/>
      <c r="N3157" s="21" t="n"/>
    </row>
    <row r="3158" ht="14.25" customHeight="1" s="474">
      <c r="A3158" s="603" t="n"/>
      <c r="B3158" s="21" t="n"/>
      <c r="C3158" s="21" t="n"/>
      <c r="D3158" s="21" t="n"/>
      <c r="E3158" s="21" t="n"/>
      <c r="F3158" s="21" t="n"/>
      <c r="G3158" s="21" t="n"/>
      <c r="H3158" s="21" t="n"/>
      <c r="I3158" s="21" t="n"/>
      <c r="J3158" s="21" t="n"/>
      <c r="K3158" s="21" t="n"/>
      <c r="L3158" s="21" t="n"/>
      <c r="M3158" s="21" t="n"/>
      <c r="N3158" s="21" t="n"/>
    </row>
    <row r="3159" ht="14.25" customHeight="1" s="474">
      <c r="A3159" s="603" t="n"/>
      <c r="B3159" s="21" t="n"/>
      <c r="C3159" s="21" t="n"/>
      <c r="D3159" s="21" t="n"/>
      <c r="E3159" s="21" t="n"/>
      <c r="F3159" s="21" t="n"/>
      <c r="G3159" s="21" t="n"/>
      <c r="H3159" s="21" t="n"/>
      <c r="I3159" s="21" t="n"/>
      <c r="J3159" s="21" t="n"/>
      <c r="K3159" s="21" t="n"/>
      <c r="L3159" s="21" t="n"/>
      <c r="M3159" s="21" t="n"/>
      <c r="N3159" s="21" t="n"/>
    </row>
    <row r="3160" ht="14.25" customHeight="1" s="474">
      <c r="A3160" s="603" t="n"/>
      <c r="B3160" s="21" t="n"/>
      <c r="C3160" s="21" t="n"/>
      <c r="D3160" s="21" t="n"/>
      <c r="E3160" s="21" t="n"/>
      <c r="F3160" s="21" t="n"/>
      <c r="G3160" s="21" t="n"/>
      <c r="H3160" s="21" t="n"/>
      <c r="I3160" s="21" t="n"/>
      <c r="J3160" s="21" t="n"/>
      <c r="K3160" s="21" t="n"/>
      <c r="L3160" s="21" t="n"/>
      <c r="M3160" s="21" t="n"/>
      <c r="N3160" s="21" t="n"/>
    </row>
    <row r="3161" ht="14.25" customHeight="1" s="474">
      <c r="A3161" s="603" t="n"/>
      <c r="B3161" s="21" t="n"/>
      <c r="C3161" s="21" t="n"/>
      <c r="D3161" s="21" t="n"/>
      <c r="E3161" s="21" t="n"/>
      <c r="F3161" s="21" t="n"/>
      <c r="G3161" s="21" t="n"/>
      <c r="H3161" s="21" t="n"/>
      <c r="I3161" s="21" t="n"/>
      <c r="J3161" s="21" t="n"/>
      <c r="K3161" s="21" t="n"/>
      <c r="L3161" s="21" t="n"/>
      <c r="M3161" s="21" t="n"/>
      <c r="N3161" s="21" t="n"/>
    </row>
    <row r="3162" ht="14.25" customHeight="1" s="474">
      <c r="A3162" s="603" t="n"/>
      <c r="B3162" s="21" t="n"/>
      <c r="C3162" s="21" t="n"/>
      <c r="D3162" s="21" t="n"/>
      <c r="E3162" s="21" t="n"/>
      <c r="F3162" s="21" t="n"/>
      <c r="G3162" s="21" t="n"/>
      <c r="H3162" s="21" t="n"/>
      <c r="I3162" s="21" t="n"/>
      <c r="J3162" s="21" t="n"/>
      <c r="K3162" s="21" t="n"/>
      <c r="L3162" s="21" t="n"/>
      <c r="M3162" s="21" t="n"/>
      <c r="N3162" s="21" t="n"/>
    </row>
    <row r="3163" ht="14.25" customHeight="1" s="474">
      <c r="A3163" s="603" t="n"/>
      <c r="B3163" s="21" t="n"/>
      <c r="C3163" s="21" t="n"/>
      <c r="D3163" s="21" t="n"/>
      <c r="E3163" s="21" t="n"/>
      <c r="F3163" s="21" t="n"/>
      <c r="G3163" s="21" t="n"/>
      <c r="H3163" s="21" t="n"/>
      <c r="I3163" s="21" t="n"/>
      <c r="J3163" s="21" t="n"/>
      <c r="K3163" s="21" t="n"/>
      <c r="L3163" s="21" t="n"/>
      <c r="M3163" s="21" t="n"/>
      <c r="N3163" s="21" t="n"/>
    </row>
    <row r="3164" ht="14.25" customHeight="1" s="474">
      <c r="A3164" s="603" t="n"/>
      <c r="B3164" s="21" t="n"/>
      <c r="C3164" s="21" t="n"/>
      <c r="D3164" s="21" t="n"/>
      <c r="E3164" s="21" t="n"/>
      <c r="F3164" s="21" t="n"/>
      <c r="G3164" s="21" t="n"/>
      <c r="H3164" s="21" t="n"/>
      <c r="I3164" s="21" t="n"/>
      <c r="J3164" s="21" t="n"/>
      <c r="K3164" s="21" t="n"/>
      <c r="L3164" s="21" t="n"/>
      <c r="M3164" s="21" t="n"/>
      <c r="N3164" s="21" t="n"/>
    </row>
    <row r="3165" ht="14.25" customHeight="1" s="474">
      <c r="A3165" s="603" t="n"/>
      <c r="B3165" s="21" t="n"/>
      <c r="C3165" s="21" t="n"/>
      <c r="D3165" s="21" t="n"/>
      <c r="E3165" s="21" t="n"/>
      <c r="F3165" s="21" t="n"/>
      <c r="G3165" s="21" t="n"/>
      <c r="H3165" s="21" t="n"/>
      <c r="I3165" s="21" t="n"/>
      <c r="J3165" s="21" t="n"/>
      <c r="K3165" s="21" t="n"/>
      <c r="L3165" s="21" t="n"/>
      <c r="M3165" s="21" t="n"/>
      <c r="N3165" s="21" t="n"/>
    </row>
    <row r="3166" ht="14.25" customHeight="1" s="474">
      <c r="A3166" s="603" t="n"/>
      <c r="B3166" s="21" t="n"/>
      <c r="C3166" s="21" t="n"/>
      <c r="D3166" s="21" t="n"/>
      <c r="E3166" s="21" t="n"/>
      <c r="F3166" s="21" t="n"/>
      <c r="G3166" s="21" t="n"/>
      <c r="H3166" s="21" t="n"/>
      <c r="I3166" s="21" t="n"/>
      <c r="J3166" s="21" t="n"/>
      <c r="K3166" s="21" t="n"/>
      <c r="L3166" s="21" t="n"/>
      <c r="M3166" s="21" t="n"/>
      <c r="N3166" s="21" t="n"/>
    </row>
    <row r="3167" ht="14.25" customHeight="1" s="474">
      <c r="A3167" s="603" t="n"/>
      <c r="B3167" s="21" t="n"/>
      <c r="C3167" s="21" t="n"/>
      <c r="D3167" s="21" t="n"/>
      <c r="E3167" s="21" t="n"/>
      <c r="F3167" s="21" t="n"/>
      <c r="G3167" s="21" t="n"/>
      <c r="H3167" s="21" t="n"/>
      <c r="I3167" s="21" t="n"/>
      <c r="J3167" s="21" t="n"/>
      <c r="K3167" s="21" t="n"/>
      <c r="L3167" s="21" t="n"/>
      <c r="M3167" s="21" t="n"/>
      <c r="N3167" s="21" t="n"/>
    </row>
    <row r="3168" ht="14.25" customHeight="1" s="474">
      <c r="A3168" s="603" t="n"/>
      <c r="B3168" s="21" t="n"/>
      <c r="C3168" s="21" t="n"/>
      <c r="D3168" s="21" t="n"/>
      <c r="E3168" s="21" t="n"/>
      <c r="F3168" s="21" t="n"/>
      <c r="G3168" s="21" t="n"/>
      <c r="H3168" s="21" t="n"/>
      <c r="I3168" s="21" t="n"/>
      <c r="J3168" s="21" t="n"/>
      <c r="K3168" s="21" t="n"/>
      <c r="L3168" s="21" t="n"/>
      <c r="M3168" s="21" t="n"/>
      <c r="N3168" s="21" t="n"/>
    </row>
    <row r="3169" ht="14.25" customHeight="1" s="474">
      <c r="A3169" s="603" t="n"/>
      <c r="B3169" s="21" t="n"/>
      <c r="C3169" s="21" t="n"/>
      <c r="D3169" s="21" t="n"/>
      <c r="E3169" s="21" t="n"/>
      <c r="F3169" s="21" t="n"/>
      <c r="G3169" s="21" t="n"/>
      <c r="H3169" s="21" t="n"/>
      <c r="I3169" s="21" t="n"/>
      <c r="J3169" s="21" t="n"/>
      <c r="K3169" s="21" t="n"/>
      <c r="L3169" s="21" t="n"/>
      <c r="M3169" s="21" t="n"/>
      <c r="N3169" s="21" t="n"/>
    </row>
    <row r="3170" ht="14.25" customHeight="1" s="474">
      <c r="A3170" s="603" t="n"/>
      <c r="B3170" s="21" t="n"/>
      <c r="C3170" s="21" t="n"/>
      <c r="D3170" s="21" t="n"/>
      <c r="E3170" s="21" t="n"/>
      <c r="F3170" s="21" t="n"/>
      <c r="G3170" s="21" t="n"/>
      <c r="H3170" s="21" t="n"/>
      <c r="I3170" s="21" t="n"/>
      <c r="J3170" s="21" t="n"/>
      <c r="K3170" s="21" t="n"/>
      <c r="L3170" s="21" t="n"/>
      <c r="M3170" s="21" t="n"/>
      <c r="N3170" s="21" t="n"/>
    </row>
    <row r="3171" ht="14.25" customHeight="1" s="474">
      <c r="A3171" s="603" t="n"/>
      <c r="B3171" s="21" t="n"/>
      <c r="C3171" s="21" t="n"/>
      <c r="D3171" s="21" t="n"/>
      <c r="E3171" s="21" t="n"/>
      <c r="F3171" s="21" t="n"/>
      <c r="G3171" s="21" t="n"/>
      <c r="H3171" s="21" t="n"/>
      <c r="I3171" s="21" t="n"/>
      <c r="J3171" s="21" t="n"/>
      <c r="K3171" s="21" t="n"/>
      <c r="L3171" s="21" t="n"/>
      <c r="M3171" s="21" t="n"/>
      <c r="N3171" s="21" t="n"/>
    </row>
    <row r="3172" ht="14.25" customHeight="1" s="474">
      <c r="A3172" s="603" t="n"/>
      <c r="B3172" s="21" t="n"/>
      <c r="C3172" s="21" t="n"/>
      <c r="D3172" s="21" t="n"/>
      <c r="E3172" s="21" t="n"/>
      <c r="F3172" s="21" t="n"/>
      <c r="G3172" s="21" t="n"/>
      <c r="H3172" s="21" t="n"/>
      <c r="I3172" s="21" t="n"/>
      <c r="J3172" s="21" t="n"/>
      <c r="K3172" s="21" t="n"/>
      <c r="L3172" s="21" t="n"/>
      <c r="M3172" s="21" t="n"/>
      <c r="N3172" s="21" t="n"/>
    </row>
    <row r="3173" ht="14.25" customHeight="1" s="474">
      <c r="A3173" s="603" t="n"/>
      <c r="B3173" s="21" t="n"/>
      <c r="C3173" s="21" t="n"/>
      <c r="D3173" s="21" t="n"/>
      <c r="E3173" s="21" t="n"/>
      <c r="F3173" s="21" t="n"/>
      <c r="G3173" s="21" t="n"/>
      <c r="H3173" s="21" t="n"/>
      <c r="I3173" s="21" t="n"/>
      <c r="J3173" s="21" t="n"/>
      <c r="K3173" s="21" t="n"/>
      <c r="L3173" s="21" t="n"/>
      <c r="M3173" s="21" t="n"/>
      <c r="N3173" s="21" t="n"/>
    </row>
    <row r="3174" ht="14.25" customHeight="1" s="474">
      <c r="A3174" s="603" t="n"/>
      <c r="B3174" s="21" t="n"/>
      <c r="C3174" s="21" t="n"/>
      <c r="D3174" s="21" t="n"/>
      <c r="E3174" s="21" t="n"/>
      <c r="F3174" s="21" t="n"/>
      <c r="G3174" s="21" t="n"/>
      <c r="H3174" s="21" t="n"/>
      <c r="I3174" s="21" t="n"/>
      <c r="J3174" s="21" t="n"/>
      <c r="K3174" s="21" t="n"/>
      <c r="L3174" s="21" t="n"/>
      <c r="M3174" s="21" t="n"/>
      <c r="N3174" s="21" t="n"/>
    </row>
    <row r="3175" ht="14.25" customHeight="1" s="474">
      <c r="A3175" s="603" t="n"/>
      <c r="B3175" s="21" t="n"/>
      <c r="C3175" s="21" t="n"/>
      <c r="D3175" s="21" t="n"/>
      <c r="E3175" s="21" t="n"/>
      <c r="F3175" s="21" t="n"/>
      <c r="G3175" s="21" t="n"/>
      <c r="H3175" s="21" t="n"/>
      <c r="I3175" s="21" t="n"/>
      <c r="J3175" s="21" t="n"/>
      <c r="K3175" s="21" t="n"/>
      <c r="L3175" s="21" t="n"/>
      <c r="M3175" s="21" t="n"/>
      <c r="N3175" s="21" t="n"/>
    </row>
    <row r="3176" ht="14.25" customHeight="1" s="474">
      <c r="A3176" s="603" t="n"/>
      <c r="B3176" s="21" t="n"/>
      <c r="C3176" s="21" t="n"/>
      <c r="D3176" s="21" t="n"/>
      <c r="E3176" s="21" t="n"/>
      <c r="F3176" s="21" t="n"/>
      <c r="G3176" s="21" t="n"/>
      <c r="H3176" s="21" t="n"/>
      <c r="I3176" s="21" t="n"/>
      <c r="J3176" s="21" t="n"/>
      <c r="K3176" s="21" t="n"/>
      <c r="L3176" s="21" t="n"/>
      <c r="M3176" s="21" t="n"/>
      <c r="N3176" s="21" t="n"/>
    </row>
    <row r="3177" ht="14.25" customHeight="1" s="474">
      <c r="A3177" s="603" t="n"/>
      <c r="B3177" s="21" t="n"/>
      <c r="C3177" s="21" t="n"/>
      <c r="D3177" s="21" t="n"/>
      <c r="E3177" s="21" t="n"/>
      <c r="F3177" s="21" t="n"/>
      <c r="G3177" s="21" t="n"/>
      <c r="H3177" s="21" t="n"/>
      <c r="I3177" s="21" t="n"/>
      <c r="J3177" s="21" t="n"/>
      <c r="K3177" s="21" t="n"/>
      <c r="L3177" s="21" t="n"/>
      <c r="M3177" s="21" t="n"/>
      <c r="N3177" s="21" t="n"/>
    </row>
    <row r="3178" ht="14.25" customHeight="1" s="474">
      <c r="A3178" s="603" t="n"/>
      <c r="B3178" s="21" t="n"/>
      <c r="C3178" s="21" t="n"/>
      <c r="D3178" s="21" t="n"/>
      <c r="E3178" s="21" t="n"/>
      <c r="F3178" s="21" t="n"/>
      <c r="G3178" s="21" t="n"/>
      <c r="H3178" s="21" t="n"/>
      <c r="I3178" s="21" t="n"/>
      <c r="J3178" s="21" t="n"/>
      <c r="K3178" s="21" t="n"/>
      <c r="L3178" s="21" t="n"/>
      <c r="M3178" s="21" t="n"/>
      <c r="N3178" s="21" t="n"/>
    </row>
    <row r="3179" ht="14.25" customHeight="1" s="474">
      <c r="A3179" s="603" t="n"/>
      <c r="B3179" s="21" t="n"/>
      <c r="C3179" s="21" t="n"/>
      <c r="D3179" s="21" t="n"/>
      <c r="E3179" s="21" t="n"/>
      <c r="F3179" s="21" t="n"/>
      <c r="G3179" s="21" t="n"/>
      <c r="H3179" s="21" t="n"/>
      <c r="I3179" s="21" t="n"/>
      <c r="J3179" s="21" t="n"/>
      <c r="K3179" s="21" t="n"/>
      <c r="L3179" s="21" t="n"/>
      <c r="M3179" s="21" t="n"/>
      <c r="N3179" s="21" t="n"/>
    </row>
    <row r="3180" ht="14.25" customHeight="1" s="474">
      <c r="A3180" s="603" t="n"/>
      <c r="B3180" s="21" t="n"/>
      <c r="C3180" s="21" t="n"/>
      <c r="D3180" s="21" t="n"/>
      <c r="E3180" s="21" t="n"/>
      <c r="F3180" s="21" t="n"/>
      <c r="G3180" s="21" t="n"/>
      <c r="H3180" s="21" t="n"/>
      <c r="I3180" s="21" t="n"/>
      <c r="J3180" s="21" t="n"/>
      <c r="K3180" s="21" t="n"/>
      <c r="L3180" s="21" t="n"/>
      <c r="M3180" s="21" t="n"/>
      <c r="N3180" s="21" t="n"/>
    </row>
    <row r="3181" ht="14.25" customHeight="1" s="474">
      <c r="A3181" s="603" t="n"/>
      <c r="B3181" s="21" t="n"/>
      <c r="C3181" s="21" t="n"/>
      <c r="D3181" s="21" t="n"/>
      <c r="E3181" s="21" t="n"/>
      <c r="F3181" s="21" t="n"/>
      <c r="G3181" s="21" t="n"/>
      <c r="H3181" s="21" t="n"/>
      <c r="I3181" s="21" t="n"/>
      <c r="J3181" s="21" t="n"/>
      <c r="K3181" s="21" t="n"/>
      <c r="L3181" s="21" t="n"/>
      <c r="M3181" s="21" t="n"/>
      <c r="N3181" s="21" t="n"/>
    </row>
    <row r="3182" ht="14.25" customHeight="1" s="474">
      <c r="A3182" s="603" t="n"/>
      <c r="B3182" s="21" t="n"/>
      <c r="C3182" s="21" t="n"/>
      <c r="D3182" s="21" t="n"/>
      <c r="E3182" s="21" t="n"/>
      <c r="F3182" s="21" t="n"/>
      <c r="G3182" s="21" t="n"/>
      <c r="H3182" s="21" t="n"/>
      <c r="I3182" s="21" t="n"/>
      <c r="J3182" s="21" t="n"/>
      <c r="K3182" s="21" t="n"/>
      <c r="L3182" s="21" t="n"/>
      <c r="M3182" s="21" t="n"/>
      <c r="N3182" s="21" t="n"/>
    </row>
    <row r="3183" ht="14.25" customHeight="1" s="474">
      <c r="A3183" s="603" t="n"/>
      <c r="B3183" s="21" t="n"/>
      <c r="C3183" s="21" t="n"/>
      <c r="D3183" s="21" t="n"/>
      <c r="E3183" s="21" t="n"/>
      <c r="F3183" s="21" t="n"/>
      <c r="G3183" s="21" t="n"/>
      <c r="H3183" s="21" t="n"/>
      <c r="I3183" s="21" t="n"/>
      <c r="J3183" s="21" t="n"/>
      <c r="K3183" s="21" t="n"/>
      <c r="L3183" s="21" t="n"/>
      <c r="M3183" s="21" t="n"/>
      <c r="N3183" s="21" t="n"/>
    </row>
    <row r="3184" ht="14.25" customHeight="1" s="474">
      <c r="A3184" s="603" t="n"/>
      <c r="B3184" s="21" t="n"/>
      <c r="C3184" s="21" t="n"/>
      <c r="D3184" s="21" t="n"/>
      <c r="E3184" s="21" t="n"/>
      <c r="F3184" s="21" t="n"/>
      <c r="G3184" s="21" t="n"/>
      <c r="H3184" s="21" t="n"/>
      <c r="I3184" s="21" t="n"/>
      <c r="J3184" s="21" t="n"/>
      <c r="K3184" s="21" t="n"/>
      <c r="L3184" s="21" t="n"/>
      <c r="M3184" s="21" t="n"/>
      <c r="N3184" s="21" t="n"/>
    </row>
    <row r="3185" ht="14.25" customHeight="1" s="474">
      <c r="A3185" s="603" t="n"/>
      <c r="B3185" s="21" t="n"/>
      <c r="C3185" s="21" t="n"/>
      <c r="D3185" s="21" t="n"/>
      <c r="E3185" s="21" t="n"/>
      <c r="F3185" s="21" t="n"/>
      <c r="G3185" s="21" t="n"/>
      <c r="H3185" s="21" t="n"/>
      <c r="I3185" s="21" t="n"/>
      <c r="J3185" s="21" t="n"/>
      <c r="K3185" s="21" t="n"/>
      <c r="L3185" s="21" t="n"/>
      <c r="M3185" s="21" t="n"/>
      <c r="N3185" s="21" t="n"/>
    </row>
    <row r="3186" ht="14.25" customHeight="1" s="474">
      <c r="A3186" s="603" t="n"/>
      <c r="B3186" s="21" t="n"/>
      <c r="C3186" s="21" t="n"/>
      <c r="D3186" s="21" t="n"/>
      <c r="E3186" s="21" t="n"/>
      <c r="F3186" s="21" t="n"/>
      <c r="G3186" s="21" t="n"/>
      <c r="H3186" s="21" t="n"/>
      <c r="I3186" s="21" t="n"/>
      <c r="J3186" s="21" t="n"/>
      <c r="K3186" s="21" t="n"/>
      <c r="L3186" s="21" t="n"/>
      <c r="M3186" s="21" t="n"/>
      <c r="N3186" s="21" t="n"/>
    </row>
    <row r="3187" ht="14.25" customHeight="1" s="474">
      <c r="A3187" s="603" t="n"/>
      <c r="B3187" s="21" t="n"/>
      <c r="C3187" s="21" t="n"/>
      <c r="D3187" s="21" t="n"/>
      <c r="E3187" s="21" t="n"/>
      <c r="F3187" s="21" t="n"/>
      <c r="G3187" s="21" t="n"/>
      <c r="H3187" s="21" t="n"/>
      <c r="I3187" s="21" t="n"/>
      <c r="J3187" s="21" t="n"/>
      <c r="K3187" s="21" t="n"/>
      <c r="L3187" s="21" t="n"/>
      <c r="M3187" s="21" t="n"/>
      <c r="N3187" s="21" t="n"/>
    </row>
    <row r="3188" ht="14.25" customHeight="1" s="474">
      <c r="A3188" s="603" t="n"/>
      <c r="B3188" s="21" t="n"/>
      <c r="C3188" s="21" t="n"/>
      <c r="D3188" s="21" t="n"/>
      <c r="E3188" s="21" t="n"/>
      <c r="F3188" s="21" t="n"/>
      <c r="G3188" s="21" t="n"/>
      <c r="H3188" s="21" t="n"/>
      <c r="I3188" s="21" t="n"/>
      <c r="J3188" s="21" t="n"/>
      <c r="K3188" s="21" t="n"/>
      <c r="L3188" s="21" t="n"/>
      <c r="M3188" s="21" t="n"/>
      <c r="N3188" s="21" t="n"/>
    </row>
    <row r="3189" ht="14.25" customHeight="1" s="474">
      <c r="A3189" s="603" t="n"/>
      <c r="B3189" s="21" t="n"/>
      <c r="C3189" s="21" t="n"/>
      <c r="D3189" s="21" t="n"/>
      <c r="E3189" s="21" t="n"/>
      <c r="F3189" s="21" t="n"/>
      <c r="G3189" s="21" t="n"/>
      <c r="H3189" s="21" t="n"/>
      <c r="I3189" s="21" t="n"/>
      <c r="J3189" s="21" t="n"/>
      <c r="K3189" s="21" t="n"/>
      <c r="L3189" s="21" t="n"/>
      <c r="M3189" s="21" t="n"/>
      <c r="N3189" s="21" t="n"/>
    </row>
    <row r="3190" ht="14.25" customHeight="1" s="474">
      <c r="A3190" s="603" t="n"/>
      <c r="B3190" s="21" t="n"/>
      <c r="C3190" s="21" t="n"/>
      <c r="D3190" s="21" t="n"/>
      <c r="E3190" s="21" t="n"/>
      <c r="F3190" s="21" t="n"/>
      <c r="G3190" s="21" t="n"/>
      <c r="H3190" s="21" t="n"/>
      <c r="I3190" s="21" t="n"/>
      <c r="J3190" s="21" t="n"/>
      <c r="K3190" s="21" t="n"/>
      <c r="L3190" s="21" t="n"/>
      <c r="M3190" s="21" t="n"/>
      <c r="N3190" s="21" t="n"/>
    </row>
    <row r="3191" ht="14.25" customHeight="1" s="474">
      <c r="A3191" s="603" t="n"/>
      <c r="B3191" s="21" t="n"/>
      <c r="C3191" s="21" t="n"/>
      <c r="D3191" s="21" t="n"/>
      <c r="E3191" s="21" t="n"/>
      <c r="F3191" s="21" t="n"/>
      <c r="G3191" s="21" t="n"/>
      <c r="H3191" s="21" t="n"/>
      <c r="I3191" s="21" t="n"/>
      <c r="J3191" s="21" t="n"/>
      <c r="K3191" s="21" t="n"/>
      <c r="L3191" s="21" t="n"/>
      <c r="M3191" s="21" t="n"/>
      <c r="N3191" s="21" t="n"/>
    </row>
    <row r="3192" ht="14.25" customHeight="1" s="474">
      <c r="A3192" s="603" t="n"/>
      <c r="B3192" s="21" t="n"/>
      <c r="C3192" s="21" t="n"/>
      <c r="D3192" s="21" t="n"/>
      <c r="E3192" s="21" t="n"/>
      <c r="F3192" s="21" t="n"/>
      <c r="G3192" s="21" t="n"/>
      <c r="H3192" s="21" t="n"/>
      <c r="I3192" s="21" t="n"/>
      <c r="J3192" s="21" t="n"/>
      <c r="K3192" s="21" t="n"/>
      <c r="L3192" s="21" t="n"/>
      <c r="M3192" s="21" t="n"/>
      <c r="N3192" s="21" t="n"/>
    </row>
    <row r="3193" ht="14.25" customHeight="1" s="474">
      <c r="A3193" s="603" t="n"/>
      <c r="B3193" s="21" t="n"/>
      <c r="C3193" s="21" t="n"/>
      <c r="D3193" s="21" t="n"/>
      <c r="E3193" s="21" t="n"/>
      <c r="F3193" s="21" t="n"/>
      <c r="G3193" s="21" t="n"/>
      <c r="H3193" s="21" t="n"/>
      <c r="I3193" s="21" t="n"/>
      <c r="J3193" s="21" t="n"/>
      <c r="K3193" s="21" t="n"/>
      <c r="L3193" s="21" t="n"/>
      <c r="M3193" s="21" t="n"/>
      <c r="N3193" s="21" t="n"/>
    </row>
    <row r="3194" ht="14.25" customHeight="1" s="474">
      <c r="A3194" s="603" t="n"/>
      <c r="B3194" s="21" t="n"/>
      <c r="C3194" s="21" t="n"/>
      <c r="D3194" s="21" t="n"/>
      <c r="E3194" s="21" t="n"/>
      <c r="F3194" s="21" t="n"/>
      <c r="G3194" s="21" t="n"/>
      <c r="H3194" s="21" t="n"/>
      <c r="I3194" s="21" t="n"/>
      <c r="J3194" s="21" t="n"/>
      <c r="K3194" s="21" t="n"/>
      <c r="L3194" s="21" t="n"/>
      <c r="M3194" s="21" t="n"/>
      <c r="N3194" s="21" t="n"/>
    </row>
    <row r="3195" ht="14.25" customHeight="1" s="474">
      <c r="A3195" s="603" t="n"/>
      <c r="B3195" s="21" t="n"/>
      <c r="C3195" s="21" t="n"/>
      <c r="D3195" s="21" t="n"/>
      <c r="E3195" s="21" t="n"/>
      <c r="F3195" s="21" t="n"/>
      <c r="G3195" s="21" t="n"/>
      <c r="H3195" s="21" t="n"/>
      <c r="I3195" s="21" t="n"/>
      <c r="J3195" s="21" t="n"/>
      <c r="K3195" s="21" t="n"/>
      <c r="L3195" s="21" t="n"/>
      <c r="M3195" s="21" t="n"/>
      <c r="N3195" s="21" t="n"/>
    </row>
    <row r="3196" ht="14.25" customHeight="1" s="474">
      <c r="A3196" s="603" t="n"/>
      <c r="B3196" s="21" t="n"/>
      <c r="C3196" s="21" t="n"/>
      <c r="D3196" s="21" t="n"/>
      <c r="E3196" s="21" t="n"/>
      <c r="F3196" s="21" t="n"/>
      <c r="G3196" s="21" t="n"/>
      <c r="H3196" s="21" t="n"/>
      <c r="I3196" s="21" t="n"/>
      <c r="J3196" s="21" t="n"/>
      <c r="K3196" s="21" t="n"/>
      <c r="L3196" s="21" t="n"/>
      <c r="M3196" s="21" t="n"/>
      <c r="N3196" s="21" t="n"/>
    </row>
    <row r="3197" ht="14.25" customHeight="1" s="474">
      <c r="A3197" s="603" t="n"/>
      <c r="B3197" s="21" t="n"/>
      <c r="C3197" s="21" t="n"/>
      <c r="D3197" s="21" t="n"/>
      <c r="E3197" s="21" t="n"/>
      <c r="F3197" s="21" t="n"/>
      <c r="G3197" s="21" t="n"/>
      <c r="H3197" s="21" t="n"/>
      <c r="I3197" s="21" t="n"/>
      <c r="J3197" s="21" t="n"/>
      <c r="K3197" s="21" t="n"/>
      <c r="L3197" s="21" t="n"/>
      <c r="M3197" s="21" t="n"/>
      <c r="N3197" s="21" t="n"/>
    </row>
    <row r="3198" ht="14.25" customHeight="1" s="474">
      <c r="A3198" s="603" t="n"/>
      <c r="B3198" s="21" t="n"/>
      <c r="C3198" s="21" t="n"/>
      <c r="D3198" s="21" t="n"/>
      <c r="E3198" s="21" t="n"/>
      <c r="F3198" s="21" t="n"/>
      <c r="G3198" s="21" t="n"/>
      <c r="H3198" s="21" t="n"/>
      <c r="I3198" s="21" t="n"/>
      <c r="J3198" s="21" t="n"/>
      <c r="K3198" s="21" t="n"/>
      <c r="L3198" s="21" t="n"/>
      <c r="M3198" s="21" t="n"/>
      <c r="N3198" s="21" t="n"/>
    </row>
    <row r="3199" ht="14.25" customHeight="1" s="474">
      <c r="A3199" s="603" t="n"/>
      <c r="B3199" s="21" t="n"/>
      <c r="C3199" s="21" t="n"/>
      <c r="D3199" s="21" t="n"/>
      <c r="E3199" s="21" t="n"/>
      <c r="F3199" s="21" t="n"/>
      <c r="G3199" s="21" t="n"/>
      <c r="H3199" s="21" t="n"/>
      <c r="I3199" s="21" t="n"/>
      <c r="J3199" s="21" t="n"/>
      <c r="K3199" s="21" t="n"/>
      <c r="L3199" s="21" t="n"/>
      <c r="M3199" s="21" t="n"/>
      <c r="N3199" s="21" t="n"/>
    </row>
    <row r="3200" ht="14.25" customHeight="1" s="474">
      <c r="A3200" s="603" t="n"/>
      <c r="B3200" s="21" t="n"/>
      <c r="C3200" s="21" t="n"/>
      <c r="D3200" s="21" t="n"/>
      <c r="E3200" s="21" t="n"/>
      <c r="F3200" s="21" t="n"/>
      <c r="G3200" s="21" t="n"/>
      <c r="H3200" s="21" t="n"/>
      <c r="I3200" s="21" t="n"/>
      <c r="J3200" s="21" t="n"/>
      <c r="K3200" s="21" t="n"/>
      <c r="L3200" s="21" t="n"/>
      <c r="M3200" s="21" t="n"/>
      <c r="N3200" s="21" t="n"/>
    </row>
    <row r="3201" ht="14.25" customHeight="1" s="474">
      <c r="A3201" s="603" t="n"/>
      <c r="B3201" s="21" t="n"/>
      <c r="C3201" s="21" t="n"/>
      <c r="D3201" s="21" t="n"/>
      <c r="E3201" s="21" t="n"/>
      <c r="F3201" s="21" t="n"/>
      <c r="G3201" s="21" t="n"/>
      <c r="H3201" s="21" t="n"/>
      <c r="I3201" s="21" t="n"/>
      <c r="J3201" s="21" t="n"/>
      <c r="K3201" s="21" t="n"/>
      <c r="L3201" s="21" t="n"/>
      <c r="M3201" s="21" t="n"/>
      <c r="N3201" s="21" t="n"/>
    </row>
    <row r="3202" ht="14.25" customHeight="1" s="474">
      <c r="A3202" s="603" t="n"/>
      <c r="B3202" s="21" t="n"/>
      <c r="C3202" s="21" t="n"/>
      <c r="D3202" s="21" t="n"/>
      <c r="E3202" s="21" t="n"/>
      <c r="F3202" s="21" t="n"/>
      <c r="G3202" s="21" t="n"/>
      <c r="H3202" s="21" t="n"/>
      <c r="I3202" s="21" t="n"/>
      <c r="J3202" s="21" t="n"/>
      <c r="K3202" s="21" t="n"/>
      <c r="L3202" s="21" t="n"/>
      <c r="M3202" s="21" t="n"/>
      <c r="N3202" s="21" t="n"/>
    </row>
    <row r="3203" ht="14.25" customHeight="1" s="474">
      <c r="A3203" s="603" t="n"/>
      <c r="B3203" s="21" t="n"/>
      <c r="C3203" s="21" t="n"/>
      <c r="D3203" s="21" t="n"/>
      <c r="E3203" s="21" t="n"/>
      <c r="F3203" s="21" t="n"/>
      <c r="G3203" s="21" t="n"/>
      <c r="H3203" s="21" t="n"/>
      <c r="I3203" s="21" t="n"/>
      <c r="J3203" s="21" t="n"/>
      <c r="K3203" s="21" t="n"/>
      <c r="L3203" s="21" t="n"/>
      <c r="M3203" s="21" t="n"/>
      <c r="N3203" s="21" t="n"/>
    </row>
    <row r="3204" ht="14.25" customHeight="1" s="474">
      <c r="A3204" s="603" t="n"/>
      <c r="B3204" s="21" t="n"/>
      <c r="C3204" s="21" t="n"/>
      <c r="D3204" s="21" t="n"/>
      <c r="E3204" s="21" t="n"/>
      <c r="F3204" s="21" t="n"/>
      <c r="G3204" s="21" t="n"/>
      <c r="H3204" s="21" t="n"/>
      <c r="I3204" s="21" t="n"/>
      <c r="J3204" s="21" t="n"/>
      <c r="K3204" s="21" t="n"/>
      <c r="L3204" s="21" t="n"/>
      <c r="M3204" s="21" t="n"/>
      <c r="N3204" s="21" t="n"/>
    </row>
    <row r="3205" ht="14.25" customHeight="1" s="474">
      <c r="A3205" s="603" t="n"/>
      <c r="B3205" s="21" t="n"/>
      <c r="C3205" s="21" t="n"/>
      <c r="D3205" s="21" t="n"/>
      <c r="E3205" s="21" t="n"/>
      <c r="F3205" s="21" t="n"/>
      <c r="G3205" s="21" t="n"/>
      <c r="H3205" s="21" t="n"/>
      <c r="I3205" s="21" t="n"/>
      <c r="J3205" s="21" t="n"/>
      <c r="K3205" s="21" t="n"/>
      <c r="L3205" s="21" t="n"/>
      <c r="M3205" s="21" t="n"/>
      <c r="N3205" s="21" t="n"/>
    </row>
    <row r="3206" ht="14.25" customHeight="1" s="474">
      <c r="A3206" s="603" t="n"/>
      <c r="B3206" s="21" t="n"/>
      <c r="C3206" s="21" t="n"/>
      <c r="D3206" s="21" t="n"/>
      <c r="E3206" s="21" t="n"/>
      <c r="F3206" s="21" t="n"/>
      <c r="G3206" s="21" t="n"/>
      <c r="H3206" s="21" t="n"/>
      <c r="I3206" s="21" t="n"/>
      <c r="J3206" s="21" t="n"/>
      <c r="K3206" s="21" t="n"/>
      <c r="L3206" s="21" t="n"/>
      <c r="M3206" s="21" t="n"/>
      <c r="N3206" s="21" t="n"/>
    </row>
    <row r="3207" ht="14.25" customHeight="1" s="474">
      <c r="A3207" s="603" t="n"/>
      <c r="B3207" s="21" t="n"/>
      <c r="C3207" s="21" t="n"/>
      <c r="D3207" s="21" t="n"/>
      <c r="E3207" s="21" t="n"/>
      <c r="F3207" s="21" t="n"/>
      <c r="G3207" s="21" t="n"/>
      <c r="H3207" s="21" t="n"/>
      <c r="I3207" s="21" t="n"/>
      <c r="J3207" s="21" t="n"/>
      <c r="K3207" s="21" t="n"/>
      <c r="L3207" s="21" t="n"/>
      <c r="M3207" s="21" t="n"/>
      <c r="N3207" s="21" t="n"/>
    </row>
    <row r="3208" ht="14.25" customHeight="1" s="474">
      <c r="A3208" s="603" t="n"/>
      <c r="B3208" s="21" t="n"/>
      <c r="C3208" s="21" t="n"/>
      <c r="D3208" s="21" t="n"/>
      <c r="E3208" s="21" t="n"/>
      <c r="F3208" s="21" t="n"/>
      <c r="G3208" s="21" t="n"/>
      <c r="H3208" s="21" t="n"/>
      <c r="I3208" s="21" t="n"/>
      <c r="J3208" s="21" t="n"/>
      <c r="K3208" s="21" t="n"/>
      <c r="L3208" s="21" t="n"/>
      <c r="M3208" s="21" t="n"/>
      <c r="N3208" s="21" t="n"/>
    </row>
    <row r="3209" ht="14.25" customHeight="1" s="474">
      <c r="A3209" s="603" t="n"/>
      <c r="B3209" s="21" t="n"/>
      <c r="C3209" s="21" t="n"/>
      <c r="D3209" s="21" t="n"/>
      <c r="E3209" s="21" t="n"/>
      <c r="F3209" s="21" t="n"/>
      <c r="G3209" s="21" t="n"/>
      <c r="H3209" s="21" t="n"/>
      <c r="I3209" s="21" t="n"/>
      <c r="J3209" s="21" t="n"/>
      <c r="K3209" s="21" t="n"/>
      <c r="L3209" s="21" t="n"/>
      <c r="M3209" s="21" t="n"/>
      <c r="N3209" s="21" t="n"/>
    </row>
    <row r="3210" ht="14.25" customHeight="1" s="474">
      <c r="A3210" s="603" t="n"/>
      <c r="B3210" s="21" t="n"/>
      <c r="C3210" s="21" t="n"/>
      <c r="D3210" s="21" t="n"/>
      <c r="E3210" s="21" t="n"/>
      <c r="F3210" s="21" t="n"/>
      <c r="G3210" s="21" t="n"/>
      <c r="H3210" s="21" t="n"/>
      <c r="I3210" s="21" t="n"/>
      <c r="J3210" s="21" t="n"/>
      <c r="K3210" s="21" t="n"/>
      <c r="L3210" s="21" t="n"/>
      <c r="M3210" s="21" t="n"/>
      <c r="N3210" s="21" t="n"/>
    </row>
    <row r="3211" ht="14.25" customHeight="1" s="474">
      <c r="A3211" s="603" t="n"/>
      <c r="B3211" s="21" t="n"/>
      <c r="C3211" s="21" t="n"/>
      <c r="D3211" s="21" t="n"/>
      <c r="E3211" s="21" t="n"/>
      <c r="F3211" s="21" t="n"/>
      <c r="G3211" s="21" t="n"/>
      <c r="H3211" s="21" t="n"/>
      <c r="I3211" s="21" t="n"/>
      <c r="J3211" s="21" t="n"/>
      <c r="K3211" s="21" t="n"/>
      <c r="L3211" s="21" t="n"/>
      <c r="M3211" s="21" t="n"/>
      <c r="N3211" s="21" t="n"/>
    </row>
    <row r="3212" ht="14.25" customHeight="1" s="474">
      <c r="A3212" s="603" t="n"/>
      <c r="B3212" s="21" t="n"/>
      <c r="C3212" s="21" t="n"/>
      <c r="D3212" s="21" t="n"/>
      <c r="E3212" s="21" t="n"/>
      <c r="F3212" s="21" t="n"/>
      <c r="G3212" s="21" t="n"/>
      <c r="H3212" s="21" t="n"/>
      <c r="I3212" s="21" t="n"/>
      <c r="J3212" s="21" t="n"/>
      <c r="K3212" s="21" t="n"/>
      <c r="L3212" s="21" t="n"/>
      <c r="M3212" s="21" t="n"/>
      <c r="N3212" s="21" t="n"/>
    </row>
    <row r="3213" ht="14.25" customHeight="1" s="474">
      <c r="A3213" s="603" t="n"/>
      <c r="B3213" s="21" t="n"/>
      <c r="C3213" s="21" t="n"/>
      <c r="D3213" s="21" t="n"/>
      <c r="E3213" s="21" t="n"/>
      <c r="F3213" s="21" t="n"/>
      <c r="G3213" s="21" t="n"/>
      <c r="H3213" s="21" t="n"/>
      <c r="I3213" s="21" t="n"/>
      <c r="J3213" s="21" t="n"/>
      <c r="K3213" s="21" t="n"/>
      <c r="L3213" s="21" t="n"/>
      <c r="M3213" s="21" t="n"/>
      <c r="N3213" s="21" t="n"/>
    </row>
    <row r="3214" ht="14.25" customHeight="1" s="474">
      <c r="A3214" s="603" t="n"/>
      <c r="B3214" s="21" t="n"/>
      <c r="C3214" s="21" t="n"/>
      <c r="D3214" s="21" t="n"/>
      <c r="E3214" s="21" t="n"/>
      <c r="F3214" s="21" t="n"/>
      <c r="G3214" s="21" t="n"/>
      <c r="H3214" s="21" t="n"/>
      <c r="I3214" s="21" t="n"/>
      <c r="J3214" s="21" t="n"/>
      <c r="K3214" s="21" t="n"/>
      <c r="L3214" s="21" t="n"/>
      <c r="M3214" s="21" t="n"/>
      <c r="N3214" s="21" t="n"/>
    </row>
    <row r="3215" ht="14.25" customHeight="1" s="474">
      <c r="A3215" s="603" t="n"/>
      <c r="B3215" s="21" t="n"/>
      <c r="C3215" s="21" t="n"/>
      <c r="D3215" s="21" t="n"/>
      <c r="E3215" s="21" t="n"/>
      <c r="F3215" s="21" t="n"/>
      <c r="G3215" s="21" t="n"/>
      <c r="H3215" s="21" t="n"/>
      <c r="I3215" s="21" t="n"/>
      <c r="J3215" s="21" t="n"/>
      <c r="K3215" s="21" t="n"/>
      <c r="L3215" s="21" t="n"/>
      <c r="M3215" s="21" t="n"/>
      <c r="N3215" s="21" t="n"/>
    </row>
    <row r="3216" ht="14.25" customHeight="1" s="474">
      <c r="A3216" s="603" t="n"/>
      <c r="B3216" s="21" t="n"/>
      <c r="C3216" s="21" t="n"/>
      <c r="D3216" s="21" t="n"/>
      <c r="E3216" s="21" t="n"/>
      <c r="F3216" s="21" t="n"/>
      <c r="G3216" s="21" t="n"/>
      <c r="H3216" s="21" t="n"/>
      <c r="I3216" s="21" t="n"/>
      <c r="J3216" s="21" t="n"/>
      <c r="K3216" s="21" t="n"/>
      <c r="L3216" s="21" t="n"/>
      <c r="M3216" s="21" t="n"/>
      <c r="N3216" s="21" t="n"/>
    </row>
    <row r="3217" ht="14.25" customHeight="1" s="474">
      <c r="A3217" s="603" t="n"/>
      <c r="B3217" s="21" t="n"/>
      <c r="C3217" s="21" t="n"/>
      <c r="D3217" s="21" t="n"/>
      <c r="E3217" s="21" t="n"/>
      <c r="F3217" s="21" t="n"/>
      <c r="G3217" s="21" t="n"/>
      <c r="H3217" s="21" t="n"/>
      <c r="I3217" s="21" t="n"/>
      <c r="J3217" s="21" t="n"/>
      <c r="K3217" s="21" t="n"/>
      <c r="L3217" s="21" t="n"/>
      <c r="M3217" s="21" t="n"/>
      <c r="N3217" s="21" t="n"/>
    </row>
    <row r="3218" ht="14.25" customHeight="1" s="474">
      <c r="A3218" s="603" t="n"/>
      <c r="B3218" s="21" t="n"/>
      <c r="C3218" s="21" t="n"/>
      <c r="D3218" s="21" t="n"/>
      <c r="E3218" s="21" t="n"/>
      <c r="F3218" s="21" t="n"/>
      <c r="G3218" s="21" t="n"/>
      <c r="H3218" s="21" t="n"/>
      <c r="I3218" s="21" t="n"/>
      <c r="J3218" s="21" t="n"/>
      <c r="K3218" s="21" t="n"/>
      <c r="L3218" s="21" t="n"/>
      <c r="M3218" s="21" t="n"/>
      <c r="N3218" s="21" t="n"/>
    </row>
    <row r="3219" ht="14.25" customHeight="1" s="474">
      <c r="A3219" s="603" t="n"/>
      <c r="B3219" s="21" t="n"/>
      <c r="C3219" s="21" t="n"/>
      <c r="D3219" s="21" t="n"/>
      <c r="E3219" s="21" t="n"/>
      <c r="F3219" s="21" t="n"/>
      <c r="G3219" s="21" t="n"/>
      <c r="H3219" s="21" t="n"/>
      <c r="I3219" s="21" t="n"/>
      <c r="J3219" s="21" t="n"/>
      <c r="K3219" s="21" t="n"/>
      <c r="L3219" s="21" t="n"/>
      <c r="M3219" s="21" t="n"/>
      <c r="N3219" s="21" t="n"/>
    </row>
    <row r="3220" ht="14.25" customHeight="1" s="474">
      <c r="A3220" s="603" t="n"/>
      <c r="B3220" s="21" t="n"/>
      <c r="C3220" s="21" t="n"/>
      <c r="D3220" s="21" t="n"/>
      <c r="E3220" s="21" t="n"/>
      <c r="F3220" s="21" t="n"/>
      <c r="G3220" s="21" t="n"/>
      <c r="H3220" s="21" t="n"/>
      <c r="I3220" s="21" t="n"/>
      <c r="J3220" s="21" t="n"/>
      <c r="K3220" s="21" t="n"/>
      <c r="L3220" s="21" t="n"/>
      <c r="M3220" s="21" t="n"/>
      <c r="N3220" s="21" t="n"/>
    </row>
    <row r="3221" ht="14.25" customHeight="1" s="474">
      <c r="A3221" s="603" t="n"/>
      <c r="B3221" s="21" t="n"/>
      <c r="C3221" s="21" t="n"/>
      <c r="D3221" s="21" t="n"/>
      <c r="E3221" s="21" t="n"/>
      <c r="F3221" s="21" t="n"/>
      <c r="G3221" s="21" t="n"/>
      <c r="H3221" s="21" t="n"/>
      <c r="I3221" s="21" t="n"/>
      <c r="J3221" s="21" t="n"/>
      <c r="K3221" s="21" t="n"/>
      <c r="L3221" s="21" t="n"/>
      <c r="M3221" s="21" t="n"/>
      <c r="N3221" s="21" t="n"/>
    </row>
    <row r="3222" ht="14.25" customHeight="1" s="474">
      <c r="A3222" s="603" t="n"/>
      <c r="B3222" s="21" t="n"/>
      <c r="C3222" s="21" t="n"/>
      <c r="D3222" s="21" t="n"/>
      <c r="E3222" s="21" t="n"/>
      <c r="F3222" s="21" t="n"/>
      <c r="G3222" s="21" t="n"/>
      <c r="H3222" s="21" t="n"/>
      <c r="I3222" s="21" t="n"/>
      <c r="J3222" s="21" t="n"/>
      <c r="K3222" s="21" t="n"/>
      <c r="L3222" s="21" t="n"/>
      <c r="M3222" s="21" t="n"/>
      <c r="N3222" s="21" t="n"/>
    </row>
    <row r="3223" ht="14.25" customHeight="1" s="474">
      <c r="A3223" s="603" t="n"/>
      <c r="B3223" s="21" t="n"/>
      <c r="C3223" s="21" t="n"/>
      <c r="D3223" s="21" t="n"/>
      <c r="E3223" s="21" t="n"/>
      <c r="F3223" s="21" t="n"/>
      <c r="G3223" s="21" t="n"/>
      <c r="H3223" s="21" t="n"/>
      <c r="I3223" s="21" t="n"/>
      <c r="J3223" s="21" t="n"/>
      <c r="K3223" s="21" t="n"/>
      <c r="L3223" s="21" t="n"/>
      <c r="M3223" s="21" t="n"/>
      <c r="N3223" s="21" t="n"/>
    </row>
    <row r="3224" ht="14.25" customHeight="1" s="474">
      <c r="A3224" s="603" t="n"/>
      <c r="B3224" s="21" t="n"/>
      <c r="C3224" s="21" t="n"/>
      <c r="D3224" s="21" t="n"/>
      <c r="E3224" s="21" t="n"/>
      <c r="F3224" s="21" t="n"/>
      <c r="G3224" s="21" t="n"/>
      <c r="H3224" s="21" t="n"/>
      <c r="I3224" s="21" t="n"/>
      <c r="J3224" s="21" t="n"/>
      <c r="K3224" s="21" t="n"/>
      <c r="L3224" s="21" t="n"/>
      <c r="M3224" s="21" t="n"/>
      <c r="N3224" s="21" t="n"/>
    </row>
    <row r="3225" ht="14.25" customHeight="1" s="474">
      <c r="A3225" s="603" t="n"/>
      <c r="B3225" s="21" t="n"/>
      <c r="C3225" s="21" t="n"/>
      <c r="D3225" s="21" t="n"/>
      <c r="E3225" s="21" t="n"/>
      <c r="F3225" s="21" t="n"/>
      <c r="G3225" s="21" t="n"/>
      <c r="H3225" s="21" t="n"/>
      <c r="I3225" s="21" t="n"/>
      <c r="J3225" s="21" t="n"/>
      <c r="K3225" s="21" t="n"/>
      <c r="L3225" s="21" t="n"/>
      <c r="M3225" s="21" t="n"/>
      <c r="N3225" s="21" t="n"/>
    </row>
    <row r="3226" ht="14.25" customHeight="1" s="474">
      <c r="A3226" s="603" t="n"/>
      <c r="B3226" s="21" t="n"/>
      <c r="C3226" s="21" t="n"/>
      <c r="D3226" s="21" t="n"/>
      <c r="E3226" s="21" t="n"/>
      <c r="F3226" s="21" t="n"/>
      <c r="G3226" s="21" t="n"/>
      <c r="H3226" s="21" t="n"/>
      <c r="I3226" s="21" t="n"/>
      <c r="J3226" s="21" t="n"/>
      <c r="K3226" s="21" t="n"/>
      <c r="L3226" s="21" t="n"/>
      <c r="M3226" s="21" t="n"/>
      <c r="N3226" s="21" t="n"/>
    </row>
    <row r="3227" ht="14.25" customHeight="1" s="474">
      <c r="A3227" s="603" t="n"/>
      <c r="B3227" s="21" t="n"/>
      <c r="C3227" s="21" t="n"/>
      <c r="D3227" s="21" t="n"/>
      <c r="E3227" s="21" t="n"/>
      <c r="F3227" s="21" t="n"/>
      <c r="G3227" s="21" t="n"/>
      <c r="H3227" s="21" t="n"/>
      <c r="I3227" s="21" t="n"/>
      <c r="J3227" s="21" t="n"/>
      <c r="K3227" s="21" t="n"/>
      <c r="L3227" s="21" t="n"/>
      <c r="M3227" s="21" t="n"/>
      <c r="N3227" s="21" t="n"/>
    </row>
    <row r="3228" ht="14.25" customHeight="1" s="474">
      <c r="A3228" s="603" t="n"/>
      <c r="B3228" s="21" t="n"/>
      <c r="C3228" s="21" t="n"/>
      <c r="D3228" s="21" t="n"/>
      <c r="E3228" s="21" t="n"/>
      <c r="F3228" s="21" t="n"/>
      <c r="G3228" s="21" t="n"/>
      <c r="H3228" s="21" t="n"/>
      <c r="I3228" s="21" t="n"/>
      <c r="J3228" s="21" t="n"/>
      <c r="K3228" s="21" t="n"/>
      <c r="L3228" s="21" t="n"/>
      <c r="M3228" s="21" t="n"/>
      <c r="N3228" s="21" t="n"/>
    </row>
    <row r="3229" ht="14.25" customHeight="1" s="474">
      <c r="A3229" s="603" t="n"/>
      <c r="B3229" s="21" t="n"/>
      <c r="C3229" s="21" t="n"/>
      <c r="D3229" s="21" t="n"/>
      <c r="E3229" s="21" t="n"/>
      <c r="F3229" s="21" t="n"/>
      <c r="G3229" s="21" t="n"/>
      <c r="H3229" s="21" t="n"/>
      <c r="I3229" s="21" t="n"/>
      <c r="J3229" s="21" t="n"/>
      <c r="K3229" s="21" t="n"/>
      <c r="L3229" s="21" t="n"/>
      <c r="M3229" s="21" t="n"/>
      <c r="N3229" s="21" t="n"/>
    </row>
    <row r="3230" ht="14.25" customHeight="1" s="474">
      <c r="A3230" s="603" t="n"/>
      <c r="B3230" s="21" t="n"/>
      <c r="C3230" s="21" t="n"/>
      <c r="D3230" s="21" t="n"/>
      <c r="E3230" s="21" t="n"/>
      <c r="F3230" s="21" t="n"/>
      <c r="G3230" s="21" t="n"/>
      <c r="H3230" s="21" t="n"/>
      <c r="I3230" s="21" t="n"/>
      <c r="J3230" s="21" t="n"/>
      <c r="K3230" s="21" t="n"/>
      <c r="L3230" s="21" t="n"/>
      <c r="M3230" s="21" t="n"/>
      <c r="N3230" s="21" t="n"/>
    </row>
    <row r="3231" ht="14.25" customHeight="1" s="474">
      <c r="A3231" s="603" t="n"/>
      <c r="B3231" s="21" t="n"/>
      <c r="C3231" s="21" t="n"/>
      <c r="D3231" s="21" t="n"/>
      <c r="E3231" s="21" t="n"/>
      <c r="F3231" s="21" t="n"/>
      <c r="G3231" s="21" t="n"/>
      <c r="H3231" s="21" t="n"/>
      <c r="I3231" s="21" t="n"/>
      <c r="J3231" s="21" t="n"/>
      <c r="K3231" s="21" t="n"/>
      <c r="L3231" s="21" t="n"/>
      <c r="M3231" s="21" t="n"/>
      <c r="N3231" s="21" t="n"/>
    </row>
    <row r="3232" ht="14.25" customHeight="1" s="474">
      <c r="A3232" s="603" t="n"/>
      <c r="B3232" s="21" t="n"/>
      <c r="C3232" s="21" t="n"/>
      <c r="D3232" s="21" t="n"/>
      <c r="E3232" s="21" t="n"/>
      <c r="F3232" s="21" t="n"/>
      <c r="G3232" s="21" t="n"/>
      <c r="H3232" s="21" t="n"/>
      <c r="I3232" s="21" t="n"/>
      <c r="J3232" s="21" t="n"/>
      <c r="K3232" s="21" t="n"/>
      <c r="L3232" s="21" t="n"/>
      <c r="M3232" s="21" t="n"/>
      <c r="N3232" s="21" t="n"/>
    </row>
    <row r="3233" ht="14.25" customHeight="1" s="474">
      <c r="A3233" s="603" t="n"/>
      <c r="B3233" s="21" t="n"/>
      <c r="C3233" s="21" t="n"/>
      <c r="D3233" s="21" t="n"/>
      <c r="E3233" s="21" t="n"/>
      <c r="F3233" s="21" t="n"/>
      <c r="G3233" s="21" t="n"/>
      <c r="H3233" s="21" t="n"/>
      <c r="I3233" s="21" t="n"/>
      <c r="J3233" s="21" t="n"/>
      <c r="K3233" s="21" t="n"/>
      <c r="L3233" s="21" t="n"/>
      <c r="M3233" s="21" t="n"/>
      <c r="N3233" s="21" t="n"/>
    </row>
    <row r="3234" ht="14.25" customHeight="1" s="474">
      <c r="A3234" s="603" t="n"/>
      <c r="B3234" s="21" t="n"/>
      <c r="C3234" s="21" t="n"/>
      <c r="D3234" s="21" t="n"/>
      <c r="E3234" s="21" t="n"/>
      <c r="F3234" s="21" t="n"/>
      <c r="G3234" s="21" t="n"/>
      <c r="H3234" s="21" t="n"/>
      <c r="I3234" s="21" t="n"/>
      <c r="J3234" s="21" t="n"/>
      <c r="K3234" s="21" t="n"/>
      <c r="L3234" s="21" t="n"/>
      <c r="M3234" s="21" t="n"/>
      <c r="N3234" s="21" t="n"/>
    </row>
    <row r="3235" ht="14.25" customHeight="1" s="474">
      <c r="A3235" s="603" t="n"/>
      <c r="B3235" s="21" t="n"/>
      <c r="C3235" s="21" t="n"/>
      <c r="D3235" s="21" t="n"/>
      <c r="E3235" s="21" t="n"/>
      <c r="F3235" s="21" t="n"/>
      <c r="G3235" s="21" t="n"/>
      <c r="H3235" s="21" t="n"/>
      <c r="I3235" s="21" t="n"/>
      <c r="J3235" s="21" t="n"/>
      <c r="K3235" s="21" t="n"/>
      <c r="L3235" s="21" t="n"/>
      <c r="M3235" s="21" t="n"/>
      <c r="N3235" s="21" t="n"/>
    </row>
    <row r="3236" ht="14.25" customHeight="1" s="474">
      <c r="A3236" s="603" t="n"/>
      <c r="B3236" s="21" t="n"/>
      <c r="C3236" s="21" t="n"/>
      <c r="D3236" s="21" t="n"/>
      <c r="E3236" s="21" t="n"/>
      <c r="F3236" s="21" t="n"/>
      <c r="G3236" s="21" t="n"/>
      <c r="H3236" s="21" t="n"/>
      <c r="I3236" s="21" t="n"/>
      <c r="J3236" s="21" t="n"/>
      <c r="K3236" s="21" t="n"/>
      <c r="L3236" s="21" t="n"/>
      <c r="M3236" s="21" t="n"/>
      <c r="N3236" s="21" t="n"/>
    </row>
    <row r="3237" ht="14.25" customHeight="1" s="474">
      <c r="A3237" s="603" t="n"/>
      <c r="B3237" s="21" t="n"/>
      <c r="C3237" s="21" t="n"/>
      <c r="D3237" s="21" t="n"/>
      <c r="E3237" s="21" t="n"/>
      <c r="F3237" s="21" t="n"/>
      <c r="G3237" s="21" t="n"/>
      <c r="H3237" s="21" t="n"/>
      <c r="I3237" s="21" t="n"/>
      <c r="J3237" s="21" t="n"/>
      <c r="K3237" s="21" t="n"/>
      <c r="L3237" s="21" t="n"/>
      <c r="M3237" s="21" t="n"/>
      <c r="N3237" s="21" t="n"/>
    </row>
    <row r="3238" ht="14.25" customHeight="1" s="474">
      <c r="A3238" s="603" t="n"/>
      <c r="B3238" s="21" t="n"/>
      <c r="C3238" s="21" t="n"/>
      <c r="D3238" s="21" t="n"/>
      <c r="E3238" s="21" t="n"/>
      <c r="F3238" s="21" t="n"/>
      <c r="G3238" s="21" t="n"/>
      <c r="H3238" s="21" t="n"/>
      <c r="I3238" s="21" t="n"/>
      <c r="J3238" s="21" t="n"/>
      <c r="K3238" s="21" t="n"/>
      <c r="L3238" s="21" t="n"/>
      <c r="M3238" s="21" t="n"/>
      <c r="N3238" s="21" t="n"/>
    </row>
    <row r="3239" ht="14.25" customHeight="1" s="474">
      <c r="A3239" s="603" t="n"/>
      <c r="B3239" s="21" t="n"/>
      <c r="C3239" s="21" t="n"/>
      <c r="D3239" s="21" t="n"/>
      <c r="E3239" s="21" t="n"/>
      <c r="F3239" s="21" t="n"/>
      <c r="G3239" s="21" t="n"/>
      <c r="H3239" s="21" t="n"/>
      <c r="I3239" s="21" t="n"/>
      <c r="J3239" s="21" t="n"/>
      <c r="K3239" s="21" t="n"/>
      <c r="L3239" s="21" t="n"/>
      <c r="M3239" s="21" t="n"/>
      <c r="N3239" s="21" t="n"/>
    </row>
    <row r="3240" ht="14.25" customHeight="1" s="474">
      <c r="A3240" s="603" t="n"/>
      <c r="B3240" s="21" t="n"/>
      <c r="C3240" s="21" t="n"/>
      <c r="D3240" s="21" t="n"/>
      <c r="E3240" s="21" t="n"/>
      <c r="F3240" s="21" t="n"/>
      <c r="G3240" s="21" t="n"/>
      <c r="H3240" s="21" t="n"/>
      <c r="I3240" s="21" t="n"/>
      <c r="J3240" s="21" t="n"/>
      <c r="K3240" s="21" t="n"/>
      <c r="L3240" s="21" t="n"/>
      <c r="M3240" s="21" t="n"/>
      <c r="N3240" s="21" t="n"/>
    </row>
    <row r="3241" ht="14.25" customHeight="1" s="474">
      <c r="A3241" s="603" t="n"/>
      <c r="B3241" s="21" t="n"/>
      <c r="C3241" s="21" t="n"/>
      <c r="D3241" s="21" t="n"/>
      <c r="E3241" s="21" t="n"/>
      <c r="F3241" s="21" t="n"/>
      <c r="G3241" s="21" t="n"/>
      <c r="H3241" s="21" t="n"/>
      <c r="I3241" s="21" t="n"/>
      <c r="J3241" s="21" t="n"/>
      <c r="K3241" s="21" t="n"/>
      <c r="L3241" s="21" t="n"/>
      <c r="M3241" s="21" t="n"/>
      <c r="N3241" s="21" t="n"/>
    </row>
    <row r="3242" ht="14.25" customHeight="1" s="474">
      <c r="A3242" s="603" t="n"/>
      <c r="B3242" s="21" t="n"/>
      <c r="C3242" s="21" t="n"/>
      <c r="D3242" s="21" t="n"/>
      <c r="E3242" s="21" t="n"/>
      <c r="F3242" s="21" t="n"/>
      <c r="G3242" s="21" t="n"/>
      <c r="H3242" s="21" t="n"/>
      <c r="I3242" s="21" t="n"/>
      <c r="J3242" s="21" t="n"/>
      <c r="K3242" s="21" t="n"/>
      <c r="L3242" s="21" t="n"/>
      <c r="M3242" s="21" t="n"/>
      <c r="N3242" s="21" t="n"/>
    </row>
    <row r="3243" ht="14.25" customHeight="1" s="474">
      <c r="A3243" s="603" t="n"/>
      <c r="B3243" s="21" t="n"/>
      <c r="C3243" s="21" t="n"/>
      <c r="D3243" s="21" t="n"/>
      <c r="E3243" s="21" t="n"/>
      <c r="F3243" s="21" t="n"/>
      <c r="G3243" s="21" t="n"/>
      <c r="H3243" s="21" t="n"/>
      <c r="I3243" s="21" t="n"/>
      <c r="J3243" s="21" t="n"/>
      <c r="K3243" s="21" t="n"/>
      <c r="L3243" s="21" t="n"/>
      <c r="M3243" s="21" t="n"/>
      <c r="N3243" s="21" t="n"/>
    </row>
    <row r="3244" ht="14.25" customHeight="1" s="474">
      <c r="A3244" s="603" t="n"/>
      <c r="B3244" s="21" t="n"/>
      <c r="C3244" s="21" t="n"/>
      <c r="D3244" s="21" t="n"/>
      <c r="E3244" s="21" t="n"/>
      <c r="F3244" s="21" t="n"/>
      <c r="G3244" s="21" t="n"/>
      <c r="H3244" s="21" t="n"/>
      <c r="I3244" s="21" t="n"/>
      <c r="J3244" s="21" t="n"/>
      <c r="K3244" s="21" t="n"/>
      <c r="L3244" s="21" t="n"/>
      <c r="M3244" s="21" t="n"/>
      <c r="N3244" s="21" t="n"/>
    </row>
    <row r="3245" ht="14.25" customHeight="1" s="474">
      <c r="A3245" s="603" t="n"/>
      <c r="B3245" s="21" t="n"/>
      <c r="C3245" s="21" t="n"/>
      <c r="D3245" s="21" t="n"/>
      <c r="E3245" s="21" t="n"/>
      <c r="F3245" s="21" t="n"/>
      <c r="G3245" s="21" t="n"/>
      <c r="H3245" s="21" t="n"/>
      <c r="I3245" s="21" t="n"/>
      <c r="J3245" s="21" t="n"/>
      <c r="K3245" s="21" t="n"/>
      <c r="L3245" s="21" t="n"/>
      <c r="M3245" s="21" t="n"/>
      <c r="N3245" s="21" t="n"/>
    </row>
    <row r="3246" ht="14.25" customHeight="1" s="474">
      <c r="A3246" s="603" t="n"/>
      <c r="B3246" s="21" t="n"/>
      <c r="C3246" s="21" t="n"/>
      <c r="D3246" s="21" t="n"/>
      <c r="E3246" s="21" t="n"/>
      <c r="F3246" s="21" t="n"/>
      <c r="G3246" s="21" t="n"/>
      <c r="H3246" s="21" t="n"/>
      <c r="I3246" s="21" t="n"/>
      <c r="J3246" s="21" t="n"/>
      <c r="K3246" s="21" t="n"/>
      <c r="L3246" s="21" t="n"/>
      <c r="M3246" s="21" t="n"/>
      <c r="N3246" s="21" t="n"/>
    </row>
    <row r="3247" ht="14.25" customHeight="1" s="474">
      <c r="A3247" s="603" t="n"/>
      <c r="B3247" s="21" t="n"/>
      <c r="C3247" s="21" t="n"/>
      <c r="D3247" s="21" t="n"/>
      <c r="E3247" s="21" t="n"/>
      <c r="F3247" s="21" t="n"/>
      <c r="G3247" s="21" t="n"/>
      <c r="H3247" s="21" t="n"/>
      <c r="I3247" s="21" t="n"/>
      <c r="J3247" s="21" t="n"/>
      <c r="K3247" s="21" t="n"/>
      <c r="L3247" s="21" t="n"/>
      <c r="M3247" s="21" t="n"/>
      <c r="N3247" s="21" t="n"/>
    </row>
    <row r="3248" ht="14.25" customHeight="1" s="474">
      <c r="A3248" s="603" t="n"/>
      <c r="B3248" s="21" t="n"/>
      <c r="C3248" s="21" t="n"/>
      <c r="D3248" s="21" t="n"/>
      <c r="E3248" s="21" t="n"/>
      <c r="F3248" s="21" t="n"/>
      <c r="G3248" s="21" t="n"/>
      <c r="H3248" s="21" t="n"/>
      <c r="I3248" s="21" t="n"/>
      <c r="J3248" s="21" t="n"/>
      <c r="K3248" s="21" t="n"/>
      <c r="L3248" s="21" t="n"/>
      <c r="M3248" s="21" t="n"/>
      <c r="N3248" s="21" t="n"/>
    </row>
    <row r="3249" ht="14.25" customHeight="1" s="474">
      <c r="A3249" s="603" t="n"/>
      <c r="B3249" s="21" t="n"/>
      <c r="C3249" s="21" t="n"/>
      <c r="D3249" s="21" t="n"/>
      <c r="E3249" s="21" t="n"/>
      <c r="F3249" s="21" t="n"/>
      <c r="G3249" s="21" t="n"/>
      <c r="H3249" s="21" t="n"/>
      <c r="I3249" s="21" t="n"/>
      <c r="J3249" s="21" t="n"/>
      <c r="K3249" s="21" t="n"/>
      <c r="L3249" s="21" t="n"/>
      <c r="M3249" s="21" t="n"/>
      <c r="N3249" s="21" t="n"/>
    </row>
    <row r="3250" ht="14.25" customHeight="1" s="474">
      <c r="A3250" s="603" t="n"/>
      <c r="B3250" s="21" t="n"/>
      <c r="C3250" s="21" t="n"/>
      <c r="D3250" s="21" t="n"/>
      <c r="E3250" s="21" t="n"/>
      <c r="F3250" s="21" t="n"/>
      <c r="G3250" s="21" t="n"/>
      <c r="H3250" s="21" t="n"/>
      <c r="I3250" s="21" t="n"/>
      <c r="J3250" s="21" t="n"/>
      <c r="K3250" s="21" t="n"/>
      <c r="L3250" s="21" t="n"/>
      <c r="M3250" s="21" t="n"/>
      <c r="N3250" s="21" t="n"/>
    </row>
    <row r="3251" ht="14.25" customHeight="1" s="474">
      <c r="A3251" s="603" t="n"/>
      <c r="B3251" s="21" t="n"/>
      <c r="C3251" s="21" t="n"/>
      <c r="D3251" s="21" t="n"/>
      <c r="E3251" s="21" t="n"/>
      <c r="F3251" s="21" t="n"/>
      <c r="G3251" s="21" t="n"/>
      <c r="H3251" s="21" t="n"/>
      <c r="I3251" s="21" t="n"/>
      <c r="J3251" s="21" t="n"/>
      <c r="K3251" s="21" t="n"/>
      <c r="L3251" s="21" t="n"/>
      <c r="M3251" s="21" t="n"/>
      <c r="N3251" s="21" t="n"/>
    </row>
    <row r="3252" ht="14.25" customHeight="1" s="474">
      <c r="A3252" s="603" t="n"/>
      <c r="B3252" s="21" t="n"/>
      <c r="C3252" s="21" t="n"/>
      <c r="D3252" s="21" t="n"/>
      <c r="E3252" s="21" t="n"/>
      <c r="F3252" s="21" t="n"/>
      <c r="G3252" s="21" t="n"/>
      <c r="H3252" s="21" t="n"/>
      <c r="I3252" s="21" t="n"/>
      <c r="J3252" s="21" t="n"/>
      <c r="K3252" s="21" t="n"/>
      <c r="L3252" s="21" t="n"/>
      <c r="M3252" s="21" t="n"/>
      <c r="N3252" s="21" t="n"/>
    </row>
    <row r="3253" ht="14.25" customHeight="1" s="474">
      <c r="A3253" s="603" t="n"/>
      <c r="B3253" s="21" t="n"/>
      <c r="C3253" s="21" t="n"/>
      <c r="D3253" s="21" t="n"/>
      <c r="E3253" s="21" t="n"/>
      <c r="F3253" s="21" t="n"/>
      <c r="G3253" s="21" t="n"/>
      <c r="H3253" s="21" t="n"/>
      <c r="I3253" s="21" t="n"/>
      <c r="J3253" s="21" t="n"/>
      <c r="K3253" s="21" t="n"/>
      <c r="L3253" s="21" t="n"/>
      <c r="M3253" s="21" t="n"/>
      <c r="N3253" s="21" t="n"/>
    </row>
    <row r="3254" ht="14.25" customHeight="1" s="474">
      <c r="A3254" s="603" t="n"/>
      <c r="B3254" s="21" t="n"/>
      <c r="C3254" s="21" t="n"/>
      <c r="D3254" s="21" t="n"/>
      <c r="E3254" s="21" t="n"/>
      <c r="F3254" s="21" t="n"/>
      <c r="G3254" s="21" t="n"/>
      <c r="H3254" s="21" t="n"/>
      <c r="I3254" s="21" t="n"/>
      <c r="J3254" s="21" t="n"/>
      <c r="K3254" s="21" t="n"/>
      <c r="L3254" s="21" t="n"/>
      <c r="M3254" s="21" t="n"/>
      <c r="N3254" s="21" t="n"/>
    </row>
    <row r="3255" ht="14.25" customHeight="1" s="474">
      <c r="A3255" s="603" t="n"/>
      <c r="B3255" s="21" t="n"/>
      <c r="C3255" s="21" t="n"/>
      <c r="D3255" s="21" t="n"/>
      <c r="E3255" s="21" t="n"/>
      <c r="F3255" s="21" t="n"/>
      <c r="G3255" s="21" t="n"/>
      <c r="H3255" s="21" t="n"/>
      <c r="I3255" s="21" t="n"/>
      <c r="J3255" s="21" t="n"/>
      <c r="K3255" s="21" t="n"/>
      <c r="L3255" s="21" t="n"/>
      <c r="M3255" s="21" t="n"/>
      <c r="N3255" s="21" t="n"/>
    </row>
    <row r="3256" ht="14.25" customHeight="1" s="474">
      <c r="A3256" s="603" t="n"/>
      <c r="B3256" s="21" t="n"/>
      <c r="C3256" s="21" t="n"/>
      <c r="D3256" s="21" t="n"/>
      <c r="E3256" s="21" t="n"/>
      <c r="F3256" s="21" t="n"/>
      <c r="G3256" s="21" t="n"/>
      <c r="H3256" s="21" t="n"/>
      <c r="I3256" s="21" t="n"/>
      <c r="J3256" s="21" t="n"/>
      <c r="K3256" s="21" t="n"/>
      <c r="L3256" s="21" t="n"/>
      <c r="M3256" s="21" t="n"/>
      <c r="N3256" s="21" t="n"/>
    </row>
    <row r="3257" ht="14.25" customHeight="1" s="474">
      <c r="A3257" s="603" t="n"/>
      <c r="B3257" s="21" t="n"/>
      <c r="C3257" s="21" t="n"/>
      <c r="D3257" s="21" t="n"/>
      <c r="E3257" s="21" t="n"/>
      <c r="F3257" s="21" t="n"/>
      <c r="G3257" s="21" t="n"/>
      <c r="H3257" s="21" t="n"/>
      <c r="I3257" s="21" t="n"/>
      <c r="J3257" s="21" t="n"/>
      <c r="K3257" s="21" t="n"/>
      <c r="L3257" s="21" t="n"/>
      <c r="M3257" s="21" t="n"/>
      <c r="N3257" s="21" t="n"/>
    </row>
    <row r="3258" ht="14.25" customHeight="1" s="474">
      <c r="A3258" s="603" t="n"/>
      <c r="B3258" s="21" t="n"/>
      <c r="C3258" s="21" t="n"/>
      <c r="D3258" s="21" t="n"/>
      <c r="E3258" s="21" t="n"/>
      <c r="F3258" s="21" t="n"/>
      <c r="G3258" s="21" t="n"/>
      <c r="H3258" s="21" t="n"/>
      <c r="I3258" s="21" t="n"/>
      <c r="J3258" s="21" t="n"/>
      <c r="K3258" s="21" t="n"/>
      <c r="L3258" s="21" t="n"/>
      <c r="M3258" s="21" t="n"/>
      <c r="N3258" s="21" t="n"/>
    </row>
    <row r="3259" ht="14.25" customHeight="1" s="474">
      <c r="A3259" s="603" t="n"/>
      <c r="B3259" s="21" t="n"/>
      <c r="C3259" s="21" t="n"/>
      <c r="D3259" s="21" t="n"/>
      <c r="E3259" s="21" t="n"/>
      <c r="F3259" s="21" t="n"/>
      <c r="G3259" s="21" t="n"/>
      <c r="H3259" s="21" t="n"/>
      <c r="I3259" s="21" t="n"/>
      <c r="J3259" s="21" t="n"/>
      <c r="K3259" s="21" t="n"/>
      <c r="L3259" s="21" t="n"/>
      <c r="M3259" s="21" t="n"/>
      <c r="N3259" s="21" t="n"/>
    </row>
    <row r="3260" ht="14.25" customHeight="1" s="474">
      <c r="A3260" s="603" t="n"/>
      <c r="B3260" s="21" t="n"/>
      <c r="C3260" s="21" t="n"/>
      <c r="D3260" s="21" t="n"/>
      <c r="E3260" s="21" t="n"/>
      <c r="F3260" s="21" t="n"/>
      <c r="G3260" s="21" t="n"/>
      <c r="H3260" s="21" t="n"/>
      <c r="I3260" s="21" t="n"/>
      <c r="J3260" s="21" t="n"/>
      <c r="K3260" s="21" t="n"/>
      <c r="L3260" s="21" t="n"/>
      <c r="M3260" s="21" t="n"/>
      <c r="N3260" s="21" t="n"/>
    </row>
    <row r="3261" ht="14.25" customHeight="1" s="474">
      <c r="A3261" s="603" t="n"/>
      <c r="B3261" s="21" t="n"/>
      <c r="C3261" s="21" t="n"/>
      <c r="D3261" s="21" t="n"/>
      <c r="E3261" s="21" t="n"/>
      <c r="F3261" s="21" t="n"/>
      <c r="G3261" s="21" t="n"/>
      <c r="H3261" s="21" t="n"/>
      <c r="I3261" s="21" t="n"/>
      <c r="J3261" s="21" t="n"/>
      <c r="K3261" s="21" t="n"/>
      <c r="L3261" s="21" t="n"/>
      <c r="M3261" s="21" t="n"/>
      <c r="N3261" s="21" t="n"/>
    </row>
    <row r="3262" ht="14.25" customHeight="1" s="474">
      <c r="A3262" s="603" t="n"/>
      <c r="B3262" s="21" t="n"/>
      <c r="C3262" s="21" t="n"/>
      <c r="D3262" s="21" t="n"/>
      <c r="E3262" s="21" t="n"/>
      <c r="F3262" s="21" t="n"/>
      <c r="G3262" s="21" t="n"/>
      <c r="H3262" s="21" t="n"/>
      <c r="I3262" s="21" t="n"/>
      <c r="J3262" s="21" t="n"/>
      <c r="K3262" s="21" t="n"/>
      <c r="L3262" s="21" t="n"/>
      <c r="M3262" s="21" t="n"/>
      <c r="N3262" s="21" t="n"/>
    </row>
    <row r="3263" ht="14.25" customHeight="1" s="474">
      <c r="A3263" s="603" t="n"/>
      <c r="B3263" s="21" t="n"/>
      <c r="C3263" s="21" t="n"/>
      <c r="D3263" s="21" t="n"/>
      <c r="E3263" s="21" t="n"/>
      <c r="F3263" s="21" t="n"/>
      <c r="G3263" s="21" t="n"/>
      <c r="H3263" s="21" t="n"/>
      <c r="I3263" s="21" t="n"/>
      <c r="J3263" s="21" t="n"/>
      <c r="K3263" s="21" t="n"/>
      <c r="L3263" s="21" t="n"/>
      <c r="M3263" s="21" t="n"/>
      <c r="N3263" s="21" t="n"/>
    </row>
    <row r="3264" ht="14.25" customHeight="1" s="474">
      <c r="A3264" s="603" t="n"/>
      <c r="B3264" s="21" t="n"/>
      <c r="C3264" s="21" t="n"/>
      <c r="D3264" s="21" t="n"/>
      <c r="E3264" s="21" t="n"/>
      <c r="F3264" s="21" t="n"/>
      <c r="G3264" s="21" t="n"/>
      <c r="H3264" s="21" t="n"/>
      <c r="I3264" s="21" t="n"/>
      <c r="J3264" s="21" t="n"/>
      <c r="K3264" s="21" t="n"/>
      <c r="L3264" s="21" t="n"/>
      <c r="M3264" s="21" t="n"/>
      <c r="N3264" s="21" t="n"/>
    </row>
    <row r="3265" ht="14.25" customHeight="1" s="474">
      <c r="A3265" s="603" t="n"/>
      <c r="B3265" s="21" t="n"/>
      <c r="C3265" s="21" t="n"/>
      <c r="D3265" s="21" t="n"/>
      <c r="E3265" s="21" t="n"/>
      <c r="F3265" s="21" t="n"/>
      <c r="G3265" s="21" t="n"/>
      <c r="H3265" s="21" t="n"/>
      <c r="I3265" s="21" t="n"/>
      <c r="J3265" s="21" t="n"/>
      <c r="K3265" s="21" t="n"/>
      <c r="L3265" s="21" t="n"/>
      <c r="M3265" s="21" t="n"/>
      <c r="N3265" s="21" t="n"/>
    </row>
    <row r="3266" ht="14.25" customHeight="1" s="474">
      <c r="A3266" s="603" t="n"/>
      <c r="B3266" s="21" t="n"/>
      <c r="C3266" s="21" t="n"/>
      <c r="D3266" s="21" t="n"/>
      <c r="E3266" s="21" t="n"/>
      <c r="F3266" s="21" t="n"/>
      <c r="G3266" s="21" t="n"/>
      <c r="H3266" s="21" t="n"/>
      <c r="I3266" s="21" t="n"/>
      <c r="J3266" s="21" t="n"/>
      <c r="K3266" s="21" t="n"/>
      <c r="L3266" s="21" t="n"/>
      <c r="M3266" s="21" t="n"/>
      <c r="N3266" s="21" t="n"/>
    </row>
    <row r="3267" ht="14.25" customHeight="1" s="474">
      <c r="A3267" s="603" t="n"/>
      <c r="B3267" s="21" t="n"/>
      <c r="C3267" s="21" t="n"/>
      <c r="D3267" s="21" t="n"/>
      <c r="E3267" s="21" t="n"/>
      <c r="F3267" s="21" t="n"/>
      <c r="G3267" s="21" t="n"/>
      <c r="H3267" s="21" t="n"/>
      <c r="I3267" s="21" t="n"/>
      <c r="J3267" s="21" t="n"/>
      <c r="K3267" s="21" t="n"/>
      <c r="L3267" s="21" t="n"/>
      <c r="M3267" s="21" t="n"/>
      <c r="N3267" s="21" t="n"/>
    </row>
    <row r="3268" ht="14.25" customHeight="1" s="474">
      <c r="A3268" s="603" t="n"/>
      <c r="B3268" s="21" t="n"/>
      <c r="C3268" s="21" t="n"/>
      <c r="D3268" s="21" t="n"/>
      <c r="E3268" s="21" t="n"/>
      <c r="F3268" s="21" t="n"/>
      <c r="G3268" s="21" t="n"/>
      <c r="H3268" s="21" t="n"/>
      <c r="I3268" s="21" t="n"/>
      <c r="J3268" s="21" t="n"/>
      <c r="K3268" s="21" t="n"/>
      <c r="L3268" s="21" t="n"/>
      <c r="M3268" s="21" t="n"/>
      <c r="N3268" s="21" t="n"/>
    </row>
    <row r="3269" ht="14.25" customHeight="1" s="474">
      <c r="A3269" s="603" t="n"/>
      <c r="B3269" s="21" t="n"/>
      <c r="C3269" s="21" t="n"/>
      <c r="D3269" s="21" t="n"/>
      <c r="E3269" s="21" t="n"/>
      <c r="F3269" s="21" t="n"/>
      <c r="G3269" s="21" t="n"/>
      <c r="H3269" s="21" t="n"/>
      <c r="I3269" s="21" t="n"/>
      <c r="J3269" s="21" t="n"/>
      <c r="K3269" s="21" t="n"/>
      <c r="L3269" s="21" t="n"/>
      <c r="M3269" s="21" t="n"/>
      <c r="N3269" s="21" t="n"/>
    </row>
    <row r="3270" ht="14.25" customHeight="1" s="474">
      <c r="A3270" s="603" t="n"/>
      <c r="B3270" s="21" t="n"/>
      <c r="C3270" s="21" t="n"/>
      <c r="D3270" s="21" t="n"/>
      <c r="E3270" s="21" t="n"/>
      <c r="F3270" s="21" t="n"/>
      <c r="G3270" s="21" t="n"/>
      <c r="H3270" s="21" t="n"/>
      <c r="I3270" s="21" t="n"/>
      <c r="J3270" s="21" t="n"/>
      <c r="K3270" s="21" t="n"/>
      <c r="L3270" s="21" t="n"/>
      <c r="M3270" s="21" t="n"/>
      <c r="N3270" s="21" t="n"/>
    </row>
    <row r="3271" ht="14.25" customHeight="1" s="474">
      <c r="A3271" s="603" t="n"/>
      <c r="B3271" s="21" t="n"/>
      <c r="C3271" s="21" t="n"/>
      <c r="D3271" s="21" t="n"/>
      <c r="E3271" s="21" t="n"/>
      <c r="F3271" s="21" t="n"/>
      <c r="G3271" s="21" t="n"/>
      <c r="H3271" s="21" t="n"/>
      <c r="I3271" s="21" t="n"/>
      <c r="J3271" s="21" t="n"/>
      <c r="K3271" s="21" t="n"/>
      <c r="L3271" s="21" t="n"/>
      <c r="M3271" s="21" t="n"/>
      <c r="N3271" s="21" t="n"/>
    </row>
    <row r="3272" ht="14.25" customHeight="1" s="474">
      <c r="A3272" s="603" t="n"/>
      <c r="B3272" s="21" t="n"/>
      <c r="C3272" s="21" t="n"/>
      <c r="D3272" s="21" t="n"/>
      <c r="E3272" s="21" t="n"/>
      <c r="F3272" s="21" t="n"/>
      <c r="G3272" s="21" t="n"/>
      <c r="H3272" s="21" t="n"/>
      <c r="I3272" s="21" t="n"/>
      <c r="J3272" s="21" t="n"/>
      <c r="K3272" s="21" t="n"/>
      <c r="L3272" s="21" t="n"/>
      <c r="M3272" s="21" t="n"/>
      <c r="N3272" s="21" t="n"/>
    </row>
    <row r="3273" ht="14.25" customHeight="1" s="474">
      <c r="A3273" s="603" t="n"/>
      <c r="B3273" s="21" t="n"/>
      <c r="C3273" s="21" t="n"/>
      <c r="D3273" s="21" t="n"/>
      <c r="E3273" s="21" t="n"/>
      <c r="F3273" s="21" t="n"/>
      <c r="G3273" s="21" t="n"/>
      <c r="H3273" s="21" t="n"/>
      <c r="I3273" s="21" t="n"/>
      <c r="J3273" s="21" t="n"/>
      <c r="K3273" s="21" t="n"/>
      <c r="L3273" s="21" t="n"/>
      <c r="M3273" s="21" t="n"/>
      <c r="N3273" s="21" t="n"/>
    </row>
    <row r="3274" ht="14.25" customHeight="1" s="474">
      <c r="A3274" s="603" t="n"/>
      <c r="B3274" s="21" t="n"/>
      <c r="C3274" s="21" t="n"/>
      <c r="D3274" s="21" t="n"/>
      <c r="E3274" s="21" t="n"/>
      <c r="F3274" s="21" t="n"/>
      <c r="G3274" s="21" t="n"/>
      <c r="H3274" s="21" t="n"/>
      <c r="I3274" s="21" t="n"/>
      <c r="J3274" s="21" t="n"/>
      <c r="K3274" s="21" t="n"/>
      <c r="L3274" s="21" t="n"/>
      <c r="M3274" s="21" t="n"/>
      <c r="N3274" s="21" t="n"/>
    </row>
    <row r="3275" ht="14.25" customHeight="1" s="474">
      <c r="A3275" s="603" t="n"/>
      <c r="B3275" s="21" t="n"/>
      <c r="C3275" s="21" t="n"/>
      <c r="D3275" s="21" t="n"/>
      <c r="E3275" s="21" t="n"/>
      <c r="F3275" s="21" t="n"/>
      <c r="G3275" s="21" t="n"/>
      <c r="H3275" s="21" t="n"/>
      <c r="I3275" s="21" t="n"/>
      <c r="J3275" s="21" t="n"/>
      <c r="K3275" s="21" t="n"/>
      <c r="L3275" s="21" t="n"/>
      <c r="M3275" s="21" t="n"/>
      <c r="N3275" s="21" t="n"/>
    </row>
    <row r="3276" ht="14.25" customHeight="1" s="474">
      <c r="A3276" s="603" t="n"/>
      <c r="B3276" s="21" t="n"/>
      <c r="C3276" s="21" t="n"/>
      <c r="D3276" s="21" t="n"/>
      <c r="E3276" s="21" t="n"/>
      <c r="F3276" s="21" t="n"/>
      <c r="G3276" s="21" t="n"/>
      <c r="H3276" s="21" t="n"/>
      <c r="I3276" s="21" t="n"/>
      <c r="J3276" s="21" t="n"/>
      <c r="K3276" s="21" t="n"/>
      <c r="L3276" s="21" t="n"/>
      <c r="M3276" s="21" t="n"/>
      <c r="N3276" s="21" t="n"/>
    </row>
    <row r="3277" ht="14.25" customHeight="1" s="474">
      <c r="A3277" s="603" t="n"/>
      <c r="B3277" s="21" t="n"/>
      <c r="C3277" s="21" t="n"/>
      <c r="D3277" s="21" t="n"/>
      <c r="E3277" s="21" t="n"/>
      <c r="F3277" s="21" t="n"/>
      <c r="G3277" s="21" t="n"/>
      <c r="H3277" s="21" t="n"/>
      <c r="I3277" s="21" t="n"/>
      <c r="J3277" s="21" t="n"/>
      <c r="K3277" s="21" t="n"/>
      <c r="L3277" s="21" t="n"/>
      <c r="M3277" s="21" t="n"/>
      <c r="N3277" s="21" t="n"/>
    </row>
    <row r="3278" ht="14.25" customHeight="1" s="474">
      <c r="A3278" s="603" t="n"/>
      <c r="B3278" s="21" t="n"/>
      <c r="C3278" s="21" t="n"/>
      <c r="D3278" s="21" t="n"/>
      <c r="E3278" s="21" t="n"/>
      <c r="F3278" s="21" t="n"/>
      <c r="G3278" s="21" t="n"/>
      <c r="H3278" s="21" t="n"/>
      <c r="I3278" s="21" t="n"/>
      <c r="J3278" s="21" t="n"/>
      <c r="K3278" s="21" t="n"/>
      <c r="L3278" s="21" t="n"/>
      <c r="M3278" s="21" t="n"/>
      <c r="N3278" s="21" t="n"/>
    </row>
    <row r="3279" ht="14.25" customHeight="1" s="474">
      <c r="A3279" s="603" t="n"/>
      <c r="B3279" s="21" t="n"/>
      <c r="C3279" s="21" t="n"/>
      <c r="D3279" s="21" t="n"/>
      <c r="E3279" s="21" t="n"/>
      <c r="F3279" s="21" t="n"/>
      <c r="G3279" s="21" t="n"/>
      <c r="H3279" s="21" t="n"/>
      <c r="I3279" s="21" t="n"/>
      <c r="J3279" s="21" t="n"/>
      <c r="K3279" s="21" t="n"/>
      <c r="L3279" s="21" t="n"/>
      <c r="M3279" s="21" t="n"/>
      <c r="N3279" s="21" t="n"/>
    </row>
    <row r="3280" ht="14.25" customHeight="1" s="474">
      <c r="A3280" s="603" t="n"/>
      <c r="B3280" s="21" t="n"/>
      <c r="C3280" s="21" t="n"/>
      <c r="D3280" s="21" t="n"/>
      <c r="E3280" s="21" t="n"/>
      <c r="F3280" s="21" t="n"/>
      <c r="G3280" s="21" t="n"/>
      <c r="H3280" s="21" t="n"/>
      <c r="I3280" s="21" t="n"/>
      <c r="J3280" s="21" t="n"/>
      <c r="K3280" s="21" t="n"/>
      <c r="L3280" s="21" t="n"/>
      <c r="M3280" s="21" t="n"/>
      <c r="N3280" s="21" t="n"/>
    </row>
    <row r="3281" ht="14.25" customHeight="1" s="474">
      <c r="A3281" s="603" t="n"/>
      <c r="B3281" s="21" t="n"/>
      <c r="C3281" s="21" t="n"/>
      <c r="D3281" s="21" t="n"/>
      <c r="E3281" s="21" t="n"/>
      <c r="F3281" s="21" t="n"/>
      <c r="G3281" s="21" t="n"/>
      <c r="H3281" s="21" t="n"/>
      <c r="I3281" s="21" t="n"/>
      <c r="J3281" s="21" t="n"/>
      <c r="K3281" s="21" t="n"/>
      <c r="L3281" s="21" t="n"/>
      <c r="M3281" s="21" t="n"/>
      <c r="N3281" s="21" t="n"/>
    </row>
    <row r="3282" ht="14.25" customHeight="1" s="474">
      <c r="A3282" s="603" t="n"/>
      <c r="B3282" s="21" t="n"/>
      <c r="C3282" s="21" t="n"/>
      <c r="D3282" s="21" t="n"/>
      <c r="E3282" s="21" t="n"/>
      <c r="F3282" s="21" t="n"/>
      <c r="G3282" s="21" t="n"/>
      <c r="H3282" s="21" t="n"/>
      <c r="I3282" s="21" t="n"/>
      <c r="J3282" s="21" t="n"/>
      <c r="K3282" s="21" t="n"/>
      <c r="L3282" s="21" t="n"/>
      <c r="M3282" s="21" t="n"/>
      <c r="N3282" s="21" t="n"/>
    </row>
    <row r="3283" ht="14.25" customHeight="1" s="474">
      <c r="A3283" s="603" t="n"/>
      <c r="B3283" s="21" t="n"/>
      <c r="C3283" s="21" t="n"/>
      <c r="D3283" s="21" t="n"/>
      <c r="E3283" s="21" t="n"/>
      <c r="F3283" s="21" t="n"/>
      <c r="G3283" s="21" t="n"/>
      <c r="H3283" s="21" t="n"/>
      <c r="I3283" s="21" t="n"/>
      <c r="J3283" s="21" t="n"/>
      <c r="K3283" s="21" t="n"/>
      <c r="L3283" s="21" t="n"/>
      <c r="M3283" s="21" t="n"/>
      <c r="N3283" s="21" t="n"/>
    </row>
    <row r="3284" ht="14.25" customHeight="1" s="474">
      <c r="A3284" s="603" t="n"/>
      <c r="B3284" s="21" t="n"/>
      <c r="C3284" s="21" t="n"/>
      <c r="D3284" s="21" t="n"/>
      <c r="E3284" s="21" t="n"/>
      <c r="F3284" s="21" t="n"/>
      <c r="G3284" s="21" t="n"/>
      <c r="H3284" s="21" t="n"/>
      <c r="I3284" s="21" t="n"/>
      <c r="J3284" s="21" t="n"/>
      <c r="K3284" s="21" t="n"/>
      <c r="L3284" s="21" t="n"/>
      <c r="M3284" s="21" t="n"/>
      <c r="N3284" s="21" t="n"/>
    </row>
    <row r="3285" ht="14.25" customHeight="1" s="474">
      <c r="A3285" s="603" t="n"/>
      <c r="B3285" s="21" t="n"/>
      <c r="C3285" s="21" t="n"/>
      <c r="D3285" s="21" t="n"/>
      <c r="E3285" s="21" t="n"/>
      <c r="F3285" s="21" t="n"/>
      <c r="G3285" s="21" t="n"/>
      <c r="H3285" s="21" t="n"/>
      <c r="I3285" s="21" t="n"/>
      <c r="J3285" s="21" t="n"/>
      <c r="K3285" s="21" t="n"/>
      <c r="L3285" s="21" t="n"/>
      <c r="M3285" s="21" t="n"/>
      <c r="N3285" s="21" t="n"/>
    </row>
    <row r="3286" ht="14.25" customHeight="1" s="474">
      <c r="A3286" s="603" t="n"/>
      <c r="B3286" s="21" t="n"/>
      <c r="C3286" s="21" t="n"/>
      <c r="D3286" s="21" t="n"/>
      <c r="E3286" s="21" t="n"/>
      <c r="F3286" s="21" t="n"/>
      <c r="G3286" s="21" t="n"/>
      <c r="H3286" s="21" t="n"/>
      <c r="I3286" s="21" t="n"/>
      <c r="J3286" s="21" t="n"/>
      <c r="K3286" s="21" t="n"/>
      <c r="L3286" s="21" t="n"/>
      <c r="M3286" s="21" t="n"/>
      <c r="N3286" s="21" t="n"/>
    </row>
    <row r="3287" ht="14.25" customHeight="1" s="474">
      <c r="A3287" s="603" t="n"/>
      <c r="B3287" s="21" t="n"/>
      <c r="C3287" s="21" t="n"/>
      <c r="D3287" s="21" t="n"/>
      <c r="E3287" s="21" t="n"/>
      <c r="F3287" s="21" t="n"/>
      <c r="G3287" s="21" t="n"/>
      <c r="H3287" s="21" t="n"/>
      <c r="I3287" s="21" t="n"/>
      <c r="J3287" s="21" t="n"/>
      <c r="K3287" s="21" t="n"/>
      <c r="L3287" s="21" t="n"/>
      <c r="M3287" s="21" t="n"/>
      <c r="N3287" s="21" t="n"/>
    </row>
    <row r="3288" ht="14.25" customHeight="1" s="474">
      <c r="A3288" s="603" t="n"/>
      <c r="B3288" s="21" t="n"/>
      <c r="C3288" s="21" t="n"/>
      <c r="D3288" s="21" t="n"/>
      <c r="E3288" s="21" t="n"/>
      <c r="F3288" s="21" t="n"/>
      <c r="G3288" s="21" t="n"/>
      <c r="H3288" s="21" t="n"/>
      <c r="I3288" s="21" t="n"/>
      <c r="J3288" s="21" t="n"/>
      <c r="K3288" s="21" t="n"/>
      <c r="L3288" s="21" t="n"/>
      <c r="M3288" s="21" t="n"/>
      <c r="N3288" s="21" t="n"/>
    </row>
    <row r="3289" ht="14.25" customHeight="1" s="474">
      <c r="A3289" s="603" t="n"/>
      <c r="B3289" s="21" t="n"/>
      <c r="C3289" s="21" t="n"/>
      <c r="D3289" s="21" t="n"/>
      <c r="E3289" s="21" t="n"/>
      <c r="F3289" s="21" t="n"/>
      <c r="G3289" s="21" t="n"/>
      <c r="H3289" s="21" t="n"/>
      <c r="I3289" s="21" t="n"/>
      <c r="J3289" s="21" t="n"/>
      <c r="K3289" s="21" t="n"/>
      <c r="L3289" s="21" t="n"/>
      <c r="M3289" s="21" t="n"/>
      <c r="N3289" s="21" t="n"/>
    </row>
    <row r="3290" ht="14.25" customHeight="1" s="474">
      <c r="A3290" s="603" t="n"/>
      <c r="B3290" s="21" t="n"/>
      <c r="C3290" s="21" t="n"/>
      <c r="D3290" s="21" t="n"/>
      <c r="E3290" s="21" t="n"/>
      <c r="F3290" s="21" t="n"/>
      <c r="G3290" s="21" t="n"/>
      <c r="H3290" s="21" t="n"/>
      <c r="I3290" s="21" t="n"/>
      <c r="J3290" s="21" t="n"/>
      <c r="K3290" s="21" t="n"/>
      <c r="L3290" s="21" t="n"/>
      <c r="M3290" s="21" t="n"/>
      <c r="N3290" s="21" t="n"/>
    </row>
    <row r="3291" ht="14.25" customHeight="1" s="474">
      <c r="A3291" s="603" t="n"/>
      <c r="B3291" s="21" t="n"/>
      <c r="C3291" s="21" t="n"/>
      <c r="D3291" s="21" t="n"/>
      <c r="E3291" s="21" t="n"/>
      <c r="F3291" s="21" t="n"/>
      <c r="G3291" s="21" t="n"/>
      <c r="H3291" s="21" t="n"/>
      <c r="I3291" s="21" t="n"/>
      <c r="J3291" s="21" t="n"/>
      <c r="K3291" s="21" t="n"/>
      <c r="L3291" s="21" t="n"/>
      <c r="M3291" s="21" t="n"/>
      <c r="N3291" s="21" t="n"/>
    </row>
    <row r="3292" ht="14.25" customHeight="1" s="474">
      <c r="A3292" s="603" t="n"/>
      <c r="B3292" s="21" t="n"/>
      <c r="C3292" s="21" t="n"/>
      <c r="D3292" s="21" t="n"/>
      <c r="E3292" s="21" t="n"/>
      <c r="F3292" s="21" t="n"/>
      <c r="G3292" s="21" t="n"/>
      <c r="H3292" s="21" t="n"/>
      <c r="I3292" s="21" t="n"/>
      <c r="J3292" s="21" t="n"/>
      <c r="K3292" s="21" t="n"/>
      <c r="L3292" s="21" t="n"/>
      <c r="M3292" s="21" t="n"/>
      <c r="N3292" s="21" t="n"/>
    </row>
    <row r="3293" ht="14.25" customHeight="1" s="474">
      <c r="A3293" s="603" t="n"/>
      <c r="B3293" s="21" t="n"/>
      <c r="C3293" s="21" t="n"/>
      <c r="D3293" s="21" t="n"/>
      <c r="E3293" s="21" t="n"/>
      <c r="F3293" s="21" t="n"/>
      <c r="G3293" s="21" t="n"/>
      <c r="H3293" s="21" t="n"/>
      <c r="I3293" s="21" t="n"/>
      <c r="J3293" s="21" t="n"/>
      <c r="K3293" s="21" t="n"/>
      <c r="L3293" s="21" t="n"/>
      <c r="M3293" s="21" t="n"/>
      <c r="N3293" s="21" t="n"/>
    </row>
    <row r="3294" ht="14.25" customHeight="1" s="474">
      <c r="A3294" s="603" t="n"/>
      <c r="B3294" s="21" t="n"/>
      <c r="C3294" s="21" t="n"/>
      <c r="D3294" s="21" t="n"/>
      <c r="E3294" s="21" t="n"/>
      <c r="F3294" s="21" t="n"/>
      <c r="G3294" s="21" t="n"/>
      <c r="H3294" s="21" t="n"/>
      <c r="I3294" s="21" t="n"/>
      <c r="J3294" s="21" t="n"/>
      <c r="K3294" s="21" t="n"/>
      <c r="L3294" s="21" t="n"/>
      <c r="M3294" s="21" t="n"/>
      <c r="N3294" s="21" t="n"/>
    </row>
    <row r="3295" ht="14.25" customHeight="1" s="474">
      <c r="A3295" s="603" t="n"/>
      <c r="B3295" s="21" t="n"/>
      <c r="C3295" s="21" t="n"/>
      <c r="D3295" s="21" t="n"/>
      <c r="E3295" s="21" t="n"/>
      <c r="F3295" s="21" t="n"/>
      <c r="G3295" s="21" t="n"/>
      <c r="H3295" s="21" t="n"/>
      <c r="I3295" s="21" t="n"/>
      <c r="J3295" s="21" t="n"/>
      <c r="K3295" s="21" t="n"/>
      <c r="L3295" s="21" t="n"/>
      <c r="M3295" s="21" t="n"/>
      <c r="N3295" s="21" t="n"/>
    </row>
    <row r="3296" ht="14.25" customHeight="1" s="474">
      <c r="A3296" s="603" t="n"/>
      <c r="B3296" s="21" t="n"/>
      <c r="C3296" s="21" t="n"/>
      <c r="D3296" s="21" t="n"/>
      <c r="E3296" s="21" t="n"/>
      <c r="F3296" s="21" t="n"/>
      <c r="G3296" s="21" t="n"/>
      <c r="H3296" s="21" t="n"/>
      <c r="I3296" s="21" t="n"/>
      <c r="J3296" s="21" t="n"/>
      <c r="K3296" s="21" t="n"/>
      <c r="L3296" s="21" t="n"/>
      <c r="M3296" s="21" t="n"/>
      <c r="N3296" s="21" t="n"/>
    </row>
    <row r="3297" ht="14.25" customHeight="1" s="474">
      <c r="A3297" s="603" t="n"/>
      <c r="B3297" s="21" t="n"/>
      <c r="C3297" s="21" t="n"/>
      <c r="D3297" s="21" t="n"/>
      <c r="E3297" s="21" t="n"/>
      <c r="F3297" s="21" t="n"/>
      <c r="G3297" s="21" t="n"/>
      <c r="H3297" s="21" t="n"/>
      <c r="I3297" s="21" t="n"/>
      <c r="J3297" s="21" t="n"/>
      <c r="K3297" s="21" t="n"/>
      <c r="L3297" s="21" t="n"/>
      <c r="M3297" s="21" t="n"/>
      <c r="N3297" s="21" t="n"/>
    </row>
    <row r="3298" ht="14.25" customHeight="1" s="474">
      <c r="A3298" s="603" t="n"/>
      <c r="B3298" s="21" t="n"/>
      <c r="C3298" s="21" t="n"/>
      <c r="D3298" s="21" t="n"/>
      <c r="E3298" s="21" t="n"/>
      <c r="F3298" s="21" t="n"/>
      <c r="G3298" s="21" t="n"/>
      <c r="H3298" s="21" t="n"/>
      <c r="I3298" s="21" t="n"/>
      <c r="J3298" s="21" t="n"/>
      <c r="K3298" s="21" t="n"/>
      <c r="L3298" s="21" t="n"/>
      <c r="M3298" s="21" t="n"/>
      <c r="N3298" s="21" t="n"/>
    </row>
    <row r="3299" ht="14.25" customHeight="1" s="474">
      <c r="A3299" s="603" t="n"/>
      <c r="B3299" s="21" t="n"/>
      <c r="C3299" s="21" t="n"/>
      <c r="D3299" s="21" t="n"/>
      <c r="E3299" s="21" t="n"/>
      <c r="F3299" s="21" t="n"/>
      <c r="G3299" s="21" t="n"/>
      <c r="H3299" s="21" t="n"/>
      <c r="I3299" s="21" t="n"/>
      <c r="J3299" s="21" t="n"/>
      <c r="K3299" s="21" t="n"/>
      <c r="L3299" s="21" t="n"/>
      <c r="M3299" s="21" t="n"/>
      <c r="N3299" s="21" t="n"/>
    </row>
    <row r="3300" ht="14.25" customHeight="1" s="474">
      <c r="A3300" s="603" t="n"/>
      <c r="B3300" s="21" t="n"/>
      <c r="C3300" s="21" t="n"/>
      <c r="D3300" s="21" t="n"/>
      <c r="E3300" s="21" t="n"/>
      <c r="F3300" s="21" t="n"/>
      <c r="G3300" s="21" t="n"/>
      <c r="H3300" s="21" t="n"/>
      <c r="I3300" s="21" t="n"/>
      <c r="J3300" s="21" t="n"/>
      <c r="K3300" s="21" t="n"/>
      <c r="L3300" s="21" t="n"/>
      <c r="M3300" s="21" t="n"/>
      <c r="N3300" s="21" t="n"/>
    </row>
    <row r="3301" ht="14.25" customHeight="1" s="474">
      <c r="A3301" s="603" t="n"/>
      <c r="B3301" s="21" t="n"/>
      <c r="C3301" s="21" t="n"/>
      <c r="D3301" s="21" t="n"/>
      <c r="E3301" s="21" t="n"/>
      <c r="F3301" s="21" t="n"/>
      <c r="G3301" s="21" t="n"/>
      <c r="H3301" s="21" t="n"/>
      <c r="I3301" s="21" t="n"/>
      <c r="J3301" s="21" t="n"/>
      <c r="K3301" s="21" t="n"/>
      <c r="L3301" s="21" t="n"/>
      <c r="M3301" s="21" t="n"/>
      <c r="N3301" s="21" t="n"/>
    </row>
    <row r="3302" ht="14.25" customHeight="1" s="474">
      <c r="A3302" s="603" t="n"/>
      <c r="B3302" s="21" t="n"/>
      <c r="C3302" s="21" t="n"/>
      <c r="D3302" s="21" t="n"/>
      <c r="E3302" s="21" t="n"/>
      <c r="F3302" s="21" t="n"/>
      <c r="G3302" s="21" t="n"/>
      <c r="H3302" s="21" t="n"/>
      <c r="I3302" s="21" t="n"/>
      <c r="J3302" s="21" t="n"/>
      <c r="K3302" s="21" t="n"/>
      <c r="L3302" s="21" t="n"/>
      <c r="M3302" s="21" t="n"/>
      <c r="N3302" s="21" t="n"/>
    </row>
    <row r="3303" ht="14.25" customHeight="1" s="474">
      <c r="A3303" s="603" t="n"/>
      <c r="B3303" s="21" t="n"/>
      <c r="C3303" s="21" t="n"/>
      <c r="D3303" s="21" t="n"/>
      <c r="E3303" s="21" t="n"/>
      <c r="F3303" s="21" t="n"/>
      <c r="G3303" s="21" t="n"/>
      <c r="H3303" s="21" t="n"/>
      <c r="I3303" s="21" t="n"/>
      <c r="J3303" s="21" t="n"/>
      <c r="K3303" s="21" t="n"/>
      <c r="L3303" s="21" t="n"/>
      <c r="M3303" s="21" t="n"/>
      <c r="N3303" s="21" t="n"/>
    </row>
    <row r="3304" ht="14.25" customHeight="1" s="474">
      <c r="A3304" s="603" t="n"/>
      <c r="B3304" s="21" t="n"/>
      <c r="C3304" s="21" t="n"/>
      <c r="D3304" s="21" t="n"/>
      <c r="E3304" s="21" t="n"/>
      <c r="F3304" s="21" t="n"/>
      <c r="G3304" s="21" t="n"/>
      <c r="H3304" s="21" t="n"/>
      <c r="I3304" s="21" t="n"/>
      <c r="J3304" s="21" t="n"/>
      <c r="K3304" s="21" t="n"/>
      <c r="L3304" s="21" t="n"/>
      <c r="M3304" s="21" t="n"/>
      <c r="N3304" s="21" t="n"/>
    </row>
    <row r="3305" ht="14.25" customHeight="1" s="474">
      <c r="A3305" s="603" t="n"/>
      <c r="B3305" s="21" t="n"/>
      <c r="C3305" s="21" t="n"/>
      <c r="D3305" s="21" t="n"/>
      <c r="E3305" s="21" t="n"/>
      <c r="F3305" s="21" t="n"/>
      <c r="G3305" s="21" t="n"/>
      <c r="H3305" s="21" t="n"/>
      <c r="I3305" s="21" t="n"/>
      <c r="J3305" s="21" t="n"/>
      <c r="K3305" s="21" t="n"/>
      <c r="L3305" s="21" t="n"/>
      <c r="M3305" s="21" t="n"/>
      <c r="N3305" s="21" t="n"/>
    </row>
    <row r="3306" ht="14.25" customHeight="1" s="474">
      <c r="A3306" s="603" t="n"/>
      <c r="B3306" s="21" t="n"/>
      <c r="C3306" s="21" t="n"/>
      <c r="D3306" s="21" t="n"/>
      <c r="E3306" s="21" t="n"/>
      <c r="F3306" s="21" t="n"/>
      <c r="G3306" s="21" t="n"/>
      <c r="H3306" s="21" t="n"/>
      <c r="I3306" s="21" t="n"/>
      <c r="J3306" s="21" t="n"/>
      <c r="K3306" s="21" t="n"/>
      <c r="L3306" s="21" t="n"/>
      <c r="M3306" s="21" t="n"/>
      <c r="N3306" s="21" t="n"/>
    </row>
    <row r="3307" ht="14.25" customHeight="1" s="474">
      <c r="A3307" s="603" t="n"/>
      <c r="B3307" s="21" t="n"/>
      <c r="C3307" s="21" t="n"/>
      <c r="D3307" s="21" t="n"/>
      <c r="E3307" s="21" t="n"/>
      <c r="F3307" s="21" t="n"/>
      <c r="G3307" s="21" t="n"/>
      <c r="H3307" s="21" t="n"/>
      <c r="I3307" s="21" t="n"/>
      <c r="J3307" s="21" t="n"/>
      <c r="K3307" s="21" t="n"/>
      <c r="L3307" s="21" t="n"/>
      <c r="M3307" s="21" t="n"/>
      <c r="N3307" s="21" t="n"/>
    </row>
    <row r="3308" ht="14.25" customHeight="1" s="474">
      <c r="A3308" s="603" t="n"/>
      <c r="B3308" s="21" t="n"/>
      <c r="C3308" s="21" t="n"/>
      <c r="D3308" s="21" t="n"/>
      <c r="E3308" s="21" t="n"/>
      <c r="F3308" s="21" t="n"/>
      <c r="G3308" s="21" t="n"/>
      <c r="H3308" s="21" t="n"/>
      <c r="I3308" s="21" t="n"/>
      <c r="J3308" s="21" t="n"/>
      <c r="K3308" s="21" t="n"/>
      <c r="L3308" s="21" t="n"/>
      <c r="M3308" s="21" t="n"/>
      <c r="N3308" s="21" t="n"/>
    </row>
    <row r="3309" ht="14.25" customHeight="1" s="474">
      <c r="A3309" s="603" t="n"/>
      <c r="B3309" s="21" t="n"/>
      <c r="C3309" s="21" t="n"/>
      <c r="D3309" s="21" t="n"/>
      <c r="E3309" s="21" t="n"/>
      <c r="F3309" s="21" t="n"/>
      <c r="G3309" s="21" t="n"/>
      <c r="H3309" s="21" t="n"/>
      <c r="I3309" s="21" t="n"/>
      <c r="J3309" s="21" t="n"/>
      <c r="K3309" s="21" t="n"/>
      <c r="L3309" s="21" t="n"/>
      <c r="M3309" s="21" t="n"/>
      <c r="N3309" s="21" t="n"/>
    </row>
    <row r="3310" ht="14.25" customHeight="1" s="474">
      <c r="A3310" s="603" t="n"/>
      <c r="B3310" s="21" t="n"/>
      <c r="C3310" s="21" t="n"/>
      <c r="D3310" s="21" t="n"/>
      <c r="E3310" s="21" t="n"/>
      <c r="F3310" s="21" t="n"/>
      <c r="G3310" s="21" t="n"/>
      <c r="H3310" s="21" t="n"/>
      <c r="I3310" s="21" t="n"/>
      <c r="J3310" s="21" t="n"/>
      <c r="K3310" s="21" t="n"/>
      <c r="L3310" s="21" t="n"/>
      <c r="M3310" s="21" t="n"/>
      <c r="N3310" s="21" t="n"/>
    </row>
    <row r="3311" ht="14.25" customHeight="1" s="474">
      <c r="A3311" s="603" t="n"/>
      <c r="B3311" s="21" t="n"/>
      <c r="C3311" s="21" t="n"/>
      <c r="D3311" s="21" t="n"/>
      <c r="E3311" s="21" t="n"/>
      <c r="F3311" s="21" t="n"/>
      <c r="G3311" s="21" t="n"/>
      <c r="H3311" s="21" t="n"/>
      <c r="I3311" s="21" t="n"/>
      <c r="J3311" s="21" t="n"/>
      <c r="K3311" s="21" t="n"/>
      <c r="L3311" s="21" t="n"/>
      <c r="M3311" s="21" t="n"/>
      <c r="N3311" s="21" t="n"/>
    </row>
    <row r="3312" ht="14.25" customHeight="1" s="474">
      <c r="A3312" s="603" t="n"/>
      <c r="B3312" s="21" t="n"/>
      <c r="C3312" s="21" t="n"/>
      <c r="D3312" s="21" t="n"/>
      <c r="E3312" s="21" t="n"/>
      <c r="F3312" s="21" t="n"/>
      <c r="G3312" s="21" t="n"/>
      <c r="H3312" s="21" t="n"/>
      <c r="I3312" s="21" t="n"/>
      <c r="J3312" s="21" t="n"/>
      <c r="K3312" s="21" t="n"/>
      <c r="L3312" s="21" t="n"/>
      <c r="M3312" s="21" t="n"/>
      <c r="N3312" s="21" t="n"/>
    </row>
    <row r="3313" ht="14.25" customHeight="1" s="474">
      <c r="A3313" s="603" t="n"/>
      <c r="B3313" s="21" t="n"/>
      <c r="C3313" s="21" t="n"/>
      <c r="D3313" s="21" t="n"/>
      <c r="E3313" s="21" t="n"/>
      <c r="F3313" s="21" t="n"/>
      <c r="G3313" s="21" t="n"/>
      <c r="H3313" s="21" t="n"/>
      <c r="I3313" s="21" t="n"/>
      <c r="J3313" s="21" t="n"/>
      <c r="K3313" s="21" t="n"/>
      <c r="L3313" s="21" t="n"/>
      <c r="M3313" s="21" t="n"/>
      <c r="N3313" s="21" t="n"/>
    </row>
    <row r="3314" ht="14.25" customHeight="1" s="474">
      <c r="A3314" s="603" t="n"/>
      <c r="B3314" s="21" t="n"/>
      <c r="C3314" s="21" t="n"/>
      <c r="D3314" s="21" t="n"/>
      <c r="E3314" s="21" t="n"/>
      <c r="F3314" s="21" t="n"/>
      <c r="G3314" s="21" t="n"/>
      <c r="H3314" s="21" t="n"/>
      <c r="I3314" s="21" t="n"/>
      <c r="J3314" s="21" t="n"/>
      <c r="K3314" s="21" t="n"/>
      <c r="L3314" s="21" t="n"/>
      <c r="M3314" s="21" t="n"/>
      <c r="N3314" s="21" t="n"/>
    </row>
    <row r="3315" ht="14.25" customHeight="1" s="474">
      <c r="A3315" s="603" t="n"/>
      <c r="B3315" s="21" t="n"/>
      <c r="C3315" s="21" t="n"/>
      <c r="D3315" s="21" t="n"/>
      <c r="E3315" s="21" t="n"/>
      <c r="F3315" s="21" t="n"/>
      <c r="G3315" s="21" t="n"/>
      <c r="H3315" s="21" t="n"/>
      <c r="I3315" s="21" t="n"/>
      <c r="J3315" s="21" t="n"/>
      <c r="K3315" s="21" t="n"/>
      <c r="L3315" s="21" t="n"/>
      <c r="M3315" s="21" t="n"/>
      <c r="N3315" s="21" t="n"/>
    </row>
    <row r="3316" ht="14.25" customHeight="1" s="474">
      <c r="A3316" s="603" t="n"/>
      <c r="B3316" s="21" t="n"/>
      <c r="C3316" s="21" t="n"/>
      <c r="D3316" s="21" t="n"/>
      <c r="E3316" s="21" t="n"/>
      <c r="F3316" s="21" t="n"/>
      <c r="G3316" s="21" t="n"/>
      <c r="H3316" s="21" t="n"/>
      <c r="I3316" s="21" t="n"/>
      <c r="J3316" s="21" t="n"/>
      <c r="K3316" s="21" t="n"/>
      <c r="L3316" s="21" t="n"/>
      <c r="M3316" s="21" t="n"/>
      <c r="N3316" s="21" t="n"/>
    </row>
    <row r="3317" ht="14.25" customHeight="1" s="474">
      <c r="A3317" s="603" t="n"/>
      <c r="B3317" s="21" t="n"/>
      <c r="C3317" s="21" t="n"/>
      <c r="D3317" s="21" t="n"/>
      <c r="E3317" s="21" t="n"/>
      <c r="F3317" s="21" t="n"/>
      <c r="G3317" s="21" t="n"/>
      <c r="H3317" s="21" t="n"/>
      <c r="I3317" s="21" t="n"/>
      <c r="J3317" s="21" t="n"/>
      <c r="K3317" s="21" t="n"/>
      <c r="L3317" s="21" t="n"/>
      <c r="M3317" s="21" t="n"/>
      <c r="N3317" s="21" t="n"/>
    </row>
    <row r="3318" ht="14.25" customHeight="1" s="474">
      <c r="A3318" s="603" t="n"/>
      <c r="B3318" s="21" t="n"/>
      <c r="C3318" s="21" t="n"/>
      <c r="D3318" s="21" t="n"/>
      <c r="E3318" s="21" t="n"/>
      <c r="F3318" s="21" t="n"/>
      <c r="G3318" s="21" t="n"/>
      <c r="H3318" s="21" t="n"/>
      <c r="I3318" s="21" t="n"/>
      <c r="J3318" s="21" t="n"/>
      <c r="K3318" s="21" t="n"/>
      <c r="L3318" s="21" t="n"/>
      <c r="M3318" s="21" t="n"/>
      <c r="N3318" s="21" t="n"/>
    </row>
    <row r="3319" ht="14.25" customHeight="1" s="474">
      <c r="A3319" s="603" t="n"/>
      <c r="B3319" s="21" t="n"/>
      <c r="C3319" s="21" t="n"/>
      <c r="D3319" s="21" t="n"/>
      <c r="E3319" s="21" t="n"/>
      <c r="F3319" s="21" t="n"/>
      <c r="G3319" s="21" t="n"/>
      <c r="H3319" s="21" t="n"/>
      <c r="I3319" s="21" t="n"/>
      <c r="J3319" s="21" t="n"/>
      <c r="K3319" s="21" t="n"/>
      <c r="L3319" s="21" t="n"/>
      <c r="M3319" s="21" t="n"/>
      <c r="N3319" s="21" t="n"/>
    </row>
    <row r="3320" ht="14.25" customHeight="1" s="474">
      <c r="A3320" s="603" t="n"/>
      <c r="B3320" s="21" t="n"/>
      <c r="C3320" s="21" t="n"/>
      <c r="D3320" s="21" t="n"/>
      <c r="E3320" s="21" t="n"/>
      <c r="F3320" s="21" t="n"/>
      <c r="G3320" s="21" t="n"/>
      <c r="H3320" s="21" t="n"/>
      <c r="I3320" s="21" t="n"/>
      <c r="J3320" s="21" t="n"/>
      <c r="K3320" s="21" t="n"/>
      <c r="L3320" s="21" t="n"/>
      <c r="M3320" s="21" t="n"/>
      <c r="N3320" s="21" t="n"/>
    </row>
    <row r="3321" ht="14.25" customHeight="1" s="474">
      <c r="A3321" s="603" t="n"/>
      <c r="B3321" s="21" t="n"/>
      <c r="C3321" s="21" t="n"/>
      <c r="D3321" s="21" t="n"/>
      <c r="E3321" s="21" t="n"/>
      <c r="F3321" s="21" t="n"/>
      <c r="G3321" s="21" t="n"/>
      <c r="H3321" s="21" t="n"/>
      <c r="I3321" s="21" t="n"/>
      <c r="J3321" s="21" t="n"/>
      <c r="K3321" s="21" t="n"/>
      <c r="L3321" s="21" t="n"/>
      <c r="M3321" s="21" t="n"/>
      <c r="N3321" s="21" t="n"/>
    </row>
    <row r="3322" ht="14.25" customHeight="1" s="474">
      <c r="A3322" s="603" t="n"/>
      <c r="B3322" s="21" t="n"/>
      <c r="C3322" s="21" t="n"/>
      <c r="D3322" s="21" t="n"/>
      <c r="E3322" s="21" t="n"/>
      <c r="F3322" s="21" t="n"/>
      <c r="G3322" s="21" t="n"/>
      <c r="H3322" s="21" t="n"/>
      <c r="I3322" s="21" t="n"/>
      <c r="J3322" s="21" t="n"/>
      <c r="K3322" s="21" t="n"/>
      <c r="L3322" s="21" t="n"/>
      <c r="M3322" s="21" t="n"/>
      <c r="N3322" s="21" t="n"/>
    </row>
    <row r="3323" ht="14.25" customHeight="1" s="474">
      <c r="A3323" s="603" t="n"/>
      <c r="B3323" s="21" t="n"/>
      <c r="C3323" s="21" t="n"/>
      <c r="D3323" s="21" t="n"/>
      <c r="E3323" s="21" t="n"/>
      <c r="F3323" s="21" t="n"/>
      <c r="G3323" s="21" t="n"/>
      <c r="H3323" s="21" t="n"/>
      <c r="I3323" s="21" t="n"/>
      <c r="J3323" s="21" t="n"/>
      <c r="K3323" s="21" t="n"/>
      <c r="L3323" s="21" t="n"/>
      <c r="M3323" s="21" t="n"/>
      <c r="N3323" s="21" t="n"/>
    </row>
    <row r="3324" ht="14.25" customHeight="1" s="474">
      <c r="A3324" s="603" t="n"/>
      <c r="B3324" s="21" t="n"/>
      <c r="C3324" s="21" t="n"/>
      <c r="D3324" s="21" t="n"/>
      <c r="E3324" s="21" t="n"/>
      <c r="F3324" s="21" t="n"/>
      <c r="G3324" s="21" t="n"/>
      <c r="H3324" s="21" t="n"/>
      <c r="I3324" s="21" t="n"/>
      <c r="J3324" s="21" t="n"/>
      <c r="K3324" s="21" t="n"/>
      <c r="L3324" s="21" t="n"/>
      <c r="M3324" s="21" t="n"/>
      <c r="N3324" s="21" t="n"/>
    </row>
    <row r="3325" ht="14.25" customHeight="1" s="474">
      <c r="A3325" s="603" t="n"/>
      <c r="B3325" s="21" t="n"/>
      <c r="C3325" s="21" t="n"/>
      <c r="D3325" s="21" t="n"/>
      <c r="E3325" s="21" t="n"/>
      <c r="F3325" s="21" t="n"/>
      <c r="G3325" s="21" t="n"/>
      <c r="H3325" s="21" t="n"/>
      <c r="I3325" s="21" t="n"/>
      <c r="J3325" s="21" t="n"/>
      <c r="K3325" s="21" t="n"/>
      <c r="L3325" s="21" t="n"/>
      <c r="M3325" s="21" t="n"/>
      <c r="N3325" s="21" t="n"/>
    </row>
    <row r="3326" ht="14.25" customHeight="1" s="474">
      <c r="A3326" s="603" t="n"/>
      <c r="B3326" s="21" t="n"/>
      <c r="C3326" s="21" t="n"/>
      <c r="D3326" s="21" t="n"/>
      <c r="E3326" s="21" t="n"/>
      <c r="F3326" s="21" t="n"/>
      <c r="G3326" s="21" t="n"/>
      <c r="H3326" s="21" t="n"/>
      <c r="I3326" s="21" t="n"/>
      <c r="J3326" s="21" t="n"/>
      <c r="K3326" s="21" t="n"/>
      <c r="L3326" s="21" t="n"/>
      <c r="M3326" s="21" t="n"/>
      <c r="N3326" s="21" t="n"/>
    </row>
    <row r="3327" ht="14.25" customHeight="1" s="474">
      <c r="A3327" s="603" t="n"/>
      <c r="B3327" s="21" t="n"/>
      <c r="C3327" s="21" t="n"/>
      <c r="D3327" s="21" t="n"/>
      <c r="E3327" s="21" t="n"/>
      <c r="F3327" s="21" t="n"/>
      <c r="G3327" s="21" t="n"/>
      <c r="H3327" s="21" t="n"/>
      <c r="I3327" s="21" t="n"/>
      <c r="J3327" s="21" t="n"/>
      <c r="K3327" s="21" t="n"/>
      <c r="L3327" s="21" t="n"/>
      <c r="M3327" s="21" t="n"/>
      <c r="N3327" s="21" t="n"/>
    </row>
    <row r="3328" ht="14.25" customHeight="1" s="474">
      <c r="A3328" s="603" t="n"/>
      <c r="B3328" s="21" t="n"/>
      <c r="C3328" s="21" t="n"/>
      <c r="D3328" s="21" t="n"/>
      <c r="E3328" s="21" t="n"/>
      <c r="F3328" s="21" t="n"/>
      <c r="G3328" s="21" t="n"/>
      <c r="H3328" s="21" t="n"/>
      <c r="I3328" s="21" t="n"/>
      <c r="J3328" s="21" t="n"/>
      <c r="K3328" s="21" t="n"/>
      <c r="L3328" s="21" t="n"/>
      <c r="M3328" s="21" t="n"/>
      <c r="N3328" s="21" t="n"/>
    </row>
    <row r="3329" ht="14.25" customHeight="1" s="474">
      <c r="A3329" s="603" t="n"/>
      <c r="B3329" s="21" t="n"/>
      <c r="C3329" s="21" t="n"/>
      <c r="D3329" s="21" t="n"/>
      <c r="E3329" s="21" t="n"/>
      <c r="F3329" s="21" t="n"/>
      <c r="G3329" s="21" t="n"/>
      <c r="H3329" s="21" t="n"/>
      <c r="I3329" s="21" t="n"/>
      <c r="J3329" s="21" t="n"/>
      <c r="K3329" s="21" t="n"/>
      <c r="L3329" s="21" t="n"/>
      <c r="M3329" s="21" t="n"/>
      <c r="N3329" s="21" t="n"/>
    </row>
    <row r="3330" ht="14.25" customHeight="1" s="474">
      <c r="A3330" s="603" t="n"/>
      <c r="B3330" s="21" t="n"/>
      <c r="C3330" s="21" t="n"/>
      <c r="D3330" s="21" t="n"/>
      <c r="E3330" s="21" t="n"/>
      <c r="F3330" s="21" t="n"/>
      <c r="G3330" s="21" t="n"/>
      <c r="H3330" s="21" t="n"/>
      <c r="I3330" s="21" t="n"/>
      <c r="J3330" s="21" t="n"/>
      <c r="K3330" s="21" t="n"/>
      <c r="L3330" s="21" t="n"/>
      <c r="M3330" s="21" t="n"/>
      <c r="N3330" s="21" t="n"/>
    </row>
    <row r="3331" ht="14.25" customHeight="1" s="474">
      <c r="A3331" s="603" t="n"/>
      <c r="B3331" s="21" t="n"/>
      <c r="C3331" s="21" t="n"/>
      <c r="D3331" s="21" t="n"/>
      <c r="E3331" s="21" t="n"/>
      <c r="F3331" s="21" t="n"/>
      <c r="G3331" s="21" t="n"/>
      <c r="H3331" s="21" t="n"/>
      <c r="I3331" s="21" t="n"/>
      <c r="J3331" s="21" t="n"/>
      <c r="K3331" s="21" t="n"/>
      <c r="L3331" s="21" t="n"/>
      <c r="M3331" s="21" t="n"/>
      <c r="N3331" s="21" t="n"/>
    </row>
    <row r="3332" ht="14.25" customHeight="1" s="474">
      <c r="A3332" s="603" t="n"/>
      <c r="B3332" s="21" t="n"/>
      <c r="C3332" s="21" t="n"/>
      <c r="D3332" s="21" t="n"/>
      <c r="E3332" s="21" t="n"/>
      <c r="F3332" s="21" t="n"/>
      <c r="G3332" s="21" t="n"/>
      <c r="H3332" s="21" t="n"/>
      <c r="I3332" s="21" t="n"/>
      <c r="J3332" s="21" t="n"/>
      <c r="K3332" s="21" t="n"/>
      <c r="L3332" s="21" t="n"/>
      <c r="M3332" s="21" t="n"/>
      <c r="N3332" s="21" t="n"/>
    </row>
    <row r="3333" ht="14.25" customHeight="1" s="474">
      <c r="A3333" s="603" t="n"/>
      <c r="B3333" s="21" t="n"/>
      <c r="C3333" s="21" t="n"/>
      <c r="D3333" s="21" t="n"/>
      <c r="E3333" s="21" t="n"/>
      <c r="F3333" s="21" t="n"/>
      <c r="G3333" s="21" t="n"/>
      <c r="H3333" s="21" t="n"/>
      <c r="I3333" s="21" t="n"/>
      <c r="J3333" s="21" t="n"/>
      <c r="K3333" s="21" t="n"/>
      <c r="L3333" s="21" t="n"/>
      <c r="M3333" s="21" t="n"/>
      <c r="N3333" s="21" t="n"/>
    </row>
    <row r="3334" ht="14.25" customHeight="1" s="474">
      <c r="A3334" s="603" t="n"/>
      <c r="B3334" s="21" t="n"/>
      <c r="C3334" s="21" t="n"/>
      <c r="D3334" s="21" t="n"/>
      <c r="E3334" s="21" t="n"/>
      <c r="F3334" s="21" t="n"/>
      <c r="G3334" s="21" t="n"/>
      <c r="H3334" s="21" t="n"/>
      <c r="I3334" s="21" t="n"/>
      <c r="J3334" s="21" t="n"/>
      <c r="K3334" s="21" t="n"/>
      <c r="L3334" s="21" t="n"/>
      <c r="M3334" s="21" t="n"/>
      <c r="N3334" s="21" t="n"/>
    </row>
    <row r="3335" ht="14.25" customHeight="1" s="474">
      <c r="A3335" s="603" t="n"/>
      <c r="B3335" s="21" t="n"/>
      <c r="C3335" s="21" t="n"/>
      <c r="D3335" s="21" t="n"/>
      <c r="E3335" s="21" t="n"/>
      <c r="F3335" s="21" t="n"/>
      <c r="G3335" s="21" t="n"/>
      <c r="H3335" s="21" t="n"/>
      <c r="I3335" s="21" t="n"/>
      <c r="J3335" s="21" t="n"/>
      <c r="K3335" s="21" t="n"/>
      <c r="L3335" s="21" t="n"/>
      <c r="M3335" s="21" t="n"/>
      <c r="N3335" s="21" t="n"/>
    </row>
    <row r="3336" ht="14.25" customHeight="1" s="474">
      <c r="A3336" s="603" t="n"/>
      <c r="B3336" s="21" t="n"/>
      <c r="C3336" s="21" t="n"/>
      <c r="D3336" s="21" t="n"/>
      <c r="E3336" s="21" t="n"/>
      <c r="F3336" s="21" t="n"/>
      <c r="G3336" s="21" t="n"/>
      <c r="H3336" s="21" t="n"/>
      <c r="I3336" s="21" t="n"/>
      <c r="J3336" s="21" t="n"/>
      <c r="K3336" s="21" t="n"/>
      <c r="L3336" s="21" t="n"/>
      <c r="M3336" s="21" t="n"/>
      <c r="N3336" s="21" t="n"/>
    </row>
    <row r="3337" ht="14.25" customHeight="1" s="474">
      <c r="A3337" s="603" t="n"/>
      <c r="B3337" s="21" t="n"/>
      <c r="C3337" s="21" t="n"/>
      <c r="D3337" s="21" t="n"/>
      <c r="E3337" s="21" t="n"/>
      <c r="F3337" s="21" t="n"/>
      <c r="G3337" s="21" t="n"/>
      <c r="H3337" s="21" t="n"/>
      <c r="I3337" s="21" t="n"/>
      <c r="J3337" s="21" t="n"/>
      <c r="K3337" s="21" t="n"/>
      <c r="L3337" s="21" t="n"/>
      <c r="M3337" s="21" t="n"/>
      <c r="N3337" s="21" t="n"/>
    </row>
    <row r="3338" ht="14.25" customHeight="1" s="474">
      <c r="A3338" s="603" t="n"/>
      <c r="B3338" s="21" t="n"/>
      <c r="C3338" s="21" t="n"/>
      <c r="D3338" s="21" t="n"/>
      <c r="E3338" s="21" t="n"/>
      <c r="F3338" s="21" t="n"/>
      <c r="G3338" s="21" t="n"/>
      <c r="H3338" s="21" t="n"/>
      <c r="I3338" s="21" t="n"/>
      <c r="J3338" s="21" t="n"/>
      <c r="K3338" s="21" t="n"/>
      <c r="L3338" s="21" t="n"/>
      <c r="M3338" s="21" t="n"/>
      <c r="N3338" s="21" t="n"/>
    </row>
    <row r="3339" ht="14.25" customHeight="1" s="474">
      <c r="A3339" s="603" t="n"/>
      <c r="B3339" s="21" t="n"/>
      <c r="C3339" s="21" t="n"/>
      <c r="D3339" s="21" t="n"/>
      <c r="E3339" s="21" t="n"/>
      <c r="F3339" s="21" t="n"/>
      <c r="G3339" s="21" t="n"/>
      <c r="H3339" s="21" t="n"/>
      <c r="I3339" s="21" t="n"/>
      <c r="J3339" s="21" t="n"/>
      <c r="K3339" s="21" t="n"/>
      <c r="L3339" s="21" t="n"/>
      <c r="M3339" s="21" t="n"/>
      <c r="N3339" s="21" t="n"/>
    </row>
    <row r="3340" ht="14.25" customHeight="1" s="474">
      <c r="A3340" s="603" t="n"/>
      <c r="B3340" s="21" t="n"/>
      <c r="C3340" s="21" t="n"/>
      <c r="D3340" s="21" t="n"/>
      <c r="E3340" s="21" t="n"/>
      <c r="F3340" s="21" t="n"/>
      <c r="G3340" s="21" t="n"/>
      <c r="H3340" s="21" t="n"/>
      <c r="I3340" s="21" t="n"/>
      <c r="J3340" s="21" t="n"/>
      <c r="K3340" s="21" t="n"/>
      <c r="L3340" s="21" t="n"/>
      <c r="M3340" s="21" t="n"/>
      <c r="N3340" s="21" t="n"/>
    </row>
    <row r="3341" ht="14.25" customHeight="1" s="474">
      <c r="A3341" s="603" t="n"/>
      <c r="B3341" s="21" t="n"/>
      <c r="C3341" s="21" t="n"/>
      <c r="D3341" s="21" t="n"/>
      <c r="E3341" s="21" t="n"/>
      <c r="F3341" s="21" t="n"/>
      <c r="G3341" s="21" t="n"/>
      <c r="H3341" s="21" t="n"/>
      <c r="I3341" s="21" t="n"/>
      <c r="J3341" s="21" t="n"/>
      <c r="K3341" s="21" t="n"/>
      <c r="L3341" s="21" t="n"/>
      <c r="M3341" s="21" t="n"/>
      <c r="N3341" s="21" t="n"/>
    </row>
    <row r="3342" ht="14.25" customHeight="1" s="474">
      <c r="A3342" s="603" t="n"/>
      <c r="B3342" s="21" t="n"/>
      <c r="C3342" s="21" t="n"/>
      <c r="D3342" s="21" t="n"/>
      <c r="E3342" s="21" t="n"/>
      <c r="F3342" s="21" t="n"/>
      <c r="G3342" s="21" t="n"/>
      <c r="H3342" s="21" t="n"/>
      <c r="I3342" s="21" t="n"/>
      <c r="J3342" s="21" t="n"/>
      <c r="K3342" s="21" t="n"/>
      <c r="L3342" s="21" t="n"/>
      <c r="M3342" s="21" t="n"/>
      <c r="N3342" s="21" t="n"/>
    </row>
    <row r="3343" ht="14.25" customHeight="1" s="474">
      <c r="A3343" s="603" t="n"/>
      <c r="B3343" s="21" t="n"/>
      <c r="C3343" s="21" t="n"/>
      <c r="D3343" s="21" t="n"/>
      <c r="E3343" s="21" t="n"/>
      <c r="F3343" s="21" t="n"/>
      <c r="G3343" s="21" t="n"/>
      <c r="H3343" s="21" t="n"/>
      <c r="I3343" s="21" t="n"/>
      <c r="J3343" s="21" t="n"/>
      <c r="K3343" s="21" t="n"/>
      <c r="L3343" s="21" t="n"/>
      <c r="M3343" s="21" t="n"/>
      <c r="N3343" s="21" t="n"/>
    </row>
    <row r="3344" ht="14.25" customHeight="1" s="474">
      <c r="A3344" s="603" t="n"/>
      <c r="B3344" s="21" t="n"/>
      <c r="C3344" s="21" t="n"/>
      <c r="D3344" s="21" t="n"/>
      <c r="E3344" s="21" t="n"/>
      <c r="F3344" s="21" t="n"/>
      <c r="G3344" s="21" t="n"/>
      <c r="H3344" s="21" t="n"/>
      <c r="I3344" s="21" t="n"/>
      <c r="J3344" s="21" t="n"/>
      <c r="K3344" s="21" t="n"/>
      <c r="L3344" s="21" t="n"/>
      <c r="M3344" s="21" t="n"/>
      <c r="N3344" s="21" t="n"/>
    </row>
    <row r="3345" ht="14.25" customHeight="1" s="474">
      <c r="A3345" s="603" t="n"/>
      <c r="B3345" s="21" t="n"/>
      <c r="C3345" s="21" t="n"/>
      <c r="D3345" s="21" t="n"/>
      <c r="E3345" s="21" t="n"/>
      <c r="F3345" s="21" t="n"/>
      <c r="G3345" s="21" t="n"/>
      <c r="H3345" s="21" t="n"/>
      <c r="I3345" s="21" t="n"/>
      <c r="J3345" s="21" t="n"/>
      <c r="K3345" s="21" t="n"/>
      <c r="L3345" s="21" t="n"/>
      <c r="M3345" s="21" t="n"/>
      <c r="N3345" s="21" t="n"/>
    </row>
    <row r="3346" ht="14.25" customHeight="1" s="474">
      <c r="A3346" s="603" t="n"/>
      <c r="B3346" s="21" t="n"/>
      <c r="C3346" s="21" t="n"/>
      <c r="D3346" s="21" t="n"/>
      <c r="E3346" s="21" t="n"/>
      <c r="F3346" s="21" t="n"/>
      <c r="G3346" s="21" t="n"/>
      <c r="H3346" s="21" t="n"/>
      <c r="I3346" s="21" t="n"/>
      <c r="J3346" s="21" t="n"/>
      <c r="K3346" s="21" t="n"/>
      <c r="L3346" s="21" t="n"/>
      <c r="M3346" s="21" t="n"/>
      <c r="N3346" s="21" t="n"/>
    </row>
    <row r="3347" ht="14.25" customHeight="1" s="474">
      <c r="A3347" s="603" t="n"/>
      <c r="B3347" s="21" t="n"/>
      <c r="C3347" s="21" t="n"/>
      <c r="D3347" s="21" t="n"/>
      <c r="E3347" s="21" t="n"/>
      <c r="F3347" s="21" t="n"/>
      <c r="G3347" s="21" t="n"/>
      <c r="H3347" s="21" t="n"/>
      <c r="I3347" s="21" t="n"/>
      <c r="J3347" s="21" t="n"/>
      <c r="K3347" s="21" t="n"/>
      <c r="L3347" s="21" t="n"/>
      <c r="M3347" s="21" t="n"/>
      <c r="N3347" s="21" t="n"/>
    </row>
    <row r="3348" ht="14.25" customHeight="1" s="474">
      <c r="A3348" s="603" t="n"/>
      <c r="B3348" s="21" t="n"/>
      <c r="C3348" s="21" t="n"/>
      <c r="D3348" s="21" t="n"/>
      <c r="E3348" s="21" t="n"/>
      <c r="F3348" s="21" t="n"/>
      <c r="G3348" s="21" t="n"/>
      <c r="H3348" s="21" t="n"/>
      <c r="I3348" s="21" t="n"/>
      <c r="J3348" s="21" t="n"/>
      <c r="K3348" s="21" t="n"/>
      <c r="L3348" s="21" t="n"/>
      <c r="M3348" s="21" t="n"/>
      <c r="N3348" s="21" t="n"/>
    </row>
    <row r="3349" ht="14.25" customHeight="1" s="474">
      <c r="A3349" s="603" t="n"/>
      <c r="B3349" s="21" t="n"/>
      <c r="C3349" s="21" t="n"/>
      <c r="D3349" s="21" t="n"/>
      <c r="E3349" s="21" t="n"/>
      <c r="F3349" s="21" t="n"/>
      <c r="G3349" s="21" t="n"/>
      <c r="H3349" s="21" t="n"/>
      <c r="I3349" s="21" t="n"/>
      <c r="J3349" s="21" t="n"/>
      <c r="K3349" s="21" t="n"/>
      <c r="L3349" s="21" t="n"/>
      <c r="M3349" s="21" t="n"/>
      <c r="N3349" s="21" t="n"/>
    </row>
    <row r="3350" ht="14.25" customHeight="1" s="474">
      <c r="A3350" s="603" t="n"/>
      <c r="B3350" s="21" t="n"/>
      <c r="C3350" s="21" t="n"/>
      <c r="D3350" s="21" t="n"/>
      <c r="E3350" s="21" t="n"/>
      <c r="F3350" s="21" t="n"/>
      <c r="G3350" s="21" t="n"/>
      <c r="H3350" s="21" t="n"/>
      <c r="I3350" s="21" t="n"/>
      <c r="J3350" s="21" t="n"/>
      <c r="K3350" s="21" t="n"/>
      <c r="L3350" s="21" t="n"/>
      <c r="M3350" s="21" t="n"/>
      <c r="N3350" s="21" t="n"/>
    </row>
    <row r="3351" ht="14.25" customHeight="1" s="474">
      <c r="A3351" s="603" t="n"/>
      <c r="B3351" s="21" t="n"/>
      <c r="C3351" s="21" t="n"/>
      <c r="D3351" s="21" t="n"/>
      <c r="E3351" s="21" t="n"/>
      <c r="F3351" s="21" t="n"/>
      <c r="G3351" s="21" t="n"/>
      <c r="H3351" s="21" t="n"/>
      <c r="I3351" s="21" t="n"/>
      <c r="J3351" s="21" t="n"/>
      <c r="K3351" s="21" t="n"/>
      <c r="L3351" s="21" t="n"/>
      <c r="M3351" s="21" t="n"/>
      <c r="N3351" s="21" t="n"/>
    </row>
    <row r="3352" ht="14.25" customHeight="1" s="474">
      <c r="A3352" s="603" t="n"/>
      <c r="B3352" s="21" t="n"/>
      <c r="C3352" s="21" t="n"/>
      <c r="D3352" s="21" t="n"/>
      <c r="E3352" s="21" t="n"/>
      <c r="F3352" s="21" t="n"/>
      <c r="G3352" s="21" t="n"/>
      <c r="H3352" s="21" t="n"/>
      <c r="I3352" s="21" t="n"/>
      <c r="J3352" s="21" t="n"/>
      <c r="K3352" s="21" t="n"/>
      <c r="L3352" s="21" t="n"/>
      <c r="M3352" s="21" t="n"/>
      <c r="N3352" s="21" t="n"/>
    </row>
    <row r="3353" ht="14.25" customHeight="1" s="474">
      <c r="A3353" s="603" t="n"/>
      <c r="B3353" s="21" t="n"/>
      <c r="C3353" s="21" t="n"/>
      <c r="D3353" s="21" t="n"/>
      <c r="E3353" s="21" t="n"/>
      <c r="F3353" s="21" t="n"/>
      <c r="G3353" s="21" t="n"/>
      <c r="H3353" s="21" t="n"/>
      <c r="I3353" s="21" t="n"/>
      <c r="J3353" s="21" t="n"/>
      <c r="K3353" s="21" t="n"/>
      <c r="L3353" s="21" t="n"/>
      <c r="M3353" s="21" t="n"/>
      <c r="N3353" s="21" t="n"/>
    </row>
    <row r="3354" ht="14.25" customHeight="1" s="474">
      <c r="A3354" s="603" t="n"/>
      <c r="B3354" s="21" t="n"/>
      <c r="C3354" s="21" t="n"/>
      <c r="D3354" s="21" t="n"/>
      <c r="E3354" s="21" t="n"/>
      <c r="F3354" s="21" t="n"/>
      <c r="G3354" s="21" t="n"/>
      <c r="H3354" s="21" t="n"/>
      <c r="I3354" s="21" t="n"/>
      <c r="J3354" s="21" t="n"/>
      <c r="K3354" s="21" t="n"/>
      <c r="L3354" s="21" t="n"/>
      <c r="M3354" s="21" t="n"/>
      <c r="N3354" s="21" t="n"/>
    </row>
    <row r="3355" ht="14.25" customHeight="1" s="474">
      <c r="A3355" s="603" t="n"/>
      <c r="B3355" s="21" t="n"/>
      <c r="C3355" s="21" t="n"/>
      <c r="D3355" s="21" t="n"/>
      <c r="E3355" s="21" t="n"/>
      <c r="F3355" s="21" t="n"/>
      <c r="G3355" s="21" t="n"/>
      <c r="H3355" s="21" t="n"/>
      <c r="I3355" s="21" t="n"/>
      <c r="J3355" s="21" t="n"/>
      <c r="K3355" s="21" t="n"/>
      <c r="L3355" s="21" t="n"/>
      <c r="M3355" s="21" t="n"/>
      <c r="N3355" s="21" t="n"/>
    </row>
    <row r="3356" ht="14.25" customHeight="1" s="474">
      <c r="A3356" s="603" t="n"/>
      <c r="B3356" s="21" t="n"/>
      <c r="C3356" s="21" t="n"/>
      <c r="D3356" s="21" t="n"/>
      <c r="E3356" s="21" t="n"/>
      <c r="F3356" s="21" t="n"/>
      <c r="G3356" s="21" t="n"/>
      <c r="H3356" s="21" t="n"/>
      <c r="I3356" s="21" t="n"/>
      <c r="J3356" s="21" t="n"/>
      <c r="K3356" s="21" t="n"/>
      <c r="L3356" s="21" t="n"/>
      <c r="M3356" s="21" t="n"/>
      <c r="N3356" s="21" t="n"/>
    </row>
    <row r="3357" ht="14.25" customHeight="1" s="474">
      <c r="A3357" s="603" t="n"/>
      <c r="B3357" s="21" t="n"/>
      <c r="C3357" s="21" t="n"/>
      <c r="D3357" s="21" t="n"/>
      <c r="E3357" s="21" t="n"/>
      <c r="F3357" s="21" t="n"/>
      <c r="G3357" s="21" t="n"/>
      <c r="H3357" s="21" t="n"/>
      <c r="I3357" s="21" t="n"/>
      <c r="J3357" s="21" t="n"/>
      <c r="K3357" s="21" t="n"/>
      <c r="L3357" s="21" t="n"/>
      <c r="M3357" s="21" t="n"/>
      <c r="N3357" s="21" t="n"/>
    </row>
    <row r="3358" ht="14.25" customHeight="1" s="474">
      <c r="A3358" s="603" t="n"/>
      <c r="B3358" s="21" t="n"/>
      <c r="C3358" s="21" t="n"/>
      <c r="D3358" s="21" t="n"/>
      <c r="E3358" s="21" t="n"/>
      <c r="F3358" s="21" t="n"/>
      <c r="G3358" s="21" t="n"/>
      <c r="H3358" s="21" t="n"/>
      <c r="I3358" s="21" t="n"/>
      <c r="J3358" s="21" t="n"/>
      <c r="K3358" s="21" t="n"/>
      <c r="L3358" s="21" t="n"/>
      <c r="M3358" s="21" t="n"/>
      <c r="N3358" s="21" t="n"/>
    </row>
    <row r="3359" ht="14.25" customHeight="1" s="474">
      <c r="A3359" s="603" t="n"/>
      <c r="B3359" s="21" t="n"/>
      <c r="C3359" s="21" t="n"/>
      <c r="D3359" s="21" t="n"/>
      <c r="E3359" s="21" t="n"/>
      <c r="F3359" s="21" t="n"/>
      <c r="G3359" s="21" t="n"/>
      <c r="H3359" s="21" t="n"/>
      <c r="I3359" s="21" t="n"/>
      <c r="J3359" s="21" t="n"/>
      <c r="K3359" s="21" t="n"/>
      <c r="L3359" s="21" t="n"/>
      <c r="M3359" s="21" t="n"/>
      <c r="N3359" s="21" t="n"/>
    </row>
    <row r="3360" ht="14.25" customHeight="1" s="474">
      <c r="A3360" s="603" t="n"/>
      <c r="B3360" s="21" t="n"/>
      <c r="C3360" s="21" t="n"/>
      <c r="D3360" s="21" t="n"/>
      <c r="E3360" s="21" t="n"/>
      <c r="F3360" s="21" t="n"/>
      <c r="G3360" s="21" t="n"/>
      <c r="H3360" s="21" t="n"/>
      <c r="I3360" s="21" t="n"/>
      <c r="J3360" s="21" t="n"/>
      <c r="K3360" s="21" t="n"/>
      <c r="L3360" s="21" t="n"/>
      <c r="M3360" s="21" t="n"/>
      <c r="N3360" s="21" t="n"/>
    </row>
    <row r="3361" ht="14.25" customHeight="1" s="474">
      <c r="A3361" s="603" t="n"/>
      <c r="B3361" s="21" t="n"/>
      <c r="C3361" s="21" t="n"/>
      <c r="D3361" s="21" t="n"/>
      <c r="E3361" s="21" t="n"/>
      <c r="F3361" s="21" t="n"/>
      <c r="G3361" s="21" t="n"/>
      <c r="H3361" s="21" t="n"/>
      <c r="I3361" s="21" t="n"/>
      <c r="J3361" s="21" t="n"/>
      <c r="K3361" s="21" t="n"/>
      <c r="L3361" s="21" t="n"/>
      <c r="M3361" s="21" t="n"/>
      <c r="N3361" s="21" t="n"/>
    </row>
    <row r="3362" ht="14.25" customHeight="1" s="474">
      <c r="A3362" s="603" t="n"/>
      <c r="B3362" s="21" t="n"/>
      <c r="C3362" s="21" t="n"/>
      <c r="D3362" s="21" t="n"/>
      <c r="E3362" s="21" t="n"/>
      <c r="F3362" s="21" t="n"/>
      <c r="G3362" s="21" t="n"/>
      <c r="H3362" s="21" t="n"/>
      <c r="I3362" s="21" t="n"/>
      <c r="J3362" s="21" t="n"/>
      <c r="K3362" s="21" t="n"/>
      <c r="L3362" s="21" t="n"/>
      <c r="M3362" s="21" t="n"/>
      <c r="N3362" s="21" t="n"/>
    </row>
    <row r="3363" ht="14.25" customHeight="1" s="474">
      <c r="A3363" s="603" t="n"/>
      <c r="B3363" s="21" t="n"/>
      <c r="C3363" s="21" t="n"/>
      <c r="D3363" s="21" t="n"/>
      <c r="E3363" s="21" t="n"/>
      <c r="F3363" s="21" t="n"/>
      <c r="G3363" s="21" t="n"/>
      <c r="H3363" s="21" t="n"/>
      <c r="I3363" s="21" t="n"/>
      <c r="J3363" s="21" t="n"/>
      <c r="K3363" s="21" t="n"/>
      <c r="L3363" s="21" t="n"/>
      <c r="M3363" s="21" t="n"/>
      <c r="N3363" s="21" t="n"/>
    </row>
    <row r="3364" ht="14.25" customHeight="1" s="474">
      <c r="A3364" s="603" t="n"/>
      <c r="B3364" s="21" t="n"/>
      <c r="C3364" s="21" t="n"/>
      <c r="D3364" s="21" t="n"/>
      <c r="E3364" s="21" t="n"/>
      <c r="F3364" s="21" t="n"/>
      <c r="G3364" s="21" t="n"/>
      <c r="H3364" s="21" t="n"/>
      <c r="I3364" s="21" t="n"/>
      <c r="J3364" s="21" t="n"/>
      <c r="K3364" s="21" t="n"/>
      <c r="L3364" s="21" t="n"/>
      <c r="M3364" s="21" t="n"/>
      <c r="N3364" s="21" t="n"/>
    </row>
    <row r="3365" ht="14.25" customHeight="1" s="474">
      <c r="A3365" s="603" t="n"/>
      <c r="B3365" s="21" t="n"/>
      <c r="C3365" s="21" t="n"/>
      <c r="D3365" s="21" t="n"/>
      <c r="E3365" s="21" t="n"/>
      <c r="F3365" s="21" t="n"/>
      <c r="G3365" s="21" t="n"/>
      <c r="H3365" s="21" t="n"/>
      <c r="I3365" s="21" t="n"/>
      <c r="J3365" s="21" t="n"/>
      <c r="K3365" s="21" t="n"/>
      <c r="L3365" s="21" t="n"/>
      <c r="M3365" s="21" t="n"/>
      <c r="N3365" s="21" t="n"/>
    </row>
    <row r="3366" ht="14.25" customHeight="1" s="474">
      <c r="A3366" s="603" t="n"/>
      <c r="B3366" s="21" t="n"/>
      <c r="C3366" s="21" t="n"/>
      <c r="D3366" s="21" t="n"/>
      <c r="E3366" s="21" t="n"/>
      <c r="F3366" s="21" t="n"/>
      <c r="G3366" s="21" t="n"/>
      <c r="H3366" s="21" t="n"/>
      <c r="I3366" s="21" t="n"/>
      <c r="J3366" s="21" t="n"/>
      <c r="K3366" s="21" t="n"/>
      <c r="L3366" s="21" t="n"/>
      <c r="M3366" s="21" t="n"/>
      <c r="N3366" s="21" t="n"/>
    </row>
    <row r="3367" ht="14.25" customHeight="1" s="474">
      <c r="A3367" s="603" t="n"/>
      <c r="B3367" s="21" t="n"/>
      <c r="C3367" s="21" t="n"/>
      <c r="D3367" s="21" t="n"/>
      <c r="E3367" s="21" t="n"/>
      <c r="F3367" s="21" t="n"/>
      <c r="G3367" s="21" t="n"/>
      <c r="H3367" s="21" t="n"/>
      <c r="I3367" s="21" t="n"/>
      <c r="J3367" s="21" t="n"/>
      <c r="K3367" s="21" t="n"/>
      <c r="L3367" s="21" t="n"/>
      <c r="M3367" s="21" t="n"/>
      <c r="N3367" s="21" t="n"/>
    </row>
    <row r="3368" ht="14.25" customHeight="1" s="474">
      <c r="A3368" s="603" t="n"/>
      <c r="B3368" s="21" t="n"/>
      <c r="C3368" s="21" t="n"/>
      <c r="D3368" s="21" t="n"/>
      <c r="E3368" s="21" t="n"/>
      <c r="F3368" s="21" t="n"/>
      <c r="G3368" s="21" t="n"/>
      <c r="H3368" s="21" t="n"/>
      <c r="I3368" s="21" t="n"/>
      <c r="J3368" s="21" t="n"/>
      <c r="K3368" s="21" t="n"/>
      <c r="L3368" s="21" t="n"/>
      <c r="M3368" s="21" t="n"/>
      <c r="N3368" s="21" t="n"/>
    </row>
    <row r="3369" ht="14.25" customHeight="1" s="474">
      <c r="A3369" s="603" t="n"/>
      <c r="B3369" s="21" t="n"/>
      <c r="C3369" s="21" t="n"/>
      <c r="D3369" s="21" t="n"/>
      <c r="E3369" s="21" t="n"/>
      <c r="F3369" s="21" t="n"/>
      <c r="G3369" s="21" t="n"/>
      <c r="H3369" s="21" t="n"/>
      <c r="I3369" s="21" t="n"/>
      <c r="J3369" s="21" t="n"/>
      <c r="K3369" s="21" t="n"/>
      <c r="L3369" s="21" t="n"/>
      <c r="M3369" s="21" t="n"/>
      <c r="N3369" s="21" t="n"/>
    </row>
    <row r="3370" ht="14.25" customHeight="1" s="474">
      <c r="A3370" s="603" t="n"/>
      <c r="B3370" s="21" t="n"/>
      <c r="C3370" s="21" t="n"/>
      <c r="D3370" s="21" t="n"/>
      <c r="E3370" s="21" t="n"/>
      <c r="F3370" s="21" t="n"/>
      <c r="G3370" s="21" t="n"/>
      <c r="H3370" s="21" t="n"/>
      <c r="I3370" s="21" t="n"/>
      <c r="J3370" s="21" t="n"/>
      <c r="K3370" s="21" t="n"/>
      <c r="L3370" s="21" t="n"/>
      <c r="M3370" s="21" t="n"/>
      <c r="N3370" s="21" t="n"/>
    </row>
    <row r="3371" ht="14.25" customHeight="1" s="474">
      <c r="A3371" s="603" t="n"/>
      <c r="B3371" s="21" t="n"/>
      <c r="C3371" s="21" t="n"/>
      <c r="D3371" s="21" t="n"/>
      <c r="E3371" s="21" t="n"/>
      <c r="F3371" s="21" t="n"/>
      <c r="G3371" s="21" t="n"/>
      <c r="H3371" s="21" t="n"/>
      <c r="I3371" s="21" t="n"/>
      <c r="J3371" s="21" t="n"/>
      <c r="K3371" s="21" t="n"/>
      <c r="L3371" s="21" t="n"/>
      <c r="M3371" s="21" t="n"/>
      <c r="N3371" s="21" t="n"/>
    </row>
    <row r="3372" ht="14.25" customHeight="1" s="474">
      <c r="A3372" s="603" t="n"/>
      <c r="B3372" s="21" t="n"/>
      <c r="C3372" s="21" t="n"/>
      <c r="D3372" s="21" t="n"/>
      <c r="E3372" s="21" t="n"/>
      <c r="F3372" s="21" t="n"/>
      <c r="G3372" s="21" t="n"/>
      <c r="H3372" s="21" t="n"/>
      <c r="I3372" s="21" t="n"/>
      <c r="J3372" s="21" t="n"/>
      <c r="K3372" s="21" t="n"/>
      <c r="L3372" s="21" t="n"/>
      <c r="M3372" s="21" t="n"/>
      <c r="N3372" s="21" t="n"/>
    </row>
    <row r="3373" ht="14.25" customHeight="1" s="474">
      <c r="A3373" s="603" t="n"/>
      <c r="B3373" s="21" t="n"/>
      <c r="C3373" s="21" t="n"/>
      <c r="D3373" s="21" t="n"/>
      <c r="E3373" s="21" t="n"/>
      <c r="F3373" s="21" t="n"/>
      <c r="G3373" s="21" t="n"/>
      <c r="H3373" s="21" t="n"/>
      <c r="I3373" s="21" t="n"/>
      <c r="J3373" s="21" t="n"/>
      <c r="K3373" s="21" t="n"/>
      <c r="L3373" s="21" t="n"/>
      <c r="M3373" s="21" t="n"/>
      <c r="N3373" s="21" t="n"/>
    </row>
    <row r="3374" ht="14.25" customHeight="1" s="474">
      <c r="A3374" s="603" t="n"/>
      <c r="B3374" s="21" t="n"/>
      <c r="C3374" s="21" t="n"/>
      <c r="D3374" s="21" t="n"/>
      <c r="E3374" s="21" t="n"/>
      <c r="F3374" s="21" t="n"/>
      <c r="G3374" s="21" t="n"/>
      <c r="H3374" s="21" t="n"/>
      <c r="I3374" s="21" t="n"/>
      <c r="J3374" s="21" t="n"/>
      <c r="K3374" s="21" t="n"/>
      <c r="L3374" s="21" t="n"/>
      <c r="M3374" s="21" t="n"/>
      <c r="N3374" s="21" t="n"/>
    </row>
    <row r="3375" ht="14.25" customHeight="1" s="474">
      <c r="A3375" s="603" t="n"/>
      <c r="B3375" s="21" t="n"/>
      <c r="C3375" s="21" t="n"/>
      <c r="D3375" s="21" t="n"/>
      <c r="E3375" s="21" t="n"/>
      <c r="F3375" s="21" t="n"/>
      <c r="G3375" s="21" t="n"/>
      <c r="H3375" s="21" t="n"/>
      <c r="I3375" s="21" t="n"/>
      <c r="J3375" s="21" t="n"/>
      <c r="K3375" s="21" t="n"/>
      <c r="L3375" s="21" t="n"/>
      <c r="M3375" s="21" t="n"/>
      <c r="N3375" s="21" t="n"/>
    </row>
    <row r="3376" ht="14.25" customHeight="1" s="474">
      <c r="A3376" s="603" t="n"/>
      <c r="B3376" s="21" t="n"/>
      <c r="C3376" s="21" t="n"/>
      <c r="D3376" s="21" t="n"/>
      <c r="E3376" s="21" t="n"/>
      <c r="F3376" s="21" t="n"/>
      <c r="G3376" s="21" t="n"/>
      <c r="H3376" s="21" t="n"/>
      <c r="I3376" s="21" t="n"/>
      <c r="J3376" s="21" t="n"/>
      <c r="K3376" s="21" t="n"/>
      <c r="L3376" s="21" t="n"/>
      <c r="M3376" s="21" t="n"/>
      <c r="N3376" s="21" t="n"/>
    </row>
    <row r="3377" ht="14.25" customHeight="1" s="474">
      <c r="A3377" s="603" t="n"/>
      <c r="B3377" s="21" t="n"/>
      <c r="C3377" s="21" t="n"/>
      <c r="D3377" s="21" t="n"/>
      <c r="E3377" s="21" t="n"/>
      <c r="F3377" s="21" t="n"/>
      <c r="G3377" s="21" t="n"/>
      <c r="H3377" s="21" t="n"/>
      <c r="I3377" s="21" t="n"/>
      <c r="J3377" s="21" t="n"/>
      <c r="K3377" s="21" t="n"/>
      <c r="L3377" s="21" t="n"/>
      <c r="M3377" s="21" t="n"/>
      <c r="N3377" s="21" t="n"/>
    </row>
    <row r="3378" ht="14.25" customHeight="1" s="474">
      <c r="A3378" s="603" t="n"/>
      <c r="B3378" s="21" t="n"/>
      <c r="C3378" s="21" t="n"/>
      <c r="D3378" s="21" t="n"/>
      <c r="E3378" s="21" t="n"/>
      <c r="F3378" s="21" t="n"/>
      <c r="G3378" s="21" t="n"/>
      <c r="H3378" s="21" t="n"/>
      <c r="I3378" s="21" t="n"/>
      <c r="J3378" s="21" t="n"/>
      <c r="K3378" s="21" t="n"/>
      <c r="L3378" s="21" t="n"/>
      <c r="M3378" s="21" t="n"/>
      <c r="N3378" s="21" t="n"/>
    </row>
    <row r="3379" ht="14.25" customHeight="1" s="474">
      <c r="A3379" s="603" t="n"/>
      <c r="B3379" s="21" t="n"/>
      <c r="C3379" s="21" t="n"/>
      <c r="D3379" s="21" t="n"/>
      <c r="E3379" s="21" t="n"/>
      <c r="F3379" s="21" t="n"/>
      <c r="G3379" s="21" t="n"/>
      <c r="H3379" s="21" t="n"/>
      <c r="I3379" s="21" t="n"/>
      <c r="J3379" s="21" t="n"/>
      <c r="K3379" s="21" t="n"/>
      <c r="L3379" s="21" t="n"/>
      <c r="M3379" s="21" t="n"/>
      <c r="N3379" s="21" t="n"/>
    </row>
    <row r="3380" ht="14.25" customHeight="1" s="474">
      <c r="A3380" s="603" t="n"/>
      <c r="B3380" s="21" t="n"/>
      <c r="C3380" s="21" t="n"/>
      <c r="D3380" s="21" t="n"/>
      <c r="E3380" s="21" t="n"/>
      <c r="F3380" s="21" t="n"/>
      <c r="G3380" s="21" t="n"/>
      <c r="H3380" s="21" t="n"/>
      <c r="I3380" s="21" t="n"/>
      <c r="J3380" s="21" t="n"/>
      <c r="K3380" s="21" t="n"/>
      <c r="L3380" s="21" t="n"/>
      <c r="M3380" s="21" t="n"/>
      <c r="N3380" s="21" t="n"/>
    </row>
    <row r="3381" ht="14.25" customHeight="1" s="474">
      <c r="A3381" s="603" t="n"/>
      <c r="B3381" s="21" t="n"/>
      <c r="C3381" s="21" t="n"/>
      <c r="D3381" s="21" t="n"/>
      <c r="E3381" s="21" t="n"/>
      <c r="F3381" s="21" t="n"/>
      <c r="G3381" s="21" t="n"/>
      <c r="H3381" s="21" t="n"/>
      <c r="I3381" s="21" t="n"/>
      <c r="J3381" s="21" t="n"/>
      <c r="K3381" s="21" t="n"/>
      <c r="L3381" s="21" t="n"/>
      <c r="M3381" s="21" t="n"/>
      <c r="N3381" s="21" t="n"/>
    </row>
    <row r="3382" ht="14.25" customHeight="1" s="474">
      <c r="A3382" s="603" t="n"/>
      <c r="B3382" s="21" t="n"/>
      <c r="C3382" s="21" t="n"/>
      <c r="D3382" s="21" t="n"/>
      <c r="E3382" s="21" t="n"/>
      <c r="F3382" s="21" t="n"/>
      <c r="G3382" s="21" t="n"/>
      <c r="H3382" s="21" t="n"/>
      <c r="I3382" s="21" t="n"/>
      <c r="J3382" s="21" t="n"/>
      <c r="K3382" s="21" t="n"/>
      <c r="L3382" s="21" t="n"/>
      <c r="M3382" s="21" t="n"/>
      <c r="N3382" s="21" t="n"/>
    </row>
    <row r="3383" ht="14.25" customHeight="1" s="474">
      <c r="A3383" s="603" t="n"/>
      <c r="B3383" s="21" t="n"/>
      <c r="C3383" s="21" t="n"/>
      <c r="D3383" s="21" t="n"/>
      <c r="E3383" s="21" t="n"/>
      <c r="F3383" s="21" t="n"/>
      <c r="G3383" s="21" t="n"/>
      <c r="H3383" s="21" t="n"/>
      <c r="I3383" s="21" t="n"/>
      <c r="J3383" s="21" t="n"/>
      <c r="K3383" s="21" t="n"/>
      <c r="L3383" s="21" t="n"/>
      <c r="M3383" s="21" t="n"/>
      <c r="N3383" s="21" t="n"/>
    </row>
    <row r="3384" ht="14.25" customHeight="1" s="474">
      <c r="A3384" s="603" t="n"/>
      <c r="B3384" s="21" t="n"/>
      <c r="C3384" s="21" t="n"/>
      <c r="D3384" s="21" t="n"/>
      <c r="E3384" s="21" t="n"/>
      <c r="F3384" s="21" t="n"/>
      <c r="G3384" s="21" t="n"/>
      <c r="H3384" s="21" t="n"/>
      <c r="I3384" s="21" t="n"/>
      <c r="J3384" s="21" t="n"/>
      <c r="K3384" s="21" t="n"/>
      <c r="L3384" s="21" t="n"/>
      <c r="M3384" s="21" t="n"/>
      <c r="N3384" s="21" t="n"/>
    </row>
    <row r="3385" ht="14.25" customHeight="1" s="474">
      <c r="A3385" s="603" t="n"/>
      <c r="B3385" s="21" t="n"/>
      <c r="C3385" s="21" t="n"/>
      <c r="D3385" s="21" t="n"/>
      <c r="E3385" s="21" t="n"/>
      <c r="F3385" s="21" t="n"/>
      <c r="G3385" s="21" t="n"/>
      <c r="H3385" s="21" t="n"/>
      <c r="I3385" s="21" t="n"/>
      <c r="J3385" s="21" t="n"/>
      <c r="K3385" s="21" t="n"/>
      <c r="L3385" s="21" t="n"/>
      <c r="M3385" s="21" t="n"/>
      <c r="N3385" s="21" t="n"/>
    </row>
    <row r="3386" ht="14.25" customHeight="1" s="474">
      <c r="A3386" s="603" t="n"/>
      <c r="B3386" s="21" t="n"/>
      <c r="C3386" s="21" t="n"/>
      <c r="D3386" s="21" t="n"/>
      <c r="E3386" s="21" t="n"/>
      <c r="F3386" s="21" t="n"/>
      <c r="G3386" s="21" t="n"/>
      <c r="H3386" s="21" t="n"/>
      <c r="I3386" s="21" t="n"/>
      <c r="J3386" s="21" t="n"/>
      <c r="K3386" s="21" t="n"/>
      <c r="L3386" s="21" t="n"/>
      <c r="M3386" s="21" t="n"/>
      <c r="N3386" s="21" t="n"/>
    </row>
    <row r="3387" ht="14.25" customHeight="1" s="474">
      <c r="A3387" s="603" t="n"/>
      <c r="B3387" s="21" t="n"/>
      <c r="C3387" s="21" t="n"/>
      <c r="D3387" s="21" t="n"/>
      <c r="E3387" s="21" t="n"/>
      <c r="F3387" s="21" t="n"/>
      <c r="G3387" s="21" t="n"/>
      <c r="H3387" s="21" t="n"/>
      <c r="I3387" s="21" t="n"/>
      <c r="J3387" s="21" t="n"/>
      <c r="K3387" s="21" t="n"/>
      <c r="L3387" s="21" t="n"/>
      <c r="M3387" s="21" t="n"/>
      <c r="N3387" s="21" t="n"/>
    </row>
    <row r="3388" ht="14.25" customHeight="1" s="474">
      <c r="A3388" s="603" t="n"/>
      <c r="B3388" s="21" t="n"/>
      <c r="C3388" s="21" t="n"/>
      <c r="D3388" s="21" t="n"/>
      <c r="E3388" s="21" t="n"/>
      <c r="F3388" s="21" t="n"/>
      <c r="G3388" s="21" t="n"/>
      <c r="H3388" s="21" t="n"/>
      <c r="I3388" s="21" t="n"/>
      <c r="J3388" s="21" t="n"/>
      <c r="K3388" s="21" t="n"/>
      <c r="L3388" s="21" t="n"/>
      <c r="M3388" s="21" t="n"/>
      <c r="N3388" s="21" t="n"/>
    </row>
    <row r="3389" ht="14.25" customHeight="1" s="474">
      <c r="A3389" s="603" t="n"/>
      <c r="B3389" s="21" t="n"/>
      <c r="C3389" s="21" t="n"/>
      <c r="D3389" s="21" t="n"/>
      <c r="E3389" s="21" t="n"/>
      <c r="F3389" s="21" t="n"/>
      <c r="G3389" s="21" t="n"/>
      <c r="H3389" s="21" t="n"/>
      <c r="I3389" s="21" t="n"/>
      <c r="J3389" s="21" t="n"/>
      <c r="K3389" s="21" t="n"/>
      <c r="L3389" s="21" t="n"/>
      <c r="M3389" s="21" t="n"/>
      <c r="N3389" s="21" t="n"/>
    </row>
    <row r="3390" ht="14.25" customHeight="1" s="474">
      <c r="A3390" s="603" t="n"/>
      <c r="B3390" s="21" t="n"/>
      <c r="C3390" s="21" t="n"/>
      <c r="D3390" s="21" t="n"/>
      <c r="E3390" s="21" t="n"/>
      <c r="F3390" s="21" t="n"/>
      <c r="G3390" s="21" t="n"/>
      <c r="H3390" s="21" t="n"/>
      <c r="I3390" s="21" t="n"/>
      <c r="J3390" s="21" t="n"/>
      <c r="K3390" s="21" t="n"/>
      <c r="L3390" s="21" t="n"/>
      <c r="M3390" s="21" t="n"/>
      <c r="N3390" s="21" t="n"/>
    </row>
    <row r="3391" ht="14.25" customHeight="1" s="474">
      <c r="A3391" s="603" t="n"/>
      <c r="B3391" s="21" t="n"/>
      <c r="C3391" s="21" t="n"/>
      <c r="D3391" s="21" t="n"/>
      <c r="E3391" s="21" t="n"/>
      <c r="F3391" s="21" t="n"/>
      <c r="G3391" s="21" t="n"/>
      <c r="H3391" s="21" t="n"/>
      <c r="I3391" s="21" t="n"/>
      <c r="J3391" s="21" t="n"/>
      <c r="K3391" s="21" t="n"/>
      <c r="L3391" s="21" t="n"/>
      <c r="M3391" s="21" t="n"/>
      <c r="N3391" s="21" t="n"/>
    </row>
    <row r="3392" ht="14.25" customHeight="1" s="474">
      <c r="A3392" s="603" t="n"/>
      <c r="B3392" s="21" t="n"/>
      <c r="C3392" s="21" t="n"/>
      <c r="D3392" s="21" t="n"/>
      <c r="E3392" s="21" t="n"/>
      <c r="F3392" s="21" t="n"/>
      <c r="G3392" s="21" t="n"/>
      <c r="H3392" s="21" t="n"/>
      <c r="I3392" s="21" t="n"/>
      <c r="J3392" s="21" t="n"/>
      <c r="K3392" s="21" t="n"/>
      <c r="L3392" s="21" t="n"/>
      <c r="M3392" s="21" t="n"/>
      <c r="N3392" s="21" t="n"/>
    </row>
    <row r="3393" ht="14.25" customHeight="1" s="474">
      <c r="A3393" s="603" t="n"/>
      <c r="B3393" s="21" t="n"/>
      <c r="C3393" s="21" t="n"/>
      <c r="D3393" s="21" t="n"/>
      <c r="E3393" s="21" t="n"/>
      <c r="F3393" s="21" t="n"/>
      <c r="G3393" s="21" t="n"/>
      <c r="H3393" s="21" t="n"/>
      <c r="I3393" s="21" t="n"/>
      <c r="J3393" s="21" t="n"/>
      <c r="K3393" s="21" t="n"/>
      <c r="L3393" s="21" t="n"/>
      <c r="M3393" s="21" t="n"/>
      <c r="N3393" s="21" t="n"/>
    </row>
    <row r="3394" ht="14.25" customHeight="1" s="474">
      <c r="A3394" s="603" t="n"/>
      <c r="B3394" s="21" t="n"/>
      <c r="C3394" s="21" t="n"/>
      <c r="D3394" s="21" t="n"/>
      <c r="E3394" s="21" t="n"/>
      <c r="F3394" s="21" t="n"/>
      <c r="G3394" s="21" t="n"/>
      <c r="H3394" s="21" t="n"/>
      <c r="I3394" s="21" t="n"/>
      <c r="J3394" s="21" t="n"/>
      <c r="K3394" s="21" t="n"/>
      <c r="L3394" s="21" t="n"/>
      <c r="M3394" s="21" t="n"/>
      <c r="N3394" s="21" t="n"/>
    </row>
    <row r="3395" ht="14.25" customHeight="1" s="474">
      <c r="A3395" s="603" t="n"/>
      <c r="B3395" s="21" t="n"/>
      <c r="C3395" s="21" t="n"/>
      <c r="D3395" s="21" t="n"/>
      <c r="E3395" s="21" t="n"/>
      <c r="F3395" s="21" t="n"/>
      <c r="G3395" s="21" t="n"/>
      <c r="H3395" s="21" t="n"/>
      <c r="I3395" s="21" t="n"/>
      <c r="J3395" s="21" t="n"/>
      <c r="K3395" s="21" t="n"/>
      <c r="L3395" s="21" t="n"/>
      <c r="M3395" s="21" t="n"/>
      <c r="N3395" s="21" t="n"/>
    </row>
    <row r="3396" ht="14.25" customHeight="1" s="474">
      <c r="A3396" s="603" t="n"/>
      <c r="B3396" s="21" t="n"/>
      <c r="C3396" s="21" t="n"/>
      <c r="D3396" s="21" t="n"/>
      <c r="E3396" s="21" t="n"/>
      <c r="F3396" s="21" t="n"/>
      <c r="G3396" s="21" t="n"/>
      <c r="H3396" s="21" t="n"/>
      <c r="I3396" s="21" t="n"/>
      <c r="J3396" s="21" t="n"/>
      <c r="K3396" s="21" t="n"/>
      <c r="L3396" s="21" t="n"/>
      <c r="M3396" s="21" t="n"/>
      <c r="N3396" s="21" t="n"/>
    </row>
    <row r="3397" ht="14.25" customHeight="1" s="474">
      <c r="A3397" s="603" t="n"/>
      <c r="B3397" s="21" t="n"/>
      <c r="C3397" s="21" t="n"/>
      <c r="D3397" s="21" t="n"/>
      <c r="E3397" s="21" t="n"/>
      <c r="F3397" s="21" t="n"/>
      <c r="G3397" s="21" t="n"/>
      <c r="H3397" s="21" t="n"/>
      <c r="I3397" s="21" t="n"/>
      <c r="J3397" s="21" t="n"/>
      <c r="K3397" s="21" t="n"/>
      <c r="L3397" s="21" t="n"/>
      <c r="M3397" s="21" t="n"/>
      <c r="N3397" s="21" t="n"/>
    </row>
    <row r="3398" ht="14.25" customHeight="1" s="474">
      <c r="A3398" s="603" t="n"/>
      <c r="B3398" s="21" t="n"/>
      <c r="C3398" s="21" t="n"/>
      <c r="D3398" s="21" t="n"/>
      <c r="E3398" s="21" t="n"/>
      <c r="F3398" s="21" t="n"/>
      <c r="G3398" s="21" t="n"/>
      <c r="H3398" s="21" t="n"/>
      <c r="I3398" s="21" t="n"/>
      <c r="J3398" s="21" t="n"/>
      <c r="K3398" s="21" t="n"/>
      <c r="L3398" s="21" t="n"/>
      <c r="M3398" s="21" t="n"/>
      <c r="N3398" s="21" t="n"/>
    </row>
    <row r="3399" ht="14.25" customHeight="1" s="474">
      <c r="A3399" s="603" t="n"/>
      <c r="B3399" s="21" t="n"/>
      <c r="C3399" s="21" t="n"/>
      <c r="D3399" s="21" t="n"/>
      <c r="E3399" s="21" t="n"/>
      <c r="F3399" s="21" t="n"/>
      <c r="G3399" s="21" t="n"/>
      <c r="H3399" s="21" t="n"/>
      <c r="I3399" s="21" t="n"/>
      <c r="J3399" s="21" t="n"/>
      <c r="K3399" s="21" t="n"/>
      <c r="L3399" s="21" t="n"/>
      <c r="M3399" s="21" t="n"/>
      <c r="N3399" s="21" t="n"/>
    </row>
    <row r="3400" ht="14.25" customHeight="1" s="474">
      <c r="A3400" s="603" t="n"/>
      <c r="B3400" s="21" t="n"/>
      <c r="C3400" s="21" t="n"/>
      <c r="D3400" s="21" t="n"/>
      <c r="E3400" s="21" t="n"/>
      <c r="F3400" s="21" t="n"/>
      <c r="G3400" s="21" t="n"/>
      <c r="H3400" s="21" t="n"/>
      <c r="I3400" s="21" t="n"/>
      <c r="J3400" s="21" t="n"/>
      <c r="K3400" s="21" t="n"/>
      <c r="L3400" s="21" t="n"/>
      <c r="M3400" s="21" t="n"/>
      <c r="N3400" s="21" t="n"/>
    </row>
    <row r="3401" ht="14.25" customHeight="1" s="474">
      <c r="A3401" s="603" t="n"/>
      <c r="B3401" s="21" t="n"/>
      <c r="C3401" s="21" t="n"/>
      <c r="D3401" s="21" t="n"/>
      <c r="E3401" s="21" t="n"/>
      <c r="F3401" s="21" t="n"/>
      <c r="G3401" s="21" t="n"/>
      <c r="H3401" s="21" t="n"/>
      <c r="I3401" s="21" t="n"/>
      <c r="J3401" s="21" t="n"/>
      <c r="K3401" s="21" t="n"/>
      <c r="L3401" s="21" t="n"/>
      <c r="M3401" s="21" t="n"/>
      <c r="N3401" s="21" t="n"/>
    </row>
    <row r="3402" ht="14.25" customHeight="1" s="474">
      <c r="A3402" s="603" t="n"/>
      <c r="B3402" s="21" t="n"/>
      <c r="C3402" s="21" t="n"/>
      <c r="D3402" s="21" t="n"/>
      <c r="E3402" s="21" t="n"/>
      <c r="F3402" s="21" t="n"/>
      <c r="G3402" s="21" t="n"/>
      <c r="H3402" s="21" t="n"/>
      <c r="I3402" s="21" t="n"/>
      <c r="J3402" s="21" t="n"/>
      <c r="K3402" s="21" t="n"/>
      <c r="L3402" s="21" t="n"/>
      <c r="M3402" s="21" t="n"/>
      <c r="N3402" s="21" t="n"/>
    </row>
    <row r="3403" ht="14.25" customHeight="1" s="474">
      <c r="A3403" s="603" t="n"/>
      <c r="B3403" s="21" t="n"/>
      <c r="C3403" s="21" t="n"/>
      <c r="D3403" s="21" t="n"/>
      <c r="E3403" s="21" t="n"/>
      <c r="F3403" s="21" t="n"/>
      <c r="G3403" s="21" t="n"/>
      <c r="H3403" s="21" t="n"/>
      <c r="I3403" s="21" t="n"/>
      <c r="J3403" s="21" t="n"/>
      <c r="K3403" s="21" t="n"/>
      <c r="L3403" s="21" t="n"/>
      <c r="M3403" s="21" t="n"/>
      <c r="N3403" s="21" t="n"/>
    </row>
    <row r="3404" ht="14.25" customHeight="1" s="474">
      <c r="A3404" s="603" t="n"/>
      <c r="B3404" s="21" t="n"/>
      <c r="C3404" s="21" t="n"/>
      <c r="D3404" s="21" t="n"/>
      <c r="E3404" s="21" t="n"/>
      <c r="F3404" s="21" t="n"/>
      <c r="G3404" s="21" t="n"/>
      <c r="H3404" s="21" t="n"/>
      <c r="I3404" s="21" t="n"/>
      <c r="J3404" s="21" t="n"/>
      <c r="K3404" s="21" t="n"/>
      <c r="L3404" s="21" t="n"/>
      <c r="M3404" s="21" t="n"/>
      <c r="N3404" s="21" t="n"/>
    </row>
    <row r="3405" ht="14.25" customHeight="1" s="474">
      <c r="A3405" s="603" t="n"/>
      <c r="B3405" s="21" t="n"/>
      <c r="C3405" s="21" t="n"/>
      <c r="D3405" s="21" t="n"/>
      <c r="E3405" s="21" t="n"/>
      <c r="F3405" s="21" t="n"/>
      <c r="G3405" s="21" t="n"/>
      <c r="H3405" s="21" t="n"/>
      <c r="I3405" s="21" t="n"/>
      <c r="J3405" s="21" t="n"/>
      <c r="K3405" s="21" t="n"/>
      <c r="L3405" s="21" t="n"/>
      <c r="M3405" s="21" t="n"/>
      <c r="N3405" s="21" t="n"/>
    </row>
    <row r="3406" ht="14.25" customHeight="1" s="474">
      <c r="A3406" s="603" t="n"/>
      <c r="B3406" s="21" t="n"/>
      <c r="C3406" s="21" t="n"/>
      <c r="D3406" s="21" t="n"/>
      <c r="E3406" s="21" t="n"/>
      <c r="F3406" s="21" t="n"/>
      <c r="G3406" s="21" t="n"/>
      <c r="H3406" s="21" t="n"/>
      <c r="I3406" s="21" t="n"/>
      <c r="J3406" s="21" t="n"/>
      <c r="K3406" s="21" t="n"/>
      <c r="L3406" s="21" t="n"/>
      <c r="M3406" s="21" t="n"/>
      <c r="N3406" s="21" t="n"/>
    </row>
    <row r="3407" ht="14.25" customHeight="1" s="474">
      <c r="A3407" s="603" t="n"/>
      <c r="B3407" s="21" t="n"/>
      <c r="C3407" s="21" t="n"/>
      <c r="D3407" s="21" t="n"/>
      <c r="E3407" s="21" t="n"/>
      <c r="F3407" s="21" t="n"/>
      <c r="G3407" s="21" t="n"/>
      <c r="H3407" s="21" t="n"/>
      <c r="I3407" s="21" t="n"/>
      <c r="J3407" s="21" t="n"/>
      <c r="K3407" s="21" t="n"/>
      <c r="L3407" s="21" t="n"/>
      <c r="M3407" s="21" t="n"/>
      <c r="N3407" s="21" t="n"/>
    </row>
    <row r="3408" ht="14.25" customHeight="1" s="474">
      <c r="A3408" s="603" t="n"/>
      <c r="B3408" s="21" t="n"/>
      <c r="C3408" s="21" t="n"/>
      <c r="D3408" s="21" t="n"/>
      <c r="E3408" s="21" t="n"/>
      <c r="F3408" s="21" t="n"/>
      <c r="G3408" s="21" t="n"/>
      <c r="H3408" s="21" t="n"/>
      <c r="I3408" s="21" t="n"/>
      <c r="J3408" s="21" t="n"/>
      <c r="K3408" s="21" t="n"/>
      <c r="L3408" s="21" t="n"/>
      <c r="M3408" s="21" t="n"/>
      <c r="N3408" s="21" t="n"/>
    </row>
    <row r="3409" ht="14.25" customHeight="1" s="474">
      <c r="A3409" s="603" t="n"/>
      <c r="B3409" s="21" t="n"/>
      <c r="C3409" s="21" t="n"/>
      <c r="D3409" s="21" t="n"/>
      <c r="E3409" s="21" t="n"/>
      <c r="F3409" s="21" t="n"/>
      <c r="G3409" s="21" t="n"/>
      <c r="H3409" s="21" t="n"/>
      <c r="I3409" s="21" t="n"/>
      <c r="J3409" s="21" t="n"/>
      <c r="K3409" s="21" t="n"/>
      <c r="L3409" s="21" t="n"/>
      <c r="M3409" s="21" t="n"/>
      <c r="N3409" s="21" t="n"/>
    </row>
    <row r="3410" ht="14.25" customHeight="1" s="474">
      <c r="A3410" s="603" t="n"/>
      <c r="B3410" s="21" t="n"/>
      <c r="C3410" s="21" t="n"/>
      <c r="D3410" s="21" t="n"/>
      <c r="E3410" s="21" t="n"/>
      <c r="F3410" s="21" t="n"/>
      <c r="G3410" s="21" t="n"/>
      <c r="H3410" s="21" t="n"/>
      <c r="I3410" s="21" t="n"/>
      <c r="J3410" s="21" t="n"/>
      <c r="K3410" s="21" t="n"/>
      <c r="L3410" s="21" t="n"/>
      <c r="M3410" s="21" t="n"/>
      <c r="N3410" s="21" t="n"/>
    </row>
    <row r="3411" ht="14.25" customHeight="1" s="474">
      <c r="A3411" s="603" t="n"/>
      <c r="B3411" s="21" t="n"/>
      <c r="C3411" s="21" t="n"/>
      <c r="D3411" s="21" t="n"/>
      <c r="E3411" s="21" t="n"/>
      <c r="F3411" s="21" t="n"/>
      <c r="G3411" s="21" t="n"/>
      <c r="H3411" s="21" t="n"/>
      <c r="I3411" s="21" t="n"/>
      <c r="J3411" s="21" t="n"/>
      <c r="K3411" s="21" t="n"/>
      <c r="L3411" s="21" t="n"/>
      <c r="M3411" s="21" t="n"/>
      <c r="N3411" s="21" t="n"/>
    </row>
    <row r="3412" ht="14.25" customHeight="1" s="474">
      <c r="A3412" s="603" t="n"/>
      <c r="B3412" s="21" t="n"/>
      <c r="C3412" s="21" t="n"/>
      <c r="D3412" s="21" t="n"/>
      <c r="E3412" s="21" t="n"/>
      <c r="F3412" s="21" t="n"/>
      <c r="G3412" s="21" t="n"/>
      <c r="H3412" s="21" t="n"/>
      <c r="I3412" s="21" t="n"/>
      <c r="J3412" s="21" t="n"/>
      <c r="K3412" s="21" t="n"/>
      <c r="L3412" s="21" t="n"/>
      <c r="M3412" s="21" t="n"/>
      <c r="N3412" s="21" t="n"/>
    </row>
    <row r="3413" ht="14.25" customHeight="1" s="474">
      <c r="A3413" s="603" t="n"/>
      <c r="B3413" s="21" t="n"/>
      <c r="C3413" s="21" t="n"/>
      <c r="D3413" s="21" t="n"/>
      <c r="E3413" s="21" t="n"/>
      <c r="F3413" s="21" t="n"/>
      <c r="G3413" s="21" t="n"/>
      <c r="H3413" s="21" t="n"/>
      <c r="I3413" s="21" t="n"/>
      <c r="J3413" s="21" t="n"/>
      <c r="K3413" s="21" t="n"/>
      <c r="L3413" s="21" t="n"/>
      <c r="M3413" s="21" t="n"/>
      <c r="N3413" s="21" t="n"/>
    </row>
    <row r="3414" ht="14.25" customHeight="1" s="474">
      <c r="A3414" s="603" t="n"/>
      <c r="B3414" s="21" t="n"/>
      <c r="C3414" s="21" t="n"/>
      <c r="D3414" s="21" t="n"/>
      <c r="E3414" s="21" t="n"/>
      <c r="F3414" s="21" t="n"/>
      <c r="G3414" s="21" t="n"/>
      <c r="H3414" s="21" t="n"/>
      <c r="I3414" s="21" t="n"/>
      <c r="J3414" s="21" t="n"/>
      <c r="K3414" s="21" t="n"/>
      <c r="L3414" s="21" t="n"/>
      <c r="M3414" s="21" t="n"/>
      <c r="N3414" s="21" t="n"/>
    </row>
    <row r="3415" ht="14.25" customHeight="1" s="474">
      <c r="A3415" s="603" t="n"/>
      <c r="B3415" s="21" t="n"/>
      <c r="C3415" s="21" t="n"/>
      <c r="D3415" s="21" t="n"/>
      <c r="E3415" s="21" t="n"/>
      <c r="F3415" s="21" t="n"/>
      <c r="G3415" s="21" t="n"/>
      <c r="H3415" s="21" t="n"/>
      <c r="I3415" s="21" t="n"/>
      <c r="J3415" s="21" t="n"/>
      <c r="K3415" s="21" t="n"/>
      <c r="L3415" s="21" t="n"/>
      <c r="M3415" s="21" t="n"/>
      <c r="N3415" s="21" t="n"/>
    </row>
    <row r="3416" ht="14.25" customHeight="1" s="474">
      <c r="A3416" s="603" t="n"/>
      <c r="B3416" s="21" t="n"/>
      <c r="C3416" s="21" t="n"/>
      <c r="D3416" s="21" t="n"/>
      <c r="E3416" s="21" t="n"/>
      <c r="F3416" s="21" t="n"/>
      <c r="G3416" s="21" t="n"/>
      <c r="H3416" s="21" t="n"/>
      <c r="I3416" s="21" t="n"/>
      <c r="J3416" s="21" t="n"/>
      <c r="K3416" s="21" t="n"/>
      <c r="L3416" s="21" t="n"/>
      <c r="M3416" s="21" t="n"/>
      <c r="N3416" s="21" t="n"/>
    </row>
    <row r="3417" ht="14.25" customHeight="1" s="474">
      <c r="A3417" s="603" t="n"/>
      <c r="B3417" s="21" t="n"/>
      <c r="C3417" s="21" t="n"/>
      <c r="D3417" s="21" t="n"/>
      <c r="E3417" s="21" t="n"/>
      <c r="F3417" s="21" t="n"/>
      <c r="G3417" s="21" t="n"/>
      <c r="H3417" s="21" t="n"/>
      <c r="I3417" s="21" t="n"/>
      <c r="J3417" s="21" t="n"/>
      <c r="K3417" s="21" t="n"/>
      <c r="L3417" s="21" t="n"/>
      <c r="M3417" s="21" t="n"/>
      <c r="N3417" s="21" t="n"/>
    </row>
    <row r="3418" ht="14.25" customHeight="1" s="474">
      <c r="A3418" s="603" t="n"/>
      <c r="B3418" s="21" t="n"/>
      <c r="C3418" s="21" t="n"/>
      <c r="D3418" s="21" t="n"/>
      <c r="E3418" s="21" t="n"/>
      <c r="F3418" s="21" t="n"/>
      <c r="G3418" s="21" t="n"/>
      <c r="H3418" s="21" t="n"/>
      <c r="I3418" s="21" t="n"/>
      <c r="J3418" s="21" t="n"/>
      <c r="K3418" s="21" t="n"/>
      <c r="L3418" s="21" t="n"/>
      <c r="M3418" s="21" t="n"/>
      <c r="N3418" s="21" t="n"/>
    </row>
    <row r="3419" ht="14.25" customHeight="1" s="474">
      <c r="A3419" s="603" t="n"/>
      <c r="B3419" s="21" t="n"/>
      <c r="C3419" s="21" t="n"/>
      <c r="D3419" s="21" t="n"/>
      <c r="E3419" s="21" t="n"/>
      <c r="F3419" s="21" t="n"/>
      <c r="G3419" s="21" t="n"/>
      <c r="H3419" s="21" t="n"/>
      <c r="I3419" s="21" t="n"/>
      <c r="J3419" s="21" t="n"/>
      <c r="K3419" s="21" t="n"/>
      <c r="L3419" s="21" t="n"/>
      <c r="M3419" s="21" t="n"/>
      <c r="N3419" s="21" t="n"/>
    </row>
    <row r="3420" ht="14.25" customHeight="1" s="474">
      <c r="A3420" s="603" t="n"/>
      <c r="B3420" s="21" t="n"/>
      <c r="C3420" s="21" t="n"/>
      <c r="D3420" s="21" t="n"/>
      <c r="E3420" s="21" t="n"/>
      <c r="F3420" s="21" t="n"/>
      <c r="G3420" s="21" t="n"/>
      <c r="H3420" s="21" t="n"/>
      <c r="I3420" s="21" t="n"/>
      <c r="J3420" s="21" t="n"/>
      <c r="K3420" s="21" t="n"/>
      <c r="L3420" s="21" t="n"/>
      <c r="M3420" s="21" t="n"/>
      <c r="N3420" s="21" t="n"/>
    </row>
    <row r="3421" ht="14.25" customHeight="1" s="474">
      <c r="A3421" s="603" t="n"/>
      <c r="B3421" s="21" t="n"/>
      <c r="C3421" s="21" t="n"/>
      <c r="D3421" s="21" t="n"/>
      <c r="E3421" s="21" t="n"/>
      <c r="F3421" s="21" t="n"/>
      <c r="G3421" s="21" t="n"/>
      <c r="H3421" s="21" t="n"/>
      <c r="I3421" s="21" t="n"/>
      <c r="J3421" s="21" t="n"/>
      <c r="K3421" s="21" t="n"/>
      <c r="L3421" s="21" t="n"/>
      <c r="M3421" s="21" t="n"/>
      <c r="N3421" s="21" t="n"/>
    </row>
    <row r="3422" ht="14.25" customHeight="1" s="474">
      <c r="A3422" s="603" t="n"/>
      <c r="B3422" s="21" t="n"/>
      <c r="C3422" s="21" t="n"/>
      <c r="D3422" s="21" t="n"/>
      <c r="E3422" s="21" t="n"/>
      <c r="F3422" s="21" t="n"/>
      <c r="G3422" s="21" t="n"/>
      <c r="H3422" s="21" t="n"/>
      <c r="I3422" s="21" t="n"/>
      <c r="J3422" s="21" t="n"/>
      <c r="K3422" s="21" t="n"/>
      <c r="L3422" s="21" t="n"/>
      <c r="M3422" s="21" t="n"/>
      <c r="N3422" s="21" t="n"/>
    </row>
    <row r="3423" ht="14.25" customHeight="1" s="474">
      <c r="A3423" s="603" t="n"/>
      <c r="B3423" s="21" t="n"/>
      <c r="C3423" s="21" t="n"/>
      <c r="D3423" s="21" t="n"/>
      <c r="E3423" s="21" t="n"/>
      <c r="F3423" s="21" t="n"/>
      <c r="G3423" s="21" t="n"/>
      <c r="H3423" s="21" t="n"/>
      <c r="I3423" s="21" t="n"/>
      <c r="J3423" s="21" t="n"/>
      <c r="K3423" s="21" t="n"/>
      <c r="L3423" s="21" t="n"/>
      <c r="M3423" s="21" t="n"/>
      <c r="N3423" s="21" t="n"/>
    </row>
    <row r="3424" ht="14.25" customHeight="1" s="474">
      <c r="A3424" s="603" t="n"/>
      <c r="B3424" s="21" t="n"/>
      <c r="C3424" s="21" t="n"/>
      <c r="D3424" s="21" t="n"/>
      <c r="E3424" s="21" t="n"/>
      <c r="F3424" s="21" t="n"/>
      <c r="G3424" s="21" t="n"/>
      <c r="H3424" s="21" t="n"/>
      <c r="I3424" s="21" t="n"/>
      <c r="J3424" s="21" t="n"/>
      <c r="K3424" s="21" t="n"/>
      <c r="L3424" s="21" t="n"/>
      <c r="M3424" s="21" t="n"/>
      <c r="N3424" s="21" t="n"/>
    </row>
    <row r="3425" ht="14.25" customHeight="1" s="474">
      <c r="A3425" s="603" t="n"/>
      <c r="B3425" s="21" t="n"/>
      <c r="C3425" s="21" t="n"/>
      <c r="D3425" s="21" t="n"/>
      <c r="E3425" s="21" t="n"/>
      <c r="F3425" s="21" t="n"/>
      <c r="G3425" s="21" t="n"/>
      <c r="H3425" s="21" t="n"/>
      <c r="I3425" s="21" t="n"/>
      <c r="J3425" s="21" t="n"/>
      <c r="K3425" s="21" t="n"/>
      <c r="L3425" s="21" t="n"/>
      <c r="M3425" s="21" t="n"/>
      <c r="N3425" s="21" t="n"/>
    </row>
    <row r="3426" ht="14.25" customHeight="1" s="474">
      <c r="A3426" s="603" t="n"/>
      <c r="B3426" s="21" t="n"/>
      <c r="C3426" s="21" t="n"/>
      <c r="D3426" s="21" t="n"/>
      <c r="E3426" s="21" t="n"/>
      <c r="F3426" s="21" t="n"/>
      <c r="G3426" s="21" t="n"/>
      <c r="H3426" s="21" t="n"/>
      <c r="I3426" s="21" t="n"/>
      <c r="J3426" s="21" t="n"/>
      <c r="K3426" s="21" t="n"/>
      <c r="L3426" s="21" t="n"/>
      <c r="M3426" s="21" t="n"/>
      <c r="N3426" s="21" t="n"/>
    </row>
    <row r="3427" ht="14.25" customHeight="1" s="474">
      <c r="A3427" s="603" t="n"/>
      <c r="B3427" s="21" t="n"/>
      <c r="C3427" s="21" t="n"/>
      <c r="D3427" s="21" t="n"/>
      <c r="E3427" s="21" t="n"/>
      <c r="F3427" s="21" t="n"/>
      <c r="G3427" s="21" t="n"/>
      <c r="H3427" s="21" t="n"/>
      <c r="I3427" s="21" t="n"/>
      <c r="J3427" s="21" t="n"/>
      <c r="K3427" s="21" t="n"/>
      <c r="L3427" s="21" t="n"/>
      <c r="M3427" s="21" t="n"/>
      <c r="N3427" s="21" t="n"/>
    </row>
    <row r="3428" ht="14.25" customHeight="1" s="474">
      <c r="A3428" s="603" t="n"/>
      <c r="B3428" s="21" t="n"/>
      <c r="C3428" s="21" t="n"/>
      <c r="D3428" s="21" t="n"/>
      <c r="E3428" s="21" t="n"/>
      <c r="F3428" s="21" t="n"/>
      <c r="G3428" s="21" t="n"/>
      <c r="H3428" s="21" t="n"/>
      <c r="I3428" s="21" t="n"/>
      <c r="J3428" s="21" t="n"/>
      <c r="K3428" s="21" t="n"/>
      <c r="L3428" s="21" t="n"/>
      <c r="M3428" s="21" t="n"/>
      <c r="N3428" s="21" t="n"/>
    </row>
    <row r="3429" ht="14.25" customHeight="1" s="474">
      <c r="A3429" s="603" t="n"/>
      <c r="B3429" s="21" t="n"/>
      <c r="C3429" s="21" t="n"/>
      <c r="D3429" s="21" t="n"/>
      <c r="E3429" s="21" t="n"/>
      <c r="F3429" s="21" t="n"/>
      <c r="G3429" s="21" t="n"/>
      <c r="H3429" s="21" t="n"/>
      <c r="I3429" s="21" t="n"/>
      <c r="J3429" s="21" t="n"/>
      <c r="K3429" s="21" t="n"/>
      <c r="L3429" s="21" t="n"/>
      <c r="M3429" s="21" t="n"/>
      <c r="N3429" s="21" t="n"/>
    </row>
    <row r="3430" ht="14.25" customHeight="1" s="474">
      <c r="A3430" s="603" t="n"/>
      <c r="B3430" s="21" t="n"/>
      <c r="C3430" s="21" t="n"/>
      <c r="D3430" s="21" t="n"/>
      <c r="E3430" s="21" t="n"/>
      <c r="F3430" s="21" t="n"/>
      <c r="G3430" s="21" t="n"/>
      <c r="H3430" s="21" t="n"/>
      <c r="I3430" s="21" t="n"/>
      <c r="J3430" s="21" t="n"/>
      <c r="K3430" s="21" t="n"/>
      <c r="L3430" s="21" t="n"/>
      <c r="M3430" s="21" t="n"/>
      <c r="N3430" s="21" t="n"/>
    </row>
    <row r="3431" ht="14.25" customHeight="1" s="474">
      <c r="A3431" s="603" t="n"/>
      <c r="B3431" s="21" t="n"/>
      <c r="C3431" s="21" t="n"/>
      <c r="D3431" s="21" t="n"/>
      <c r="E3431" s="21" t="n"/>
      <c r="F3431" s="21" t="n"/>
      <c r="G3431" s="21" t="n"/>
      <c r="H3431" s="21" t="n"/>
      <c r="I3431" s="21" t="n"/>
      <c r="J3431" s="21" t="n"/>
      <c r="K3431" s="21" t="n"/>
      <c r="L3431" s="21" t="n"/>
      <c r="M3431" s="21" t="n"/>
      <c r="N3431" s="21" t="n"/>
    </row>
    <row r="3432" ht="14.25" customHeight="1" s="474">
      <c r="A3432" s="603" t="n"/>
      <c r="B3432" s="21" t="n"/>
      <c r="C3432" s="21" t="n"/>
      <c r="D3432" s="21" t="n"/>
      <c r="E3432" s="21" t="n"/>
      <c r="F3432" s="21" t="n"/>
      <c r="G3432" s="21" t="n"/>
      <c r="H3432" s="21" t="n"/>
      <c r="I3432" s="21" t="n"/>
      <c r="J3432" s="21" t="n"/>
      <c r="K3432" s="21" t="n"/>
      <c r="L3432" s="21" t="n"/>
      <c r="M3432" s="21" t="n"/>
      <c r="N3432" s="21" t="n"/>
    </row>
    <row r="3433" ht="14.25" customHeight="1" s="474">
      <c r="A3433" s="603" t="n"/>
      <c r="B3433" s="21" t="n"/>
      <c r="C3433" s="21" t="n"/>
      <c r="D3433" s="21" t="n"/>
      <c r="E3433" s="21" t="n"/>
      <c r="F3433" s="21" t="n"/>
      <c r="G3433" s="21" t="n"/>
      <c r="H3433" s="21" t="n"/>
      <c r="I3433" s="21" t="n"/>
      <c r="J3433" s="21" t="n"/>
      <c r="K3433" s="21" t="n"/>
      <c r="L3433" s="21" t="n"/>
      <c r="M3433" s="21" t="n"/>
      <c r="N3433" s="21" t="n"/>
    </row>
    <row r="3434" ht="14.25" customHeight="1" s="474">
      <c r="A3434" s="603" t="n"/>
      <c r="B3434" s="21" t="n"/>
      <c r="C3434" s="21" t="n"/>
      <c r="D3434" s="21" t="n"/>
      <c r="E3434" s="21" t="n"/>
      <c r="F3434" s="21" t="n"/>
      <c r="G3434" s="21" t="n"/>
      <c r="H3434" s="21" t="n"/>
      <c r="I3434" s="21" t="n"/>
      <c r="J3434" s="21" t="n"/>
      <c r="K3434" s="21" t="n"/>
      <c r="L3434" s="21" t="n"/>
      <c r="M3434" s="21" t="n"/>
      <c r="N3434" s="21" t="n"/>
    </row>
    <row r="3435" ht="14.25" customHeight="1" s="474">
      <c r="A3435" s="603" t="n"/>
      <c r="B3435" s="21" t="n"/>
      <c r="C3435" s="21" t="n"/>
      <c r="D3435" s="21" t="n"/>
      <c r="E3435" s="21" t="n"/>
      <c r="F3435" s="21" t="n"/>
      <c r="G3435" s="21" t="n"/>
      <c r="H3435" s="21" t="n"/>
      <c r="I3435" s="21" t="n"/>
      <c r="J3435" s="21" t="n"/>
      <c r="K3435" s="21" t="n"/>
      <c r="L3435" s="21" t="n"/>
      <c r="M3435" s="21" t="n"/>
      <c r="N3435" s="21" t="n"/>
    </row>
    <row r="3436" ht="14.25" customHeight="1" s="474">
      <c r="A3436" s="603" t="n"/>
      <c r="B3436" s="21" t="n"/>
      <c r="C3436" s="21" t="n"/>
      <c r="D3436" s="21" t="n"/>
      <c r="E3436" s="21" t="n"/>
      <c r="F3436" s="21" t="n"/>
      <c r="G3436" s="21" t="n"/>
      <c r="H3436" s="21" t="n"/>
      <c r="I3436" s="21" t="n"/>
      <c r="J3436" s="21" t="n"/>
      <c r="K3436" s="21" t="n"/>
      <c r="L3436" s="21" t="n"/>
      <c r="M3436" s="21" t="n"/>
      <c r="N3436" s="21" t="n"/>
    </row>
    <row r="3437" ht="14.25" customHeight="1" s="474">
      <c r="A3437" s="603" t="n"/>
      <c r="B3437" s="21" t="n"/>
      <c r="C3437" s="21" t="n"/>
      <c r="D3437" s="21" t="n"/>
      <c r="E3437" s="21" t="n"/>
      <c r="F3437" s="21" t="n"/>
      <c r="G3437" s="21" t="n"/>
      <c r="H3437" s="21" t="n"/>
      <c r="I3437" s="21" t="n"/>
      <c r="J3437" s="21" t="n"/>
      <c r="K3437" s="21" t="n"/>
      <c r="L3437" s="21" t="n"/>
      <c r="M3437" s="21" t="n"/>
      <c r="N3437" s="21" t="n"/>
    </row>
    <row r="3438" ht="14.25" customHeight="1" s="474">
      <c r="A3438" s="603" t="n"/>
      <c r="B3438" s="21" t="n"/>
      <c r="C3438" s="21" t="n"/>
      <c r="D3438" s="21" t="n"/>
      <c r="E3438" s="21" t="n"/>
      <c r="F3438" s="21" t="n"/>
      <c r="G3438" s="21" t="n"/>
      <c r="H3438" s="21" t="n"/>
      <c r="I3438" s="21" t="n"/>
      <c r="J3438" s="21" t="n"/>
      <c r="K3438" s="21" t="n"/>
      <c r="L3438" s="21" t="n"/>
      <c r="M3438" s="21" t="n"/>
      <c r="N3438" s="21" t="n"/>
    </row>
    <row r="3439" ht="14.25" customHeight="1" s="474">
      <c r="A3439" s="603" t="n"/>
      <c r="B3439" s="21" t="n"/>
      <c r="C3439" s="21" t="n"/>
      <c r="D3439" s="21" t="n"/>
      <c r="E3439" s="21" t="n"/>
      <c r="F3439" s="21" t="n"/>
      <c r="G3439" s="21" t="n"/>
      <c r="H3439" s="21" t="n"/>
      <c r="I3439" s="21" t="n"/>
      <c r="J3439" s="21" t="n"/>
      <c r="K3439" s="21" t="n"/>
      <c r="L3439" s="21" t="n"/>
      <c r="M3439" s="21" t="n"/>
      <c r="N3439" s="21" t="n"/>
    </row>
    <row r="3440" ht="14.25" customHeight="1" s="474">
      <c r="A3440" s="603" t="n"/>
      <c r="B3440" s="21" t="n"/>
      <c r="C3440" s="21" t="n"/>
      <c r="D3440" s="21" t="n"/>
      <c r="E3440" s="21" t="n"/>
      <c r="F3440" s="21" t="n"/>
      <c r="G3440" s="21" t="n"/>
      <c r="H3440" s="21" t="n"/>
      <c r="I3440" s="21" t="n"/>
      <c r="J3440" s="21" t="n"/>
      <c r="K3440" s="21" t="n"/>
      <c r="L3440" s="21" t="n"/>
      <c r="M3440" s="21" t="n"/>
      <c r="N3440" s="21" t="n"/>
    </row>
    <row r="3441" ht="14.25" customHeight="1" s="474">
      <c r="A3441" s="603" t="n"/>
      <c r="B3441" s="21" t="n"/>
      <c r="C3441" s="21" t="n"/>
      <c r="D3441" s="21" t="n"/>
      <c r="E3441" s="21" t="n"/>
      <c r="F3441" s="21" t="n"/>
      <c r="G3441" s="21" t="n"/>
      <c r="H3441" s="21" t="n"/>
      <c r="I3441" s="21" t="n"/>
      <c r="J3441" s="21" t="n"/>
      <c r="K3441" s="21" t="n"/>
      <c r="L3441" s="21" t="n"/>
      <c r="M3441" s="21" t="n"/>
      <c r="N3441" s="21" t="n"/>
    </row>
    <row r="3442" ht="14.25" customHeight="1" s="474">
      <c r="A3442" s="603" t="n"/>
      <c r="B3442" s="21" t="n"/>
      <c r="C3442" s="21" t="n"/>
      <c r="D3442" s="21" t="n"/>
      <c r="E3442" s="21" t="n"/>
      <c r="F3442" s="21" t="n"/>
      <c r="G3442" s="21" t="n"/>
      <c r="H3442" s="21" t="n"/>
      <c r="I3442" s="21" t="n"/>
      <c r="J3442" s="21" t="n"/>
      <c r="K3442" s="21" t="n"/>
      <c r="L3442" s="21" t="n"/>
      <c r="M3442" s="21" t="n"/>
      <c r="N3442" s="21" t="n"/>
    </row>
    <row r="3443" ht="14.25" customHeight="1" s="474">
      <c r="A3443" s="603" t="n"/>
      <c r="B3443" s="21" t="n"/>
      <c r="C3443" s="21" t="n"/>
      <c r="D3443" s="21" t="n"/>
      <c r="E3443" s="21" t="n"/>
      <c r="F3443" s="21" t="n"/>
      <c r="G3443" s="21" t="n"/>
      <c r="H3443" s="21" t="n"/>
      <c r="I3443" s="21" t="n"/>
      <c r="J3443" s="21" t="n"/>
      <c r="K3443" s="21" t="n"/>
      <c r="L3443" s="21" t="n"/>
      <c r="M3443" s="21" t="n"/>
      <c r="N3443" s="21" t="n"/>
    </row>
    <row r="3444" ht="14.25" customHeight="1" s="474">
      <c r="A3444" s="603" t="n"/>
      <c r="B3444" s="21" t="n"/>
      <c r="C3444" s="21" t="n"/>
      <c r="D3444" s="21" t="n"/>
      <c r="E3444" s="21" t="n"/>
      <c r="F3444" s="21" t="n"/>
      <c r="G3444" s="21" t="n"/>
      <c r="H3444" s="21" t="n"/>
      <c r="I3444" s="21" t="n"/>
      <c r="J3444" s="21" t="n"/>
      <c r="K3444" s="21" t="n"/>
      <c r="L3444" s="21" t="n"/>
      <c r="M3444" s="21" t="n"/>
      <c r="N3444" s="21" t="n"/>
    </row>
    <row r="3445" ht="14.25" customHeight="1" s="474">
      <c r="A3445" s="603" t="n"/>
      <c r="B3445" s="21" t="n"/>
      <c r="C3445" s="21" t="n"/>
      <c r="D3445" s="21" t="n"/>
      <c r="E3445" s="21" t="n"/>
      <c r="F3445" s="21" t="n"/>
      <c r="G3445" s="21" t="n"/>
      <c r="H3445" s="21" t="n"/>
      <c r="I3445" s="21" t="n"/>
      <c r="J3445" s="21" t="n"/>
      <c r="K3445" s="21" t="n"/>
      <c r="L3445" s="21" t="n"/>
      <c r="M3445" s="21" t="n"/>
      <c r="N3445" s="21" t="n"/>
    </row>
    <row r="3446" ht="14.25" customHeight="1" s="474">
      <c r="A3446" s="603" t="n"/>
      <c r="B3446" s="21" t="n"/>
      <c r="C3446" s="21" t="n"/>
      <c r="D3446" s="21" t="n"/>
      <c r="E3446" s="21" t="n"/>
      <c r="F3446" s="21" t="n"/>
      <c r="G3446" s="21" t="n"/>
      <c r="H3446" s="21" t="n"/>
      <c r="I3446" s="21" t="n"/>
      <c r="J3446" s="21" t="n"/>
      <c r="K3446" s="21" t="n"/>
      <c r="L3446" s="21" t="n"/>
      <c r="M3446" s="21" t="n"/>
      <c r="N3446" s="21" t="n"/>
    </row>
    <row r="3447" ht="14.25" customHeight="1" s="474">
      <c r="A3447" s="603" t="n"/>
      <c r="B3447" s="21" t="n"/>
      <c r="C3447" s="21" t="n"/>
      <c r="D3447" s="21" t="n"/>
      <c r="E3447" s="21" t="n"/>
      <c r="F3447" s="21" t="n"/>
      <c r="G3447" s="21" t="n"/>
      <c r="H3447" s="21" t="n"/>
      <c r="I3447" s="21" t="n"/>
      <c r="J3447" s="21" t="n"/>
      <c r="K3447" s="21" t="n"/>
      <c r="L3447" s="21" t="n"/>
      <c r="M3447" s="21" t="n"/>
      <c r="N3447" s="21" t="n"/>
    </row>
    <row r="3448" ht="14.25" customHeight="1" s="474">
      <c r="A3448" s="603" t="n"/>
      <c r="B3448" s="21" t="n"/>
      <c r="C3448" s="21" t="n"/>
      <c r="D3448" s="21" t="n"/>
      <c r="E3448" s="21" t="n"/>
      <c r="F3448" s="21" t="n"/>
      <c r="G3448" s="21" t="n"/>
      <c r="H3448" s="21" t="n"/>
      <c r="I3448" s="21" t="n"/>
      <c r="J3448" s="21" t="n"/>
      <c r="K3448" s="21" t="n"/>
      <c r="L3448" s="21" t="n"/>
      <c r="M3448" s="21" t="n"/>
      <c r="N3448" s="21" t="n"/>
    </row>
    <row r="3449" ht="14.25" customHeight="1" s="474">
      <c r="A3449" s="603" t="n"/>
      <c r="B3449" s="21" t="n"/>
      <c r="C3449" s="21" t="n"/>
      <c r="D3449" s="21" t="n"/>
      <c r="E3449" s="21" t="n"/>
      <c r="F3449" s="21" t="n"/>
      <c r="G3449" s="21" t="n"/>
      <c r="H3449" s="21" t="n"/>
      <c r="I3449" s="21" t="n"/>
      <c r="J3449" s="21" t="n"/>
      <c r="K3449" s="21" t="n"/>
      <c r="L3449" s="21" t="n"/>
      <c r="M3449" s="21" t="n"/>
      <c r="N3449" s="21" t="n"/>
    </row>
    <row r="3450" ht="14.25" customHeight="1" s="474">
      <c r="A3450" s="603" t="n"/>
      <c r="B3450" s="21" t="n"/>
      <c r="C3450" s="21" t="n"/>
      <c r="D3450" s="21" t="n"/>
      <c r="E3450" s="21" t="n"/>
      <c r="F3450" s="21" t="n"/>
      <c r="G3450" s="21" t="n"/>
      <c r="H3450" s="21" t="n"/>
      <c r="I3450" s="21" t="n"/>
      <c r="J3450" s="21" t="n"/>
      <c r="K3450" s="21" t="n"/>
      <c r="L3450" s="21" t="n"/>
      <c r="M3450" s="21" t="n"/>
      <c r="N3450" s="21" t="n"/>
    </row>
    <row r="3451" ht="14.25" customHeight="1" s="474">
      <c r="A3451" s="603" t="n"/>
      <c r="B3451" s="21" t="n"/>
      <c r="C3451" s="21" t="n"/>
      <c r="D3451" s="21" t="n"/>
      <c r="E3451" s="21" t="n"/>
      <c r="F3451" s="21" t="n"/>
      <c r="G3451" s="21" t="n"/>
      <c r="H3451" s="21" t="n"/>
      <c r="I3451" s="21" t="n"/>
      <c r="J3451" s="21" t="n"/>
      <c r="K3451" s="21" t="n"/>
      <c r="L3451" s="21" t="n"/>
      <c r="M3451" s="21" t="n"/>
      <c r="N3451" s="21" t="n"/>
    </row>
    <row r="3452" ht="14.25" customHeight="1" s="474">
      <c r="A3452" s="603" t="n"/>
      <c r="B3452" s="21" t="n"/>
      <c r="C3452" s="21" t="n"/>
      <c r="D3452" s="21" t="n"/>
      <c r="E3452" s="21" t="n"/>
      <c r="F3452" s="21" t="n"/>
      <c r="G3452" s="21" t="n"/>
      <c r="H3452" s="21" t="n"/>
      <c r="I3452" s="21" t="n"/>
      <c r="J3452" s="21" t="n"/>
      <c r="K3452" s="21" t="n"/>
      <c r="L3452" s="21" t="n"/>
      <c r="M3452" s="21" t="n"/>
      <c r="N3452" s="21" t="n"/>
    </row>
    <row r="3453" ht="14.25" customHeight="1" s="474">
      <c r="A3453" s="603" t="n"/>
      <c r="B3453" s="21" t="n"/>
      <c r="C3453" s="21" t="n"/>
      <c r="D3453" s="21" t="n"/>
      <c r="E3453" s="21" t="n"/>
      <c r="F3453" s="21" t="n"/>
      <c r="G3453" s="21" t="n"/>
      <c r="H3453" s="21" t="n"/>
      <c r="I3453" s="21" t="n"/>
      <c r="J3453" s="21" t="n"/>
      <c r="K3453" s="21" t="n"/>
      <c r="L3453" s="21" t="n"/>
      <c r="M3453" s="21" t="n"/>
      <c r="N3453" s="21" t="n"/>
    </row>
    <row r="3454" ht="14.25" customHeight="1" s="474">
      <c r="A3454" s="603" t="n"/>
      <c r="B3454" s="21" t="n"/>
      <c r="C3454" s="21" t="n"/>
      <c r="D3454" s="21" t="n"/>
      <c r="E3454" s="21" t="n"/>
      <c r="F3454" s="21" t="n"/>
      <c r="G3454" s="21" t="n"/>
      <c r="H3454" s="21" t="n"/>
      <c r="I3454" s="21" t="n"/>
      <c r="J3454" s="21" t="n"/>
      <c r="K3454" s="21" t="n"/>
      <c r="L3454" s="21" t="n"/>
      <c r="M3454" s="21" t="n"/>
      <c r="N3454" s="21" t="n"/>
    </row>
    <row r="3455" ht="14.25" customHeight="1" s="474">
      <c r="A3455" s="603" t="n"/>
      <c r="B3455" s="21" t="n"/>
      <c r="C3455" s="21" t="n"/>
      <c r="D3455" s="21" t="n"/>
      <c r="E3455" s="21" t="n"/>
      <c r="F3455" s="21" t="n"/>
      <c r="G3455" s="21" t="n"/>
      <c r="H3455" s="21" t="n"/>
      <c r="I3455" s="21" t="n"/>
      <c r="J3455" s="21" t="n"/>
      <c r="K3455" s="21" t="n"/>
      <c r="L3455" s="21" t="n"/>
      <c r="M3455" s="21" t="n"/>
      <c r="N3455" s="21" t="n"/>
    </row>
    <row r="3456" ht="14.25" customHeight="1" s="474">
      <c r="A3456" s="603" t="n"/>
      <c r="B3456" s="21" t="n"/>
      <c r="C3456" s="21" t="n"/>
      <c r="D3456" s="21" t="n"/>
      <c r="E3456" s="21" t="n"/>
      <c r="F3456" s="21" t="n"/>
      <c r="G3456" s="21" t="n"/>
      <c r="H3456" s="21" t="n"/>
      <c r="I3456" s="21" t="n"/>
      <c r="J3456" s="21" t="n"/>
      <c r="K3456" s="21" t="n"/>
      <c r="L3456" s="21" t="n"/>
      <c r="M3456" s="21" t="n"/>
      <c r="N3456" s="21" t="n"/>
    </row>
    <row r="3457" ht="14.25" customHeight="1" s="474">
      <c r="A3457" s="603" t="n"/>
      <c r="B3457" s="21" t="n"/>
      <c r="C3457" s="21" t="n"/>
      <c r="D3457" s="21" t="n"/>
      <c r="E3457" s="21" t="n"/>
      <c r="F3457" s="21" t="n"/>
      <c r="G3457" s="21" t="n"/>
      <c r="H3457" s="21" t="n"/>
      <c r="I3457" s="21" t="n"/>
      <c r="J3457" s="21" t="n"/>
      <c r="K3457" s="21" t="n"/>
      <c r="L3457" s="21" t="n"/>
      <c r="M3457" s="21" t="n"/>
      <c r="N3457" s="21" t="n"/>
    </row>
    <row r="3458" ht="14.25" customHeight="1" s="474">
      <c r="A3458" s="603" t="n"/>
      <c r="B3458" s="21" t="n"/>
      <c r="C3458" s="21" t="n"/>
      <c r="D3458" s="21" t="n"/>
      <c r="E3458" s="21" t="n"/>
      <c r="F3458" s="21" t="n"/>
      <c r="G3458" s="21" t="n"/>
      <c r="H3458" s="21" t="n"/>
      <c r="I3458" s="21" t="n"/>
      <c r="J3458" s="21" t="n"/>
      <c r="K3458" s="21" t="n"/>
      <c r="L3458" s="21" t="n"/>
      <c r="M3458" s="21" t="n"/>
      <c r="N3458" s="21" t="n"/>
    </row>
    <row r="3459" ht="14.25" customHeight="1" s="474">
      <c r="A3459" s="603" t="n"/>
      <c r="B3459" s="21" t="n"/>
      <c r="C3459" s="21" t="n"/>
      <c r="D3459" s="21" t="n"/>
      <c r="E3459" s="21" t="n"/>
      <c r="F3459" s="21" t="n"/>
      <c r="G3459" s="21" t="n"/>
      <c r="H3459" s="21" t="n"/>
      <c r="I3459" s="21" t="n"/>
      <c r="J3459" s="21" t="n"/>
      <c r="K3459" s="21" t="n"/>
      <c r="L3459" s="21" t="n"/>
      <c r="M3459" s="21" t="n"/>
      <c r="N3459" s="21" t="n"/>
    </row>
    <row r="3460" ht="14.25" customHeight="1" s="474">
      <c r="A3460" s="603" t="n"/>
      <c r="B3460" s="21" t="n"/>
      <c r="C3460" s="21" t="n"/>
      <c r="D3460" s="21" t="n"/>
      <c r="E3460" s="21" t="n"/>
      <c r="F3460" s="21" t="n"/>
      <c r="G3460" s="21" t="n"/>
      <c r="H3460" s="21" t="n"/>
      <c r="I3460" s="21" t="n"/>
      <c r="J3460" s="21" t="n"/>
      <c r="K3460" s="21" t="n"/>
      <c r="L3460" s="21" t="n"/>
      <c r="M3460" s="21" t="n"/>
      <c r="N3460" s="21" t="n"/>
    </row>
    <row r="3461" ht="14.25" customHeight="1" s="474">
      <c r="A3461" s="603" t="n"/>
      <c r="B3461" s="21" t="n"/>
      <c r="C3461" s="21" t="n"/>
      <c r="D3461" s="21" t="n"/>
      <c r="E3461" s="21" t="n"/>
      <c r="F3461" s="21" t="n"/>
      <c r="G3461" s="21" t="n"/>
      <c r="H3461" s="21" t="n"/>
      <c r="I3461" s="21" t="n"/>
      <c r="J3461" s="21" t="n"/>
      <c r="K3461" s="21" t="n"/>
      <c r="L3461" s="21" t="n"/>
      <c r="M3461" s="21" t="n"/>
      <c r="N3461" s="21" t="n"/>
    </row>
    <row r="3462" ht="14.25" customHeight="1" s="474">
      <c r="A3462" s="603" t="n"/>
      <c r="B3462" s="21" t="n"/>
      <c r="C3462" s="21" t="n"/>
      <c r="D3462" s="21" t="n"/>
      <c r="E3462" s="21" t="n"/>
      <c r="F3462" s="21" t="n"/>
      <c r="G3462" s="21" t="n"/>
      <c r="H3462" s="21" t="n"/>
      <c r="I3462" s="21" t="n"/>
      <c r="J3462" s="21" t="n"/>
      <c r="K3462" s="21" t="n"/>
      <c r="L3462" s="21" t="n"/>
      <c r="M3462" s="21" t="n"/>
      <c r="N3462" s="21" t="n"/>
    </row>
    <row r="3463" ht="14.25" customHeight="1" s="474">
      <c r="A3463" s="603" t="n"/>
      <c r="B3463" s="21" t="n"/>
      <c r="C3463" s="21" t="n"/>
      <c r="D3463" s="21" t="n"/>
      <c r="E3463" s="21" t="n"/>
      <c r="F3463" s="21" t="n"/>
      <c r="G3463" s="21" t="n"/>
      <c r="H3463" s="21" t="n"/>
      <c r="I3463" s="21" t="n"/>
      <c r="J3463" s="21" t="n"/>
      <c r="K3463" s="21" t="n"/>
      <c r="L3463" s="21" t="n"/>
      <c r="M3463" s="21" t="n"/>
      <c r="N3463" s="21" t="n"/>
    </row>
    <row r="3464" ht="14.25" customHeight="1" s="474">
      <c r="A3464" s="603" t="n"/>
      <c r="B3464" s="21" t="n"/>
      <c r="C3464" s="21" t="n"/>
      <c r="D3464" s="21" t="n"/>
      <c r="E3464" s="21" t="n"/>
      <c r="F3464" s="21" t="n"/>
      <c r="G3464" s="21" t="n"/>
      <c r="H3464" s="21" t="n"/>
      <c r="I3464" s="21" t="n"/>
      <c r="J3464" s="21" t="n"/>
      <c r="K3464" s="21" t="n"/>
      <c r="L3464" s="21" t="n"/>
      <c r="M3464" s="21" t="n"/>
      <c r="N3464" s="21" t="n"/>
    </row>
    <row r="3465" ht="14.25" customHeight="1" s="474">
      <c r="A3465" s="603" t="n"/>
      <c r="B3465" s="21" t="n"/>
      <c r="C3465" s="21" t="n"/>
      <c r="D3465" s="21" t="n"/>
      <c r="E3465" s="21" t="n"/>
      <c r="F3465" s="21" t="n"/>
      <c r="G3465" s="21" t="n"/>
      <c r="H3465" s="21" t="n"/>
      <c r="I3465" s="21" t="n"/>
      <c r="J3465" s="21" t="n"/>
      <c r="K3465" s="21" t="n"/>
      <c r="L3465" s="21" t="n"/>
      <c r="M3465" s="21" t="n"/>
      <c r="N3465" s="21" t="n"/>
    </row>
    <row r="3466" ht="14.25" customHeight="1" s="474">
      <c r="A3466" s="603" t="n"/>
      <c r="B3466" s="21" t="n"/>
      <c r="C3466" s="21" t="n"/>
      <c r="D3466" s="21" t="n"/>
      <c r="E3466" s="21" t="n"/>
      <c r="F3466" s="21" t="n"/>
      <c r="G3466" s="21" t="n"/>
      <c r="H3466" s="21" t="n"/>
      <c r="I3466" s="21" t="n"/>
      <c r="J3466" s="21" t="n"/>
      <c r="K3466" s="21" t="n"/>
      <c r="L3466" s="21" t="n"/>
      <c r="M3466" s="21" t="n"/>
      <c r="N3466" s="21" t="n"/>
    </row>
    <row r="3467" ht="14.25" customHeight="1" s="474">
      <c r="A3467" s="603" t="n"/>
      <c r="B3467" s="21" t="n"/>
      <c r="C3467" s="21" t="n"/>
      <c r="D3467" s="21" t="n"/>
      <c r="E3467" s="21" t="n"/>
      <c r="F3467" s="21" t="n"/>
      <c r="G3467" s="21" t="n"/>
      <c r="H3467" s="21" t="n"/>
      <c r="I3467" s="21" t="n"/>
      <c r="J3467" s="21" t="n"/>
      <c r="K3467" s="21" t="n"/>
      <c r="L3467" s="21" t="n"/>
      <c r="M3467" s="21" t="n"/>
      <c r="N3467" s="21" t="n"/>
    </row>
    <row r="3468" ht="14.25" customHeight="1" s="474">
      <c r="A3468" s="603" t="n"/>
      <c r="B3468" s="21" t="n"/>
      <c r="C3468" s="21" t="n"/>
      <c r="D3468" s="21" t="n"/>
      <c r="E3468" s="21" t="n"/>
      <c r="F3468" s="21" t="n"/>
      <c r="G3468" s="21" t="n"/>
      <c r="H3468" s="21" t="n"/>
      <c r="I3468" s="21" t="n"/>
      <c r="J3468" s="21" t="n"/>
      <c r="K3468" s="21" t="n"/>
      <c r="L3468" s="21" t="n"/>
      <c r="M3468" s="21" t="n"/>
      <c r="N3468" s="21" t="n"/>
    </row>
    <row r="3469" ht="14.25" customHeight="1" s="474">
      <c r="A3469" s="603" t="n"/>
      <c r="B3469" s="21" t="n"/>
      <c r="C3469" s="21" t="n"/>
      <c r="D3469" s="21" t="n"/>
      <c r="E3469" s="21" t="n"/>
      <c r="F3469" s="21" t="n"/>
      <c r="G3469" s="21" t="n"/>
      <c r="H3469" s="21" t="n"/>
      <c r="I3469" s="21" t="n"/>
      <c r="J3469" s="21" t="n"/>
      <c r="K3469" s="21" t="n"/>
      <c r="L3469" s="21" t="n"/>
      <c r="M3469" s="21" t="n"/>
      <c r="N3469" s="21" t="n"/>
    </row>
    <row r="3470" ht="14.25" customHeight="1" s="474">
      <c r="A3470" s="603" t="n"/>
      <c r="B3470" s="21" t="n"/>
      <c r="C3470" s="21" t="n"/>
      <c r="D3470" s="21" t="n"/>
      <c r="E3470" s="21" t="n"/>
      <c r="F3470" s="21" t="n"/>
      <c r="G3470" s="21" t="n"/>
      <c r="H3470" s="21" t="n"/>
      <c r="I3470" s="21" t="n"/>
      <c r="J3470" s="21" t="n"/>
      <c r="K3470" s="21" t="n"/>
      <c r="L3470" s="21" t="n"/>
      <c r="M3470" s="21" t="n"/>
      <c r="N3470" s="21" t="n"/>
    </row>
    <row r="3471" ht="14.25" customHeight="1" s="474">
      <c r="A3471" s="603" t="n"/>
      <c r="B3471" s="21" t="n"/>
      <c r="C3471" s="21" t="n"/>
      <c r="D3471" s="21" t="n"/>
      <c r="E3471" s="21" t="n"/>
      <c r="F3471" s="21" t="n"/>
      <c r="G3471" s="21" t="n"/>
      <c r="H3471" s="21" t="n"/>
      <c r="I3471" s="21" t="n"/>
      <c r="J3471" s="21" t="n"/>
      <c r="K3471" s="21" t="n"/>
      <c r="L3471" s="21" t="n"/>
      <c r="M3471" s="21" t="n"/>
      <c r="N3471" s="21" t="n"/>
    </row>
    <row r="3472" ht="14.25" customHeight="1" s="474">
      <c r="A3472" s="603" t="n"/>
      <c r="B3472" s="21" t="n"/>
      <c r="C3472" s="21" t="n"/>
      <c r="D3472" s="21" t="n"/>
      <c r="E3472" s="21" t="n"/>
      <c r="F3472" s="21" t="n"/>
      <c r="G3472" s="21" t="n"/>
      <c r="H3472" s="21" t="n"/>
      <c r="I3472" s="21" t="n"/>
      <c r="J3472" s="21" t="n"/>
      <c r="K3472" s="21" t="n"/>
      <c r="L3472" s="21" t="n"/>
      <c r="M3472" s="21" t="n"/>
      <c r="N3472" s="21" t="n"/>
    </row>
    <row r="3473" ht="14.25" customHeight="1" s="474">
      <c r="A3473" s="603" t="n"/>
      <c r="B3473" s="21" t="n"/>
      <c r="C3473" s="21" t="n"/>
      <c r="D3473" s="21" t="n"/>
      <c r="E3473" s="21" t="n"/>
      <c r="F3473" s="21" t="n"/>
      <c r="G3473" s="21" t="n"/>
      <c r="H3473" s="21" t="n"/>
      <c r="I3473" s="21" t="n"/>
      <c r="J3473" s="21" t="n"/>
      <c r="K3473" s="21" t="n"/>
      <c r="L3473" s="21" t="n"/>
      <c r="M3473" s="21" t="n"/>
      <c r="N3473" s="21" t="n"/>
    </row>
    <row r="3474" ht="14.25" customHeight="1" s="474">
      <c r="A3474" s="603" t="n"/>
      <c r="B3474" s="21" t="n"/>
      <c r="C3474" s="21" t="n"/>
      <c r="D3474" s="21" t="n"/>
      <c r="E3474" s="21" t="n"/>
      <c r="F3474" s="21" t="n"/>
      <c r="G3474" s="21" t="n"/>
      <c r="H3474" s="21" t="n"/>
      <c r="I3474" s="21" t="n"/>
      <c r="J3474" s="21" t="n"/>
      <c r="K3474" s="21" t="n"/>
      <c r="L3474" s="21" t="n"/>
      <c r="M3474" s="21" t="n"/>
      <c r="N3474" s="21" t="n"/>
    </row>
    <row r="3475" ht="14.25" customHeight="1" s="474">
      <c r="A3475" s="603" t="n"/>
      <c r="B3475" s="21" t="n"/>
      <c r="C3475" s="21" t="n"/>
      <c r="D3475" s="21" t="n"/>
      <c r="E3475" s="21" t="n"/>
      <c r="F3475" s="21" t="n"/>
      <c r="G3475" s="21" t="n"/>
      <c r="H3475" s="21" t="n"/>
      <c r="I3475" s="21" t="n"/>
      <c r="J3475" s="21" t="n"/>
      <c r="K3475" s="21" t="n"/>
      <c r="L3475" s="21" t="n"/>
      <c r="M3475" s="21" t="n"/>
      <c r="N3475" s="21" t="n"/>
    </row>
    <row r="3476" ht="14.25" customHeight="1" s="474">
      <c r="A3476" s="603" t="n"/>
      <c r="B3476" s="21" t="n"/>
      <c r="C3476" s="21" t="n"/>
      <c r="D3476" s="21" t="n"/>
      <c r="E3476" s="21" t="n"/>
      <c r="F3476" s="21" t="n"/>
      <c r="G3476" s="21" t="n"/>
      <c r="H3476" s="21" t="n"/>
      <c r="I3476" s="21" t="n"/>
      <c r="J3476" s="21" t="n"/>
      <c r="K3476" s="21" t="n"/>
      <c r="L3476" s="21" t="n"/>
      <c r="M3476" s="21" t="n"/>
      <c r="N3476" s="21" t="n"/>
    </row>
    <row r="3477" ht="14.25" customHeight="1" s="474">
      <c r="A3477" s="603" t="n"/>
      <c r="B3477" s="21" t="n"/>
      <c r="C3477" s="21" t="n"/>
      <c r="D3477" s="21" t="n"/>
      <c r="E3477" s="21" t="n"/>
      <c r="F3477" s="21" t="n"/>
      <c r="G3477" s="21" t="n"/>
      <c r="H3477" s="21" t="n"/>
      <c r="I3477" s="21" t="n"/>
      <c r="J3477" s="21" t="n"/>
      <c r="K3477" s="21" t="n"/>
      <c r="L3477" s="21" t="n"/>
      <c r="M3477" s="21" t="n"/>
      <c r="N3477" s="21" t="n"/>
    </row>
    <row r="3478" ht="14.25" customHeight="1" s="474">
      <c r="A3478" s="603" t="n"/>
      <c r="B3478" s="21" t="n"/>
      <c r="C3478" s="21" t="n"/>
      <c r="D3478" s="21" t="n"/>
      <c r="E3478" s="21" t="n"/>
      <c r="F3478" s="21" t="n"/>
      <c r="G3478" s="21" t="n"/>
      <c r="H3478" s="21" t="n"/>
      <c r="I3478" s="21" t="n"/>
      <c r="J3478" s="21" t="n"/>
      <c r="K3478" s="21" t="n"/>
      <c r="L3478" s="21" t="n"/>
      <c r="M3478" s="21" t="n"/>
      <c r="N3478" s="21" t="n"/>
    </row>
    <row r="3479" ht="14.25" customHeight="1" s="474">
      <c r="A3479" s="603" t="n"/>
      <c r="B3479" s="21" t="n"/>
      <c r="C3479" s="21" t="n"/>
      <c r="D3479" s="21" t="n"/>
      <c r="E3479" s="21" t="n"/>
      <c r="F3479" s="21" t="n"/>
      <c r="G3479" s="21" t="n"/>
      <c r="H3479" s="21" t="n"/>
      <c r="I3479" s="21" t="n"/>
      <c r="J3479" s="21" t="n"/>
      <c r="K3479" s="21" t="n"/>
      <c r="L3479" s="21" t="n"/>
      <c r="M3479" s="21" t="n"/>
      <c r="N3479" s="21" t="n"/>
    </row>
    <row r="3480" ht="14.25" customHeight="1" s="474">
      <c r="A3480" s="603" t="n"/>
      <c r="B3480" s="21" t="n"/>
      <c r="C3480" s="21" t="n"/>
      <c r="D3480" s="21" t="n"/>
      <c r="E3480" s="21" t="n"/>
      <c r="F3480" s="21" t="n"/>
      <c r="G3480" s="21" t="n"/>
      <c r="H3480" s="21" t="n"/>
      <c r="I3480" s="21" t="n"/>
      <c r="J3480" s="21" t="n"/>
      <c r="K3480" s="21" t="n"/>
      <c r="L3480" s="21" t="n"/>
      <c r="M3480" s="21" t="n"/>
      <c r="N3480" s="21" t="n"/>
    </row>
    <row r="3481" ht="14.25" customHeight="1" s="474">
      <c r="A3481" s="603" t="n"/>
      <c r="B3481" s="21" t="n"/>
      <c r="C3481" s="21" t="n"/>
      <c r="D3481" s="21" t="n"/>
      <c r="E3481" s="21" t="n"/>
      <c r="F3481" s="21" t="n"/>
      <c r="G3481" s="21" t="n"/>
      <c r="H3481" s="21" t="n"/>
      <c r="I3481" s="21" t="n"/>
      <c r="J3481" s="21" t="n"/>
      <c r="K3481" s="21" t="n"/>
      <c r="L3481" s="21" t="n"/>
      <c r="M3481" s="21" t="n"/>
      <c r="N3481" s="21" t="n"/>
    </row>
    <row r="3482" ht="14.25" customHeight="1" s="474">
      <c r="A3482" s="603" t="n"/>
      <c r="B3482" s="21" t="n"/>
      <c r="C3482" s="21" t="n"/>
      <c r="D3482" s="21" t="n"/>
      <c r="E3482" s="21" t="n"/>
      <c r="F3482" s="21" t="n"/>
      <c r="G3482" s="21" t="n"/>
      <c r="H3482" s="21" t="n"/>
      <c r="I3482" s="21" t="n"/>
      <c r="J3482" s="21" t="n"/>
      <c r="K3482" s="21" t="n"/>
      <c r="L3482" s="21" t="n"/>
      <c r="M3482" s="21" t="n"/>
      <c r="N3482" s="21" t="n"/>
    </row>
    <row r="3483" ht="14.25" customHeight="1" s="474">
      <c r="A3483" s="603" t="n"/>
      <c r="B3483" s="21" t="n"/>
      <c r="C3483" s="21" t="n"/>
      <c r="D3483" s="21" t="n"/>
      <c r="E3483" s="21" t="n"/>
      <c r="F3483" s="21" t="n"/>
      <c r="G3483" s="21" t="n"/>
      <c r="H3483" s="21" t="n"/>
      <c r="I3483" s="21" t="n"/>
      <c r="J3483" s="21" t="n"/>
      <c r="K3483" s="21" t="n"/>
      <c r="L3483" s="21" t="n"/>
      <c r="M3483" s="21" t="n"/>
      <c r="N3483" s="21" t="n"/>
    </row>
    <row r="3484" ht="14.25" customHeight="1" s="474">
      <c r="A3484" s="603" t="n"/>
      <c r="B3484" s="21" t="n"/>
      <c r="C3484" s="21" t="n"/>
      <c r="D3484" s="21" t="n"/>
      <c r="E3484" s="21" t="n"/>
      <c r="F3484" s="21" t="n"/>
      <c r="G3484" s="21" t="n"/>
      <c r="H3484" s="21" t="n"/>
      <c r="I3484" s="21" t="n"/>
      <c r="J3484" s="21" t="n"/>
      <c r="K3484" s="21" t="n"/>
      <c r="L3484" s="21" t="n"/>
      <c r="M3484" s="21" t="n"/>
      <c r="N3484" s="21" t="n"/>
    </row>
    <row r="3485" ht="14.25" customHeight="1" s="474">
      <c r="A3485" s="603" t="n"/>
      <c r="B3485" s="21" t="n"/>
      <c r="C3485" s="21" t="n"/>
      <c r="D3485" s="21" t="n"/>
      <c r="E3485" s="21" t="n"/>
      <c r="F3485" s="21" t="n"/>
      <c r="G3485" s="21" t="n"/>
      <c r="H3485" s="21" t="n"/>
      <c r="I3485" s="21" t="n"/>
      <c r="J3485" s="21" t="n"/>
      <c r="K3485" s="21" t="n"/>
      <c r="L3485" s="21" t="n"/>
      <c r="M3485" s="21" t="n"/>
      <c r="N3485" s="21" t="n"/>
    </row>
    <row r="3486" ht="14.25" customHeight="1" s="474">
      <c r="A3486" s="603" t="n"/>
      <c r="B3486" s="21" t="n"/>
      <c r="C3486" s="21" t="n"/>
      <c r="D3486" s="21" t="n"/>
      <c r="E3486" s="21" t="n"/>
      <c r="F3486" s="21" t="n"/>
      <c r="G3486" s="21" t="n"/>
      <c r="H3486" s="21" t="n"/>
      <c r="I3486" s="21" t="n"/>
      <c r="J3486" s="21" t="n"/>
      <c r="K3486" s="21" t="n"/>
      <c r="L3486" s="21" t="n"/>
      <c r="M3486" s="21" t="n"/>
      <c r="N3486" s="21" t="n"/>
    </row>
    <row r="3487" ht="14.25" customHeight="1" s="474">
      <c r="A3487" s="603" t="n"/>
      <c r="B3487" s="21" t="n"/>
      <c r="C3487" s="21" t="n"/>
      <c r="D3487" s="21" t="n"/>
      <c r="E3487" s="21" t="n"/>
      <c r="F3487" s="21" t="n"/>
      <c r="G3487" s="21" t="n"/>
      <c r="H3487" s="21" t="n"/>
      <c r="I3487" s="21" t="n"/>
      <c r="J3487" s="21" t="n"/>
      <c r="K3487" s="21" t="n"/>
      <c r="L3487" s="21" t="n"/>
      <c r="M3487" s="21" t="n"/>
      <c r="N3487" s="21" t="n"/>
    </row>
    <row r="3488" ht="14.25" customHeight="1" s="474">
      <c r="A3488" s="603" t="n"/>
      <c r="B3488" s="21" t="n"/>
      <c r="C3488" s="21" t="n"/>
      <c r="D3488" s="21" t="n"/>
      <c r="E3488" s="21" t="n"/>
      <c r="F3488" s="21" t="n"/>
      <c r="G3488" s="21" t="n"/>
      <c r="H3488" s="21" t="n"/>
      <c r="I3488" s="21" t="n"/>
      <c r="J3488" s="21" t="n"/>
      <c r="K3488" s="21" t="n"/>
      <c r="L3488" s="21" t="n"/>
      <c r="M3488" s="21" t="n"/>
      <c r="N3488" s="21" t="n"/>
    </row>
    <row r="3489" ht="14.25" customHeight="1" s="474">
      <c r="A3489" s="603" t="n"/>
      <c r="B3489" s="21" t="n"/>
      <c r="C3489" s="21" t="n"/>
      <c r="D3489" s="21" t="n"/>
      <c r="E3489" s="21" t="n"/>
      <c r="F3489" s="21" t="n"/>
      <c r="G3489" s="21" t="n"/>
      <c r="H3489" s="21" t="n"/>
      <c r="I3489" s="21" t="n"/>
      <c r="J3489" s="21" t="n"/>
      <c r="K3489" s="21" t="n"/>
      <c r="L3489" s="21" t="n"/>
      <c r="M3489" s="21" t="n"/>
      <c r="N3489" s="21" t="n"/>
    </row>
    <row r="3490" ht="14.25" customHeight="1" s="474">
      <c r="A3490" s="603" t="n"/>
      <c r="B3490" s="21" t="n"/>
      <c r="C3490" s="21" t="n"/>
      <c r="D3490" s="21" t="n"/>
      <c r="E3490" s="21" t="n"/>
      <c r="F3490" s="21" t="n"/>
      <c r="G3490" s="21" t="n"/>
      <c r="H3490" s="21" t="n"/>
      <c r="I3490" s="21" t="n"/>
      <c r="J3490" s="21" t="n"/>
      <c r="K3490" s="21" t="n"/>
      <c r="L3490" s="21" t="n"/>
      <c r="M3490" s="21" t="n"/>
      <c r="N3490" s="21" t="n"/>
    </row>
    <row r="3491" ht="14.25" customHeight="1" s="474">
      <c r="A3491" s="603" t="n"/>
      <c r="B3491" s="21" t="n"/>
      <c r="C3491" s="21" t="n"/>
      <c r="D3491" s="21" t="n"/>
      <c r="E3491" s="21" t="n"/>
      <c r="F3491" s="21" t="n"/>
      <c r="G3491" s="21" t="n"/>
      <c r="H3491" s="21" t="n"/>
      <c r="I3491" s="21" t="n"/>
      <c r="J3491" s="21" t="n"/>
      <c r="K3491" s="21" t="n"/>
      <c r="L3491" s="21" t="n"/>
      <c r="M3491" s="21" t="n"/>
      <c r="N3491" s="21" t="n"/>
    </row>
    <row r="3492" ht="14.25" customHeight="1" s="474">
      <c r="A3492" s="603" t="n"/>
      <c r="B3492" s="21" t="n"/>
      <c r="C3492" s="21" t="n"/>
      <c r="D3492" s="21" t="n"/>
      <c r="E3492" s="21" t="n"/>
      <c r="F3492" s="21" t="n"/>
      <c r="G3492" s="21" t="n"/>
      <c r="H3492" s="21" t="n"/>
      <c r="I3492" s="21" t="n"/>
      <c r="J3492" s="21" t="n"/>
      <c r="K3492" s="21" t="n"/>
      <c r="L3492" s="21" t="n"/>
      <c r="M3492" s="21" t="n"/>
      <c r="N3492" s="21" t="n"/>
    </row>
    <row r="3493" ht="14.25" customHeight="1" s="474">
      <c r="A3493" s="603" t="n"/>
      <c r="B3493" s="21" t="n"/>
      <c r="C3493" s="21" t="n"/>
      <c r="D3493" s="21" t="n"/>
      <c r="E3493" s="21" t="n"/>
      <c r="F3493" s="21" t="n"/>
      <c r="G3493" s="21" t="n"/>
      <c r="H3493" s="21" t="n"/>
      <c r="I3493" s="21" t="n"/>
      <c r="J3493" s="21" t="n"/>
      <c r="K3493" s="21" t="n"/>
      <c r="L3493" s="21" t="n"/>
      <c r="M3493" s="21" t="n"/>
      <c r="N3493" s="21" t="n"/>
    </row>
    <row r="3494" ht="14.25" customHeight="1" s="474">
      <c r="A3494" s="603" t="n"/>
      <c r="B3494" s="21" t="n"/>
      <c r="C3494" s="21" t="n"/>
      <c r="D3494" s="21" t="n"/>
      <c r="E3494" s="21" t="n"/>
      <c r="F3494" s="21" t="n"/>
      <c r="G3494" s="21" t="n"/>
      <c r="H3494" s="21" t="n"/>
      <c r="I3494" s="21" t="n"/>
      <c r="J3494" s="21" t="n"/>
      <c r="K3494" s="21" t="n"/>
      <c r="L3494" s="21" t="n"/>
      <c r="M3494" s="21" t="n"/>
      <c r="N3494" s="21" t="n"/>
    </row>
    <row r="3495" ht="14.25" customHeight="1" s="474">
      <c r="A3495" s="603" t="n"/>
      <c r="B3495" s="21" t="n"/>
      <c r="C3495" s="21" t="n"/>
      <c r="D3495" s="21" t="n"/>
      <c r="E3495" s="21" t="n"/>
      <c r="F3495" s="21" t="n"/>
      <c r="G3495" s="21" t="n"/>
      <c r="H3495" s="21" t="n"/>
      <c r="I3495" s="21" t="n"/>
      <c r="J3495" s="21" t="n"/>
      <c r="K3495" s="21" t="n"/>
      <c r="L3495" s="21" t="n"/>
      <c r="M3495" s="21" t="n"/>
      <c r="N3495" s="21" t="n"/>
    </row>
    <row r="3496" ht="14.25" customHeight="1" s="474">
      <c r="A3496" s="603" t="n"/>
      <c r="B3496" s="21" t="n"/>
      <c r="C3496" s="21" t="n"/>
      <c r="D3496" s="21" t="n"/>
      <c r="E3496" s="21" t="n"/>
      <c r="F3496" s="21" t="n"/>
      <c r="G3496" s="21" t="n"/>
      <c r="H3496" s="21" t="n"/>
      <c r="I3496" s="21" t="n"/>
      <c r="J3496" s="21" t="n"/>
      <c r="K3496" s="21" t="n"/>
      <c r="L3496" s="21" t="n"/>
      <c r="M3496" s="21" t="n"/>
      <c r="N3496" s="21" t="n"/>
    </row>
    <row r="3497" ht="14.25" customHeight="1" s="474">
      <c r="A3497" s="603" t="n"/>
      <c r="B3497" s="21" t="n"/>
      <c r="C3497" s="21" t="n"/>
      <c r="D3497" s="21" t="n"/>
      <c r="E3497" s="21" t="n"/>
      <c r="F3497" s="21" t="n"/>
      <c r="G3497" s="21" t="n"/>
      <c r="H3497" s="21" t="n"/>
      <c r="I3497" s="21" t="n"/>
      <c r="J3497" s="21" t="n"/>
      <c r="K3497" s="21" t="n"/>
      <c r="L3497" s="21" t="n"/>
      <c r="M3497" s="21" t="n"/>
      <c r="N3497" s="21" t="n"/>
    </row>
    <row r="3498" ht="14.25" customHeight="1" s="474">
      <c r="A3498" s="603" t="n"/>
      <c r="B3498" s="21" t="n"/>
      <c r="C3498" s="21" t="n"/>
      <c r="D3498" s="21" t="n"/>
      <c r="E3498" s="21" t="n"/>
      <c r="F3498" s="21" t="n"/>
      <c r="G3498" s="21" t="n"/>
      <c r="H3498" s="21" t="n"/>
      <c r="I3498" s="21" t="n"/>
      <c r="J3498" s="21" t="n"/>
      <c r="K3498" s="21" t="n"/>
      <c r="L3498" s="21" t="n"/>
      <c r="M3498" s="21" t="n"/>
      <c r="N3498" s="21" t="n"/>
    </row>
    <row r="3499" ht="14.25" customHeight="1" s="474">
      <c r="A3499" s="603" t="n"/>
      <c r="B3499" s="21" t="n"/>
      <c r="C3499" s="21" t="n"/>
      <c r="D3499" s="21" t="n"/>
      <c r="E3499" s="21" t="n"/>
      <c r="F3499" s="21" t="n"/>
      <c r="G3499" s="21" t="n"/>
      <c r="H3499" s="21" t="n"/>
      <c r="I3499" s="21" t="n"/>
      <c r="J3499" s="21" t="n"/>
      <c r="K3499" s="21" t="n"/>
      <c r="L3499" s="21" t="n"/>
      <c r="M3499" s="21" t="n"/>
      <c r="N3499" s="21" t="n"/>
    </row>
    <row r="3500" ht="14.25" customHeight="1" s="474">
      <c r="A3500" s="603" t="n"/>
      <c r="B3500" s="21" t="n"/>
      <c r="C3500" s="21" t="n"/>
      <c r="D3500" s="21" t="n"/>
      <c r="E3500" s="21" t="n"/>
      <c r="F3500" s="21" t="n"/>
      <c r="G3500" s="21" t="n"/>
      <c r="H3500" s="21" t="n"/>
      <c r="I3500" s="21" t="n"/>
      <c r="J3500" s="21" t="n"/>
      <c r="K3500" s="21" t="n"/>
      <c r="L3500" s="21" t="n"/>
      <c r="M3500" s="21" t="n"/>
      <c r="N3500" s="21" t="n"/>
    </row>
    <row r="3501" ht="14.25" customHeight="1" s="474">
      <c r="A3501" s="603" t="n"/>
      <c r="B3501" s="21" t="n"/>
      <c r="C3501" s="21" t="n"/>
      <c r="D3501" s="21" t="n"/>
      <c r="E3501" s="21" t="n"/>
      <c r="F3501" s="21" t="n"/>
      <c r="G3501" s="21" t="n"/>
      <c r="H3501" s="21" t="n"/>
      <c r="I3501" s="21" t="n"/>
      <c r="J3501" s="21" t="n"/>
      <c r="K3501" s="21" t="n"/>
      <c r="L3501" s="21" t="n"/>
      <c r="M3501" s="21" t="n"/>
      <c r="N3501" s="21" t="n"/>
    </row>
    <row r="3502" ht="14.25" customHeight="1" s="474">
      <c r="A3502" s="603" t="n"/>
      <c r="B3502" s="21" t="n"/>
      <c r="C3502" s="21" t="n"/>
      <c r="D3502" s="21" t="n"/>
      <c r="E3502" s="21" t="n"/>
      <c r="F3502" s="21" t="n"/>
      <c r="G3502" s="21" t="n"/>
      <c r="H3502" s="21" t="n"/>
      <c r="I3502" s="21" t="n"/>
      <c r="J3502" s="21" t="n"/>
      <c r="K3502" s="21" t="n"/>
      <c r="L3502" s="21" t="n"/>
      <c r="M3502" s="21" t="n"/>
      <c r="N3502" s="21" t="n"/>
    </row>
    <row r="3503" ht="14.25" customHeight="1" s="474">
      <c r="A3503" s="603" t="n"/>
      <c r="B3503" s="21" t="n"/>
      <c r="C3503" s="21" t="n"/>
      <c r="D3503" s="21" t="n"/>
      <c r="E3503" s="21" t="n"/>
      <c r="F3503" s="21" t="n"/>
      <c r="G3503" s="21" t="n"/>
      <c r="H3503" s="21" t="n"/>
      <c r="I3503" s="21" t="n"/>
      <c r="J3503" s="21" t="n"/>
      <c r="K3503" s="21" t="n"/>
      <c r="L3503" s="21" t="n"/>
      <c r="M3503" s="21" t="n"/>
      <c r="N3503" s="21" t="n"/>
    </row>
    <row r="3504" ht="14.25" customHeight="1" s="474">
      <c r="A3504" s="603" t="n"/>
      <c r="B3504" s="21" t="n"/>
      <c r="C3504" s="21" t="n"/>
      <c r="D3504" s="21" t="n"/>
      <c r="E3504" s="21" t="n"/>
      <c r="F3504" s="21" t="n"/>
      <c r="G3504" s="21" t="n"/>
      <c r="H3504" s="21" t="n"/>
      <c r="I3504" s="21" t="n"/>
      <c r="J3504" s="21" t="n"/>
      <c r="K3504" s="21" t="n"/>
      <c r="L3504" s="21" t="n"/>
      <c r="M3504" s="21" t="n"/>
      <c r="N3504" s="21" t="n"/>
    </row>
    <row r="3505" ht="14.25" customHeight="1" s="474">
      <c r="A3505" s="603" t="n"/>
      <c r="B3505" s="21" t="n"/>
      <c r="C3505" s="21" t="n"/>
      <c r="D3505" s="21" t="n"/>
      <c r="E3505" s="21" t="n"/>
      <c r="F3505" s="21" t="n"/>
      <c r="G3505" s="21" t="n"/>
      <c r="H3505" s="21" t="n"/>
      <c r="I3505" s="21" t="n"/>
      <c r="J3505" s="21" t="n"/>
      <c r="K3505" s="21" t="n"/>
      <c r="L3505" s="21" t="n"/>
      <c r="M3505" s="21" t="n"/>
      <c r="N3505" s="21" t="n"/>
    </row>
    <row r="3506" ht="14.25" customHeight="1" s="474">
      <c r="A3506" s="603" t="n"/>
      <c r="B3506" s="21" t="n"/>
      <c r="C3506" s="21" t="n"/>
      <c r="D3506" s="21" t="n"/>
      <c r="E3506" s="21" t="n"/>
      <c r="F3506" s="21" t="n"/>
      <c r="G3506" s="21" t="n"/>
      <c r="H3506" s="21" t="n"/>
      <c r="I3506" s="21" t="n"/>
      <c r="J3506" s="21" t="n"/>
      <c r="K3506" s="21" t="n"/>
      <c r="L3506" s="21" t="n"/>
      <c r="M3506" s="21" t="n"/>
      <c r="N3506" s="21" t="n"/>
    </row>
    <row r="3507" ht="14.25" customHeight="1" s="474">
      <c r="A3507" s="603" t="n"/>
      <c r="B3507" s="21" t="n"/>
      <c r="C3507" s="21" t="n"/>
      <c r="D3507" s="21" t="n"/>
      <c r="E3507" s="21" t="n"/>
      <c r="F3507" s="21" t="n"/>
      <c r="G3507" s="21" t="n"/>
      <c r="H3507" s="21" t="n"/>
      <c r="I3507" s="21" t="n"/>
      <c r="J3507" s="21" t="n"/>
      <c r="K3507" s="21" t="n"/>
      <c r="L3507" s="21" t="n"/>
      <c r="M3507" s="21" t="n"/>
      <c r="N3507" s="21" t="n"/>
    </row>
    <row r="3508" ht="14.25" customHeight="1" s="474">
      <c r="A3508" s="603" t="n"/>
      <c r="B3508" s="21" t="n"/>
      <c r="C3508" s="21" t="n"/>
      <c r="D3508" s="21" t="n"/>
      <c r="E3508" s="21" t="n"/>
      <c r="F3508" s="21" t="n"/>
      <c r="G3508" s="21" t="n"/>
      <c r="H3508" s="21" t="n"/>
      <c r="I3508" s="21" t="n"/>
      <c r="J3508" s="21" t="n"/>
      <c r="K3508" s="21" t="n"/>
      <c r="L3508" s="21" t="n"/>
      <c r="M3508" s="21" t="n"/>
      <c r="N3508" s="21" t="n"/>
    </row>
    <row r="3509" ht="14.25" customHeight="1" s="474">
      <c r="A3509" s="603" t="n"/>
      <c r="B3509" s="21" t="n"/>
      <c r="C3509" s="21" t="n"/>
      <c r="D3509" s="21" t="n"/>
      <c r="E3509" s="21" t="n"/>
      <c r="F3509" s="21" t="n"/>
      <c r="G3509" s="21" t="n"/>
      <c r="H3509" s="21" t="n"/>
      <c r="I3509" s="21" t="n"/>
      <c r="J3509" s="21" t="n"/>
      <c r="K3509" s="21" t="n"/>
      <c r="L3509" s="21" t="n"/>
      <c r="M3509" s="21" t="n"/>
      <c r="N3509" s="21" t="n"/>
    </row>
    <row r="3510" ht="14.25" customHeight="1" s="474">
      <c r="A3510" s="603" t="n"/>
      <c r="B3510" s="21" t="n"/>
      <c r="C3510" s="21" t="n"/>
      <c r="D3510" s="21" t="n"/>
      <c r="E3510" s="21" t="n"/>
      <c r="F3510" s="21" t="n"/>
      <c r="G3510" s="21" t="n"/>
      <c r="H3510" s="21" t="n"/>
      <c r="I3510" s="21" t="n"/>
      <c r="J3510" s="21" t="n"/>
      <c r="K3510" s="21" t="n"/>
      <c r="L3510" s="21" t="n"/>
      <c r="M3510" s="21" t="n"/>
      <c r="N3510" s="21" t="n"/>
    </row>
    <row r="3511" ht="14.25" customHeight="1" s="474">
      <c r="A3511" s="603" t="n"/>
      <c r="B3511" s="21" t="n"/>
      <c r="C3511" s="21" t="n"/>
      <c r="D3511" s="21" t="n"/>
      <c r="E3511" s="21" t="n"/>
      <c r="F3511" s="21" t="n"/>
      <c r="G3511" s="21" t="n"/>
      <c r="H3511" s="21" t="n"/>
      <c r="I3511" s="21" t="n"/>
      <c r="J3511" s="21" t="n"/>
      <c r="K3511" s="21" t="n"/>
      <c r="L3511" s="21" t="n"/>
      <c r="M3511" s="21" t="n"/>
      <c r="N3511" s="21" t="n"/>
    </row>
    <row r="3512" ht="14.25" customHeight="1" s="474">
      <c r="A3512" s="603" t="n"/>
      <c r="B3512" s="21" t="n"/>
      <c r="C3512" s="21" t="n"/>
      <c r="D3512" s="21" t="n"/>
      <c r="E3512" s="21" t="n"/>
      <c r="F3512" s="21" t="n"/>
      <c r="G3512" s="21" t="n"/>
      <c r="H3512" s="21" t="n"/>
      <c r="I3512" s="21" t="n"/>
      <c r="J3512" s="21" t="n"/>
      <c r="K3512" s="21" t="n"/>
      <c r="L3512" s="21" t="n"/>
      <c r="M3512" s="21" t="n"/>
      <c r="N3512" s="21" t="n"/>
    </row>
    <row r="3513" ht="14.25" customHeight="1" s="474">
      <c r="A3513" s="603" t="n"/>
      <c r="B3513" s="21" t="n"/>
      <c r="C3513" s="21" t="n"/>
      <c r="D3513" s="21" t="n"/>
      <c r="E3513" s="21" t="n"/>
      <c r="F3513" s="21" t="n"/>
      <c r="G3513" s="21" t="n"/>
      <c r="H3513" s="21" t="n"/>
      <c r="I3513" s="21" t="n"/>
      <c r="J3513" s="21" t="n"/>
      <c r="K3513" s="21" t="n"/>
      <c r="L3513" s="21" t="n"/>
      <c r="M3513" s="21" t="n"/>
      <c r="N3513" s="21" t="n"/>
    </row>
    <row r="3514" ht="14.25" customHeight="1" s="474">
      <c r="A3514" s="603" t="n"/>
      <c r="B3514" s="21" t="n"/>
      <c r="C3514" s="21" t="n"/>
      <c r="D3514" s="21" t="n"/>
      <c r="E3514" s="21" t="n"/>
      <c r="F3514" s="21" t="n"/>
      <c r="G3514" s="21" t="n"/>
      <c r="H3514" s="21" t="n"/>
      <c r="I3514" s="21" t="n"/>
      <c r="J3514" s="21" t="n"/>
      <c r="K3514" s="21" t="n"/>
      <c r="L3514" s="21" t="n"/>
      <c r="M3514" s="21" t="n"/>
      <c r="N3514" s="21" t="n"/>
    </row>
    <row r="3515" ht="14.25" customHeight="1" s="474">
      <c r="A3515" s="603" t="n"/>
      <c r="B3515" s="21" t="n"/>
      <c r="C3515" s="21" t="n"/>
      <c r="D3515" s="21" t="n"/>
      <c r="E3515" s="21" t="n"/>
      <c r="F3515" s="21" t="n"/>
      <c r="G3515" s="21" t="n"/>
      <c r="H3515" s="21" t="n"/>
      <c r="I3515" s="21" t="n"/>
      <c r="J3515" s="21" t="n"/>
      <c r="K3515" s="21" t="n"/>
      <c r="L3515" s="21" t="n"/>
      <c r="M3515" s="21" t="n"/>
      <c r="N3515" s="21" t="n"/>
    </row>
    <row r="3516" ht="14.25" customHeight="1" s="474">
      <c r="A3516" s="603" t="n"/>
      <c r="B3516" s="21" t="n"/>
      <c r="C3516" s="21" t="n"/>
      <c r="D3516" s="21" t="n"/>
      <c r="E3516" s="21" t="n"/>
      <c r="F3516" s="21" t="n"/>
      <c r="G3516" s="21" t="n"/>
      <c r="H3516" s="21" t="n"/>
      <c r="I3516" s="21" t="n"/>
      <c r="J3516" s="21" t="n"/>
      <c r="K3516" s="21" t="n"/>
      <c r="L3516" s="21" t="n"/>
      <c r="M3516" s="21" t="n"/>
      <c r="N3516" s="21" t="n"/>
    </row>
    <row r="3517" ht="14.25" customHeight="1" s="474">
      <c r="A3517" s="603" t="n"/>
      <c r="B3517" s="21" t="n"/>
      <c r="C3517" s="21" t="n"/>
      <c r="D3517" s="21" t="n"/>
      <c r="E3517" s="21" t="n"/>
      <c r="F3517" s="21" t="n"/>
      <c r="G3517" s="21" t="n"/>
      <c r="H3517" s="21" t="n"/>
      <c r="I3517" s="21" t="n"/>
      <c r="J3517" s="21" t="n"/>
      <c r="K3517" s="21" t="n"/>
      <c r="L3517" s="21" t="n"/>
      <c r="M3517" s="21" t="n"/>
      <c r="N3517" s="21" t="n"/>
    </row>
    <row r="3518" ht="14.25" customHeight="1" s="474">
      <c r="A3518" s="603" t="n"/>
      <c r="B3518" s="21" t="n"/>
      <c r="C3518" s="21" t="n"/>
      <c r="D3518" s="21" t="n"/>
      <c r="E3518" s="21" t="n"/>
      <c r="F3518" s="21" t="n"/>
      <c r="G3518" s="21" t="n"/>
      <c r="H3518" s="21" t="n"/>
      <c r="I3518" s="21" t="n"/>
      <c r="J3518" s="21" t="n"/>
      <c r="K3518" s="21" t="n"/>
      <c r="L3518" s="21" t="n"/>
      <c r="M3518" s="21" t="n"/>
      <c r="N3518" s="21" t="n"/>
    </row>
    <row r="3519" ht="14.25" customHeight="1" s="474">
      <c r="A3519" s="603" t="n"/>
      <c r="B3519" s="21" t="n"/>
      <c r="C3519" s="21" t="n"/>
      <c r="D3519" s="21" t="n"/>
      <c r="E3519" s="21" t="n"/>
      <c r="F3519" s="21" t="n"/>
      <c r="G3519" s="21" t="n"/>
      <c r="H3519" s="21" t="n"/>
      <c r="I3519" s="21" t="n"/>
      <c r="J3519" s="21" t="n"/>
      <c r="K3519" s="21" t="n"/>
      <c r="L3519" s="21" t="n"/>
      <c r="M3519" s="21" t="n"/>
      <c r="N3519" s="21" t="n"/>
    </row>
    <row r="3520" ht="14.25" customHeight="1" s="474">
      <c r="A3520" s="603" t="n"/>
      <c r="B3520" s="21" t="n"/>
      <c r="C3520" s="21" t="n"/>
      <c r="D3520" s="21" t="n"/>
      <c r="E3520" s="21" t="n"/>
      <c r="F3520" s="21" t="n"/>
      <c r="G3520" s="21" t="n"/>
      <c r="H3520" s="21" t="n"/>
      <c r="I3520" s="21" t="n"/>
      <c r="J3520" s="21" t="n"/>
      <c r="K3520" s="21" t="n"/>
      <c r="L3520" s="21" t="n"/>
      <c r="M3520" s="21" t="n"/>
      <c r="N3520" s="21" t="n"/>
    </row>
    <row r="3521" ht="14.25" customHeight="1" s="474">
      <c r="A3521" s="603" t="n"/>
      <c r="B3521" s="21" t="n"/>
      <c r="C3521" s="21" t="n"/>
      <c r="D3521" s="21" t="n"/>
      <c r="E3521" s="21" t="n"/>
      <c r="F3521" s="21" t="n"/>
      <c r="G3521" s="21" t="n"/>
      <c r="H3521" s="21" t="n"/>
      <c r="I3521" s="21" t="n"/>
      <c r="J3521" s="21" t="n"/>
      <c r="K3521" s="21" t="n"/>
      <c r="L3521" s="21" t="n"/>
      <c r="M3521" s="21" t="n"/>
      <c r="N3521" s="21" t="n"/>
    </row>
    <row r="3522" ht="14.25" customHeight="1" s="474">
      <c r="A3522" s="603" t="n"/>
      <c r="B3522" s="21" t="n"/>
      <c r="C3522" s="21" t="n"/>
      <c r="D3522" s="21" t="n"/>
      <c r="E3522" s="21" t="n"/>
      <c r="F3522" s="21" t="n"/>
      <c r="G3522" s="21" t="n"/>
      <c r="H3522" s="21" t="n"/>
      <c r="I3522" s="21" t="n"/>
      <c r="J3522" s="21" t="n"/>
      <c r="K3522" s="21" t="n"/>
      <c r="L3522" s="21" t="n"/>
      <c r="M3522" s="21" t="n"/>
      <c r="N3522" s="21" t="n"/>
    </row>
    <row r="3523" ht="14.25" customHeight="1" s="474">
      <c r="A3523" s="603" t="n"/>
      <c r="B3523" s="21" t="n"/>
      <c r="C3523" s="21" t="n"/>
      <c r="D3523" s="21" t="n"/>
      <c r="E3523" s="21" t="n"/>
      <c r="F3523" s="21" t="n"/>
      <c r="G3523" s="21" t="n"/>
      <c r="H3523" s="21" t="n"/>
      <c r="I3523" s="21" t="n"/>
      <c r="J3523" s="21" t="n"/>
      <c r="K3523" s="21" t="n"/>
      <c r="L3523" s="21" t="n"/>
      <c r="M3523" s="21" t="n"/>
      <c r="N3523" s="21" t="n"/>
    </row>
    <row r="3524" ht="14.25" customHeight="1" s="474">
      <c r="A3524" s="603" t="n"/>
      <c r="B3524" s="21" t="n"/>
      <c r="C3524" s="21" t="n"/>
      <c r="D3524" s="21" t="n"/>
      <c r="E3524" s="21" t="n"/>
      <c r="F3524" s="21" t="n"/>
      <c r="G3524" s="21" t="n"/>
      <c r="H3524" s="21" t="n"/>
      <c r="I3524" s="21" t="n"/>
      <c r="J3524" s="21" t="n"/>
      <c r="K3524" s="21" t="n"/>
      <c r="L3524" s="21" t="n"/>
      <c r="M3524" s="21" t="n"/>
      <c r="N3524" s="21" t="n"/>
    </row>
    <row r="3525" ht="14.25" customHeight="1" s="474">
      <c r="A3525" s="603" t="n"/>
      <c r="B3525" s="21" t="n"/>
      <c r="C3525" s="21" t="n"/>
      <c r="D3525" s="21" t="n"/>
      <c r="E3525" s="21" t="n"/>
      <c r="F3525" s="21" t="n"/>
      <c r="G3525" s="21" t="n"/>
      <c r="H3525" s="21" t="n"/>
      <c r="I3525" s="21" t="n"/>
      <c r="J3525" s="21" t="n"/>
      <c r="K3525" s="21" t="n"/>
      <c r="L3525" s="21" t="n"/>
      <c r="M3525" s="21" t="n"/>
      <c r="N3525" s="21" t="n"/>
    </row>
    <row r="3526" ht="14.25" customHeight="1" s="474">
      <c r="A3526" s="603" t="n"/>
      <c r="B3526" s="21" t="n"/>
      <c r="C3526" s="21" t="n"/>
      <c r="D3526" s="21" t="n"/>
      <c r="E3526" s="21" t="n"/>
      <c r="F3526" s="21" t="n"/>
      <c r="G3526" s="21" t="n"/>
      <c r="H3526" s="21" t="n"/>
      <c r="I3526" s="21" t="n"/>
      <c r="J3526" s="21" t="n"/>
      <c r="K3526" s="21" t="n"/>
      <c r="L3526" s="21" t="n"/>
      <c r="M3526" s="21" t="n"/>
      <c r="N3526" s="21" t="n"/>
    </row>
    <row r="3527" ht="14.25" customHeight="1" s="474">
      <c r="A3527" s="603" t="n"/>
      <c r="B3527" s="21" t="n"/>
      <c r="C3527" s="21" t="n"/>
      <c r="D3527" s="21" t="n"/>
      <c r="E3527" s="21" t="n"/>
      <c r="F3527" s="21" t="n"/>
      <c r="G3527" s="21" t="n"/>
      <c r="H3527" s="21" t="n"/>
      <c r="I3527" s="21" t="n"/>
      <c r="J3527" s="21" t="n"/>
      <c r="K3527" s="21" t="n"/>
      <c r="L3527" s="21" t="n"/>
      <c r="M3527" s="21" t="n"/>
      <c r="N3527" s="21" t="n"/>
    </row>
    <row r="3528" ht="14.25" customHeight="1" s="474">
      <c r="A3528" s="603" t="n"/>
      <c r="B3528" s="21" t="n"/>
      <c r="C3528" s="21" t="n"/>
      <c r="D3528" s="21" t="n"/>
      <c r="E3528" s="21" t="n"/>
      <c r="F3528" s="21" t="n"/>
      <c r="G3528" s="21" t="n"/>
      <c r="H3528" s="21" t="n"/>
      <c r="I3528" s="21" t="n"/>
      <c r="J3528" s="21" t="n"/>
      <c r="K3528" s="21" t="n"/>
      <c r="L3528" s="21" t="n"/>
      <c r="M3528" s="21" t="n"/>
      <c r="N3528" s="21" t="n"/>
    </row>
    <row r="3529" ht="14.25" customHeight="1" s="474">
      <c r="A3529" s="603" t="n"/>
      <c r="B3529" s="21" t="n"/>
      <c r="C3529" s="21" t="n"/>
      <c r="D3529" s="21" t="n"/>
      <c r="E3529" s="21" t="n"/>
      <c r="F3529" s="21" t="n"/>
      <c r="G3529" s="21" t="n"/>
      <c r="H3529" s="21" t="n"/>
      <c r="I3529" s="21" t="n"/>
      <c r="J3529" s="21" t="n"/>
      <c r="K3529" s="21" t="n"/>
      <c r="L3529" s="21" t="n"/>
      <c r="M3529" s="21" t="n"/>
      <c r="N3529" s="21" t="n"/>
    </row>
    <row r="3530" ht="14.25" customHeight="1" s="474">
      <c r="A3530" s="603" t="n"/>
      <c r="B3530" s="21" t="n"/>
      <c r="C3530" s="21" t="n"/>
      <c r="D3530" s="21" t="n"/>
      <c r="E3530" s="21" t="n"/>
      <c r="F3530" s="21" t="n"/>
      <c r="G3530" s="21" t="n"/>
      <c r="H3530" s="21" t="n"/>
      <c r="I3530" s="21" t="n"/>
      <c r="J3530" s="21" t="n"/>
      <c r="K3530" s="21" t="n"/>
      <c r="L3530" s="21" t="n"/>
      <c r="M3530" s="21" t="n"/>
      <c r="N3530" s="21" t="n"/>
    </row>
    <row r="3531" ht="14.25" customHeight="1" s="474">
      <c r="A3531" s="603" t="n"/>
      <c r="B3531" s="21" t="n"/>
      <c r="C3531" s="21" t="n"/>
      <c r="D3531" s="21" t="n"/>
      <c r="E3531" s="21" t="n"/>
      <c r="F3531" s="21" t="n"/>
      <c r="G3531" s="21" t="n"/>
      <c r="H3531" s="21" t="n"/>
      <c r="I3531" s="21" t="n"/>
      <c r="J3531" s="21" t="n"/>
      <c r="K3531" s="21" t="n"/>
      <c r="L3531" s="21" t="n"/>
      <c r="M3531" s="21" t="n"/>
      <c r="N3531" s="21" t="n"/>
    </row>
    <row r="3532" ht="14.25" customHeight="1" s="474">
      <c r="A3532" s="603" t="n"/>
      <c r="B3532" s="21" t="n"/>
      <c r="C3532" s="21" t="n"/>
      <c r="D3532" s="21" t="n"/>
      <c r="E3532" s="21" t="n"/>
      <c r="F3532" s="21" t="n"/>
      <c r="G3532" s="21" t="n"/>
      <c r="H3532" s="21" t="n"/>
      <c r="I3532" s="21" t="n"/>
      <c r="J3532" s="21" t="n"/>
      <c r="K3532" s="21" t="n"/>
      <c r="L3532" s="21" t="n"/>
      <c r="M3532" s="21" t="n"/>
      <c r="N3532" s="21" t="n"/>
    </row>
    <row r="3533" ht="14.25" customHeight="1" s="474">
      <c r="A3533" s="603" t="n"/>
      <c r="B3533" s="21" t="n"/>
      <c r="C3533" s="21" t="n"/>
      <c r="D3533" s="21" t="n"/>
      <c r="E3533" s="21" t="n"/>
      <c r="F3533" s="21" t="n"/>
      <c r="G3533" s="21" t="n"/>
      <c r="H3533" s="21" t="n"/>
      <c r="I3533" s="21" t="n"/>
      <c r="J3533" s="21" t="n"/>
      <c r="K3533" s="21" t="n"/>
      <c r="L3533" s="21" t="n"/>
      <c r="M3533" s="21" t="n"/>
      <c r="N3533" s="21" t="n"/>
    </row>
    <row r="3534" ht="14.25" customHeight="1" s="474">
      <c r="A3534" s="603" t="n"/>
      <c r="B3534" s="21" t="n"/>
      <c r="C3534" s="21" t="n"/>
      <c r="D3534" s="21" t="n"/>
      <c r="E3534" s="21" t="n"/>
      <c r="F3534" s="21" t="n"/>
      <c r="G3534" s="21" t="n"/>
      <c r="H3534" s="21" t="n"/>
      <c r="I3534" s="21" t="n"/>
      <c r="J3534" s="21" t="n"/>
      <c r="K3534" s="21" t="n"/>
      <c r="L3534" s="21" t="n"/>
      <c r="M3534" s="21" t="n"/>
      <c r="N3534" s="21" t="n"/>
    </row>
    <row r="3535" ht="14.25" customHeight="1" s="474">
      <c r="A3535" s="603" t="n"/>
      <c r="B3535" s="21" t="n"/>
      <c r="C3535" s="21" t="n"/>
      <c r="D3535" s="21" t="n"/>
      <c r="E3535" s="21" t="n"/>
      <c r="F3535" s="21" t="n"/>
      <c r="G3535" s="21" t="n"/>
      <c r="H3535" s="21" t="n"/>
      <c r="I3535" s="21" t="n"/>
      <c r="J3535" s="21" t="n"/>
      <c r="K3535" s="21" t="n"/>
      <c r="L3535" s="21" t="n"/>
      <c r="M3535" s="21" t="n"/>
      <c r="N3535" s="21" t="n"/>
    </row>
    <row r="3536" ht="14.25" customHeight="1" s="474">
      <c r="A3536" s="603" t="n"/>
      <c r="B3536" s="21" t="n"/>
      <c r="C3536" s="21" t="n"/>
      <c r="D3536" s="21" t="n"/>
      <c r="E3536" s="21" t="n"/>
      <c r="F3536" s="21" t="n"/>
      <c r="G3536" s="21" t="n"/>
      <c r="H3536" s="21" t="n"/>
      <c r="I3536" s="21" t="n"/>
      <c r="J3536" s="21" t="n"/>
      <c r="K3536" s="21" t="n"/>
      <c r="L3536" s="21" t="n"/>
      <c r="M3536" s="21" t="n"/>
      <c r="N3536" s="21" t="n"/>
    </row>
    <row r="3537" ht="14.25" customHeight="1" s="474">
      <c r="A3537" s="603" t="n"/>
      <c r="B3537" s="21" t="n"/>
      <c r="C3537" s="21" t="n"/>
      <c r="D3537" s="21" t="n"/>
      <c r="E3537" s="21" t="n"/>
      <c r="F3537" s="21" t="n"/>
      <c r="G3537" s="21" t="n"/>
      <c r="H3537" s="21" t="n"/>
      <c r="I3537" s="21" t="n"/>
      <c r="J3537" s="21" t="n"/>
      <c r="K3537" s="21" t="n"/>
      <c r="L3537" s="21" t="n"/>
      <c r="M3537" s="21" t="n"/>
      <c r="N3537" s="21" t="n"/>
    </row>
    <row r="3538" ht="14.25" customHeight="1" s="474">
      <c r="A3538" s="603" t="n"/>
      <c r="B3538" s="21" t="n"/>
      <c r="C3538" s="21" t="n"/>
      <c r="D3538" s="21" t="n"/>
      <c r="E3538" s="21" t="n"/>
      <c r="F3538" s="21" t="n"/>
      <c r="G3538" s="21" t="n"/>
      <c r="H3538" s="21" t="n"/>
      <c r="I3538" s="21" t="n"/>
      <c r="J3538" s="21" t="n"/>
      <c r="K3538" s="21" t="n"/>
      <c r="L3538" s="21" t="n"/>
      <c r="M3538" s="21" t="n"/>
      <c r="N3538" s="21" t="n"/>
    </row>
    <row r="3539" ht="14.25" customHeight="1" s="474">
      <c r="A3539" s="603" t="n"/>
      <c r="B3539" s="21" t="n"/>
      <c r="C3539" s="21" t="n"/>
      <c r="D3539" s="21" t="n"/>
      <c r="E3539" s="21" t="n"/>
      <c r="F3539" s="21" t="n"/>
      <c r="G3539" s="21" t="n"/>
      <c r="H3539" s="21" t="n"/>
      <c r="I3539" s="21" t="n"/>
      <c r="J3539" s="21" t="n"/>
      <c r="K3539" s="21" t="n"/>
      <c r="L3539" s="21" t="n"/>
      <c r="M3539" s="21" t="n"/>
      <c r="N3539" s="21" t="n"/>
    </row>
    <row r="3540" ht="14.25" customHeight="1" s="474">
      <c r="A3540" s="603" t="n"/>
      <c r="B3540" s="21" t="n"/>
      <c r="C3540" s="21" t="n"/>
      <c r="D3540" s="21" t="n"/>
      <c r="E3540" s="21" t="n"/>
      <c r="F3540" s="21" t="n"/>
      <c r="G3540" s="21" t="n"/>
      <c r="H3540" s="21" t="n"/>
      <c r="I3540" s="21" t="n"/>
      <c r="J3540" s="21" t="n"/>
      <c r="K3540" s="21" t="n"/>
      <c r="L3540" s="21" t="n"/>
      <c r="M3540" s="21" t="n"/>
      <c r="N3540" s="21" t="n"/>
    </row>
    <row r="3541" ht="14.25" customHeight="1" s="474">
      <c r="A3541" s="603" t="n"/>
      <c r="B3541" s="21" t="n"/>
      <c r="C3541" s="21" t="n"/>
      <c r="D3541" s="21" t="n"/>
      <c r="E3541" s="21" t="n"/>
      <c r="F3541" s="21" t="n"/>
      <c r="G3541" s="21" t="n"/>
      <c r="H3541" s="21" t="n"/>
      <c r="I3541" s="21" t="n"/>
      <c r="J3541" s="21" t="n"/>
      <c r="K3541" s="21" t="n"/>
      <c r="L3541" s="21" t="n"/>
      <c r="M3541" s="21" t="n"/>
      <c r="N3541" s="21" t="n"/>
    </row>
    <row r="3542" ht="14.25" customHeight="1" s="474">
      <c r="A3542" s="603" t="n"/>
      <c r="B3542" s="21" t="n"/>
      <c r="C3542" s="21" t="n"/>
      <c r="D3542" s="21" t="n"/>
      <c r="E3542" s="21" t="n"/>
      <c r="F3542" s="21" t="n"/>
      <c r="G3542" s="21" t="n"/>
      <c r="H3542" s="21" t="n"/>
      <c r="I3542" s="21" t="n"/>
      <c r="J3542" s="21" t="n"/>
      <c r="K3542" s="21" t="n"/>
      <c r="L3542" s="21" t="n"/>
      <c r="M3542" s="21" t="n"/>
      <c r="N3542" s="21" t="n"/>
    </row>
    <row r="3543" ht="14.25" customHeight="1" s="474">
      <c r="A3543" s="603" t="n"/>
      <c r="B3543" s="21" t="n"/>
      <c r="C3543" s="21" t="n"/>
      <c r="D3543" s="21" t="n"/>
      <c r="E3543" s="21" t="n"/>
      <c r="F3543" s="21" t="n"/>
      <c r="G3543" s="21" t="n"/>
      <c r="H3543" s="21" t="n"/>
      <c r="I3543" s="21" t="n"/>
      <c r="J3543" s="21" t="n"/>
      <c r="K3543" s="21" t="n"/>
      <c r="L3543" s="21" t="n"/>
      <c r="M3543" s="21" t="n"/>
      <c r="N3543" s="21" t="n"/>
    </row>
    <row r="3544" ht="14.25" customHeight="1" s="474">
      <c r="A3544" s="603" t="n"/>
      <c r="B3544" s="21" t="n"/>
      <c r="C3544" s="21" t="n"/>
      <c r="D3544" s="21" t="n"/>
      <c r="E3544" s="21" t="n"/>
      <c r="F3544" s="21" t="n"/>
      <c r="G3544" s="21" t="n"/>
      <c r="H3544" s="21" t="n"/>
      <c r="I3544" s="21" t="n"/>
      <c r="J3544" s="21" t="n"/>
      <c r="K3544" s="21" t="n"/>
      <c r="L3544" s="21" t="n"/>
      <c r="M3544" s="21" t="n"/>
      <c r="N3544" s="21" t="n"/>
    </row>
    <row r="3545" ht="14.25" customHeight="1" s="474">
      <c r="A3545" s="603" t="n"/>
      <c r="B3545" s="21" t="n"/>
      <c r="C3545" s="21" t="n"/>
      <c r="D3545" s="21" t="n"/>
      <c r="E3545" s="21" t="n"/>
      <c r="F3545" s="21" t="n"/>
      <c r="G3545" s="21" t="n"/>
      <c r="H3545" s="21" t="n"/>
      <c r="I3545" s="21" t="n"/>
      <c r="J3545" s="21" t="n"/>
      <c r="K3545" s="21" t="n"/>
      <c r="L3545" s="21" t="n"/>
      <c r="M3545" s="21" t="n"/>
      <c r="N3545" s="21" t="n"/>
    </row>
    <row r="3546" ht="14.25" customHeight="1" s="474">
      <c r="A3546" s="603" t="n"/>
      <c r="B3546" s="21" t="n"/>
      <c r="C3546" s="21" t="n"/>
      <c r="D3546" s="21" t="n"/>
      <c r="E3546" s="21" t="n"/>
      <c r="F3546" s="21" t="n"/>
      <c r="G3546" s="21" t="n"/>
      <c r="H3546" s="21" t="n"/>
      <c r="I3546" s="21" t="n"/>
      <c r="J3546" s="21" t="n"/>
      <c r="K3546" s="21" t="n"/>
      <c r="L3546" s="21" t="n"/>
      <c r="M3546" s="21" t="n"/>
      <c r="N3546" s="21" t="n"/>
    </row>
    <row r="3547" ht="14.25" customHeight="1" s="474">
      <c r="A3547" s="603" t="n"/>
      <c r="B3547" s="21" t="n"/>
      <c r="C3547" s="21" t="n"/>
      <c r="D3547" s="21" t="n"/>
      <c r="E3547" s="21" t="n"/>
      <c r="F3547" s="21" t="n"/>
      <c r="G3547" s="21" t="n"/>
      <c r="H3547" s="21" t="n"/>
      <c r="I3547" s="21" t="n"/>
      <c r="J3547" s="21" t="n"/>
      <c r="K3547" s="21" t="n"/>
      <c r="L3547" s="21" t="n"/>
      <c r="M3547" s="21" t="n"/>
      <c r="N3547" s="21" t="n"/>
    </row>
    <row r="3548" ht="14.25" customHeight="1" s="474">
      <c r="A3548" s="603" t="n"/>
      <c r="B3548" s="21" t="n"/>
      <c r="C3548" s="21" t="n"/>
      <c r="D3548" s="21" t="n"/>
      <c r="E3548" s="21" t="n"/>
      <c r="F3548" s="21" t="n"/>
      <c r="G3548" s="21" t="n"/>
      <c r="H3548" s="21" t="n"/>
      <c r="I3548" s="21" t="n"/>
      <c r="J3548" s="21" t="n"/>
      <c r="K3548" s="21" t="n"/>
      <c r="L3548" s="21" t="n"/>
      <c r="M3548" s="21" t="n"/>
      <c r="N3548" s="21" t="n"/>
    </row>
    <row r="3549" ht="14.25" customHeight="1" s="474">
      <c r="A3549" s="603" t="n"/>
      <c r="B3549" s="21" t="n"/>
      <c r="C3549" s="21" t="n"/>
      <c r="D3549" s="21" t="n"/>
      <c r="E3549" s="21" t="n"/>
      <c r="F3549" s="21" t="n"/>
      <c r="G3549" s="21" t="n"/>
      <c r="H3549" s="21" t="n"/>
      <c r="I3549" s="21" t="n"/>
      <c r="J3549" s="21" t="n"/>
      <c r="K3549" s="21" t="n"/>
      <c r="L3549" s="21" t="n"/>
      <c r="M3549" s="21" t="n"/>
      <c r="N3549" s="21" t="n"/>
    </row>
    <row r="3550" ht="14.25" customHeight="1" s="474">
      <c r="A3550" s="603" t="n"/>
      <c r="B3550" s="21" t="n"/>
      <c r="C3550" s="21" t="n"/>
      <c r="D3550" s="21" t="n"/>
      <c r="E3550" s="21" t="n"/>
      <c r="F3550" s="21" t="n"/>
      <c r="G3550" s="21" t="n"/>
      <c r="H3550" s="21" t="n"/>
      <c r="I3550" s="21" t="n"/>
      <c r="J3550" s="21" t="n"/>
      <c r="K3550" s="21" t="n"/>
      <c r="L3550" s="21" t="n"/>
      <c r="M3550" s="21" t="n"/>
      <c r="N3550" s="21" t="n"/>
    </row>
    <row r="3551" ht="14.25" customHeight="1" s="474">
      <c r="A3551" s="603" t="n"/>
      <c r="B3551" s="21" t="n"/>
      <c r="C3551" s="21" t="n"/>
      <c r="D3551" s="21" t="n"/>
      <c r="E3551" s="21" t="n"/>
      <c r="F3551" s="21" t="n"/>
      <c r="G3551" s="21" t="n"/>
      <c r="H3551" s="21" t="n"/>
      <c r="I3551" s="21" t="n"/>
      <c r="J3551" s="21" t="n"/>
      <c r="K3551" s="21" t="n"/>
      <c r="L3551" s="21" t="n"/>
      <c r="M3551" s="21" t="n"/>
      <c r="N3551" s="21" t="n"/>
    </row>
    <row r="3552" ht="14.25" customHeight="1" s="474">
      <c r="A3552" s="603" t="n"/>
      <c r="B3552" s="21" t="n"/>
      <c r="C3552" s="21" t="n"/>
      <c r="D3552" s="21" t="n"/>
      <c r="E3552" s="21" t="n"/>
      <c r="F3552" s="21" t="n"/>
      <c r="G3552" s="21" t="n"/>
      <c r="H3552" s="21" t="n"/>
      <c r="I3552" s="21" t="n"/>
      <c r="J3552" s="21" t="n"/>
      <c r="K3552" s="21" t="n"/>
      <c r="L3552" s="21" t="n"/>
      <c r="M3552" s="21" t="n"/>
      <c r="N3552" s="21" t="n"/>
    </row>
    <row r="3553" ht="14.25" customHeight="1" s="474">
      <c r="A3553" s="603" t="n"/>
      <c r="B3553" s="21" t="n"/>
      <c r="C3553" s="21" t="n"/>
      <c r="D3553" s="21" t="n"/>
      <c r="E3553" s="21" t="n"/>
      <c r="F3553" s="21" t="n"/>
      <c r="G3553" s="21" t="n"/>
      <c r="H3553" s="21" t="n"/>
      <c r="I3553" s="21" t="n"/>
      <c r="J3553" s="21" t="n"/>
      <c r="K3553" s="21" t="n"/>
      <c r="L3553" s="21" t="n"/>
      <c r="M3553" s="21" t="n"/>
      <c r="N3553" s="21" t="n"/>
    </row>
    <row r="3554" ht="14.25" customHeight="1" s="474">
      <c r="A3554" s="603" t="n"/>
      <c r="B3554" s="21" t="n"/>
      <c r="C3554" s="21" t="n"/>
      <c r="D3554" s="21" t="n"/>
      <c r="E3554" s="21" t="n"/>
      <c r="F3554" s="21" t="n"/>
      <c r="G3554" s="21" t="n"/>
      <c r="H3554" s="21" t="n"/>
      <c r="I3554" s="21" t="n"/>
      <c r="J3554" s="21" t="n"/>
      <c r="K3554" s="21" t="n"/>
      <c r="L3554" s="21" t="n"/>
      <c r="M3554" s="21" t="n"/>
      <c r="N3554" s="21" t="n"/>
    </row>
    <row r="3555" ht="14.25" customHeight="1" s="474">
      <c r="A3555" s="603" t="n"/>
      <c r="B3555" s="21" t="n"/>
      <c r="C3555" s="21" t="n"/>
      <c r="D3555" s="21" t="n"/>
      <c r="E3555" s="21" t="n"/>
      <c r="F3555" s="21" t="n"/>
      <c r="G3555" s="21" t="n"/>
      <c r="H3555" s="21" t="n"/>
      <c r="I3555" s="21" t="n"/>
      <c r="J3555" s="21" t="n"/>
      <c r="K3555" s="21" t="n"/>
      <c r="L3555" s="21" t="n"/>
      <c r="M3555" s="21" t="n"/>
      <c r="N3555" s="21" t="n"/>
    </row>
    <row r="3556" ht="14.25" customHeight="1" s="474">
      <c r="A3556" s="603" t="n"/>
      <c r="B3556" s="21" t="n"/>
      <c r="C3556" s="21" t="n"/>
      <c r="D3556" s="21" t="n"/>
      <c r="E3556" s="21" t="n"/>
      <c r="F3556" s="21" t="n"/>
      <c r="G3556" s="21" t="n"/>
      <c r="H3556" s="21" t="n"/>
      <c r="I3556" s="21" t="n"/>
      <c r="J3556" s="21" t="n"/>
      <c r="K3556" s="21" t="n"/>
      <c r="L3556" s="21" t="n"/>
      <c r="M3556" s="21" t="n"/>
      <c r="N3556" s="21" t="n"/>
    </row>
    <row r="3557" ht="14.25" customHeight="1" s="474">
      <c r="A3557" s="603" t="n"/>
      <c r="B3557" s="21" t="n"/>
      <c r="C3557" s="21" t="n"/>
      <c r="D3557" s="21" t="n"/>
      <c r="E3557" s="21" t="n"/>
      <c r="F3557" s="21" t="n"/>
      <c r="G3557" s="21" t="n"/>
      <c r="H3557" s="21" t="n"/>
      <c r="I3557" s="21" t="n"/>
      <c r="J3557" s="21" t="n"/>
      <c r="K3557" s="21" t="n"/>
      <c r="L3557" s="21" t="n"/>
      <c r="M3557" s="21" t="n"/>
      <c r="N3557" s="21" t="n"/>
    </row>
    <row r="3558" ht="14.25" customHeight="1" s="474">
      <c r="A3558" s="603" t="n"/>
      <c r="B3558" s="21" t="n"/>
      <c r="C3558" s="21" t="n"/>
      <c r="D3558" s="21" t="n"/>
      <c r="E3558" s="21" t="n"/>
      <c r="F3558" s="21" t="n"/>
      <c r="G3558" s="21" t="n"/>
      <c r="H3558" s="21" t="n"/>
      <c r="I3558" s="21" t="n"/>
      <c r="J3558" s="21" t="n"/>
      <c r="K3558" s="21" t="n"/>
      <c r="L3558" s="21" t="n"/>
      <c r="M3558" s="21" t="n"/>
      <c r="N3558" s="21" t="n"/>
    </row>
    <row r="3559" ht="14.25" customHeight="1" s="474">
      <c r="A3559" s="603" t="n"/>
      <c r="B3559" s="21" t="n"/>
      <c r="C3559" s="21" t="n"/>
      <c r="D3559" s="21" t="n"/>
      <c r="E3559" s="21" t="n"/>
      <c r="F3559" s="21" t="n"/>
      <c r="G3559" s="21" t="n"/>
      <c r="H3559" s="21" t="n"/>
      <c r="I3559" s="21" t="n"/>
      <c r="J3559" s="21" t="n"/>
      <c r="K3559" s="21" t="n"/>
      <c r="L3559" s="21" t="n"/>
      <c r="M3559" s="21" t="n"/>
      <c r="N3559" s="21" t="n"/>
    </row>
    <row r="3560" ht="14.25" customHeight="1" s="474">
      <c r="A3560" s="603" t="n"/>
      <c r="B3560" s="21" t="n"/>
      <c r="C3560" s="21" t="n"/>
      <c r="D3560" s="21" t="n"/>
      <c r="E3560" s="21" t="n"/>
      <c r="F3560" s="21" t="n"/>
      <c r="G3560" s="21" t="n"/>
      <c r="H3560" s="21" t="n"/>
      <c r="I3560" s="21" t="n"/>
      <c r="J3560" s="21" t="n"/>
      <c r="K3560" s="21" t="n"/>
      <c r="L3560" s="21" t="n"/>
      <c r="M3560" s="21" t="n"/>
      <c r="N3560" s="21" t="n"/>
    </row>
    <row r="3561" ht="14.25" customHeight="1" s="474">
      <c r="A3561" s="603" t="n"/>
      <c r="B3561" s="21" t="n"/>
      <c r="C3561" s="21" t="n"/>
      <c r="D3561" s="21" t="n"/>
      <c r="E3561" s="21" t="n"/>
      <c r="F3561" s="21" t="n"/>
      <c r="G3561" s="21" t="n"/>
      <c r="H3561" s="21" t="n"/>
      <c r="I3561" s="21" t="n"/>
      <c r="J3561" s="21" t="n"/>
      <c r="K3561" s="21" t="n"/>
      <c r="L3561" s="21" t="n"/>
      <c r="M3561" s="21" t="n"/>
      <c r="N3561" s="21" t="n"/>
    </row>
    <row r="3562" ht="14.25" customHeight="1" s="474">
      <c r="A3562" s="603" t="n"/>
      <c r="B3562" s="21" t="n"/>
      <c r="C3562" s="21" t="n"/>
      <c r="D3562" s="21" t="n"/>
      <c r="E3562" s="21" t="n"/>
      <c r="F3562" s="21" t="n"/>
      <c r="G3562" s="21" t="n"/>
      <c r="H3562" s="21" t="n"/>
      <c r="I3562" s="21" t="n"/>
      <c r="J3562" s="21" t="n"/>
      <c r="K3562" s="21" t="n"/>
      <c r="L3562" s="21" t="n"/>
      <c r="M3562" s="21" t="n"/>
      <c r="N3562" s="21" t="n"/>
    </row>
    <row r="3563" ht="14.25" customHeight="1" s="474">
      <c r="A3563" s="603" t="n"/>
      <c r="B3563" s="21" t="n"/>
      <c r="C3563" s="21" t="n"/>
      <c r="D3563" s="21" t="n"/>
      <c r="E3563" s="21" t="n"/>
      <c r="F3563" s="21" t="n"/>
      <c r="G3563" s="21" t="n"/>
      <c r="H3563" s="21" t="n"/>
      <c r="I3563" s="21" t="n"/>
      <c r="J3563" s="21" t="n"/>
      <c r="K3563" s="21" t="n"/>
      <c r="L3563" s="21" t="n"/>
      <c r="M3563" s="21" t="n"/>
      <c r="N3563" s="21" t="n"/>
    </row>
    <row r="3564" ht="14.25" customHeight="1" s="474">
      <c r="A3564" s="603" t="n"/>
      <c r="B3564" s="21" t="n"/>
      <c r="C3564" s="21" t="n"/>
      <c r="D3564" s="21" t="n"/>
      <c r="E3564" s="21" t="n"/>
      <c r="F3564" s="21" t="n"/>
      <c r="G3564" s="21" t="n"/>
      <c r="H3564" s="21" t="n"/>
      <c r="I3564" s="21" t="n"/>
      <c r="J3564" s="21" t="n"/>
      <c r="K3564" s="21" t="n"/>
      <c r="L3564" s="21" t="n"/>
      <c r="M3564" s="21" t="n"/>
      <c r="N3564" s="21" t="n"/>
    </row>
    <row r="3565" ht="14.25" customHeight="1" s="474">
      <c r="A3565" s="603" t="n"/>
      <c r="B3565" s="21" t="n"/>
      <c r="C3565" s="21" t="n"/>
      <c r="D3565" s="21" t="n"/>
      <c r="E3565" s="21" t="n"/>
      <c r="F3565" s="21" t="n"/>
      <c r="G3565" s="21" t="n"/>
      <c r="H3565" s="21" t="n"/>
      <c r="I3565" s="21" t="n"/>
      <c r="J3565" s="21" t="n"/>
      <c r="K3565" s="21" t="n"/>
      <c r="L3565" s="21" t="n"/>
      <c r="M3565" s="21" t="n"/>
      <c r="N3565" s="21" t="n"/>
    </row>
    <row r="3566" ht="14.25" customHeight="1" s="474">
      <c r="A3566" s="603" t="n"/>
      <c r="B3566" s="21" t="n"/>
      <c r="C3566" s="21" t="n"/>
      <c r="D3566" s="21" t="n"/>
      <c r="E3566" s="21" t="n"/>
      <c r="F3566" s="21" t="n"/>
      <c r="G3566" s="21" t="n"/>
      <c r="H3566" s="21" t="n"/>
      <c r="I3566" s="21" t="n"/>
      <c r="J3566" s="21" t="n"/>
      <c r="K3566" s="21" t="n"/>
      <c r="L3566" s="21" t="n"/>
      <c r="M3566" s="21" t="n"/>
      <c r="N3566" s="21" t="n"/>
    </row>
    <row r="3567" ht="14.25" customHeight="1" s="474">
      <c r="A3567" s="603" t="n"/>
      <c r="B3567" s="21" t="n"/>
      <c r="C3567" s="21" t="n"/>
      <c r="D3567" s="21" t="n"/>
      <c r="E3567" s="21" t="n"/>
      <c r="F3567" s="21" t="n"/>
      <c r="G3567" s="21" t="n"/>
      <c r="H3567" s="21" t="n"/>
      <c r="I3567" s="21" t="n"/>
      <c r="J3567" s="21" t="n"/>
      <c r="K3567" s="21" t="n"/>
      <c r="L3567" s="21" t="n"/>
      <c r="M3567" s="21" t="n"/>
      <c r="N3567" s="21" t="n"/>
    </row>
    <row r="3568" ht="14.25" customHeight="1" s="474">
      <c r="A3568" s="603" t="n"/>
      <c r="B3568" s="21" t="n"/>
      <c r="C3568" s="21" t="n"/>
      <c r="D3568" s="21" t="n"/>
      <c r="E3568" s="21" t="n"/>
      <c r="F3568" s="21" t="n"/>
      <c r="G3568" s="21" t="n"/>
      <c r="H3568" s="21" t="n"/>
      <c r="I3568" s="21" t="n"/>
      <c r="J3568" s="21" t="n"/>
      <c r="K3568" s="21" t="n"/>
      <c r="L3568" s="21" t="n"/>
      <c r="M3568" s="21" t="n"/>
      <c r="N3568" s="21" t="n"/>
    </row>
    <row r="3569" ht="14.25" customHeight="1" s="474">
      <c r="A3569" s="603" t="n"/>
      <c r="B3569" s="21" t="n"/>
      <c r="C3569" s="21" t="n"/>
      <c r="D3569" s="21" t="n"/>
      <c r="E3569" s="21" t="n"/>
      <c r="F3569" s="21" t="n"/>
      <c r="G3569" s="21" t="n"/>
      <c r="H3569" s="21" t="n"/>
      <c r="I3569" s="21" t="n"/>
      <c r="J3569" s="21" t="n"/>
      <c r="K3569" s="21" t="n"/>
      <c r="L3569" s="21" t="n"/>
      <c r="M3569" s="21" t="n"/>
      <c r="N3569" s="21" t="n"/>
    </row>
    <row r="3570" ht="14.25" customHeight="1" s="474">
      <c r="A3570" s="603" t="n"/>
      <c r="B3570" s="21" t="n"/>
      <c r="C3570" s="21" t="n"/>
      <c r="D3570" s="21" t="n"/>
      <c r="E3570" s="21" t="n"/>
      <c r="F3570" s="21" t="n"/>
      <c r="G3570" s="21" t="n"/>
      <c r="H3570" s="21" t="n"/>
      <c r="I3570" s="21" t="n"/>
      <c r="J3570" s="21" t="n"/>
      <c r="K3570" s="21" t="n"/>
      <c r="L3570" s="21" t="n"/>
      <c r="M3570" s="21" t="n"/>
      <c r="N3570" s="21" t="n"/>
    </row>
    <row r="3571" ht="14.25" customHeight="1" s="474">
      <c r="A3571" s="603" t="n"/>
      <c r="B3571" s="21" t="n"/>
      <c r="C3571" s="21" t="n"/>
      <c r="D3571" s="21" t="n"/>
      <c r="E3571" s="21" t="n"/>
      <c r="F3571" s="21" t="n"/>
      <c r="G3571" s="21" t="n"/>
      <c r="H3571" s="21" t="n"/>
      <c r="I3571" s="21" t="n"/>
      <c r="J3571" s="21" t="n"/>
      <c r="K3571" s="21" t="n"/>
      <c r="L3571" s="21" t="n"/>
      <c r="M3571" s="21" t="n"/>
      <c r="N3571" s="21" t="n"/>
    </row>
    <row r="3572" ht="14.25" customHeight="1" s="474">
      <c r="A3572" s="603" t="n"/>
      <c r="B3572" s="21" t="n"/>
      <c r="C3572" s="21" t="n"/>
      <c r="D3572" s="21" t="n"/>
      <c r="E3572" s="21" t="n"/>
      <c r="F3572" s="21" t="n"/>
      <c r="G3572" s="21" t="n"/>
      <c r="H3572" s="21" t="n"/>
      <c r="I3572" s="21" t="n"/>
      <c r="J3572" s="21" t="n"/>
      <c r="K3572" s="21" t="n"/>
      <c r="L3572" s="21" t="n"/>
      <c r="M3572" s="21" t="n"/>
      <c r="N3572" s="21" t="n"/>
    </row>
    <row r="3573" ht="14.25" customHeight="1" s="474">
      <c r="A3573" s="603" t="n"/>
      <c r="B3573" s="21" t="n"/>
      <c r="C3573" s="21" t="n"/>
      <c r="D3573" s="21" t="n"/>
      <c r="E3573" s="21" t="n"/>
      <c r="F3573" s="21" t="n"/>
      <c r="G3573" s="21" t="n"/>
      <c r="H3573" s="21" t="n"/>
      <c r="I3573" s="21" t="n"/>
      <c r="J3573" s="21" t="n"/>
      <c r="K3573" s="21" t="n"/>
      <c r="L3573" s="21" t="n"/>
      <c r="M3573" s="21" t="n"/>
      <c r="N3573" s="21" t="n"/>
    </row>
    <row r="3574" ht="14.25" customHeight="1" s="474">
      <c r="A3574" s="603" t="n"/>
      <c r="B3574" s="21" t="n"/>
      <c r="C3574" s="21" t="n"/>
      <c r="D3574" s="21" t="n"/>
      <c r="E3574" s="21" t="n"/>
      <c r="F3574" s="21" t="n"/>
      <c r="G3574" s="21" t="n"/>
      <c r="H3574" s="21" t="n"/>
      <c r="I3574" s="21" t="n"/>
      <c r="J3574" s="21" t="n"/>
      <c r="K3574" s="21" t="n"/>
      <c r="L3574" s="21" t="n"/>
      <c r="M3574" s="21" t="n"/>
      <c r="N3574" s="21" t="n"/>
    </row>
    <row r="3575" ht="14.25" customHeight="1" s="474">
      <c r="A3575" s="603" t="n"/>
      <c r="B3575" s="21" t="n"/>
      <c r="C3575" s="21" t="n"/>
      <c r="D3575" s="21" t="n"/>
      <c r="E3575" s="21" t="n"/>
      <c r="F3575" s="21" t="n"/>
      <c r="G3575" s="21" t="n"/>
      <c r="H3575" s="21" t="n"/>
      <c r="I3575" s="21" t="n"/>
      <c r="J3575" s="21" t="n"/>
      <c r="K3575" s="21" t="n"/>
      <c r="L3575" s="21" t="n"/>
      <c r="M3575" s="21" t="n"/>
      <c r="N3575" s="21" t="n"/>
    </row>
    <row r="3576" ht="14.25" customHeight="1" s="474">
      <c r="A3576" s="603" t="n"/>
      <c r="B3576" s="21" t="n"/>
      <c r="C3576" s="21" t="n"/>
      <c r="D3576" s="21" t="n"/>
      <c r="E3576" s="21" t="n"/>
      <c r="F3576" s="21" t="n"/>
      <c r="G3576" s="21" t="n"/>
      <c r="H3576" s="21" t="n"/>
      <c r="I3576" s="21" t="n"/>
      <c r="J3576" s="21" t="n"/>
      <c r="K3576" s="21" t="n"/>
      <c r="L3576" s="21" t="n"/>
      <c r="M3576" s="21" t="n"/>
      <c r="N3576" s="21" t="n"/>
    </row>
    <row r="3577" ht="14.25" customHeight="1" s="474">
      <c r="A3577" s="603" t="n"/>
      <c r="B3577" s="21" t="n"/>
      <c r="C3577" s="21" t="n"/>
      <c r="D3577" s="21" t="n"/>
      <c r="E3577" s="21" t="n"/>
      <c r="F3577" s="21" t="n"/>
      <c r="G3577" s="21" t="n"/>
      <c r="H3577" s="21" t="n"/>
      <c r="I3577" s="21" t="n"/>
      <c r="J3577" s="21" t="n"/>
      <c r="K3577" s="21" t="n"/>
      <c r="L3577" s="21" t="n"/>
      <c r="M3577" s="21" t="n"/>
      <c r="N3577" s="21" t="n"/>
    </row>
    <row r="3578" ht="14.25" customHeight="1" s="474">
      <c r="A3578" s="603" t="n"/>
      <c r="B3578" s="21" t="n"/>
      <c r="C3578" s="21" t="n"/>
      <c r="D3578" s="21" t="n"/>
      <c r="E3578" s="21" t="n"/>
      <c r="F3578" s="21" t="n"/>
      <c r="G3578" s="21" t="n"/>
      <c r="H3578" s="21" t="n"/>
      <c r="I3578" s="21" t="n"/>
      <c r="J3578" s="21" t="n"/>
      <c r="K3578" s="21" t="n"/>
      <c r="L3578" s="21" t="n"/>
      <c r="M3578" s="21" t="n"/>
      <c r="N3578" s="21" t="n"/>
    </row>
    <row r="3579" ht="14.25" customHeight="1" s="474">
      <c r="A3579" s="603" t="n"/>
      <c r="B3579" s="21" t="n"/>
      <c r="C3579" s="21" t="n"/>
      <c r="D3579" s="21" t="n"/>
      <c r="E3579" s="21" t="n"/>
      <c r="F3579" s="21" t="n"/>
      <c r="G3579" s="21" t="n"/>
      <c r="H3579" s="21" t="n"/>
      <c r="I3579" s="21" t="n"/>
      <c r="J3579" s="21" t="n"/>
      <c r="K3579" s="21" t="n"/>
      <c r="L3579" s="21" t="n"/>
      <c r="M3579" s="21" t="n"/>
      <c r="N3579" s="21" t="n"/>
    </row>
    <row r="3580" ht="14.25" customHeight="1" s="474">
      <c r="A3580" s="603" t="n"/>
      <c r="B3580" s="21" t="n"/>
      <c r="C3580" s="21" t="n"/>
      <c r="D3580" s="21" t="n"/>
      <c r="E3580" s="21" t="n"/>
      <c r="F3580" s="21" t="n"/>
      <c r="G3580" s="21" t="n"/>
      <c r="H3580" s="21" t="n"/>
      <c r="I3580" s="21" t="n"/>
      <c r="J3580" s="21" t="n"/>
      <c r="K3580" s="21" t="n"/>
      <c r="L3580" s="21" t="n"/>
      <c r="M3580" s="21" t="n"/>
      <c r="N3580" s="21" t="n"/>
    </row>
    <row r="3581" ht="14.25" customHeight="1" s="474">
      <c r="A3581" s="603" t="n"/>
      <c r="B3581" s="21" t="n"/>
      <c r="C3581" s="21" t="n"/>
      <c r="D3581" s="21" t="n"/>
      <c r="E3581" s="21" t="n"/>
      <c r="F3581" s="21" t="n"/>
      <c r="G3581" s="21" t="n"/>
      <c r="H3581" s="21" t="n"/>
      <c r="I3581" s="21" t="n"/>
      <c r="J3581" s="21" t="n"/>
      <c r="K3581" s="21" t="n"/>
      <c r="L3581" s="21" t="n"/>
      <c r="M3581" s="21" t="n"/>
      <c r="N3581" s="21" t="n"/>
    </row>
    <row r="3582" ht="14.25" customHeight="1" s="474">
      <c r="A3582" s="603" t="n"/>
      <c r="B3582" s="21" t="n"/>
      <c r="C3582" s="21" t="n"/>
      <c r="D3582" s="21" t="n"/>
      <c r="E3582" s="21" t="n"/>
      <c r="F3582" s="21" t="n"/>
      <c r="G3582" s="21" t="n"/>
      <c r="H3582" s="21" t="n"/>
      <c r="I3582" s="21" t="n"/>
      <c r="J3582" s="21" t="n"/>
      <c r="K3582" s="21" t="n"/>
      <c r="L3582" s="21" t="n"/>
      <c r="M3582" s="21" t="n"/>
      <c r="N3582" s="21" t="n"/>
    </row>
    <row r="3583" ht="14.25" customHeight="1" s="474">
      <c r="A3583" s="603" t="n"/>
      <c r="B3583" s="21" t="n"/>
      <c r="C3583" s="21" t="n"/>
      <c r="D3583" s="21" t="n"/>
      <c r="E3583" s="21" t="n"/>
      <c r="F3583" s="21" t="n"/>
      <c r="G3583" s="21" t="n"/>
      <c r="H3583" s="21" t="n"/>
      <c r="I3583" s="21" t="n"/>
      <c r="J3583" s="21" t="n"/>
      <c r="K3583" s="21" t="n"/>
      <c r="L3583" s="21" t="n"/>
      <c r="M3583" s="21" t="n"/>
      <c r="N3583" s="21" t="n"/>
    </row>
    <row r="3584" ht="14.25" customHeight="1" s="474">
      <c r="A3584" s="603" t="n"/>
      <c r="B3584" s="21" t="n"/>
      <c r="C3584" s="21" t="n"/>
      <c r="D3584" s="21" t="n"/>
      <c r="E3584" s="21" t="n"/>
      <c r="F3584" s="21" t="n"/>
      <c r="G3584" s="21" t="n"/>
      <c r="H3584" s="21" t="n"/>
      <c r="I3584" s="21" t="n"/>
      <c r="J3584" s="21" t="n"/>
      <c r="K3584" s="21" t="n"/>
      <c r="L3584" s="21" t="n"/>
      <c r="M3584" s="21" t="n"/>
      <c r="N3584" s="21" t="n"/>
    </row>
    <row r="3585" ht="14.25" customHeight="1" s="474">
      <c r="A3585" s="603" t="n"/>
      <c r="B3585" s="21" t="n"/>
      <c r="C3585" s="21" t="n"/>
      <c r="D3585" s="21" t="n"/>
      <c r="E3585" s="21" t="n"/>
      <c r="F3585" s="21" t="n"/>
      <c r="G3585" s="21" t="n"/>
      <c r="H3585" s="21" t="n"/>
      <c r="I3585" s="21" t="n"/>
      <c r="J3585" s="21" t="n"/>
      <c r="K3585" s="21" t="n"/>
      <c r="L3585" s="21" t="n"/>
      <c r="M3585" s="21" t="n"/>
      <c r="N3585" s="21" t="n"/>
    </row>
    <row r="3586" ht="14.25" customHeight="1" s="474">
      <c r="A3586" s="603" t="n"/>
      <c r="B3586" s="21" t="n"/>
      <c r="C3586" s="21" t="n"/>
      <c r="D3586" s="21" t="n"/>
      <c r="E3586" s="21" t="n"/>
      <c r="F3586" s="21" t="n"/>
      <c r="G3586" s="21" t="n"/>
      <c r="H3586" s="21" t="n"/>
      <c r="I3586" s="21" t="n"/>
      <c r="J3586" s="21" t="n"/>
      <c r="K3586" s="21" t="n"/>
      <c r="L3586" s="21" t="n"/>
      <c r="M3586" s="21" t="n"/>
      <c r="N3586" s="21" t="n"/>
    </row>
    <row r="3587" ht="14.25" customHeight="1" s="474">
      <c r="A3587" s="603" t="n"/>
      <c r="B3587" s="21" t="n"/>
      <c r="C3587" s="21" t="n"/>
      <c r="D3587" s="21" t="n"/>
      <c r="E3587" s="21" t="n"/>
      <c r="F3587" s="21" t="n"/>
      <c r="G3587" s="21" t="n"/>
      <c r="H3587" s="21" t="n"/>
      <c r="I3587" s="21" t="n"/>
      <c r="J3587" s="21" t="n"/>
      <c r="K3587" s="21" t="n"/>
      <c r="L3587" s="21" t="n"/>
      <c r="M3587" s="21" t="n"/>
      <c r="N3587" s="21" t="n"/>
    </row>
    <row r="3588" ht="14.25" customHeight="1" s="474">
      <c r="A3588" s="603" t="n"/>
      <c r="B3588" s="21" t="n"/>
      <c r="C3588" s="21" t="n"/>
      <c r="D3588" s="21" t="n"/>
      <c r="E3588" s="21" t="n"/>
      <c r="F3588" s="21" t="n"/>
      <c r="G3588" s="21" t="n"/>
      <c r="H3588" s="21" t="n"/>
      <c r="I3588" s="21" t="n"/>
      <c r="J3588" s="21" t="n"/>
      <c r="K3588" s="21" t="n"/>
      <c r="L3588" s="21" t="n"/>
      <c r="M3588" s="21" t="n"/>
      <c r="N3588" s="21" t="n"/>
    </row>
    <row r="3589" ht="14.25" customHeight="1" s="474">
      <c r="A3589" s="603" t="n"/>
      <c r="B3589" s="21" t="n"/>
      <c r="C3589" s="21" t="n"/>
      <c r="D3589" s="21" t="n"/>
      <c r="E3589" s="21" t="n"/>
      <c r="F3589" s="21" t="n"/>
      <c r="G3589" s="21" t="n"/>
      <c r="H3589" s="21" t="n"/>
      <c r="I3589" s="21" t="n"/>
      <c r="J3589" s="21" t="n"/>
      <c r="K3589" s="21" t="n"/>
      <c r="L3589" s="21" t="n"/>
      <c r="M3589" s="21" t="n"/>
      <c r="N3589" s="21" t="n"/>
    </row>
    <row r="3590" ht="14.25" customHeight="1" s="474">
      <c r="A3590" s="603" t="n"/>
      <c r="B3590" s="21" t="n"/>
      <c r="C3590" s="21" t="n"/>
      <c r="D3590" s="21" t="n"/>
      <c r="E3590" s="21" t="n"/>
      <c r="F3590" s="21" t="n"/>
      <c r="G3590" s="21" t="n"/>
      <c r="H3590" s="21" t="n"/>
      <c r="I3590" s="21" t="n"/>
      <c r="J3590" s="21" t="n"/>
      <c r="K3590" s="21" t="n"/>
      <c r="L3590" s="21" t="n"/>
      <c r="M3590" s="21" t="n"/>
      <c r="N3590" s="21" t="n"/>
    </row>
    <row r="3591" ht="14.25" customHeight="1" s="474">
      <c r="A3591" s="603" t="n"/>
      <c r="B3591" s="21" t="n"/>
      <c r="C3591" s="21" t="n"/>
      <c r="D3591" s="21" t="n"/>
      <c r="E3591" s="21" t="n"/>
      <c r="F3591" s="21" t="n"/>
      <c r="G3591" s="21" t="n"/>
      <c r="H3591" s="21" t="n"/>
      <c r="I3591" s="21" t="n"/>
      <c r="J3591" s="21" t="n"/>
      <c r="K3591" s="21" t="n"/>
      <c r="L3591" s="21" t="n"/>
      <c r="M3591" s="21" t="n"/>
      <c r="N3591" s="21" t="n"/>
    </row>
    <row r="3592" ht="14.25" customHeight="1" s="474">
      <c r="A3592" s="603" t="n"/>
      <c r="B3592" s="21" t="n"/>
      <c r="C3592" s="21" t="n"/>
      <c r="D3592" s="21" t="n"/>
      <c r="E3592" s="21" t="n"/>
      <c r="F3592" s="21" t="n"/>
      <c r="G3592" s="21" t="n"/>
      <c r="H3592" s="21" t="n"/>
      <c r="I3592" s="21" t="n"/>
      <c r="J3592" s="21" t="n"/>
      <c r="K3592" s="21" t="n"/>
      <c r="L3592" s="21" t="n"/>
      <c r="M3592" s="21" t="n"/>
      <c r="N3592" s="21" t="n"/>
    </row>
    <row r="3593" ht="14.25" customHeight="1" s="474">
      <c r="A3593" s="603" t="n"/>
      <c r="B3593" s="21" t="n"/>
      <c r="C3593" s="21" t="n"/>
      <c r="D3593" s="21" t="n"/>
      <c r="E3593" s="21" t="n"/>
      <c r="F3593" s="21" t="n"/>
      <c r="G3593" s="21" t="n"/>
      <c r="H3593" s="21" t="n"/>
      <c r="I3593" s="21" t="n"/>
      <c r="J3593" s="21" t="n"/>
      <c r="K3593" s="21" t="n"/>
      <c r="L3593" s="21" t="n"/>
      <c r="M3593" s="21" t="n"/>
      <c r="N3593" s="21" t="n"/>
    </row>
    <row r="3594" ht="14.25" customHeight="1" s="474">
      <c r="A3594" s="603" t="n"/>
      <c r="B3594" s="21" t="n"/>
      <c r="C3594" s="21" t="n"/>
      <c r="D3594" s="21" t="n"/>
      <c r="E3594" s="21" t="n"/>
      <c r="F3594" s="21" t="n"/>
      <c r="G3594" s="21" t="n"/>
      <c r="H3594" s="21" t="n"/>
      <c r="I3594" s="21" t="n"/>
      <c r="J3594" s="21" t="n"/>
      <c r="K3594" s="21" t="n"/>
      <c r="L3594" s="21" t="n"/>
      <c r="M3594" s="21" t="n"/>
      <c r="N3594" s="21" t="n"/>
    </row>
    <row r="3595" ht="14.25" customHeight="1" s="474">
      <c r="A3595" s="603" t="n"/>
      <c r="B3595" s="21" t="n"/>
      <c r="C3595" s="21" t="n"/>
      <c r="D3595" s="21" t="n"/>
      <c r="E3595" s="21" t="n"/>
      <c r="F3595" s="21" t="n"/>
      <c r="G3595" s="21" t="n"/>
      <c r="H3595" s="21" t="n"/>
      <c r="I3595" s="21" t="n"/>
      <c r="J3595" s="21" t="n"/>
      <c r="K3595" s="21" t="n"/>
      <c r="L3595" s="21" t="n"/>
      <c r="M3595" s="21" t="n"/>
      <c r="N3595" s="21" t="n"/>
    </row>
    <row r="3596" ht="14.25" customHeight="1" s="474">
      <c r="A3596" s="603" t="n"/>
      <c r="B3596" s="21" t="n"/>
      <c r="C3596" s="21" t="n"/>
      <c r="D3596" s="21" t="n"/>
      <c r="E3596" s="21" t="n"/>
      <c r="F3596" s="21" t="n"/>
      <c r="G3596" s="21" t="n"/>
      <c r="H3596" s="21" t="n"/>
      <c r="I3596" s="21" t="n"/>
      <c r="J3596" s="21" t="n"/>
      <c r="K3596" s="21" t="n"/>
      <c r="L3596" s="21" t="n"/>
      <c r="M3596" s="21" t="n"/>
      <c r="N3596" s="21" t="n"/>
    </row>
    <row r="3597" ht="14.25" customHeight="1" s="474">
      <c r="A3597" s="603" t="n"/>
      <c r="B3597" s="21" t="n"/>
      <c r="C3597" s="21" t="n"/>
      <c r="D3597" s="21" t="n"/>
      <c r="E3597" s="21" t="n"/>
      <c r="F3597" s="21" t="n"/>
      <c r="G3597" s="21" t="n"/>
      <c r="H3597" s="21" t="n"/>
      <c r="I3597" s="21" t="n"/>
      <c r="J3597" s="21" t="n"/>
      <c r="K3597" s="21" t="n"/>
      <c r="L3597" s="21" t="n"/>
      <c r="M3597" s="21" t="n"/>
      <c r="N3597" s="21" t="n"/>
    </row>
    <row r="3598" ht="14.25" customHeight="1" s="474">
      <c r="A3598" s="603" t="n"/>
      <c r="B3598" s="21" t="n"/>
      <c r="C3598" s="21" t="n"/>
      <c r="D3598" s="21" t="n"/>
      <c r="E3598" s="21" t="n"/>
      <c r="F3598" s="21" t="n"/>
      <c r="G3598" s="21" t="n"/>
      <c r="H3598" s="21" t="n"/>
      <c r="I3598" s="21" t="n"/>
      <c r="J3598" s="21" t="n"/>
      <c r="K3598" s="21" t="n"/>
      <c r="L3598" s="21" t="n"/>
      <c r="M3598" s="21" t="n"/>
      <c r="N3598" s="21" t="n"/>
    </row>
    <row r="3599" ht="14.25" customHeight="1" s="474">
      <c r="A3599" s="603" t="n"/>
      <c r="B3599" s="21" t="n"/>
      <c r="C3599" s="21" t="n"/>
      <c r="D3599" s="21" t="n"/>
      <c r="E3599" s="21" t="n"/>
      <c r="F3599" s="21" t="n"/>
      <c r="G3599" s="21" t="n"/>
      <c r="H3599" s="21" t="n"/>
      <c r="I3599" s="21" t="n"/>
      <c r="J3599" s="21" t="n"/>
      <c r="K3599" s="21" t="n"/>
      <c r="L3599" s="21" t="n"/>
      <c r="M3599" s="21" t="n"/>
      <c r="N3599" s="21" t="n"/>
    </row>
    <row r="3600" ht="14.25" customHeight="1" s="474">
      <c r="A3600" s="603" t="n"/>
      <c r="B3600" s="21" t="n"/>
      <c r="C3600" s="21" t="n"/>
      <c r="D3600" s="21" t="n"/>
      <c r="E3600" s="21" t="n"/>
      <c r="F3600" s="21" t="n"/>
      <c r="G3600" s="21" t="n"/>
      <c r="H3600" s="21" t="n"/>
      <c r="I3600" s="21" t="n"/>
      <c r="J3600" s="21" t="n"/>
      <c r="K3600" s="21" t="n"/>
      <c r="L3600" s="21" t="n"/>
      <c r="M3600" s="21" t="n"/>
      <c r="N3600" s="21" t="n"/>
    </row>
    <row r="3601" ht="14.25" customHeight="1" s="474">
      <c r="A3601" s="603" t="n"/>
      <c r="B3601" s="21" t="n"/>
      <c r="C3601" s="21" t="n"/>
      <c r="D3601" s="21" t="n"/>
      <c r="E3601" s="21" t="n"/>
      <c r="F3601" s="21" t="n"/>
      <c r="G3601" s="21" t="n"/>
      <c r="H3601" s="21" t="n"/>
      <c r="I3601" s="21" t="n"/>
      <c r="J3601" s="21" t="n"/>
      <c r="K3601" s="21" t="n"/>
      <c r="L3601" s="21" t="n"/>
      <c r="M3601" s="21" t="n"/>
      <c r="N3601" s="21" t="n"/>
    </row>
    <row r="3602" ht="14.25" customHeight="1" s="474">
      <c r="A3602" s="603" t="n"/>
      <c r="B3602" s="21" t="n"/>
      <c r="C3602" s="21" t="n"/>
      <c r="D3602" s="21" t="n"/>
      <c r="E3602" s="21" t="n"/>
      <c r="F3602" s="21" t="n"/>
      <c r="G3602" s="21" t="n"/>
      <c r="H3602" s="21" t="n"/>
      <c r="I3602" s="21" t="n"/>
      <c r="J3602" s="21" t="n"/>
      <c r="K3602" s="21" t="n"/>
      <c r="L3602" s="21" t="n"/>
      <c r="M3602" s="21" t="n"/>
      <c r="N3602" s="21" t="n"/>
    </row>
    <row r="3603" ht="14.25" customHeight="1" s="474">
      <c r="A3603" s="603" t="n"/>
      <c r="B3603" s="21" t="n"/>
      <c r="C3603" s="21" t="n"/>
      <c r="D3603" s="21" t="n"/>
      <c r="E3603" s="21" t="n"/>
      <c r="F3603" s="21" t="n"/>
      <c r="G3603" s="21" t="n"/>
      <c r="H3603" s="21" t="n"/>
      <c r="I3603" s="21" t="n"/>
      <c r="J3603" s="21" t="n"/>
      <c r="K3603" s="21" t="n"/>
      <c r="L3603" s="21" t="n"/>
      <c r="M3603" s="21" t="n"/>
      <c r="N3603" s="21" t="n"/>
    </row>
    <row r="3604" ht="14.25" customHeight="1" s="474">
      <c r="A3604" s="603" t="n"/>
      <c r="B3604" s="21" t="n"/>
      <c r="C3604" s="21" t="n"/>
      <c r="D3604" s="21" t="n"/>
      <c r="E3604" s="21" t="n"/>
      <c r="F3604" s="21" t="n"/>
      <c r="G3604" s="21" t="n"/>
      <c r="H3604" s="21" t="n"/>
      <c r="I3604" s="21" t="n"/>
      <c r="J3604" s="21" t="n"/>
      <c r="K3604" s="21" t="n"/>
      <c r="L3604" s="21" t="n"/>
      <c r="M3604" s="21" t="n"/>
      <c r="N3604" s="21" t="n"/>
    </row>
    <row r="3605" ht="14.25" customHeight="1" s="474">
      <c r="A3605" s="603" t="n"/>
      <c r="B3605" s="21" t="n"/>
      <c r="C3605" s="21" t="n"/>
      <c r="D3605" s="21" t="n"/>
      <c r="E3605" s="21" t="n"/>
      <c r="F3605" s="21" t="n"/>
      <c r="G3605" s="21" t="n"/>
      <c r="H3605" s="21" t="n"/>
      <c r="I3605" s="21" t="n"/>
      <c r="J3605" s="21" t="n"/>
      <c r="K3605" s="21" t="n"/>
      <c r="L3605" s="21" t="n"/>
      <c r="M3605" s="21" t="n"/>
      <c r="N3605" s="21" t="n"/>
    </row>
    <row r="3606" ht="14.25" customHeight="1" s="474">
      <c r="A3606" s="603" t="n"/>
      <c r="B3606" s="21" t="n"/>
      <c r="C3606" s="21" t="n"/>
      <c r="D3606" s="21" t="n"/>
      <c r="E3606" s="21" t="n"/>
      <c r="F3606" s="21" t="n"/>
      <c r="G3606" s="21" t="n"/>
      <c r="H3606" s="21" t="n"/>
      <c r="I3606" s="21" t="n"/>
      <c r="J3606" s="21" t="n"/>
      <c r="K3606" s="21" t="n"/>
      <c r="L3606" s="21" t="n"/>
      <c r="M3606" s="21" t="n"/>
      <c r="N3606" s="21" t="n"/>
    </row>
    <row r="3607" ht="14.25" customHeight="1" s="474">
      <c r="A3607" s="603" t="n"/>
      <c r="B3607" s="21" t="n"/>
      <c r="C3607" s="21" t="n"/>
      <c r="D3607" s="21" t="n"/>
      <c r="E3607" s="21" t="n"/>
      <c r="F3607" s="21" t="n"/>
      <c r="G3607" s="21" t="n"/>
      <c r="H3607" s="21" t="n"/>
      <c r="I3607" s="21" t="n"/>
      <c r="J3607" s="21" t="n"/>
      <c r="K3607" s="21" t="n"/>
      <c r="L3607" s="21" t="n"/>
      <c r="M3607" s="21" t="n"/>
      <c r="N3607" s="21" t="n"/>
    </row>
    <row r="3608" ht="14.25" customHeight="1" s="474">
      <c r="A3608" s="603" t="n"/>
      <c r="B3608" s="21" t="n"/>
      <c r="C3608" s="21" t="n"/>
      <c r="D3608" s="21" t="n"/>
      <c r="E3608" s="21" t="n"/>
      <c r="F3608" s="21" t="n"/>
      <c r="G3608" s="21" t="n"/>
      <c r="H3608" s="21" t="n"/>
      <c r="I3608" s="21" t="n"/>
      <c r="J3608" s="21" t="n"/>
      <c r="K3608" s="21" t="n"/>
      <c r="L3608" s="21" t="n"/>
      <c r="M3608" s="21" t="n"/>
      <c r="N3608" s="21" t="n"/>
    </row>
    <row r="3609" ht="14.25" customHeight="1" s="474">
      <c r="A3609" s="603" t="n"/>
      <c r="B3609" s="21" t="n"/>
      <c r="C3609" s="21" t="n"/>
      <c r="D3609" s="21" t="n"/>
      <c r="E3609" s="21" t="n"/>
      <c r="F3609" s="21" t="n"/>
      <c r="G3609" s="21" t="n"/>
      <c r="H3609" s="21" t="n"/>
      <c r="I3609" s="21" t="n"/>
      <c r="J3609" s="21" t="n"/>
      <c r="K3609" s="21" t="n"/>
      <c r="L3609" s="21" t="n"/>
      <c r="M3609" s="21" t="n"/>
      <c r="N3609" s="21" t="n"/>
    </row>
    <row r="3610" ht="14.25" customHeight="1" s="474">
      <c r="A3610" s="603" t="n"/>
      <c r="B3610" s="21" t="n"/>
      <c r="C3610" s="21" t="n"/>
      <c r="D3610" s="21" t="n"/>
      <c r="E3610" s="21" t="n"/>
      <c r="F3610" s="21" t="n"/>
      <c r="G3610" s="21" t="n"/>
      <c r="H3610" s="21" t="n"/>
      <c r="I3610" s="21" t="n"/>
      <c r="J3610" s="21" t="n"/>
      <c r="K3610" s="21" t="n"/>
      <c r="L3610" s="21" t="n"/>
      <c r="M3610" s="21" t="n"/>
      <c r="N3610" s="21" t="n"/>
    </row>
    <row r="3611" ht="14.25" customHeight="1" s="474">
      <c r="A3611" s="603" t="n"/>
      <c r="B3611" s="21" t="n"/>
      <c r="C3611" s="21" t="n"/>
      <c r="D3611" s="21" t="n"/>
      <c r="E3611" s="21" t="n"/>
      <c r="F3611" s="21" t="n"/>
      <c r="G3611" s="21" t="n"/>
      <c r="H3611" s="21" t="n"/>
      <c r="I3611" s="21" t="n"/>
      <c r="J3611" s="21" t="n"/>
      <c r="K3611" s="21" t="n"/>
      <c r="L3611" s="21" t="n"/>
      <c r="M3611" s="21" t="n"/>
      <c r="N3611" s="21" t="n"/>
    </row>
    <row r="3612" ht="14.25" customHeight="1" s="474">
      <c r="A3612" s="603" t="n"/>
      <c r="B3612" s="21" t="n"/>
      <c r="C3612" s="21" t="n"/>
      <c r="D3612" s="21" t="n"/>
      <c r="E3612" s="21" t="n"/>
      <c r="F3612" s="21" t="n"/>
      <c r="G3612" s="21" t="n"/>
      <c r="H3612" s="21" t="n"/>
      <c r="I3612" s="21" t="n"/>
      <c r="J3612" s="21" t="n"/>
      <c r="K3612" s="21" t="n"/>
      <c r="L3612" s="21" t="n"/>
      <c r="M3612" s="21" t="n"/>
      <c r="N3612" s="21" t="n"/>
    </row>
    <row r="3613" ht="14.25" customHeight="1" s="474">
      <c r="A3613" s="603" t="n"/>
      <c r="B3613" s="21" t="n"/>
      <c r="C3613" s="21" t="n"/>
      <c r="D3613" s="21" t="n"/>
      <c r="E3613" s="21" t="n"/>
      <c r="F3613" s="21" t="n"/>
      <c r="G3613" s="21" t="n"/>
      <c r="H3613" s="21" t="n"/>
      <c r="I3613" s="21" t="n"/>
      <c r="J3613" s="21" t="n"/>
      <c r="K3613" s="21" t="n"/>
      <c r="L3613" s="21" t="n"/>
      <c r="M3613" s="21" t="n"/>
      <c r="N3613" s="21" t="n"/>
    </row>
    <row r="3614" ht="14.25" customHeight="1" s="474">
      <c r="A3614" s="603" t="n"/>
      <c r="B3614" s="21" t="n"/>
      <c r="C3614" s="21" t="n"/>
      <c r="D3614" s="21" t="n"/>
      <c r="E3614" s="21" t="n"/>
      <c r="F3614" s="21" t="n"/>
      <c r="G3614" s="21" t="n"/>
      <c r="H3614" s="21" t="n"/>
      <c r="I3614" s="21" t="n"/>
      <c r="J3614" s="21" t="n"/>
      <c r="K3614" s="21" t="n"/>
      <c r="L3614" s="21" t="n"/>
      <c r="M3614" s="21" t="n"/>
      <c r="N3614" s="21" t="n"/>
    </row>
    <row r="3615" ht="14.25" customHeight="1" s="474">
      <c r="A3615" s="603" t="n"/>
      <c r="B3615" s="21" t="n"/>
      <c r="C3615" s="21" t="n"/>
      <c r="D3615" s="21" t="n"/>
      <c r="E3615" s="21" t="n"/>
      <c r="F3615" s="21" t="n"/>
      <c r="G3615" s="21" t="n"/>
      <c r="H3615" s="21" t="n"/>
      <c r="I3615" s="21" t="n"/>
      <c r="J3615" s="21" t="n"/>
      <c r="K3615" s="21" t="n"/>
      <c r="L3615" s="21" t="n"/>
      <c r="M3615" s="21" t="n"/>
      <c r="N3615" s="21" t="n"/>
    </row>
    <row r="3616" ht="14.25" customHeight="1" s="474">
      <c r="A3616" s="603" t="n"/>
      <c r="B3616" s="21" t="n"/>
      <c r="C3616" s="21" t="n"/>
      <c r="D3616" s="21" t="n"/>
      <c r="E3616" s="21" t="n"/>
      <c r="F3616" s="21" t="n"/>
      <c r="G3616" s="21" t="n"/>
      <c r="H3616" s="21" t="n"/>
      <c r="I3616" s="21" t="n"/>
      <c r="J3616" s="21" t="n"/>
      <c r="K3616" s="21" t="n"/>
      <c r="L3616" s="21" t="n"/>
      <c r="M3616" s="21" t="n"/>
      <c r="N3616" s="21" t="n"/>
    </row>
    <row r="3617" ht="14.25" customHeight="1" s="474">
      <c r="A3617" s="603" t="n"/>
      <c r="B3617" s="21" t="n"/>
      <c r="C3617" s="21" t="n"/>
      <c r="D3617" s="21" t="n"/>
      <c r="E3617" s="21" t="n"/>
      <c r="F3617" s="21" t="n"/>
      <c r="G3617" s="21" t="n"/>
      <c r="H3617" s="21" t="n"/>
      <c r="I3617" s="21" t="n"/>
      <c r="J3617" s="21" t="n"/>
      <c r="K3617" s="21" t="n"/>
      <c r="L3617" s="21" t="n"/>
      <c r="M3617" s="21" t="n"/>
      <c r="N3617" s="21" t="n"/>
    </row>
    <row r="3618" ht="14.25" customHeight="1" s="474">
      <c r="A3618" s="603" t="n"/>
      <c r="B3618" s="21" t="n"/>
      <c r="C3618" s="21" t="n"/>
      <c r="D3618" s="21" t="n"/>
      <c r="E3618" s="21" t="n"/>
      <c r="F3618" s="21" t="n"/>
      <c r="G3618" s="21" t="n"/>
      <c r="H3618" s="21" t="n"/>
      <c r="I3618" s="21" t="n"/>
      <c r="J3618" s="21" t="n"/>
      <c r="K3618" s="21" t="n"/>
      <c r="L3618" s="21" t="n"/>
      <c r="M3618" s="21" t="n"/>
      <c r="N3618" s="21" t="n"/>
    </row>
    <row r="3619" ht="14.25" customHeight="1" s="474">
      <c r="A3619" s="603" t="n"/>
      <c r="B3619" s="21" t="n"/>
      <c r="C3619" s="21" t="n"/>
      <c r="D3619" s="21" t="n"/>
      <c r="E3619" s="21" t="n"/>
      <c r="F3619" s="21" t="n"/>
      <c r="G3619" s="21" t="n"/>
      <c r="H3619" s="21" t="n"/>
      <c r="I3619" s="21" t="n"/>
      <c r="J3619" s="21" t="n"/>
      <c r="K3619" s="21" t="n"/>
      <c r="L3619" s="21" t="n"/>
      <c r="M3619" s="21" t="n"/>
      <c r="N3619" s="21" t="n"/>
    </row>
    <row r="3620" ht="14.25" customHeight="1" s="474">
      <c r="A3620" s="603" t="n"/>
      <c r="B3620" s="21" t="n"/>
      <c r="C3620" s="21" t="n"/>
      <c r="D3620" s="21" t="n"/>
      <c r="E3620" s="21" t="n"/>
      <c r="F3620" s="21" t="n"/>
      <c r="G3620" s="21" t="n"/>
      <c r="H3620" s="21" t="n"/>
      <c r="I3620" s="21" t="n"/>
      <c r="J3620" s="21" t="n"/>
      <c r="K3620" s="21" t="n"/>
      <c r="L3620" s="21" t="n"/>
      <c r="M3620" s="21" t="n"/>
      <c r="N3620" s="21" t="n"/>
    </row>
    <row r="3621" ht="14.25" customHeight="1" s="474">
      <c r="A3621" s="603" t="n"/>
      <c r="B3621" s="21" t="n"/>
      <c r="C3621" s="21" t="n"/>
      <c r="D3621" s="21" t="n"/>
      <c r="E3621" s="21" t="n"/>
      <c r="F3621" s="21" t="n"/>
      <c r="G3621" s="21" t="n"/>
      <c r="H3621" s="21" t="n"/>
      <c r="I3621" s="21" t="n"/>
      <c r="J3621" s="21" t="n"/>
      <c r="K3621" s="21" t="n"/>
      <c r="L3621" s="21" t="n"/>
      <c r="M3621" s="21" t="n"/>
      <c r="N3621" s="21" t="n"/>
    </row>
    <row r="3622" ht="14.25" customHeight="1" s="474">
      <c r="A3622" s="603" t="n"/>
      <c r="B3622" s="21" t="n"/>
      <c r="C3622" s="21" t="n"/>
      <c r="D3622" s="21" t="n"/>
      <c r="E3622" s="21" t="n"/>
      <c r="F3622" s="21" t="n"/>
      <c r="G3622" s="21" t="n"/>
      <c r="H3622" s="21" t="n"/>
      <c r="I3622" s="21" t="n"/>
      <c r="J3622" s="21" t="n"/>
      <c r="K3622" s="21" t="n"/>
      <c r="L3622" s="21" t="n"/>
      <c r="M3622" s="21" t="n"/>
      <c r="N3622" s="21" t="n"/>
    </row>
    <row r="3623" ht="14.25" customHeight="1" s="474">
      <c r="A3623" s="603" t="n"/>
      <c r="B3623" s="21" t="n"/>
      <c r="C3623" s="21" t="n"/>
      <c r="D3623" s="21" t="n"/>
      <c r="E3623" s="21" t="n"/>
      <c r="F3623" s="21" t="n"/>
      <c r="G3623" s="21" t="n"/>
      <c r="H3623" s="21" t="n"/>
      <c r="I3623" s="21" t="n"/>
      <c r="J3623" s="21" t="n"/>
      <c r="K3623" s="21" t="n"/>
      <c r="L3623" s="21" t="n"/>
      <c r="M3623" s="21" t="n"/>
      <c r="N3623" s="21" t="n"/>
    </row>
    <row r="3624" ht="14.25" customHeight="1" s="474">
      <c r="A3624" s="603" t="n"/>
      <c r="B3624" s="21" t="n"/>
      <c r="C3624" s="21" t="n"/>
      <c r="D3624" s="21" t="n"/>
      <c r="E3624" s="21" t="n"/>
      <c r="F3624" s="21" t="n"/>
      <c r="G3624" s="21" t="n"/>
      <c r="H3624" s="21" t="n"/>
      <c r="I3624" s="21" t="n"/>
      <c r="J3624" s="21" t="n"/>
      <c r="K3624" s="21" t="n"/>
      <c r="L3624" s="21" t="n"/>
      <c r="M3624" s="21" t="n"/>
      <c r="N3624" s="21" t="n"/>
    </row>
    <row r="3625" ht="14.25" customHeight="1" s="474">
      <c r="A3625" s="603" t="n"/>
      <c r="B3625" s="21" t="n"/>
      <c r="C3625" s="21" t="n"/>
      <c r="D3625" s="21" t="n"/>
      <c r="E3625" s="21" t="n"/>
      <c r="F3625" s="21" t="n"/>
      <c r="G3625" s="21" t="n"/>
      <c r="H3625" s="21" t="n"/>
      <c r="I3625" s="21" t="n"/>
      <c r="J3625" s="21" t="n"/>
      <c r="K3625" s="21" t="n"/>
      <c r="L3625" s="21" t="n"/>
      <c r="M3625" s="21" t="n"/>
      <c r="N3625" s="21" t="n"/>
    </row>
    <row r="3626" ht="14.25" customHeight="1" s="474">
      <c r="A3626" s="603" t="n"/>
      <c r="B3626" s="21" t="n"/>
      <c r="C3626" s="21" t="n"/>
      <c r="D3626" s="21" t="n"/>
      <c r="E3626" s="21" t="n"/>
      <c r="F3626" s="21" t="n"/>
      <c r="G3626" s="21" t="n"/>
      <c r="H3626" s="21" t="n"/>
      <c r="I3626" s="21" t="n"/>
      <c r="J3626" s="21" t="n"/>
      <c r="K3626" s="21" t="n"/>
      <c r="L3626" s="21" t="n"/>
      <c r="M3626" s="21" t="n"/>
      <c r="N3626" s="21" t="n"/>
    </row>
    <row r="3627" ht="14.25" customHeight="1" s="474">
      <c r="A3627" s="603" t="n"/>
      <c r="B3627" s="21" t="n"/>
      <c r="C3627" s="21" t="n"/>
      <c r="D3627" s="21" t="n"/>
      <c r="E3627" s="21" t="n"/>
      <c r="F3627" s="21" t="n"/>
      <c r="G3627" s="21" t="n"/>
      <c r="H3627" s="21" t="n"/>
      <c r="I3627" s="21" t="n"/>
      <c r="J3627" s="21" t="n"/>
      <c r="K3627" s="21" t="n"/>
      <c r="L3627" s="21" t="n"/>
      <c r="M3627" s="21" t="n"/>
      <c r="N3627" s="21" t="n"/>
    </row>
    <row r="3628" ht="14.25" customHeight="1" s="474">
      <c r="A3628" s="603" t="n"/>
      <c r="B3628" s="21" t="n"/>
      <c r="C3628" s="21" t="n"/>
      <c r="D3628" s="21" t="n"/>
      <c r="E3628" s="21" t="n"/>
      <c r="F3628" s="21" t="n"/>
      <c r="G3628" s="21" t="n"/>
      <c r="H3628" s="21" t="n"/>
      <c r="I3628" s="21" t="n"/>
      <c r="J3628" s="21" t="n"/>
      <c r="K3628" s="21" t="n"/>
      <c r="L3628" s="21" t="n"/>
      <c r="M3628" s="21" t="n"/>
      <c r="N3628" s="21" t="n"/>
    </row>
    <row r="3629" ht="14.25" customHeight="1" s="474">
      <c r="A3629" s="603" t="n"/>
      <c r="B3629" s="21" t="n"/>
      <c r="C3629" s="21" t="n"/>
      <c r="D3629" s="21" t="n"/>
      <c r="E3629" s="21" t="n"/>
      <c r="F3629" s="21" t="n"/>
      <c r="G3629" s="21" t="n"/>
      <c r="H3629" s="21" t="n"/>
      <c r="I3629" s="21" t="n"/>
      <c r="J3629" s="21" t="n"/>
      <c r="K3629" s="21" t="n"/>
      <c r="L3629" s="21" t="n"/>
      <c r="M3629" s="21" t="n"/>
      <c r="N3629" s="21" t="n"/>
    </row>
    <row r="3630" ht="14.25" customHeight="1" s="474">
      <c r="A3630" s="603" t="n"/>
      <c r="B3630" s="21" t="n"/>
      <c r="C3630" s="21" t="n"/>
      <c r="D3630" s="21" t="n"/>
      <c r="E3630" s="21" t="n"/>
      <c r="F3630" s="21" t="n"/>
      <c r="G3630" s="21" t="n"/>
      <c r="H3630" s="21" t="n"/>
      <c r="I3630" s="21" t="n"/>
      <c r="J3630" s="21" t="n"/>
      <c r="K3630" s="21" t="n"/>
      <c r="L3630" s="21" t="n"/>
      <c r="M3630" s="21" t="n"/>
      <c r="N3630" s="21" t="n"/>
    </row>
    <row r="3631" ht="14.25" customHeight="1" s="474">
      <c r="A3631" s="603" t="n"/>
      <c r="B3631" s="21" t="n"/>
      <c r="C3631" s="21" t="n"/>
      <c r="D3631" s="21" t="n"/>
      <c r="E3631" s="21" t="n"/>
      <c r="F3631" s="21" t="n"/>
      <c r="G3631" s="21" t="n"/>
      <c r="H3631" s="21" t="n"/>
      <c r="I3631" s="21" t="n"/>
      <c r="J3631" s="21" t="n"/>
      <c r="K3631" s="21" t="n"/>
      <c r="L3631" s="21" t="n"/>
      <c r="M3631" s="21" t="n"/>
      <c r="N3631" s="21" t="n"/>
    </row>
    <row r="3632" ht="14.25" customHeight="1" s="474">
      <c r="A3632" s="603" t="n"/>
      <c r="B3632" s="21" t="n"/>
      <c r="C3632" s="21" t="n"/>
      <c r="D3632" s="21" t="n"/>
      <c r="E3632" s="21" t="n"/>
      <c r="F3632" s="21" t="n"/>
      <c r="G3632" s="21" t="n"/>
      <c r="H3632" s="21" t="n"/>
      <c r="I3632" s="21" t="n"/>
      <c r="J3632" s="21" t="n"/>
      <c r="K3632" s="21" t="n"/>
      <c r="L3632" s="21" t="n"/>
      <c r="M3632" s="21" t="n"/>
      <c r="N3632" s="21" t="n"/>
    </row>
    <row r="3633" ht="14.25" customHeight="1" s="474">
      <c r="A3633" s="603" t="n"/>
      <c r="B3633" s="21" t="n"/>
      <c r="C3633" s="21" t="n"/>
      <c r="D3633" s="21" t="n"/>
      <c r="E3633" s="21" t="n"/>
      <c r="F3633" s="21" t="n"/>
      <c r="G3633" s="21" t="n"/>
      <c r="H3633" s="21" t="n"/>
      <c r="I3633" s="21" t="n"/>
      <c r="J3633" s="21" t="n"/>
      <c r="K3633" s="21" t="n"/>
      <c r="L3633" s="21" t="n"/>
      <c r="M3633" s="21" t="n"/>
      <c r="N3633" s="21" t="n"/>
    </row>
    <row r="3634" ht="14.25" customHeight="1" s="474">
      <c r="A3634" s="603" t="n"/>
      <c r="B3634" s="21" t="n"/>
      <c r="C3634" s="21" t="n"/>
      <c r="D3634" s="21" t="n"/>
      <c r="E3634" s="21" t="n"/>
      <c r="F3634" s="21" t="n"/>
      <c r="G3634" s="21" t="n"/>
      <c r="H3634" s="21" t="n"/>
      <c r="I3634" s="21" t="n"/>
      <c r="J3634" s="21" t="n"/>
      <c r="K3634" s="21" t="n"/>
      <c r="L3634" s="21" t="n"/>
      <c r="M3634" s="21" t="n"/>
      <c r="N3634" s="21" t="n"/>
    </row>
    <row r="3635" ht="14.25" customHeight="1" s="474">
      <c r="A3635" s="603" t="n"/>
      <c r="B3635" s="21" t="n"/>
      <c r="C3635" s="21" t="n"/>
      <c r="D3635" s="21" t="n"/>
      <c r="E3635" s="21" t="n"/>
      <c r="F3635" s="21" t="n"/>
      <c r="G3635" s="21" t="n"/>
      <c r="H3635" s="21" t="n"/>
      <c r="I3635" s="21" t="n"/>
      <c r="J3635" s="21" t="n"/>
      <c r="K3635" s="21" t="n"/>
      <c r="L3635" s="21" t="n"/>
      <c r="M3635" s="21" t="n"/>
      <c r="N3635" s="21" t="n"/>
    </row>
    <row r="3636" ht="14.25" customHeight="1" s="474">
      <c r="A3636" s="603" t="n"/>
      <c r="B3636" s="21" t="n"/>
      <c r="C3636" s="21" t="n"/>
      <c r="D3636" s="21" t="n"/>
      <c r="E3636" s="21" t="n"/>
      <c r="F3636" s="21" t="n"/>
      <c r="G3636" s="21" t="n"/>
      <c r="H3636" s="21" t="n"/>
      <c r="I3636" s="21" t="n"/>
      <c r="J3636" s="21" t="n"/>
      <c r="K3636" s="21" t="n"/>
      <c r="L3636" s="21" t="n"/>
      <c r="M3636" s="21" t="n"/>
      <c r="N3636" s="21" t="n"/>
    </row>
    <row r="3637" ht="14.25" customHeight="1" s="474">
      <c r="A3637" s="603" t="n"/>
      <c r="B3637" s="21" t="n"/>
      <c r="C3637" s="21" t="n"/>
      <c r="D3637" s="21" t="n"/>
      <c r="E3637" s="21" t="n"/>
      <c r="F3637" s="21" t="n"/>
      <c r="G3637" s="21" t="n"/>
      <c r="H3637" s="21" t="n"/>
      <c r="I3637" s="21" t="n"/>
      <c r="J3637" s="21" t="n"/>
      <c r="K3637" s="21" t="n"/>
      <c r="L3637" s="21" t="n"/>
      <c r="M3637" s="21" t="n"/>
      <c r="N3637" s="21" t="n"/>
    </row>
    <row r="3638" ht="14.25" customHeight="1" s="474">
      <c r="A3638" s="603" t="n"/>
      <c r="B3638" s="21" t="n"/>
      <c r="C3638" s="21" t="n"/>
      <c r="D3638" s="21" t="n"/>
      <c r="E3638" s="21" t="n"/>
      <c r="F3638" s="21" t="n"/>
      <c r="G3638" s="21" t="n"/>
      <c r="H3638" s="21" t="n"/>
      <c r="I3638" s="21" t="n"/>
      <c r="J3638" s="21" t="n"/>
      <c r="K3638" s="21" t="n"/>
      <c r="L3638" s="21" t="n"/>
      <c r="M3638" s="21" t="n"/>
      <c r="N3638" s="21" t="n"/>
    </row>
    <row r="3639" ht="14.25" customHeight="1" s="474">
      <c r="A3639" s="603" t="n"/>
      <c r="B3639" s="21" t="n"/>
      <c r="C3639" s="21" t="n"/>
      <c r="D3639" s="21" t="n"/>
      <c r="E3639" s="21" t="n"/>
      <c r="F3639" s="21" t="n"/>
      <c r="G3639" s="21" t="n"/>
      <c r="H3639" s="21" t="n"/>
      <c r="I3639" s="21" t="n"/>
      <c r="J3639" s="21" t="n"/>
      <c r="K3639" s="21" t="n"/>
      <c r="L3639" s="21" t="n"/>
      <c r="M3639" s="21" t="n"/>
      <c r="N3639" s="21" t="n"/>
    </row>
    <row r="3640" ht="14.25" customHeight="1" s="474">
      <c r="A3640" s="603" t="n"/>
      <c r="B3640" s="21" t="n"/>
      <c r="C3640" s="21" t="n"/>
      <c r="D3640" s="21" t="n"/>
      <c r="E3640" s="21" t="n"/>
      <c r="F3640" s="21" t="n"/>
      <c r="G3640" s="21" t="n"/>
      <c r="H3640" s="21" t="n"/>
      <c r="I3640" s="21" t="n"/>
      <c r="J3640" s="21" t="n"/>
      <c r="K3640" s="21" t="n"/>
      <c r="L3640" s="21" t="n"/>
      <c r="M3640" s="21" t="n"/>
      <c r="N3640" s="21" t="n"/>
    </row>
    <row r="3641" ht="14.25" customHeight="1" s="474">
      <c r="A3641" s="603" t="n"/>
      <c r="B3641" s="21" t="n"/>
      <c r="C3641" s="21" t="n"/>
      <c r="D3641" s="21" t="n"/>
      <c r="E3641" s="21" t="n"/>
      <c r="F3641" s="21" t="n"/>
      <c r="G3641" s="21" t="n"/>
      <c r="H3641" s="21" t="n"/>
      <c r="I3641" s="21" t="n"/>
      <c r="J3641" s="21" t="n"/>
      <c r="K3641" s="21" t="n"/>
      <c r="L3641" s="21" t="n"/>
      <c r="M3641" s="21" t="n"/>
      <c r="N3641" s="21" t="n"/>
    </row>
    <row r="3642" ht="14.25" customHeight="1" s="474">
      <c r="A3642" s="603" t="n"/>
      <c r="B3642" s="21" t="n"/>
      <c r="C3642" s="21" t="n"/>
      <c r="D3642" s="21" t="n"/>
      <c r="E3642" s="21" t="n"/>
      <c r="F3642" s="21" t="n"/>
      <c r="G3642" s="21" t="n"/>
      <c r="H3642" s="21" t="n"/>
      <c r="I3642" s="21" t="n"/>
      <c r="J3642" s="21" t="n"/>
      <c r="K3642" s="21" t="n"/>
      <c r="L3642" s="21" t="n"/>
      <c r="M3642" s="21" t="n"/>
      <c r="N3642" s="21" t="n"/>
    </row>
    <row r="3643" ht="14.25" customHeight="1" s="474">
      <c r="A3643" s="603" t="n"/>
      <c r="B3643" s="21" t="n"/>
      <c r="C3643" s="21" t="n"/>
      <c r="D3643" s="21" t="n"/>
      <c r="E3643" s="21" t="n"/>
      <c r="F3643" s="21" t="n"/>
      <c r="G3643" s="21" t="n"/>
      <c r="H3643" s="21" t="n"/>
      <c r="I3643" s="21" t="n"/>
      <c r="J3643" s="21" t="n"/>
      <c r="K3643" s="21" t="n"/>
      <c r="L3643" s="21" t="n"/>
      <c r="M3643" s="21" t="n"/>
      <c r="N3643" s="21" t="n"/>
    </row>
    <row r="3644" ht="14.25" customHeight="1" s="474">
      <c r="A3644" s="603" t="n"/>
      <c r="B3644" s="21" t="n"/>
      <c r="C3644" s="21" t="n"/>
      <c r="D3644" s="21" t="n"/>
      <c r="E3644" s="21" t="n"/>
      <c r="F3644" s="21" t="n"/>
      <c r="G3644" s="21" t="n"/>
      <c r="H3644" s="21" t="n"/>
      <c r="I3644" s="21" t="n"/>
      <c r="J3644" s="21" t="n"/>
      <c r="K3644" s="21" t="n"/>
      <c r="L3644" s="21" t="n"/>
      <c r="M3644" s="21" t="n"/>
      <c r="N3644" s="21" t="n"/>
    </row>
    <row r="3645" ht="14.25" customHeight="1" s="474">
      <c r="A3645" s="603" t="n"/>
      <c r="B3645" s="21" t="n"/>
      <c r="C3645" s="21" t="n"/>
      <c r="D3645" s="21" t="n"/>
      <c r="E3645" s="21" t="n"/>
      <c r="F3645" s="21" t="n"/>
      <c r="G3645" s="21" t="n"/>
      <c r="H3645" s="21" t="n"/>
      <c r="I3645" s="21" t="n"/>
      <c r="J3645" s="21" t="n"/>
      <c r="K3645" s="21" t="n"/>
      <c r="L3645" s="21" t="n"/>
      <c r="M3645" s="21" t="n"/>
      <c r="N3645" s="21" t="n"/>
    </row>
    <row r="3646" ht="14.25" customHeight="1" s="474">
      <c r="A3646" s="603" t="n"/>
      <c r="B3646" s="21" t="n"/>
      <c r="C3646" s="21" t="n"/>
      <c r="D3646" s="21" t="n"/>
      <c r="E3646" s="21" t="n"/>
      <c r="F3646" s="21" t="n"/>
      <c r="G3646" s="21" t="n"/>
      <c r="H3646" s="21" t="n"/>
      <c r="I3646" s="21" t="n"/>
      <c r="J3646" s="21" t="n"/>
      <c r="K3646" s="21" t="n"/>
      <c r="L3646" s="21" t="n"/>
      <c r="M3646" s="21" t="n"/>
      <c r="N3646" s="21" t="n"/>
    </row>
    <row r="3647" ht="14.25" customHeight="1" s="474">
      <c r="A3647" s="603" t="n"/>
      <c r="B3647" s="21" t="n"/>
      <c r="C3647" s="21" t="n"/>
      <c r="D3647" s="21" t="n"/>
      <c r="E3647" s="21" t="n"/>
      <c r="F3647" s="21" t="n"/>
      <c r="G3647" s="21" t="n"/>
      <c r="H3647" s="21" t="n"/>
      <c r="I3647" s="21" t="n"/>
      <c r="J3647" s="21" t="n"/>
      <c r="K3647" s="21" t="n"/>
      <c r="L3647" s="21" t="n"/>
      <c r="M3647" s="21" t="n"/>
      <c r="N3647" s="21" t="n"/>
    </row>
    <row r="3648" ht="14.25" customHeight="1" s="474">
      <c r="A3648" s="603" t="n"/>
      <c r="B3648" s="21" t="n"/>
      <c r="C3648" s="21" t="n"/>
      <c r="D3648" s="21" t="n"/>
      <c r="E3648" s="21" t="n"/>
      <c r="F3648" s="21" t="n"/>
      <c r="G3648" s="21" t="n"/>
      <c r="H3648" s="21" t="n"/>
      <c r="I3648" s="21" t="n"/>
      <c r="J3648" s="21" t="n"/>
      <c r="K3648" s="21" t="n"/>
      <c r="L3648" s="21" t="n"/>
      <c r="M3648" s="21" t="n"/>
      <c r="N3648" s="21" t="n"/>
    </row>
    <row r="3649" ht="14.25" customHeight="1" s="474">
      <c r="A3649" s="603" t="n"/>
      <c r="B3649" s="21" t="n"/>
      <c r="C3649" s="21" t="n"/>
      <c r="D3649" s="21" t="n"/>
      <c r="E3649" s="21" t="n"/>
      <c r="F3649" s="21" t="n"/>
      <c r="G3649" s="21" t="n"/>
      <c r="H3649" s="21" t="n"/>
      <c r="I3649" s="21" t="n"/>
      <c r="J3649" s="21" t="n"/>
      <c r="K3649" s="21" t="n"/>
      <c r="L3649" s="21" t="n"/>
      <c r="M3649" s="21" t="n"/>
      <c r="N3649" s="21" t="n"/>
    </row>
    <row r="3650" ht="14.25" customHeight="1" s="474">
      <c r="A3650" s="603" t="n"/>
      <c r="B3650" s="21" t="n"/>
      <c r="C3650" s="21" t="n"/>
      <c r="D3650" s="21" t="n"/>
      <c r="E3650" s="21" t="n"/>
      <c r="F3650" s="21" t="n"/>
      <c r="G3650" s="21" t="n"/>
      <c r="H3650" s="21" t="n"/>
      <c r="I3650" s="21" t="n"/>
      <c r="J3650" s="21" t="n"/>
      <c r="K3650" s="21" t="n"/>
      <c r="L3650" s="21" t="n"/>
      <c r="M3650" s="21" t="n"/>
      <c r="N3650" s="21" t="n"/>
    </row>
    <row r="3651" ht="14.25" customHeight="1" s="474">
      <c r="A3651" s="603" t="n"/>
      <c r="B3651" s="21" t="n"/>
      <c r="C3651" s="21" t="n"/>
      <c r="D3651" s="21" t="n"/>
      <c r="E3651" s="21" t="n"/>
      <c r="F3651" s="21" t="n"/>
      <c r="G3651" s="21" t="n"/>
      <c r="H3651" s="21" t="n"/>
      <c r="I3651" s="21" t="n"/>
      <c r="J3651" s="21" t="n"/>
      <c r="K3651" s="21" t="n"/>
      <c r="L3651" s="21" t="n"/>
      <c r="M3651" s="21" t="n"/>
      <c r="N3651" s="21" t="n"/>
    </row>
    <row r="3652" ht="14.25" customHeight="1" s="474">
      <c r="A3652" s="603" t="n"/>
      <c r="B3652" s="21" t="n"/>
      <c r="C3652" s="21" t="n"/>
      <c r="D3652" s="21" t="n"/>
      <c r="E3652" s="21" t="n"/>
      <c r="F3652" s="21" t="n"/>
      <c r="G3652" s="21" t="n"/>
      <c r="H3652" s="21" t="n"/>
      <c r="I3652" s="21" t="n"/>
      <c r="J3652" s="21" t="n"/>
      <c r="K3652" s="21" t="n"/>
      <c r="L3652" s="21" t="n"/>
      <c r="M3652" s="21" t="n"/>
      <c r="N3652" s="21" t="n"/>
    </row>
    <row r="3653" ht="14.25" customHeight="1" s="474">
      <c r="A3653" s="603" t="n"/>
      <c r="B3653" s="21" t="n"/>
      <c r="C3653" s="21" t="n"/>
      <c r="D3653" s="21" t="n"/>
      <c r="E3653" s="21" t="n"/>
      <c r="F3653" s="21" t="n"/>
      <c r="G3653" s="21" t="n"/>
      <c r="H3653" s="21" t="n"/>
      <c r="I3653" s="21" t="n"/>
      <c r="J3653" s="21" t="n"/>
      <c r="K3653" s="21" t="n"/>
      <c r="L3653" s="21" t="n"/>
      <c r="M3653" s="21" t="n"/>
      <c r="N3653" s="21" t="n"/>
    </row>
    <row r="3654" ht="14.25" customHeight="1" s="474">
      <c r="A3654" s="603" t="n"/>
      <c r="B3654" s="21" t="n"/>
      <c r="C3654" s="21" t="n"/>
      <c r="D3654" s="21" t="n"/>
      <c r="E3654" s="21" t="n"/>
      <c r="F3654" s="21" t="n"/>
      <c r="G3654" s="21" t="n"/>
      <c r="H3654" s="21" t="n"/>
      <c r="I3654" s="21" t="n"/>
      <c r="J3654" s="21" t="n"/>
      <c r="K3654" s="21" t="n"/>
      <c r="L3654" s="21" t="n"/>
      <c r="M3654" s="21" t="n"/>
      <c r="N3654" s="21" t="n"/>
    </row>
    <row r="3655" ht="14.25" customHeight="1" s="474">
      <c r="A3655" s="603" t="n"/>
      <c r="B3655" s="21" t="n"/>
      <c r="C3655" s="21" t="n"/>
      <c r="D3655" s="21" t="n"/>
      <c r="E3655" s="21" t="n"/>
      <c r="F3655" s="21" t="n"/>
      <c r="G3655" s="21" t="n"/>
      <c r="H3655" s="21" t="n"/>
      <c r="I3655" s="21" t="n"/>
      <c r="J3655" s="21" t="n"/>
      <c r="K3655" s="21" t="n"/>
      <c r="L3655" s="21" t="n"/>
      <c r="M3655" s="21" t="n"/>
      <c r="N3655" s="21" t="n"/>
    </row>
    <row r="3656" ht="14.25" customHeight="1" s="474">
      <c r="A3656" s="603" t="n"/>
      <c r="B3656" s="21" t="n"/>
      <c r="C3656" s="21" t="n"/>
      <c r="D3656" s="21" t="n"/>
      <c r="E3656" s="21" t="n"/>
      <c r="F3656" s="21" t="n"/>
      <c r="G3656" s="21" t="n"/>
      <c r="H3656" s="21" t="n"/>
      <c r="I3656" s="21" t="n"/>
      <c r="J3656" s="21" t="n"/>
      <c r="K3656" s="21" t="n"/>
      <c r="L3656" s="21" t="n"/>
      <c r="M3656" s="21" t="n"/>
      <c r="N3656" s="21" t="n"/>
    </row>
    <row r="3657" ht="14.25" customHeight="1" s="474">
      <c r="A3657" s="603" t="n"/>
      <c r="B3657" s="21" t="n"/>
      <c r="C3657" s="21" t="n"/>
      <c r="D3657" s="21" t="n"/>
      <c r="E3657" s="21" t="n"/>
      <c r="F3657" s="21" t="n"/>
      <c r="G3657" s="21" t="n"/>
      <c r="H3657" s="21" t="n"/>
      <c r="I3657" s="21" t="n"/>
      <c r="J3657" s="21" t="n"/>
      <c r="K3657" s="21" t="n"/>
      <c r="L3657" s="21" t="n"/>
      <c r="M3657" s="21" t="n"/>
      <c r="N3657" s="21" t="n"/>
    </row>
    <row r="3658" ht="14.25" customHeight="1" s="474">
      <c r="A3658" s="603" t="n"/>
      <c r="B3658" s="21" t="n"/>
      <c r="C3658" s="21" t="n"/>
      <c r="D3658" s="21" t="n"/>
      <c r="E3658" s="21" t="n"/>
      <c r="F3658" s="21" t="n"/>
      <c r="G3658" s="21" t="n"/>
      <c r="H3658" s="21" t="n"/>
      <c r="I3658" s="21" t="n"/>
      <c r="J3658" s="21" t="n"/>
      <c r="K3658" s="21" t="n"/>
      <c r="L3658" s="21" t="n"/>
      <c r="M3658" s="21" t="n"/>
      <c r="N3658" s="21" t="n"/>
    </row>
    <row r="3659" ht="14.25" customHeight="1" s="474">
      <c r="A3659" s="603" t="n"/>
      <c r="B3659" s="21" t="n"/>
      <c r="C3659" s="21" t="n"/>
      <c r="D3659" s="21" t="n"/>
      <c r="E3659" s="21" t="n"/>
      <c r="F3659" s="21" t="n"/>
      <c r="G3659" s="21" t="n"/>
      <c r="H3659" s="21" t="n"/>
      <c r="I3659" s="21" t="n"/>
      <c r="J3659" s="21" t="n"/>
      <c r="K3659" s="21" t="n"/>
      <c r="L3659" s="21" t="n"/>
      <c r="M3659" s="21" t="n"/>
      <c r="N3659" s="21" t="n"/>
    </row>
    <row r="3660" ht="14.25" customHeight="1" s="474">
      <c r="A3660" s="603" t="n"/>
      <c r="B3660" s="21" t="n"/>
      <c r="C3660" s="21" t="n"/>
      <c r="D3660" s="21" t="n"/>
      <c r="E3660" s="21" t="n"/>
      <c r="F3660" s="21" t="n"/>
      <c r="G3660" s="21" t="n"/>
      <c r="H3660" s="21" t="n"/>
      <c r="I3660" s="21" t="n"/>
      <c r="J3660" s="21" t="n"/>
      <c r="K3660" s="21" t="n"/>
      <c r="L3660" s="21" t="n"/>
      <c r="M3660" s="21" t="n"/>
      <c r="N3660" s="21" t="n"/>
    </row>
    <row r="3661" ht="14.25" customHeight="1" s="474">
      <c r="A3661" s="603" t="n"/>
      <c r="B3661" s="21" t="n"/>
      <c r="C3661" s="21" t="n"/>
      <c r="D3661" s="21" t="n"/>
      <c r="E3661" s="21" t="n"/>
      <c r="F3661" s="21" t="n"/>
      <c r="G3661" s="21" t="n"/>
      <c r="H3661" s="21" t="n"/>
      <c r="I3661" s="21" t="n"/>
      <c r="J3661" s="21" t="n"/>
      <c r="K3661" s="21" t="n"/>
      <c r="L3661" s="21" t="n"/>
      <c r="M3661" s="21" t="n"/>
      <c r="N3661" s="21" t="n"/>
    </row>
    <row r="3662" ht="14.25" customHeight="1" s="474">
      <c r="A3662" s="603" t="n"/>
      <c r="B3662" s="21" t="n"/>
      <c r="C3662" s="21" t="n"/>
      <c r="D3662" s="21" t="n"/>
      <c r="E3662" s="21" t="n"/>
      <c r="F3662" s="21" t="n"/>
      <c r="G3662" s="21" t="n"/>
      <c r="H3662" s="21" t="n"/>
      <c r="I3662" s="21" t="n"/>
      <c r="J3662" s="21" t="n"/>
      <c r="K3662" s="21" t="n"/>
      <c r="L3662" s="21" t="n"/>
      <c r="M3662" s="21" t="n"/>
      <c r="N3662" s="21" t="n"/>
    </row>
    <row r="3663" ht="14.25" customHeight="1" s="474">
      <c r="A3663" s="603" t="n"/>
      <c r="B3663" s="21" t="n"/>
      <c r="C3663" s="21" t="n"/>
      <c r="D3663" s="21" t="n"/>
      <c r="E3663" s="21" t="n"/>
      <c r="F3663" s="21" t="n"/>
      <c r="G3663" s="21" t="n"/>
      <c r="H3663" s="21" t="n"/>
      <c r="I3663" s="21" t="n"/>
      <c r="J3663" s="21" t="n"/>
      <c r="K3663" s="21" t="n"/>
      <c r="L3663" s="21" t="n"/>
      <c r="M3663" s="21" t="n"/>
      <c r="N3663" s="21" t="n"/>
    </row>
    <row r="3664" ht="14.25" customHeight="1" s="474">
      <c r="A3664" s="603" t="n"/>
      <c r="B3664" s="21" t="n"/>
      <c r="C3664" s="21" t="n"/>
      <c r="D3664" s="21" t="n"/>
      <c r="E3664" s="21" t="n"/>
      <c r="F3664" s="21" t="n"/>
      <c r="G3664" s="21" t="n"/>
      <c r="H3664" s="21" t="n"/>
      <c r="I3664" s="21" t="n"/>
      <c r="J3664" s="21" t="n"/>
      <c r="K3664" s="21" t="n"/>
      <c r="L3664" s="21" t="n"/>
      <c r="M3664" s="21" t="n"/>
      <c r="N3664" s="21" t="n"/>
    </row>
    <row r="3665" ht="14.25" customHeight="1" s="474">
      <c r="A3665" s="603" t="n"/>
      <c r="B3665" s="21" t="n"/>
      <c r="C3665" s="21" t="n"/>
      <c r="D3665" s="21" t="n"/>
      <c r="E3665" s="21" t="n"/>
      <c r="F3665" s="21" t="n"/>
      <c r="G3665" s="21" t="n"/>
      <c r="H3665" s="21" t="n"/>
      <c r="I3665" s="21" t="n"/>
      <c r="J3665" s="21" t="n"/>
      <c r="K3665" s="21" t="n"/>
      <c r="L3665" s="21" t="n"/>
      <c r="M3665" s="21" t="n"/>
      <c r="N3665" s="21" t="n"/>
    </row>
    <row r="3666" ht="14.25" customHeight="1" s="474">
      <c r="A3666" s="603" t="n"/>
      <c r="B3666" s="21" t="n"/>
      <c r="C3666" s="21" t="n"/>
      <c r="D3666" s="21" t="n"/>
      <c r="E3666" s="21" t="n"/>
      <c r="F3666" s="21" t="n"/>
      <c r="G3666" s="21" t="n"/>
      <c r="H3666" s="21" t="n"/>
      <c r="I3666" s="21" t="n"/>
      <c r="J3666" s="21" t="n"/>
      <c r="K3666" s="21" t="n"/>
      <c r="L3666" s="21" t="n"/>
      <c r="M3666" s="21" t="n"/>
      <c r="N3666" s="21" t="n"/>
    </row>
    <row r="3667" ht="14.25" customHeight="1" s="474">
      <c r="A3667" s="603" t="n"/>
      <c r="B3667" s="21" t="n"/>
      <c r="C3667" s="21" t="n"/>
      <c r="D3667" s="21" t="n"/>
      <c r="E3667" s="21" t="n"/>
      <c r="F3667" s="21" t="n"/>
      <c r="G3667" s="21" t="n"/>
      <c r="H3667" s="21" t="n"/>
      <c r="I3667" s="21" t="n"/>
      <c r="J3667" s="21" t="n"/>
      <c r="K3667" s="21" t="n"/>
      <c r="L3667" s="21" t="n"/>
      <c r="M3667" s="21" t="n"/>
      <c r="N3667" s="21" t="n"/>
    </row>
    <row r="3668" ht="14.25" customHeight="1" s="474">
      <c r="A3668" s="603" t="n"/>
      <c r="B3668" s="21" t="n"/>
      <c r="C3668" s="21" t="n"/>
      <c r="D3668" s="21" t="n"/>
      <c r="E3668" s="21" t="n"/>
      <c r="F3668" s="21" t="n"/>
      <c r="G3668" s="21" t="n"/>
      <c r="H3668" s="21" t="n"/>
      <c r="I3668" s="21" t="n"/>
      <c r="J3668" s="21" t="n"/>
      <c r="K3668" s="21" t="n"/>
      <c r="L3668" s="21" t="n"/>
      <c r="M3668" s="21" t="n"/>
      <c r="N3668" s="21" t="n"/>
    </row>
    <row r="3669" ht="14.25" customHeight="1" s="474">
      <c r="A3669" s="603" t="n"/>
      <c r="B3669" s="21" t="n"/>
      <c r="C3669" s="21" t="n"/>
      <c r="D3669" s="21" t="n"/>
      <c r="E3669" s="21" t="n"/>
      <c r="F3669" s="21" t="n"/>
      <c r="G3669" s="21" t="n"/>
      <c r="H3669" s="21" t="n"/>
      <c r="I3669" s="21" t="n"/>
      <c r="J3669" s="21" t="n"/>
      <c r="K3669" s="21" t="n"/>
      <c r="L3669" s="21" t="n"/>
      <c r="M3669" s="21" t="n"/>
      <c r="N3669" s="21" t="n"/>
    </row>
    <row r="3670" ht="14.25" customHeight="1" s="474">
      <c r="A3670" s="603" t="n"/>
      <c r="B3670" s="21" t="n"/>
      <c r="C3670" s="21" t="n"/>
      <c r="D3670" s="21" t="n"/>
      <c r="E3670" s="21" t="n"/>
      <c r="F3670" s="21" t="n"/>
      <c r="G3670" s="21" t="n"/>
      <c r="H3670" s="21" t="n"/>
      <c r="I3670" s="21" t="n"/>
      <c r="J3670" s="21" t="n"/>
      <c r="K3670" s="21" t="n"/>
      <c r="L3670" s="21" t="n"/>
      <c r="M3670" s="21" t="n"/>
      <c r="N3670" s="21" t="n"/>
    </row>
    <row r="3671" ht="14.25" customHeight="1" s="474">
      <c r="A3671" s="603" t="n"/>
      <c r="B3671" s="21" t="n"/>
      <c r="C3671" s="21" t="n"/>
      <c r="D3671" s="21" t="n"/>
      <c r="E3671" s="21" t="n"/>
      <c r="F3671" s="21" t="n"/>
      <c r="G3671" s="21" t="n"/>
      <c r="H3671" s="21" t="n"/>
      <c r="I3671" s="21" t="n"/>
      <c r="J3671" s="21" t="n"/>
      <c r="K3671" s="21" t="n"/>
      <c r="L3671" s="21" t="n"/>
      <c r="M3671" s="21" t="n"/>
      <c r="N3671" s="21" t="n"/>
    </row>
    <row r="3672" ht="14.25" customHeight="1" s="474">
      <c r="A3672" s="603" t="n"/>
      <c r="B3672" s="21" t="n"/>
      <c r="C3672" s="21" t="n"/>
      <c r="D3672" s="21" t="n"/>
      <c r="E3672" s="21" t="n"/>
      <c r="F3672" s="21" t="n"/>
      <c r="G3672" s="21" t="n"/>
      <c r="H3672" s="21" t="n"/>
      <c r="I3672" s="21" t="n"/>
      <c r="J3672" s="21" t="n"/>
      <c r="K3672" s="21" t="n"/>
      <c r="L3672" s="21" t="n"/>
      <c r="M3672" s="21" t="n"/>
      <c r="N3672" s="21" t="n"/>
    </row>
    <row r="3673" ht="14.25" customHeight="1" s="474">
      <c r="A3673" s="603" t="n"/>
      <c r="B3673" s="21" t="n"/>
      <c r="C3673" s="21" t="n"/>
      <c r="D3673" s="21" t="n"/>
      <c r="E3673" s="21" t="n"/>
      <c r="F3673" s="21" t="n"/>
      <c r="G3673" s="21" t="n"/>
      <c r="H3673" s="21" t="n"/>
      <c r="I3673" s="21" t="n"/>
      <c r="J3673" s="21" t="n"/>
      <c r="K3673" s="21" t="n"/>
      <c r="L3673" s="21" t="n"/>
      <c r="M3673" s="21" t="n"/>
      <c r="N3673" s="21" t="n"/>
    </row>
    <row r="3674" ht="14.25" customHeight="1" s="474">
      <c r="A3674" s="603" t="n"/>
      <c r="B3674" s="21" t="n"/>
      <c r="C3674" s="21" t="n"/>
      <c r="D3674" s="21" t="n"/>
      <c r="E3674" s="21" t="n"/>
      <c r="F3674" s="21" t="n"/>
      <c r="G3674" s="21" t="n"/>
      <c r="H3674" s="21" t="n"/>
      <c r="I3674" s="21" t="n"/>
      <c r="J3674" s="21" t="n"/>
      <c r="K3674" s="21" t="n"/>
      <c r="L3674" s="21" t="n"/>
      <c r="M3674" s="21" t="n"/>
      <c r="N3674" s="21" t="n"/>
    </row>
    <row r="3675" ht="14.25" customHeight="1" s="474">
      <c r="A3675" s="603" t="n"/>
      <c r="B3675" s="21" t="n"/>
      <c r="C3675" s="21" t="n"/>
      <c r="D3675" s="21" t="n"/>
      <c r="E3675" s="21" t="n"/>
      <c r="F3675" s="21" t="n"/>
      <c r="G3675" s="21" t="n"/>
      <c r="H3675" s="21" t="n"/>
      <c r="I3675" s="21" t="n"/>
      <c r="J3675" s="21" t="n"/>
      <c r="K3675" s="21" t="n"/>
      <c r="L3675" s="21" t="n"/>
      <c r="M3675" s="21" t="n"/>
      <c r="N3675" s="21" t="n"/>
    </row>
    <row r="3676" ht="14.25" customHeight="1" s="474">
      <c r="A3676" s="603" t="n"/>
      <c r="B3676" s="21" t="n"/>
      <c r="C3676" s="21" t="n"/>
      <c r="D3676" s="21" t="n"/>
      <c r="E3676" s="21" t="n"/>
      <c r="F3676" s="21" t="n"/>
      <c r="G3676" s="21" t="n"/>
      <c r="H3676" s="21" t="n"/>
      <c r="I3676" s="21" t="n"/>
      <c r="J3676" s="21" t="n"/>
      <c r="K3676" s="21" t="n"/>
      <c r="L3676" s="21" t="n"/>
      <c r="M3676" s="21" t="n"/>
      <c r="N3676" s="21" t="n"/>
    </row>
    <row r="3677" ht="14.25" customHeight="1" s="474">
      <c r="A3677" s="603" t="n"/>
      <c r="B3677" s="21" t="n"/>
      <c r="C3677" s="21" t="n"/>
      <c r="D3677" s="21" t="n"/>
      <c r="E3677" s="21" t="n"/>
      <c r="F3677" s="21" t="n"/>
      <c r="G3677" s="21" t="n"/>
      <c r="H3677" s="21" t="n"/>
      <c r="I3677" s="21" t="n"/>
      <c r="J3677" s="21" t="n"/>
      <c r="K3677" s="21" t="n"/>
      <c r="L3677" s="21" t="n"/>
      <c r="M3677" s="21" t="n"/>
      <c r="N3677" s="21" t="n"/>
    </row>
    <row r="3678" ht="14.25" customHeight="1" s="474">
      <c r="A3678" s="603" t="n"/>
      <c r="B3678" s="21" t="n"/>
      <c r="C3678" s="21" t="n"/>
      <c r="D3678" s="21" t="n"/>
      <c r="E3678" s="21" t="n"/>
      <c r="F3678" s="21" t="n"/>
      <c r="G3678" s="21" t="n"/>
      <c r="H3678" s="21" t="n"/>
      <c r="I3678" s="21" t="n"/>
      <c r="J3678" s="21" t="n"/>
      <c r="K3678" s="21" t="n"/>
      <c r="L3678" s="21" t="n"/>
      <c r="M3678" s="21" t="n"/>
      <c r="N3678" s="21" t="n"/>
    </row>
    <row r="3679" ht="14.25" customHeight="1" s="474">
      <c r="A3679" s="603" t="n"/>
      <c r="B3679" s="21" t="n"/>
      <c r="C3679" s="21" t="n"/>
      <c r="D3679" s="21" t="n"/>
      <c r="E3679" s="21" t="n"/>
      <c r="F3679" s="21" t="n"/>
      <c r="G3679" s="21" t="n"/>
      <c r="H3679" s="21" t="n"/>
      <c r="I3679" s="21" t="n"/>
      <c r="J3679" s="21" t="n"/>
      <c r="K3679" s="21" t="n"/>
      <c r="L3679" s="21" t="n"/>
      <c r="M3679" s="21" t="n"/>
      <c r="N3679" s="21" t="n"/>
    </row>
    <row r="3680" ht="14.25" customHeight="1" s="474">
      <c r="A3680" s="603" t="n"/>
      <c r="B3680" s="21" t="n"/>
      <c r="C3680" s="21" t="n"/>
      <c r="D3680" s="21" t="n"/>
      <c r="E3680" s="21" t="n"/>
      <c r="F3680" s="21" t="n"/>
      <c r="G3680" s="21" t="n"/>
      <c r="H3680" s="21" t="n"/>
      <c r="I3680" s="21" t="n"/>
      <c r="J3680" s="21" t="n"/>
      <c r="K3680" s="21" t="n"/>
      <c r="L3680" s="21" t="n"/>
      <c r="M3680" s="21" t="n"/>
      <c r="N3680" s="21" t="n"/>
    </row>
    <row r="3681" ht="14.25" customHeight="1" s="474">
      <c r="A3681" s="603" t="n"/>
      <c r="B3681" s="21" t="n"/>
      <c r="C3681" s="21" t="n"/>
      <c r="D3681" s="21" t="n"/>
      <c r="E3681" s="21" t="n"/>
      <c r="F3681" s="21" t="n"/>
      <c r="G3681" s="21" t="n"/>
      <c r="H3681" s="21" t="n"/>
      <c r="I3681" s="21" t="n"/>
      <c r="J3681" s="21" t="n"/>
      <c r="K3681" s="21" t="n"/>
      <c r="L3681" s="21" t="n"/>
      <c r="M3681" s="21" t="n"/>
      <c r="N3681" s="21" t="n"/>
    </row>
    <row r="3682" ht="14.25" customHeight="1" s="474">
      <c r="A3682" s="603" t="n"/>
      <c r="B3682" s="21" t="n"/>
      <c r="C3682" s="21" t="n"/>
      <c r="D3682" s="21" t="n"/>
      <c r="E3682" s="21" t="n"/>
      <c r="F3682" s="21" t="n"/>
      <c r="G3682" s="21" t="n"/>
      <c r="H3682" s="21" t="n"/>
      <c r="I3682" s="21" t="n"/>
      <c r="J3682" s="21" t="n"/>
      <c r="K3682" s="21" t="n"/>
      <c r="L3682" s="21" t="n"/>
      <c r="M3682" s="21" t="n"/>
      <c r="N3682" s="21" t="n"/>
    </row>
    <row r="3683" ht="14.25" customHeight="1" s="474">
      <c r="A3683" s="603" t="n"/>
      <c r="B3683" s="21" t="n"/>
      <c r="C3683" s="21" t="n"/>
      <c r="D3683" s="21" t="n"/>
      <c r="E3683" s="21" t="n"/>
      <c r="F3683" s="21" t="n"/>
      <c r="G3683" s="21" t="n"/>
      <c r="H3683" s="21" t="n"/>
      <c r="I3683" s="21" t="n"/>
      <c r="J3683" s="21" t="n"/>
      <c r="K3683" s="21" t="n"/>
      <c r="L3683" s="21" t="n"/>
      <c r="M3683" s="21" t="n"/>
      <c r="N3683" s="21" t="n"/>
    </row>
    <row r="3684" ht="14.25" customHeight="1" s="474">
      <c r="A3684" s="603" t="n"/>
      <c r="B3684" s="21" t="n"/>
      <c r="C3684" s="21" t="n"/>
      <c r="D3684" s="21" t="n"/>
      <c r="E3684" s="21" t="n"/>
      <c r="F3684" s="21" t="n"/>
      <c r="G3684" s="21" t="n"/>
      <c r="H3684" s="21" t="n"/>
      <c r="I3684" s="21" t="n"/>
      <c r="J3684" s="21" t="n"/>
      <c r="K3684" s="21" t="n"/>
      <c r="L3684" s="21" t="n"/>
      <c r="M3684" s="21" t="n"/>
      <c r="N3684" s="21" t="n"/>
    </row>
    <row r="3685" ht="14.25" customHeight="1" s="474">
      <c r="A3685" s="603" t="n"/>
      <c r="B3685" s="21" t="n"/>
      <c r="C3685" s="21" t="n"/>
      <c r="D3685" s="21" t="n"/>
      <c r="E3685" s="21" t="n"/>
      <c r="F3685" s="21" t="n"/>
      <c r="G3685" s="21" t="n"/>
      <c r="H3685" s="21" t="n"/>
      <c r="I3685" s="21" t="n"/>
      <c r="J3685" s="21" t="n"/>
      <c r="K3685" s="21" t="n"/>
      <c r="L3685" s="21" t="n"/>
      <c r="M3685" s="21" t="n"/>
      <c r="N3685" s="21" t="n"/>
    </row>
    <row r="3686" ht="14.25" customHeight="1" s="474">
      <c r="A3686" s="603" t="n"/>
      <c r="B3686" s="21" t="n"/>
      <c r="C3686" s="21" t="n"/>
      <c r="D3686" s="21" t="n"/>
      <c r="E3686" s="21" t="n"/>
      <c r="F3686" s="21" t="n"/>
      <c r="G3686" s="21" t="n"/>
      <c r="H3686" s="21" t="n"/>
      <c r="I3686" s="21" t="n"/>
      <c r="J3686" s="21" t="n"/>
      <c r="K3686" s="21" t="n"/>
      <c r="L3686" s="21" t="n"/>
      <c r="M3686" s="21" t="n"/>
      <c r="N3686" s="21" t="n"/>
    </row>
    <row r="3687" ht="14.25" customHeight="1" s="474">
      <c r="A3687" s="603" t="n"/>
      <c r="B3687" s="21" t="n"/>
      <c r="C3687" s="21" t="n"/>
      <c r="D3687" s="21" t="n"/>
      <c r="E3687" s="21" t="n"/>
      <c r="F3687" s="21" t="n"/>
      <c r="G3687" s="21" t="n"/>
      <c r="H3687" s="21" t="n"/>
      <c r="I3687" s="21" t="n"/>
      <c r="J3687" s="21" t="n"/>
      <c r="K3687" s="21" t="n"/>
      <c r="L3687" s="21" t="n"/>
      <c r="M3687" s="21" t="n"/>
      <c r="N3687" s="21" t="n"/>
    </row>
    <row r="3688" ht="14.25" customHeight="1" s="474">
      <c r="A3688" s="603" t="n"/>
      <c r="B3688" s="21" t="n"/>
      <c r="C3688" s="21" t="n"/>
      <c r="D3688" s="21" t="n"/>
      <c r="E3688" s="21" t="n"/>
      <c r="F3688" s="21" t="n"/>
      <c r="G3688" s="21" t="n"/>
      <c r="H3688" s="21" t="n"/>
      <c r="I3688" s="21" t="n"/>
      <c r="J3688" s="21" t="n"/>
      <c r="K3688" s="21" t="n"/>
      <c r="L3688" s="21" t="n"/>
      <c r="M3688" s="21" t="n"/>
      <c r="N3688" s="21" t="n"/>
    </row>
    <row r="3689" ht="14.25" customHeight="1" s="474">
      <c r="A3689" s="603" t="n"/>
      <c r="B3689" s="21" t="n"/>
      <c r="C3689" s="21" t="n"/>
      <c r="D3689" s="21" t="n"/>
      <c r="E3689" s="21" t="n"/>
      <c r="F3689" s="21" t="n"/>
      <c r="G3689" s="21" t="n"/>
      <c r="H3689" s="21" t="n"/>
      <c r="I3689" s="21" t="n"/>
      <c r="J3689" s="21" t="n"/>
      <c r="K3689" s="21" t="n"/>
      <c r="L3689" s="21" t="n"/>
      <c r="M3689" s="21" t="n"/>
      <c r="N3689" s="21" t="n"/>
    </row>
    <row r="3690" ht="14.25" customHeight="1" s="474">
      <c r="A3690" s="603" t="n"/>
      <c r="B3690" s="21" t="n"/>
      <c r="C3690" s="21" t="n"/>
      <c r="D3690" s="21" t="n"/>
      <c r="E3690" s="21" t="n"/>
      <c r="F3690" s="21" t="n"/>
      <c r="G3690" s="21" t="n"/>
      <c r="H3690" s="21" t="n"/>
      <c r="I3690" s="21" t="n"/>
      <c r="J3690" s="21" t="n"/>
      <c r="K3690" s="21" t="n"/>
      <c r="L3690" s="21" t="n"/>
      <c r="M3690" s="21" t="n"/>
      <c r="N3690" s="21" t="n"/>
    </row>
    <row r="3691" ht="14.25" customHeight="1" s="474">
      <c r="A3691" s="603" t="n"/>
      <c r="B3691" s="21" t="n"/>
      <c r="C3691" s="21" t="n"/>
      <c r="D3691" s="21" t="n"/>
      <c r="E3691" s="21" t="n"/>
      <c r="F3691" s="21" t="n"/>
      <c r="G3691" s="21" t="n"/>
      <c r="H3691" s="21" t="n"/>
      <c r="I3691" s="21" t="n"/>
      <c r="J3691" s="21" t="n"/>
      <c r="K3691" s="21" t="n"/>
      <c r="L3691" s="21" t="n"/>
      <c r="M3691" s="21" t="n"/>
      <c r="N3691" s="21" t="n"/>
    </row>
    <row r="3692" ht="14.25" customHeight="1" s="474">
      <c r="A3692" s="603" t="n"/>
      <c r="B3692" s="21" t="n"/>
      <c r="C3692" s="21" t="n"/>
      <c r="D3692" s="21" t="n"/>
      <c r="E3692" s="21" t="n"/>
      <c r="F3692" s="21" t="n"/>
      <c r="G3692" s="21" t="n"/>
      <c r="H3692" s="21" t="n"/>
      <c r="I3692" s="21" t="n"/>
      <c r="J3692" s="21" t="n"/>
      <c r="K3692" s="21" t="n"/>
      <c r="L3692" s="21" t="n"/>
      <c r="M3692" s="21" t="n"/>
      <c r="N3692" s="21" t="n"/>
    </row>
    <row r="3693" ht="14.25" customHeight="1" s="474">
      <c r="A3693" s="603" t="n"/>
      <c r="B3693" s="21" t="n"/>
      <c r="C3693" s="21" t="n"/>
      <c r="D3693" s="21" t="n"/>
      <c r="E3693" s="21" t="n"/>
      <c r="F3693" s="21" t="n"/>
      <c r="G3693" s="21" t="n"/>
      <c r="H3693" s="21" t="n"/>
      <c r="I3693" s="21" t="n"/>
      <c r="J3693" s="21" t="n"/>
      <c r="K3693" s="21" t="n"/>
      <c r="L3693" s="21" t="n"/>
      <c r="M3693" s="21" t="n"/>
      <c r="N3693" s="21" t="n"/>
    </row>
    <row r="3694" ht="14.25" customHeight="1" s="474">
      <c r="A3694" s="603" t="n"/>
      <c r="B3694" s="21" t="n"/>
      <c r="C3694" s="21" t="n"/>
      <c r="D3694" s="21" t="n"/>
      <c r="E3694" s="21" t="n"/>
      <c r="F3694" s="21" t="n"/>
      <c r="G3694" s="21" t="n"/>
      <c r="H3694" s="21" t="n"/>
      <c r="I3694" s="21" t="n"/>
      <c r="J3694" s="21" t="n"/>
      <c r="K3694" s="21" t="n"/>
      <c r="L3694" s="21" t="n"/>
      <c r="M3694" s="21" t="n"/>
      <c r="N3694" s="21" t="n"/>
    </row>
    <row r="3695" ht="14.25" customHeight="1" s="474">
      <c r="A3695" s="603" t="n"/>
      <c r="B3695" s="21" t="n"/>
      <c r="C3695" s="21" t="n"/>
      <c r="D3695" s="21" t="n"/>
      <c r="E3695" s="21" t="n"/>
      <c r="F3695" s="21" t="n"/>
      <c r="G3695" s="21" t="n"/>
      <c r="H3695" s="21" t="n"/>
      <c r="I3695" s="21" t="n"/>
      <c r="J3695" s="21" t="n"/>
      <c r="K3695" s="21" t="n"/>
      <c r="L3695" s="21" t="n"/>
      <c r="M3695" s="21" t="n"/>
      <c r="N3695" s="21" t="n"/>
    </row>
    <row r="3696" ht="14.25" customHeight="1" s="474">
      <c r="A3696" s="603" t="n"/>
      <c r="B3696" s="21" t="n"/>
      <c r="C3696" s="21" t="n"/>
      <c r="D3696" s="21" t="n"/>
      <c r="E3696" s="21" t="n"/>
      <c r="F3696" s="21" t="n"/>
      <c r="G3696" s="21" t="n"/>
      <c r="H3696" s="21" t="n"/>
      <c r="I3696" s="21" t="n"/>
      <c r="J3696" s="21" t="n"/>
      <c r="K3696" s="21" t="n"/>
      <c r="L3696" s="21" t="n"/>
      <c r="M3696" s="21" t="n"/>
      <c r="N3696" s="21" t="n"/>
    </row>
    <row r="3697" ht="14.25" customHeight="1" s="474">
      <c r="A3697" s="603" t="n"/>
      <c r="B3697" s="21" t="n"/>
      <c r="C3697" s="21" t="n"/>
      <c r="D3697" s="21" t="n"/>
      <c r="E3697" s="21" t="n"/>
      <c r="F3697" s="21" t="n"/>
      <c r="G3697" s="21" t="n"/>
      <c r="H3697" s="21" t="n"/>
      <c r="I3697" s="21" t="n"/>
      <c r="J3697" s="21" t="n"/>
      <c r="K3697" s="21" t="n"/>
      <c r="L3697" s="21" t="n"/>
      <c r="M3697" s="21" t="n"/>
      <c r="N3697" s="21" t="n"/>
    </row>
    <row r="3698" ht="14.25" customHeight="1" s="474">
      <c r="A3698" s="603" t="n"/>
      <c r="B3698" s="21" t="n"/>
      <c r="C3698" s="21" t="n"/>
      <c r="D3698" s="21" t="n"/>
      <c r="E3698" s="21" t="n"/>
      <c r="F3698" s="21" t="n"/>
      <c r="G3698" s="21" t="n"/>
      <c r="H3698" s="21" t="n"/>
      <c r="I3698" s="21" t="n"/>
      <c r="J3698" s="21" t="n"/>
      <c r="K3698" s="21" t="n"/>
      <c r="L3698" s="21" t="n"/>
      <c r="M3698" s="21" t="n"/>
      <c r="N3698" s="21" t="n"/>
    </row>
    <row r="3699" ht="14.25" customHeight="1" s="474">
      <c r="A3699" s="603" t="n"/>
      <c r="B3699" s="21" t="n"/>
      <c r="C3699" s="21" t="n"/>
      <c r="D3699" s="21" t="n"/>
      <c r="E3699" s="21" t="n"/>
      <c r="F3699" s="21" t="n"/>
      <c r="G3699" s="21" t="n"/>
      <c r="H3699" s="21" t="n"/>
      <c r="I3699" s="21" t="n"/>
      <c r="J3699" s="21" t="n"/>
      <c r="K3699" s="21" t="n"/>
      <c r="L3699" s="21" t="n"/>
      <c r="M3699" s="21" t="n"/>
      <c r="N3699" s="21" t="n"/>
    </row>
    <row r="3700" ht="14.25" customHeight="1" s="474">
      <c r="A3700" s="603" t="n"/>
      <c r="B3700" s="21" t="n"/>
      <c r="C3700" s="21" t="n"/>
      <c r="D3700" s="21" t="n"/>
      <c r="E3700" s="21" t="n"/>
      <c r="F3700" s="21" t="n"/>
      <c r="G3700" s="21" t="n"/>
      <c r="H3700" s="21" t="n"/>
      <c r="I3700" s="21" t="n"/>
      <c r="J3700" s="21" t="n"/>
      <c r="K3700" s="21" t="n"/>
      <c r="L3700" s="21" t="n"/>
      <c r="M3700" s="21" t="n"/>
      <c r="N3700" s="21" t="n"/>
    </row>
    <row r="3701" ht="14.25" customHeight="1" s="474">
      <c r="A3701" s="603" t="n"/>
      <c r="B3701" s="21" t="n"/>
      <c r="C3701" s="21" t="n"/>
      <c r="D3701" s="21" t="n"/>
      <c r="E3701" s="21" t="n"/>
      <c r="F3701" s="21" t="n"/>
      <c r="G3701" s="21" t="n"/>
      <c r="H3701" s="21" t="n"/>
      <c r="I3701" s="21" t="n"/>
      <c r="J3701" s="21" t="n"/>
      <c r="K3701" s="21" t="n"/>
      <c r="L3701" s="21" t="n"/>
      <c r="M3701" s="21" t="n"/>
      <c r="N3701" s="21" t="n"/>
    </row>
    <row r="3702" ht="14.25" customHeight="1" s="474">
      <c r="A3702" s="603" t="n"/>
      <c r="B3702" s="21" t="n"/>
      <c r="C3702" s="21" t="n"/>
      <c r="D3702" s="21" t="n"/>
      <c r="E3702" s="21" t="n"/>
      <c r="F3702" s="21" t="n"/>
      <c r="G3702" s="21" t="n"/>
      <c r="H3702" s="21" t="n"/>
      <c r="I3702" s="21" t="n"/>
      <c r="J3702" s="21" t="n"/>
      <c r="K3702" s="21" t="n"/>
      <c r="L3702" s="21" t="n"/>
      <c r="M3702" s="21" t="n"/>
      <c r="N3702" s="21" t="n"/>
    </row>
    <row r="3703" ht="14.25" customHeight="1" s="474">
      <c r="A3703" s="603" t="n"/>
      <c r="B3703" s="21" t="n"/>
      <c r="C3703" s="21" t="n"/>
      <c r="D3703" s="21" t="n"/>
      <c r="E3703" s="21" t="n"/>
      <c r="F3703" s="21" t="n"/>
      <c r="G3703" s="21" t="n"/>
      <c r="H3703" s="21" t="n"/>
      <c r="I3703" s="21" t="n"/>
      <c r="J3703" s="21" t="n"/>
      <c r="K3703" s="21" t="n"/>
      <c r="L3703" s="21" t="n"/>
      <c r="M3703" s="21" t="n"/>
      <c r="N3703" s="21" t="n"/>
    </row>
    <row r="3704" ht="14.25" customHeight="1" s="474">
      <c r="A3704" s="603" t="n"/>
      <c r="B3704" s="21" t="n"/>
      <c r="C3704" s="21" t="n"/>
      <c r="D3704" s="21" t="n"/>
      <c r="E3704" s="21" t="n"/>
      <c r="F3704" s="21" t="n"/>
      <c r="G3704" s="21" t="n"/>
      <c r="H3704" s="21" t="n"/>
      <c r="I3704" s="21" t="n"/>
      <c r="J3704" s="21" t="n"/>
      <c r="K3704" s="21" t="n"/>
      <c r="L3704" s="21" t="n"/>
      <c r="M3704" s="21" t="n"/>
      <c r="N3704" s="21" t="n"/>
    </row>
    <row r="3705" ht="14.25" customHeight="1" s="474">
      <c r="A3705" s="603" t="n"/>
      <c r="B3705" s="21" t="n"/>
      <c r="C3705" s="21" t="n"/>
      <c r="D3705" s="21" t="n"/>
      <c r="E3705" s="21" t="n"/>
      <c r="F3705" s="21" t="n"/>
      <c r="G3705" s="21" t="n"/>
      <c r="H3705" s="21" t="n"/>
      <c r="I3705" s="21" t="n"/>
      <c r="J3705" s="21" t="n"/>
      <c r="K3705" s="21" t="n"/>
      <c r="L3705" s="21" t="n"/>
      <c r="M3705" s="21" t="n"/>
      <c r="N3705" s="21" t="n"/>
    </row>
    <row r="3706" ht="14.25" customHeight="1" s="474">
      <c r="A3706" s="603" t="n"/>
      <c r="B3706" s="21" t="n"/>
      <c r="C3706" s="21" t="n"/>
      <c r="D3706" s="21" t="n"/>
      <c r="E3706" s="21" t="n"/>
      <c r="F3706" s="21" t="n"/>
      <c r="G3706" s="21" t="n"/>
      <c r="H3706" s="21" t="n"/>
      <c r="I3706" s="21" t="n"/>
      <c r="J3706" s="21" t="n"/>
      <c r="K3706" s="21" t="n"/>
      <c r="L3706" s="21" t="n"/>
      <c r="M3706" s="21" t="n"/>
      <c r="N3706" s="21" t="n"/>
    </row>
    <row r="3707" ht="14.25" customHeight="1" s="474">
      <c r="A3707" s="603" t="n"/>
      <c r="B3707" s="21" t="n"/>
      <c r="C3707" s="21" t="n"/>
      <c r="D3707" s="21" t="n"/>
      <c r="E3707" s="21" t="n"/>
      <c r="F3707" s="21" t="n"/>
      <c r="G3707" s="21" t="n"/>
      <c r="H3707" s="21" t="n"/>
      <c r="I3707" s="21" t="n"/>
      <c r="J3707" s="21" t="n"/>
      <c r="K3707" s="21" t="n"/>
      <c r="L3707" s="21" t="n"/>
      <c r="M3707" s="21" t="n"/>
      <c r="N3707" s="21" t="n"/>
    </row>
    <row r="3708" ht="14.25" customHeight="1" s="474">
      <c r="A3708" s="603" t="n"/>
      <c r="B3708" s="21" t="n"/>
      <c r="C3708" s="21" t="n"/>
      <c r="D3708" s="21" t="n"/>
      <c r="E3708" s="21" t="n"/>
      <c r="F3708" s="21" t="n"/>
      <c r="G3708" s="21" t="n"/>
      <c r="H3708" s="21" t="n"/>
      <c r="I3708" s="21" t="n"/>
      <c r="J3708" s="21" t="n"/>
      <c r="K3708" s="21" t="n"/>
      <c r="L3708" s="21" t="n"/>
      <c r="M3708" s="21" t="n"/>
      <c r="N3708" s="21" t="n"/>
    </row>
    <row r="3709" ht="14.25" customHeight="1" s="474">
      <c r="A3709" s="603" t="n"/>
      <c r="B3709" s="21" t="n"/>
      <c r="C3709" s="21" t="n"/>
      <c r="D3709" s="21" t="n"/>
      <c r="E3709" s="21" t="n"/>
      <c r="F3709" s="21" t="n"/>
      <c r="G3709" s="21" t="n"/>
      <c r="H3709" s="21" t="n"/>
      <c r="I3709" s="21" t="n"/>
      <c r="J3709" s="21" t="n"/>
      <c r="K3709" s="21" t="n"/>
      <c r="L3709" s="21" t="n"/>
      <c r="M3709" s="21" t="n"/>
      <c r="N3709" s="21" t="n"/>
    </row>
    <row r="3710" ht="14.25" customHeight="1" s="474">
      <c r="A3710" s="603" t="n"/>
      <c r="B3710" s="21" t="n"/>
      <c r="C3710" s="21" t="n"/>
      <c r="D3710" s="21" t="n"/>
      <c r="E3710" s="21" t="n"/>
      <c r="F3710" s="21" t="n"/>
      <c r="G3710" s="21" t="n"/>
      <c r="H3710" s="21" t="n"/>
      <c r="I3710" s="21" t="n"/>
      <c r="J3710" s="21" t="n"/>
      <c r="K3710" s="21" t="n"/>
      <c r="L3710" s="21" t="n"/>
      <c r="M3710" s="21" t="n"/>
      <c r="N3710" s="21" t="n"/>
    </row>
    <row r="3711" ht="14.25" customHeight="1" s="474">
      <c r="A3711" s="603" t="n"/>
      <c r="B3711" s="21" t="n"/>
      <c r="C3711" s="21" t="n"/>
      <c r="D3711" s="21" t="n"/>
      <c r="E3711" s="21" t="n"/>
      <c r="F3711" s="21" t="n"/>
      <c r="G3711" s="21" t="n"/>
      <c r="H3711" s="21" t="n"/>
      <c r="I3711" s="21" t="n"/>
      <c r="J3711" s="21" t="n"/>
      <c r="K3711" s="21" t="n"/>
      <c r="L3711" s="21" t="n"/>
      <c r="M3711" s="21" t="n"/>
      <c r="N3711" s="21" t="n"/>
    </row>
    <row r="3712" ht="14.25" customHeight="1" s="474">
      <c r="A3712" s="603" t="n"/>
      <c r="B3712" s="21" t="n"/>
      <c r="C3712" s="21" t="n"/>
      <c r="D3712" s="21" t="n"/>
      <c r="E3712" s="21" t="n"/>
      <c r="F3712" s="21" t="n"/>
      <c r="G3712" s="21" t="n"/>
      <c r="H3712" s="21" t="n"/>
      <c r="I3712" s="21" t="n"/>
      <c r="J3712" s="21" t="n"/>
      <c r="K3712" s="21" t="n"/>
      <c r="L3712" s="21" t="n"/>
      <c r="M3712" s="21" t="n"/>
      <c r="N3712" s="21" t="n"/>
    </row>
    <row r="3713" ht="14.25" customHeight="1" s="474">
      <c r="A3713" s="603" t="n"/>
      <c r="B3713" s="21" t="n"/>
      <c r="C3713" s="21" t="n"/>
      <c r="D3713" s="21" t="n"/>
      <c r="E3713" s="21" t="n"/>
      <c r="F3713" s="21" t="n"/>
      <c r="G3713" s="21" t="n"/>
      <c r="H3713" s="21" t="n"/>
      <c r="I3713" s="21" t="n"/>
      <c r="J3713" s="21" t="n"/>
      <c r="K3713" s="21" t="n"/>
      <c r="L3713" s="21" t="n"/>
      <c r="M3713" s="21" t="n"/>
      <c r="N3713" s="21" t="n"/>
    </row>
    <row r="3714" ht="14.25" customHeight="1" s="474">
      <c r="A3714" s="603" t="n"/>
      <c r="B3714" s="21" t="n"/>
      <c r="C3714" s="21" t="n"/>
      <c r="D3714" s="21" t="n"/>
      <c r="E3714" s="21" t="n"/>
      <c r="F3714" s="21" t="n"/>
      <c r="G3714" s="21" t="n"/>
      <c r="H3714" s="21" t="n"/>
      <c r="I3714" s="21" t="n"/>
      <c r="J3714" s="21" t="n"/>
      <c r="K3714" s="21" t="n"/>
      <c r="L3714" s="21" t="n"/>
      <c r="M3714" s="21" t="n"/>
      <c r="N3714" s="21" t="n"/>
    </row>
    <row r="3715" ht="14.25" customHeight="1" s="474">
      <c r="A3715" s="603" t="n"/>
      <c r="B3715" s="21" t="n"/>
      <c r="C3715" s="21" t="n"/>
      <c r="D3715" s="21" t="n"/>
      <c r="E3715" s="21" t="n"/>
      <c r="F3715" s="21" t="n"/>
      <c r="G3715" s="21" t="n"/>
      <c r="H3715" s="21" t="n"/>
      <c r="I3715" s="21" t="n"/>
      <c r="J3715" s="21" t="n"/>
      <c r="K3715" s="21" t="n"/>
      <c r="L3715" s="21" t="n"/>
      <c r="M3715" s="21" t="n"/>
      <c r="N3715" s="21" t="n"/>
    </row>
    <row r="3716" ht="14.25" customHeight="1" s="474">
      <c r="A3716" s="603" t="n"/>
      <c r="B3716" s="21" t="n"/>
      <c r="C3716" s="21" t="n"/>
      <c r="D3716" s="21" t="n"/>
      <c r="E3716" s="21" t="n"/>
      <c r="F3716" s="21" t="n"/>
      <c r="G3716" s="21" t="n"/>
      <c r="H3716" s="21" t="n"/>
      <c r="I3716" s="21" t="n"/>
      <c r="J3716" s="21" t="n"/>
      <c r="K3716" s="21" t="n"/>
      <c r="L3716" s="21" t="n"/>
      <c r="M3716" s="21" t="n"/>
      <c r="N3716" s="21" t="n"/>
    </row>
    <row r="3717" ht="14.25" customHeight="1" s="474">
      <c r="A3717" s="603" t="n"/>
      <c r="B3717" s="21" t="n"/>
      <c r="C3717" s="21" t="n"/>
      <c r="D3717" s="21" t="n"/>
      <c r="E3717" s="21" t="n"/>
      <c r="F3717" s="21" t="n"/>
      <c r="G3717" s="21" t="n"/>
      <c r="H3717" s="21" t="n"/>
      <c r="I3717" s="21" t="n"/>
      <c r="J3717" s="21" t="n"/>
      <c r="K3717" s="21" t="n"/>
      <c r="L3717" s="21" t="n"/>
      <c r="M3717" s="21" t="n"/>
      <c r="N3717" s="21" t="n"/>
    </row>
    <row r="3718" ht="14.25" customHeight="1" s="474">
      <c r="A3718" s="603" t="n"/>
      <c r="B3718" s="21" t="n"/>
      <c r="C3718" s="21" t="n"/>
      <c r="D3718" s="21" t="n"/>
      <c r="E3718" s="21" t="n"/>
      <c r="F3718" s="21" t="n"/>
      <c r="G3718" s="21" t="n"/>
      <c r="H3718" s="21" t="n"/>
      <c r="I3718" s="21" t="n"/>
      <c r="J3718" s="21" t="n"/>
      <c r="K3718" s="21" t="n"/>
      <c r="L3718" s="21" t="n"/>
      <c r="M3718" s="21" t="n"/>
      <c r="N3718" s="21" t="n"/>
    </row>
    <row r="3719" ht="14.25" customHeight="1" s="474">
      <c r="A3719" s="603" t="n"/>
      <c r="B3719" s="21" t="n"/>
      <c r="C3719" s="21" t="n"/>
      <c r="D3719" s="21" t="n"/>
      <c r="E3719" s="21" t="n"/>
      <c r="F3719" s="21" t="n"/>
      <c r="G3719" s="21" t="n"/>
      <c r="H3719" s="21" t="n"/>
      <c r="I3719" s="21" t="n"/>
      <c r="J3719" s="21" t="n"/>
      <c r="K3719" s="21" t="n"/>
      <c r="L3719" s="21" t="n"/>
      <c r="M3719" s="21" t="n"/>
      <c r="N3719" s="21" t="n"/>
    </row>
    <row r="3720" ht="14.25" customHeight="1" s="474">
      <c r="A3720" s="603" t="n"/>
      <c r="B3720" s="21" t="n"/>
      <c r="C3720" s="21" t="n"/>
      <c r="D3720" s="21" t="n"/>
      <c r="E3720" s="21" t="n"/>
      <c r="F3720" s="21" t="n"/>
      <c r="G3720" s="21" t="n"/>
      <c r="H3720" s="21" t="n"/>
      <c r="I3720" s="21" t="n"/>
      <c r="J3720" s="21" t="n"/>
      <c r="K3720" s="21" t="n"/>
      <c r="L3720" s="21" t="n"/>
      <c r="M3720" s="21" t="n"/>
      <c r="N3720" s="21" t="n"/>
    </row>
    <row r="3721" ht="14.25" customHeight="1" s="474">
      <c r="A3721" s="603" t="n"/>
      <c r="B3721" s="21" t="n"/>
      <c r="C3721" s="21" t="n"/>
      <c r="D3721" s="21" t="n"/>
      <c r="E3721" s="21" t="n"/>
      <c r="F3721" s="21" t="n"/>
      <c r="G3721" s="21" t="n"/>
      <c r="H3721" s="21" t="n"/>
      <c r="I3721" s="21" t="n"/>
      <c r="J3721" s="21" t="n"/>
      <c r="K3721" s="21" t="n"/>
      <c r="L3721" s="21" t="n"/>
      <c r="M3721" s="21" t="n"/>
      <c r="N3721" s="21" t="n"/>
    </row>
    <row r="3722" ht="14.25" customHeight="1" s="474">
      <c r="A3722" s="603" t="n"/>
      <c r="B3722" s="21" t="n"/>
      <c r="C3722" s="21" t="n"/>
      <c r="D3722" s="21" t="n"/>
      <c r="E3722" s="21" t="n"/>
      <c r="F3722" s="21" t="n"/>
      <c r="G3722" s="21" t="n"/>
      <c r="H3722" s="21" t="n"/>
      <c r="I3722" s="21" t="n"/>
      <c r="J3722" s="21" t="n"/>
      <c r="K3722" s="21" t="n"/>
      <c r="L3722" s="21" t="n"/>
      <c r="M3722" s="21" t="n"/>
      <c r="N3722" s="21" t="n"/>
    </row>
    <row r="3723" ht="14.25" customHeight="1" s="474">
      <c r="A3723" s="603" t="n"/>
      <c r="B3723" s="21" t="n"/>
      <c r="C3723" s="21" t="n"/>
      <c r="D3723" s="21" t="n"/>
      <c r="E3723" s="21" t="n"/>
      <c r="F3723" s="21" t="n"/>
      <c r="G3723" s="21" t="n"/>
      <c r="H3723" s="21" t="n"/>
      <c r="I3723" s="21" t="n"/>
      <c r="J3723" s="21" t="n"/>
      <c r="K3723" s="21" t="n"/>
      <c r="L3723" s="21" t="n"/>
      <c r="M3723" s="21" t="n"/>
      <c r="N3723" s="21" t="n"/>
    </row>
    <row r="3724" ht="14.25" customHeight="1" s="474">
      <c r="A3724" s="603" t="n"/>
      <c r="B3724" s="21" t="n"/>
      <c r="C3724" s="21" t="n"/>
      <c r="D3724" s="21" t="n"/>
      <c r="E3724" s="21" t="n"/>
      <c r="F3724" s="21" t="n"/>
      <c r="G3724" s="21" t="n"/>
      <c r="H3724" s="21" t="n"/>
      <c r="I3724" s="21" t="n"/>
      <c r="J3724" s="21" t="n"/>
      <c r="K3724" s="21" t="n"/>
      <c r="L3724" s="21" t="n"/>
      <c r="M3724" s="21" t="n"/>
      <c r="N3724" s="21" t="n"/>
    </row>
    <row r="3725" ht="14.25" customHeight="1" s="474">
      <c r="A3725" s="603" t="n"/>
      <c r="B3725" s="21" t="n"/>
      <c r="C3725" s="21" t="n"/>
      <c r="D3725" s="21" t="n"/>
      <c r="E3725" s="21" t="n"/>
      <c r="F3725" s="21" t="n"/>
      <c r="G3725" s="21" t="n"/>
      <c r="H3725" s="21" t="n"/>
      <c r="I3725" s="21" t="n"/>
      <c r="J3725" s="21" t="n"/>
      <c r="K3725" s="21" t="n"/>
      <c r="L3725" s="21" t="n"/>
      <c r="M3725" s="21" t="n"/>
      <c r="N3725" s="21" t="n"/>
    </row>
    <row r="3726" ht="14.25" customHeight="1" s="474">
      <c r="A3726" s="603" t="n"/>
      <c r="B3726" s="21" t="n"/>
      <c r="C3726" s="21" t="n"/>
      <c r="D3726" s="21" t="n"/>
      <c r="E3726" s="21" t="n"/>
      <c r="F3726" s="21" t="n"/>
      <c r="G3726" s="21" t="n"/>
      <c r="H3726" s="21" t="n"/>
      <c r="I3726" s="21" t="n"/>
      <c r="J3726" s="21" t="n"/>
      <c r="K3726" s="21" t="n"/>
      <c r="L3726" s="21" t="n"/>
      <c r="M3726" s="21" t="n"/>
      <c r="N3726" s="21" t="n"/>
    </row>
    <row r="3727" ht="14.25" customHeight="1" s="474">
      <c r="A3727" s="603" t="n"/>
      <c r="B3727" s="21" t="n"/>
      <c r="C3727" s="21" t="n"/>
      <c r="D3727" s="21" t="n"/>
      <c r="E3727" s="21" t="n"/>
      <c r="F3727" s="21" t="n"/>
      <c r="G3727" s="21" t="n"/>
      <c r="H3727" s="21" t="n"/>
      <c r="I3727" s="21" t="n"/>
      <c r="J3727" s="21" t="n"/>
      <c r="K3727" s="21" t="n"/>
      <c r="L3727" s="21" t="n"/>
      <c r="M3727" s="21" t="n"/>
      <c r="N3727" s="21" t="n"/>
    </row>
    <row r="3728" ht="14.25" customHeight="1" s="474">
      <c r="A3728" s="603" t="n"/>
      <c r="B3728" s="21" t="n"/>
      <c r="C3728" s="21" t="n"/>
      <c r="D3728" s="21" t="n"/>
      <c r="E3728" s="21" t="n"/>
      <c r="F3728" s="21" t="n"/>
      <c r="G3728" s="21" t="n"/>
      <c r="H3728" s="21" t="n"/>
      <c r="I3728" s="21" t="n"/>
      <c r="J3728" s="21" t="n"/>
      <c r="K3728" s="21" t="n"/>
      <c r="L3728" s="21" t="n"/>
      <c r="M3728" s="21" t="n"/>
      <c r="N3728" s="21" t="n"/>
    </row>
    <row r="3729" ht="14.25" customHeight="1" s="474">
      <c r="A3729" s="603" t="n"/>
      <c r="B3729" s="21" t="n"/>
      <c r="C3729" s="21" t="n"/>
      <c r="D3729" s="21" t="n"/>
      <c r="E3729" s="21" t="n"/>
      <c r="F3729" s="21" t="n"/>
      <c r="G3729" s="21" t="n"/>
      <c r="H3729" s="21" t="n"/>
      <c r="I3729" s="21" t="n"/>
      <c r="J3729" s="21" t="n"/>
      <c r="K3729" s="21" t="n"/>
      <c r="L3729" s="21" t="n"/>
      <c r="M3729" s="21" t="n"/>
      <c r="N3729" s="21" t="n"/>
    </row>
    <row r="3730" ht="14.25" customHeight="1" s="474">
      <c r="A3730" s="603" t="n"/>
      <c r="B3730" s="21" t="n"/>
      <c r="C3730" s="21" t="n"/>
      <c r="D3730" s="21" t="n"/>
      <c r="E3730" s="21" t="n"/>
      <c r="F3730" s="21" t="n"/>
      <c r="G3730" s="21" t="n"/>
      <c r="H3730" s="21" t="n"/>
      <c r="I3730" s="21" t="n"/>
      <c r="J3730" s="21" t="n"/>
      <c r="K3730" s="21" t="n"/>
      <c r="L3730" s="21" t="n"/>
      <c r="M3730" s="21" t="n"/>
      <c r="N3730" s="21" t="n"/>
    </row>
    <row r="3731" ht="14.25" customHeight="1" s="474">
      <c r="A3731" s="603" t="n"/>
      <c r="B3731" s="21" t="n"/>
      <c r="C3731" s="21" t="n"/>
      <c r="D3731" s="21" t="n"/>
      <c r="E3731" s="21" t="n"/>
      <c r="F3731" s="21" t="n"/>
      <c r="G3731" s="21" t="n"/>
      <c r="H3731" s="21" t="n"/>
      <c r="I3731" s="21" t="n"/>
      <c r="J3731" s="21" t="n"/>
      <c r="K3731" s="21" t="n"/>
      <c r="L3731" s="21" t="n"/>
      <c r="M3731" s="21" t="n"/>
      <c r="N3731" s="21" t="n"/>
    </row>
    <row r="3732" ht="14.25" customHeight="1" s="474">
      <c r="A3732" s="603" t="n"/>
      <c r="B3732" s="21" t="n"/>
      <c r="C3732" s="21" t="n"/>
      <c r="D3732" s="21" t="n"/>
      <c r="E3732" s="21" t="n"/>
      <c r="F3732" s="21" t="n"/>
      <c r="G3732" s="21" t="n"/>
      <c r="H3732" s="21" t="n"/>
      <c r="I3732" s="21" t="n"/>
      <c r="J3732" s="21" t="n"/>
      <c r="K3732" s="21" t="n"/>
      <c r="L3732" s="21" t="n"/>
      <c r="M3732" s="21" t="n"/>
      <c r="N3732" s="21" t="n"/>
    </row>
    <row r="3733" ht="14.25" customHeight="1" s="474">
      <c r="A3733" s="603" t="n"/>
      <c r="B3733" s="21" t="n"/>
      <c r="C3733" s="21" t="n"/>
      <c r="D3733" s="21" t="n"/>
      <c r="E3733" s="21" t="n"/>
      <c r="F3733" s="21" t="n"/>
      <c r="G3733" s="21" t="n"/>
      <c r="H3733" s="21" t="n"/>
      <c r="I3733" s="21" t="n"/>
      <c r="J3733" s="21" t="n"/>
      <c r="K3733" s="21" t="n"/>
      <c r="L3733" s="21" t="n"/>
      <c r="M3733" s="21" t="n"/>
      <c r="N3733" s="21" t="n"/>
    </row>
    <row r="3734" ht="14.25" customHeight="1" s="474">
      <c r="A3734" s="603" t="n"/>
      <c r="B3734" s="21" t="n"/>
      <c r="C3734" s="21" t="n"/>
      <c r="D3734" s="21" t="n"/>
      <c r="E3734" s="21" t="n"/>
      <c r="F3734" s="21" t="n"/>
      <c r="G3734" s="21" t="n"/>
      <c r="H3734" s="21" t="n"/>
      <c r="I3734" s="21" t="n"/>
      <c r="J3734" s="21" t="n"/>
      <c r="K3734" s="21" t="n"/>
      <c r="L3734" s="21" t="n"/>
      <c r="M3734" s="21" t="n"/>
      <c r="N3734" s="21" t="n"/>
    </row>
    <row r="3735" ht="14.25" customHeight="1" s="474">
      <c r="A3735" s="603" t="n"/>
      <c r="B3735" s="21" t="n"/>
      <c r="C3735" s="21" t="n"/>
      <c r="D3735" s="21" t="n"/>
      <c r="E3735" s="21" t="n"/>
      <c r="F3735" s="21" t="n"/>
      <c r="G3735" s="21" t="n"/>
      <c r="H3735" s="21" t="n"/>
      <c r="I3735" s="21" t="n"/>
      <c r="J3735" s="21" t="n"/>
      <c r="K3735" s="21" t="n"/>
      <c r="L3735" s="21" t="n"/>
      <c r="M3735" s="21" t="n"/>
      <c r="N3735" s="21" t="n"/>
    </row>
    <row r="3736" ht="14.25" customHeight="1" s="474">
      <c r="A3736" s="603" t="n"/>
      <c r="B3736" s="21" t="n"/>
      <c r="C3736" s="21" t="n"/>
      <c r="D3736" s="21" t="n"/>
      <c r="E3736" s="21" t="n"/>
      <c r="F3736" s="21" t="n"/>
      <c r="G3736" s="21" t="n"/>
      <c r="H3736" s="21" t="n"/>
      <c r="I3736" s="21" t="n"/>
      <c r="J3736" s="21" t="n"/>
      <c r="K3736" s="21" t="n"/>
      <c r="L3736" s="21" t="n"/>
      <c r="M3736" s="21" t="n"/>
      <c r="N3736" s="21" t="n"/>
    </row>
    <row r="3737" ht="14.25" customHeight="1" s="474">
      <c r="A3737" s="603" t="n"/>
      <c r="B3737" s="21" t="n"/>
      <c r="C3737" s="21" t="n"/>
      <c r="D3737" s="21" t="n"/>
      <c r="E3737" s="21" t="n"/>
      <c r="F3737" s="21" t="n"/>
      <c r="G3737" s="21" t="n"/>
      <c r="H3737" s="21" t="n"/>
      <c r="I3737" s="21" t="n"/>
      <c r="J3737" s="21" t="n"/>
      <c r="K3737" s="21" t="n"/>
      <c r="L3737" s="21" t="n"/>
      <c r="M3737" s="21" t="n"/>
      <c r="N3737" s="21" t="n"/>
    </row>
    <row r="3738" ht="14.25" customHeight="1" s="474">
      <c r="A3738" s="603" t="n"/>
      <c r="B3738" s="21" t="n"/>
      <c r="C3738" s="21" t="n"/>
      <c r="D3738" s="21" t="n"/>
      <c r="E3738" s="21" t="n"/>
      <c r="F3738" s="21" t="n"/>
      <c r="G3738" s="21" t="n"/>
      <c r="H3738" s="21" t="n"/>
      <c r="I3738" s="21" t="n"/>
      <c r="J3738" s="21" t="n"/>
      <c r="K3738" s="21" t="n"/>
      <c r="L3738" s="21" t="n"/>
      <c r="M3738" s="21" t="n"/>
      <c r="N3738" s="21" t="n"/>
    </row>
    <row r="3739" ht="14.25" customHeight="1" s="474">
      <c r="A3739" s="603" t="n"/>
      <c r="B3739" s="21" t="n"/>
      <c r="C3739" s="21" t="n"/>
      <c r="D3739" s="21" t="n"/>
      <c r="E3739" s="21" t="n"/>
      <c r="F3739" s="21" t="n"/>
      <c r="G3739" s="21" t="n"/>
      <c r="H3739" s="21" t="n"/>
      <c r="I3739" s="21" t="n"/>
      <c r="J3739" s="21" t="n"/>
      <c r="K3739" s="21" t="n"/>
      <c r="L3739" s="21" t="n"/>
      <c r="M3739" s="21" t="n"/>
      <c r="N3739" s="21" t="n"/>
    </row>
    <row r="3740" ht="14.25" customHeight="1" s="474">
      <c r="A3740" s="603" t="n"/>
      <c r="B3740" s="21" t="n"/>
      <c r="C3740" s="21" t="n"/>
      <c r="D3740" s="21" t="n"/>
      <c r="E3740" s="21" t="n"/>
      <c r="F3740" s="21" t="n"/>
      <c r="G3740" s="21" t="n"/>
      <c r="H3740" s="21" t="n"/>
      <c r="I3740" s="21" t="n"/>
      <c r="J3740" s="21" t="n"/>
      <c r="K3740" s="21" t="n"/>
      <c r="L3740" s="21" t="n"/>
      <c r="M3740" s="21" t="n"/>
      <c r="N3740" s="21" t="n"/>
    </row>
    <row r="3741" ht="14.25" customHeight="1" s="474">
      <c r="A3741" s="603" t="n"/>
      <c r="B3741" s="21" t="n"/>
      <c r="C3741" s="21" t="n"/>
      <c r="D3741" s="21" t="n"/>
      <c r="E3741" s="21" t="n"/>
      <c r="F3741" s="21" t="n"/>
      <c r="G3741" s="21" t="n"/>
      <c r="H3741" s="21" t="n"/>
      <c r="I3741" s="21" t="n"/>
      <c r="J3741" s="21" t="n"/>
      <c r="K3741" s="21" t="n"/>
      <c r="L3741" s="21" t="n"/>
      <c r="M3741" s="21" t="n"/>
      <c r="N3741" s="21" t="n"/>
    </row>
    <row r="3742" ht="14.25" customHeight="1" s="474">
      <c r="A3742" s="603" t="n"/>
      <c r="B3742" s="21" t="n"/>
      <c r="C3742" s="21" t="n"/>
      <c r="D3742" s="21" t="n"/>
      <c r="E3742" s="21" t="n"/>
      <c r="F3742" s="21" t="n"/>
      <c r="G3742" s="21" t="n"/>
      <c r="H3742" s="21" t="n"/>
      <c r="I3742" s="21" t="n"/>
      <c r="J3742" s="21" t="n"/>
      <c r="K3742" s="21" t="n"/>
      <c r="L3742" s="21" t="n"/>
      <c r="M3742" s="21" t="n"/>
      <c r="N3742" s="21" t="n"/>
    </row>
    <row r="3743" ht="14.25" customHeight="1" s="474">
      <c r="A3743" s="603" t="n"/>
      <c r="B3743" s="21" t="n"/>
      <c r="C3743" s="21" t="n"/>
      <c r="D3743" s="21" t="n"/>
      <c r="E3743" s="21" t="n"/>
      <c r="F3743" s="21" t="n"/>
      <c r="G3743" s="21" t="n"/>
      <c r="H3743" s="21" t="n"/>
      <c r="I3743" s="21" t="n"/>
      <c r="J3743" s="21" t="n"/>
      <c r="K3743" s="21" t="n"/>
      <c r="L3743" s="21" t="n"/>
      <c r="M3743" s="21" t="n"/>
      <c r="N3743" s="21" t="n"/>
    </row>
    <row r="3744" ht="14.25" customHeight="1" s="474">
      <c r="A3744" s="603" t="n"/>
      <c r="B3744" s="21" t="n"/>
      <c r="C3744" s="21" t="n"/>
      <c r="D3744" s="21" t="n"/>
      <c r="E3744" s="21" t="n"/>
      <c r="F3744" s="21" t="n"/>
      <c r="G3744" s="21" t="n"/>
      <c r="H3744" s="21" t="n"/>
      <c r="I3744" s="21" t="n"/>
      <c r="J3744" s="21" t="n"/>
      <c r="K3744" s="21" t="n"/>
      <c r="L3744" s="21" t="n"/>
      <c r="M3744" s="21" t="n"/>
      <c r="N3744" s="21" t="n"/>
    </row>
    <row r="3745" ht="14.25" customHeight="1" s="474">
      <c r="A3745" s="603" t="n"/>
      <c r="B3745" s="21" t="n"/>
      <c r="C3745" s="21" t="n"/>
      <c r="D3745" s="21" t="n"/>
      <c r="E3745" s="21" t="n"/>
      <c r="F3745" s="21" t="n"/>
      <c r="G3745" s="21" t="n"/>
      <c r="H3745" s="21" t="n"/>
      <c r="I3745" s="21" t="n"/>
      <c r="J3745" s="21" t="n"/>
      <c r="K3745" s="21" t="n"/>
      <c r="L3745" s="21" t="n"/>
      <c r="M3745" s="21" t="n"/>
      <c r="N3745" s="21" t="n"/>
    </row>
    <row r="3746" ht="14.25" customHeight="1" s="474">
      <c r="A3746" s="603" t="n"/>
      <c r="B3746" s="21" t="n"/>
      <c r="C3746" s="21" t="n"/>
      <c r="D3746" s="21" t="n"/>
      <c r="E3746" s="21" t="n"/>
      <c r="F3746" s="21" t="n"/>
      <c r="G3746" s="21" t="n"/>
      <c r="H3746" s="21" t="n"/>
      <c r="I3746" s="21" t="n"/>
      <c r="J3746" s="21" t="n"/>
      <c r="K3746" s="21" t="n"/>
      <c r="L3746" s="21" t="n"/>
      <c r="M3746" s="21" t="n"/>
      <c r="N3746" s="21" t="n"/>
    </row>
    <row r="3747" ht="14.25" customHeight="1" s="474">
      <c r="A3747" s="603" t="n"/>
      <c r="B3747" s="21" t="n"/>
      <c r="C3747" s="21" t="n"/>
      <c r="D3747" s="21" t="n"/>
      <c r="E3747" s="21" t="n"/>
      <c r="F3747" s="21" t="n"/>
      <c r="G3747" s="21" t="n"/>
      <c r="H3747" s="21" t="n"/>
      <c r="I3747" s="21" t="n"/>
      <c r="J3747" s="21" t="n"/>
      <c r="K3747" s="21" t="n"/>
      <c r="L3747" s="21" t="n"/>
      <c r="M3747" s="21" t="n"/>
      <c r="N3747" s="21" t="n"/>
    </row>
    <row r="3748" ht="14.25" customHeight="1" s="474">
      <c r="A3748" s="603" t="n"/>
      <c r="B3748" s="21" t="n"/>
      <c r="C3748" s="21" t="n"/>
      <c r="D3748" s="21" t="n"/>
      <c r="E3748" s="21" t="n"/>
      <c r="F3748" s="21" t="n"/>
      <c r="G3748" s="21" t="n"/>
      <c r="H3748" s="21" t="n"/>
      <c r="I3748" s="21" t="n"/>
      <c r="J3748" s="21" t="n"/>
      <c r="K3748" s="21" t="n"/>
      <c r="L3748" s="21" t="n"/>
      <c r="M3748" s="21" t="n"/>
      <c r="N3748" s="21" t="n"/>
    </row>
    <row r="3749" ht="14.25" customHeight="1" s="474">
      <c r="A3749" s="603" t="n"/>
      <c r="B3749" s="21" t="n"/>
      <c r="C3749" s="21" t="n"/>
      <c r="D3749" s="21" t="n"/>
      <c r="E3749" s="21" t="n"/>
      <c r="F3749" s="21" t="n"/>
      <c r="G3749" s="21" t="n"/>
      <c r="H3749" s="21" t="n"/>
      <c r="I3749" s="21" t="n"/>
      <c r="J3749" s="21" t="n"/>
      <c r="K3749" s="21" t="n"/>
      <c r="L3749" s="21" t="n"/>
      <c r="M3749" s="21" t="n"/>
      <c r="N3749" s="21" t="n"/>
    </row>
    <row r="3750" ht="14.25" customHeight="1" s="474">
      <c r="A3750" s="603" t="n"/>
      <c r="B3750" s="21" t="n"/>
      <c r="C3750" s="21" t="n"/>
      <c r="D3750" s="21" t="n"/>
      <c r="E3750" s="21" t="n"/>
      <c r="F3750" s="21" t="n"/>
      <c r="G3750" s="21" t="n"/>
      <c r="H3750" s="21" t="n"/>
      <c r="I3750" s="21" t="n"/>
      <c r="J3750" s="21" t="n"/>
      <c r="K3750" s="21" t="n"/>
      <c r="L3750" s="21" t="n"/>
      <c r="M3750" s="21" t="n"/>
      <c r="N3750" s="21" t="n"/>
    </row>
    <row r="3751" ht="14.25" customHeight="1" s="474">
      <c r="A3751" s="603" t="n"/>
      <c r="B3751" s="21" t="n"/>
      <c r="C3751" s="21" t="n"/>
      <c r="D3751" s="21" t="n"/>
      <c r="E3751" s="21" t="n"/>
      <c r="F3751" s="21" t="n"/>
      <c r="G3751" s="21" t="n"/>
      <c r="H3751" s="21" t="n"/>
      <c r="I3751" s="21" t="n"/>
      <c r="J3751" s="21" t="n"/>
      <c r="K3751" s="21" t="n"/>
      <c r="L3751" s="21" t="n"/>
      <c r="M3751" s="21" t="n"/>
      <c r="N3751" s="21" t="n"/>
    </row>
    <row r="3752" ht="14.25" customHeight="1" s="474">
      <c r="A3752" s="603" t="n"/>
      <c r="B3752" s="21" t="n"/>
      <c r="C3752" s="21" t="n"/>
      <c r="D3752" s="21" t="n"/>
      <c r="E3752" s="21" t="n"/>
      <c r="F3752" s="21" t="n"/>
      <c r="G3752" s="21" t="n"/>
      <c r="H3752" s="21" t="n"/>
      <c r="I3752" s="21" t="n"/>
      <c r="J3752" s="21" t="n"/>
      <c r="K3752" s="21" t="n"/>
      <c r="L3752" s="21" t="n"/>
      <c r="M3752" s="21" t="n"/>
      <c r="N3752" s="21" t="n"/>
    </row>
    <row r="3753" ht="14.25" customHeight="1" s="474">
      <c r="A3753" s="603" t="n"/>
      <c r="B3753" s="21" t="n"/>
      <c r="C3753" s="21" t="n"/>
      <c r="D3753" s="21" t="n"/>
      <c r="E3753" s="21" t="n"/>
      <c r="F3753" s="21" t="n"/>
      <c r="G3753" s="21" t="n"/>
      <c r="H3753" s="21" t="n"/>
      <c r="I3753" s="21" t="n"/>
      <c r="J3753" s="21" t="n"/>
      <c r="K3753" s="21" t="n"/>
      <c r="L3753" s="21" t="n"/>
      <c r="M3753" s="21" t="n"/>
      <c r="N3753" s="21" t="n"/>
    </row>
    <row r="3754" ht="14.25" customHeight="1" s="474">
      <c r="A3754" s="603" t="n"/>
      <c r="B3754" s="21" t="n"/>
      <c r="C3754" s="21" t="n"/>
      <c r="D3754" s="21" t="n"/>
      <c r="E3754" s="21" t="n"/>
      <c r="F3754" s="21" t="n"/>
      <c r="G3754" s="21" t="n"/>
      <c r="H3754" s="21" t="n"/>
      <c r="I3754" s="21" t="n"/>
      <c r="J3754" s="21" t="n"/>
      <c r="K3754" s="21" t="n"/>
      <c r="L3754" s="21" t="n"/>
      <c r="M3754" s="21" t="n"/>
      <c r="N3754" s="21" t="n"/>
    </row>
    <row r="3755" ht="14.25" customHeight="1" s="474">
      <c r="A3755" s="603" t="n"/>
      <c r="B3755" s="21" t="n"/>
      <c r="C3755" s="21" t="n"/>
      <c r="D3755" s="21" t="n"/>
      <c r="E3755" s="21" t="n"/>
      <c r="F3755" s="21" t="n"/>
      <c r="G3755" s="21" t="n"/>
      <c r="H3755" s="21" t="n"/>
      <c r="I3755" s="21" t="n"/>
      <c r="J3755" s="21" t="n"/>
      <c r="K3755" s="21" t="n"/>
      <c r="L3755" s="21" t="n"/>
      <c r="M3755" s="21" t="n"/>
      <c r="N3755" s="21" t="n"/>
    </row>
    <row r="3756" ht="14.25" customHeight="1" s="474">
      <c r="A3756" s="603" t="n"/>
      <c r="B3756" s="21" t="n"/>
      <c r="C3756" s="21" t="n"/>
      <c r="D3756" s="21" t="n"/>
      <c r="E3756" s="21" t="n"/>
      <c r="F3756" s="21" t="n"/>
      <c r="G3756" s="21" t="n"/>
      <c r="H3756" s="21" t="n"/>
      <c r="I3756" s="21" t="n"/>
      <c r="J3756" s="21" t="n"/>
      <c r="K3756" s="21" t="n"/>
      <c r="L3756" s="21" t="n"/>
      <c r="M3756" s="21" t="n"/>
      <c r="N3756" s="21" t="n"/>
    </row>
    <row r="3757" ht="14.25" customHeight="1" s="474">
      <c r="A3757" s="603" t="n"/>
      <c r="B3757" s="21" t="n"/>
      <c r="C3757" s="21" t="n"/>
      <c r="D3757" s="21" t="n"/>
      <c r="E3757" s="21" t="n"/>
      <c r="F3757" s="21" t="n"/>
      <c r="G3757" s="21" t="n"/>
      <c r="H3757" s="21" t="n"/>
      <c r="I3757" s="21" t="n"/>
      <c r="J3757" s="21" t="n"/>
      <c r="K3757" s="21" t="n"/>
      <c r="L3757" s="21" t="n"/>
      <c r="M3757" s="21" t="n"/>
      <c r="N3757" s="21" t="n"/>
    </row>
    <row r="3758" ht="14.25" customHeight="1" s="474">
      <c r="A3758" s="603" t="n"/>
      <c r="B3758" s="21" t="n"/>
      <c r="C3758" s="21" t="n"/>
      <c r="D3758" s="21" t="n"/>
      <c r="E3758" s="21" t="n"/>
      <c r="F3758" s="21" t="n"/>
      <c r="G3758" s="21" t="n"/>
      <c r="H3758" s="21" t="n"/>
      <c r="I3758" s="21" t="n"/>
      <c r="J3758" s="21" t="n"/>
      <c r="K3758" s="21" t="n"/>
      <c r="L3758" s="21" t="n"/>
      <c r="M3758" s="21" t="n"/>
      <c r="N3758" s="21" t="n"/>
    </row>
    <row r="3759" ht="14.25" customHeight="1" s="474">
      <c r="A3759" s="603" t="n"/>
      <c r="B3759" s="21" t="n"/>
      <c r="C3759" s="21" t="n"/>
      <c r="D3759" s="21" t="n"/>
      <c r="E3759" s="21" t="n"/>
      <c r="F3759" s="21" t="n"/>
      <c r="G3759" s="21" t="n"/>
      <c r="H3759" s="21" t="n"/>
      <c r="I3759" s="21" t="n"/>
      <c r="J3759" s="21" t="n"/>
      <c r="K3759" s="21" t="n"/>
      <c r="L3759" s="21" t="n"/>
      <c r="M3759" s="21" t="n"/>
      <c r="N3759" s="21" t="n"/>
    </row>
    <row r="3760" ht="14.25" customHeight="1" s="474">
      <c r="A3760" s="603" t="n"/>
      <c r="B3760" s="21" t="n"/>
      <c r="C3760" s="21" t="n"/>
      <c r="D3760" s="21" t="n"/>
      <c r="E3760" s="21" t="n"/>
      <c r="F3760" s="21" t="n"/>
      <c r="G3760" s="21" t="n"/>
      <c r="H3760" s="21" t="n"/>
      <c r="I3760" s="21" t="n"/>
      <c r="J3760" s="21" t="n"/>
      <c r="K3760" s="21" t="n"/>
      <c r="L3760" s="21" t="n"/>
      <c r="M3760" s="21" t="n"/>
      <c r="N3760" s="21" t="n"/>
    </row>
    <row r="3761" ht="14.25" customHeight="1" s="474">
      <c r="A3761" s="603" t="n"/>
      <c r="B3761" s="21" t="n"/>
      <c r="C3761" s="21" t="n"/>
      <c r="D3761" s="21" t="n"/>
      <c r="E3761" s="21" t="n"/>
      <c r="F3761" s="21" t="n"/>
      <c r="G3761" s="21" t="n"/>
      <c r="H3761" s="21" t="n"/>
      <c r="I3761" s="21" t="n"/>
      <c r="J3761" s="21" t="n"/>
      <c r="K3761" s="21" t="n"/>
      <c r="L3761" s="21" t="n"/>
      <c r="M3761" s="21" t="n"/>
      <c r="N3761" s="21" t="n"/>
    </row>
    <row r="3762" ht="14.25" customHeight="1" s="474">
      <c r="A3762" s="603" t="n"/>
      <c r="B3762" s="21" t="n"/>
      <c r="C3762" s="21" t="n"/>
      <c r="D3762" s="21" t="n"/>
      <c r="E3762" s="21" t="n"/>
      <c r="F3762" s="21" t="n"/>
      <c r="G3762" s="21" t="n"/>
      <c r="H3762" s="21" t="n"/>
      <c r="I3762" s="21" t="n"/>
      <c r="J3762" s="21" t="n"/>
      <c r="K3762" s="21" t="n"/>
      <c r="L3762" s="21" t="n"/>
      <c r="M3762" s="21" t="n"/>
      <c r="N3762" s="21" t="n"/>
    </row>
    <row r="3763" ht="14.25" customHeight="1" s="474">
      <c r="A3763" s="603" t="n"/>
      <c r="B3763" s="21" t="n"/>
      <c r="C3763" s="21" t="n"/>
      <c r="D3763" s="21" t="n"/>
      <c r="E3763" s="21" t="n"/>
      <c r="F3763" s="21" t="n"/>
      <c r="G3763" s="21" t="n"/>
      <c r="H3763" s="21" t="n"/>
      <c r="I3763" s="21" t="n"/>
      <c r="J3763" s="21" t="n"/>
      <c r="K3763" s="21" t="n"/>
      <c r="L3763" s="21" t="n"/>
      <c r="M3763" s="21" t="n"/>
      <c r="N3763" s="21" t="n"/>
    </row>
    <row r="3764" ht="14.25" customHeight="1" s="474">
      <c r="A3764" s="603" t="n"/>
      <c r="B3764" s="21" t="n"/>
      <c r="C3764" s="21" t="n"/>
      <c r="D3764" s="21" t="n"/>
      <c r="E3764" s="21" t="n"/>
      <c r="F3764" s="21" t="n"/>
      <c r="G3764" s="21" t="n"/>
      <c r="H3764" s="21" t="n"/>
      <c r="I3764" s="21" t="n"/>
      <c r="J3764" s="21" t="n"/>
      <c r="K3764" s="21" t="n"/>
      <c r="L3764" s="21" t="n"/>
      <c r="M3764" s="21" t="n"/>
      <c r="N3764" s="21" t="n"/>
    </row>
    <row r="3765" ht="14.25" customHeight="1" s="474">
      <c r="A3765" s="603" t="n"/>
      <c r="B3765" s="21" t="n"/>
      <c r="C3765" s="21" t="n"/>
      <c r="D3765" s="21" t="n"/>
      <c r="E3765" s="21" t="n"/>
      <c r="F3765" s="21" t="n"/>
      <c r="G3765" s="21" t="n"/>
      <c r="H3765" s="21" t="n"/>
      <c r="I3765" s="21" t="n"/>
      <c r="J3765" s="21" t="n"/>
      <c r="K3765" s="21" t="n"/>
      <c r="L3765" s="21" t="n"/>
      <c r="M3765" s="21" t="n"/>
      <c r="N3765" s="21" t="n"/>
    </row>
    <row r="3766" ht="14.25" customHeight="1" s="474">
      <c r="A3766" s="603" t="n"/>
      <c r="B3766" s="21" t="n"/>
      <c r="C3766" s="21" t="n"/>
      <c r="D3766" s="21" t="n"/>
      <c r="E3766" s="21" t="n"/>
      <c r="F3766" s="21" t="n"/>
      <c r="G3766" s="21" t="n"/>
      <c r="H3766" s="21" t="n"/>
      <c r="I3766" s="21" t="n"/>
      <c r="J3766" s="21" t="n"/>
      <c r="K3766" s="21" t="n"/>
      <c r="L3766" s="21" t="n"/>
      <c r="M3766" s="21" t="n"/>
      <c r="N3766" s="21" t="n"/>
    </row>
    <row r="3767" ht="14.25" customHeight="1" s="474">
      <c r="A3767" s="603" t="n"/>
      <c r="B3767" s="21" t="n"/>
      <c r="C3767" s="21" t="n"/>
      <c r="D3767" s="21" t="n"/>
      <c r="E3767" s="21" t="n"/>
      <c r="F3767" s="21" t="n"/>
      <c r="G3767" s="21" t="n"/>
      <c r="H3767" s="21" t="n"/>
      <c r="I3767" s="21" t="n"/>
      <c r="J3767" s="21" t="n"/>
      <c r="K3767" s="21" t="n"/>
      <c r="L3767" s="21" t="n"/>
      <c r="M3767" s="21" t="n"/>
      <c r="N3767" s="21" t="n"/>
    </row>
    <row r="3768" ht="14.25" customHeight="1" s="474">
      <c r="A3768" s="603" t="n"/>
      <c r="B3768" s="21" t="n"/>
      <c r="C3768" s="21" t="n"/>
      <c r="D3768" s="21" t="n"/>
      <c r="E3768" s="21" t="n"/>
      <c r="F3768" s="21" t="n"/>
      <c r="G3768" s="21" t="n"/>
      <c r="H3768" s="21" t="n"/>
      <c r="I3768" s="21" t="n"/>
      <c r="J3768" s="21" t="n"/>
      <c r="K3768" s="21" t="n"/>
      <c r="L3768" s="21" t="n"/>
      <c r="M3768" s="21" t="n"/>
      <c r="N3768" s="21" t="n"/>
    </row>
    <row r="3769" ht="14.25" customHeight="1" s="474">
      <c r="A3769" s="603" t="n"/>
      <c r="B3769" s="21" t="n"/>
      <c r="C3769" s="21" t="n"/>
      <c r="D3769" s="21" t="n"/>
      <c r="E3769" s="21" t="n"/>
      <c r="F3769" s="21" t="n"/>
      <c r="G3769" s="21" t="n"/>
      <c r="H3769" s="21" t="n"/>
      <c r="I3769" s="21" t="n"/>
      <c r="J3769" s="21" t="n"/>
      <c r="K3769" s="21" t="n"/>
      <c r="L3769" s="21" t="n"/>
      <c r="M3769" s="21" t="n"/>
      <c r="N3769" s="21" t="n"/>
    </row>
    <row r="3770" ht="14.25" customHeight="1" s="474">
      <c r="A3770" s="603" t="n"/>
      <c r="B3770" s="21" t="n"/>
      <c r="C3770" s="21" t="n"/>
      <c r="D3770" s="21" t="n"/>
      <c r="E3770" s="21" t="n"/>
      <c r="F3770" s="21" t="n"/>
      <c r="G3770" s="21" t="n"/>
      <c r="H3770" s="21" t="n"/>
      <c r="I3770" s="21" t="n"/>
      <c r="J3770" s="21" t="n"/>
      <c r="K3770" s="21" t="n"/>
      <c r="L3770" s="21" t="n"/>
      <c r="M3770" s="21" t="n"/>
      <c r="N3770" s="21" t="n"/>
    </row>
    <row r="3771" ht="14.25" customHeight="1" s="474">
      <c r="A3771" s="603" t="n"/>
      <c r="B3771" s="21" t="n"/>
      <c r="C3771" s="21" t="n"/>
      <c r="D3771" s="21" t="n"/>
      <c r="E3771" s="21" t="n"/>
      <c r="F3771" s="21" t="n"/>
      <c r="G3771" s="21" t="n"/>
      <c r="H3771" s="21" t="n"/>
      <c r="I3771" s="21" t="n"/>
      <c r="J3771" s="21" t="n"/>
      <c r="K3771" s="21" t="n"/>
      <c r="L3771" s="21" t="n"/>
      <c r="M3771" s="21" t="n"/>
      <c r="N3771" s="21" t="n"/>
    </row>
    <row r="3772" ht="14.25" customHeight="1" s="474">
      <c r="A3772" s="603" t="n"/>
      <c r="B3772" s="21" t="n"/>
      <c r="C3772" s="21" t="n"/>
      <c r="D3772" s="21" t="n"/>
      <c r="E3772" s="21" t="n"/>
      <c r="F3772" s="21" t="n"/>
      <c r="G3772" s="21" t="n"/>
      <c r="H3772" s="21" t="n"/>
      <c r="I3772" s="21" t="n"/>
      <c r="J3772" s="21" t="n"/>
      <c r="K3772" s="21" t="n"/>
      <c r="L3772" s="21" t="n"/>
      <c r="M3772" s="21" t="n"/>
      <c r="N3772" s="21" t="n"/>
    </row>
    <row r="3773" ht="14.25" customHeight="1" s="474">
      <c r="A3773" s="603" t="n"/>
      <c r="B3773" s="21" t="n"/>
      <c r="C3773" s="21" t="n"/>
      <c r="D3773" s="21" t="n"/>
      <c r="E3773" s="21" t="n"/>
      <c r="F3773" s="21" t="n"/>
      <c r="G3773" s="21" t="n"/>
      <c r="H3773" s="21" t="n"/>
      <c r="I3773" s="21" t="n"/>
      <c r="J3773" s="21" t="n"/>
      <c r="K3773" s="21" t="n"/>
      <c r="L3773" s="21" t="n"/>
      <c r="M3773" s="21" t="n"/>
      <c r="N3773" s="21" t="n"/>
    </row>
    <row r="3774" ht="14.25" customHeight="1" s="474">
      <c r="A3774" s="603" t="n"/>
      <c r="B3774" s="21" t="n"/>
      <c r="C3774" s="21" t="n"/>
      <c r="D3774" s="21" t="n"/>
      <c r="E3774" s="21" t="n"/>
      <c r="F3774" s="21" t="n"/>
      <c r="G3774" s="21" t="n"/>
      <c r="H3774" s="21" t="n"/>
      <c r="I3774" s="21" t="n"/>
      <c r="J3774" s="21" t="n"/>
      <c r="K3774" s="21" t="n"/>
      <c r="L3774" s="21" t="n"/>
      <c r="M3774" s="21" t="n"/>
      <c r="N3774" s="21" t="n"/>
    </row>
    <row r="3775" ht="14.25" customHeight="1" s="474">
      <c r="A3775" s="603" t="n"/>
      <c r="B3775" s="21" t="n"/>
      <c r="C3775" s="21" t="n"/>
      <c r="D3775" s="21" t="n"/>
      <c r="E3775" s="21" t="n"/>
      <c r="F3775" s="21" t="n"/>
      <c r="G3775" s="21" t="n"/>
      <c r="H3775" s="21" t="n"/>
      <c r="I3775" s="21" t="n"/>
      <c r="J3775" s="21" t="n"/>
      <c r="K3775" s="21" t="n"/>
      <c r="L3775" s="21" t="n"/>
      <c r="M3775" s="21" t="n"/>
      <c r="N3775" s="21" t="n"/>
    </row>
    <row r="3776" ht="14.25" customHeight="1" s="474">
      <c r="A3776" s="603" t="n"/>
      <c r="B3776" s="21" t="n"/>
      <c r="C3776" s="21" t="n"/>
      <c r="D3776" s="21" t="n"/>
      <c r="E3776" s="21" t="n"/>
      <c r="F3776" s="21" t="n"/>
      <c r="G3776" s="21" t="n"/>
      <c r="H3776" s="21" t="n"/>
      <c r="I3776" s="21" t="n"/>
      <c r="J3776" s="21" t="n"/>
      <c r="K3776" s="21" t="n"/>
      <c r="L3776" s="21" t="n"/>
      <c r="M3776" s="21" t="n"/>
      <c r="N3776" s="21" t="n"/>
    </row>
    <row r="3777" ht="14.25" customHeight="1" s="474">
      <c r="A3777" s="603" t="n"/>
      <c r="B3777" s="21" t="n"/>
      <c r="C3777" s="21" t="n"/>
      <c r="D3777" s="21" t="n"/>
      <c r="E3777" s="21" t="n"/>
      <c r="F3777" s="21" t="n"/>
      <c r="G3777" s="21" t="n"/>
      <c r="H3777" s="21" t="n"/>
      <c r="I3777" s="21" t="n"/>
      <c r="J3777" s="21" t="n"/>
      <c r="K3777" s="21" t="n"/>
      <c r="L3777" s="21" t="n"/>
      <c r="M3777" s="21" t="n"/>
      <c r="N3777" s="21" t="n"/>
    </row>
    <row r="3778" ht="14.25" customHeight="1" s="474">
      <c r="A3778" s="603" t="n"/>
      <c r="B3778" s="21" t="n"/>
      <c r="C3778" s="21" t="n"/>
      <c r="D3778" s="21" t="n"/>
      <c r="E3778" s="21" t="n"/>
      <c r="F3778" s="21" t="n"/>
      <c r="G3778" s="21" t="n"/>
      <c r="H3778" s="21" t="n"/>
      <c r="I3778" s="21" t="n"/>
      <c r="J3778" s="21" t="n"/>
      <c r="K3778" s="21" t="n"/>
      <c r="L3778" s="21" t="n"/>
      <c r="M3778" s="21" t="n"/>
      <c r="N3778" s="21" t="n"/>
    </row>
    <row r="3779" ht="14.25" customHeight="1" s="474">
      <c r="A3779" s="603" t="n"/>
      <c r="B3779" s="21" t="n"/>
      <c r="C3779" s="21" t="n"/>
      <c r="D3779" s="21" t="n"/>
      <c r="E3779" s="21" t="n"/>
      <c r="F3779" s="21" t="n"/>
      <c r="G3779" s="21" t="n"/>
      <c r="H3779" s="21" t="n"/>
      <c r="I3779" s="21" t="n"/>
      <c r="J3779" s="21" t="n"/>
      <c r="K3779" s="21" t="n"/>
      <c r="L3779" s="21" t="n"/>
      <c r="M3779" s="21" t="n"/>
      <c r="N3779" s="21" t="n"/>
    </row>
    <row r="3780" ht="14.25" customHeight="1" s="474">
      <c r="A3780" s="603" t="n"/>
      <c r="B3780" s="21" t="n"/>
      <c r="C3780" s="21" t="n"/>
      <c r="D3780" s="21" t="n"/>
      <c r="E3780" s="21" t="n"/>
      <c r="F3780" s="21" t="n"/>
      <c r="G3780" s="21" t="n"/>
      <c r="H3780" s="21" t="n"/>
      <c r="I3780" s="21" t="n"/>
      <c r="J3780" s="21" t="n"/>
      <c r="K3780" s="21" t="n"/>
      <c r="L3780" s="21" t="n"/>
      <c r="M3780" s="21" t="n"/>
      <c r="N3780" s="21" t="n"/>
    </row>
    <row r="3781" ht="14.25" customHeight="1" s="474">
      <c r="A3781" s="603" t="n"/>
      <c r="B3781" s="21" t="n"/>
      <c r="C3781" s="21" t="n"/>
      <c r="D3781" s="21" t="n"/>
      <c r="E3781" s="21" t="n"/>
      <c r="F3781" s="21" t="n"/>
      <c r="G3781" s="21" t="n"/>
      <c r="H3781" s="21" t="n"/>
      <c r="I3781" s="21" t="n"/>
      <c r="J3781" s="21" t="n"/>
      <c r="K3781" s="21" t="n"/>
      <c r="L3781" s="21" t="n"/>
      <c r="M3781" s="21" t="n"/>
      <c r="N3781" s="21" t="n"/>
    </row>
    <row r="3782" ht="14.25" customHeight="1" s="474">
      <c r="A3782" s="603" t="n"/>
      <c r="B3782" s="21" t="n"/>
      <c r="C3782" s="21" t="n"/>
      <c r="D3782" s="21" t="n"/>
      <c r="E3782" s="21" t="n"/>
      <c r="F3782" s="21" t="n"/>
      <c r="G3782" s="21" t="n"/>
      <c r="H3782" s="21" t="n"/>
      <c r="I3782" s="21" t="n"/>
      <c r="J3782" s="21" t="n"/>
      <c r="K3782" s="21" t="n"/>
      <c r="L3782" s="21" t="n"/>
      <c r="M3782" s="21" t="n"/>
      <c r="N3782" s="21" t="n"/>
    </row>
    <row r="3783" ht="14.25" customHeight="1" s="474">
      <c r="A3783" s="603" t="n"/>
      <c r="B3783" s="21" t="n"/>
      <c r="C3783" s="21" t="n"/>
      <c r="D3783" s="21" t="n"/>
      <c r="E3783" s="21" t="n"/>
      <c r="F3783" s="21" t="n"/>
      <c r="G3783" s="21" t="n"/>
      <c r="H3783" s="21" t="n"/>
      <c r="I3783" s="21" t="n"/>
      <c r="J3783" s="21" t="n"/>
      <c r="K3783" s="21" t="n"/>
      <c r="L3783" s="21" t="n"/>
      <c r="M3783" s="21" t="n"/>
      <c r="N3783" s="21" t="n"/>
    </row>
    <row r="3784" ht="14.25" customHeight="1" s="474">
      <c r="A3784" s="603" t="n"/>
      <c r="B3784" s="21" t="n"/>
      <c r="C3784" s="21" t="n"/>
      <c r="D3784" s="21" t="n"/>
      <c r="E3784" s="21" t="n"/>
      <c r="F3784" s="21" t="n"/>
      <c r="G3784" s="21" t="n"/>
      <c r="H3784" s="21" t="n"/>
      <c r="I3784" s="21" t="n"/>
      <c r="J3784" s="21" t="n"/>
      <c r="K3784" s="21" t="n"/>
      <c r="L3784" s="21" t="n"/>
      <c r="M3784" s="21" t="n"/>
      <c r="N3784" s="21" t="n"/>
    </row>
    <row r="3785" ht="14.25" customHeight="1" s="474">
      <c r="A3785" s="603" t="n"/>
      <c r="B3785" s="21" t="n"/>
      <c r="C3785" s="21" t="n"/>
      <c r="D3785" s="21" t="n"/>
      <c r="E3785" s="21" t="n"/>
      <c r="F3785" s="21" t="n"/>
      <c r="G3785" s="21" t="n"/>
      <c r="H3785" s="21" t="n"/>
      <c r="I3785" s="21" t="n"/>
      <c r="J3785" s="21" t="n"/>
      <c r="K3785" s="21" t="n"/>
      <c r="L3785" s="21" t="n"/>
      <c r="M3785" s="21" t="n"/>
      <c r="N3785" s="21" t="n"/>
    </row>
    <row r="3786" ht="14.25" customHeight="1" s="474">
      <c r="A3786" s="603" t="n"/>
      <c r="B3786" s="21" t="n"/>
      <c r="C3786" s="21" t="n"/>
      <c r="D3786" s="21" t="n"/>
      <c r="E3786" s="21" t="n"/>
      <c r="F3786" s="21" t="n"/>
      <c r="G3786" s="21" t="n"/>
      <c r="H3786" s="21" t="n"/>
      <c r="I3786" s="21" t="n"/>
      <c r="J3786" s="21" t="n"/>
      <c r="K3786" s="21" t="n"/>
      <c r="L3786" s="21" t="n"/>
      <c r="M3786" s="21" t="n"/>
      <c r="N3786" s="21" t="n"/>
    </row>
    <row r="3787" ht="14.25" customHeight="1" s="474">
      <c r="A3787" s="603" t="n"/>
      <c r="B3787" s="21" t="n"/>
      <c r="C3787" s="21" t="n"/>
      <c r="D3787" s="21" t="n"/>
      <c r="E3787" s="21" t="n"/>
      <c r="F3787" s="21" t="n"/>
      <c r="G3787" s="21" t="n"/>
      <c r="H3787" s="21" t="n"/>
      <c r="I3787" s="21" t="n"/>
      <c r="J3787" s="21" t="n"/>
      <c r="K3787" s="21" t="n"/>
      <c r="L3787" s="21" t="n"/>
      <c r="M3787" s="21" t="n"/>
      <c r="N3787" s="21" t="n"/>
    </row>
    <row r="3788" ht="14.25" customHeight="1" s="474">
      <c r="A3788" s="603" t="n"/>
      <c r="B3788" s="21" t="n"/>
      <c r="C3788" s="21" t="n"/>
      <c r="D3788" s="21" t="n"/>
      <c r="E3788" s="21" t="n"/>
      <c r="F3788" s="21" t="n"/>
      <c r="G3788" s="21" t="n"/>
      <c r="H3788" s="21" t="n"/>
      <c r="I3788" s="21" t="n"/>
      <c r="J3788" s="21" t="n"/>
      <c r="K3788" s="21" t="n"/>
      <c r="L3788" s="21" t="n"/>
      <c r="M3788" s="21" t="n"/>
      <c r="N3788" s="21" t="n"/>
    </row>
    <row r="3789" ht="14.25" customHeight="1" s="474">
      <c r="A3789" s="603" t="n"/>
      <c r="B3789" s="21" t="n"/>
      <c r="C3789" s="21" t="n"/>
      <c r="D3789" s="21" t="n"/>
      <c r="E3789" s="21" t="n"/>
      <c r="F3789" s="21" t="n"/>
      <c r="G3789" s="21" t="n"/>
      <c r="H3789" s="21" t="n"/>
      <c r="I3789" s="21" t="n"/>
      <c r="J3789" s="21" t="n"/>
      <c r="K3789" s="21" t="n"/>
      <c r="L3789" s="21" t="n"/>
      <c r="M3789" s="21" t="n"/>
      <c r="N3789" s="21" t="n"/>
    </row>
    <row r="3790" ht="14.25" customHeight="1" s="474">
      <c r="A3790" s="603" t="n"/>
      <c r="B3790" s="21" t="n"/>
      <c r="C3790" s="21" t="n"/>
      <c r="D3790" s="21" t="n"/>
      <c r="E3790" s="21" t="n"/>
      <c r="F3790" s="21" t="n"/>
      <c r="G3790" s="21" t="n"/>
      <c r="H3790" s="21" t="n"/>
      <c r="I3790" s="21" t="n"/>
      <c r="J3790" s="21" t="n"/>
      <c r="K3790" s="21" t="n"/>
      <c r="L3790" s="21" t="n"/>
      <c r="M3790" s="21" t="n"/>
      <c r="N3790" s="21" t="n"/>
    </row>
    <row r="3791" ht="14.25" customHeight="1" s="474">
      <c r="A3791" s="603" t="n"/>
      <c r="B3791" s="21" t="n"/>
      <c r="C3791" s="21" t="n"/>
      <c r="D3791" s="21" t="n"/>
      <c r="E3791" s="21" t="n"/>
      <c r="F3791" s="21" t="n"/>
      <c r="G3791" s="21" t="n"/>
      <c r="H3791" s="21" t="n"/>
      <c r="I3791" s="21" t="n"/>
      <c r="J3791" s="21" t="n"/>
      <c r="K3791" s="21" t="n"/>
      <c r="L3791" s="21" t="n"/>
      <c r="M3791" s="21" t="n"/>
      <c r="N3791" s="21" t="n"/>
    </row>
    <row r="3792" ht="14.25" customHeight="1" s="474">
      <c r="A3792" s="603" t="n"/>
      <c r="B3792" s="21" t="n"/>
      <c r="C3792" s="21" t="n"/>
      <c r="D3792" s="21" t="n"/>
      <c r="E3792" s="21" t="n"/>
      <c r="F3792" s="21" t="n"/>
      <c r="G3792" s="21" t="n"/>
      <c r="H3792" s="21" t="n"/>
      <c r="I3792" s="21" t="n"/>
      <c r="J3792" s="21" t="n"/>
      <c r="K3792" s="21" t="n"/>
      <c r="L3792" s="21" t="n"/>
      <c r="M3792" s="21" t="n"/>
      <c r="N3792" s="21" t="n"/>
    </row>
    <row r="3793" ht="14.25" customHeight="1" s="474">
      <c r="A3793" s="603" t="n"/>
      <c r="B3793" s="21" t="n"/>
      <c r="C3793" s="21" t="n"/>
      <c r="D3793" s="21" t="n"/>
      <c r="E3793" s="21" t="n"/>
      <c r="F3793" s="21" t="n"/>
      <c r="G3793" s="21" t="n"/>
      <c r="H3793" s="21" t="n"/>
      <c r="I3793" s="21" t="n"/>
      <c r="J3793" s="21" t="n"/>
      <c r="K3793" s="21" t="n"/>
      <c r="L3793" s="21" t="n"/>
      <c r="M3793" s="21" t="n"/>
      <c r="N3793" s="21" t="n"/>
    </row>
    <row r="3794" ht="14.25" customHeight="1" s="474">
      <c r="A3794" s="603" t="n"/>
      <c r="B3794" s="21" t="n"/>
      <c r="C3794" s="21" t="n"/>
      <c r="D3794" s="21" t="n"/>
      <c r="E3794" s="21" t="n"/>
      <c r="F3794" s="21" t="n"/>
      <c r="G3794" s="21" t="n"/>
      <c r="H3794" s="21" t="n"/>
      <c r="I3794" s="21" t="n"/>
      <c r="J3794" s="21" t="n"/>
      <c r="K3794" s="21" t="n"/>
      <c r="L3794" s="21" t="n"/>
      <c r="M3794" s="21" t="n"/>
      <c r="N3794" s="21" t="n"/>
    </row>
    <row r="3795" ht="14.25" customHeight="1" s="474">
      <c r="A3795" s="603" t="n"/>
      <c r="B3795" s="21" t="n"/>
      <c r="C3795" s="21" t="n"/>
      <c r="D3795" s="21" t="n"/>
      <c r="E3795" s="21" t="n"/>
      <c r="F3795" s="21" t="n"/>
      <c r="G3795" s="21" t="n"/>
      <c r="H3795" s="21" t="n"/>
      <c r="I3795" s="21" t="n"/>
      <c r="J3795" s="21" t="n"/>
      <c r="K3795" s="21" t="n"/>
      <c r="L3795" s="21" t="n"/>
      <c r="M3795" s="21" t="n"/>
      <c r="N3795" s="21" t="n"/>
    </row>
    <row r="3796" ht="14.25" customHeight="1" s="474">
      <c r="A3796" s="603" t="n"/>
      <c r="B3796" s="21" t="n"/>
      <c r="C3796" s="21" t="n"/>
      <c r="D3796" s="21" t="n"/>
      <c r="E3796" s="21" t="n"/>
      <c r="F3796" s="21" t="n"/>
      <c r="G3796" s="21" t="n"/>
      <c r="H3796" s="21" t="n"/>
      <c r="I3796" s="21" t="n"/>
      <c r="J3796" s="21" t="n"/>
      <c r="K3796" s="21" t="n"/>
      <c r="L3796" s="21" t="n"/>
      <c r="M3796" s="21" t="n"/>
      <c r="N3796" s="21" t="n"/>
    </row>
    <row r="3797" ht="14.25" customHeight="1" s="474">
      <c r="A3797" s="603" t="n"/>
      <c r="B3797" s="21" t="n"/>
      <c r="C3797" s="21" t="n"/>
      <c r="D3797" s="21" t="n"/>
      <c r="E3797" s="21" t="n"/>
      <c r="F3797" s="21" t="n"/>
      <c r="G3797" s="21" t="n"/>
      <c r="H3797" s="21" t="n"/>
      <c r="I3797" s="21" t="n"/>
      <c r="J3797" s="21" t="n"/>
      <c r="K3797" s="21" t="n"/>
      <c r="L3797" s="21" t="n"/>
      <c r="M3797" s="21" t="n"/>
      <c r="N3797" s="21" t="n"/>
    </row>
    <row r="3798" ht="14.25" customHeight="1" s="474">
      <c r="A3798" s="603" t="n"/>
      <c r="B3798" s="21" t="n"/>
      <c r="C3798" s="21" t="n"/>
      <c r="D3798" s="21" t="n"/>
      <c r="E3798" s="21" t="n"/>
      <c r="F3798" s="21" t="n"/>
      <c r="G3798" s="21" t="n"/>
      <c r="H3798" s="21" t="n"/>
      <c r="I3798" s="21" t="n"/>
      <c r="J3798" s="21" t="n"/>
      <c r="K3798" s="21" t="n"/>
      <c r="L3798" s="21" t="n"/>
      <c r="M3798" s="21" t="n"/>
      <c r="N3798" s="21" t="n"/>
    </row>
    <row r="3799" ht="14.25" customHeight="1" s="474">
      <c r="A3799" s="603" t="n"/>
      <c r="B3799" s="21" t="n"/>
      <c r="C3799" s="21" t="n"/>
      <c r="D3799" s="21" t="n"/>
      <c r="E3799" s="21" t="n"/>
      <c r="F3799" s="21" t="n"/>
      <c r="G3799" s="21" t="n"/>
      <c r="H3799" s="21" t="n"/>
      <c r="I3799" s="21" t="n"/>
      <c r="J3799" s="21" t="n"/>
      <c r="K3799" s="21" t="n"/>
      <c r="L3799" s="21" t="n"/>
      <c r="M3799" s="21" t="n"/>
      <c r="N3799" s="21" t="n"/>
    </row>
    <row r="3800" ht="14.25" customHeight="1" s="474">
      <c r="A3800" s="603" t="n"/>
      <c r="B3800" s="21" t="n"/>
      <c r="C3800" s="21" t="n"/>
      <c r="D3800" s="21" t="n"/>
      <c r="E3800" s="21" t="n"/>
      <c r="F3800" s="21" t="n"/>
      <c r="G3800" s="21" t="n"/>
      <c r="H3800" s="21" t="n"/>
      <c r="I3800" s="21" t="n"/>
      <c r="J3800" s="21" t="n"/>
      <c r="K3800" s="21" t="n"/>
      <c r="L3800" s="21" t="n"/>
      <c r="M3800" s="21" t="n"/>
      <c r="N3800" s="21" t="n"/>
    </row>
    <row r="3801" ht="14.25" customHeight="1" s="474">
      <c r="A3801" s="603" t="n"/>
      <c r="B3801" s="21" t="n"/>
      <c r="C3801" s="21" t="n"/>
      <c r="D3801" s="21" t="n"/>
      <c r="E3801" s="21" t="n"/>
      <c r="F3801" s="21" t="n"/>
      <c r="G3801" s="21" t="n"/>
      <c r="H3801" s="21" t="n"/>
      <c r="I3801" s="21" t="n"/>
      <c r="J3801" s="21" t="n"/>
      <c r="K3801" s="21" t="n"/>
      <c r="L3801" s="21" t="n"/>
      <c r="M3801" s="21" t="n"/>
      <c r="N3801" s="21" t="n"/>
    </row>
    <row r="3802" ht="14.25" customHeight="1" s="474">
      <c r="A3802" s="603" t="n"/>
      <c r="B3802" s="21" t="n"/>
      <c r="C3802" s="21" t="n"/>
      <c r="D3802" s="21" t="n"/>
      <c r="E3802" s="21" t="n"/>
      <c r="F3802" s="21" t="n"/>
      <c r="G3802" s="21" t="n"/>
      <c r="H3802" s="21" t="n"/>
      <c r="I3802" s="21" t="n"/>
      <c r="J3802" s="21" t="n"/>
      <c r="K3802" s="21" t="n"/>
      <c r="L3802" s="21" t="n"/>
      <c r="M3802" s="21" t="n"/>
      <c r="N3802" s="21" t="n"/>
    </row>
    <row r="3803" ht="14.25" customHeight="1" s="474">
      <c r="A3803" s="603" t="n"/>
      <c r="B3803" s="21" t="n"/>
      <c r="C3803" s="21" t="n"/>
      <c r="D3803" s="21" t="n"/>
      <c r="E3803" s="21" t="n"/>
      <c r="F3803" s="21" t="n"/>
      <c r="G3803" s="21" t="n"/>
      <c r="H3803" s="21" t="n"/>
      <c r="I3803" s="21" t="n"/>
      <c r="J3803" s="21" t="n"/>
      <c r="K3803" s="21" t="n"/>
      <c r="L3803" s="21" t="n"/>
      <c r="M3803" s="21" t="n"/>
      <c r="N3803" s="21" t="n"/>
    </row>
    <row r="3804" ht="14.25" customHeight="1" s="474">
      <c r="A3804" s="603" t="n"/>
      <c r="B3804" s="21" t="n"/>
      <c r="C3804" s="21" t="n"/>
      <c r="D3804" s="21" t="n"/>
      <c r="E3804" s="21" t="n"/>
      <c r="F3804" s="21" t="n"/>
      <c r="G3804" s="21" t="n"/>
      <c r="H3804" s="21" t="n"/>
      <c r="I3804" s="21" t="n"/>
      <c r="J3804" s="21" t="n"/>
      <c r="K3804" s="21" t="n"/>
      <c r="L3804" s="21" t="n"/>
      <c r="M3804" s="21" t="n"/>
      <c r="N3804" s="21" t="n"/>
    </row>
    <row r="3805" ht="14.25" customHeight="1" s="474">
      <c r="A3805" s="603" t="n"/>
      <c r="B3805" s="21" t="n"/>
      <c r="C3805" s="21" t="n"/>
      <c r="D3805" s="21" t="n"/>
      <c r="E3805" s="21" t="n"/>
      <c r="F3805" s="21" t="n"/>
      <c r="G3805" s="21" t="n"/>
      <c r="H3805" s="21" t="n"/>
      <c r="I3805" s="21" t="n"/>
      <c r="J3805" s="21" t="n"/>
      <c r="K3805" s="21" t="n"/>
      <c r="L3805" s="21" t="n"/>
      <c r="M3805" s="21" t="n"/>
      <c r="N3805" s="21" t="n"/>
    </row>
    <row r="3806" ht="14.25" customHeight="1" s="474">
      <c r="A3806" s="603" t="n"/>
      <c r="B3806" s="21" t="n"/>
      <c r="C3806" s="21" t="n"/>
      <c r="D3806" s="21" t="n"/>
      <c r="E3806" s="21" t="n"/>
      <c r="F3806" s="21" t="n"/>
      <c r="G3806" s="21" t="n"/>
      <c r="H3806" s="21" t="n"/>
      <c r="I3806" s="21" t="n"/>
      <c r="J3806" s="21" t="n"/>
      <c r="K3806" s="21" t="n"/>
      <c r="L3806" s="21" t="n"/>
      <c r="M3806" s="21" t="n"/>
      <c r="N3806" s="21" t="n"/>
    </row>
    <row r="3807" ht="14.25" customHeight="1" s="474">
      <c r="A3807" s="603" t="n"/>
      <c r="B3807" s="21" t="n"/>
      <c r="C3807" s="21" t="n"/>
      <c r="D3807" s="21" t="n"/>
      <c r="E3807" s="21" t="n"/>
      <c r="F3807" s="21" t="n"/>
      <c r="G3807" s="21" t="n"/>
      <c r="H3807" s="21" t="n"/>
      <c r="I3807" s="21" t="n"/>
      <c r="J3807" s="21" t="n"/>
      <c r="K3807" s="21" t="n"/>
      <c r="L3807" s="21" t="n"/>
      <c r="M3807" s="21" t="n"/>
      <c r="N3807" s="21" t="n"/>
    </row>
    <row r="3808" ht="14.25" customHeight="1" s="474">
      <c r="A3808" s="603" t="n"/>
      <c r="B3808" s="21" t="n"/>
      <c r="C3808" s="21" t="n"/>
      <c r="D3808" s="21" t="n"/>
      <c r="E3808" s="21" t="n"/>
      <c r="F3808" s="21" t="n"/>
      <c r="G3808" s="21" t="n"/>
      <c r="H3808" s="21" t="n"/>
      <c r="I3808" s="21" t="n"/>
      <c r="J3808" s="21" t="n"/>
      <c r="K3808" s="21" t="n"/>
      <c r="L3808" s="21" t="n"/>
      <c r="M3808" s="21" t="n"/>
      <c r="N3808" s="21" t="n"/>
    </row>
    <row r="3809" ht="14.25" customHeight="1" s="474">
      <c r="A3809" s="603" t="n"/>
      <c r="B3809" s="21" t="n"/>
      <c r="C3809" s="21" t="n"/>
      <c r="D3809" s="21" t="n"/>
      <c r="E3809" s="21" t="n"/>
      <c r="F3809" s="21" t="n"/>
      <c r="G3809" s="21" t="n"/>
      <c r="H3809" s="21" t="n"/>
      <c r="I3809" s="21" t="n"/>
      <c r="J3809" s="21" t="n"/>
      <c r="K3809" s="21" t="n"/>
      <c r="L3809" s="21" t="n"/>
      <c r="M3809" s="21" t="n"/>
      <c r="N3809" s="21" t="n"/>
    </row>
    <row r="3810" ht="14.25" customHeight="1" s="474">
      <c r="A3810" s="603" t="n"/>
      <c r="B3810" s="21" t="n"/>
      <c r="C3810" s="21" t="n"/>
      <c r="D3810" s="21" t="n"/>
      <c r="E3810" s="21" t="n"/>
      <c r="F3810" s="21" t="n"/>
      <c r="G3810" s="21" t="n"/>
      <c r="H3810" s="21" t="n"/>
      <c r="I3810" s="21" t="n"/>
      <c r="J3810" s="21" t="n"/>
      <c r="K3810" s="21" t="n"/>
      <c r="L3810" s="21" t="n"/>
      <c r="M3810" s="21" t="n"/>
      <c r="N3810" s="21" t="n"/>
    </row>
    <row r="3811" ht="14.25" customHeight="1" s="474">
      <c r="A3811" s="603" t="n"/>
      <c r="B3811" s="21" t="n"/>
      <c r="C3811" s="21" t="n"/>
      <c r="D3811" s="21" t="n"/>
      <c r="E3811" s="21" t="n"/>
      <c r="F3811" s="21" t="n"/>
      <c r="G3811" s="21" t="n"/>
      <c r="H3811" s="21" t="n"/>
      <c r="I3811" s="21" t="n"/>
      <c r="J3811" s="21" t="n"/>
      <c r="K3811" s="21" t="n"/>
      <c r="L3811" s="21" t="n"/>
      <c r="M3811" s="21" t="n"/>
      <c r="N3811" s="21" t="n"/>
    </row>
    <row r="3812" ht="14.25" customHeight="1" s="474">
      <c r="A3812" s="603" t="n"/>
      <c r="B3812" s="21" t="n"/>
      <c r="C3812" s="21" t="n"/>
      <c r="D3812" s="21" t="n"/>
      <c r="E3812" s="21" t="n"/>
      <c r="F3812" s="21" t="n"/>
      <c r="G3812" s="21" t="n"/>
      <c r="H3812" s="21" t="n"/>
      <c r="I3812" s="21" t="n"/>
      <c r="J3812" s="21" t="n"/>
      <c r="K3812" s="21" t="n"/>
      <c r="L3812" s="21" t="n"/>
      <c r="M3812" s="21" t="n"/>
      <c r="N3812" s="21" t="n"/>
    </row>
    <row r="3813" ht="14.25" customHeight="1" s="474">
      <c r="A3813" s="603" t="n"/>
      <c r="B3813" s="21" t="n"/>
      <c r="C3813" s="21" t="n"/>
      <c r="D3813" s="21" t="n"/>
      <c r="E3813" s="21" t="n"/>
      <c r="F3813" s="21" t="n"/>
      <c r="G3813" s="21" t="n"/>
      <c r="H3813" s="21" t="n"/>
      <c r="I3813" s="21" t="n"/>
      <c r="J3813" s="21" t="n"/>
      <c r="K3813" s="21" t="n"/>
      <c r="L3813" s="21" t="n"/>
      <c r="M3813" s="21" t="n"/>
      <c r="N3813" s="21" t="n"/>
    </row>
    <row r="3814" ht="14.25" customHeight="1" s="474">
      <c r="A3814" s="603" t="n"/>
      <c r="B3814" s="21" t="n"/>
      <c r="C3814" s="21" t="n"/>
      <c r="D3814" s="21" t="n"/>
      <c r="E3814" s="21" t="n"/>
      <c r="F3814" s="21" t="n"/>
      <c r="G3814" s="21" t="n"/>
      <c r="H3814" s="21" t="n"/>
      <c r="I3814" s="21" t="n"/>
      <c r="J3814" s="21" t="n"/>
      <c r="K3814" s="21" t="n"/>
      <c r="L3814" s="21" t="n"/>
      <c r="M3814" s="21" t="n"/>
      <c r="N3814" s="21" t="n"/>
    </row>
    <row r="3815" ht="14.25" customHeight="1" s="474">
      <c r="A3815" s="603" t="n"/>
      <c r="B3815" s="21" t="n"/>
      <c r="C3815" s="21" t="n"/>
      <c r="D3815" s="21" t="n"/>
      <c r="E3815" s="21" t="n"/>
      <c r="F3815" s="21" t="n"/>
      <c r="G3815" s="21" t="n"/>
      <c r="H3815" s="21" t="n"/>
      <c r="I3815" s="21" t="n"/>
      <c r="J3815" s="21" t="n"/>
      <c r="K3815" s="21" t="n"/>
      <c r="L3815" s="21" t="n"/>
      <c r="M3815" s="21" t="n"/>
      <c r="N3815" s="21" t="n"/>
    </row>
    <row r="3816" ht="14.25" customHeight="1" s="474">
      <c r="A3816" s="603" t="n"/>
      <c r="B3816" s="21" t="n"/>
      <c r="C3816" s="21" t="n"/>
      <c r="D3816" s="21" t="n"/>
      <c r="E3816" s="21" t="n"/>
      <c r="F3816" s="21" t="n"/>
      <c r="G3816" s="21" t="n"/>
      <c r="H3816" s="21" t="n"/>
      <c r="I3816" s="21" t="n"/>
      <c r="J3816" s="21" t="n"/>
      <c r="K3816" s="21" t="n"/>
      <c r="L3816" s="21" t="n"/>
      <c r="M3816" s="21" t="n"/>
      <c r="N3816" s="21" t="n"/>
    </row>
    <row r="3817" ht="14.25" customHeight="1" s="474">
      <c r="A3817" s="603" t="n"/>
      <c r="B3817" s="21" t="n"/>
      <c r="C3817" s="21" t="n"/>
      <c r="D3817" s="21" t="n"/>
      <c r="E3817" s="21" t="n"/>
      <c r="F3817" s="21" t="n"/>
      <c r="G3817" s="21" t="n"/>
      <c r="H3817" s="21" t="n"/>
      <c r="I3817" s="21" t="n"/>
      <c r="J3817" s="21" t="n"/>
      <c r="K3817" s="21" t="n"/>
      <c r="L3817" s="21" t="n"/>
      <c r="M3817" s="21" t="n"/>
      <c r="N3817" s="21" t="n"/>
    </row>
    <row r="3818" ht="14.25" customHeight="1" s="474">
      <c r="A3818" s="603" t="n"/>
      <c r="B3818" s="21" t="n"/>
      <c r="C3818" s="21" t="n"/>
      <c r="D3818" s="21" t="n"/>
      <c r="E3818" s="21" t="n"/>
      <c r="F3818" s="21" t="n"/>
      <c r="G3818" s="21" t="n"/>
      <c r="H3818" s="21" t="n"/>
      <c r="I3818" s="21" t="n"/>
      <c r="J3818" s="21" t="n"/>
      <c r="K3818" s="21" t="n"/>
      <c r="L3818" s="21" t="n"/>
      <c r="M3818" s="21" t="n"/>
      <c r="N3818" s="21" t="n"/>
    </row>
    <row r="3819" ht="14.25" customHeight="1" s="474">
      <c r="A3819" s="603" t="n"/>
      <c r="B3819" s="21" t="n"/>
      <c r="C3819" s="21" t="n"/>
      <c r="D3819" s="21" t="n"/>
      <c r="E3819" s="21" t="n"/>
      <c r="F3819" s="21" t="n"/>
      <c r="G3819" s="21" t="n"/>
      <c r="H3819" s="21" t="n"/>
      <c r="I3819" s="21" t="n"/>
      <c r="J3819" s="21" t="n"/>
      <c r="K3819" s="21" t="n"/>
      <c r="L3819" s="21" t="n"/>
      <c r="M3819" s="21" t="n"/>
      <c r="N3819" s="21" t="n"/>
    </row>
    <row r="3820" ht="14.25" customHeight="1" s="474">
      <c r="A3820" s="603" t="n"/>
      <c r="B3820" s="21" t="n"/>
      <c r="C3820" s="21" t="n"/>
      <c r="D3820" s="21" t="n"/>
      <c r="E3820" s="21" t="n"/>
      <c r="F3820" s="21" t="n"/>
      <c r="G3820" s="21" t="n"/>
      <c r="H3820" s="21" t="n"/>
      <c r="I3820" s="21" t="n"/>
      <c r="J3820" s="21" t="n"/>
      <c r="K3820" s="21" t="n"/>
      <c r="L3820" s="21" t="n"/>
      <c r="M3820" s="21" t="n"/>
      <c r="N3820" s="21" t="n"/>
    </row>
    <row r="3821" ht="14.25" customHeight="1" s="474">
      <c r="A3821" s="603" t="n"/>
      <c r="B3821" s="21" t="n"/>
      <c r="C3821" s="21" t="n"/>
      <c r="D3821" s="21" t="n"/>
      <c r="E3821" s="21" t="n"/>
      <c r="F3821" s="21" t="n"/>
      <c r="G3821" s="21" t="n"/>
      <c r="H3821" s="21" t="n"/>
      <c r="I3821" s="21" t="n"/>
      <c r="J3821" s="21" t="n"/>
      <c r="K3821" s="21" t="n"/>
      <c r="L3821" s="21" t="n"/>
      <c r="M3821" s="21" t="n"/>
      <c r="N3821" s="21" t="n"/>
    </row>
    <row r="3822" ht="14.25" customHeight="1" s="474">
      <c r="A3822" s="603" t="n"/>
      <c r="B3822" s="21" t="n"/>
      <c r="C3822" s="21" t="n"/>
      <c r="D3822" s="21" t="n"/>
      <c r="E3822" s="21" t="n"/>
      <c r="F3822" s="21" t="n"/>
      <c r="G3822" s="21" t="n"/>
      <c r="H3822" s="21" t="n"/>
      <c r="I3822" s="21" t="n"/>
      <c r="J3822" s="21" t="n"/>
      <c r="K3822" s="21" t="n"/>
      <c r="L3822" s="21" t="n"/>
      <c r="M3822" s="21" t="n"/>
      <c r="N3822" s="21" t="n"/>
    </row>
    <row r="3823" ht="14.25" customHeight="1" s="474">
      <c r="A3823" s="603" t="n"/>
      <c r="B3823" s="21" t="n"/>
      <c r="C3823" s="21" t="n"/>
      <c r="D3823" s="21" t="n"/>
      <c r="E3823" s="21" t="n"/>
      <c r="F3823" s="21" t="n"/>
      <c r="G3823" s="21" t="n"/>
      <c r="H3823" s="21" t="n"/>
      <c r="I3823" s="21" t="n"/>
      <c r="J3823" s="21" t="n"/>
      <c r="K3823" s="21" t="n"/>
      <c r="L3823" s="21" t="n"/>
      <c r="M3823" s="21" t="n"/>
      <c r="N3823" s="21" t="n"/>
    </row>
    <row r="3824" ht="14.25" customHeight="1" s="474">
      <c r="A3824" s="603" t="n"/>
      <c r="B3824" s="21" t="n"/>
      <c r="C3824" s="21" t="n"/>
      <c r="D3824" s="21" t="n"/>
      <c r="E3824" s="21" t="n"/>
      <c r="F3824" s="21" t="n"/>
      <c r="G3824" s="21" t="n"/>
      <c r="H3824" s="21" t="n"/>
      <c r="I3824" s="21" t="n"/>
      <c r="J3824" s="21" t="n"/>
      <c r="K3824" s="21" t="n"/>
      <c r="L3824" s="21" t="n"/>
      <c r="M3824" s="21" t="n"/>
      <c r="N3824" s="21" t="n"/>
    </row>
    <row r="3825" ht="14.25" customHeight="1" s="474">
      <c r="A3825" s="603" t="n"/>
      <c r="B3825" s="21" t="n"/>
      <c r="C3825" s="21" t="n"/>
      <c r="D3825" s="21" t="n"/>
      <c r="E3825" s="21" t="n"/>
      <c r="F3825" s="21" t="n"/>
      <c r="G3825" s="21" t="n"/>
      <c r="H3825" s="21" t="n"/>
      <c r="I3825" s="21" t="n"/>
      <c r="J3825" s="21" t="n"/>
      <c r="K3825" s="21" t="n"/>
      <c r="L3825" s="21" t="n"/>
      <c r="M3825" s="21" t="n"/>
      <c r="N3825" s="21" t="n"/>
    </row>
    <row r="3826" ht="14.25" customHeight="1" s="474">
      <c r="A3826" s="603" t="n"/>
      <c r="B3826" s="21" t="n"/>
      <c r="C3826" s="21" t="n"/>
      <c r="D3826" s="21" t="n"/>
      <c r="E3826" s="21" t="n"/>
      <c r="F3826" s="21" t="n"/>
      <c r="G3826" s="21" t="n"/>
      <c r="H3826" s="21" t="n"/>
      <c r="I3826" s="21" t="n"/>
      <c r="J3826" s="21" t="n"/>
      <c r="K3826" s="21" t="n"/>
      <c r="L3826" s="21" t="n"/>
      <c r="M3826" s="21" t="n"/>
      <c r="N3826" s="21" t="n"/>
    </row>
    <row r="3827" ht="14.25" customHeight="1" s="474">
      <c r="A3827" s="603" t="n"/>
      <c r="B3827" s="21" t="n"/>
      <c r="C3827" s="21" t="n"/>
      <c r="D3827" s="21" t="n"/>
      <c r="E3827" s="21" t="n"/>
      <c r="F3827" s="21" t="n"/>
      <c r="G3827" s="21" t="n"/>
      <c r="H3827" s="21" t="n"/>
      <c r="I3827" s="21" t="n"/>
      <c r="J3827" s="21" t="n"/>
      <c r="K3827" s="21" t="n"/>
      <c r="L3827" s="21" t="n"/>
      <c r="M3827" s="21" t="n"/>
      <c r="N3827" s="21" t="n"/>
    </row>
    <row r="3828" ht="14.25" customHeight="1" s="474">
      <c r="A3828" s="603" t="n"/>
      <c r="B3828" s="21" t="n"/>
      <c r="C3828" s="21" t="n"/>
      <c r="D3828" s="21" t="n"/>
      <c r="E3828" s="21" t="n"/>
      <c r="F3828" s="21" t="n"/>
      <c r="G3828" s="21" t="n"/>
      <c r="H3828" s="21" t="n"/>
      <c r="I3828" s="21" t="n"/>
      <c r="J3828" s="21" t="n"/>
      <c r="K3828" s="21" t="n"/>
      <c r="L3828" s="21" t="n"/>
      <c r="M3828" s="21" t="n"/>
      <c r="N3828" s="21" t="n"/>
    </row>
    <row r="3829" ht="14.25" customHeight="1" s="474">
      <c r="A3829" s="603" t="n"/>
      <c r="B3829" s="21" t="n"/>
      <c r="C3829" s="21" t="n"/>
      <c r="D3829" s="21" t="n"/>
      <c r="E3829" s="21" t="n"/>
      <c r="F3829" s="21" t="n"/>
      <c r="G3829" s="21" t="n"/>
      <c r="H3829" s="21" t="n"/>
      <c r="I3829" s="21" t="n"/>
      <c r="J3829" s="21" t="n"/>
      <c r="K3829" s="21" t="n"/>
      <c r="L3829" s="21" t="n"/>
      <c r="M3829" s="21" t="n"/>
      <c r="N3829" s="21" t="n"/>
    </row>
    <row r="3830" ht="14.25" customHeight="1" s="474">
      <c r="A3830" s="603" t="n"/>
      <c r="B3830" s="21" t="n"/>
      <c r="C3830" s="21" t="n"/>
      <c r="D3830" s="21" t="n"/>
      <c r="E3830" s="21" t="n"/>
      <c r="F3830" s="21" t="n"/>
      <c r="G3830" s="21" t="n"/>
      <c r="H3830" s="21" t="n"/>
      <c r="I3830" s="21" t="n"/>
      <c r="J3830" s="21" t="n"/>
      <c r="K3830" s="21" t="n"/>
      <c r="L3830" s="21" t="n"/>
      <c r="M3830" s="21" t="n"/>
      <c r="N3830" s="21" t="n"/>
    </row>
    <row r="3831" ht="14.25" customHeight="1" s="474">
      <c r="A3831" s="603" t="n"/>
      <c r="B3831" s="21" t="n"/>
      <c r="C3831" s="21" t="n"/>
      <c r="D3831" s="21" t="n"/>
      <c r="E3831" s="21" t="n"/>
      <c r="F3831" s="21" t="n"/>
      <c r="G3831" s="21" t="n"/>
      <c r="H3831" s="21" t="n"/>
      <c r="I3831" s="21" t="n"/>
      <c r="J3831" s="21" t="n"/>
      <c r="K3831" s="21" t="n"/>
      <c r="L3831" s="21" t="n"/>
      <c r="M3831" s="21" t="n"/>
      <c r="N3831" s="21" t="n"/>
    </row>
    <row r="3832" ht="14.25" customHeight="1" s="474">
      <c r="A3832" s="603" t="n"/>
      <c r="B3832" s="21" t="n"/>
      <c r="C3832" s="21" t="n"/>
      <c r="D3832" s="21" t="n"/>
      <c r="E3832" s="21" t="n"/>
      <c r="F3832" s="21" t="n"/>
      <c r="G3832" s="21" t="n"/>
      <c r="H3832" s="21" t="n"/>
      <c r="I3832" s="21" t="n"/>
      <c r="J3832" s="21" t="n"/>
      <c r="K3832" s="21" t="n"/>
      <c r="L3832" s="21" t="n"/>
      <c r="M3832" s="21" t="n"/>
      <c r="N3832" s="21" t="n"/>
    </row>
    <row r="3833" ht="14.25" customHeight="1" s="474">
      <c r="A3833" s="603" t="n"/>
      <c r="B3833" s="21" t="n"/>
      <c r="C3833" s="21" t="n"/>
      <c r="D3833" s="21" t="n"/>
      <c r="E3833" s="21" t="n"/>
      <c r="F3833" s="21" t="n"/>
      <c r="G3833" s="21" t="n"/>
      <c r="H3833" s="21" t="n"/>
      <c r="I3833" s="21" t="n"/>
      <c r="J3833" s="21" t="n"/>
      <c r="K3833" s="21" t="n"/>
      <c r="L3833" s="21" t="n"/>
      <c r="M3833" s="21" t="n"/>
      <c r="N3833" s="21" t="n"/>
    </row>
    <row r="3834" ht="14.25" customHeight="1" s="474">
      <c r="A3834" s="603" t="n"/>
      <c r="B3834" s="21" t="n"/>
      <c r="C3834" s="21" t="n"/>
      <c r="D3834" s="21" t="n"/>
      <c r="E3834" s="21" t="n"/>
      <c r="F3834" s="21" t="n"/>
      <c r="G3834" s="21" t="n"/>
      <c r="H3834" s="21" t="n"/>
      <c r="I3834" s="21" t="n"/>
      <c r="J3834" s="21" t="n"/>
      <c r="K3834" s="21" t="n"/>
      <c r="L3834" s="21" t="n"/>
      <c r="M3834" s="21" t="n"/>
      <c r="N3834" s="21" t="n"/>
    </row>
    <row r="3835" ht="14.25" customHeight="1" s="474">
      <c r="A3835" s="603" t="n"/>
      <c r="B3835" s="21" t="n"/>
      <c r="C3835" s="21" t="n"/>
      <c r="D3835" s="21" t="n"/>
      <c r="E3835" s="21" t="n"/>
      <c r="F3835" s="21" t="n"/>
      <c r="G3835" s="21" t="n"/>
      <c r="H3835" s="21" t="n"/>
      <c r="I3835" s="21" t="n"/>
      <c r="J3835" s="21" t="n"/>
      <c r="K3835" s="21" t="n"/>
      <c r="L3835" s="21" t="n"/>
      <c r="M3835" s="21" t="n"/>
      <c r="N3835" s="21" t="n"/>
    </row>
    <row r="3836" ht="14.25" customHeight="1" s="474">
      <c r="A3836" s="603" t="n"/>
      <c r="B3836" s="21" t="n"/>
      <c r="C3836" s="21" t="n"/>
      <c r="D3836" s="21" t="n"/>
      <c r="E3836" s="21" t="n"/>
      <c r="F3836" s="21" t="n"/>
      <c r="G3836" s="21" t="n"/>
      <c r="H3836" s="21" t="n"/>
      <c r="I3836" s="21" t="n"/>
      <c r="J3836" s="21" t="n"/>
      <c r="K3836" s="21" t="n"/>
      <c r="L3836" s="21" t="n"/>
      <c r="M3836" s="21" t="n"/>
      <c r="N3836" s="21" t="n"/>
    </row>
    <row r="3837" ht="14.25" customHeight="1" s="474">
      <c r="A3837" s="603" t="n"/>
      <c r="B3837" s="21" t="n"/>
      <c r="C3837" s="21" t="n"/>
      <c r="D3837" s="21" t="n"/>
      <c r="E3837" s="21" t="n"/>
      <c r="F3837" s="21" t="n"/>
      <c r="G3837" s="21" t="n"/>
      <c r="H3837" s="21" t="n"/>
      <c r="I3837" s="21" t="n"/>
      <c r="J3837" s="21" t="n"/>
      <c r="K3837" s="21" t="n"/>
      <c r="L3837" s="21" t="n"/>
      <c r="M3837" s="21" t="n"/>
      <c r="N3837" s="21" t="n"/>
    </row>
    <row r="3838" ht="14.25" customHeight="1" s="474">
      <c r="A3838" s="603" t="n"/>
      <c r="B3838" s="21" t="n"/>
      <c r="C3838" s="21" t="n"/>
      <c r="D3838" s="21" t="n"/>
      <c r="E3838" s="21" t="n"/>
      <c r="F3838" s="21" t="n"/>
      <c r="G3838" s="21" t="n"/>
      <c r="H3838" s="21" t="n"/>
      <c r="I3838" s="21" t="n"/>
      <c r="J3838" s="21" t="n"/>
      <c r="K3838" s="21" t="n"/>
      <c r="L3838" s="21" t="n"/>
      <c r="M3838" s="21" t="n"/>
      <c r="N3838" s="21" t="n"/>
    </row>
    <row r="3839" ht="14.25" customHeight="1" s="474">
      <c r="A3839" s="603" t="n"/>
      <c r="B3839" s="21" t="n"/>
      <c r="C3839" s="21" t="n"/>
      <c r="D3839" s="21" t="n"/>
      <c r="E3839" s="21" t="n"/>
      <c r="F3839" s="21" t="n"/>
      <c r="G3839" s="21" t="n"/>
      <c r="H3839" s="21" t="n"/>
      <c r="I3839" s="21" t="n"/>
      <c r="J3839" s="21" t="n"/>
      <c r="K3839" s="21" t="n"/>
      <c r="L3839" s="21" t="n"/>
      <c r="M3839" s="21" t="n"/>
      <c r="N3839" s="21" t="n"/>
    </row>
    <row r="3840" ht="14.25" customHeight="1" s="474">
      <c r="A3840" s="603" t="n"/>
      <c r="B3840" s="21" t="n"/>
      <c r="C3840" s="21" t="n"/>
      <c r="D3840" s="21" t="n"/>
      <c r="E3840" s="21" t="n"/>
      <c r="F3840" s="21" t="n"/>
      <c r="G3840" s="21" t="n"/>
      <c r="H3840" s="21" t="n"/>
      <c r="I3840" s="21" t="n"/>
      <c r="J3840" s="21" t="n"/>
      <c r="K3840" s="21" t="n"/>
      <c r="L3840" s="21" t="n"/>
      <c r="M3840" s="21" t="n"/>
      <c r="N3840" s="21" t="n"/>
    </row>
    <row r="3841" ht="14.25" customHeight="1" s="474">
      <c r="A3841" s="603" t="n"/>
      <c r="B3841" s="21" t="n"/>
      <c r="C3841" s="21" t="n"/>
      <c r="D3841" s="21" t="n"/>
      <c r="E3841" s="21" t="n"/>
      <c r="F3841" s="21" t="n"/>
      <c r="G3841" s="21" t="n"/>
      <c r="H3841" s="21" t="n"/>
      <c r="I3841" s="21" t="n"/>
      <c r="J3841" s="21" t="n"/>
      <c r="K3841" s="21" t="n"/>
      <c r="L3841" s="21" t="n"/>
      <c r="M3841" s="21" t="n"/>
      <c r="N3841" s="21" t="n"/>
    </row>
    <row r="3842" ht="14.25" customHeight="1" s="474">
      <c r="A3842" s="603" t="n"/>
      <c r="B3842" s="21" t="n"/>
      <c r="C3842" s="21" t="n"/>
      <c r="D3842" s="21" t="n"/>
      <c r="E3842" s="21" t="n"/>
      <c r="F3842" s="21" t="n"/>
      <c r="G3842" s="21" t="n"/>
      <c r="H3842" s="21" t="n"/>
      <c r="I3842" s="21" t="n"/>
      <c r="J3842" s="21" t="n"/>
      <c r="K3842" s="21" t="n"/>
      <c r="L3842" s="21" t="n"/>
      <c r="M3842" s="21" t="n"/>
      <c r="N3842" s="21" t="n"/>
    </row>
    <row r="3843" ht="14.25" customHeight="1" s="474">
      <c r="A3843" s="603" t="n"/>
      <c r="B3843" s="21" t="n"/>
      <c r="C3843" s="21" t="n"/>
      <c r="D3843" s="21" t="n"/>
      <c r="E3843" s="21" t="n"/>
      <c r="F3843" s="21" t="n"/>
      <c r="G3843" s="21" t="n"/>
      <c r="H3843" s="21" t="n"/>
      <c r="I3843" s="21" t="n"/>
      <c r="J3843" s="21" t="n"/>
      <c r="K3843" s="21" t="n"/>
      <c r="L3843" s="21" t="n"/>
      <c r="M3843" s="21" t="n"/>
      <c r="N3843" s="21" t="n"/>
    </row>
    <row r="3844" ht="14.25" customHeight="1" s="474">
      <c r="A3844" s="603" t="n"/>
      <c r="B3844" s="21" t="n"/>
      <c r="C3844" s="21" t="n"/>
      <c r="D3844" s="21" t="n"/>
      <c r="E3844" s="21" t="n"/>
      <c r="F3844" s="21" t="n"/>
      <c r="G3844" s="21" t="n"/>
      <c r="H3844" s="21" t="n"/>
      <c r="I3844" s="21" t="n"/>
      <c r="J3844" s="21" t="n"/>
      <c r="K3844" s="21" t="n"/>
      <c r="L3844" s="21" t="n"/>
      <c r="M3844" s="21" t="n"/>
      <c r="N3844" s="21" t="n"/>
    </row>
    <row r="3845" ht="14.25" customHeight="1" s="474">
      <c r="A3845" s="603" t="n"/>
      <c r="B3845" s="21" t="n"/>
      <c r="C3845" s="21" t="n"/>
      <c r="D3845" s="21" t="n"/>
      <c r="E3845" s="21" t="n"/>
      <c r="F3845" s="21" t="n"/>
      <c r="G3845" s="21" t="n"/>
      <c r="H3845" s="21" t="n"/>
      <c r="I3845" s="21" t="n"/>
      <c r="J3845" s="21" t="n"/>
      <c r="K3845" s="21" t="n"/>
      <c r="L3845" s="21" t="n"/>
      <c r="M3845" s="21" t="n"/>
      <c r="N3845" s="21" t="n"/>
    </row>
    <row r="3846" ht="14.25" customHeight="1" s="474">
      <c r="A3846" s="603" t="n"/>
      <c r="B3846" s="21" t="n"/>
      <c r="C3846" s="21" t="n"/>
      <c r="D3846" s="21" t="n"/>
      <c r="E3846" s="21" t="n"/>
      <c r="F3846" s="21" t="n"/>
      <c r="G3846" s="21" t="n"/>
      <c r="H3846" s="21" t="n"/>
      <c r="I3846" s="21" t="n"/>
      <c r="J3846" s="21" t="n"/>
      <c r="K3846" s="21" t="n"/>
      <c r="L3846" s="21" t="n"/>
      <c r="M3846" s="21" t="n"/>
      <c r="N3846" s="21" t="n"/>
    </row>
    <row r="3847" ht="14.25" customHeight="1" s="474">
      <c r="A3847" s="603" t="n"/>
      <c r="B3847" s="21" t="n"/>
      <c r="C3847" s="21" t="n"/>
      <c r="D3847" s="21" t="n"/>
      <c r="E3847" s="21" t="n"/>
      <c r="F3847" s="21" t="n"/>
      <c r="G3847" s="21" t="n"/>
      <c r="H3847" s="21" t="n"/>
      <c r="I3847" s="21" t="n"/>
      <c r="J3847" s="21" t="n"/>
      <c r="K3847" s="21" t="n"/>
      <c r="L3847" s="21" t="n"/>
      <c r="M3847" s="21" t="n"/>
      <c r="N3847" s="21" t="n"/>
    </row>
    <row r="3848" ht="14.25" customHeight="1" s="474">
      <c r="A3848" s="603" t="n"/>
      <c r="B3848" s="21" t="n"/>
      <c r="C3848" s="21" t="n"/>
      <c r="D3848" s="21" t="n"/>
      <c r="E3848" s="21" t="n"/>
      <c r="F3848" s="21" t="n"/>
      <c r="G3848" s="21" t="n"/>
      <c r="H3848" s="21" t="n"/>
      <c r="I3848" s="21" t="n"/>
      <c r="J3848" s="21" t="n"/>
      <c r="K3848" s="21" t="n"/>
      <c r="L3848" s="21" t="n"/>
      <c r="M3848" s="21" t="n"/>
      <c r="N3848" s="21" t="n"/>
    </row>
    <row r="3849" ht="14.25" customHeight="1" s="474">
      <c r="A3849" s="603" t="n"/>
      <c r="B3849" s="21" t="n"/>
      <c r="C3849" s="21" t="n"/>
      <c r="D3849" s="21" t="n"/>
      <c r="E3849" s="21" t="n"/>
      <c r="F3849" s="21" t="n"/>
      <c r="G3849" s="21" t="n"/>
      <c r="H3849" s="21" t="n"/>
      <c r="I3849" s="21" t="n"/>
      <c r="J3849" s="21" t="n"/>
      <c r="K3849" s="21" t="n"/>
      <c r="L3849" s="21" t="n"/>
      <c r="M3849" s="21" t="n"/>
      <c r="N3849" s="21" t="n"/>
    </row>
    <row r="3850" ht="14.25" customHeight="1" s="474">
      <c r="A3850" s="603" t="n"/>
      <c r="B3850" s="21" t="n"/>
      <c r="C3850" s="21" t="n"/>
      <c r="D3850" s="21" t="n"/>
      <c r="E3850" s="21" t="n"/>
      <c r="F3850" s="21" t="n"/>
      <c r="G3850" s="21" t="n"/>
      <c r="H3850" s="21" t="n"/>
      <c r="I3850" s="21" t="n"/>
      <c r="J3850" s="21" t="n"/>
      <c r="K3850" s="21" t="n"/>
      <c r="L3850" s="21" t="n"/>
      <c r="M3850" s="21" t="n"/>
      <c r="N3850" s="21" t="n"/>
    </row>
    <row r="3851" ht="14.25" customHeight="1" s="474">
      <c r="A3851" s="603" t="n"/>
      <c r="B3851" s="21" t="n"/>
      <c r="C3851" s="21" t="n"/>
      <c r="D3851" s="21" t="n"/>
      <c r="E3851" s="21" t="n"/>
      <c r="F3851" s="21" t="n"/>
      <c r="G3851" s="21" t="n"/>
      <c r="H3851" s="21" t="n"/>
      <c r="I3851" s="21" t="n"/>
      <c r="J3851" s="21" t="n"/>
      <c r="K3851" s="21" t="n"/>
      <c r="L3851" s="21" t="n"/>
      <c r="M3851" s="21" t="n"/>
      <c r="N3851" s="21" t="n"/>
    </row>
    <row r="3852" ht="14.25" customHeight="1" s="474">
      <c r="A3852" s="603" t="n"/>
      <c r="B3852" s="21" t="n"/>
      <c r="C3852" s="21" t="n"/>
      <c r="D3852" s="21" t="n"/>
      <c r="E3852" s="21" t="n"/>
      <c r="F3852" s="21" t="n"/>
      <c r="G3852" s="21" t="n"/>
      <c r="H3852" s="21" t="n"/>
      <c r="I3852" s="21" t="n"/>
      <c r="J3852" s="21" t="n"/>
      <c r="K3852" s="21" t="n"/>
      <c r="L3852" s="21" t="n"/>
      <c r="M3852" s="21" t="n"/>
      <c r="N3852" s="21" t="n"/>
    </row>
    <row r="3853" ht="14.25" customHeight="1" s="474">
      <c r="A3853" s="603" t="n"/>
      <c r="B3853" s="21" t="n"/>
      <c r="C3853" s="21" t="n"/>
      <c r="D3853" s="21" t="n"/>
      <c r="E3853" s="21" t="n"/>
      <c r="F3853" s="21" t="n"/>
      <c r="G3853" s="21" t="n"/>
      <c r="H3853" s="21" t="n"/>
      <c r="I3853" s="21" t="n"/>
      <c r="J3853" s="21" t="n"/>
      <c r="K3853" s="21" t="n"/>
      <c r="L3853" s="21" t="n"/>
      <c r="M3853" s="21" t="n"/>
      <c r="N3853" s="21" t="n"/>
    </row>
    <row r="3854" ht="14.25" customHeight="1" s="474">
      <c r="A3854" s="603" t="n"/>
      <c r="B3854" s="21" t="n"/>
      <c r="C3854" s="21" t="n"/>
      <c r="D3854" s="21" t="n"/>
      <c r="E3854" s="21" t="n"/>
      <c r="F3854" s="21" t="n"/>
      <c r="G3854" s="21" t="n"/>
      <c r="H3854" s="21" t="n"/>
      <c r="I3854" s="21" t="n"/>
      <c r="J3854" s="21" t="n"/>
      <c r="K3854" s="21" t="n"/>
      <c r="L3854" s="21" t="n"/>
      <c r="M3854" s="21" t="n"/>
      <c r="N3854" s="21" t="n"/>
    </row>
    <row r="3855" ht="14.25" customHeight="1" s="474">
      <c r="A3855" s="603" t="n"/>
      <c r="B3855" s="21" t="n"/>
      <c r="C3855" s="21" t="n"/>
      <c r="D3855" s="21" t="n"/>
      <c r="E3855" s="21" t="n"/>
      <c r="F3855" s="21" t="n"/>
      <c r="G3855" s="21" t="n"/>
      <c r="H3855" s="21" t="n"/>
      <c r="I3855" s="21" t="n"/>
      <c r="J3855" s="21" t="n"/>
      <c r="K3855" s="21" t="n"/>
      <c r="L3855" s="21" t="n"/>
      <c r="M3855" s="21" t="n"/>
      <c r="N3855" s="21" t="n"/>
    </row>
    <row r="3856" ht="14.25" customHeight="1" s="474">
      <c r="A3856" s="603" t="n"/>
      <c r="B3856" s="21" t="n"/>
      <c r="C3856" s="21" t="n"/>
      <c r="D3856" s="21" t="n"/>
      <c r="E3856" s="21" t="n"/>
      <c r="F3856" s="21" t="n"/>
      <c r="G3856" s="21" t="n"/>
      <c r="H3856" s="21" t="n"/>
      <c r="I3856" s="21" t="n"/>
      <c r="J3856" s="21" t="n"/>
      <c r="K3856" s="21" t="n"/>
      <c r="L3856" s="21" t="n"/>
      <c r="M3856" s="21" t="n"/>
      <c r="N3856" s="21" t="n"/>
    </row>
    <row r="3857" ht="14.25" customHeight="1" s="474">
      <c r="A3857" s="603" t="n"/>
      <c r="B3857" s="21" t="n"/>
      <c r="C3857" s="21" t="n"/>
      <c r="D3857" s="21" t="n"/>
      <c r="E3857" s="21" t="n"/>
      <c r="F3857" s="21" t="n"/>
      <c r="G3857" s="21" t="n"/>
      <c r="H3857" s="21" t="n"/>
      <c r="I3857" s="21" t="n"/>
      <c r="J3857" s="21" t="n"/>
      <c r="K3857" s="21" t="n"/>
      <c r="L3857" s="21" t="n"/>
      <c r="M3857" s="21" t="n"/>
      <c r="N3857" s="21" t="n"/>
    </row>
    <row r="3858" ht="14.25" customHeight="1" s="474">
      <c r="A3858" s="603" t="n"/>
      <c r="B3858" s="21" t="n"/>
      <c r="C3858" s="21" t="n"/>
      <c r="D3858" s="21" t="n"/>
      <c r="E3858" s="21" t="n"/>
      <c r="F3858" s="21" t="n"/>
      <c r="G3858" s="21" t="n"/>
      <c r="H3858" s="21" t="n"/>
      <c r="I3858" s="21" t="n"/>
      <c r="J3858" s="21" t="n"/>
      <c r="K3858" s="21" t="n"/>
      <c r="L3858" s="21" t="n"/>
      <c r="M3858" s="21" t="n"/>
      <c r="N3858" s="21" t="n"/>
    </row>
    <row r="3859" ht="14.25" customHeight="1" s="474">
      <c r="A3859" s="603" t="n"/>
      <c r="B3859" s="21" t="n"/>
      <c r="C3859" s="21" t="n"/>
      <c r="D3859" s="21" t="n"/>
      <c r="E3859" s="21" t="n"/>
      <c r="F3859" s="21" t="n"/>
      <c r="G3859" s="21" t="n"/>
      <c r="H3859" s="21" t="n"/>
      <c r="I3859" s="21" t="n"/>
      <c r="J3859" s="21" t="n"/>
      <c r="K3859" s="21" t="n"/>
      <c r="L3859" s="21" t="n"/>
      <c r="M3859" s="21" t="n"/>
      <c r="N3859" s="21" t="n"/>
    </row>
    <row r="3860" ht="14.25" customHeight="1" s="474">
      <c r="A3860" s="603" t="n"/>
      <c r="B3860" s="21" t="n"/>
      <c r="C3860" s="21" t="n"/>
      <c r="D3860" s="21" t="n"/>
      <c r="E3860" s="21" t="n"/>
      <c r="F3860" s="21" t="n"/>
      <c r="G3860" s="21" t="n"/>
      <c r="H3860" s="21" t="n"/>
      <c r="I3860" s="21" t="n"/>
      <c r="J3860" s="21" t="n"/>
      <c r="K3860" s="21" t="n"/>
      <c r="L3860" s="21" t="n"/>
      <c r="M3860" s="21" t="n"/>
      <c r="N3860" s="21" t="n"/>
    </row>
    <row r="3861" ht="14.25" customHeight="1" s="474">
      <c r="A3861" s="603" t="n"/>
      <c r="B3861" s="21" t="n"/>
      <c r="C3861" s="21" t="n"/>
      <c r="D3861" s="21" t="n"/>
      <c r="E3861" s="21" t="n"/>
      <c r="F3861" s="21" t="n"/>
      <c r="G3861" s="21" t="n"/>
      <c r="H3861" s="21" t="n"/>
      <c r="I3861" s="21" t="n"/>
      <c r="J3861" s="21" t="n"/>
      <c r="K3861" s="21" t="n"/>
      <c r="L3861" s="21" t="n"/>
      <c r="M3861" s="21" t="n"/>
      <c r="N3861" s="21" t="n"/>
    </row>
    <row r="3862" ht="14.25" customHeight="1" s="474">
      <c r="A3862" s="603" t="n"/>
      <c r="B3862" s="21" t="n"/>
      <c r="C3862" s="21" t="n"/>
      <c r="D3862" s="21" t="n"/>
      <c r="E3862" s="21" t="n"/>
      <c r="F3862" s="21" t="n"/>
      <c r="G3862" s="21" t="n"/>
      <c r="H3862" s="21" t="n"/>
      <c r="I3862" s="21" t="n"/>
      <c r="J3862" s="21" t="n"/>
      <c r="K3862" s="21" t="n"/>
      <c r="L3862" s="21" t="n"/>
      <c r="M3862" s="21" t="n"/>
      <c r="N3862" s="21" t="n"/>
    </row>
    <row r="3863" ht="14.25" customHeight="1" s="474">
      <c r="A3863" s="603" t="n"/>
      <c r="B3863" s="21" t="n"/>
      <c r="C3863" s="21" t="n"/>
      <c r="D3863" s="21" t="n"/>
      <c r="E3863" s="21" t="n"/>
      <c r="F3863" s="21" t="n"/>
      <c r="G3863" s="21" t="n"/>
      <c r="H3863" s="21" t="n"/>
      <c r="I3863" s="21" t="n"/>
      <c r="J3863" s="21" t="n"/>
      <c r="K3863" s="21" t="n"/>
      <c r="L3863" s="21" t="n"/>
      <c r="M3863" s="21" t="n"/>
      <c r="N3863" s="21" t="n"/>
    </row>
    <row r="3864" ht="14.25" customHeight="1" s="474">
      <c r="A3864" s="603" t="n"/>
      <c r="B3864" s="21" t="n"/>
      <c r="C3864" s="21" t="n"/>
      <c r="D3864" s="21" t="n"/>
      <c r="E3864" s="21" t="n"/>
      <c r="F3864" s="21" t="n"/>
      <c r="G3864" s="21" t="n"/>
      <c r="H3864" s="21" t="n"/>
      <c r="I3864" s="21" t="n"/>
      <c r="J3864" s="21" t="n"/>
      <c r="K3864" s="21" t="n"/>
      <c r="L3864" s="21" t="n"/>
      <c r="M3864" s="21" t="n"/>
      <c r="N3864" s="21" t="n"/>
    </row>
    <row r="3865" ht="14.25" customHeight="1" s="474">
      <c r="A3865" s="603" t="n"/>
      <c r="B3865" s="21" t="n"/>
      <c r="C3865" s="21" t="n"/>
      <c r="D3865" s="21" t="n"/>
      <c r="E3865" s="21" t="n"/>
      <c r="F3865" s="21" t="n"/>
      <c r="G3865" s="21" t="n"/>
      <c r="H3865" s="21" t="n"/>
      <c r="I3865" s="21" t="n"/>
      <c r="J3865" s="21" t="n"/>
      <c r="K3865" s="21" t="n"/>
      <c r="L3865" s="21" t="n"/>
      <c r="M3865" s="21" t="n"/>
      <c r="N3865" s="21" t="n"/>
    </row>
    <row r="3866" ht="14.25" customHeight="1" s="474">
      <c r="A3866" s="603" t="n"/>
      <c r="B3866" s="21" t="n"/>
      <c r="C3866" s="21" t="n"/>
      <c r="D3866" s="21" t="n"/>
      <c r="E3866" s="21" t="n"/>
      <c r="F3866" s="21" t="n"/>
      <c r="G3866" s="21" t="n"/>
      <c r="H3866" s="21" t="n"/>
      <c r="I3866" s="21" t="n"/>
      <c r="J3866" s="21" t="n"/>
      <c r="K3866" s="21" t="n"/>
      <c r="L3866" s="21" t="n"/>
      <c r="M3866" s="21" t="n"/>
      <c r="N3866" s="21" t="n"/>
    </row>
    <row r="3867" ht="14.25" customHeight="1" s="474">
      <c r="A3867" s="603" t="n"/>
      <c r="B3867" s="21" t="n"/>
      <c r="C3867" s="21" t="n"/>
      <c r="D3867" s="21" t="n"/>
      <c r="E3867" s="21" t="n"/>
      <c r="F3867" s="21" t="n"/>
      <c r="G3867" s="21" t="n"/>
      <c r="H3867" s="21" t="n"/>
      <c r="I3867" s="21" t="n"/>
      <c r="J3867" s="21" t="n"/>
      <c r="K3867" s="21" t="n"/>
      <c r="L3867" s="21" t="n"/>
      <c r="M3867" s="21" t="n"/>
      <c r="N3867" s="21" t="n"/>
    </row>
    <row r="3868" ht="14.25" customHeight="1" s="474">
      <c r="A3868" s="603" t="n"/>
      <c r="B3868" s="21" t="n"/>
      <c r="C3868" s="21" t="n"/>
      <c r="D3868" s="21" t="n"/>
      <c r="E3868" s="21" t="n"/>
      <c r="F3868" s="21" t="n"/>
      <c r="G3868" s="21" t="n"/>
      <c r="H3868" s="21" t="n"/>
      <c r="I3868" s="21" t="n"/>
      <c r="J3868" s="21" t="n"/>
      <c r="K3868" s="21" t="n"/>
      <c r="L3868" s="21" t="n"/>
      <c r="M3868" s="21" t="n"/>
      <c r="N3868" s="21" t="n"/>
    </row>
    <row r="3869" ht="14.25" customHeight="1" s="474">
      <c r="A3869" s="603" t="n"/>
      <c r="B3869" s="21" t="n"/>
      <c r="C3869" s="21" t="n"/>
      <c r="D3869" s="21" t="n"/>
      <c r="E3869" s="21" t="n"/>
      <c r="F3869" s="21" t="n"/>
      <c r="G3869" s="21" t="n"/>
      <c r="H3869" s="21" t="n"/>
      <c r="I3869" s="21" t="n"/>
      <c r="J3869" s="21" t="n"/>
      <c r="K3869" s="21" t="n"/>
      <c r="L3869" s="21" t="n"/>
      <c r="M3869" s="21" t="n"/>
      <c r="N3869" s="21" t="n"/>
    </row>
    <row r="3870" ht="14.25" customHeight="1" s="474">
      <c r="A3870" s="603" t="n"/>
      <c r="B3870" s="21" t="n"/>
      <c r="C3870" s="21" t="n"/>
      <c r="D3870" s="21" t="n"/>
      <c r="E3870" s="21" t="n"/>
      <c r="F3870" s="21" t="n"/>
      <c r="G3870" s="21" t="n"/>
      <c r="H3870" s="21" t="n"/>
      <c r="I3870" s="21" t="n"/>
      <c r="J3870" s="21" t="n"/>
      <c r="K3870" s="21" t="n"/>
      <c r="L3870" s="21" t="n"/>
      <c r="M3870" s="21" t="n"/>
      <c r="N3870" s="21" t="n"/>
    </row>
    <row r="3871" ht="14.25" customHeight="1" s="474">
      <c r="A3871" s="603" t="n"/>
      <c r="B3871" s="21" t="n"/>
      <c r="C3871" s="21" t="n"/>
      <c r="D3871" s="21" t="n"/>
      <c r="E3871" s="21" t="n"/>
      <c r="F3871" s="21" t="n"/>
      <c r="G3871" s="21" t="n"/>
      <c r="H3871" s="21" t="n"/>
      <c r="I3871" s="21" t="n"/>
      <c r="J3871" s="21" t="n"/>
      <c r="K3871" s="21" t="n"/>
      <c r="L3871" s="21" t="n"/>
      <c r="M3871" s="21" t="n"/>
      <c r="N3871" s="21" t="n"/>
    </row>
    <row r="3872" ht="14.25" customHeight="1" s="474">
      <c r="A3872" s="603" t="n"/>
      <c r="B3872" s="21" t="n"/>
      <c r="C3872" s="21" t="n"/>
      <c r="D3872" s="21" t="n"/>
      <c r="E3872" s="21" t="n"/>
      <c r="F3872" s="21" t="n"/>
      <c r="G3872" s="21" t="n"/>
      <c r="H3872" s="21" t="n"/>
      <c r="I3872" s="21" t="n"/>
      <c r="J3872" s="21" t="n"/>
      <c r="K3872" s="21" t="n"/>
      <c r="L3872" s="21" t="n"/>
      <c r="M3872" s="21" t="n"/>
      <c r="N3872" s="21" t="n"/>
    </row>
    <row r="3873" ht="14.25" customHeight="1" s="474">
      <c r="A3873" s="603" t="n"/>
      <c r="B3873" s="21" t="n"/>
      <c r="C3873" s="21" t="n"/>
      <c r="D3873" s="21" t="n"/>
      <c r="E3873" s="21" t="n"/>
      <c r="F3873" s="21" t="n"/>
      <c r="G3873" s="21" t="n"/>
      <c r="H3873" s="21" t="n"/>
      <c r="I3873" s="21" t="n"/>
      <c r="J3873" s="21" t="n"/>
      <c r="K3873" s="21" t="n"/>
      <c r="L3873" s="21" t="n"/>
      <c r="M3873" s="21" t="n"/>
      <c r="N3873" s="21" t="n"/>
    </row>
    <row r="3874" ht="14.25" customHeight="1" s="474">
      <c r="A3874" s="603" t="n"/>
      <c r="B3874" s="21" t="n"/>
      <c r="C3874" s="21" t="n"/>
      <c r="D3874" s="21" t="n"/>
      <c r="E3874" s="21" t="n"/>
      <c r="F3874" s="21" t="n"/>
      <c r="G3874" s="21" t="n"/>
      <c r="H3874" s="21" t="n"/>
      <c r="I3874" s="21" t="n"/>
      <c r="J3874" s="21" t="n"/>
      <c r="K3874" s="21" t="n"/>
      <c r="L3874" s="21" t="n"/>
      <c r="M3874" s="21" t="n"/>
      <c r="N3874" s="21" t="n"/>
    </row>
    <row r="3875" ht="14.25" customHeight="1" s="474">
      <c r="A3875" s="603" t="n"/>
      <c r="B3875" s="21" t="n"/>
      <c r="C3875" s="21" t="n"/>
      <c r="D3875" s="21" t="n"/>
      <c r="E3875" s="21" t="n"/>
      <c r="F3875" s="21" t="n"/>
      <c r="G3875" s="21" t="n"/>
      <c r="H3875" s="21" t="n"/>
      <c r="I3875" s="21" t="n"/>
      <c r="J3875" s="21" t="n"/>
      <c r="K3875" s="21" t="n"/>
      <c r="L3875" s="21" t="n"/>
      <c r="M3875" s="21" t="n"/>
      <c r="N3875" s="21" t="n"/>
    </row>
    <row r="3876" ht="14.25" customHeight="1" s="474">
      <c r="A3876" s="603" t="n"/>
      <c r="B3876" s="21" t="n"/>
      <c r="C3876" s="21" t="n"/>
      <c r="D3876" s="21" t="n"/>
      <c r="E3876" s="21" t="n"/>
      <c r="F3876" s="21" t="n"/>
      <c r="G3876" s="21" t="n"/>
      <c r="H3876" s="21" t="n"/>
      <c r="I3876" s="21" t="n"/>
      <c r="J3876" s="21" t="n"/>
      <c r="K3876" s="21" t="n"/>
      <c r="L3876" s="21" t="n"/>
      <c r="M3876" s="21" t="n"/>
      <c r="N3876" s="21" t="n"/>
    </row>
    <row r="3877" ht="14.25" customHeight="1" s="474">
      <c r="A3877" s="603" t="n"/>
      <c r="B3877" s="21" t="n"/>
      <c r="C3877" s="21" t="n"/>
      <c r="D3877" s="21" t="n"/>
      <c r="E3877" s="21" t="n"/>
      <c r="F3877" s="21" t="n"/>
      <c r="G3877" s="21" t="n"/>
      <c r="H3877" s="21" t="n"/>
      <c r="I3877" s="21" t="n"/>
      <c r="J3877" s="21" t="n"/>
      <c r="K3877" s="21" t="n"/>
      <c r="L3877" s="21" t="n"/>
      <c r="M3877" s="21" t="n"/>
      <c r="N3877" s="21" t="n"/>
    </row>
    <row r="3878" ht="14.25" customHeight="1" s="474">
      <c r="A3878" s="603" t="n"/>
      <c r="B3878" s="21" t="n"/>
      <c r="C3878" s="21" t="n"/>
      <c r="D3878" s="21" t="n"/>
      <c r="E3878" s="21" t="n"/>
      <c r="F3878" s="21" t="n"/>
      <c r="G3878" s="21" t="n"/>
      <c r="H3878" s="21" t="n"/>
      <c r="I3878" s="21" t="n"/>
      <c r="J3878" s="21" t="n"/>
      <c r="K3878" s="21" t="n"/>
      <c r="L3878" s="21" t="n"/>
      <c r="M3878" s="21" t="n"/>
      <c r="N3878" s="21" t="n"/>
    </row>
    <row r="3879" ht="14.25" customHeight="1" s="474">
      <c r="A3879" s="603" t="n"/>
      <c r="B3879" s="21" t="n"/>
      <c r="C3879" s="21" t="n"/>
      <c r="D3879" s="21" t="n"/>
      <c r="E3879" s="21" t="n"/>
      <c r="F3879" s="21" t="n"/>
      <c r="G3879" s="21" t="n"/>
      <c r="H3879" s="21" t="n"/>
      <c r="I3879" s="21" t="n"/>
      <c r="J3879" s="21" t="n"/>
      <c r="K3879" s="21" t="n"/>
      <c r="L3879" s="21" t="n"/>
      <c r="M3879" s="21" t="n"/>
      <c r="N3879" s="21" t="n"/>
    </row>
    <row r="3880" ht="14.25" customHeight="1" s="474">
      <c r="A3880" s="603" t="n"/>
      <c r="B3880" s="21" t="n"/>
      <c r="C3880" s="21" t="n"/>
      <c r="D3880" s="21" t="n"/>
      <c r="E3880" s="21" t="n"/>
      <c r="F3880" s="21" t="n"/>
      <c r="G3880" s="21" t="n"/>
      <c r="H3880" s="21" t="n"/>
      <c r="I3880" s="21" t="n"/>
      <c r="J3880" s="21" t="n"/>
      <c r="K3880" s="21" t="n"/>
      <c r="L3880" s="21" t="n"/>
      <c r="M3880" s="21" t="n"/>
      <c r="N3880" s="21" t="n"/>
    </row>
    <row r="3881" ht="14.25" customHeight="1" s="474">
      <c r="A3881" s="603" t="n"/>
      <c r="B3881" s="21" t="n"/>
      <c r="C3881" s="21" t="n"/>
      <c r="D3881" s="21" t="n"/>
      <c r="E3881" s="21" t="n"/>
      <c r="F3881" s="21" t="n"/>
      <c r="G3881" s="21" t="n"/>
      <c r="H3881" s="21" t="n"/>
      <c r="I3881" s="21" t="n"/>
      <c r="J3881" s="21" t="n"/>
      <c r="K3881" s="21" t="n"/>
      <c r="L3881" s="21" t="n"/>
      <c r="M3881" s="21" t="n"/>
      <c r="N3881" s="21" t="n"/>
    </row>
    <row r="3882" ht="14.25" customHeight="1" s="474">
      <c r="A3882" s="603" t="n"/>
      <c r="B3882" s="21" t="n"/>
      <c r="C3882" s="21" t="n"/>
      <c r="D3882" s="21" t="n"/>
      <c r="E3882" s="21" t="n"/>
      <c r="F3882" s="21" t="n"/>
      <c r="G3882" s="21" t="n"/>
      <c r="H3882" s="21" t="n"/>
      <c r="I3882" s="21" t="n"/>
      <c r="J3882" s="21" t="n"/>
      <c r="K3882" s="21" t="n"/>
      <c r="L3882" s="21" t="n"/>
      <c r="M3882" s="21" t="n"/>
      <c r="N3882" s="21" t="n"/>
    </row>
    <row r="3883" ht="14.25" customHeight="1" s="474">
      <c r="A3883" s="603" t="n"/>
      <c r="B3883" s="21" t="n"/>
      <c r="C3883" s="21" t="n"/>
      <c r="D3883" s="21" t="n"/>
      <c r="E3883" s="21" t="n"/>
      <c r="F3883" s="21" t="n"/>
      <c r="G3883" s="21" t="n"/>
      <c r="H3883" s="21" t="n"/>
      <c r="I3883" s="21" t="n"/>
      <c r="J3883" s="21" t="n"/>
      <c r="K3883" s="21" t="n"/>
      <c r="L3883" s="21" t="n"/>
      <c r="M3883" s="21" t="n"/>
      <c r="N3883" s="21" t="n"/>
    </row>
    <row r="3884" ht="14.25" customHeight="1" s="474">
      <c r="A3884" s="603" t="n"/>
      <c r="B3884" s="21" t="n"/>
      <c r="C3884" s="21" t="n"/>
      <c r="D3884" s="21" t="n"/>
      <c r="E3884" s="21" t="n"/>
      <c r="F3884" s="21" t="n"/>
      <c r="G3884" s="21" t="n"/>
      <c r="H3884" s="21" t="n"/>
      <c r="I3884" s="21" t="n"/>
      <c r="J3884" s="21" t="n"/>
      <c r="K3884" s="21" t="n"/>
      <c r="L3884" s="21" t="n"/>
      <c r="M3884" s="21" t="n"/>
      <c r="N3884" s="21" t="n"/>
    </row>
    <row r="3885" ht="14.25" customHeight="1" s="474">
      <c r="A3885" s="603" t="n"/>
      <c r="B3885" s="21" t="n"/>
      <c r="C3885" s="21" t="n"/>
      <c r="D3885" s="21" t="n"/>
      <c r="E3885" s="21" t="n"/>
      <c r="F3885" s="21" t="n"/>
      <c r="G3885" s="21" t="n"/>
      <c r="H3885" s="21" t="n"/>
      <c r="I3885" s="21" t="n"/>
      <c r="J3885" s="21" t="n"/>
      <c r="K3885" s="21" t="n"/>
      <c r="L3885" s="21" t="n"/>
      <c r="M3885" s="21" t="n"/>
      <c r="N3885" s="21" t="n"/>
    </row>
    <row r="3886" ht="14.25" customHeight="1" s="474">
      <c r="A3886" s="603" t="n"/>
      <c r="B3886" s="21" t="n"/>
      <c r="C3886" s="21" t="n"/>
      <c r="D3886" s="21" t="n"/>
      <c r="E3886" s="21" t="n"/>
      <c r="F3886" s="21" t="n"/>
      <c r="G3886" s="21" t="n"/>
      <c r="H3886" s="21" t="n"/>
      <c r="I3886" s="21" t="n"/>
      <c r="J3886" s="21" t="n"/>
      <c r="K3886" s="21" t="n"/>
      <c r="L3886" s="21" t="n"/>
      <c r="M3886" s="21" t="n"/>
      <c r="N3886" s="21" t="n"/>
    </row>
    <row r="3887" ht="14.25" customHeight="1" s="474">
      <c r="A3887" s="603" t="n"/>
      <c r="B3887" s="21" t="n"/>
      <c r="C3887" s="21" t="n"/>
      <c r="D3887" s="21" t="n"/>
      <c r="E3887" s="21" t="n"/>
      <c r="F3887" s="21" t="n"/>
      <c r="G3887" s="21" t="n"/>
      <c r="H3887" s="21" t="n"/>
      <c r="I3887" s="21" t="n"/>
      <c r="J3887" s="21" t="n"/>
      <c r="K3887" s="21" t="n"/>
      <c r="L3887" s="21" t="n"/>
      <c r="M3887" s="21" t="n"/>
      <c r="N3887" s="21" t="n"/>
    </row>
    <row r="3888" ht="14.25" customHeight="1" s="474">
      <c r="A3888" s="603" t="n"/>
      <c r="B3888" s="21" t="n"/>
      <c r="C3888" s="21" t="n"/>
      <c r="D3888" s="21" t="n"/>
      <c r="E3888" s="21" t="n"/>
      <c r="F3888" s="21" t="n"/>
      <c r="G3888" s="21" t="n"/>
      <c r="H3888" s="21" t="n"/>
      <c r="I3888" s="21" t="n"/>
      <c r="J3888" s="21" t="n"/>
      <c r="K3888" s="21" t="n"/>
      <c r="L3888" s="21" t="n"/>
      <c r="M3888" s="21" t="n"/>
      <c r="N3888" s="21" t="n"/>
    </row>
    <row r="3889" ht="14.25" customHeight="1" s="474">
      <c r="A3889" s="603" t="n"/>
      <c r="B3889" s="21" t="n"/>
      <c r="C3889" s="21" t="n"/>
      <c r="D3889" s="21" t="n"/>
      <c r="E3889" s="21" t="n"/>
      <c r="F3889" s="21" t="n"/>
      <c r="G3889" s="21" t="n"/>
      <c r="H3889" s="21" t="n"/>
      <c r="I3889" s="21" t="n"/>
      <c r="J3889" s="21" t="n"/>
      <c r="K3889" s="21" t="n"/>
      <c r="L3889" s="21" t="n"/>
      <c r="M3889" s="21" t="n"/>
      <c r="N3889" s="21" t="n"/>
    </row>
    <row r="3890" ht="14.25" customHeight="1" s="474">
      <c r="A3890" s="603" t="n"/>
      <c r="B3890" s="21" t="n"/>
      <c r="C3890" s="21" t="n"/>
      <c r="D3890" s="21" t="n"/>
      <c r="E3890" s="21" t="n"/>
      <c r="F3890" s="21" t="n"/>
      <c r="G3890" s="21" t="n"/>
      <c r="H3890" s="21" t="n"/>
      <c r="I3890" s="21" t="n"/>
      <c r="J3890" s="21" t="n"/>
      <c r="K3890" s="21" t="n"/>
      <c r="L3890" s="21" t="n"/>
      <c r="M3890" s="21" t="n"/>
      <c r="N3890" s="21" t="n"/>
    </row>
    <row r="3891" ht="14.25" customHeight="1" s="474">
      <c r="A3891" s="603" t="n"/>
      <c r="B3891" s="21" t="n"/>
      <c r="C3891" s="21" t="n"/>
      <c r="D3891" s="21" t="n"/>
      <c r="E3891" s="21" t="n"/>
      <c r="F3891" s="21" t="n"/>
      <c r="G3891" s="21" t="n"/>
      <c r="H3891" s="21" t="n"/>
      <c r="I3891" s="21" t="n"/>
      <c r="J3891" s="21" t="n"/>
      <c r="K3891" s="21" t="n"/>
      <c r="L3891" s="21" t="n"/>
      <c r="M3891" s="21" t="n"/>
      <c r="N3891" s="21" t="n"/>
    </row>
    <row r="3892" ht="14.25" customHeight="1" s="474">
      <c r="A3892" s="603" t="n"/>
      <c r="B3892" s="21" t="n"/>
      <c r="C3892" s="21" t="n"/>
      <c r="D3892" s="21" t="n"/>
      <c r="E3892" s="21" t="n"/>
      <c r="F3892" s="21" t="n"/>
      <c r="G3892" s="21" t="n"/>
      <c r="H3892" s="21" t="n"/>
      <c r="I3892" s="21" t="n"/>
      <c r="J3892" s="21" t="n"/>
      <c r="K3892" s="21" t="n"/>
      <c r="L3892" s="21" t="n"/>
      <c r="M3892" s="21" t="n"/>
      <c r="N3892" s="21" t="n"/>
    </row>
    <row r="3893" ht="14.25" customHeight="1" s="474">
      <c r="A3893" s="603" t="n"/>
      <c r="B3893" s="21" t="n"/>
      <c r="C3893" s="21" t="n"/>
      <c r="D3893" s="21" t="n"/>
      <c r="E3893" s="21" t="n"/>
      <c r="F3893" s="21" t="n"/>
      <c r="G3893" s="21" t="n"/>
      <c r="H3893" s="21" t="n"/>
      <c r="I3893" s="21" t="n"/>
      <c r="J3893" s="21" t="n"/>
      <c r="K3893" s="21" t="n"/>
      <c r="L3893" s="21" t="n"/>
      <c r="M3893" s="21" t="n"/>
      <c r="N3893" s="21" t="n"/>
    </row>
    <row r="3894" ht="14.25" customHeight="1" s="474">
      <c r="A3894" s="603" t="n"/>
      <c r="B3894" s="21" t="n"/>
      <c r="C3894" s="21" t="n"/>
      <c r="D3894" s="21" t="n"/>
      <c r="E3894" s="21" t="n"/>
      <c r="F3894" s="21" t="n"/>
      <c r="G3894" s="21" t="n"/>
      <c r="H3894" s="21" t="n"/>
      <c r="I3894" s="21" t="n"/>
      <c r="J3894" s="21" t="n"/>
      <c r="K3894" s="21" t="n"/>
      <c r="L3894" s="21" t="n"/>
      <c r="M3894" s="21" t="n"/>
      <c r="N3894" s="21" t="n"/>
    </row>
    <row r="3895" ht="14.25" customHeight="1" s="474">
      <c r="A3895" s="603" t="n"/>
      <c r="B3895" s="21" t="n"/>
      <c r="C3895" s="21" t="n"/>
      <c r="D3895" s="21" t="n"/>
      <c r="E3895" s="21" t="n"/>
      <c r="F3895" s="21" t="n"/>
      <c r="G3895" s="21" t="n"/>
      <c r="H3895" s="21" t="n"/>
      <c r="I3895" s="21" t="n"/>
      <c r="J3895" s="21" t="n"/>
      <c r="K3895" s="21" t="n"/>
      <c r="L3895" s="21" t="n"/>
      <c r="M3895" s="21" t="n"/>
      <c r="N3895" s="21" t="n"/>
    </row>
    <row r="3896" ht="14.25" customHeight="1" s="474">
      <c r="A3896" s="603" t="n"/>
      <c r="B3896" s="21" t="n"/>
      <c r="C3896" s="21" t="n"/>
      <c r="D3896" s="21" t="n"/>
      <c r="E3896" s="21" t="n"/>
      <c r="F3896" s="21" t="n"/>
      <c r="G3896" s="21" t="n"/>
      <c r="H3896" s="21" t="n"/>
      <c r="I3896" s="21" t="n"/>
      <c r="J3896" s="21" t="n"/>
      <c r="K3896" s="21" t="n"/>
      <c r="L3896" s="21" t="n"/>
      <c r="M3896" s="21" t="n"/>
      <c r="N3896" s="21" t="n"/>
    </row>
    <row r="3897" ht="14.25" customHeight="1" s="474">
      <c r="A3897" s="603" t="n"/>
      <c r="B3897" s="21" t="n"/>
      <c r="C3897" s="21" t="n"/>
      <c r="D3897" s="21" t="n"/>
      <c r="E3897" s="21" t="n"/>
      <c r="F3897" s="21" t="n"/>
      <c r="G3897" s="21" t="n"/>
      <c r="H3897" s="21" t="n"/>
      <c r="I3897" s="21" t="n"/>
      <c r="J3897" s="21" t="n"/>
      <c r="K3897" s="21" t="n"/>
      <c r="L3897" s="21" t="n"/>
      <c r="M3897" s="21" t="n"/>
      <c r="N3897" s="21" t="n"/>
    </row>
    <row r="3898" ht="14.25" customHeight="1" s="474">
      <c r="A3898" s="603" t="n"/>
      <c r="B3898" s="21" t="n"/>
      <c r="C3898" s="21" t="n"/>
      <c r="D3898" s="21" t="n"/>
      <c r="E3898" s="21" t="n"/>
      <c r="F3898" s="21" t="n"/>
      <c r="G3898" s="21" t="n"/>
      <c r="H3898" s="21" t="n"/>
      <c r="I3898" s="21" t="n"/>
      <c r="J3898" s="21" t="n"/>
      <c r="K3898" s="21" t="n"/>
      <c r="L3898" s="21" t="n"/>
      <c r="M3898" s="21" t="n"/>
      <c r="N3898" s="21" t="n"/>
    </row>
    <row r="3899" ht="14.25" customHeight="1" s="474">
      <c r="A3899" s="603" t="n"/>
      <c r="B3899" s="21" t="n"/>
      <c r="C3899" s="21" t="n"/>
      <c r="D3899" s="21" t="n"/>
      <c r="E3899" s="21" t="n"/>
      <c r="F3899" s="21" t="n"/>
      <c r="G3899" s="21" t="n"/>
      <c r="H3899" s="21" t="n"/>
      <c r="I3899" s="21" t="n"/>
      <c r="J3899" s="21" t="n"/>
      <c r="K3899" s="21" t="n"/>
      <c r="L3899" s="21" t="n"/>
      <c r="M3899" s="21" t="n"/>
      <c r="N3899" s="21" t="n"/>
    </row>
    <row r="3900" ht="14.25" customHeight="1" s="474">
      <c r="A3900" s="603" t="n"/>
      <c r="B3900" s="21" t="n"/>
      <c r="C3900" s="21" t="n"/>
      <c r="D3900" s="21" t="n"/>
      <c r="E3900" s="21" t="n"/>
      <c r="F3900" s="21" t="n"/>
      <c r="G3900" s="21" t="n"/>
      <c r="H3900" s="21" t="n"/>
      <c r="I3900" s="21" t="n"/>
      <c r="J3900" s="21" t="n"/>
      <c r="K3900" s="21" t="n"/>
      <c r="L3900" s="21" t="n"/>
      <c r="M3900" s="21" t="n"/>
      <c r="N3900" s="21" t="n"/>
    </row>
    <row r="3901" ht="14.25" customHeight="1" s="474">
      <c r="A3901" s="603" t="n"/>
      <c r="B3901" s="21" t="n"/>
      <c r="C3901" s="21" t="n"/>
      <c r="D3901" s="21" t="n"/>
      <c r="E3901" s="21" t="n"/>
      <c r="F3901" s="21" t="n"/>
      <c r="G3901" s="21" t="n"/>
      <c r="H3901" s="21" t="n"/>
      <c r="I3901" s="21" t="n"/>
      <c r="J3901" s="21" t="n"/>
      <c r="K3901" s="21" t="n"/>
      <c r="L3901" s="21" t="n"/>
      <c r="M3901" s="21" t="n"/>
      <c r="N3901" s="21" t="n"/>
    </row>
    <row r="3902" ht="14.25" customHeight="1" s="474">
      <c r="A3902" s="603" t="n"/>
      <c r="B3902" s="21" t="n"/>
      <c r="C3902" s="21" t="n"/>
      <c r="D3902" s="21" t="n"/>
      <c r="E3902" s="21" t="n"/>
      <c r="F3902" s="21" t="n"/>
      <c r="G3902" s="21" t="n"/>
      <c r="H3902" s="21" t="n"/>
      <c r="I3902" s="21" t="n"/>
      <c r="J3902" s="21" t="n"/>
      <c r="K3902" s="21" t="n"/>
      <c r="L3902" s="21" t="n"/>
      <c r="M3902" s="21" t="n"/>
      <c r="N3902" s="21" t="n"/>
    </row>
    <row r="3903" ht="14.25" customHeight="1" s="474">
      <c r="A3903" s="603" t="n"/>
      <c r="B3903" s="21" t="n"/>
      <c r="C3903" s="21" t="n"/>
      <c r="D3903" s="21" t="n"/>
      <c r="E3903" s="21" t="n"/>
      <c r="F3903" s="21" t="n"/>
      <c r="G3903" s="21" t="n"/>
      <c r="H3903" s="21" t="n"/>
      <c r="I3903" s="21" t="n"/>
      <c r="J3903" s="21" t="n"/>
      <c r="K3903" s="21" t="n"/>
      <c r="L3903" s="21" t="n"/>
      <c r="M3903" s="21" t="n"/>
      <c r="N3903" s="21" t="n"/>
    </row>
    <row r="3904" ht="14.25" customHeight="1" s="474">
      <c r="A3904" s="603" t="n"/>
      <c r="B3904" s="21" t="n"/>
      <c r="C3904" s="21" t="n"/>
      <c r="D3904" s="21" t="n"/>
      <c r="E3904" s="21" t="n"/>
      <c r="F3904" s="21" t="n"/>
      <c r="G3904" s="21" t="n"/>
      <c r="H3904" s="21" t="n"/>
      <c r="I3904" s="21" t="n"/>
      <c r="J3904" s="21" t="n"/>
      <c r="K3904" s="21" t="n"/>
      <c r="L3904" s="21" t="n"/>
      <c r="M3904" s="21" t="n"/>
      <c r="N3904" s="21" t="n"/>
    </row>
    <row r="3905" ht="14.25" customHeight="1" s="474">
      <c r="A3905" s="603" t="n"/>
      <c r="B3905" s="21" t="n"/>
      <c r="C3905" s="21" t="n"/>
      <c r="D3905" s="21" t="n"/>
      <c r="E3905" s="21" t="n"/>
      <c r="F3905" s="21" t="n"/>
      <c r="G3905" s="21" t="n"/>
      <c r="H3905" s="21" t="n"/>
      <c r="I3905" s="21" t="n"/>
      <c r="J3905" s="21" t="n"/>
      <c r="K3905" s="21" t="n"/>
      <c r="L3905" s="21" t="n"/>
      <c r="M3905" s="21" t="n"/>
      <c r="N3905" s="21" t="n"/>
    </row>
    <row r="3906" ht="14.25" customHeight="1" s="474">
      <c r="A3906" s="603" t="n"/>
      <c r="B3906" s="21" t="n"/>
      <c r="C3906" s="21" t="n"/>
      <c r="D3906" s="21" t="n"/>
      <c r="E3906" s="21" t="n"/>
      <c r="F3906" s="21" t="n"/>
      <c r="G3906" s="21" t="n"/>
      <c r="H3906" s="21" t="n"/>
      <c r="I3906" s="21" t="n"/>
      <c r="J3906" s="21" t="n"/>
      <c r="K3906" s="21" t="n"/>
      <c r="L3906" s="21" t="n"/>
      <c r="M3906" s="21" t="n"/>
      <c r="N3906" s="21" t="n"/>
    </row>
    <row r="3907" ht="14.25" customHeight="1" s="474">
      <c r="A3907" s="603" t="n"/>
      <c r="B3907" s="21" t="n"/>
      <c r="C3907" s="21" t="n"/>
      <c r="D3907" s="21" t="n"/>
      <c r="E3907" s="21" t="n"/>
      <c r="F3907" s="21" t="n"/>
      <c r="G3907" s="21" t="n"/>
      <c r="H3907" s="21" t="n"/>
      <c r="I3907" s="21" t="n"/>
      <c r="J3907" s="21" t="n"/>
      <c r="K3907" s="21" t="n"/>
      <c r="L3907" s="21" t="n"/>
      <c r="M3907" s="21" t="n"/>
      <c r="N3907" s="21" t="n"/>
    </row>
    <row r="3908" ht="14.25" customHeight="1" s="474">
      <c r="A3908" s="603" t="n"/>
      <c r="B3908" s="21" t="n"/>
      <c r="C3908" s="21" t="n"/>
      <c r="D3908" s="21" t="n"/>
      <c r="E3908" s="21" t="n"/>
      <c r="F3908" s="21" t="n"/>
      <c r="G3908" s="21" t="n"/>
      <c r="H3908" s="21" t="n"/>
      <c r="I3908" s="21" t="n"/>
      <c r="J3908" s="21" t="n"/>
      <c r="K3908" s="21" t="n"/>
      <c r="L3908" s="21" t="n"/>
      <c r="M3908" s="21" t="n"/>
      <c r="N3908" s="21" t="n"/>
    </row>
    <row r="3909" ht="14.25" customHeight="1" s="474">
      <c r="A3909" s="603" t="n"/>
      <c r="B3909" s="21" t="n"/>
      <c r="C3909" s="21" t="n"/>
      <c r="D3909" s="21" t="n"/>
      <c r="E3909" s="21" t="n"/>
      <c r="F3909" s="21" t="n"/>
      <c r="G3909" s="21" t="n"/>
      <c r="H3909" s="21" t="n"/>
      <c r="I3909" s="21" t="n"/>
      <c r="J3909" s="21" t="n"/>
      <c r="K3909" s="21" t="n"/>
      <c r="L3909" s="21" t="n"/>
      <c r="M3909" s="21" t="n"/>
      <c r="N3909" s="21" t="n"/>
    </row>
    <row r="3910" ht="14.25" customHeight="1" s="474">
      <c r="A3910" s="603" t="n"/>
      <c r="B3910" s="21" t="n"/>
      <c r="C3910" s="21" t="n"/>
      <c r="D3910" s="21" t="n"/>
      <c r="E3910" s="21" t="n"/>
      <c r="F3910" s="21" t="n"/>
      <c r="G3910" s="21" t="n"/>
      <c r="H3910" s="21" t="n"/>
      <c r="I3910" s="21" t="n"/>
      <c r="J3910" s="21" t="n"/>
      <c r="K3910" s="21" t="n"/>
      <c r="L3910" s="21" t="n"/>
      <c r="M3910" s="21" t="n"/>
      <c r="N3910" s="21" t="n"/>
    </row>
    <row r="3911" ht="14.25" customHeight="1" s="474">
      <c r="A3911" s="603" t="n"/>
      <c r="B3911" s="21" t="n"/>
      <c r="C3911" s="21" t="n"/>
      <c r="D3911" s="21" t="n"/>
      <c r="E3911" s="21" t="n"/>
      <c r="F3911" s="21" t="n"/>
      <c r="G3911" s="21" t="n"/>
      <c r="H3911" s="21" t="n"/>
      <c r="I3911" s="21" t="n"/>
      <c r="J3911" s="21" t="n"/>
      <c r="K3911" s="21" t="n"/>
      <c r="L3911" s="21" t="n"/>
      <c r="M3911" s="21" t="n"/>
      <c r="N3911" s="21" t="n"/>
    </row>
    <row r="3912" ht="14.25" customHeight="1" s="474">
      <c r="A3912" s="603" t="n"/>
      <c r="B3912" s="21" t="n"/>
      <c r="C3912" s="21" t="n"/>
      <c r="D3912" s="21" t="n"/>
      <c r="E3912" s="21" t="n"/>
      <c r="F3912" s="21" t="n"/>
      <c r="G3912" s="21" t="n"/>
      <c r="H3912" s="21" t="n"/>
      <c r="I3912" s="21" t="n"/>
      <c r="J3912" s="21" t="n"/>
      <c r="K3912" s="21" t="n"/>
      <c r="L3912" s="21" t="n"/>
      <c r="M3912" s="21" t="n"/>
      <c r="N3912" s="21" t="n"/>
    </row>
    <row r="3913" ht="14.25" customHeight="1" s="474">
      <c r="A3913" s="603" t="n"/>
      <c r="B3913" s="21" t="n"/>
      <c r="C3913" s="21" t="n"/>
      <c r="D3913" s="21" t="n"/>
      <c r="E3913" s="21" t="n"/>
      <c r="F3913" s="21" t="n"/>
      <c r="G3913" s="21" t="n"/>
      <c r="H3913" s="21" t="n"/>
      <c r="I3913" s="21" t="n"/>
      <c r="J3913" s="21" t="n"/>
      <c r="K3913" s="21" t="n"/>
      <c r="L3913" s="21" t="n"/>
      <c r="M3913" s="21" t="n"/>
      <c r="N3913" s="21" t="n"/>
    </row>
    <row r="3914" ht="14.25" customHeight="1" s="474">
      <c r="A3914" s="603" t="n"/>
      <c r="B3914" s="21" t="n"/>
      <c r="C3914" s="21" t="n"/>
      <c r="D3914" s="21" t="n"/>
      <c r="E3914" s="21" t="n"/>
      <c r="F3914" s="21" t="n"/>
      <c r="G3914" s="21" t="n"/>
      <c r="H3914" s="21" t="n"/>
      <c r="I3914" s="21" t="n"/>
      <c r="J3914" s="21" t="n"/>
      <c r="K3914" s="21" t="n"/>
      <c r="L3914" s="21" t="n"/>
      <c r="M3914" s="21" t="n"/>
      <c r="N3914" s="21" t="n"/>
    </row>
    <row r="3915" ht="14.25" customHeight="1" s="474">
      <c r="A3915" s="603" t="n"/>
      <c r="B3915" s="21" t="n"/>
      <c r="C3915" s="21" t="n"/>
      <c r="D3915" s="21" t="n"/>
      <c r="E3915" s="21" t="n"/>
      <c r="F3915" s="21" t="n"/>
      <c r="G3915" s="21" t="n"/>
      <c r="H3915" s="21" t="n"/>
      <c r="I3915" s="21" t="n"/>
      <c r="J3915" s="21" t="n"/>
      <c r="K3915" s="21" t="n"/>
      <c r="L3915" s="21" t="n"/>
      <c r="M3915" s="21" t="n"/>
      <c r="N3915" s="21" t="n"/>
    </row>
    <row r="3916" ht="14.25" customHeight="1" s="474">
      <c r="A3916" s="603" t="n"/>
      <c r="B3916" s="21" t="n"/>
      <c r="C3916" s="21" t="n"/>
      <c r="D3916" s="21" t="n"/>
      <c r="E3916" s="21" t="n"/>
      <c r="F3916" s="21" t="n"/>
      <c r="G3916" s="21" t="n"/>
      <c r="H3916" s="21" t="n"/>
      <c r="I3916" s="21" t="n"/>
      <c r="J3916" s="21" t="n"/>
      <c r="K3916" s="21" t="n"/>
      <c r="L3916" s="21" t="n"/>
      <c r="M3916" s="21" t="n"/>
      <c r="N3916" s="21" t="n"/>
    </row>
    <row r="3917" ht="14.25" customHeight="1" s="474">
      <c r="A3917" s="603" t="n"/>
      <c r="B3917" s="21" t="n"/>
      <c r="C3917" s="21" t="n"/>
      <c r="D3917" s="21" t="n"/>
      <c r="E3917" s="21" t="n"/>
      <c r="F3917" s="21" t="n"/>
      <c r="G3917" s="21" t="n"/>
      <c r="H3917" s="21" t="n"/>
      <c r="I3917" s="21" t="n"/>
      <c r="J3917" s="21" t="n"/>
      <c r="K3917" s="21" t="n"/>
      <c r="L3917" s="21" t="n"/>
      <c r="M3917" s="21" t="n"/>
      <c r="N3917" s="21" t="n"/>
    </row>
    <row r="3918" ht="14.25" customHeight="1" s="474">
      <c r="A3918" s="603" t="n"/>
      <c r="B3918" s="21" t="n"/>
      <c r="C3918" s="21" t="n"/>
      <c r="D3918" s="21" t="n"/>
      <c r="E3918" s="21" t="n"/>
      <c r="F3918" s="21" t="n"/>
      <c r="G3918" s="21" t="n"/>
      <c r="H3918" s="21" t="n"/>
      <c r="I3918" s="21" t="n"/>
      <c r="J3918" s="21" t="n"/>
      <c r="K3918" s="21" t="n"/>
      <c r="L3918" s="21" t="n"/>
      <c r="M3918" s="21" t="n"/>
      <c r="N3918" s="21" t="n"/>
    </row>
    <row r="3919" ht="14.25" customHeight="1" s="474">
      <c r="A3919" s="603" t="n"/>
      <c r="B3919" s="21" t="n"/>
      <c r="C3919" s="21" t="n"/>
      <c r="D3919" s="21" t="n"/>
      <c r="E3919" s="21" t="n"/>
      <c r="F3919" s="21" t="n"/>
      <c r="G3919" s="21" t="n"/>
      <c r="H3919" s="21" t="n"/>
      <c r="I3919" s="21" t="n"/>
      <c r="J3919" s="21" t="n"/>
      <c r="K3919" s="21" t="n"/>
      <c r="L3919" s="21" t="n"/>
      <c r="M3919" s="21" t="n"/>
      <c r="N3919" s="21" t="n"/>
    </row>
    <row r="3920" ht="14.25" customHeight="1" s="474">
      <c r="A3920" s="603" t="n"/>
      <c r="B3920" s="21" t="n"/>
      <c r="C3920" s="21" t="n"/>
      <c r="D3920" s="21" t="n"/>
      <c r="E3920" s="21" t="n"/>
      <c r="F3920" s="21" t="n"/>
      <c r="G3920" s="21" t="n"/>
      <c r="H3920" s="21" t="n"/>
      <c r="I3920" s="21" t="n"/>
      <c r="J3920" s="21" t="n"/>
      <c r="K3920" s="21" t="n"/>
      <c r="L3920" s="21" t="n"/>
      <c r="M3920" s="21" t="n"/>
      <c r="N3920" s="21" t="n"/>
    </row>
    <row r="3921" ht="14.25" customHeight="1" s="474">
      <c r="A3921" s="603" t="n"/>
      <c r="B3921" s="21" t="n"/>
      <c r="C3921" s="21" t="n"/>
      <c r="D3921" s="21" t="n"/>
      <c r="E3921" s="21" t="n"/>
      <c r="F3921" s="21" t="n"/>
      <c r="G3921" s="21" t="n"/>
      <c r="H3921" s="21" t="n"/>
      <c r="I3921" s="21" t="n"/>
      <c r="J3921" s="21" t="n"/>
      <c r="K3921" s="21" t="n"/>
      <c r="L3921" s="21" t="n"/>
      <c r="M3921" s="21" t="n"/>
      <c r="N3921" s="21" t="n"/>
    </row>
    <row r="3922" ht="14.25" customHeight="1" s="474">
      <c r="A3922" s="603" t="n"/>
      <c r="B3922" s="21" t="n"/>
      <c r="C3922" s="21" t="n"/>
      <c r="D3922" s="21" t="n"/>
      <c r="E3922" s="21" t="n"/>
      <c r="F3922" s="21" t="n"/>
      <c r="G3922" s="21" t="n"/>
      <c r="H3922" s="21" t="n"/>
      <c r="I3922" s="21" t="n"/>
      <c r="J3922" s="21" t="n"/>
      <c r="K3922" s="21" t="n"/>
      <c r="L3922" s="21" t="n"/>
      <c r="M3922" s="21" t="n"/>
      <c r="N3922" s="21" t="n"/>
    </row>
    <row r="3923" ht="14.25" customHeight="1" s="474">
      <c r="A3923" s="603" t="n"/>
      <c r="B3923" s="21" t="n"/>
      <c r="C3923" s="21" t="n"/>
      <c r="D3923" s="21" t="n"/>
      <c r="E3923" s="21" t="n"/>
      <c r="F3923" s="21" t="n"/>
      <c r="G3923" s="21" t="n"/>
      <c r="H3923" s="21" t="n"/>
      <c r="I3923" s="21" t="n"/>
      <c r="J3923" s="21" t="n"/>
      <c r="K3923" s="21" t="n"/>
      <c r="L3923" s="21" t="n"/>
      <c r="M3923" s="21" t="n"/>
      <c r="N3923" s="21" t="n"/>
    </row>
    <row r="3924" ht="14.25" customHeight="1" s="474">
      <c r="A3924" s="603" t="n"/>
      <c r="B3924" s="21" t="n"/>
      <c r="C3924" s="21" t="n"/>
      <c r="D3924" s="21" t="n"/>
      <c r="E3924" s="21" t="n"/>
      <c r="F3924" s="21" t="n"/>
      <c r="G3924" s="21" t="n"/>
      <c r="H3924" s="21" t="n"/>
      <c r="I3924" s="21" t="n"/>
      <c r="J3924" s="21" t="n"/>
      <c r="K3924" s="21" t="n"/>
      <c r="L3924" s="21" t="n"/>
      <c r="M3924" s="21" t="n"/>
      <c r="N3924" s="21" t="n"/>
    </row>
    <row r="3925" ht="14.25" customHeight="1" s="474">
      <c r="A3925" s="603" t="n"/>
      <c r="B3925" s="21" t="n"/>
      <c r="C3925" s="21" t="n"/>
      <c r="D3925" s="21" t="n"/>
      <c r="E3925" s="21" t="n"/>
      <c r="F3925" s="21" t="n"/>
      <c r="G3925" s="21" t="n"/>
      <c r="H3925" s="21" t="n"/>
      <c r="I3925" s="21" t="n"/>
      <c r="J3925" s="21" t="n"/>
      <c r="K3925" s="21" t="n"/>
      <c r="L3925" s="21" t="n"/>
      <c r="M3925" s="21" t="n"/>
      <c r="N3925" s="21" t="n"/>
    </row>
    <row r="3926" ht="14.25" customHeight="1" s="474">
      <c r="A3926" s="603" t="n"/>
      <c r="B3926" s="21" t="n"/>
      <c r="C3926" s="21" t="n"/>
      <c r="D3926" s="21" t="n"/>
      <c r="E3926" s="21" t="n"/>
      <c r="F3926" s="21" t="n"/>
      <c r="G3926" s="21" t="n"/>
      <c r="H3926" s="21" t="n"/>
      <c r="I3926" s="21" t="n"/>
      <c r="J3926" s="21" t="n"/>
      <c r="K3926" s="21" t="n"/>
      <c r="L3926" s="21" t="n"/>
      <c r="M3926" s="21" t="n"/>
      <c r="N3926" s="21" t="n"/>
    </row>
    <row r="3927" ht="14.25" customHeight="1" s="474">
      <c r="A3927" s="603" t="n"/>
      <c r="B3927" s="21" t="n"/>
      <c r="C3927" s="21" t="n"/>
      <c r="D3927" s="21" t="n"/>
      <c r="E3927" s="21" t="n"/>
      <c r="F3927" s="21" t="n"/>
      <c r="G3927" s="21" t="n"/>
      <c r="H3927" s="21" t="n"/>
      <c r="I3927" s="21" t="n"/>
      <c r="J3927" s="21" t="n"/>
      <c r="K3927" s="21" t="n"/>
      <c r="L3927" s="21" t="n"/>
      <c r="M3927" s="21" t="n"/>
      <c r="N3927" s="21" t="n"/>
    </row>
    <row r="3928" ht="14.25" customHeight="1" s="474">
      <c r="A3928" s="603" t="n"/>
      <c r="B3928" s="21" t="n"/>
      <c r="C3928" s="21" t="n"/>
      <c r="D3928" s="21" t="n"/>
      <c r="E3928" s="21" t="n"/>
      <c r="F3928" s="21" t="n"/>
      <c r="G3928" s="21" t="n"/>
      <c r="H3928" s="21" t="n"/>
      <c r="I3928" s="21" t="n"/>
      <c r="J3928" s="21" t="n"/>
      <c r="K3928" s="21" t="n"/>
      <c r="L3928" s="21" t="n"/>
      <c r="M3928" s="21" t="n"/>
      <c r="N3928" s="21" t="n"/>
    </row>
    <row r="3929" ht="14.25" customHeight="1" s="474">
      <c r="A3929" s="603" t="n"/>
      <c r="B3929" s="21" t="n"/>
      <c r="C3929" s="21" t="n"/>
      <c r="D3929" s="21" t="n"/>
      <c r="E3929" s="21" t="n"/>
      <c r="F3929" s="21" t="n"/>
      <c r="G3929" s="21" t="n"/>
      <c r="H3929" s="21" t="n"/>
      <c r="I3929" s="21" t="n"/>
      <c r="J3929" s="21" t="n"/>
      <c r="K3929" s="21" t="n"/>
      <c r="L3929" s="21" t="n"/>
      <c r="M3929" s="21" t="n"/>
      <c r="N3929" s="21" t="n"/>
    </row>
    <row r="3930" ht="14.25" customHeight="1" s="474">
      <c r="A3930" s="603" t="n"/>
      <c r="B3930" s="21" t="n"/>
      <c r="C3930" s="21" t="n"/>
      <c r="D3930" s="21" t="n"/>
      <c r="E3930" s="21" t="n"/>
      <c r="F3930" s="21" t="n"/>
      <c r="G3930" s="21" t="n"/>
      <c r="H3930" s="21" t="n"/>
      <c r="I3930" s="21" t="n"/>
      <c r="J3930" s="21" t="n"/>
      <c r="K3930" s="21" t="n"/>
      <c r="L3930" s="21" t="n"/>
      <c r="M3930" s="21" t="n"/>
      <c r="N3930" s="21" t="n"/>
    </row>
    <row r="3931" ht="14.25" customHeight="1" s="474">
      <c r="A3931" s="603" t="n"/>
      <c r="B3931" s="21" t="n"/>
      <c r="C3931" s="21" t="n"/>
      <c r="D3931" s="21" t="n"/>
      <c r="E3931" s="21" t="n"/>
      <c r="F3931" s="21" t="n"/>
      <c r="G3931" s="21" t="n"/>
      <c r="H3931" s="21" t="n"/>
      <c r="I3931" s="21" t="n"/>
      <c r="J3931" s="21" t="n"/>
      <c r="K3931" s="21" t="n"/>
      <c r="L3931" s="21" t="n"/>
      <c r="M3931" s="21" t="n"/>
      <c r="N3931" s="21" t="n"/>
    </row>
    <row r="3932" ht="14.25" customHeight="1" s="474">
      <c r="A3932" s="603" t="n"/>
      <c r="B3932" s="21" t="n"/>
      <c r="C3932" s="21" t="n"/>
      <c r="D3932" s="21" t="n"/>
      <c r="E3932" s="21" t="n"/>
      <c r="F3932" s="21" t="n"/>
      <c r="G3932" s="21" t="n"/>
      <c r="H3932" s="21" t="n"/>
      <c r="I3932" s="21" t="n"/>
      <c r="J3932" s="21" t="n"/>
      <c r="K3932" s="21" t="n"/>
      <c r="L3932" s="21" t="n"/>
      <c r="M3932" s="21" t="n"/>
      <c r="N3932" s="21" t="n"/>
    </row>
    <row r="3933" ht="14.25" customHeight="1" s="474">
      <c r="A3933" s="603" t="n"/>
      <c r="B3933" s="21" t="n"/>
      <c r="C3933" s="21" t="n"/>
      <c r="D3933" s="21" t="n"/>
      <c r="E3933" s="21" t="n"/>
      <c r="F3933" s="21" t="n"/>
      <c r="G3933" s="21" t="n"/>
      <c r="H3933" s="21" t="n"/>
      <c r="I3933" s="21" t="n"/>
      <c r="J3933" s="21" t="n"/>
      <c r="K3933" s="21" t="n"/>
      <c r="L3933" s="21" t="n"/>
      <c r="M3933" s="21" t="n"/>
      <c r="N3933" s="21" t="n"/>
    </row>
    <row r="3934" ht="14.25" customHeight="1" s="474">
      <c r="A3934" s="603" t="n"/>
      <c r="B3934" s="21" t="n"/>
      <c r="C3934" s="21" t="n"/>
      <c r="D3934" s="21" t="n"/>
      <c r="E3934" s="21" t="n"/>
      <c r="F3934" s="21" t="n"/>
      <c r="G3934" s="21" t="n"/>
      <c r="H3934" s="21" t="n"/>
      <c r="I3934" s="21" t="n"/>
      <c r="J3934" s="21" t="n"/>
      <c r="K3934" s="21" t="n"/>
      <c r="L3934" s="21" t="n"/>
      <c r="M3934" s="21" t="n"/>
      <c r="N3934" s="21" t="n"/>
    </row>
    <row r="3935" ht="14.25" customHeight="1" s="474">
      <c r="A3935" s="603" t="n"/>
      <c r="B3935" s="21" t="n"/>
      <c r="C3935" s="21" t="n"/>
      <c r="D3935" s="21" t="n"/>
      <c r="E3935" s="21" t="n"/>
      <c r="F3935" s="21" t="n"/>
      <c r="G3935" s="21" t="n"/>
      <c r="H3935" s="21" t="n"/>
      <c r="I3935" s="21" t="n"/>
      <c r="J3935" s="21" t="n"/>
      <c r="K3935" s="21" t="n"/>
      <c r="L3935" s="21" t="n"/>
      <c r="M3935" s="21" t="n"/>
      <c r="N3935" s="21" t="n"/>
    </row>
    <row r="3936" ht="14.25" customHeight="1" s="474">
      <c r="A3936" s="603" t="n"/>
      <c r="B3936" s="21" t="n"/>
      <c r="C3936" s="21" t="n"/>
      <c r="D3936" s="21" t="n"/>
      <c r="E3936" s="21" t="n"/>
      <c r="F3936" s="21" t="n"/>
      <c r="G3936" s="21" t="n"/>
      <c r="H3936" s="21" t="n"/>
      <c r="I3936" s="21" t="n"/>
      <c r="J3936" s="21" t="n"/>
      <c r="K3936" s="21" t="n"/>
      <c r="L3936" s="21" t="n"/>
      <c r="M3936" s="21" t="n"/>
      <c r="N3936" s="21" t="n"/>
    </row>
    <row r="3937" ht="14.25" customHeight="1" s="474">
      <c r="A3937" s="603" t="n"/>
      <c r="B3937" s="21" t="n"/>
      <c r="C3937" s="21" t="n"/>
      <c r="D3937" s="21" t="n"/>
      <c r="E3937" s="21" t="n"/>
      <c r="F3937" s="21" t="n"/>
      <c r="G3937" s="21" t="n"/>
      <c r="H3937" s="21" t="n"/>
      <c r="I3937" s="21" t="n"/>
      <c r="J3937" s="21" t="n"/>
      <c r="K3937" s="21" t="n"/>
      <c r="L3937" s="21" t="n"/>
      <c r="M3937" s="21" t="n"/>
      <c r="N3937" s="21" t="n"/>
    </row>
    <row r="3938" ht="14.25" customHeight="1" s="474">
      <c r="A3938" s="603" t="n"/>
      <c r="B3938" s="21" t="n"/>
      <c r="C3938" s="21" t="n"/>
      <c r="D3938" s="21" t="n"/>
      <c r="E3938" s="21" t="n"/>
      <c r="F3938" s="21" t="n"/>
      <c r="G3938" s="21" t="n"/>
      <c r="H3938" s="21" t="n"/>
      <c r="I3938" s="21" t="n"/>
      <c r="J3938" s="21" t="n"/>
      <c r="K3938" s="21" t="n"/>
      <c r="L3938" s="21" t="n"/>
      <c r="M3938" s="21" t="n"/>
      <c r="N3938" s="21" t="n"/>
    </row>
    <row r="3939" ht="14.25" customHeight="1" s="474">
      <c r="A3939" s="603" t="n"/>
      <c r="B3939" s="21" t="n"/>
      <c r="C3939" s="21" t="n"/>
      <c r="D3939" s="21" t="n"/>
      <c r="E3939" s="21" t="n"/>
      <c r="F3939" s="21" t="n"/>
      <c r="G3939" s="21" t="n"/>
      <c r="H3939" s="21" t="n"/>
      <c r="I3939" s="21" t="n"/>
      <c r="J3939" s="21" t="n"/>
      <c r="K3939" s="21" t="n"/>
      <c r="L3939" s="21" t="n"/>
      <c r="M3939" s="21" t="n"/>
      <c r="N3939" s="21" t="n"/>
    </row>
    <row r="3940" ht="14.25" customHeight="1" s="474">
      <c r="A3940" s="603" t="n"/>
      <c r="B3940" s="21" t="n"/>
      <c r="C3940" s="21" t="n"/>
      <c r="D3940" s="21" t="n"/>
      <c r="E3940" s="21" t="n"/>
      <c r="F3940" s="21" t="n"/>
      <c r="G3940" s="21" t="n"/>
      <c r="H3940" s="21" t="n"/>
      <c r="I3940" s="21" t="n"/>
      <c r="J3940" s="21" t="n"/>
      <c r="K3940" s="21" t="n"/>
      <c r="L3940" s="21" t="n"/>
      <c r="M3940" s="21" t="n"/>
      <c r="N3940" s="21" t="n"/>
    </row>
    <row r="3941" ht="14.25" customHeight="1" s="474">
      <c r="A3941" s="603" t="n"/>
      <c r="B3941" s="21" t="n"/>
      <c r="C3941" s="21" t="n"/>
      <c r="D3941" s="21" t="n"/>
      <c r="E3941" s="21" t="n"/>
      <c r="F3941" s="21" t="n"/>
      <c r="G3941" s="21" t="n"/>
      <c r="H3941" s="21" t="n"/>
      <c r="I3941" s="21" t="n"/>
      <c r="J3941" s="21" t="n"/>
      <c r="K3941" s="21" t="n"/>
      <c r="L3941" s="21" t="n"/>
      <c r="M3941" s="21" t="n"/>
      <c r="N3941" s="21" t="n"/>
    </row>
    <row r="3942" ht="14.25" customHeight="1" s="474">
      <c r="A3942" s="603" t="n"/>
      <c r="B3942" s="21" t="n"/>
      <c r="C3942" s="21" t="n"/>
      <c r="D3942" s="21" t="n"/>
      <c r="E3942" s="21" t="n"/>
      <c r="F3942" s="21" t="n"/>
      <c r="G3942" s="21" t="n"/>
      <c r="H3942" s="21" t="n"/>
      <c r="I3942" s="21" t="n"/>
      <c r="J3942" s="21" t="n"/>
      <c r="K3942" s="21" t="n"/>
      <c r="L3942" s="21" t="n"/>
      <c r="M3942" s="21" t="n"/>
      <c r="N3942" s="21" t="n"/>
    </row>
    <row r="3943" ht="14.25" customHeight="1" s="474">
      <c r="A3943" s="603" t="n"/>
      <c r="B3943" s="21" t="n"/>
      <c r="C3943" s="21" t="n"/>
      <c r="D3943" s="21" t="n"/>
      <c r="E3943" s="21" t="n"/>
      <c r="F3943" s="21" t="n"/>
      <c r="G3943" s="21" t="n"/>
      <c r="H3943" s="21" t="n"/>
      <c r="I3943" s="21" t="n"/>
      <c r="J3943" s="21" t="n"/>
      <c r="K3943" s="21" t="n"/>
      <c r="L3943" s="21" t="n"/>
      <c r="M3943" s="21" t="n"/>
      <c r="N3943" s="21" t="n"/>
    </row>
    <row r="3944" ht="14.25" customHeight="1" s="474">
      <c r="A3944" s="603" t="n"/>
      <c r="B3944" s="21" t="n"/>
      <c r="C3944" s="21" t="n"/>
      <c r="D3944" s="21" t="n"/>
      <c r="E3944" s="21" t="n"/>
      <c r="F3944" s="21" t="n"/>
      <c r="G3944" s="21" t="n"/>
      <c r="H3944" s="21" t="n"/>
      <c r="I3944" s="21" t="n"/>
      <c r="J3944" s="21" t="n"/>
      <c r="K3944" s="21" t="n"/>
      <c r="L3944" s="21" t="n"/>
      <c r="M3944" s="21" t="n"/>
      <c r="N3944" s="21" t="n"/>
    </row>
    <row r="3945" ht="14.25" customHeight="1" s="474">
      <c r="A3945" s="603" t="n"/>
      <c r="B3945" s="21" t="n"/>
      <c r="C3945" s="21" t="n"/>
      <c r="D3945" s="21" t="n"/>
      <c r="E3945" s="21" t="n"/>
      <c r="F3945" s="21" t="n"/>
      <c r="G3945" s="21" t="n"/>
      <c r="H3945" s="21" t="n"/>
      <c r="I3945" s="21" t="n"/>
      <c r="J3945" s="21" t="n"/>
      <c r="K3945" s="21" t="n"/>
      <c r="L3945" s="21" t="n"/>
      <c r="M3945" s="21" t="n"/>
      <c r="N3945" s="21" t="n"/>
    </row>
    <row r="3946" ht="14.25" customHeight="1" s="474">
      <c r="A3946" s="603" t="n"/>
      <c r="B3946" s="21" t="n"/>
      <c r="C3946" s="21" t="n"/>
      <c r="D3946" s="21" t="n"/>
      <c r="E3946" s="21" t="n"/>
      <c r="F3946" s="21" t="n"/>
      <c r="G3946" s="21" t="n"/>
      <c r="H3946" s="21" t="n"/>
      <c r="I3946" s="21" t="n"/>
      <c r="J3946" s="21" t="n"/>
      <c r="K3946" s="21" t="n"/>
      <c r="L3946" s="21" t="n"/>
      <c r="M3946" s="21" t="n"/>
      <c r="N3946" s="21" t="n"/>
    </row>
    <row r="3947" ht="14.25" customHeight="1" s="474">
      <c r="A3947" s="603" t="n"/>
      <c r="B3947" s="21" t="n"/>
      <c r="C3947" s="21" t="n"/>
      <c r="D3947" s="21" t="n"/>
      <c r="E3947" s="21" t="n"/>
      <c r="F3947" s="21" t="n"/>
      <c r="G3947" s="21" t="n"/>
      <c r="H3947" s="21" t="n"/>
      <c r="I3947" s="21" t="n"/>
      <c r="J3947" s="21" t="n"/>
      <c r="K3947" s="21" t="n"/>
      <c r="L3947" s="21" t="n"/>
      <c r="M3947" s="21" t="n"/>
      <c r="N3947" s="21" t="n"/>
    </row>
    <row r="3948" ht="14.25" customHeight="1" s="474">
      <c r="A3948" s="603" t="n"/>
      <c r="B3948" s="21" t="n"/>
      <c r="C3948" s="21" t="n"/>
      <c r="D3948" s="21" t="n"/>
      <c r="E3948" s="21" t="n"/>
      <c r="F3948" s="21" t="n"/>
      <c r="G3948" s="21" t="n"/>
      <c r="H3948" s="21" t="n"/>
      <c r="I3948" s="21" t="n"/>
      <c r="J3948" s="21" t="n"/>
      <c r="K3948" s="21" t="n"/>
      <c r="L3948" s="21" t="n"/>
      <c r="M3948" s="21" t="n"/>
      <c r="N3948" s="21" t="n"/>
    </row>
    <row r="3949" ht="14.25" customHeight="1" s="474">
      <c r="A3949" s="603" t="n"/>
      <c r="B3949" s="21" t="n"/>
      <c r="C3949" s="21" t="n"/>
      <c r="D3949" s="21" t="n"/>
      <c r="E3949" s="21" t="n"/>
      <c r="F3949" s="21" t="n"/>
      <c r="G3949" s="21" t="n"/>
      <c r="H3949" s="21" t="n"/>
      <c r="I3949" s="21" t="n"/>
      <c r="J3949" s="21" t="n"/>
      <c r="K3949" s="21" t="n"/>
      <c r="L3949" s="21" t="n"/>
      <c r="M3949" s="21" t="n"/>
      <c r="N3949" s="21" t="n"/>
    </row>
    <row r="3950" ht="14.25" customHeight="1" s="474">
      <c r="A3950" s="603" t="n"/>
      <c r="B3950" s="21" t="n"/>
      <c r="C3950" s="21" t="n"/>
      <c r="D3950" s="21" t="n"/>
      <c r="E3950" s="21" t="n"/>
      <c r="F3950" s="21" t="n"/>
      <c r="G3950" s="21" t="n"/>
      <c r="H3950" s="21" t="n"/>
      <c r="I3950" s="21" t="n"/>
      <c r="J3950" s="21" t="n"/>
      <c r="K3950" s="21" t="n"/>
      <c r="L3950" s="21" t="n"/>
      <c r="M3950" s="21" t="n"/>
      <c r="N3950" s="21" t="n"/>
    </row>
    <row r="3951" ht="14.25" customHeight="1" s="474">
      <c r="A3951" s="603" t="n"/>
      <c r="B3951" s="21" t="n"/>
      <c r="C3951" s="21" t="n"/>
      <c r="D3951" s="21" t="n"/>
      <c r="E3951" s="21" t="n"/>
      <c r="F3951" s="21" t="n"/>
      <c r="G3951" s="21" t="n"/>
      <c r="H3951" s="21" t="n"/>
      <c r="I3951" s="21" t="n"/>
      <c r="J3951" s="21" t="n"/>
      <c r="K3951" s="21" t="n"/>
      <c r="L3951" s="21" t="n"/>
      <c r="M3951" s="21" t="n"/>
      <c r="N3951" s="21" t="n"/>
    </row>
    <row r="3952" ht="14.25" customHeight="1" s="474">
      <c r="A3952" s="603" t="n"/>
      <c r="B3952" s="21" t="n"/>
      <c r="C3952" s="21" t="n"/>
      <c r="D3952" s="21" t="n"/>
      <c r="E3952" s="21" t="n"/>
      <c r="F3952" s="21" t="n"/>
      <c r="G3952" s="21" t="n"/>
      <c r="H3952" s="21" t="n"/>
      <c r="I3952" s="21" t="n"/>
      <c r="J3952" s="21" t="n"/>
      <c r="K3952" s="21" t="n"/>
      <c r="L3952" s="21" t="n"/>
      <c r="M3952" s="21" t="n"/>
      <c r="N3952" s="21" t="n"/>
    </row>
    <row r="3953" ht="14.25" customHeight="1" s="474">
      <c r="A3953" s="603" t="n"/>
      <c r="B3953" s="21" t="n"/>
      <c r="C3953" s="21" t="n"/>
      <c r="D3953" s="21" t="n"/>
      <c r="E3953" s="21" t="n"/>
      <c r="F3953" s="21" t="n"/>
      <c r="G3953" s="21" t="n"/>
      <c r="H3953" s="21" t="n"/>
      <c r="I3953" s="21" t="n"/>
      <c r="J3953" s="21" t="n"/>
      <c r="K3953" s="21" t="n"/>
      <c r="L3953" s="21" t="n"/>
      <c r="M3953" s="21" t="n"/>
      <c r="N3953" s="21" t="n"/>
    </row>
    <row r="3954" ht="14.25" customHeight="1" s="474">
      <c r="A3954" s="603" t="n"/>
      <c r="B3954" s="21" t="n"/>
      <c r="C3954" s="21" t="n"/>
      <c r="D3954" s="21" t="n"/>
      <c r="E3954" s="21" t="n"/>
      <c r="F3954" s="21" t="n"/>
      <c r="G3954" s="21" t="n"/>
      <c r="H3954" s="21" t="n"/>
      <c r="I3954" s="21" t="n"/>
      <c r="J3954" s="21" t="n"/>
      <c r="K3954" s="21" t="n"/>
      <c r="L3954" s="21" t="n"/>
      <c r="M3954" s="21" t="n"/>
      <c r="N3954" s="21" t="n"/>
    </row>
    <row r="3955" ht="14.25" customHeight="1" s="474">
      <c r="A3955" s="603" t="n"/>
      <c r="B3955" s="21" t="n"/>
      <c r="C3955" s="21" t="n"/>
      <c r="D3955" s="21" t="n"/>
      <c r="E3955" s="21" t="n"/>
      <c r="F3955" s="21" t="n"/>
      <c r="G3955" s="21" t="n"/>
      <c r="H3955" s="21" t="n"/>
      <c r="I3955" s="21" t="n"/>
      <c r="J3955" s="21" t="n"/>
      <c r="K3955" s="21" t="n"/>
      <c r="L3955" s="21" t="n"/>
      <c r="M3955" s="21" t="n"/>
      <c r="N3955" s="21" t="n"/>
    </row>
    <row r="3956" ht="14.25" customHeight="1" s="474">
      <c r="A3956" s="603" t="n"/>
      <c r="B3956" s="21" t="n"/>
      <c r="C3956" s="21" t="n"/>
      <c r="D3956" s="21" t="n"/>
      <c r="E3956" s="21" t="n"/>
      <c r="F3956" s="21" t="n"/>
      <c r="G3956" s="21" t="n"/>
      <c r="H3956" s="21" t="n"/>
      <c r="I3956" s="21" t="n"/>
      <c r="J3956" s="21" t="n"/>
      <c r="K3956" s="21" t="n"/>
      <c r="L3956" s="21" t="n"/>
      <c r="M3956" s="21" t="n"/>
      <c r="N3956" s="21" t="n"/>
    </row>
    <row r="3957" ht="14.25" customHeight="1" s="474">
      <c r="A3957" s="603" t="n"/>
      <c r="B3957" s="21" t="n"/>
      <c r="C3957" s="21" t="n"/>
      <c r="D3957" s="21" t="n"/>
      <c r="E3957" s="21" t="n"/>
      <c r="F3957" s="21" t="n"/>
      <c r="G3957" s="21" t="n"/>
      <c r="H3957" s="21" t="n"/>
      <c r="I3957" s="21" t="n"/>
      <c r="J3957" s="21" t="n"/>
      <c r="K3957" s="21" t="n"/>
      <c r="L3957" s="21" t="n"/>
      <c r="M3957" s="21" t="n"/>
      <c r="N3957" s="21" t="n"/>
    </row>
    <row r="3958" ht="14.25" customHeight="1" s="474">
      <c r="A3958" s="603" t="n"/>
      <c r="B3958" s="21" t="n"/>
      <c r="C3958" s="21" t="n"/>
      <c r="D3958" s="21" t="n"/>
      <c r="E3958" s="21" t="n"/>
      <c r="F3958" s="21" t="n"/>
      <c r="G3958" s="21" t="n"/>
      <c r="H3958" s="21" t="n"/>
      <c r="I3958" s="21" t="n"/>
      <c r="J3958" s="21" t="n"/>
      <c r="K3958" s="21" t="n"/>
      <c r="L3958" s="21" t="n"/>
      <c r="M3958" s="21" t="n"/>
      <c r="N3958" s="21" t="n"/>
    </row>
    <row r="3959" ht="14.25" customHeight="1" s="474">
      <c r="A3959" s="603" t="n"/>
      <c r="B3959" s="21" t="n"/>
      <c r="C3959" s="21" t="n"/>
      <c r="D3959" s="21" t="n"/>
      <c r="E3959" s="21" t="n"/>
      <c r="F3959" s="21" t="n"/>
      <c r="G3959" s="21" t="n"/>
      <c r="H3959" s="21" t="n"/>
      <c r="I3959" s="21" t="n"/>
      <c r="J3959" s="21" t="n"/>
      <c r="K3959" s="21" t="n"/>
      <c r="L3959" s="21" t="n"/>
      <c r="M3959" s="21" t="n"/>
      <c r="N3959" s="21" t="n"/>
    </row>
    <row r="3960" ht="14.25" customHeight="1" s="474">
      <c r="A3960" s="603" t="n"/>
      <c r="B3960" s="21" t="n"/>
      <c r="C3960" s="21" t="n"/>
      <c r="D3960" s="21" t="n"/>
      <c r="E3960" s="21" t="n"/>
      <c r="F3960" s="21" t="n"/>
      <c r="G3960" s="21" t="n"/>
      <c r="H3960" s="21" t="n"/>
      <c r="I3960" s="21" t="n"/>
      <c r="J3960" s="21" t="n"/>
      <c r="K3960" s="21" t="n"/>
      <c r="L3960" s="21" t="n"/>
      <c r="M3960" s="21" t="n"/>
      <c r="N3960" s="21" t="n"/>
    </row>
    <row r="3961" ht="14.25" customHeight="1" s="474">
      <c r="A3961" s="603" t="n"/>
      <c r="B3961" s="21" t="n"/>
      <c r="C3961" s="21" t="n"/>
      <c r="D3961" s="21" t="n"/>
      <c r="E3961" s="21" t="n"/>
      <c r="F3961" s="21" t="n"/>
      <c r="G3961" s="21" t="n"/>
      <c r="H3961" s="21" t="n"/>
      <c r="I3961" s="21" t="n"/>
      <c r="J3961" s="21" t="n"/>
      <c r="K3961" s="21" t="n"/>
      <c r="L3961" s="21" t="n"/>
      <c r="M3961" s="21" t="n"/>
      <c r="N3961" s="21" t="n"/>
    </row>
    <row r="3962" ht="14.25" customHeight="1" s="474">
      <c r="A3962" s="603" t="n"/>
      <c r="B3962" s="21" t="n"/>
      <c r="C3962" s="21" t="n"/>
      <c r="D3962" s="21" t="n"/>
      <c r="E3962" s="21" t="n"/>
      <c r="F3962" s="21" t="n"/>
      <c r="G3962" s="21" t="n"/>
      <c r="H3962" s="21" t="n"/>
      <c r="I3962" s="21" t="n"/>
      <c r="J3962" s="21" t="n"/>
      <c r="K3962" s="21" t="n"/>
      <c r="L3962" s="21" t="n"/>
      <c r="M3962" s="21" t="n"/>
      <c r="N3962" s="21" t="n"/>
    </row>
    <row r="3963" ht="14.25" customHeight="1" s="474">
      <c r="A3963" s="603" t="n"/>
      <c r="B3963" s="21" t="n"/>
      <c r="C3963" s="21" t="n"/>
      <c r="D3963" s="21" t="n"/>
      <c r="E3963" s="21" t="n"/>
      <c r="F3963" s="21" t="n"/>
      <c r="G3963" s="21" t="n"/>
      <c r="H3963" s="21" t="n"/>
      <c r="I3963" s="21" t="n"/>
      <c r="J3963" s="21" t="n"/>
      <c r="K3963" s="21" t="n"/>
      <c r="L3963" s="21" t="n"/>
      <c r="M3963" s="21" t="n"/>
      <c r="N3963" s="21" t="n"/>
    </row>
    <row r="3964" ht="14.25" customHeight="1" s="474">
      <c r="A3964" s="603" t="n"/>
      <c r="B3964" s="21" t="n"/>
      <c r="C3964" s="21" t="n"/>
      <c r="D3964" s="21" t="n"/>
      <c r="E3964" s="21" t="n"/>
      <c r="F3964" s="21" t="n"/>
      <c r="G3964" s="21" t="n"/>
      <c r="H3964" s="21" t="n"/>
      <c r="I3964" s="21" t="n"/>
      <c r="J3964" s="21" t="n"/>
      <c r="K3964" s="21" t="n"/>
      <c r="L3964" s="21" t="n"/>
      <c r="M3964" s="21" t="n"/>
      <c r="N3964" s="21" t="n"/>
    </row>
    <row r="3965" ht="14.25" customHeight="1" s="474">
      <c r="A3965" s="603" t="n"/>
      <c r="B3965" s="21" t="n"/>
      <c r="C3965" s="21" t="n"/>
      <c r="D3965" s="21" t="n"/>
      <c r="E3965" s="21" t="n"/>
      <c r="F3965" s="21" t="n"/>
      <c r="G3965" s="21" t="n"/>
      <c r="H3965" s="21" t="n"/>
      <c r="I3965" s="21" t="n"/>
      <c r="J3965" s="21" t="n"/>
      <c r="K3965" s="21" t="n"/>
      <c r="L3965" s="21" t="n"/>
      <c r="M3965" s="21" t="n"/>
      <c r="N3965" s="21" t="n"/>
    </row>
    <row r="3966" ht="14.25" customHeight="1" s="474">
      <c r="A3966" s="603" t="n"/>
      <c r="B3966" s="21" t="n"/>
      <c r="C3966" s="21" t="n"/>
      <c r="D3966" s="21" t="n"/>
      <c r="E3966" s="21" t="n"/>
      <c r="F3966" s="21" t="n"/>
      <c r="G3966" s="21" t="n"/>
      <c r="H3966" s="21" t="n"/>
      <c r="I3966" s="21" t="n"/>
      <c r="J3966" s="21" t="n"/>
      <c r="K3966" s="21" t="n"/>
      <c r="L3966" s="21" t="n"/>
      <c r="M3966" s="21" t="n"/>
      <c r="N3966" s="21" t="n"/>
    </row>
    <row r="3967" ht="14.25" customHeight="1" s="474">
      <c r="A3967" s="603" t="n"/>
      <c r="B3967" s="21" t="n"/>
      <c r="C3967" s="21" t="n"/>
      <c r="D3967" s="21" t="n"/>
      <c r="E3967" s="21" t="n"/>
      <c r="F3967" s="21" t="n"/>
      <c r="G3967" s="21" t="n"/>
      <c r="H3967" s="21" t="n"/>
      <c r="I3967" s="21" t="n"/>
      <c r="J3967" s="21" t="n"/>
      <c r="K3967" s="21" t="n"/>
      <c r="L3967" s="21" t="n"/>
      <c r="M3967" s="21" t="n"/>
      <c r="N3967" s="21" t="n"/>
    </row>
    <row r="3968" ht="14.25" customHeight="1" s="474">
      <c r="A3968" s="603" t="n"/>
      <c r="B3968" s="21" t="n"/>
      <c r="C3968" s="21" t="n"/>
      <c r="D3968" s="21" t="n"/>
      <c r="E3968" s="21" t="n"/>
      <c r="F3968" s="21" t="n"/>
      <c r="G3968" s="21" t="n"/>
      <c r="H3968" s="21" t="n"/>
      <c r="I3968" s="21" t="n"/>
      <c r="J3968" s="21" t="n"/>
      <c r="K3968" s="21" t="n"/>
      <c r="L3968" s="21" t="n"/>
      <c r="M3968" s="21" t="n"/>
      <c r="N3968" s="21" t="n"/>
    </row>
    <row r="3969" ht="14.25" customHeight="1" s="474">
      <c r="A3969" s="603" t="n"/>
      <c r="B3969" s="21" t="n"/>
      <c r="C3969" s="21" t="n"/>
      <c r="D3969" s="21" t="n"/>
      <c r="E3969" s="21" t="n"/>
      <c r="F3969" s="21" t="n"/>
      <c r="G3969" s="21" t="n"/>
      <c r="H3969" s="21" t="n"/>
      <c r="I3969" s="21" t="n"/>
      <c r="J3969" s="21" t="n"/>
      <c r="K3969" s="21" t="n"/>
      <c r="L3969" s="21" t="n"/>
      <c r="M3969" s="21" t="n"/>
      <c r="N3969" s="21" t="n"/>
    </row>
    <row r="3970" ht="14.25" customHeight="1" s="474">
      <c r="A3970" s="603" t="n"/>
      <c r="B3970" s="21" t="n"/>
      <c r="C3970" s="21" t="n"/>
      <c r="D3970" s="21" t="n"/>
      <c r="E3970" s="21" t="n"/>
      <c r="F3970" s="21" t="n"/>
      <c r="G3970" s="21" t="n"/>
      <c r="H3970" s="21" t="n"/>
      <c r="I3970" s="21" t="n"/>
      <c r="J3970" s="21" t="n"/>
      <c r="K3970" s="21" t="n"/>
      <c r="L3970" s="21" t="n"/>
      <c r="M3970" s="21" t="n"/>
      <c r="N3970" s="21" t="n"/>
    </row>
    <row r="3971" ht="14.25" customHeight="1" s="474">
      <c r="A3971" s="603" t="n"/>
      <c r="B3971" s="21" t="n"/>
      <c r="C3971" s="21" t="n"/>
      <c r="D3971" s="21" t="n"/>
      <c r="E3971" s="21" t="n"/>
      <c r="F3971" s="21" t="n"/>
      <c r="G3971" s="21" t="n"/>
      <c r="H3971" s="21" t="n"/>
      <c r="I3971" s="21" t="n"/>
      <c r="J3971" s="21" t="n"/>
      <c r="K3971" s="21" t="n"/>
      <c r="L3971" s="21" t="n"/>
      <c r="M3971" s="21" t="n"/>
      <c r="N3971" s="21" t="n"/>
    </row>
    <row r="3972" ht="14.25" customHeight="1" s="474">
      <c r="A3972" s="603" t="n"/>
      <c r="B3972" s="21" t="n"/>
      <c r="C3972" s="21" t="n"/>
      <c r="D3972" s="21" t="n"/>
      <c r="E3972" s="21" t="n"/>
      <c r="F3972" s="21" t="n"/>
      <c r="G3972" s="21" t="n"/>
      <c r="H3972" s="21" t="n"/>
      <c r="I3972" s="21" t="n"/>
      <c r="J3972" s="21" t="n"/>
      <c r="K3972" s="21" t="n"/>
      <c r="L3972" s="21" t="n"/>
      <c r="M3972" s="21" t="n"/>
      <c r="N3972" s="21" t="n"/>
    </row>
    <row r="3973" ht="14.25" customHeight="1" s="474">
      <c r="A3973" s="603" t="n"/>
      <c r="B3973" s="21" t="n"/>
      <c r="C3973" s="21" t="n"/>
      <c r="D3973" s="21" t="n"/>
      <c r="E3973" s="21" t="n"/>
      <c r="F3973" s="21" t="n"/>
      <c r="G3973" s="21" t="n"/>
      <c r="H3973" s="21" t="n"/>
      <c r="I3973" s="21" t="n"/>
      <c r="J3973" s="21" t="n"/>
      <c r="K3973" s="21" t="n"/>
      <c r="L3973" s="21" t="n"/>
      <c r="M3973" s="21" t="n"/>
      <c r="N3973" s="21" t="n"/>
    </row>
    <row r="3974" ht="14.25" customHeight="1" s="474">
      <c r="A3974" s="603" t="n"/>
      <c r="B3974" s="21" t="n"/>
      <c r="C3974" s="21" t="n"/>
      <c r="D3974" s="21" t="n"/>
      <c r="E3974" s="21" t="n"/>
      <c r="F3974" s="21" t="n"/>
      <c r="G3974" s="21" t="n"/>
      <c r="H3974" s="21" t="n"/>
      <c r="I3974" s="21" t="n"/>
      <c r="J3974" s="21" t="n"/>
      <c r="K3974" s="21" t="n"/>
      <c r="L3974" s="21" t="n"/>
      <c r="M3974" s="21" t="n"/>
      <c r="N3974" s="21" t="n"/>
    </row>
    <row r="3975" ht="14.25" customHeight="1" s="474">
      <c r="A3975" s="603" t="n"/>
      <c r="B3975" s="21" t="n"/>
      <c r="C3975" s="21" t="n"/>
      <c r="D3975" s="21" t="n"/>
      <c r="E3975" s="21" t="n"/>
      <c r="F3975" s="21" t="n"/>
      <c r="G3975" s="21" t="n"/>
      <c r="H3975" s="21" t="n"/>
      <c r="I3975" s="21" t="n"/>
      <c r="J3975" s="21" t="n"/>
      <c r="K3975" s="21" t="n"/>
      <c r="L3975" s="21" t="n"/>
      <c r="M3975" s="21" t="n"/>
      <c r="N3975" s="21" t="n"/>
    </row>
    <row r="3976" ht="14.25" customHeight="1" s="474">
      <c r="A3976" s="603" t="n"/>
      <c r="B3976" s="21" t="n"/>
      <c r="C3976" s="21" t="n"/>
      <c r="D3976" s="21" t="n"/>
      <c r="E3976" s="21" t="n"/>
      <c r="F3976" s="21" t="n"/>
      <c r="G3976" s="21" t="n"/>
      <c r="H3976" s="21" t="n"/>
      <c r="I3976" s="21" t="n"/>
      <c r="J3976" s="21" t="n"/>
      <c r="K3976" s="21" t="n"/>
      <c r="L3976" s="21" t="n"/>
      <c r="M3976" s="21" t="n"/>
      <c r="N3976" s="21" t="n"/>
    </row>
    <row r="3977" ht="14.25" customHeight="1" s="474">
      <c r="A3977" s="603" t="n"/>
      <c r="B3977" s="21" t="n"/>
      <c r="C3977" s="21" t="n"/>
      <c r="D3977" s="21" t="n"/>
      <c r="E3977" s="21" t="n"/>
      <c r="F3977" s="21" t="n"/>
      <c r="G3977" s="21" t="n"/>
      <c r="H3977" s="21" t="n"/>
      <c r="I3977" s="21" t="n"/>
      <c r="J3977" s="21" t="n"/>
      <c r="K3977" s="21" t="n"/>
      <c r="L3977" s="21" t="n"/>
      <c r="M3977" s="21" t="n"/>
      <c r="N3977" s="21" t="n"/>
    </row>
    <row r="3978" ht="14.25" customHeight="1" s="474">
      <c r="A3978" s="603" t="n"/>
      <c r="B3978" s="21" t="n"/>
      <c r="C3978" s="21" t="n"/>
      <c r="D3978" s="21" t="n"/>
      <c r="E3978" s="21" t="n"/>
      <c r="F3978" s="21" t="n"/>
      <c r="G3978" s="21" t="n"/>
      <c r="H3978" s="21" t="n"/>
      <c r="I3978" s="21" t="n"/>
      <c r="J3978" s="21" t="n"/>
      <c r="K3978" s="21" t="n"/>
      <c r="L3978" s="21" t="n"/>
      <c r="M3978" s="21" t="n"/>
      <c r="N3978" s="21" t="n"/>
    </row>
    <row r="3979" ht="14.25" customHeight="1" s="474">
      <c r="A3979" s="603" t="n"/>
      <c r="B3979" s="21" t="n"/>
      <c r="C3979" s="21" t="n"/>
      <c r="D3979" s="21" t="n"/>
      <c r="E3979" s="21" t="n"/>
      <c r="F3979" s="21" t="n"/>
      <c r="G3979" s="21" t="n"/>
      <c r="H3979" s="21" t="n"/>
      <c r="I3979" s="21" t="n"/>
      <c r="J3979" s="21" t="n"/>
      <c r="K3979" s="21" t="n"/>
      <c r="L3979" s="21" t="n"/>
      <c r="M3979" s="21" t="n"/>
      <c r="N3979" s="21" t="n"/>
    </row>
    <row r="3980" ht="14.25" customHeight="1" s="474">
      <c r="A3980" s="603" t="n"/>
      <c r="B3980" s="21" t="n"/>
      <c r="C3980" s="21" t="n"/>
      <c r="D3980" s="21" t="n"/>
      <c r="E3980" s="21" t="n"/>
      <c r="F3980" s="21" t="n"/>
      <c r="G3980" s="21" t="n"/>
      <c r="H3980" s="21" t="n"/>
      <c r="I3980" s="21" t="n"/>
      <c r="J3980" s="21" t="n"/>
      <c r="K3980" s="21" t="n"/>
      <c r="L3980" s="21" t="n"/>
      <c r="M3980" s="21" t="n"/>
      <c r="N3980" s="21" t="n"/>
    </row>
    <row r="3981" ht="14.25" customHeight="1" s="474">
      <c r="A3981" s="603" t="n"/>
      <c r="B3981" s="21" t="n"/>
      <c r="C3981" s="21" t="n"/>
      <c r="D3981" s="21" t="n"/>
      <c r="E3981" s="21" t="n"/>
      <c r="F3981" s="21" t="n"/>
      <c r="G3981" s="21" t="n"/>
      <c r="H3981" s="21" t="n"/>
      <c r="I3981" s="21" t="n"/>
      <c r="J3981" s="21" t="n"/>
      <c r="K3981" s="21" t="n"/>
      <c r="L3981" s="21" t="n"/>
      <c r="M3981" s="21" t="n"/>
      <c r="N3981" s="21" t="n"/>
    </row>
    <row r="3982" ht="14.25" customHeight="1" s="474">
      <c r="A3982" s="603" t="n"/>
      <c r="B3982" s="21" t="n"/>
      <c r="C3982" s="21" t="n"/>
      <c r="D3982" s="21" t="n"/>
      <c r="E3982" s="21" t="n"/>
      <c r="F3982" s="21" t="n"/>
      <c r="G3982" s="21" t="n"/>
      <c r="H3982" s="21" t="n"/>
      <c r="I3982" s="21" t="n"/>
      <c r="J3982" s="21" t="n"/>
      <c r="K3982" s="21" t="n"/>
      <c r="L3982" s="21" t="n"/>
      <c r="M3982" s="21" t="n"/>
      <c r="N3982" s="21" t="n"/>
    </row>
    <row r="3983" ht="14.25" customHeight="1" s="474">
      <c r="A3983" s="603" t="n"/>
      <c r="B3983" s="21" t="n"/>
      <c r="C3983" s="21" t="n"/>
      <c r="D3983" s="21" t="n"/>
      <c r="E3983" s="21" t="n"/>
      <c r="F3983" s="21" t="n"/>
      <c r="G3983" s="21" t="n"/>
      <c r="H3983" s="21" t="n"/>
      <c r="I3983" s="21" t="n"/>
      <c r="J3983" s="21" t="n"/>
      <c r="K3983" s="21" t="n"/>
      <c r="L3983" s="21" t="n"/>
      <c r="M3983" s="21" t="n"/>
      <c r="N3983" s="21" t="n"/>
    </row>
    <row r="3984" ht="14.25" customHeight="1" s="474">
      <c r="A3984" s="603" t="n"/>
      <c r="B3984" s="21" t="n"/>
      <c r="C3984" s="21" t="n"/>
      <c r="D3984" s="21" t="n"/>
      <c r="E3984" s="21" t="n"/>
      <c r="F3984" s="21" t="n"/>
      <c r="G3984" s="21" t="n"/>
      <c r="H3984" s="21" t="n"/>
      <c r="I3984" s="21" t="n"/>
      <c r="J3984" s="21" t="n"/>
      <c r="K3984" s="21" t="n"/>
      <c r="L3984" s="21" t="n"/>
      <c r="M3984" s="21" t="n"/>
      <c r="N3984" s="21" t="n"/>
    </row>
    <row r="3985" ht="14.25" customHeight="1" s="474">
      <c r="A3985" s="603" t="n"/>
      <c r="B3985" s="21" t="n"/>
      <c r="C3985" s="21" t="n"/>
      <c r="D3985" s="21" t="n"/>
      <c r="E3985" s="21" t="n"/>
      <c r="F3985" s="21" t="n"/>
      <c r="G3985" s="21" t="n"/>
      <c r="H3985" s="21" t="n"/>
      <c r="I3985" s="21" t="n"/>
      <c r="J3985" s="21" t="n"/>
      <c r="K3985" s="21" t="n"/>
      <c r="L3985" s="21" t="n"/>
      <c r="M3985" s="21" t="n"/>
      <c r="N3985" s="21" t="n"/>
    </row>
    <row r="3986" ht="14.25" customHeight="1" s="474">
      <c r="A3986" s="603" t="n"/>
      <c r="B3986" s="21" t="n"/>
      <c r="C3986" s="21" t="n"/>
      <c r="D3986" s="21" t="n"/>
      <c r="E3986" s="21" t="n"/>
      <c r="F3986" s="21" t="n"/>
      <c r="G3986" s="21" t="n"/>
      <c r="H3986" s="21" t="n"/>
      <c r="I3986" s="21" t="n"/>
      <c r="J3986" s="21" t="n"/>
      <c r="K3986" s="21" t="n"/>
      <c r="L3986" s="21" t="n"/>
      <c r="M3986" s="21" t="n"/>
      <c r="N3986" s="21" t="n"/>
    </row>
    <row r="3987" ht="14.25" customHeight="1" s="474">
      <c r="A3987" s="603" t="n"/>
      <c r="B3987" s="21" t="n"/>
      <c r="C3987" s="21" t="n"/>
      <c r="D3987" s="21" t="n"/>
      <c r="E3987" s="21" t="n"/>
      <c r="F3987" s="21" t="n"/>
      <c r="G3987" s="21" t="n"/>
      <c r="H3987" s="21" t="n"/>
      <c r="I3987" s="21" t="n"/>
      <c r="J3987" s="21" t="n"/>
      <c r="K3987" s="21" t="n"/>
      <c r="L3987" s="21" t="n"/>
      <c r="M3987" s="21" t="n"/>
      <c r="N3987" s="21" t="n"/>
    </row>
    <row r="3988" ht="14.25" customHeight="1" s="474">
      <c r="A3988" s="603" t="n"/>
      <c r="B3988" s="21" t="n"/>
      <c r="C3988" s="21" t="n"/>
      <c r="D3988" s="21" t="n"/>
      <c r="E3988" s="21" t="n"/>
      <c r="F3988" s="21" t="n"/>
      <c r="G3988" s="21" t="n"/>
      <c r="H3988" s="21" t="n"/>
      <c r="I3988" s="21" t="n"/>
      <c r="J3988" s="21" t="n"/>
      <c r="K3988" s="21" t="n"/>
      <c r="L3988" s="21" t="n"/>
      <c r="M3988" s="21" t="n"/>
      <c r="N3988" s="21" t="n"/>
    </row>
    <row r="3989" ht="14.25" customHeight="1" s="474">
      <c r="A3989" s="603" t="n"/>
      <c r="B3989" s="21" t="n"/>
      <c r="C3989" s="21" t="n"/>
      <c r="D3989" s="21" t="n"/>
      <c r="E3989" s="21" t="n"/>
      <c r="F3989" s="21" t="n"/>
      <c r="G3989" s="21" t="n"/>
      <c r="H3989" s="21" t="n"/>
      <c r="I3989" s="21" t="n"/>
      <c r="J3989" s="21" t="n"/>
      <c r="K3989" s="21" t="n"/>
      <c r="L3989" s="21" t="n"/>
      <c r="M3989" s="21" t="n"/>
      <c r="N3989" s="21" t="n"/>
    </row>
    <row r="3990" ht="14.25" customHeight="1" s="474">
      <c r="A3990" s="603" t="n"/>
      <c r="B3990" s="21" t="n"/>
      <c r="C3990" s="21" t="n"/>
      <c r="D3990" s="21" t="n"/>
      <c r="E3990" s="21" t="n"/>
      <c r="F3990" s="21" t="n"/>
      <c r="G3990" s="21" t="n"/>
      <c r="H3990" s="21" t="n"/>
      <c r="I3990" s="21" t="n"/>
      <c r="J3990" s="21" t="n"/>
      <c r="K3990" s="21" t="n"/>
      <c r="L3990" s="21" t="n"/>
      <c r="M3990" s="21" t="n"/>
      <c r="N3990" s="21" t="n"/>
    </row>
    <row r="3991" ht="14.25" customHeight="1" s="474">
      <c r="A3991" s="603" t="n"/>
      <c r="B3991" s="21" t="n"/>
      <c r="C3991" s="21" t="n"/>
      <c r="D3991" s="21" t="n"/>
      <c r="E3991" s="21" t="n"/>
      <c r="F3991" s="21" t="n"/>
      <c r="G3991" s="21" t="n"/>
      <c r="H3991" s="21" t="n"/>
      <c r="I3991" s="21" t="n"/>
      <c r="J3991" s="21" t="n"/>
      <c r="K3991" s="21" t="n"/>
      <c r="L3991" s="21" t="n"/>
      <c r="M3991" s="21" t="n"/>
      <c r="N3991" s="21" t="n"/>
    </row>
    <row r="3992" ht="14.25" customHeight="1" s="474">
      <c r="A3992" s="603" t="n"/>
      <c r="B3992" s="21" t="n"/>
      <c r="C3992" s="21" t="n"/>
      <c r="D3992" s="21" t="n"/>
      <c r="E3992" s="21" t="n"/>
      <c r="F3992" s="21" t="n"/>
      <c r="G3992" s="21" t="n"/>
      <c r="H3992" s="21" t="n"/>
      <c r="I3992" s="21" t="n"/>
      <c r="J3992" s="21" t="n"/>
      <c r="K3992" s="21" t="n"/>
      <c r="L3992" s="21" t="n"/>
      <c r="M3992" s="21" t="n"/>
      <c r="N3992" s="21" t="n"/>
    </row>
    <row r="3993" ht="14.25" customHeight="1" s="474">
      <c r="A3993" s="603" t="n"/>
      <c r="B3993" s="21" t="n"/>
      <c r="C3993" s="21" t="n"/>
      <c r="D3993" s="21" t="n"/>
      <c r="E3993" s="21" t="n"/>
      <c r="F3993" s="21" t="n"/>
      <c r="G3993" s="21" t="n"/>
      <c r="H3993" s="21" t="n"/>
      <c r="I3993" s="21" t="n"/>
      <c r="J3993" s="21" t="n"/>
      <c r="K3993" s="21" t="n"/>
      <c r="L3993" s="21" t="n"/>
      <c r="M3993" s="21" t="n"/>
      <c r="N3993" s="21" t="n"/>
    </row>
    <row r="3994" ht="14.25" customHeight="1" s="474">
      <c r="A3994" s="603" t="n"/>
      <c r="B3994" s="21" t="n"/>
      <c r="C3994" s="21" t="n"/>
      <c r="D3994" s="21" t="n"/>
      <c r="E3994" s="21" t="n"/>
      <c r="F3994" s="21" t="n"/>
      <c r="G3994" s="21" t="n"/>
      <c r="H3994" s="21" t="n"/>
      <c r="I3994" s="21" t="n"/>
      <c r="J3994" s="21" t="n"/>
      <c r="K3994" s="21" t="n"/>
      <c r="L3994" s="21" t="n"/>
      <c r="M3994" s="21" t="n"/>
      <c r="N3994" s="21" t="n"/>
    </row>
    <row r="3995" ht="14.25" customHeight="1" s="474">
      <c r="A3995" s="603" t="n"/>
      <c r="B3995" s="21" t="n"/>
      <c r="C3995" s="21" t="n"/>
      <c r="D3995" s="21" t="n"/>
      <c r="E3995" s="21" t="n"/>
      <c r="F3995" s="21" t="n"/>
      <c r="G3995" s="21" t="n"/>
      <c r="H3995" s="21" t="n"/>
      <c r="I3995" s="21" t="n"/>
      <c r="J3995" s="21" t="n"/>
      <c r="K3995" s="21" t="n"/>
      <c r="L3995" s="21" t="n"/>
      <c r="M3995" s="21" t="n"/>
      <c r="N3995" s="21" t="n"/>
    </row>
    <row r="3996" ht="14.25" customHeight="1" s="474">
      <c r="A3996" s="603" t="n"/>
      <c r="B3996" s="21" t="n"/>
      <c r="C3996" s="21" t="n"/>
      <c r="D3996" s="21" t="n"/>
      <c r="E3996" s="21" t="n"/>
      <c r="F3996" s="21" t="n"/>
      <c r="G3996" s="21" t="n"/>
      <c r="H3996" s="21" t="n"/>
      <c r="I3996" s="21" t="n"/>
      <c r="J3996" s="21" t="n"/>
      <c r="K3996" s="21" t="n"/>
      <c r="L3996" s="21" t="n"/>
      <c r="M3996" s="21" t="n"/>
      <c r="N3996" s="21" t="n"/>
    </row>
    <row r="3997" ht="14.25" customHeight="1" s="474">
      <c r="A3997" s="603" t="n"/>
      <c r="B3997" s="21" t="n"/>
      <c r="C3997" s="21" t="n"/>
      <c r="D3997" s="21" t="n"/>
      <c r="E3997" s="21" t="n"/>
      <c r="F3997" s="21" t="n"/>
      <c r="G3997" s="21" t="n"/>
      <c r="H3997" s="21" t="n"/>
      <c r="I3997" s="21" t="n"/>
      <c r="J3997" s="21" t="n"/>
      <c r="K3997" s="21" t="n"/>
      <c r="L3997" s="21" t="n"/>
      <c r="M3997" s="21" t="n"/>
      <c r="N3997" s="21" t="n"/>
    </row>
    <row r="3998" ht="14.25" customHeight="1" s="474">
      <c r="A3998" s="603" t="n"/>
      <c r="B3998" s="21" t="n"/>
      <c r="C3998" s="21" t="n"/>
      <c r="D3998" s="21" t="n"/>
      <c r="E3998" s="21" t="n"/>
      <c r="F3998" s="21" t="n"/>
      <c r="G3998" s="21" t="n"/>
      <c r="H3998" s="21" t="n"/>
      <c r="I3998" s="21" t="n"/>
      <c r="J3998" s="21" t="n"/>
      <c r="K3998" s="21" t="n"/>
      <c r="L3998" s="21" t="n"/>
      <c r="M3998" s="21" t="n"/>
      <c r="N3998" s="21" t="n"/>
    </row>
    <row r="3999" ht="14.25" customHeight="1" s="474">
      <c r="A3999" s="603" t="n"/>
      <c r="B3999" s="21" t="n"/>
      <c r="C3999" s="21" t="n"/>
      <c r="D3999" s="21" t="n"/>
      <c r="E3999" s="21" t="n"/>
      <c r="F3999" s="21" t="n"/>
      <c r="G3999" s="21" t="n"/>
      <c r="H3999" s="21" t="n"/>
      <c r="I3999" s="21" t="n"/>
      <c r="J3999" s="21" t="n"/>
      <c r="K3999" s="21" t="n"/>
      <c r="L3999" s="21" t="n"/>
      <c r="M3999" s="21" t="n"/>
      <c r="N3999" s="21" t="n"/>
    </row>
    <row r="4000" ht="14.25" customHeight="1" s="474">
      <c r="A4000" s="603" t="n"/>
      <c r="B4000" s="21" t="n"/>
      <c r="C4000" s="21" t="n"/>
      <c r="D4000" s="21" t="n"/>
      <c r="E4000" s="21" t="n"/>
      <c r="F4000" s="21" t="n"/>
      <c r="G4000" s="21" t="n"/>
      <c r="H4000" s="21" t="n"/>
      <c r="I4000" s="21" t="n"/>
      <c r="J4000" s="21" t="n"/>
      <c r="K4000" s="21" t="n"/>
      <c r="L4000" s="21" t="n"/>
      <c r="M4000" s="21" t="n"/>
      <c r="N4000" s="21" t="n"/>
    </row>
    <row r="4001" ht="14.25" customHeight="1" s="474">
      <c r="A4001" s="603" t="n"/>
      <c r="B4001" s="21" t="n"/>
      <c r="C4001" s="21" t="n"/>
      <c r="D4001" s="21" t="n"/>
      <c r="E4001" s="21" t="n"/>
      <c r="F4001" s="21" t="n"/>
      <c r="G4001" s="21" t="n"/>
      <c r="H4001" s="21" t="n"/>
      <c r="I4001" s="21" t="n"/>
      <c r="J4001" s="21" t="n"/>
      <c r="K4001" s="21" t="n"/>
      <c r="L4001" s="21" t="n"/>
      <c r="M4001" s="21" t="n"/>
      <c r="N4001" s="21" t="n"/>
    </row>
    <row r="4002" ht="14.25" customHeight="1" s="474">
      <c r="A4002" s="603" t="n"/>
      <c r="B4002" s="21" t="n"/>
      <c r="C4002" s="21" t="n"/>
      <c r="D4002" s="21" t="n"/>
      <c r="E4002" s="21" t="n"/>
      <c r="F4002" s="21" t="n"/>
      <c r="G4002" s="21" t="n"/>
      <c r="H4002" s="21" t="n"/>
      <c r="I4002" s="21" t="n"/>
      <c r="J4002" s="21" t="n"/>
      <c r="K4002" s="21" t="n"/>
      <c r="L4002" s="21" t="n"/>
      <c r="M4002" s="21" t="n"/>
      <c r="N4002" s="21" t="n"/>
    </row>
    <row r="4003" ht="14.25" customHeight="1" s="474">
      <c r="A4003" s="603" t="n"/>
      <c r="B4003" s="21" t="n"/>
      <c r="C4003" s="21" t="n"/>
      <c r="D4003" s="21" t="n"/>
      <c r="E4003" s="21" t="n"/>
      <c r="F4003" s="21" t="n"/>
      <c r="G4003" s="21" t="n"/>
      <c r="H4003" s="21" t="n"/>
      <c r="I4003" s="21" t="n"/>
      <c r="J4003" s="21" t="n"/>
      <c r="K4003" s="21" t="n"/>
      <c r="L4003" s="21" t="n"/>
      <c r="M4003" s="21" t="n"/>
      <c r="N4003" s="21" t="n"/>
    </row>
    <row r="4004" ht="14.25" customHeight="1" s="474">
      <c r="A4004" s="603" t="n"/>
      <c r="B4004" s="21" t="n"/>
      <c r="C4004" s="21" t="n"/>
      <c r="D4004" s="21" t="n"/>
      <c r="E4004" s="21" t="n"/>
      <c r="F4004" s="21" t="n"/>
      <c r="G4004" s="21" t="n"/>
      <c r="H4004" s="21" t="n"/>
      <c r="I4004" s="21" t="n"/>
      <c r="J4004" s="21" t="n"/>
      <c r="K4004" s="21" t="n"/>
      <c r="L4004" s="21" t="n"/>
      <c r="M4004" s="21" t="n"/>
      <c r="N4004" s="21" t="n"/>
    </row>
    <row r="4005" ht="14.25" customHeight="1" s="474">
      <c r="A4005" s="603" t="n"/>
      <c r="B4005" s="21" t="n"/>
      <c r="C4005" s="21" t="n"/>
      <c r="D4005" s="21" t="n"/>
      <c r="E4005" s="21" t="n"/>
      <c r="F4005" s="21" t="n"/>
      <c r="G4005" s="21" t="n"/>
      <c r="H4005" s="21" t="n"/>
      <c r="I4005" s="21" t="n"/>
      <c r="J4005" s="21" t="n"/>
      <c r="K4005" s="21" t="n"/>
      <c r="L4005" s="21" t="n"/>
      <c r="M4005" s="21" t="n"/>
      <c r="N4005" s="21" t="n"/>
    </row>
    <row r="4006" ht="14.25" customHeight="1" s="474">
      <c r="A4006" s="603" t="n"/>
      <c r="B4006" s="21" t="n"/>
      <c r="C4006" s="21" t="n"/>
      <c r="D4006" s="21" t="n"/>
      <c r="E4006" s="21" t="n"/>
      <c r="F4006" s="21" t="n"/>
      <c r="G4006" s="21" t="n"/>
      <c r="H4006" s="21" t="n"/>
      <c r="I4006" s="21" t="n"/>
      <c r="J4006" s="21" t="n"/>
      <c r="K4006" s="21" t="n"/>
      <c r="L4006" s="21" t="n"/>
      <c r="M4006" s="21" t="n"/>
      <c r="N4006" s="21" t="n"/>
    </row>
    <row r="4007" ht="14.25" customHeight="1" s="474">
      <c r="A4007" s="603" t="n"/>
      <c r="B4007" s="21" t="n"/>
      <c r="C4007" s="21" t="n"/>
      <c r="D4007" s="21" t="n"/>
      <c r="E4007" s="21" t="n"/>
      <c r="F4007" s="21" t="n"/>
      <c r="G4007" s="21" t="n"/>
      <c r="H4007" s="21" t="n"/>
      <c r="I4007" s="21" t="n"/>
      <c r="J4007" s="21" t="n"/>
      <c r="K4007" s="21" t="n"/>
      <c r="L4007" s="21" t="n"/>
      <c r="M4007" s="21" t="n"/>
      <c r="N4007" s="21" t="n"/>
    </row>
    <row r="4008" ht="14.25" customHeight="1" s="474">
      <c r="A4008" s="603" t="n"/>
      <c r="B4008" s="21" t="n"/>
      <c r="C4008" s="21" t="n"/>
      <c r="D4008" s="21" t="n"/>
      <c r="E4008" s="21" t="n"/>
      <c r="F4008" s="21" t="n"/>
      <c r="G4008" s="21" t="n"/>
      <c r="H4008" s="21" t="n"/>
      <c r="I4008" s="21" t="n"/>
      <c r="J4008" s="21" t="n"/>
      <c r="K4008" s="21" t="n"/>
      <c r="L4008" s="21" t="n"/>
      <c r="M4008" s="21" t="n"/>
      <c r="N4008" s="21" t="n"/>
    </row>
    <row r="4009" ht="14.25" customHeight="1" s="474">
      <c r="A4009" s="603" t="n"/>
      <c r="B4009" s="21" t="n"/>
      <c r="C4009" s="21" t="n"/>
      <c r="D4009" s="21" t="n"/>
      <c r="E4009" s="21" t="n"/>
      <c r="F4009" s="21" t="n"/>
      <c r="G4009" s="21" t="n"/>
      <c r="H4009" s="21" t="n"/>
      <c r="I4009" s="21" t="n"/>
      <c r="J4009" s="21" t="n"/>
      <c r="K4009" s="21" t="n"/>
      <c r="L4009" s="21" t="n"/>
      <c r="M4009" s="21" t="n"/>
      <c r="N4009" s="21" t="n"/>
    </row>
    <row r="4010" ht="14.25" customHeight="1" s="474">
      <c r="A4010" s="603" t="n"/>
      <c r="B4010" s="21" t="n"/>
      <c r="C4010" s="21" t="n"/>
      <c r="D4010" s="21" t="n"/>
      <c r="E4010" s="21" t="n"/>
      <c r="F4010" s="21" t="n"/>
      <c r="G4010" s="21" t="n"/>
      <c r="H4010" s="21" t="n"/>
      <c r="I4010" s="21" t="n"/>
      <c r="J4010" s="21" t="n"/>
      <c r="K4010" s="21" t="n"/>
      <c r="L4010" s="21" t="n"/>
      <c r="M4010" s="21" t="n"/>
      <c r="N4010" s="21" t="n"/>
    </row>
    <row r="4011" ht="14.25" customHeight="1" s="474">
      <c r="A4011" s="603" t="n"/>
      <c r="B4011" s="21" t="n"/>
      <c r="C4011" s="21" t="n"/>
      <c r="D4011" s="21" t="n"/>
      <c r="E4011" s="21" t="n"/>
      <c r="F4011" s="21" t="n"/>
      <c r="G4011" s="21" t="n"/>
      <c r="H4011" s="21" t="n"/>
      <c r="I4011" s="21" t="n"/>
      <c r="J4011" s="21" t="n"/>
      <c r="K4011" s="21" t="n"/>
      <c r="L4011" s="21" t="n"/>
      <c r="M4011" s="21" t="n"/>
      <c r="N4011" s="21" t="n"/>
    </row>
    <row r="4012" ht="14.25" customHeight="1" s="474">
      <c r="A4012" s="603" t="n"/>
      <c r="B4012" s="21" t="n"/>
      <c r="C4012" s="21" t="n"/>
      <c r="D4012" s="21" t="n"/>
      <c r="E4012" s="21" t="n"/>
      <c r="F4012" s="21" t="n"/>
      <c r="G4012" s="21" t="n"/>
      <c r="H4012" s="21" t="n"/>
      <c r="I4012" s="21" t="n"/>
      <c r="J4012" s="21" t="n"/>
      <c r="K4012" s="21" t="n"/>
      <c r="L4012" s="21" t="n"/>
      <c r="M4012" s="21" t="n"/>
      <c r="N4012" s="21" t="n"/>
    </row>
    <row r="4013" ht="14.25" customHeight="1" s="474">
      <c r="A4013" s="603" t="n"/>
      <c r="B4013" s="21" t="n"/>
      <c r="C4013" s="21" t="n"/>
      <c r="D4013" s="21" t="n"/>
      <c r="E4013" s="21" t="n"/>
      <c r="F4013" s="21" t="n"/>
      <c r="G4013" s="21" t="n"/>
      <c r="H4013" s="21" t="n"/>
      <c r="I4013" s="21" t="n"/>
      <c r="J4013" s="21" t="n"/>
      <c r="K4013" s="21" t="n"/>
      <c r="L4013" s="21" t="n"/>
      <c r="M4013" s="21" t="n"/>
      <c r="N4013" s="21" t="n"/>
    </row>
    <row r="4014" ht="14.25" customHeight="1" s="474">
      <c r="A4014" s="603" t="n"/>
      <c r="B4014" s="21" t="n"/>
      <c r="C4014" s="21" t="n"/>
      <c r="D4014" s="21" t="n"/>
      <c r="E4014" s="21" t="n"/>
      <c r="F4014" s="21" t="n"/>
      <c r="G4014" s="21" t="n"/>
      <c r="H4014" s="21" t="n"/>
      <c r="I4014" s="21" t="n"/>
      <c r="J4014" s="21" t="n"/>
      <c r="K4014" s="21" t="n"/>
      <c r="L4014" s="21" t="n"/>
      <c r="M4014" s="21" t="n"/>
      <c r="N4014" s="21" t="n"/>
    </row>
    <row r="4015" ht="14.25" customHeight="1" s="474">
      <c r="A4015" s="603" t="n"/>
      <c r="B4015" s="21" t="n"/>
      <c r="C4015" s="21" t="n"/>
      <c r="D4015" s="21" t="n"/>
      <c r="E4015" s="21" t="n"/>
      <c r="F4015" s="21" t="n"/>
      <c r="G4015" s="21" t="n"/>
      <c r="H4015" s="21" t="n"/>
      <c r="I4015" s="21" t="n"/>
      <c r="J4015" s="21" t="n"/>
      <c r="K4015" s="21" t="n"/>
      <c r="L4015" s="21" t="n"/>
      <c r="M4015" s="21" t="n"/>
      <c r="N4015" s="21" t="n"/>
    </row>
    <row r="4016" ht="14.25" customHeight="1" s="474">
      <c r="A4016" s="603" t="n"/>
      <c r="B4016" s="21" t="n"/>
      <c r="C4016" s="21" t="n"/>
      <c r="D4016" s="21" t="n"/>
      <c r="E4016" s="21" t="n"/>
      <c r="F4016" s="21" t="n"/>
      <c r="G4016" s="21" t="n"/>
      <c r="H4016" s="21" t="n"/>
      <c r="I4016" s="21" t="n"/>
      <c r="J4016" s="21" t="n"/>
      <c r="K4016" s="21" t="n"/>
      <c r="L4016" s="21" t="n"/>
      <c r="M4016" s="21" t="n"/>
      <c r="N4016" s="21" t="n"/>
    </row>
    <row r="4017" ht="14.25" customHeight="1" s="474">
      <c r="A4017" s="603" t="n"/>
      <c r="B4017" s="21" t="n"/>
      <c r="C4017" s="21" t="n"/>
      <c r="D4017" s="21" t="n"/>
      <c r="E4017" s="21" t="n"/>
      <c r="F4017" s="21" t="n"/>
      <c r="G4017" s="21" t="n"/>
      <c r="H4017" s="21" t="n"/>
      <c r="I4017" s="21" t="n"/>
      <c r="J4017" s="21" t="n"/>
      <c r="K4017" s="21" t="n"/>
      <c r="L4017" s="21" t="n"/>
      <c r="M4017" s="21" t="n"/>
      <c r="N4017" s="21" t="n"/>
    </row>
    <row r="4018" ht="14.25" customHeight="1" s="474">
      <c r="A4018" s="603" t="n"/>
      <c r="B4018" s="21" t="n"/>
      <c r="C4018" s="21" t="n"/>
      <c r="D4018" s="21" t="n"/>
      <c r="E4018" s="21" t="n"/>
      <c r="F4018" s="21" t="n"/>
      <c r="G4018" s="21" t="n"/>
      <c r="H4018" s="21" t="n"/>
      <c r="I4018" s="21" t="n"/>
      <c r="J4018" s="21" t="n"/>
      <c r="K4018" s="21" t="n"/>
      <c r="L4018" s="21" t="n"/>
      <c r="M4018" s="21" t="n"/>
      <c r="N4018" s="21" t="n"/>
    </row>
    <row r="4019" ht="14.25" customHeight="1" s="474">
      <c r="A4019" s="603" t="n"/>
      <c r="B4019" s="21" t="n"/>
      <c r="C4019" s="21" t="n"/>
      <c r="D4019" s="21" t="n"/>
      <c r="E4019" s="21" t="n"/>
      <c r="F4019" s="21" t="n"/>
      <c r="G4019" s="21" t="n"/>
      <c r="H4019" s="21" t="n"/>
      <c r="I4019" s="21" t="n"/>
      <c r="J4019" s="21" t="n"/>
      <c r="K4019" s="21" t="n"/>
      <c r="L4019" s="21" t="n"/>
      <c r="M4019" s="21" t="n"/>
      <c r="N4019" s="21" t="n"/>
    </row>
    <row r="4020" ht="14.25" customHeight="1" s="474">
      <c r="A4020" s="603" t="n"/>
      <c r="B4020" s="21" t="n"/>
      <c r="C4020" s="21" t="n"/>
      <c r="D4020" s="21" t="n"/>
      <c r="E4020" s="21" t="n"/>
      <c r="F4020" s="21" t="n"/>
      <c r="G4020" s="21" t="n"/>
      <c r="H4020" s="21" t="n"/>
      <c r="I4020" s="21" t="n"/>
      <c r="J4020" s="21" t="n"/>
      <c r="K4020" s="21" t="n"/>
      <c r="L4020" s="21" t="n"/>
      <c r="M4020" s="21" t="n"/>
      <c r="N4020" s="21" t="n"/>
    </row>
    <row r="4021" ht="14.25" customHeight="1" s="474">
      <c r="A4021" s="603" t="n"/>
      <c r="B4021" s="21" t="n"/>
      <c r="C4021" s="21" t="n"/>
      <c r="D4021" s="21" t="n"/>
      <c r="E4021" s="21" t="n"/>
      <c r="F4021" s="21" t="n"/>
      <c r="G4021" s="21" t="n"/>
      <c r="H4021" s="21" t="n"/>
      <c r="I4021" s="21" t="n"/>
      <c r="J4021" s="21" t="n"/>
      <c r="K4021" s="21" t="n"/>
      <c r="L4021" s="21" t="n"/>
      <c r="M4021" s="21" t="n"/>
      <c r="N4021" s="21" t="n"/>
    </row>
    <row r="4022" ht="14.25" customHeight="1" s="474">
      <c r="A4022" s="603" t="n"/>
      <c r="B4022" s="21" t="n"/>
      <c r="C4022" s="21" t="n"/>
      <c r="D4022" s="21" t="n"/>
      <c r="E4022" s="21" t="n"/>
      <c r="F4022" s="21" t="n"/>
      <c r="G4022" s="21" t="n"/>
      <c r="H4022" s="21" t="n"/>
      <c r="I4022" s="21" t="n"/>
      <c r="J4022" s="21" t="n"/>
      <c r="K4022" s="21" t="n"/>
      <c r="L4022" s="21" t="n"/>
      <c r="M4022" s="21" t="n"/>
      <c r="N4022" s="21" t="n"/>
    </row>
    <row r="4023" ht="14.25" customHeight="1" s="474">
      <c r="A4023" s="603" t="n"/>
      <c r="B4023" s="21" t="n"/>
      <c r="C4023" s="21" t="n"/>
      <c r="D4023" s="21" t="n"/>
      <c r="E4023" s="21" t="n"/>
      <c r="F4023" s="21" t="n"/>
      <c r="G4023" s="21" t="n"/>
      <c r="H4023" s="21" t="n"/>
      <c r="I4023" s="21" t="n"/>
      <c r="J4023" s="21" t="n"/>
      <c r="K4023" s="21" t="n"/>
      <c r="L4023" s="21" t="n"/>
      <c r="M4023" s="21" t="n"/>
      <c r="N4023" s="21" t="n"/>
    </row>
    <row r="4024" ht="14.25" customHeight="1" s="474">
      <c r="A4024" s="603" t="n"/>
      <c r="B4024" s="21" t="n"/>
      <c r="C4024" s="21" t="n"/>
      <c r="D4024" s="21" t="n"/>
      <c r="E4024" s="21" t="n"/>
      <c r="F4024" s="21" t="n"/>
      <c r="G4024" s="21" t="n"/>
      <c r="H4024" s="21" t="n"/>
      <c r="I4024" s="21" t="n"/>
      <c r="J4024" s="21" t="n"/>
      <c r="K4024" s="21" t="n"/>
      <c r="L4024" s="21" t="n"/>
      <c r="M4024" s="21" t="n"/>
      <c r="N4024" s="21" t="n"/>
    </row>
    <row r="4025" ht="14.25" customHeight="1" s="474">
      <c r="A4025" s="603" t="n"/>
      <c r="B4025" s="21" t="n"/>
      <c r="C4025" s="21" t="n"/>
      <c r="D4025" s="21" t="n"/>
      <c r="E4025" s="21" t="n"/>
      <c r="F4025" s="21" t="n"/>
      <c r="G4025" s="21" t="n"/>
      <c r="H4025" s="21" t="n"/>
      <c r="I4025" s="21" t="n"/>
      <c r="J4025" s="21" t="n"/>
      <c r="K4025" s="21" t="n"/>
      <c r="L4025" s="21" t="n"/>
      <c r="M4025" s="21" t="n"/>
      <c r="N4025" s="21" t="n"/>
    </row>
    <row r="4026" ht="14.25" customHeight="1" s="474">
      <c r="A4026" s="603" t="n"/>
      <c r="B4026" s="21" t="n"/>
      <c r="C4026" s="21" t="n"/>
      <c r="D4026" s="21" t="n"/>
      <c r="E4026" s="21" t="n"/>
      <c r="F4026" s="21" t="n"/>
      <c r="G4026" s="21" t="n"/>
      <c r="H4026" s="21" t="n"/>
      <c r="I4026" s="21" t="n"/>
      <c r="J4026" s="21" t="n"/>
      <c r="K4026" s="21" t="n"/>
      <c r="L4026" s="21" t="n"/>
      <c r="M4026" s="21" t="n"/>
      <c r="N4026" s="21" t="n"/>
    </row>
    <row r="4027" ht="14.25" customHeight="1" s="474">
      <c r="A4027" s="603" t="n"/>
      <c r="B4027" s="21" t="n"/>
      <c r="C4027" s="21" t="n"/>
      <c r="D4027" s="21" t="n"/>
      <c r="E4027" s="21" t="n"/>
      <c r="F4027" s="21" t="n"/>
      <c r="G4027" s="21" t="n"/>
      <c r="H4027" s="21" t="n"/>
      <c r="I4027" s="21" t="n"/>
      <c r="J4027" s="21" t="n"/>
      <c r="K4027" s="21" t="n"/>
      <c r="L4027" s="21" t="n"/>
      <c r="M4027" s="21" t="n"/>
      <c r="N4027" s="21" t="n"/>
    </row>
    <row r="4028" ht="14.25" customHeight="1" s="474">
      <c r="A4028" s="603" t="n"/>
      <c r="B4028" s="21" t="n"/>
      <c r="C4028" s="21" t="n"/>
      <c r="D4028" s="21" t="n"/>
      <c r="E4028" s="21" t="n"/>
      <c r="F4028" s="21" t="n"/>
      <c r="G4028" s="21" t="n"/>
      <c r="H4028" s="21" t="n"/>
      <c r="I4028" s="21" t="n"/>
      <c r="J4028" s="21" t="n"/>
      <c r="K4028" s="21" t="n"/>
      <c r="L4028" s="21" t="n"/>
      <c r="M4028" s="21" t="n"/>
      <c r="N4028" s="21" t="n"/>
    </row>
    <row r="4029" ht="14.25" customHeight="1" s="474">
      <c r="A4029" s="603" t="n"/>
      <c r="B4029" s="21" t="n"/>
      <c r="C4029" s="21" t="n"/>
      <c r="D4029" s="21" t="n"/>
      <c r="E4029" s="21" t="n"/>
      <c r="F4029" s="21" t="n"/>
      <c r="G4029" s="21" t="n"/>
      <c r="H4029" s="21" t="n"/>
      <c r="I4029" s="21" t="n"/>
      <c r="J4029" s="21" t="n"/>
      <c r="K4029" s="21" t="n"/>
      <c r="L4029" s="21" t="n"/>
      <c r="M4029" s="21" t="n"/>
      <c r="N4029" s="21" t="n"/>
    </row>
    <row r="4030" ht="14.25" customHeight="1" s="474">
      <c r="A4030" s="603" t="n"/>
      <c r="B4030" s="21" t="n"/>
      <c r="C4030" s="21" t="n"/>
      <c r="D4030" s="21" t="n"/>
      <c r="E4030" s="21" t="n"/>
      <c r="F4030" s="21" t="n"/>
      <c r="G4030" s="21" t="n"/>
      <c r="H4030" s="21" t="n"/>
      <c r="I4030" s="21" t="n"/>
      <c r="J4030" s="21" t="n"/>
      <c r="K4030" s="21" t="n"/>
      <c r="L4030" s="21" t="n"/>
      <c r="M4030" s="21" t="n"/>
      <c r="N4030" s="21" t="n"/>
    </row>
    <row r="4031" ht="14.25" customHeight="1" s="474">
      <c r="A4031" s="603" t="n"/>
      <c r="B4031" s="21" t="n"/>
      <c r="C4031" s="21" t="n"/>
      <c r="D4031" s="21" t="n"/>
      <c r="E4031" s="21" t="n"/>
      <c r="F4031" s="21" t="n"/>
      <c r="G4031" s="21" t="n"/>
      <c r="H4031" s="21" t="n"/>
      <c r="I4031" s="21" t="n"/>
      <c r="J4031" s="21" t="n"/>
      <c r="K4031" s="21" t="n"/>
      <c r="L4031" s="21" t="n"/>
      <c r="M4031" s="21" t="n"/>
      <c r="N4031" s="21" t="n"/>
    </row>
    <row r="4032" ht="14.25" customHeight="1" s="474">
      <c r="A4032" s="603" t="n"/>
      <c r="B4032" s="21" t="n"/>
      <c r="C4032" s="21" t="n"/>
      <c r="D4032" s="21" t="n"/>
      <c r="E4032" s="21" t="n"/>
      <c r="F4032" s="21" t="n"/>
      <c r="G4032" s="21" t="n"/>
      <c r="H4032" s="21" t="n"/>
      <c r="I4032" s="21" t="n"/>
      <c r="J4032" s="21" t="n"/>
      <c r="K4032" s="21" t="n"/>
      <c r="L4032" s="21" t="n"/>
      <c r="M4032" s="21" t="n"/>
      <c r="N4032" s="21" t="n"/>
    </row>
    <row r="4033" ht="14.25" customHeight="1" s="474">
      <c r="A4033" s="603" t="n"/>
      <c r="B4033" s="21" t="n"/>
      <c r="C4033" s="21" t="n"/>
      <c r="D4033" s="21" t="n"/>
      <c r="E4033" s="21" t="n"/>
      <c r="F4033" s="21" t="n"/>
      <c r="G4033" s="21" t="n"/>
      <c r="H4033" s="21" t="n"/>
      <c r="I4033" s="21" t="n"/>
      <c r="J4033" s="21" t="n"/>
      <c r="K4033" s="21" t="n"/>
      <c r="L4033" s="21" t="n"/>
      <c r="M4033" s="21" t="n"/>
      <c r="N4033" s="21" t="n"/>
    </row>
    <row r="4034" ht="14.25" customHeight="1" s="474">
      <c r="A4034" s="603" t="n"/>
      <c r="B4034" s="21" t="n"/>
      <c r="C4034" s="21" t="n"/>
      <c r="D4034" s="21" t="n"/>
      <c r="E4034" s="21" t="n"/>
      <c r="F4034" s="21" t="n"/>
      <c r="G4034" s="21" t="n"/>
      <c r="H4034" s="21" t="n"/>
      <c r="I4034" s="21" t="n"/>
      <c r="J4034" s="21" t="n"/>
      <c r="K4034" s="21" t="n"/>
      <c r="L4034" s="21" t="n"/>
      <c r="M4034" s="21" t="n"/>
      <c r="N4034" s="21" t="n"/>
    </row>
    <row r="4035" ht="14.25" customHeight="1" s="474">
      <c r="A4035" s="603" t="n"/>
      <c r="B4035" s="21" t="n"/>
      <c r="C4035" s="21" t="n"/>
      <c r="D4035" s="21" t="n"/>
      <c r="E4035" s="21" t="n"/>
      <c r="F4035" s="21" t="n"/>
      <c r="G4035" s="21" t="n"/>
      <c r="H4035" s="21" t="n"/>
      <c r="I4035" s="21" t="n"/>
      <c r="J4035" s="21" t="n"/>
      <c r="K4035" s="21" t="n"/>
      <c r="L4035" s="21" t="n"/>
      <c r="M4035" s="21" t="n"/>
      <c r="N4035" s="21" t="n"/>
    </row>
    <row r="4036" ht="14.25" customHeight="1" s="474">
      <c r="A4036" s="603" t="n"/>
      <c r="B4036" s="21" t="n"/>
      <c r="C4036" s="21" t="n"/>
      <c r="D4036" s="21" t="n"/>
      <c r="E4036" s="21" t="n"/>
      <c r="F4036" s="21" t="n"/>
      <c r="G4036" s="21" t="n"/>
      <c r="H4036" s="21" t="n"/>
      <c r="I4036" s="21" t="n"/>
      <c r="J4036" s="21" t="n"/>
      <c r="K4036" s="21" t="n"/>
      <c r="L4036" s="21" t="n"/>
      <c r="M4036" s="21" t="n"/>
      <c r="N4036" s="21" t="n"/>
    </row>
    <row r="4037" ht="14.25" customHeight="1" s="474">
      <c r="A4037" s="603" t="n"/>
      <c r="B4037" s="21" t="n"/>
      <c r="C4037" s="21" t="n"/>
      <c r="D4037" s="21" t="n"/>
      <c r="E4037" s="21" t="n"/>
      <c r="F4037" s="21" t="n"/>
      <c r="G4037" s="21" t="n"/>
      <c r="H4037" s="21" t="n"/>
      <c r="I4037" s="21" t="n"/>
      <c r="J4037" s="21" t="n"/>
      <c r="K4037" s="21" t="n"/>
      <c r="L4037" s="21" t="n"/>
      <c r="M4037" s="21" t="n"/>
      <c r="N4037" s="21" t="n"/>
    </row>
    <row r="4038" ht="14.25" customHeight="1" s="474">
      <c r="A4038" s="603" t="n"/>
      <c r="B4038" s="21" t="n"/>
      <c r="C4038" s="21" t="n"/>
      <c r="D4038" s="21" t="n"/>
      <c r="E4038" s="21" t="n"/>
      <c r="F4038" s="21" t="n"/>
      <c r="G4038" s="21" t="n"/>
      <c r="H4038" s="21" t="n"/>
      <c r="I4038" s="21" t="n"/>
      <c r="J4038" s="21" t="n"/>
      <c r="K4038" s="21" t="n"/>
      <c r="L4038" s="21" t="n"/>
      <c r="M4038" s="21" t="n"/>
      <c r="N4038" s="21" t="n"/>
    </row>
    <row r="4039" ht="14.25" customHeight="1" s="474">
      <c r="A4039" s="603" t="n"/>
      <c r="B4039" s="21" t="n"/>
      <c r="C4039" s="21" t="n"/>
      <c r="D4039" s="21" t="n"/>
      <c r="E4039" s="21" t="n"/>
      <c r="F4039" s="21" t="n"/>
      <c r="G4039" s="21" t="n"/>
      <c r="H4039" s="21" t="n"/>
      <c r="I4039" s="21" t="n"/>
      <c r="J4039" s="21" t="n"/>
      <c r="K4039" s="21" t="n"/>
      <c r="L4039" s="21" t="n"/>
      <c r="M4039" s="21" t="n"/>
      <c r="N4039" s="21" t="n"/>
    </row>
    <row r="4040" ht="14.25" customHeight="1" s="474">
      <c r="A4040" s="603" t="n"/>
      <c r="B4040" s="21" t="n"/>
      <c r="C4040" s="21" t="n"/>
      <c r="D4040" s="21" t="n"/>
      <c r="E4040" s="21" t="n"/>
      <c r="F4040" s="21" t="n"/>
      <c r="G4040" s="21" t="n"/>
      <c r="H4040" s="21" t="n"/>
      <c r="I4040" s="21" t="n"/>
      <c r="J4040" s="21" t="n"/>
      <c r="K4040" s="21" t="n"/>
      <c r="L4040" s="21" t="n"/>
      <c r="M4040" s="21" t="n"/>
      <c r="N4040" s="21" t="n"/>
    </row>
    <row r="4041" ht="14.25" customHeight="1" s="474">
      <c r="A4041" s="603" t="n"/>
      <c r="B4041" s="21" t="n"/>
      <c r="C4041" s="21" t="n"/>
      <c r="D4041" s="21" t="n"/>
      <c r="E4041" s="21" t="n"/>
      <c r="F4041" s="21" t="n"/>
      <c r="G4041" s="21" t="n"/>
      <c r="H4041" s="21" t="n"/>
      <c r="I4041" s="21" t="n"/>
      <c r="J4041" s="21" t="n"/>
      <c r="K4041" s="21" t="n"/>
      <c r="L4041" s="21" t="n"/>
      <c r="M4041" s="21" t="n"/>
      <c r="N4041" s="21" t="n"/>
    </row>
    <row r="4042" ht="14.25" customHeight="1" s="474">
      <c r="A4042" s="603" t="n"/>
      <c r="B4042" s="21" t="n"/>
      <c r="C4042" s="21" t="n"/>
      <c r="D4042" s="21" t="n"/>
      <c r="E4042" s="21" t="n"/>
      <c r="F4042" s="21" t="n"/>
      <c r="G4042" s="21" t="n"/>
      <c r="H4042" s="21" t="n"/>
      <c r="I4042" s="21" t="n"/>
      <c r="J4042" s="21" t="n"/>
      <c r="K4042" s="21" t="n"/>
      <c r="L4042" s="21" t="n"/>
      <c r="M4042" s="21" t="n"/>
      <c r="N4042" s="21" t="n"/>
    </row>
    <row r="4043" ht="14.25" customHeight="1" s="474">
      <c r="A4043" s="603" t="n"/>
      <c r="B4043" s="21" t="n"/>
      <c r="C4043" s="21" t="n"/>
      <c r="D4043" s="21" t="n"/>
      <c r="E4043" s="21" t="n"/>
      <c r="F4043" s="21" t="n"/>
      <c r="G4043" s="21" t="n"/>
      <c r="H4043" s="21" t="n"/>
      <c r="I4043" s="21" t="n"/>
      <c r="J4043" s="21" t="n"/>
      <c r="K4043" s="21" t="n"/>
      <c r="L4043" s="21" t="n"/>
      <c r="M4043" s="21" t="n"/>
      <c r="N4043" s="21" t="n"/>
    </row>
    <row r="4044" ht="14.25" customHeight="1" s="474">
      <c r="A4044" s="603" t="n"/>
      <c r="B4044" s="21" t="n"/>
      <c r="C4044" s="21" t="n"/>
      <c r="D4044" s="21" t="n"/>
      <c r="E4044" s="21" t="n"/>
      <c r="F4044" s="21" t="n"/>
      <c r="G4044" s="21" t="n"/>
      <c r="H4044" s="21" t="n"/>
      <c r="I4044" s="21" t="n"/>
      <c r="J4044" s="21" t="n"/>
      <c r="K4044" s="21" t="n"/>
      <c r="L4044" s="21" t="n"/>
      <c r="M4044" s="21" t="n"/>
      <c r="N4044" s="21" t="n"/>
    </row>
    <row r="4045" ht="14.25" customHeight="1" s="474">
      <c r="A4045" s="603" t="n"/>
      <c r="B4045" s="21" t="n"/>
      <c r="C4045" s="21" t="n"/>
      <c r="D4045" s="21" t="n"/>
      <c r="E4045" s="21" t="n"/>
      <c r="F4045" s="21" t="n"/>
      <c r="G4045" s="21" t="n"/>
      <c r="H4045" s="21" t="n"/>
      <c r="I4045" s="21" t="n"/>
      <c r="J4045" s="21" t="n"/>
      <c r="K4045" s="21" t="n"/>
      <c r="L4045" s="21" t="n"/>
      <c r="M4045" s="21" t="n"/>
      <c r="N4045" s="21" t="n"/>
    </row>
    <row r="4046" ht="14.25" customHeight="1" s="474">
      <c r="A4046" s="603" t="n"/>
      <c r="B4046" s="21" t="n"/>
      <c r="C4046" s="21" t="n"/>
      <c r="D4046" s="21" t="n"/>
      <c r="E4046" s="21" t="n"/>
      <c r="F4046" s="21" t="n"/>
      <c r="G4046" s="21" t="n"/>
      <c r="H4046" s="21" t="n"/>
      <c r="I4046" s="21" t="n"/>
      <c r="J4046" s="21" t="n"/>
      <c r="K4046" s="21" t="n"/>
      <c r="L4046" s="21" t="n"/>
      <c r="M4046" s="21" t="n"/>
      <c r="N4046" s="21" t="n"/>
    </row>
    <row r="4047" ht="14.25" customHeight="1" s="474">
      <c r="A4047" s="603" t="n"/>
      <c r="B4047" s="21" t="n"/>
      <c r="C4047" s="21" t="n"/>
      <c r="D4047" s="21" t="n"/>
      <c r="E4047" s="21" t="n"/>
      <c r="F4047" s="21" t="n"/>
      <c r="G4047" s="21" t="n"/>
      <c r="H4047" s="21" t="n"/>
      <c r="I4047" s="21" t="n"/>
      <c r="J4047" s="21" t="n"/>
      <c r="K4047" s="21" t="n"/>
      <c r="L4047" s="21" t="n"/>
      <c r="M4047" s="21" t="n"/>
      <c r="N4047" s="21" t="n"/>
    </row>
    <row r="4048" ht="14.25" customHeight="1" s="474">
      <c r="A4048" s="603" t="n"/>
      <c r="B4048" s="21" t="n"/>
      <c r="C4048" s="21" t="n"/>
      <c r="D4048" s="21" t="n"/>
      <c r="E4048" s="21" t="n"/>
      <c r="F4048" s="21" t="n"/>
      <c r="G4048" s="21" t="n"/>
      <c r="H4048" s="21" t="n"/>
      <c r="I4048" s="21" t="n"/>
      <c r="J4048" s="21" t="n"/>
      <c r="K4048" s="21" t="n"/>
      <c r="L4048" s="21" t="n"/>
      <c r="M4048" s="21" t="n"/>
      <c r="N4048" s="21" t="n"/>
    </row>
    <row r="4049" ht="14.25" customHeight="1" s="474">
      <c r="A4049" s="603" t="n"/>
      <c r="B4049" s="21" t="n"/>
      <c r="C4049" s="21" t="n"/>
      <c r="D4049" s="21" t="n"/>
      <c r="E4049" s="21" t="n"/>
      <c r="F4049" s="21" t="n"/>
      <c r="G4049" s="21" t="n"/>
      <c r="H4049" s="21" t="n"/>
      <c r="I4049" s="21" t="n"/>
      <c r="J4049" s="21" t="n"/>
      <c r="K4049" s="21" t="n"/>
      <c r="L4049" s="21" t="n"/>
      <c r="M4049" s="21" t="n"/>
      <c r="N4049" s="21" t="n"/>
    </row>
    <row r="4050" ht="14.25" customHeight="1" s="474">
      <c r="A4050" s="603" t="n"/>
      <c r="B4050" s="21" t="n"/>
      <c r="C4050" s="21" t="n"/>
      <c r="D4050" s="21" t="n"/>
      <c r="E4050" s="21" t="n"/>
      <c r="F4050" s="21" t="n"/>
      <c r="G4050" s="21" t="n"/>
      <c r="H4050" s="21" t="n"/>
      <c r="I4050" s="21" t="n"/>
      <c r="J4050" s="21" t="n"/>
      <c r="K4050" s="21" t="n"/>
      <c r="L4050" s="21" t="n"/>
      <c r="M4050" s="21" t="n"/>
      <c r="N4050" s="21" t="n"/>
    </row>
    <row r="4051" ht="14.25" customHeight="1" s="474">
      <c r="A4051" s="603" t="n"/>
      <c r="B4051" s="21" t="n"/>
      <c r="C4051" s="21" t="n"/>
      <c r="D4051" s="21" t="n"/>
      <c r="E4051" s="21" t="n"/>
      <c r="F4051" s="21" t="n"/>
      <c r="G4051" s="21" t="n"/>
      <c r="H4051" s="21" t="n"/>
      <c r="I4051" s="21" t="n"/>
      <c r="J4051" s="21" t="n"/>
      <c r="K4051" s="21" t="n"/>
      <c r="L4051" s="21" t="n"/>
      <c r="M4051" s="21" t="n"/>
      <c r="N4051" s="21" t="n"/>
    </row>
    <row r="4052" ht="14.25" customHeight="1" s="474">
      <c r="A4052" s="603" t="n"/>
      <c r="B4052" s="21" t="n"/>
      <c r="C4052" s="21" t="n"/>
      <c r="D4052" s="21" t="n"/>
      <c r="E4052" s="21" t="n"/>
      <c r="F4052" s="21" t="n"/>
      <c r="G4052" s="21" t="n"/>
      <c r="H4052" s="21" t="n"/>
      <c r="I4052" s="21" t="n"/>
      <c r="J4052" s="21" t="n"/>
      <c r="K4052" s="21" t="n"/>
      <c r="L4052" s="21" t="n"/>
      <c r="M4052" s="21" t="n"/>
      <c r="N4052" s="21" t="n"/>
    </row>
    <row r="4053" ht="14.25" customHeight="1" s="474">
      <c r="A4053" s="603" t="n"/>
      <c r="B4053" s="21" t="n"/>
      <c r="C4053" s="21" t="n"/>
      <c r="D4053" s="21" t="n"/>
      <c r="E4053" s="21" t="n"/>
      <c r="F4053" s="21" t="n"/>
      <c r="G4053" s="21" t="n"/>
      <c r="H4053" s="21" t="n"/>
      <c r="I4053" s="21" t="n"/>
      <c r="J4053" s="21" t="n"/>
      <c r="K4053" s="21" t="n"/>
      <c r="L4053" s="21" t="n"/>
      <c r="M4053" s="21" t="n"/>
      <c r="N4053" s="21" t="n"/>
    </row>
    <row r="4054" ht="14.25" customHeight="1" s="474">
      <c r="A4054" s="603" t="n"/>
      <c r="B4054" s="21" t="n"/>
      <c r="C4054" s="21" t="n"/>
      <c r="D4054" s="21" t="n"/>
      <c r="E4054" s="21" t="n"/>
      <c r="F4054" s="21" t="n"/>
      <c r="G4054" s="21" t="n"/>
      <c r="H4054" s="21" t="n"/>
      <c r="I4054" s="21" t="n"/>
      <c r="J4054" s="21" t="n"/>
      <c r="K4054" s="21" t="n"/>
      <c r="L4054" s="21" t="n"/>
      <c r="M4054" s="21" t="n"/>
      <c r="N4054" s="21" t="n"/>
    </row>
    <row r="4055" ht="14.25" customHeight="1" s="474">
      <c r="A4055" s="603" t="n"/>
      <c r="B4055" s="21" t="n"/>
      <c r="C4055" s="21" t="n"/>
      <c r="D4055" s="21" t="n"/>
      <c r="E4055" s="21" t="n"/>
      <c r="F4055" s="21" t="n"/>
      <c r="G4055" s="21" t="n"/>
      <c r="H4055" s="21" t="n"/>
      <c r="I4055" s="21" t="n"/>
      <c r="J4055" s="21" t="n"/>
      <c r="K4055" s="21" t="n"/>
      <c r="L4055" s="21" t="n"/>
      <c r="M4055" s="21" t="n"/>
      <c r="N4055" s="21" t="n"/>
    </row>
    <row r="4056" ht="14.25" customHeight="1" s="474">
      <c r="A4056" s="603" t="n"/>
      <c r="B4056" s="21" t="n"/>
      <c r="C4056" s="21" t="n"/>
      <c r="D4056" s="21" t="n"/>
      <c r="E4056" s="21" t="n"/>
      <c r="F4056" s="21" t="n"/>
      <c r="G4056" s="21" t="n"/>
      <c r="H4056" s="21" t="n"/>
      <c r="I4056" s="21" t="n"/>
      <c r="J4056" s="21" t="n"/>
      <c r="K4056" s="21" t="n"/>
      <c r="L4056" s="21" t="n"/>
      <c r="M4056" s="21" t="n"/>
      <c r="N4056" s="21" t="n"/>
    </row>
    <row r="4057" ht="14.25" customHeight="1" s="474">
      <c r="A4057" s="603" t="n"/>
      <c r="B4057" s="21" t="n"/>
      <c r="C4057" s="21" t="n"/>
      <c r="D4057" s="21" t="n"/>
      <c r="E4057" s="21" t="n"/>
      <c r="F4057" s="21" t="n"/>
      <c r="G4057" s="21" t="n"/>
      <c r="H4057" s="21" t="n"/>
      <c r="I4057" s="21" t="n"/>
      <c r="J4057" s="21" t="n"/>
      <c r="K4057" s="21" t="n"/>
      <c r="L4057" s="21" t="n"/>
      <c r="M4057" s="21" t="n"/>
      <c r="N4057" s="21" t="n"/>
    </row>
    <row r="4058" ht="14.25" customHeight="1" s="474">
      <c r="A4058" s="603" t="n"/>
      <c r="B4058" s="21" t="n"/>
      <c r="C4058" s="21" t="n"/>
      <c r="D4058" s="21" t="n"/>
      <c r="E4058" s="21" t="n"/>
      <c r="F4058" s="21" t="n"/>
      <c r="G4058" s="21" t="n"/>
      <c r="H4058" s="21" t="n"/>
      <c r="I4058" s="21" t="n"/>
      <c r="J4058" s="21" t="n"/>
      <c r="K4058" s="21" t="n"/>
      <c r="L4058" s="21" t="n"/>
      <c r="M4058" s="21" t="n"/>
      <c r="N4058" s="21" t="n"/>
    </row>
    <row r="4059" ht="14.25" customHeight="1" s="474">
      <c r="A4059" s="603" t="n"/>
      <c r="B4059" s="21" t="n"/>
      <c r="C4059" s="21" t="n"/>
      <c r="D4059" s="21" t="n"/>
      <c r="E4059" s="21" t="n"/>
      <c r="F4059" s="21" t="n"/>
      <c r="G4059" s="21" t="n"/>
      <c r="H4059" s="21" t="n"/>
      <c r="I4059" s="21" t="n"/>
      <c r="J4059" s="21" t="n"/>
      <c r="K4059" s="21" t="n"/>
      <c r="L4059" s="21" t="n"/>
      <c r="M4059" s="21" t="n"/>
      <c r="N4059" s="21" t="n"/>
    </row>
    <row r="4060" ht="14.25" customHeight="1" s="474">
      <c r="A4060" s="603" t="n"/>
      <c r="B4060" s="21" t="n"/>
      <c r="C4060" s="21" t="n"/>
      <c r="D4060" s="21" t="n"/>
      <c r="E4060" s="21" t="n"/>
      <c r="F4060" s="21" t="n"/>
      <c r="G4060" s="21" t="n"/>
      <c r="H4060" s="21" t="n"/>
      <c r="I4060" s="21" t="n"/>
      <c r="J4060" s="21" t="n"/>
      <c r="K4060" s="21" t="n"/>
      <c r="L4060" s="21" t="n"/>
      <c r="M4060" s="21" t="n"/>
      <c r="N4060" s="21" t="n"/>
    </row>
    <row r="4061" ht="14.25" customHeight="1" s="474">
      <c r="A4061" s="603" t="n"/>
      <c r="B4061" s="21" t="n"/>
      <c r="C4061" s="21" t="n"/>
      <c r="D4061" s="21" t="n"/>
      <c r="E4061" s="21" t="n"/>
      <c r="F4061" s="21" t="n"/>
      <c r="G4061" s="21" t="n"/>
      <c r="H4061" s="21" t="n"/>
      <c r="I4061" s="21" t="n"/>
      <c r="J4061" s="21" t="n"/>
      <c r="K4061" s="21" t="n"/>
      <c r="L4061" s="21" t="n"/>
      <c r="M4061" s="21" t="n"/>
      <c r="N4061" s="21" t="n"/>
    </row>
    <row r="4062" ht="14.25" customHeight="1" s="474">
      <c r="A4062" s="603" t="n"/>
      <c r="B4062" s="21" t="n"/>
      <c r="C4062" s="21" t="n"/>
      <c r="D4062" s="21" t="n"/>
      <c r="E4062" s="21" t="n"/>
      <c r="F4062" s="21" t="n"/>
      <c r="G4062" s="21" t="n"/>
      <c r="H4062" s="21" t="n"/>
      <c r="I4062" s="21" t="n"/>
      <c r="J4062" s="21" t="n"/>
      <c r="K4062" s="21" t="n"/>
      <c r="L4062" s="21" t="n"/>
      <c r="M4062" s="21" t="n"/>
      <c r="N4062" s="21" t="n"/>
    </row>
    <row r="4063" ht="14.25" customHeight="1" s="474">
      <c r="A4063" s="603" t="n"/>
      <c r="B4063" s="21" t="n"/>
      <c r="C4063" s="21" t="n"/>
      <c r="D4063" s="21" t="n"/>
      <c r="E4063" s="21" t="n"/>
      <c r="F4063" s="21" t="n"/>
      <c r="G4063" s="21" t="n"/>
      <c r="H4063" s="21" t="n"/>
      <c r="I4063" s="21" t="n"/>
      <c r="J4063" s="21" t="n"/>
      <c r="K4063" s="21" t="n"/>
      <c r="L4063" s="21" t="n"/>
      <c r="M4063" s="21" t="n"/>
      <c r="N4063" s="21" t="n"/>
    </row>
    <row r="4064" ht="14.25" customHeight="1" s="474">
      <c r="A4064" s="603" t="n"/>
      <c r="B4064" s="21" t="n"/>
      <c r="C4064" s="21" t="n"/>
      <c r="D4064" s="21" t="n"/>
      <c r="E4064" s="21" t="n"/>
      <c r="F4064" s="21" t="n"/>
      <c r="G4064" s="21" t="n"/>
      <c r="H4064" s="21" t="n"/>
      <c r="I4064" s="21" t="n"/>
      <c r="J4064" s="21" t="n"/>
      <c r="K4064" s="21" t="n"/>
      <c r="L4064" s="21" t="n"/>
      <c r="M4064" s="21" t="n"/>
      <c r="N4064" s="21" t="n"/>
    </row>
    <row r="4065" ht="14.25" customHeight="1" s="474">
      <c r="A4065" s="603" t="n"/>
      <c r="B4065" s="21" t="n"/>
      <c r="C4065" s="21" t="n"/>
      <c r="D4065" s="21" t="n"/>
      <c r="E4065" s="21" t="n"/>
      <c r="F4065" s="21" t="n"/>
      <c r="G4065" s="21" t="n"/>
      <c r="H4065" s="21" t="n"/>
      <c r="I4065" s="21" t="n"/>
      <c r="J4065" s="21" t="n"/>
      <c r="K4065" s="21" t="n"/>
      <c r="L4065" s="21" t="n"/>
      <c r="M4065" s="21" t="n"/>
      <c r="N4065" s="21" t="n"/>
    </row>
    <row r="4066" ht="14.25" customHeight="1" s="474">
      <c r="A4066" s="603" t="n"/>
      <c r="B4066" s="21" t="n"/>
      <c r="C4066" s="21" t="n"/>
      <c r="D4066" s="21" t="n"/>
      <c r="E4066" s="21" t="n"/>
      <c r="F4066" s="21" t="n"/>
      <c r="G4066" s="21" t="n"/>
      <c r="H4066" s="21" t="n"/>
      <c r="I4066" s="21" t="n"/>
      <c r="J4066" s="21" t="n"/>
      <c r="K4066" s="21" t="n"/>
      <c r="L4066" s="21" t="n"/>
      <c r="M4066" s="21" t="n"/>
      <c r="N4066" s="21" t="n"/>
    </row>
    <row r="4067" ht="14.25" customHeight="1" s="474">
      <c r="A4067" s="603" t="n"/>
      <c r="B4067" s="21" t="n"/>
      <c r="C4067" s="21" t="n"/>
      <c r="D4067" s="21" t="n"/>
      <c r="E4067" s="21" t="n"/>
      <c r="F4067" s="21" t="n"/>
      <c r="G4067" s="21" t="n"/>
      <c r="H4067" s="21" t="n"/>
      <c r="I4067" s="21" t="n"/>
      <c r="J4067" s="21" t="n"/>
      <c r="K4067" s="21" t="n"/>
      <c r="L4067" s="21" t="n"/>
      <c r="M4067" s="21" t="n"/>
      <c r="N4067" s="21" t="n"/>
    </row>
    <row r="4068" ht="14.25" customHeight="1" s="474">
      <c r="A4068" s="603" t="n"/>
      <c r="B4068" s="21" t="n"/>
      <c r="C4068" s="21" t="n"/>
      <c r="D4068" s="21" t="n"/>
      <c r="E4068" s="21" t="n"/>
      <c r="F4068" s="21" t="n"/>
      <c r="G4068" s="21" t="n"/>
      <c r="H4068" s="21" t="n"/>
      <c r="I4068" s="21" t="n"/>
      <c r="J4068" s="21" t="n"/>
      <c r="K4068" s="21" t="n"/>
      <c r="L4068" s="21" t="n"/>
      <c r="M4068" s="21" t="n"/>
      <c r="N4068" s="21" t="n"/>
    </row>
    <row r="4069" ht="14.25" customHeight="1" s="474">
      <c r="A4069" s="603" t="n"/>
      <c r="B4069" s="21" t="n"/>
      <c r="C4069" s="21" t="n"/>
      <c r="D4069" s="21" t="n"/>
      <c r="E4069" s="21" t="n"/>
      <c r="F4069" s="21" t="n"/>
      <c r="G4069" s="21" t="n"/>
      <c r="H4069" s="21" t="n"/>
      <c r="I4069" s="21" t="n"/>
      <c r="J4069" s="21" t="n"/>
      <c r="K4069" s="21" t="n"/>
      <c r="L4069" s="21" t="n"/>
      <c r="M4069" s="21" t="n"/>
      <c r="N4069" s="21" t="n"/>
    </row>
    <row r="4070" ht="14.25" customHeight="1" s="474">
      <c r="A4070" s="603" t="n"/>
      <c r="B4070" s="21" t="n"/>
      <c r="C4070" s="21" t="n"/>
      <c r="D4070" s="21" t="n"/>
      <c r="E4070" s="21" t="n"/>
      <c r="F4070" s="21" t="n"/>
      <c r="G4070" s="21" t="n"/>
      <c r="H4070" s="21" t="n"/>
      <c r="I4070" s="21" t="n"/>
      <c r="J4070" s="21" t="n"/>
      <c r="K4070" s="21" t="n"/>
      <c r="L4070" s="21" t="n"/>
      <c r="M4070" s="21" t="n"/>
      <c r="N4070" s="21" t="n"/>
    </row>
    <row r="4071" ht="14.25" customHeight="1" s="474">
      <c r="A4071" s="603" t="n"/>
      <c r="B4071" s="21" t="n"/>
      <c r="C4071" s="21" t="n"/>
      <c r="D4071" s="21" t="n"/>
      <c r="E4071" s="21" t="n"/>
      <c r="F4071" s="21" t="n"/>
      <c r="G4071" s="21" t="n"/>
      <c r="H4071" s="21" t="n"/>
      <c r="I4071" s="21" t="n"/>
      <c r="J4071" s="21" t="n"/>
      <c r="K4071" s="21" t="n"/>
      <c r="L4071" s="21" t="n"/>
      <c r="M4071" s="21" t="n"/>
      <c r="N4071" s="21" t="n"/>
    </row>
    <row r="4072" ht="14.25" customHeight="1" s="474">
      <c r="A4072" s="603" t="n"/>
      <c r="B4072" s="21" t="n"/>
      <c r="C4072" s="21" t="n"/>
      <c r="D4072" s="21" t="n"/>
      <c r="E4072" s="21" t="n"/>
      <c r="F4072" s="21" t="n"/>
      <c r="G4072" s="21" t="n"/>
      <c r="H4072" s="21" t="n"/>
      <c r="I4072" s="21" t="n"/>
      <c r="J4072" s="21" t="n"/>
      <c r="K4072" s="21" t="n"/>
      <c r="L4072" s="21" t="n"/>
      <c r="M4072" s="21" t="n"/>
      <c r="N4072" s="21" t="n"/>
    </row>
    <row r="4073" ht="14.25" customHeight="1" s="474">
      <c r="A4073" s="603" t="n"/>
      <c r="B4073" s="21" t="n"/>
      <c r="C4073" s="21" t="n"/>
      <c r="D4073" s="21" t="n"/>
      <c r="E4073" s="21" t="n"/>
      <c r="F4073" s="21" t="n"/>
      <c r="G4073" s="21" t="n"/>
      <c r="H4073" s="21" t="n"/>
      <c r="I4073" s="21" t="n"/>
      <c r="J4073" s="21" t="n"/>
      <c r="K4073" s="21" t="n"/>
      <c r="L4073" s="21" t="n"/>
      <c r="M4073" s="21" t="n"/>
      <c r="N4073" s="21" t="n"/>
    </row>
    <row r="4074" ht="14.25" customHeight="1" s="474">
      <c r="A4074" s="603" t="n"/>
      <c r="B4074" s="21" t="n"/>
      <c r="C4074" s="21" t="n"/>
      <c r="D4074" s="21" t="n"/>
      <c r="E4074" s="21" t="n"/>
      <c r="F4074" s="21" t="n"/>
      <c r="G4074" s="21" t="n"/>
      <c r="H4074" s="21" t="n"/>
      <c r="I4074" s="21" t="n"/>
      <c r="J4074" s="21" t="n"/>
      <c r="K4074" s="21" t="n"/>
      <c r="L4074" s="21" t="n"/>
      <c r="M4074" s="21" t="n"/>
      <c r="N4074" s="21" t="n"/>
    </row>
    <row r="4075" ht="14.25" customHeight="1" s="474">
      <c r="A4075" s="603" t="n"/>
      <c r="B4075" s="21" t="n"/>
      <c r="C4075" s="21" t="n"/>
      <c r="D4075" s="21" t="n"/>
      <c r="E4075" s="21" t="n"/>
      <c r="F4075" s="21" t="n"/>
      <c r="G4075" s="21" t="n"/>
      <c r="H4075" s="21" t="n"/>
      <c r="I4075" s="21" t="n"/>
      <c r="J4075" s="21" t="n"/>
      <c r="K4075" s="21" t="n"/>
      <c r="L4075" s="21" t="n"/>
      <c r="M4075" s="21" t="n"/>
      <c r="N4075" s="21" t="n"/>
    </row>
    <row r="4076" ht="14.25" customHeight="1" s="474">
      <c r="A4076" s="603" t="n"/>
      <c r="B4076" s="21" t="n"/>
      <c r="C4076" s="21" t="n"/>
      <c r="D4076" s="21" t="n"/>
      <c r="E4076" s="21" t="n"/>
      <c r="F4076" s="21" t="n"/>
      <c r="G4076" s="21" t="n"/>
      <c r="H4076" s="21" t="n"/>
      <c r="I4076" s="21" t="n"/>
      <c r="J4076" s="21" t="n"/>
      <c r="K4076" s="21" t="n"/>
      <c r="L4076" s="21" t="n"/>
      <c r="M4076" s="21" t="n"/>
      <c r="N4076" s="21" t="n"/>
    </row>
    <row r="4077" ht="14.25" customHeight="1" s="474">
      <c r="A4077" s="603" t="n"/>
      <c r="B4077" s="21" t="n"/>
      <c r="C4077" s="21" t="n"/>
      <c r="D4077" s="21" t="n"/>
      <c r="E4077" s="21" t="n"/>
      <c r="F4077" s="21" t="n"/>
      <c r="G4077" s="21" t="n"/>
      <c r="H4077" s="21" t="n"/>
      <c r="I4077" s="21" t="n"/>
      <c r="J4077" s="21" t="n"/>
      <c r="K4077" s="21" t="n"/>
      <c r="L4077" s="21" t="n"/>
      <c r="M4077" s="21" t="n"/>
      <c r="N4077" s="21" t="n"/>
    </row>
    <row r="4078" ht="14.25" customHeight="1" s="474">
      <c r="A4078" s="603" t="n"/>
      <c r="B4078" s="21" t="n"/>
      <c r="C4078" s="21" t="n"/>
      <c r="D4078" s="21" t="n"/>
      <c r="E4078" s="21" t="n"/>
      <c r="F4078" s="21" t="n"/>
      <c r="G4078" s="21" t="n"/>
      <c r="H4078" s="21" t="n"/>
      <c r="I4078" s="21" t="n"/>
      <c r="J4078" s="21" t="n"/>
      <c r="K4078" s="21" t="n"/>
      <c r="L4078" s="21" t="n"/>
      <c r="M4078" s="21" t="n"/>
      <c r="N4078" s="21" t="n"/>
    </row>
    <row r="4079" ht="14.25" customHeight="1" s="474">
      <c r="A4079" s="603" t="n"/>
      <c r="B4079" s="21" t="n"/>
      <c r="C4079" s="21" t="n"/>
      <c r="D4079" s="21" t="n"/>
      <c r="E4079" s="21" t="n"/>
      <c r="F4079" s="21" t="n"/>
      <c r="G4079" s="21" t="n"/>
      <c r="H4079" s="21" t="n"/>
      <c r="I4079" s="21" t="n"/>
      <c r="J4079" s="21" t="n"/>
      <c r="K4079" s="21" t="n"/>
      <c r="L4079" s="21" t="n"/>
      <c r="M4079" s="21" t="n"/>
      <c r="N4079" s="21" t="n"/>
    </row>
    <row r="4080" ht="14.25" customHeight="1" s="474">
      <c r="A4080" s="603" t="n"/>
      <c r="B4080" s="21" t="n"/>
      <c r="C4080" s="21" t="n"/>
      <c r="D4080" s="21" t="n"/>
      <c r="E4080" s="21" t="n"/>
      <c r="F4080" s="21" t="n"/>
      <c r="G4080" s="21" t="n"/>
      <c r="H4080" s="21" t="n"/>
      <c r="I4080" s="21" t="n"/>
      <c r="J4080" s="21" t="n"/>
      <c r="K4080" s="21" t="n"/>
      <c r="L4080" s="21" t="n"/>
      <c r="M4080" s="21" t="n"/>
      <c r="N4080" s="21" t="n"/>
    </row>
    <row r="4081" ht="14.25" customHeight="1" s="474">
      <c r="A4081" s="603" t="n"/>
      <c r="B4081" s="21" t="n"/>
      <c r="C4081" s="21" t="n"/>
      <c r="D4081" s="21" t="n"/>
      <c r="E4081" s="21" t="n"/>
      <c r="F4081" s="21" t="n"/>
      <c r="G4081" s="21" t="n"/>
      <c r="H4081" s="21" t="n"/>
      <c r="I4081" s="21" t="n"/>
      <c r="J4081" s="21" t="n"/>
      <c r="K4081" s="21" t="n"/>
      <c r="L4081" s="21" t="n"/>
      <c r="M4081" s="21" t="n"/>
      <c r="N4081" s="21" t="n"/>
    </row>
    <row r="4082" ht="14.25" customHeight="1" s="474">
      <c r="A4082" s="603" t="n"/>
      <c r="B4082" s="21" t="n"/>
      <c r="C4082" s="21" t="n"/>
      <c r="D4082" s="21" t="n"/>
      <c r="E4082" s="21" t="n"/>
      <c r="F4082" s="21" t="n"/>
      <c r="G4082" s="21" t="n"/>
      <c r="H4082" s="21" t="n"/>
      <c r="I4082" s="21" t="n"/>
      <c r="J4082" s="21" t="n"/>
      <c r="K4082" s="21" t="n"/>
      <c r="L4082" s="21" t="n"/>
      <c r="M4082" s="21" t="n"/>
      <c r="N4082" s="21" t="n"/>
    </row>
    <row r="4083" ht="14.25" customHeight="1" s="474">
      <c r="A4083" s="603" t="n"/>
      <c r="B4083" s="21" t="n"/>
      <c r="C4083" s="21" t="n"/>
      <c r="D4083" s="21" t="n"/>
      <c r="E4083" s="21" t="n"/>
      <c r="F4083" s="21" t="n"/>
      <c r="G4083" s="21" t="n"/>
      <c r="H4083" s="21" t="n"/>
      <c r="I4083" s="21" t="n"/>
      <c r="J4083" s="21" t="n"/>
      <c r="K4083" s="21" t="n"/>
      <c r="L4083" s="21" t="n"/>
      <c r="M4083" s="21" t="n"/>
      <c r="N4083" s="21" t="n"/>
    </row>
    <row r="4084" ht="14.25" customHeight="1" s="474">
      <c r="A4084" s="603" t="n"/>
      <c r="B4084" s="21" t="n"/>
      <c r="C4084" s="21" t="n"/>
      <c r="D4084" s="21" t="n"/>
      <c r="E4084" s="21" t="n"/>
      <c r="F4084" s="21" t="n"/>
      <c r="G4084" s="21" t="n"/>
      <c r="H4084" s="21" t="n"/>
      <c r="I4084" s="21" t="n"/>
      <c r="J4084" s="21" t="n"/>
      <c r="K4084" s="21" t="n"/>
      <c r="L4084" s="21" t="n"/>
      <c r="M4084" s="21" t="n"/>
      <c r="N4084" s="21" t="n"/>
    </row>
    <row r="4085" ht="14.25" customHeight="1" s="474">
      <c r="A4085" s="603" t="n"/>
      <c r="B4085" s="21" t="n"/>
      <c r="C4085" s="21" t="n"/>
      <c r="D4085" s="21" t="n"/>
      <c r="E4085" s="21" t="n"/>
      <c r="F4085" s="21" t="n"/>
      <c r="G4085" s="21" t="n"/>
      <c r="H4085" s="21" t="n"/>
      <c r="I4085" s="21" t="n"/>
      <c r="J4085" s="21" t="n"/>
      <c r="K4085" s="21" t="n"/>
      <c r="L4085" s="21" t="n"/>
      <c r="M4085" s="21" t="n"/>
      <c r="N4085" s="21" t="n"/>
    </row>
    <row r="4086" ht="14.25" customHeight="1" s="474">
      <c r="A4086" s="603" t="n"/>
      <c r="B4086" s="21" t="n"/>
      <c r="C4086" s="21" t="n"/>
      <c r="D4086" s="21" t="n"/>
      <c r="E4086" s="21" t="n"/>
      <c r="F4086" s="21" t="n"/>
      <c r="G4086" s="21" t="n"/>
      <c r="H4086" s="21" t="n"/>
      <c r="I4086" s="21" t="n"/>
      <c r="J4086" s="21" t="n"/>
      <c r="K4086" s="21" t="n"/>
      <c r="L4086" s="21" t="n"/>
      <c r="M4086" s="21" t="n"/>
      <c r="N4086" s="21" t="n"/>
    </row>
    <row r="4087" ht="14.25" customHeight="1" s="474">
      <c r="A4087" s="603" t="n"/>
      <c r="B4087" s="21" t="n"/>
      <c r="C4087" s="21" t="n"/>
      <c r="D4087" s="21" t="n"/>
      <c r="E4087" s="21" t="n"/>
      <c r="F4087" s="21" t="n"/>
      <c r="G4087" s="21" t="n"/>
      <c r="H4087" s="21" t="n"/>
      <c r="I4087" s="21" t="n"/>
      <c r="J4087" s="21" t="n"/>
      <c r="K4087" s="21" t="n"/>
      <c r="L4087" s="21" t="n"/>
      <c r="M4087" s="21" t="n"/>
      <c r="N4087" s="21" t="n"/>
    </row>
    <row r="4088" ht="14.25" customHeight="1" s="474">
      <c r="A4088" s="603" t="n"/>
      <c r="B4088" s="21" t="n"/>
      <c r="C4088" s="21" t="n"/>
      <c r="D4088" s="21" t="n"/>
      <c r="E4088" s="21" t="n"/>
      <c r="F4088" s="21" t="n"/>
      <c r="G4088" s="21" t="n"/>
      <c r="H4088" s="21" t="n"/>
      <c r="I4088" s="21" t="n"/>
      <c r="J4088" s="21" t="n"/>
      <c r="K4088" s="21" t="n"/>
      <c r="L4088" s="21" t="n"/>
      <c r="M4088" s="21" t="n"/>
      <c r="N4088" s="21" t="n"/>
    </row>
    <row r="4089" ht="14.25" customHeight="1" s="474">
      <c r="A4089" s="603" t="n"/>
      <c r="B4089" s="21" t="n"/>
      <c r="C4089" s="21" t="n"/>
      <c r="D4089" s="21" t="n"/>
      <c r="E4089" s="21" t="n"/>
      <c r="F4089" s="21" t="n"/>
      <c r="G4089" s="21" t="n"/>
      <c r="H4089" s="21" t="n"/>
      <c r="I4089" s="21" t="n"/>
      <c r="J4089" s="21" t="n"/>
      <c r="K4089" s="21" t="n"/>
      <c r="L4089" s="21" t="n"/>
      <c r="M4089" s="21" t="n"/>
      <c r="N4089" s="21" t="n"/>
    </row>
    <row r="4090" ht="14.25" customHeight="1" s="474">
      <c r="A4090" s="603" t="n"/>
      <c r="B4090" s="21" t="n"/>
      <c r="C4090" s="21" t="n"/>
      <c r="D4090" s="21" t="n"/>
      <c r="E4090" s="21" t="n"/>
      <c r="F4090" s="21" t="n"/>
      <c r="G4090" s="21" t="n"/>
      <c r="H4090" s="21" t="n"/>
      <c r="I4090" s="21" t="n"/>
      <c r="J4090" s="21" t="n"/>
      <c r="K4090" s="21" t="n"/>
      <c r="L4090" s="21" t="n"/>
      <c r="M4090" s="21" t="n"/>
      <c r="N4090" s="21" t="n"/>
    </row>
    <row r="4091" ht="14.25" customHeight="1" s="474">
      <c r="A4091" s="603" t="n"/>
      <c r="B4091" s="21" t="n"/>
      <c r="C4091" s="21" t="n"/>
      <c r="D4091" s="21" t="n"/>
      <c r="E4091" s="21" t="n"/>
      <c r="F4091" s="21" t="n"/>
      <c r="G4091" s="21" t="n"/>
      <c r="H4091" s="21" t="n"/>
      <c r="I4091" s="21" t="n"/>
      <c r="J4091" s="21" t="n"/>
      <c r="K4091" s="21" t="n"/>
      <c r="L4091" s="21" t="n"/>
      <c r="M4091" s="21" t="n"/>
      <c r="N4091" s="21" t="n"/>
    </row>
    <row r="4092" ht="14.25" customHeight="1" s="474">
      <c r="A4092" s="603" t="n"/>
      <c r="B4092" s="21" t="n"/>
      <c r="C4092" s="21" t="n"/>
      <c r="D4092" s="21" t="n"/>
      <c r="E4092" s="21" t="n"/>
      <c r="F4092" s="21" t="n"/>
      <c r="G4092" s="21" t="n"/>
      <c r="H4092" s="21" t="n"/>
      <c r="I4092" s="21" t="n"/>
      <c r="J4092" s="21" t="n"/>
      <c r="K4092" s="21" t="n"/>
      <c r="L4092" s="21" t="n"/>
      <c r="M4092" s="21" t="n"/>
      <c r="N4092" s="21" t="n"/>
    </row>
    <row r="4093" ht="14.25" customHeight="1" s="474">
      <c r="A4093" s="603" t="n"/>
      <c r="B4093" s="21" t="n"/>
      <c r="C4093" s="21" t="n"/>
      <c r="D4093" s="21" t="n"/>
      <c r="E4093" s="21" t="n"/>
      <c r="F4093" s="21" t="n"/>
      <c r="G4093" s="21" t="n"/>
      <c r="H4093" s="21" t="n"/>
      <c r="I4093" s="21" t="n"/>
      <c r="J4093" s="21" t="n"/>
      <c r="K4093" s="21" t="n"/>
      <c r="L4093" s="21" t="n"/>
      <c r="M4093" s="21" t="n"/>
      <c r="N4093" s="21" t="n"/>
    </row>
    <row r="4094" ht="14.25" customHeight="1" s="474">
      <c r="A4094" s="603" t="n"/>
      <c r="B4094" s="21" t="n"/>
      <c r="C4094" s="21" t="n"/>
      <c r="D4094" s="21" t="n"/>
      <c r="E4094" s="21" t="n"/>
      <c r="F4094" s="21" t="n"/>
      <c r="G4094" s="21" t="n"/>
      <c r="H4094" s="21" t="n"/>
      <c r="I4094" s="21" t="n"/>
      <c r="J4094" s="21" t="n"/>
      <c r="K4094" s="21" t="n"/>
      <c r="L4094" s="21" t="n"/>
      <c r="M4094" s="21" t="n"/>
      <c r="N4094" s="21" t="n"/>
    </row>
    <row r="4095" ht="14.25" customHeight="1" s="474">
      <c r="A4095" s="603" t="n"/>
      <c r="B4095" s="21" t="n"/>
      <c r="C4095" s="21" t="n"/>
      <c r="D4095" s="21" t="n"/>
      <c r="E4095" s="21" t="n"/>
      <c r="F4095" s="21" t="n"/>
      <c r="G4095" s="21" t="n"/>
      <c r="H4095" s="21" t="n"/>
      <c r="I4095" s="21" t="n"/>
      <c r="J4095" s="21" t="n"/>
      <c r="K4095" s="21" t="n"/>
      <c r="L4095" s="21" t="n"/>
      <c r="M4095" s="21" t="n"/>
      <c r="N4095" s="21" t="n"/>
    </row>
    <row r="4096" ht="14.25" customHeight="1" s="474">
      <c r="A4096" s="603" t="n"/>
      <c r="B4096" s="21" t="n"/>
      <c r="C4096" s="21" t="n"/>
      <c r="D4096" s="21" t="n"/>
      <c r="E4096" s="21" t="n"/>
      <c r="F4096" s="21" t="n"/>
      <c r="G4096" s="21" t="n"/>
      <c r="H4096" s="21" t="n"/>
      <c r="I4096" s="21" t="n"/>
      <c r="J4096" s="21" t="n"/>
      <c r="K4096" s="21" t="n"/>
      <c r="L4096" s="21" t="n"/>
      <c r="M4096" s="21" t="n"/>
      <c r="N4096" s="21" t="n"/>
    </row>
    <row r="4097" ht="14.25" customHeight="1" s="474">
      <c r="A4097" s="603" t="n"/>
      <c r="B4097" s="21" t="n"/>
      <c r="C4097" s="21" t="n"/>
      <c r="D4097" s="21" t="n"/>
      <c r="E4097" s="21" t="n"/>
      <c r="F4097" s="21" t="n"/>
      <c r="G4097" s="21" t="n"/>
      <c r="H4097" s="21" t="n"/>
      <c r="I4097" s="21" t="n"/>
      <c r="J4097" s="21" t="n"/>
      <c r="K4097" s="21" t="n"/>
      <c r="L4097" s="21" t="n"/>
      <c r="M4097" s="21" t="n"/>
      <c r="N4097" s="21" t="n"/>
    </row>
    <row r="4098" ht="14.25" customHeight="1" s="474">
      <c r="A4098" s="603" t="n"/>
      <c r="B4098" s="21" t="n"/>
      <c r="C4098" s="21" t="n"/>
      <c r="D4098" s="21" t="n"/>
      <c r="E4098" s="21" t="n"/>
      <c r="F4098" s="21" t="n"/>
      <c r="G4098" s="21" t="n"/>
      <c r="H4098" s="21" t="n"/>
      <c r="I4098" s="21" t="n"/>
      <c r="J4098" s="21" t="n"/>
      <c r="K4098" s="21" t="n"/>
      <c r="L4098" s="21" t="n"/>
      <c r="M4098" s="21" t="n"/>
      <c r="N4098" s="21" t="n"/>
    </row>
    <row r="4099" ht="14.25" customHeight="1" s="474">
      <c r="A4099" s="603" t="n"/>
      <c r="B4099" s="21" t="n"/>
      <c r="C4099" s="21" t="n"/>
      <c r="D4099" s="21" t="n"/>
      <c r="E4099" s="21" t="n"/>
      <c r="F4099" s="21" t="n"/>
      <c r="G4099" s="21" t="n"/>
      <c r="H4099" s="21" t="n"/>
      <c r="I4099" s="21" t="n"/>
      <c r="J4099" s="21" t="n"/>
      <c r="K4099" s="21" t="n"/>
      <c r="L4099" s="21" t="n"/>
      <c r="M4099" s="21" t="n"/>
      <c r="N4099" s="21" t="n"/>
    </row>
    <row r="4100" ht="14.25" customHeight="1" s="474">
      <c r="A4100" s="603" t="n"/>
      <c r="B4100" s="21" t="n"/>
      <c r="C4100" s="21" t="n"/>
      <c r="D4100" s="21" t="n"/>
      <c r="E4100" s="21" t="n"/>
      <c r="F4100" s="21" t="n"/>
      <c r="G4100" s="21" t="n"/>
      <c r="H4100" s="21" t="n"/>
      <c r="I4100" s="21" t="n"/>
      <c r="J4100" s="21" t="n"/>
      <c r="K4100" s="21" t="n"/>
      <c r="L4100" s="21" t="n"/>
      <c r="M4100" s="21" t="n"/>
      <c r="N4100" s="21" t="n"/>
    </row>
    <row r="4101" ht="14.25" customHeight="1" s="474">
      <c r="A4101" s="603" t="n"/>
      <c r="B4101" s="21" t="n"/>
      <c r="C4101" s="21" t="n"/>
      <c r="D4101" s="21" t="n"/>
      <c r="E4101" s="21" t="n"/>
      <c r="F4101" s="21" t="n"/>
      <c r="G4101" s="21" t="n"/>
      <c r="H4101" s="21" t="n"/>
      <c r="I4101" s="21" t="n"/>
      <c r="J4101" s="21" t="n"/>
      <c r="K4101" s="21" t="n"/>
      <c r="L4101" s="21" t="n"/>
      <c r="M4101" s="21" t="n"/>
      <c r="N4101" s="21" t="n"/>
    </row>
    <row r="4102" ht="14.25" customHeight="1" s="474">
      <c r="A4102" s="603" t="n"/>
      <c r="B4102" s="21" t="n"/>
      <c r="C4102" s="21" t="n"/>
      <c r="D4102" s="21" t="n"/>
      <c r="E4102" s="21" t="n"/>
      <c r="F4102" s="21" t="n"/>
      <c r="G4102" s="21" t="n"/>
      <c r="H4102" s="21" t="n"/>
      <c r="I4102" s="21" t="n"/>
      <c r="J4102" s="21" t="n"/>
      <c r="K4102" s="21" t="n"/>
      <c r="L4102" s="21" t="n"/>
      <c r="M4102" s="21" t="n"/>
      <c r="N4102" s="21" t="n"/>
    </row>
    <row r="4103" ht="14.25" customHeight="1" s="474">
      <c r="A4103" s="603" t="n"/>
      <c r="B4103" s="21" t="n"/>
      <c r="C4103" s="21" t="n"/>
      <c r="D4103" s="21" t="n"/>
      <c r="E4103" s="21" t="n"/>
      <c r="F4103" s="21" t="n"/>
      <c r="G4103" s="21" t="n"/>
      <c r="H4103" s="21" t="n"/>
      <c r="I4103" s="21" t="n"/>
      <c r="J4103" s="21" t="n"/>
      <c r="K4103" s="21" t="n"/>
      <c r="L4103" s="21" t="n"/>
      <c r="M4103" s="21" t="n"/>
      <c r="N4103" s="21" t="n"/>
    </row>
    <row r="4104" ht="14.25" customHeight="1" s="474">
      <c r="A4104" s="603" t="n"/>
      <c r="B4104" s="21" t="n"/>
      <c r="C4104" s="21" t="n"/>
      <c r="D4104" s="21" t="n"/>
      <c r="E4104" s="21" t="n"/>
      <c r="F4104" s="21" t="n"/>
      <c r="G4104" s="21" t="n"/>
      <c r="H4104" s="21" t="n"/>
      <c r="I4104" s="21" t="n"/>
      <c r="J4104" s="21" t="n"/>
      <c r="K4104" s="21" t="n"/>
      <c r="L4104" s="21" t="n"/>
      <c r="M4104" s="21" t="n"/>
      <c r="N4104" s="21" t="n"/>
    </row>
    <row r="4105" ht="14.25" customHeight="1" s="474">
      <c r="A4105" s="603" t="n"/>
      <c r="B4105" s="21" t="n"/>
      <c r="C4105" s="21" t="n"/>
      <c r="D4105" s="21" t="n"/>
      <c r="E4105" s="21" t="n"/>
      <c r="F4105" s="21" t="n"/>
      <c r="G4105" s="21" t="n"/>
      <c r="H4105" s="21" t="n"/>
      <c r="I4105" s="21" t="n"/>
      <c r="J4105" s="21" t="n"/>
      <c r="K4105" s="21" t="n"/>
      <c r="L4105" s="21" t="n"/>
      <c r="M4105" s="21" t="n"/>
      <c r="N4105" s="21" t="n"/>
    </row>
    <row r="4106" ht="14.25" customHeight="1" s="474">
      <c r="A4106" s="603" t="n"/>
      <c r="B4106" s="21" t="n"/>
      <c r="C4106" s="21" t="n"/>
      <c r="D4106" s="21" t="n"/>
      <c r="E4106" s="21" t="n"/>
      <c r="F4106" s="21" t="n"/>
      <c r="G4106" s="21" t="n"/>
      <c r="H4106" s="21" t="n"/>
      <c r="I4106" s="21" t="n"/>
      <c r="J4106" s="21" t="n"/>
      <c r="K4106" s="21" t="n"/>
      <c r="L4106" s="21" t="n"/>
      <c r="M4106" s="21" t="n"/>
      <c r="N4106" s="21" t="n"/>
    </row>
    <row r="4107" ht="14.25" customHeight="1" s="474">
      <c r="A4107" s="603" t="n"/>
      <c r="B4107" s="21" t="n"/>
      <c r="C4107" s="21" t="n"/>
      <c r="D4107" s="21" t="n"/>
      <c r="E4107" s="21" t="n"/>
      <c r="F4107" s="21" t="n"/>
      <c r="G4107" s="21" t="n"/>
      <c r="H4107" s="21" t="n"/>
      <c r="I4107" s="21" t="n"/>
      <c r="J4107" s="21" t="n"/>
      <c r="K4107" s="21" t="n"/>
      <c r="L4107" s="21" t="n"/>
      <c r="M4107" s="21" t="n"/>
      <c r="N4107" s="21" t="n"/>
    </row>
    <row r="4108" ht="14.25" customHeight="1" s="474">
      <c r="A4108" s="603" t="n"/>
      <c r="B4108" s="21" t="n"/>
      <c r="C4108" s="21" t="n"/>
      <c r="D4108" s="21" t="n"/>
      <c r="E4108" s="21" t="n"/>
      <c r="F4108" s="21" t="n"/>
      <c r="G4108" s="21" t="n"/>
      <c r="H4108" s="21" t="n"/>
      <c r="I4108" s="21" t="n"/>
      <c r="J4108" s="21" t="n"/>
      <c r="K4108" s="21" t="n"/>
      <c r="L4108" s="21" t="n"/>
      <c r="M4108" s="21" t="n"/>
      <c r="N4108" s="21" t="n"/>
    </row>
    <row r="4109" ht="14.25" customHeight="1" s="474">
      <c r="A4109" s="603" t="n"/>
      <c r="B4109" s="21" t="n"/>
      <c r="C4109" s="21" t="n"/>
      <c r="D4109" s="21" t="n"/>
      <c r="E4109" s="21" t="n"/>
      <c r="F4109" s="21" t="n"/>
      <c r="G4109" s="21" t="n"/>
      <c r="H4109" s="21" t="n"/>
      <c r="I4109" s="21" t="n"/>
      <c r="J4109" s="21" t="n"/>
      <c r="K4109" s="21" t="n"/>
      <c r="L4109" s="21" t="n"/>
      <c r="M4109" s="21" t="n"/>
      <c r="N4109" s="21" t="n"/>
    </row>
    <row r="4110" ht="14.25" customHeight="1" s="474">
      <c r="A4110" s="603" t="n"/>
      <c r="B4110" s="21" t="n"/>
      <c r="C4110" s="21" t="n"/>
      <c r="D4110" s="21" t="n"/>
      <c r="E4110" s="21" t="n"/>
      <c r="F4110" s="21" t="n"/>
      <c r="G4110" s="21" t="n"/>
      <c r="H4110" s="21" t="n"/>
      <c r="I4110" s="21" t="n"/>
      <c r="J4110" s="21" t="n"/>
      <c r="K4110" s="21" t="n"/>
      <c r="L4110" s="21" t="n"/>
      <c r="M4110" s="21" t="n"/>
      <c r="N4110" s="21" t="n"/>
    </row>
    <row r="4111" ht="14.25" customHeight="1" s="474">
      <c r="A4111" s="603" t="n"/>
      <c r="B4111" s="21" t="n"/>
      <c r="C4111" s="21" t="n"/>
      <c r="D4111" s="21" t="n"/>
      <c r="E4111" s="21" t="n"/>
      <c r="F4111" s="21" t="n"/>
      <c r="G4111" s="21" t="n"/>
      <c r="H4111" s="21" t="n"/>
      <c r="I4111" s="21" t="n"/>
      <c r="J4111" s="21" t="n"/>
      <c r="K4111" s="21" t="n"/>
      <c r="L4111" s="21" t="n"/>
      <c r="M4111" s="21" t="n"/>
      <c r="N4111" s="21" t="n"/>
    </row>
    <row r="4112" ht="14.25" customHeight="1" s="474">
      <c r="A4112" s="603" t="n"/>
      <c r="B4112" s="21" t="n"/>
      <c r="C4112" s="21" t="n"/>
      <c r="D4112" s="21" t="n"/>
      <c r="E4112" s="21" t="n"/>
      <c r="F4112" s="21" t="n"/>
      <c r="G4112" s="21" t="n"/>
      <c r="H4112" s="21" t="n"/>
      <c r="I4112" s="21" t="n"/>
      <c r="J4112" s="21" t="n"/>
      <c r="K4112" s="21" t="n"/>
      <c r="L4112" s="21" t="n"/>
      <c r="M4112" s="21" t="n"/>
      <c r="N4112" s="21" t="n"/>
    </row>
    <row r="4113" ht="14.25" customHeight="1" s="474">
      <c r="A4113" s="603" t="n"/>
      <c r="B4113" s="21" t="n"/>
      <c r="C4113" s="21" t="n"/>
      <c r="D4113" s="21" t="n"/>
      <c r="E4113" s="21" t="n"/>
      <c r="F4113" s="21" t="n"/>
      <c r="G4113" s="21" t="n"/>
      <c r="H4113" s="21" t="n"/>
      <c r="I4113" s="21" t="n"/>
      <c r="J4113" s="21" t="n"/>
      <c r="K4113" s="21" t="n"/>
      <c r="L4113" s="21" t="n"/>
      <c r="M4113" s="21" t="n"/>
      <c r="N4113" s="21" t="n"/>
    </row>
    <row r="4114" ht="14.25" customHeight="1" s="474">
      <c r="A4114" s="603" t="n"/>
      <c r="B4114" s="21" t="n"/>
      <c r="C4114" s="21" t="n"/>
      <c r="D4114" s="21" t="n"/>
      <c r="E4114" s="21" t="n"/>
      <c r="F4114" s="21" t="n"/>
      <c r="G4114" s="21" t="n"/>
      <c r="H4114" s="21" t="n"/>
      <c r="I4114" s="21" t="n"/>
      <c r="J4114" s="21" t="n"/>
      <c r="K4114" s="21" t="n"/>
      <c r="L4114" s="21" t="n"/>
      <c r="M4114" s="21" t="n"/>
      <c r="N4114" s="21" t="n"/>
    </row>
    <row r="4115" ht="14.25" customHeight="1" s="474">
      <c r="A4115" s="603" t="n"/>
      <c r="B4115" s="21" t="n"/>
      <c r="C4115" s="21" t="n"/>
      <c r="D4115" s="21" t="n"/>
      <c r="E4115" s="21" t="n"/>
      <c r="F4115" s="21" t="n"/>
      <c r="G4115" s="21" t="n"/>
      <c r="H4115" s="21" t="n"/>
      <c r="I4115" s="21" t="n"/>
      <c r="J4115" s="21" t="n"/>
      <c r="K4115" s="21" t="n"/>
      <c r="L4115" s="21" t="n"/>
      <c r="M4115" s="21" t="n"/>
      <c r="N4115" s="21" t="n"/>
    </row>
    <row r="4116" ht="14.25" customHeight="1" s="474">
      <c r="A4116" s="603" t="n"/>
      <c r="B4116" s="21" t="n"/>
      <c r="C4116" s="21" t="n"/>
      <c r="D4116" s="21" t="n"/>
      <c r="E4116" s="21" t="n"/>
      <c r="F4116" s="21" t="n"/>
      <c r="G4116" s="21" t="n"/>
      <c r="H4116" s="21" t="n"/>
      <c r="I4116" s="21" t="n"/>
      <c r="J4116" s="21" t="n"/>
      <c r="K4116" s="21" t="n"/>
      <c r="L4116" s="21" t="n"/>
      <c r="M4116" s="21" t="n"/>
      <c r="N4116" s="21" t="n"/>
    </row>
    <row r="4117" ht="14.25" customHeight="1" s="474">
      <c r="A4117" s="603" t="n"/>
      <c r="B4117" s="21" t="n"/>
      <c r="C4117" s="21" t="n"/>
      <c r="D4117" s="21" t="n"/>
      <c r="E4117" s="21" t="n"/>
      <c r="F4117" s="21" t="n"/>
      <c r="G4117" s="21" t="n"/>
      <c r="H4117" s="21" t="n"/>
      <c r="I4117" s="21" t="n"/>
      <c r="J4117" s="21" t="n"/>
      <c r="K4117" s="21" t="n"/>
      <c r="L4117" s="21" t="n"/>
      <c r="M4117" s="21" t="n"/>
      <c r="N4117" s="21" t="n"/>
    </row>
    <row r="4118" ht="14.25" customHeight="1" s="474">
      <c r="A4118" s="603" t="n"/>
      <c r="B4118" s="21" t="n"/>
      <c r="C4118" s="21" t="n"/>
      <c r="D4118" s="21" t="n"/>
      <c r="E4118" s="21" t="n"/>
      <c r="F4118" s="21" t="n"/>
      <c r="G4118" s="21" t="n"/>
      <c r="H4118" s="21" t="n"/>
      <c r="I4118" s="21" t="n"/>
      <c r="J4118" s="21" t="n"/>
      <c r="K4118" s="21" t="n"/>
      <c r="L4118" s="21" t="n"/>
      <c r="M4118" s="21" t="n"/>
      <c r="N4118" s="21" t="n"/>
    </row>
    <row r="4119" ht="14.25" customHeight="1" s="474">
      <c r="A4119" s="603" t="n"/>
      <c r="B4119" s="21" t="n"/>
      <c r="C4119" s="21" t="n"/>
      <c r="D4119" s="21" t="n"/>
      <c r="E4119" s="21" t="n"/>
      <c r="F4119" s="21" t="n"/>
      <c r="G4119" s="21" t="n"/>
      <c r="H4119" s="21" t="n"/>
      <c r="I4119" s="21" t="n"/>
      <c r="J4119" s="21" t="n"/>
      <c r="K4119" s="21" t="n"/>
      <c r="L4119" s="21" t="n"/>
      <c r="M4119" s="21" t="n"/>
      <c r="N4119" s="21" t="n"/>
    </row>
    <row r="4120" ht="14.25" customHeight="1" s="474">
      <c r="A4120" s="603" t="n"/>
      <c r="B4120" s="21" t="n"/>
      <c r="C4120" s="21" t="n"/>
      <c r="D4120" s="21" t="n"/>
      <c r="E4120" s="21" t="n"/>
      <c r="F4120" s="21" t="n"/>
      <c r="G4120" s="21" t="n"/>
      <c r="H4120" s="21" t="n"/>
      <c r="I4120" s="21" t="n"/>
      <c r="J4120" s="21" t="n"/>
      <c r="K4120" s="21" t="n"/>
      <c r="L4120" s="21" t="n"/>
      <c r="M4120" s="21" t="n"/>
      <c r="N4120" s="21" t="n"/>
    </row>
    <row r="4121" ht="14.25" customHeight="1" s="474">
      <c r="A4121" s="603" t="n"/>
      <c r="B4121" s="21" t="n"/>
      <c r="C4121" s="21" t="n"/>
      <c r="D4121" s="21" t="n"/>
      <c r="E4121" s="21" t="n"/>
      <c r="F4121" s="21" t="n"/>
      <c r="G4121" s="21" t="n"/>
      <c r="H4121" s="21" t="n"/>
      <c r="I4121" s="21" t="n"/>
      <c r="J4121" s="21" t="n"/>
      <c r="K4121" s="21" t="n"/>
      <c r="L4121" s="21" t="n"/>
      <c r="M4121" s="21" t="n"/>
      <c r="N4121" s="21" t="n"/>
    </row>
    <row r="4122" ht="14.25" customHeight="1" s="474">
      <c r="A4122" s="603" t="n"/>
      <c r="B4122" s="21" t="n"/>
      <c r="C4122" s="21" t="n"/>
      <c r="D4122" s="21" t="n"/>
      <c r="E4122" s="21" t="n"/>
      <c r="F4122" s="21" t="n"/>
      <c r="G4122" s="21" t="n"/>
      <c r="H4122" s="21" t="n"/>
      <c r="I4122" s="21" t="n"/>
      <c r="J4122" s="21" t="n"/>
      <c r="K4122" s="21" t="n"/>
      <c r="L4122" s="21" t="n"/>
      <c r="M4122" s="21" t="n"/>
      <c r="N4122" s="21" t="n"/>
    </row>
    <row r="4123" ht="14.25" customHeight="1" s="474">
      <c r="A4123" s="603" t="n"/>
      <c r="B4123" s="21" t="n"/>
      <c r="C4123" s="21" t="n"/>
      <c r="D4123" s="21" t="n"/>
      <c r="E4123" s="21" t="n"/>
      <c r="F4123" s="21" t="n"/>
      <c r="G4123" s="21" t="n"/>
      <c r="H4123" s="21" t="n"/>
      <c r="I4123" s="21" t="n"/>
      <c r="J4123" s="21" t="n"/>
      <c r="K4123" s="21" t="n"/>
      <c r="L4123" s="21" t="n"/>
      <c r="M4123" s="21" t="n"/>
      <c r="N4123" s="21" t="n"/>
    </row>
    <row r="4124" ht="14.25" customHeight="1" s="474">
      <c r="A4124" s="603" t="n"/>
      <c r="B4124" s="21" t="n"/>
      <c r="C4124" s="21" t="n"/>
      <c r="D4124" s="21" t="n"/>
      <c r="E4124" s="21" t="n"/>
      <c r="F4124" s="21" t="n"/>
      <c r="G4124" s="21" t="n"/>
      <c r="H4124" s="21" t="n"/>
      <c r="I4124" s="21" t="n"/>
      <c r="J4124" s="21" t="n"/>
      <c r="K4124" s="21" t="n"/>
      <c r="L4124" s="21" t="n"/>
      <c r="M4124" s="21" t="n"/>
      <c r="N4124" s="21" t="n"/>
    </row>
    <row r="4125" ht="14.25" customHeight="1" s="474">
      <c r="A4125" s="603" t="n"/>
      <c r="B4125" s="21" t="n"/>
      <c r="C4125" s="21" t="n"/>
      <c r="D4125" s="21" t="n"/>
      <c r="E4125" s="21" t="n"/>
      <c r="F4125" s="21" t="n"/>
      <c r="G4125" s="21" t="n"/>
      <c r="H4125" s="21" t="n"/>
      <c r="I4125" s="21" t="n"/>
      <c r="J4125" s="21" t="n"/>
      <c r="K4125" s="21" t="n"/>
      <c r="L4125" s="21" t="n"/>
      <c r="M4125" s="21" t="n"/>
      <c r="N4125" s="21" t="n"/>
    </row>
    <row r="4126" ht="14.25" customHeight="1" s="474">
      <c r="A4126" s="603" t="n"/>
      <c r="B4126" s="21" t="n"/>
      <c r="C4126" s="21" t="n"/>
      <c r="D4126" s="21" t="n"/>
      <c r="E4126" s="21" t="n"/>
      <c r="F4126" s="21" t="n"/>
      <c r="G4126" s="21" t="n"/>
      <c r="H4126" s="21" t="n"/>
      <c r="I4126" s="21" t="n"/>
      <c r="J4126" s="21" t="n"/>
      <c r="K4126" s="21" t="n"/>
      <c r="L4126" s="21" t="n"/>
      <c r="M4126" s="21" t="n"/>
      <c r="N4126" s="21" t="n"/>
    </row>
    <row r="4127" ht="14.25" customHeight="1" s="474">
      <c r="A4127" s="603" t="n"/>
      <c r="B4127" s="21" t="n"/>
      <c r="C4127" s="21" t="n"/>
      <c r="D4127" s="21" t="n"/>
      <c r="E4127" s="21" t="n"/>
      <c r="F4127" s="21" t="n"/>
      <c r="G4127" s="21" t="n"/>
      <c r="H4127" s="21" t="n"/>
      <c r="I4127" s="21" t="n"/>
      <c r="J4127" s="21" t="n"/>
      <c r="K4127" s="21" t="n"/>
      <c r="L4127" s="21" t="n"/>
      <c r="M4127" s="21" t="n"/>
      <c r="N4127" s="21" t="n"/>
    </row>
    <row r="4128" ht="14.25" customHeight="1" s="474">
      <c r="A4128" s="603" t="n"/>
      <c r="B4128" s="21" t="n"/>
      <c r="C4128" s="21" t="n"/>
      <c r="D4128" s="21" t="n"/>
      <c r="E4128" s="21" t="n"/>
      <c r="F4128" s="21" t="n"/>
      <c r="G4128" s="21" t="n"/>
      <c r="H4128" s="21" t="n"/>
      <c r="I4128" s="21" t="n"/>
      <c r="J4128" s="21" t="n"/>
      <c r="K4128" s="21" t="n"/>
      <c r="L4128" s="21" t="n"/>
      <c r="M4128" s="21" t="n"/>
      <c r="N4128" s="21" t="n"/>
    </row>
    <row r="4129" ht="14.25" customHeight="1" s="474">
      <c r="A4129" s="603" t="n"/>
      <c r="B4129" s="21" t="n"/>
      <c r="C4129" s="21" t="n"/>
      <c r="D4129" s="21" t="n"/>
      <c r="E4129" s="21" t="n"/>
      <c r="F4129" s="21" t="n"/>
      <c r="G4129" s="21" t="n"/>
      <c r="H4129" s="21" t="n"/>
      <c r="I4129" s="21" t="n"/>
      <c r="J4129" s="21" t="n"/>
      <c r="K4129" s="21" t="n"/>
      <c r="L4129" s="21" t="n"/>
      <c r="M4129" s="21" t="n"/>
      <c r="N4129" s="21" t="n"/>
    </row>
    <row r="4130" ht="14.25" customHeight="1" s="474">
      <c r="A4130" s="603" t="n"/>
      <c r="B4130" s="21" t="n"/>
      <c r="C4130" s="21" t="n"/>
      <c r="D4130" s="21" t="n"/>
      <c r="E4130" s="21" t="n"/>
      <c r="F4130" s="21" t="n"/>
      <c r="G4130" s="21" t="n"/>
      <c r="H4130" s="21" t="n"/>
      <c r="I4130" s="21" t="n"/>
      <c r="J4130" s="21" t="n"/>
      <c r="K4130" s="21" t="n"/>
      <c r="L4130" s="21" t="n"/>
      <c r="M4130" s="21" t="n"/>
      <c r="N4130" s="21" t="n"/>
    </row>
    <row r="4131" ht="14.25" customHeight="1" s="474">
      <c r="A4131" s="603" t="n"/>
      <c r="B4131" s="21" t="n"/>
      <c r="C4131" s="21" t="n"/>
      <c r="D4131" s="21" t="n"/>
      <c r="E4131" s="21" t="n"/>
      <c r="F4131" s="21" t="n"/>
      <c r="G4131" s="21" t="n"/>
      <c r="H4131" s="21" t="n"/>
      <c r="I4131" s="21" t="n"/>
      <c r="J4131" s="21" t="n"/>
      <c r="K4131" s="21" t="n"/>
      <c r="L4131" s="21" t="n"/>
      <c r="M4131" s="21" t="n"/>
      <c r="N4131" s="21" t="n"/>
    </row>
    <row r="4132" ht="14.25" customHeight="1" s="474">
      <c r="A4132" s="603" t="n"/>
      <c r="B4132" s="21" t="n"/>
      <c r="C4132" s="21" t="n"/>
      <c r="D4132" s="21" t="n"/>
      <c r="E4132" s="21" t="n"/>
      <c r="F4132" s="21" t="n"/>
      <c r="G4132" s="21" t="n"/>
      <c r="H4132" s="21" t="n"/>
      <c r="I4132" s="21" t="n"/>
      <c r="J4132" s="21" t="n"/>
      <c r="K4132" s="21" t="n"/>
      <c r="L4132" s="21" t="n"/>
      <c r="M4132" s="21" t="n"/>
      <c r="N4132" s="21" t="n"/>
    </row>
    <row r="4133" ht="14.25" customHeight="1" s="474">
      <c r="A4133" s="603" t="n"/>
      <c r="B4133" s="21" t="n"/>
      <c r="C4133" s="21" t="n"/>
      <c r="D4133" s="21" t="n"/>
      <c r="E4133" s="21" t="n"/>
      <c r="F4133" s="21" t="n"/>
      <c r="G4133" s="21" t="n"/>
      <c r="H4133" s="21" t="n"/>
      <c r="I4133" s="21" t="n"/>
      <c r="J4133" s="21" t="n"/>
      <c r="K4133" s="21" t="n"/>
      <c r="L4133" s="21" t="n"/>
      <c r="M4133" s="21" t="n"/>
      <c r="N4133" s="21" t="n"/>
    </row>
    <row r="4134" ht="14.25" customHeight="1" s="474">
      <c r="A4134" s="603" t="n"/>
      <c r="B4134" s="21" t="n"/>
      <c r="C4134" s="21" t="n"/>
      <c r="D4134" s="21" t="n"/>
      <c r="E4134" s="21" t="n"/>
      <c r="F4134" s="21" t="n"/>
      <c r="G4134" s="21" t="n"/>
      <c r="H4134" s="21" t="n"/>
      <c r="I4134" s="21" t="n"/>
      <c r="J4134" s="21" t="n"/>
      <c r="K4134" s="21" t="n"/>
      <c r="L4134" s="21" t="n"/>
      <c r="M4134" s="21" t="n"/>
      <c r="N4134" s="21" t="n"/>
    </row>
    <row r="4135" ht="14.25" customHeight="1" s="474">
      <c r="A4135" s="603" t="n"/>
      <c r="B4135" s="21" t="n"/>
      <c r="C4135" s="21" t="n"/>
      <c r="D4135" s="21" t="n"/>
      <c r="E4135" s="21" t="n"/>
      <c r="F4135" s="21" t="n"/>
      <c r="G4135" s="21" t="n"/>
      <c r="H4135" s="21" t="n"/>
      <c r="I4135" s="21" t="n"/>
      <c r="J4135" s="21" t="n"/>
      <c r="K4135" s="21" t="n"/>
      <c r="L4135" s="21" t="n"/>
      <c r="M4135" s="21" t="n"/>
      <c r="N4135" s="21" t="n"/>
    </row>
    <row r="4136" ht="14.25" customHeight="1" s="474">
      <c r="A4136" s="603" t="n"/>
      <c r="B4136" s="21" t="n"/>
      <c r="C4136" s="21" t="n"/>
      <c r="D4136" s="21" t="n"/>
      <c r="E4136" s="21" t="n"/>
      <c r="F4136" s="21" t="n"/>
      <c r="G4136" s="21" t="n"/>
      <c r="H4136" s="21" t="n"/>
      <c r="I4136" s="21" t="n"/>
      <c r="J4136" s="21" t="n"/>
      <c r="K4136" s="21" t="n"/>
      <c r="L4136" s="21" t="n"/>
      <c r="M4136" s="21" t="n"/>
      <c r="N4136" s="21" t="n"/>
    </row>
    <row r="4137" ht="14.25" customHeight="1" s="474">
      <c r="A4137" s="603" t="n"/>
      <c r="B4137" s="21" t="n"/>
      <c r="C4137" s="21" t="n"/>
      <c r="D4137" s="21" t="n"/>
      <c r="E4137" s="21" t="n"/>
      <c r="F4137" s="21" t="n"/>
      <c r="G4137" s="21" t="n"/>
      <c r="H4137" s="21" t="n"/>
      <c r="I4137" s="21" t="n"/>
      <c r="J4137" s="21" t="n"/>
      <c r="K4137" s="21" t="n"/>
      <c r="L4137" s="21" t="n"/>
      <c r="M4137" s="21" t="n"/>
      <c r="N4137" s="21" t="n"/>
    </row>
    <row r="4138" ht="14.25" customHeight="1" s="474">
      <c r="A4138" s="603" t="n"/>
      <c r="B4138" s="21" t="n"/>
      <c r="C4138" s="21" t="n"/>
      <c r="D4138" s="21" t="n"/>
      <c r="E4138" s="21" t="n"/>
      <c r="F4138" s="21" t="n"/>
      <c r="G4138" s="21" t="n"/>
      <c r="H4138" s="21" t="n"/>
      <c r="I4138" s="21" t="n"/>
      <c r="J4138" s="21" t="n"/>
      <c r="K4138" s="21" t="n"/>
      <c r="L4138" s="21" t="n"/>
      <c r="M4138" s="21" t="n"/>
      <c r="N4138" s="21" t="n"/>
    </row>
    <row r="4139" ht="14.25" customHeight="1" s="474">
      <c r="A4139" s="603" t="n"/>
      <c r="B4139" s="21" t="n"/>
      <c r="C4139" s="21" t="n"/>
      <c r="D4139" s="21" t="n"/>
      <c r="E4139" s="21" t="n"/>
      <c r="F4139" s="21" t="n"/>
      <c r="G4139" s="21" t="n"/>
      <c r="H4139" s="21" t="n"/>
      <c r="I4139" s="21" t="n"/>
      <c r="J4139" s="21" t="n"/>
      <c r="K4139" s="21" t="n"/>
      <c r="L4139" s="21" t="n"/>
      <c r="M4139" s="21" t="n"/>
      <c r="N4139" s="21" t="n"/>
    </row>
    <row r="4140" ht="14.25" customHeight="1" s="474">
      <c r="A4140" s="603" t="n"/>
      <c r="B4140" s="21" t="n"/>
      <c r="C4140" s="21" t="n"/>
      <c r="D4140" s="21" t="n"/>
      <c r="E4140" s="21" t="n"/>
      <c r="F4140" s="21" t="n"/>
      <c r="G4140" s="21" t="n"/>
      <c r="H4140" s="21" t="n"/>
      <c r="I4140" s="21" t="n"/>
      <c r="J4140" s="21" t="n"/>
      <c r="K4140" s="21" t="n"/>
      <c r="L4140" s="21" t="n"/>
      <c r="M4140" s="21" t="n"/>
      <c r="N4140" s="21" t="n"/>
    </row>
    <row r="4141" ht="14.25" customHeight="1" s="474">
      <c r="A4141" s="603" t="n"/>
      <c r="B4141" s="21" t="n"/>
      <c r="C4141" s="21" t="n"/>
      <c r="D4141" s="21" t="n"/>
      <c r="E4141" s="21" t="n"/>
      <c r="F4141" s="21" t="n"/>
      <c r="G4141" s="21" t="n"/>
      <c r="H4141" s="21" t="n"/>
      <c r="I4141" s="21" t="n"/>
      <c r="J4141" s="21" t="n"/>
      <c r="K4141" s="21" t="n"/>
      <c r="L4141" s="21" t="n"/>
      <c r="M4141" s="21" t="n"/>
      <c r="N4141" s="21" t="n"/>
    </row>
    <row r="4142" ht="14.25" customHeight="1" s="474">
      <c r="A4142" s="603" t="n"/>
      <c r="B4142" s="21" t="n"/>
      <c r="C4142" s="21" t="n"/>
      <c r="D4142" s="21" t="n"/>
      <c r="E4142" s="21" t="n"/>
      <c r="F4142" s="21" t="n"/>
      <c r="G4142" s="21" t="n"/>
      <c r="H4142" s="21" t="n"/>
      <c r="I4142" s="21" t="n"/>
      <c r="J4142" s="21" t="n"/>
      <c r="K4142" s="21" t="n"/>
      <c r="L4142" s="21" t="n"/>
      <c r="M4142" s="21" t="n"/>
      <c r="N4142" s="21" t="n"/>
    </row>
    <row r="4143" ht="14.25" customHeight="1" s="474">
      <c r="A4143" s="603" t="n"/>
      <c r="B4143" s="21" t="n"/>
      <c r="C4143" s="21" t="n"/>
      <c r="D4143" s="21" t="n"/>
      <c r="E4143" s="21" t="n"/>
      <c r="F4143" s="21" t="n"/>
      <c r="G4143" s="21" t="n"/>
      <c r="H4143" s="21" t="n"/>
      <c r="I4143" s="21" t="n"/>
      <c r="J4143" s="21" t="n"/>
      <c r="K4143" s="21" t="n"/>
      <c r="L4143" s="21" t="n"/>
      <c r="M4143" s="21" t="n"/>
      <c r="N4143" s="21" t="n"/>
    </row>
    <row r="4144" ht="14.25" customHeight="1" s="474">
      <c r="A4144" s="603" t="n"/>
      <c r="B4144" s="21" t="n"/>
      <c r="C4144" s="21" t="n"/>
      <c r="D4144" s="21" t="n"/>
      <c r="E4144" s="21" t="n"/>
      <c r="F4144" s="21" t="n"/>
      <c r="G4144" s="21" t="n"/>
      <c r="H4144" s="21" t="n"/>
      <c r="I4144" s="21" t="n"/>
      <c r="J4144" s="21" t="n"/>
      <c r="K4144" s="21" t="n"/>
      <c r="L4144" s="21" t="n"/>
      <c r="M4144" s="21" t="n"/>
      <c r="N4144" s="21" t="n"/>
    </row>
    <row r="4145" ht="14.25" customHeight="1" s="474">
      <c r="A4145" s="603" t="n"/>
      <c r="B4145" s="21" t="n"/>
      <c r="C4145" s="21" t="n"/>
      <c r="D4145" s="21" t="n"/>
      <c r="E4145" s="21" t="n"/>
      <c r="F4145" s="21" t="n"/>
      <c r="G4145" s="21" t="n"/>
      <c r="H4145" s="21" t="n"/>
      <c r="I4145" s="21" t="n"/>
      <c r="J4145" s="21" t="n"/>
      <c r="K4145" s="21" t="n"/>
      <c r="L4145" s="21" t="n"/>
      <c r="M4145" s="21" t="n"/>
      <c r="N4145" s="21" t="n"/>
    </row>
    <row r="4146" ht="14.25" customHeight="1" s="474">
      <c r="A4146" s="603" t="n"/>
      <c r="B4146" s="21" t="n"/>
      <c r="C4146" s="21" t="n"/>
      <c r="D4146" s="21" t="n"/>
      <c r="E4146" s="21" t="n"/>
      <c r="F4146" s="21" t="n"/>
      <c r="G4146" s="21" t="n"/>
      <c r="H4146" s="21" t="n"/>
      <c r="I4146" s="21" t="n"/>
      <c r="J4146" s="21" t="n"/>
      <c r="K4146" s="21" t="n"/>
      <c r="L4146" s="21" t="n"/>
      <c r="M4146" s="21" t="n"/>
      <c r="N4146" s="21" t="n"/>
    </row>
    <row r="4147" ht="14.25" customHeight="1" s="474">
      <c r="A4147" s="603" t="n"/>
      <c r="B4147" s="21" t="n"/>
      <c r="C4147" s="21" t="n"/>
      <c r="D4147" s="21" t="n"/>
      <c r="E4147" s="21" t="n"/>
      <c r="F4147" s="21" t="n"/>
      <c r="G4147" s="21" t="n"/>
      <c r="H4147" s="21" t="n"/>
      <c r="I4147" s="21" t="n"/>
      <c r="J4147" s="21" t="n"/>
      <c r="K4147" s="21" t="n"/>
      <c r="L4147" s="21" t="n"/>
      <c r="M4147" s="21" t="n"/>
      <c r="N4147" s="21" t="n"/>
    </row>
    <row r="4148" ht="14.25" customHeight="1" s="474">
      <c r="A4148" s="603" t="n"/>
      <c r="B4148" s="21" t="n"/>
      <c r="C4148" s="21" t="n"/>
      <c r="D4148" s="21" t="n"/>
      <c r="E4148" s="21" t="n"/>
      <c r="F4148" s="21" t="n"/>
      <c r="G4148" s="21" t="n"/>
      <c r="H4148" s="21" t="n"/>
      <c r="I4148" s="21" t="n"/>
      <c r="J4148" s="21" t="n"/>
      <c r="K4148" s="21" t="n"/>
      <c r="L4148" s="21" t="n"/>
      <c r="M4148" s="21" t="n"/>
      <c r="N4148" s="21" t="n"/>
    </row>
    <row r="4149" ht="14.25" customHeight="1" s="474">
      <c r="A4149" s="603" t="n"/>
      <c r="B4149" s="21" t="n"/>
      <c r="C4149" s="21" t="n"/>
      <c r="D4149" s="21" t="n"/>
      <c r="E4149" s="21" t="n"/>
      <c r="F4149" s="21" t="n"/>
      <c r="G4149" s="21" t="n"/>
      <c r="H4149" s="21" t="n"/>
      <c r="I4149" s="21" t="n"/>
      <c r="J4149" s="21" t="n"/>
      <c r="K4149" s="21" t="n"/>
      <c r="L4149" s="21" t="n"/>
      <c r="M4149" s="21" t="n"/>
      <c r="N4149" s="21" t="n"/>
    </row>
    <row r="4150" ht="14.25" customHeight="1" s="474">
      <c r="A4150" s="603" t="n"/>
      <c r="B4150" s="21" t="n"/>
      <c r="C4150" s="21" t="n"/>
      <c r="D4150" s="21" t="n"/>
      <c r="E4150" s="21" t="n"/>
      <c r="F4150" s="21" t="n"/>
      <c r="G4150" s="21" t="n"/>
      <c r="H4150" s="21" t="n"/>
      <c r="I4150" s="21" t="n"/>
      <c r="J4150" s="21" t="n"/>
      <c r="K4150" s="21" t="n"/>
      <c r="L4150" s="21" t="n"/>
      <c r="M4150" s="21" t="n"/>
      <c r="N4150" s="21" t="n"/>
    </row>
    <row r="4151" ht="14.25" customHeight="1" s="474">
      <c r="A4151" s="603" t="n"/>
      <c r="B4151" s="21" t="n"/>
      <c r="C4151" s="21" t="n"/>
      <c r="D4151" s="21" t="n"/>
      <c r="E4151" s="21" t="n"/>
      <c r="F4151" s="21" t="n"/>
      <c r="G4151" s="21" t="n"/>
      <c r="H4151" s="21" t="n"/>
      <c r="I4151" s="21" t="n"/>
      <c r="J4151" s="21" t="n"/>
      <c r="K4151" s="21" t="n"/>
      <c r="L4151" s="21" t="n"/>
      <c r="M4151" s="21" t="n"/>
      <c r="N4151" s="21" t="n"/>
    </row>
    <row r="4152" ht="14.25" customHeight="1" s="474">
      <c r="A4152" s="603" t="n"/>
      <c r="B4152" s="21" t="n"/>
      <c r="C4152" s="21" t="n"/>
      <c r="D4152" s="21" t="n"/>
      <c r="E4152" s="21" t="n"/>
      <c r="F4152" s="21" t="n"/>
      <c r="G4152" s="21" t="n"/>
      <c r="H4152" s="21" t="n"/>
      <c r="I4152" s="21" t="n"/>
      <c r="J4152" s="21" t="n"/>
      <c r="K4152" s="21" t="n"/>
      <c r="L4152" s="21" t="n"/>
      <c r="M4152" s="21" t="n"/>
      <c r="N4152" s="21" t="n"/>
    </row>
    <row r="4153" ht="14.25" customHeight="1" s="474">
      <c r="A4153" s="603" t="n"/>
      <c r="B4153" s="21" t="n"/>
      <c r="C4153" s="21" t="n"/>
      <c r="D4153" s="21" t="n"/>
      <c r="E4153" s="21" t="n"/>
      <c r="F4153" s="21" t="n"/>
      <c r="G4153" s="21" t="n"/>
      <c r="H4153" s="21" t="n"/>
      <c r="I4153" s="21" t="n"/>
      <c r="J4153" s="21" t="n"/>
      <c r="K4153" s="21" t="n"/>
      <c r="L4153" s="21" t="n"/>
      <c r="M4153" s="21" t="n"/>
      <c r="N4153" s="21" t="n"/>
    </row>
    <row r="4154" ht="14.25" customHeight="1" s="474">
      <c r="A4154" s="603" t="n"/>
      <c r="B4154" s="21" t="n"/>
      <c r="C4154" s="21" t="n"/>
      <c r="D4154" s="21" t="n"/>
      <c r="E4154" s="21" t="n"/>
      <c r="F4154" s="21" t="n"/>
      <c r="G4154" s="21" t="n"/>
      <c r="H4154" s="21" t="n"/>
      <c r="I4154" s="21" t="n"/>
      <c r="J4154" s="21" t="n"/>
      <c r="K4154" s="21" t="n"/>
      <c r="L4154" s="21" t="n"/>
      <c r="M4154" s="21" t="n"/>
      <c r="N4154" s="21" t="n"/>
    </row>
    <row r="4155" ht="14.25" customHeight="1" s="474">
      <c r="A4155" s="603" t="n"/>
      <c r="B4155" s="21" t="n"/>
      <c r="C4155" s="21" t="n"/>
      <c r="D4155" s="21" t="n"/>
      <c r="E4155" s="21" t="n"/>
      <c r="F4155" s="21" t="n"/>
      <c r="G4155" s="21" t="n"/>
      <c r="H4155" s="21" t="n"/>
      <c r="I4155" s="21" t="n"/>
      <c r="J4155" s="21" t="n"/>
      <c r="K4155" s="21" t="n"/>
      <c r="L4155" s="21" t="n"/>
      <c r="M4155" s="21" t="n"/>
      <c r="N4155" s="21" t="n"/>
    </row>
    <row r="4156" ht="14.25" customHeight="1" s="474">
      <c r="A4156" s="603" t="n"/>
      <c r="B4156" s="21" t="n"/>
      <c r="C4156" s="21" t="n"/>
      <c r="D4156" s="21" t="n"/>
      <c r="E4156" s="21" t="n"/>
      <c r="F4156" s="21" t="n"/>
      <c r="G4156" s="21" t="n"/>
      <c r="H4156" s="21" t="n"/>
      <c r="I4156" s="21" t="n"/>
      <c r="J4156" s="21" t="n"/>
      <c r="K4156" s="21" t="n"/>
      <c r="L4156" s="21" t="n"/>
      <c r="M4156" s="21" t="n"/>
      <c r="N4156" s="21" t="n"/>
    </row>
    <row r="4157" ht="14.25" customHeight="1" s="474">
      <c r="A4157" s="603" t="n"/>
      <c r="B4157" s="21" t="n"/>
      <c r="C4157" s="21" t="n"/>
      <c r="D4157" s="21" t="n"/>
      <c r="E4157" s="21" t="n"/>
      <c r="F4157" s="21" t="n"/>
      <c r="G4157" s="21" t="n"/>
      <c r="H4157" s="21" t="n"/>
      <c r="I4157" s="21" t="n"/>
      <c r="J4157" s="21" t="n"/>
      <c r="K4157" s="21" t="n"/>
      <c r="L4157" s="21" t="n"/>
      <c r="M4157" s="21" t="n"/>
      <c r="N4157" s="21" t="n"/>
    </row>
    <row r="4158" ht="14.25" customHeight="1" s="474">
      <c r="A4158" s="603" t="n"/>
      <c r="B4158" s="21" t="n"/>
      <c r="C4158" s="21" t="n"/>
      <c r="D4158" s="21" t="n"/>
      <c r="E4158" s="21" t="n"/>
      <c r="F4158" s="21" t="n"/>
      <c r="G4158" s="21" t="n"/>
      <c r="H4158" s="21" t="n"/>
      <c r="I4158" s="21" t="n"/>
      <c r="J4158" s="21" t="n"/>
      <c r="K4158" s="21" t="n"/>
      <c r="L4158" s="21" t="n"/>
      <c r="M4158" s="21" t="n"/>
      <c r="N4158" s="21" t="n"/>
    </row>
    <row r="4159" ht="14.25" customHeight="1" s="474">
      <c r="A4159" s="603" t="n"/>
      <c r="B4159" s="21" t="n"/>
      <c r="C4159" s="21" t="n"/>
      <c r="D4159" s="21" t="n"/>
      <c r="E4159" s="21" t="n"/>
      <c r="F4159" s="21" t="n"/>
      <c r="G4159" s="21" t="n"/>
      <c r="H4159" s="21" t="n"/>
      <c r="I4159" s="21" t="n"/>
      <c r="J4159" s="21" t="n"/>
      <c r="K4159" s="21" t="n"/>
      <c r="L4159" s="21" t="n"/>
      <c r="M4159" s="21" t="n"/>
      <c r="N4159" s="21" t="n"/>
    </row>
    <row r="4160" ht="14.25" customHeight="1" s="474">
      <c r="A4160" s="603" t="n"/>
      <c r="B4160" s="21" t="n"/>
      <c r="C4160" s="21" t="n"/>
      <c r="D4160" s="21" t="n"/>
      <c r="E4160" s="21" t="n"/>
      <c r="F4160" s="21" t="n"/>
      <c r="G4160" s="21" t="n"/>
      <c r="H4160" s="21" t="n"/>
      <c r="I4160" s="21" t="n"/>
      <c r="J4160" s="21" t="n"/>
      <c r="K4160" s="21" t="n"/>
      <c r="L4160" s="21" t="n"/>
      <c r="M4160" s="21" t="n"/>
      <c r="N4160" s="21" t="n"/>
    </row>
    <row r="4161" ht="14.25" customHeight="1" s="474">
      <c r="A4161" s="603" t="n"/>
      <c r="B4161" s="21" t="n"/>
      <c r="C4161" s="21" t="n"/>
      <c r="D4161" s="21" t="n"/>
      <c r="E4161" s="21" t="n"/>
      <c r="F4161" s="21" t="n"/>
      <c r="G4161" s="21" t="n"/>
      <c r="H4161" s="21" t="n"/>
      <c r="I4161" s="21" t="n"/>
      <c r="J4161" s="21" t="n"/>
      <c r="K4161" s="21" t="n"/>
      <c r="L4161" s="21" t="n"/>
      <c r="M4161" s="21" t="n"/>
      <c r="N4161" s="21" t="n"/>
    </row>
    <row r="4162" ht="14.25" customHeight="1" s="474">
      <c r="A4162" s="603" t="n"/>
      <c r="B4162" s="21" t="n"/>
      <c r="C4162" s="21" t="n"/>
      <c r="D4162" s="21" t="n"/>
      <c r="E4162" s="21" t="n"/>
      <c r="F4162" s="21" t="n"/>
      <c r="G4162" s="21" t="n"/>
      <c r="H4162" s="21" t="n"/>
      <c r="I4162" s="21" t="n"/>
      <c r="J4162" s="21" t="n"/>
      <c r="K4162" s="21" t="n"/>
      <c r="L4162" s="21" t="n"/>
      <c r="M4162" s="21" t="n"/>
      <c r="N4162" s="21" t="n"/>
    </row>
    <row r="4163" ht="14.25" customHeight="1" s="474">
      <c r="A4163" s="603" t="n"/>
      <c r="B4163" s="21" t="n"/>
      <c r="C4163" s="21" t="n"/>
      <c r="D4163" s="21" t="n"/>
      <c r="E4163" s="21" t="n"/>
      <c r="F4163" s="21" t="n"/>
      <c r="G4163" s="21" t="n"/>
      <c r="H4163" s="21" t="n"/>
      <c r="I4163" s="21" t="n"/>
      <c r="J4163" s="21" t="n"/>
      <c r="K4163" s="21" t="n"/>
      <c r="L4163" s="21" t="n"/>
      <c r="M4163" s="21" t="n"/>
      <c r="N4163" s="21" t="n"/>
    </row>
    <row r="4164" ht="14.25" customHeight="1" s="474">
      <c r="A4164" s="603" t="n"/>
      <c r="B4164" s="21" t="n"/>
      <c r="C4164" s="21" t="n"/>
      <c r="D4164" s="21" t="n"/>
      <c r="E4164" s="21" t="n"/>
      <c r="F4164" s="21" t="n"/>
      <c r="G4164" s="21" t="n"/>
      <c r="H4164" s="21" t="n"/>
      <c r="I4164" s="21" t="n"/>
      <c r="J4164" s="21" t="n"/>
      <c r="K4164" s="21" t="n"/>
      <c r="L4164" s="21" t="n"/>
      <c r="M4164" s="21" t="n"/>
      <c r="N4164" s="21" t="n"/>
    </row>
    <row r="4165" ht="14.25" customHeight="1" s="474">
      <c r="A4165" s="603" t="n"/>
      <c r="B4165" s="21" t="n"/>
      <c r="C4165" s="21" t="n"/>
      <c r="D4165" s="21" t="n"/>
      <c r="E4165" s="21" t="n"/>
      <c r="F4165" s="21" t="n"/>
      <c r="G4165" s="21" t="n"/>
      <c r="H4165" s="21" t="n"/>
      <c r="I4165" s="21" t="n"/>
      <c r="J4165" s="21" t="n"/>
      <c r="K4165" s="21" t="n"/>
      <c r="L4165" s="21" t="n"/>
      <c r="M4165" s="21" t="n"/>
      <c r="N4165" s="21" t="n"/>
    </row>
    <row r="4166" ht="14.25" customHeight="1" s="474">
      <c r="A4166" s="603" t="n"/>
      <c r="B4166" s="21" t="n"/>
      <c r="C4166" s="21" t="n"/>
      <c r="D4166" s="21" t="n"/>
      <c r="E4166" s="21" t="n"/>
      <c r="F4166" s="21" t="n"/>
      <c r="G4166" s="21" t="n"/>
      <c r="H4166" s="21" t="n"/>
      <c r="I4166" s="21" t="n"/>
      <c r="J4166" s="21" t="n"/>
      <c r="K4166" s="21" t="n"/>
      <c r="L4166" s="21" t="n"/>
      <c r="M4166" s="21" t="n"/>
      <c r="N4166" s="21" t="n"/>
    </row>
    <row r="4167" ht="14.25" customHeight="1" s="474">
      <c r="A4167" s="603" t="n"/>
      <c r="B4167" s="21" t="n"/>
      <c r="C4167" s="21" t="n"/>
      <c r="D4167" s="21" t="n"/>
      <c r="E4167" s="21" t="n"/>
      <c r="F4167" s="21" t="n"/>
      <c r="G4167" s="21" t="n"/>
      <c r="H4167" s="21" t="n"/>
      <c r="I4167" s="21" t="n"/>
      <c r="J4167" s="21" t="n"/>
      <c r="K4167" s="21" t="n"/>
      <c r="L4167" s="21" t="n"/>
      <c r="M4167" s="21" t="n"/>
      <c r="N4167" s="21" t="n"/>
    </row>
    <row r="4168" ht="14.25" customHeight="1" s="474">
      <c r="A4168" s="603" t="n"/>
      <c r="B4168" s="21" t="n"/>
      <c r="C4168" s="21" t="n"/>
      <c r="D4168" s="21" t="n"/>
      <c r="E4168" s="21" t="n"/>
      <c r="F4168" s="21" t="n"/>
      <c r="G4168" s="21" t="n"/>
      <c r="H4168" s="21" t="n"/>
      <c r="I4168" s="21" t="n"/>
      <c r="J4168" s="21" t="n"/>
      <c r="K4168" s="21" t="n"/>
      <c r="L4168" s="21" t="n"/>
      <c r="M4168" s="21" t="n"/>
      <c r="N4168" s="21" t="n"/>
    </row>
    <row r="4169" ht="14.25" customHeight="1" s="474">
      <c r="A4169" s="603" t="n"/>
      <c r="B4169" s="21" t="n"/>
      <c r="C4169" s="21" t="n"/>
      <c r="D4169" s="21" t="n"/>
      <c r="E4169" s="21" t="n"/>
      <c r="F4169" s="21" t="n"/>
      <c r="G4169" s="21" t="n"/>
      <c r="H4169" s="21" t="n"/>
      <c r="I4169" s="21" t="n"/>
      <c r="J4169" s="21" t="n"/>
      <c r="K4169" s="21" t="n"/>
      <c r="L4169" s="21" t="n"/>
      <c r="M4169" s="21" t="n"/>
      <c r="N4169" s="21" t="n"/>
    </row>
    <row r="4170" ht="14.25" customHeight="1" s="474">
      <c r="A4170" s="603" t="n"/>
      <c r="B4170" s="21" t="n"/>
      <c r="C4170" s="21" t="n"/>
      <c r="D4170" s="21" t="n"/>
      <c r="E4170" s="21" t="n"/>
      <c r="F4170" s="21" t="n"/>
      <c r="G4170" s="21" t="n"/>
      <c r="H4170" s="21" t="n"/>
      <c r="I4170" s="21" t="n"/>
      <c r="J4170" s="21" t="n"/>
      <c r="K4170" s="21" t="n"/>
      <c r="L4170" s="21" t="n"/>
      <c r="M4170" s="21" t="n"/>
      <c r="N4170" s="21" t="n"/>
    </row>
    <row r="4171" ht="14.25" customHeight="1" s="474">
      <c r="A4171" s="603" t="n"/>
      <c r="B4171" s="21" t="n"/>
      <c r="C4171" s="21" t="n"/>
      <c r="D4171" s="21" t="n"/>
      <c r="E4171" s="21" t="n"/>
      <c r="F4171" s="21" t="n"/>
      <c r="G4171" s="21" t="n"/>
      <c r="H4171" s="21" t="n"/>
      <c r="I4171" s="21" t="n"/>
      <c r="J4171" s="21" t="n"/>
      <c r="K4171" s="21" t="n"/>
      <c r="L4171" s="21" t="n"/>
      <c r="M4171" s="21" t="n"/>
      <c r="N4171" s="21" t="n"/>
    </row>
    <row r="4172" ht="14.25" customHeight="1" s="474">
      <c r="A4172" s="603" t="n"/>
      <c r="B4172" s="21" t="n"/>
      <c r="C4172" s="21" t="n"/>
      <c r="D4172" s="21" t="n"/>
      <c r="E4172" s="21" t="n"/>
      <c r="F4172" s="21" t="n"/>
      <c r="G4172" s="21" t="n"/>
      <c r="H4172" s="21" t="n"/>
      <c r="I4172" s="21" t="n"/>
      <c r="J4172" s="21" t="n"/>
      <c r="K4172" s="21" t="n"/>
      <c r="L4172" s="21" t="n"/>
      <c r="M4172" s="21" t="n"/>
      <c r="N4172" s="21" t="n"/>
    </row>
    <row r="4173" ht="14.25" customHeight="1" s="474">
      <c r="A4173" s="603" t="n"/>
      <c r="B4173" s="21" t="n"/>
      <c r="C4173" s="21" t="n"/>
      <c r="D4173" s="21" t="n"/>
      <c r="E4173" s="21" t="n"/>
      <c r="F4173" s="21" t="n"/>
      <c r="G4173" s="21" t="n"/>
      <c r="H4173" s="21" t="n"/>
      <c r="I4173" s="21" t="n"/>
      <c r="J4173" s="21" t="n"/>
      <c r="K4173" s="21" t="n"/>
      <c r="L4173" s="21" t="n"/>
      <c r="M4173" s="21" t="n"/>
      <c r="N4173" s="21" t="n"/>
    </row>
    <row r="4174" ht="14.25" customHeight="1" s="474">
      <c r="A4174" s="603" t="n"/>
      <c r="B4174" s="21" t="n"/>
      <c r="C4174" s="21" t="n"/>
      <c r="D4174" s="21" t="n"/>
      <c r="E4174" s="21" t="n"/>
      <c r="F4174" s="21" t="n"/>
      <c r="G4174" s="21" t="n"/>
      <c r="H4174" s="21" t="n"/>
      <c r="I4174" s="21" t="n"/>
      <c r="J4174" s="21" t="n"/>
      <c r="K4174" s="21" t="n"/>
      <c r="L4174" s="21" t="n"/>
      <c r="M4174" s="21" t="n"/>
      <c r="N4174" s="21" t="n"/>
    </row>
    <row r="4175" ht="14.25" customHeight="1" s="474">
      <c r="A4175" s="603" t="n"/>
      <c r="B4175" s="21" t="n"/>
      <c r="C4175" s="21" t="n"/>
      <c r="D4175" s="21" t="n"/>
      <c r="E4175" s="21" t="n"/>
      <c r="F4175" s="21" t="n"/>
      <c r="G4175" s="21" t="n"/>
      <c r="H4175" s="21" t="n"/>
      <c r="I4175" s="21" t="n"/>
      <c r="J4175" s="21" t="n"/>
      <c r="K4175" s="21" t="n"/>
      <c r="L4175" s="21" t="n"/>
      <c r="M4175" s="21" t="n"/>
      <c r="N4175" s="21" t="n"/>
    </row>
    <row r="4176" ht="14.25" customHeight="1" s="474">
      <c r="A4176" s="603" t="n"/>
      <c r="B4176" s="21" t="n"/>
      <c r="C4176" s="21" t="n"/>
      <c r="D4176" s="21" t="n"/>
      <c r="E4176" s="21" t="n"/>
      <c r="F4176" s="21" t="n"/>
      <c r="G4176" s="21" t="n"/>
      <c r="H4176" s="21" t="n"/>
      <c r="I4176" s="21" t="n"/>
      <c r="J4176" s="21" t="n"/>
      <c r="K4176" s="21" t="n"/>
      <c r="L4176" s="21" t="n"/>
      <c r="M4176" s="21" t="n"/>
      <c r="N4176" s="21" t="n"/>
    </row>
    <row r="4177" ht="14.25" customHeight="1" s="474">
      <c r="A4177" s="603" t="n"/>
      <c r="B4177" s="21" t="n"/>
      <c r="C4177" s="21" t="n"/>
      <c r="D4177" s="21" t="n"/>
      <c r="E4177" s="21" t="n"/>
      <c r="F4177" s="21" t="n"/>
      <c r="G4177" s="21" t="n"/>
      <c r="H4177" s="21" t="n"/>
      <c r="I4177" s="21" t="n"/>
      <c r="J4177" s="21" t="n"/>
      <c r="K4177" s="21" t="n"/>
      <c r="L4177" s="21" t="n"/>
      <c r="M4177" s="21" t="n"/>
      <c r="N4177" s="21" t="n"/>
    </row>
    <row r="4178" ht="14.25" customHeight="1" s="474">
      <c r="A4178" s="603" t="n"/>
      <c r="B4178" s="21" t="n"/>
      <c r="C4178" s="21" t="n"/>
      <c r="D4178" s="21" t="n"/>
      <c r="E4178" s="21" t="n"/>
      <c r="F4178" s="21" t="n"/>
      <c r="G4178" s="21" t="n"/>
      <c r="H4178" s="21" t="n"/>
      <c r="I4178" s="21" t="n"/>
      <c r="J4178" s="21" t="n"/>
      <c r="K4178" s="21" t="n"/>
      <c r="L4178" s="21" t="n"/>
      <c r="M4178" s="21" t="n"/>
      <c r="N4178" s="21" t="n"/>
    </row>
    <row r="4179" ht="14.25" customHeight="1" s="474">
      <c r="A4179" s="603" t="n"/>
      <c r="B4179" s="21" t="n"/>
      <c r="C4179" s="21" t="n"/>
      <c r="D4179" s="21" t="n"/>
      <c r="E4179" s="21" t="n"/>
      <c r="F4179" s="21" t="n"/>
      <c r="G4179" s="21" t="n"/>
      <c r="H4179" s="21" t="n"/>
      <c r="I4179" s="21" t="n"/>
      <c r="J4179" s="21" t="n"/>
      <c r="K4179" s="21" t="n"/>
      <c r="L4179" s="21" t="n"/>
      <c r="M4179" s="21" t="n"/>
      <c r="N4179" s="21" t="n"/>
    </row>
    <row r="4180" ht="14.25" customHeight="1" s="474">
      <c r="A4180" s="603" t="n"/>
      <c r="B4180" s="21" t="n"/>
      <c r="C4180" s="21" t="n"/>
      <c r="D4180" s="21" t="n"/>
      <c r="E4180" s="21" t="n"/>
      <c r="F4180" s="21" t="n"/>
      <c r="G4180" s="21" t="n"/>
      <c r="H4180" s="21" t="n"/>
      <c r="I4180" s="21" t="n"/>
      <c r="J4180" s="21" t="n"/>
      <c r="K4180" s="21" t="n"/>
      <c r="L4180" s="21" t="n"/>
      <c r="M4180" s="21" t="n"/>
      <c r="N4180" s="21" t="n"/>
    </row>
    <row r="4181" ht="14.25" customHeight="1" s="474">
      <c r="A4181" s="603" t="n"/>
      <c r="B4181" s="21" t="n"/>
      <c r="C4181" s="21" t="n"/>
      <c r="D4181" s="21" t="n"/>
      <c r="E4181" s="21" t="n"/>
      <c r="F4181" s="21" t="n"/>
      <c r="G4181" s="21" t="n"/>
      <c r="H4181" s="21" t="n"/>
      <c r="I4181" s="21" t="n"/>
      <c r="J4181" s="21" t="n"/>
      <c r="K4181" s="21" t="n"/>
      <c r="L4181" s="21" t="n"/>
      <c r="M4181" s="21" t="n"/>
      <c r="N4181" s="21" t="n"/>
    </row>
    <row r="4182" ht="14.25" customHeight="1" s="474">
      <c r="A4182" s="603" t="n"/>
      <c r="B4182" s="21" t="n"/>
      <c r="C4182" s="21" t="n"/>
      <c r="D4182" s="21" t="n"/>
      <c r="E4182" s="21" t="n"/>
      <c r="F4182" s="21" t="n"/>
      <c r="G4182" s="21" t="n"/>
      <c r="H4182" s="21" t="n"/>
      <c r="I4182" s="21" t="n"/>
      <c r="J4182" s="21" t="n"/>
      <c r="K4182" s="21" t="n"/>
      <c r="L4182" s="21" t="n"/>
      <c r="M4182" s="21" t="n"/>
      <c r="N4182" s="21" t="n"/>
    </row>
    <row r="4183" ht="14.25" customHeight="1" s="474">
      <c r="A4183" s="603" t="n"/>
      <c r="B4183" s="21" t="n"/>
      <c r="C4183" s="21" t="n"/>
      <c r="D4183" s="21" t="n"/>
      <c r="E4183" s="21" t="n"/>
      <c r="F4183" s="21" t="n"/>
      <c r="G4183" s="21" t="n"/>
      <c r="H4183" s="21" t="n"/>
      <c r="I4183" s="21" t="n"/>
      <c r="J4183" s="21" t="n"/>
      <c r="K4183" s="21" t="n"/>
      <c r="L4183" s="21" t="n"/>
      <c r="M4183" s="21" t="n"/>
      <c r="N4183" s="21" t="n"/>
    </row>
    <row r="4184" ht="14.25" customHeight="1" s="474">
      <c r="A4184" s="603" t="n"/>
      <c r="B4184" s="21" t="n"/>
      <c r="C4184" s="21" t="n"/>
      <c r="D4184" s="21" t="n"/>
      <c r="E4184" s="21" t="n"/>
      <c r="F4184" s="21" t="n"/>
      <c r="G4184" s="21" t="n"/>
      <c r="H4184" s="21" t="n"/>
      <c r="I4184" s="21" t="n"/>
      <c r="J4184" s="21" t="n"/>
      <c r="K4184" s="21" t="n"/>
      <c r="L4184" s="21" t="n"/>
      <c r="M4184" s="21" t="n"/>
      <c r="N4184" s="21" t="n"/>
    </row>
    <row r="4185" ht="14.25" customHeight="1" s="474">
      <c r="A4185" s="603" t="n"/>
      <c r="B4185" s="21" t="n"/>
      <c r="C4185" s="21" t="n"/>
      <c r="D4185" s="21" t="n"/>
      <c r="E4185" s="21" t="n"/>
      <c r="F4185" s="21" t="n"/>
      <c r="G4185" s="21" t="n"/>
      <c r="H4185" s="21" t="n"/>
      <c r="I4185" s="21" t="n"/>
      <c r="J4185" s="21" t="n"/>
      <c r="K4185" s="21" t="n"/>
      <c r="L4185" s="21" t="n"/>
      <c r="M4185" s="21" t="n"/>
      <c r="N4185" s="21" t="n"/>
    </row>
    <row r="4186" ht="14.25" customHeight="1" s="474">
      <c r="A4186" s="603" t="n"/>
      <c r="B4186" s="21" t="n"/>
      <c r="C4186" s="21" t="n"/>
      <c r="D4186" s="21" t="n"/>
      <c r="E4186" s="21" t="n"/>
      <c r="F4186" s="21" t="n"/>
      <c r="G4186" s="21" t="n"/>
      <c r="H4186" s="21" t="n"/>
      <c r="I4186" s="21" t="n"/>
      <c r="J4186" s="21" t="n"/>
      <c r="K4186" s="21" t="n"/>
      <c r="L4186" s="21" t="n"/>
      <c r="M4186" s="21" t="n"/>
      <c r="N4186" s="21" t="n"/>
    </row>
    <row r="4187" ht="14.25" customHeight="1" s="474">
      <c r="A4187" s="603" t="n"/>
      <c r="B4187" s="21" t="n"/>
      <c r="C4187" s="21" t="n"/>
      <c r="D4187" s="21" t="n"/>
      <c r="E4187" s="21" t="n"/>
      <c r="F4187" s="21" t="n"/>
      <c r="G4187" s="21" t="n"/>
      <c r="H4187" s="21" t="n"/>
      <c r="I4187" s="21" t="n"/>
      <c r="J4187" s="21" t="n"/>
      <c r="K4187" s="21" t="n"/>
      <c r="L4187" s="21" t="n"/>
      <c r="M4187" s="21" t="n"/>
      <c r="N4187" s="21" t="n"/>
    </row>
    <row r="4188" ht="14.25" customHeight="1" s="474">
      <c r="A4188" s="603" t="n"/>
      <c r="B4188" s="21" t="n"/>
      <c r="C4188" s="21" t="n"/>
      <c r="D4188" s="21" t="n"/>
      <c r="E4188" s="21" t="n"/>
      <c r="F4188" s="21" t="n"/>
      <c r="G4188" s="21" t="n"/>
      <c r="H4188" s="21" t="n"/>
      <c r="I4188" s="21" t="n"/>
      <c r="J4188" s="21" t="n"/>
      <c r="K4188" s="21" t="n"/>
      <c r="L4188" s="21" t="n"/>
      <c r="M4188" s="21" t="n"/>
      <c r="N4188" s="21" t="n"/>
    </row>
    <row r="4189" ht="14.25" customHeight="1" s="474">
      <c r="A4189" s="603" t="n"/>
      <c r="B4189" s="21" t="n"/>
      <c r="C4189" s="21" t="n"/>
      <c r="D4189" s="21" t="n"/>
      <c r="E4189" s="21" t="n"/>
      <c r="F4189" s="21" t="n"/>
      <c r="G4189" s="21" t="n"/>
      <c r="H4189" s="21" t="n"/>
      <c r="I4189" s="21" t="n"/>
      <c r="J4189" s="21" t="n"/>
      <c r="K4189" s="21" t="n"/>
      <c r="L4189" s="21" t="n"/>
      <c r="M4189" s="21" t="n"/>
      <c r="N4189" s="21" t="n"/>
    </row>
    <row r="4190" ht="14.25" customHeight="1" s="474">
      <c r="A4190" s="603" t="n"/>
      <c r="B4190" s="21" t="n"/>
      <c r="C4190" s="21" t="n"/>
      <c r="D4190" s="21" t="n"/>
      <c r="E4190" s="21" t="n"/>
      <c r="F4190" s="21" t="n"/>
      <c r="G4190" s="21" t="n"/>
      <c r="H4190" s="21" t="n"/>
      <c r="I4190" s="21" t="n"/>
      <c r="J4190" s="21" t="n"/>
      <c r="K4190" s="21" t="n"/>
      <c r="L4190" s="21" t="n"/>
      <c r="M4190" s="21" t="n"/>
      <c r="N4190" s="21" t="n"/>
    </row>
    <row r="4191" ht="14.25" customHeight="1" s="474">
      <c r="A4191" s="603" t="n"/>
      <c r="B4191" s="21" t="n"/>
      <c r="C4191" s="21" t="n"/>
      <c r="D4191" s="21" t="n"/>
      <c r="E4191" s="21" t="n"/>
      <c r="F4191" s="21" t="n"/>
      <c r="G4191" s="21" t="n"/>
      <c r="H4191" s="21" t="n"/>
      <c r="I4191" s="21" t="n"/>
      <c r="J4191" s="21" t="n"/>
      <c r="K4191" s="21" t="n"/>
      <c r="L4191" s="21" t="n"/>
      <c r="M4191" s="21" t="n"/>
      <c r="N4191" s="21" t="n"/>
    </row>
    <row r="4192" ht="14.25" customHeight="1" s="474">
      <c r="A4192" s="603" t="n"/>
      <c r="B4192" s="21" t="n"/>
      <c r="C4192" s="21" t="n"/>
      <c r="D4192" s="21" t="n"/>
      <c r="E4192" s="21" t="n"/>
      <c r="F4192" s="21" t="n"/>
      <c r="G4192" s="21" t="n"/>
      <c r="H4192" s="21" t="n"/>
      <c r="I4192" s="21" t="n"/>
      <c r="J4192" s="21" t="n"/>
      <c r="K4192" s="21" t="n"/>
      <c r="L4192" s="21" t="n"/>
      <c r="M4192" s="21" t="n"/>
      <c r="N4192" s="21" t="n"/>
    </row>
    <row r="4193" ht="14.25" customHeight="1" s="474">
      <c r="A4193" s="603" t="n"/>
      <c r="B4193" s="21" t="n"/>
      <c r="C4193" s="21" t="n"/>
      <c r="D4193" s="21" t="n"/>
      <c r="E4193" s="21" t="n"/>
      <c r="F4193" s="21" t="n"/>
      <c r="G4193" s="21" t="n"/>
      <c r="H4193" s="21" t="n"/>
      <c r="I4193" s="21" t="n"/>
      <c r="J4193" s="21" t="n"/>
      <c r="K4193" s="21" t="n"/>
      <c r="L4193" s="21" t="n"/>
      <c r="M4193" s="21" t="n"/>
      <c r="N4193" s="21" t="n"/>
    </row>
    <row r="4194" ht="14.25" customHeight="1" s="474">
      <c r="A4194" s="603" t="n"/>
      <c r="B4194" s="21" t="n"/>
      <c r="C4194" s="21" t="n"/>
      <c r="D4194" s="21" t="n"/>
      <c r="E4194" s="21" t="n"/>
      <c r="F4194" s="21" t="n"/>
      <c r="G4194" s="21" t="n"/>
      <c r="H4194" s="21" t="n"/>
      <c r="I4194" s="21" t="n"/>
      <c r="J4194" s="21" t="n"/>
      <c r="K4194" s="21" t="n"/>
      <c r="L4194" s="21" t="n"/>
      <c r="M4194" s="21" t="n"/>
      <c r="N4194" s="21" t="n"/>
    </row>
    <row r="4195" ht="14.25" customHeight="1" s="474">
      <c r="A4195" s="603" t="n"/>
      <c r="B4195" s="21" t="n"/>
      <c r="C4195" s="21" t="n"/>
      <c r="D4195" s="21" t="n"/>
      <c r="E4195" s="21" t="n"/>
      <c r="F4195" s="21" t="n"/>
      <c r="G4195" s="21" t="n"/>
      <c r="H4195" s="21" t="n"/>
      <c r="I4195" s="21" t="n"/>
      <c r="J4195" s="21" t="n"/>
      <c r="K4195" s="21" t="n"/>
      <c r="L4195" s="21" t="n"/>
      <c r="M4195" s="21" t="n"/>
      <c r="N4195" s="21" t="n"/>
    </row>
    <row r="4196" ht="14.25" customHeight="1" s="474">
      <c r="A4196" s="603" t="n"/>
      <c r="B4196" s="21" t="n"/>
      <c r="C4196" s="21" t="n"/>
      <c r="D4196" s="21" t="n"/>
      <c r="E4196" s="21" t="n"/>
      <c r="F4196" s="21" t="n"/>
      <c r="G4196" s="21" t="n"/>
      <c r="H4196" s="21" t="n"/>
      <c r="I4196" s="21" t="n"/>
      <c r="J4196" s="21" t="n"/>
      <c r="K4196" s="21" t="n"/>
      <c r="L4196" s="21" t="n"/>
      <c r="M4196" s="21" t="n"/>
      <c r="N4196" s="21" t="n"/>
    </row>
    <row r="4197" ht="14.25" customHeight="1" s="474">
      <c r="A4197" s="603" t="n"/>
      <c r="B4197" s="21" t="n"/>
      <c r="C4197" s="21" t="n"/>
      <c r="D4197" s="21" t="n"/>
      <c r="E4197" s="21" t="n"/>
      <c r="F4197" s="21" t="n"/>
      <c r="G4197" s="21" t="n"/>
      <c r="H4197" s="21" t="n"/>
      <c r="I4197" s="21" t="n"/>
      <c r="J4197" s="21" t="n"/>
      <c r="K4197" s="21" t="n"/>
      <c r="L4197" s="21" t="n"/>
      <c r="M4197" s="21" t="n"/>
      <c r="N4197" s="21" t="n"/>
    </row>
    <row r="4198" ht="14.25" customHeight="1" s="474">
      <c r="A4198" s="603" t="n"/>
      <c r="B4198" s="21" t="n"/>
      <c r="C4198" s="21" t="n"/>
      <c r="D4198" s="21" t="n"/>
      <c r="E4198" s="21" t="n"/>
      <c r="F4198" s="21" t="n"/>
      <c r="G4198" s="21" t="n"/>
      <c r="H4198" s="21" t="n"/>
      <c r="I4198" s="21" t="n"/>
      <c r="J4198" s="21" t="n"/>
      <c r="K4198" s="21" t="n"/>
      <c r="L4198" s="21" t="n"/>
      <c r="M4198" s="21" t="n"/>
      <c r="N4198" s="21" t="n"/>
    </row>
    <row r="4199" ht="14.25" customHeight="1" s="474">
      <c r="A4199" s="603" t="n"/>
      <c r="B4199" s="21" t="n"/>
      <c r="C4199" s="21" t="n"/>
      <c r="D4199" s="21" t="n"/>
      <c r="E4199" s="21" t="n"/>
      <c r="F4199" s="21" t="n"/>
      <c r="G4199" s="21" t="n"/>
      <c r="H4199" s="21" t="n"/>
      <c r="I4199" s="21" t="n"/>
      <c r="J4199" s="21" t="n"/>
      <c r="K4199" s="21" t="n"/>
      <c r="L4199" s="21" t="n"/>
      <c r="M4199" s="21" t="n"/>
      <c r="N4199" s="21" t="n"/>
    </row>
    <row r="4200" ht="14.25" customHeight="1" s="474">
      <c r="A4200" s="603" t="n"/>
      <c r="B4200" s="21" t="n"/>
      <c r="C4200" s="21" t="n"/>
      <c r="D4200" s="21" t="n"/>
      <c r="E4200" s="21" t="n"/>
      <c r="F4200" s="21" t="n"/>
      <c r="G4200" s="21" t="n"/>
      <c r="H4200" s="21" t="n"/>
      <c r="I4200" s="21" t="n"/>
      <c r="J4200" s="21" t="n"/>
      <c r="K4200" s="21" t="n"/>
      <c r="L4200" s="21" t="n"/>
      <c r="M4200" s="21" t="n"/>
      <c r="N4200" s="21" t="n"/>
    </row>
    <row r="4201" ht="14.25" customHeight="1" s="474">
      <c r="A4201" s="603" t="n"/>
      <c r="B4201" s="21" t="n"/>
      <c r="C4201" s="21" t="n"/>
      <c r="D4201" s="21" t="n"/>
      <c r="E4201" s="21" t="n"/>
      <c r="F4201" s="21" t="n"/>
      <c r="G4201" s="21" t="n"/>
      <c r="H4201" s="21" t="n"/>
      <c r="I4201" s="21" t="n"/>
      <c r="J4201" s="21" t="n"/>
      <c r="K4201" s="21" t="n"/>
      <c r="L4201" s="21" t="n"/>
      <c r="M4201" s="21" t="n"/>
      <c r="N4201" s="21" t="n"/>
    </row>
    <row r="4202" ht="14.25" customHeight="1" s="474">
      <c r="A4202" s="603" t="n"/>
      <c r="B4202" s="21" t="n"/>
      <c r="C4202" s="21" t="n"/>
      <c r="D4202" s="21" t="n"/>
      <c r="E4202" s="21" t="n"/>
      <c r="F4202" s="21" t="n"/>
      <c r="G4202" s="21" t="n"/>
      <c r="H4202" s="21" t="n"/>
      <c r="I4202" s="21" t="n"/>
      <c r="J4202" s="21" t="n"/>
      <c r="K4202" s="21" t="n"/>
      <c r="L4202" s="21" t="n"/>
      <c r="M4202" s="21" t="n"/>
      <c r="N4202" s="21" t="n"/>
    </row>
    <row r="4203" ht="14.25" customHeight="1" s="474">
      <c r="A4203" s="603" t="n"/>
      <c r="B4203" s="21" t="n"/>
      <c r="C4203" s="21" t="n"/>
      <c r="D4203" s="21" t="n"/>
      <c r="E4203" s="21" t="n"/>
      <c r="F4203" s="21" t="n"/>
      <c r="G4203" s="21" t="n"/>
      <c r="H4203" s="21" t="n"/>
      <c r="I4203" s="21" t="n"/>
      <c r="J4203" s="21" t="n"/>
      <c r="K4203" s="21" t="n"/>
      <c r="L4203" s="21" t="n"/>
      <c r="M4203" s="21" t="n"/>
      <c r="N4203" s="21" t="n"/>
    </row>
    <row r="4204" ht="14.25" customHeight="1" s="474">
      <c r="A4204" s="603" t="n"/>
      <c r="B4204" s="21" t="n"/>
      <c r="C4204" s="21" t="n"/>
      <c r="D4204" s="21" t="n"/>
      <c r="E4204" s="21" t="n"/>
      <c r="F4204" s="21" t="n"/>
      <c r="G4204" s="21" t="n"/>
      <c r="H4204" s="21" t="n"/>
      <c r="I4204" s="21" t="n"/>
      <c r="J4204" s="21" t="n"/>
      <c r="K4204" s="21" t="n"/>
      <c r="L4204" s="21" t="n"/>
      <c r="M4204" s="21" t="n"/>
      <c r="N4204" s="21" t="n"/>
    </row>
    <row r="4205" ht="14.25" customHeight="1" s="474">
      <c r="A4205" s="603" t="n"/>
      <c r="B4205" s="21" t="n"/>
      <c r="C4205" s="21" t="n"/>
      <c r="D4205" s="21" t="n"/>
      <c r="E4205" s="21" t="n"/>
      <c r="F4205" s="21" t="n"/>
      <c r="G4205" s="21" t="n"/>
      <c r="H4205" s="21" t="n"/>
      <c r="I4205" s="21" t="n"/>
      <c r="J4205" s="21" t="n"/>
      <c r="K4205" s="21" t="n"/>
      <c r="L4205" s="21" t="n"/>
      <c r="M4205" s="21" t="n"/>
      <c r="N4205" s="21" t="n"/>
    </row>
    <row r="4206" ht="14.25" customHeight="1" s="474">
      <c r="A4206" s="603" t="n"/>
      <c r="B4206" s="21" t="n"/>
      <c r="C4206" s="21" t="n"/>
      <c r="D4206" s="21" t="n"/>
      <c r="E4206" s="21" t="n"/>
      <c r="F4206" s="21" t="n"/>
      <c r="G4206" s="21" t="n"/>
      <c r="H4206" s="21" t="n"/>
      <c r="I4206" s="21" t="n"/>
      <c r="J4206" s="21" t="n"/>
      <c r="K4206" s="21" t="n"/>
      <c r="L4206" s="21" t="n"/>
      <c r="M4206" s="21" t="n"/>
      <c r="N4206" s="21" t="n"/>
    </row>
    <row r="4207" ht="14.25" customHeight="1" s="474">
      <c r="A4207" s="603" t="n"/>
      <c r="B4207" s="21" t="n"/>
      <c r="C4207" s="21" t="n"/>
      <c r="D4207" s="21" t="n"/>
      <c r="E4207" s="21" t="n"/>
      <c r="F4207" s="21" t="n"/>
      <c r="G4207" s="21" t="n"/>
      <c r="H4207" s="21" t="n"/>
      <c r="I4207" s="21" t="n"/>
      <c r="J4207" s="21" t="n"/>
      <c r="K4207" s="21" t="n"/>
      <c r="L4207" s="21" t="n"/>
      <c r="M4207" s="21" t="n"/>
      <c r="N4207" s="21" t="n"/>
    </row>
    <row r="4208" ht="14.25" customHeight="1" s="474">
      <c r="A4208" s="603" t="n"/>
      <c r="B4208" s="21" t="n"/>
      <c r="C4208" s="21" t="n"/>
      <c r="D4208" s="21" t="n"/>
      <c r="E4208" s="21" t="n"/>
      <c r="F4208" s="21" t="n"/>
      <c r="G4208" s="21" t="n"/>
      <c r="H4208" s="21" t="n"/>
      <c r="I4208" s="21" t="n"/>
      <c r="J4208" s="21" t="n"/>
      <c r="K4208" s="21" t="n"/>
      <c r="L4208" s="21" t="n"/>
      <c r="M4208" s="21" t="n"/>
      <c r="N4208" s="21" t="n"/>
    </row>
    <row r="4209" ht="14.25" customHeight="1" s="474">
      <c r="A4209" s="603" t="n"/>
      <c r="B4209" s="21" t="n"/>
      <c r="C4209" s="21" t="n"/>
      <c r="D4209" s="21" t="n"/>
      <c r="E4209" s="21" t="n"/>
      <c r="F4209" s="21" t="n"/>
      <c r="G4209" s="21" t="n"/>
      <c r="H4209" s="21" t="n"/>
      <c r="I4209" s="21" t="n"/>
      <c r="J4209" s="21" t="n"/>
      <c r="K4209" s="21" t="n"/>
      <c r="L4209" s="21" t="n"/>
      <c r="M4209" s="21" t="n"/>
      <c r="N4209" s="21" t="n"/>
    </row>
    <row r="4210" ht="14.25" customHeight="1" s="474">
      <c r="A4210" s="603" t="n"/>
      <c r="B4210" s="21" t="n"/>
      <c r="C4210" s="21" t="n"/>
      <c r="D4210" s="21" t="n"/>
      <c r="E4210" s="21" t="n"/>
      <c r="F4210" s="21" t="n"/>
      <c r="G4210" s="21" t="n"/>
      <c r="H4210" s="21" t="n"/>
      <c r="I4210" s="21" t="n"/>
      <c r="J4210" s="21" t="n"/>
      <c r="K4210" s="21" t="n"/>
      <c r="L4210" s="21" t="n"/>
      <c r="M4210" s="21" t="n"/>
      <c r="N4210" s="21" t="n"/>
    </row>
    <row r="4211" ht="14.25" customHeight="1" s="474">
      <c r="A4211" s="603" t="n"/>
      <c r="B4211" s="21" t="n"/>
      <c r="C4211" s="21" t="n"/>
      <c r="D4211" s="21" t="n"/>
      <c r="E4211" s="21" t="n"/>
      <c r="F4211" s="21" t="n"/>
      <c r="G4211" s="21" t="n"/>
      <c r="H4211" s="21" t="n"/>
      <c r="I4211" s="21" t="n"/>
      <c r="J4211" s="21" t="n"/>
      <c r="K4211" s="21" t="n"/>
      <c r="L4211" s="21" t="n"/>
      <c r="M4211" s="21" t="n"/>
      <c r="N4211" s="21" t="n"/>
    </row>
    <row r="4212" ht="14.25" customHeight="1" s="474">
      <c r="A4212" s="603" t="n"/>
      <c r="B4212" s="21" t="n"/>
      <c r="C4212" s="21" t="n"/>
      <c r="D4212" s="21" t="n"/>
      <c r="E4212" s="21" t="n"/>
      <c r="F4212" s="21" t="n"/>
      <c r="G4212" s="21" t="n"/>
      <c r="H4212" s="21" t="n"/>
      <c r="I4212" s="21" t="n"/>
      <c r="J4212" s="21" t="n"/>
      <c r="K4212" s="21" t="n"/>
      <c r="L4212" s="21" t="n"/>
      <c r="M4212" s="21" t="n"/>
      <c r="N4212" s="21" t="n"/>
    </row>
    <row r="4213" ht="14.25" customHeight="1" s="474">
      <c r="A4213" s="603" t="n"/>
      <c r="B4213" s="21" t="n"/>
      <c r="C4213" s="21" t="n"/>
      <c r="D4213" s="21" t="n"/>
      <c r="E4213" s="21" t="n"/>
      <c r="F4213" s="21" t="n"/>
      <c r="G4213" s="21" t="n"/>
      <c r="H4213" s="21" t="n"/>
      <c r="I4213" s="21" t="n"/>
      <c r="J4213" s="21" t="n"/>
      <c r="K4213" s="21" t="n"/>
      <c r="L4213" s="21" t="n"/>
      <c r="M4213" s="21" t="n"/>
      <c r="N4213" s="21" t="n"/>
    </row>
    <row r="4214" ht="14.25" customHeight="1" s="474">
      <c r="A4214" s="603" t="n"/>
      <c r="B4214" s="21" t="n"/>
      <c r="C4214" s="21" t="n"/>
      <c r="D4214" s="21" t="n"/>
      <c r="E4214" s="21" t="n"/>
      <c r="F4214" s="21" t="n"/>
      <c r="G4214" s="21" t="n"/>
      <c r="H4214" s="21" t="n"/>
      <c r="I4214" s="21" t="n"/>
      <c r="J4214" s="21" t="n"/>
      <c r="K4214" s="21" t="n"/>
      <c r="L4214" s="21" t="n"/>
      <c r="M4214" s="21" t="n"/>
      <c r="N4214" s="21" t="n"/>
    </row>
    <row r="4215" ht="14.25" customHeight="1" s="474">
      <c r="A4215" s="603" t="n"/>
      <c r="B4215" s="21" t="n"/>
      <c r="C4215" s="21" t="n"/>
      <c r="D4215" s="21" t="n"/>
      <c r="E4215" s="21" t="n"/>
      <c r="F4215" s="21" t="n"/>
      <c r="G4215" s="21" t="n"/>
      <c r="H4215" s="21" t="n"/>
      <c r="I4215" s="21" t="n"/>
      <c r="J4215" s="21" t="n"/>
      <c r="K4215" s="21" t="n"/>
      <c r="L4215" s="21" t="n"/>
      <c r="M4215" s="21" t="n"/>
      <c r="N4215" s="21" t="n"/>
    </row>
    <row r="4216" ht="14.25" customHeight="1" s="474">
      <c r="A4216" s="603" t="n"/>
      <c r="B4216" s="21" t="n"/>
      <c r="C4216" s="21" t="n"/>
      <c r="D4216" s="21" t="n"/>
      <c r="E4216" s="21" t="n"/>
      <c r="F4216" s="21" t="n"/>
      <c r="G4216" s="21" t="n"/>
      <c r="H4216" s="21" t="n"/>
      <c r="I4216" s="21" t="n"/>
      <c r="J4216" s="21" t="n"/>
      <c r="K4216" s="21" t="n"/>
      <c r="L4216" s="21" t="n"/>
      <c r="M4216" s="21" t="n"/>
      <c r="N4216" s="21" t="n"/>
    </row>
    <row r="4217" ht="14.25" customHeight="1" s="474">
      <c r="A4217" s="603" t="n"/>
      <c r="B4217" s="21" t="n"/>
      <c r="C4217" s="21" t="n"/>
      <c r="D4217" s="21" t="n"/>
      <c r="E4217" s="21" t="n"/>
      <c r="F4217" s="21" t="n"/>
      <c r="G4217" s="21" t="n"/>
      <c r="H4217" s="21" t="n"/>
      <c r="I4217" s="21" t="n"/>
      <c r="J4217" s="21" t="n"/>
      <c r="K4217" s="21" t="n"/>
      <c r="L4217" s="21" t="n"/>
      <c r="M4217" s="21" t="n"/>
      <c r="N4217" s="21" t="n"/>
    </row>
    <row r="4218" ht="14.25" customHeight="1" s="474">
      <c r="A4218" s="603" t="n"/>
      <c r="B4218" s="21" t="n"/>
      <c r="C4218" s="21" t="n"/>
      <c r="D4218" s="21" t="n"/>
      <c r="E4218" s="21" t="n"/>
      <c r="F4218" s="21" t="n"/>
      <c r="G4218" s="21" t="n"/>
      <c r="H4218" s="21" t="n"/>
      <c r="I4218" s="21" t="n"/>
      <c r="J4218" s="21" t="n"/>
      <c r="K4218" s="21" t="n"/>
      <c r="L4218" s="21" t="n"/>
      <c r="M4218" s="21" t="n"/>
      <c r="N4218" s="21" t="n"/>
    </row>
    <row r="4219" ht="14.25" customHeight="1" s="474">
      <c r="A4219" s="603" t="n"/>
      <c r="B4219" s="21" t="n"/>
      <c r="C4219" s="21" t="n"/>
      <c r="D4219" s="21" t="n"/>
      <c r="E4219" s="21" t="n"/>
      <c r="F4219" s="21" t="n"/>
      <c r="G4219" s="21" t="n"/>
      <c r="H4219" s="21" t="n"/>
      <c r="I4219" s="21" t="n"/>
      <c r="J4219" s="21" t="n"/>
      <c r="K4219" s="21" t="n"/>
      <c r="L4219" s="21" t="n"/>
      <c r="M4219" s="21" t="n"/>
      <c r="N4219" s="21" t="n"/>
    </row>
    <row r="4220" ht="14.25" customHeight="1" s="474">
      <c r="A4220" s="603" t="n"/>
      <c r="B4220" s="21" t="n"/>
      <c r="C4220" s="21" t="n"/>
      <c r="D4220" s="21" t="n"/>
      <c r="E4220" s="21" t="n"/>
      <c r="F4220" s="21" t="n"/>
      <c r="G4220" s="21" t="n"/>
      <c r="H4220" s="21" t="n"/>
      <c r="I4220" s="21" t="n"/>
      <c r="J4220" s="21" t="n"/>
      <c r="K4220" s="21" t="n"/>
      <c r="L4220" s="21" t="n"/>
      <c r="M4220" s="21" t="n"/>
      <c r="N4220" s="21" t="n"/>
    </row>
    <row r="4221" ht="14.25" customHeight="1" s="474">
      <c r="A4221" s="603" t="n"/>
      <c r="B4221" s="21" t="n"/>
      <c r="C4221" s="21" t="n"/>
      <c r="D4221" s="21" t="n"/>
      <c r="E4221" s="21" t="n"/>
      <c r="F4221" s="21" t="n"/>
      <c r="G4221" s="21" t="n"/>
      <c r="H4221" s="21" t="n"/>
      <c r="I4221" s="21" t="n"/>
      <c r="J4221" s="21" t="n"/>
      <c r="K4221" s="21" t="n"/>
      <c r="L4221" s="21" t="n"/>
      <c r="M4221" s="21" t="n"/>
      <c r="N4221" s="21" t="n"/>
    </row>
    <row r="4222" ht="14.25" customHeight="1" s="474">
      <c r="A4222" s="603" t="n"/>
      <c r="B4222" s="21" t="n"/>
      <c r="C4222" s="21" t="n"/>
      <c r="D4222" s="21" t="n"/>
      <c r="E4222" s="21" t="n"/>
      <c r="F4222" s="21" t="n"/>
      <c r="G4222" s="21" t="n"/>
      <c r="H4222" s="21" t="n"/>
      <c r="I4222" s="21" t="n"/>
      <c r="J4222" s="21" t="n"/>
      <c r="K4222" s="21" t="n"/>
      <c r="L4222" s="21" t="n"/>
      <c r="M4222" s="21" t="n"/>
      <c r="N4222" s="21" t="n"/>
    </row>
    <row r="4223" ht="14.25" customHeight="1" s="474">
      <c r="A4223" s="603" t="n"/>
      <c r="B4223" s="21" t="n"/>
      <c r="C4223" s="21" t="n"/>
      <c r="D4223" s="21" t="n"/>
      <c r="E4223" s="21" t="n"/>
      <c r="F4223" s="21" t="n"/>
      <c r="G4223" s="21" t="n"/>
      <c r="H4223" s="21" t="n"/>
      <c r="I4223" s="21" t="n"/>
      <c r="J4223" s="21" t="n"/>
      <c r="K4223" s="21" t="n"/>
      <c r="L4223" s="21" t="n"/>
      <c r="M4223" s="21" t="n"/>
      <c r="N4223" s="21" t="n"/>
    </row>
    <row r="4224" ht="14.25" customHeight="1" s="474">
      <c r="A4224" s="603" t="n"/>
      <c r="B4224" s="21" t="n"/>
      <c r="C4224" s="21" t="n"/>
      <c r="D4224" s="21" t="n"/>
      <c r="E4224" s="21" t="n"/>
      <c r="F4224" s="21" t="n"/>
      <c r="G4224" s="21" t="n"/>
      <c r="H4224" s="21" t="n"/>
      <c r="I4224" s="21" t="n"/>
      <c r="J4224" s="21" t="n"/>
      <c r="K4224" s="21" t="n"/>
      <c r="L4224" s="21" t="n"/>
      <c r="M4224" s="21" t="n"/>
      <c r="N4224" s="21" t="n"/>
    </row>
    <row r="4225" ht="14.25" customHeight="1" s="474">
      <c r="A4225" s="603" t="n"/>
      <c r="B4225" s="21" t="n"/>
      <c r="C4225" s="21" t="n"/>
      <c r="D4225" s="21" t="n"/>
      <c r="E4225" s="21" t="n"/>
      <c r="F4225" s="21" t="n"/>
      <c r="G4225" s="21" t="n"/>
      <c r="H4225" s="21" t="n"/>
      <c r="I4225" s="21" t="n"/>
      <c r="J4225" s="21" t="n"/>
      <c r="K4225" s="21" t="n"/>
      <c r="L4225" s="21" t="n"/>
      <c r="M4225" s="21" t="n"/>
      <c r="N4225" s="21" t="n"/>
    </row>
    <row r="4226" ht="14.25" customHeight="1" s="474">
      <c r="A4226" s="603" t="n"/>
      <c r="B4226" s="21" t="n"/>
      <c r="C4226" s="21" t="n"/>
      <c r="D4226" s="21" t="n"/>
      <c r="E4226" s="21" t="n"/>
      <c r="F4226" s="21" t="n"/>
      <c r="G4226" s="21" t="n"/>
      <c r="H4226" s="21" t="n"/>
      <c r="I4226" s="21" t="n"/>
      <c r="J4226" s="21" t="n"/>
      <c r="K4226" s="21" t="n"/>
      <c r="L4226" s="21" t="n"/>
      <c r="M4226" s="21" t="n"/>
      <c r="N4226" s="21" t="n"/>
    </row>
    <row r="4227" ht="14.25" customHeight="1" s="474">
      <c r="A4227" s="603" t="n"/>
      <c r="B4227" s="21" t="n"/>
      <c r="C4227" s="21" t="n"/>
      <c r="D4227" s="21" t="n"/>
      <c r="E4227" s="21" t="n"/>
      <c r="F4227" s="21" t="n"/>
      <c r="G4227" s="21" t="n"/>
      <c r="H4227" s="21" t="n"/>
      <c r="I4227" s="21" t="n"/>
      <c r="J4227" s="21" t="n"/>
      <c r="K4227" s="21" t="n"/>
      <c r="L4227" s="21" t="n"/>
      <c r="M4227" s="21" t="n"/>
      <c r="N4227" s="21" t="n"/>
    </row>
    <row r="4228" ht="14.25" customHeight="1" s="474">
      <c r="A4228" s="603" t="n"/>
      <c r="B4228" s="21" t="n"/>
      <c r="C4228" s="21" t="n"/>
      <c r="D4228" s="21" t="n"/>
      <c r="E4228" s="21" t="n"/>
      <c r="F4228" s="21" t="n"/>
      <c r="G4228" s="21" t="n"/>
      <c r="H4228" s="21" t="n"/>
      <c r="I4228" s="21" t="n"/>
      <c r="J4228" s="21" t="n"/>
      <c r="K4228" s="21" t="n"/>
      <c r="L4228" s="21" t="n"/>
      <c r="M4228" s="21" t="n"/>
      <c r="N4228" s="21" t="n"/>
    </row>
    <row r="4229" ht="14.25" customHeight="1" s="474">
      <c r="A4229" s="603" t="n"/>
      <c r="B4229" s="21" t="n"/>
      <c r="C4229" s="21" t="n"/>
      <c r="D4229" s="21" t="n"/>
      <c r="E4229" s="21" t="n"/>
      <c r="F4229" s="21" t="n"/>
      <c r="G4229" s="21" t="n"/>
      <c r="H4229" s="21" t="n"/>
      <c r="I4229" s="21" t="n"/>
      <c r="J4229" s="21" t="n"/>
      <c r="K4229" s="21" t="n"/>
      <c r="L4229" s="21" t="n"/>
      <c r="M4229" s="21" t="n"/>
      <c r="N4229" s="21" t="n"/>
    </row>
    <row r="4230" ht="14.25" customHeight="1" s="474">
      <c r="A4230" s="603" t="n"/>
      <c r="B4230" s="21" t="n"/>
      <c r="C4230" s="21" t="n"/>
      <c r="D4230" s="21" t="n"/>
      <c r="E4230" s="21" t="n"/>
      <c r="F4230" s="21" t="n"/>
      <c r="G4230" s="21" t="n"/>
      <c r="H4230" s="21" t="n"/>
      <c r="I4230" s="21" t="n"/>
      <c r="J4230" s="21" t="n"/>
      <c r="K4230" s="21" t="n"/>
      <c r="L4230" s="21" t="n"/>
      <c r="M4230" s="21" t="n"/>
      <c r="N4230" s="21" t="n"/>
    </row>
    <row r="4231" ht="14.25" customHeight="1" s="474">
      <c r="A4231" s="603" t="n"/>
      <c r="B4231" s="21" t="n"/>
      <c r="C4231" s="21" t="n"/>
      <c r="D4231" s="21" t="n"/>
      <c r="E4231" s="21" t="n"/>
      <c r="F4231" s="21" t="n"/>
      <c r="G4231" s="21" t="n"/>
      <c r="H4231" s="21" t="n"/>
      <c r="I4231" s="21" t="n"/>
      <c r="J4231" s="21" t="n"/>
      <c r="K4231" s="21" t="n"/>
      <c r="L4231" s="21" t="n"/>
      <c r="M4231" s="21" t="n"/>
      <c r="N4231" s="21" t="n"/>
    </row>
    <row r="4232" ht="14.25" customHeight="1" s="474">
      <c r="A4232" s="603" t="n"/>
      <c r="B4232" s="21" t="n"/>
      <c r="C4232" s="21" t="n"/>
      <c r="D4232" s="21" t="n"/>
      <c r="E4232" s="21" t="n"/>
      <c r="F4232" s="21" t="n"/>
      <c r="G4232" s="21" t="n"/>
      <c r="H4232" s="21" t="n"/>
      <c r="I4232" s="21" t="n"/>
      <c r="J4232" s="21" t="n"/>
      <c r="K4232" s="21" t="n"/>
      <c r="L4232" s="21" t="n"/>
      <c r="M4232" s="21" t="n"/>
      <c r="N4232" s="21" t="n"/>
    </row>
    <row r="4233" ht="14.25" customHeight="1" s="474">
      <c r="A4233" s="603" t="n"/>
      <c r="B4233" s="21" t="n"/>
      <c r="C4233" s="21" t="n"/>
      <c r="D4233" s="21" t="n"/>
      <c r="E4233" s="21" t="n"/>
      <c r="F4233" s="21" t="n"/>
      <c r="G4233" s="21" t="n"/>
      <c r="H4233" s="21" t="n"/>
      <c r="I4233" s="21" t="n"/>
      <c r="J4233" s="21" t="n"/>
      <c r="K4233" s="21" t="n"/>
      <c r="L4233" s="21" t="n"/>
      <c r="M4233" s="21" t="n"/>
      <c r="N4233" s="21" t="n"/>
    </row>
    <row r="4234" ht="14.25" customHeight="1" s="474">
      <c r="A4234" s="603" t="n"/>
      <c r="B4234" s="21" t="n"/>
      <c r="C4234" s="21" t="n"/>
      <c r="D4234" s="21" t="n"/>
      <c r="E4234" s="21" t="n"/>
      <c r="F4234" s="21" t="n"/>
      <c r="G4234" s="21" t="n"/>
      <c r="H4234" s="21" t="n"/>
      <c r="I4234" s="21" t="n"/>
      <c r="J4234" s="21" t="n"/>
      <c r="K4234" s="21" t="n"/>
      <c r="L4234" s="21" t="n"/>
      <c r="M4234" s="21" t="n"/>
      <c r="N4234" s="21" t="n"/>
    </row>
    <row r="4235" ht="14.25" customHeight="1" s="474">
      <c r="A4235" s="603" t="n"/>
      <c r="B4235" s="21" t="n"/>
      <c r="C4235" s="21" t="n"/>
      <c r="D4235" s="21" t="n"/>
      <c r="E4235" s="21" t="n"/>
      <c r="F4235" s="21" t="n"/>
      <c r="G4235" s="21" t="n"/>
      <c r="H4235" s="21" t="n"/>
      <c r="I4235" s="21" t="n"/>
      <c r="J4235" s="21" t="n"/>
      <c r="K4235" s="21" t="n"/>
      <c r="L4235" s="21" t="n"/>
      <c r="M4235" s="21" t="n"/>
      <c r="N4235" s="21" t="n"/>
    </row>
    <row r="4236" ht="14.25" customHeight="1" s="474">
      <c r="A4236" s="603" t="n"/>
      <c r="B4236" s="21" t="n"/>
      <c r="C4236" s="21" t="n"/>
      <c r="D4236" s="21" t="n"/>
      <c r="E4236" s="21" t="n"/>
      <c r="F4236" s="21" t="n"/>
      <c r="G4236" s="21" t="n"/>
      <c r="H4236" s="21" t="n"/>
      <c r="I4236" s="21" t="n"/>
      <c r="J4236" s="21" t="n"/>
      <c r="K4236" s="21" t="n"/>
      <c r="L4236" s="21" t="n"/>
      <c r="M4236" s="21" t="n"/>
      <c r="N4236" s="21" t="n"/>
    </row>
    <row r="4237" ht="14.25" customHeight="1" s="474">
      <c r="A4237" s="603" t="n"/>
      <c r="B4237" s="21" t="n"/>
      <c r="C4237" s="21" t="n"/>
      <c r="D4237" s="21" t="n"/>
      <c r="E4237" s="21" t="n"/>
      <c r="F4237" s="21" t="n"/>
      <c r="G4237" s="21" t="n"/>
      <c r="H4237" s="21" t="n"/>
      <c r="I4237" s="21" t="n"/>
      <c r="J4237" s="21" t="n"/>
      <c r="K4237" s="21" t="n"/>
      <c r="L4237" s="21" t="n"/>
      <c r="M4237" s="21" t="n"/>
      <c r="N4237" s="21" t="n"/>
    </row>
    <row r="4238" ht="14.25" customHeight="1" s="474">
      <c r="A4238" s="603" t="n"/>
      <c r="B4238" s="21" t="n"/>
      <c r="C4238" s="21" t="n"/>
      <c r="D4238" s="21" t="n"/>
      <c r="E4238" s="21" t="n"/>
      <c r="F4238" s="21" t="n"/>
      <c r="G4238" s="21" t="n"/>
      <c r="H4238" s="21" t="n"/>
      <c r="I4238" s="21" t="n"/>
      <c r="J4238" s="21" t="n"/>
      <c r="K4238" s="21" t="n"/>
      <c r="L4238" s="21" t="n"/>
      <c r="M4238" s="21" t="n"/>
      <c r="N4238" s="21" t="n"/>
    </row>
    <row r="4239" ht="14.25" customHeight="1" s="474">
      <c r="A4239" s="603" t="n"/>
      <c r="B4239" s="21" t="n"/>
      <c r="C4239" s="21" t="n"/>
      <c r="D4239" s="21" t="n"/>
      <c r="E4239" s="21" t="n"/>
      <c r="F4239" s="21" t="n"/>
      <c r="G4239" s="21" t="n"/>
      <c r="H4239" s="21" t="n"/>
      <c r="I4239" s="21" t="n"/>
      <c r="J4239" s="21" t="n"/>
      <c r="K4239" s="21" t="n"/>
      <c r="L4239" s="21" t="n"/>
      <c r="M4239" s="21" t="n"/>
      <c r="N4239" s="21" t="n"/>
    </row>
    <row r="4240" ht="14.25" customHeight="1" s="474">
      <c r="A4240" s="603" t="n"/>
      <c r="B4240" s="21" t="n"/>
      <c r="C4240" s="21" t="n"/>
      <c r="D4240" s="21" t="n"/>
      <c r="E4240" s="21" t="n"/>
      <c r="F4240" s="21" t="n"/>
      <c r="G4240" s="21" t="n"/>
      <c r="H4240" s="21" t="n"/>
      <c r="I4240" s="21" t="n"/>
      <c r="J4240" s="21" t="n"/>
      <c r="K4240" s="21" t="n"/>
      <c r="L4240" s="21" t="n"/>
      <c r="M4240" s="21" t="n"/>
      <c r="N4240" s="21" t="n"/>
    </row>
    <row r="4241" ht="14.25" customHeight="1" s="474">
      <c r="A4241" s="603" t="n"/>
      <c r="B4241" s="21" t="n"/>
      <c r="C4241" s="21" t="n"/>
      <c r="D4241" s="21" t="n"/>
      <c r="E4241" s="21" t="n"/>
      <c r="F4241" s="21" t="n"/>
      <c r="G4241" s="21" t="n"/>
      <c r="H4241" s="21" t="n"/>
      <c r="I4241" s="21" t="n"/>
      <c r="J4241" s="21" t="n"/>
      <c r="K4241" s="21" t="n"/>
      <c r="L4241" s="21" t="n"/>
      <c r="M4241" s="21" t="n"/>
      <c r="N4241" s="21" t="n"/>
    </row>
    <row r="4242" ht="14.25" customHeight="1" s="474">
      <c r="A4242" s="603" t="n"/>
      <c r="B4242" s="21" t="n"/>
      <c r="C4242" s="21" t="n"/>
      <c r="D4242" s="21" t="n"/>
      <c r="E4242" s="21" t="n"/>
      <c r="F4242" s="21" t="n"/>
      <c r="G4242" s="21" t="n"/>
      <c r="H4242" s="21" t="n"/>
      <c r="I4242" s="21" t="n"/>
      <c r="J4242" s="21" t="n"/>
      <c r="K4242" s="21" t="n"/>
      <c r="L4242" s="21" t="n"/>
      <c r="M4242" s="21" t="n"/>
      <c r="N4242" s="21" t="n"/>
    </row>
    <row r="4243" ht="14.25" customHeight="1" s="474">
      <c r="A4243" s="603" t="n"/>
      <c r="B4243" s="21" t="n"/>
      <c r="C4243" s="21" t="n"/>
      <c r="D4243" s="21" t="n"/>
      <c r="E4243" s="21" t="n"/>
      <c r="F4243" s="21" t="n"/>
      <c r="G4243" s="21" t="n"/>
      <c r="H4243" s="21" t="n"/>
      <c r="I4243" s="21" t="n"/>
      <c r="J4243" s="21" t="n"/>
      <c r="K4243" s="21" t="n"/>
      <c r="L4243" s="21" t="n"/>
      <c r="M4243" s="21" t="n"/>
      <c r="N4243" s="21" t="n"/>
    </row>
    <row r="4244" ht="14.25" customHeight="1" s="474">
      <c r="A4244" s="603" t="n"/>
      <c r="B4244" s="21" t="n"/>
      <c r="C4244" s="21" t="n"/>
      <c r="D4244" s="21" t="n"/>
      <c r="E4244" s="21" t="n"/>
      <c r="F4244" s="21" t="n"/>
      <c r="G4244" s="21" t="n"/>
      <c r="H4244" s="21" t="n"/>
      <c r="I4244" s="21" t="n"/>
      <c r="J4244" s="21" t="n"/>
      <c r="K4244" s="21" t="n"/>
      <c r="L4244" s="21" t="n"/>
      <c r="M4244" s="21" t="n"/>
      <c r="N4244" s="21" t="n"/>
    </row>
    <row r="4245" ht="14.25" customHeight="1" s="474">
      <c r="A4245" s="603" t="n"/>
      <c r="B4245" s="21" t="n"/>
      <c r="C4245" s="21" t="n"/>
      <c r="D4245" s="21" t="n"/>
      <c r="E4245" s="21" t="n"/>
      <c r="F4245" s="21" t="n"/>
      <c r="G4245" s="21" t="n"/>
      <c r="H4245" s="21" t="n"/>
      <c r="I4245" s="21" t="n"/>
      <c r="J4245" s="21" t="n"/>
      <c r="K4245" s="21" t="n"/>
      <c r="L4245" s="21" t="n"/>
      <c r="M4245" s="21" t="n"/>
      <c r="N4245" s="21" t="n"/>
    </row>
    <row r="4246" ht="14.25" customHeight="1" s="474">
      <c r="A4246" s="603" t="n"/>
      <c r="B4246" s="21" t="n"/>
      <c r="C4246" s="21" t="n"/>
      <c r="D4246" s="21" t="n"/>
      <c r="E4246" s="21" t="n"/>
      <c r="F4246" s="21" t="n"/>
      <c r="G4246" s="21" t="n"/>
      <c r="H4246" s="21" t="n"/>
      <c r="I4246" s="21" t="n"/>
      <c r="J4246" s="21" t="n"/>
      <c r="K4246" s="21" t="n"/>
      <c r="L4246" s="21" t="n"/>
      <c r="M4246" s="21" t="n"/>
      <c r="N4246" s="21" t="n"/>
    </row>
    <row r="4247" ht="14.25" customHeight="1" s="474">
      <c r="A4247" s="603" t="n"/>
      <c r="B4247" s="21" t="n"/>
      <c r="C4247" s="21" t="n"/>
      <c r="D4247" s="21" t="n"/>
      <c r="E4247" s="21" t="n"/>
      <c r="F4247" s="21" t="n"/>
      <c r="G4247" s="21" t="n"/>
      <c r="H4247" s="21" t="n"/>
      <c r="I4247" s="21" t="n"/>
      <c r="J4247" s="21" t="n"/>
      <c r="K4247" s="21" t="n"/>
      <c r="L4247" s="21" t="n"/>
      <c r="M4247" s="21" t="n"/>
      <c r="N4247" s="21" t="n"/>
    </row>
    <row r="4248" ht="14.25" customHeight="1" s="474">
      <c r="A4248" s="603" t="n"/>
      <c r="B4248" s="21" t="n"/>
      <c r="C4248" s="21" t="n"/>
      <c r="D4248" s="21" t="n"/>
      <c r="E4248" s="21" t="n"/>
      <c r="F4248" s="21" t="n"/>
      <c r="G4248" s="21" t="n"/>
      <c r="H4248" s="21" t="n"/>
      <c r="I4248" s="21" t="n"/>
      <c r="J4248" s="21" t="n"/>
      <c r="K4248" s="21" t="n"/>
      <c r="L4248" s="21" t="n"/>
      <c r="M4248" s="21" t="n"/>
      <c r="N4248" s="21" t="n"/>
    </row>
    <row r="4249" ht="14.25" customHeight="1" s="474">
      <c r="A4249" s="603" t="n"/>
      <c r="B4249" s="21" t="n"/>
      <c r="C4249" s="21" t="n"/>
      <c r="D4249" s="21" t="n"/>
      <c r="E4249" s="21" t="n"/>
      <c r="F4249" s="21" t="n"/>
      <c r="G4249" s="21" t="n"/>
      <c r="H4249" s="21" t="n"/>
      <c r="I4249" s="21" t="n"/>
      <c r="J4249" s="21" t="n"/>
      <c r="K4249" s="21" t="n"/>
      <c r="L4249" s="21" t="n"/>
      <c r="M4249" s="21" t="n"/>
      <c r="N4249" s="21" t="n"/>
    </row>
    <row r="4250" ht="14.25" customHeight="1" s="474">
      <c r="A4250" s="603" t="n"/>
      <c r="B4250" s="21" t="n"/>
      <c r="C4250" s="21" t="n"/>
      <c r="D4250" s="21" t="n"/>
      <c r="E4250" s="21" t="n"/>
      <c r="F4250" s="21" t="n"/>
      <c r="G4250" s="21" t="n"/>
      <c r="H4250" s="21" t="n"/>
      <c r="I4250" s="21" t="n"/>
      <c r="J4250" s="21" t="n"/>
      <c r="K4250" s="21" t="n"/>
      <c r="L4250" s="21" t="n"/>
      <c r="M4250" s="21" t="n"/>
      <c r="N4250" s="21" t="n"/>
    </row>
    <row r="4251" ht="14.25" customHeight="1" s="474">
      <c r="A4251" s="603" t="n"/>
      <c r="B4251" s="21" t="n"/>
      <c r="C4251" s="21" t="n"/>
      <c r="D4251" s="21" t="n"/>
      <c r="E4251" s="21" t="n"/>
      <c r="F4251" s="21" t="n"/>
      <c r="G4251" s="21" t="n"/>
      <c r="H4251" s="21" t="n"/>
      <c r="I4251" s="21" t="n"/>
      <c r="J4251" s="21" t="n"/>
      <c r="K4251" s="21" t="n"/>
      <c r="L4251" s="21" t="n"/>
      <c r="M4251" s="21" t="n"/>
      <c r="N4251" s="21" t="n"/>
    </row>
    <row r="4252" ht="14.25" customHeight="1" s="474">
      <c r="A4252" s="603" t="n"/>
      <c r="B4252" s="21" t="n"/>
      <c r="C4252" s="21" t="n"/>
      <c r="D4252" s="21" t="n"/>
      <c r="E4252" s="21" t="n"/>
      <c r="F4252" s="21" t="n"/>
      <c r="G4252" s="21" t="n"/>
      <c r="H4252" s="21" t="n"/>
      <c r="I4252" s="21" t="n"/>
      <c r="J4252" s="21" t="n"/>
      <c r="K4252" s="21" t="n"/>
      <c r="L4252" s="21" t="n"/>
      <c r="M4252" s="21" t="n"/>
      <c r="N4252" s="21" t="n"/>
    </row>
    <row r="4253" ht="14.25" customHeight="1" s="474">
      <c r="A4253" s="603" t="n"/>
      <c r="B4253" s="21" t="n"/>
      <c r="C4253" s="21" t="n"/>
      <c r="D4253" s="21" t="n"/>
      <c r="E4253" s="21" t="n"/>
      <c r="F4253" s="21" t="n"/>
      <c r="G4253" s="21" t="n"/>
      <c r="H4253" s="21" t="n"/>
      <c r="I4253" s="21" t="n"/>
      <c r="J4253" s="21" t="n"/>
      <c r="K4253" s="21" t="n"/>
      <c r="L4253" s="21" t="n"/>
      <c r="M4253" s="21" t="n"/>
      <c r="N4253" s="21" t="n"/>
    </row>
    <row r="4254" ht="14.25" customHeight="1" s="474">
      <c r="A4254" s="603" t="n"/>
      <c r="B4254" s="21" t="n"/>
      <c r="C4254" s="21" t="n"/>
      <c r="D4254" s="21" t="n"/>
      <c r="E4254" s="21" t="n"/>
      <c r="F4254" s="21" t="n"/>
      <c r="G4254" s="21" t="n"/>
      <c r="H4254" s="21" t="n"/>
      <c r="I4254" s="21" t="n"/>
      <c r="J4254" s="21" t="n"/>
      <c r="K4254" s="21" t="n"/>
      <c r="L4254" s="21" t="n"/>
      <c r="M4254" s="21" t="n"/>
      <c r="N4254" s="21" t="n"/>
    </row>
    <row r="4255" ht="14.25" customHeight="1" s="474">
      <c r="A4255" s="603" t="n"/>
      <c r="B4255" s="21" t="n"/>
      <c r="C4255" s="21" t="n"/>
      <c r="D4255" s="21" t="n"/>
      <c r="E4255" s="21" t="n"/>
      <c r="F4255" s="21" t="n"/>
      <c r="G4255" s="21" t="n"/>
      <c r="H4255" s="21" t="n"/>
      <c r="I4255" s="21" t="n"/>
      <c r="J4255" s="21" t="n"/>
      <c r="K4255" s="21" t="n"/>
      <c r="L4255" s="21" t="n"/>
      <c r="M4255" s="21" t="n"/>
      <c r="N4255" s="21" t="n"/>
    </row>
    <row r="4256" ht="14.25" customHeight="1" s="474">
      <c r="A4256" s="603" t="n"/>
      <c r="B4256" s="21" t="n"/>
      <c r="C4256" s="21" t="n"/>
      <c r="D4256" s="21" t="n"/>
      <c r="E4256" s="21" t="n"/>
      <c r="F4256" s="21" t="n"/>
      <c r="G4256" s="21" t="n"/>
      <c r="H4256" s="21" t="n"/>
      <c r="I4256" s="21" t="n"/>
      <c r="J4256" s="21" t="n"/>
      <c r="K4256" s="21" t="n"/>
      <c r="L4256" s="21" t="n"/>
      <c r="M4256" s="21" t="n"/>
      <c r="N4256" s="21" t="n"/>
    </row>
    <row r="4257" ht="14.25" customHeight="1" s="474">
      <c r="A4257" s="603" t="n"/>
      <c r="B4257" s="21" t="n"/>
      <c r="C4257" s="21" t="n"/>
      <c r="D4257" s="21" t="n"/>
      <c r="E4257" s="21" t="n"/>
      <c r="F4257" s="21" t="n"/>
      <c r="G4257" s="21" t="n"/>
      <c r="H4257" s="21" t="n"/>
      <c r="I4257" s="21" t="n"/>
      <c r="J4257" s="21" t="n"/>
      <c r="K4257" s="21" t="n"/>
      <c r="L4257" s="21" t="n"/>
      <c r="M4257" s="21" t="n"/>
      <c r="N4257" s="21" t="n"/>
    </row>
    <row r="4258" ht="14.25" customHeight="1" s="474">
      <c r="A4258" s="603" t="n"/>
      <c r="B4258" s="21" t="n"/>
      <c r="C4258" s="21" t="n"/>
      <c r="D4258" s="21" t="n"/>
      <c r="E4258" s="21" t="n"/>
      <c r="F4258" s="21" t="n"/>
      <c r="G4258" s="21" t="n"/>
      <c r="H4258" s="21" t="n"/>
      <c r="I4258" s="21" t="n"/>
      <c r="J4258" s="21" t="n"/>
      <c r="K4258" s="21" t="n"/>
      <c r="L4258" s="21" t="n"/>
      <c r="M4258" s="21" t="n"/>
      <c r="N4258" s="21" t="n"/>
    </row>
    <row r="4259" ht="14.25" customHeight="1" s="474">
      <c r="A4259" s="603" t="n"/>
      <c r="B4259" s="21" t="n"/>
      <c r="C4259" s="21" t="n"/>
      <c r="D4259" s="21" t="n"/>
      <c r="E4259" s="21" t="n"/>
      <c r="F4259" s="21" t="n"/>
      <c r="G4259" s="21" t="n"/>
      <c r="H4259" s="21" t="n"/>
      <c r="I4259" s="21" t="n"/>
      <c r="J4259" s="21" t="n"/>
      <c r="K4259" s="21" t="n"/>
      <c r="L4259" s="21" t="n"/>
      <c r="M4259" s="21" t="n"/>
      <c r="N4259" s="21" t="n"/>
    </row>
    <row r="4260" ht="14.25" customHeight="1" s="474">
      <c r="A4260" s="603" t="n"/>
      <c r="B4260" s="21" t="n"/>
      <c r="C4260" s="21" t="n"/>
      <c r="D4260" s="21" t="n"/>
      <c r="E4260" s="21" t="n"/>
      <c r="F4260" s="21" t="n"/>
      <c r="G4260" s="21" t="n"/>
      <c r="H4260" s="21" t="n"/>
      <c r="I4260" s="21" t="n"/>
      <c r="J4260" s="21" t="n"/>
      <c r="K4260" s="21" t="n"/>
      <c r="L4260" s="21" t="n"/>
      <c r="M4260" s="21" t="n"/>
      <c r="N4260" s="21" t="n"/>
    </row>
    <row r="4261" ht="14.25" customHeight="1" s="474">
      <c r="A4261" s="603" t="n"/>
      <c r="B4261" s="21" t="n"/>
      <c r="C4261" s="21" t="n"/>
      <c r="D4261" s="21" t="n"/>
      <c r="E4261" s="21" t="n"/>
      <c r="F4261" s="21" t="n"/>
      <c r="G4261" s="21" t="n"/>
      <c r="H4261" s="21" t="n"/>
      <c r="I4261" s="21" t="n"/>
      <c r="J4261" s="21" t="n"/>
      <c r="K4261" s="21" t="n"/>
      <c r="L4261" s="21" t="n"/>
      <c r="M4261" s="21" t="n"/>
      <c r="N4261" s="21" t="n"/>
    </row>
    <row r="4262" ht="14.25" customHeight="1" s="474">
      <c r="A4262" s="603" t="n"/>
      <c r="B4262" s="21" t="n"/>
      <c r="C4262" s="21" t="n"/>
      <c r="D4262" s="21" t="n"/>
      <c r="E4262" s="21" t="n"/>
      <c r="F4262" s="21" t="n"/>
      <c r="G4262" s="21" t="n"/>
      <c r="H4262" s="21" t="n"/>
      <c r="I4262" s="21" t="n"/>
      <c r="J4262" s="21" t="n"/>
      <c r="K4262" s="21" t="n"/>
      <c r="L4262" s="21" t="n"/>
      <c r="M4262" s="21" t="n"/>
      <c r="N4262" s="21" t="n"/>
    </row>
    <row r="4263" ht="14.25" customHeight="1" s="474">
      <c r="A4263" s="603" t="n"/>
      <c r="B4263" s="21" t="n"/>
      <c r="C4263" s="21" t="n"/>
      <c r="D4263" s="21" t="n"/>
      <c r="E4263" s="21" t="n"/>
      <c r="F4263" s="21" t="n"/>
      <c r="G4263" s="21" t="n"/>
      <c r="H4263" s="21" t="n"/>
      <c r="I4263" s="21" t="n"/>
      <c r="J4263" s="21" t="n"/>
      <c r="K4263" s="21" t="n"/>
      <c r="L4263" s="21" t="n"/>
      <c r="M4263" s="21" t="n"/>
      <c r="N4263" s="21" t="n"/>
    </row>
    <row r="4264" ht="14.25" customHeight="1" s="474">
      <c r="A4264" s="603" t="n"/>
      <c r="B4264" s="21" t="n"/>
      <c r="C4264" s="21" t="n"/>
      <c r="D4264" s="21" t="n"/>
      <c r="E4264" s="21" t="n"/>
      <c r="F4264" s="21" t="n"/>
      <c r="G4264" s="21" t="n"/>
      <c r="H4264" s="21" t="n"/>
      <c r="I4264" s="21" t="n"/>
      <c r="J4264" s="21" t="n"/>
      <c r="K4264" s="21" t="n"/>
      <c r="L4264" s="21" t="n"/>
      <c r="M4264" s="21" t="n"/>
      <c r="N4264" s="21" t="n"/>
    </row>
    <row r="4265" ht="14.25" customHeight="1" s="474">
      <c r="A4265" s="603" t="n"/>
      <c r="B4265" s="21" t="n"/>
      <c r="C4265" s="21" t="n"/>
      <c r="D4265" s="21" t="n"/>
      <c r="E4265" s="21" t="n"/>
      <c r="F4265" s="21" t="n"/>
      <c r="G4265" s="21" t="n"/>
      <c r="H4265" s="21" t="n"/>
      <c r="I4265" s="21" t="n"/>
      <c r="J4265" s="21" t="n"/>
      <c r="K4265" s="21" t="n"/>
      <c r="L4265" s="21" t="n"/>
      <c r="M4265" s="21" t="n"/>
      <c r="N4265" s="21" t="n"/>
    </row>
    <row r="4266" ht="14.25" customHeight="1" s="474">
      <c r="A4266" s="603" t="n"/>
      <c r="B4266" s="21" t="n"/>
      <c r="C4266" s="21" t="n"/>
      <c r="D4266" s="21" t="n"/>
      <c r="E4266" s="21" t="n"/>
      <c r="F4266" s="21" t="n"/>
      <c r="G4266" s="21" t="n"/>
      <c r="H4266" s="21" t="n"/>
      <c r="I4266" s="21" t="n"/>
      <c r="J4266" s="21" t="n"/>
      <c r="K4266" s="21" t="n"/>
      <c r="L4266" s="21" t="n"/>
      <c r="M4266" s="21" t="n"/>
      <c r="N4266" s="21" t="n"/>
    </row>
    <row r="4267" ht="14.25" customHeight="1" s="474">
      <c r="A4267" s="603" t="n"/>
      <c r="B4267" s="21" t="n"/>
      <c r="C4267" s="21" t="n"/>
      <c r="D4267" s="21" t="n"/>
      <c r="E4267" s="21" t="n"/>
      <c r="F4267" s="21" t="n"/>
      <c r="G4267" s="21" t="n"/>
      <c r="H4267" s="21" t="n"/>
      <c r="I4267" s="21" t="n"/>
      <c r="J4267" s="21" t="n"/>
      <c r="K4267" s="21" t="n"/>
      <c r="L4267" s="21" t="n"/>
      <c r="M4267" s="21" t="n"/>
      <c r="N4267" s="21" t="n"/>
    </row>
    <row r="4268" ht="14.25" customHeight="1" s="474">
      <c r="A4268" s="603" t="n"/>
      <c r="B4268" s="21" t="n"/>
      <c r="C4268" s="21" t="n"/>
      <c r="D4268" s="21" t="n"/>
      <c r="E4268" s="21" t="n"/>
      <c r="F4268" s="21" t="n"/>
      <c r="G4268" s="21" t="n"/>
      <c r="H4268" s="21" t="n"/>
      <c r="I4268" s="21" t="n"/>
      <c r="J4268" s="21" t="n"/>
      <c r="K4268" s="21" t="n"/>
      <c r="L4268" s="21" t="n"/>
      <c r="M4268" s="21" t="n"/>
      <c r="N4268" s="21" t="n"/>
    </row>
    <row r="4269" ht="14.25" customHeight="1" s="474">
      <c r="A4269" s="603" t="n"/>
      <c r="B4269" s="21" t="n"/>
      <c r="C4269" s="21" t="n"/>
      <c r="D4269" s="21" t="n"/>
      <c r="E4269" s="21" t="n"/>
      <c r="F4269" s="21" t="n"/>
      <c r="G4269" s="21" t="n"/>
      <c r="H4269" s="21" t="n"/>
      <c r="I4269" s="21" t="n"/>
      <c r="J4269" s="21" t="n"/>
      <c r="K4269" s="21" t="n"/>
      <c r="L4269" s="21" t="n"/>
      <c r="M4269" s="21" t="n"/>
      <c r="N4269" s="21" t="n"/>
    </row>
    <row r="4270" ht="14.25" customHeight="1" s="474">
      <c r="A4270" s="603" t="n"/>
      <c r="B4270" s="21" t="n"/>
      <c r="C4270" s="21" t="n"/>
      <c r="D4270" s="21" t="n"/>
      <c r="E4270" s="21" t="n"/>
      <c r="F4270" s="21" t="n"/>
      <c r="G4270" s="21" t="n"/>
      <c r="H4270" s="21" t="n"/>
      <c r="I4270" s="21" t="n"/>
      <c r="J4270" s="21" t="n"/>
      <c r="K4270" s="21" t="n"/>
      <c r="L4270" s="21" t="n"/>
      <c r="M4270" s="21" t="n"/>
      <c r="N4270" s="21" t="n"/>
    </row>
    <row r="4271" ht="14.25" customHeight="1" s="474">
      <c r="A4271" s="603" t="n"/>
      <c r="B4271" s="21" t="n"/>
      <c r="C4271" s="21" t="n"/>
      <c r="D4271" s="21" t="n"/>
      <c r="E4271" s="21" t="n"/>
      <c r="F4271" s="21" t="n"/>
      <c r="G4271" s="21" t="n"/>
      <c r="H4271" s="21" t="n"/>
      <c r="I4271" s="21" t="n"/>
      <c r="J4271" s="21" t="n"/>
      <c r="K4271" s="21" t="n"/>
      <c r="L4271" s="21" t="n"/>
      <c r="M4271" s="21" t="n"/>
      <c r="N4271" s="21" t="n"/>
    </row>
    <row r="4272" ht="14.25" customHeight="1" s="474">
      <c r="A4272" s="603" t="n"/>
      <c r="B4272" s="21" t="n"/>
      <c r="C4272" s="21" t="n"/>
      <c r="D4272" s="21" t="n"/>
      <c r="E4272" s="21" t="n"/>
      <c r="F4272" s="21" t="n"/>
      <c r="G4272" s="21" t="n"/>
      <c r="H4272" s="21" t="n"/>
      <c r="I4272" s="21" t="n"/>
      <c r="J4272" s="21" t="n"/>
      <c r="K4272" s="21" t="n"/>
      <c r="L4272" s="21" t="n"/>
      <c r="M4272" s="21" t="n"/>
      <c r="N4272" s="21" t="n"/>
    </row>
    <row r="4273" ht="14.25" customHeight="1" s="474">
      <c r="A4273" s="603" t="n"/>
      <c r="B4273" s="21" t="n"/>
      <c r="C4273" s="21" t="n"/>
      <c r="D4273" s="21" t="n"/>
      <c r="E4273" s="21" t="n"/>
      <c r="F4273" s="21" t="n"/>
      <c r="G4273" s="21" t="n"/>
      <c r="H4273" s="21" t="n"/>
      <c r="I4273" s="21" t="n"/>
      <c r="J4273" s="21" t="n"/>
      <c r="K4273" s="21" t="n"/>
      <c r="L4273" s="21" t="n"/>
      <c r="M4273" s="21" t="n"/>
      <c r="N4273" s="21" t="n"/>
    </row>
    <row r="4274" ht="14.25" customHeight="1" s="474">
      <c r="A4274" s="603" t="n"/>
      <c r="B4274" s="21" t="n"/>
      <c r="C4274" s="21" t="n"/>
      <c r="D4274" s="21" t="n"/>
      <c r="E4274" s="21" t="n"/>
      <c r="F4274" s="21" t="n"/>
      <c r="G4274" s="21" t="n"/>
      <c r="H4274" s="21" t="n"/>
      <c r="I4274" s="21" t="n"/>
      <c r="J4274" s="21" t="n"/>
      <c r="K4274" s="21" t="n"/>
      <c r="L4274" s="21" t="n"/>
      <c r="M4274" s="21" t="n"/>
      <c r="N4274" s="21" t="n"/>
    </row>
    <row r="4275" ht="14.25" customHeight="1" s="474">
      <c r="A4275" s="603" t="n"/>
      <c r="B4275" s="21" t="n"/>
      <c r="C4275" s="21" t="n"/>
      <c r="D4275" s="21" t="n"/>
      <c r="E4275" s="21" t="n"/>
      <c r="F4275" s="21" t="n"/>
      <c r="G4275" s="21" t="n"/>
      <c r="H4275" s="21" t="n"/>
      <c r="I4275" s="21" t="n"/>
      <c r="J4275" s="21" t="n"/>
      <c r="K4275" s="21" t="n"/>
      <c r="L4275" s="21" t="n"/>
      <c r="M4275" s="21" t="n"/>
      <c r="N4275" s="21" t="n"/>
    </row>
    <row r="4276" ht="14.25" customHeight="1" s="474">
      <c r="A4276" s="603" t="n"/>
      <c r="B4276" s="21" t="n"/>
      <c r="C4276" s="21" t="n"/>
      <c r="D4276" s="21" t="n"/>
      <c r="E4276" s="21" t="n"/>
      <c r="F4276" s="21" t="n"/>
      <c r="G4276" s="21" t="n"/>
      <c r="H4276" s="21" t="n"/>
      <c r="I4276" s="21" t="n"/>
      <c r="J4276" s="21" t="n"/>
      <c r="K4276" s="21" t="n"/>
      <c r="L4276" s="21" t="n"/>
      <c r="M4276" s="21" t="n"/>
      <c r="N4276" s="21" t="n"/>
    </row>
    <row r="4277" ht="14.25" customHeight="1" s="474">
      <c r="A4277" s="603" t="n"/>
      <c r="B4277" s="21" t="n"/>
      <c r="C4277" s="21" t="n"/>
      <c r="D4277" s="21" t="n"/>
      <c r="E4277" s="21" t="n"/>
      <c r="F4277" s="21" t="n"/>
      <c r="G4277" s="21" t="n"/>
      <c r="H4277" s="21" t="n"/>
      <c r="I4277" s="21" t="n"/>
      <c r="J4277" s="21" t="n"/>
      <c r="K4277" s="21" t="n"/>
      <c r="L4277" s="21" t="n"/>
      <c r="M4277" s="21" t="n"/>
      <c r="N4277" s="21" t="n"/>
    </row>
    <row r="4278" ht="14.25" customHeight="1" s="474">
      <c r="A4278" s="603" t="n"/>
      <c r="B4278" s="21" t="n"/>
      <c r="C4278" s="21" t="n"/>
      <c r="D4278" s="21" t="n"/>
      <c r="E4278" s="21" t="n"/>
      <c r="F4278" s="21" t="n"/>
      <c r="G4278" s="21" t="n"/>
      <c r="H4278" s="21" t="n"/>
      <c r="I4278" s="21" t="n"/>
      <c r="J4278" s="21" t="n"/>
      <c r="K4278" s="21" t="n"/>
      <c r="L4278" s="21" t="n"/>
      <c r="M4278" s="21" t="n"/>
      <c r="N4278" s="21" t="n"/>
    </row>
    <row r="4279" ht="14.25" customHeight="1" s="474">
      <c r="A4279" s="603" t="n"/>
      <c r="B4279" s="21" t="n"/>
      <c r="C4279" s="21" t="n"/>
      <c r="D4279" s="21" t="n"/>
      <c r="E4279" s="21" t="n"/>
      <c r="F4279" s="21" t="n"/>
      <c r="G4279" s="21" t="n"/>
      <c r="H4279" s="21" t="n"/>
      <c r="I4279" s="21" t="n"/>
      <c r="J4279" s="21" t="n"/>
      <c r="K4279" s="21" t="n"/>
      <c r="L4279" s="21" t="n"/>
      <c r="M4279" s="21" t="n"/>
      <c r="N4279" s="21" t="n"/>
    </row>
    <row r="4280" ht="14.25" customHeight="1" s="474">
      <c r="A4280" s="603" t="n"/>
      <c r="B4280" s="21" t="n"/>
      <c r="C4280" s="21" t="n"/>
      <c r="D4280" s="21" t="n"/>
      <c r="E4280" s="21" t="n"/>
      <c r="F4280" s="21" t="n"/>
      <c r="G4280" s="21" t="n"/>
      <c r="H4280" s="21" t="n"/>
      <c r="I4280" s="21" t="n"/>
      <c r="J4280" s="21" t="n"/>
      <c r="K4280" s="21" t="n"/>
      <c r="L4280" s="21" t="n"/>
      <c r="M4280" s="21" t="n"/>
      <c r="N4280" s="21" t="n"/>
    </row>
    <row r="4281" ht="14.25" customHeight="1" s="474">
      <c r="A4281" s="603" t="n"/>
      <c r="B4281" s="21" t="n"/>
      <c r="C4281" s="21" t="n"/>
      <c r="D4281" s="21" t="n"/>
      <c r="E4281" s="21" t="n"/>
      <c r="F4281" s="21" t="n"/>
      <c r="G4281" s="21" t="n"/>
      <c r="H4281" s="21" t="n"/>
      <c r="I4281" s="21" t="n"/>
      <c r="J4281" s="21" t="n"/>
      <c r="K4281" s="21" t="n"/>
      <c r="L4281" s="21" t="n"/>
      <c r="M4281" s="21" t="n"/>
      <c r="N4281" s="21" t="n"/>
    </row>
    <row r="4282" ht="14.25" customHeight="1" s="474">
      <c r="A4282" s="603" t="n"/>
      <c r="B4282" s="21" t="n"/>
      <c r="C4282" s="21" t="n"/>
      <c r="D4282" s="21" t="n"/>
      <c r="E4282" s="21" t="n"/>
      <c r="F4282" s="21" t="n"/>
      <c r="G4282" s="21" t="n"/>
      <c r="H4282" s="21" t="n"/>
      <c r="I4282" s="21" t="n"/>
      <c r="J4282" s="21" t="n"/>
      <c r="K4282" s="21" t="n"/>
      <c r="L4282" s="21" t="n"/>
      <c r="M4282" s="21" t="n"/>
      <c r="N4282" s="21" t="n"/>
    </row>
    <row r="4283" ht="14.25" customHeight="1" s="474">
      <c r="A4283" s="603" t="n"/>
      <c r="B4283" s="21" t="n"/>
      <c r="C4283" s="21" t="n"/>
      <c r="D4283" s="21" t="n"/>
      <c r="E4283" s="21" t="n"/>
      <c r="F4283" s="21" t="n"/>
      <c r="G4283" s="21" t="n"/>
      <c r="H4283" s="21" t="n"/>
      <c r="I4283" s="21" t="n"/>
      <c r="J4283" s="21" t="n"/>
      <c r="K4283" s="21" t="n"/>
      <c r="L4283" s="21" t="n"/>
      <c r="M4283" s="21" t="n"/>
      <c r="N4283" s="21" t="n"/>
    </row>
    <row r="4284" ht="14.25" customHeight="1" s="474">
      <c r="A4284" s="603" t="n"/>
      <c r="B4284" s="21" t="n"/>
      <c r="C4284" s="21" t="n"/>
      <c r="D4284" s="21" t="n"/>
      <c r="E4284" s="21" t="n"/>
      <c r="F4284" s="21" t="n"/>
      <c r="G4284" s="21" t="n"/>
      <c r="H4284" s="21" t="n"/>
      <c r="I4284" s="21" t="n"/>
      <c r="J4284" s="21" t="n"/>
      <c r="K4284" s="21" t="n"/>
      <c r="L4284" s="21" t="n"/>
      <c r="M4284" s="21" t="n"/>
      <c r="N4284" s="21" t="n"/>
    </row>
    <row r="4285" ht="14.25" customHeight="1" s="474">
      <c r="A4285" s="603" t="n"/>
      <c r="B4285" s="21" t="n"/>
      <c r="C4285" s="21" t="n"/>
      <c r="D4285" s="21" t="n"/>
      <c r="E4285" s="21" t="n"/>
      <c r="F4285" s="21" t="n"/>
      <c r="G4285" s="21" t="n"/>
      <c r="H4285" s="21" t="n"/>
      <c r="I4285" s="21" t="n"/>
      <c r="J4285" s="21" t="n"/>
      <c r="K4285" s="21" t="n"/>
      <c r="L4285" s="21" t="n"/>
      <c r="M4285" s="21" t="n"/>
      <c r="N4285" s="21" t="n"/>
    </row>
    <row r="4286" ht="14.25" customHeight="1" s="474">
      <c r="A4286" s="603" t="n"/>
      <c r="B4286" s="21" t="n"/>
      <c r="C4286" s="21" t="n"/>
      <c r="D4286" s="21" t="n"/>
      <c r="E4286" s="21" t="n"/>
      <c r="F4286" s="21" t="n"/>
      <c r="G4286" s="21" t="n"/>
      <c r="H4286" s="21" t="n"/>
      <c r="I4286" s="21" t="n"/>
      <c r="J4286" s="21" t="n"/>
      <c r="K4286" s="21" t="n"/>
      <c r="L4286" s="21" t="n"/>
      <c r="M4286" s="21" t="n"/>
      <c r="N4286" s="21" t="n"/>
    </row>
    <row r="4287" ht="14.25" customHeight="1" s="474">
      <c r="A4287" s="603" t="n"/>
      <c r="B4287" s="21" t="n"/>
      <c r="C4287" s="21" t="n"/>
      <c r="D4287" s="21" t="n"/>
      <c r="E4287" s="21" t="n"/>
      <c r="F4287" s="21" t="n"/>
      <c r="G4287" s="21" t="n"/>
      <c r="H4287" s="21" t="n"/>
      <c r="I4287" s="21" t="n"/>
      <c r="J4287" s="21" t="n"/>
      <c r="K4287" s="21" t="n"/>
      <c r="L4287" s="21" t="n"/>
      <c r="M4287" s="21" t="n"/>
      <c r="N4287" s="21" t="n"/>
    </row>
    <row r="4288" ht="14.25" customHeight="1" s="474">
      <c r="A4288" s="603" t="n"/>
      <c r="B4288" s="21" t="n"/>
      <c r="C4288" s="21" t="n"/>
      <c r="D4288" s="21" t="n"/>
      <c r="E4288" s="21" t="n"/>
      <c r="F4288" s="21" t="n"/>
      <c r="G4288" s="21" t="n"/>
      <c r="H4288" s="21" t="n"/>
      <c r="I4288" s="21" t="n"/>
      <c r="J4288" s="21" t="n"/>
      <c r="K4288" s="21" t="n"/>
      <c r="L4288" s="21" t="n"/>
      <c r="M4288" s="21" t="n"/>
      <c r="N4288" s="21" t="n"/>
    </row>
    <row r="4289" ht="14.25" customHeight="1" s="474">
      <c r="A4289" s="603" t="n"/>
      <c r="B4289" s="21" t="n"/>
      <c r="C4289" s="21" t="n"/>
      <c r="D4289" s="21" t="n"/>
      <c r="E4289" s="21" t="n"/>
      <c r="F4289" s="21" t="n"/>
      <c r="G4289" s="21" t="n"/>
      <c r="H4289" s="21" t="n"/>
      <c r="I4289" s="21" t="n"/>
      <c r="J4289" s="21" t="n"/>
      <c r="K4289" s="21" t="n"/>
      <c r="L4289" s="21" t="n"/>
      <c r="M4289" s="21" t="n"/>
      <c r="N4289" s="21" t="n"/>
    </row>
    <row r="4290" ht="14.25" customHeight="1" s="474">
      <c r="A4290" s="603" t="n"/>
      <c r="B4290" s="21" t="n"/>
      <c r="C4290" s="21" t="n"/>
      <c r="D4290" s="21" t="n"/>
      <c r="E4290" s="21" t="n"/>
      <c r="F4290" s="21" t="n"/>
      <c r="G4290" s="21" t="n"/>
      <c r="H4290" s="21" t="n"/>
      <c r="I4290" s="21" t="n"/>
      <c r="J4290" s="21" t="n"/>
      <c r="K4290" s="21" t="n"/>
      <c r="L4290" s="21" t="n"/>
      <c r="M4290" s="21" t="n"/>
      <c r="N4290" s="21" t="n"/>
    </row>
    <row r="4291" ht="14.25" customHeight="1" s="474">
      <c r="A4291" s="603" t="n"/>
      <c r="B4291" s="21" t="n"/>
      <c r="C4291" s="21" t="n"/>
      <c r="D4291" s="21" t="n"/>
      <c r="E4291" s="21" t="n"/>
      <c r="F4291" s="21" t="n"/>
      <c r="G4291" s="21" t="n"/>
      <c r="H4291" s="21" t="n"/>
      <c r="I4291" s="21" t="n"/>
      <c r="J4291" s="21" t="n"/>
      <c r="K4291" s="21" t="n"/>
      <c r="L4291" s="21" t="n"/>
      <c r="M4291" s="21" t="n"/>
      <c r="N4291" s="21" t="n"/>
    </row>
    <row r="4292" ht="14.25" customHeight="1" s="474">
      <c r="A4292" s="603" t="n"/>
      <c r="B4292" s="21" t="n"/>
      <c r="C4292" s="21" t="n"/>
      <c r="D4292" s="21" t="n"/>
      <c r="E4292" s="21" t="n"/>
      <c r="F4292" s="21" t="n"/>
      <c r="G4292" s="21" t="n"/>
      <c r="H4292" s="21" t="n"/>
      <c r="I4292" s="21" t="n"/>
      <c r="J4292" s="21" t="n"/>
      <c r="K4292" s="21" t="n"/>
      <c r="L4292" s="21" t="n"/>
      <c r="M4292" s="21" t="n"/>
      <c r="N4292" s="21" t="n"/>
    </row>
    <row r="4293" ht="14.25" customHeight="1" s="474">
      <c r="A4293" s="603" t="n"/>
      <c r="B4293" s="21" t="n"/>
      <c r="C4293" s="21" t="n"/>
      <c r="D4293" s="21" t="n"/>
      <c r="E4293" s="21" t="n"/>
      <c r="F4293" s="21" t="n"/>
      <c r="G4293" s="21" t="n"/>
      <c r="H4293" s="21" t="n"/>
      <c r="I4293" s="21" t="n"/>
      <c r="J4293" s="21" t="n"/>
      <c r="K4293" s="21" t="n"/>
      <c r="L4293" s="21" t="n"/>
      <c r="M4293" s="21" t="n"/>
      <c r="N4293" s="21" t="n"/>
    </row>
    <row r="4294" ht="14.25" customHeight="1" s="474">
      <c r="A4294" s="603" t="n"/>
      <c r="B4294" s="21" t="n"/>
      <c r="C4294" s="21" t="n"/>
      <c r="D4294" s="21" t="n"/>
      <c r="E4294" s="21" t="n"/>
      <c r="F4294" s="21" t="n"/>
      <c r="G4294" s="21" t="n"/>
      <c r="H4294" s="21" t="n"/>
      <c r="I4294" s="21" t="n"/>
      <c r="J4294" s="21" t="n"/>
      <c r="K4294" s="21" t="n"/>
      <c r="L4294" s="21" t="n"/>
      <c r="M4294" s="21" t="n"/>
      <c r="N4294" s="21" t="n"/>
    </row>
    <row r="4295" ht="14.25" customHeight="1" s="474">
      <c r="A4295" s="603" t="n"/>
      <c r="B4295" s="21" t="n"/>
      <c r="C4295" s="21" t="n"/>
      <c r="D4295" s="21" t="n"/>
      <c r="E4295" s="21" t="n"/>
      <c r="F4295" s="21" t="n"/>
      <c r="G4295" s="21" t="n"/>
      <c r="H4295" s="21" t="n"/>
      <c r="I4295" s="21" t="n"/>
      <c r="J4295" s="21" t="n"/>
      <c r="K4295" s="21" t="n"/>
      <c r="L4295" s="21" t="n"/>
      <c r="M4295" s="21" t="n"/>
      <c r="N4295" s="21" t="n"/>
    </row>
    <row r="4296" ht="14.25" customHeight="1" s="474">
      <c r="A4296" s="603" t="n"/>
      <c r="B4296" s="21" t="n"/>
      <c r="C4296" s="21" t="n"/>
      <c r="D4296" s="21" t="n"/>
      <c r="E4296" s="21" t="n"/>
      <c r="F4296" s="21" t="n"/>
      <c r="G4296" s="21" t="n"/>
      <c r="H4296" s="21" t="n"/>
      <c r="I4296" s="21" t="n"/>
      <c r="J4296" s="21" t="n"/>
      <c r="K4296" s="21" t="n"/>
      <c r="L4296" s="21" t="n"/>
      <c r="M4296" s="21" t="n"/>
      <c r="N4296" s="21" t="n"/>
    </row>
    <row r="4297" ht="14.25" customHeight="1" s="474">
      <c r="A4297" s="603" t="n"/>
      <c r="B4297" s="21" t="n"/>
      <c r="C4297" s="21" t="n"/>
      <c r="D4297" s="21" t="n"/>
      <c r="E4297" s="21" t="n"/>
      <c r="F4297" s="21" t="n"/>
      <c r="G4297" s="21" t="n"/>
      <c r="H4297" s="21" t="n"/>
      <c r="I4297" s="21" t="n"/>
      <c r="J4297" s="21" t="n"/>
      <c r="K4297" s="21" t="n"/>
      <c r="L4297" s="21" t="n"/>
      <c r="M4297" s="21" t="n"/>
      <c r="N4297" s="21" t="n"/>
    </row>
    <row r="4298" ht="14.25" customHeight="1" s="474">
      <c r="A4298" s="603" t="n"/>
      <c r="B4298" s="21" t="n"/>
      <c r="C4298" s="21" t="n"/>
      <c r="D4298" s="21" t="n"/>
      <c r="E4298" s="21" t="n"/>
      <c r="F4298" s="21" t="n"/>
      <c r="G4298" s="21" t="n"/>
      <c r="H4298" s="21" t="n"/>
      <c r="I4298" s="21" t="n"/>
      <c r="J4298" s="21" t="n"/>
      <c r="K4298" s="21" t="n"/>
      <c r="L4298" s="21" t="n"/>
      <c r="M4298" s="21" t="n"/>
      <c r="N4298" s="21" t="n"/>
    </row>
    <row r="4299" ht="14.25" customHeight="1" s="474">
      <c r="A4299" s="603" t="n"/>
      <c r="B4299" s="21" t="n"/>
      <c r="C4299" s="21" t="n"/>
      <c r="D4299" s="21" t="n"/>
      <c r="E4299" s="21" t="n"/>
      <c r="F4299" s="21" t="n"/>
      <c r="G4299" s="21" t="n"/>
      <c r="H4299" s="21" t="n"/>
      <c r="I4299" s="21" t="n"/>
      <c r="J4299" s="21" t="n"/>
      <c r="K4299" s="21" t="n"/>
      <c r="L4299" s="21" t="n"/>
      <c r="M4299" s="21" t="n"/>
      <c r="N4299" s="21" t="n"/>
    </row>
    <row r="4300" ht="14.25" customHeight="1" s="474">
      <c r="A4300" s="603" t="n"/>
      <c r="B4300" s="21" t="n"/>
      <c r="C4300" s="21" t="n"/>
      <c r="D4300" s="21" t="n"/>
      <c r="E4300" s="21" t="n"/>
      <c r="F4300" s="21" t="n"/>
      <c r="G4300" s="21" t="n"/>
      <c r="H4300" s="21" t="n"/>
      <c r="I4300" s="21" t="n"/>
      <c r="J4300" s="21" t="n"/>
      <c r="K4300" s="21" t="n"/>
      <c r="L4300" s="21" t="n"/>
      <c r="M4300" s="21" t="n"/>
      <c r="N4300" s="21" t="n"/>
    </row>
    <row r="4301" ht="14.25" customHeight="1" s="474">
      <c r="A4301" s="603" t="n"/>
      <c r="B4301" s="21" t="n"/>
      <c r="C4301" s="21" t="n"/>
      <c r="D4301" s="21" t="n"/>
      <c r="E4301" s="21" t="n"/>
      <c r="F4301" s="21" t="n"/>
      <c r="G4301" s="21" t="n"/>
      <c r="H4301" s="21" t="n"/>
      <c r="I4301" s="21" t="n"/>
      <c r="J4301" s="21" t="n"/>
      <c r="K4301" s="21" t="n"/>
      <c r="L4301" s="21" t="n"/>
      <c r="M4301" s="21" t="n"/>
      <c r="N4301" s="21" t="n"/>
    </row>
    <row r="4302" ht="14.25" customHeight="1" s="474">
      <c r="A4302" s="603" t="n"/>
      <c r="B4302" s="21" t="n"/>
      <c r="C4302" s="21" t="n"/>
      <c r="D4302" s="21" t="n"/>
      <c r="E4302" s="21" t="n"/>
      <c r="F4302" s="21" t="n"/>
      <c r="G4302" s="21" t="n"/>
      <c r="H4302" s="21" t="n"/>
      <c r="I4302" s="21" t="n"/>
      <c r="J4302" s="21" t="n"/>
      <c r="K4302" s="21" t="n"/>
      <c r="L4302" s="21" t="n"/>
      <c r="M4302" s="21" t="n"/>
      <c r="N4302" s="21" t="n"/>
    </row>
    <row r="4303" ht="14.25" customHeight="1" s="474">
      <c r="A4303" s="603" t="n"/>
      <c r="B4303" s="21" t="n"/>
      <c r="C4303" s="21" t="n"/>
      <c r="D4303" s="21" t="n"/>
      <c r="E4303" s="21" t="n"/>
      <c r="F4303" s="21" t="n"/>
      <c r="G4303" s="21" t="n"/>
      <c r="H4303" s="21" t="n"/>
      <c r="I4303" s="21" t="n"/>
      <c r="J4303" s="21" t="n"/>
      <c r="K4303" s="21" t="n"/>
      <c r="L4303" s="21" t="n"/>
      <c r="M4303" s="21" t="n"/>
      <c r="N4303" s="21" t="n"/>
    </row>
    <row r="4304" ht="14.25" customHeight="1" s="474">
      <c r="A4304" s="603" t="n"/>
      <c r="B4304" s="21" t="n"/>
      <c r="C4304" s="21" t="n"/>
      <c r="D4304" s="21" t="n"/>
      <c r="E4304" s="21" t="n"/>
      <c r="F4304" s="21" t="n"/>
      <c r="G4304" s="21" t="n"/>
      <c r="H4304" s="21" t="n"/>
      <c r="I4304" s="21" t="n"/>
      <c r="J4304" s="21" t="n"/>
      <c r="K4304" s="21" t="n"/>
      <c r="L4304" s="21" t="n"/>
      <c r="M4304" s="21" t="n"/>
      <c r="N4304" s="21" t="n"/>
    </row>
    <row r="4305" ht="14.25" customHeight="1" s="474">
      <c r="A4305" s="603" t="n"/>
      <c r="B4305" s="21" t="n"/>
      <c r="C4305" s="21" t="n"/>
      <c r="D4305" s="21" t="n"/>
      <c r="E4305" s="21" t="n"/>
      <c r="F4305" s="21" t="n"/>
      <c r="G4305" s="21" t="n"/>
      <c r="H4305" s="21" t="n"/>
      <c r="I4305" s="21" t="n"/>
      <c r="J4305" s="21" t="n"/>
      <c r="K4305" s="21" t="n"/>
      <c r="L4305" s="21" t="n"/>
      <c r="M4305" s="21" t="n"/>
      <c r="N4305" s="21" t="n"/>
    </row>
    <row r="4306" ht="14.25" customHeight="1" s="474">
      <c r="A4306" s="603" t="n"/>
      <c r="B4306" s="21" t="n"/>
      <c r="C4306" s="21" t="n"/>
      <c r="D4306" s="21" t="n"/>
      <c r="E4306" s="21" t="n"/>
      <c r="F4306" s="21" t="n"/>
      <c r="G4306" s="21" t="n"/>
      <c r="H4306" s="21" t="n"/>
      <c r="I4306" s="21" t="n"/>
      <c r="J4306" s="21" t="n"/>
      <c r="K4306" s="21" t="n"/>
      <c r="L4306" s="21" t="n"/>
      <c r="M4306" s="21" t="n"/>
      <c r="N4306" s="21" t="n"/>
    </row>
    <row r="4307" ht="14.25" customHeight="1" s="474">
      <c r="A4307" s="603" t="n"/>
      <c r="B4307" s="21" t="n"/>
      <c r="C4307" s="21" t="n"/>
      <c r="D4307" s="21" t="n"/>
      <c r="E4307" s="21" t="n"/>
      <c r="F4307" s="21" t="n"/>
      <c r="G4307" s="21" t="n"/>
      <c r="H4307" s="21" t="n"/>
      <c r="I4307" s="21" t="n"/>
      <c r="J4307" s="21" t="n"/>
      <c r="K4307" s="21" t="n"/>
      <c r="L4307" s="21" t="n"/>
      <c r="M4307" s="21" t="n"/>
      <c r="N4307" s="21" t="n"/>
    </row>
    <row r="4308" ht="14.25" customHeight="1" s="474">
      <c r="A4308" s="603" t="n"/>
      <c r="B4308" s="21" t="n"/>
      <c r="C4308" s="21" t="n"/>
      <c r="D4308" s="21" t="n"/>
      <c r="E4308" s="21" t="n"/>
      <c r="F4308" s="21" t="n"/>
      <c r="G4308" s="21" t="n"/>
      <c r="H4308" s="21" t="n"/>
      <c r="I4308" s="21" t="n"/>
      <c r="J4308" s="21" t="n"/>
      <c r="K4308" s="21" t="n"/>
      <c r="L4308" s="21" t="n"/>
      <c r="M4308" s="21" t="n"/>
      <c r="N4308" s="21" t="n"/>
    </row>
    <row r="4309" ht="14.25" customHeight="1" s="474">
      <c r="A4309" s="603" t="n"/>
      <c r="B4309" s="21" t="n"/>
      <c r="C4309" s="21" t="n"/>
      <c r="D4309" s="21" t="n"/>
      <c r="E4309" s="21" t="n"/>
      <c r="F4309" s="21" t="n"/>
      <c r="G4309" s="21" t="n"/>
      <c r="H4309" s="21" t="n"/>
      <c r="I4309" s="21" t="n"/>
      <c r="J4309" s="21" t="n"/>
      <c r="K4309" s="21" t="n"/>
      <c r="L4309" s="21" t="n"/>
      <c r="M4309" s="21" t="n"/>
      <c r="N4309" s="21" t="n"/>
    </row>
    <row r="4310" ht="14.25" customHeight="1" s="474">
      <c r="A4310" s="603" t="n"/>
      <c r="B4310" s="21" t="n"/>
      <c r="C4310" s="21" t="n"/>
      <c r="D4310" s="21" t="n"/>
      <c r="E4310" s="21" t="n"/>
      <c r="F4310" s="21" t="n"/>
      <c r="G4310" s="21" t="n"/>
      <c r="H4310" s="21" t="n"/>
      <c r="I4310" s="21" t="n"/>
      <c r="J4310" s="21" t="n"/>
      <c r="K4310" s="21" t="n"/>
      <c r="L4310" s="21" t="n"/>
      <c r="M4310" s="21" t="n"/>
      <c r="N4310" s="21" t="n"/>
    </row>
    <row r="4311" ht="14.25" customHeight="1" s="474">
      <c r="A4311" s="603" t="n"/>
      <c r="B4311" s="21" t="n"/>
      <c r="C4311" s="21" t="n"/>
      <c r="D4311" s="21" t="n"/>
      <c r="E4311" s="21" t="n"/>
      <c r="F4311" s="21" t="n"/>
      <c r="G4311" s="21" t="n"/>
      <c r="H4311" s="21" t="n"/>
      <c r="I4311" s="21" t="n"/>
      <c r="J4311" s="21" t="n"/>
      <c r="K4311" s="21" t="n"/>
      <c r="L4311" s="21" t="n"/>
      <c r="M4311" s="21" t="n"/>
      <c r="N4311" s="21" t="n"/>
    </row>
    <row r="4312" ht="14.25" customHeight="1" s="474">
      <c r="A4312" s="603" t="n"/>
      <c r="B4312" s="21" t="n"/>
      <c r="C4312" s="21" t="n"/>
      <c r="D4312" s="21" t="n"/>
      <c r="E4312" s="21" t="n"/>
      <c r="F4312" s="21" t="n"/>
      <c r="G4312" s="21" t="n"/>
      <c r="H4312" s="21" t="n"/>
      <c r="I4312" s="21" t="n"/>
      <c r="J4312" s="21" t="n"/>
      <c r="K4312" s="21" t="n"/>
      <c r="L4312" s="21" t="n"/>
      <c r="M4312" s="21" t="n"/>
      <c r="N4312" s="21" t="n"/>
    </row>
    <row r="4313" ht="14.25" customHeight="1" s="474">
      <c r="A4313" s="603" t="n"/>
      <c r="B4313" s="21" t="n"/>
      <c r="C4313" s="21" t="n"/>
      <c r="D4313" s="21" t="n"/>
      <c r="E4313" s="21" t="n"/>
      <c r="F4313" s="21" t="n"/>
      <c r="G4313" s="21" t="n"/>
      <c r="H4313" s="21" t="n"/>
      <c r="I4313" s="21" t="n"/>
      <c r="J4313" s="21" t="n"/>
      <c r="K4313" s="21" t="n"/>
      <c r="L4313" s="21" t="n"/>
      <c r="M4313" s="21" t="n"/>
      <c r="N4313" s="21" t="n"/>
    </row>
    <row r="4314" ht="14.25" customHeight="1" s="474">
      <c r="A4314" s="603" t="n"/>
      <c r="B4314" s="21" t="n"/>
      <c r="C4314" s="21" t="n"/>
      <c r="D4314" s="21" t="n"/>
      <c r="E4314" s="21" t="n"/>
      <c r="F4314" s="21" t="n"/>
      <c r="G4314" s="21" t="n"/>
      <c r="H4314" s="21" t="n"/>
      <c r="I4314" s="21" t="n"/>
      <c r="J4314" s="21" t="n"/>
      <c r="K4314" s="21" t="n"/>
      <c r="L4314" s="21" t="n"/>
      <c r="M4314" s="21" t="n"/>
      <c r="N4314" s="21" t="n"/>
    </row>
    <row r="4315" ht="14.25" customHeight="1" s="474">
      <c r="A4315" s="603" t="n"/>
      <c r="B4315" s="21" t="n"/>
      <c r="C4315" s="21" t="n"/>
      <c r="D4315" s="21" t="n"/>
      <c r="E4315" s="21" t="n"/>
      <c r="F4315" s="21" t="n"/>
      <c r="G4315" s="21" t="n"/>
      <c r="H4315" s="21" t="n"/>
      <c r="I4315" s="21" t="n"/>
      <c r="J4315" s="21" t="n"/>
      <c r="K4315" s="21" t="n"/>
      <c r="L4315" s="21" t="n"/>
      <c r="M4315" s="21" t="n"/>
      <c r="N4315" s="21" t="n"/>
    </row>
    <row r="4316" ht="14.25" customHeight="1" s="474">
      <c r="A4316" s="603" t="n"/>
      <c r="B4316" s="21" t="n"/>
      <c r="C4316" s="21" t="n"/>
      <c r="D4316" s="21" t="n"/>
      <c r="E4316" s="21" t="n"/>
      <c r="F4316" s="21" t="n"/>
      <c r="G4316" s="21" t="n"/>
      <c r="H4316" s="21" t="n"/>
      <c r="I4316" s="21" t="n"/>
      <c r="J4316" s="21" t="n"/>
      <c r="K4316" s="21" t="n"/>
      <c r="L4316" s="21" t="n"/>
      <c r="M4316" s="21" t="n"/>
      <c r="N4316" s="21" t="n"/>
    </row>
    <row r="4317" ht="14.25" customHeight="1" s="474">
      <c r="A4317" s="603" t="n"/>
      <c r="B4317" s="21" t="n"/>
      <c r="C4317" s="21" t="n"/>
      <c r="D4317" s="21" t="n"/>
      <c r="E4317" s="21" t="n"/>
      <c r="F4317" s="21" t="n"/>
      <c r="G4317" s="21" t="n"/>
      <c r="H4317" s="21" t="n"/>
      <c r="I4317" s="21" t="n"/>
      <c r="J4317" s="21" t="n"/>
      <c r="K4317" s="21" t="n"/>
      <c r="L4317" s="21" t="n"/>
      <c r="M4317" s="21" t="n"/>
      <c r="N4317" s="21" t="n"/>
    </row>
    <row r="4318" ht="14.25" customHeight="1" s="474">
      <c r="A4318" s="603" t="n"/>
      <c r="B4318" s="21" t="n"/>
      <c r="C4318" s="21" t="n"/>
      <c r="D4318" s="21" t="n"/>
      <c r="E4318" s="21" t="n"/>
      <c r="F4318" s="21" t="n"/>
      <c r="G4318" s="21" t="n"/>
      <c r="H4318" s="21" t="n"/>
      <c r="I4318" s="21" t="n"/>
      <c r="J4318" s="21" t="n"/>
      <c r="K4318" s="21" t="n"/>
      <c r="L4318" s="21" t="n"/>
      <c r="M4318" s="21" t="n"/>
      <c r="N4318" s="21" t="n"/>
    </row>
    <row r="4319" ht="14.25" customHeight="1" s="474">
      <c r="A4319" s="603" t="n"/>
      <c r="B4319" s="21" t="n"/>
      <c r="C4319" s="21" t="n"/>
      <c r="D4319" s="21" t="n"/>
      <c r="E4319" s="21" t="n"/>
      <c r="F4319" s="21" t="n"/>
      <c r="G4319" s="21" t="n"/>
      <c r="H4319" s="21" t="n"/>
      <c r="I4319" s="21" t="n"/>
      <c r="J4319" s="21" t="n"/>
      <c r="K4319" s="21" t="n"/>
      <c r="L4319" s="21" t="n"/>
      <c r="M4319" s="21" t="n"/>
      <c r="N4319" s="21" t="n"/>
    </row>
    <row r="4320" ht="14.25" customHeight="1" s="474">
      <c r="A4320" s="603" t="n"/>
      <c r="B4320" s="21" t="n"/>
      <c r="C4320" s="21" t="n"/>
      <c r="D4320" s="21" t="n"/>
      <c r="E4320" s="21" t="n"/>
      <c r="F4320" s="21" t="n"/>
      <c r="G4320" s="21" t="n"/>
      <c r="H4320" s="21" t="n"/>
      <c r="I4320" s="21" t="n"/>
      <c r="J4320" s="21" t="n"/>
      <c r="K4320" s="21" t="n"/>
      <c r="L4320" s="21" t="n"/>
      <c r="M4320" s="21" t="n"/>
      <c r="N4320" s="21" t="n"/>
    </row>
    <row r="4321" ht="14.25" customHeight="1" s="474">
      <c r="A4321" s="603" t="n"/>
      <c r="B4321" s="21" t="n"/>
      <c r="C4321" s="21" t="n"/>
      <c r="D4321" s="21" t="n"/>
      <c r="E4321" s="21" t="n"/>
      <c r="F4321" s="21" t="n"/>
      <c r="G4321" s="21" t="n"/>
      <c r="H4321" s="21" t="n"/>
      <c r="I4321" s="21" t="n"/>
      <c r="J4321" s="21" t="n"/>
      <c r="K4321" s="21" t="n"/>
      <c r="L4321" s="21" t="n"/>
      <c r="M4321" s="21" t="n"/>
      <c r="N4321" s="21" t="n"/>
    </row>
    <row r="4322" ht="14.25" customHeight="1" s="474">
      <c r="A4322" s="603" t="n"/>
      <c r="B4322" s="21" t="n"/>
      <c r="C4322" s="21" t="n"/>
      <c r="D4322" s="21" t="n"/>
      <c r="E4322" s="21" t="n"/>
      <c r="F4322" s="21" t="n"/>
      <c r="G4322" s="21" t="n"/>
      <c r="H4322" s="21" t="n"/>
      <c r="I4322" s="21" t="n"/>
      <c r="J4322" s="21" t="n"/>
      <c r="K4322" s="21" t="n"/>
      <c r="L4322" s="21" t="n"/>
      <c r="M4322" s="21" t="n"/>
      <c r="N4322" s="21" t="n"/>
    </row>
    <row r="4323" ht="14.25" customHeight="1" s="474">
      <c r="A4323" s="603" t="n"/>
      <c r="B4323" s="21" t="n"/>
      <c r="C4323" s="21" t="n"/>
      <c r="D4323" s="21" t="n"/>
      <c r="E4323" s="21" t="n"/>
      <c r="F4323" s="21" t="n"/>
      <c r="G4323" s="21" t="n"/>
      <c r="H4323" s="21" t="n"/>
      <c r="I4323" s="21" t="n"/>
      <c r="J4323" s="21" t="n"/>
      <c r="K4323" s="21" t="n"/>
      <c r="L4323" s="21" t="n"/>
      <c r="M4323" s="21" t="n"/>
      <c r="N4323" s="21" t="n"/>
    </row>
    <row r="4324" ht="14.25" customHeight="1" s="474">
      <c r="A4324" s="603" t="n"/>
      <c r="B4324" s="21" t="n"/>
      <c r="C4324" s="21" t="n"/>
      <c r="D4324" s="21" t="n"/>
      <c r="E4324" s="21" t="n"/>
      <c r="F4324" s="21" t="n"/>
      <c r="G4324" s="21" t="n"/>
      <c r="H4324" s="21" t="n"/>
      <c r="I4324" s="21" t="n"/>
      <c r="J4324" s="21" t="n"/>
      <c r="K4324" s="21" t="n"/>
      <c r="L4324" s="21" t="n"/>
      <c r="M4324" s="21" t="n"/>
      <c r="N4324" s="21" t="n"/>
    </row>
    <row r="4325" ht="14.25" customHeight="1" s="474">
      <c r="A4325" s="603" t="n"/>
      <c r="B4325" s="21" t="n"/>
      <c r="C4325" s="21" t="n"/>
      <c r="D4325" s="21" t="n"/>
      <c r="E4325" s="21" t="n"/>
      <c r="F4325" s="21" t="n"/>
      <c r="G4325" s="21" t="n"/>
      <c r="H4325" s="21" t="n"/>
      <c r="I4325" s="21" t="n"/>
      <c r="J4325" s="21" t="n"/>
      <c r="K4325" s="21" t="n"/>
      <c r="L4325" s="21" t="n"/>
      <c r="M4325" s="21" t="n"/>
      <c r="N4325" s="21" t="n"/>
    </row>
    <row r="4326" ht="14.25" customHeight="1" s="474">
      <c r="A4326" s="603" t="n"/>
      <c r="B4326" s="21" t="n"/>
      <c r="C4326" s="21" t="n"/>
      <c r="D4326" s="21" t="n"/>
      <c r="E4326" s="21" t="n"/>
      <c r="F4326" s="21" t="n"/>
      <c r="G4326" s="21" t="n"/>
      <c r="H4326" s="21" t="n"/>
      <c r="I4326" s="21" t="n"/>
      <c r="J4326" s="21" t="n"/>
      <c r="K4326" s="21" t="n"/>
      <c r="L4326" s="21" t="n"/>
      <c r="M4326" s="21" t="n"/>
      <c r="N4326" s="21" t="n"/>
    </row>
    <row r="4327" ht="14.25" customHeight="1" s="474">
      <c r="A4327" s="603" t="n"/>
      <c r="B4327" s="21" t="n"/>
      <c r="C4327" s="21" t="n"/>
      <c r="D4327" s="21" t="n"/>
      <c r="E4327" s="21" t="n"/>
      <c r="F4327" s="21" t="n"/>
      <c r="G4327" s="21" t="n"/>
      <c r="H4327" s="21" t="n"/>
      <c r="I4327" s="21" t="n"/>
      <c r="J4327" s="21" t="n"/>
      <c r="K4327" s="21" t="n"/>
      <c r="L4327" s="21" t="n"/>
      <c r="M4327" s="21" t="n"/>
      <c r="N4327" s="21" t="n"/>
    </row>
    <row r="4328" ht="14.25" customHeight="1" s="474">
      <c r="A4328" s="603" t="n"/>
      <c r="B4328" s="21" t="n"/>
      <c r="C4328" s="21" t="n"/>
      <c r="D4328" s="21" t="n"/>
      <c r="E4328" s="21" t="n"/>
      <c r="F4328" s="21" t="n"/>
      <c r="G4328" s="21" t="n"/>
      <c r="H4328" s="21" t="n"/>
      <c r="I4328" s="21" t="n"/>
      <c r="J4328" s="21" t="n"/>
      <c r="K4328" s="21" t="n"/>
      <c r="L4328" s="21" t="n"/>
      <c r="M4328" s="21" t="n"/>
      <c r="N4328" s="21" t="n"/>
    </row>
    <row r="4329" ht="14.25" customHeight="1" s="474">
      <c r="A4329" s="603" t="n"/>
      <c r="B4329" s="21" t="n"/>
      <c r="C4329" s="21" t="n"/>
      <c r="D4329" s="21" t="n"/>
      <c r="E4329" s="21" t="n"/>
      <c r="F4329" s="21" t="n"/>
      <c r="G4329" s="21" t="n"/>
      <c r="H4329" s="21" t="n"/>
      <c r="I4329" s="21" t="n"/>
      <c r="J4329" s="21" t="n"/>
      <c r="K4329" s="21" t="n"/>
      <c r="L4329" s="21" t="n"/>
      <c r="M4329" s="21" t="n"/>
      <c r="N4329" s="21" t="n"/>
    </row>
    <row r="4330" ht="14.25" customHeight="1" s="474">
      <c r="A4330" s="603" t="n"/>
      <c r="B4330" s="21" t="n"/>
      <c r="C4330" s="21" t="n"/>
      <c r="D4330" s="21" t="n"/>
      <c r="E4330" s="21" t="n"/>
      <c r="F4330" s="21" t="n"/>
      <c r="G4330" s="21" t="n"/>
      <c r="H4330" s="21" t="n"/>
      <c r="I4330" s="21" t="n"/>
      <c r="J4330" s="21" t="n"/>
      <c r="K4330" s="21" t="n"/>
      <c r="L4330" s="21" t="n"/>
      <c r="M4330" s="21" t="n"/>
      <c r="N4330" s="21" t="n"/>
    </row>
    <row r="4331" ht="14.25" customHeight="1" s="474">
      <c r="A4331" s="603" t="n"/>
      <c r="B4331" s="21" t="n"/>
      <c r="C4331" s="21" t="n"/>
      <c r="D4331" s="21" t="n"/>
      <c r="E4331" s="21" t="n"/>
      <c r="F4331" s="21" t="n"/>
      <c r="G4331" s="21" t="n"/>
      <c r="H4331" s="21" t="n"/>
      <c r="I4331" s="21" t="n"/>
      <c r="J4331" s="21" t="n"/>
      <c r="K4331" s="21" t="n"/>
      <c r="L4331" s="21" t="n"/>
      <c r="M4331" s="21" t="n"/>
      <c r="N4331" s="21" t="n"/>
    </row>
    <row r="4332" ht="14.25" customHeight="1" s="474">
      <c r="A4332" s="603" t="n"/>
      <c r="B4332" s="21" t="n"/>
      <c r="C4332" s="21" t="n"/>
      <c r="D4332" s="21" t="n"/>
      <c r="E4332" s="21" t="n"/>
      <c r="F4332" s="21" t="n"/>
      <c r="G4332" s="21" t="n"/>
      <c r="H4332" s="21" t="n"/>
      <c r="I4332" s="21" t="n"/>
      <c r="J4332" s="21" t="n"/>
      <c r="K4332" s="21" t="n"/>
      <c r="L4332" s="21" t="n"/>
      <c r="M4332" s="21" t="n"/>
      <c r="N4332" s="21" t="n"/>
    </row>
    <row r="4333" ht="14.25" customHeight="1" s="474">
      <c r="A4333" s="603" t="n"/>
      <c r="B4333" s="21" t="n"/>
      <c r="C4333" s="21" t="n"/>
      <c r="D4333" s="21" t="n"/>
      <c r="E4333" s="21" t="n"/>
      <c r="F4333" s="21" t="n"/>
      <c r="G4333" s="21" t="n"/>
      <c r="H4333" s="21" t="n"/>
      <c r="I4333" s="21" t="n"/>
      <c r="J4333" s="21" t="n"/>
      <c r="K4333" s="21" t="n"/>
      <c r="L4333" s="21" t="n"/>
      <c r="M4333" s="21" t="n"/>
      <c r="N4333" s="21" t="n"/>
    </row>
    <row r="4334" ht="14.25" customHeight="1" s="474">
      <c r="A4334" s="603" t="n"/>
      <c r="B4334" s="21" t="n"/>
      <c r="C4334" s="21" t="n"/>
      <c r="D4334" s="21" t="n"/>
      <c r="E4334" s="21" t="n"/>
      <c r="F4334" s="21" t="n"/>
      <c r="G4334" s="21" t="n"/>
      <c r="H4334" s="21" t="n"/>
      <c r="I4334" s="21" t="n"/>
      <c r="J4334" s="21" t="n"/>
      <c r="K4334" s="21" t="n"/>
      <c r="L4334" s="21" t="n"/>
      <c r="M4334" s="21" t="n"/>
      <c r="N4334" s="21" t="n"/>
    </row>
    <row r="4335" ht="14.25" customHeight="1" s="474">
      <c r="A4335" s="603" t="n"/>
      <c r="B4335" s="21" t="n"/>
      <c r="C4335" s="21" t="n"/>
      <c r="D4335" s="21" t="n"/>
      <c r="E4335" s="21" t="n"/>
      <c r="F4335" s="21" t="n"/>
      <c r="G4335" s="21" t="n"/>
      <c r="H4335" s="21" t="n"/>
      <c r="I4335" s="21" t="n"/>
      <c r="J4335" s="21" t="n"/>
      <c r="K4335" s="21" t="n"/>
      <c r="L4335" s="21" t="n"/>
      <c r="M4335" s="21" t="n"/>
      <c r="N4335" s="21" t="n"/>
    </row>
    <row r="4336" ht="14.25" customHeight="1" s="474">
      <c r="A4336" s="603" t="n"/>
      <c r="B4336" s="21" t="n"/>
      <c r="C4336" s="21" t="n"/>
      <c r="D4336" s="21" t="n"/>
      <c r="E4336" s="21" t="n"/>
      <c r="F4336" s="21" t="n"/>
      <c r="G4336" s="21" t="n"/>
      <c r="H4336" s="21" t="n"/>
      <c r="I4336" s="21" t="n"/>
      <c r="J4336" s="21" t="n"/>
      <c r="K4336" s="21" t="n"/>
      <c r="L4336" s="21" t="n"/>
      <c r="M4336" s="21" t="n"/>
      <c r="N4336" s="21" t="n"/>
    </row>
    <row r="4337" ht="14.25" customHeight="1" s="474">
      <c r="A4337" s="603" t="n"/>
      <c r="B4337" s="21" t="n"/>
      <c r="C4337" s="21" t="n"/>
      <c r="D4337" s="21" t="n"/>
      <c r="E4337" s="21" t="n"/>
      <c r="F4337" s="21" t="n"/>
      <c r="G4337" s="21" t="n"/>
      <c r="H4337" s="21" t="n"/>
      <c r="I4337" s="21" t="n"/>
      <c r="J4337" s="21" t="n"/>
      <c r="K4337" s="21" t="n"/>
      <c r="L4337" s="21" t="n"/>
      <c r="M4337" s="21" t="n"/>
      <c r="N4337" s="21" t="n"/>
    </row>
    <row r="4338" ht="14.25" customHeight="1" s="474">
      <c r="A4338" s="603" t="n"/>
      <c r="B4338" s="21" t="n"/>
      <c r="C4338" s="21" t="n"/>
      <c r="D4338" s="21" t="n"/>
      <c r="E4338" s="21" t="n"/>
      <c r="F4338" s="21" t="n"/>
      <c r="G4338" s="21" t="n"/>
      <c r="H4338" s="21" t="n"/>
      <c r="I4338" s="21" t="n"/>
      <c r="J4338" s="21" t="n"/>
      <c r="K4338" s="21" t="n"/>
      <c r="L4338" s="21" t="n"/>
      <c r="M4338" s="21" t="n"/>
      <c r="N4338" s="21" t="n"/>
    </row>
    <row r="4339" ht="14.25" customHeight="1" s="474">
      <c r="A4339" s="603" t="n"/>
      <c r="B4339" s="21" t="n"/>
      <c r="C4339" s="21" t="n"/>
      <c r="D4339" s="21" t="n"/>
      <c r="E4339" s="21" t="n"/>
      <c r="F4339" s="21" t="n"/>
      <c r="G4339" s="21" t="n"/>
      <c r="H4339" s="21" t="n"/>
      <c r="I4339" s="21" t="n"/>
      <c r="J4339" s="21" t="n"/>
      <c r="K4339" s="21" t="n"/>
      <c r="L4339" s="21" t="n"/>
      <c r="M4339" s="21" t="n"/>
      <c r="N4339" s="21" t="n"/>
    </row>
    <row r="4340" ht="14.25" customHeight="1" s="474">
      <c r="A4340" s="603" t="n"/>
      <c r="B4340" s="21" t="n"/>
      <c r="C4340" s="21" t="n"/>
      <c r="D4340" s="21" t="n"/>
      <c r="E4340" s="21" t="n"/>
      <c r="F4340" s="21" t="n"/>
      <c r="G4340" s="21" t="n"/>
      <c r="H4340" s="21" t="n"/>
      <c r="I4340" s="21" t="n"/>
      <c r="J4340" s="21" t="n"/>
      <c r="K4340" s="21" t="n"/>
      <c r="L4340" s="21" t="n"/>
      <c r="M4340" s="21" t="n"/>
      <c r="N4340" s="21" t="n"/>
    </row>
    <row r="4341" ht="14.25" customHeight="1" s="474">
      <c r="A4341" s="603" t="n"/>
      <c r="B4341" s="21" t="n"/>
      <c r="C4341" s="21" t="n"/>
      <c r="D4341" s="21" t="n"/>
      <c r="E4341" s="21" t="n"/>
      <c r="F4341" s="21" t="n"/>
      <c r="G4341" s="21" t="n"/>
      <c r="H4341" s="21" t="n"/>
      <c r="I4341" s="21" t="n"/>
      <c r="J4341" s="21" t="n"/>
      <c r="K4341" s="21" t="n"/>
      <c r="L4341" s="21" t="n"/>
      <c r="M4341" s="21" t="n"/>
      <c r="N4341" s="21" t="n"/>
    </row>
    <row r="4342" ht="14.25" customHeight="1" s="474">
      <c r="A4342" s="603" t="n"/>
      <c r="B4342" s="21" t="n"/>
      <c r="C4342" s="21" t="n"/>
      <c r="D4342" s="21" t="n"/>
      <c r="E4342" s="21" t="n"/>
      <c r="F4342" s="21" t="n"/>
      <c r="G4342" s="21" t="n"/>
      <c r="H4342" s="21" t="n"/>
      <c r="I4342" s="21" t="n"/>
      <c r="J4342" s="21" t="n"/>
      <c r="K4342" s="21" t="n"/>
      <c r="L4342" s="21" t="n"/>
      <c r="M4342" s="21" t="n"/>
      <c r="N4342" s="21" t="n"/>
    </row>
    <row r="4343" ht="14.25" customHeight="1" s="474">
      <c r="A4343" s="603" t="n"/>
      <c r="B4343" s="21" t="n"/>
      <c r="C4343" s="21" t="n"/>
      <c r="D4343" s="21" t="n"/>
      <c r="E4343" s="21" t="n"/>
      <c r="F4343" s="21" t="n"/>
      <c r="G4343" s="21" t="n"/>
      <c r="H4343" s="21" t="n"/>
      <c r="I4343" s="21" t="n"/>
      <c r="J4343" s="21" t="n"/>
      <c r="K4343" s="21" t="n"/>
      <c r="L4343" s="21" t="n"/>
      <c r="M4343" s="21" t="n"/>
      <c r="N4343" s="21" t="n"/>
    </row>
    <row r="4344" ht="14.25" customHeight="1" s="474">
      <c r="A4344" s="603" t="n"/>
      <c r="B4344" s="21" t="n"/>
      <c r="C4344" s="21" t="n"/>
      <c r="D4344" s="21" t="n"/>
      <c r="E4344" s="21" t="n"/>
      <c r="F4344" s="21" t="n"/>
      <c r="G4344" s="21" t="n"/>
      <c r="H4344" s="21" t="n"/>
      <c r="I4344" s="21" t="n"/>
      <c r="J4344" s="21" t="n"/>
      <c r="K4344" s="21" t="n"/>
      <c r="L4344" s="21" t="n"/>
      <c r="M4344" s="21" t="n"/>
      <c r="N4344" s="21" t="n"/>
    </row>
    <row r="4345" ht="14.25" customHeight="1" s="474">
      <c r="A4345" s="603" t="n"/>
      <c r="B4345" s="21" t="n"/>
      <c r="C4345" s="21" t="n"/>
      <c r="D4345" s="21" t="n"/>
      <c r="E4345" s="21" t="n"/>
      <c r="F4345" s="21" t="n"/>
      <c r="G4345" s="21" t="n"/>
      <c r="H4345" s="21" t="n"/>
      <c r="I4345" s="21" t="n"/>
      <c r="J4345" s="21" t="n"/>
      <c r="K4345" s="21" t="n"/>
      <c r="L4345" s="21" t="n"/>
      <c r="M4345" s="21" t="n"/>
      <c r="N4345" s="21" t="n"/>
    </row>
    <row r="4346" ht="14.25" customHeight="1" s="474">
      <c r="A4346" s="603" t="n"/>
      <c r="B4346" s="21" t="n"/>
      <c r="C4346" s="21" t="n"/>
      <c r="D4346" s="21" t="n"/>
      <c r="E4346" s="21" t="n"/>
      <c r="F4346" s="21" t="n"/>
      <c r="G4346" s="21" t="n"/>
      <c r="H4346" s="21" t="n"/>
      <c r="I4346" s="21" t="n"/>
      <c r="J4346" s="21" t="n"/>
      <c r="K4346" s="21" t="n"/>
      <c r="L4346" s="21" t="n"/>
      <c r="M4346" s="21" t="n"/>
      <c r="N4346" s="21" t="n"/>
    </row>
    <row r="4347" ht="14.25" customHeight="1" s="474">
      <c r="A4347" s="603" t="n"/>
      <c r="B4347" s="21" t="n"/>
      <c r="C4347" s="21" t="n"/>
      <c r="D4347" s="21" t="n"/>
      <c r="E4347" s="21" t="n"/>
      <c r="F4347" s="21" t="n"/>
      <c r="G4347" s="21" t="n"/>
      <c r="H4347" s="21" t="n"/>
      <c r="I4347" s="21" t="n"/>
      <c r="J4347" s="21" t="n"/>
      <c r="K4347" s="21" t="n"/>
      <c r="L4347" s="21" t="n"/>
      <c r="M4347" s="21" t="n"/>
      <c r="N4347" s="21" t="n"/>
    </row>
    <row r="4348" ht="14.25" customHeight="1" s="474">
      <c r="A4348" s="603" t="n"/>
      <c r="B4348" s="21" t="n"/>
      <c r="C4348" s="21" t="n"/>
      <c r="D4348" s="21" t="n"/>
      <c r="E4348" s="21" t="n"/>
      <c r="F4348" s="21" t="n"/>
      <c r="G4348" s="21" t="n"/>
      <c r="H4348" s="21" t="n"/>
      <c r="I4348" s="21" t="n"/>
      <c r="J4348" s="21" t="n"/>
      <c r="K4348" s="21" t="n"/>
      <c r="L4348" s="21" t="n"/>
      <c r="M4348" s="21" t="n"/>
      <c r="N4348" s="21" t="n"/>
    </row>
    <row r="4349" ht="14.25" customHeight="1" s="474">
      <c r="A4349" s="603" t="n"/>
      <c r="B4349" s="21" t="n"/>
      <c r="C4349" s="21" t="n"/>
      <c r="D4349" s="21" t="n"/>
      <c r="E4349" s="21" t="n"/>
      <c r="F4349" s="21" t="n"/>
      <c r="G4349" s="21" t="n"/>
      <c r="H4349" s="21" t="n"/>
      <c r="I4349" s="21" t="n"/>
      <c r="J4349" s="21" t="n"/>
      <c r="K4349" s="21" t="n"/>
      <c r="L4349" s="21" t="n"/>
      <c r="M4349" s="21" t="n"/>
      <c r="N4349" s="21" t="n"/>
    </row>
    <row r="4350" ht="14.25" customHeight="1" s="474">
      <c r="A4350" s="603" t="n"/>
      <c r="B4350" s="21" t="n"/>
      <c r="C4350" s="21" t="n"/>
      <c r="D4350" s="21" t="n"/>
      <c r="E4350" s="21" t="n"/>
      <c r="F4350" s="21" t="n"/>
      <c r="G4350" s="21" t="n"/>
      <c r="H4350" s="21" t="n"/>
      <c r="I4350" s="21" t="n"/>
      <c r="J4350" s="21" t="n"/>
      <c r="K4350" s="21" t="n"/>
      <c r="L4350" s="21" t="n"/>
      <c r="M4350" s="21" t="n"/>
      <c r="N4350" s="21" t="n"/>
    </row>
    <row r="4351" ht="14.25" customHeight="1" s="474">
      <c r="A4351" s="603" t="n"/>
      <c r="B4351" s="21" t="n"/>
      <c r="C4351" s="21" t="n"/>
      <c r="D4351" s="21" t="n"/>
      <c r="E4351" s="21" t="n"/>
      <c r="F4351" s="21" t="n"/>
      <c r="G4351" s="21" t="n"/>
      <c r="H4351" s="21" t="n"/>
      <c r="I4351" s="21" t="n"/>
      <c r="J4351" s="21" t="n"/>
      <c r="K4351" s="21" t="n"/>
      <c r="L4351" s="21" t="n"/>
      <c r="M4351" s="21" t="n"/>
      <c r="N4351" s="21" t="n"/>
    </row>
    <row r="4352" ht="14.25" customHeight="1" s="474">
      <c r="A4352" s="603" t="n"/>
      <c r="B4352" s="21" t="n"/>
      <c r="C4352" s="21" t="n"/>
      <c r="D4352" s="21" t="n"/>
      <c r="E4352" s="21" t="n"/>
      <c r="F4352" s="21" t="n"/>
      <c r="G4352" s="21" t="n"/>
      <c r="H4352" s="21" t="n"/>
      <c r="I4352" s="21" t="n"/>
      <c r="J4352" s="21" t="n"/>
      <c r="K4352" s="21" t="n"/>
      <c r="L4352" s="21" t="n"/>
      <c r="M4352" s="21" t="n"/>
      <c r="N4352" s="21" t="n"/>
    </row>
    <row r="4353" ht="14.25" customHeight="1" s="474">
      <c r="A4353" s="603" t="n"/>
      <c r="B4353" s="21" t="n"/>
      <c r="C4353" s="21" t="n"/>
      <c r="D4353" s="21" t="n"/>
      <c r="E4353" s="21" t="n"/>
      <c r="F4353" s="21" t="n"/>
      <c r="G4353" s="21" t="n"/>
      <c r="H4353" s="21" t="n"/>
      <c r="I4353" s="21" t="n"/>
      <c r="J4353" s="21" t="n"/>
      <c r="K4353" s="21" t="n"/>
      <c r="L4353" s="21" t="n"/>
      <c r="M4353" s="21" t="n"/>
      <c r="N4353" s="21" t="n"/>
    </row>
    <row r="4354" ht="14.25" customHeight="1" s="474">
      <c r="A4354" s="603" t="n"/>
      <c r="B4354" s="21" t="n"/>
      <c r="C4354" s="21" t="n"/>
      <c r="D4354" s="21" t="n"/>
      <c r="E4354" s="21" t="n"/>
      <c r="F4354" s="21" t="n"/>
      <c r="G4354" s="21" t="n"/>
      <c r="H4354" s="21" t="n"/>
      <c r="I4354" s="21" t="n"/>
      <c r="J4354" s="21" t="n"/>
      <c r="K4354" s="21" t="n"/>
      <c r="L4354" s="21" t="n"/>
      <c r="M4354" s="21" t="n"/>
      <c r="N4354" s="21" t="n"/>
    </row>
    <row r="4355" ht="14.25" customHeight="1" s="474">
      <c r="A4355" s="603" t="n"/>
      <c r="B4355" s="21" t="n"/>
      <c r="C4355" s="21" t="n"/>
      <c r="D4355" s="21" t="n"/>
      <c r="E4355" s="21" t="n"/>
      <c r="F4355" s="21" t="n"/>
      <c r="G4355" s="21" t="n"/>
      <c r="H4355" s="21" t="n"/>
      <c r="I4355" s="21" t="n"/>
      <c r="J4355" s="21" t="n"/>
      <c r="K4355" s="21" t="n"/>
      <c r="L4355" s="21" t="n"/>
      <c r="M4355" s="21" t="n"/>
      <c r="N4355" s="21" t="n"/>
    </row>
    <row r="4356" ht="14.25" customHeight="1" s="474">
      <c r="A4356" s="603" t="n"/>
      <c r="B4356" s="21" t="n"/>
      <c r="C4356" s="21" t="n"/>
      <c r="D4356" s="21" t="n"/>
      <c r="E4356" s="21" t="n"/>
      <c r="F4356" s="21" t="n"/>
      <c r="G4356" s="21" t="n"/>
      <c r="H4356" s="21" t="n"/>
      <c r="I4356" s="21" t="n"/>
      <c r="J4356" s="21" t="n"/>
      <c r="K4356" s="21" t="n"/>
      <c r="L4356" s="21" t="n"/>
      <c r="M4356" s="21" t="n"/>
      <c r="N4356" s="21" t="n"/>
    </row>
    <row r="4357" ht="14.25" customHeight="1" s="474">
      <c r="A4357" s="603" t="n"/>
      <c r="B4357" s="21" t="n"/>
      <c r="C4357" s="21" t="n"/>
      <c r="D4357" s="21" t="n"/>
      <c r="E4357" s="21" t="n"/>
      <c r="F4357" s="21" t="n"/>
      <c r="G4357" s="21" t="n"/>
      <c r="H4357" s="21" t="n"/>
      <c r="I4357" s="21" t="n"/>
      <c r="J4357" s="21" t="n"/>
      <c r="K4357" s="21" t="n"/>
      <c r="L4357" s="21" t="n"/>
      <c r="M4357" s="21" t="n"/>
      <c r="N4357" s="21" t="n"/>
    </row>
    <row r="4358" ht="14.25" customHeight="1" s="474">
      <c r="A4358" s="603" t="n"/>
      <c r="B4358" s="21" t="n"/>
      <c r="C4358" s="21" t="n"/>
      <c r="D4358" s="21" t="n"/>
      <c r="E4358" s="21" t="n"/>
      <c r="F4358" s="21" t="n"/>
      <c r="G4358" s="21" t="n"/>
      <c r="H4358" s="21" t="n"/>
      <c r="I4358" s="21" t="n"/>
      <c r="J4358" s="21" t="n"/>
      <c r="K4358" s="21" t="n"/>
      <c r="L4358" s="21" t="n"/>
      <c r="M4358" s="21" t="n"/>
      <c r="N4358" s="21" t="n"/>
    </row>
    <row r="4359" ht="14.25" customHeight="1" s="474">
      <c r="A4359" s="603" t="n"/>
      <c r="B4359" s="21" t="n"/>
      <c r="C4359" s="21" t="n"/>
      <c r="D4359" s="21" t="n"/>
      <c r="E4359" s="21" t="n"/>
      <c r="F4359" s="21" t="n"/>
      <c r="G4359" s="21" t="n"/>
      <c r="H4359" s="21" t="n"/>
      <c r="I4359" s="21" t="n"/>
      <c r="J4359" s="21" t="n"/>
      <c r="K4359" s="21" t="n"/>
      <c r="L4359" s="21" t="n"/>
      <c r="M4359" s="21" t="n"/>
      <c r="N4359" s="21" t="n"/>
    </row>
    <row r="4360" ht="14.25" customHeight="1" s="474">
      <c r="A4360" s="603" t="n"/>
      <c r="B4360" s="21" t="n"/>
      <c r="C4360" s="21" t="n"/>
      <c r="D4360" s="21" t="n"/>
      <c r="E4360" s="21" t="n"/>
      <c r="F4360" s="21" t="n"/>
      <c r="G4360" s="21" t="n"/>
      <c r="H4360" s="21" t="n"/>
      <c r="I4360" s="21" t="n"/>
      <c r="J4360" s="21" t="n"/>
      <c r="K4360" s="21" t="n"/>
      <c r="L4360" s="21" t="n"/>
      <c r="M4360" s="21" t="n"/>
      <c r="N4360" s="21" t="n"/>
    </row>
    <row r="4361" ht="14.25" customHeight="1" s="474">
      <c r="A4361" s="603" t="n"/>
      <c r="B4361" s="21" t="n"/>
      <c r="C4361" s="21" t="n"/>
      <c r="D4361" s="21" t="n"/>
      <c r="E4361" s="21" t="n"/>
      <c r="F4361" s="21" t="n"/>
      <c r="G4361" s="21" t="n"/>
      <c r="H4361" s="21" t="n"/>
      <c r="I4361" s="21" t="n"/>
      <c r="J4361" s="21" t="n"/>
      <c r="K4361" s="21" t="n"/>
      <c r="L4361" s="21" t="n"/>
      <c r="M4361" s="21" t="n"/>
      <c r="N4361" s="21" t="n"/>
    </row>
    <row r="4362" ht="14.25" customHeight="1" s="474">
      <c r="A4362" s="603" t="n"/>
      <c r="B4362" s="21" t="n"/>
      <c r="C4362" s="21" t="n"/>
      <c r="D4362" s="21" t="n"/>
      <c r="E4362" s="21" t="n"/>
      <c r="F4362" s="21" t="n"/>
      <c r="G4362" s="21" t="n"/>
      <c r="H4362" s="21" t="n"/>
      <c r="I4362" s="21" t="n"/>
      <c r="J4362" s="21" t="n"/>
      <c r="K4362" s="21" t="n"/>
      <c r="L4362" s="21" t="n"/>
      <c r="M4362" s="21" t="n"/>
      <c r="N4362" s="21" t="n"/>
    </row>
    <row r="4363" ht="14.25" customHeight="1" s="474">
      <c r="A4363" s="603" t="n"/>
      <c r="B4363" s="21" t="n"/>
      <c r="C4363" s="21" t="n"/>
      <c r="D4363" s="21" t="n"/>
      <c r="E4363" s="21" t="n"/>
      <c r="F4363" s="21" t="n"/>
      <c r="G4363" s="21" t="n"/>
      <c r="H4363" s="21" t="n"/>
      <c r="I4363" s="21" t="n"/>
      <c r="J4363" s="21" t="n"/>
      <c r="K4363" s="21" t="n"/>
      <c r="L4363" s="21" t="n"/>
      <c r="M4363" s="21" t="n"/>
      <c r="N4363" s="21" t="n"/>
    </row>
    <row r="4364" ht="14.25" customHeight="1" s="474">
      <c r="A4364" s="603" t="n"/>
      <c r="B4364" s="21" t="n"/>
      <c r="C4364" s="21" t="n"/>
      <c r="D4364" s="21" t="n"/>
      <c r="E4364" s="21" t="n"/>
      <c r="F4364" s="21" t="n"/>
      <c r="G4364" s="21" t="n"/>
      <c r="H4364" s="21" t="n"/>
      <c r="I4364" s="21" t="n"/>
      <c r="J4364" s="21" t="n"/>
      <c r="K4364" s="21" t="n"/>
      <c r="L4364" s="21" t="n"/>
      <c r="M4364" s="21" t="n"/>
      <c r="N4364" s="21" t="n"/>
    </row>
    <row r="4365" ht="14.25" customHeight="1" s="474">
      <c r="A4365" s="603" t="n"/>
      <c r="B4365" s="21" t="n"/>
      <c r="C4365" s="21" t="n"/>
      <c r="D4365" s="21" t="n"/>
      <c r="E4365" s="21" t="n"/>
      <c r="F4365" s="21" t="n"/>
      <c r="G4365" s="21" t="n"/>
      <c r="H4365" s="21" t="n"/>
      <c r="I4365" s="21" t="n"/>
      <c r="J4365" s="21" t="n"/>
      <c r="K4365" s="21" t="n"/>
      <c r="L4365" s="21" t="n"/>
      <c r="M4365" s="21" t="n"/>
      <c r="N4365" s="21" t="n"/>
    </row>
    <row r="4366" ht="14.25" customHeight="1" s="474">
      <c r="A4366" s="603" t="n"/>
      <c r="B4366" s="21" t="n"/>
      <c r="C4366" s="21" t="n"/>
      <c r="D4366" s="21" t="n"/>
      <c r="E4366" s="21" t="n"/>
      <c r="F4366" s="21" t="n"/>
      <c r="G4366" s="21" t="n"/>
      <c r="H4366" s="21" t="n"/>
      <c r="I4366" s="21" t="n"/>
      <c r="J4366" s="21" t="n"/>
      <c r="K4366" s="21" t="n"/>
      <c r="L4366" s="21" t="n"/>
      <c r="M4366" s="21" t="n"/>
      <c r="N4366" s="21" t="n"/>
    </row>
    <row r="4367" ht="14.25" customHeight="1" s="474">
      <c r="A4367" s="603" t="n"/>
      <c r="B4367" s="21" t="n"/>
      <c r="C4367" s="21" t="n"/>
      <c r="D4367" s="21" t="n"/>
      <c r="E4367" s="21" t="n"/>
      <c r="F4367" s="21" t="n"/>
      <c r="G4367" s="21" t="n"/>
      <c r="H4367" s="21" t="n"/>
      <c r="I4367" s="21" t="n"/>
      <c r="J4367" s="21" t="n"/>
      <c r="K4367" s="21" t="n"/>
      <c r="L4367" s="21" t="n"/>
      <c r="M4367" s="21" t="n"/>
      <c r="N4367" s="21" t="n"/>
    </row>
    <row r="4368" ht="14.25" customHeight="1" s="474">
      <c r="A4368" s="603" t="n"/>
      <c r="B4368" s="21" t="n"/>
      <c r="C4368" s="21" t="n"/>
      <c r="D4368" s="21" t="n"/>
      <c r="E4368" s="21" t="n"/>
      <c r="F4368" s="21" t="n"/>
      <c r="G4368" s="21" t="n"/>
      <c r="H4368" s="21" t="n"/>
      <c r="I4368" s="21" t="n"/>
      <c r="J4368" s="21" t="n"/>
      <c r="K4368" s="21" t="n"/>
      <c r="L4368" s="21" t="n"/>
      <c r="M4368" s="21" t="n"/>
      <c r="N4368" s="21" t="n"/>
    </row>
    <row r="4369" ht="14.25" customHeight="1" s="474">
      <c r="A4369" s="603" t="n"/>
      <c r="B4369" s="21" t="n"/>
      <c r="C4369" s="21" t="n"/>
      <c r="D4369" s="21" t="n"/>
      <c r="E4369" s="21" t="n"/>
      <c r="F4369" s="21" t="n"/>
      <c r="G4369" s="21" t="n"/>
      <c r="H4369" s="21" t="n"/>
      <c r="I4369" s="21" t="n"/>
      <c r="J4369" s="21" t="n"/>
      <c r="K4369" s="21" t="n"/>
      <c r="L4369" s="21" t="n"/>
      <c r="M4369" s="21" t="n"/>
      <c r="N4369" s="21" t="n"/>
    </row>
    <row r="4370" ht="14.25" customHeight="1" s="474">
      <c r="A4370" s="603" t="n"/>
      <c r="B4370" s="21" t="n"/>
      <c r="C4370" s="21" t="n"/>
      <c r="D4370" s="21" t="n"/>
      <c r="E4370" s="21" t="n"/>
      <c r="F4370" s="21" t="n"/>
      <c r="G4370" s="21" t="n"/>
      <c r="H4370" s="21" t="n"/>
      <c r="I4370" s="21" t="n"/>
      <c r="J4370" s="21" t="n"/>
      <c r="K4370" s="21" t="n"/>
      <c r="L4370" s="21" t="n"/>
      <c r="M4370" s="21" t="n"/>
      <c r="N4370" s="21" t="n"/>
    </row>
    <row r="4371" ht="14.25" customHeight="1" s="474">
      <c r="A4371" s="603" t="n"/>
      <c r="B4371" s="21" t="n"/>
      <c r="C4371" s="21" t="n"/>
      <c r="D4371" s="21" t="n"/>
      <c r="E4371" s="21" t="n"/>
      <c r="F4371" s="21" t="n"/>
      <c r="G4371" s="21" t="n"/>
      <c r="H4371" s="21" t="n"/>
      <c r="I4371" s="21" t="n"/>
      <c r="J4371" s="21" t="n"/>
      <c r="K4371" s="21" t="n"/>
      <c r="L4371" s="21" t="n"/>
      <c r="M4371" s="21" t="n"/>
      <c r="N4371" s="21" t="n"/>
    </row>
    <row r="4372" ht="14.25" customHeight="1" s="474">
      <c r="A4372" s="603" t="n"/>
      <c r="B4372" s="21" t="n"/>
      <c r="C4372" s="21" t="n"/>
      <c r="D4372" s="21" t="n"/>
      <c r="E4372" s="21" t="n"/>
      <c r="F4372" s="21" t="n"/>
      <c r="G4372" s="21" t="n"/>
      <c r="H4372" s="21" t="n"/>
      <c r="I4372" s="21" t="n"/>
      <c r="J4372" s="21" t="n"/>
      <c r="K4372" s="21" t="n"/>
      <c r="L4372" s="21" t="n"/>
      <c r="M4372" s="21" t="n"/>
      <c r="N4372" s="21" t="n"/>
    </row>
    <row r="4373" ht="14.25" customHeight="1" s="474">
      <c r="A4373" s="603" t="n"/>
      <c r="B4373" s="21" t="n"/>
      <c r="C4373" s="21" t="n"/>
      <c r="D4373" s="21" t="n"/>
      <c r="E4373" s="21" t="n"/>
      <c r="F4373" s="21" t="n"/>
      <c r="G4373" s="21" t="n"/>
      <c r="H4373" s="21" t="n"/>
      <c r="I4373" s="21" t="n"/>
      <c r="J4373" s="21" t="n"/>
      <c r="K4373" s="21" t="n"/>
      <c r="L4373" s="21" t="n"/>
      <c r="M4373" s="21" t="n"/>
      <c r="N4373" s="21" t="n"/>
    </row>
    <row r="4374" ht="14.25" customHeight="1" s="474">
      <c r="A4374" s="603" t="n"/>
      <c r="B4374" s="21" t="n"/>
      <c r="C4374" s="21" t="n"/>
      <c r="D4374" s="21" t="n"/>
      <c r="E4374" s="21" t="n"/>
      <c r="F4374" s="21" t="n"/>
      <c r="G4374" s="21" t="n"/>
      <c r="H4374" s="21" t="n"/>
      <c r="I4374" s="21" t="n"/>
      <c r="J4374" s="21" t="n"/>
      <c r="K4374" s="21" t="n"/>
      <c r="L4374" s="21" t="n"/>
      <c r="M4374" s="21" t="n"/>
      <c r="N4374" s="21" t="n"/>
    </row>
    <row r="4375" ht="14.25" customHeight="1" s="474">
      <c r="A4375" s="603" t="n"/>
      <c r="B4375" s="21" t="n"/>
      <c r="C4375" s="21" t="n"/>
      <c r="D4375" s="21" t="n"/>
      <c r="E4375" s="21" t="n"/>
      <c r="F4375" s="21" t="n"/>
      <c r="G4375" s="21" t="n"/>
      <c r="H4375" s="21" t="n"/>
      <c r="I4375" s="21" t="n"/>
      <c r="J4375" s="21" t="n"/>
      <c r="K4375" s="21" t="n"/>
      <c r="L4375" s="21" t="n"/>
      <c r="M4375" s="21" t="n"/>
      <c r="N4375" s="21" t="n"/>
    </row>
    <row r="4376" ht="14.25" customHeight="1" s="474">
      <c r="A4376" s="603" t="n"/>
      <c r="B4376" s="21" t="n"/>
      <c r="C4376" s="21" t="n"/>
      <c r="D4376" s="21" t="n"/>
      <c r="E4376" s="21" t="n"/>
      <c r="F4376" s="21" t="n"/>
      <c r="G4376" s="21" t="n"/>
      <c r="H4376" s="21" t="n"/>
      <c r="I4376" s="21" t="n"/>
      <c r="J4376" s="21" t="n"/>
      <c r="K4376" s="21" t="n"/>
      <c r="L4376" s="21" t="n"/>
      <c r="M4376" s="21" t="n"/>
      <c r="N4376" s="21" t="n"/>
    </row>
    <row r="4377" ht="14.25" customHeight="1" s="474">
      <c r="A4377" s="603" t="n"/>
      <c r="B4377" s="21" t="n"/>
      <c r="C4377" s="21" t="n"/>
      <c r="D4377" s="21" t="n"/>
      <c r="E4377" s="21" t="n"/>
      <c r="F4377" s="21" t="n"/>
      <c r="G4377" s="21" t="n"/>
      <c r="H4377" s="21" t="n"/>
      <c r="I4377" s="21" t="n"/>
      <c r="J4377" s="21" t="n"/>
      <c r="K4377" s="21" t="n"/>
      <c r="L4377" s="21" t="n"/>
      <c r="M4377" s="21" t="n"/>
      <c r="N4377" s="21" t="n"/>
    </row>
    <row r="4378" ht="14.25" customHeight="1" s="474">
      <c r="A4378" s="603" t="n"/>
      <c r="B4378" s="21" t="n"/>
      <c r="C4378" s="21" t="n"/>
      <c r="D4378" s="21" t="n"/>
      <c r="E4378" s="21" t="n"/>
      <c r="F4378" s="21" t="n"/>
      <c r="G4378" s="21" t="n"/>
      <c r="H4378" s="21" t="n"/>
      <c r="I4378" s="21" t="n"/>
      <c r="J4378" s="21" t="n"/>
      <c r="K4378" s="21" t="n"/>
      <c r="L4378" s="21" t="n"/>
      <c r="M4378" s="21" t="n"/>
      <c r="N4378" s="21" t="n"/>
    </row>
    <row r="4379" ht="14.25" customHeight="1" s="474">
      <c r="A4379" s="603" t="n"/>
      <c r="B4379" s="21" t="n"/>
      <c r="C4379" s="21" t="n"/>
      <c r="D4379" s="21" t="n"/>
      <c r="E4379" s="21" t="n"/>
      <c r="F4379" s="21" t="n"/>
      <c r="G4379" s="21" t="n"/>
      <c r="H4379" s="21" t="n"/>
      <c r="I4379" s="21" t="n"/>
      <c r="J4379" s="21" t="n"/>
      <c r="K4379" s="21" t="n"/>
      <c r="L4379" s="21" t="n"/>
      <c r="M4379" s="21" t="n"/>
      <c r="N4379" s="21" t="n"/>
    </row>
    <row r="4380" ht="14.25" customHeight="1" s="474">
      <c r="A4380" s="603" t="n"/>
      <c r="B4380" s="21" t="n"/>
      <c r="C4380" s="21" t="n"/>
      <c r="D4380" s="21" t="n"/>
      <c r="E4380" s="21" t="n"/>
      <c r="F4380" s="21" t="n"/>
      <c r="G4380" s="21" t="n"/>
      <c r="H4380" s="21" t="n"/>
      <c r="I4380" s="21" t="n"/>
      <c r="J4380" s="21" t="n"/>
      <c r="K4380" s="21" t="n"/>
      <c r="L4380" s="21" t="n"/>
      <c r="M4380" s="21" t="n"/>
      <c r="N4380" s="21" t="n"/>
    </row>
    <row r="4381" ht="14.25" customHeight="1" s="474">
      <c r="A4381" s="603" t="n"/>
      <c r="B4381" s="21" t="n"/>
      <c r="C4381" s="21" t="n"/>
      <c r="D4381" s="21" t="n"/>
      <c r="E4381" s="21" t="n"/>
      <c r="F4381" s="21" t="n"/>
      <c r="G4381" s="21" t="n"/>
      <c r="H4381" s="21" t="n"/>
      <c r="I4381" s="21" t="n"/>
      <c r="J4381" s="21" t="n"/>
      <c r="K4381" s="21" t="n"/>
      <c r="L4381" s="21" t="n"/>
      <c r="M4381" s="21" t="n"/>
      <c r="N4381" s="21" t="n"/>
    </row>
    <row r="4382" ht="14.25" customHeight="1" s="474">
      <c r="A4382" s="603" t="n"/>
      <c r="B4382" s="21" t="n"/>
      <c r="C4382" s="21" t="n"/>
      <c r="D4382" s="21" t="n"/>
      <c r="E4382" s="21" t="n"/>
      <c r="F4382" s="21" t="n"/>
      <c r="G4382" s="21" t="n"/>
      <c r="H4382" s="21" t="n"/>
      <c r="I4382" s="21" t="n"/>
      <c r="J4382" s="21" t="n"/>
      <c r="K4382" s="21" t="n"/>
      <c r="L4382" s="21" t="n"/>
      <c r="M4382" s="21" t="n"/>
      <c r="N4382" s="21" t="n"/>
    </row>
    <row r="4383" ht="14.25" customHeight="1" s="474">
      <c r="A4383" s="603" t="n"/>
      <c r="B4383" s="21" t="n"/>
      <c r="C4383" s="21" t="n"/>
      <c r="D4383" s="21" t="n"/>
      <c r="E4383" s="21" t="n"/>
      <c r="F4383" s="21" t="n"/>
      <c r="G4383" s="21" t="n"/>
      <c r="H4383" s="21" t="n"/>
      <c r="I4383" s="21" t="n"/>
      <c r="J4383" s="21" t="n"/>
      <c r="K4383" s="21" t="n"/>
      <c r="L4383" s="21" t="n"/>
      <c r="M4383" s="21" t="n"/>
      <c r="N4383" s="21" t="n"/>
    </row>
    <row r="4384" ht="14.25" customHeight="1" s="474">
      <c r="A4384" s="603" t="n"/>
      <c r="B4384" s="21" t="n"/>
      <c r="C4384" s="21" t="n"/>
      <c r="D4384" s="21" t="n"/>
      <c r="E4384" s="21" t="n"/>
      <c r="F4384" s="21" t="n"/>
      <c r="G4384" s="21" t="n"/>
      <c r="H4384" s="21" t="n"/>
      <c r="I4384" s="21" t="n"/>
      <c r="J4384" s="21" t="n"/>
      <c r="K4384" s="21" t="n"/>
      <c r="L4384" s="21" t="n"/>
      <c r="M4384" s="21" t="n"/>
      <c r="N4384" s="21" t="n"/>
    </row>
    <row r="4385" ht="14.25" customHeight="1" s="474">
      <c r="A4385" s="603" t="n"/>
      <c r="B4385" s="21" t="n"/>
      <c r="C4385" s="21" t="n"/>
      <c r="D4385" s="21" t="n"/>
      <c r="E4385" s="21" t="n"/>
      <c r="F4385" s="21" t="n"/>
      <c r="G4385" s="21" t="n"/>
      <c r="H4385" s="21" t="n"/>
      <c r="I4385" s="21" t="n"/>
      <c r="J4385" s="21" t="n"/>
      <c r="K4385" s="21" t="n"/>
      <c r="L4385" s="21" t="n"/>
      <c r="M4385" s="21" t="n"/>
      <c r="N4385" s="21" t="n"/>
    </row>
    <row r="4386" ht="14.25" customHeight="1" s="474">
      <c r="A4386" s="603" t="n"/>
      <c r="B4386" s="21" t="n"/>
      <c r="C4386" s="21" t="n"/>
      <c r="D4386" s="21" t="n"/>
      <c r="E4386" s="21" t="n"/>
      <c r="F4386" s="21" t="n"/>
      <c r="G4386" s="21" t="n"/>
      <c r="H4386" s="21" t="n"/>
      <c r="I4386" s="21" t="n"/>
      <c r="J4386" s="21" t="n"/>
      <c r="K4386" s="21" t="n"/>
      <c r="L4386" s="21" t="n"/>
      <c r="M4386" s="21" t="n"/>
      <c r="N4386" s="21" t="n"/>
    </row>
    <row r="4387" ht="14.25" customHeight="1" s="474">
      <c r="A4387" s="603" t="n"/>
      <c r="B4387" s="21" t="n"/>
      <c r="C4387" s="21" t="n"/>
      <c r="D4387" s="21" t="n"/>
      <c r="E4387" s="21" t="n"/>
      <c r="F4387" s="21" t="n"/>
      <c r="G4387" s="21" t="n"/>
      <c r="H4387" s="21" t="n"/>
      <c r="I4387" s="21" t="n"/>
      <c r="J4387" s="21" t="n"/>
      <c r="K4387" s="21" t="n"/>
      <c r="L4387" s="21" t="n"/>
      <c r="M4387" s="21" t="n"/>
      <c r="N4387" s="21" t="n"/>
    </row>
    <row r="4388" ht="14.25" customHeight="1" s="474">
      <c r="A4388" s="603" t="n"/>
      <c r="B4388" s="21" t="n"/>
      <c r="C4388" s="21" t="n"/>
      <c r="D4388" s="21" t="n"/>
      <c r="E4388" s="21" t="n"/>
      <c r="F4388" s="21" t="n"/>
      <c r="G4388" s="21" t="n"/>
      <c r="H4388" s="21" t="n"/>
      <c r="I4388" s="21" t="n"/>
      <c r="J4388" s="21" t="n"/>
      <c r="K4388" s="21" t="n"/>
      <c r="L4388" s="21" t="n"/>
      <c r="M4388" s="21" t="n"/>
      <c r="N4388" s="21" t="n"/>
    </row>
    <row r="4389" ht="14.25" customHeight="1" s="474">
      <c r="A4389" s="603" t="n"/>
      <c r="B4389" s="21" t="n"/>
      <c r="C4389" s="21" t="n"/>
      <c r="D4389" s="21" t="n"/>
      <c r="E4389" s="21" t="n"/>
      <c r="F4389" s="21" t="n"/>
      <c r="G4389" s="21" t="n"/>
      <c r="H4389" s="21" t="n"/>
      <c r="I4389" s="21" t="n"/>
      <c r="J4389" s="21" t="n"/>
      <c r="K4389" s="21" t="n"/>
      <c r="L4389" s="21" t="n"/>
      <c r="M4389" s="21" t="n"/>
      <c r="N4389" s="21" t="n"/>
    </row>
    <row r="4390" ht="14.25" customHeight="1" s="474">
      <c r="A4390" s="603" t="n"/>
      <c r="B4390" s="21" t="n"/>
      <c r="C4390" s="21" t="n"/>
      <c r="D4390" s="21" t="n"/>
      <c r="E4390" s="21" t="n"/>
      <c r="F4390" s="21" t="n"/>
      <c r="G4390" s="21" t="n"/>
      <c r="H4390" s="21" t="n"/>
      <c r="I4390" s="21" t="n"/>
      <c r="J4390" s="21" t="n"/>
      <c r="K4390" s="21" t="n"/>
      <c r="L4390" s="21" t="n"/>
      <c r="M4390" s="21" t="n"/>
      <c r="N4390" s="21" t="n"/>
    </row>
    <row r="4391" ht="14.25" customHeight="1" s="474">
      <c r="A4391" s="603" t="n"/>
      <c r="B4391" s="21" t="n"/>
      <c r="C4391" s="21" t="n"/>
      <c r="D4391" s="21" t="n"/>
      <c r="E4391" s="21" t="n"/>
      <c r="F4391" s="21" t="n"/>
      <c r="G4391" s="21" t="n"/>
      <c r="H4391" s="21" t="n"/>
      <c r="I4391" s="21" t="n"/>
      <c r="J4391" s="21" t="n"/>
      <c r="K4391" s="21" t="n"/>
      <c r="L4391" s="21" t="n"/>
      <c r="M4391" s="21" t="n"/>
      <c r="N4391" s="21" t="n"/>
    </row>
    <row r="4392" ht="14.25" customHeight="1" s="474">
      <c r="A4392" s="603" t="n"/>
      <c r="B4392" s="21" t="n"/>
      <c r="C4392" s="21" t="n"/>
      <c r="D4392" s="21" t="n"/>
      <c r="E4392" s="21" t="n"/>
      <c r="F4392" s="21" t="n"/>
      <c r="G4392" s="21" t="n"/>
      <c r="H4392" s="21" t="n"/>
      <c r="I4392" s="21" t="n"/>
      <c r="J4392" s="21" t="n"/>
      <c r="K4392" s="21" t="n"/>
      <c r="L4392" s="21" t="n"/>
      <c r="M4392" s="21" t="n"/>
      <c r="N4392" s="21" t="n"/>
    </row>
    <row r="4393" ht="14.25" customHeight="1" s="474">
      <c r="A4393" s="603" t="n"/>
      <c r="B4393" s="21" t="n"/>
      <c r="C4393" s="21" t="n"/>
      <c r="D4393" s="21" t="n"/>
      <c r="E4393" s="21" t="n"/>
      <c r="F4393" s="21" t="n"/>
      <c r="G4393" s="21" t="n"/>
      <c r="H4393" s="21" t="n"/>
      <c r="I4393" s="21" t="n"/>
      <c r="J4393" s="21" t="n"/>
      <c r="K4393" s="21" t="n"/>
      <c r="L4393" s="21" t="n"/>
      <c r="M4393" s="21" t="n"/>
      <c r="N4393" s="21" t="n"/>
    </row>
    <row r="4394" ht="14.25" customHeight="1" s="474">
      <c r="A4394" s="603" t="n"/>
      <c r="B4394" s="21" t="n"/>
      <c r="C4394" s="21" t="n"/>
      <c r="D4394" s="21" t="n"/>
      <c r="E4394" s="21" t="n"/>
      <c r="F4394" s="21" t="n"/>
      <c r="G4394" s="21" t="n"/>
      <c r="H4394" s="21" t="n"/>
      <c r="I4394" s="21" t="n"/>
      <c r="J4394" s="21" t="n"/>
      <c r="K4394" s="21" t="n"/>
      <c r="L4394" s="21" t="n"/>
      <c r="M4394" s="21" t="n"/>
      <c r="N4394" s="21" t="n"/>
    </row>
    <row r="4395" ht="14.25" customHeight="1" s="474">
      <c r="A4395" s="603" t="n"/>
      <c r="B4395" s="21" t="n"/>
      <c r="C4395" s="21" t="n"/>
      <c r="D4395" s="21" t="n"/>
      <c r="E4395" s="21" t="n"/>
      <c r="F4395" s="21" t="n"/>
      <c r="G4395" s="21" t="n"/>
      <c r="H4395" s="21" t="n"/>
      <c r="I4395" s="21" t="n"/>
      <c r="J4395" s="21" t="n"/>
      <c r="K4395" s="21" t="n"/>
      <c r="L4395" s="21" t="n"/>
      <c r="M4395" s="21" t="n"/>
      <c r="N4395" s="21" t="n"/>
    </row>
    <row r="4396" ht="14.25" customHeight="1" s="474">
      <c r="A4396" s="603" t="n"/>
      <c r="B4396" s="21" t="n"/>
      <c r="C4396" s="21" t="n"/>
      <c r="D4396" s="21" t="n"/>
      <c r="E4396" s="21" t="n"/>
      <c r="F4396" s="21" t="n"/>
      <c r="G4396" s="21" t="n"/>
      <c r="H4396" s="21" t="n"/>
      <c r="I4396" s="21" t="n"/>
      <c r="J4396" s="21" t="n"/>
      <c r="K4396" s="21" t="n"/>
      <c r="L4396" s="21" t="n"/>
      <c r="M4396" s="21" t="n"/>
      <c r="N4396" s="21" t="n"/>
    </row>
    <row r="4397" ht="14.25" customHeight="1" s="474">
      <c r="A4397" s="603" t="n"/>
      <c r="B4397" s="21" t="n"/>
      <c r="C4397" s="21" t="n"/>
      <c r="D4397" s="21" t="n"/>
      <c r="E4397" s="21" t="n"/>
      <c r="F4397" s="21" t="n"/>
      <c r="G4397" s="21" t="n"/>
      <c r="H4397" s="21" t="n"/>
      <c r="I4397" s="21" t="n"/>
      <c r="J4397" s="21" t="n"/>
      <c r="K4397" s="21" t="n"/>
      <c r="L4397" s="21" t="n"/>
      <c r="M4397" s="21" t="n"/>
      <c r="N4397" s="21" t="n"/>
    </row>
    <row r="4398" ht="14.25" customHeight="1" s="474">
      <c r="A4398" s="603" t="n"/>
      <c r="B4398" s="21" t="n"/>
      <c r="C4398" s="21" t="n"/>
      <c r="D4398" s="21" t="n"/>
      <c r="E4398" s="21" t="n"/>
      <c r="F4398" s="21" t="n"/>
      <c r="G4398" s="21" t="n"/>
      <c r="H4398" s="21" t="n"/>
      <c r="I4398" s="21" t="n"/>
      <c r="J4398" s="21" t="n"/>
      <c r="K4398" s="21" t="n"/>
      <c r="L4398" s="21" t="n"/>
      <c r="M4398" s="21" t="n"/>
      <c r="N4398" s="21" t="n"/>
    </row>
    <row r="4399" ht="14.25" customHeight="1" s="474">
      <c r="A4399" s="603" t="n"/>
      <c r="B4399" s="21" t="n"/>
      <c r="C4399" s="21" t="n"/>
      <c r="D4399" s="21" t="n"/>
      <c r="E4399" s="21" t="n"/>
      <c r="F4399" s="21" t="n"/>
      <c r="G4399" s="21" t="n"/>
      <c r="H4399" s="21" t="n"/>
      <c r="I4399" s="21" t="n"/>
      <c r="J4399" s="21" t="n"/>
      <c r="K4399" s="21" t="n"/>
      <c r="L4399" s="21" t="n"/>
      <c r="M4399" s="21" t="n"/>
      <c r="N4399" s="21" t="n"/>
    </row>
    <row r="4400" ht="14.25" customHeight="1" s="474">
      <c r="A4400" s="603" t="n"/>
      <c r="B4400" s="21" t="n"/>
      <c r="C4400" s="21" t="n"/>
      <c r="D4400" s="21" t="n"/>
      <c r="E4400" s="21" t="n"/>
      <c r="F4400" s="21" t="n"/>
      <c r="G4400" s="21" t="n"/>
      <c r="H4400" s="21" t="n"/>
      <c r="I4400" s="21" t="n"/>
      <c r="J4400" s="21" t="n"/>
      <c r="K4400" s="21" t="n"/>
      <c r="L4400" s="21" t="n"/>
      <c r="M4400" s="21" t="n"/>
      <c r="N4400" s="21" t="n"/>
    </row>
    <row r="4401" ht="14.25" customHeight="1" s="474">
      <c r="A4401" s="603" t="n"/>
      <c r="B4401" s="21" t="n"/>
      <c r="C4401" s="21" t="n"/>
      <c r="D4401" s="21" t="n"/>
      <c r="E4401" s="21" t="n"/>
      <c r="F4401" s="21" t="n"/>
      <c r="G4401" s="21" t="n"/>
      <c r="H4401" s="21" t="n"/>
      <c r="I4401" s="21" t="n"/>
      <c r="J4401" s="21" t="n"/>
      <c r="K4401" s="21" t="n"/>
      <c r="L4401" s="21" t="n"/>
      <c r="M4401" s="21" t="n"/>
      <c r="N4401" s="21" t="n"/>
    </row>
    <row r="4402" ht="14.25" customHeight="1" s="474">
      <c r="A4402" s="603" t="n"/>
      <c r="B4402" s="21" t="n"/>
      <c r="C4402" s="21" t="n"/>
      <c r="D4402" s="21" t="n"/>
      <c r="E4402" s="21" t="n"/>
      <c r="F4402" s="21" t="n"/>
      <c r="G4402" s="21" t="n"/>
      <c r="H4402" s="21" t="n"/>
      <c r="I4402" s="21" t="n"/>
      <c r="J4402" s="21" t="n"/>
      <c r="K4402" s="21" t="n"/>
      <c r="L4402" s="21" t="n"/>
      <c r="M4402" s="21" t="n"/>
      <c r="N4402" s="21" t="n"/>
    </row>
    <row r="4403" ht="14.25" customHeight="1" s="474">
      <c r="A4403" s="603" t="n"/>
      <c r="B4403" s="21" t="n"/>
      <c r="C4403" s="21" t="n"/>
      <c r="D4403" s="21" t="n"/>
      <c r="E4403" s="21" t="n"/>
      <c r="F4403" s="21" t="n"/>
      <c r="G4403" s="21" t="n"/>
      <c r="H4403" s="21" t="n"/>
      <c r="I4403" s="21" t="n"/>
      <c r="J4403" s="21" t="n"/>
      <c r="K4403" s="21" t="n"/>
      <c r="L4403" s="21" t="n"/>
      <c r="M4403" s="21" t="n"/>
      <c r="N4403" s="21" t="n"/>
    </row>
    <row r="4404" ht="14.25" customHeight="1" s="474">
      <c r="A4404" s="603" t="n"/>
      <c r="B4404" s="21" t="n"/>
      <c r="C4404" s="21" t="n"/>
      <c r="D4404" s="21" t="n"/>
      <c r="E4404" s="21" t="n"/>
      <c r="F4404" s="21" t="n"/>
      <c r="G4404" s="21" t="n"/>
      <c r="H4404" s="21" t="n"/>
      <c r="I4404" s="21" t="n"/>
      <c r="J4404" s="21" t="n"/>
      <c r="K4404" s="21" t="n"/>
      <c r="L4404" s="21" t="n"/>
      <c r="M4404" s="21" t="n"/>
      <c r="N4404" s="21" t="n"/>
    </row>
    <row r="4405" ht="14.25" customHeight="1" s="474">
      <c r="A4405" s="603" t="n"/>
      <c r="B4405" s="21" t="n"/>
      <c r="C4405" s="21" t="n"/>
      <c r="D4405" s="21" t="n"/>
      <c r="E4405" s="21" t="n"/>
      <c r="F4405" s="21" t="n"/>
      <c r="G4405" s="21" t="n"/>
      <c r="H4405" s="21" t="n"/>
      <c r="I4405" s="21" t="n"/>
      <c r="J4405" s="21" t="n"/>
      <c r="K4405" s="21" t="n"/>
      <c r="L4405" s="21" t="n"/>
      <c r="M4405" s="21" t="n"/>
      <c r="N4405" s="21" t="n"/>
    </row>
    <row r="4406" ht="14.25" customHeight="1" s="474">
      <c r="A4406" s="603" t="n"/>
      <c r="B4406" s="21" t="n"/>
      <c r="C4406" s="21" t="n"/>
      <c r="D4406" s="21" t="n"/>
      <c r="E4406" s="21" t="n"/>
      <c r="F4406" s="21" t="n"/>
      <c r="G4406" s="21" t="n"/>
      <c r="H4406" s="21" t="n"/>
      <c r="I4406" s="21" t="n"/>
      <c r="J4406" s="21" t="n"/>
      <c r="K4406" s="21" t="n"/>
      <c r="L4406" s="21" t="n"/>
      <c r="M4406" s="21" t="n"/>
      <c r="N4406" s="21" t="n"/>
    </row>
    <row r="4407" ht="14.25" customHeight="1" s="474">
      <c r="A4407" s="603" t="n"/>
      <c r="B4407" s="21" t="n"/>
      <c r="C4407" s="21" t="n"/>
      <c r="D4407" s="21" t="n"/>
      <c r="E4407" s="21" t="n"/>
      <c r="F4407" s="21" t="n"/>
      <c r="G4407" s="21" t="n"/>
      <c r="H4407" s="21" t="n"/>
      <c r="I4407" s="21" t="n"/>
      <c r="J4407" s="21" t="n"/>
      <c r="K4407" s="21" t="n"/>
      <c r="L4407" s="21" t="n"/>
      <c r="M4407" s="21" t="n"/>
      <c r="N4407" s="21" t="n"/>
    </row>
    <row r="4408" ht="14.25" customHeight="1" s="474">
      <c r="A4408" s="603" t="n"/>
      <c r="B4408" s="21" t="n"/>
      <c r="C4408" s="21" t="n"/>
      <c r="D4408" s="21" t="n"/>
      <c r="E4408" s="21" t="n"/>
      <c r="F4408" s="21" t="n"/>
      <c r="G4408" s="21" t="n"/>
      <c r="H4408" s="21" t="n"/>
      <c r="I4408" s="21" t="n"/>
      <c r="J4408" s="21" t="n"/>
      <c r="K4408" s="21" t="n"/>
      <c r="L4408" s="21" t="n"/>
      <c r="M4408" s="21" t="n"/>
      <c r="N4408" s="21" t="n"/>
    </row>
    <row r="4409" ht="14.25" customHeight="1" s="474">
      <c r="A4409" s="603" t="n"/>
      <c r="B4409" s="21" t="n"/>
      <c r="C4409" s="21" t="n"/>
      <c r="D4409" s="21" t="n"/>
      <c r="E4409" s="21" t="n"/>
      <c r="F4409" s="21" t="n"/>
      <c r="G4409" s="21" t="n"/>
      <c r="H4409" s="21" t="n"/>
      <c r="I4409" s="21" t="n"/>
      <c r="J4409" s="21" t="n"/>
      <c r="K4409" s="21" t="n"/>
      <c r="L4409" s="21" t="n"/>
      <c r="M4409" s="21" t="n"/>
      <c r="N4409" s="21" t="n"/>
    </row>
    <row r="4410" ht="14.25" customHeight="1" s="474">
      <c r="A4410" s="603" t="n"/>
      <c r="B4410" s="21" t="n"/>
      <c r="C4410" s="21" t="n"/>
      <c r="D4410" s="21" t="n"/>
      <c r="E4410" s="21" t="n"/>
      <c r="F4410" s="21" t="n"/>
      <c r="G4410" s="21" t="n"/>
      <c r="H4410" s="21" t="n"/>
      <c r="I4410" s="21" t="n"/>
      <c r="J4410" s="21" t="n"/>
      <c r="K4410" s="21" t="n"/>
      <c r="L4410" s="21" t="n"/>
      <c r="M4410" s="21" t="n"/>
      <c r="N4410" s="21" t="n"/>
    </row>
    <row r="4411" ht="14.25" customHeight="1" s="474">
      <c r="A4411" s="603" t="n"/>
      <c r="B4411" s="21" t="n"/>
      <c r="C4411" s="21" t="n"/>
      <c r="D4411" s="21" t="n"/>
      <c r="E4411" s="21" t="n"/>
      <c r="F4411" s="21" t="n"/>
      <c r="G4411" s="21" t="n"/>
      <c r="H4411" s="21" t="n"/>
      <c r="I4411" s="21" t="n"/>
      <c r="J4411" s="21" t="n"/>
      <c r="K4411" s="21" t="n"/>
      <c r="L4411" s="21" t="n"/>
      <c r="M4411" s="21" t="n"/>
      <c r="N4411" s="21" t="n"/>
    </row>
    <row r="4412" ht="14.25" customHeight="1" s="474">
      <c r="A4412" s="603" t="n"/>
      <c r="B4412" s="21" t="n"/>
      <c r="C4412" s="21" t="n"/>
      <c r="D4412" s="21" t="n"/>
      <c r="E4412" s="21" t="n"/>
      <c r="F4412" s="21" t="n"/>
      <c r="G4412" s="21" t="n"/>
      <c r="H4412" s="21" t="n"/>
      <c r="I4412" s="21" t="n"/>
      <c r="J4412" s="21" t="n"/>
      <c r="K4412" s="21" t="n"/>
      <c r="L4412" s="21" t="n"/>
      <c r="M4412" s="21" t="n"/>
      <c r="N4412" s="21" t="n"/>
    </row>
    <row r="4413" ht="14.25" customHeight="1" s="474">
      <c r="A4413" s="603" t="n"/>
      <c r="B4413" s="21" t="n"/>
      <c r="C4413" s="21" t="n"/>
      <c r="D4413" s="21" t="n"/>
      <c r="E4413" s="21" t="n"/>
      <c r="F4413" s="21" t="n"/>
      <c r="G4413" s="21" t="n"/>
      <c r="H4413" s="21" t="n"/>
      <c r="I4413" s="21" t="n"/>
      <c r="J4413" s="21" t="n"/>
      <c r="K4413" s="21" t="n"/>
      <c r="L4413" s="21" t="n"/>
      <c r="M4413" s="21" t="n"/>
      <c r="N4413" s="21" t="n"/>
    </row>
    <row r="4414" ht="14.25" customHeight="1" s="474">
      <c r="A4414" s="603" t="n"/>
      <c r="B4414" s="21" t="n"/>
      <c r="C4414" s="21" t="n"/>
      <c r="D4414" s="21" t="n"/>
      <c r="E4414" s="21" t="n"/>
      <c r="F4414" s="21" t="n"/>
      <c r="G4414" s="21" t="n"/>
      <c r="H4414" s="21" t="n"/>
      <c r="I4414" s="21" t="n"/>
      <c r="J4414" s="21" t="n"/>
      <c r="K4414" s="21" t="n"/>
      <c r="L4414" s="21" t="n"/>
      <c r="M4414" s="21" t="n"/>
      <c r="N4414" s="21" t="n"/>
    </row>
    <row r="4415" ht="14.25" customHeight="1" s="474">
      <c r="A4415" s="603" t="n"/>
      <c r="B4415" s="21" t="n"/>
      <c r="C4415" s="21" t="n"/>
      <c r="D4415" s="21" t="n"/>
      <c r="E4415" s="21" t="n"/>
      <c r="F4415" s="21" t="n"/>
      <c r="G4415" s="21" t="n"/>
      <c r="H4415" s="21" t="n"/>
      <c r="I4415" s="21" t="n"/>
      <c r="J4415" s="21" t="n"/>
      <c r="K4415" s="21" t="n"/>
      <c r="L4415" s="21" t="n"/>
      <c r="M4415" s="21" t="n"/>
      <c r="N4415" s="21" t="n"/>
    </row>
    <row r="4416" ht="14.25" customHeight="1" s="474">
      <c r="A4416" s="603" t="n"/>
      <c r="B4416" s="21" t="n"/>
      <c r="C4416" s="21" t="n"/>
      <c r="D4416" s="21" t="n"/>
      <c r="E4416" s="21" t="n"/>
      <c r="F4416" s="21" t="n"/>
      <c r="G4416" s="21" t="n"/>
      <c r="H4416" s="21" t="n"/>
      <c r="I4416" s="21" t="n"/>
      <c r="J4416" s="21" t="n"/>
      <c r="K4416" s="21" t="n"/>
      <c r="L4416" s="21" t="n"/>
      <c r="M4416" s="21" t="n"/>
      <c r="N4416" s="21" t="n"/>
    </row>
    <row r="4417" ht="14.25" customHeight="1" s="474">
      <c r="A4417" s="603" t="n"/>
      <c r="B4417" s="21" t="n"/>
      <c r="C4417" s="21" t="n"/>
      <c r="D4417" s="21" t="n"/>
      <c r="E4417" s="21" t="n"/>
      <c r="F4417" s="21" t="n"/>
      <c r="G4417" s="21" t="n"/>
      <c r="H4417" s="21" t="n"/>
      <c r="I4417" s="21" t="n"/>
      <c r="J4417" s="21" t="n"/>
      <c r="K4417" s="21" t="n"/>
      <c r="L4417" s="21" t="n"/>
      <c r="M4417" s="21" t="n"/>
      <c r="N4417" s="21" t="n"/>
    </row>
    <row r="4418" ht="14.25" customHeight="1" s="474">
      <c r="A4418" s="603" t="n"/>
      <c r="B4418" s="21" t="n"/>
      <c r="C4418" s="21" t="n"/>
      <c r="D4418" s="21" t="n"/>
      <c r="E4418" s="21" t="n"/>
      <c r="F4418" s="21" t="n"/>
      <c r="G4418" s="21" t="n"/>
      <c r="H4418" s="21" t="n"/>
      <c r="I4418" s="21" t="n"/>
      <c r="J4418" s="21" t="n"/>
      <c r="K4418" s="21" t="n"/>
      <c r="L4418" s="21" t="n"/>
      <c r="M4418" s="21" t="n"/>
      <c r="N4418" s="21" t="n"/>
    </row>
    <row r="4419" ht="14.25" customHeight="1" s="474">
      <c r="A4419" s="603" t="n"/>
      <c r="B4419" s="21" t="n"/>
      <c r="C4419" s="21" t="n"/>
      <c r="D4419" s="21" t="n"/>
      <c r="E4419" s="21" t="n"/>
      <c r="F4419" s="21" t="n"/>
      <c r="G4419" s="21" t="n"/>
      <c r="H4419" s="21" t="n"/>
      <c r="I4419" s="21" t="n"/>
      <c r="J4419" s="21" t="n"/>
      <c r="K4419" s="21" t="n"/>
      <c r="L4419" s="21" t="n"/>
      <c r="M4419" s="21" t="n"/>
      <c r="N4419" s="21" t="n"/>
    </row>
    <row r="4420" ht="14.25" customHeight="1" s="474">
      <c r="A4420" s="603" t="n"/>
      <c r="B4420" s="21" t="n"/>
      <c r="C4420" s="21" t="n"/>
      <c r="D4420" s="21" t="n"/>
      <c r="E4420" s="21" t="n"/>
      <c r="F4420" s="21" t="n"/>
      <c r="G4420" s="21" t="n"/>
      <c r="H4420" s="21" t="n"/>
      <c r="I4420" s="21" t="n"/>
      <c r="J4420" s="21" t="n"/>
      <c r="K4420" s="21" t="n"/>
      <c r="L4420" s="21" t="n"/>
      <c r="M4420" s="21" t="n"/>
      <c r="N4420" s="21" t="n"/>
    </row>
    <row r="4421" ht="14.25" customHeight="1" s="474">
      <c r="A4421" s="603" t="n"/>
      <c r="B4421" s="21" t="n"/>
      <c r="C4421" s="21" t="n"/>
      <c r="D4421" s="21" t="n"/>
      <c r="E4421" s="21" t="n"/>
      <c r="F4421" s="21" t="n"/>
      <c r="G4421" s="21" t="n"/>
      <c r="H4421" s="21" t="n"/>
      <c r="I4421" s="21" t="n"/>
      <c r="J4421" s="21" t="n"/>
      <c r="K4421" s="21" t="n"/>
      <c r="L4421" s="21" t="n"/>
      <c r="M4421" s="21" t="n"/>
      <c r="N4421" s="21" t="n"/>
    </row>
    <row r="4422" ht="14.25" customHeight="1" s="474">
      <c r="A4422" s="603" t="n"/>
      <c r="B4422" s="21" t="n"/>
      <c r="C4422" s="21" t="n"/>
      <c r="D4422" s="21" t="n"/>
      <c r="E4422" s="21" t="n"/>
      <c r="F4422" s="21" t="n"/>
      <c r="G4422" s="21" t="n"/>
      <c r="H4422" s="21" t="n"/>
      <c r="I4422" s="21" t="n"/>
      <c r="J4422" s="21" t="n"/>
      <c r="K4422" s="21" t="n"/>
      <c r="L4422" s="21" t="n"/>
      <c r="M4422" s="21" t="n"/>
      <c r="N4422" s="21" t="n"/>
    </row>
    <row r="4423" ht="14.25" customHeight="1" s="474">
      <c r="A4423" s="603" t="n"/>
      <c r="B4423" s="21" t="n"/>
      <c r="C4423" s="21" t="n"/>
      <c r="D4423" s="21" t="n"/>
      <c r="E4423" s="21" t="n"/>
      <c r="F4423" s="21" t="n"/>
      <c r="G4423" s="21" t="n"/>
      <c r="H4423" s="21" t="n"/>
      <c r="I4423" s="21" t="n"/>
      <c r="J4423" s="21" t="n"/>
      <c r="K4423" s="21" t="n"/>
      <c r="L4423" s="21" t="n"/>
      <c r="M4423" s="21" t="n"/>
      <c r="N4423" s="21" t="n"/>
    </row>
    <row r="4424" ht="14.25" customHeight="1" s="474">
      <c r="A4424" s="603" t="n"/>
      <c r="B4424" s="21" t="n"/>
      <c r="C4424" s="21" t="n"/>
      <c r="D4424" s="21" t="n"/>
      <c r="E4424" s="21" t="n"/>
      <c r="F4424" s="21" t="n"/>
      <c r="G4424" s="21" t="n"/>
      <c r="H4424" s="21" t="n"/>
      <c r="I4424" s="21" t="n"/>
      <c r="J4424" s="21" t="n"/>
      <c r="K4424" s="21" t="n"/>
      <c r="L4424" s="21" t="n"/>
      <c r="M4424" s="21" t="n"/>
      <c r="N4424" s="21" t="n"/>
    </row>
    <row r="4425" ht="14.25" customHeight="1" s="474">
      <c r="A4425" s="603" t="n"/>
      <c r="B4425" s="21" t="n"/>
      <c r="C4425" s="21" t="n"/>
      <c r="D4425" s="21" t="n"/>
      <c r="E4425" s="21" t="n"/>
      <c r="F4425" s="21" t="n"/>
      <c r="G4425" s="21" t="n"/>
      <c r="H4425" s="21" t="n"/>
      <c r="I4425" s="21" t="n"/>
      <c r="J4425" s="21" t="n"/>
      <c r="K4425" s="21" t="n"/>
      <c r="L4425" s="21" t="n"/>
      <c r="M4425" s="21" t="n"/>
      <c r="N4425" s="21" t="n"/>
    </row>
    <row r="4426" ht="14.25" customHeight="1" s="474">
      <c r="A4426" s="603" t="n"/>
      <c r="B4426" s="21" t="n"/>
      <c r="C4426" s="21" t="n"/>
      <c r="D4426" s="21" t="n"/>
      <c r="E4426" s="21" t="n"/>
      <c r="F4426" s="21" t="n"/>
      <c r="G4426" s="21" t="n"/>
      <c r="H4426" s="21" t="n"/>
      <c r="I4426" s="21" t="n"/>
      <c r="J4426" s="21" t="n"/>
      <c r="K4426" s="21" t="n"/>
      <c r="L4426" s="21" t="n"/>
      <c r="M4426" s="21" t="n"/>
      <c r="N4426" s="21" t="n"/>
    </row>
    <row r="4427" ht="14.25" customHeight="1" s="474">
      <c r="A4427" s="603" t="n"/>
      <c r="B4427" s="21" t="n"/>
      <c r="C4427" s="21" t="n"/>
      <c r="D4427" s="21" t="n"/>
      <c r="E4427" s="21" t="n"/>
      <c r="F4427" s="21" t="n"/>
      <c r="G4427" s="21" t="n"/>
      <c r="H4427" s="21" t="n"/>
      <c r="I4427" s="21" t="n"/>
      <c r="J4427" s="21" t="n"/>
      <c r="K4427" s="21" t="n"/>
      <c r="L4427" s="21" t="n"/>
      <c r="M4427" s="21" t="n"/>
      <c r="N4427" s="21" t="n"/>
    </row>
    <row r="4428" ht="14.25" customHeight="1" s="474">
      <c r="A4428" s="603" t="n"/>
      <c r="B4428" s="21" t="n"/>
      <c r="C4428" s="21" t="n"/>
      <c r="D4428" s="21" t="n"/>
      <c r="E4428" s="21" t="n"/>
      <c r="F4428" s="21" t="n"/>
      <c r="G4428" s="21" t="n"/>
      <c r="H4428" s="21" t="n"/>
      <c r="I4428" s="21" t="n"/>
      <c r="J4428" s="21" t="n"/>
      <c r="K4428" s="21" t="n"/>
      <c r="L4428" s="21" t="n"/>
      <c r="M4428" s="21" t="n"/>
      <c r="N4428" s="21" t="n"/>
    </row>
    <row r="4429" ht="14.25" customHeight="1" s="474">
      <c r="A4429" s="603" t="n"/>
      <c r="B4429" s="21" t="n"/>
      <c r="C4429" s="21" t="n"/>
      <c r="D4429" s="21" t="n"/>
      <c r="E4429" s="21" t="n"/>
      <c r="F4429" s="21" t="n"/>
      <c r="G4429" s="21" t="n"/>
      <c r="H4429" s="21" t="n"/>
      <c r="I4429" s="21" t="n"/>
      <c r="J4429" s="21" t="n"/>
      <c r="K4429" s="21" t="n"/>
      <c r="L4429" s="21" t="n"/>
      <c r="M4429" s="21" t="n"/>
      <c r="N4429" s="21" t="n"/>
    </row>
    <row r="4430" ht="14.25" customHeight="1" s="474">
      <c r="A4430" s="603" t="n"/>
      <c r="B4430" s="21" t="n"/>
      <c r="C4430" s="21" t="n"/>
      <c r="D4430" s="21" t="n"/>
      <c r="E4430" s="21" t="n"/>
      <c r="F4430" s="21" t="n"/>
      <c r="G4430" s="21" t="n"/>
      <c r="H4430" s="21" t="n"/>
      <c r="I4430" s="21" t="n"/>
      <c r="J4430" s="21" t="n"/>
      <c r="K4430" s="21" t="n"/>
      <c r="L4430" s="21" t="n"/>
      <c r="M4430" s="21" t="n"/>
      <c r="N4430" s="21" t="n"/>
    </row>
    <row r="4431" ht="14.25" customHeight="1" s="474">
      <c r="A4431" s="603" t="n"/>
      <c r="B4431" s="21" t="n"/>
      <c r="C4431" s="21" t="n"/>
      <c r="D4431" s="21" t="n"/>
      <c r="E4431" s="21" t="n"/>
      <c r="F4431" s="21" t="n"/>
      <c r="G4431" s="21" t="n"/>
      <c r="H4431" s="21" t="n"/>
      <c r="I4431" s="21" t="n"/>
      <c r="J4431" s="21" t="n"/>
      <c r="K4431" s="21" t="n"/>
      <c r="L4431" s="21" t="n"/>
      <c r="M4431" s="21" t="n"/>
      <c r="N4431" s="21" t="n"/>
    </row>
    <row r="4432" ht="14.25" customHeight="1" s="474">
      <c r="A4432" s="603" t="n"/>
      <c r="B4432" s="21" t="n"/>
      <c r="C4432" s="21" t="n"/>
      <c r="D4432" s="21" t="n"/>
      <c r="E4432" s="21" t="n"/>
      <c r="F4432" s="21" t="n"/>
      <c r="G4432" s="21" t="n"/>
      <c r="H4432" s="21" t="n"/>
      <c r="I4432" s="21" t="n"/>
      <c r="J4432" s="21" t="n"/>
      <c r="K4432" s="21" t="n"/>
      <c r="L4432" s="21" t="n"/>
      <c r="M4432" s="21" t="n"/>
      <c r="N4432" s="21" t="n"/>
    </row>
    <row r="4433" ht="14.25" customHeight="1" s="474">
      <c r="A4433" s="603" t="n"/>
      <c r="B4433" s="21" t="n"/>
      <c r="C4433" s="21" t="n"/>
      <c r="D4433" s="21" t="n"/>
      <c r="E4433" s="21" t="n"/>
      <c r="F4433" s="21" t="n"/>
      <c r="G4433" s="21" t="n"/>
      <c r="H4433" s="21" t="n"/>
      <c r="I4433" s="21" t="n"/>
      <c r="J4433" s="21" t="n"/>
      <c r="K4433" s="21" t="n"/>
      <c r="L4433" s="21" t="n"/>
      <c r="M4433" s="21" t="n"/>
      <c r="N4433" s="21" t="n"/>
    </row>
    <row r="4434" ht="14.25" customHeight="1" s="474">
      <c r="A4434" s="603" t="n"/>
      <c r="B4434" s="21" t="n"/>
      <c r="C4434" s="21" t="n"/>
      <c r="D4434" s="21" t="n"/>
      <c r="E4434" s="21" t="n"/>
      <c r="F4434" s="21" t="n"/>
      <c r="G4434" s="21" t="n"/>
      <c r="H4434" s="21" t="n"/>
      <c r="I4434" s="21" t="n"/>
      <c r="J4434" s="21" t="n"/>
      <c r="K4434" s="21" t="n"/>
      <c r="L4434" s="21" t="n"/>
      <c r="M4434" s="21" t="n"/>
      <c r="N4434" s="21" t="n"/>
    </row>
    <row r="4435" ht="14.25" customHeight="1" s="474">
      <c r="A4435" s="603" t="n"/>
      <c r="B4435" s="21" t="n"/>
      <c r="C4435" s="21" t="n"/>
      <c r="D4435" s="21" t="n"/>
      <c r="E4435" s="21" t="n"/>
      <c r="F4435" s="21" t="n"/>
      <c r="G4435" s="21" t="n"/>
      <c r="H4435" s="21" t="n"/>
      <c r="I4435" s="21" t="n"/>
      <c r="J4435" s="21" t="n"/>
      <c r="K4435" s="21" t="n"/>
      <c r="L4435" s="21" t="n"/>
      <c r="M4435" s="21" t="n"/>
      <c r="N4435" s="21" t="n"/>
    </row>
    <row r="4436" ht="14.25" customHeight="1" s="474">
      <c r="A4436" s="603" t="n"/>
      <c r="B4436" s="21" t="n"/>
      <c r="C4436" s="21" t="n"/>
      <c r="D4436" s="21" t="n"/>
      <c r="E4436" s="21" t="n"/>
      <c r="F4436" s="21" t="n"/>
      <c r="G4436" s="21" t="n"/>
      <c r="H4436" s="21" t="n"/>
      <c r="I4436" s="21" t="n"/>
      <c r="J4436" s="21" t="n"/>
      <c r="K4436" s="21" t="n"/>
      <c r="L4436" s="21" t="n"/>
      <c r="M4436" s="21" t="n"/>
      <c r="N4436" s="21" t="n"/>
    </row>
    <row r="4437" ht="14.25" customHeight="1" s="474">
      <c r="A4437" s="603" t="n"/>
      <c r="B4437" s="21" t="n"/>
      <c r="C4437" s="21" t="n"/>
      <c r="D4437" s="21" t="n"/>
      <c r="E4437" s="21" t="n"/>
      <c r="F4437" s="21" t="n"/>
      <c r="G4437" s="21" t="n"/>
      <c r="H4437" s="21" t="n"/>
      <c r="I4437" s="21" t="n"/>
      <c r="J4437" s="21" t="n"/>
      <c r="K4437" s="21" t="n"/>
      <c r="L4437" s="21" t="n"/>
      <c r="M4437" s="21" t="n"/>
      <c r="N4437" s="21" t="n"/>
    </row>
    <row r="4438" ht="14.25" customHeight="1" s="474">
      <c r="A4438" s="603" t="n"/>
      <c r="B4438" s="21" t="n"/>
      <c r="C4438" s="21" t="n"/>
      <c r="D4438" s="21" t="n"/>
      <c r="E4438" s="21" t="n"/>
      <c r="F4438" s="21" t="n"/>
      <c r="G4438" s="21" t="n"/>
      <c r="H4438" s="21" t="n"/>
      <c r="I4438" s="21" t="n"/>
      <c r="J4438" s="21" t="n"/>
      <c r="K4438" s="21" t="n"/>
      <c r="L4438" s="21" t="n"/>
      <c r="M4438" s="21" t="n"/>
      <c r="N4438" s="21" t="n"/>
    </row>
    <row r="4439" ht="14.25" customHeight="1" s="474">
      <c r="A4439" s="603" t="n"/>
      <c r="B4439" s="21" t="n"/>
      <c r="C4439" s="21" t="n"/>
      <c r="D4439" s="21" t="n"/>
      <c r="E4439" s="21" t="n"/>
      <c r="F4439" s="21" t="n"/>
      <c r="G4439" s="21" t="n"/>
      <c r="H4439" s="21" t="n"/>
      <c r="I4439" s="21" t="n"/>
      <c r="J4439" s="21" t="n"/>
      <c r="K4439" s="21" t="n"/>
      <c r="L4439" s="21" t="n"/>
      <c r="M4439" s="21" t="n"/>
      <c r="N4439" s="21" t="n"/>
    </row>
    <row r="4440" ht="14.25" customHeight="1" s="474">
      <c r="A4440" s="603" t="n"/>
      <c r="B4440" s="21" t="n"/>
      <c r="C4440" s="21" t="n"/>
      <c r="D4440" s="21" t="n"/>
      <c r="E4440" s="21" t="n"/>
      <c r="F4440" s="21" t="n"/>
      <c r="G4440" s="21" t="n"/>
      <c r="H4440" s="21" t="n"/>
      <c r="I4440" s="21" t="n"/>
      <c r="J4440" s="21" t="n"/>
      <c r="K4440" s="21" t="n"/>
      <c r="L4440" s="21" t="n"/>
      <c r="M4440" s="21" t="n"/>
      <c r="N4440" s="21" t="n"/>
    </row>
    <row r="4441" ht="14.25" customHeight="1" s="474">
      <c r="A4441" s="603" t="n"/>
      <c r="B4441" s="21" t="n"/>
      <c r="C4441" s="21" t="n"/>
      <c r="D4441" s="21" t="n"/>
      <c r="E4441" s="21" t="n"/>
      <c r="F4441" s="21" t="n"/>
      <c r="G4441" s="21" t="n"/>
      <c r="H4441" s="21" t="n"/>
      <c r="I4441" s="21" t="n"/>
      <c r="J4441" s="21" t="n"/>
      <c r="K4441" s="21" t="n"/>
      <c r="L4441" s="21" t="n"/>
      <c r="M4441" s="21" t="n"/>
      <c r="N4441" s="21" t="n"/>
    </row>
    <row r="4442" ht="14.25" customHeight="1" s="474">
      <c r="A4442" s="603" t="n"/>
      <c r="B4442" s="21" t="n"/>
      <c r="C4442" s="21" t="n"/>
      <c r="D4442" s="21" t="n"/>
      <c r="E4442" s="21" t="n"/>
      <c r="F4442" s="21" t="n"/>
      <c r="G4442" s="21" t="n"/>
      <c r="H4442" s="21" t="n"/>
      <c r="I4442" s="21" t="n"/>
      <c r="J4442" s="21" t="n"/>
      <c r="K4442" s="21" t="n"/>
      <c r="L4442" s="21" t="n"/>
      <c r="M4442" s="21" t="n"/>
      <c r="N4442" s="21" t="n"/>
    </row>
    <row r="4443" ht="14.25" customHeight="1" s="474">
      <c r="A4443" s="603" t="n"/>
      <c r="B4443" s="21" t="n"/>
      <c r="C4443" s="21" t="n"/>
      <c r="D4443" s="21" t="n"/>
      <c r="E4443" s="21" t="n"/>
      <c r="F4443" s="21" t="n"/>
      <c r="G4443" s="21" t="n"/>
      <c r="H4443" s="21" t="n"/>
      <c r="I4443" s="21" t="n"/>
      <c r="J4443" s="21" t="n"/>
      <c r="K4443" s="21" t="n"/>
      <c r="L4443" s="21" t="n"/>
      <c r="M4443" s="21" t="n"/>
      <c r="N4443" s="21" t="n"/>
    </row>
    <row r="4444" ht="14.25" customHeight="1" s="474">
      <c r="A4444" s="603" t="n"/>
      <c r="B4444" s="21" t="n"/>
      <c r="C4444" s="21" t="n"/>
      <c r="D4444" s="21" t="n"/>
      <c r="E4444" s="21" t="n"/>
      <c r="F4444" s="21" t="n"/>
      <c r="G4444" s="21" t="n"/>
      <c r="H4444" s="21" t="n"/>
      <c r="I4444" s="21" t="n"/>
      <c r="J4444" s="21" t="n"/>
      <c r="K4444" s="21" t="n"/>
      <c r="L4444" s="21" t="n"/>
      <c r="M4444" s="21" t="n"/>
      <c r="N4444" s="21" t="n"/>
    </row>
    <row r="4445" ht="14.25" customHeight="1" s="474">
      <c r="A4445" s="603" t="n"/>
      <c r="B4445" s="21" t="n"/>
      <c r="C4445" s="21" t="n"/>
      <c r="D4445" s="21" t="n"/>
      <c r="E4445" s="21" t="n"/>
      <c r="F4445" s="21" t="n"/>
      <c r="G4445" s="21" t="n"/>
      <c r="H4445" s="21" t="n"/>
      <c r="I4445" s="21" t="n"/>
      <c r="J4445" s="21" t="n"/>
      <c r="K4445" s="21" t="n"/>
      <c r="L4445" s="21" t="n"/>
      <c r="M4445" s="21" t="n"/>
      <c r="N4445" s="21" t="n"/>
    </row>
    <row r="4446" ht="14.25" customHeight="1" s="474">
      <c r="A4446" s="603" t="n"/>
      <c r="B4446" s="21" t="n"/>
      <c r="C4446" s="21" t="n"/>
      <c r="D4446" s="21" t="n"/>
      <c r="E4446" s="21" t="n"/>
      <c r="F4446" s="21" t="n"/>
      <c r="G4446" s="21" t="n"/>
      <c r="H4446" s="21" t="n"/>
      <c r="I4446" s="21" t="n"/>
      <c r="J4446" s="21" t="n"/>
      <c r="K4446" s="21" t="n"/>
      <c r="L4446" s="21" t="n"/>
      <c r="M4446" s="21" t="n"/>
      <c r="N4446" s="21" t="n"/>
    </row>
    <row r="4447" ht="14.25" customHeight="1" s="474">
      <c r="A4447" s="603" t="n"/>
      <c r="B4447" s="21" t="n"/>
      <c r="C4447" s="21" t="n"/>
      <c r="D4447" s="21" t="n"/>
      <c r="E4447" s="21" t="n"/>
      <c r="F4447" s="21" t="n"/>
      <c r="G4447" s="21" t="n"/>
      <c r="H4447" s="21" t="n"/>
      <c r="I4447" s="21" t="n"/>
      <c r="J4447" s="21" t="n"/>
      <c r="K4447" s="21" t="n"/>
      <c r="L4447" s="21" t="n"/>
      <c r="M4447" s="21" t="n"/>
      <c r="N4447" s="21" t="n"/>
    </row>
    <row r="4448" ht="14.25" customHeight="1" s="474">
      <c r="A4448" s="603" t="n"/>
      <c r="B4448" s="21" t="n"/>
      <c r="C4448" s="21" t="n"/>
      <c r="D4448" s="21" t="n"/>
      <c r="E4448" s="21" t="n"/>
      <c r="F4448" s="21" t="n"/>
      <c r="G4448" s="21" t="n"/>
      <c r="H4448" s="21" t="n"/>
      <c r="I4448" s="21" t="n"/>
      <c r="J4448" s="21" t="n"/>
      <c r="K4448" s="21" t="n"/>
      <c r="L4448" s="21" t="n"/>
      <c r="M4448" s="21" t="n"/>
      <c r="N4448" s="21" t="n"/>
    </row>
    <row r="4449" ht="14.25" customHeight="1" s="474">
      <c r="A4449" s="603" t="n"/>
      <c r="B4449" s="21" t="n"/>
      <c r="C4449" s="21" t="n"/>
      <c r="D4449" s="21" t="n"/>
      <c r="E4449" s="21" t="n"/>
      <c r="F4449" s="21" t="n"/>
      <c r="G4449" s="21" t="n"/>
      <c r="H4449" s="21" t="n"/>
      <c r="I4449" s="21" t="n"/>
      <c r="J4449" s="21" t="n"/>
      <c r="K4449" s="21" t="n"/>
      <c r="L4449" s="21" t="n"/>
      <c r="M4449" s="21" t="n"/>
      <c r="N4449" s="21" t="n"/>
    </row>
    <row r="4450" ht="14.25" customHeight="1" s="474">
      <c r="A4450" s="603" t="n"/>
      <c r="B4450" s="21" t="n"/>
      <c r="C4450" s="21" t="n"/>
      <c r="D4450" s="21" t="n"/>
      <c r="E4450" s="21" t="n"/>
      <c r="F4450" s="21" t="n"/>
      <c r="G4450" s="21" t="n"/>
      <c r="H4450" s="21" t="n"/>
      <c r="I4450" s="21" t="n"/>
      <c r="J4450" s="21" t="n"/>
      <c r="K4450" s="21" t="n"/>
      <c r="L4450" s="21" t="n"/>
      <c r="M4450" s="21" t="n"/>
      <c r="N4450" s="21" t="n"/>
    </row>
    <row r="4451" ht="14.25" customHeight="1" s="474">
      <c r="A4451" s="603" t="n"/>
      <c r="B4451" s="21" t="n"/>
      <c r="C4451" s="21" t="n"/>
      <c r="D4451" s="21" t="n"/>
      <c r="E4451" s="21" t="n"/>
      <c r="F4451" s="21" t="n"/>
      <c r="G4451" s="21" t="n"/>
      <c r="H4451" s="21" t="n"/>
      <c r="I4451" s="21" t="n"/>
      <c r="J4451" s="21" t="n"/>
      <c r="K4451" s="21" t="n"/>
      <c r="L4451" s="21" t="n"/>
      <c r="M4451" s="21" t="n"/>
      <c r="N4451" s="21" t="n"/>
    </row>
    <row r="4452" ht="14.25" customHeight="1" s="474">
      <c r="A4452" s="603" t="n"/>
      <c r="B4452" s="21" t="n"/>
      <c r="C4452" s="21" t="n"/>
      <c r="D4452" s="21" t="n"/>
      <c r="E4452" s="21" t="n"/>
      <c r="F4452" s="21" t="n"/>
      <c r="G4452" s="21" t="n"/>
      <c r="H4452" s="21" t="n"/>
      <c r="I4452" s="21" t="n"/>
      <c r="J4452" s="21" t="n"/>
      <c r="K4452" s="21" t="n"/>
      <c r="L4452" s="21" t="n"/>
      <c r="M4452" s="21" t="n"/>
      <c r="N4452" s="21" t="n"/>
    </row>
    <row r="4453" ht="14.25" customHeight="1" s="474">
      <c r="A4453" s="603" t="n"/>
      <c r="B4453" s="21" t="n"/>
      <c r="C4453" s="21" t="n"/>
      <c r="D4453" s="21" t="n"/>
      <c r="E4453" s="21" t="n"/>
      <c r="F4453" s="21" t="n"/>
      <c r="G4453" s="21" t="n"/>
      <c r="H4453" s="21" t="n"/>
      <c r="I4453" s="21" t="n"/>
      <c r="J4453" s="21" t="n"/>
      <c r="K4453" s="21" t="n"/>
      <c r="L4453" s="21" t="n"/>
      <c r="M4453" s="21" t="n"/>
      <c r="N4453" s="21" t="n"/>
    </row>
    <row r="4454" ht="14.25" customHeight="1" s="474">
      <c r="A4454" s="603" t="n"/>
      <c r="B4454" s="21" t="n"/>
      <c r="C4454" s="21" t="n"/>
      <c r="D4454" s="21" t="n"/>
      <c r="E4454" s="21" t="n"/>
      <c r="F4454" s="21" t="n"/>
      <c r="G4454" s="21" t="n"/>
      <c r="H4454" s="21" t="n"/>
      <c r="I4454" s="21" t="n"/>
      <c r="J4454" s="21" t="n"/>
      <c r="K4454" s="21" t="n"/>
      <c r="L4454" s="21" t="n"/>
      <c r="M4454" s="21" t="n"/>
      <c r="N4454" s="21" t="n"/>
    </row>
    <row r="4455" ht="14.25" customHeight="1" s="474">
      <c r="A4455" s="603" t="n"/>
      <c r="B4455" s="21" t="n"/>
      <c r="C4455" s="21" t="n"/>
      <c r="D4455" s="21" t="n"/>
      <c r="E4455" s="21" t="n"/>
      <c r="F4455" s="21" t="n"/>
      <c r="G4455" s="21" t="n"/>
      <c r="H4455" s="21" t="n"/>
      <c r="I4455" s="21" t="n"/>
      <c r="J4455" s="21" t="n"/>
      <c r="K4455" s="21" t="n"/>
      <c r="L4455" s="21" t="n"/>
      <c r="M4455" s="21" t="n"/>
      <c r="N4455" s="21" t="n"/>
    </row>
    <row r="4456" ht="14.25" customHeight="1" s="474">
      <c r="A4456" s="603" t="n"/>
      <c r="B4456" s="21" t="n"/>
      <c r="C4456" s="21" t="n"/>
      <c r="D4456" s="21" t="n"/>
      <c r="E4456" s="21" t="n"/>
      <c r="F4456" s="21" t="n"/>
      <c r="G4456" s="21" t="n"/>
      <c r="H4456" s="21" t="n"/>
      <c r="I4456" s="21" t="n"/>
      <c r="J4456" s="21" t="n"/>
      <c r="K4456" s="21" t="n"/>
      <c r="L4456" s="21" t="n"/>
      <c r="M4456" s="21" t="n"/>
      <c r="N4456" s="21" t="n"/>
    </row>
    <row r="4457" ht="14.25" customHeight="1" s="474">
      <c r="A4457" s="603" t="n"/>
      <c r="B4457" s="21" t="n"/>
      <c r="C4457" s="21" t="n"/>
      <c r="D4457" s="21" t="n"/>
      <c r="E4457" s="21" t="n"/>
      <c r="F4457" s="21" t="n"/>
      <c r="G4457" s="21" t="n"/>
      <c r="H4457" s="21" t="n"/>
      <c r="I4457" s="21" t="n"/>
      <c r="J4457" s="21" t="n"/>
      <c r="K4457" s="21" t="n"/>
      <c r="L4457" s="21" t="n"/>
      <c r="M4457" s="21" t="n"/>
      <c r="N4457" s="21" t="n"/>
    </row>
    <row r="4458" ht="14.25" customHeight="1" s="474">
      <c r="A4458" s="603" t="n"/>
      <c r="B4458" s="21" t="n"/>
      <c r="C4458" s="21" t="n"/>
      <c r="D4458" s="21" t="n"/>
      <c r="E4458" s="21" t="n"/>
      <c r="F4458" s="21" t="n"/>
      <c r="G4458" s="21" t="n"/>
      <c r="H4458" s="21" t="n"/>
      <c r="I4458" s="21" t="n"/>
      <c r="J4458" s="21" t="n"/>
      <c r="K4458" s="21" t="n"/>
      <c r="L4458" s="21" t="n"/>
      <c r="M4458" s="21" t="n"/>
      <c r="N4458" s="21" t="n"/>
    </row>
    <row r="4459" ht="14.25" customHeight="1" s="474">
      <c r="A4459" s="603" t="n"/>
      <c r="B4459" s="21" t="n"/>
      <c r="C4459" s="21" t="n"/>
      <c r="D4459" s="21" t="n"/>
      <c r="E4459" s="21" t="n"/>
      <c r="F4459" s="21" t="n"/>
      <c r="G4459" s="21" t="n"/>
      <c r="H4459" s="21" t="n"/>
      <c r="I4459" s="21" t="n"/>
      <c r="J4459" s="21" t="n"/>
      <c r="K4459" s="21" t="n"/>
      <c r="L4459" s="21" t="n"/>
      <c r="M4459" s="21" t="n"/>
      <c r="N4459" s="21" t="n"/>
    </row>
    <row r="4460" ht="14.25" customHeight="1" s="474">
      <c r="A4460" s="603" t="n"/>
      <c r="B4460" s="21" t="n"/>
      <c r="C4460" s="21" t="n"/>
      <c r="D4460" s="21" t="n"/>
      <c r="E4460" s="21" t="n"/>
      <c r="F4460" s="21" t="n"/>
      <c r="G4460" s="21" t="n"/>
      <c r="H4460" s="21" t="n"/>
      <c r="I4460" s="21" t="n"/>
      <c r="J4460" s="21" t="n"/>
      <c r="K4460" s="21" t="n"/>
      <c r="L4460" s="21" t="n"/>
      <c r="M4460" s="21" t="n"/>
      <c r="N4460" s="21" t="n"/>
    </row>
    <row r="4461" ht="14.25" customHeight="1" s="474">
      <c r="A4461" s="603" t="n"/>
      <c r="B4461" s="21" t="n"/>
      <c r="C4461" s="21" t="n"/>
      <c r="D4461" s="21" t="n"/>
      <c r="E4461" s="21" t="n"/>
      <c r="F4461" s="21" t="n"/>
      <c r="G4461" s="21" t="n"/>
      <c r="H4461" s="21" t="n"/>
      <c r="I4461" s="21" t="n"/>
      <c r="J4461" s="21" t="n"/>
      <c r="K4461" s="21" t="n"/>
      <c r="L4461" s="21" t="n"/>
      <c r="M4461" s="21" t="n"/>
      <c r="N4461" s="21" t="n"/>
    </row>
    <row r="4462" ht="14.25" customHeight="1" s="474">
      <c r="A4462" s="603" t="n"/>
      <c r="B4462" s="21" t="n"/>
      <c r="C4462" s="21" t="n"/>
      <c r="D4462" s="21" t="n"/>
      <c r="E4462" s="21" t="n"/>
      <c r="F4462" s="21" t="n"/>
      <c r="G4462" s="21" t="n"/>
      <c r="H4462" s="21" t="n"/>
      <c r="I4462" s="21" t="n"/>
      <c r="J4462" s="21" t="n"/>
      <c r="K4462" s="21" t="n"/>
      <c r="L4462" s="21" t="n"/>
      <c r="M4462" s="21" t="n"/>
      <c r="N4462" s="21" t="n"/>
    </row>
    <row r="4463" ht="14.25" customHeight="1" s="474">
      <c r="A4463" s="603" t="n"/>
      <c r="B4463" s="21" t="n"/>
      <c r="C4463" s="21" t="n"/>
      <c r="D4463" s="21" t="n"/>
      <c r="E4463" s="21" t="n"/>
      <c r="F4463" s="21" t="n"/>
      <c r="G4463" s="21" t="n"/>
      <c r="H4463" s="21" t="n"/>
      <c r="I4463" s="21" t="n"/>
      <c r="J4463" s="21" t="n"/>
      <c r="K4463" s="21" t="n"/>
      <c r="L4463" s="21" t="n"/>
      <c r="M4463" s="21" t="n"/>
      <c r="N4463" s="21" t="n"/>
    </row>
    <row r="4464" ht="14.25" customHeight="1" s="474">
      <c r="A4464" s="603" t="n"/>
      <c r="B4464" s="21" t="n"/>
      <c r="C4464" s="21" t="n"/>
      <c r="D4464" s="21" t="n"/>
      <c r="E4464" s="21" t="n"/>
      <c r="F4464" s="21" t="n"/>
      <c r="G4464" s="21" t="n"/>
      <c r="H4464" s="21" t="n"/>
      <c r="I4464" s="21" t="n"/>
      <c r="J4464" s="21" t="n"/>
      <c r="K4464" s="21" t="n"/>
      <c r="L4464" s="21" t="n"/>
      <c r="M4464" s="21" t="n"/>
      <c r="N4464" s="21" t="n"/>
    </row>
    <row r="4465" ht="14.25" customHeight="1" s="474">
      <c r="A4465" s="603" t="n"/>
      <c r="B4465" s="21" t="n"/>
      <c r="C4465" s="21" t="n"/>
      <c r="D4465" s="21" t="n"/>
      <c r="E4465" s="21" t="n"/>
      <c r="F4465" s="21" t="n"/>
      <c r="G4465" s="21" t="n"/>
      <c r="H4465" s="21" t="n"/>
      <c r="I4465" s="21" t="n"/>
      <c r="J4465" s="21" t="n"/>
      <c r="K4465" s="21" t="n"/>
      <c r="L4465" s="21" t="n"/>
      <c r="M4465" s="21" t="n"/>
      <c r="N4465" s="21" t="n"/>
    </row>
    <row r="4466" ht="14.25" customHeight="1" s="474">
      <c r="A4466" s="603" t="n"/>
      <c r="B4466" s="21" t="n"/>
      <c r="C4466" s="21" t="n"/>
      <c r="D4466" s="21" t="n"/>
      <c r="E4466" s="21" t="n"/>
      <c r="F4466" s="21" t="n"/>
      <c r="G4466" s="21" t="n"/>
      <c r="H4466" s="21" t="n"/>
      <c r="I4466" s="21" t="n"/>
      <c r="J4466" s="21" t="n"/>
      <c r="K4466" s="21" t="n"/>
      <c r="L4466" s="21" t="n"/>
      <c r="M4466" s="21" t="n"/>
      <c r="N4466" s="21" t="n"/>
    </row>
    <row r="4467" ht="14.25" customHeight="1" s="474">
      <c r="A4467" s="603" t="n"/>
      <c r="B4467" s="21" t="n"/>
      <c r="C4467" s="21" t="n"/>
      <c r="D4467" s="21" t="n"/>
      <c r="E4467" s="21" t="n"/>
      <c r="F4467" s="21" t="n"/>
      <c r="G4467" s="21" t="n"/>
      <c r="H4467" s="21" t="n"/>
      <c r="I4467" s="21" t="n"/>
      <c r="J4467" s="21" t="n"/>
      <c r="K4467" s="21" t="n"/>
      <c r="L4467" s="21" t="n"/>
      <c r="M4467" s="21" t="n"/>
      <c r="N4467" s="21" t="n"/>
    </row>
    <row r="4468" ht="14.25" customHeight="1" s="474">
      <c r="A4468" s="603" t="n"/>
      <c r="B4468" s="21" t="n"/>
      <c r="C4468" s="21" t="n"/>
      <c r="D4468" s="21" t="n"/>
      <c r="E4468" s="21" t="n"/>
      <c r="F4468" s="21" t="n"/>
      <c r="G4468" s="21" t="n"/>
      <c r="H4468" s="21" t="n"/>
      <c r="I4468" s="21" t="n"/>
      <c r="J4468" s="21" t="n"/>
      <c r="K4468" s="21" t="n"/>
      <c r="L4468" s="21" t="n"/>
      <c r="M4468" s="21" t="n"/>
      <c r="N4468" s="21" t="n"/>
    </row>
    <row r="4469" ht="14.25" customHeight="1" s="474">
      <c r="A4469" s="603" t="n"/>
      <c r="B4469" s="21" t="n"/>
      <c r="C4469" s="21" t="n"/>
      <c r="D4469" s="21" t="n"/>
      <c r="E4469" s="21" t="n"/>
      <c r="F4469" s="21" t="n"/>
      <c r="G4469" s="21" t="n"/>
      <c r="H4469" s="21" t="n"/>
      <c r="I4469" s="21" t="n"/>
      <c r="J4469" s="21" t="n"/>
      <c r="K4469" s="21" t="n"/>
      <c r="L4469" s="21" t="n"/>
      <c r="M4469" s="21" t="n"/>
      <c r="N4469" s="21" t="n"/>
    </row>
    <row r="4470" ht="14.25" customHeight="1" s="474">
      <c r="A4470" s="603" t="n"/>
      <c r="B4470" s="21" t="n"/>
      <c r="C4470" s="21" t="n"/>
      <c r="D4470" s="21" t="n"/>
      <c r="E4470" s="21" t="n"/>
      <c r="F4470" s="21" t="n"/>
      <c r="G4470" s="21" t="n"/>
      <c r="H4470" s="21" t="n"/>
      <c r="I4470" s="21" t="n"/>
      <c r="J4470" s="21" t="n"/>
      <c r="K4470" s="21" t="n"/>
      <c r="L4470" s="21" t="n"/>
      <c r="M4470" s="21" t="n"/>
      <c r="N4470" s="21" t="n"/>
    </row>
    <row r="4471" ht="14.25" customHeight="1" s="474">
      <c r="A4471" s="603" t="n"/>
      <c r="B4471" s="21" t="n"/>
      <c r="C4471" s="21" t="n"/>
      <c r="D4471" s="21" t="n"/>
      <c r="E4471" s="21" t="n"/>
      <c r="F4471" s="21" t="n"/>
      <c r="G4471" s="21" t="n"/>
      <c r="H4471" s="21" t="n"/>
      <c r="I4471" s="21" t="n"/>
      <c r="J4471" s="21" t="n"/>
      <c r="K4471" s="21" t="n"/>
      <c r="L4471" s="21" t="n"/>
      <c r="M4471" s="21" t="n"/>
      <c r="N4471" s="21" t="n"/>
    </row>
    <row r="4472" ht="14.25" customHeight="1" s="474">
      <c r="A4472" s="603" t="n"/>
      <c r="B4472" s="21" t="n"/>
      <c r="C4472" s="21" t="n"/>
      <c r="D4472" s="21" t="n"/>
      <c r="E4472" s="21" t="n"/>
      <c r="F4472" s="21" t="n"/>
      <c r="G4472" s="21" t="n"/>
      <c r="H4472" s="21" t="n"/>
      <c r="I4472" s="21" t="n"/>
      <c r="J4472" s="21" t="n"/>
      <c r="K4472" s="21" t="n"/>
      <c r="L4472" s="21" t="n"/>
      <c r="M4472" s="21" t="n"/>
      <c r="N4472" s="21" t="n"/>
    </row>
    <row r="4473" ht="14.25" customHeight="1" s="474">
      <c r="A4473" s="603" t="n"/>
      <c r="B4473" s="21" t="n"/>
      <c r="C4473" s="21" t="n"/>
      <c r="D4473" s="21" t="n"/>
      <c r="E4473" s="21" t="n"/>
      <c r="F4473" s="21" t="n"/>
      <c r="G4473" s="21" t="n"/>
      <c r="H4473" s="21" t="n"/>
      <c r="I4473" s="21" t="n"/>
      <c r="J4473" s="21" t="n"/>
      <c r="K4473" s="21" t="n"/>
      <c r="L4473" s="21" t="n"/>
      <c r="M4473" s="21" t="n"/>
      <c r="N4473" s="21" t="n"/>
    </row>
    <row r="4474" ht="14.25" customHeight="1" s="474">
      <c r="A4474" s="603" t="n"/>
      <c r="B4474" s="21" t="n"/>
      <c r="C4474" s="21" t="n"/>
      <c r="D4474" s="21" t="n"/>
      <c r="E4474" s="21" t="n"/>
      <c r="F4474" s="21" t="n"/>
      <c r="G4474" s="21" t="n"/>
      <c r="H4474" s="21" t="n"/>
      <c r="I4474" s="21" t="n"/>
      <c r="J4474" s="21" t="n"/>
      <c r="K4474" s="21" t="n"/>
      <c r="L4474" s="21" t="n"/>
      <c r="M4474" s="21" t="n"/>
      <c r="N4474" s="21" t="n"/>
    </row>
    <row r="4475" ht="14.25" customHeight="1" s="474">
      <c r="A4475" s="603" t="n"/>
      <c r="B4475" s="21" t="n"/>
      <c r="C4475" s="21" t="n"/>
      <c r="D4475" s="21" t="n"/>
      <c r="E4475" s="21" t="n"/>
      <c r="F4475" s="21" t="n"/>
      <c r="G4475" s="21" t="n"/>
      <c r="H4475" s="21" t="n"/>
      <c r="I4475" s="21" t="n"/>
      <c r="J4475" s="21" t="n"/>
      <c r="K4475" s="21" t="n"/>
      <c r="L4475" s="21" t="n"/>
      <c r="M4475" s="21" t="n"/>
      <c r="N4475" s="21" t="n"/>
    </row>
    <row r="4476" ht="14.25" customHeight="1" s="474">
      <c r="A4476" s="603" t="n"/>
      <c r="B4476" s="21" t="n"/>
      <c r="C4476" s="21" t="n"/>
      <c r="D4476" s="21" t="n"/>
      <c r="E4476" s="21" t="n"/>
      <c r="F4476" s="21" t="n"/>
      <c r="G4476" s="21" t="n"/>
      <c r="H4476" s="21" t="n"/>
      <c r="I4476" s="21" t="n"/>
      <c r="J4476" s="21" t="n"/>
      <c r="K4476" s="21" t="n"/>
      <c r="L4476" s="21" t="n"/>
      <c r="M4476" s="21" t="n"/>
      <c r="N4476" s="21" t="n"/>
    </row>
    <row r="4477" ht="14.25" customHeight="1" s="474">
      <c r="A4477" s="603" t="n"/>
      <c r="B4477" s="21" t="n"/>
      <c r="C4477" s="21" t="n"/>
      <c r="D4477" s="21" t="n"/>
      <c r="E4477" s="21" t="n"/>
      <c r="F4477" s="21" t="n"/>
      <c r="G4477" s="21" t="n"/>
      <c r="H4477" s="21" t="n"/>
      <c r="I4477" s="21" t="n"/>
      <c r="J4477" s="21" t="n"/>
      <c r="K4477" s="21" t="n"/>
      <c r="L4477" s="21" t="n"/>
      <c r="M4477" s="21" t="n"/>
      <c r="N4477" s="21" t="n"/>
    </row>
    <row r="4478" ht="14.25" customHeight="1" s="474">
      <c r="A4478" s="603" t="n"/>
      <c r="B4478" s="21" t="n"/>
      <c r="C4478" s="21" t="n"/>
      <c r="D4478" s="21" t="n"/>
      <c r="E4478" s="21" t="n"/>
      <c r="F4478" s="21" t="n"/>
      <c r="G4478" s="21" t="n"/>
      <c r="H4478" s="21" t="n"/>
      <c r="I4478" s="21" t="n"/>
      <c r="J4478" s="21" t="n"/>
      <c r="K4478" s="21" t="n"/>
      <c r="L4478" s="21" t="n"/>
      <c r="M4478" s="21" t="n"/>
      <c r="N4478" s="21" t="n"/>
    </row>
    <row r="4479" ht="14.25" customHeight="1" s="474">
      <c r="A4479" s="603" t="n"/>
      <c r="B4479" s="21" t="n"/>
      <c r="C4479" s="21" t="n"/>
      <c r="D4479" s="21" t="n"/>
      <c r="E4479" s="21" t="n"/>
      <c r="F4479" s="21" t="n"/>
      <c r="G4479" s="21" t="n"/>
      <c r="H4479" s="21" t="n"/>
      <c r="I4479" s="21" t="n"/>
      <c r="J4479" s="21" t="n"/>
      <c r="K4479" s="21" t="n"/>
      <c r="L4479" s="21" t="n"/>
      <c r="M4479" s="21" t="n"/>
      <c r="N4479" s="21" t="n"/>
    </row>
    <row r="4480" ht="14.25" customHeight="1" s="474">
      <c r="A4480" s="603" t="n"/>
      <c r="B4480" s="21" t="n"/>
      <c r="C4480" s="21" t="n"/>
      <c r="D4480" s="21" t="n"/>
      <c r="E4480" s="21" t="n"/>
      <c r="F4480" s="21" t="n"/>
      <c r="G4480" s="21" t="n"/>
      <c r="H4480" s="21" t="n"/>
      <c r="I4480" s="21" t="n"/>
      <c r="J4480" s="21" t="n"/>
      <c r="K4480" s="21" t="n"/>
      <c r="L4480" s="21" t="n"/>
      <c r="M4480" s="21" t="n"/>
      <c r="N4480" s="21" t="n"/>
    </row>
    <row r="4481" ht="14.25" customHeight="1" s="474">
      <c r="A4481" s="603" t="n"/>
      <c r="B4481" s="21" t="n"/>
      <c r="C4481" s="21" t="n"/>
      <c r="D4481" s="21" t="n"/>
      <c r="E4481" s="21" t="n"/>
      <c r="F4481" s="21" t="n"/>
      <c r="G4481" s="21" t="n"/>
      <c r="H4481" s="21" t="n"/>
      <c r="I4481" s="21" t="n"/>
      <c r="J4481" s="21" t="n"/>
      <c r="K4481" s="21" t="n"/>
      <c r="L4481" s="21" t="n"/>
      <c r="M4481" s="21" t="n"/>
      <c r="N4481" s="21" t="n"/>
    </row>
    <row r="4482" ht="14.25" customHeight="1" s="474">
      <c r="A4482" s="603" t="n"/>
      <c r="B4482" s="21" t="n"/>
      <c r="C4482" s="21" t="n"/>
      <c r="D4482" s="21" t="n"/>
      <c r="E4482" s="21" t="n"/>
      <c r="F4482" s="21" t="n"/>
      <c r="G4482" s="21" t="n"/>
      <c r="H4482" s="21" t="n"/>
      <c r="I4482" s="21" t="n"/>
      <c r="J4482" s="21" t="n"/>
      <c r="K4482" s="21" t="n"/>
      <c r="L4482" s="21" t="n"/>
      <c r="M4482" s="21" t="n"/>
      <c r="N4482" s="21" t="n"/>
    </row>
    <row r="4483" ht="14.25" customHeight="1" s="474">
      <c r="A4483" s="603" t="n"/>
      <c r="B4483" s="21" t="n"/>
      <c r="C4483" s="21" t="n"/>
      <c r="D4483" s="21" t="n"/>
      <c r="E4483" s="21" t="n"/>
      <c r="F4483" s="21" t="n"/>
      <c r="G4483" s="21" t="n"/>
      <c r="H4483" s="21" t="n"/>
      <c r="I4483" s="21" t="n"/>
      <c r="J4483" s="21" t="n"/>
      <c r="K4483" s="21" t="n"/>
      <c r="L4483" s="21" t="n"/>
      <c r="M4483" s="21" t="n"/>
      <c r="N4483" s="21" t="n"/>
    </row>
    <row r="4484" ht="14.25" customHeight="1" s="474">
      <c r="A4484" s="603" t="n"/>
      <c r="B4484" s="21" t="n"/>
      <c r="C4484" s="21" t="n"/>
      <c r="D4484" s="21" t="n"/>
      <c r="E4484" s="21" t="n"/>
      <c r="F4484" s="21" t="n"/>
      <c r="G4484" s="21" t="n"/>
      <c r="H4484" s="21" t="n"/>
      <c r="I4484" s="21" t="n"/>
      <c r="J4484" s="21" t="n"/>
      <c r="K4484" s="21" t="n"/>
      <c r="L4484" s="21" t="n"/>
      <c r="M4484" s="21" t="n"/>
      <c r="N4484" s="21" t="n"/>
    </row>
    <row r="4485" ht="14.25" customHeight="1" s="474">
      <c r="A4485" s="603" t="n"/>
      <c r="B4485" s="21" t="n"/>
      <c r="C4485" s="21" t="n"/>
      <c r="D4485" s="21" t="n"/>
      <c r="E4485" s="21" t="n"/>
      <c r="F4485" s="21" t="n"/>
      <c r="G4485" s="21" t="n"/>
      <c r="H4485" s="21" t="n"/>
      <c r="I4485" s="21" t="n"/>
      <c r="J4485" s="21" t="n"/>
      <c r="K4485" s="21" t="n"/>
      <c r="L4485" s="21" t="n"/>
      <c r="M4485" s="21" t="n"/>
      <c r="N4485" s="21" t="n"/>
    </row>
    <row r="4486" ht="14.25" customHeight="1" s="474">
      <c r="A4486" s="603" t="n"/>
      <c r="B4486" s="21" t="n"/>
      <c r="C4486" s="21" t="n"/>
      <c r="D4486" s="21" t="n"/>
      <c r="E4486" s="21" t="n"/>
      <c r="F4486" s="21" t="n"/>
      <c r="G4486" s="21" t="n"/>
      <c r="H4486" s="21" t="n"/>
      <c r="I4486" s="21" t="n"/>
      <c r="J4486" s="21" t="n"/>
      <c r="K4486" s="21" t="n"/>
      <c r="L4486" s="21" t="n"/>
      <c r="M4486" s="21" t="n"/>
      <c r="N4486" s="21" t="n"/>
    </row>
    <row r="4487" ht="14.25" customHeight="1" s="474">
      <c r="A4487" s="603" t="n"/>
      <c r="B4487" s="21" t="n"/>
      <c r="C4487" s="21" t="n"/>
      <c r="D4487" s="21" t="n"/>
      <c r="E4487" s="21" t="n"/>
      <c r="F4487" s="21" t="n"/>
      <c r="G4487" s="21" t="n"/>
      <c r="H4487" s="21" t="n"/>
      <c r="I4487" s="21" t="n"/>
      <c r="J4487" s="21" t="n"/>
      <c r="K4487" s="21" t="n"/>
      <c r="L4487" s="21" t="n"/>
      <c r="M4487" s="21" t="n"/>
      <c r="N4487" s="21" t="n"/>
    </row>
    <row r="4488" ht="14.25" customHeight="1" s="474">
      <c r="A4488" s="603" t="n"/>
      <c r="B4488" s="21" t="n"/>
      <c r="C4488" s="21" t="n"/>
      <c r="D4488" s="21" t="n"/>
      <c r="E4488" s="21" t="n"/>
      <c r="F4488" s="21" t="n"/>
      <c r="G4488" s="21" t="n"/>
      <c r="H4488" s="21" t="n"/>
      <c r="I4488" s="21" t="n"/>
      <c r="J4488" s="21" t="n"/>
      <c r="K4488" s="21" t="n"/>
      <c r="L4488" s="21" t="n"/>
      <c r="M4488" s="21" t="n"/>
      <c r="N4488" s="21" t="n"/>
    </row>
    <row r="4489" ht="14.25" customHeight="1" s="474">
      <c r="A4489" s="603" t="n"/>
      <c r="B4489" s="21" t="n"/>
      <c r="C4489" s="21" t="n"/>
      <c r="D4489" s="21" t="n"/>
      <c r="E4489" s="21" t="n"/>
      <c r="F4489" s="21" t="n"/>
      <c r="G4489" s="21" t="n"/>
      <c r="H4489" s="21" t="n"/>
      <c r="I4489" s="21" t="n"/>
      <c r="J4489" s="21" t="n"/>
      <c r="K4489" s="21" t="n"/>
      <c r="L4489" s="21" t="n"/>
      <c r="M4489" s="21" t="n"/>
      <c r="N4489" s="21" t="n"/>
    </row>
    <row r="4490" ht="14.25" customHeight="1" s="474">
      <c r="A4490" s="603" t="n"/>
      <c r="B4490" s="21" t="n"/>
      <c r="C4490" s="21" t="n"/>
      <c r="D4490" s="21" t="n"/>
      <c r="E4490" s="21" t="n"/>
      <c r="F4490" s="21" t="n"/>
      <c r="G4490" s="21" t="n"/>
      <c r="H4490" s="21" t="n"/>
      <c r="I4490" s="21" t="n"/>
      <c r="J4490" s="21" t="n"/>
      <c r="K4490" s="21" t="n"/>
      <c r="L4490" s="21" t="n"/>
      <c r="M4490" s="21" t="n"/>
      <c r="N4490" s="21" t="n"/>
    </row>
    <row r="4491" ht="14.25" customHeight="1" s="474">
      <c r="A4491" s="603" t="n"/>
      <c r="B4491" s="21" t="n"/>
      <c r="C4491" s="21" t="n"/>
      <c r="D4491" s="21" t="n"/>
      <c r="E4491" s="21" t="n"/>
      <c r="F4491" s="21" t="n"/>
      <c r="G4491" s="21" t="n"/>
      <c r="H4491" s="21" t="n"/>
      <c r="I4491" s="21" t="n"/>
      <c r="J4491" s="21" t="n"/>
      <c r="K4491" s="21" t="n"/>
      <c r="L4491" s="21" t="n"/>
      <c r="M4491" s="21" t="n"/>
      <c r="N4491" s="21" t="n"/>
    </row>
    <row r="4492" ht="14.25" customHeight="1" s="474">
      <c r="A4492" s="603" t="n"/>
      <c r="B4492" s="21" t="n"/>
      <c r="C4492" s="21" t="n"/>
      <c r="D4492" s="21" t="n"/>
      <c r="E4492" s="21" t="n"/>
      <c r="F4492" s="21" t="n"/>
      <c r="G4492" s="21" t="n"/>
      <c r="H4492" s="21" t="n"/>
      <c r="I4492" s="21" t="n"/>
      <c r="J4492" s="21" t="n"/>
      <c r="K4492" s="21" t="n"/>
      <c r="L4492" s="21" t="n"/>
      <c r="M4492" s="21" t="n"/>
      <c r="N4492" s="21" t="n"/>
    </row>
    <row r="4493" ht="14.25" customHeight="1" s="474">
      <c r="A4493" s="603" t="n"/>
      <c r="B4493" s="21" t="n"/>
      <c r="C4493" s="21" t="n"/>
      <c r="D4493" s="21" t="n"/>
      <c r="E4493" s="21" t="n"/>
      <c r="F4493" s="21" t="n"/>
      <c r="G4493" s="21" t="n"/>
      <c r="H4493" s="21" t="n"/>
      <c r="I4493" s="21" t="n"/>
      <c r="J4493" s="21" t="n"/>
      <c r="K4493" s="21" t="n"/>
      <c r="L4493" s="21" t="n"/>
      <c r="M4493" s="21" t="n"/>
      <c r="N4493" s="21" t="n"/>
    </row>
    <row r="4494" ht="14.25" customHeight="1" s="474">
      <c r="A4494" s="603" t="n"/>
      <c r="B4494" s="21" t="n"/>
      <c r="C4494" s="21" t="n"/>
      <c r="D4494" s="21" t="n"/>
      <c r="E4494" s="21" t="n"/>
      <c r="F4494" s="21" t="n"/>
      <c r="G4494" s="21" t="n"/>
      <c r="H4494" s="21" t="n"/>
      <c r="I4494" s="21" t="n"/>
      <c r="J4494" s="21" t="n"/>
      <c r="K4494" s="21" t="n"/>
      <c r="L4494" s="21" t="n"/>
      <c r="M4494" s="21" t="n"/>
      <c r="N4494" s="21" t="n"/>
    </row>
    <row r="4495" ht="14.25" customHeight="1" s="474">
      <c r="A4495" s="603" t="n"/>
      <c r="B4495" s="21" t="n"/>
      <c r="C4495" s="21" t="n"/>
      <c r="D4495" s="21" t="n"/>
      <c r="E4495" s="21" t="n"/>
      <c r="F4495" s="21" t="n"/>
      <c r="G4495" s="21" t="n"/>
      <c r="H4495" s="21" t="n"/>
      <c r="I4495" s="21" t="n"/>
      <c r="J4495" s="21" t="n"/>
      <c r="K4495" s="21" t="n"/>
      <c r="L4495" s="21" t="n"/>
      <c r="M4495" s="21" t="n"/>
      <c r="N4495" s="21" t="n"/>
    </row>
    <row r="4496" ht="14.25" customHeight="1" s="474">
      <c r="A4496" s="603" t="n"/>
      <c r="B4496" s="21" t="n"/>
      <c r="C4496" s="21" t="n"/>
      <c r="D4496" s="21" t="n"/>
      <c r="E4496" s="21" t="n"/>
      <c r="F4496" s="21" t="n"/>
      <c r="G4496" s="21" t="n"/>
      <c r="H4496" s="21" t="n"/>
      <c r="I4496" s="21" t="n"/>
      <c r="J4496" s="21" t="n"/>
      <c r="K4496" s="21" t="n"/>
      <c r="L4496" s="21" t="n"/>
      <c r="M4496" s="21" t="n"/>
      <c r="N4496" s="21" t="n"/>
    </row>
    <row r="4497" ht="14.25" customHeight="1" s="474">
      <c r="A4497" s="603" t="n"/>
      <c r="B4497" s="21" t="n"/>
      <c r="C4497" s="21" t="n"/>
      <c r="D4497" s="21" t="n"/>
      <c r="E4497" s="21" t="n"/>
      <c r="F4497" s="21" t="n"/>
      <c r="G4497" s="21" t="n"/>
      <c r="H4497" s="21" t="n"/>
      <c r="I4497" s="21" t="n"/>
      <c r="J4497" s="21" t="n"/>
      <c r="K4497" s="21" t="n"/>
      <c r="L4497" s="21" t="n"/>
      <c r="M4497" s="21" t="n"/>
      <c r="N4497" s="21" t="n"/>
    </row>
    <row r="4498" ht="14.25" customHeight="1" s="474">
      <c r="A4498" s="603" t="n"/>
      <c r="B4498" s="21" t="n"/>
      <c r="C4498" s="21" t="n"/>
      <c r="D4498" s="21" t="n"/>
      <c r="E4498" s="21" t="n"/>
      <c r="F4498" s="21" t="n"/>
      <c r="G4498" s="21" t="n"/>
      <c r="H4498" s="21" t="n"/>
      <c r="I4498" s="21" t="n"/>
      <c r="J4498" s="21" t="n"/>
      <c r="K4498" s="21" t="n"/>
      <c r="L4498" s="21" t="n"/>
      <c r="M4498" s="21" t="n"/>
      <c r="N4498" s="21" t="n"/>
    </row>
    <row r="4499" ht="14.25" customHeight="1" s="474">
      <c r="A4499" s="603" t="n"/>
      <c r="B4499" s="21" t="n"/>
      <c r="C4499" s="21" t="n"/>
      <c r="D4499" s="21" t="n"/>
      <c r="E4499" s="21" t="n"/>
      <c r="F4499" s="21" t="n"/>
      <c r="G4499" s="21" t="n"/>
      <c r="H4499" s="21" t="n"/>
      <c r="I4499" s="21" t="n"/>
      <c r="J4499" s="21" t="n"/>
      <c r="K4499" s="21" t="n"/>
      <c r="L4499" s="21" t="n"/>
      <c r="M4499" s="21" t="n"/>
      <c r="N4499" s="21" t="n"/>
    </row>
    <row r="4500" ht="14.25" customHeight="1" s="474">
      <c r="A4500" s="603" t="n"/>
      <c r="B4500" s="21" t="n"/>
      <c r="C4500" s="21" t="n"/>
      <c r="D4500" s="21" t="n"/>
      <c r="E4500" s="21" t="n"/>
      <c r="F4500" s="21" t="n"/>
      <c r="G4500" s="21" t="n"/>
      <c r="H4500" s="21" t="n"/>
      <c r="I4500" s="21" t="n"/>
      <c r="J4500" s="21" t="n"/>
      <c r="K4500" s="21" t="n"/>
      <c r="L4500" s="21" t="n"/>
      <c r="M4500" s="21" t="n"/>
      <c r="N4500" s="21" t="n"/>
    </row>
    <row r="4501" ht="14.25" customHeight="1" s="474">
      <c r="A4501" s="603" t="n"/>
      <c r="B4501" s="21" t="n"/>
      <c r="C4501" s="21" t="n"/>
      <c r="D4501" s="21" t="n"/>
      <c r="E4501" s="21" t="n"/>
      <c r="F4501" s="21" t="n"/>
      <c r="G4501" s="21" t="n"/>
      <c r="H4501" s="21" t="n"/>
      <c r="I4501" s="21" t="n"/>
      <c r="J4501" s="21" t="n"/>
      <c r="K4501" s="21" t="n"/>
      <c r="L4501" s="21" t="n"/>
      <c r="M4501" s="21" t="n"/>
      <c r="N4501" s="21" t="n"/>
    </row>
    <row r="4502" ht="14.25" customHeight="1" s="474">
      <c r="A4502" s="603" t="n"/>
      <c r="B4502" s="21" t="n"/>
      <c r="C4502" s="21" t="n"/>
      <c r="D4502" s="21" t="n"/>
      <c r="E4502" s="21" t="n"/>
      <c r="F4502" s="21" t="n"/>
      <c r="G4502" s="21" t="n"/>
      <c r="H4502" s="21" t="n"/>
      <c r="I4502" s="21" t="n"/>
      <c r="J4502" s="21" t="n"/>
      <c r="K4502" s="21" t="n"/>
      <c r="L4502" s="21" t="n"/>
      <c r="M4502" s="21" t="n"/>
      <c r="N4502" s="21" t="n"/>
    </row>
    <row r="4503" ht="14.25" customHeight="1" s="474">
      <c r="A4503" s="603" t="n"/>
      <c r="B4503" s="21" t="n"/>
      <c r="C4503" s="21" t="n"/>
      <c r="D4503" s="21" t="n"/>
      <c r="E4503" s="21" t="n"/>
      <c r="F4503" s="21" t="n"/>
      <c r="G4503" s="21" t="n"/>
      <c r="H4503" s="21" t="n"/>
      <c r="I4503" s="21" t="n"/>
      <c r="J4503" s="21" t="n"/>
      <c r="K4503" s="21" t="n"/>
      <c r="L4503" s="21" t="n"/>
      <c r="M4503" s="21" t="n"/>
      <c r="N4503" s="21" t="n"/>
    </row>
    <row r="4504" ht="14.25" customHeight="1" s="474">
      <c r="A4504" s="603" t="n"/>
      <c r="B4504" s="21" t="n"/>
      <c r="C4504" s="21" t="n"/>
      <c r="D4504" s="21" t="n"/>
      <c r="E4504" s="21" t="n"/>
      <c r="F4504" s="21" t="n"/>
      <c r="G4504" s="21" t="n"/>
      <c r="H4504" s="21" t="n"/>
      <c r="I4504" s="21" t="n"/>
      <c r="J4504" s="21" t="n"/>
      <c r="K4504" s="21" t="n"/>
      <c r="L4504" s="21" t="n"/>
      <c r="M4504" s="21" t="n"/>
      <c r="N4504" s="21" t="n"/>
    </row>
    <row r="4505" ht="14.25" customHeight="1" s="474">
      <c r="A4505" s="603" t="n"/>
      <c r="B4505" s="21" t="n"/>
      <c r="C4505" s="21" t="n"/>
      <c r="D4505" s="21" t="n"/>
      <c r="E4505" s="21" t="n"/>
      <c r="F4505" s="21" t="n"/>
      <c r="G4505" s="21" t="n"/>
      <c r="H4505" s="21" t="n"/>
      <c r="I4505" s="21" t="n"/>
      <c r="J4505" s="21" t="n"/>
      <c r="K4505" s="21" t="n"/>
      <c r="L4505" s="21" t="n"/>
      <c r="M4505" s="21" t="n"/>
      <c r="N4505" s="21" t="n"/>
    </row>
    <row r="4506" ht="14.25" customHeight="1" s="474">
      <c r="A4506" s="603" t="n"/>
      <c r="B4506" s="21" t="n"/>
      <c r="C4506" s="21" t="n"/>
      <c r="D4506" s="21" t="n"/>
      <c r="E4506" s="21" t="n"/>
      <c r="F4506" s="21" t="n"/>
      <c r="G4506" s="21" t="n"/>
      <c r="H4506" s="21" t="n"/>
      <c r="I4506" s="21" t="n"/>
      <c r="J4506" s="21" t="n"/>
      <c r="K4506" s="21" t="n"/>
      <c r="L4506" s="21" t="n"/>
      <c r="M4506" s="21" t="n"/>
      <c r="N4506" s="21" t="n"/>
    </row>
    <row r="4507" ht="14.25" customHeight="1" s="474">
      <c r="A4507" s="603" t="n"/>
      <c r="B4507" s="21" t="n"/>
      <c r="C4507" s="21" t="n"/>
      <c r="D4507" s="21" t="n"/>
      <c r="E4507" s="21" t="n"/>
      <c r="F4507" s="21" t="n"/>
      <c r="G4507" s="21" t="n"/>
      <c r="H4507" s="21" t="n"/>
      <c r="I4507" s="21" t="n"/>
      <c r="J4507" s="21" t="n"/>
      <c r="K4507" s="21" t="n"/>
      <c r="L4507" s="21" t="n"/>
      <c r="M4507" s="21" t="n"/>
      <c r="N4507" s="21" t="n"/>
    </row>
    <row r="4508" ht="14.25" customHeight="1" s="474">
      <c r="A4508" s="603" t="n"/>
      <c r="B4508" s="21" t="n"/>
      <c r="C4508" s="21" t="n"/>
      <c r="D4508" s="21" t="n"/>
      <c r="E4508" s="21" t="n"/>
      <c r="F4508" s="21" t="n"/>
      <c r="G4508" s="21" t="n"/>
      <c r="H4508" s="21" t="n"/>
      <c r="I4508" s="21" t="n"/>
      <c r="J4508" s="21" t="n"/>
      <c r="K4508" s="21" t="n"/>
      <c r="L4508" s="21" t="n"/>
      <c r="M4508" s="21" t="n"/>
      <c r="N4508" s="21" t="n"/>
    </row>
    <row r="4509" ht="14.25" customHeight="1" s="474">
      <c r="A4509" s="603" t="n"/>
      <c r="B4509" s="21" t="n"/>
      <c r="C4509" s="21" t="n"/>
      <c r="D4509" s="21" t="n"/>
      <c r="E4509" s="21" t="n"/>
      <c r="F4509" s="21" t="n"/>
      <c r="G4509" s="21" t="n"/>
      <c r="H4509" s="21" t="n"/>
      <c r="I4509" s="21" t="n"/>
      <c r="J4509" s="21" t="n"/>
      <c r="K4509" s="21" t="n"/>
      <c r="L4509" s="21" t="n"/>
      <c r="M4509" s="21" t="n"/>
      <c r="N4509" s="21" t="n"/>
    </row>
    <row r="4510" ht="14.25" customHeight="1" s="474">
      <c r="A4510" s="603" t="n"/>
      <c r="B4510" s="21" t="n"/>
      <c r="C4510" s="21" t="n"/>
      <c r="D4510" s="21" t="n"/>
      <c r="E4510" s="21" t="n"/>
      <c r="F4510" s="21" t="n"/>
      <c r="G4510" s="21" t="n"/>
      <c r="H4510" s="21" t="n"/>
      <c r="I4510" s="21" t="n"/>
      <c r="J4510" s="21" t="n"/>
      <c r="K4510" s="21" t="n"/>
      <c r="L4510" s="21" t="n"/>
      <c r="M4510" s="21" t="n"/>
      <c r="N4510" s="21" t="n"/>
    </row>
    <row r="4511" ht="14.25" customHeight="1" s="474">
      <c r="A4511" s="603" t="n"/>
      <c r="B4511" s="21" t="n"/>
      <c r="C4511" s="21" t="n"/>
      <c r="D4511" s="21" t="n"/>
      <c r="E4511" s="21" t="n"/>
      <c r="F4511" s="21" t="n"/>
      <c r="G4511" s="21" t="n"/>
      <c r="H4511" s="21" t="n"/>
      <c r="I4511" s="21" t="n"/>
      <c r="J4511" s="21" t="n"/>
      <c r="K4511" s="21" t="n"/>
      <c r="L4511" s="21" t="n"/>
      <c r="M4511" s="21" t="n"/>
      <c r="N4511" s="21" t="n"/>
    </row>
    <row r="4512" ht="14.25" customHeight="1" s="474">
      <c r="A4512" s="603" t="n"/>
      <c r="B4512" s="21" t="n"/>
      <c r="C4512" s="21" t="n"/>
      <c r="D4512" s="21" t="n"/>
      <c r="E4512" s="21" t="n"/>
      <c r="F4512" s="21" t="n"/>
      <c r="G4512" s="21" t="n"/>
      <c r="H4512" s="21" t="n"/>
      <c r="I4512" s="21" t="n"/>
      <c r="J4512" s="21" t="n"/>
      <c r="K4512" s="21" t="n"/>
      <c r="L4512" s="21" t="n"/>
      <c r="M4512" s="21" t="n"/>
      <c r="N4512" s="21" t="n"/>
    </row>
    <row r="4513" ht="14.25" customHeight="1" s="474">
      <c r="A4513" s="603" t="n"/>
      <c r="B4513" s="21" t="n"/>
      <c r="C4513" s="21" t="n"/>
      <c r="D4513" s="21" t="n"/>
      <c r="E4513" s="21" t="n"/>
      <c r="F4513" s="21" t="n"/>
      <c r="G4513" s="21" t="n"/>
      <c r="H4513" s="21" t="n"/>
      <c r="I4513" s="21" t="n"/>
      <c r="J4513" s="21" t="n"/>
      <c r="K4513" s="21" t="n"/>
      <c r="L4513" s="21" t="n"/>
      <c r="M4513" s="21" t="n"/>
      <c r="N4513" s="21" t="n"/>
    </row>
    <row r="4514" ht="14.25" customHeight="1" s="474">
      <c r="A4514" s="603" t="n"/>
      <c r="B4514" s="21" t="n"/>
      <c r="C4514" s="21" t="n"/>
      <c r="D4514" s="21" t="n"/>
      <c r="E4514" s="21" t="n"/>
      <c r="F4514" s="21" t="n"/>
      <c r="G4514" s="21" t="n"/>
      <c r="H4514" s="21" t="n"/>
      <c r="I4514" s="21" t="n"/>
      <c r="J4514" s="21" t="n"/>
      <c r="K4514" s="21" t="n"/>
      <c r="L4514" s="21" t="n"/>
      <c r="M4514" s="21" t="n"/>
      <c r="N4514" s="21" t="n"/>
    </row>
    <row r="4515" ht="14.25" customHeight="1" s="474">
      <c r="A4515" s="603" t="n"/>
      <c r="B4515" s="21" t="n"/>
      <c r="C4515" s="21" t="n"/>
      <c r="D4515" s="21" t="n"/>
      <c r="E4515" s="21" t="n"/>
      <c r="F4515" s="21" t="n"/>
      <c r="G4515" s="21" t="n"/>
      <c r="H4515" s="21" t="n"/>
      <c r="I4515" s="21" t="n"/>
      <c r="J4515" s="21" t="n"/>
      <c r="K4515" s="21" t="n"/>
      <c r="L4515" s="21" t="n"/>
      <c r="M4515" s="21" t="n"/>
      <c r="N4515" s="21" t="n"/>
    </row>
    <row r="4516" ht="14.25" customHeight="1" s="474">
      <c r="A4516" s="603" t="n"/>
      <c r="B4516" s="21" t="n"/>
      <c r="C4516" s="21" t="n"/>
      <c r="D4516" s="21" t="n"/>
      <c r="E4516" s="21" t="n"/>
      <c r="F4516" s="21" t="n"/>
      <c r="G4516" s="21" t="n"/>
      <c r="H4516" s="21" t="n"/>
      <c r="I4516" s="21" t="n"/>
      <c r="J4516" s="21" t="n"/>
      <c r="K4516" s="21" t="n"/>
      <c r="L4516" s="21" t="n"/>
      <c r="M4516" s="21" t="n"/>
      <c r="N4516" s="21" t="n"/>
    </row>
    <row r="4517" ht="14.25" customHeight="1" s="474">
      <c r="A4517" s="603" t="n"/>
      <c r="B4517" s="21" t="n"/>
      <c r="C4517" s="21" t="n"/>
      <c r="D4517" s="21" t="n"/>
      <c r="E4517" s="21" t="n"/>
      <c r="F4517" s="21" t="n"/>
      <c r="G4517" s="21" t="n"/>
      <c r="H4517" s="21" t="n"/>
      <c r="I4517" s="21" t="n"/>
      <c r="J4517" s="21" t="n"/>
      <c r="K4517" s="21" t="n"/>
      <c r="L4517" s="21" t="n"/>
      <c r="M4517" s="21" t="n"/>
      <c r="N4517" s="21" t="n"/>
    </row>
    <row r="4518" ht="14.25" customHeight="1" s="474">
      <c r="A4518" s="603" t="n"/>
      <c r="B4518" s="21" t="n"/>
      <c r="C4518" s="21" t="n"/>
      <c r="D4518" s="21" t="n"/>
      <c r="E4518" s="21" t="n"/>
      <c r="F4518" s="21" t="n"/>
      <c r="G4518" s="21" t="n"/>
      <c r="H4518" s="21" t="n"/>
      <c r="I4518" s="21" t="n"/>
      <c r="J4518" s="21" t="n"/>
      <c r="K4518" s="21" t="n"/>
      <c r="L4518" s="21" t="n"/>
      <c r="M4518" s="21" t="n"/>
      <c r="N4518" s="21" t="n"/>
    </row>
    <row r="4519" ht="14.25" customHeight="1" s="474">
      <c r="A4519" s="603" t="n"/>
      <c r="B4519" s="21" t="n"/>
      <c r="C4519" s="21" t="n"/>
      <c r="D4519" s="21" t="n"/>
      <c r="E4519" s="21" t="n"/>
      <c r="F4519" s="21" t="n"/>
      <c r="G4519" s="21" t="n"/>
      <c r="H4519" s="21" t="n"/>
      <c r="I4519" s="21" t="n"/>
      <c r="J4519" s="21" t="n"/>
      <c r="K4519" s="21" t="n"/>
      <c r="L4519" s="21" t="n"/>
      <c r="M4519" s="21" t="n"/>
      <c r="N4519" s="21" t="n"/>
    </row>
    <row r="4520" ht="14.25" customHeight="1" s="474">
      <c r="A4520" s="603" t="n"/>
      <c r="B4520" s="21" t="n"/>
      <c r="C4520" s="21" t="n"/>
      <c r="D4520" s="21" t="n"/>
      <c r="E4520" s="21" t="n"/>
      <c r="F4520" s="21" t="n"/>
      <c r="G4520" s="21" t="n"/>
      <c r="H4520" s="21" t="n"/>
      <c r="I4520" s="21" t="n"/>
      <c r="J4520" s="21" t="n"/>
      <c r="K4520" s="21" t="n"/>
      <c r="L4520" s="21" t="n"/>
      <c r="M4520" s="21" t="n"/>
      <c r="N4520" s="21" t="n"/>
    </row>
    <row r="4521" ht="14.25" customHeight="1" s="474">
      <c r="A4521" s="603" t="n"/>
      <c r="B4521" s="21" t="n"/>
      <c r="C4521" s="21" t="n"/>
      <c r="D4521" s="21" t="n"/>
      <c r="E4521" s="21" t="n"/>
      <c r="F4521" s="21" t="n"/>
      <c r="G4521" s="21" t="n"/>
      <c r="H4521" s="21" t="n"/>
      <c r="I4521" s="21" t="n"/>
      <c r="J4521" s="21" t="n"/>
      <c r="K4521" s="21" t="n"/>
      <c r="L4521" s="21" t="n"/>
      <c r="M4521" s="21" t="n"/>
      <c r="N4521" s="21" t="n"/>
    </row>
    <row r="4522" ht="14.25" customHeight="1" s="474">
      <c r="A4522" s="603" t="n"/>
      <c r="B4522" s="21" t="n"/>
      <c r="C4522" s="21" t="n"/>
      <c r="D4522" s="21" t="n"/>
      <c r="E4522" s="21" t="n"/>
      <c r="F4522" s="21" t="n"/>
      <c r="G4522" s="21" t="n"/>
      <c r="H4522" s="21" t="n"/>
      <c r="I4522" s="21" t="n"/>
      <c r="J4522" s="21" t="n"/>
      <c r="K4522" s="21" t="n"/>
      <c r="L4522" s="21" t="n"/>
      <c r="M4522" s="21" t="n"/>
      <c r="N4522" s="21" t="n"/>
    </row>
    <row r="4523" ht="14.25" customHeight="1" s="474">
      <c r="A4523" s="603" t="n"/>
      <c r="B4523" s="21" t="n"/>
      <c r="C4523" s="21" t="n"/>
      <c r="D4523" s="21" t="n"/>
      <c r="E4523" s="21" t="n"/>
      <c r="F4523" s="21" t="n"/>
      <c r="G4523" s="21" t="n"/>
      <c r="H4523" s="21" t="n"/>
      <c r="I4523" s="21" t="n"/>
      <c r="J4523" s="21" t="n"/>
      <c r="K4523" s="21" t="n"/>
      <c r="L4523" s="21" t="n"/>
      <c r="M4523" s="21" t="n"/>
      <c r="N4523" s="21" t="n"/>
    </row>
    <row r="4524" ht="14.25" customHeight="1" s="474">
      <c r="A4524" s="603" t="n"/>
      <c r="B4524" s="21" t="n"/>
      <c r="C4524" s="21" t="n"/>
      <c r="D4524" s="21" t="n"/>
      <c r="E4524" s="21" t="n"/>
      <c r="F4524" s="21" t="n"/>
      <c r="G4524" s="21" t="n"/>
      <c r="H4524" s="21" t="n"/>
      <c r="I4524" s="21" t="n"/>
      <c r="J4524" s="21" t="n"/>
      <c r="K4524" s="21" t="n"/>
      <c r="L4524" s="21" t="n"/>
      <c r="M4524" s="21" t="n"/>
      <c r="N4524" s="21" t="n"/>
    </row>
    <row r="4525" ht="14.25" customHeight="1" s="474">
      <c r="A4525" s="603" t="n"/>
      <c r="B4525" s="21" t="n"/>
      <c r="C4525" s="21" t="n"/>
      <c r="D4525" s="21" t="n"/>
      <c r="E4525" s="21" t="n"/>
      <c r="F4525" s="21" t="n"/>
      <c r="G4525" s="21" t="n"/>
      <c r="H4525" s="21" t="n"/>
      <c r="I4525" s="21" t="n"/>
      <c r="J4525" s="21" t="n"/>
      <c r="K4525" s="21" t="n"/>
      <c r="L4525" s="21" t="n"/>
      <c r="M4525" s="21" t="n"/>
      <c r="N4525" s="21" t="n"/>
    </row>
    <row r="4526" ht="14.25" customHeight="1" s="474">
      <c r="A4526" s="603" t="n"/>
      <c r="B4526" s="21" t="n"/>
      <c r="C4526" s="21" t="n"/>
      <c r="D4526" s="21" t="n"/>
      <c r="E4526" s="21" t="n"/>
      <c r="F4526" s="21" t="n"/>
      <c r="G4526" s="21" t="n"/>
      <c r="H4526" s="21" t="n"/>
      <c r="I4526" s="21" t="n"/>
      <c r="J4526" s="21" t="n"/>
      <c r="K4526" s="21" t="n"/>
      <c r="L4526" s="21" t="n"/>
      <c r="M4526" s="21" t="n"/>
      <c r="N4526" s="21" t="n"/>
    </row>
    <row r="4527" ht="14.25" customHeight="1" s="474">
      <c r="A4527" s="603" t="n"/>
      <c r="B4527" s="21" t="n"/>
      <c r="C4527" s="21" t="n"/>
      <c r="D4527" s="21" t="n"/>
      <c r="E4527" s="21" t="n"/>
      <c r="F4527" s="21" t="n"/>
      <c r="G4527" s="21" t="n"/>
      <c r="H4527" s="21" t="n"/>
      <c r="I4527" s="21" t="n"/>
      <c r="J4527" s="21" t="n"/>
      <c r="K4527" s="21" t="n"/>
      <c r="L4527" s="21" t="n"/>
      <c r="M4527" s="21" t="n"/>
      <c r="N4527" s="21" t="n"/>
    </row>
    <row r="4528" ht="14.25" customHeight="1" s="474">
      <c r="A4528" s="603" t="n"/>
      <c r="B4528" s="21" t="n"/>
      <c r="C4528" s="21" t="n"/>
      <c r="D4528" s="21" t="n"/>
      <c r="E4528" s="21" t="n"/>
      <c r="F4528" s="21" t="n"/>
      <c r="G4528" s="21" t="n"/>
      <c r="H4528" s="21" t="n"/>
      <c r="I4528" s="21" t="n"/>
      <c r="J4528" s="21" t="n"/>
      <c r="K4528" s="21" t="n"/>
      <c r="L4528" s="21" t="n"/>
      <c r="M4528" s="21" t="n"/>
      <c r="N4528" s="21" t="n"/>
    </row>
    <row r="4529" ht="14.25" customHeight="1" s="474">
      <c r="A4529" s="603" t="n"/>
      <c r="B4529" s="21" t="n"/>
      <c r="C4529" s="21" t="n"/>
      <c r="D4529" s="21" t="n"/>
      <c r="E4529" s="21" t="n"/>
      <c r="F4529" s="21" t="n"/>
      <c r="G4529" s="21" t="n"/>
      <c r="H4529" s="21" t="n"/>
      <c r="I4529" s="21" t="n"/>
      <c r="J4529" s="21" t="n"/>
      <c r="K4529" s="21" t="n"/>
      <c r="L4529" s="21" t="n"/>
      <c r="M4529" s="21" t="n"/>
      <c r="N4529" s="21" t="n"/>
    </row>
    <row r="4530" ht="14.25" customHeight="1" s="474">
      <c r="A4530" s="603" t="n"/>
      <c r="B4530" s="21" t="n"/>
      <c r="C4530" s="21" t="n"/>
      <c r="D4530" s="21" t="n"/>
      <c r="E4530" s="21" t="n"/>
      <c r="F4530" s="21" t="n"/>
      <c r="G4530" s="21" t="n"/>
      <c r="H4530" s="21" t="n"/>
      <c r="I4530" s="21" t="n"/>
      <c r="J4530" s="21" t="n"/>
      <c r="K4530" s="21" t="n"/>
      <c r="L4530" s="21" t="n"/>
      <c r="M4530" s="21" t="n"/>
      <c r="N4530" s="21" t="n"/>
    </row>
    <row r="4531" ht="14.25" customHeight="1" s="474">
      <c r="A4531" s="603" t="n"/>
      <c r="B4531" s="21" t="n"/>
      <c r="C4531" s="21" t="n"/>
      <c r="D4531" s="21" t="n"/>
      <c r="E4531" s="21" t="n"/>
      <c r="F4531" s="21" t="n"/>
      <c r="G4531" s="21" t="n"/>
      <c r="H4531" s="21" t="n"/>
      <c r="I4531" s="21" t="n"/>
      <c r="J4531" s="21" t="n"/>
      <c r="K4531" s="21" t="n"/>
      <c r="L4531" s="21" t="n"/>
      <c r="M4531" s="21" t="n"/>
      <c r="N4531" s="21" t="n"/>
    </row>
    <row r="4532" ht="14.25" customHeight="1" s="474">
      <c r="A4532" s="603" t="n"/>
      <c r="B4532" s="21" t="n"/>
      <c r="C4532" s="21" t="n"/>
      <c r="D4532" s="21" t="n"/>
      <c r="E4532" s="21" t="n"/>
      <c r="F4532" s="21" t="n"/>
      <c r="G4532" s="21" t="n"/>
      <c r="H4532" s="21" t="n"/>
      <c r="I4532" s="21" t="n"/>
      <c r="J4532" s="21" t="n"/>
      <c r="K4532" s="21" t="n"/>
      <c r="L4532" s="21" t="n"/>
      <c r="M4532" s="21" t="n"/>
      <c r="N4532" s="21" t="n"/>
    </row>
    <row r="4533" ht="14.25" customHeight="1" s="474">
      <c r="A4533" s="603" t="n"/>
      <c r="B4533" s="21" t="n"/>
      <c r="C4533" s="21" t="n"/>
      <c r="D4533" s="21" t="n"/>
      <c r="E4533" s="21" t="n"/>
      <c r="F4533" s="21" t="n"/>
      <c r="G4533" s="21" t="n"/>
      <c r="H4533" s="21" t="n"/>
      <c r="I4533" s="21" t="n"/>
      <c r="J4533" s="21" t="n"/>
      <c r="K4533" s="21" t="n"/>
      <c r="L4533" s="21" t="n"/>
      <c r="M4533" s="21" t="n"/>
      <c r="N4533" s="21" t="n"/>
    </row>
    <row r="4534" ht="14.25" customHeight="1" s="474">
      <c r="A4534" s="603" t="n"/>
      <c r="B4534" s="21" t="n"/>
      <c r="C4534" s="21" t="n"/>
      <c r="D4534" s="21" t="n"/>
      <c r="E4534" s="21" t="n"/>
      <c r="F4534" s="21" t="n"/>
      <c r="G4534" s="21" t="n"/>
      <c r="H4534" s="21" t="n"/>
      <c r="I4534" s="21" t="n"/>
      <c r="J4534" s="21" t="n"/>
      <c r="K4534" s="21" t="n"/>
      <c r="L4534" s="21" t="n"/>
      <c r="M4534" s="21" t="n"/>
      <c r="N4534" s="21" t="n"/>
    </row>
    <row r="4535" ht="14.25" customHeight="1" s="474">
      <c r="A4535" s="603" t="n"/>
      <c r="B4535" s="21" t="n"/>
      <c r="C4535" s="21" t="n"/>
      <c r="D4535" s="21" t="n"/>
      <c r="E4535" s="21" t="n"/>
      <c r="F4535" s="21" t="n"/>
      <c r="G4535" s="21" t="n"/>
      <c r="H4535" s="21" t="n"/>
      <c r="I4535" s="21" t="n"/>
      <c r="J4535" s="21" t="n"/>
      <c r="K4535" s="21" t="n"/>
      <c r="L4535" s="21" t="n"/>
      <c r="M4535" s="21" t="n"/>
      <c r="N4535" s="21" t="n"/>
    </row>
    <row r="4536" ht="14.25" customHeight="1" s="474">
      <c r="A4536" s="603" t="n"/>
      <c r="B4536" s="21" t="n"/>
      <c r="C4536" s="21" t="n"/>
      <c r="D4536" s="21" t="n"/>
      <c r="E4536" s="21" t="n"/>
      <c r="F4536" s="21" t="n"/>
      <c r="G4536" s="21" t="n"/>
      <c r="H4536" s="21" t="n"/>
      <c r="I4536" s="21" t="n"/>
      <c r="J4536" s="21" t="n"/>
      <c r="K4536" s="21" t="n"/>
      <c r="L4536" s="21" t="n"/>
      <c r="M4536" s="21" t="n"/>
      <c r="N4536" s="21" t="n"/>
    </row>
    <row r="4537" ht="14.25" customHeight="1" s="474">
      <c r="A4537" s="603" t="n"/>
      <c r="B4537" s="21" t="n"/>
      <c r="C4537" s="21" t="n"/>
      <c r="D4537" s="21" t="n"/>
      <c r="E4537" s="21" t="n"/>
      <c r="F4537" s="21" t="n"/>
      <c r="G4537" s="21" t="n"/>
      <c r="H4537" s="21" t="n"/>
      <c r="I4537" s="21" t="n"/>
      <c r="J4537" s="21" t="n"/>
      <c r="K4537" s="21" t="n"/>
      <c r="L4537" s="21" t="n"/>
      <c r="M4537" s="21" t="n"/>
      <c r="N4537" s="21" t="n"/>
    </row>
    <row r="4538" ht="14.25" customHeight="1" s="474">
      <c r="A4538" s="603" t="n"/>
      <c r="B4538" s="21" t="n"/>
      <c r="C4538" s="21" t="n"/>
      <c r="D4538" s="21" t="n"/>
      <c r="E4538" s="21" t="n"/>
      <c r="F4538" s="21" t="n"/>
      <c r="G4538" s="21" t="n"/>
      <c r="H4538" s="21" t="n"/>
      <c r="I4538" s="21" t="n"/>
      <c r="J4538" s="21" t="n"/>
      <c r="K4538" s="21" t="n"/>
      <c r="L4538" s="21" t="n"/>
      <c r="M4538" s="21" t="n"/>
      <c r="N4538" s="21" t="n"/>
    </row>
    <row r="4539" ht="14.25" customHeight="1" s="474">
      <c r="A4539" s="603" t="n"/>
      <c r="B4539" s="21" t="n"/>
      <c r="C4539" s="21" t="n"/>
      <c r="D4539" s="21" t="n"/>
      <c r="E4539" s="21" t="n"/>
      <c r="F4539" s="21" t="n"/>
      <c r="G4539" s="21" t="n"/>
      <c r="H4539" s="21" t="n"/>
      <c r="I4539" s="21" t="n"/>
      <c r="J4539" s="21" t="n"/>
      <c r="K4539" s="21" t="n"/>
      <c r="L4539" s="21" t="n"/>
      <c r="M4539" s="21" t="n"/>
      <c r="N4539" s="21" t="n"/>
    </row>
    <row r="4540" ht="14.25" customHeight="1" s="474">
      <c r="A4540" s="603" t="n"/>
      <c r="B4540" s="21" t="n"/>
      <c r="C4540" s="21" t="n"/>
      <c r="D4540" s="21" t="n"/>
      <c r="E4540" s="21" t="n"/>
      <c r="F4540" s="21" t="n"/>
      <c r="G4540" s="21" t="n"/>
      <c r="H4540" s="21" t="n"/>
      <c r="I4540" s="21" t="n"/>
      <c r="J4540" s="21" t="n"/>
      <c r="K4540" s="21" t="n"/>
      <c r="L4540" s="21" t="n"/>
      <c r="M4540" s="21" t="n"/>
      <c r="N4540" s="21" t="n"/>
    </row>
    <row r="4541" ht="14.25" customHeight="1" s="474">
      <c r="A4541" s="603" t="n"/>
      <c r="B4541" s="21" t="n"/>
      <c r="C4541" s="21" t="n"/>
      <c r="D4541" s="21" t="n"/>
      <c r="E4541" s="21" t="n"/>
      <c r="F4541" s="21" t="n"/>
      <c r="G4541" s="21" t="n"/>
      <c r="H4541" s="21" t="n"/>
      <c r="I4541" s="21" t="n"/>
      <c r="J4541" s="21" t="n"/>
      <c r="K4541" s="21" t="n"/>
      <c r="L4541" s="21" t="n"/>
      <c r="M4541" s="21" t="n"/>
      <c r="N4541" s="21" t="n"/>
    </row>
    <row r="4542" ht="14.25" customHeight="1" s="474">
      <c r="A4542" s="603" t="n"/>
      <c r="B4542" s="21" t="n"/>
      <c r="C4542" s="21" t="n"/>
      <c r="D4542" s="21" t="n"/>
      <c r="E4542" s="21" t="n"/>
      <c r="F4542" s="21" t="n"/>
      <c r="G4542" s="21" t="n"/>
      <c r="H4542" s="21" t="n"/>
      <c r="I4542" s="21" t="n"/>
      <c r="J4542" s="21" t="n"/>
      <c r="K4542" s="21" t="n"/>
      <c r="L4542" s="21" t="n"/>
      <c r="M4542" s="21" t="n"/>
      <c r="N4542" s="21" t="n"/>
    </row>
    <row r="4543" ht="14.25" customHeight="1" s="474">
      <c r="A4543" s="603" t="n"/>
      <c r="B4543" s="21" t="n"/>
      <c r="C4543" s="21" t="n"/>
      <c r="D4543" s="21" t="n"/>
      <c r="E4543" s="21" t="n"/>
      <c r="F4543" s="21" t="n"/>
      <c r="G4543" s="21" t="n"/>
      <c r="H4543" s="21" t="n"/>
      <c r="I4543" s="21" t="n"/>
      <c r="J4543" s="21" t="n"/>
      <c r="K4543" s="21" t="n"/>
      <c r="L4543" s="21" t="n"/>
      <c r="M4543" s="21" t="n"/>
      <c r="N4543" s="21" t="n"/>
    </row>
    <row r="4544" ht="14.25" customHeight="1" s="474">
      <c r="A4544" s="603" t="n"/>
      <c r="B4544" s="21" t="n"/>
      <c r="C4544" s="21" t="n"/>
      <c r="D4544" s="21" t="n"/>
      <c r="E4544" s="21" t="n"/>
      <c r="F4544" s="21" t="n"/>
      <c r="G4544" s="21" t="n"/>
      <c r="H4544" s="21" t="n"/>
      <c r="I4544" s="21" t="n"/>
      <c r="J4544" s="21" t="n"/>
      <c r="K4544" s="21" t="n"/>
      <c r="L4544" s="21" t="n"/>
      <c r="M4544" s="21" t="n"/>
      <c r="N4544" s="21" t="n"/>
    </row>
    <row r="4545" ht="14.25" customHeight="1" s="474">
      <c r="A4545" s="603" t="n"/>
      <c r="B4545" s="21" t="n"/>
      <c r="C4545" s="21" t="n"/>
      <c r="D4545" s="21" t="n"/>
      <c r="E4545" s="21" t="n"/>
      <c r="F4545" s="21" t="n"/>
      <c r="G4545" s="21" t="n"/>
      <c r="H4545" s="21" t="n"/>
      <c r="I4545" s="21" t="n"/>
      <c r="J4545" s="21" t="n"/>
      <c r="K4545" s="21" t="n"/>
      <c r="L4545" s="21" t="n"/>
      <c r="M4545" s="21" t="n"/>
      <c r="N4545" s="21" t="n"/>
    </row>
    <row r="4546" ht="14.25" customHeight="1" s="474">
      <c r="A4546" s="603" t="n"/>
      <c r="B4546" s="21" t="n"/>
      <c r="C4546" s="21" t="n"/>
      <c r="D4546" s="21" t="n"/>
      <c r="E4546" s="21" t="n"/>
      <c r="F4546" s="21" t="n"/>
      <c r="G4546" s="21" t="n"/>
      <c r="H4546" s="21" t="n"/>
      <c r="I4546" s="21" t="n"/>
      <c r="J4546" s="21" t="n"/>
      <c r="K4546" s="21" t="n"/>
      <c r="L4546" s="21" t="n"/>
      <c r="M4546" s="21" t="n"/>
      <c r="N4546" s="21" t="n"/>
    </row>
    <row r="4547" ht="14.25" customHeight="1" s="474">
      <c r="A4547" s="603" t="n"/>
      <c r="B4547" s="21" t="n"/>
      <c r="C4547" s="21" t="n"/>
      <c r="D4547" s="21" t="n"/>
      <c r="E4547" s="21" t="n"/>
      <c r="F4547" s="21" t="n"/>
      <c r="G4547" s="21" t="n"/>
      <c r="H4547" s="21" t="n"/>
      <c r="I4547" s="21" t="n"/>
      <c r="J4547" s="21" t="n"/>
      <c r="K4547" s="21" t="n"/>
      <c r="L4547" s="21" t="n"/>
      <c r="M4547" s="21" t="n"/>
      <c r="N4547" s="21" t="n"/>
    </row>
    <row r="4548" ht="14.25" customHeight="1" s="474">
      <c r="A4548" s="603" t="n"/>
      <c r="B4548" s="21" t="n"/>
      <c r="C4548" s="21" t="n"/>
      <c r="D4548" s="21" t="n"/>
      <c r="E4548" s="21" t="n"/>
      <c r="F4548" s="21" t="n"/>
      <c r="G4548" s="21" t="n"/>
      <c r="H4548" s="21" t="n"/>
      <c r="I4548" s="21" t="n"/>
      <c r="J4548" s="21" t="n"/>
      <c r="K4548" s="21" t="n"/>
      <c r="L4548" s="21" t="n"/>
      <c r="M4548" s="21" t="n"/>
      <c r="N4548" s="21" t="n"/>
    </row>
    <row r="4549" ht="14.25" customHeight="1" s="474">
      <c r="A4549" s="603" t="n"/>
      <c r="B4549" s="21" t="n"/>
      <c r="C4549" s="21" t="n"/>
      <c r="D4549" s="21" t="n"/>
      <c r="E4549" s="21" t="n"/>
      <c r="F4549" s="21" t="n"/>
      <c r="G4549" s="21" t="n"/>
      <c r="H4549" s="21" t="n"/>
      <c r="I4549" s="21" t="n"/>
      <c r="J4549" s="21" t="n"/>
      <c r="K4549" s="21" t="n"/>
      <c r="L4549" s="21" t="n"/>
      <c r="M4549" s="21" t="n"/>
      <c r="N4549" s="21" t="n"/>
    </row>
    <row r="4550" ht="14.25" customHeight="1" s="474">
      <c r="A4550" s="603" t="n"/>
      <c r="B4550" s="21" t="n"/>
      <c r="C4550" s="21" t="n"/>
      <c r="D4550" s="21" t="n"/>
      <c r="E4550" s="21" t="n"/>
      <c r="F4550" s="21" t="n"/>
      <c r="G4550" s="21" t="n"/>
      <c r="H4550" s="21" t="n"/>
      <c r="I4550" s="21" t="n"/>
      <c r="J4550" s="21" t="n"/>
      <c r="K4550" s="21" t="n"/>
      <c r="L4550" s="21" t="n"/>
      <c r="M4550" s="21" t="n"/>
      <c r="N4550" s="21" t="n"/>
    </row>
    <row r="4551" ht="14.25" customHeight="1" s="474">
      <c r="A4551" s="603" t="n"/>
      <c r="B4551" s="21" t="n"/>
      <c r="C4551" s="21" t="n"/>
      <c r="D4551" s="21" t="n"/>
      <c r="E4551" s="21" t="n"/>
      <c r="F4551" s="21" t="n"/>
      <c r="G4551" s="21" t="n"/>
      <c r="H4551" s="21" t="n"/>
      <c r="I4551" s="21" t="n"/>
      <c r="J4551" s="21" t="n"/>
      <c r="K4551" s="21" t="n"/>
      <c r="L4551" s="21" t="n"/>
      <c r="M4551" s="21" t="n"/>
      <c r="N4551" s="21" t="n"/>
    </row>
    <row r="4552" ht="14.25" customHeight="1" s="474">
      <c r="A4552" s="603" t="n"/>
      <c r="B4552" s="21" t="n"/>
      <c r="C4552" s="21" t="n"/>
      <c r="D4552" s="21" t="n"/>
      <c r="E4552" s="21" t="n"/>
      <c r="F4552" s="21" t="n"/>
      <c r="G4552" s="21" t="n"/>
      <c r="H4552" s="21" t="n"/>
      <c r="I4552" s="21" t="n"/>
      <c r="J4552" s="21" t="n"/>
      <c r="K4552" s="21" t="n"/>
      <c r="L4552" s="21" t="n"/>
      <c r="M4552" s="21" t="n"/>
      <c r="N4552" s="21" t="n"/>
    </row>
    <row r="4553" ht="14.25" customHeight="1" s="474">
      <c r="A4553" s="603" t="n"/>
      <c r="B4553" s="21" t="n"/>
      <c r="C4553" s="21" t="n"/>
      <c r="D4553" s="21" t="n"/>
      <c r="E4553" s="21" t="n"/>
      <c r="F4553" s="21" t="n"/>
      <c r="G4553" s="21" t="n"/>
      <c r="H4553" s="21" t="n"/>
      <c r="I4553" s="21" t="n"/>
      <c r="J4553" s="21" t="n"/>
      <c r="K4553" s="21" t="n"/>
      <c r="L4553" s="21" t="n"/>
      <c r="M4553" s="21" t="n"/>
      <c r="N4553" s="21" t="n"/>
    </row>
    <row r="4554" ht="14.25" customHeight="1" s="474">
      <c r="A4554" s="603" t="n"/>
      <c r="B4554" s="21" t="n"/>
      <c r="C4554" s="21" t="n"/>
      <c r="D4554" s="21" t="n"/>
      <c r="E4554" s="21" t="n"/>
      <c r="F4554" s="21" t="n"/>
      <c r="G4554" s="21" t="n"/>
      <c r="H4554" s="21" t="n"/>
      <c r="I4554" s="21" t="n"/>
      <c r="J4554" s="21" t="n"/>
      <c r="K4554" s="21" t="n"/>
      <c r="L4554" s="21" t="n"/>
      <c r="M4554" s="21" t="n"/>
      <c r="N4554" s="21" t="n"/>
    </row>
    <row r="4555" ht="14.25" customHeight="1" s="474">
      <c r="A4555" s="603" t="n"/>
      <c r="B4555" s="21" t="n"/>
      <c r="C4555" s="21" t="n"/>
      <c r="D4555" s="21" t="n"/>
      <c r="E4555" s="21" t="n"/>
      <c r="F4555" s="21" t="n"/>
      <c r="G4555" s="21" t="n"/>
      <c r="H4555" s="21" t="n"/>
      <c r="I4555" s="21" t="n"/>
      <c r="J4555" s="21" t="n"/>
      <c r="K4555" s="21" t="n"/>
      <c r="L4555" s="21" t="n"/>
      <c r="M4555" s="21" t="n"/>
      <c r="N4555" s="21" t="n"/>
    </row>
    <row r="4556" ht="14.25" customHeight="1" s="474">
      <c r="A4556" s="603" t="n"/>
      <c r="B4556" s="21" t="n"/>
      <c r="C4556" s="21" t="n"/>
      <c r="D4556" s="21" t="n"/>
      <c r="E4556" s="21" t="n"/>
      <c r="F4556" s="21" t="n"/>
      <c r="G4556" s="21" t="n"/>
      <c r="H4556" s="21" t="n"/>
      <c r="I4556" s="21" t="n"/>
      <c r="J4556" s="21" t="n"/>
      <c r="K4556" s="21" t="n"/>
      <c r="L4556" s="21" t="n"/>
      <c r="M4556" s="21" t="n"/>
      <c r="N4556" s="21" t="n"/>
    </row>
    <row r="4557" ht="14.25" customHeight="1" s="474">
      <c r="A4557" s="603" t="n"/>
      <c r="B4557" s="21" t="n"/>
      <c r="C4557" s="21" t="n"/>
      <c r="D4557" s="21" t="n"/>
      <c r="E4557" s="21" t="n"/>
      <c r="F4557" s="21" t="n"/>
      <c r="G4557" s="21" t="n"/>
      <c r="H4557" s="21" t="n"/>
      <c r="I4557" s="21" t="n"/>
      <c r="J4557" s="21" t="n"/>
      <c r="K4557" s="21" t="n"/>
      <c r="L4557" s="21" t="n"/>
      <c r="M4557" s="21" t="n"/>
      <c r="N4557" s="21" t="n"/>
    </row>
    <row r="4558" ht="14.25" customHeight="1" s="474">
      <c r="A4558" s="603" t="n"/>
      <c r="B4558" s="21" t="n"/>
      <c r="C4558" s="21" t="n"/>
      <c r="D4558" s="21" t="n"/>
      <c r="E4558" s="21" t="n"/>
      <c r="F4558" s="21" t="n"/>
      <c r="G4558" s="21" t="n"/>
      <c r="H4558" s="21" t="n"/>
      <c r="I4558" s="21" t="n"/>
      <c r="J4558" s="21" t="n"/>
      <c r="K4558" s="21" t="n"/>
      <c r="L4558" s="21" t="n"/>
      <c r="M4558" s="21" t="n"/>
      <c r="N4558" s="21" t="n"/>
    </row>
    <row r="4559" ht="14.25" customHeight="1" s="474">
      <c r="A4559" s="603" t="n"/>
      <c r="B4559" s="21" t="n"/>
      <c r="C4559" s="21" t="n"/>
      <c r="D4559" s="21" t="n"/>
      <c r="E4559" s="21" t="n"/>
      <c r="F4559" s="21" t="n"/>
      <c r="G4559" s="21" t="n"/>
      <c r="H4559" s="21" t="n"/>
      <c r="I4559" s="21" t="n"/>
      <c r="J4559" s="21" t="n"/>
      <c r="K4559" s="21" t="n"/>
      <c r="L4559" s="21" t="n"/>
      <c r="M4559" s="21" t="n"/>
      <c r="N4559" s="21" t="n"/>
    </row>
    <row r="4560" ht="14.25" customHeight="1" s="474">
      <c r="A4560" s="603" t="n"/>
      <c r="B4560" s="21" t="n"/>
      <c r="C4560" s="21" t="n"/>
      <c r="D4560" s="21" t="n"/>
      <c r="E4560" s="21" t="n"/>
      <c r="F4560" s="21" t="n"/>
      <c r="G4560" s="21" t="n"/>
      <c r="H4560" s="21" t="n"/>
      <c r="I4560" s="21" t="n"/>
      <c r="J4560" s="21" t="n"/>
      <c r="K4560" s="21" t="n"/>
      <c r="L4560" s="21" t="n"/>
      <c r="M4560" s="21" t="n"/>
      <c r="N4560" s="21" t="n"/>
    </row>
    <row r="4561" ht="14.25" customHeight="1" s="474">
      <c r="A4561" s="603" t="n"/>
      <c r="B4561" s="21" t="n"/>
      <c r="C4561" s="21" t="n"/>
      <c r="D4561" s="21" t="n"/>
      <c r="E4561" s="21" t="n"/>
      <c r="F4561" s="21" t="n"/>
      <c r="G4561" s="21" t="n"/>
      <c r="H4561" s="21" t="n"/>
      <c r="I4561" s="21" t="n"/>
      <c r="J4561" s="21" t="n"/>
      <c r="K4561" s="21" t="n"/>
      <c r="L4561" s="21" t="n"/>
      <c r="M4561" s="21" t="n"/>
      <c r="N4561" s="21" t="n"/>
    </row>
    <row r="4562" ht="14.25" customHeight="1" s="474">
      <c r="A4562" s="603" t="n"/>
      <c r="B4562" s="21" t="n"/>
      <c r="C4562" s="21" t="n"/>
      <c r="D4562" s="21" t="n"/>
      <c r="E4562" s="21" t="n"/>
      <c r="F4562" s="21" t="n"/>
      <c r="G4562" s="21" t="n"/>
      <c r="H4562" s="21" t="n"/>
      <c r="I4562" s="21" t="n"/>
      <c r="J4562" s="21" t="n"/>
      <c r="K4562" s="21" t="n"/>
      <c r="L4562" s="21" t="n"/>
      <c r="M4562" s="21" t="n"/>
      <c r="N4562" s="21" t="n"/>
    </row>
    <row r="4563" ht="14.25" customHeight="1" s="474">
      <c r="A4563" s="603" t="n"/>
      <c r="B4563" s="21" t="n"/>
      <c r="C4563" s="21" t="n"/>
      <c r="D4563" s="21" t="n"/>
      <c r="E4563" s="21" t="n"/>
      <c r="F4563" s="21" t="n"/>
      <c r="G4563" s="21" t="n"/>
      <c r="H4563" s="21" t="n"/>
      <c r="I4563" s="21" t="n"/>
      <c r="J4563" s="21" t="n"/>
      <c r="K4563" s="21" t="n"/>
      <c r="L4563" s="21" t="n"/>
      <c r="M4563" s="21" t="n"/>
      <c r="N4563" s="21" t="n"/>
    </row>
    <row r="4564" ht="14.25" customHeight="1" s="474">
      <c r="A4564" s="603" t="n"/>
      <c r="B4564" s="21" t="n"/>
      <c r="C4564" s="21" t="n"/>
      <c r="D4564" s="21" t="n"/>
      <c r="E4564" s="21" t="n"/>
      <c r="F4564" s="21" t="n"/>
      <c r="G4564" s="21" t="n"/>
      <c r="H4564" s="21" t="n"/>
      <c r="I4564" s="21" t="n"/>
      <c r="J4564" s="21" t="n"/>
      <c r="K4564" s="21" t="n"/>
      <c r="L4564" s="21" t="n"/>
      <c r="M4564" s="21" t="n"/>
      <c r="N4564" s="21" t="n"/>
    </row>
    <row r="4565" ht="14.25" customHeight="1" s="474">
      <c r="A4565" s="603" t="n"/>
      <c r="B4565" s="21" t="n"/>
      <c r="C4565" s="21" t="n"/>
      <c r="D4565" s="21" t="n"/>
      <c r="E4565" s="21" t="n"/>
      <c r="F4565" s="21" t="n"/>
      <c r="G4565" s="21" t="n"/>
      <c r="H4565" s="21" t="n"/>
      <c r="I4565" s="21" t="n"/>
      <c r="J4565" s="21" t="n"/>
      <c r="K4565" s="21" t="n"/>
      <c r="L4565" s="21" t="n"/>
      <c r="M4565" s="21" t="n"/>
      <c r="N4565" s="21" t="n"/>
    </row>
    <row r="4566" ht="14.25" customHeight="1" s="474">
      <c r="A4566" s="603" t="n"/>
      <c r="B4566" s="21" t="n"/>
      <c r="C4566" s="21" t="n"/>
      <c r="D4566" s="21" t="n"/>
      <c r="E4566" s="21" t="n"/>
      <c r="F4566" s="21" t="n"/>
      <c r="G4566" s="21" t="n"/>
      <c r="H4566" s="21" t="n"/>
      <c r="I4566" s="21" t="n"/>
      <c r="J4566" s="21" t="n"/>
      <c r="K4566" s="21" t="n"/>
      <c r="L4566" s="21" t="n"/>
      <c r="M4566" s="21" t="n"/>
      <c r="N4566" s="21" t="n"/>
    </row>
    <row r="4567" ht="14.25" customHeight="1" s="474">
      <c r="A4567" s="603" t="n"/>
      <c r="B4567" s="21" t="n"/>
      <c r="C4567" s="21" t="n"/>
      <c r="D4567" s="21" t="n"/>
      <c r="E4567" s="21" t="n"/>
      <c r="F4567" s="21" t="n"/>
      <c r="G4567" s="21" t="n"/>
      <c r="H4567" s="21" t="n"/>
      <c r="I4567" s="21" t="n"/>
      <c r="J4567" s="21" t="n"/>
      <c r="K4567" s="21" t="n"/>
      <c r="L4567" s="21" t="n"/>
      <c r="M4567" s="21" t="n"/>
      <c r="N4567" s="21" t="n"/>
    </row>
    <row r="4568" ht="14.25" customHeight="1" s="474">
      <c r="A4568" s="603" t="n"/>
      <c r="B4568" s="21" t="n"/>
      <c r="C4568" s="21" t="n"/>
      <c r="D4568" s="21" t="n"/>
      <c r="E4568" s="21" t="n"/>
      <c r="F4568" s="21" t="n"/>
      <c r="G4568" s="21" t="n"/>
      <c r="H4568" s="21" t="n"/>
      <c r="I4568" s="21" t="n"/>
      <c r="J4568" s="21" t="n"/>
      <c r="K4568" s="21" t="n"/>
      <c r="L4568" s="21" t="n"/>
      <c r="M4568" s="21" t="n"/>
      <c r="N4568" s="21" t="n"/>
    </row>
    <row r="4569" ht="14.25" customHeight="1" s="474">
      <c r="A4569" s="603" t="n"/>
      <c r="B4569" s="21" t="n"/>
      <c r="C4569" s="21" t="n"/>
      <c r="D4569" s="21" t="n"/>
      <c r="E4569" s="21" t="n"/>
      <c r="F4569" s="21" t="n"/>
      <c r="G4569" s="21" t="n"/>
      <c r="H4569" s="21" t="n"/>
      <c r="I4569" s="21" t="n"/>
      <c r="J4569" s="21" t="n"/>
      <c r="K4569" s="21" t="n"/>
      <c r="L4569" s="21" t="n"/>
      <c r="M4569" s="21" t="n"/>
      <c r="N4569" s="21" t="n"/>
    </row>
    <row r="4570" ht="14.25" customHeight="1" s="474">
      <c r="A4570" s="603" t="n"/>
      <c r="B4570" s="21" t="n"/>
      <c r="C4570" s="21" t="n"/>
      <c r="D4570" s="21" t="n"/>
      <c r="E4570" s="21" t="n"/>
      <c r="F4570" s="21" t="n"/>
      <c r="G4570" s="21" t="n"/>
      <c r="H4570" s="21" t="n"/>
      <c r="I4570" s="21" t="n"/>
      <c r="J4570" s="21" t="n"/>
      <c r="K4570" s="21" t="n"/>
      <c r="L4570" s="21" t="n"/>
      <c r="M4570" s="21" t="n"/>
      <c r="N4570" s="21" t="n"/>
    </row>
    <row r="4571" ht="14.25" customHeight="1" s="474">
      <c r="A4571" s="603" t="n"/>
      <c r="B4571" s="21" t="n"/>
      <c r="C4571" s="21" t="n"/>
      <c r="D4571" s="21" t="n"/>
      <c r="E4571" s="21" t="n"/>
      <c r="F4571" s="21" t="n"/>
      <c r="G4571" s="21" t="n"/>
      <c r="H4571" s="21" t="n"/>
      <c r="I4571" s="21" t="n"/>
      <c r="J4571" s="21" t="n"/>
      <c r="K4571" s="21" t="n"/>
      <c r="L4571" s="21" t="n"/>
      <c r="M4571" s="21" t="n"/>
      <c r="N4571" s="21" t="n"/>
    </row>
    <row r="4572" ht="14.25" customHeight="1" s="474">
      <c r="A4572" s="603" t="n"/>
      <c r="B4572" s="21" t="n"/>
      <c r="C4572" s="21" t="n"/>
      <c r="D4572" s="21" t="n"/>
      <c r="E4572" s="21" t="n"/>
      <c r="F4572" s="21" t="n"/>
      <c r="G4572" s="21" t="n"/>
      <c r="H4572" s="21" t="n"/>
      <c r="I4572" s="21" t="n"/>
      <c r="J4572" s="21" t="n"/>
      <c r="K4572" s="21" t="n"/>
      <c r="L4572" s="21" t="n"/>
      <c r="M4572" s="21" t="n"/>
      <c r="N4572" s="21" t="n"/>
    </row>
    <row r="4573" ht="14.25" customHeight="1" s="474">
      <c r="A4573" s="603" t="n"/>
      <c r="B4573" s="21" t="n"/>
      <c r="C4573" s="21" t="n"/>
      <c r="D4573" s="21" t="n"/>
      <c r="E4573" s="21" t="n"/>
      <c r="F4573" s="21" t="n"/>
      <c r="G4573" s="21" t="n"/>
      <c r="H4573" s="21" t="n"/>
      <c r="I4573" s="21" t="n"/>
      <c r="J4573" s="21" t="n"/>
      <c r="K4573" s="21" t="n"/>
      <c r="L4573" s="21" t="n"/>
      <c r="M4573" s="21" t="n"/>
      <c r="N4573" s="21" t="n"/>
    </row>
    <row r="4574" ht="14.25" customHeight="1" s="474">
      <c r="A4574" s="603" t="n"/>
      <c r="B4574" s="21" t="n"/>
      <c r="C4574" s="21" t="n"/>
      <c r="D4574" s="21" t="n"/>
      <c r="E4574" s="21" t="n"/>
      <c r="F4574" s="21" t="n"/>
      <c r="G4574" s="21" t="n"/>
      <c r="H4574" s="21" t="n"/>
      <c r="I4574" s="21" t="n"/>
      <c r="J4574" s="21" t="n"/>
      <c r="K4574" s="21" t="n"/>
      <c r="L4574" s="21" t="n"/>
      <c r="M4574" s="21" t="n"/>
      <c r="N4574" s="21" t="n"/>
    </row>
    <row r="4575" ht="14.25" customHeight="1" s="474">
      <c r="A4575" s="603" t="n"/>
      <c r="B4575" s="21" t="n"/>
      <c r="C4575" s="21" t="n"/>
      <c r="D4575" s="21" t="n"/>
      <c r="E4575" s="21" t="n"/>
      <c r="F4575" s="21" t="n"/>
      <c r="G4575" s="21" t="n"/>
      <c r="H4575" s="21" t="n"/>
      <c r="I4575" s="21" t="n"/>
      <c r="J4575" s="21" t="n"/>
      <c r="K4575" s="21" t="n"/>
      <c r="L4575" s="21" t="n"/>
      <c r="M4575" s="21" t="n"/>
      <c r="N4575" s="21" t="n"/>
    </row>
    <row r="4576" ht="14.25" customHeight="1" s="474">
      <c r="A4576" s="603" t="n"/>
      <c r="B4576" s="21" t="n"/>
      <c r="C4576" s="21" t="n"/>
      <c r="D4576" s="21" t="n"/>
      <c r="E4576" s="21" t="n"/>
      <c r="F4576" s="21" t="n"/>
      <c r="G4576" s="21" t="n"/>
      <c r="H4576" s="21" t="n"/>
      <c r="I4576" s="21" t="n"/>
      <c r="J4576" s="21" t="n"/>
      <c r="K4576" s="21" t="n"/>
      <c r="L4576" s="21" t="n"/>
      <c r="M4576" s="21" t="n"/>
      <c r="N4576" s="21" t="n"/>
    </row>
    <row r="4577" ht="14.25" customHeight="1" s="474">
      <c r="A4577" s="603" t="n"/>
      <c r="B4577" s="21" t="n"/>
      <c r="C4577" s="21" t="n"/>
      <c r="D4577" s="21" t="n"/>
      <c r="E4577" s="21" t="n"/>
      <c r="F4577" s="21" t="n"/>
      <c r="G4577" s="21" t="n"/>
      <c r="H4577" s="21" t="n"/>
      <c r="I4577" s="21" t="n"/>
      <c r="J4577" s="21" t="n"/>
      <c r="K4577" s="21" t="n"/>
      <c r="L4577" s="21" t="n"/>
      <c r="M4577" s="21" t="n"/>
      <c r="N4577" s="21" t="n"/>
    </row>
    <row r="4578" ht="14.25" customHeight="1" s="474">
      <c r="A4578" s="603" t="n"/>
      <c r="B4578" s="21" t="n"/>
      <c r="C4578" s="21" t="n"/>
      <c r="D4578" s="21" t="n"/>
      <c r="E4578" s="21" t="n"/>
      <c r="F4578" s="21" t="n"/>
      <c r="G4578" s="21" t="n"/>
      <c r="H4578" s="21" t="n"/>
      <c r="I4578" s="21" t="n"/>
      <c r="J4578" s="21" t="n"/>
      <c r="K4578" s="21" t="n"/>
      <c r="L4578" s="21" t="n"/>
      <c r="M4578" s="21" t="n"/>
      <c r="N4578" s="21" t="n"/>
    </row>
    <row r="4579" ht="14.25" customHeight="1" s="474">
      <c r="A4579" s="603" t="n"/>
      <c r="B4579" s="21" t="n"/>
      <c r="C4579" s="21" t="n"/>
      <c r="D4579" s="21" t="n"/>
      <c r="E4579" s="21" t="n"/>
      <c r="F4579" s="21" t="n"/>
      <c r="G4579" s="21" t="n"/>
      <c r="H4579" s="21" t="n"/>
      <c r="I4579" s="21" t="n"/>
      <c r="J4579" s="21" t="n"/>
      <c r="K4579" s="21" t="n"/>
      <c r="L4579" s="21" t="n"/>
      <c r="M4579" s="21" t="n"/>
      <c r="N4579" s="21" t="n"/>
    </row>
    <row r="4580" ht="14.25" customHeight="1" s="474">
      <c r="A4580" s="603" t="n"/>
      <c r="B4580" s="21" t="n"/>
      <c r="C4580" s="21" t="n"/>
      <c r="D4580" s="21" t="n"/>
      <c r="E4580" s="21" t="n"/>
      <c r="F4580" s="21" t="n"/>
      <c r="G4580" s="21" t="n"/>
      <c r="H4580" s="21" t="n"/>
      <c r="I4580" s="21" t="n"/>
      <c r="J4580" s="21" t="n"/>
      <c r="K4580" s="21" t="n"/>
      <c r="L4580" s="21" t="n"/>
      <c r="M4580" s="21" t="n"/>
      <c r="N4580" s="21" t="n"/>
    </row>
    <row r="4581" ht="14.25" customHeight="1" s="474">
      <c r="A4581" s="603" t="n"/>
      <c r="B4581" s="21" t="n"/>
      <c r="C4581" s="21" t="n"/>
      <c r="D4581" s="21" t="n"/>
      <c r="E4581" s="21" t="n"/>
      <c r="F4581" s="21" t="n"/>
      <c r="G4581" s="21" t="n"/>
      <c r="H4581" s="21" t="n"/>
      <c r="I4581" s="21" t="n"/>
      <c r="J4581" s="21" t="n"/>
      <c r="K4581" s="21" t="n"/>
      <c r="L4581" s="21" t="n"/>
      <c r="M4581" s="21" t="n"/>
      <c r="N4581" s="21" t="n"/>
    </row>
    <row r="4582" ht="14.25" customHeight="1" s="474">
      <c r="A4582" s="603" t="n"/>
      <c r="B4582" s="21" t="n"/>
      <c r="C4582" s="21" t="n"/>
      <c r="D4582" s="21" t="n"/>
      <c r="E4582" s="21" t="n"/>
      <c r="F4582" s="21" t="n"/>
      <c r="G4582" s="21" t="n"/>
      <c r="H4582" s="21" t="n"/>
      <c r="I4582" s="21" t="n"/>
      <c r="J4582" s="21" t="n"/>
      <c r="K4582" s="21" t="n"/>
      <c r="L4582" s="21" t="n"/>
      <c r="M4582" s="21" t="n"/>
      <c r="N4582" s="21" t="n"/>
    </row>
    <row r="4583" ht="14.25" customHeight="1" s="474">
      <c r="A4583" s="603" t="n"/>
      <c r="B4583" s="21" t="n"/>
      <c r="C4583" s="21" t="n"/>
      <c r="D4583" s="21" t="n"/>
      <c r="E4583" s="21" t="n"/>
      <c r="F4583" s="21" t="n"/>
      <c r="G4583" s="21" t="n"/>
      <c r="H4583" s="21" t="n"/>
      <c r="I4583" s="21" t="n"/>
      <c r="J4583" s="21" t="n"/>
      <c r="K4583" s="21" t="n"/>
      <c r="L4583" s="21" t="n"/>
      <c r="M4583" s="21" t="n"/>
      <c r="N4583" s="21" t="n"/>
    </row>
    <row r="4584" ht="14.25" customHeight="1" s="474">
      <c r="A4584" s="603" t="n"/>
      <c r="B4584" s="21" t="n"/>
      <c r="C4584" s="21" t="n"/>
      <c r="D4584" s="21" t="n"/>
      <c r="E4584" s="21" t="n"/>
      <c r="F4584" s="21" t="n"/>
      <c r="G4584" s="21" t="n"/>
      <c r="H4584" s="21" t="n"/>
      <c r="I4584" s="21" t="n"/>
      <c r="J4584" s="21" t="n"/>
      <c r="K4584" s="21" t="n"/>
      <c r="L4584" s="21" t="n"/>
      <c r="M4584" s="21" t="n"/>
      <c r="N4584" s="21" t="n"/>
    </row>
    <row r="4585" ht="14.25" customHeight="1" s="474">
      <c r="A4585" s="603" t="n"/>
      <c r="B4585" s="21" t="n"/>
      <c r="C4585" s="21" t="n"/>
      <c r="D4585" s="21" t="n"/>
      <c r="E4585" s="21" t="n"/>
      <c r="F4585" s="21" t="n"/>
      <c r="G4585" s="21" t="n"/>
      <c r="H4585" s="21" t="n"/>
      <c r="I4585" s="21" t="n"/>
      <c r="J4585" s="21" t="n"/>
      <c r="K4585" s="21" t="n"/>
      <c r="L4585" s="21" t="n"/>
      <c r="M4585" s="21" t="n"/>
      <c r="N4585" s="21" t="n"/>
    </row>
    <row r="4586" ht="14.25" customHeight="1" s="474">
      <c r="A4586" s="603" t="n"/>
      <c r="B4586" s="21" t="n"/>
      <c r="C4586" s="21" t="n"/>
      <c r="D4586" s="21" t="n"/>
      <c r="E4586" s="21" t="n"/>
      <c r="F4586" s="21" t="n"/>
      <c r="G4586" s="21" t="n"/>
      <c r="H4586" s="21" t="n"/>
      <c r="I4586" s="21" t="n"/>
      <c r="J4586" s="21" t="n"/>
      <c r="K4586" s="21" t="n"/>
      <c r="L4586" s="21" t="n"/>
      <c r="M4586" s="21" t="n"/>
      <c r="N4586" s="21" t="n"/>
    </row>
    <row r="4587" ht="14.25" customHeight="1" s="474">
      <c r="A4587" s="603" t="n"/>
      <c r="B4587" s="21" t="n"/>
      <c r="C4587" s="21" t="n"/>
      <c r="D4587" s="21" t="n"/>
      <c r="E4587" s="21" t="n"/>
      <c r="F4587" s="21" t="n"/>
      <c r="G4587" s="21" t="n"/>
      <c r="H4587" s="21" t="n"/>
      <c r="I4587" s="21" t="n"/>
      <c r="J4587" s="21" t="n"/>
      <c r="K4587" s="21" t="n"/>
      <c r="L4587" s="21" t="n"/>
      <c r="M4587" s="21" t="n"/>
      <c r="N4587" s="21" t="n"/>
    </row>
    <row r="4588" ht="14.25" customHeight="1" s="474">
      <c r="A4588" s="603" t="n"/>
      <c r="B4588" s="21" t="n"/>
      <c r="C4588" s="21" t="n"/>
      <c r="D4588" s="21" t="n"/>
      <c r="E4588" s="21" t="n"/>
      <c r="F4588" s="21" t="n"/>
      <c r="G4588" s="21" t="n"/>
      <c r="H4588" s="21" t="n"/>
      <c r="I4588" s="21" t="n"/>
      <c r="J4588" s="21" t="n"/>
      <c r="K4588" s="21" t="n"/>
      <c r="L4588" s="21" t="n"/>
      <c r="M4588" s="21" t="n"/>
      <c r="N4588" s="21" t="n"/>
    </row>
    <row r="4589" ht="14.25" customHeight="1" s="474">
      <c r="A4589" s="603" t="n"/>
      <c r="B4589" s="21" t="n"/>
      <c r="C4589" s="21" t="n"/>
      <c r="D4589" s="21" t="n"/>
      <c r="E4589" s="21" t="n"/>
      <c r="F4589" s="21" t="n"/>
      <c r="G4589" s="21" t="n"/>
      <c r="H4589" s="21" t="n"/>
      <c r="I4589" s="21" t="n"/>
      <c r="J4589" s="21" t="n"/>
      <c r="K4589" s="21" t="n"/>
      <c r="L4589" s="21" t="n"/>
      <c r="M4589" s="21" t="n"/>
      <c r="N4589" s="21" t="n"/>
    </row>
    <row r="4590" ht="14.25" customHeight="1" s="474">
      <c r="A4590" s="603" t="n"/>
      <c r="B4590" s="21" t="n"/>
      <c r="C4590" s="21" t="n"/>
      <c r="D4590" s="21" t="n"/>
      <c r="E4590" s="21" t="n"/>
      <c r="F4590" s="21" t="n"/>
      <c r="G4590" s="21" t="n"/>
      <c r="H4590" s="21" t="n"/>
      <c r="I4590" s="21" t="n"/>
      <c r="J4590" s="21" t="n"/>
      <c r="K4590" s="21" t="n"/>
      <c r="L4590" s="21" t="n"/>
      <c r="M4590" s="21" t="n"/>
      <c r="N4590" s="21" t="n"/>
    </row>
    <row r="4591" ht="14.25" customHeight="1" s="474">
      <c r="A4591" s="603" t="n"/>
      <c r="B4591" s="21" t="n"/>
      <c r="C4591" s="21" t="n"/>
      <c r="D4591" s="21" t="n"/>
      <c r="E4591" s="21" t="n"/>
      <c r="F4591" s="21" t="n"/>
      <c r="G4591" s="21" t="n"/>
      <c r="H4591" s="21" t="n"/>
      <c r="I4591" s="21" t="n"/>
      <c r="J4591" s="21" t="n"/>
      <c r="K4591" s="21" t="n"/>
      <c r="L4591" s="21" t="n"/>
      <c r="M4591" s="21" t="n"/>
      <c r="N4591" s="21" t="n"/>
    </row>
    <row r="4592" ht="14.25" customHeight="1" s="474">
      <c r="A4592" s="603" t="n"/>
      <c r="B4592" s="21" t="n"/>
      <c r="C4592" s="21" t="n"/>
      <c r="D4592" s="21" t="n"/>
      <c r="E4592" s="21" t="n"/>
      <c r="F4592" s="21" t="n"/>
      <c r="G4592" s="21" t="n"/>
      <c r="H4592" s="21" t="n"/>
      <c r="I4592" s="21" t="n"/>
      <c r="J4592" s="21" t="n"/>
      <c r="K4592" s="21" t="n"/>
      <c r="L4592" s="21" t="n"/>
      <c r="M4592" s="21" t="n"/>
      <c r="N4592" s="21" t="n"/>
    </row>
    <row r="4593" ht="14.25" customHeight="1" s="474">
      <c r="A4593" s="603" t="n"/>
      <c r="B4593" s="21" t="n"/>
      <c r="C4593" s="21" t="n"/>
      <c r="D4593" s="21" t="n"/>
      <c r="E4593" s="21" t="n"/>
      <c r="F4593" s="21" t="n"/>
      <c r="G4593" s="21" t="n"/>
      <c r="H4593" s="21" t="n"/>
      <c r="I4593" s="21" t="n"/>
      <c r="J4593" s="21" t="n"/>
      <c r="K4593" s="21" t="n"/>
      <c r="L4593" s="21" t="n"/>
      <c r="M4593" s="21" t="n"/>
      <c r="N4593" s="21" t="n"/>
    </row>
    <row r="4594" ht="14.25" customHeight="1" s="474">
      <c r="A4594" s="603" t="n"/>
      <c r="B4594" s="21" t="n"/>
      <c r="C4594" s="21" t="n"/>
      <c r="D4594" s="21" t="n"/>
      <c r="E4594" s="21" t="n"/>
      <c r="F4594" s="21" t="n"/>
      <c r="G4594" s="21" t="n"/>
      <c r="H4594" s="21" t="n"/>
      <c r="I4594" s="21" t="n"/>
      <c r="J4594" s="21" t="n"/>
      <c r="K4594" s="21" t="n"/>
      <c r="L4594" s="21" t="n"/>
      <c r="M4594" s="21" t="n"/>
      <c r="N4594" s="21" t="n"/>
    </row>
    <row r="4595" ht="14.25" customHeight="1" s="474">
      <c r="A4595" s="603" t="n"/>
      <c r="B4595" s="21" t="n"/>
      <c r="C4595" s="21" t="n"/>
      <c r="D4595" s="21" t="n"/>
      <c r="E4595" s="21" t="n"/>
      <c r="F4595" s="21" t="n"/>
      <c r="G4595" s="21" t="n"/>
      <c r="H4595" s="21" t="n"/>
      <c r="I4595" s="21" t="n"/>
      <c r="J4595" s="21" t="n"/>
      <c r="K4595" s="21" t="n"/>
      <c r="L4595" s="21" t="n"/>
      <c r="M4595" s="21" t="n"/>
      <c r="N4595" s="21" t="n"/>
    </row>
    <row r="4596" ht="14.25" customHeight="1" s="474">
      <c r="A4596" s="603" t="n"/>
      <c r="B4596" s="21" t="n"/>
      <c r="C4596" s="21" t="n"/>
      <c r="D4596" s="21" t="n"/>
      <c r="E4596" s="21" t="n"/>
      <c r="F4596" s="21" t="n"/>
      <c r="G4596" s="21" t="n"/>
      <c r="H4596" s="21" t="n"/>
      <c r="I4596" s="21" t="n"/>
      <c r="J4596" s="21" t="n"/>
      <c r="K4596" s="21" t="n"/>
      <c r="L4596" s="21" t="n"/>
      <c r="M4596" s="21" t="n"/>
      <c r="N4596" s="21" t="n"/>
    </row>
    <row r="4597" ht="14.25" customHeight="1" s="474">
      <c r="A4597" s="603" t="n"/>
      <c r="B4597" s="21" t="n"/>
      <c r="C4597" s="21" t="n"/>
      <c r="D4597" s="21" t="n"/>
      <c r="E4597" s="21" t="n"/>
      <c r="F4597" s="21" t="n"/>
      <c r="G4597" s="21" t="n"/>
      <c r="H4597" s="21" t="n"/>
      <c r="I4597" s="21" t="n"/>
      <c r="J4597" s="21" t="n"/>
      <c r="K4597" s="21" t="n"/>
      <c r="L4597" s="21" t="n"/>
      <c r="M4597" s="21" t="n"/>
      <c r="N4597" s="21" t="n"/>
    </row>
    <row r="4598" ht="14.25" customHeight="1" s="474">
      <c r="A4598" s="603" t="n"/>
      <c r="B4598" s="21" t="n"/>
      <c r="C4598" s="21" t="n"/>
      <c r="D4598" s="21" t="n"/>
      <c r="E4598" s="21" t="n"/>
      <c r="F4598" s="21" t="n"/>
      <c r="G4598" s="21" t="n"/>
      <c r="H4598" s="21" t="n"/>
      <c r="I4598" s="21" t="n"/>
      <c r="J4598" s="21" t="n"/>
      <c r="K4598" s="21" t="n"/>
      <c r="L4598" s="21" t="n"/>
      <c r="M4598" s="21" t="n"/>
      <c r="N4598" s="21" t="n"/>
    </row>
    <row r="4599" ht="14.25" customHeight="1" s="474">
      <c r="A4599" s="603" t="n"/>
      <c r="B4599" s="21" t="n"/>
      <c r="C4599" s="21" t="n"/>
      <c r="D4599" s="21" t="n"/>
      <c r="E4599" s="21" t="n"/>
      <c r="F4599" s="21" t="n"/>
      <c r="G4599" s="21" t="n"/>
      <c r="H4599" s="21" t="n"/>
      <c r="I4599" s="21" t="n"/>
      <c r="J4599" s="21" t="n"/>
      <c r="K4599" s="21" t="n"/>
      <c r="L4599" s="21" t="n"/>
      <c r="M4599" s="21" t="n"/>
      <c r="N4599" s="21" t="n"/>
    </row>
    <row r="4600" ht="14.25" customHeight="1" s="474">
      <c r="A4600" s="603" t="n"/>
      <c r="B4600" s="21" t="n"/>
      <c r="C4600" s="21" t="n"/>
      <c r="D4600" s="21" t="n"/>
      <c r="E4600" s="21" t="n"/>
      <c r="F4600" s="21" t="n"/>
      <c r="G4600" s="21" t="n"/>
      <c r="H4600" s="21" t="n"/>
      <c r="I4600" s="21" t="n"/>
      <c r="J4600" s="21" t="n"/>
      <c r="K4600" s="21" t="n"/>
      <c r="L4600" s="21" t="n"/>
      <c r="M4600" s="21" t="n"/>
      <c r="N4600" s="21" t="n"/>
    </row>
    <row r="4601" ht="14.25" customHeight="1" s="474">
      <c r="A4601" s="603" t="n"/>
      <c r="B4601" s="21" t="n"/>
      <c r="C4601" s="21" t="n"/>
      <c r="D4601" s="21" t="n"/>
      <c r="E4601" s="21" t="n"/>
      <c r="F4601" s="21" t="n"/>
      <c r="G4601" s="21" t="n"/>
      <c r="H4601" s="21" t="n"/>
      <c r="I4601" s="21" t="n"/>
      <c r="J4601" s="21" t="n"/>
      <c r="K4601" s="21" t="n"/>
      <c r="L4601" s="21" t="n"/>
      <c r="M4601" s="21" t="n"/>
      <c r="N4601" s="21" t="n"/>
    </row>
    <row r="4602" ht="14.25" customHeight="1" s="474">
      <c r="A4602" s="603" t="n"/>
      <c r="B4602" s="21" t="n"/>
      <c r="C4602" s="21" t="n"/>
      <c r="D4602" s="21" t="n"/>
      <c r="E4602" s="21" t="n"/>
      <c r="F4602" s="21" t="n"/>
      <c r="G4602" s="21" t="n"/>
      <c r="H4602" s="21" t="n"/>
      <c r="I4602" s="21" t="n"/>
      <c r="J4602" s="21" t="n"/>
      <c r="K4602" s="21" t="n"/>
      <c r="L4602" s="21" t="n"/>
      <c r="M4602" s="21" t="n"/>
      <c r="N4602" s="21" t="n"/>
    </row>
    <row r="4603" ht="14.25" customHeight="1" s="474">
      <c r="A4603" s="603" t="n"/>
      <c r="B4603" s="21" t="n"/>
      <c r="C4603" s="21" t="n"/>
      <c r="D4603" s="21" t="n"/>
      <c r="E4603" s="21" t="n"/>
      <c r="F4603" s="21" t="n"/>
      <c r="G4603" s="21" t="n"/>
      <c r="H4603" s="21" t="n"/>
      <c r="I4603" s="21" t="n"/>
      <c r="J4603" s="21" t="n"/>
      <c r="K4603" s="21" t="n"/>
      <c r="L4603" s="21" t="n"/>
      <c r="M4603" s="21" t="n"/>
      <c r="N4603" s="21" t="n"/>
    </row>
    <row r="4604" ht="14.25" customHeight="1" s="474">
      <c r="A4604" s="603" t="n"/>
      <c r="B4604" s="21" t="n"/>
      <c r="C4604" s="21" t="n"/>
      <c r="D4604" s="21" t="n"/>
      <c r="E4604" s="21" t="n"/>
      <c r="F4604" s="21" t="n"/>
      <c r="G4604" s="21" t="n"/>
      <c r="H4604" s="21" t="n"/>
      <c r="I4604" s="21" t="n"/>
      <c r="J4604" s="21" t="n"/>
      <c r="K4604" s="21" t="n"/>
      <c r="L4604" s="21" t="n"/>
      <c r="M4604" s="21" t="n"/>
      <c r="N4604" s="21" t="n"/>
    </row>
    <row r="4605" ht="14.25" customHeight="1" s="474">
      <c r="A4605" s="603" t="n"/>
      <c r="B4605" s="21" t="n"/>
      <c r="C4605" s="21" t="n"/>
      <c r="D4605" s="21" t="n"/>
      <c r="E4605" s="21" t="n"/>
      <c r="F4605" s="21" t="n"/>
      <c r="G4605" s="21" t="n"/>
      <c r="H4605" s="21" t="n"/>
      <c r="I4605" s="21" t="n"/>
      <c r="J4605" s="21" t="n"/>
      <c r="K4605" s="21" t="n"/>
      <c r="L4605" s="21" t="n"/>
      <c r="M4605" s="21" t="n"/>
      <c r="N4605" s="21" t="n"/>
    </row>
    <row r="4606" ht="14.25" customHeight="1" s="474">
      <c r="A4606" s="603" t="n"/>
      <c r="B4606" s="21" t="n"/>
      <c r="C4606" s="21" t="n"/>
      <c r="D4606" s="21" t="n"/>
      <c r="E4606" s="21" t="n"/>
      <c r="F4606" s="21" t="n"/>
      <c r="G4606" s="21" t="n"/>
      <c r="H4606" s="21" t="n"/>
      <c r="I4606" s="21" t="n"/>
      <c r="J4606" s="21" t="n"/>
      <c r="K4606" s="21" t="n"/>
      <c r="L4606" s="21" t="n"/>
      <c r="M4606" s="21" t="n"/>
      <c r="N4606" s="21" t="n"/>
    </row>
    <row r="4607" ht="14.25" customHeight="1" s="474">
      <c r="A4607" s="603" t="n"/>
      <c r="B4607" s="21" t="n"/>
      <c r="C4607" s="21" t="n"/>
      <c r="D4607" s="21" t="n"/>
      <c r="E4607" s="21" t="n"/>
      <c r="F4607" s="21" t="n"/>
      <c r="G4607" s="21" t="n"/>
      <c r="H4607" s="21" t="n"/>
      <c r="I4607" s="21" t="n"/>
      <c r="J4607" s="21" t="n"/>
      <c r="K4607" s="21" t="n"/>
      <c r="L4607" s="21" t="n"/>
      <c r="M4607" s="21" t="n"/>
      <c r="N4607" s="21" t="n"/>
    </row>
    <row r="4608" ht="14.25" customHeight="1" s="474">
      <c r="A4608" s="603" t="n"/>
      <c r="B4608" s="21" t="n"/>
      <c r="C4608" s="21" t="n"/>
      <c r="D4608" s="21" t="n"/>
      <c r="E4608" s="21" t="n"/>
      <c r="F4608" s="21" t="n"/>
      <c r="G4608" s="21" t="n"/>
      <c r="H4608" s="21" t="n"/>
      <c r="I4608" s="21" t="n"/>
      <c r="J4608" s="21" t="n"/>
      <c r="K4608" s="21" t="n"/>
      <c r="L4608" s="21" t="n"/>
      <c r="M4608" s="21" t="n"/>
      <c r="N4608" s="21" t="n"/>
    </row>
    <row r="4609" ht="14.25" customHeight="1" s="474">
      <c r="A4609" s="603" t="n"/>
      <c r="B4609" s="21" t="n"/>
      <c r="C4609" s="21" t="n"/>
      <c r="D4609" s="21" t="n"/>
      <c r="E4609" s="21" t="n"/>
      <c r="F4609" s="21" t="n"/>
      <c r="G4609" s="21" t="n"/>
      <c r="H4609" s="21" t="n"/>
      <c r="I4609" s="21" t="n"/>
      <c r="J4609" s="21" t="n"/>
      <c r="K4609" s="21" t="n"/>
      <c r="L4609" s="21" t="n"/>
      <c r="M4609" s="21" t="n"/>
      <c r="N4609" s="21" t="n"/>
    </row>
    <row r="4610" ht="14.25" customHeight="1" s="474">
      <c r="A4610" s="603" t="n"/>
      <c r="B4610" s="21" t="n"/>
      <c r="C4610" s="21" t="n"/>
      <c r="D4610" s="21" t="n"/>
      <c r="E4610" s="21" t="n"/>
      <c r="F4610" s="21" t="n"/>
      <c r="G4610" s="21" t="n"/>
      <c r="H4610" s="21" t="n"/>
      <c r="I4610" s="21" t="n"/>
      <c r="J4610" s="21" t="n"/>
      <c r="K4610" s="21" t="n"/>
      <c r="L4610" s="21" t="n"/>
      <c r="M4610" s="21" t="n"/>
      <c r="N4610" s="21" t="n"/>
    </row>
    <row r="4611" ht="14.25" customHeight="1" s="474">
      <c r="A4611" s="603" t="n"/>
      <c r="B4611" s="21" t="n"/>
      <c r="C4611" s="21" t="n"/>
      <c r="D4611" s="21" t="n"/>
      <c r="E4611" s="21" t="n"/>
      <c r="F4611" s="21" t="n"/>
      <c r="G4611" s="21" t="n"/>
      <c r="H4611" s="21" t="n"/>
      <c r="I4611" s="21" t="n"/>
      <c r="J4611" s="21" t="n"/>
      <c r="K4611" s="21" t="n"/>
      <c r="L4611" s="21" t="n"/>
      <c r="M4611" s="21" t="n"/>
      <c r="N4611" s="21" t="n"/>
    </row>
    <row r="4612" ht="14.25" customHeight="1" s="474">
      <c r="A4612" s="603" t="n"/>
      <c r="B4612" s="21" t="n"/>
      <c r="C4612" s="21" t="n"/>
      <c r="D4612" s="21" t="n"/>
      <c r="E4612" s="21" t="n"/>
      <c r="F4612" s="21" t="n"/>
      <c r="G4612" s="21" t="n"/>
      <c r="H4612" s="21" t="n"/>
      <c r="I4612" s="21" t="n"/>
      <c r="J4612" s="21" t="n"/>
      <c r="K4612" s="21" t="n"/>
      <c r="L4612" s="21" t="n"/>
      <c r="M4612" s="21" t="n"/>
      <c r="N4612" s="21" t="n"/>
    </row>
    <row r="4613" ht="14.25" customHeight="1" s="474">
      <c r="A4613" s="603" t="n"/>
      <c r="B4613" s="21" t="n"/>
      <c r="C4613" s="21" t="n"/>
      <c r="D4613" s="21" t="n"/>
      <c r="E4613" s="21" t="n"/>
      <c r="F4613" s="21" t="n"/>
      <c r="G4613" s="21" t="n"/>
      <c r="H4613" s="21" t="n"/>
      <c r="I4613" s="21" t="n"/>
      <c r="J4613" s="21" t="n"/>
      <c r="K4613" s="21" t="n"/>
      <c r="L4613" s="21" t="n"/>
      <c r="M4613" s="21" t="n"/>
      <c r="N4613" s="21" t="n"/>
    </row>
    <row r="4614" ht="14.25" customHeight="1" s="474">
      <c r="A4614" s="603" t="n"/>
      <c r="B4614" s="21" t="n"/>
      <c r="C4614" s="21" t="n"/>
      <c r="D4614" s="21" t="n"/>
      <c r="E4614" s="21" t="n"/>
      <c r="F4614" s="21" t="n"/>
      <c r="G4614" s="21" t="n"/>
      <c r="H4614" s="21" t="n"/>
      <c r="I4614" s="21" t="n"/>
      <c r="J4614" s="21" t="n"/>
      <c r="K4614" s="21" t="n"/>
      <c r="L4614" s="21" t="n"/>
      <c r="M4614" s="21" t="n"/>
      <c r="N4614" s="21" t="n"/>
    </row>
    <row r="4615" ht="14.25" customHeight="1" s="474">
      <c r="A4615" s="603" t="n"/>
      <c r="B4615" s="21" t="n"/>
      <c r="C4615" s="21" t="n"/>
      <c r="D4615" s="21" t="n"/>
      <c r="E4615" s="21" t="n"/>
      <c r="F4615" s="21" t="n"/>
      <c r="G4615" s="21" t="n"/>
      <c r="H4615" s="21" t="n"/>
      <c r="I4615" s="21" t="n"/>
      <c r="J4615" s="21" t="n"/>
      <c r="K4615" s="21" t="n"/>
      <c r="L4615" s="21" t="n"/>
      <c r="M4615" s="21" t="n"/>
      <c r="N4615" s="21" t="n"/>
    </row>
    <row r="4616" ht="14.25" customHeight="1" s="474">
      <c r="A4616" s="603" t="n"/>
      <c r="B4616" s="21" t="n"/>
      <c r="C4616" s="21" t="n"/>
      <c r="D4616" s="21" t="n"/>
      <c r="E4616" s="21" t="n"/>
      <c r="F4616" s="21" t="n"/>
      <c r="G4616" s="21" t="n"/>
      <c r="H4616" s="21" t="n"/>
      <c r="I4616" s="21" t="n"/>
      <c r="J4616" s="21" t="n"/>
      <c r="K4616" s="21" t="n"/>
      <c r="L4616" s="21" t="n"/>
      <c r="M4616" s="21" t="n"/>
      <c r="N4616" s="21" t="n"/>
    </row>
    <row r="4617" ht="14.25" customHeight="1" s="474">
      <c r="A4617" s="603" t="n"/>
      <c r="B4617" s="21" t="n"/>
      <c r="C4617" s="21" t="n"/>
      <c r="D4617" s="21" t="n"/>
      <c r="E4617" s="21" t="n"/>
      <c r="F4617" s="21" t="n"/>
      <c r="G4617" s="21" t="n"/>
      <c r="H4617" s="21" t="n"/>
      <c r="I4617" s="21" t="n"/>
      <c r="J4617" s="21" t="n"/>
      <c r="K4617" s="21" t="n"/>
      <c r="L4617" s="21" t="n"/>
      <c r="M4617" s="21" t="n"/>
      <c r="N4617" s="21" t="n"/>
    </row>
    <row r="4618" ht="14.25" customHeight="1" s="474">
      <c r="A4618" s="603" t="n"/>
      <c r="B4618" s="21" t="n"/>
      <c r="C4618" s="21" t="n"/>
      <c r="D4618" s="21" t="n"/>
      <c r="E4618" s="21" t="n"/>
      <c r="F4618" s="21" t="n"/>
      <c r="G4618" s="21" t="n"/>
      <c r="H4618" s="21" t="n"/>
      <c r="I4618" s="21" t="n"/>
      <c r="J4618" s="21" t="n"/>
      <c r="K4618" s="21" t="n"/>
      <c r="L4618" s="21" t="n"/>
      <c r="M4618" s="21" t="n"/>
      <c r="N4618" s="21" t="n"/>
    </row>
    <row r="4619" ht="14.25" customHeight="1" s="474">
      <c r="A4619" s="603" t="n"/>
      <c r="B4619" s="21" t="n"/>
      <c r="C4619" s="21" t="n"/>
      <c r="D4619" s="21" t="n"/>
      <c r="E4619" s="21" t="n"/>
      <c r="F4619" s="21" t="n"/>
      <c r="G4619" s="21" t="n"/>
      <c r="H4619" s="21" t="n"/>
      <c r="I4619" s="21" t="n"/>
      <c r="J4619" s="21" t="n"/>
      <c r="K4619" s="21" t="n"/>
      <c r="L4619" s="21" t="n"/>
      <c r="M4619" s="21" t="n"/>
      <c r="N4619" s="21" t="n"/>
    </row>
    <row r="4620" ht="14.25" customHeight="1" s="474">
      <c r="A4620" s="603" t="n"/>
      <c r="B4620" s="21" t="n"/>
      <c r="C4620" s="21" t="n"/>
      <c r="D4620" s="21" t="n"/>
      <c r="E4620" s="21" t="n"/>
      <c r="F4620" s="21" t="n"/>
      <c r="G4620" s="21" t="n"/>
      <c r="H4620" s="21" t="n"/>
      <c r="I4620" s="21" t="n"/>
      <c r="J4620" s="21" t="n"/>
      <c r="K4620" s="21" t="n"/>
      <c r="L4620" s="21" t="n"/>
      <c r="M4620" s="21" t="n"/>
      <c r="N4620" s="21" t="n"/>
    </row>
    <row r="4621" ht="14.25" customHeight="1" s="474">
      <c r="A4621" s="603" t="n"/>
      <c r="B4621" s="21" t="n"/>
      <c r="C4621" s="21" t="n"/>
      <c r="D4621" s="21" t="n"/>
      <c r="E4621" s="21" t="n"/>
      <c r="F4621" s="21" t="n"/>
      <c r="G4621" s="21" t="n"/>
      <c r="H4621" s="21" t="n"/>
      <c r="I4621" s="21" t="n"/>
      <c r="J4621" s="21" t="n"/>
      <c r="K4621" s="21" t="n"/>
      <c r="L4621" s="21" t="n"/>
      <c r="M4621" s="21" t="n"/>
      <c r="N4621" s="21" t="n"/>
    </row>
    <row r="4622" ht="14.25" customHeight="1" s="474">
      <c r="A4622" s="603" t="n"/>
      <c r="B4622" s="21" t="n"/>
      <c r="C4622" s="21" t="n"/>
      <c r="D4622" s="21" t="n"/>
      <c r="E4622" s="21" t="n"/>
      <c r="F4622" s="21" t="n"/>
      <c r="G4622" s="21" t="n"/>
      <c r="H4622" s="21" t="n"/>
      <c r="I4622" s="21" t="n"/>
      <c r="J4622" s="21" t="n"/>
      <c r="K4622" s="21" t="n"/>
      <c r="L4622" s="21" t="n"/>
      <c r="M4622" s="21" t="n"/>
      <c r="N4622" s="21" t="n"/>
    </row>
    <row r="4623" ht="14.25" customHeight="1" s="474">
      <c r="A4623" s="603" t="n"/>
      <c r="B4623" s="21" t="n"/>
      <c r="C4623" s="21" t="n"/>
      <c r="D4623" s="21" t="n"/>
      <c r="E4623" s="21" t="n"/>
      <c r="F4623" s="21" t="n"/>
      <c r="G4623" s="21" t="n"/>
      <c r="H4623" s="21" t="n"/>
      <c r="I4623" s="21" t="n"/>
      <c r="J4623" s="21" t="n"/>
      <c r="K4623" s="21" t="n"/>
      <c r="L4623" s="21" t="n"/>
      <c r="M4623" s="21" t="n"/>
      <c r="N4623" s="21" t="n"/>
    </row>
    <row r="4624" ht="14.25" customHeight="1" s="474">
      <c r="A4624" s="603" t="n"/>
      <c r="B4624" s="21" t="n"/>
      <c r="C4624" s="21" t="n"/>
      <c r="D4624" s="21" t="n"/>
      <c r="E4624" s="21" t="n"/>
      <c r="F4624" s="21" t="n"/>
      <c r="G4624" s="21" t="n"/>
      <c r="H4624" s="21" t="n"/>
      <c r="I4624" s="21" t="n"/>
      <c r="J4624" s="21" t="n"/>
      <c r="K4624" s="21" t="n"/>
      <c r="L4624" s="21" t="n"/>
      <c r="M4624" s="21" t="n"/>
      <c r="N4624" s="21" t="n"/>
    </row>
    <row r="4625" ht="14.25" customHeight="1" s="474">
      <c r="A4625" s="603" t="n"/>
      <c r="B4625" s="21" t="n"/>
      <c r="C4625" s="21" t="n"/>
      <c r="D4625" s="21" t="n"/>
      <c r="E4625" s="21" t="n"/>
      <c r="F4625" s="21" t="n"/>
      <c r="G4625" s="21" t="n"/>
      <c r="H4625" s="21" t="n"/>
      <c r="I4625" s="21" t="n"/>
      <c r="J4625" s="21" t="n"/>
      <c r="K4625" s="21" t="n"/>
      <c r="L4625" s="21" t="n"/>
      <c r="M4625" s="21" t="n"/>
      <c r="N4625" s="21" t="n"/>
    </row>
    <row r="4626" ht="14.25" customHeight="1" s="474">
      <c r="A4626" s="603" t="n"/>
      <c r="B4626" s="21" t="n"/>
      <c r="C4626" s="21" t="n"/>
      <c r="D4626" s="21" t="n"/>
      <c r="E4626" s="21" t="n"/>
      <c r="F4626" s="21" t="n"/>
      <c r="G4626" s="21" t="n"/>
      <c r="H4626" s="21" t="n"/>
      <c r="I4626" s="21" t="n"/>
      <c r="J4626" s="21" t="n"/>
      <c r="K4626" s="21" t="n"/>
      <c r="L4626" s="21" t="n"/>
      <c r="M4626" s="21" t="n"/>
      <c r="N4626" s="21" t="n"/>
    </row>
    <row r="4627" ht="14.25" customHeight="1" s="474">
      <c r="A4627" s="603" t="n"/>
      <c r="B4627" s="21" t="n"/>
      <c r="C4627" s="21" t="n"/>
      <c r="D4627" s="21" t="n"/>
      <c r="E4627" s="21" t="n"/>
      <c r="F4627" s="21" t="n"/>
      <c r="G4627" s="21" t="n"/>
      <c r="H4627" s="21" t="n"/>
      <c r="I4627" s="21" t="n"/>
      <c r="J4627" s="21" t="n"/>
      <c r="K4627" s="21" t="n"/>
      <c r="L4627" s="21" t="n"/>
      <c r="M4627" s="21" t="n"/>
      <c r="N4627" s="21" t="n"/>
    </row>
    <row r="4628" ht="14.25" customHeight="1" s="474">
      <c r="A4628" s="603" t="n"/>
      <c r="B4628" s="21" t="n"/>
      <c r="C4628" s="21" t="n"/>
      <c r="D4628" s="21" t="n"/>
      <c r="E4628" s="21" t="n"/>
      <c r="F4628" s="21" t="n"/>
      <c r="G4628" s="21" t="n"/>
      <c r="H4628" s="21" t="n"/>
      <c r="I4628" s="21" t="n"/>
      <c r="J4628" s="21" t="n"/>
      <c r="K4628" s="21" t="n"/>
      <c r="L4628" s="21" t="n"/>
      <c r="M4628" s="21" t="n"/>
      <c r="N4628" s="21" t="n"/>
    </row>
    <row r="4629" ht="14.25" customHeight="1" s="474">
      <c r="A4629" s="603" t="n"/>
      <c r="B4629" s="21" t="n"/>
      <c r="C4629" s="21" t="n"/>
      <c r="D4629" s="21" t="n"/>
      <c r="E4629" s="21" t="n"/>
      <c r="F4629" s="21" t="n"/>
      <c r="G4629" s="21" t="n"/>
      <c r="H4629" s="21" t="n"/>
      <c r="I4629" s="21" t="n"/>
      <c r="J4629" s="21" t="n"/>
      <c r="K4629" s="21" t="n"/>
      <c r="L4629" s="21" t="n"/>
      <c r="M4629" s="21" t="n"/>
      <c r="N4629" s="21" t="n"/>
    </row>
    <row r="4630" ht="14.25" customHeight="1" s="474">
      <c r="A4630" s="603" t="n"/>
      <c r="B4630" s="21" t="n"/>
      <c r="C4630" s="21" t="n"/>
      <c r="D4630" s="21" t="n"/>
      <c r="E4630" s="21" t="n"/>
      <c r="F4630" s="21" t="n"/>
      <c r="G4630" s="21" t="n"/>
      <c r="H4630" s="21" t="n"/>
      <c r="I4630" s="21" t="n"/>
      <c r="J4630" s="21" t="n"/>
      <c r="K4630" s="21" t="n"/>
      <c r="L4630" s="21" t="n"/>
      <c r="M4630" s="21" t="n"/>
      <c r="N4630" s="21" t="n"/>
    </row>
    <row r="4631" ht="14.25" customHeight="1" s="474">
      <c r="A4631" s="603" t="n"/>
      <c r="B4631" s="21" t="n"/>
      <c r="C4631" s="21" t="n"/>
      <c r="D4631" s="21" t="n"/>
      <c r="E4631" s="21" t="n"/>
      <c r="F4631" s="21" t="n"/>
      <c r="G4631" s="21" t="n"/>
      <c r="H4631" s="21" t="n"/>
      <c r="I4631" s="21" t="n"/>
      <c r="J4631" s="21" t="n"/>
      <c r="K4631" s="21" t="n"/>
      <c r="L4631" s="21" t="n"/>
      <c r="M4631" s="21" t="n"/>
      <c r="N4631" s="21" t="n"/>
    </row>
    <row r="4632" ht="14.25" customHeight="1" s="474">
      <c r="A4632" s="603" t="n"/>
      <c r="B4632" s="21" t="n"/>
      <c r="C4632" s="21" t="n"/>
      <c r="D4632" s="21" t="n"/>
      <c r="E4632" s="21" t="n"/>
      <c r="F4632" s="21" t="n"/>
      <c r="G4632" s="21" t="n"/>
      <c r="H4632" s="21" t="n"/>
      <c r="I4632" s="21" t="n"/>
      <c r="J4632" s="21" t="n"/>
      <c r="K4632" s="21" t="n"/>
      <c r="L4632" s="21" t="n"/>
      <c r="M4632" s="21" t="n"/>
      <c r="N4632" s="21" t="n"/>
    </row>
    <row r="4633" ht="14.25" customHeight="1" s="474">
      <c r="A4633" s="603" t="n"/>
      <c r="B4633" s="21" t="n"/>
      <c r="C4633" s="21" t="n"/>
      <c r="D4633" s="21" t="n"/>
      <c r="E4633" s="21" t="n"/>
      <c r="F4633" s="21" t="n"/>
      <c r="G4633" s="21" t="n"/>
      <c r="H4633" s="21" t="n"/>
      <c r="I4633" s="21" t="n"/>
      <c r="J4633" s="21" t="n"/>
      <c r="K4633" s="21" t="n"/>
      <c r="L4633" s="21" t="n"/>
      <c r="M4633" s="21" t="n"/>
      <c r="N4633" s="21" t="n"/>
    </row>
    <row r="4634" ht="14.25" customHeight="1" s="474">
      <c r="A4634" s="603" t="n"/>
      <c r="B4634" s="21" t="n"/>
      <c r="C4634" s="21" t="n"/>
      <c r="D4634" s="21" t="n"/>
      <c r="E4634" s="21" t="n"/>
      <c r="F4634" s="21" t="n"/>
      <c r="G4634" s="21" t="n"/>
      <c r="H4634" s="21" t="n"/>
      <c r="I4634" s="21" t="n"/>
      <c r="J4634" s="21" t="n"/>
      <c r="K4634" s="21" t="n"/>
      <c r="L4634" s="21" t="n"/>
      <c r="M4634" s="21" t="n"/>
      <c r="N4634" s="21" t="n"/>
    </row>
    <row r="4635" ht="14.25" customHeight="1" s="474">
      <c r="A4635" s="603" t="n"/>
      <c r="B4635" s="21" t="n"/>
      <c r="C4635" s="21" t="n"/>
      <c r="D4635" s="21" t="n"/>
      <c r="E4635" s="21" t="n"/>
      <c r="F4635" s="21" t="n"/>
      <c r="G4635" s="21" t="n"/>
      <c r="H4635" s="21" t="n"/>
      <c r="I4635" s="21" t="n"/>
      <c r="J4635" s="21" t="n"/>
      <c r="K4635" s="21" t="n"/>
      <c r="L4635" s="21" t="n"/>
      <c r="M4635" s="21" t="n"/>
      <c r="N4635" s="21" t="n"/>
    </row>
    <row r="4636" ht="14.25" customHeight="1" s="474">
      <c r="A4636" s="603" t="n"/>
      <c r="B4636" s="21" t="n"/>
      <c r="C4636" s="21" t="n"/>
      <c r="D4636" s="21" t="n"/>
      <c r="E4636" s="21" t="n"/>
      <c r="F4636" s="21" t="n"/>
      <c r="G4636" s="21" t="n"/>
      <c r="H4636" s="21" t="n"/>
      <c r="I4636" s="21" t="n"/>
      <c r="J4636" s="21" t="n"/>
      <c r="K4636" s="21" t="n"/>
      <c r="L4636" s="21" t="n"/>
      <c r="M4636" s="21" t="n"/>
      <c r="N4636" s="21" t="n"/>
    </row>
    <row r="4637" ht="14.25" customHeight="1" s="474">
      <c r="A4637" s="603" t="n"/>
      <c r="B4637" s="21" t="n"/>
      <c r="C4637" s="21" t="n"/>
      <c r="D4637" s="21" t="n"/>
      <c r="E4637" s="21" t="n"/>
      <c r="F4637" s="21" t="n"/>
      <c r="G4637" s="21" t="n"/>
      <c r="H4637" s="21" t="n"/>
      <c r="I4637" s="21" t="n"/>
      <c r="J4637" s="21" t="n"/>
      <c r="K4637" s="21" t="n"/>
      <c r="L4637" s="21" t="n"/>
      <c r="M4637" s="21" t="n"/>
      <c r="N4637" s="21" t="n"/>
    </row>
    <row r="4638" ht="14.25" customHeight="1" s="474">
      <c r="A4638" s="603" t="n"/>
      <c r="B4638" s="21" t="n"/>
      <c r="C4638" s="21" t="n"/>
      <c r="D4638" s="21" t="n"/>
      <c r="E4638" s="21" t="n"/>
      <c r="F4638" s="21" t="n"/>
      <c r="G4638" s="21" t="n"/>
      <c r="H4638" s="21" t="n"/>
      <c r="I4638" s="21" t="n"/>
      <c r="J4638" s="21" t="n"/>
      <c r="K4638" s="21" t="n"/>
      <c r="L4638" s="21" t="n"/>
      <c r="M4638" s="21" t="n"/>
      <c r="N4638" s="21" t="n"/>
    </row>
    <row r="4639" ht="14.25" customHeight="1" s="474">
      <c r="A4639" s="603" t="n"/>
      <c r="B4639" s="21" t="n"/>
      <c r="C4639" s="21" t="n"/>
      <c r="D4639" s="21" t="n"/>
      <c r="E4639" s="21" t="n"/>
      <c r="F4639" s="21" t="n"/>
      <c r="G4639" s="21" t="n"/>
      <c r="H4639" s="21" t="n"/>
      <c r="I4639" s="21" t="n"/>
      <c r="J4639" s="21" t="n"/>
      <c r="K4639" s="21" t="n"/>
      <c r="L4639" s="21" t="n"/>
      <c r="M4639" s="21" t="n"/>
      <c r="N4639" s="21" t="n"/>
    </row>
    <row r="4640" ht="14.25" customHeight="1" s="474">
      <c r="A4640" s="603" t="n"/>
      <c r="B4640" s="21" t="n"/>
      <c r="C4640" s="21" t="n"/>
      <c r="D4640" s="21" t="n"/>
      <c r="E4640" s="21" t="n"/>
      <c r="F4640" s="21" t="n"/>
      <c r="G4640" s="21" t="n"/>
      <c r="H4640" s="21" t="n"/>
      <c r="I4640" s="21" t="n"/>
      <c r="J4640" s="21" t="n"/>
      <c r="K4640" s="21" t="n"/>
      <c r="L4640" s="21" t="n"/>
      <c r="M4640" s="21" t="n"/>
      <c r="N4640" s="21" t="n"/>
    </row>
    <row r="4641" ht="14.25" customHeight="1" s="474">
      <c r="A4641" s="603" t="n"/>
      <c r="B4641" s="21" t="n"/>
      <c r="C4641" s="21" t="n"/>
      <c r="D4641" s="21" t="n"/>
      <c r="E4641" s="21" t="n"/>
      <c r="F4641" s="21" t="n"/>
      <c r="G4641" s="21" t="n"/>
      <c r="H4641" s="21" t="n"/>
      <c r="I4641" s="21" t="n"/>
      <c r="J4641" s="21" t="n"/>
      <c r="K4641" s="21" t="n"/>
      <c r="L4641" s="21" t="n"/>
      <c r="M4641" s="21" t="n"/>
      <c r="N4641" s="21" t="n"/>
    </row>
    <row r="4642" ht="14.25" customHeight="1" s="474">
      <c r="A4642" s="603" t="n"/>
      <c r="B4642" s="21" t="n"/>
      <c r="C4642" s="21" t="n"/>
      <c r="D4642" s="21" t="n"/>
      <c r="E4642" s="21" t="n"/>
      <c r="F4642" s="21" t="n"/>
      <c r="G4642" s="21" t="n"/>
      <c r="H4642" s="21" t="n"/>
      <c r="I4642" s="21" t="n"/>
      <c r="J4642" s="21" t="n"/>
      <c r="K4642" s="21" t="n"/>
      <c r="L4642" s="21" t="n"/>
      <c r="M4642" s="21" t="n"/>
      <c r="N4642" s="21" t="n"/>
    </row>
    <row r="4643" ht="14.25" customHeight="1" s="474">
      <c r="A4643" s="603" t="n"/>
      <c r="B4643" s="21" t="n"/>
      <c r="C4643" s="21" t="n"/>
      <c r="D4643" s="21" t="n"/>
      <c r="E4643" s="21" t="n"/>
      <c r="F4643" s="21" t="n"/>
      <c r="G4643" s="21" t="n"/>
      <c r="H4643" s="21" t="n"/>
      <c r="I4643" s="21" t="n"/>
      <c r="J4643" s="21" t="n"/>
      <c r="K4643" s="21" t="n"/>
      <c r="L4643" s="21" t="n"/>
      <c r="M4643" s="21" t="n"/>
      <c r="N4643" s="21" t="n"/>
    </row>
    <row r="4644" ht="14.25" customHeight="1" s="474">
      <c r="A4644" s="603" t="n"/>
      <c r="B4644" s="21" t="n"/>
      <c r="C4644" s="21" t="n"/>
      <c r="D4644" s="21" t="n"/>
      <c r="E4644" s="21" t="n"/>
      <c r="F4644" s="21" t="n"/>
      <c r="G4644" s="21" t="n"/>
      <c r="H4644" s="21" t="n"/>
      <c r="I4644" s="21" t="n"/>
      <c r="J4644" s="21" t="n"/>
      <c r="K4644" s="21" t="n"/>
      <c r="L4644" s="21" t="n"/>
      <c r="M4644" s="21" t="n"/>
      <c r="N4644" s="21" t="n"/>
    </row>
    <row r="4645" ht="14.25" customHeight="1" s="474">
      <c r="A4645" s="603" t="n"/>
      <c r="B4645" s="21" t="n"/>
      <c r="C4645" s="21" t="n"/>
      <c r="D4645" s="21" t="n"/>
      <c r="E4645" s="21" t="n"/>
      <c r="F4645" s="21" t="n"/>
      <c r="G4645" s="21" t="n"/>
      <c r="H4645" s="21" t="n"/>
      <c r="I4645" s="21" t="n"/>
      <c r="J4645" s="21" t="n"/>
      <c r="K4645" s="21" t="n"/>
      <c r="L4645" s="21" t="n"/>
      <c r="M4645" s="21" t="n"/>
      <c r="N4645" s="21" t="n"/>
    </row>
    <row r="4646" ht="14.25" customHeight="1" s="474">
      <c r="A4646" s="603" t="n"/>
      <c r="B4646" s="21" t="n"/>
      <c r="C4646" s="21" t="n"/>
      <c r="D4646" s="21" t="n"/>
      <c r="E4646" s="21" t="n"/>
      <c r="F4646" s="21" t="n"/>
      <c r="G4646" s="21" t="n"/>
      <c r="H4646" s="21" t="n"/>
      <c r="I4646" s="21" t="n"/>
      <c r="J4646" s="21" t="n"/>
      <c r="K4646" s="21" t="n"/>
      <c r="L4646" s="21" t="n"/>
      <c r="M4646" s="21" t="n"/>
      <c r="N4646" s="21" t="n"/>
    </row>
    <row r="4647" ht="14.25" customHeight="1" s="474">
      <c r="A4647" s="603" t="n"/>
      <c r="B4647" s="21" t="n"/>
      <c r="C4647" s="21" t="n"/>
      <c r="D4647" s="21" t="n"/>
      <c r="E4647" s="21" t="n"/>
      <c r="F4647" s="21" t="n"/>
      <c r="G4647" s="21" t="n"/>
      <c r="H4647" s="21" t="n"/>
      <c r="I4647" s="21" t="n"/>
      <c r="J4647" s="21" t="n"/>
      <c r="K4647" s="21" t="n"/>
      <c r="L4647" s="21" t="n"/>
      <c r="M4647" s="21" t="n"/>
      <c r="N4647" s="21" t="n"/>
    </row>
    <row r="4648" ht="14.25" customHeight="1" s="474">
      <c r="A4648" s="603" t="n"/>
      <c r="B4648" s="21" t="n"/>
      <c r="C4648" s="21" t="n"/>
      <c r="D4648" s="21" t="n"/>
      <c r="E4648" s="21" t="n"/>
      <c r="F4648" s="21" t="n"/>
      <c r="G4648" s="21" t="n"/>
      <c r="H4648" s="21" t="n"/>
      <c r="I4648" s="21" t="n"/>
      <c r="J4648" s="21" t="n"/>
      <c r="K4648" s="21" t="n"/>
      <c r="L4648" s="21" t="n"/>
      <c r="M4648" s="21" t="n"/>
      <c r="N4648" s="21" t="n"/>
    </row>
    <row r="4649" ht="14.25" customHeight="1" s="474">
      <c r="A4649" s="603" t="n"/>
      <c r="B4649" s="21" t="n"/>
      <c r="C4649" s="21" t="n"/>
      <c r="D4649" s="21" t="n"/>
      <c r="E4649" s="21" t="n"/>
      <c r="F4649" s="21" t="n"/>
      <c r="G4649" s="21" t="n"/>
      <c r="H4649" s="21" t="n"/>
      <c r="I4649" s="21" t="n"/>
      <c r="J4649" s="21" t="n"/>
      <c r="K4649" s="21" t="n"/>
      <c r="L4649" s="21" t="n"/>
      <c r="M4649" s="21" t="n"/>
      <c r="N4649" s="21" t="n"/>
    </row>
    <row r="4650" ht="14.25" customHeight="1" s="474">
      <c r="A4650" s="603" t="n"/>
      <c r="B4650" s="21" t="n"/>
      <c r="C4650" s="21" t="n"/>
      <c r="D4650" s="21" t="n"/>
      <c r="E4650" s="21" t="n"/>
      <c r="F4650" s="21" t="n"/>
      <c r="G4650" s="21" t="n"/>
      <c r="H4650" s="21" t="n"/>
      <c r="I4650" s="21" t="n"/>
      <c r="J4650" s="21" t="n"/>
      <c r="K4650" s="21" t="n"/>
      <c r="L4650" s="21" t="n"/>
      <c r="M4650" s="21" t="n"/>
      <c r="N4650" s="21" t="n"/>
    </row>
    <row r="4651" ht="14.25" customHeight="1" s="474">
      <c r="A4651" s="603" t="n"/>
      <c r="B4651" s="21" t="n"/>
      <c r="C4651" s="21" t="n"/>
      <c r="D4651" s="21" t="n"/>
      <c r="E4651" s="21" t="n"/>
      <c r="F4651" s="21" t="n"/>
      <c r="G4651" s="21" t="n"/>
      <c r="H4651" s="21" t="n"/>
      <c r="I4651" s="21" t="n"/>
      <c r="J4651" s="21" t="n"/>
      <c r="K4651" s="21" t="n"/>
      <c r="L4651" s="21" t="n"/>
      <c r="M4651" s="21" t="n"/>
      <c r="N4651" s="21" t="n"/>
    </row>
    <row r="4652" ht="14.25" customHeight="1" s="474">
      <c r="A4652" s="603" t="n"/>
      <c r="B4652" s="21" t="n"/>
      <c r="C4652" s="21" t="n"/>
      <c r="D4652" s="21" t="n"/>
      <c r="E4652" s="21" t="n"/>
      <c r="F4652" s="21" t="n"/>
      <c r="G4652" s="21" t="n"/>
      <c r="H4652" s="21" t="n"/>
      <c r="I4652" s="21" t="n"/>
      <c r="J4652" s="21" t="n"/>
      <c r="K4652" s="21" t="n"/>
      <c r="L4652" s="21" t="n"/>
      <c r="M4652" s="21" t="n"/>
      <c r="N4652" s="21" t="n"/>
    </row>
    <row r="4653" ht="14.25" customHeight="1" s="474">
      <c r="A4653" s="603" t="n"/>
      <c r="B4653" s="21" t="n"/>
      <c r="C4653" s="21" t="n"/>
      <c r="D4653" s="21" t="n"/>
      <c r="E4653" s="21" t="n"/>
      <c r="F4653" s="21" t="n"/>
      <c r="G4653" s="21" t="n"/>
      <c r="H4653" s="21" t="n"/>
      <c r="I4653" s="21" t="n"/>
      <c r="J4653" s="21" t="n"/>
      <c r="K4653" s="21" t="n"/>
      <c r="L4653" s="21" t="n"/>
      <c r="M4653" s="21" t="n"/>
      <c r="N4653" s="21" t="n"/>
    </row>
    <row r="4654" ht="14.25" customHeight="1" s="474">
      <c r="A4654" s="603" t="n"/>
      <c r="B4654" s="21" t="n"/>
      <c r="C4654" s="21" t="n"/>
      <c r="D4654" s="21" t="n"/>
      <c r="E4654" s="21" t="n"/>
      <c r="F4654" s="21" t="n"/>
      <c r="G4654" s="21" t="n"/>
      <c r="H4654" s="21" t="n"/>
      <c r="I4654" s="21" t="n"/>
      <c r="J4654" s="21" t="n"/>
      <c r="K4654" s="21" t="n"/>
      <c r="L4654" s="21" t="n"/>
      <c r="M4654" s="21" t="n"/>
      <c r="N4654" s="21" t="n"/>
    </row>
    <row r="4655" ht="14.25" customHeight="1" s="474">
      <c r="A4655" s="603" t="n"/>
      <c r="B4655" s="21" t="n"/>
      <c r="C4655" s="21" t="n"/>
      <c r="D4655" s="21" t="n"/>
      <c r="E4655" s="21" t="n"/>
      <c r="F4655" s="21" t="n"/>
      <c r="G4655" s="21" t="n"/>
      <c r="H4655" s="21" t="n"/>
      <c r="I4655" s="21" t="n"/>
      <c r="J4655" s="21" t="n"/>
      <c r="K4655" s="21" t="n"/>
      <c r="L4655" s="21" t="n"/>
      <c r="M4655" s="21" t="n"/>
      <c r="N4655" s="21" t="n"/>
    </row>
    <row r="4656" ht="14.25" customHeight="1" s="474">
      <c r="A4656" s="603" t="n"/>
      <c r="B4656" s="21" t="n"/>
      <c r="C4656" s="21" t="n"/>
      <c r="D4656" s="21" t="n"/>
      <c r="E4656" s="21" t="n"/>
      <c r="F4656" s="21" t="n"/>
      <c r="G4656" s="21" t="n"/>
      <c r="H4656" s="21" t="n"/>
      <c r="I4656" s="21" t="n"/>
      <c r="J4656" s="21" t="n"/>
      <c r="K4656" s="21" t="n"/>
      <c r="L4656" s="21" t="n"/>
      <c r="M4656" s="21" t="n"/>
      <c r="N4656" s="21" t="n"/>
    </row>
    <row r="4657" ht="14.25" customHeight="1" s="474">
      <c r="A4657" s="603" t="n"/>
      <c r="B4657" s="21" t="n"/>
      <c r="C4657" s="21" t="n"/>
      <c r="D4657" s="21" t="n"/>
      <c r="E4657" s="21" t="n"/>
      <c r="F4657" s="21" t="n"/>
      <c r="G4657" s="21" t="n"/>
      <c r="H4657" s="21" t="n"/>
      <c r="I4657" s="21" t="n"/>
      <c r="J4657" s="21" t="n"/>
      <c r="K4657" s="21" t="n"/>
      <c r="L4657" s="21" t="n"/>
      <c r="M4657" s="21" t="n"/>
      <c r="N4657" s="21" t="n"/>
    </row>
    <row r="4658" ht="14.25" customHeight="1" s="474">
      <c r="A4658" s="603" t="n"/>
      <c r="B4658" s="21" t="n"/>
      <c r="C4658" s="21" t="n"/>
      <c r="D4658" s="21" t="n"/>
      <c r="E4658" s="21" t="n"/>
      <c r="F4658" s="21" t="n"/>
      <c r="G4658" s="21" t="n"/>
      <c r="H4658" s="21" t="n"/>
      <c r="I4658" s="21" t="n"/>
      <c r="J4658" s="21" t="n"/>
      <c r="K4658" s="21" t="n"/>
      <c r="L4658" s="21" t="n"/>
      <c r="M4658" s="21" t="n"/>
      <c r="N4658" s="21" t="n"/>
    </row>
    <row r="4659" ht="14.25" customHeight="1" s="474">
      <c r="A4659" s="603" t="n"/>
      <c r="B4659" s="21" t="n"/>
      <c r="C4659" s="21" t="n"/>
      <c r="D4659" s="21" t="n"/>
      <c r="E4659" s="21" t="n"/>
      <c r="F4659" s="21" t="n"/>
      <c r="G4659" s="21" t="n"/>
      <c r="H4659" s="21" t="n"/>
      <c r="I4659" s="21" t="n"/>
      <c r="J4659" s="21" t="n"/>
      <c r="K4659" s="21" t="n"/>
      <c r="L4659" s="21" t="n"/>
      <c r="M4659" s="21" t="n"/>
      <c r="N4659" s="21" t="n"/>
    </row>
    <row r="4660" ht="14.25" customHeight="1" s="474">
      <c r="A4660" s="603" t="n"/>
      <c r="B4660" s="21" t="n"/>
      <c r="C4660" s="21" t="n"/>
      <c r="D4660" s="21" t="n"/>
      <c r="E4660" s="21" t="n"/>
      <c r="F4660" s="21" t="n"/>
      <c r="G4660" s="21" t="n"/>
      <c r="H4660" s="21" t="n"/>
      <c r="I4660" s="21" t="n"/>
      <c r="J4660" s="21" t="n"/>
      <c r="K4660" s="21" t="n"/>
      <c r="L4660" s="21" t="n"/>
      <c r="M4660" s="21" t="n"/>
      <c r="N4660" s="21" t="n"/>
    </row>
    <row r="4661" ht="14.25" customHeight="1" s="474">
      <c r="A4661" s="603" t="n"/>
      <c r="B4661" s="21" t="n"/>
      <c r="C4661" s="21" t="n"/>
      <c r="D4661" s="21" t="n"/>
      <c r="E4661" s="21" t="n"/>
      <c r="F4661" s="21" t="n"/>
      <c r="G4661" s="21" t="n"/>
      <c r="H4661" s="21" t="n"/>
      <c r="I4661" s="21" t="n"/>
      <c r="J4661" s="21" t="n"/>
      <c r="K4661" s="21" t="n"/>
      <c r="L4661" s="21" t="n"/>
      <c r="M4661" s="21" t="n"/>
      <c r="N4661" s="21" t="n"/>
    </row>
    <row r="4662" ht="14.25" customHeight="1" s="474">
      <c r="A4662" s="603" t="n"/>
      <c r="B4662" s="21" t="n"/>
      <c r="C4662" s="21" t="n"/>
      <c r="D4662" s="21" t="n"/>
      <c r="E4662" s="21" t="n"/>
      <c r="F4662" s="21" t="n"/>
      <c r="G4662" s="21" t="n"/>
      <c r="H4662" s="21" t="n"/>
      <c r="I4662" s="21" t="n"/>
      <c r="J4662" s="21" t="n"/>
      <c r="K4662" s="21" t="n"/>
      <c r="L4662" s="21" t="n"/>
      <c r="M4662" s="21" t="n"/>
      <c r="N4662" s="21" t="n"/>
    </row>
    <row r="4663" ht="14.25" customHeight="1" s="474">
      <c r="A4663" s="603" t="n"/>
      <c r="B4663" s="21" t="n"/>
      <c r="C4663" s="21" t="n"/>
      <c r="D4663" s="21" t="n"/>
      <c r="E4663" s="21" t="n"/>
      <c r="F4663" s="21" t="n"/>
      <c r="G4663" s="21" t="n"/>
      <c r="H4663" s="21" t="n"/>
      <c r="I4663" s="21" t="n"/>
      <c r="J4663" s="21" t="n"/>
      <c r="K4663" s="21" t="n"/>
      <c r="L4663" s="21" t="n"/>
      <c r="M4663" s="21" t="n"/>
      <c r="N4663" s="21" t="n"/>
    </row>
    <row r="4664" ht="14.25" customHeight="1" s="474">
      <c r="A4664" s="603" t="n"/>
      <c r="B4664" s="21" t="n"/>
      <c r="C4664" s="21" t="n"/>
      <c r="D4664" s="21" t="n"/>
      <c r="E4664" s="21" t="n"/>
      <c r="F4664" s="21" t="n"/>
      <c r="G4664" s="21" t="n"/>
      <c r="H4664" s="21" t="n"/>
      <c r="I4664" s="21" t="n"/>
      <c r="J4664" s="21" t="n"/>
      <c r="K4664" s="21" t="n"/>
      <c r="L4664" s="21" t="n"/>
      <c r="M4664" s="21" t="n"/>
      <c r="N4664" s="21" t="n"/>
    </row>
    <row r="4665" ht="14.25" customHeight="1" s="474">
      <c r="A4665" s="603" t="n"/>
      <c r="B4665" s="21" t="n"/>
      <c r="C4665" s="21" t="n"/>
      <c r="D4665" s="21" t="n"/>
      <c r="E4665" s="21" t="n"/>
      <c r="F4665" s="21" t="n"/>
      <c r="G4665" s="21" t="n"/>
      <c r="H4665" s="21" t="n"/>
      <c r="I4665" s="21" t="n"/>
      <c r="J4665" s="21" t="n"/>
      <c r="K4665" s="21" t="n"/>
      <c r="L4665" s="21" t="n"/>
      <c r="M4665" s="21" t="n"/>
      <c r="N4665" s="21" t="n"/>
    </row>
    <row r="4666" ht="14.25" customHeight="1" s="474">
      <c r="A4666" s="603" t="n"/>
      <c r="B4666" s="21" t="n"/>
      <c r="C4666" s="21" t="n"/>
      <c r="D4666" s="21" t="n"/>
      <c r="E4666" s="21" t="n"/>
      <c r="F4666" s="21" t="n"/>
      <c r="G4666" s="21" t="n"/>
      <c r="H4666" s="21" t="n"/>
      <c r="I4666" s="21" t="n"/>
      <c r="J4666" s="21" t="n"/>
      <c r="K4666" s="21" t="n"/>
      <c r="L4666" s="21" t="n"/>
      <c r="M4666" s="21" t="n"/>
      <c r="N4666" s="21" t="n"/>
    </row>
    <row r="4667" ht="14.25" customHeight="1" s="474">
      <c r="A4667" s="603" t="n"/>
      <c r="B4667" s="21" t="n"/>
      <c r="C4667" s="21" t="n"/>
      <c r="D4667" s="21" t="n"/>
      <c r="E4667" s="21" t="n"/>
      <c r="F4667" s="21" t="n"/>
      <c r="G4667" s="21" t="n"/>
      <c r="H4667" s="21" t="n"/>
      <c r="I4667" s="21" t="n"/>
      <c r="J4667" s="21" t="n"/>
      <c r="K4667" s="21" t="n"/>
      <c r="L4667" s="21" t="n"/>
      <c r="M4667" s="21" t="n"/>
      <c r="N4667" s="21" t="n"/>
    </row>
    <row r="4668" ht="14.25" customHeight="1" s="474">
      <c r="A4668" s="603" t="n"/>
      <c r="B4668" s="21" t="n"/>
      <c r="C4668" s="21" t="n"/>
      <c r="D4668" s="21" t="n"/>
      <c r="E4668" s="21" t="n"/>
      <c r="F4668" s="21" t="n"/>
      <c r="G4668" s="21" t="n"/>
      <c r="H4668" s="21" t="n"/>
      <c r="I4668" s="21" t="n"/>
      <c r="J4668" s="21" t="n"/>
      <c r="K4668" s="21" t="n"/>
      <c r="L4668" s="21" t="n"/>
      <c r="M4668" s="21" t="n"/>
      <c r="N4668" s="21" t="n"/>
    </row>
    <row r="4669" ht="14.25" customHeight="1" s="474">
      <c r="A4669" s="603" t="n"/>
      <c r="B4669" s="21" t="n"/>
      <c r="C4669" s="21" t="n"/>
      <c r="D4669" s="21" t="n"/>
      <c r="E4669" s="21" t="n"/>
      <c r="F4669" s="21" t="n"/>
      <c r="G4669" s="21" t="n"/>
      <c r="H4669" s="21" t="n"/>
      <c r="I4669" s="21" t="n"/>
      <c r="J4669" s="21" t="n"/>
      <c r="K4669" s="21" t="n"/>
      <c r="L4669" s="21" t="n"/>
      <c r="M4669" s="21" t="n"/>
      <c r="N4669" s="21" t="n"/>
    </row>
    <row r="4670" ht="14.25" customHeight="1" s="474">
      <c r="A4670" s="603" t="n"/>
      <c r="B4670" s="21" t="n"/>
      <c r="C4670" s="21" t="n"/>
      <c r="D4670" s="21" t="n"/>
      <c r="E4670" s="21" t="n"/>
      <c r="F4670" s="21" t="n"/>
      <c r="G4670" s="21" t="n"/>
      <c r="H4670" s="21" t="n"/>
      <c r="I4670" s="21" t="n"/>
      <c r="J4670" s="21" t="n"/>
      <c r="K4670" s="21" t="n"/>
      <c r="L4670" s="21" t="n"/>
      <c r="M4670" s="21" t="n"/>
      <c r="N4670" s="21" t="n"/>
    </row>
    <row r="4671" ht="14.25" customHeight="1" s="474">
      <c r="A4671" s="603" t="n"/>
      <c r="B4671" s="21" t="n"/>
      <c r="C4671" s="21" t="n"/>
      <c r="D4671" s="21" t="n"/>
      <c r="E4671" s="21" t="n"/>
      <c r="F4671" s="21" t="n"/>
      <c r="G4671" s="21" t="n"/>
      <c r="H4671" s="21" t="n"/>
      <c r="I4671" s="21" t="n"/>
      <c r="J4671" s="21" t="n"/>
      <c r="K4671" s="21" t="n"/>
      <c r="L4671" s="21" t="n"/>
      <c r="M4671" s="21" t="n"/>
      <c r="N4671" s="21" t="n"/>
    </row>
    <row r="4672" ht="14.25" customHeight="1" s="474">
      <c r="A4672" s="603" t="n"/>
      <c r="B4672" s="21" t="n"/>
      <c r="C4672" s="21" t="n"/>
      <c r="D4672" s="21" t="n"/>
      <c r="E4672" s="21" t="n"/>
      <c r="F4672" s="21" t="n"/>
      <c r="G4672" s="21" t="n"/>
      <c r="H4672" s="21" t="n"/>
      <c r="I4672" s="21" t="n"/>
      <c r="J4672" s="21" t="n"/>
      <c r="K4672" s="21" t="n"/>
      <c r="L4672" s="21" t="n"/>
      <c r="M4672" s="21" t="n"/>
      <c r="N4672" s="21" t="n"/>
    </row>
    <row r="4673" ht="14.25" customHeight="1" s="474">
      <c r="A4673" s="603" t="n"/>
      <c r="B4673" s="21" t="n"/>
      <c r="C4673" s="21" t="n"/>
      <c r="D4673" s="21" t="n"/>
      <c r="E4673" s="21" t="n"/>
      <c r="F4673" s="21" t="n"/>
      <c r="G4673" s="21" t="n"/>
      <c r="H4673" s="21" t="n"/>
      <c r="I4673" s="21" t="n"/>
      <c r="J4673" s="21" t="n"/>
      <c r="K4673" s="21" t="n"/>
      <c r="L4673" s="21" t="n"/>
      <c r="M4673" s="21" t="n"/>
      <c r="N4673" s="21" t="n"/>
    </row>
    <row r="4674" ht="14.25" customHeight="1" s="474">
      <c r="A4674" s="603" t="n"/>
      <c r="B4674" s="21" t="n"/>
      <c r="C4674" s="21" t="n"/>
      <c r="D4674" s="21" t="n"/>
      <c r="E4674" s="21" t="n"/>
      <c r="F4674" s="21" t="n"/>
      <c r="G4674" s="21" t="n"/>
      <c r="H4674" s="21" t="n"/>
      <c r="I4674" s="21" t="n"/>
      <c r="J4674" s="21" t="n"/>
      <c r="K4674" s="21" t="n"/>
      <c r="L4674" s="21" t="n"/>
      <c r="M4674" s="21" t="n"/>
      <c r="N4674" s="21" t="n"/>
    </row>
    <row r="4675" ht="14.25" customHeight="1" s="474">
      <c r="A4675" s="603" t="n"/>
      <c r="B4675" s="21" t="n"/>
      <c r="C4675" s="21" t="n"/>
      <c r="D4675" s="21" t="n"/>
      <c r="E4675" s="21" t="n"/>
      <c r="F4675" s="21" t="n"/>
      <c r="G4675" s="21" t="n"/>
      <c r="H4675" s="21" t="n"/>
      <c r="I4675" s="21" t="n"/>
      <c r="J4675" s="21" t="n"/>
      <c r="K4675" s="21" t="n"/>
      <c r="L4675" s="21" t="n"/>
      <c r="M4675" s="21" t="n"/>
      <c r="N4675" s="21" t="n"/>
    </row>
    <row r="4676" ht="14.25" customHeight="1" s="474">
      <c r="A4676" s="603" t="n"/>
      <c r="B4676" s="21" t="n"/>
      <c r="C4676" s="21" t="n"/>
      <c r="D4676" s="21" t="n"/>
      <c r="E4676" s="21" t="n"/>
      <c r="F4676" s="21" t="n"/>
      <c r="G4676" s="21" t="n"/>
      <c r="H4676" s="21" t="n"/>
      <c r="I4676" s="21" t="n"/>
      <c r="J4676" s="21" t="n"/>
      <c r="K4676" s="21" t="n"/>
      <c r="L4676" s="21" t="n"/>
      <c r="M4676" s="21" t="n"/>
      <c r="N4676" s="21" t="n"/>
    </row>
    <row r="4677" ht="14.25" customHeight="1" s="474">
      <c r="A4677" s="603" t="n"/>
      <c r="B4677" s="21" t="n"/>
      <c r="C4677" s="21" t="n"/>
      <c r="D4677" s="21" t="n"/>
      <c r="E4677" s="21" t="n"/>
      <c r="F4677" s="21" t="n"/>
      <c r="G4677" s="21" t="n"/>
      <c r="H4677" s="21" t="n"/>
      <c r="I4677" s="21" t="n"/>
      <c r="J4677" s="21" t="n"/>
      <c r="K4677" s="21" t="n"/>
      <c r="L4677" s="21" t="n"/>
      <c r="M4677" s="21" t="n"/>
      <c r="N4677" s="21" t="n"/>
    </row>
    <row r="4678" ht="14.25" customHeight="1" s="474">
      <c r="A4678" s="603" t="n"/>
      <c r="B4678" s="21" t="n"/>
      <c r="C4678" s="21" t="n"/>
      <c r="D4678" s="21" t="n"/>
      <c r="E4678" s="21" t="n"/>
      <c r="F4678" s="21" t="n"/>
      <c r="G4678" s="21" t="n"/>
      <c r="H4678" s="21" t="n"/>
      <c r="I4678" s="21" t="n"/>
      <c r="J4678" s="21" t="n"/>
      <c r="K4678" s="21" t="n"/>
      <c r="L4678" s="21" t="n"/>
      <c r="M4678" s="21" t="n"/>
      <c r="N4678" s="21" t="n"/>
    </row>
    <row r="4679" ht="14.25" customHeight="1" s="474">
      <c r="A4679" s="603" t="n"/>
      <c r="B4679" s="21" t="n"/>
      <c r="C4679" s="21" t="n"/>
      <c r="D4679" s="21" t="n"/>
      <c r="E4679" s="21" t="n"/>
      <c r="F4679" s="21" t="n"/>
      <c r="G4679" s="21" t="n"/>
      <c r="H4679" s="21" t="n"/>
      <c r="I4679" s="21" t="n"/>
      <c r="J4679" s="21" t="n"/>
      <c r="K4679" s="21" t="n"/>
      <c r="L4679" s="21" t="n"/>
      <c r="M4679" s="21" t="n"/>
      <c r="N4679" s="21" t="n"/>
    </row>
    <row r="4680" ht="14.25" customHeight="1" s="474">
      <c r="A4680" s="603" t="n"/>
      <c r="B4680" s="21" t="n"/>
      <c r="C4680" s="21" t="n"/>
      <c r="D4680" s="21" t="n"/>
      <c r="E4680" s="21" t="n"/>
      <c r="F4680" s="21" t="n"/>
      <c r="G4680" s="21" t="n"/>
      <c r="H4680" s="21" t="n"/>
      <c r="I4680" s="21" t="n"/>
      <c r="J4680" s="21" t="n"/>
      <c r="K4680" s="21" t="n"/>
      <c r="L4680" s="21" t="n"/>
      <c r="M4680" s="21" t="n"/>
      <c r="N4680" s="21" t="n"/>
    </row>
    <row r="4681" ht="14.25" customHeight="1" s="474">
      <c r="A4681" s="603" t="n"/>
      <c r="B4681" s="21" t="n"/>
      <c r="C4681" s="21" t="n"/>
      <c r="D4681" s="21" t="n"/>
      <c r="E4681" s="21" t="n"/>
      <c r="F4681" s="21" t="n"/>
      <c r="G4681" s="21" t="n"/>
      <c r="H4681" s="21" t="n"/>
      <c r="I4681" s="21" t="n"/>
      <c r="J4681" s="21" t="n"/>
      <c r="K4681" s="21" t="n"/>
      <c r="L4681" s="21" t="n"/>
      <c r="M4681" s="21" t="n"/>
      <c r="N4681" s="21" t="n"/>
    </row>
    <row r="4682" ht="14.25" customHeight="1" s="474">
      <c r="A4682" s="603" t="n"/>
      <c r="B4682" s="21" t="n"/>
      <c r="C4682" s="21" t="n"/>
      <c r="D4682" s="21" t="n"/>
      <c r="E4682" s="21" t="n"/>
      <c r="F4682" s="21" t="n"/>
      <c r="G4682" s="21" t="n"/>
      <c r="H4682" s="21" t="n"/>
      <c r="I4682" s="21" t="n"/>
      <c r="J4682" s="21" t="n"/>
      <c r="K4682" s="21" t="n"/>
      <c r="L4682" s="21" t="n"/>
      <c r="M4682" s="21" t="n"/>
      <c r="N4682" s="21" t="n"/>
    </row>
    <row r="4683" ht="14.25" customHeight="1" s="474">
      <c r="A4683" s="603" t="n"/>
      <c r="B4683" s="21" t="n"/>
      <c r="C4683" s="21" t="n"/>
      <c r="D4683" s="21" t="n"/>
      <c r="E4683" s="21" t="n"/>
      <c r="F4683" s="21" t="n"/>
      <c r="G4683" s="21" t="n"/>
      <c r="H4683" s="21" t="n"/>
      <c r="I4683" s="21" t="n"/>
      <c r="J4683" s="21" t="n"/>
      <c r="K4683" s="21" t="n"/>
      <c r="L4683" s="21" t="n"/>
      <c r="M4683" s="21" t="n"/>
      <c r="N4683" s="21" t="n"/>
    </row>
    <row r="4684" ht="14.25" customHeight="1" s="474">
      <c r="A4684" s="603" t="n"/>
      <c r="B4684" s="21" t="n"/>
      <c r="C4684" s="21" t="n"/>
      <c r="D4684" s="21" t="n"/>
      <c r="E4684" s="21" t="n"/>
      <c r="F4684" s="21" t="n"/>
      <c r="G4684" s="21" t="n"/>
      <c r="H4684" s="21" t="n"/>
      <c r="I4684" s="21" t="n"/>
      <c r="J4684" s="21" t="n"/>
      <c r="K4684" s="21" t="n"/>
      <c r="L4684" s="21" t="n"/>
      <c r="M4684" s="21" t="n"/>
      <c r="N4684" s="21" t="n"/>
    </row>
    <row r="4685" ht="14.25" customHeight="1" s="474">
      <c r="A4685" s="603" t="n"/>
      <c r="B4685" s="21" t="n"/>
      <c r="C4685" s="21" t="n"/>
      <c r="D4685" s="21" t="n"/>
      <c r="E4685" s="21" t="n"/>
      <c r="F4685" s="21" t="n"/>
      <c r="G4685" s="21" t="n"/>
      <c r="H4685" s="21" t="n"/>
      <c r="I4685" s="21" t="n"/>
      <c r="J4685" s="21" t="n"/>
      <c r="K4685" s="21" t="n"/>
      <c r="L4685" s="21" t="n"/>
      <c r="M4685" s="21" t="n"/>
      <c r="N4685" s="21" t="n"/>
    </row>
    <row r="4686" ht="14.25" customHeight="1" s="474">
      <c r="A4686" s="603" t="n"/>
      <c r="B4686" s="21" t="n"/>
      <c r="C4686" s="21" t="n"/>
      <c r="D4686" s="21" t="n"/>
      <c r="E4686" s="21" t="n"/>
      <c r="F4686" s="21" t="n"/>
      <c r="G4686" s="21" t="n"/>
      <c r="H4686" s="21" t="n"/>
      <c r="I4686" s="21" t="n"/>
      <c r="J4686" s="21" t="n"/>
      <c r="K4686" s="21" t="n"/>
      <c r="L4686" s="21" t="n"/>
      <c r="M4686" s="21" t="n"/>
      <c r="N4686" s="21" t="n"/>
    </row>
    <row r="4687" ht="14.25" customHeight="1" s="474">
      <c r="A4687" s="603" t="n"/>
      <c r="B4687" s="21" t="n"/>
      <c r="C4687" s="21" t="n"/>
      <c r="D4687" s="21" t="n"/>
      <c r="E4687" s="21" t="n"/>
      <c r="F4687" s="21" t="n"/>
      <c r="G4687" s="21" t="n"/>
      <c r="H4687" s="21" t="n"/>
      <c r="I4687" s="21" t="n"/>
      <c r="J4687" s="21" t="n"/>
      <c r="K4687" s="21" t="n"/>
      <c r="L4687" s="21" t="n"/>
      <c r="M4687" s="21" t="n"/>
      <c r="N4687" s="21" t="n"/>
    </row>
    <row r="4688" ht="14.25" customHeight="1" s="474">
      <c r="A4688" s="603" t="n"/>
      <c r="B4688" s="21" t="n"/>
      <c r="C4688" s="21" t="n"/>
      <c r="D4688" s="21" t="n"/>
      <c r="E4688" s="21" t="n"/>
      <c r="F4688" s="21" t="n"/>
      <c r="G4688" s="21" t="n"/>
      <c r="H4688" s="21" t="n"/>
      <c r="I4688" s="21" t="n"/>
      <c r="J4688" s="21" t="n"/>
      <c r="K4688" s="21" t="n"/>
      <c r="L4688" s="21" t="n"/>
      <c r="M4688" s="21" t="n"/>
      <c r="N4688" s="21" t="n"/>
    </row>
    <row r="4689" ht="14.25" customHeight="1" s="474">
      <c r="A4689" s="603" t="n"/>
      <c r="B4689" s="21" t="n"/>
      <c r="C4689" s="21" t="n"/>
      <c r="D4689" s="21" t="n"/>
      <c r="E4689" s="21" t="n"/>
      <c r="F4689" s="21" t="n"/>
      <c r="G4689" s="21" t="n"/>
      <c r="H4689" s="21" t="n"/>
      <c r="I4689" s="21" t="n"/>
      <c r="J4689" s="21" t="n"/>
      <c r="K4689" s="21" t="n"/>
      <c r="L4689" s="21" t="n"/>
      <c r="M4689" s="21" t="n"/>
      <c r="N4689" s="21" t="n"/>
    </row>
    <row r="4690" ht="14.25" customHeight="1" s="474">
      <c r="A4690" s="603" t="n"/>
      <c r="B4690" s="21" t="n"/>
      <c r="C4690" s="21" t="n"/>
      <c r="D4690" s="21" t="n"/>
      <c r="E4690" s="21" t="n"/>
      <c r="F4690" s="21" t="n"/>
      <c r="G4690" s="21" t="n"/>
      <c r="H4690" s="21" t="n"/>
      <c r="I4690" s="21" t="n"/>
      <c r="J4690" s="21" t="n"/>
      <c r="K4690" s="21" t="n"/>
      <c r="L4690" s="21" t="n"/>
      <c r="M4690" s="21" t="n"/>
      <c r="N4690" s="21" t="n"/>
    </row>
    <row r="4691" ht="14.25" customHeight="1" s="474">
      <c r="A4691" s="603" t="n"/>
      <c r="B4691" s="21" t="n"/>
      <c r="C4691" s="21" t="n"/>
      <c r="D4691" s="21" t="n"/>
      <c r="E4691" s="21" t="n"/>
      <c r="F4691" s="21" t="n"/>
      <c r="G4691" s="21" t="n"/>
      <c r="H4691" s="21" t="n"/>
      <c r="I4691" s="21" t="n"/>
      <c r="J4691" s="21" t="n"/>
      <c r="K4691" s="21" t="n"/>
      <c r="L4691" s="21" t="n"/>
      <c r="M4691" s="21" t="n"/>
      <c r="N4691" s="21" t="n"/>
    </row>
    <row r="4692" ht="14.25" customHeight="1" s="474">
      <c r="A4692" s="603" t="n"/>
      <c r="B4692" s="21" t="n"/>
      <c r="C4692" s="21" t="n"/>
      <c r="D4692" s="21" t="n"/>
      <c r="E4692" s="21" t="n"/>
      <c r="F4692" s="21" t="n"/>
      <c r="G4692" s="21" t="n"/>
      <c r="H4692" s="21" t="n"/>
      <c r="I4692" s="21" t="n"/>
      <c r="J4692" s="21" t="n"/>
      <c r="K4692" s="21" t="n"/>
      <c r="L4692" s="21" t="n"/>
      <c r="M4692" s="21" t="n"/>
      <c r="N4692" s="21" t="n"/>
    </row>
    <row r="4693" ht="14.25" customHeight="1" s="474">
      <c r="A4693" s="603" t="n"/>
      <c r="B4693" s="21" t="n"/>
      <c r="C4693" s="21" t="n"/>
      <c r="D4693" s="21" t="n"/>
      <c r="E4693" s="21" t="n"/>
      <c r="F4693" s="21" t="n"/>
      <c r="G4693" s="21" t="n"/>
      <c r="H4693" s="21" t="n"/>
      <c r="I4693" s="21" t="n"/>
      <c r="J4693" s="21" t="n"/>
      <c r="K4693" s="21" t="n"/>
      <c r="L4693" s="21" t="n"/>
      <c r="M4693" s="21" t="n"/>
      <c r="N4693" s="21" t="n"/>
    </row>
    <row r="4694" ht="14.25" customHeight="1" s="474">
      <c r="A4694" s="603" t="n"/>
      <c r="B4694" s="21" t="n"/>
      <c r="C4694" s="21" t="n"/>
      <c r="D4694" s="21" t="n"/>
      <c r="E4694" s="21" t="n"/>
      <c r="F4694" s="21" t="n"/>
      <c r="G4694" s="21" t="n"/>
      <c r="H4694" s="21" t="n"/>
      <c r="I4694" s="21" t="n"/>
      <c r="J4694" s="21" t="n"/>
      <c r="K4694" s="21" t="n"/>
      <c r="L4694" s="21" t="n"/>
      <c r="M4694" s="21" t="n"/>
      <c r="N4694" s="21" t="n"/>
    </row>
    <row r="4695" ht="14.25" customHeight="1" s="474">
      <c r="A4695" s="603" t="n"/>
      <c r="B4695" s="21" t="n"/>
      <c r="C4695" s="21" t="n"/>
      <c r="D4695" s="21" t="n"/>
      <c r="E4695" s="21" t="n"/>
      <c r="F4695" s="21" t="n"/>
      <c r="G4695" s="21" t="n"/>
      <c r="H4695" s="21" t="n"/>
      <c r="I4695" s="21" t="n"/>
      <c r="J4695" s="21" t="n"/>
      <c r="K4695" s="21" t="n"/>
      <c r="L4695" s="21" t="n"/>
      <c r="M4695" s="21" t="n"/>
      <c r="N4695" s="21" t="n"/>
    </row>
    <row r="4696" ht="14.25" customHeight="1" s="474">
      <c r="A4696" s="603" t="n"/>
      <c r="B4696" s="21" t="n"/>
      <c r="C4696" s="21" t="n"/>
      <c r="D4696" s="21" t="n"/>
      <c r="E4696" s="21" t="n"/>
      <c r="F4696" s="21" t="n"/>
      <c r="G4696" s="21" t="n"/>
      <c r="H4696" s="21" t="n"/>
      <c r="I4696" s="21" t="n"/>
      <c r="J4696" s="21" t="n"/>
      <c r="K4696" s="21" t="n"/>
      <c r="L4696" s="21" t="n"/>
      <c r="M4696" s="21" t="n"/>
      <c r="N4696" s="21" t="n"/>
    </row>
    <row r="4697" ht="14.25" customHeight="1" s="474">
      <c r="A4697" s="603" t="n"/>
      <c r="B4697" s="21" t="n"/>
      <c r="C4697" s="21" t="n"/>
      <c r="D4697" s="21" t="n"/>
      <c r="E4697" s="21" t="n"/>
      <c r="F4697" s="21" t="n"/>
      <c r="G4697" s="21" t="n"/>
      <c r="H4697" s="21" t="n"/>
      <c r="I4697" s="21" t="n"/>
      <c r="J4697" s="21" t="n"/>
      <c r="K4697" s="21" t="n"/>
      <c r="L4697" s="21" t="n"/>
      <c r="M4697" s="21" t="n"/>
      <c r="N4697" s="21" t="n"/>
    </row>
    <row r="4698" ht="14.25" customHeight="1" s="474">
      <c r="A4698" s="603" t="n"/>
      <c r="B4698" s="21" t="n"/>
      <c r="C4698" s="21" t="n"/>
      <c r="D4698" s="21" t="n"/>
      <c r="E4698" s="21" t="n"/>
      <c r="F4698" s="21" t="n"/>
      <c r="G4698" s="21" t="n"/>
      <c r="H4698" s="21" t="n"/>
      <c r="I4698" s="21" t="n"/>
      <c r="J4698" s="21" t="n"/>
      <c r="K4698" s="21" t="n"/>
      <c r="L4698" s="21" t="n"/>
      <c r="M4698" s="21" t="n"/>
      <c r="N4698" s="21" t="n"/>
    </row>
    <row r="4699" ht="14.25" customHeight="1" s="474">
      <c r="A4699" s="603" t="n"/>
      <c r="B4699" s="21" t="n"/>
      <c r="C4699" s="21" t="n"/>
      <c r="D4699" s="21" t="n"/>
      <c r="E4699" s="21" t="n"/>
      <c r="F4699" s="21" t="n"/>
      <c r="G4699" s="21" t="n"/>
      <c r="H4699" s="21" t="n"/>
      <c r="I4699" s="21" t="n"/>
      <c r="J4699" s="21" t="n"/>
      <c r="K4699" s="21" t="n"/>
      <c r="L4699" s="21" t="n"/>
      <c r="M4699" s="21" t="n"/>
      <c r="N4699" s="21" t="n"/>
    </row>
    <row r="4700" ht="14.25" customHeight="1" s="474">
      <c r="A4700" s="603" t="n"/>
      <c r="B4700" s="21" t="n"/>
      <c r="C4700" s="21" t="n"/>
      <c r="D4700" s="21" t="n"/>
      <c r="E4700" s="21" t="n"/>
      <c r="F4700" s="21" t="n"/>
      <c r="G4700" s="21" t="n"/>
      <c r="H4700" s="21" t="n"/>
      <c r="I4700" s="21" t="n"/>
      <c r="J4700" s="21" t="n"/>
      <c r="K4700" s="21" t="n"/>
      <c r="L4700" s="21" t="n"/>
      <c r="M4700" s="21" t="n"/>
      <c r="N4700" s="21" t="n"/>
    </row>
    <row r="4701" ht="14.25" customHeight="1" s="474">
      <c r="A4701" s="603" t="n"/>
      <c r="B4701" s="21" t="n"/>
      <c r="C4701" s="21" t="n"/>
      <c r="D4701" s="21" t="n"/>
      <c r="E4701" s="21" t="n"/>
      <c r="F4701" s="21" t="n"/>
      <c r="G4701" s="21" t="n"/>
      <c r="H4701" s="21" t="n"/>
      <c r="I4701" s="21" t="n"/>
      <c r="J4701" s="21" t="n"/>
      <c r="K4701" s="21" t="n"/>
      <c r="L4701" s="21" t="n"/>
      <c r="M4701" s="21" t="n"/>
      <c r="N4701" s="21" t="n"/>
    </row>
    <row r="4702" ht="14.25" customHeight="1" s="474">
      <c r="A4702" s="603" t="n"/>
      <c r="B4702" s="21" t="n"/>
      <c r="C4702" s="21" t="n"/>
      <c r="D4702" s="21" t="n"/>
      <c r="E4702" s="21" t="n"/>
      <c r="F4702" s="21" t="n"/>
      <c r="G4702" s="21" t="n"/>
      <c r="H4702" s="21" t="n"/>
      <c r="I4702" s="21" t="n"/>
      <c r="J4702" s="21" t="n"/>
      <c r="K4702" s="21" t="n"/>
      <c r="L4702" s="21" t="n"/>
      <c r="M4702" s="21" t="n"/>
      <c r="N4702" s="21" t="n"/>
    </row>
    <row r="4703" ht="14.25" customHeight="1" s="474">
      <c r="A4703" s="603" t="n"/>
      <c r="B4703" s="21" t="n"/>
      <c r="C4703" s="21" t="n"/>
      <c r="D4703" s="21" t="n"/>
      <c r="E4703" s="21" t="n"/>
      <c r="F4703" s="21" t="n"/>
      <c r="G4703" s="21" t="n"/>
      <c r="H4703" s="21" t="n"/>
      <c r="I4703" s="21" t="n"/>
      <c r="J4703" s="21" t="n"/>
      <c r="K4703" s="21" t="n"/>
      <c r="L4703" s="21" t="n"/>
      <c r="M4703" s="21" t="n"/>
      <c r="N4703" s="21" t="n"/>
    </row>
    <row r="4704" ht="14.25" customHeight="1" s="474">
      <c r="A4704" s="603" t="n"/>
      <c r="B4704" s="21" t="n"/>
      <c r="C4704" s="21" t="n"/>
      <c r="D4704" s="21" t="n"/>
      <c r="E4704" s="21" t="n"/>
      <c r="F4704" s="21" t="n"/>
      <c r="G4704" s="21" t="n"/>
      <c r="H4704" s="21" t="n"/>
      <c r="I4704" s="21" t="n"/>
      <c r="J4704" s="21" t="n"/>
      <c r="K4704" s="21" t="n"/>
      <c r="L4704" s="21" t="n"/>
      <c r="M4704" s="21" t="n"/>
      <c r="N4704" s="21" t="n"/>
    </row>
    <row r="4705" ht="14.25" customHeight="1" s="474">
      <c r="A4705" s="603" t="n"/>
      <c r="B4705" s="21" t="n"/>
      <c r="C4705" s="21" t="n"/>
      <c r="D4705" s="21" t="n"/>
      <c r="E4705" s="21" t="n"/>
      <c r="F4705" s="21" t="n"/>
      <c r="G4705" s="21" t="n"/>
      <c r="H4705" s="21" t="n"/>
      <c r="I4705" s="21" t="n"/>
      <c r="J4705" s="21" t="n"/>
      <c r="K4705" s="21" t="n"/>
      <c r="L4705" s="21" t="n"/>
      <c r="M4705" s="21" t="n"/>
      <c r="N4705" s="21" t="n"/>
    </row>
    <row r="4706" ht="14.25" customHeight="1" s="474">
      <c r="A4706" s="603" t="n"/>
      <c r="B4706" s="21" t="n"/>
      <c r="C4706" s="21" t="n"/>
      <c r="D4706" s="21" t="n"/>
      <c r="E4706" s="21" t="n"/>
      <c r="F4706" s="21" t="n"/>
      <c r="G4706" s="21" t="n"/>
      <c r="H4706" s="21" t="n"/>
      <c r="I4706" s="21" t="n"/>
      <c r="J4706" s="21" t="n"/>
      <c r="K4706" s="21" t="n"/>
      <c r="L4706" s="21" t="n"/>
      <c r="M4706" s="21" t="n"/>
      <c r="N4706" s="21" t="n"/>
    </row>
    <row r="4707" ht="14.25" customHeight="1" s="474">
      <c r="A4707" s="603" t="n"/>
      <c r="B4707" s="21" t="n"/>
      <c r="C4707" s="21" t="n"/>
      <c r="D4707" s="21" t="n"/>
      <c r="E4707" s="21" t="n"/>
      <c r="F4707" s="21" t="n"/>
      <c r="G4707" s="21" t="n"/>
      <c r="H4707" s="21" t="n"/>
      <c r="I4707" s="21" t="n"/>
      <c r="J4707" s="21" t="n"/>
      <c r="K4707" s="21" t="n"/>
      <c r="L4707" s="21" t="n"/>
      <c r="M4707" s="21" t="n"/>
      <c r="N4707" s="21" t="n"/>
    </row>
    <row r="4708" ht="14.25" customHeight="1" s="474">
      <c r="A4708" s="603" t="n"/>
      <c r="B4708" s="21" t="n"/>
      <c r="C4708" s="21" t="n"/>
      <c r="D4708" s="21" t="n"/>
      <c r="E4708" s="21" t="n"/>
      <c r="F4708" s="21" t="n"/>
      <c r="G4708" s="21" t="n"/>
      <c r="H4708" s="21" t="n"/>
      <c r="I4708" s="21" t="n"/>
      <c r="J4708" s="21" t="n"/>
      <c r="K4708" s="21" t="n"/>
      <c r="L4708" s="21" t="n"/>
      <c r="M4708" s="21" t="n"/>
      <c r="N4708" s="21" t="n"/>
    </row>
    <row r="4709" ht="14.25" customHeight="1" s="474">
      <c r="A4709" s="603" t="n"/>
      <c r="B4709" s="21" t="n"/>
      <c r="C4709" s="21" t="n"/>
      <c r="D4709" s="21" t="n"/>
      <c r="E4709" s="21" t="n"/>
      <c r="F4709" s="21" t="n"/>
      <c r="G4709" s="21" t="n"/>
      <c r="H4709" s="21" t="n"/>
      <c r="I4709" s="21" t="n"/>
      <c r="J4709" s="21" t="n"/>
      <c r="K4709" s="21" t="n"/>
      <c r="L4709" s="21" t="n"/>
      <c r="M4709" s="21" t="n"/>
      <c r="N4709" s="21" t="n"/>
    </row>
    <row r="4710" ht="14.25" customHeight="1" s="474">
      <c r="A4710" s="603" t="n"/>
      <c r="B4710" s="21" t="n"/>
      <c r="C4710" s="21" t="n"/>
      <c r="D4710" s="21" t="n"/>
      <c r="E4710" s="21" t="n"/>
      <c r="F4710" s="21" t="n"/>
      <c r="G4710" s="21" t="n"/>
      <c r="H4710" s="21" t="n"/>
      <c r="I4710" s="21" t="n"/>
      <c r="J4710" s="21" t="n"/>
      <c r="K4710" s="21" t="n"/>
      <c r="L4710" s="21" t="n"/>
      <c r="M4710" s="21" t="n"/>
      <c r="N4710" s="21" t="n"/>
    </row>
    <row r="4711" ht="14.25" customHeight="1" s="474">
      <c r="A4711" s="603" t="n"/>
      <c r="B4711" s="21" t="n"/>
      <c r="C4711" s="21" t="n"/>
      <c r="D4711" s="21" t="n"/>
      <c r="E4711" s="21" t="n"/>
      <c r="F4711" s="21" t="n"/>
      <c r="G4711" s="21" t="n"/>
      <c r="H4711" s="21" t="n"/>
      <c r="I4711" s="21" t="n"/>
      <c r="J4711" s="21" t="n"/>
      <c r="K4711" s="21" t="n"/>
      <c r="L4711" s="21" t="n"/>
      <c r="M4711" s="21" t="n"/>
      <c r="N4711" s="21" t="n"/>
    </row>
    <row r="4712" ht="14.25" customHeight="1" s="474">
      <c r="A4712" s="603" t="n"/>
      <c r="B4712" s="21" t="n"/>
      <c r="C4712" s="21" t="n"/>
      <c r="D4712" s="21" t="n"/>
      <c r="E4712" s="21" t="n"/>
      <c r="F4712" s="21" t="n"/>
      <c r="G4712" s="21" t="n"/>
      <c r="H4712" s="21" t="n"/>
      <c r="I4712" s="21" t="n"/>
      <c r="J4712" s="21" t="n"/>
      <c r="K4712" s="21" t="n"/>
      <c r="L4712" s="21" t="n"/>
      <c r="M4712" s="21" t="n"/>
      <c r="N4712" s="21" t="n"/>
    </row>
    <row r="4713" ht="14.25" customHeight="1" s="474">
      <c r="A4713" s="603" t="n"/>
      <c r="B4713" s="21" t="n"/>
      <c r="C4713" s="21" t="n"/>
      <c r="D4713" s="21" t="n"/>
      <c r="E4713" s="21" t="n"/>
      <c r="F4713" s="21" t="n"/>
      <c r="G4713" s="21" t="n"/>
      <c r="H4713" s="21" t="n"/>
      <c r="I4713" s="21" t="n"/>
      <c r="J4713" s="21" t="n"/>
      <c r="K4713" s="21" t="n"/>
      <c r="L4713" s="21" t="n"/>
      <c r="M4713" s="21" t="n"/>
      <c r="N4713" s="21" t="n"/>
    </row>
    <row r="4714" ht="14.25" customHeight="1" s="474">
      <c r="A4714" s="603" t="n"/>
      <c r="B4714" s="21" t="n"/>
      <c r="C4714" s="21" t="n"/>
      <c r="D4714" s="21" t="n"/>
      <c r="E4714" s="21" t="n"/>
      <c r="F4714" s="21" t="n"/>
      <c r="G4714" s="21" t="n"/>
      <c r="H4714" s="21" t="n"/>
      <c r="I4714" s="21" t="n"/>
      <c r="J4714" s="21" t="n"/>
      <c r="K4714" s="21" t="n"/>
      <c r="L4714" s="21" t="n"/>
      <c r="M4714" s="21" t="n"/>
      <c r="N4714" s="21" t="n"/>
    </row>
    <row r="4715" ht="14.25" customHeight="1" s="474">
      <c r="A4715" s="603" t="n"/>
      <c r="B4715" s="21" t="n"/>
      <c r="C4715" s="21" t="n"/>
      <c r="D4715" s="21" t="n"/>
      <c r="E4715" s="21" t="n"/>
      <c r="F4715" s="21" t="n"/>
      <c r="G4715" s="21" t="n"/>
      <c r="H4715" s="21" t="n"/>
      <c r="I4715" s="21" t="n"/>
      <c r="J4715" s="21" t="n"/>
      <c r="K4715" s="21" t="n"/>
      <c r="L4715" s="21" t="n"/>
      <c r="M4715" s="21" t="n"/>
      <c r="N4715" s="21" t="n"/>
    </row>
    <row r="4716" ht="14.25" customHeight="1" s="474">
      <c r="A4716" s="603" t="n"/>
      <c r="B4716" s="21" t="n"/>
      <c r="C4716" s="21" t="n"/>
      <c r="D4716" s="21" t="n"/>
      <c r="E4716" s="21" t="n"/>
      <c r="F4716" s="21" t="n"/>
      <c r="G4716" s="21" t="n"/>
      <c r="H4716" s="21" t="n"/>
      <c r="I4716" s="21" t="n"/>
      <c r="J4716" s="21" t="n"/>
      <c r="K4716" s="21" t="n"/>
      <c r="L4716" s="21" t="n"/>
      <c r="M4716" s="21" t="n"/>
      <c r="N4716" s="21" t="n"/>
    </row>
    <row r="4717" ht="14.25" customHeight="1" s="474">
      <c r="A4717" s="603" t="n"/>
      <c r="B4717" s="21" t="n"/>
      <c r="C4717" s="21" t="n"/>
      <c r="D4717" s="21" t="n"/>
      <c r="E4717" s="21" t="n"/>
      <c r="F4717" s="21" t="n"/>
      <c r="G4717" s="21" t="n"/>
      <c r="H4717" s="21" t="n"/>
      <c r="I4717" s="21" t="n"/>
      <c r="J4717" s="21" t="n"/>
      <c r="K4717" s="21" t="n"/>
      <c r="L4717" s="21" t="n"/>
      <c r="M4717" s="21" t="n"/>
      <c r="N4717" s="21" t="n"/>
    </row>
    <row r="4718" ht="14.25" customHeight="1" s="474">
      <c r="A4718" s="603" t="n"/>
      <c r="B4718" s="21" t="n"/>
      <c r="C4718" s="21" t="n"/>
      <c r="D4718" s="21" t="n"/>
      <c r="E4718" s="21" t="n"/>
      <c r="F4718" s="21" t="n"/>
      <c r="G4718" s="21" t="n"/>
      <c r="H4718" s="21" t="n"/>
      <c r="I4718" s="21" t="n"/>
      <c r="J4718" s="21" t="n"/>
      <c r="K4718" s="21" t="n"/>
      <c r="L4718" s="21" t="n"/>
      <c r="M4718" s="21" t="n"/>
      <c r="N4718" s="21" t="n"/>
    </row>
    <row r="4719" ht="14.25" customHeight="1" s="474">
      <c r="A4719" s="603" t="n"/>
      <c r="B4719" s="21" t="n"/>
      <c r="C4719" s="21" t="n"/>
      <c r="D4719" s="21" t="n"/>
      <c r="E4719" s="21" t="n"/>
      <c r="F4719" s="21" t="n"/>
      <c r="G4719" s="21" t="n"/>
      <c r="H4719" s="21" t="n"/>
      <c r="I4719" s="21" t="n"/>
      <c r="J4719" s="21" t="n"/>
      <c r="K4719" s="21" t="n"/>
      <c r="L4719" s="21" t="n"/>
      <c r="M4719" s="21" t="n"/>
      <c r="N4719" s="21" t="n"/>
    </row>
    <row r="4720" ht="14.25" customHeight="1" s="474">
      <c r="A4720" s="603" t="n"/>
      <c r="B4720" s="21" t="n"/>
      <c r="C4720" s="21" t="n"/>
      <c r="D4720" s="21" t="n"/>
      <c r="E4720" s="21" t="n"/>
      <c r="F4720" s="21" t="n"/>
      <c r="G4720" s="21" t="n"/>
      <c r="H4720" s="21" t="n"/>
      <c r="I4720" s="21" t="n"/>
      <c r="J4720" s="21" t="n"/>
      <c r="K4720" s="21" t="n"/>
      <c r="L4720" s="21" t="n"/>
      <c r="M4720" s="21" t="n"/>
      <c r="N4720" s="21" t="n"/>
    </row>
    <row r="4721" ht="14.25" customHeight="1" s="474">
      <c r="A4721" s="603" t="n"/>
      <c r="B4721" s="21" t="n"/>
      <c r="C4721" s="21" t="n"/>
      <c r="D4721" s="21" t="n"/>
      <c r="E4721" s="21" t="n"/>
      <c r="F4721" s="21" t="n"/>
      <c r="G4721" s="21" t="n"/>
      <c r="H4721" s="21" t="n"/>
      <c r="I4721" s="21" t="n"/>
      <c r="J4721" s="21" t="n"/>
      <c r="K4721" s="21" t="n"/>
      <c r="L4721" s="21" t="n"/>
      <c r="M4721" s="21" t="n"/>
      <c r="N4721" s="21" t="n"/>
    </row>
    <row r="4722" ht="14.25" customHeight="1" s="474">
      <c r="A4722" s="603" t="n"/>
      <c r="B4722" s="21" t="n"/>
      <c r="C4722" s="21" t="n"/>
      <c r="D4722" s="21" t="n"/>
      <c r="E4722" s="21" t="n"/>
      <c r="F4722" s="21" t="n"/>
      <c r="G4722" s="21" t="n"/>
      <c r="H4722" s="21" t="n"/>
      <c r="I4722" s="21" t="n"/>
      <c r="J4722" s="21" t="n"/>
      <c r="K4722" s="21" t="n"/>
      <c r="L4722" s="21" t="n"/>
      <c r="M4722" s="21" t="n"/>
      <c r="N4722" s="21" t="n"/>
    </row>
    <row r="4723" ht="14.25" customHeight="1" s="474">
      <c r="A4723" s="603" t="n"/>
      <c r="B4723" s="21" t="n"/>
      <c r="C4723" s="21" t="n"/>
      <c r="D4723" s="21" t="n"/>
      <c r="E4723" s="21" t="n"/>
      <c r="F4723" s="21" t="n"/>
      <c r="G4723" s="21" t="n"/>
      <c r="H4723" s="21" t="n"/>
      <c r="I4723" s="21" t="n"/>
      <c r="J4723" s="21" t="n"/>
      <c r="K4723" s="21" t="n"/>
      <c r="L4723" s="21" t="n"/>
      <c r="M4723" s="21" t="n"/>
      <c r="N4723" s="21" t="n"/>
    </row>
    <row r="4724" ht="14.25" customHeight="1" s="474">
      <c r="A4724" s="603" t="n"/>
      <c r="B4724" s="21" t="n"/>
      <c r="C4724" s="21" t="n"/>
      <c r="D4724" s="21" t="n"/>
      <c r="E4724" s="21" t="n"/>
      <c r="F4724" s="21" t="n"/>
      <c r="G4724" s="21" t="n"/>
      <c r="H4724" s="21" t="n"/>
      <c r="I4724" s="21" t="n"/>
      <c r="J4724" s="21" t="n"/>
      <c r="K4724" s="21" t="n"/>
      <c r="L4724" s="21" t="n"/>
      <c r="M4724" s="21" t="n"/>
      <c r="N4724" s="21" t="n"/>
    </row>
    <row r="4725" ht="14.25" customHeight="1" s="474">
      <c r="A4725" s="603" t="n"/>
      <c r="B4725" s="21" t="n"/>
      <c r="C4725" s="21" t="n"/>
      <c r="D4725" s="21" t="n"/>
      <c r="E4725" s="21" t="n"/>
      <c r="F4725" s="21" t="n"/>
      <c r="G4725" s="21" t="n"/>
      <c r="H4725" s="21" t="n"/>
      <c r="I4725" s="21" t="n"/>
      <c r="J4725" s="21" t="n"/>
      <c r="K4725" s="21" t="n"/>
      <c r="L4725" s="21" t="n"/>
      <c r="M4725" s="21" t="n"/>
      <c r="N4725" s="21" t="n"/>
    </row>
    <row r="4726" ht="14.25" customHeight="1" s="474">
      <c r="A4726" s="603" t="n"/>
      <c r="B4726" s="21" t="n"/>
      <c r="C4726" s="21" t="n"/>
      <c r="D4726" s="21" t="n"/>
      <c r="E4726" s="21" t="n"/>
      <c r="F4726" s="21" t="n"/>
      <c r="G4726" s="21" t="n"/>
      <c r="H4726" s="21" t="n"/>
      <c r="I4726" s="21" t="n"/>
      <c r="J4726" s="21" t="n"/>
      <c r="K4726" s="21" t="n"/>
      <c r="L4726" s="21" t="n"/>
      <c r="M4726" s="21" t="n"/>
      <c r="N4726" s="21" t="n"/>
    </row>
    <row r="4727" ht="14.25" customHeight="1" s="474">
      <c r="A4727" s="603" t="n"/>
      <c r="B4727" s="21" t="n"/>
      <c r="C4727" s="21" t="n"/>
      <c r="D4727" s="21" t="n"/>
      <c r="E4727" s="21" t="n"/>
      <c r="F4727" s="21" t="n"/>
      <c r="G4727" s="21" t="n"/>
      <c r="H4727" s="21" t="n"/>
      <c r="I4727" s="21" t="n"/>
      <c r="J4727" s="21" t="n"/>
      <c r="K4727" s="21" t="n"/>
      <c r="L4727" s="21" t="n"/>
      <c r="M4727" s="21" t="n"/>
      <c r="N4727" s="21" t="n"/>
    </row>
    <row r="4728" ht="14.25" customHeight="1" s="474">
      <c r="A4728" s="603" t="n"/>
      <c r="B4728" s="21" t="n"/>
      <c r="C4728" s="21" t="n"/>
      <c r="D4728" s="21" t="n"/>
      <c r="E4728" s="21" t="n"/>
      <c r="F4728" s="21" t="n"/>
      <c r="G4728" s="21" t="n"/>
      <c r="H4728" s="21" t="n"/>
      <c r="I4728" s="21" t="n"/>
      <c r="J4728" s="21" t="n"/>
      <c r="K4728" s="21" t="n"/>
      <c r="L4728" s="21" t="n"/>
      <c r="M4728" s="21" t="n"/>
      <c r="N4728" s="21" t="n"/>
    </row>
    <row r="4729" ht="14.25" customHeight="1" s="474">
      <c r="A4729" s="603" t="n"/>
      <c r="B4729" s="21" t="n"/>
      <c r="C4729" s="21" t="n"/>
      <c r="D4729" s="21" t="n"/>
      <c r="E4729" s="21" t="n"/>
      <c r="F4729" s="21" t="n"/>
      <c r="G4729" s="21" t="n"/>
      <c r="H4729" s="21" t="n"/>
      <c r="I4729" s="21" t="n"/>
      <c r="J4729" s="21" t="n"/>
      <c r="K4729" s="21" t="n"/>
      <c r="L4729" s="21" t="n"/>
      <c r="M4729" s="21" t="n"/>
      <c r="N4729" s="21" t="n"/>
    </row>
    <row r="4730" ht="14.25" customHeight="1" s="474">
      <c r="A4730" s="603" t="n"/>
      <c r="B4730" s="21" t="n"/>
      <c r="C4730" s="21" t="n"/>
      <c r="D4730" s="21" t="n"/>
      <c r="E4730" s="21" t="n"/>
      <c r="F4730" s="21" t="n"/>
      <c r="G4730" s="21" t="n"/>
      <c r="H4730" s="21" t="n"/>
      <c r="I4730" s="21" t="n"/>
      <c r="J4730" s="21" t="n"/>
      <c r="K4730" s="21" t="n"/>
      <c r="L4730" s="21" t="n"/>
      <c r="M4730" s="21" t="n"/>
      <c r="N4730" s="21" t="n"/>
    </row>
    <row r="4731" ht="14.25" customHeight="1" s="474">
      <c r="A4731" s="603" t="n"/>
      <c r="B4731" s="21" t="n"/>
      <c r="C4731" s="21" t="n"/>
      <c r="D4731" s="21" t="n"/>
      <c r="E4731" s="21" t="n"/>
      <c r="F4731" s="21" t="n"/>
      <c r="G4731" s="21" t="n"/>
      <c r="H4731" s="21" t="n"/>
      <c r="I4731" s="21" t="n"/>
      <c r="J4731" s="21" t="n"/>
      <c r="K4731" s="21" t="n"/>
      <c r="L4731" s="21" t="n"/>
      <c r="M4731" s="21" t="n"/>
      <c r="N4731" s="21" t="n"/>
    </row>
    <row r="4732" ht="14.25" customHeight="1" s="474">
      <c r="A4732" s="603" t="n"/>
      <c r="B4732" s="21" t="n"/>
      <c r="C4732" s="21" t="n"/>
      <c r="D4732" s="21" t="n"/>
      <c r="E4732" s="21" t="n"/>
      <c r="F4732" s="21" t="n"/>
      <c r="G4732" s="21" t="n"/>
      <c r="H4732" s="21" t="n"/>
      <c r="I4732" s="21" t="n"/>
      <c r="J4732" s="21" t="n"/>
      <c r="K4732" s="21" t="n"/>
      <c r="L4732" s="21" t="n"/>
      <c r="M4732" s="21" t="n"/>
      <c r="N4732" s="21" t="n"/>
    </row>
    <row r="4733" ht="14.25" customHeight="1" s="474">
      <c r="A4733" s="603" t="n"/>
      <c r="B4733" s="21" t="n"/>
      <c r="C4733" s="21" t="n"/>
      <c r="D4733" s="21" t="n"/>
      <c r="E4733" s="21" t="n"/>
      <c r="F4733" s="21" t="n"/>
      <c r="G4733" s="21" t="n"/>
      <c r="H4733" s="21" t="n"/>
      <c r="I4733" s="21" t="n"/>
      <c r="J4733" s="21" t="n"/>
      <c r="K4733" s="21" t="n"/>
      <c r="L4733" s="21" t="n"/>
      <c r="M4733" s="21" t="n"/>
      <c r="N4733" s="21" t="n"/>
    </row>
    <row r="4734" ht="14.25" customHeight="1" s="474">
      <c r="A4734" s="603" t="n"/>
      <c r="B4734" s="21" t="n"/>
      <c r="C4734" s="21" t="n"/>
      <c r="D4734" s="21" t="n"/>
      <c r="E4734" s="21" t="n"/>
      <c r="F4734" s="21" t="n"/>
      <c r="G4734" s="21" t="n"/>
      <c r="H4734" s="21" t="n"/>
      <c r="I4734" s="21" t="n"/>
      <c r="J4734" s="21" t="n"/>
      <c r="K4734" s="21" t="n"/>
      <c r="L4734" s="21" t="n"/>
      <c r="M4734" s="21" t="n"/>
      <c r="N4734" s="21" t="n"/>
    </row>
    <row r="4735" ht="14.25" customHeight="1" s="474">
      <c r="A4735" s="603" t="n"/>
      <c r="B4735" s="21" t="n"/>
      <c r="C4735" s="21" t="n"/>
      <c r="D4735" s="21" t="n"/>
      <c r="E4735" s="21" t="n"/>
      <c r="F4735" s="21" t="n"/>
      <c r="G4735" s="21" t="n"/>
      <c r="H4735" s="21" t="n"/>
      <c r="I4735" s="21" t="n"/>
      <c r="J4735" s="21" t="n"/>
      <c r="K4735" s="21" t="n"/>
      <c r="L4735" s="21" t="n"/>
      <c r="M4735" s="21" t="n"/>
      <c r="N4735" s="21" t="n"/>
    </row>
    <row r="4736" ht="14.25" customHeight="1" s="474">
      <c r="A4736" s="603" t="n"/>
      <c r="B4736" s="21" t="n"/>
      <c r="C4736" s="21" t="n"/>
      <c r="D4736" s="21" t="n"/>
      <c r="E4736" s="21" t="n"/>
      <c r="F4736" s="21" t="n"/>
      <c r="G4736" s="21" t="n"/>
      <c r="H4736" s="21" t="n"/>
      <c r="I4736" s="21" t="n"/>
      <c r="J4736" s="21" t="n"/>
      <c r="K4736" s="21" t="n"/>
      <c r="L4736" s="21" t="n"/>
      <c r="M4736" s="21" t="n"/>
      <c r="N4736" s="21" t="n"/>
    </row>
    <row r="4737" ht="14.25" customHeight="1" s="474">
      <c r="A4737" s="603" t="n"/>
      <c r="B4737" s="21" t="n"/>
      <c r="C4737" s="21" t="n"/>
      <c r="D4737" s="21" t="n"/>
      <c r="E4737" s="21" t="n"/>
      <c r="F4737" s="21" t="n"/>
      <c r="G4737" s="21" t="n"/>
      <c r="H4737" s="21" t="n"/>
      <c r="I4737" s="21" t="n"/>
      <c r="J4737" s="21" t="n"/>
      <c r="K4737" s="21" t="n"/>
      <c r="L4737" s="21" t="n"/>
      <c r="M4737" s="21" t="n"/>
      <c r="N4737" s="21" t="n"/>
    </row>
    <row r="4738" ht="14.25" customHeight="1" s="474">
      <c r="A4738" s="603" t="n"/>
      <c r="B4738" s="21" t="n"/>
      <c r="C4738" s="21" t="n"/>
      <c r="D4738" s="21" t="n"/>
      <c r="E4738" s="21" t="n"/>
      <c r="F4738" s="21" t="n"/>
      <c r="G4738" s="21" t="n"/>
      <c r="H4738" s="21" t="n"/>
      <c r="I4738" s="21" t="n"/>
      <c r="J4738" s="21" t="n"/>
      <c r="K4738" s="21" t="n"/>
      <c r="L4738" s="21" t="n"/>
      <c r="M4738" s="21" t="n"/>
      <c r="N4738" s="21" t="n"/>
    </row>
    <row r="4739" ht="14.25" customHeight="1" s="474">
      <c r="A4739" s="603" t="n"/>
      <c r="B4739" s="21" t="n"/>
      <c r="C4739" s="21" t="n"/>
      <c r="D4739" s="21" t="n"/>
      <c r="E4739" s="21" t="n"/>
      <c r="F4739" s="21" t="n"/>
      <c r="G4739" s="21" t="n"/>
      <c r="H4739" s="21" t="n"/>
      <c r="I4739" s="21" t="n"/>
      <c r="J4739" s="21" t="n"/>
      <c r="K4739" s="21" t="n"/>
      <c r="L4739" s="21" t="n"/>
      <c r="M4739" s="21" t="n"/>
      <c r="N4739" s="21" t="n"/>
    </row>
    <row r="4740" ht="14.25" customHeight="1" s="474">
      <c r="A4740" s="603" t="n"/>
      <c r="B4740" s="21" t="n"/>
      <c r="C4740" s="21" t="n"/>
      <c r="D4740" s="21" t="n"/>
      <c r="E4740" s="21" t="n"/>
      <c r="F4740" s="21" t="n"/>
      <c r="G4740" s="21" t="n"/>
      <c r="H4740" s="21" t="n"/>
      <c r="I4740" s="21" t="n"/>
      <c r="J4740" s="21" t="n"/>
      <c r="K4740" s="21" t="n"/>
      <c r="L4740" s="21" t="n"/>
      <c r="M4740" s="21" t="n"/>
      <c r="N4740" s="21" t="n"/>
    </row>
    <row r="4741" ht="14.25" customHeight="1" s="474">
      <c r="A4741" s="603" t="n"/>
      <c r="B4741" s="21" t="n"/>
      <c r="C4741" s="21" t="n"/>
      <c r="D4741" s="21" t="n"/>
      <c r="E4741" s="21" t="n"/>
      <c r="F4741" s="21" t="n"/>
      <c r="G4741" s="21" t="n"/>
      <c r="H4741" s="21" t="n"/>
      <c r="I4741" s="21" t="n"/>
      <c r="J4741" s="21" t="n"/>
      <c r="K4741" s="21" t="n"/>
      <c r="L4741" s="21" t="n"/>
      <c r="M4741" s="21" t="n"/>
      <c r="N4741" s="21" t="n"/>
    </row>
    <row r="4742" ht="14.25" customHeight="1" s="474">
      <c r="A4742" s="603" t="n"/>
      <c r="B4742" s="21" t="n"/>
      <c r="C4742" s="21" t="n"/>
      <c r="D4742" s="21" t="n"/>
      <c r="E4742" s="21" t="n"/>
      <c r="F4742" s="21" t="n"/>
      <c r="G4742" s="21" t="n"/>
      <c r="H4742" s="21" t="n"/>
      <c r="I4742" s="21" t="n"/>
      <c r="J4742" s="21" t="n"/>
      <c r="K4742" s="21" t="n"/>
      <c r="L4742" s="21" t="n"/>
      <c r="M4742" s="21" t="n"/>
      <c r="N4742" s="21" t="n"/>
    </row>
    <row r="4743" ht="14.25" customHeight="1" s="474">
      <c r="A4743" s="603" t="n"/>
      <c r="B4743" s="21" t="n"/>
      <c r="C4743" s="21" t="n"/>
      <c r="D4743" s="21" t="n"/>
      <c r="E4743" s="21" t="n"/>
      <c r="F4743" s="21" t="n"/>
      <c r="G4743" s="21" t="n"/>
      <c r="H4743" s="21" t="n"/>
      <c r="I4743" s="21" t="n"/>
      <c r="J4743" s="21" t="n"/>
      <c r="K4743" s="21" t="n"/>
      <c r="L4743" s="21" t="n"/>
      <c r="M4743" s="21" t="n"/>
      <c r="N4743" s="21" t="n"/>
    </row>
    <row r="4744" ht="14.25" customHeight="1" s="474">
      <c r="A4744" s="603" t="n"/>
      <c r="B4744" s="21" t="n"/>
      <c r="C4744" s="21" t="n"/>
      <c r="D4744" s="21" t="n"/>
      <c r="E4744" s="21" t="n"/>
      <c r="F4744" s="21" t="n"/>
      <c r="G4744" s="21" t="n"/>
      <c r="H4744" s="21" t="n"/>
      <c r="I4744" s="21" t="n"/>
      <c r="J4744" s="21" t="n"/>
      <c r="K4744" s="21" t="n"/>
      <c r="L4744" s="21" t="n"/>
      <c r="M4744" s="21" t="n"/>
      <c r="N4744" s="21" t="n"/>
    </row>
    <row r="4745" ht="14.25" customHeight="1" s="474">
      <c r="A4745" s="603" t="n"/>
      <c r="B4745" s="21" t="n"/>
      <c r="C4745" s="21" t="n"/>
      <c r="D4745" s="21" t="n"/>
      <c r="E4745" s="21" t="n"/>
      <c r="F4745" s="21" t="n"/>
      <c r="G4745" s="21" t="n"/>
      <c r="H4745" s="21" t="n"/>
      <c r="I4745" s="21" t="n"/>
      <c r="J4745" s="21" t="n"/>
      <c r="K4745" s="21" t="n"/>
      <c r="L4745" s="21" t="n"/>
      <c r="M4745" s="21" t="n"/>
      <c r="N4745" s="21" t="n"/>
    </row>
    <row r="4746" ht="14.25" customHeight="1" s="474">
      <c r="A4746" s="603" t="n"/>
      <c r="B4746" s="21" t="n"/>
      <c r="C4746" s="21" t="n"/>
      <c r="D4746" s="21" t="n"/>
      <c r="E4746" s="21" t="n"/>
      <c r="F4746" s="21" t="n"/>
      <c r="G4746" s="21" t="n"/>
      <c r="H4746" s="21" t="n"/>
      <c r="I4746" s="21" t="n"/>
      <c r="J4746" s="21" t="n"/>
      <c r="K4746" s="21" t="n"/>
      <c r="L4746" s="21" t="n"/>
      <c r="M4746" s="21" t="n"/>
      <c r="N4746" s="21" t="n"/>
    </row>
    <row r="4747" ht="14.25" customHeight="1" s="474">
      <c r="A4747" s="603" t="n"/>
      <c r="B4747" s="21" t="n"/>
      <c r="C4747" s="21" t="n"/>
      <c r="D4747" s="21" t="n"/>
      <c r="E4747" s="21" t="n"/>
      <c r="F4747" s="21" t="n"/>
      <c r="G4747" s="21" t="n"/>
      <c r="H4747" s="21" t="n"/>
      <c r="I4747" s="21" t="n"/>
      <c r="J4747" s="21" t="n"/>
      <c r="K4747" s="21" t="n"/>
      <c r="L4747" s="21" t="n"/>
      <c r="M4747" s="21" t="n"/>
      <c r="N4747" s="21" t="n"/>
    </row>
    <row r="4748" ht="14.25" customHeight="1" s="474">
      <c r="A4748" s="603" t="n"/>
      <c r="B4748" s="21" t="n"/>
      <c r="C4748" s="21" t="n"/>
      <c r="D4748" s="21" t="n"/>
      <c r="E4748" s="21" t="n"/>
      <c r="F4748" s="21" t="n"/>
      <c r="G4748" s="21" t="n"/>
      <c r="H4748" s="21" t="n"/>
      <c r="I4748" s="21" t="n"/>
      <c r="J4748" s="21" t="n"/>
      <c r="K4748" s="21" t="n"/>
      <c r="L4748" s="21" t="n"/>
      <c r="M4748" s="21" t="n"/>
      <c r="N4748" s="21" t="n"/>
    </row>
    <row r="4749" ht="14.25" customHeight="1" s="474">
      <c r="A4749" s="603" t="n"/>
      <c r="B4749" s="21" t="n"/>
      <c r="C4749" s="21" t="n"/>
      <c r="D4749" s="21" t="n"/>
      <c r="E4749" s="21" t="n"/>
      <c r="F4749" s="21" t="n"/>
      <c r="G4749" s="21" t="n"/>
      <c r="H4749" s="21" t="n"/>
      <c r="I4749" s="21" t="n"/>
      <c r="J4749" s="21" t="n"/>
      <c r="K4749" s="21" t="n"/>
      <c r="L4749" s="21" t="n"/>
      <c r="M4749" s="21" t="n"/>
      <c r="N4749" s="21" t="n"/>
    </row>
    <row r="4750" ht="14.25" customHeight="1" s="474">
      <c r="A4750" s="603" t="n"/>
      <c r="B4750" s="21" t="n"/>
      <c r="C4750" s="21" t="n"/>
      <c r="D4750" s="21" t="n"/>
      <c r="E4750" s="21" t="n"/>
      <c r="F4750" s="21" t="n"/>
      <c r="G4750" s="21" t="n"/>
      <c r="H4750" s="21" t="n"/>
      <c r="I4750" s="21" t="n"/>
      <c r="J4750" s="21" t="n"/>
      <c r="K4750" s="21" t="n"/>
      <c r="L4750" s="21" t="n"/>
      <c r="M4750" s="21" t="n"/>
      <c r="N4750" s="21" t="n"/>
    </row>
    <row r="4751" ht="14.25" customHeight="1" s="474">
      <c r="A4751" s="603" t="n"/>
      <c r="B4751" s="21" t="n"/>
      <c r="C4751" s="21" t="n"/>
      <c r="D4751" s="21" t="n"/>
      <c r="E4751" s="21" t="n"/>
      <c r="F4751" s="21" t="n"/>
      <c r="G4751" s="21" t="n"/>
      <c r="H4751" s="21" t="n"/>
      <c r="I4751" s="21" t="n"/>
      <c r="J4751" s="21" t="n"/>
      <c r="K4751" s="21" t="n"/>
      <c r="L4751" s="21" t="n"/>
      <c r="M4751" s="21" t="n"/>
      <c r="N4751" s="21" t="n"/>
    </row>
    <row r="4752" ht="14.25" customHeight="1" s="474">
      <c r="A4752" s="603" t="n"/>
      <c r="B4752" s="21" t="n"/>
      <c r="C4752" s="21" t="n"/>
      <c r="D4752" s="21" t="n"/>
      <c r="E4752" s="21" t="n"/>
      <c r="F4752" s="21" t="n"/>
      <c r="G4752" s="21" t="n"/>
      <c r="H4752" s="21" t="n"/>
      <c r="I4752" s="21" t="n"/>
      <c r="J4752" s="21" t="n"/>
      <c r="K4752" s="21" t="n"/>
      <c r="L4752" s="21" t="n"/>
      <c r="M4752" s="21" t="n"/>
      <c r="N4752" s="21" t="n"/>
    </row>
    <row r="4753" ht="14.25" customHeight="1" s="474">
      <c r="A4753" s="603" t="n"/>
      <c r="B4753" s="21" t="n"/>
      <c r="C4753" s="21" t="n"/>
      <c r="D4753" s="21" t="n"/>
      <c r="E4753" s="21" t="n"/>
      <c r="F4753" s="21" t="n"/>
      <c r="G4753" s="21" t="n"/>
      <c r="H4753" s="21" t="n"/>
      <c r="I4753" s="21" t="n"/>
      <c r="J4753" s="21" t="n"/>
      <c r="K4753" s="21" t="n"/>
      <c r="L4753" s="21" t="n"/>
      <c r="M4753" s="21" t="n"/>
      <c r="N4753" s="21" t="n"/>
    </row>
    <row r="4754" ht="14.25" customHeight="1" s="474">
      <c r="A4754" s="603" t="n"/>
      <c r="B4754" s="21" t="n"/>
      <c r="C4754" s="21" t="n"/>
      <c r="D4754" s="21" t="n"/>
      <c r="E4754" s="21" t="n"/>
      <c r="F4754" s="21" t="n"/>
      <c r="G4754" s="21" t="n"/>
      <c r="H4754" s="21" t="n"/>
      <c r="I4754" s="21" t="n"/>
      <c r="J4754" s="21" t="n"/>
      <c r="K4754" s="21" t="n"/>
      <c r="L4754" s="21" t="n"/>
      <c r="M4754" s="21" t="n"/>
      <c r="N4754" s="21" t="n"/>
    </row>
    <row r="4755" ht="14.25" customHeight="1" s="474">
      <c r="A4755" s="603" t="n"/>
      <c r="B4755" s="21" t="n"/>
      <c r="C4755" s="21" t="n"/>
      <c r="D4755" s="21" t="n"/>
      <c r="E4755" s="21" t="n"/>
      <c r="F4755" s="21" t="n"/>
      <c r="G4755" s="21" t="n"/>
      <c r="H4755" s="21" t="n"/>
      <c r="I4755" s="21" t="n"/>
      <c r="J4755" s="21" t="n"/>
      <c r="K4755" s="21" t="n"/>
      <c r="L4755" s="21" t="n"/>
      <c r="M4755" s="21" t="n"/>
      <c r="N4755" s="21" t="n"/>
    </row>
    <row r="4756" ht="14.25" customHeight="1" s="474">
      <c r="A4756" s="603" t="n"/>
      <c r="B4756" s="21" t="n"/>
      <c r="C4756" s="21" t="n"/>
      <c r="D4756" s="21" t="n"/>
      <c r="E4756" s="21" t="n"/>
      <c r="F4756" s="21" t="n"/>
      <c r="G4756" s="21" t="n"/>
      <c r="H4756" s="21" t="n"/>
      <c r="I4756" s="21" t="n"/>
      <c r="J4756" s="21" t="n"/>
      <c r="K4756" s="21" t="n"/>
      <c r="L4756" s="21" t="n"/>
      <c r="M4756" s="21" t="n"/>
      <c r="N4756" s="21" t="n"/>
    </row>
    <row r="4757" ht="14.25" customHeight="1" s="474">
      <c r="A4757" s="603" t="n"/>
      <c r="B4757" s="21" t="n"/>
      <c r="C4757" s="21" t="n"/>
      <c r="D4757" s="21" t="n"/>
      <c r="E4757" s="21" t="n"/>
      <c r="F4757" s="21" t="n"/>
      <c r="G4757" s="21" t="n"/>
      <c r="H4757" s="21" t="n"/>
      <c r="I4757" s="21" t="n"/>
      <c r="J4757" s="21" t="n"/>
      <c r="K4757" s="21" t="n"/>
      <c r="L4757" s="21" t="n"/>
      <c r="M4757" s="21" t="n"/>
      <c r="N4757" s="21" t="n"/>
    </row>
    <row r="4758" ht="14.25" customHeight="1" s="474">
      <c r="A4758" s="603" t="n"/>
      <c r="B4758" s="21" t="n"/>
      <c r="C4758" s="21" t="n"/>
      <c r="D4758" s="21" t="n"/>
      <c r="E4758" s="21" t="n"/>
      <c r="F4758" s="21" t="n"/>
      <c r="G4758" s="21" t="n"/>
      <c r="H4758" s="21" t="n"/>
      <c r="I4758" s="21" t="n"/>
      <c r="J4758" s="21" t="n"/>
      <c r="K4758" s="21" t="n"/>
      <c r="L4758" s="21" t="n"/>
      <c r="M4758" s="21" t="n"/>
      <c r="N4758" s="21" t="n"/>
    </row>
    <row r="4759" ht="14.25" customHeight="1" s="474">
      <c r="A4759" s="603" t="n"/>
      <c r="B4759" s="21" t="n"/>
      <c r="C4759" s="21" t="n"/>
      <c r="D4759" s="21" t="n"/>
      <c r="E4759" s="21" t="n"/>
      <c r="F4759" s="21" t="n"/>
      <c r="G4759" s="21" t="n"/>
      <c r="H4759" s="21" t="n"/>
      <c r="I4759" s="21" t="n"/>
      <c r="J4759" s="21" t="n"/>
      <c r="K4759" s="21" t="n"/>
      <c r="L4759" s="21" t="n"/>
      <c r="M4759" s="21" t="n"/>
      <c r="N4759" s="21" t="n"/>
    </row>
    <row r="4760" ht="14.25" customHeight="1" s="474">
      <c r="A4760" s="603" t="n"/>
      <c r="B4760" s="21" t="n"/>
      <c r="C4760" s="21" t="n"/>
      <c r="D4760" s="21" t="n"/>
      <c r="E4760" s="21" t="n"/>
      <c r="F4760" s="21" t="n"/>
      <c r="G4760" s="21" t="n"/>
      <c r="H4760" s="21" t="n"/>
      <c r="I4760" s="21" t="n"/>
      <c r="J4760" s="21" t="n"/>
      <c r="K4760" s="21" t="n"/>
      <c r="L4760" s="21" t="n"/>
      <c r="M4760" s="21" t="n"/>
      <c r="N4760" s="21" t="n"/>
    </row>
    <row r="4761" ht="14.25" customHeight="1" s="474">
      <c r="A4761" s="603" t="n"/>
      <c r="B4761" s="21" t="n"/>
      <c r="C4761" s="21" t="n"/>
      <c r="D4761" s="21" t="n"/>
      <c r="E4761" s="21" t="n"/>
      <c r="F4761" s="21" t="n"/>
      <c r="G4761" s="21" t="n"/>
      <c r="H4761" s="21" t="n"/>
      <c r="I4761" s="21" t="n"/>
      <c r="J4761" s="21" t="n"/>
      <c r="K4761" s="21" t="n"/>
      <c r="L4761" s="21" t="n"/>
      <c r="M4761" s="21" t="n"/>
      <c r="N4761" s="21" t="n"/>
    </row>
    <row r="4762" ht="14.25" customHeight="1" s="474">
      <c r="A4762" s="603" t="n"/>
      <c r="B4762" s="21" t="n"/>
      <c r="C4762" s="21" t="n"/>
      <c r="D4762" s="21" t="n"/>
      <c r="E4762" s="21" t="n"/>
      <c r="F4762" s="21" t="n"/>
      <c r="G4762" s="21" t="n"/>
      <c r="H4762" s="21" t="n"/>
      <c r="I4762" s="21" t="n"/>
      <c r="J4762" s="21" t="n"/>
      <c r="K4762" s="21" t="n"/>
      <c r="L4762" s="21" t="n"/>
      <c r="M4762" s="21" t="n"/>
      <c r="N4762" s="21" t="n"/>
    </row>
    <row r="4763" ht="14.25" customHeight="1" s="474">
      <c r="A4763" s="603" t="n"/>
      <c r="B4763" s="21" t="n"/>
      <c r="C4763" s="21" t="n"/>
      <c r="D4763" s="21" t="n"/>
      <c r="E4763" s="21" t="n"/>
      <c r="F4763" s="21" t="n"/>
      <c r="G4763" s="21" t="n"/>
      <c r="H4763" s="21" t="n"/>
      <c r="I4763" s="21" t="n"/>
      <c r="J4763" s="21" t="n"/>
      <c r="K4763" s="21" t="n"/>
      <c r="L4763" s="21" t="n"/>
      <c r="M4763" s="21" t="n"/>
      <c r="N4763" s="21" t="n"/>
    </row>
    <row r="4764" ht="14.25" customHeight="1" s="474">
      <c r="A4764" s="603" t="n"/>
      <c r="B4764" s="21" t="n"/>
      <c r="C4764" s="21" t="n"/>
      <c r="D4764" s="21" t="n"/>
      <c r="E4764" s="21" t="n"/>
      <c r="F4764" s="21" t="n"/>
      <c r="G4764" s="21" t="n"/>
      <c r="H4764" s="21" t="n"/>
      <c r="I4764" s="21" t="n"/>
      <c r="J4764" s="21" t="n"/>
      <c r="K4764" s="21" t="n"/>
      <c r="L4764" s="21" t="n"/>
      <c r="M4764" s="21" t="n"/>
      <c r="N4764" s="21" t="n"/>
    </row>
    <row r="4765" ht="14.25" customHeight="1" s="474">
      <c r="A4765" s="603" t="n"/>
      <c r="B4765" s="21" t="n"/>
      <c r="C4765" s="21" t="n"/>
      <c r="D4765" s="21" t="n"/>
      <c r="E4765" s="21" t="n"/>
      <c r="F4765" s="21" t="n"/>
      <c r="G4765" s="21" t="n"/>
      <c r="H4765" s="21" t="n"/>
      <c r="I4765" s="21" t="n"/>
      <c r="J4765" s="21" t="n"/>
      <c r="K4765" s="21" t="n"/>
      <c r="L4765" s="21" t="n"/>
      <c r="M4765" s="21" t="n"/>
      <c r="N4765" s="21" t="n"/>
    </row>
    <row r="4766" ht="14.25" customHeight="1" s="474">
      <c r="A4766" s="603" t="n"/>
      <c r="B4766" s="21" t="n"/>
      <c r="C4766" s="21" t="n"/>
      <c r="D4766" s="21" t="n"/>
      <c r="E4766" s="21" t="n"/>
      <c r="F4766" s="21" t="n"/>
      <c r="G4766" s="21" t="n"/>
      <c r="H4766" s="21" t="n"/>
      <c r="I4766" s="21" t="n"/>
      <c r="J4766" s="21" t="n"/>
      <c r="K4766" s="21" t="n"/>
      <c r="L4766" s="21" t="n"/>
      <c r="M4766" s="21" t="n"/>
      <c r="N4766" s="21" t="n"/>
    </row>
    <row r="4767" ht="14.25" customHeight="1" s="474">
      <c r="A4767" s="603" t="n"/>
      <c r="B4767" s="21" t="n"/>
      <c r="C4767" s="21" t="n"/>
      <c r="D4767" s="21" t="n"/>
      <c r="E4767" s="21" t="n"/>
      <c r="F4767" s="21" t="n"/>
      <c r="G4767" s="21" t="n"/>
      <c r="H4767" s="21" t="n"/>
      <c r="I4767" s="21" t="n"/>
      <c r="J4767" s="21" t="n"/>
      <c r="K4767" s="21" t="n"/>
      <c r="L4767" s="21" t="n"/>
      <c r="M4767" s="21" t="n"/>
      <c r="N4767" s="21" t="n"/>
    </row>
    <row r="4768" ht="14.25" customHeight="1" s="474">
      <c r="A4768" s="603" t="n"/>
      <c r="B4768" s="21" t="n"/>
      <c r="C4768" s="21" t="n"/>
      <c r="D4768" s="21" t="n"/>
      <c r="E4768" s="21" t="n"/>
      <c r="F4768" s="21" t="n"/>
      <c r="G4768" s="21" t="n"/>
      <c r="H4768" s="21" t="n"/>
      <c r="I4768" s="21" t="n"/>
      <c r="J4768" s="21" t="n"/>
      <c r="K4768" s="21" t="n"/>
      <c r="L4768" s="21" t="n"/>
      <c r="M4768" s="21" t="n"/>
      <c r="N4768" s="21" t="n"/>
    </row>
    <row r="4769" ht="14.25" customHeight="1" s="474">
      <c r="A4769" s="603" t="n"/>
      <c r="B4769" s="21" t="n"/>
      <c r="C4769" s="21" t="n"/>
      <c r="D4769" s="21" t="n"/>
      <c r="E4769" s="21" t="n"/>
      <c r="F4769" s="21" t="n"/>
      <c r="G4769" s="21" t="n"/>
      <c r="H4769" s="21" t="n"/>
      <c r="I4769" s="21" t="n"/>
      <c r="J4769" s="21" t="n"/>
      <c r="K4769" s="21" t="n"/>
      <c r="L4769" s="21" t="n"/>
      <c r="M4769" s="21" t="n"/>
      <c r="N4769" s="21" t="n"/>
    </row>
    <row r="4770" ht="14.25" customHeight="1" s="474">
      <c r="A4770" s="603" t="n"/>
      <c r="B4770" s="21" t="n"/>
      <c r="C4770" s="21" t="n"/>
      <c r="D4770" s="21" t="n"/>
      <c r="E4770" s="21" t="n"/>
      <c r="F4770" s="21" t="n"/>
      <c r="G4770" s="21" t="n"/>
      <c r="H4770" s="21" t="n"/>
      <c r="I4770" s="21" t="n"/>
      <c r="J4770" s="21" t="n"/>
      <c r="K4770" s="21" t="n"/>
      <c r="L4770" s="21" t="n"/>
      <c r="M4770" s="21" t="n"/>
      <c r="N4770" s="21" t="n"/>
    </row>
    <row r="4771" ht="14.25" customHeight="1" s="474">
      <c r="A4771" s="603" t="n"/>
      <c r="B4771" s="21" t="n"/>
      <c r="C4771" s="21" t="n"/>
      <c r="D4771" s="21" t="n"/>
      <c r="E4771" s="21" t="n"/>
      <c r="F4771" s="21" t="n"/>
      <c r="G4771" s="21" t="n"/>
      <c r="H4771" s="21" t="n"/>
      <c r="I4771" s="21" t="n"/>
      <c r="J4771" s="21" t="n"/>
      <c r="K4771" s="21" t="n"/>
      <c r="L4771" s="21" t="n"/>
      <c r="M4771" s="21" t="n"/>
      <c r="N4771" s="21" t="n"/>
    </row>
    <row r="4772" ht="14.25" customHeight="1" s="474">
      <c r="A4772" s="603" t="n"/>
      <c r="B4772" s="21" t="n"/>
      <c r="C4772" s="21" t="n"/>
      <c r="D4772" s="21" t="n"/>
      <c r="E4772" s="21" t="n"/>
      <c r="F4772" s="21" t="n"/>
      <c r="G4772" s="21" t="n"/>
      <c r="H4772" s="21" t="n"/>
      <c r="I4772" s="21" t="n"/>
      <c r="J4772" s="21" t="n"/>
      <c r="K4772" s="21" t="n"/>
      <c r="L4772" s="21" t="n"/>
      <c r="M4772" s="21" t="n"/>
      <c r="N4772" s="21" t="n"/>
    </row>
    <row r="4773" ht="14.25" customHeight="1" s="474">
      <c r="A4773" s="603" t="n"/>
      <c r="B4773" s="21" t="n"/>
      <c r="C4773" s="21" t="n"/>
      <c r="D4773" s="21" t="n"/>
      <c r="E4773" s="21" t="n"/>
      <c r="F4773" s="21" t="n"/>
      <c r="G4773" s="21" t="n"/>
      <c r="H4773" s="21" t="n"/>
      <c r="I4773" s="21" t="n"/>
      <c r="J4773" s="21" t="n"/>
      <c r="K4773" s="21" t="n"/>
      <c r="L4773" s="21" t="n"/>
      <c r="M4773" s="21" t="n"/>
      <c r="N4773" s="21" t="n"/>
    </row>
    <row r="4774" ht="14.25" customHeight="1" s="474">
      <c r="A4774" s="603" t="n"/>
      <c r="B4774" s="21" t="n"/>
      <c r="C4774" s="21" t="n"/>
      <c r="D4774" s="21" t="n"/>
      <c r="E4774" s="21" t="n"/>
      <c r="F4774" s="21" t="n"/>
      <c r="G4774" s="21" t="n"/>
      <c r="H4774" s="21" t="n"/>
      <c r="I4774" s="21" t="n"/>
      <c r="J4774" s="21" t="n"/>
      <c r="K4774" s="21" t="n"/>
      <c r="L4774" s="21" t="n"/>
      <c r="M4774" s="21" t="n"/>
      <c r="N4774" s="21" t="n"/>
    </row>
    <row r="4775" ht="14.25" customHeight="1" s="474">
      <c r="A4775" s="603" t="n"/>
      <c r="B4775" s="21" t="n"/>
      <c r="C4775" s="21" t="n"/>
      <c r="D4775" s="21" t="n"/>
      <c r="E4775" s="21" t="n"/>
      <c r="F4775" s="21" t="n"/>
      <c r="G4775" s="21" t="n"/>
      <c r="H4775" s="21" t="n"/>
      <c r="I4775" s="21" t="n"/>
      <c r="J4775" s="21" t="n"/>
      <c r="K4775" s="21" t="n"/>
      <c r="L4775" s="21" t="n"/>
      <c r="M4775" s="21" t="n"/>
      <c r="N4775" s="21" t="n"/>
    </row>
    <row r="4776" ht="14.25" customHeight="1" s="474">
      <c r="A4776" s="603" t="n"/>
      <c r="B4776" s="21" t="n"/>
      <c r="C4776" s="21" t="n"/>
      <c r="D4776" s="21" t="n"/>
      <c r="E4776" s="21" t="n"/>
      <c r="F4776" s="21" t="n"/>
      <c r="G4776" s="21" t="n"/>
      <c r="H4776" s="21" t="n"/>
      <c r="I4776" s="21" t="n"/>
      <c r="J4776" s="21" t="n"/>
      <c r="K4776" s="21" t="n"/>
      <c r="L4776" s="21" t="n"/>
      <c r="M4776" s="21" t="n"/>
      <c r="N4776" s="21" t="n"/>
    </row>
    <row r="4777" ht="14.25" customHeight="1" s="474">
      <c r="A4777" s="603" t="n"/>
      <c r="B4777" s="21" t="n"/>
      <c r="C4777" s="21" t="n"/>
      <c r="D4777" s="21" t="n"/>
      <c r="E4777" s="21" t="n"/>
      <c r="F4777" s="21" t="n"/>
      <c r="G4777" s="21" t="n"/>
      <c r="H4777" s="21" t="n"/>
      <c r="I4777" s="21" t="n"/>
      <c r="J4777" s="21" t="n"/>
      <c r="K4777" s="21" t="n"/>
      <c r="L4777" s="21" t="n"/>
      <c r="M4777" s="21" t="n"/>
      <c r="N4777" s="21" t="n"/>
    </row>
    <row r="4778" ht="14.25" customHeight="1" s="474">
      <c r="A4778" s="603" t="n"/>
      <c r="B4778" s="21" t="n"/>
      <c r="C4778" s="21" t="n"/>
      <c r="D4778" s="21" t="n"/>
      <c r="E4778" s="21" t="n"/>
      <c r="F4778" s="21" t="n"/>
      <c r="G4778" s="21" t="n"/>
      <c r="H4778" s="21" t="n"/>
      <c r="I4778" s="21" t="n"/>
      <c r="J4778" s="21" t="n"/>
      <c r="K4778" s="21" t="n"/>
      <c r="L4778" s="21" t="n"/>
      <c r="M4778" s="21" t="n"/>
      <c r="N4778" s="21" t="n"/>
    </row>
    <row r="4779" ht="14.25" customHeight="1" s="474">
      <c r="A4779" s="603" t="n"/>
      <c r="B4779" s="21" t="n"/>
      <c r="C4779" s="21" t="n"/>
      <c r="D4779" s="21" t="n"/>
      <c r="E4779" s="21" t="n"/>
      <c r="F4779" s="21" t="n"/>
      <c r="G4779" s="21" t="n"/>
      <c r="H4779" s="21" t="n"/>
      <c r="I4779" s="21" t="n"/>
      <c r="J4779" s="21" t="n"/>
      <c r="K4779" s="21" t="n"/>
      <c r="L4779" s="21" t="n"/>
      <c r="M4779" s="21" t="n"/>
      <c r="N4779" s="21" t="n"/>
    </row>
    <row r="4780" ht="14.25" customHeight="1" s="474">
      <c r="A4780" s="603" t="n"/>
      <c r="B4780" s="21" t="n"/>
      <c r="C4780" s="21" t="n"/>
      <c r="D4780" s="21" t="n"/>
      <c r="E4780" s="21" t="n"/>
      <c r="F4780" s="21" t="n"/>
      <c r="G4780" s="21" t="n"/>
      <c r="H4780" s="21" t="n"/>
      <c r="I4780" s="21" t="n"/>
      <c r="J4780" s="21" t="n"/>
      <c r="K4780" s="21" t="n"/>
      <c r="L4780" s="21" t="n"/>
      <c r="M4780" s="21" t="n"/>
      <c r="N4780" s="21" t="n"/>
    </row>
    <row r="4781" ht="14.25" customHeight="1" s="474">
      <c r="A4781" s="603" t="n"/>
      <c r="B4781" s="21" t="n"/>
      <c r="C4781" s="21" t="n"/>
      <c r="D4781" s="21" t="n"/>
      <c r="E4781" s="21" t="n"/>
      <c r="F4781" s="21" t="n"/>
      <c r="G4781" s="21" t="n"/>
      <c r="H4781" s="21" t="n"/>
      <c r="I4781" s="21" t="n"/>
      <c r="J4781" s="21" t="n"/>
      <c r="K4781" s="21" t="n"/>
      <c r="L4781" s="21" t="n"/>
      <c r="M4781" s="21" t="n"/>
      <c r="N4781" s="21" t="n"/>
    </row>
    <row r="4782" ht="14.25" customHeight="1" s="474">
      <c r="A4782" s="603" t="n"/>
      <c r="B4782" s="21" t="n"/>
      <c r="C4782" s="21" t="n"/>
      <c r="D4782" s="21" t="n"/>
      <c r="E4782" s="21" t="n"/>
      <c r="F4782" s="21" t="n"/>
      <c r="G4782" s="21" t="n"/>
      <c r="H4782" s="21" t="n"/>
      <c r="I4782" s="21" t="n"/>
      <c r="J4782" s="21" t="n"/>
      <c r="K4782" s="21" t="n"/>
      <c r="L4782" s="21" t="n"/>
      <c r="M4782" s="21" t="n"/>
      <c r="N4782" s="21" t="n"/>
    </row>
    <row r="4783" ht="14.25" customHeight="1" s="474">
      <c r="A4783" s="603" t="n"/>
      <c r="B4783" s="21" t="n"/>
      <c r="C4783" s="21" t="n"/>
      <c r="D4783" s="21" t="n"/>
      <c r="E4783" s="21" t="n"/>
      <c r="F4783" s="21" t="n"/>
      <c r="G4783" s="21" t="n"/>
      <c r="H4783" s="21" t="n"/>
      <c r="I4783" s="21" t="n"/>
      <c r="J4783" s="21" t="n"/>
      <c r="K4783" s="21" t="n"/>
      <c r="L4783" s="21" t="n"/>
      <c r="M4783" s="21" t="n"/>
      <c r="N4783" s="21" t="n"/>
    </row>
    <row r="4784" ht="14.25" customHeight="1" s="474">
      <c r="A4784" s="603" t="n"/>
      <c r="B4784" s="21" t="n"/>
      <c r="C4784" s="21" t="n"/>
      <c r="D4784" s="21" t="n"/>
      <c r="E4784" s="21" t="n"/>
      <c r="F4784" s="21" t="n"/>
      <c r="G4784" s="21" t="n"/>
      <c r="H4784" s="21" t="n"/>
      <c r="I4784" s="21" t="n"/>
      <c r="J4784" s="21" t="n"/>
      <c r="K4784" s="21" t="n"/>
      <c r="L4784" s="21" t="n"/>
      <c r="M4784" s="21" t="n"/>
      <c r="N4784" s="21" t="n"/>
    </row>
    <row r="4785" ht="14.25" customHeight="1" s="474">
      <c r="A4785" s="603" t="n"/>
      <c r="B4785" s="21" t="n"/>
      <c r="C4785" s="21" t="n"/>
      <c r="D4785" s="21" t="n"/>
      <c r="E4785" s="21" t="n"/>
      <c r="F4785" s="21" t="n"/>
      <c r="G4785" s="21" t="n"/>
      <c r="H4785" s="21" t="n"/>
      <c r="I4785" s="21" t="n"/>
      <c r="J4785" s="21" t="n"/>
      <c r="K4785" s="21" t="n"/>
      <c r="L4785" s="21" t="n"/>
      <c r="M4785" s="21" t="n"/>
      <c r="N4785" s="21" t="n"/>
    </row>
    <row r="4786" ht="14.25" customHeight="1" s="474">
      <c r="A4786" s="603" t="n"/>
      <c r="B4786" s="21" t="n"/>
      <c r="C4786" s="21" t="n"/>
      <c r="D4786" s="21" t="n"/>
      <c r="E4786" s="21" t="n"/>
      <c r="F4786" s="21" t="n"/>
      <c r="G4786" s="21" t="n"/>
      <c r="H4786" s="21" t="n"/>
      <c r="I4786" s="21" t="n"/>
      <c r="J4786" s="21" t="n"/>
      <c r="K4786" s="21" t="n"/>
      <c r="L4786" s="21" t="n"/>
      <c r="M4786" s="21" t="n"/>
      <c r="N4786" s="21" t="n"/>
    </row>
    <row r="4787" ht="14.25" customHeight="1" s="474">
      <c r="A4787" s="603" t="n"/>
      <c r="B4787" s="21" t="n"/>
      <c r="C4787" s="21" t="n"/>
      <c r="D4787" s="21" t="n"/>
      <c r="E4787" s="21" t="n"/>
      <c r="F4787" s="21" t="n"/>
      <c r="G4787" s="21" t="n"/>
      <c r="H4787" s="21" t="n"/>
      <c r="I4787" s="21" t="n"/>
      <c r="J4787" s="21" t="n"/>
      <c r="K4787" s="21" t="n"/>
      <c r="L4787" s="21" t="n"/>
      <c r="M4787" s="21" t="n"/>
      <c r="N4787" s="21" t="n"/>
    </row>
    <row r="4788" ht="14.25" customHeight="1" s="474">
      <c r="A4788" s="603" t="n"/>
      <c r="B4788" s="21" t="n"/>
      <c r="C4788" s="21" t="n"/>
      <c r="D4788" s="21" t="n"/>
      <c r="E4788" s="21" t="n"/>
      <c r="F4788" s="21" t="n"/>
      <c r="G4788" s="21" t="n"/>
      <c r="H4788" s="21" t="n"/>
      <c r="I4788" s="21" t="n"/>
      <c r="J4788" s="21" t="n"/>
      <c r="K4788" s="21" t="n"/>
      <c r="L4788" s="21" t="n"/>
      <c r="M4788" s="21" t="n"/>
      <c r="N4788" s="21" t="n"/>
    </row>
    <row r="4789" ht="14.25" customHeight="1" s="474">
      <c r="A4789" s="603" t="n"/>
      <c r="B4789" s="21" t="n"/>
      <c r="C4789" s="21" t="n"/>
      <c r="D4789" s="21" t="n"/>
      <c r="E4789" s="21" t="n"/>
      <c r="F4789" s="21" t="n"/>
      <c r="G4789" s="21" t="n"/>
      <c r="H4789" s="21" t="n"/>
      <c r="I4789" s="21" t="n"/>
      <c r="J4789" s="21" t="n"/>
      <c r="K4789" s="21" t="n"/>
      <c r="L4789" s="21" t="n"/>
      <c r="M4789" s="21" t="n"/>
      <c r="N4789" s="21" t="n"/>
    </row>
    <row r="4790" ht="14.25" customHeight="1" s="474">
      <c r="A4790" s="603" t="n"/>
      <c r="B4790" s="21" t="n"/>
      <c r="C4790" s="21" t="n"/>
      <c r="D4790" s="21" t="n"/>
      <c r="E4790" s="21" t="n"/>
      <c r="F4790" s="21" t="n"/>
      <c r="G4790" s="21" t="n"/>
      <c r="H4790" s="21" t="n"/>
      <c r="I4790" s="21" t="n"/>
      <c r="J4790" s="21" t="n"/>
      <c r="K4790" s="21" t="n"/>
      <c r="L4790" s="21" t="n"/>
      <c r="M4790" s="21" t="n"/>
      <c r="N4790" s="21" t="n"/>
    </row>
    <row r="4791" ht="14.25" customHeight="1" s="474">
      <c r="A4791" s="603" t="n"/>
      <c r="B4791" s="21" t="n"/>
      <c r="C4791" s="21" t="n"/>
      <c r="D4791" s="21" t="n"/>
      <c r="E4791" s="21" t="n"/>
      <c r="F4791" s="21" t="n"/>
      <c r="G4791" s="21" t="n"/>
      <c r="H4791" s="21" t="n"/>
      <c r="I4791" s="21" t="n"/>
      <c r="J4791" s="21" t="n"/>
      <c r="K4791" s="21" t="n"/>
      <c r="L4791" s="21" t="n"/>
      <c r="M4791" s="21" t="n"/>
      <c r="N4791" s="21" t="n"/>
    </row>
    <row r="4792" ht="14.25" customHeight="1" s="474">
      <c r="A4792" s="603" t="n"/>
      <c r="B4792" s="21" t="n"/>
      <c r="C4792" s="21" t="n"/>
      <c r="D4792" s="21" t="n"/>
      <c r="E4792" s="21" t="n"/>
      <c r="F4792" s="21" t="n"/>
      <c r="G4792" s="21" t="n"/>
      <c r="H4792" s="21" t="n"/>
      <c r="I4792" s="21" t="n"/>
      <c r="J4792" s="21" t="n"/>
      <c r="K4792" s="21" t="n"/>
      <c r="L4792" s="21" t="n"/>
      <c r="M4792" s="21" t="n"/>
      <c r="N4792" s="21" t="n"/>
    </row>
    <row r="4793" ht="14.25" customHeight="1" s="474">
      <c r="A4793" s="603" t="n"/>
      <c r="B4793" s="21" t="n"/>
      <c r="C4793" s="21" t="n"/>
      <c r="D4793" s="21" t="n"/>
      <c r="E4793" s="21" t="n"/>
      <c r="F4793" s="21" t="n"/>
      <c r="G4793" s="21" t="n"/>
      <c r="H4793" s="21" t="n"/>
      <c r="I4793" s="21" t="n"/>
      <c r="J4793" s="21" t="n"/>
      <c r="K4793" s="21" t="n"/>
      <c r="L4793" s="21" t="n"/>
      <c r="M4793" s="21" t="n"/>
      <c r="N4793" s="21" t="n"/>
    </row>
    <row r="4794" ht="14.25" customHeight="1" s="474">
      <c r="A4794" s="603" t="n"/>
      <c r="B4794" s="21" t="n"/>
      <c r="C4794" s="21" t="n"/>
      <c r="D4794" s="21" t="n"/>
      <c r="E4794" s="21" t="n"/>
      <c r="F4794" s="21" t="n"/>
      <c r="G4794" s="21" t="n"/>
      <c r="H4794" s="21" t="n"/>
      <c r="I4794" s="21" t="n"/>
      <c r="J4794" s="21" t="n"/>
      <c r="K4794" s="21" t="n"/>
      <c r="L4794" s="21" t="n"/>
      <c r="M4794" s="21" t="n"/>
      <c r="N4794" s="21" t="n"/>
    </row>
    <row r="4795" ht="14.25" customHeight="1" s="474">
      <c r="A4795" s="603" t="n"/>
      <c r="B4795" s="21" t="n"/>
      <c r="C4795" s="21" t="n"/>
      <c r="D4795" s="21" t="n"/>
      <c r="E4795" s="21" t="n"/>
      <c r="F4795" s="21" t="n"/>
      <c r="G4795" s="21" t="n"/>
      <c r="H4795" s="21" t="n"/>
      <c r="I4795" s="21" t="n"/>
      <c r="J4795" s="21" t="n"/>
      <c r="K4795" s="21" t="n"/>
      <c r="L4795" s="21" t="n"/>
      <c r="M4795" s="21" t="n"/>
      <c r="N4795" s="21" t="n"/>
    </row>
    <row r="4796" ht="14.25" customHeight="1" s="474">
      <c r="A4796" s="603" t="n"/>
      <c r="B4796" s="21" t="n"/>
      <c r="C4796" s="21" t="n"/>
      <c r="D4796" s="21" t="n"/>
      <c r="E4796" s="21" t="n"/>
      <c r="F4796" s="21" t="n"/>
      <c r="G4796" s="21" t="n"/>
      <c r="H4796" s="21" t="n"/>
      <c r="I4796" s="21" t="n"/>
      <c r="J4796" s="21" t="n"/>
      <c r="K4796" s="21" t="n"/>
      <c r="L4796" s="21" t="n"/>
      <c r="M4796" s="21" t="n"/>
      <c r="N4796" s="21" t="n"/>
    </row>
    <row r="4797" ht="14.25" customHeight="1" s="474">
      <c r="A4797" s="603" t="n"/>
      <c r="B4797" s="21" t="n"/>
      <c r="C4797" s="21" t="n"/>
      <c r="D4797" s="21" t="n"/>
      <c r="E4797" s="21" t="n"/>
      <c r="F4797" s="21" t="n"/>
      <c r="G4797" s="21" t="n"/>
      <c r="H4797" s="21" t="n"/>
      <c r="I4797" s="21" t="n"/>
      <c r="J4797" s="21" t="n"/>
      <c r="K4797" s="21" t="n"/>
      <c r="L4797" s="21" t="n"/>
      <c r="M4797" s="21" t="n"/>
      <c r="N4797" s="21" t="n"/>
    </row>
    <row r="4798" ht="14.25" customHeight="1" s="474">
      <c r="A4798" s="603" t="n"/>
      <c r="B4798" s="21" t="n"/>
      <c r="C4798" s="21" t="n"/>
      <c r="D4798" s="21" t="n"/>
      <c r="E4798" s="21" t="n"/>
      <c r="F4798" s="21" t="n"/>
      <c r="G4798" s="21" t="n"/>
      <c r="H4798" s="21" t="n"/>
      <c r="I4798" s="21" t="n"/>
      <c r="J4798" s="21" t="n"/>
      <c r="K4798" s="21" t="n"/>
      <c r="L4798" s="21" t="n"/>
      <c r="M4798" s="21" t="n"/>
      <c r="N4798" s="21" t="n"/>
    </row>
    <row r="4799" ht="14.25" customHeight="1" s="474">
      <c r="A4799" s="603" t="n"/>
      <c r="B4799" s="21" t="n"/>
      <c r="C4799" s="21" t="n"/>
      <c r="D4799" s="21" t="n"/>
      <c r="E4799" s="21" t="n"/>
      <c r="F4799" s="21" t="n"/>
      <c r="G4799" s="21" t="n"/>
      <c r="H4799" s="21" t="n"/>
      <c r="I4799" s="21" t="n"/>
      <c r="J4799" s="21" t="n"/>
      <c r="K4799" s="21" t="n"/>
      <c r="L4799" s="21" t="n"/>
      <c r="M4799" s="21" t="n"/>
      <c r="N4799" s="21" t="n"/>
    </row>
    <row r="4800" ht="14.25" customHeight="1" s="474">
      <c r="A4800" s="603" t="n"/>
      <c r="B4800" s="21" t="n"/>
      <c r="C4800" s="21" t="n"/>
      <c r="D4800" s="21" t="n"/>
      <c r="E4800" s="21" t="n"/>
      <c r="F4800" s="21" t="n"/>
      <c r="G4800" s="21" t="n"/>
      <c r="H4800" s="21" t="n"/>
      <c r="I4800" s="21" t="n"/>
      <c r="J4800" s="21" t="n"/>
      <c r="K4800" s="21" t="n"/>
      <c r="L4800" s="21" t="n"/>
      <c r="M4800" s="21" t="n"/>
      <c r="N4800" s="21" t="n"/>
    </row>
    <row r="4801" ht="14.25" customHeight="1" s="474">
      <c r="A4801" s="603" t="n"/>
      <c r="B4801" s="21" t="n"/>
      <c r="C4801" s="21" t="n"/>
      <c r="D4801" s="21" t="n"/>
      <c r="E4801" s="21" t="n"/>
      <c r="F4801" s="21" t="n"/>
      <c r="G4801" s="21" t="n"/>
      <c r="H4801" s="21" t="n"/>
      <c r="I4801" s="21" t="n"/>
      <c r="J4801" s="21" t="n"/>
      <c r="K4801" s="21" t="n"/>
      <c r="L4801" s="21" t="n"/>
      <c r="M4801" s="21" t="n"/>
      <c r="N4801" s="21" t="n"/>
    </row>
    <row r="4802" ht="14.25" customHeight="1" s="474">
      <c r="A4802" s="603" t="n"/>
      <c r="B4802" s="21" t="n"/>
      <c r="C4802" s="21" t="n"/>
      <c r="D4802" s="21" t="n"/>
      <c r="E4802" s="21" t="n"/>
      <c r="F4802" s="21" t="n"/>
      <c r="G4802" s="21" t="n"/>
      <c r="H4802" s="21" t="n"/>
      <c r="I4802" s="21" t="n"/>
      <c r="J4802" s="21" t="n"/>
      <c r="K4802" s="21" t="n"/>
      <c r="L4802" s="21" t="n"/>
      <c r="M4802" s="21" t="n"/>
      <c r="N4802" s="21" t="n"/>
    </row>
    <row r="4803" ht="14.25" customHeight="1" s="474">
      <c r="A4803" s="603" t="n"/>
      <c r="B4803" s="21" t="n"/>
      <c r="C4803" s="21" t="n"/>
      <c r="D4803" s="21" t="n"/>
      <c r="E4803" s="21" t="n"/>
      <c r="F4803" s="21" t="n"/>
      <c r="G4803" s="21" t="n"/>
      <c r="H4803" s="21" t="n"/>
      <c r="I4803" s="21" t="n"/>
      <c r="J4803" s="21" t="n"/>
      <c r="K4803" s="21" t="n"/>
      <c r="L4803" s="21" t="n"/>
      <c r="M4803" s="21" t="n"/>
      <c r="N4803" s="21" t="n"/>
    </row>
    <row r="4804" ht="14.25" customHeight="1" s="474">
      <c r="A4804" s="603" t="n"/>
      <c r="B4804" s="21" t="n"/>
      <c r="C4804" s="21" t="n"/>
      <c r="D4804" s="21" t="n"/>
      <c r="E4804" s="21" t="n"/>
      <c r="F4804" s="21" t="n"/>
      <c r="G4804" s="21" t="n"/>
      <c r="H4804" s="21" t="n"/>
      <c r="I4804" s="21" t="n"/>
      <c r="J4804" s="21" t="n"/>
      <c r="K4804" s="21" t="n"/>
      <c r="L4804" s="21" t="n"/>
      <c r="M4804" s="21" t="n"/>
      <c r="N4804" s="21" t="n"/>
    </row>
    <row r="4805" ht="14.25" customHeight="1" s="474">
      <c r="A4805" s="603" t="n"/>
      <c r="B4805" s="21" t="n"/>
      <c r="C4805" s="21" t="n"/>
      <c r="D4805" s="21" t="n"/>
      <c r="E4805" s="21" t="n"/>
      <c r="F4805" s="21" t="n"/>
      <c r="G4805" s="21" t="n"/>
      <c r="H4805" s="21" t="n"/>
      <c r="I4805" s="21" t="n"/>
      <c r="J4805" s="21" t="n"/>
      <c r="K4805" s="21" t="n"/>
      <c r="L4805" s="21" t="n"/>
      <c r="M4805" s="21" t="n"/>
      <c r="N4805" s="21" t="n"/>
    </row>
    <row r="4806" ht="14.25" customHeight="1" s="474">
      <c r="A4806" s="603" t="n"/>
      <c r="B4806" s="21" t="n"/>
      <c r="C4806" s="21" t="n"/>
      <c r="D4806" s="21" t="n"/>
      <c r="E4806" s="21" t="n"/>
      <c r="F4806" s="21" t="n"/>
      <c r="G4806" s="21" t="n"/>
      <c r="H4806" s="21" t="n"/>
      <c r="I4806" s="21" t="n"/>
      <c r="J4806" s="21" t="n"/>
      <c r="K4806" s="21" t="n"/>
      <c r="L4806" s="21" t="n"/>
      <c r="M4806" s="21" t="n"/>
      <c r="N4806" s="21" t="n"/>
    </row>
    <row r="4807" ht="14.25" customHeight="1" s="474">
      <c r="A4807" s="603" t="n"/>
      <c r="B4807" s="21" t="n"/>
      <c r="C4807" s="21" t="n"/>
      <c r="D4807" s="21" t="n"/>
      <c r="E4807" s="21" t="n"/>
      <c r="F4807" s="21" t="n"/>
      <c r="G4807" s="21" t="n"/>
      <c r="H4807" s="21" t="n"/>
      <c r="I4807" s="21" t="n"/>
      <c r="J4807" s="21" t="n"/>
      <c r="K4807" s="21" t="n"/>
      <c r="L4807" s="21" t="n"/>
      <c r="M4807" s="21" t="n"/>
      <c r="N4807" s="21" t="n"/>
    </row>
    <row r="4808" ht="14.25" customHeight="1" s="474">
      <c r="A4808" s="603" t="n"/>
      <c r="B4808" s="21" t="n"/>
      <c r="C4808" s="21" t="n"/>
      <c r="D4808" s="21" t="n"/>
      <c r="E4808" s="21" t="n"/>
      <c r="F4808" s="21" t="n"/>
      <c r="G4808" s="21" t="n"/>
      <c r="H4808" s="21" t="n"/>
      <c r="I4808" s="21" t="n"/>
      <c r="J4808" s="21" t="n"/>
      <c r="K4808" s="21" t="n"/>
      <c r="L4808" s="21" t="n"/>
      <c r="M4808" s="21" t="n"/>
      <c r="N4808" s="21" t="n"/>
    </row>
    <row r="4809" ht="14.25" customHeight="1" s="474">
      <c r="A4809" s="603" t="n"/>
      <c r="B4809" s="21" t="n"/>
      <c r="C4809" s="21" t="n"/>
      <c r="D4809" s="21" t="n"/>
      <c r="E4809" s="21" t="n"/>
      <c r="F4809" s="21" t="n"/>
      <c r="G4809" s="21" t="n"/>
      <c r="H4809" s="21" t="n"/>
      <c r="I4809" s="21" t="n"/>
      <c r="J4809" s="21" t="n"/>
      <c r="K4809" s="21" t="n"/>
      <c r="L4809" s="21" t="n"/>
      <c r="M4809" s="21" t="n"/>
      <c r="N4809" s="21" t="n"/>
    </row>
    <row r="4810" ht="14.25" customHeight="1" s="474">
      <c r="A4810" s="603" t="n"/>
      <c r="B4810" s="21" t="n"/>
      <c r="C4810" s="21" t="n"/>
      <c r="D4810" s="21" t="n"/>
      <c r="E4810" s="21" t="n"/>
      <c r="F4810" s="21" t="n"/>
      <c r="G4810" s="21" t="n"/>
      <c r="H4810" s="21" t="n"/>
      <c r="I4810" s="21" t="n"/>
      <c r="J4810" s="21" t="n"/>
      <c r="K4810" s="21" t="n"/>
      <c r="L4810" s="21" t="n"/>
      <c r="M4810" s="21" t="n"/>
      <c r="N4810" s="21" t="n"/>
    </row>
    <row r="4811" ht="14.25" customHeight="1" s="474">
      <c r="A4811" s="603" t="n"/>
      <c r="B4811" s="21" t="n"/>
      <c r="C4811" s="21" t="n"/>
      <c r="D4811" s="21" t="n"/>
      <c r="E4811" s="21" t="n"/>
      <c r="F4811" s="21" t="n"/>
      <c r="G4811" s="21" t="n"/>
      <c r="H4811" s="21" t="n"/>
      <c r="I4811" s="21" t="n"/>
      <c r="J4811" s="21" t="n"/>
      <c r="K4811" s="21" t="n"/>
      <c r="L4811" s="21" t="n"/>
      <c r="M4811" s="21" t="n"/>
      <c r="N4811" s="21" t="n"/>
    </row>
    <row r="4812" ht="14.25" customHeight="1" s="474">
      <c r="A4812" s="603" t="n"/>
      <c r="B4812" s="21" t="n"/>
      <c r="C4812" s="21" t="n"/>
      <c r="D4812" s="21" t="n"/>
      <c r="E4812" s="21" t="n"/>
      <c r="F4812" s="21" t="n"/>
      <c r="G4812" s="21" t="n"/>
      <c r="H4812" s="21" t="n"/>
      <c r="I4812" s="21" t="n"/>
      <c r="J4812" s="21" t="n"/>
      <c r="K4812" s="21" t="n"/>
      <c r="L4812" s="21" t="n"/>
      <c r="M4812" s="21" t="n"/>
      <c r="N4812" s="21" t="n"/>
    </row>
    <row r="4813" ht="14.25" customHeight="1" s="474">
      <c r="A4813" s="603" t="n"/>
      <c r="B4813" s="21" t="n"/>
      <c r="C4813" s="21" t="n"/>
      <c r="D4813" s="21" t="n"/>
      <c r="E4813" s="21" t="n"/>
      <c r="F4813" s="21" t="n"/>
      <c r="G4813" s="21" t="n"/>
      <c r="H4813" s="21" t="n"/>
      <c r="I4813" s="21" t="n"/>
      <c r="J4813" s="21" t="n"/>
      <c r="K4813" s="21" t="n"/>
      <c r="L4813" s="21" t="n"/>
      <c r="M4813" s="21" t="n"/>
      <c r="N4813" s="21" t="n"/>
    </row>
    <row r="4814" ht="14.25" customHeight="1" s="474">
      <c r="A4814" s="603" t="n"/>
      <c r="B4814" s="21" t="n"/>
      <c r="C4814" s="21" t="n"/>
      <c r="D4814" s="21" t="n"/>
      <c r="E4814" s="21" t="n"/>
      <c r="F4814" s="21" t="n"/>
      <c r="G4814" s="21" t="n"/>
      <c r="H4814" s="21" t="n"/>
      <c r="I4814" s="21" t="n"/>
      <c r="J4814" s="21" t="n"/>
      <c r="K4814" s="21" t="n"/>
      <c r="L4814" s="21" t="n"/>
      <c r="M4814" s="21" t="n"/>
      <c r="N4814" s="21" t="n"/>
    </row>
    <row r="4815" ht="14.25" customHeight="1" s="474">
      <c r="A4815" s="603" t="n"/>
      <c r="B4815" s="21" t="n"/>
      <c r="C4815" s="21" t="n"/>
      <c r="D4815" s="21" t="n"/>
      <c r="E4815" s="21" t="n"/>
      <c r="F4815" s="21" t="n"/>
      <c r="G4815" s="21" t="n"/>
      <c r="H4815" s="21" t="n"/>
      <c r="I4815" s="21" t="n"/>
      <c r="J4815" s="21" t="n"/>
      <c r="K4815" s="21" t="n"/>
      <c r="L4815" s="21" t="n"/>
      <c r="M4815" s="21" t="n"/>
      <c r="N4815" s="21" t="n"/>
    </row>
    <row r="4816" ht="14.25" customHeight="1" s="474">
      <c r="A4816" s="603" t="n"/>
      <c r="B4816" s="21" t="n"/>
      <c r="C4816" s="21" t="n"/>
      <c r="D4816" s="21" t="n"/>
      <c r="E4816" s="21" t="n"/>
      <c r="F4816" s="21" t="n"/>
      <c r="G4816" s="21" t="n"/>
      <c r="H4816" s="21" t="n"/>
      <c r="I4816" s="21" t="n"/>
      <c r="J4816" s="21" t="n"/>
      <c r="K4816" s="21" t="n"/>
      <c r="L4816" s="21" t="n"/>
      <c r="M4816" s="21" t="n"/>
      <c r="N4816" s="21" t="n"/>
    </row>
    <row r="4817" ht="14.25" customHeight="1" s="474">
      <c r="A4817" s="603" t="n"/>
      <c r="B4817" s="21" t="n"/>
      <c r="C4817" s="21" t="n"/>
      <c r="D4817" s="21" t="n"/>
      <c r="E4817" s="21" t="n"/>
      <c r="F4817" s="21" t="n"/>
      <c r="G4817" s="21" t="n"/>
      <c r="H4817" s="21" t="n"/>
      <c r="I4817" s="21" t="n"/>
      <c r="J4817" s="21" t="n"/>
      <c r="K4817" s="21" t="n"/>
      <c r="L4817" s="21" t="n"/>
      <c r="M4817" s="21" t="n"/>
      <c r="N4817" s="21" t="n"/>
    </row>
    <row r="4818" ht="14.25" customHeight="1" s="474">
      <c r="A4818" s="603" t="n"/>
      <c r="B4818" s="21" t="n"/>
      <c r="C4818" s="21" t="n"/>
      <c r="D4818" s="21" t="n"/>
      <c r="E4818" s="21" t="n"/>
      <c r="F4818" s="21" t="n"/>
      <c r="G4818" s="21" t="n"/>
      <c r="H4818" s="21" t="n"/>
      <c r="I4818" s="21" t="n"/>
      <c r="J4818" s="21" t="n"/>
      <c r="K4818" s="21" t="n"/>
      <c r="L4818" s="21" t="n"/>
      <c r="M4818" s="21" t="n"/>
      <c r="N4818" s="21" t="n"/>
    </row>
    <row r="4819" ht="14.25" customHeight="1" s="474">
      <c r="A4819" s="603" t="n"/>
      <c r="B4819" s="21" t="n"/>
      <c r="C4819" s="21" t="n"/>
      <c r="D4819" s="21" t="n"/>
      <c r="E4819" s="21" t="n"/>
      <c r="F4819" s="21" t="n"/>
      <c r="G4819" s="21" t="n"/>
      <c r="H4819" s="21" t="n"/>
      <c r="I4819" s="21" t="n"/>
      <c r="J4819" s="21" t="n"/>
      <c r="K4819" s="21" t="n"/>
      <c r="L4819" s="21" t="n"/>
      <c r="M4819" s="21" t="n"/>
      <c r="N4819" s="21" t="n"/>
    </row>
    <row r="4820" ht="14.25" customHeight="1" s="474">
      <c r="A4820" s="603" t="n"/>
      <c r="B4820" s="21" t="n"/>
      <c r="C4820" s="21" t="n"/>
      <c r="D4820" s="21" t="n"/>
      <c r="E4820" s="21" t="n"/>
      <c r="F4820" s="21" t="n"/>
      <c r="G4820" s="21" t="n"/>
      <c r="H4820" s="21" t="n"/>
      <c r="I4820" s="21" t="n"/>
      <c r="J4820" s="21" t="n"/>
      <c r="K4820" s="21" t="n"/>
      <c r="L4820" s="21" t="n"/>
      <c r="M4820" s="21" t="n"/>
      <c r="N4820" s="21" t="n"/>
    </row>
    <row r="4821" ht="14.25" customHeight="1" s="474">
      <c r="A4821" s="603" t="n"/>
      <c r="B4821" s="21" t="n"/>
      <c r="C4821" s="21" t="n"/>
      <c r="D4821" s="21" t="n"/>
      <c r="E4821" s="21" t="n"/>
      <c r="F4821" s="21" t="n"/>
      <c r="G4821" s="21" t="n"/>
      <c r="H4821" s="21" t="n"/>
      <c r="I4821" s="21" t="n"/>
      <c r="J4821" s="21" t="n"/>
      <c r="K4821" s="21" t="n"/>
      <c r="L4821" s="21" t="n"/>
      <c r="M4821" s="21" t="n"/>
      <c r="N4821" s="21" t="n"/>
    </row>
    <row r="4822" ht="14.25" customHeight="1" s="474">
      <c r="A4822" s="603" t="n"/>
      <c r="B4822" s="21" t="n"/>
      <c r="C4822" s="21" t="n"/>
      <c r="D4822" s="21" t="n"/>
      <c r="E4822" s="21" t="n"/>
      <c r="F4822" s="21" t="n"/>
      <c r="G4822" s="21" t="n"/>
      <c r="H4822" s="21" t="n"/>
      <c r="I4822" s="21" t="n"/>
      <c r="J4822" s="21" t="n"/>
      <c r="K4822" s="21" t="n"/>
      <c r="L4822" s="21" t="n"/>
      <c r="M4822" s="21" t="n"/>
      <c r="N4822" s="21" t="n"/>
    </row>
    <row r="4823" ht="14.25" customHeight="1" s="474">
      <c r="A4823" s="603" t="n"/>
      <c r="B4823" s="21" t="n"/>
      <c r="C4823" s="21" t="n"/>
      <c r="D4823" s="21" t="n"/>
      <c r="E4823" s="21" t="n"/>
      <c r="F4823" s="21" t="n"/>
      <c r="G4823" s="21" t="n"/>
      <c r="H4823" s="21" t="n"/>
      <c r="I4823" s="21" t="n"/>
      <c r="J4823" s="21" t="n"/>
      <c r="K4823" s="21" t="n"/>
      <c r="L4823" s="21" t="n"/>
      <c r="M4823" s="21" t="n"/>
      <c r="N4823" s="21" t="n"/>
    </row>
    <row r="4824" ht="14.25" customHeight="1" s="474">
      <c r="A4824" s="603" t="n"/>
      <c r="B4824" s="21" t="n"/>
      <c r="C4824" s="21" t="n"/>
      <c r="D4824" s="21" t="n"/>
      <c r="E4824" s="21" t="n"/>
      <c r="F4824" s="21" t="n"/>
      <c r="G4824" s="21" t="n"/>
      <c r="H4824" s="21" t="n"/>
      <c r="I4824" s="21" t="n"/>
      <c r="J4824" s="21" t="n"/>
      <c r="K4824" s="21" t="n"/>
      <c r="L4824" s="21" t="n"/>
      <c r="M4824" s="21" t="n"/>
      <c r="N4824" s="21" t="n"/>
    </row>
    <row r="4825" ht="14.25" customHeight="1" s="474">
      <c r="A4825" s="603" t="n"/>
      <c r="B4825" s="21" t="n"/>
      <c r="C4825" s="21" t="n"/>
      <c r="D4825" s="21" t="n"/>
      <c r="E4825" s="21" t="n"/>
      <c r="F4825" s="21" t="n"/>
      <c r="G4825" s="21" t="n"/>
      <c r="H4825" s="21" t="n"/>
      <c r="I4825" s="21" t="n"/>
      <c r="J4825" s="21" t="n"/>
      <c r="K4825" s="21" t="n"/>
      <c r="L4825" s="21" t="n"/>
      <c r="M4825" s="21" t="n"/>
      <c r="N4825" s="21" t="n"/>
    </row>
    <row r="4826" ht="14.25" customHeight="1" s="474">
      <c r="A4826" s="603" t="n"/>
      <c r="B4826" s="21" t="n"/>
      <c r="C4826" s="21" t="n"/>
      <c r="D4826" s="21" t="n"/>
      <c r="E4826" s="21" t="n"/>
      <c r="F4826" s="21" t="n"/>
      <c r="G4826" s="21" t="n"/>
      <c r="H4826" s="21" t="n"/>
      <c r="I4826" s="21" t="n"/>
      <c r="J4826" s="21" t="n"/>
      <c r="K4826" s="21" t="n"/>
      <c r="L4826" s="21" t="n"/>
      <c r="M4826" s="21" t="n"/>
      <c r="N4826" s="21" t="n"/>
    </row>
    <row r="4827" ht="14.25" customHeight="1" s="474">
      <c r="A4827" s="603" t="n"/>
      <c r="B4827" s="21" t="n"/>
      <c r="C4827" s="21" t="n"/>
      <c r="D4827" s="21" t="n"/>
      <c r="E4827" s="21" t="n"/>
      <c r="F4827" s="21" t="n"/>
      <c r="G4827" s="21" t="n"/>
      <c r="H4827" s="21" t="n"/>
      <c r="I4827" s="21" t="n"/>
      <c r="J4827" s="21" t="n"/>
      <c r="K4827" s="21" t="n"/>
      <c r="L4827" s="21" t="n"/>
      <c r="M4827" s="21" t="n"/>
      <c r="N4827" s="21" t="n"/>
    </row>
    <row r="4828" ht="14.25" customHeight="1" s="474">
      <c r="A4828" s="603" t="n"/>
      <c r="B4828" s="21" t="n"/>
      <c r="C4828" s="21" t="n"/>
      <c r="D4828" s="21" t="n"/>
      <c r="E4828" s="21" t="n"/>
      <c r="F4828" s="21" t="n"/>
      <c r="G4828" s="21" t="n"/>
      <c r="H4828" s="21" t="n"/>
      <c r="I4828" s="21" t="n"/>
      <c r="J4828" s="21" t="n"/>
      <c r="K4828" s="21" t="n"/>
      <c r="L4828" s="21" t="n"/>
      <c r="M4828" s="21" t="n"/>
      <c r="N4828" s="21" t="n"/>
    </row>
    <row r="4829" ht="14.25" customHeight="1" s="474">
      <c r="A4829" s="603" t="n"/>
      <c r="B4829" s="21" t="n"/>
      <c r="C4829" s="21" t="n"/>
      <c r="D4829" s="21" t="n"/>
      <c r="E4829" s="21" t="n"/>
      <c r="F4829" s="21" t="n"/>
      <c r="G4829" s="21" t="n"/>
      <c r="H4829" s="21" t="n"/>
      <c r="I4829" s="21" t="n"/>
      <c r="J4829" s="21" t="n"/>
      <c r="K4829" s="21" t="n"/>
      <c r="L4829" s="21" t="n"/>
      <c r="M4829" s="21" t="n"/>
      <c r="N4829" s="21" t="n"/>
    </row>
    <row r="4830" ht="14.25" customHeight="1" s="474">
      <c r="A4830" s="603" t="n"/>
      <c r="B4830" s="21" t="n"/>
      <c r="C4830" s="21" t="n"/>
      <c r="D4830" s="21" t="n"/>
      <c r="E4830" s="21" t="n"/>
      <c r="F4830" s="21" t="n"/>
      <c r="G4830" s="21" t="n"/>
      <c r="H4830" s="21" t="n"/>
      <c r="I4830" s="21" t="n"/>
      <c r="J4830" s="21" t="n"/>
      <c r="K4830" s="21" t="n"/>
      <c r="L4830" s="21" t="n"/>
      <c r="M4830" s="21" t="n"/>
      <c r="N4830" s="21" t="n"/>
    </row>
    <row r="4831" ht="14.25" customHeight="1" s="474">
      <c r="A4831" s="603" t="n"/>
      <c r="B4831" s="21" t="n"/>
      <c r="C4831" s="21" t="n"/>
      <c r="D4831" s="21" t="n"/>
      <c r="E4831" s="21" t="n"/>
      <c r="F4831" s="21" t="n"/>
      <c r="G4831" s="21" t="n"/>
      <c r="H4831" s="21" t="n"/>
      <c r="I4831" s="21" t="n"/>
      <c r="J4831" s="21" t="n"/>
      <c r="K4831" s="21" t="n"/>
      <c r="L4831" s="21" t="n"/>
      <c r="M4831" s="21" t="n"/>
      <c r="N4831" s="21" t="n"/>
    </row>
    <row r="4832" ht="14.25" customHeight="1" s="474">
      <c r="A4832" s="603" t="n"/>
      <c r="B4832" s="21" t="n"/>
      <c r="C4832" s="21" t="n"/>
      <c r="D4832" s="21" t="n"/>
      <c r="E4832" s="21" t="n"/>
      <c r="F4832" s="21" t="n"/>
      <c r="G4832" s="21" t="n"/>
      <c r="H4832" s="21" t="n"/>
      <c r="I4832" s="21" t="n"/>
      <c r="J4832" s="21" t="n"/>
      <c r="K4832" s="21" t="n"/>
      <c r="L4832" s="21" t="n"/>
      <c r="M4832" s="21" t="n"/>
      <c r="N4832" s="21" t="n"/>
    </row>
    <row r="4833" ht="14.25" customHeight="1" s="474">
      <c r="A4833" s="603" t="n"/>
      <c r="B4833" s="21" t="n"/>
      <c r="C4833" s="21" t="n"/>
      <c r="D4833" s="21" t="n"/>
      <c r="E4833" s="21" t="n"/>
      <c r="F4833" s="21" t="n"/>
      <c r="G4833" s="21" t="n"/>
      <c r="H4833" s="21" t="n"/>
      <c r="I4833" s="21" t="n"/>
      <c r="J4833" s="21" t="n"/>
      <c r="K4833" s="21" t="n"/>
      <c r="L4833" s="21" t="n"/>
      <c r="M4833" s="21" t="n"/>
      <c r="N4833" s="21" t="n"/>
    </row>
    <row r="4834" ht="14.25" customHeight="1" s="474">
      <c r="A4834" s="603" t="n"/>
      <c r="B4834" s="21" t="n"/>
      <c r="C4834" s="21" t="n"/>
      <c r="D4834" s="21" t="n"/>
      <c r="E4834" s="21" t="n"/>
      <c r="F4834" s="21" t="n"/>
      <c r="G4834" s="21" t="n"/>
      <c r="H4834" s="21" t="n"/>
      <c r="I4834" s="21" t="n"/>
      <c r="J4834" s="21" t="n"/>
      <c r="K4834" s="21" t="n"/>
      <c r="L4834" s="21" t="n"/>
      <c r="M4834" s="21" t="n"/>
      <c r="N4834" s="21" t="n"/>
    </row>
    <row r="4835" ht="14.25" customHeight="1" s="474">
      <c r="A4835" s="603" t="n"/>
      <c r="B4835" s="21" t="n"/>
      <c r="C4835" s="21" t="n"/>
      <c r="D4835" s="21" t="n"/>
      <c r="E4835" s="21" t="n"/>
      <c r="F4835" s="21" t="n"/>
      <c r="G4835" s="21" t="n"/>
      <c r="H4835" s="21" t="n"/>
      <c r="I4835" s="21" t="n"/>
      <c r="J4835" s="21" t="n"/>
      <c r="K4835" s="21" t="n"/>
      <c r="L4835" s="21" t="n"/>
      <c r="M4835" s="21" t="n"/>
      <c r="N4835" s="21" t="n"/>
    </row>
    <row r="4836" ht="14.25" customHeight="1" s="474">
      <c r="A4836" s="603" t="n"/>
      <c r="B4836" s="21" t="n"/>
      <c r="C4836" s="21" t="n"/>
      <c r="D4836" s="21" t="n"/>
      <c r="E4836" s="21" t="n"/>
      <c r="F4836" s="21" t="n"/>
      <c r="G4836" s="21" t="n"/>
      <c r="H4836" s="21" t="n"/>
      <c r="I4836" s="21" t="n"/>
      <c r="J4836" s="21" t="n"/>
      <c r="K4836" s="21" t="n"/>
      <c r="L4836" s="21" t="n"/>
      <c r="M4836" s="21" t="n"/>
      <c r="N4836" s="21" t="n"/>
    </row>
    <row r="4837" ht="14.25" customHeight="1" s="474">
      <c r="A4837" s="603" t="n"/>
      <c r="B4837" s="21" t="n"/>
      <c r="C4837" s="21" t="n"/>
      <c r="D4837" s="21" t="n"/>
      <c r="E4837" s="21" t="n"/>
      <c r="F4837" s="21" t="n"/>
      <c r="G4837" s="21" t="n"/>
      <c r="H4837" s="21" t="n"/>
      <c r="I4837" s="21" t="n"/>
      <c r="J4837" s="21" t="n"/>
      <c r="K4837" s="21" t="n"/>
      <c r="L4837" s="21" t="n"/>
      <c r="M4837" s="21" t="n"/>
      <c r="N4837" s="21" t="n"/>
    </row>
    <row r="4838" ht="14.25" customHeight="1" s="474">
      <c r="A4838" s="603" t="n"/>
      <c r="B4838" s="21" t="n"/>
      <c r="C4838" s="21" t="n"/>
      <c r="D4838" s="21" t="n"/>
      <c r="E4838" s="21" t="n"/>
      <c r="F4838" s="21" t="n"/>
      <c r="G4838" s="21" t="n"/>
      <c r="H4838" s="21" t="n"/>
      <c r="I4838" s="21" t="n"/>
      <c r="J4838" s="21" t="n"/>
      <c r="K4838" s="21" t="n"/>
      <c r="L4838" s="21" t="n"/>
      <c r="M4838" s="21" t="n"/>
      <c r="N4838" s="21" t="n"/>
    </row>
    <row r="4839" ht="14.25" customHeight="1" s="474">
      <c r="A4839" s="603" t="n"/>
      <c r="B4839" s="21" t="n"/>
      <c r="C4839" s="21" t="n"/>
      <c r="D4839" s="21" t="n"/>
      <c r="E4839" s="21" t="n"/>
      <c r="F4839" s="21" t="n"/>
      <c r="G4839" s="21" t="n"/>
      <c r="H4839" s="21" t="n"/>
      <c r="I4839" s="21" t="n"/>
      <c r="J4839" s="21" t="n"/>
      <c r="K4839" s="21" t="n"/>
      <c r="L4839" s="21" t="n"/>
      <c r="M4839" s="21" t="n"/>
      <c r="N4839" s="21" t="n"/>
    </row>
    <row r="4840" ht="14.25" customHeight="1" s="474">
      <c r="A4840" s="603" t="n"/>
      <c r="B4840" s="21" t="n"/>
      <c r="C4840" s="21" t="n"/>
      <c r="D4840" s="21" t="n"/>
      <c r="E4840" s="21" t="n"/>
      <c r="F4840" s="21" t="n"/>
      <c r="G4840" s="21" t="n"/>
      <c r="H4840" s="21" t="n"/>
      <c r="I4840" s="21" t="n"/>
      <c r="J4840" s="21" t="n"/>
      <c r="K4840" s="21" t="n"/>
      <c r="L4840" s="21" t="n"/>
      <c r="M4840" s="21" t="n"/>
      <c r="N4840" s="21" t="n"/>
    </row>
    <row r="4841" ht="14.25" customHeight="1" s="474">
      <c r="A4841" s="603" t="n"/>
      <c r="B4841" s="21" t="n"/>
      <c r="C4841" s="21" t="n"/>
      <c r="D4841" s="21" t="n"/>
      <c r="E4841" s="21" t="n"/>
      <c r="F4841" s="21" t="n"/>
      <c r="G4841" s="21" t="n"/>
      <c r="H4841" s="21" t="n"/>
      <c r="I4841" s="21" t="n"/>
      <c r="J4841" s="21" t="n"/>
      <c r="K4841" s="21" t="n"/>
      <c r="L4841" s="21" t="n"/>
      <c r="M4841" s="21" t="n"/>
      <c r="N4841" s="21" t="n"/>
    </row>
    <row r="4842" ht="14.25" customHeight="1" s="474">
      <c r="A4842" s="603" t="n"/>
      <c r="B4842" s="21" t="n"/>
      <c r="C4842" s="21" t="n"/>
      <c r="D4842" s="21" t="n"/>
      <c r="E4842" s="21" t="n"/>
      <c r="F4842" s="21" t="n"/>
      <c r="G4842" s="21" t="n"/>
      <c r="H4842" s="21" t="n"/>
      <c r="I4842" s="21" t="n"/>
      <c r="J4842" s="21" t="n"/>
      <c r="K4842" s="21" t="n"/>
      <c r="L4842" s="21" t="n"/>
      <c r="M4842" s="21" t="n"/>
      <c r="N4842" s="21" t="n"/>
    </row>
    <row r="4843" ht="14.25" customHeight="1" s="474">
      <c r="A4843" s="603" t="n"/>
      <c r="B4843" s="21" t="n"/>
      <c r="C4843" s="21" t="n"/>
      <c r="D4843" s="21" t="n"/>
      <c r="E4843" s="21" t="n"/>
      <c r="F4843" s="21" t="n"/>
      <c r="G4843" s="21" t="n"/>
      <c r="H4843" s="21" t="n"/>
      <c r="I4843" s="21" t="n"/>
      <c r="J4843" s="21" t="n"/>
      <c r="K4843" s="21" t="n"/>
      <c r="L4843" s="21" t="n"/>
      <c r="M4843" s="21" t="n"/>
      <c r="N4843" s="21" t="n"/>
    </row>
    <row r="4844" ht="14.25" customHeight="1" s="474">
      <c r="A4844" s="603" t="n"/>
      <c r="B4844" s="21" t="n"/>
      <c r="C4844" s="21" t="n"/>
      <c r="D4844" s="21" t="n"/>
      <c r="E4844" s="21" t="n"/>
      <c r="F4844" s="21" t="n"/>
      <c r="G4844" s="21" t="n"/>
      <c r="H4844" s="21" t="n"/>
      <c r="I4844" s="21" t="n"/>
      <c r="J4844" s="21" t="n"/>
      <c r="K4844" s="21" t="n"/>
      <c r="L4844" s="21" t="n"/>
      <c r="M4844" s="21" t="n"/>
      <c r="N4844" s="21" t="n"/>
    </row>
    <row r="4845" ht="14.25" customHeight="1" s="474">
      <c r="A4845" s="603" t="n"/>
      <c r="B4845" s="21" t="n"/>
      <c r="C4845" s="21" t="n"/>
      <c r="D4845" s="21" t="n"/>
      <c r="E4845" s="21" t="n"/>
      <c r="F4845" s="21" t="n"/>
      <c r="G4845" s="21" t="n"/>
      <c r="H4845" s="21" t="n"/>
      <c r="I4845" s="21" t="n"/>
      <c r="J4845" s="21" t="n"/>
      <c r="K4845" s="21" t="n"/>
      <c r="L4845" s="21" t="n"/>
      <c r="M4845" s="21" t="n"/>
      <c r="N4845" s="21" t="n"/>
    </row>
    <row r="4846" ht="14.25" customHeight="1" s="474">
      <c r="A4846" s="603" t="n"/>
      <c r="B4846" s="21" t="n"/>
      <c r="C4846" s="21" t="n"/>
      <c r="D4846" s="21" t="n"/>
      <c r="E4846" s="21" t="n"/>
      <c r="F4846" s="21" t="n"/>
      <c r="G4846" s="21" t="n"/>
      <c r="H4846" s="21" t="n"/>
      <c r="I4846" s="21" t="n"/>
      <c r="J4846" s="21" t="n"/>
      <c r="K4846" s="21" t="n"/>
      <c r="L4846" s="21" t="n"/>
      <c r="M4846" s="21" t="n"/>
      <c r="N4846" s="21" t="n"/>
    </row>
    <row r="4847" ht="14.25" customHeight="1" s="474">
      <c r="A4847" s="603" t="n"/>
      <c r="B4847" s="21" t="n"/>
      <c r="C4847" s="21" t="n"/>
      <c r="D4847" s="21" t="n"/>
      <c r="E4847" s="21" t="n"/>
      <c r="F4847" s="21" t="n"/>
      <c r="G4847" s="21" t="n"/>
      <c r="H4847" s="21" t="n"/>
      <c r="I4847" s="21" t="n"/>
      <c r="J4847" s="21" t="n"/>
      <c r="K4847" s="21" t="n"/>
      <c r="L4847" s="21" t="n"/>
      <c r="M4847" s="21" t="n"/>
      <c r="N4847" s="21" t="n"/>
    </row>
    <row r="4848" ht="14.25" customHeight="1" s="474">
      <c r="A4848" s="603" t="n"/>
      <c r="B4848" s="21" t="n"/>
      <c r="C4848" s="21" t="n"/>
      <c r="D4848" s="21" t="n"/>
      <c r="E4848" s="21" t="n"/>
      <c r="F4848" s="21" t="n"/>
      <c r="G4848" s="21" t="n"/>
      <c r="H4848" s="21" t="n"/>
      <c r="I4848" s="21" t="n"/>
      <c r="J4848" s="21" t="n"/>
      <c r="K4848" s="21" t="n"/>
      <c r="L4848" s="21" t="n"/>
      <c r="M4848" s="21" t="n"/>
      <c r="N4848" s="21" t="n"/>
    </row>
    <row r="4849" ht="14.25" customHeight="1" s="474">
      <c r="A4849" s="603" t="n"/>
      <c r="B4849" s="21" t="n"/>
      <c r="C4849" s="21" t="n"/>
      <c r="D4849" s="21" t="n"/>
      <c r="E4849" s="21" t="n"/>
      <c r="F4849" s="21" t="n"/>
      <c r="G4849" s="21" t="n"/>
      <c r="H4849" s="21" t="n"/>
      <c r="I4849" s="21" t="n"/>
      <c r="J4849" s="21" t="n"/>
      <c r="K4849" s="21" t="n"/>
      <c r="L4849" s="21" t="n"/>
      <c r="M4849" s="21" t="n"/>
      <c r="N4849" s="21" t="n"/>
    </row>
    <row r="4850" ht="14.25" customHeight="1" s="474">
      <c r="A4850" s="603" t="n"/>
      <c r="B4850" s="21" t="n"/>
      <c r="C4850" s="21" t="n"/>
      <c r="D4850" s="21" t="n"/>
      <c r="E4850" s="21" t="n"/>
      <c r="F4850" s="21" t="n"/>
      <c r="G4850" s="21" t="n"/>
      <c r="H4850" s="21" t="n"/>
      <c r="I4850" s="21" t="n"/>
      <c r="J4850" s="21" t="n"/>
      <c r="K4850" s="21" t="n"/>
      <c r="L4850" s="21" t="n"/>
      <c r="M4850" s="21" t="n"/>
      <c r="N4850" s="21" t="n"/>
    </row>
    <row r="4851" ht="14.25" customHeight="1" s="474">
      <c r="A4851" s="603" t="n"/>
      <c r="B4851" s="21" t="n"/>
      <c r="C4851" s="21" t="n"/>
      <c r="D4851" s="21" t="n"/>
      <c r="E4851" s="21" t="n"/>
      <c r="F4851" s="21" t="n"/>
      <c r="G4851" s="21" t="n"/>
      <c r="H4851" s="21" t="n"/>
      <c r="I4851" s="21" t="n"/>
      <c r="J4851" s="21" t="n"/>
      <c r="K4851" s="21" t="n"/>
      <c r="L4851" s="21" t="n"/>
      <c r="M4851" s="21" t="n"/>
      <c r="N4851" s="21" t="n"/>
    </row>
    <row r="4852" ht="14.25" customHeight="1" s="474">
      <c r="A4852" s="603" t="n"/>
      <c r="B4852" s="21" t="n"/>
      <c r="C4852" s="21" t="n"/>
      <c r="D4852" s="21" t="n"/>
      <c r="E4852" s="21" t="n"/>
      <c r="F4852" s="21" t="n"/>
      <c r="G4852" s="21" t="n"/>
      <c r="H4852" s="21" t="n"/>
      <c r="I4852" s="21" t="n"/>
      <c r="J4852" s="21" t="n"/>
      <c r="K4852" s="21" t="n"/>
      <c r="L4852" s="21" t="n"/>
      <c r="M4852" s="21" t="n"/>
      <c r="N4852" s="21" t="n"/>
    </row>
    <row r="4853" ht="14.25" customHeight="1" s="474">
      <c r="A4853" s="603" t="n"/>
      <c r="B4853" s="21" t="n"/>
      <c r="C4853" s="21" t="n"/>
      <c r="D4853" s="21" t="n"/>
      <c r="E4853" s="21" t="n"/>
      <c r="F4853" s="21" t="n"/>
      <c r="G4853" s="21" t="n"/>
      <c r="H4853" s="21" t="n"/>
      <c r="I4853" s="21" t="n"/>
      <c r="J4853" s="21" t="n"/>
      <c r="K4853" s="21" t="n"/>
      <c r="L4853" s="21" t="n"/>
      <c r="M4853" s="21" t="n"/>
      <c r="N4853" s="21" t="n"/>
    </row>
    <row r="4854" ht="14.25" customHeight="1" s="474">
      <c r="A4854" s="603" t="n"/>
      <c r="B4854" s="21" t="n"/>
      <c r="C4854" s="21" t="n"/>
      <c r="D4854" s="21" t="n"/>
      <c r="E4854" s="21" t="n"/>
      <c r="F4854" s="21" t="n"/>
      <c r="G4854" s="21" t="n"/>
      <c r="H4854" s="21" t="n"/>
      <c r="I4854" s="21" t="n"/>
      <c r="J4854" s="21" t="n"/>
      <c r="K4854" s="21" t="n"/>
      <c r="L4854" s="21" t="n"/>
      <c r="M4854" s="21" t="n"/>
      <c r="N4854" s="21" t="n"/>
    </row>
    <row r="4855" ht="14.25" customHeight="1" s="474">
      <c r="A4855" s="603" t="n"/>
      <c r="B4855" s="21" t="n"/>
      <c r="C4855" s="21" t="n"/>
      <c r="D4855" s="21" t="n"/>
      <c r="E4855" s="21" t="n"/>
      <c r="F4855" s="21" t="n"/>
      <c r="G4855" s="21" t="n"/>
      <c r="H4855" s="21" t="n"/>
      <c r="I4855" s="21" t="n"/>
      <c r="J4855" s="21" t="n"/>
      <c r="K4855" s="21" t="n"/>
      <c r="L4855" s="21" t="n"/>
      <c r="M4855" s="21" t="n"/>
      <c r="N4855" s="21" t="n"/>
    </row>
    <row r="4856" ht="14.25" customHeight="1" s="474">
      <c r="A4856" s="603" t="n"/>
      <c r="B4856" s="21" t="n"/>
      <c r="C4856" s="21" t="n"/>
      <c r="D4856" s="21" t="n"/>
      <c r="E4856" s="21" t="n"/>
      <c r="F4856" s="21" t="n"/>
      <c r="G4856" s="21" t="n"/>
      <c r="H4856" s="21" t="n"/>
      <c r="I4856" s="21" t="n"/>
      <c r="J4856" s="21" t="n"/>
      <c r="K4856" s="21" t="n"/>
      <c r="L4856" s="21" t="n"/>
      <c r="M4856" s="21" t="n"/>
      <c r="N4856" s="21" t="n"/>
    </row>
    <row r="4857" ht="14.25" customHeight="1" s="474">
      <c r="A4857" s="603" t="n"/>
      <c r="B4857" s="21" t="n"/>
      <c r="C4857" s="21" t="n"/>
      <c r="D4857" s="21" t="n"/>
      <c r="E4857" s="21" t="n"/>
      <c r="F4857" s="21" t="n"/>
      <c r="G4857" s="21" t="n"/>
      <c r="H4857" s="21" t="n"/>
      <c r="I4857" s="21" t="n"/>
      <c r="J4857" s="21" t="n"/>
      <c r="K4857" s="21" t="n"/>
      <c r="L4857" s="21" t="n"/>
      <c r="M4857" s="21" t="n"/>
      <c r="N4857" s="21" t="n"/>
    </row>
    <row r="4858" ht="14.25" customHeight="1" s="474">
      <c r="A4858" s="603" t="n"/>
      <c r="B4858" s="21" t="n"/>
      <c r="C4858" s="21" t="n"/>
      <c r="D4858" s="21" t="n"/>
      <c r="E4858" s="21" t="n"/>
      <c r="F4858" s="21" t="n"/>
      <c r="G4858" s="21" t="n"/>
      <c r="H4858" s="21" t="n"/>
      <c r="I4858" s="21" t="n"/>
      <c r="J4858" s="21" t="n"/>
      <c r="K4858" s="21" t="n"/>
      <c r="L4858" s="21" t="n"/>
      <c r="M4858" s="21" t="n"/>
      <c r="N4858" s="21" t="n"/>
    </row>
    <row r="4859" ht="14.25" customHeight="1" s="474">
      <c r="A4859" s="603" t="n"/>
      <c r="B4859" s="21" t="n"/>
      <c r="C4859" s="21" t="n"/>
      <c r="D4859" s="21" t="n"/>
      <c r="E4859" s="21" t="n"/>
      <c r="F4859" s="21" t="n"/>
      <c r="G4859" s="21" t="n"/>
      <c r="H4859" s="21" t="n"/>
      <c r="I4859" s="21" t="n"/>
      <c r="J4859" s="21" t="n"/>
      <c r="K4859" s="21" t="n"/>
      <c r="L4859" s="21" t="n"/>
      <c r="M4859" s="21" t="n"/>
      <c r="N4859" s="21" t="n"/>
    </row>
    <row r="4860" ht="14.25" customHeight="1" s="474">
      <c r="A4860" s="603" t="n"/>
      <c r="B4860" s="21" t="n"/>
      <c r="C4860" s="21" t="n"/>
      <c r="D4860" s="21" t="n"/>
      <c r="E4860" s="21" t="n"/>
      <c r="F4860" s="21" t="n"/>
      <c r="G4860" s="21" t="n"/>
      <c r="H4860" s="21" t="n"/>
      <c r="I4860" s="21" t="n"/>
      <c r="J4860" s="21" t="n"/>
      <c r="K4860" s="21" t="n"/>
      <c r="L4860" s="21" t="n"/>
      <c r="M4860" s="21" t="n"/>
      <c r="N4860" s="21" t="n"/>
    </row>
    <row r="4861" ht="14.25" customHeight="1" s="474">
      <c r="A4861" s="603" t="n"/>
      <c r="B4861" s="21" t="n"/>
      <c r="C4861" s="21" t="n"/>
      <c r="D4861" s="21" t="n"/>
      <c r="E4861" s="21" t="n"/>
      <c r="F4861" s="21" t="n"/>
      <c r="G4861" s="21" t="n"/>
      <c r="H4861" s="21" t="n"/>
      <c r="I4861" s="21" t="n"/>
      <c r="J4861" s="21" t="n"/>
      <c r="K4861" s="21" t="n"/>
      <c r="L4861" s="21" t="n"/>
      <c r="M4861" s="21" t="n"/>
      <c r="N4861" s="21" t="n"/>
    </row>
    <row r="4862" ht="14.25" customHeight="1" s="474">
      <c r="A4862" s="603" t="n"/>
      <c r="B4862" s="21" t="n"/>
      <c r="C4862" s="21" t="n"/>
      <c r="D4862" s="21" t="n"/>
      <c r="E4862" s="21" t="n"/>
      <c r="F4862" s="21" t="n"/>
      <c r="G4862" s="21" t="n"/>
      <c r="H4862" s="21" t="n"/>
      <c r="I4862" s="21" t="n"/>
      <c r="J4862" s="21" t="n"/>
      <c r="K4862" s="21" t="n"/>
      <c r="L4862" s="21" t="n"/>
      <c r="M4862" s="21" t="n"/>
      <c r="N4862" s="21" t="n"/>
    </row>
    <row r="4863" ht="14.25" customHeight="1" s="474">
      <c r="A4863" s="603" t="n"/>
      <c r="B4863" s="21" t="n"/>
      <c r="C4863" s="21" t="n"/>
      <c r="D4863" s="21" t="n"/>
      <c r="E4863" s="21" t="n"/>
      <c r="F4863" s="21" t="n"/>
      <c r="G4863" s="21" t="n"/>
      <c r="H4863" s="21" t="n"/>
      <c r="I4863" s="21" t="n"/>
      <c r="J4863" s="21" t="n"/>
      <c r="K4863" s="21" t="n"/>
      <c r="L4863" s="21" t="n"/>
      <c r="M4863" s="21" t="n"/>
      <c r="N4863" s="21" t="n"/>
    </row>
    <row r="4864" ht="14.25" customHeight="1" s="474">
      <c r="A4864" s="603" t="n"/>
      <c r="B4864" s="21" t="n"/>
      <c r="C4864" s="21" t="n"/>
      <c r="D4864" s="21" t="n"/>
      <c r="E4864" s="21" t="n"/>
      <c r="F4864" s="21" t="n"/>
      <c r="G4864" s="21" t="n"/>
      <c r="H4864" s="21" t="n"/>
      <c r="I4864" s="21" t="n"/>
      <c r="J4864" s="21" t="n"/>
      <c r="K4864" s="21" t="n"/>
      <c r="L4864" s="21" t="n"/>
      <c r="M4864" s="21" t="n"/>
      <c r="N4864" s="21" t="n"/>
    </row>
    <row r="4865" ht="14.25" customHeight="1" s="474">
      <c r="A4865" s="603" t="n"/>
      <c r="B4865" s="21" t="n"/>
      <c r="C4865" s="21" t="n"/>
      <c r="D4865" s="21" t="n"/>
      <c r="E4865" s="21" t="n"/>
      <c r="F4865" s="21" t="n"/>
      <c r="G4865" s="21" t="n"/>
      <c r="H4865" s="21" t="n"/>
      <c r="I4865" s="21" t="n"/>
      <c r="J4865" s="21" t="n"/>
      <c r="K4865" s="21" t="n"/>
      <c r="L4865" s="21" t="n"/>
      <c r="M4865" s="21" t="n"/>
      <c r="N4865" s="21" t="n"/>
    </row>
    <row r="4866" ht="14.25" customHeight="1" s="474">
      <c r="A4866" s="603" t="n"/>
      <c r="B4866" s="21" t="n"/>
      <c r="C4866" s="21" t="n"/>
      <c r="D4866" s="21" t="n"/>
      <c r="E4866" s="21" t="n"/>
      <c r="F4866" s="21" t="n"/>
      <c r="G4866" s="21" t="n"/>
      <c r="H4866" s="21" t="n"/>
      <c r="I4866" s="21" t="n"/>
      <c r="J4866" s="21" t="n"/>
      <c r="K4866" s="21" t="n"/>
      <c r="L4866" s="21" t="n"/>
      <c r="M4866" s="21" t="n"/>
      <c r="N4866" s="21" t="n"/>
    </row>
    <row r="4867" ht="14.25" customHeight="1" s="474">
      <c r="A4867" s="603" t="n"/>
      <c r="B4867" s="21" t="n"/>
      <c r="C4867" s="21" t="n"/>
      <c r="D4867" s="21" t="n"/>
      <c r="E4867" s="21" t="n"/>
      <c r="F4867" s="21" t="n"/>
      <c r="G4867" s="21" t="n"/>
      <c r="H4867" s="21" t="n"/>
      <c r="I4867" s="21" t="n"/>
      <c r="J4867" s="21" t="n"/>
      <c r="K4867" s="21" t="n"/>
      <c r="L4867" s="21" t="n"/>
      <c r="M4867" s="21" t="n"/>
      <c r="N4867" s="21" t="n"/>
    </row>
    <row r="4868" ht="14.25" customHeight="1" s="474">
      <c r="A4868" s="603" t="n"/>
      <c r="B4868" s="21" t="n"/>
      <c r="C4868" s="21" t="n"/>
      <c r="D4868" s="21" t="n"/>
      <c r="E4868" s="21" t="n"/>
      <c r="F4868" s="21" t="n"/>
      <c r="G4868" s="21" t="n"/>
      <c r="H4868" s="21" t="n"/>
      <c r="I4868" s="21" t="n"/>
      <c r="J4868" s="21" t="n"/>
      <c r="K4868" s="21" t="n"/>
      <c r="L4868" s="21" t="n"/>
      <c r="M4868" s="21" t="n"/>
      <c r="N4868" s="21" t="n"/>
    </row>
    <row r="4869" ht="14.25" customHeight="1" s="474">
      <c r="A4869" s="603" t="n"/>
      <c r="B4869" s="21" t="n"/>
      <c r="C4869" s="21" t="n"/>
      <c r="D4869" s="21" t="n"/>
      <c r="E4869" s="21" t="n"/>
      <c r="F4869" s="21" t="n"/>
      <c r="G4869" s="21" t="n"/>
      <c r="H4869" s="21" t="n"/>
      <c r="I4869" s="21" t="n"/>
      <c r="J4869" s="21" t="n"/>
      <c r="K4869" s="21" t="n"/>
      <c r="L4869" s="21" t="n"/>
      <c r="M4869" s="21" t="n"/>
      <c r="N4869" s="21" t="n"/>
    </row>
    <row r="4870" ht="14.25" customHeight="1" s="474">
      <c r="A4870" s="603" t="n"/>
      <c r="B4870" s="21" t="n"/>
      <c r="C4870" s="21" t="n"/>
      <c r="D4870" s="21" t="n"/>
      <c r="E4870" s="21" t="n"/>
      <c r="F4870" s="21" t="n"/>
      <c r="G4870" s="21" t="n"/>
      <c r="H4870" s="21" t="n"/>
      <c r="I4870" s="21" t="n"/>
      <c r="J4870" s="21" t="n"/>
      <c r="K4870" s="21" t="n"/>
      <c r="L4870" s="21" t="n"/>
      <c r="M4870" s="21" t="n"/>
      <c r="N4870" s="21" t="n"/>
    </row>
    <row r="4871" ht="14.25" customHeight="1" s="474">
      <c r="A4871" s="603" t="n"/>
      <c r="B4871" s="21" t="n"/>
      <c r="C4871" s="21" t="n"/>
      <c r="D4871" s="21" t="n"/>
      <c r="E4871" s="21" t="n"/>
      <c r="F4871" s="21" t="n"/>
      <c r="G4871" s="21" t="n"/>
      <c r="H4871" s="21" t="n"/>
      <c r="I4871" s="21" t="n"/>
      <c r="J4871" s="21" t="n"/>
      <c r="K4871" s="21" t="n"/>
      <c r="L4871" s="21" t="n"/>
      <c r="M4871" s="21" t="n"/>
      <c r="N4871" s="21" t="n"/>
    </row>
    <row r="4872" ht="14.25" customHeight="1" s="474">
      <c r="A4872" s="603" t="n"/>
      <c r="B4872" s="21" t="n"/>
      <c r="C4872" s="21" t="n"/>
      <c r="D4872" s="21" t="n"/>
      <c r="E4872" s="21" t="n"/>
      <c r="F4872" s="21" t="n"/>
      <c r="G4872" s="21" t="n"/>
      <c r="H4872" s="21" t="n"/>
      <c r="I4872" s="21" t="n"/>
      <c r="J4872" s="21" t="n"/>
      <c r="K4872" s="21" t="n"/>
      <c r="L4872" s="21" t="n"/>
      <c r="M4872" s="21" t="n"/>
      <c r="N4872" s="21" t="n"/>
    </row>
    <row r="4873" ht="14.25" customHeight="1" s="474">
      <c r="A4873" s="603" t="n"/>
      <c r="B4873" s="21" t="n"/>
      <c r="C4873" s="21" t="n"/>
      <c r="D4873" s="21" t="n"/>
      <c r="E4873" s="21" t="n"/>
      <c r="F4873" s="21" t="n"/>
      <c r="G4873" s="21" t="n"/>
      <c r="H4873" s="21" t="n"/>
      <c r="I4873" s="21" t="n"/>
      <c r="J4873" s="21" t="n"/>
      <c r="K4873" s="21" t="n"/>
      <c r="L4873" s="21" t="n"/>
      <c r="M4873" s="21" t="n"/>
      <c r="N4873" s="21" t="n"/>
    </row>
    <row r="4874" ht="14.25" customHeight="1" s="474">
      <c r="A4874" s="603" t="n"/>
      <c r="B4874" s="21" t="n"/>
      <c r="C4874" s="21" t="n"/>
      <c r="D4874" s="21" t="n"/>
      <c r="E4874" s="21" t="n"/>
      <c r="F4874" s="21" t="n"/>
      <c r="G4874" s="21" t="n"/>
      <c r="H4874" s="21" t="n"/>
      <c r="I4874" s="21" t="n"/>
      <c r="J4874" s="21" t="n"/>
      <c r="K4874" s="21" t="n"/>
      <c r="L4874" s="21" t="n"/>
      <c r="M4874" s="21" t="n"/>
      <c r="N4874" s="21" t="n"/>
    </row>
    <row r="4875" ht="14.25" customHeight="1" s="474">
      <c r="A4875" s="603" t="n"/>
      <c r="B4875" s="21" t="n"/>
      <c r="C4875" s="21" t="n"/>
      <c r="D4875" s="21" t="n"/>
      <c r="E4875" s="21" t="n"/>
      <c r="F4875" s="21" t="n"/>
      <c r="G4875" s="21" t="n"/>
      <c r="H4875" s="21" t="n"/>
      <c r="I4875" s="21" t="n"/>
      <c r="J4875" s="21" t="n"/>
      <c r="K4875" s="21" t="n"/>
      <c r="L4875" s="21" t="n"/>
      <c r="M4875" s="21" t="n"/>
      <c r="N4875" s="21" t="n"/>
    </row>
    <row r="4876" ht="14.25" customHeight="1" s="474">
      <c r="A4876" s="603" t="n"/>
      <c r="B4876" s="21" t="n"/>
      <c r="C4876" s="21" t="n"/>
      <c r="D4876" s="21" t="n"/>
      <c r="E4876" s="21" t="n"/>
      <c r="F4876" s="21" t="n"/>
      <c r="G4876" s="21" t="n"/>
      <c r="H4876" s="21" t="n"/>
      <c r="I4876" s="21" t="n"/>
      <c r="J4876" s="21" t="n"/>
      <c r="K4876" s="21" t="n"/>
      <c r="L4876" s="21" t="n"/>
      <c r="M4876" s="21" t="n"/>
      <c r="N4876" s="21" t="n"/>
    </row>
    <row r="4877" ht="14.25" customHeight="1" s="474">
      <c r="A4877" s="603" t="n"/>
      <c r="B4877" s="21" t="n"/>
      <c r="C4877" s="21" t="n"/>
      <c r="D4877" s="21" t="n"/>
      <c r="E4877" s="21" t="n"/>
      <c r="F4877" s="21" t="n"/>
      <c r="G4877" s="21" t="n"/>
      <c r="H4877" s="21" t="n"/>
      <c r="I4877" s="21" t="n"/>
      <c r="J4877" s="21" t="n"/>
      <c r="K4877" s="21" t="n"/>
      <c r="L4877" s="21" t="n"/>
      <c r="M4877" s="21" t="n"/>
      <c r="N4877" s="21" t="n"/>
    </row>
    <row r="4878" ht="14.25" customHeight="1" s="474">
      <c r="A4878" s="603" t="n"/>
      <c r="B4878" s="21" t="n"/>
      <c r="C4878" s="21" t="n"/>
      <c r="D4878" s="21" t="n"/>
      <c r="E4878" s="21" t="n"/>
      <c r="F4878" s="21" t="n"/>
      <c r="G4878" s="21" t="n"/>
      <c r="H4878" s="21" t="n"/>
      <c r="I4878" s="21" t="n"/>
      <c r="J4878" s="21" t="n"/>
      <c r="K4878" s="21" t="n"/>
      <c r="L4878" s="21" t="n"/>
      <c r="M4878" s="21" t="n"/>
      <c r="N4878" s="21" t="n"/>
    </row>
    <row r="4879" ht="14.25" customHeight="1" s="474">
      <c r="A4879" s="603" t="n"/>
      <c r="B4879" s="21" t="n"/>
      <c r="C4879" s="21" t="n"/>
      <c r="D4879" s="21" t="n"/>
      <c r="E4879" s="21" t="n"/>
      <c r="F4879" s="21" t="n"/>
      <c r="G4879" s="21" t="n"/>
      <c r="H4879" s="21" t="n"/>
      <c r="I4879" s="21" t="n"/>
      <c r="J4879" s="21" t="n"/>
      <c r="K4879" s="21" t="n"/>
      <c r="L4879" s="21" t="n"/>
      <c r="M4879" s="21" t="n"/>
      <c r="N4879" s="21" t="n"/>
    </row>
    <row r="4880" ht="14.25" customHeight="1" s="474">
      <c r="A4880" s="603" t="n"/>
      <c r="B4880" s="21" t="n"/>
      <c r="C4880" s="21" t="n"/>
      <c r="D4880" s="21" t="n"/>
      <c r="E4880" s="21" t="n"/>
      <c r="F4880" s="21" t="n"/>
      <c r="G4880" s="21" t="n"/>
      <c r="H4880" s="21" t="n"/>
      <c r="I4880" s="21" t="n"/>
      <c r="J4880" s="21" t="n"/>
      <c r="K4880" s="21" t="n"/>
      <c r="L4880" s="21" t="n"/>
      <c r="M4880" s="21" t="n"/>
      <c r="N4880" s="21" t="n"/>
    </row>
    <row r="4881" ht="14.25" customHeight="1" s="474">
      <c r="A4881" s="603" t="n"/>
      <c r="B4881" s="21" t="n"/>
      <c r="C4881" s="21" t="n"/>
      <c r="D4881" s="21" t="n"/>
      <c r="E4881" s="21" t="n"/>
      <c r="F4881" s="21" t="n"/>
      <c r="G4881" s="21" t="n"/>
      <c r="H4881" s="21" t="n"/>
      <c r="I4881" s="21" t="n"/>
      <c r="J4881" s="21" t="n"/>
      <c r="K4881" s="21" t="n"/>
      <c r="L4881" s="21" t="n"/>
      <c r="M4881" s="21" t="n"/>
      <c r="N4881" s="21" t="n"/>
    </row>
    <row r="4882" ht="14.25" customHeight="1" s="474">
      <c r="A4882" s="603" t="n"/>
      <c r="B4882" s="21" t="n"/>
      <c r="C4882" s="21" t="n"/>
      <c r="D4882" s="21" t="n"/>
      <c r="E4882" s="21" t="n"/>
      <c r="F4882" s="21" t="n"/>
      <c r="G4882" s="21" t="n"/>
      <c r="H4882" s="21" t="n"/>
      <c r="I4882" s="21" t="n"/>
      <c r="J4882" s="21" t="n"/>
      <c r="K4882" s="21" t="n"/>
      <c r="L4882" s="21" t="n"/>
      <c r="M4882" s="21" t="n"/>
      <c r="N4882" s="21" t="n"/>
    </row>
    <row r="4883" ht="14.25" customHeight="1" s="474">
      <c r="A4883" s="603" t="n"/>
      <c r="B4883" s="21" t="n"/>
      <c r="C4883" s="21" t="n"/>
      <c r="D4883" s="21" t="n"/>
      <c r="E4883" s="21" t="n"/>
      <c r="F4883" s="21" t="n"/>
      <c r="G4883" s="21" t="n"/>
      <c r="H4883" s="21" t="n"/>
      <c r="I4883" s="21" t="n"/>
      <c r="J4883" s="21" t="n"/>
      <c r="K4883" s="21" t="n"/>
      <c r="L4883" s="21" t="n"/>
      <c r="M4883" s="21" t="n"/>
      <c r="N4883" s="21" t="n"/>
    </row>
    <row r="4884" ht="14.25" customHeight="1" s="474">
      <c r="A4884" s="603" t="n"/>
      <c r="B4884" s="21" t="n"/>
      <c r="C4884" s="21" t="n"/>
      <c r="D4884" s="21" t="n"/>
      <c r="E4884" s="21" t="n"/>
      <c r="F4884" s="21" t="n"/>
      <c r="G4884" s="21" t="n"/>
      <c r="H4884" s="21" t="n"/>
      <c r="I4884" s="21" t="n"/>
      <c r="J4884" s="21" t="n"/>
      <c r="K4884" s="21" t="n"/>
      <c r="L4884" s="21" t="n"/>
      <c r="M4884" s="21" t="n"/>
      <c r="N4884" s="21" t="n"/>
    </row>
    <row r="4885" ht="14.25" customHeight="1" s="474">
      <c r="A4885" s="603" t="n"/>
      <c r="B4885" s="21" t="n"/>
      <c r="C4885" s="21" t="n"/>
      <c r="D4885" s="21" t="n"/>
      <c r="E4885" s="21" t="n"/>
      <c r="F4885" s="21" t="n"/>
      <c r="G4885" s="21" t="n"/>
      <c r="H4885" s="21" t="n"/>
      <c r="I4885" s="21" t="n"/>
      <c r="J4885" s="21" t="n"/>
      <c r="K4885" s="21" t="n"/>
      <c r="L4885" s="21" t="n"/>
      <c r="M4885" s="21" t="n"/>
      <c r="N4885" s="21" t="n"/>
    </row>
    <row r="4886" ht="14.25" customHeight="1" s="474">
      <c r="A4886" s="603" t="n"/>
      <c r="B4886" s="21" t="n"/>
      <c r="C4886" s="21" t="n"/>
      <c r="D4886" s="21" t="n"/>
      <c r="E4886" s="21" t="n"/>
      <c r="F4886" s="21" t="n"/>
      <c r="G4886" s="21" t="n"/>
      <c r="H4886" s="21" t="n"/>
      <c r="I4886" s="21" t="n"/>
      <c r="J4886" s="21" t="n"/>
      <c r="K4886" s="21" t="n"/>
      <c r="L4886" s="21" t="n"/>
      <c r="M4886" s="21" t="n"/>
      <c r="N4886" s="21" t="n"/>
    </row>
    <row r="4887" ht="14.25" customHeight="1" s="474">
      <c r="A4887" s="603" t="n"/>
      <c r="B4887" s="21" t="n"/>
      <c r="C4887" s="21" t="n"/>
      <c r="D4887" s="21" t="n"/>
      <c r="E4887" s="21" t="n"/>
      <c r="F4887" s="21" t="n"/>
      <c r="G4887" s="21" t="n"/>
      <c r="H4887" s="21" t="n"/>
      <c r="I4887" s="21" t="n"/>
      <c r="J4887" s="21" t="n"/>
      <c r="K4887" s="21" t="n"/>
      <c r="L4887" s="21" t="n"/>
      <c r="M4887" s="21" t="n"/>
      <c r="N4887" s="21" t="n"/>
    </row>
    <row r="4888" ht="14.25" customHeight="1" s="474">
      <c r="A4888" s="603" t="n"/>
      <c r="B4888" s="21" t="n"/>
      <c r="C4888" s="21" t="n"/>
      <c r="D4888" s="21" t="n"/>
      <c r="E4888" s="21" t="n"/>
      <c r="F4888" s="21" t="n"/>
      <c r="G4888" s="21" t="n"/>
      <c r="H4888" s="21" t="n"/>
      <c r="I4888" s="21" t="n"/>
      <c r="J4888" s="21" t="n"/>
      <c r="K4888" s="21" t="n"/>
      <c r="L4888" s="21" t="n"/>
      <c r="M4888" s="21" t="n"/>
      <c r="N4888" s="21" t="n"/>
    </row>
    <row r="4889" ht="14.25" customHeight="1" s="474">
      <c r="A4889" s="603" t="n"/>
      <c r="B4889" s="21" t="n"/>
      <c r="C4889" s="21" t="n"/>
      <c r="D4889" s="21" t="n"/>
      <c r="E4889" s="21" t="n"/>
      <c r="F4889" s="21" t="n"/>
      <c r="G4889" s="21" t="n"/>
      <c r="H4889" s="21" t="n"/>
      <c r="I4889" s="21" t="n"/>
      <c r="J4889" s="21" t="n"/>
      <c r="K4889" s="21" t="n"/>
      <c r="L4889" s="21" t="n"/>
      <c r="M4889" s="21" t="n"/>
      <c r="N4889" s="21" t="n"/>
    </row>
    <row r="4890" ht="14.25" customHeight="1" s="474">
      <c r="A4890" s="603" t="n"/>
      <c r="B4890" s="21" t="n"/>
      <c r="C4890" s="21" t="n"/>
      <c r="D4890" s="21" t="n"/>
      <c r="E4890" s="21" t="n"/>
      <c r="F4890" s="21" t="n"/>
      <c r="G4890" s="21" t="n"/>
      <c r="H4890" s="21" t="n"/>
      <c r="I4890" s="21" t="n"/>
      <c r="J4890" s="21" t="n"/>
      <c r="K4890" s="21" t="n"/>
      <c r="L4890" s="21" t="n"/>
      <c r="M4890" s="21" t="n"/>
      <c r="N4890" s="21" t="n"/>
    </row>
    <row r="4891" ht="14.25" customHeight="1" s="474">
      <c r="A4891" s="603" t="n"/>
      <c r="B4891" s="21" t="n"/>
      <c r="C4891" s="21" t="n"/>
      <c r="D4891" s="21" t="n"/>
      <c r="E4891" s="21" t="n"/>
      <c r="F4891" s="21" t="n"/>
      <c r="G4891" s="21" t="n"/>
      <c r="H4891" s="21" t="n"/>
      <c r="I4891" s="21" t="n"/>
      <c r="J4891" s="21" t="n"/>
      <c r="K4891" s="21" t="n"/>
      <c r="L4891" s="21" t="n"/>
      <c r="M4891" s="21" t="n"/>
      <c r="N4891" s="21" t="n"/>
    </row>
    <row r="4892" ht="14.25" customHeight="1" s="474">
      <c r="A4892" s="603" t="n"/>
      <c r="B4892" s="21" t="n"/>
      <c r="C4892" s="21" t="n"/>
      <c r="D4892" s="21" t="n"/>
      <c r="E4892" s="21" t="n"/>
      <c r="F4892" s="21" t="n"/>
      <c r="G4892" s="21" t="n"/>
      <c r="H4892" s="21" t="n"/>
      <c r="I4892" s="21" t="n"/>
      <c r="J4892" s="21" t="n"/>
      <c r="K4892" s="21" t="n"/>
      <c r="L4892" s="21" t="n"/>
      <c r="M4892" s="21" t="n"/>
      <c r="N4892" s="21" t="n"/>
    </row>
    <row r="4893" ht="14.25" customHeight="1" s="474">
      <c r="A4893" s="603" t="n"/>
      <c r="B4893" s="21" t="n"/>
      <c r="C4893" s="21" t="n"/>
      <c r="D4893" s="21" t="n"/>
      <c r="E4893" s="21" t="n"/>
      <c r="F4893" s="21" t="n"/>
      <c r="G4893" s="21" t="n"/>
      <c r="H4893" s="21" t="n"/>
      <c r="I4893" s="21" t="n"/>
      <c r="J4893" s="21" t="n"/>
      <c r="K4893" s="21" t="n"/>
      <c r="L4893" s="21" t="n"/>
      <c r="M4893" s="21" t="n"/>
      <c r="N4893" s="21" t="n"/>
    </row>
    <row r="4894" ht="14.25" customHeight="1" s="474">
      <c r="A4894" s="603" t="n"/>
      <c r="B4894" s="21" t="n"/>
      <c r="C4894" s="21" t="n"/>
      <c r="D4894" s="21" t="n"/>
      <c r="E4894" s="21" t="n"/>
      <c r="F4894" s="21" t="n"/>
      <c r="G4894" s="21" t="n"/>
      <c r="H4894" s="21" t="n"/>
      <c r="I4894" s="21" t="n"/>
      <c r="J4894" s="21" t="n"/>
      <c r="K4894" s="21" t="n"/>
      <c r="L4894" s="21" t="n"/>
      <c r="M4894" s="21" t="n"/>
      <c r="N4894" s="21" t="n"/>
    </row>
    <row r="4895" ht="14.25" customHeight="1" s="474">
      <c r="A4895" s="603" t="n"/>
      <c r="B4895" s="21" t="n"/>
      <c r="C4895" s="21" t="n"/>
      <c r="D4895" s="21" t="n"/>
      <c r="E4895" s="21" t="n"/>
      <c r="F4895" s="21" t="n"/>
      <c r="G4895" s="21" t="n"/>
      <c r="H4895" s="21" t="n"/>
      <c r="I4895" s="21" t="n"/>
      <c r="J4895" s="21" t="n"/>
      <c r="K4895" s="21" t="n"/>
      <c r="L4895" s="21" t="n"/>
      <c r="M4895" s="21" t="n"/>
      <c r="N4895" s="21" t="n"/>
    </row>
    <row r="4896" ht="14.25" customHeight="1" s="474">
      <c r="A4896" s="603" t="n"/>
      <c r="B4896" s="21" t="n"/>
      <c r="C4896" s="21" t="n"/>
      <c r="D4896" s="21" t="n"/>
      <c r="E4896" s="21" t="n"/>
      <c r="F4896" s="21" t="n"/>
      <c r="G4896" s="21" t="n"/>
      <c r="H4896" s="21" t="n"/>
      <c r="I4896" s="21" t="n"/>
      <c r="J4896" s="21" t="n"/>
      <c r="K4896" s="21" t="n"/>
      <c r="L4896" s="21" t="n"/>
      <c r="M4896" s="21" t="n"/>
      <c r="N4896" s="21" t="n"/>
    </row>
    <row r="4897" ht="14.25" customHeight="1" s="474">
      <c r="A4897" s="603" t="n"/>
      <c r="B4897" s="21" t="n"/>
      <c r="C4897" s="21" t="n"/>
      <c r="D4897" s="21" t="n"/>
      <c r="E4897" s="21" t="n"/>
      <c r="F4897" s="21" t="n"/>
      <c r="G4897" s="21" t="n"/>
      <c r="H4897" s="21" t="n"/>
      <c r="I4897" s="21" t="n"/>
      <c r="J4897" s="21" t="n"/>
      <c r="K4897" s="21" t="n"/>
      <c r="L4897" s="21" t="n"/>
      <c r="M4897" s="21" t="n"/>
      <c r="N4897" s="21" t="n"/>
    </row>
    <row r="4898" ht="14.25" customHeight="1" s="474">
      <c r="A4898" s="603" t="n"/>
      <c r="B4898" s="21" t="n"/>
      <c r="C4898" s="21" t="n"/>
      <c r="D4898" s="21" t="n"/>
      <c r="E4898" s="21" t="n"/>
      <c r="F4898" s="21" t="n"/>
      <c r="G4898" s="21" t="n"/>
      <c r="H4898" s="21" t="n"/>
      <c r="I4898" s="21" t="n"/>
      <c r="J4898" s="21" t="n"/>
      <c r="K4898" s="21" t="n"/>
      <c r="L4898" s="21" t="n"/>
      <c r="M4898" s="21" t="n"/>
      <c r="N4898" s="21" t="n"/>
    </row>
    <row r="4899" ht="14.25" customHeight="1" s="474">
      <c r="A4899" s="603" t="n"/>
      <c r="B4899" s="21" t="n"/>
      <c r="C4899" s="21" t="n"/>
      <c r="D4899" s="21" t="n"/>
      <c r="E4899" s="21" t="n"/>
      <c r="F4899" s="21" t="n"/>
      <c r="G4899" s="21" t="n"/>
      <c r="H4899" s="21" t="n"/>
      <c r="I4899" s="21" t="n"/>
      <c r="J4899" s="21" t="n"/>
      <c r="K4899" s="21" t="n"/>
      <c r="L4899" s="21" t="n"/>
      <c r="M4899" s="21" t="n"/>
      <c r="N4899" s="21" t="n"/>
    </row>
    <row r="4900" ht="14.25" customHeight="1" s="474">
      <c r="A4900" s="603" t="n"/>
      <c r="B4900" s="21" t="n"/>
      <c r="C4900" s="21" t="n"/>
      <c r="D4900" s="21" t="n"/>
      <c r="E4900" s="21" t="n"/>
      <c r="F4900" s="21" t="n"/>
      <c r="G4900" s="21" t="n"/>
      <c r="H4900" s="21" t="n"/>
      <c r="I4900" s="21" t="n"/>
      <c r="J4900" s="21" t="n"/>
      <c r="K4900" s="21" t="n"/>
      <c r="L4900" s="21" t="n"/>
      <c r="M4900" s="21" t="n"/>
      <c r="N4900" s="21" t="n"/>
    </row>
    <row r="4901" ht="14.25" customHeight="1" s="474">
      <c r="A4901" s="603" t="n"/>
      <c r="B4901" s="21" t="n"/>
      <c r="C4901" s="21" t="n"/>
      <c r="D4901" s="21" t="n"/>
      <c r="E4901" s="21" t="n"/>
      <c r="F4901" s="21" t="n"/>
      <c r="G4901" s="21" t="n"/>
      <c r="H4901" s="21" t="n"/>
      <c r="I4901" s="21" t="n"/>
      <c r="J4901" s="21" t="n"/>
      <c r="K4901" s="21" t="n"/>
      <c r="L4901" s="21" t="n"/>
      <c r="M4901" s="21" t="n"/>
      <c r="N4901" s="21" t="n"/>
    </row>
    <row r="4902" ht="14.25" customHeight="1" s="474">
      <c r="A4902" s="603" t="n"/>
      <c r="B4902" s="21" t="n"/>
      <c r="C4902" s="21" t="n"/>
      <c r="D4902" s="21" t="n"/>
      <c r="E4902" s="21" t="n"/>
      <c r="F4902" s="21" t="n"/>
      <c r="G4902" s="21" t="n"/>
      <c r="H4902" s="21" t="n"/>
      <c r="I4902" s="21" t="n"/>
      <c r="J4902" s="21" t="n"/>
      <c r="K4902" s="21" t="n"/>
      <c r="L4902" s="21" t="n"/>
      <c r="M4902" s="21" t="n"/>
      <c r="N4902" s="21" t="n"/>
    </row>
    <row r="4903" ht="14.25" customHeight="1" s="474">
      <c r="A4903" s="603" t="n"/>
      <c r="B4903" s="21" t="n"/>
      <c r="C4903" s="21" t="n"/>
      <c r="D4903" s="21" t="n"/>
      <c r="E4903" s="21" t="n"/>
      <c r="F4903" s="21" t="n"/>
      <c r="G4903" s="21" t="n"/>
      <c r="H4903" s="21" t="n"/>
      <c r="I4903" s="21" t="n"/>
      <c r="J4903" s="21" t="n"/>
      <c r="K4903" s="21" t="n"/>
      <c r="L4903" s="21" t="n"/>
      <c r="M4903" s="21" t="n"/>
      <c r="N4903" s="21" t="n"/>
    </row>
    <row r="4904" ht="14.25" customHeight="1" s="474">
      <c r="A4904" s="603" t="n"/>
      <c r="B4904" s="21" t="n"/>
      <c r="C4904" s="21" t="n"/>
      <c r="D4904" s="21" t="n"/>
      <c r="E4904" s="21" t="n"/>
      <c r="F4904" s="21" t="n"/>
      <c r="G4904" s="21" t="n"/>
      <c r="H4904" s="21" t="n"/>
      <c r="I4904" s="21" t="n"/>
      <c r="J4904" s="21" t="n"/>
      <c r="K4904" s="21" t="n"/>
      <c r="L4904" s="21" t="n"/>
      <c r="M4904" s="21" t="n"/>
      <c r="N4904" s="21" t="n"/>
    </row>
    <row r="4905" ht="14.25" customHeight="1" s="474">
      <c r="A4905" s="603" t="n"/>
      <c r="B4905" s="21" t="n"/>
      <c r="C4905" s="21" t="n"/>
      <c r="D4905" s="21" t="n"/>
      <c r="E4905" s="21" t="n"/>
      <c r="F4905" s="21" t="n"/>
      <c r="G4905" s="21" t="n"/>
      <c r="H4905" s="21" t="n"/>
      <c r="I4905" s="21" t="n"/>
      <c r="J4905" s="21" t="n"/>
      <c r="K4905" s="21" t="n"/>
      <c r="L4905" s="21" t="n"/>
      <c r="M4905" s="21" t="n"/>
      <c r="N4905" s="21" t="n"/>
    </row>
    <row r="4906" ht="14.25" customHeight="1" s="474">
      <c r="A4906" s="603" t="n"/>
      <c r="B4906" s="21" t="n"/>
      <c r="C4906" s="21" t="n"/>
      <c r="D4906" s="21" t="n"/>
      <c r="E4906" s="21" t="n"/>
      <c r="F4906" s="21" t="n"/>
      <c r="G4906" s="21" t="n"/>
      <c r="H4906" s="21" t="n"/>
      <c r="I4906" s="21" t="n"/>
      <c r="J4906" s="21" t="n"/>
      <c r="K4906" s="21" t="n"/>
      <c r="L4906" s="21" t="n"/>
      <c r="M4906" s="21" t="n"/>
      <c r="N4906" s="21" t="n"/>
    </row>
    <row r="4907" ht="14.25" customHeight="1" s="474">
      <c r="A4907" s="603" t="n"/>
      <c r="B4907" s="21" t="n"/>
      <c r="C4907" s="21" t="n"/>
      <c r="D4907" s="21" t="n"/>
      <c r="E4907" s="21" t="n"/>
      <c r="F4907" s="21" t="n"/>
      <c r="G4907" s="21" t="n"/>
      <c r="H4907" s="21" t="n"/>
      <c r="I4907" s="21" t="n"/>
      <c r="J4907" s="21" t="n"/>
      <c r="K4907" s="21" t="n"/>
      <c r="L4907" s="21" t="n"/>
      <c r="M4907" s="21" t="n"/>
      <c r="N4907" s="21" t="n"/>
    </row>
    <row r="4908" ht="14.25" customHeight="1" s="474">
      <c r="A4908" s="603" t="n"/>
      <c r="B4908" s="21" t="n"/>
      <c r="C4908" s="21" t="n"/>
      <c r="D4908" s="21" t="n"/>
      <c r="E4908" s="21" t="n"/>
      <c r="F4908" s="21" t="n"/>
      <c r="G4908" s="21" t="n"/>
      <c r="H4908" s="21" t="n"/>
      <c r="I4908" s="21" t="n"/>
      <c r="J4908" s="21" t="n"/>
      <c r="K4908" s="21" t="n"/>
      <c r="L4908" s="21" t="n"/>
      <c r="M4908" s="21" t="n"/>
      <c r="N4908" s="21" t="n"/>
    </row>
    <row r="4909" ht="14.25" customHeight="1" s="474">
      <c r="A4909" s="603" t="n"/>
      <c r="B4909" s="21" t="n"/>
      <c r="C4909" s="21" t="n"/>
      <c r="D4909" s="21" t="n"/>
      <c r="E4909" s="21" t="n"/>
      <c r="F4909" s="21" t="n"/>
      <c r="G4909" s="21" t="n"/>
      <c r="H4909" s="21" t="n"/>
      <c r="I4909" s="21" t="n"/>
      <c r="J4909" s="21" t="n"/>
      <c r="K4909" s="21" t="n"/>
      <c r="L4909" s="21" t="n"/>
      <c r="M4909" s="21" t="n"/>
      <c r="N4909" s="21" t="n"/>
    </row>
    <row r="4910" ht="14.25" customHeight="1" s="474">
      <c r="A4910" s="603" t="n"/>
      <c r="B4910" s="21" t="n"/>
      <c r="C4910" s="21" t="n"/>
      <c r="D4910" s="21" t="n"/>
      <c r="E4910" s="21" t="n"/>
      <c r="F4910" s="21" t="n"/>
      <c r="G4910" s="21" t="n"/>
      <c r="H4910" s="21" t="n"/>
      <c r="I4910" s="21" t="n"/>
      <c r="J4910" s="21" t="n"/>
      <c r="K4910" s="21" t="n"/>
      <c r="L4910" s="21" t="n"/>
      <c r="M4910" s="21" t="n"/>
      <c r="N4910" s="21" t="n"/>
    </row>
    <row r="4911" ht="14.25" customHeight="1" s="474">
      <c r="A4911" s="603" t="n"/>
      <c r="B4911" s="21" t="n"/>
      <c r="C4911" s="21" t="n"/>
      <c r="D4911" s="21" t="n"/>
      <c r="E4911" s="21" t="n"/>
      <c r="F4911" s="21" t="n"/>
      <c r="G4911" s="21" t="n"/>
      <c r="H4911" s="21" t="n"/>
      <c r="I4911" s="21" t="n"/>
      <c r="J4911" s="21" t="n"/>
      <c r="K4911" s="21" t="n"/>
      <c r="L4911" s="21" t="n"/>
      <c r="M4911" s="21" t="n"/>
      <c r="N4911" s="21" t="n"/>
    </row>
    <row r="4912" ht="14.25" customHeight="1" s="474">
      <c r="A4912" s="603" t="n"/>
      <c r="B4912" s="21" t="n"/>
      <c r="C4912" s="21" t="n"/>
      <c r="D4912" s="21" t="n"/>
      <c r="E4912" s="21" t="n"/>
      <c r="F4912" s="21" t="n"/>
      <c r="G4912" s="21" t="n"/>
      <c r="H4912" s="21" t="n"/>
      <c r="I4912" s="21" t="n"/>
      <c r="J4912" s="21" t="n"/>
      <c r="K4912" s="21" t="n"/>
      <c r="L4912" s="21" t="n"/>
      <c r="M4912" s="21" t="n"/>
      <c r="N4912" s="21" t="n"/>
    </row>
    <row r="4913" ht="14.25" customHeight="1" s="474">
      <c r="A4913" s="603" t="n"/>
      <c r="B4913" s="21" t="n"/>
      <c r="C4913" s="21" t="n"/>
      <c r="D4913" s="21" t="n"/>
      <c r="E4913" s="21" t="n"/>
      <c r="F4913" s="21" t="n"/>
      <c r="G4913" s="21" t="n"/>
      <c r="H4913" s="21" t="n"/>
      <c r="I4913" s="21" t="n"/>
      <c r="J4913" s="21" t="n"/>
      <c r="K4913" s="21" t="n"/>
      <c r="L4913" s="21" t="n"/>
      <c r="M4913" s="21" t="n"/>
      <c r="N4913" s="21" t="n"/>
    </row>
    <row r="4914" ht="14.25" customHeight="1" s="474">
      <c r="A4914" s="603" t="n"/>
      <c r="B4914" s="21" t="n"/>
      <c r="C4914" s="21" t="n"/>
      <c r="D4914" s="21" t="n"/>
      <c r="E4914" s="21" t="n"/>
      <c r="F4914" s="21" t="n"/>
      <c r="G4914" s="21" t="n"/>
      <c r="H4914" s="21" t="n"/>
      <c r="I4914" s="21" t="n"/>
      <c r="J4914" s="21" t="n"/>
      <c r="K4914" s="21" t="n"/>
      <c r="L4914" s="21" t="n"/>
      <c r="M4914" s="21" t="n"/>
      <c r="N4914" s="21" t="n"/>
    </row>
    <row r="4915" ht="14.25" customHeight="1" s="474">
      <c r="A4915" s="603" t="n"/>
      <c r="B4915" s="21" t="n"/>
      <c r="C4915" s="21" t="n"/>
      <c r="D4915" s="21" t="n"/>
      <c r="E4915" s="21" t="n"/>
      <c r="F4915" s="21" t="n"/>
      <c r="G4915" s="21" t="n"/>
      <c r="H4915" s="21" t="n"/>
      <c r="I4915" s="21" t="n"/>
      <c r="J4915" s="21" t="n"/>
      <c r="K4915" s="21" t="n"/>
      <c r="L4915" s="21" t="n"/>
      <c r="M4915" s="21" t="n"/>
      <c r="N4915" s="21" t="n"/>
    </row>
    <row r="4916" ht="14.25" customHeight="1" s="474">
      <c r="A4916" s="603" t="n"/>
      <c r="B4916" s="21" t="n"/>
      <c r="C4916" s="21" t="n"/>
      <c r="D4916" s="21" t="n"/>
      <c r="E4916" s="21" t="n"/>
      <c r="F4916" s="21" t="n"/>
      <c r="G4916" s="21" t="n"/>
      <c r="H4916" s="21" t="n"/>
      <c r="I4916" s="21" t="n"/>
      <c r="J4916" s="21" t="n"/>
      <c r="K4916" s="21" t="n"/>
      <c r="L4916" s="21" t="n"/>
      <c r="M4916" s="21" t="n"/>
      <c r="N4916" s="21" t="n"/>
    </row>
    <row r="4917" ht="14.25" customHeight="1" s="474">
      <c r="A4917" s="603" t="n"/>
      <c r="B4917" s="21" t="n"/>
      <c r="C4917" s="21" t="n"/>
      <c r="D4917" s="21" t="n"/>
      <c r="E4917" s="21" t="n"/>
      <c r="F4917" s="21" t="n"/>
      <c r="G4917" s="21" t="n"/>
      <c r="H4917" s="21" t="n"/>
      <c r="I4917" s="21" t="n"/>
      <c r="J4917" s="21" t="n"/>
      <c r="K4917" s="21" t="n"/>
      <c r="L4917" s="21" t="n"/>
      <c r="M4917" s="21" t="n"/>
      <c r="N4917" s="21" t="n"/>
    </row>
    <row r="4918" ht="14.25" customHeight="1" s="474">
      <c r="A4918" s="603" t="n"/>
      <c r="B4918" s="21" t="n"/>
      <c r="C4918" s="21" t="n"/>
      <c r="D4918" s="21" t="n"/>
      <c r="E4918" s="21" t="n"/>
      <c r="F4918" s="21" t="n"/>
      <c r="G4918" s="21" t="n"/>
      <c r="H4918" s="21" t="n"/>
      <c r="I4918" s="21" t="n"/>
      <c r="J4918" s="21" t="n"/>
      <c r="K4918" s="21" t="n"/>
      <c r="L4918" s="21" t="n"/>
      <c r="M4918" s="21" t="n"/>
      <c r="N4918" s="21" t="n"/>
    </row>
    <row r="4919" ht="14.25" customHeight="1" s="474">
      <c r="A4919" s="603" t="n"/>
      <c r="B4919" s="21" t="n"/>
      <c r="C4919" s="21" t="n"/>
      <c r="D4919" s="21" t="n"/>
      <c r="E4919" s="21" t="n"/>
      <c r="F4919" s="21" t="n"/>
      <c r="G4919" s="21" t="n"/>
      <c r="H4919" s="21" t="n"/>
      <c r="I4919" s="21" t="n"/>
      <c r="J4919" s="21" t="n"/>
      <c r="K4919" s="21" t="n"/>
      <c r="L4919" s="21" t="n"/>
      <c r="M4919" s="21" t="n"/>
      <c r="N4919" s="21" t="n"/>
    </row>
    <row r="4920" ht="14.25" customHeight="1" s="474">
      <c r="A4920" s="603" t="n"/>
      <c r="B4920" s="21" t="n"/>
      <c r="C4920" s="21" t="n"/>
      <c r="D4920" s="21" t="n"/>
      <c r="E4920" s="21" t="n"/>
      <c r="F4920" s="21" t="n"/>
      <c r="G4920" s="21" t="n"/>
      <c r="H4920" s="21" t="n"/>
      <c r="I4920" s="21" t="n"/>
      <c r="J4920" s="21" t="n"/>
      <c r="K4920" s="21" t="n"/>
      <c r="L4920" s="21" t="n"/>
      <c r="M4920" s="21" t="n"/>
      <c r="N4920" s="21" t="n"/>
    </row>
    <row r="4921" ht="14.25" customHeight="1" s="474">
      <c r="A4921" s="603" t="n"/>
      <c r="B4921" s="21" t="n"/>
      <c r="C4921" s="21" t="n"/>
      <c r="D4921" s="21" t="n"/>
      <c r="E4921" s="21" t="n"/>
      <c r="F4921" s="21" t="n"/>
      <c r="G4921" s="21" t="n"/>
      <c r="H4921" s="21" t="n"/>
      <c r="I4921" s="21" t="n"/>
      <c r="J4921" s="21" t="n"/>
      <c r="K4921" s="21" t="n"/>
      <c r="L4921" s="21" t="n"/>
      <c r="M4921" s="21" t="n"/>
      <c r="N4921" s="21" t="n"/>
    </row>
    <row r="4922" ht="14.25" customHeight="1" s="474">
      <c r="A4922" s="603" t="n"/>
      <c r="B4922" s="21" t="n"/>
      <c r="C4922" s="21" t="n"/>
      <c r="D4922" s="21" t="n"/>
      <c r="E4922" s="21" t="n"/>
      <c r="F4922" s="21" t="n"/>
      <c r="G4922" s="21" t="n"/>
      <c r="H4922" s="21" t="n"/>
      <c r="I4922" s="21" t="n"/>
      <c r="J4922" s="21" t="n"/>
      <c r="K4922" s="21" t="n"/>
      <c r="L4922" s="21" t="n"/>
      <c r="M4922" s="21" t="n"/>
      <c r="N4922" s="21" t="n"/>
    </row>
    <row r="4923" ht="14.25" customHeight="1" s="474">
      <c r="A4923" s="603" t="n"/>
      <c r="B4923" s="21" t="n"/>
      <c r="C4923" s="21" t="n"/>
      <c r="D4923" s="21" t="n"/>
      <c r="E4923" s="21" t="n"/>
      <c r="F4923" s="21" t="n"/>
      <c r="G4923" s="21" t="n"/>
      <c r="H4923" s="21" t="n"/>
      <c r="I4923" s="21" t="n"/>
      <c r="J4923" s="21" t="n"/>
      <c r="K4923" s="21" t="n"/>
      <c r="L4923" s="21" t="n"/>
      <c r="M4923" s="21" t="n"/>
      <c r="N4923" s="21" t="n"/>
    </row>
    <row r="4924" ht="14.25" customHeight="1" s="474">
      <c r="A4924" s="603" t="n"/>
      <c r="B4924" s="21" t="n"/>
      <c r="C4924" s="21" t="n"/>
      <c r="D4924" s="21" t="n"/>
      <c r="E4924" s="21" t="n"/>
      <c r="F4924" s="21" t="n"/>
      <c r="G4924" s="21" t="n"/>
      <c r="H4924" s="21" t="n"/>
      <c r="I4924" s="21" t="n"/>
      <c r="J4924" s="21" t="n"/>
      <c r="K4924" s="21" t="n"/>
      <c r="L4924" s="21" t="n"/>
      <c r="M4924" s="21" t="n"/>
      <c r="N4924" s="21" t="n"/>
    </row>
    <row r="4925" ht="14.25" customHeight="1" s="474">
      <c r="A4925" s="603" t="n"/>
      <c r="B4925" s="21" t="n"/>
      <c r="C4925" s="21" t="n"/>
      <c r="D4925" s="21" t="n"/>
      <c r="E4925" s="21" t="n"/>
      <c r="F4925" s="21" t="n"/>
      <c r="G4925" s="21" t="n"/>
      <c r="H4925" s="21" t="n"/>
      <c r="I4925" s="21" t="n"/>
      <c r="J4925" s="21" t="n"/>
      <c r="K4925" s="21" t="n"/>
      <c r="L4925" s="21" t="n"/>
      <c r="M4925" s="21" t="n"/>
      <c r="N4925" s="21" t="n"/>
    </row>
    <row r="4926" ht="14.25" customHeight="1" s="474">
      <c r="A4926" s="603" t="n"/>
      <c r="B4926" s="21" t="n"/>
      <c r="C4926" s="21" t="n"/>
      <c r="D4926" s="21" t="n"/>
      <c r="E4926" s="21" t="n"/>
      <c r="F4926" s="21" t="n"/>
      <c r="G4926" s="21" t="n"/>
      <c r="H4926" s="21" t="n"/>
      <c r="I4926" s="21" t="n"/>
      <c r="J4926" s="21" t="n"/>
      <c r="K4926" s="21" t="n"/>
      <c r="L4926" s="21" t="n"/>
      <c r="M4926" s="21" t="n"/>
      <c r="N4926" s="21" t="n"/>
    </row>
    <row r="4927" ht="14.25" customHeight="1" s="474">
      <c r="A4927" s="603" t="n"/>
      <c r="B4927" s="21" t="n"/>
      <c r="C4927" s="21" t="n"/>
      <c r="D4927" s="21" t="n"/>
      <c r="E4927" s="21" t="n"/>
      <c r="F4927" s="21" t="n"/>
      <c r="G4927" s="21" t="n"/>
      <c r="H4927" s="21" t="n"/>
      <c r="I4927" s="21" t="n"/>
      <c r="J4927" s="21" t="n"/>
      <c r="K4927" s="21" t="n"/>
      <c r="L4927" s="21" t="n"/>
      <c r="M4927" s="21" t="n"/>
      <c r="N4927" s="21" t="n"/>
    </row>
    <row r="4928" ht="14.25" customHeight="1" s="474">
      <c r="A4928" s="603" t="n"/>
      <c r="B4928" s="21" t="n"/>
      <c r="C4928" s="21" t="n"/>
      <c r="D4928" s="21" t="n"/>
      <c r="E4928" s="21" t="n"/>
      <c r="F4928" s="21" t="n"/>
      <c r="G4928" s="21" t="n"/>
      <c r="H4928" s="21" t="n"/>
      <c r="I4928" s="21" t="n"/>
      <c r="J4928" s="21" t="n"/>
      <c r="K4928" s="21" t="n"/>
      <c r="L4928" s="21" t="n"/>
      <c r="M4928" s="21" t="n"/>
      <c r="N4928" s="21" t="n"/>
    </row>
    <row r="4929" ht="14.25" customHeight="1" s="474">
      <c r="A4929" s="603" t="n"/>
      <c r="B4929" s="21" t="n"/>
      <c r="C4929" s="21" t="n"/>
      <c r="D4929" s="21" t="n"/>
      <c r="E4929" s="21" t="n"/>
      <c r="F4929" s="21" t="n"/>
      <c r="G4929" s="21" t="n"/>
      <c r="H4929" s="21" t="n"/>
      <c r="I4929" s="21" t="n"/>
      <c r="J4929" s="21" t="n"/>
      <c r="K4929" s="21" t="n"/>
      <c r="L4929" s="21" t="n"/>
      <c r="M4929" s="21" t="n"/>
      <c r="N4929" s="21" t="n"/>
    </row>
    <row r="4930" ht="14.25" customHeight="1" s="474">
      <c r="A4930" s="603" t="n"/>
      <c r="B4930" s="21" t="n"/>
      <c r="C4930" s="21" t="n"/>
      <c r="D4930" s="21" t="n"/>
      <c r="E4930" s="21" t="n"/>
      <c r="F4930" s="21" t="n"/>
      <c r="G4930" s="21" t="n"/>
      <c r="H4930" s="21" t="n"/>
      <c r="I4930" s="21" t="n"/>
      <c r="J4930" s="21" t="n"/>
      <c r="K4930" s="21" t="n"/>
      <c r="L4930" s="21" t="n"/>
      <c r="M4930" s="21" t="n"/>
      <c r="N4930" s="21" t="n"/>
    </row>
    <row r="4931" ht="14.25" customHeight="1" s="474">
      <c r="A4931" s="603" t="n"/>
      <c r="B4931" s="21" t="n"/>
      <c r="C4931" s="21" t="n"/>
      <c r="D4931" s="21" t="n"/>
      <c r="E4931" s="21" t="n"/>
      <c r="F4931" s="21" t="n"/>
      <c r="G4931" s="21" t="n"/>
      <c r="H4931" s="21" t="n"/>
      <c r="I4931" s="21" t="n"/>
      <c r="J4931" s="21" t="n"/>
      <c r="K4931" s="21" t="n"/>
      <c r="L4931" s="21" t="n"/>
      <c r="M4931" s="21" t="n"/>
      <c r="N4931" s="21" t="n"/>
    </row>
    <row r="4932" ht="14.25" customHeight="1" s="474">
      <c r="A4932" s="603" t="n"/>
      <c r="B4932" s="21" t="n"/>
      <c r="C4932" s="21" t="n"/>
      <c r="D4932" s="21" t="n"/>
      <c r="E4932" s="21" t="n"/>
      <c r="F4932" s="21" t="n"/>
      <c r="G4932" s="21" t="n"/>
      <c r="H4932" s="21" t="n"/>
      <c r="I4932" s="21" t="n"/>
      <c r="J4932" s="21" t="n"/>
      <c r="K4932" s="21" t="n"/>
      <c r="L4932" s="21" t="n"/>
      <c r="M4932" s="21" t="n"/>
      <c r="N4932" s="21" t="n"/>
    </row>
    <row r="4933" ht="14.25" customHeight="1" s="474">
      <c r="A4933" s="603" t="n"/>
      <c r="B4933" s="21" t="n"/>
      <c r="C4933" s="21" t="n"/>
      <c r="D4933" s="21" t="n"/>
      <c r="E4933" s="21" t="n"/>
      <c r="F4933" s="21" t="n"/>
      <c r="G4933" s="21" t="n"/>
      <c r="H4933" s="21" t="n"/>
      <c r="I4933" s="21" t="n"/>
      <c r="J4933" s="21" t="n"/>
      <c r="K4933" s="21" t="n"/>
      <c r="L4933" s="21" t="n"/>
      <c r="M4933" s="21" t="n"/>
      <c r="N4933" s="21" t="n"/>
    </row>
    <row r="4934" ht="14.25" customHeight="1" s="474">
      <c r="A4934" s="603" t="n"/>
      <c r="B4934" s="21" t="n"/>
      <c r="C4934" s="21" t="n"/>
      <c r="D4934" s="21" t="n"/>
      <c r="E4934" s="21" t="n"/>
      <c r="F4934" s="21" t="n"/>
      <c r="G4934" s="21" t="n"/>
      <c r="H4934" s="21" t="n"/>
      <c r="I4934" s="21" t="n"/>
      <c r="J4934" s="21" t="n"/>
      <c r="K4934" s="21" t="n"/>
      <c r="L4934" s="21" t="n"/>
      <c r="M4934" s="21" t="n"/>
      <c r="N4934" s="21" t="n"/>
    </row>
    <row r="4935" ht="14.25" customHeight="1" s="474">
      <c r="A4935" s="603" t="n"/>
      <c r="B4935" s="21" t="n"/>
      <c r="C4935" s="21" t="n"/>
      <c r="D4935" s="21" t="n"/>
      <c r="E4935" s="21" t="n"/>
      <c r="F4935" s="21" t="n"/>
      <c r="G4935" s="21" t="n"/>
      <c r="H4935" s="21" t="n"/>
      <c r="I4935" s="21" t="n"/>
      <c r="J4935" s="21" t="n"/>
      <c r="K4935" s="21" t="n"/>
      <c r="L4935" s="21" t="n"/>
      <c r="M4935" s="21" t="n"/>
      <c r="N4935" s="21" t="n"/>
    </row>
    <row r="4936" ht="14.25" customHeight="1" s="474">
      <c r="A4936" s="603" t="n"/>
      <c r="B4936" s="21" t="n"/>
      <c r="C4936" s="21" t="n"/>
      <c r="D4936" s="21" t="n"/>
      <c r="E4936" s="21" t="n"/>
      <c r="F4936" s="21" t="n"/>
      <c r="G4936" s="21" t="n"/>
      <c r="H4936" s="21" t="n"/>
      <c r="I4936" s="21" t="n"/>
      <c r="J4936" s="21" t="n"/>
      <c r="K4936" s="21" t="n"/>
      <c r="L4936" s="21" t="n"/>
      <c r="M4936" s="21" t="n"/>
      <c r="N4936" s="21" t="n"/>
    </row>
    <row r="4937" ht="14.25" customHeight="1" s="474">
      <c r="A4937" s="603" t="n"/>
      <c r="B4937" s="21" t="n"/>
      <c r="C4937" s="21" t="n"/>
      <c r="D4937" s="21" t="n"/>
      <c r="E4937" s="21" t="n"/>
      <c r="F4937" s="21" t="n"/>
      <c r="G4937" s="21" t="n"/>
      <c r="H4937" s="21" t="n"/>
      <c r="I4937" s="21" t="n"/>
      <c r="J4937" s="21" t="n"/>
      <c r="K4937" s="21" t="n"/>
      <c r="L4937" s="21" t="n"/>
      <c r="M4937" s="21" t="n"/>
      <c r="N4937" s="21" t="n"/>
    </row>
    <row r="4938" ht="14.25" customHeight="1" s="474">
      <c r="A4938" s="603" t="n"/>
      <c r="B4938" s="21" t="n"/>
      <c r="C4938" s="21" t="n"/>
      <c r="D4938" s="21" t="n"/>
      <c r="E4938" s="21" t="n"/>
      <c r="F4938" s="21" t="n"/>
      <c r="G4938" s="21" t="n"/>
      <c r="H4938" s="21" t="n"/>
      <c r="I4938" s="21" t="n"/>
      <c r="J4938" s="21" t="n"/>
      <c r="K4938" s="21" t="n"/>
      <c r="L4938" s="21" t="n"/>
      <c r="M4938" s="21" t="n"/>
      <c r="N4938" s="21" t="n"/>
    </row>
    <row r="4939" ht="14.25" customHeight="1" s="474">
      <c r="A4939" s="603" t="n"/>
      <c r="B4939" s="21" t="n"/>
      <c r="C4939" s="21" t="n"/>
      <c r="D4939" s="21" t="n"/>
      <c r="E4939" s="21" t="n"/>
      <c r="F4939" s="21" t="n"/>
      <c r="G4939" s="21" t="n"/>
      <c r="H4939" s="21" t="n"/>
      <c r="I4939" s="21" t="n"/>
      <c r="J4939" s="21" t="n"/>
      <c r="K4939" s="21" t="n"/>
      <c r="L4939" s="21" t="n"/>
      <c r="M4939" s="21" t="n"/>
      <c r="N4939" s="21" t="n"/>
    </row>
    <row r="4940" ht="14.25" customHeight="1" s="474">
      <c r="A4940" s="603" t="n"/>
      <c r="B4940" s="21" t="n"/>
      <c r="C4940" s="21" t="n"/>
      <c r="D4940" s="21" t="n"/>
      <c r="E4940" s="21" t="n"/>
      <c r="F4940" s="21" t="n"/>
      <c r="G4940" s="21" t="n"/>
      <c r="H4940" s="21" t="n"/>
      <c r="I4940" s="21" t="n"/>
      <c r="J4940" s="21" t="n"/>
      <c r="K4940" s="21" t="n"/>
      <c r="L4940" s="21" t="n"/>
      <c r="M4940" s="21" t="n"/>
      <c r="N4940" s="21" t="n"/>
    </row>
    <row r="4941" ht="14.25" customHeight="1" s="474">
      <c r="A4941" s="603" t="n"/>
      <c r="B4941" s="21" t="n"/>
      <c r="C4941" s="21" t="n"/>
      <c r="D4941" s="21" t="n"/>
      <c r="E4941" s="21" t="n"/>
      <c r="F4941" s="21" t="n"/>
      <c r="G4941" s="21" t="n"/>
      <c r="H4941" s="21" t="n"/>
      <c r="I4941" s="21" t="n"/>
      <c r="J4941" s="21" t="n"/>
      <c r="K4941" s="21" t="n"/>
      <c r="L4941" s="21" t="n"/>
      <c r="M4941" s="21" t="n"/>
      <c r="N4941" s="21" t="n"/>
    </row>
    <row r="4942" ht="14.25" customHeight="1" s="474">
      <c r="A4942" s="603" t="n"/>
      <c r="B4942" s="21" t="n"/>
      <c r="C4942" s="21" t="n"/>
      <c r="D4942" s="21" t="n"/>
      <c r="E4942" s="21" t="n"/>
      <c r="F4942" s="21" t="n"/>
      <c r="G4942" s="21" t="n"/>
      <c r="H4942" s="21" t="n"/>
      <c r="I4942" s="21" t="n"/>
      <c r="J4942" s="21" t="n"/>
      <c r="K4942" s="21" t="n"/>
      <c r="L4942" s="21" t="n"/>
      <c r="M4942" s="21" t="n"/>
      <c r="N4942" s="21" t="n"/>
    </row>
    <row r="4943" ht="14.25" customHeight="1" s="474">
      <c r="A4943" s="603" t="n"/>
      <c r="B4943" s="21" t="n"/>
      <c r="C4943" s="21" t="n"/>
      <c r="D4943" s="21" t="n"/>
      <c r="E4943" s="21" t="n"/>
      <c r="F4943" s="21" t="n"/>
      <c r="G4943" s="21" t="n"/>
      <c r="H4943" s="21" t="n"/>
      <c r="I4943" s="21" t="n"/>
      <c r="J4943" s="21" t="n"/>
      <c r="K4943" s="21" t="n"/>
      <c r="L4943" s="21" t="n"/>
      <c r="M4943" s="21" t="n"/>
      <c r="N4943" s="21" t="n"/>
    </row>
    <row r="4944" ht="14.25" customHeight="1" s="474">
      <c r="A4944" s="603" t="n"/>
      <c r="B4944" s="21" t="n"/>
      <c r="C4944" s="21" t="n"/>
      <c r="D4944" s="21" t="n"/>
      <c r="E4944" s="21" t="n"/>
      <c r="F4944" s="21" t="n"/>
      <c r="G4944" s="21" t="n"/>
      <c r="H4944" s="21" t="n"/>
      <c r="I4944" s="21" t="n"/>
      <c r="J4944" s="21" t="n"/>
      <c r="K4944" s="21" t="n"/>
      <c r="L4944" s="21" t="n"/>
      <c r="M4944" s="21" t="n"/>
      <c r="N4944" s="21" t="n"/>
    </row>
    <row r="4945" ht="14.25" customHeight="1" s="474">
      <c r="A4945" s="603" t="n"/>
      <c r="B4945" s="21" t="n"/>
      <c r="C4945" s="21" t="n"/>
      <c r="D4945" s="21" t="n"/>
      <c r="E4945" s="21" t="n"/>
      <c r="F4945" s="21" t="n"/>
      <c r="G4945" s="21" t="n"/>
      <c r="H4945" s="21" t="n"/>
      <c r="I4945" s="21" t="n"/>
      <c r="J4945" s="21" t="n"/>
      <c r="K4945" s="21" t="n"/>
      <c r="L4945" s="21" t="n"/>
      <c r="M4945" s="21" t="n"/>
      <c r="N4945" s="21" t="n"/>
    </row>
    <row r="4946" ht="14.25" customHeight="1" s="474">
      <c r="A4946" s="603" t="n"/>
      <c r="B4946" s="21" t="n"/>
      <c r="C4946" s="21" t="n"/>
      <c r="D4946" s="21" t="n"/>
      <c r="E4946" s="21" t="n"/>
      <c r="F4946" s="21" t="n"/>
      <c r="G4946" s="21" t="n"/>
      <c r="H4946" s="21" t="n"/>
      <c r="I4946" s="21" t="n"/>
      <c r="J4946" s="21" t="n"/>
      <c r="K4946" s="21" t="n"/>
      <c r="L4946" s="21" t="n"/>
      <c r="M4946" s="21" t="n"/>
      <c r="N4946" s="21" t="n"/>
    </row>
    <row r="4947" ht="14.25" customHeight="1" s="474">
      <c r="A4947" s="603" t="n"/>
      <c r="B4947" s="21" t="n"/>
      <c r="C4947" s="21" t="n"/>
      <c r="D4947" s="21" t="n"/>
      <c r="E4947" s="21" t="n"/>
      <c r="F4947" s="21" t="n"/>
      <c r="G4947" s="21" t="n"/>
      <c r="H4947" s="21" t="n"/>
      <c r="I4947" s="21" t="n"/>
      <c r="J4947" s="21" t="n"/>
      <c r="K4947" s="21" t="n"/>
      <c r="L4947" s="21" t="n"/>
      <c r="M4947" s="21" t="n"/>
      <c r="N4947" s="21" t="n"/>
    </row>
    <row r="4948" ht="14.25" customHeight="1" s="474">
      <c r="A4948" s="603" t="n"/>
      <c r="B4948" s="21" t="n"/>
      <c r="C4948" s="21" t="n"/>
      <c r="D4948" s="21" t="n"/>
      <c r="E4948" s="21" t="n"/>
      <c r="F4948" s="21" t="n"/>
      <c r="G4948" s="21" t="n"/>
      <c r="H4948" s="21" t="n"/>
      <c r="I4948" s="21" t="n"/>
      <c r="J4948" s="21" t="n"/>
      <c r="K4948" s="21" t="n"/>
      <c r="L4948" s="21" t="n"/>
      <c r="M4948" s="21" t="n"/>
      <c r="N4948" s="21" t="n"/>
    </row>
    <row r="4949" ht="14.25" customHeight="1" s="474">
      <c r="A4949" s="603" t="n"/>
      <c r="B4949" s="21" t="n"/>
      <c r="C4949" s="21" t="n"/>
      <c r="D4949" s="21" t="n"/>
      <c r="E4949" s="21" t="n"/>
      <c r="F4949" s="21" t="n"/>
      <c r="G4949" s="21" t="n"/>
      <c r="H4949" s="21" t="n"/>
      <c r="I4949" s="21" t="n"/>
      <c r="J4949" s="21" t="n"/>
      <c r="K4949" s="21" t="n"/>
      <c r="L4949" s="21" t="n"/>
      <c r="M4949" s="21" t="n"/>
      <c r="N4949" s="21" t="n"/>
    </row>
    <row r="4950" ht="14.25" customHeight="1" s="474">
      <c r="A4950" s="603" t="n"/>
      <c r="B4950" s="21" t="n"/>
      <c r="C4950" s="21" t="n"/>
      <c r="D4950" s="21" t="n"/>
      <c r="E4950" s="21" t="n"/>
      <c r="F4950" s="21" t="n"/>
      <c r="G4950" s="21" t="n"/>
      <c r="H4950" s="21" t="n"/>
      <c r="I4950" s="21" t="n"/>
      <c r="J4950" s="21" t="n"/>
      <c r="K4950" s="21" t="n"/>
      <c r="L4950" s="21" t="n"/>
      <c r="M4950" s="21" t="n"/>
      <c r="N4950" s="21" t="n"/>
    </row>
    <row r="4951" ht="14.25" customHeight="1" s="474">
      <c r="A4951" s="603" t="n"/>
      <c r="B4951" s="21" t="n"/>
      <c r="C4951" s="21" t="n"/>
      <c r="D4951" s="21" t="n"/>
      <c r="E4951" s="21" t="n"/>
      <c r="F4951" s="21" t="n"/>
      <c r="G4951" s="21" t="n"/>
      <c r="H4951" s="21" t="n"/>
      <c r="I4951" s="21" t="n"/>
      <c r="J4951" s="21" t="n"/>
      <c r="K4951" s="21" t="n"/>
      <c r="L4951" s="21" t="n"/>
      <c r="M4951" s="21" t="n"/>
      <c r="N4951" s="21" t="n"/>
    </row>
    <row r="4952" ht="14.25" customHeight="1" s="474">
      <c r="A4952" s="603" t="n"/>
      <c r="B4952" s="21" t="n"/>
      <c r="C4952" s="21" t="n"/>
      <c r="D4952" s="21" t="n"/>
      <c r="E4952" s="21" t="n"/>
      <c r="F4952" s="21" t="n"/>
      <c r="G4952" s="21" t="n"/>
      <c r="H4952" s="21" t="n"/>
      <c r="I4952" s="21" t="n"/>
      <c r="J4952" s="21" t="n"/>
      <c r="K4952" s="21" t="n"/>
      <c r="L4952" s="21" t="n"/>
      <c r="M4952" s="21" t="n"/>
      <c r="N4952" s="21" t="n"/>
    </row>
    <row r="4953" ht="14.25" customHeight="1" s="474">
      <c r="A4953" s="603" t="n"/>
      <c r="B4953" s="21" t="n"/>
      <c r="C4953" s="21" t="n"/>
      <c r="D4953" s="21" t="n"/>
      <c r="E4953" s="21" t="n"/>
      <c r="F4953" s="21" t="n"/>
      <c r="G4953" s="21" t="n"/>
      <c r="H4953" s="21" t="n"/>
      <c r="I4953" s="21" t="n"/>
      <c r="J4953" s="21" t="n"/>
      <c r="K4953" s="21" t="n"/>
      <c r="L4953" s="21" t="n"/>
      <c r="M4953" s="21" t="n"/>
      <c r="N4953" s="21" t="n"/>
    </row>
    <row r="4954" ht="14.25" customHeight="1" s="474">
      <c r="A4954" s="603" t="n"/>
      <c r="B4954" s="21" t="n"/>
      <c r="C4954" s="21" t="n"/>
      <c r="D4954" s="21" t="n"/>
      <c r="E4954" s="21" t="n"/>
      <c r="F4954" s="21" t="n"/>
      <c r="G4954" s="21" t="n"/>
      <c r="H4954" s="21" t="n"/>
      <c r="I4954" s="21" t="n"/>
      <c r="J4954" s="21" t="n"/>
      <c r="K4954" s="21" t="n"/>
      <c r="L4954" s="21" t="n"/>
      <c r="M4954" s="21" t="n"/>
      <c r="N4954" s="21" t="n"/>
    </row>
    <row r="4955" ht="14.25" customHeight="1" s="474">
      <c r="A4955" s="603" t="n"/>
      <c r="B4955" s="21" t="n"/>
      <c r="C4955" s="21" t="n"/>
      <c r="D4955" s="21" t="n"/>
      <c r="E4955" s="21" t="n"/>
      <c r="F4955" s="21" t="n"/>
      <c r="G4955" s="21" t="n"/>
      <c r="H4955" s="21" t="n"/>
      <c r="I4955" s="21" t="n"/>
      <c r="J4955" s="21" t="n"/>
      <c r="K4955" s="21" t="n"/>
      <c r="L4955" s="21" t="n"/>
      <c r="M4955" s="21" t="n"/>
      <c r="N4955" s="21" t="n"/>
    </row>
    <row r="4956" ht="14.25" customHeight="1" s="474">
      <c r="A4956" s="603" t="n"/>
      <c r="B4956" s="21" t="n"/>
      <c r="C4956" s="21" t="n"/>
      <c r="D4956" s="21" t="n"/>
      <c r="E4956" s="21" t="n"/>
      <c r="F4956" s="21" t="n"/>
      <c r="G4956" s="21" t="n"/>
      <c r="H4956" s="21" t="n"/>
      <c r="I4956" s="21" t="n"/>
      <c r="J4956" s="21" t="n"/>
      <c r="K4956" s="21" t="n"/>
      <c r="L4956" s="21" t="n"/>
      <c r="M4956" s="21" t="n"/>
      <c r="N4956" s="21" t="n"/>
    </row>
    <row r="4957" ht="14.25" customHeight="1" s="474">
      <c r="A4957" s="603" t="n"/>
      <c r="B4957" s="21" t="n"/>
      <c r="C4957" s="21" t="n"/>
      <c r="D4957" s="21" t="n"/>
      <c r="E4957" s="21" t="n"/>
      <c r="F4957" s="21" t="n"/>
      <c r="G4957" s="21" t="n"/>
      <c r="H4957" s="21" t="n"/>
      <c r="I4957" s="21" t="n"/>
      <c r="J4957" s="21" t="n"/>
      <c r="K4957" s="21" t="n"/>
      <c r="L4957" s="21" t="n"/>
      <c r="M4957" s="21" t="n"/>
      <c r="N4957" s="21" t="n"/>
    </row>
    <row r="4958" ht="14.25" customHeight="1" s="474">
      <c r="A4958" s="603" t="n"/>
      <c r="B4958" s="21" t="n"/>
      <c r="C4958" s="21" t="n"/>
      <c r="D4958" s="21" t="n"/>
      <c r="E4958" s="21" t="n"/>
      <c r="F4958" s="21" t="n"/>
      <c r="G4958" s="21" t="n"/>
      <c r="H4958" s="21" t="n"/>
      <c r="I4958" s="21" t="n"/>
      <c r="J4958" s="21" t="n"/>
      <c r="K4958" s="21" t="n"/>
      <c r="L4958" s="21" t="n"/>
      <c r="M4958" s="21" t="n"/>
      <c r="N4958" s="21" t="n"/>
    </row>
    <row r="4959" ht="14.25" customHeight="1" s="474">
      <c r="A4959" s="603" t="n"/>
      <c r="B4959" s="21" t="n"/>
      <c r="C4959" s="21" t="n"/>
      <c r="D4959" s="21" t="n"/>
      <c r="E4959" s="21" t="n"/>
      <c r="F4959" s="21" t="n"/>
      <c r="G4959" s="21" t="n"/>
      <c r="H4959" s="21" t="n"/>
      <c r="I4959" s="21" t="n"/>
      <c r="J4959" s="21" t="n"/>
      <c r="K4959" s="21" t="n"/>
      <c r="L4959" s="21" t="n"/>
      <c r="M4959" s="21" t="n"/>
      <c r="N4959" s="21" t="n"/>
    </row>
    <row r="4960" ht="14.25" customHeight="1" s="474">
      <c r="A4960" s="603" t="n"/>
      <c r="B4960" s="21" t="n"/>
      <c r="C4960" s="21" t="n"/>
      <c r="D4960" s="21" t="n"/>
      <c r="E4960" s="21" t="n"/>
      <c r="F4960" s="21" t="n"/>
      <c r="G4960" s="21" t="n"/>
      <c r="H4960" s="21" t="n"/>
      <c r="I4960" s="21" t="n"/>
      <c r="J4960" s="21" t="n"/>
      <c r="K4960" s="21" t="n"/>
      <c r="L4960" s="21" t="n"/>
      <c r="M4960" s="21" t="n"/>
      <c r="N4960" s="21" t="n"/>
    </row>
    <row r="4961" ht="14.25" customHeight="1" s="474">
      <c r="A4961" s="603" t="n"/>
      <c r="B4961" s="21" t="n"/>
      <c r="C4961" s="21" t="n"/>
      <c r="D4961" s="21" t="n"/>
      <c r="E4961" s="21" t="n"/>
      <c r="F4961" s="21" t="n"/>
      <c r="G4961" s="21" t="n"/>
      <c r="H4961" s="21" t="n"/>
      <c r="I4961" s="21" t="n"/>
      <c r="J4961" s="21" t="n"/>
      <c r="K4961" s="21" t="n"/>
      <c r="L4961" s="21" t="n"/>
      <c r="M4961" s="21" t="n"/>
      <c r="N4961" s="21" t="n"/>
    </row>
    <row r="4962" ht="14.25" customHeight="1" s="474">
      <c r="A4962" s="603" t="n"/>
      <c r="B4962" s="21" t="n"/>
      <c r="C4962" s="21" t="n"/>
      <c r="D4962" s="21" t="n"/>
      <c r="E4962" s="21" t="n"/>
      <c r="F4962" s="21" t="n"/>
      <c r="G4962" s="21" t="n"/>
      <c r="H4962" s="21" t="n"/>
      <c r="I4962" s="21" t="n"/>
      <c r="J4962" s="21" t="n"/>
      <c r="K4962" s="21" t="n"/>
      <c r="L4962" s="21" t="n"/>
      <c r="M4962" s="21" t="n"/>
      <c r="N4962" s="21" t="n"/>
    </row>
    <row r="4963" ht="14.25" customHeight="1" s="474">
      <c r="A4963" s="603" t="n"/>
      <c r="B4963" s="21" t="n"/>
      <c r="C4963" s="21" t="n"/>
      <c r="D4963" s="21" t="n"/>
      <c r="E4963" s="21" t="n"/>
      <c r="F4963" s="21" t="n"/>
      <c r="G4963" s="21" t="n"/>
      <c r="H4963" s="21" t="n"/>
      <c r="I4963" s="21" t="n"/>
      <c r="J4963" s="21" t="n"/>
      <c r="K4963" s="21" t="n"/>
      <c r="L4963" s="21" t="n"/>
      <c r="M4963" s="21" t="n"/>
      <c r="N4963" s="21" t="n"/>
    </row>
    <row r="4964" ht="14.25" customHeight="1" s="474">
      <c r="A4964" s="603" t="n"/>
      <c r="B4964" s="21" t="n"/>
      <c r="C4964" s="21" t="n"/>
      <c r="D4964" s="21" t="n"/>
      <c r="E4964" s="21" t="n"/>
      <c r="F4964" s="21" t="n"/>
      <c r="G4964" s="21" t="n"/>
      <c r="H4964" s="21" t="n"/>
      <c r="I4964" s="21" t="n"/>
      <c r="J4964" s="21" t="n"/>
      <c r="K4964" s="21" t="n"/>
      <c r="L4964" s="21" t="n"/>
      <c r="M4964" s="21" t="n"/>
      <c r="N4964" s="21" t="n"/>
    </row>
    <row r="4965" ht="14.25" customHeight="1" s="474">
      <c r="A4965" s="603" t="n"/>
      <c r="B4965" s="21" t="n"/>
      <c r="C4965" s="21" t="n"/>
      <c r="D4965" s="21" t="n"/>
      <c r="E4965" s="21" t="n"/>
      <c r="F4965" s="21" t="n"/>
      <c r="G4965" s="21" t="n"/>
      <c r="H4965" s="21" t="n"/>
      <c r="I4965" s="21" t="n"/>
      <c r="J4965" s="21" t="n"/>
      <c r="K4965" s="21" t="n"/>
      <c r="L4965" s="21" t="n"/>
      <c r="M4965" s="21" t="n"/>
      <c r="N4965" s="21" t="n"/>
    </row>
    <row r="4966" ht="14.25" customHeight="1" s="474">
      <c r="A4966" s="603" t="n"/>
      <c r="B4966" s="21" t="n"/>
      <c r="C4966" s="21" t="n"/>
      <c r="D4966" s="21" t="n"/>
      <c r="E4966" s="21" t="n"/>
      <c r="F4966" s="21" t="n"/>
      <c r="G4966" s="21" t="n"/>
      <c r="H4966" s="21" t="n"/>
      <c r="I4966" s="21" t="n"/>
      <c r="J4966" s="21" t="n"/>
      <c r="K4966" s="21" t="n"/>
      <c r="L4966" s="21" t="n"/>
      <c r="M4966" s="21" t="n"/>
      <c r="N4966" s="21" t="n"/>
    </row>
    <row r="4967" ht="14.25" customHeight="1" s="474">
      <c r="A4967" s="603" t="n"/>
      <c r="B4967" s="21" t="n"/>
      <c r="C4967" s="21" t="n"/>
      <c r="D4967" s="21" t="n"/>
      <c r="E4967" s="21" t="n"/>
      <c r="F4967" s="21" t="n"/>
      <c r="G4967" s="21" t="n"/>
      <c r="H4967" s="21" t="n"/>
      <c r="I4967" s="21" t="n"/>
      <c r="J4967" s="21" t="n"/>
      <c r="K4967" s="21" t="n"/>
      <c r="L4967" s="21" t="n"/>
      <c r="M4967" s="21" t="n"/>
      <c r="N4967" s="21" t="n"/>
    </row>
    <row r="4968" ht="14.25" customHeight="1" s="474">
      <c r="A4968" s="603" t="n"/>
      <c r="B4968" s="21" t="n"/>
      <c r="C4968" s="21" t="n"/>
      <c r="D4968" s="21" t="n"/>
      <c r="E4968" s="21" t="n"/>
      <c r="F4968" s="21" t="n"/>
      <c r="G4968" s="21" t="n"/>
      <c r="H4968" s="21" t="n"/>
      <c r="I4968" s="21" t="n"/>
      <c r="J4968" s="21" t="n"/>
      <c r="K4968" s="21" t="n"/>
      <c r="L4968" s="21" t="n"/>
      <c r="M4968" s="21" t="n"/>
      <c r="N4968" s="21" t="n"/>
    </row>
    <row r="4969" ht="14.25" customHeight="1" s="474">
      <c r="A4969" s="603" t="n"/>
      <c r="B4969" s="21" t="n"/>
      <c r="C4969" s="21" t="n"/>
      <c r="D4969" s="21" t="n"/>
      <c r="E4969" s="21" t="n"/>
      <c r="F4969" s="21" t="n"/>
      <c r="G4969" s="21" t="n"/>
      <c r="H4969" s="21" t="n"/>
      <c r="I4969" s="21" t="n"/>
      <c r="J4969" s="21" t="n"/>
      <c r="K4969" s="21" t="n"/>
      <c r="L4969" s="21" t="n"/>
      <c r="M4969" s="21" t="n"/>
      <c r="N4969" s="21" t="n"/>
    </row>
    <row r="4970" ht="14.25" customHeight="1" s="474">
      <c r="A4970" s="603" t="n"/>
      <c r="B4970" s="21" t="n"/>
      <c r="C4970" s="21" t="n"/>
      <c r="D4970" s="21" t="n"/>
      <c r="E4970" s="21" t="n"/>
      <c r="F4970" s="21" t="n"/>
      <c r="G4970" s="21" t="n"/>
      <c r="H4970" s="21" t="n"/>
      <c r="I4970" s="21" t="n"/>
      <c r="J4970" s="21" t="n"/>
      <c r="K4970" s="21" t="n"/>
      <c r="L4970" s="21" t="n"/>
      <c r="M4970" s="21" t="n"/>
      <c r="N4970" s="21" t="n"/>
    </row>
    <row r="4971" ht="14.25" customHeight="1" s="474">
      <c r="A4971" s="603" t="n"/>
      <c r="B4971" s="21" t="n"/>
      <c r="C4971" s="21" t="n"/>
      <c r="D4971" s="21" t="n"/>
      <c r="E4971" s="21" t="n"/>
      <c r="F4971" s="21" t="n"/>
      <c r="G4971" s="21" t="n"/>
      <c r="H4971" s="21" t="n"/>
      <c r="I4971" s="21" t="n"/>
      <c r="J4971" s="21" t="n"/>
      <c r="K4971" s="21" t="n"/>
      <c r="L4971" s="21" t="n"/>
      <c r="M4971" s="21" t="n"/>
      <c r="N4971" s="21" t="n"/>
    </row>
    <row r="4972" ht="14.25" customHeight="1" s="474">
      <c r="A4972" s="603" t="n"/>
      <c r="B4972" s="21" t="n"/>
      <c r="C4972" s="21" t="n"/>
      <c r="D4972" s="21" t="n"/>
      <c r="E4972" s="21" t="n"/>
      <c r="F4972" s="21" t="n"/>
      <c r="G4972" s="21" t="n"/>
      <c r="H4972" s="21" t="n"/>
      <c r="I4972" s="21" t="n"/>
      <c r="J4972" s="21" t="n"/>
      <c r="K4972" s="21" t="n"/>
      <c r="L4972" s="21" t="n"/>
      <c r="M4972" s="21" t="n"/>
      <c r="N4972" s="21" t="n"/>
    </row>
    <row r="4973" ht="14.25" customHeight="1" s="474">
      <c r="A4973" s="603" t="n"/>
      <c r="B4973" s="21" t="n"/>
      <c r="C4973" s="21" t="n"/>
      <c r="D4973" s="21" t="n"/>
      <c r="E4973" s="21" t="n"/>
      <c r="F4973" s="21" t="n"/>
      <c r="G4973" s="21" t="n"/>
      <c r="H4973" s="21" t="n"/>
      <c r="I4973" s="21" t="n"/>
      <c r="J4973" s="21" t="n"/>
      <c r="K4973" s="21" t="n"/>
      <c r="L4973" s="21" t="n"/>
      <c r="M4973" s="21" t="n"/>
      <c r="N4973" s="21" t="n"/>
    </row>
    <row r="4974" ht="14.25" customHeight="1" s="474">
      <c r="A4974" s="603" t="n"/>
      <c r="B4974" s="21" t="n"/>
      <c r="C4974" s="21" t="n"/>
      <c r="D4974" s="21" t="n"/>
      <c r="E4974" s="21" t="n"/>
      <c r="F4974" s="21" t="n"/>
      <c r="G4974" s="21" t="n"/>
      <c r="H4974" s="21" t="n"/>
      <c r="I4974" s="21" t="n"/>
      <c r="J4974" s="21" t="n"/>
      <c r="K4974" s="21" t="n"/>
      <c r="L4974" s="21" t="n"/>
      <c r="M4974" s="21" t="n"/>
      <c r="N4974" s="21" t="n"/>
    </row>
    <row r="4975" ht="14.25" customHeight="1" s="474">
      <c r="A4975" s="603" t="n"/>
      <c r="B4975" s="21" t="n"/>
      <c r="C4975" s="21" t="n"/>
      <c r="D4975" s="21" t="n"/>
      <c r="E4975" s="21" t="n"/>
      <c r="F4975" s="21" t="n"/>
      <c r="G4975" s="21" t="n"/>
      <c r="H4975" s="21" t="n"/>
      <c r="I4975" s="21" t="n"/>
      <c r="J4975" s="21" t="n"/>
      <c r="K4975" s="21" t="n"/>
      <c r="L4975" s="21" t="n"/>
      <c r="M4975" s="21" t="n"/>
      <c r="N4975" s="21" t="n"/>
    </row>
    <row r="4976" ht="14.25" customHeight="1" s="474">
      <c r="A4976" s="603" t="n"/>
      <c r="B4976" s="21" t="n"/>
      <c r="C4976" s="21" t="n"/>
      <c r="D4976" s="21" t="n"/>
      <c r="E4976" s="21" t="n"/>
      <c r="F4976" s="21" t="n"/>
      <c r="G4976" s="21" t="n"/>
      <c r="H4976" s="21" t="n"/>
      <c r="I4976" s="21" t="n"/>
      <c r="J4976" s="21" t="n"/>
      <c r="K4976" s="21" t="n"/>
      <c r="L4976" s="21" t="n"/>
      <c r="M4976" s="21" t="n"/>
      <c r="N4976" s="21" t="n"/>
    </row>
    <row r="4977" ht="14.25" customHeight="1" s="474">
      <c r="A4977" s="603" t="n"/>
      <c r="B4977" s="21" t="n"/>
      <c r="C4977" s="21" t="n"/>
      <c r="D4977" s="21" t="n"/>
      <c r="E4977" s="21" t="n"/>
      <c r="F4977" s="21" t="n"/>
      <c r="G4977" s="21" t="n"/>
      <c r="H4977" s="21" t="n"/>
      <c r="I4977" s="21" t="n"/>
      <c r="J4977" s="21" t="n"/>
      <c r="K4977" s="21" t="n"/>
      <c r="L4977" s="21" t="n"/>
      <c r="M4977" s="21" t="n"/>
      <c r="N4977" s="21" t="n"/>
    </row>
    <row r="4978" ht="14.25" customHeight="1" s="474">
      <c r="A4978" s="603" t="n"/>
      <c r="B4978" s="21" t="n"/>
      <c r="C4978" s="21" t="n"/>
      <c r="D4978" s="21" t="n"/>
      <c r="E4978" s="21" t="n"/>
      <c r="F4978" s="21" t="n"/>
      <c r="G4978" s="21" t="n"/>
      <c r="H4978" s="21" t="n"/>
      <c r="I4978" s="21" t="n"/>
      <c r="J4978" s="21" t="n"/>
      <c r="K4978" s="21" t="n"/>
      <c r="L4978" s="21" t="n"/>
      <c r="M4978" s="21" t="n"/>
      <c r="N4978" s="21" t="n"/>
    </row>
    <row r="4979" ht="14.25" customHeight="1" s="474">
      <c r="A4979" s="603" t="n"/>
      <c r="B4979" s="21" t="n"/>
      <c r="C4979" s="21" t="n"/>
      <c r="D4979" s="21" t="n"/>
      <c r="E4979" s="21" t="n"/>
      <c r="F4979" s="21" t="n"/>
      <c r="G4979" s="21" t="n"/>
      <c r="H4979" s="21" t="n"/>
      <c r="I4979" s="21" t="n"/>
      <c r="J4979" s="21" t="n"/>
      <c r="K4979" s="21" t="n"/>
      <c r="L4979" s="21" t="n"/>
      <c r="M4979" s="21" t="n"/>
      <c r="N4979" s="21" t="n"/>
    </row>
    <row r="4980" ht="14.25" customHeight="1" s="474">
      <c r="A4980" s="603" t="n"/>
      <c r="B4980" s="21" t="n"/>
      <c r="C4980" s="21" t="n"/>
      <c r="D4980" s="21" t="n"/>
      <c r="E4980" s="21" t="n"/>
      <c r="F4980" s="21" t="n"/>
      <c r="G4980" s="21" t="n"/>
      <c r="H4980" s="21" t="n"/>
      <c r="I4980" s="21" t="n"/>
      <c r="J4980" s="21" t="n"/>
      <c r="K4980" s="21" t="n"/>
      <c r="L4980" s="21" t="n"/>
      <c r="M4980" s="21" t="n"/>
      <c r="N4980" s="21" t="n"/>
    </row>
    <row r="4981" ht="14.25" customHeight="1" s="474">
      <c r="A4981" s="603" t="n"/>
      <c r="B4981" s="21" t="n"/>
      <c r="C4981" s="21" t="n"/>
      <c r="D4981" s="21" t="n"/>
      <c r="E4981" s="21" t="n"/>
      <c r="F4981" s="21" t="n"/>
      <c r="G4981" s="21" t="n"/>
      <c r="H4981" s="21" t="n"/>
      <c r="I4981" s="21" t="n"/>
      <c r="J4981" s="21" t="n"/>
      <c r="K4981" s="21" t="n"/>
      <c r="L4981" s="21" t="n"/>
      <c r="M4981" s="21" t="n"/>
      <c r="N4981" s="21" t="n"/>
    </row>
    <row r="4982" ht="14.25" customHeight="1" s="474">
      <c r="A4982" s="603" t="n"/>
      <c r="B4982" s="21" t="n"/>
      <c r="C4982" s="21" t="n"/>
      <c r="D4982" s="21" t="n"/>
      <c r="E4982" s="21" t="n"/>
      <c r="F4982" s="21" t="n"/>
      <c r="G4982" s="21" t="n"/>
      <c r="H4982" s="21" t="n"/>
      <c r="I4982" s="21" t="n"/>
      <c r="J4982" s="21" t="n"/>
      <c r="K4982" s="21" t="n"/>
      <c r="L4982" s="21" t="n"/>
      <c r="M4982" s="21" t="n"/>
      <c r="N4982" s="21" t="n"/>
    </row>
    <row r="4983" ht="14.25" customHeight="1" s="474">
      <c r="A4983" s="603" t="n"/>
      <c r="B4983" s="21" t="n"/>
      <c r="C4983" s="21" t="n"/>
      <c r="D4983" s="21" t="n"/>
      <c r="E4983" s="21" t="n"/>
      <c r="F4983" s="21" t="n"/>
      <c r="G4983" s="21" t="n"/>
      <c r="H4983" s="21" t="n"/>
      <c r="I4983" s="21" t="n"/>
      <c r="J4983" s="21" t="n"/>
      <c r="K4983" s="21" t="n"/>
      <c r="L4983" s="21" t="n"/>
      <c r="M4983" s="21" t="n"/>
      <c r="N4983" s="21" t="n"/>
    </row>
    <row r="4984" ht="14.25" customHeight="1" s="474">
      <c r="A4984" s="603" t="n"/>
      <c r="B4984" s="21" t="n"/>
      <c r="C4984" s="21" t="n"/>
      <c r="D4984" s="21" t="n"/>
      <c r="E4984" s="21" t="n"/>
      <c r="F4984" s="21" t="n"/>
      <c r="G4984" s="21" t="n"/>
      <c r="H4984" s="21" t="n"/>
      <c r="I4984" s="21" t="n"/>
      <c r="J4984" s="21" t="n"/>
      <c r="K4984" s="21" t="n"/>
      <c r="L4984" s="21" t="n"/>
      <c r="M4984" s="21" t="n"/>
      <c r="N4984" s="21" t="n"/>
    </row>
    <row r="4985" ht="14.25" customHeight="1" s="474">
      <c r="A4985" s="603" t="n"/>
      <c r="B4985" s="21" t="n"/>
      <c r="C4985" s="21" t="n"/>
      <c r="D4985" s="21" t="n"/>
      <c r="E4985" s="21" t="n"/>
      <c r="F4985" s="21" t="n"/>
      <c r="G4985" s="21" t="n"/>
      <c r="H4985" s="21" t="n"/>
      <c r="I4985" s="21" t="n"/>
      <c r="J4985" s="21" t="n"/>
      <c r="K4985" s="21" t="n"/>
      <c r="L4985" s="21" t="n"/>
      <c r="M4985" s="21" t="n"/>
      <c r="N4985" s="21" t="n"/>
    </row>
    <row r="4986" ht="14.25" customHeight="1" s="474">
      <c r="A4986" s="603" t="n"/>
      <c r="B4986" s="21" t="n"/>
      <c r="C4986" s="21" t="n"/>
      <c r="D4986" s="21" t="n"/>
      <c r="E4986" s="21" t="n"/>
      <c r="F4986" s="21" t="n"/>
      <c r="G4986" s="21" t="n"/>
      <c r="H4986" s="21" t="n"/>
      <c r="I4986" s="21" t="n"/>
      <c r="J4986" s="21" t="n"/>
      <c r="K4986" s="21" t="n"/>
      <c r="L4986" s="21" t="n"/>
      <c r="M4986" s="21" t="n"/>
      <c r="N4986" s="21" t="n"/>
    </row>
    <row r="4987" ht="14.25" customHeight="1" s="474">
      <c r="A4987" s="603" t="n"/>
      <c r="B4987" s="21" t="n"/>
      <c r="C4987" s="21" t="n"/>
      <c r="D4987" s="21" t="n"/>
      <c r="E4987" s="21" t="n"/>
      <c r="F4987" s="21" t="n"/>
      <c r="G4987" s="21" t="n"/>
      <c r="H4987" s="21" t="n"/>
      <c r="I4987" s="21" t="n"/>
      <c r="J4987" s="21" t="n"/>
      <c r="K4987" s="21" t="n"/>
      <c r="L4987" s="21" t="n"/>
      <c r="M4987" s="21" t="n"/>
      <c r="N4987" s="21" t="n"/>
    </row>
    <row r="4988" ht="14.25" customHeight="1" s="474">
      <c r="A4988" s="603" t="n"/>
      <c r="B4988" s="21" t="n"/>
      <c r="C4988" s="21" t="n"/>
      <c r="D4988" s="21" t="n"/>
      <c r="E4988" s="21" t="n"/>
      <c r="F4988" s="21" t="n"/>
      <c r="G4988" s="21" t="n"/>
      <c r="H4988" s="21" t="n"/>
      <c r="I4988" s="21" t="n"/>
      <c r="J4988" s="21" t="n"/>
      <c r="K4988" s="21" t="n"/>
      <c r="L4988" s="21" t="n"/>
      <c r="M4988" s="21" t="n"/>
      <c r="N4988" s="21" t="n"/>
    </row>
    <row r="4989" ht="14.25" customHeight="1" s="474">
      <c r="A4989" s="603" t="n"/>
      <c r="B4989" s="21" t="n"/>
      <c r="C4989" s="21" t="n"/>
      <c r="D4989" s="21" t="n"/>
      <c r="E4989" s="21" t="n"/>
      <c r="F4989" s="21" t="n"/>
      <c r="G4989" s="21" t="n"/>
      <c r="H4989" s="21" t="n"/>
      <c r="I4989" s="21" t="n"/>
      <c r="J4989" s="21" t="n"/>
      <c r="K4989" s="21" t="n"/>
      <c r="L4989" s="21" t="n"/>
      <c r="M4989" s="21" t="n"/>
      <c r="N4989" s="21" t="n"/>
    </row>
    <row r="4990" ht="14.25" customHeight="1" s="474">
      <c r="A4990" s="603" t="n"/>
      <c r="B4990" s="21" t="n"/>
      <c r="C4990" s="21" t="n"/>
      <c r="D4990" s="21" t="n"/>
      <c r="E4990" s="21" t="n"/>
      <c r="F4990" s="21" t="n"/>
      <c r="G4990" s="21" t="n"/>
      <c r="H4990" s="21" t="n"/>
      <c r="I4990" s="21" t="n"/>
      <c r="J4990" s="21" t="n"/>
      <c r="K4990" s="21" t="n"/>
      <c r="L4990" s="21" t="n"/>
      <c r="M4990" s="21" t="n"/>
      <c r="N4990" s="21" t="n"/>
    </row>
    <row r="4991" ht="14.25" customHeight="1" s="474">
      <c r="A4991" s="603" t="n"/>
      <c r="B4991" s="21" t="n"/>
      <c r="C4991" s="21" t="n"/>
      <c r="D4991" s="21" t="n"/>
      <c r="E4991" s="21" t="n"/>
      <c r="F4991" s="21" t="n"/>
      <c r="G4991" s="21" t="n"/>
      <c r="H4991" s="21" t="n"/>
      <c r="I4991" s="21" t="n"/>
      <c r="J4991" s="21" t="n"/>
      <c r="K4991" s="21" t="n"/>
      <c r="L4991" s="21" t="n"/>
      <c r="M4991" s="21" t="n"/>
      <c r="N4991" s="21" t="n"/>
    </row>
    <row r="4992" ht="14.25" customHeight="1" s="474">
      <c r="A4992" s="603" t="n"/>
      <c r="B4992" s="21" t="n"/>
      <c r="C4992" s="21" t="n"/>
      <c r="D4992" s="21" t="n"/>
      <c r="E4992" s="21" t="n"/>
      <c r="F4992" s="21" t="n"/>
      <c r="G4992" s="21" t="n"/>
      <c r="H4992" s="21" t="n"/>
      <c r="I4992" s="21" t="n"/>
      <c r="J4992" s="21" t="n"/>
      <c r="K4992" s="21" t="n"/>
      <c r="L4992" s="21" t="n"/>
      <c r="M4992" s="21" t="n"/>
      <c r="N4992" s="21" t="n"/>
    </row>
    <row r="4993" ht="14.25" customHeight="1" s="474">
      <c r="A4993" s="603" t="n"/>
      <c r="B4993" s="21" t="n"/>
      <c r="C4993" s="21" t="n"/>
      <c r="D4993" s="21" t="n"/>
      <c r="E4993" s="21" t="n"/>
      <c r="F4993" s="21" t="n"/>
      <c r="G4993" s="21" t="n"/>
      <c r="H4993" s="21" t="n"/>
      <c r="I4993" s="21" t="n"/>
      <c r="J4993" s="21" t="n"/>
      <c r="K4993" s="21" t="n"/>
      <c r="L4993" s="21" t="n"/>
      <c r="M4993" s="21" t="n"/>
      <c r="N4993" s="21" t="n"/>
    </row>
    <row r="4994" ht="14.25" customHeight="1" s="474">
      <c r="A4994" s="603" t="n"/>
      <c r="B4994" s="21" t="n"/>
      <c r="C4994" s="21" t="n"/>
      <c r="D4994" s="21" t="n"/>
      <c r="E4994" s="21" t="n"/>
      <c r="F4994" s="21" t="n"/>
      <c r="G4994" s="21" t="n"/>
      <c r="H4994" s="21" t="n"/>
      <c r="I4994" s="21" t="n"/>
      <c r="J4994" s="21" t="n"/>
      <c r="K4994" s="21" t="n"/>
      <c r="L4994" s="21" t="n"/>
      <c r="M4994" s="21" t="n"/>
      <c r="N4994" s="21" t="n"/>
    </row>
    <row r="4995" ht="14.25" customHeight="1" s="474">
      <c r="A4995" s="603" t="n"/>
      <c r="B4995" s="21" t="n"/>
      <c r="C4995" s="21" t="n"/>
      <c r="D4995" s="21" t="n"/>
      <c r="E4995" s="21" t="n"/>
      <c r="F4995" s="21" t="n"/>
      <c r="G4995" s="21" t="n"/>
      <c r="H4995" s="21" t="n"/>
      <c r="I4995" s="21" t="n"/>
      <c r="J4995" s="21" t="n"/>
      <c r="K4995" s="21" t="n"/>
      <c r="L4995" s="21" t="n"/>
      <c r="M4995" s="21" t="n"/>
      <c r="N4995" s="21" t="n"/>
    </row>
    <row r="4996" ht="14.25" customHeight="1" s="474">
      <c r="A4996" s="603" t="n"/>
      <c r="B4996" s="21" t="n"/>
      <c r="C4996" s="21" t="n"/>
      <c r="D4996" s="21" t="n"/>
      <c r="E4996" s="21" t="n"/>
      <c r="F4996" s="21" t="n"/>
      <c r="G4996" s="21" t="n"/>
      <c r="H4996" s="21" t="n"/>
      <c r="I4996" s="21" t="n"/>
      <c r="J4996" s="21" t="n"/>
      <c r="K4996" s="21" t="n"/>
      <c r="L4996" s="21" t="n"/>
      <c r="M4996" s="21" t="n"/>
      <c r="N4996" s="21" t="n"/>
    </row>
    <row r="4997" ht="14.25" customHeight="1" s="474">
      <c r="A4997" s="603" t="n"/>
      <c r="B4997" s="21" t="n"/>
      <c r="C4997" s="21" t="n"/>
      <c r="D4997" s="21" t="n"/>
      <c r="E4997" s="21" t="n"/>
      <c r="F4997" s="21" t="n"/>
      <c r="G4997" s="21" t="n"/>
      <c r="H4997" s="21" t="n"/>
      <c r="I4997" s="21" t="n"/>
      <c r="J4997" s="21" t="n"/>
      <c r="K4997" s="21" t="n"/>
      <c r="L4997" s="21" t="n"/>
      <c r="M4997" s="21" t="n"/>
      <c r="N4997" s="21" t="n"/>
    </row>
    <row r="4998" ht="14.25" customHeight="1" s="474">
      <c r="A4998" s="603" t="n"/>
      <c r="B4998" s="21" t="n"/>
      <c r="C4998" s="21" t="n"/>
      <c r="D4998" s="21" t="n"/>
      <c r="E4998" s="21" t="n"/>
      <c r="F4998" s="21" t="n"/>
      <c r="G4998" s="21" t="n"/>
      <c r="H4998" s="21" t="n"/>
      <c r="I4998" s="21" t="n"/>
      <c r="J4998" s="21" t="n"/>
      <c r="K4998" s="21" t="n"/>
      <c r="L4998" s="21" t="n"/>
      <c r="M4998" s="21" t="n"/>
      <c r="N4998" s="21" t="n"/>
    </row>
    <row r="4999" ht="14.25" customHeight="1" s="474">
      <c r="A4999" s="603" t="n"/>
      <c r="B4999" s="21" t="n"/>
      <c r="C4999" s="21" t="n"/>
      <c r="D4999" s="21" t="n"/>
      <c r="E4999" s="21" t="n"/>
      <c r="F4999" s="21" t="n"/>
      <c r="G4999" s="21" t="n"/>
      <c r="H4999" s="21" t="n"/>
      <c r="I4999" s="21" t="n"/>
      <c r="J4999" s="21" t="n"/>
      <c r="K4999" s="21" t="n"/>
      <c r="L4999" s="21" t="n"/>
      <c r="M4999" s="21" t="n"/>
      <c r="N4999" s="21" t="n"/>
    </row>
    <row r="5000" ht="14.25" customHeight="1" s="474">
      <c r="A5000" s="603" t="n"/>
      <c r="B5000" s="21" t="n"/>
      <c r="C5000" s="21" t="n"/>
      <c r="D5000" s="21" t="n"/>
      <c r="E5000" s="21" t="n"/>
      <c r="F5000" s="21" t="n"/>
      <c r="G5000" s="21" t="n"/>
      <c r="H5000" s="21" t="n"/>
      <c r="I5000" s="21" t="n"/>
      <c r="J5000" s="21" t="n"/>
      <c r="K5000" s="21" t="n"/>
      <c r="L5000" s="21" t="n"/>
      <c r="M5000" s="21" t="n"/>
      <c r="N5000" s="21" t="n"/>
    </row>
    <row r="5001" ht="14.25" customHeight="1" s="474">
      <c r="A5001" s="603" t="n"/>
      <c r="B5001" s="21" t="n"/>
      <c r="C5001" s="21" t="n"/>
      <c r="D5001" s="21" t="n"/>
      <c r="E5001" s="21" t="n"/>
      <c r="F5001" s="21" t="n"/>
      <c r="G5001" s="21" t="n"/>
      <c r="H5001" s="21" t="n"/>
      <c r="I5001" s="21" t="n"/>
      <c r="J5001" s="21" t="n"/>
      <c r="K5001" s="21" t="n"/>
      <c r="L5001" s="21" t="n"/>
      <c r="M5001" s="21" t="n"/>
      <c r="N5001" s="21" t="n"/>
    </row>
    <row r="5002" ht="14.25" customHeight="1" s="474">
      <c r="A5002" s="603" t="n"/>
      <c r="B5002" s="21" t="n"/>
      <c r="C5002" s="21" t="n"/>
      <c r="D5002" s="21" t="n"/>
      <c r="E5002" s="21" t="n"/>
      <c r="F5002" s="21" t="n"/>
      <c r="G5002" s="21" t="n"/>
      <c r="H5002" s="21" t="n"/>
      <c r="I5002" s="21" t="n"/>
      <c r="J5002" s="21" t="n"/>
      <c r="K5002" s="21" t="n"/>
      <c r="L5002" s="21" t="n"/>
      <c r="M5002" s="21" t="n"/>
      <c r="N5002" s="21" t="n"/>
    </row>
    <row r="5003" ht="14.25" customHeight="1" s="474">
      <c r="A5003" s="603" t="n"/>
      <c r="B5003" s="21" t="n"/>
      <c r="C5003" s="21" t="n"/>
      <c r="D5003" s="21" t="n"/>
      <c r="E5003" s="21" t="n"/>
      <c r="F5003" s="21" t="n"/>
      <c r="G5003" s="21" t="n"/>
      <c r="H5003" s="21" t="n"/>
      <c r="I5003" s="21" t="n"/>
      <c r="J5003" s="21" t="n"/>
      <c r="K5003" s="21" t="n"/>
      <c r="L5003" s="21" t="n"/>
      <c r="M5003" s="21" t="n"/>
      <c r="N5003" s="21" t="n"/>
    </row>
    <row r="5004" ht="14.25" customHeight="1" s="474">
      <c r="A5004" s="603" t="n"/>
      <c r="B5004" s="21" t="n"/>
      <c r="C5004" s="21" t="n"/>
      <c r="D5004" s="21" t="n"/>
      <c r="E5004" s="21" t="n"/>
      <c r="F5004" s="21" t="n"/>
      <c r="G5004" s="21" t="n"/>
      <c r="H5004" s="21" t="n"/>
      <c r="I5004" s="21" t="n"/>
      <c r="J5004" s="21" t="n"/>
      <c r="K5004" s="21" t="n"/>
      <c r="L5004" s="21" t="n"/>
      <c r="M5004" s="21" t="n"/>
      <c r="N5004" s="21" t="n"/>
    </row>
    <row r="5005" ht="14.25" customHeight="1" s="474">
      <c r="A5005" s="603" t="n"/>
      <c r="B5005" s="21" t="n"/>
      <c r="C5005" s="21" t="n"/>
      <c r="D5005" s="21" t="n"/>
      <c r="E5005" s="21" t="n"/>
      <c r="F5005" s="21" t="n"/>
      <c r="G5005" s="21" t="n"/>
      <c r="H5005" s="21" t="n"/>
      <c r="I5005" s="21" t="n"/>
      <c r="J5005" s="21" t="n"/>
      <c r="K5005" s="21" t="n"/>
      <c r="L5005" s="21" t="n"/>
      <c r="M5005" s="21" t="n"/>
      <c r="N5005" s="21" t="n"/>
    </row>
    <row r="5006" ht="14.25" customHeight="1" s="474">
      <c r="A5006" s="603" t="n"/>
      <c r="B5006" s="21" t="n"/>
      <c r="C5006" s="21" t="n"/>
      <c r="D5006" s="21" t="n"/>
      <c r="E5006" s="21" t="n"/>
      <c r="F5006" s="21" t="n"/>
      <c r="G5006" s="21" t="n"/>
      <c r="H5006" s="21" t="n"/>
      <c r="I5006" s="21" t="n"/>
      <c r="J5006" s="21" t="n"/>
      <c r="K5006" s="21" t="n"/>
      <c r="L5006" s="21" t="n"/>
      <c r="M5006" s="21" t="n"/>
      <c r="N5006" s="21" t="n"/>
    </row>
    <row r="5007" ht="14.25" customHeight="1" s="474">
      <c r="A5007" s="603" t="n"/>
      <c r="B5007" s="21" t="n"/>
      <c r="C5007" s="21" t="n"/>
      <c r="D5007" s="21" t="n"/>
      <c r="E5007" s="21" t="n"/>
      <c r="F5007" s="21" t="n"/>
      <c r="G5007" s="21" t="n"/>
      <c r="H5007" s="21" t="n"/>
      <c r="I5007" s="21" t="n"/>
      <c r="J5007" s="21" t="n"/>
      <c r="K5007" s="21" t="n"/>
      <c r="L5007" s="21" t="n"/>
      <c r="M5007" s="21" t="n"/>
      <c r="N5007" s="21" t="n"/>
    </row>
    <row r="5008" ht="14.25" customHeight="1" s="474">
      <c r="A5008" s="603" t="n"/>
      <c r="B5008" s="21" t="n"/>
      <c r="C5008" s="21" t="n"/>
      <c r="D5008" s="21" t="n"/>
      <c r="E5008" s="21" t="n"/>
      <c r="F5008" s="21" t="n"/>
      <c r="G5008" s="21" t="n"/>
      <c r="H5008" s="21" t="n"/>
      <c r="I5008" s="21" t="n"/>
      <c r="J5008" s="21" t="n"/>
      <c r="K5008" s="21" t="n"/>
      <c r="L5008" s="21" t="n"/>
      <c r="M5008" s="21" t="n"/>
      <c r="N5008" s="21" t="n"/>
    </row>
    <row r="5009" ht="14.25" customHeight="1" s="474">
      <c r="A5009" s="603" t="n"/>
      <c r="B5009" s="21" t="n"/>
      <c r="C5009" s="21" t="n"/>
      <c r="D5009" s="21" t="n"/>
      <c r="E5009" s="21" t="n"/>
      <c r="F5009" s="21" t="n"/>
      <c r="G5009" s="21" t="n"/>
      <c r="H5009" s="21" t="n"/>
      <c r="I5009" s="21" t="n"/>
      <c r="J5009" s="21" t="n"/>
      <c r="K5009" s="21" t="n"/>
      <c r="L5009" s="21" t="n"/>
      <c r="M5009" s="21" t="n"/>
      <c r="N5009" s="21" t="n"/>
    </row>
    <row r="5010" ht="14.25" customHeight="1" s="474">
      <c r="A5010" s="603" t="n"/>
      <c r="B5010" s="21" t="n"/>
      <c r="C5010" s="21" t="n"/>
      <c r="D5010" s="21" t="n"/>
      <c r="E5010" s="21" t="n"/>
      <c r="F5010" s="21" t="n"/>
      <c r="G5010" s="21" t="n"/>
      <c r="H5010" s="21" t="n"/>
      <c r="I5010" s="21" t="n"/>
      <c r="J5010" s="21" t="n"/>
      <c r="K5010" s="21" t="n"/>
      <c r="L5010" s="21" t="n"/>
      <c r="M5010" s="21" t="n"/>
      <c r="N5010" s="21" t="n"/>
    </row>
    <row r="5011" ht="14.25" customHeight="1" s="474">
      <c r="A5011" s="603" t="n"/>
      <c r="B5011" s="21" t="n"/>
      <c r="C5011" s="21" t="n"/>
      <c r="D5011" s="21" t="n"/>
      <c r="E5011" s="21" t="n"/>
      <c r="F5011" s="21" t="n"/>
      <c r="G5011" s="21" t="n"/>
      <c r="H5011" s="21" t="n"/>
      <c r="I5011" s="21" t="n"/>
      <c r="J5011" s="21" t="n"/>
      <c r="K5011" s="21" t="n"/>
      <c r="L5011" s="21" t="n"/>
      <c r="M5011" s="21" t="n"/>
      <c r="N5011" s="21" t="n"/>
    </row>
    <row r="5012" ht="14.25" customHeight="1" s="474">
      <c r="A5012" s="603" t="n"/>
      <c r="B5012" s="21" t="n"/>
      <c r="C5012" s="21" t="n"/>
      <c r="D5012" s="21" t="n"/>
      <c r="E5012" s="21" t="n"/>
      <c r="F5012" s="21" t="n"/>
      <c r="G5012" s="21" t="n"/>
      <c r="H5012" s="21" t="n"/>
      <c r="I5012" s="21" t="n"/>
      <c r="J5012" s="21" t="n"/>
      <c r="K5012" s="21" t="n"/>
      <c r="L5012" s="21" t="n"/>
      <c r="M5012" s="21" t="n"/>
      <c r="N5012" s="21" t="n"/>
    </row>
    <row r="5013" ht="14.25" customHeight="1" s="474">
      <c r="A5013" s="603" t="n"/>
      <c r="B5013" s="21" t="n"/>
      <c r="C5013" s="21" t="n"/>
      <c r="D5013" s="21" t="n"/>
      <c r="E5013" s="21" t="n"/>
      <c r="F5013" s="21" t="n"/>
      <c r="G5013" s="21" t="n"/>
      <c r="H5013" s="21" t="n"/>
      <c r="I5013" s="21" t="n"/>
      <c r="J5013" s="21" t="n"/>
      <c r="K5013" s="21" t="n"/>
      <c r="L5013" s="21" t="n"/>
      <c r="M5013" s="21" t="n"/>
      <c r="N5013" s="21" t="n"/>
    </row>
    <row r="5014" ht="14.25" customHeight="1" s="474">
      <c r="A5014" s="603" t="n"/>
      <c r="B5014" s="21" t="n"/>
      <c r="C5014" s="21" t="n"/>
      <c r="D5014" s="21" t="n"/>
      <c r="E5014" s="21" t="n"/>
      <c r="F5014" s="21" t="n"/>
      <c r="G5014" s="21" t="n"/>
      <c r="H5014" s="21" t="n"/>
      <c r="I5014" s="21" t="n"/>
      <c r="J5014" s="21" t="n"/>
      <c r="K5014" s="21" t="n"/>
      <c r="L5014" s="21" t="n"/>
      <c r="M5014" s="21" t="n"/>
      <c r="N5014" s="21" t="n"/>
    </row>
    <row r="5015" ht="14.25" customHeight="1" s="474">
      <c r="A5015" s="603" t="n"/>
      <c r="B5015" s="21" t="n"/>
      <c r="C5015" s="21" t="n"/>
      <c r="D5015" s="21" t="n"/>
      <c r="E5015" s="21" t="n"/>
      <c r="F5015" s="21" t="n"/>
      <c r="G5015" s="21" t="n"/>
      <c r="H5015" s="21" t="n"/>
      <c r="I5015" s="21" t="n"/>
      <c r="J5015" s="21" t="n"/>
      <c r="K5015" s="21" t="n"/>
      <c r="L5015" s="21" t="n"/>
      <c r="M5015" s="21" t="n"/>
      <c r="N5015" s="21" t="n"/>
    </row>
    <row r="5016" ht="14.25" customHeight="1" s="474">
      <c r="A5016" s="603" t="n"/>
      <c r="B5016" s="21" t="n"/>
      <c r="C5016" s="21" t="n"/>
      <c r="D5016" s="21" t="n"/>
      <c r="E5016" s="21" t="n"/>
      <c r="F5016" s="21" t="n"/>
      <c r="G5016" s="21" t="n"/>
      <c r="H5016" s="21" t="n"/>
      <c r="I5016" s="21" t="n"/>
      <c r="J5016" s="21" t="n"/>
      <c r="K5016" s="21" t="n"/>
      <c r="L5016" s="21" t="n"/>
      <c r="M5016" s="21" t="n"/>
      <c r="N5016" s="21" t="n"/>
    </row>
    <row r="5017" ht="14.25" customHeight="1" s="474">
      <c r="A5017" s="603" t="n"/>
      <c r="B5017" s="21" t="n"/>
      <c r="C5017" s="21" t="n"/>
      <c r="D5017" s="21" t="n"/>
      <c r="E5017" s="21" t="n"/>
      <c r="F5017" s="21" t="n"/>
      <c r="G5017" s="21" t="n"/>
      <c r="H5017" s="21" t="n"/>
      <c r="I5017" s="21" t="n"/>
      <c r="J5017" s="21" t="n"/>
      <c r="K5017" s="21" t="n"/>
      <c r="L5017" s="21" t="n"/>
      <c r="M5017" s="21" t="n"/>
      <c r="N5017" s="21" t="n"/>
    </row>
    <row r="5018" ht="14.25" customHeight="1" s="474">
      <c r="A5018" s="603" t="n"/>
      <c r="B5018" s="21" t="n"/>
      <c r="C5018" s="21" t="n"/>
      <c r="D5018" s="21" t="n"/>
      <c r="E5018" s="21" t="n"/>
      <c r="F5018" s="21" t="n"/>
      <c r="G5018" s="21" t="n"/>
      <c r="H5018" s="21" t="n"/>
      <c r="I5018" s="21" t="n"/>
      <c r="J5018" s="21" t="n"/>
      <c r="K5018" s="21" t="n"/>
      <c r="L5018" s="21" t="n"/>
      <c r="M5018" s="21" t="n"/>
      <c r="N5018" s="21" t="n"/>
    </row>
    <row r="5019" ht="14.25" customHeight="1" s="474">
      <c r="A5019" s="603" t="n"/>
      <c r="B5019" s="21" t="n"/>
      <c r="C5019" s="21" t="n"/>
      <c r="D5019" s="21" t="n"/>
      <c r="E5019" s="21" t="n"/>
      <c r="F5019" s="21" t="n"/>
      <c r="G5019" s="21" t="n"/>
      <c r="H5019" s="21" t="n"/>
      <c r="I5019" s="21" t="n"/>
      <c r="J5019" s="21" t="n"/>
      <c r="K5019" s="21" t="n"/>
      <c r="L5019" s="21" t="n"/>
      <c r="M5019" s="21" t="n"/>
      <c r="N5019" s="21" t="n"/>
    </row>
    <row r="5020" ht="14.25" customHeight="1" s="474">
      <c r="A5020" s="603" t="n"/>
      <c r="B5020" s="21" t="n"/>
      <c r="C5020" s="21" t="n"/>
      <c r="D5020" s="21" t="n"/>
      <c r="E5020" s="21" t="n"/>
      <c r="F5020" s="21" t="n"/>
      <c r="G5020" s="21" t="n"/>
      <c r="H5020" s="21" t="n"/>
      <c r="I5020" s="21" t="n"/>
      <c r="J5020" s="21" t="n"/>
      <c r="K5020" s="21" t="n"/>
      <c r="L5020" s="21" t="n"/>
      <c r="M5020" s="21" t="n"/>
      <c r="N5020" s="21" t="n"/>
    </row>
    <row r="5021" ht="14.25" customHeight="1" s="474">
      <c r="A5021" s="603" t="n"/>
      <c r="B5021" s="21" t="n"/>
      <c r="C5021" s="21" t="n"/>
      <c r="D5021" s="21" t="n"/>
      <c r="E5021" s="21" t="n"/>
      <c r="F5021" s="21" t="n"/>
      <c r="G5021" s="21" t="n"/>
      <c r="H5021" s="21" t="n"/>
      <c r="I5021" s="21" t="n"/>
      <c r="J5021" s="21" t="n"/>
      <c r="K5021" s="21" t="n"/>
      <c r="L5021" s="21" t="n"/>
      <c r="M5021" s="21" t="n"/>
      <c r="N5021" s="21" t="n"/>
    </row>
    <row r="5022" ht="14.25" customHeight="1" s="474">
      <c r="A5022" s="603" t="n"/>
      <c r="B5022" s="21" t="n"/>
      <c r="C5022" s="21" t="n"/>
      <c r="D5022" s="21" t="n"/>
      <c r="E5022" s="21" t="n"/>
      <c r="F5022" s="21" t="n"/>
      <c r="G5022" s="21" t="n"/>
      <c r="H5022" s="21" t="n"/>
      <c r="I5022" s="21" t="n"/>
      <c r="J5022" s="21" t="n"/>
      <c r="K5022" s="21" t="n"/>
      <c r="L5022" s="21" t="n"/>
      <c r="M5022" s="21" t="n"/>
      <c r="N5022" s="21" t="n"/>
    </row>
    <row r="5023" ht="14.25" customHeight="1" s="474">
      <c r="A5023" s="603" t="n"/>
      <c r="B5023" s="21" t="n"/>
      <c r="C5023" s="21" t="n"/>
      <c r="D5023" s="21" t="n"/>
      <c r="E5023" s="21" t="n"/>
      <c r="F5023" s="21" t="n"/>
      <c r="G5023" s="21" t="n"/>
      <c r="H5023" s="21" t="n"/>
      <c r="I5023" s="21" t="n"/>
      <c r="J5023" s="21" t="n"/>
      <c r="K5023" s="21" t="n"/>
      <c r="L5023" s="21" t="n"/>
      <c r="M5023" s="21" t="n"/>
      <c r="N5023" s="21" t="n"/>
    </row>
    <row r="5024" ht="14.25" customHeight="1" s="474">
      <c r="A5024" s="603" t="n"/>
      <c r="B5024" s="21" t="n"/>
      <c r="C5024" s="21" t="n"/>
      <c r="D5024" s="21" t="n"/>
      <c r="E5024" s="21" t="n"/>
      <c r="F5024" s="21" t="n"/>
      <c r="G5024" s="21" t="n"/>
      <c r="H5024" s="21" t="n"/>
      <c r="I5024" s="21" t="n"/>
      <c r="J5024" s="21" t="n"/>
      <c r="K5024" s="21" t="n"/>
      <c r="L5024" s="21" t="n"/>
      <c r="M5024" s="21" t="n"/>
      <c r="N5024" s="21" t="n"/>
    </row>
    <row r="5025" ht="14.25" customHeight="1" s="474">
      <c r="A5025" s="603" t="n"/>
      <c r="B5025" s="21" t="n"/>
      <c r="C5025" s="21" t="n"/>
      <c r="D5025" s="21" t="n"/>
      <c r="E5025" s="21" t="n"/>
      <c r="F5025" s="21" t="n"/>
      <c r="G5025" s="21" t="n"/>
      <c r="H5025" s="21" t="n"/>
      <c r="I5025" s="21" t="n"/>
      <c r="J5025" s="21" t="n"/>
      <c r="K5025" s="21" t="n"/>
      <c r="L5025" s="21" t="n"/>
      <c r="M5025" s="21" t="n"/>
      <c r="N5025" s="21" t="n"/>
    </row>
    <row r="5026" ht="14.25" customHeight="1" s="474">
      <c r="A5026" s="603" t="n"/>
      <c r="B5026" s="21" t="n"/>
      <c r="C5026" s="21" t="n"/>
      <c r="D5026" s="21" t="n"/>
      <c r="E5026" s="21" t="n"/>
      <c r="F5026" s="21" t="n"/>
      <c r="G5026" s="21" t="n"/>
      <c r="H5026" s="21" t="n"/>
      <c r="I5026" s="21" t="n"/>
      <c r="J5026" s="21" t="n"/>
      <c r="K5026" s="21" t="n"/>
      <c r="L5026" s="21" t="n"/>
      <c r="M5026" s="21" t="n"/>
      <c r="N5026" s="21" t="n"/>
    </row>
    <row r="5027" ht="14.25" customHeight="1" s="474">
      <c r="A5027" s="603" t="n"/>
      <c r="B5027" s="21" t="n"/>
      <c r="C5027" s="21" t="n"/>
      <c r="D5027" s="21" t="n"/>
      <c r="E5027" s="21" t="n"/>
      <c r="F5027" s="21" t="n"/>
      <c r="G5027" s="21" t="n"/>
      <c r="H5027" s="21" t="n"/>
      <c r="I5027" s="21" t="n"/>
      <c r="J5027" s="21" t="n"/>
      <c r="K5027" s="21" t="n"/>
      <c r="L5027" s="21" t="n"/>
      <c r="M5027" s="21" t="n"/>
      <c r="N5027" s="21" t="n"/>
    </row>
    <row r="5028" ht="14.25" customHeight="1" s="474">
      <c r="A5028" s="603" t="n"/>
      <c r="B5028" s="21" t="n"/>
      <c r="C5028" s="21" t="n"/>
      <c r="D5028" s="21" t="n"/>
      <c r="E5028" s="21" t="n"/>
      <c r="F5028" s="21" t="n"/>
      <c r="G5028" s="21" t="n"/>
      <c r="H5028" s="21" t="n"/>
      <c r="I5028" s="21" t="n"/>
      <c r="J5028" s="21" t="n"/>
      <c r="K5028" s="21" t="n"/>
      <c r="L5028" s="21" t="n"/>
      <c r="M5028" s="21" t="n"/>
      <c r="N5028" s="21" t="n"/>
    </row>
    <row r="5029" ht="14.25" customHeight="1" s="474">
      <c r="A5029" s="603" t="n"/>
      <c r="B5029" s="21" t="n"/>
      <c r="C5029" s="21" t="n"/>
      <c r="D5029" s="21" t="n"/>
      <c r="E5029" s="21" t="n"/>
      <c r="F5029" s="21" t="n"/>
      <c r="G5029" s="21" t="n"/>
      <c r="H5029" s="21" t="n"/>
      <c r="I5029" s="21" t="n"/>
      <c r="J5029" s="21" t="n"/>
      <c r="K5029" s="21" t="n"/>
      <c r="L5029" s="21" t="n"/>
      <c r="M5029" s="21" t="n"/>
      <c r="N5029" s="21" t="n"/>
    </row>
    <row r="5030" ht="14.25" customHeight="1" s="474">
      <c r="A5030" s="603" t="n"/>
      <c r="B5030" s="21" t="n"/>
      <c r="C5030" s="21" t="n"/>
      <c r="D5030" s="21" t="n"/>
      <c r="E5030" s="21" t="n"/>
      <c r="F5030" s="21" t="n"/>
      <c r="G5030" s="21" t="n"/>
      <c r="H5030" s="21" t="n"/>
      <c r="I5030" s="21" t="n"/>
      <c r="J5030" s="21" t="n"/>
      <c r="K5030" s="21" t="n"/>
      <c r="L5030" s="21" t="n"/>
      <c r="M5030" s="21" t="n"/>
      <c r="N5030" s="21" t="n"/>
    </row>
    <row r="5031" ht="14.25" customHeight="1" s="474">
      <c r="A5031" s="603" t="n"/>
      <c r="B5031" s="21" t="n"/>
      <c r="C5031" s="21" t="n"/>
      <c r="D5031" s="21" t="n"/>
      <c r="E5031" s="21" t="n"/>
      <c r="F5031" s="21" t="n"/>
      <c r="G5031" s="21" t="n"/>
      <c r="H5031" s="21" t="n"/>
      <c r="I5031" s="21" t="n"/>
      <c r="J5031" s="21" t="n"/>
      <c r="K5031" s="21" t="n"/>
      <c r="L5031" s="21" t="n"/>
      <c r="M5031" s="21" t="n"/>
      <c r="N5031" s="21" t="n"/>
    </row>
    <row r="5032" ht="14.25" customHeight="1" s="474">
      <c r="A5032" s="603" t="n"/>
      <c r="B5032" s="21" t="n"/>
      <c r="C5032" s="21" t="n"/>
      <c r="D5032" s="21" t="n"/>
      <c r="E5032" s="21" t="n"/>
      <c r="F5032" s="21" t="n"/>
      <c r="G5032" s="21" t="n"/>
      <c r="H5032" s="21" t="n"/>
      <c r="I5032" s="21" t="n"/>
      <c r="J5032" s="21" t="n"/>
      <c r="K5032" s="21" t="n"/>
      <c r="L5032" s="21" t="n"/>
      <c r="M5032" s="21" t="n"/>
      <c r="N5032" s="21" t="n"/>
    </row>
    <row r="5033" ht="14.25" customHeight="1" s="474">
      <c r="A5033" s="603" t="n"/>
      <c r="B5033" s="21" t="n"/>
      <c r="C5033" s="21" t="n"/>
      <c r="D5033" s="21" t="n"/>
      <c r="E5033" s="21" t="n"/>
      <c r="F5033" s="21" t="n"/>
      <c r="G5033" s="21" t="n"/>
      <c r="H5033" s="21" t="n"/>
      <c r="I5033" s="21" t="n"/>
      <c r="J5033" s="21" t="n"/>
      <c r="K5033" s="21" t="n"/>
      <c r="L5033" s="21" t="n"/>
      <c r="M5033" s="21" t="n"/>
      <c r="N5033" s="21" t="n"/>
    </row>
    <row r="5034" ht="14.25" customHeight="1" s="474">
      <c r="A5034" s="603" t="n"/>
      <c r="B5034" s="21" t="n"/>
      <c r="C5034" s="21" t="n"/>
      <c r="D5034" s="21" t="n"/>
      <c r="E5034" s="21" t="n"/>
      <c r="F5034" s="21" t="n"/>
      <c r="G5034" s="21" t="n"/>
      <c r="H5034" s="21" t="n"/>
      <c r="I5034" s="21" t="n"/>
      <c r="J5034" s="21" t="n"/>
      <c r="K5034" s="21" t="n"/>
      <c r="L5034" s="21" t="n"/>
      <c r="M5034" s="21" t="n"/>
      <c r="N5034" s="21" t="n"/>
    </row>
    <row r="5035" ht="14.25" customHeight="1" s="474">
      <c r="A5035" s="603" t="n"/>
      <c r="B5035" s="21" t="n"/>
      <c r="C5035" s="21" t="n"/>
      <c r="D5035" s="21" t="n"/>
      <c r="E5035" s="21" t="n"/>
      <c r="F5035" s="21" t="n"/>
      <c r="G5035" s="21" t="n"/>
      <c r="H5035" s="21" t="n"/>
      <c r="I5035" s="21" t="n"/>
      <c r="J5035" s="21" t="n"/>
      <c r="K5035" s="21" t="n"/>
      <c r="L5035" s="21" t="n"/>
      <c r="M5035" s="21" t="n"/>
      <c r="N5035" s="21" t="n"/>
    </row>
    <row r="5036" ht="14.25" customHeight="1" s="474">
      <c r="A5036" s="603" t="n"/>
      <c r="B5036" s="21" t="n"/>
      <c r="C5036" s="21" t="n"/>
      <c r="D5036" s="21" t="n"/>
      <c r="E5036" s="21" t="n"/>
      <c r="F5036" s="21" t="n"/>
      <c r="G5036" s="21" t="n"/>
      <c r="H5036" s="21" t="n"/>
      <c r="I5036" s="21" t="n"/>
      <c r="J5036" s="21" t="n"/>
      <c r="K5036" s="21" t="n"/>
      <c r="L5036" s="21" t="n"/>
      <c r="M5036" s="21" t="n"/>
      <c r="N5036" s="21" t="n"/>
    </row>
    <row r="5037" ht="14.25" customHeight="1" s="474">
      <c r="A5037" s="603" t="n"/>
      <c r="B5037" s="21" t="n"/>
      <c r="C5037" s="21" t="n"/>
      <c r="D5037" s="21" t="n"/>
      <c r="E5037" s="21" t="n"/>
      <c r="F5037" s="21" t="n"/>
      <c r="G5037" s="21" t="n"/>
      <c r="H5037" s="21" t="n"/>
      <c r="I5037" s="21" t="n"/>
      <c r="J5037" s="21" t="n"/>
      <c r="K5037" s="21" t="n"/>
      <c r="L5037" s="21" t="n"/>
      <c r="M5037" s="21" t="n"/>
      <c r="N5037" s="21" t="n"/>
    </row>
    <row r="5038" ht="14.25" customHeight="1" s="474">
      <c r="A5038" s="603" t="n"/>
      <c r="B5038" s="21" t="n"/>
      <c r="C5038" s="21" t="n"/>
      <c r="D5038" s="21" t="n"/>
      <c r="E5038" s="21" t="n"/>
      <c r="F5038" s="21" t="n"/>
      <c r="G5038" s="21" t="n"/>
      <c r="H5038" s="21" t="n"/>
      <c r="I5038" s="21" t="n"/>
      <c r="J5038" s="21" t="n"/>
      <c r="K5038" s="21" t="n"/>
      <c r="L5038" s="21" t="n"/>
      <c r="M5038" s="21" t="n"/>
      <c r="N5038" s="21" t="n"/>
    </row>
    <row r="5039" ht="14.25" customHeight="1" s="474">
      <c r="A5039" s="603" t="n"/>
      <c r="B5039" s="21" t="n"/>
      <c r="C5039" s="21" t="n"/>
      <c r="D5039" s="21" t="n"/>
      <c r="E5039" s="21" t="n"/>
      <c r="F5039" s="21" t="n"/>
      <c r="G5039" s="21" t="n"/>
      <c r="H5039" s="21" t="n"/>
      <c r="I5039" s="21" t="n"/>
      <c r="J5039" s="21" t="n"/>
      <c r="K5039" s="21" t="n"/>
      <c r="L5039" s="21" t="n"/>
      <c r="M5039" s="21" t="n"/>
      <c r="N5039" s="21" t="n"/>
    </row>
    <row r="5040" ht="14.25" customHeight="1" s="474">
      <c r="A5040" s="603" t="n"/>
      <c r="B5040" s="21" t="n"/>
      <c r="C5040" s="21" t="n"/>
      <c r="D5040" s="21" t="n"/>
      <c r="E5040" s="21" t="n"/>
      <c r="F5040" s="21" t="n"/>
      <c r="G5040" s="21" t="n"/>
      <c r="H5040" s="21" t="n"/>
      <c r="I5040" s="21" t="n"/>
      <c r="J5040" s="21" t="n"/>
      <c r="K5040" s="21" t="n"/>
      <c r="L5040" s="21" t="n"/>
      <c r="M5040" s="21" t="n"/>
      <c r="N5040" s="21" t="n"/>
    </row>
    <row r="5041" ht="14.25" customHeight="1" s="474">
      <c r="A5041" s="603" t="n"/>
      <c r="B5041" s="21" t="n"/>
      <c r="C5041" s="21" t="n"/>
      <c r="D5041" s="21" t="n"/>
      <c r="E5041" s="21" t="n"/>
      <c r="F5041" s="21" t="n"/>
      <c r="G5041" s="21" t="n"/>
      <c r="H5041" s="21" t="n"/>
      <c r="I5041" s="21" t="n"/>
      <c r="J5041" s="21" t="n"/>
      <c r="K5041" s="21" t="n"/>
      <c r="L5041" s="21" t="n"/>
      <c r="M5041" s="21" t="n"/>
      <c r="N5041" s="21" t="n"/>
    </row>
    <row r="5042" ht="14.25" customHeight="1" s="474">
      <c r="A5042" s="603" t="n"/>
      <c r="B5042" s="21" t="n"/>
      <c r="C5042" s="21" t="n"/>
      <c r="D5042" s="21" t="n"/>
      <c r="E5042" s="21" t="n"/>
      <c r="F5042" s="21" t="n"/>
      <c r="G5042" s="21" t="n"/>
      <c r="H5042" s="21" t="n"/>
      <c r="I5042" s="21" t="n"/>
      <c r="J5042" s="21" t="n"/>
      <c r="K5042" s="21" t="n"/>
      <c r="L5042" s="21" t="n"/>
      <c r="M5042" s="21" t="n"/>
      <c r="N5042" s="21" t="n"/>
    </row>
    <row r="5043" ht="14.25" customHeight="1" s="474">
      <c r="A5043" s="603" t="n"/>
      <c r="B5043" s="21" t="n"/>
      <c r="C5043" s="21" t="n"/>
      <c r="D5043" s="21" t="n"/>
      <c r="E5043" s="21" t="n"/>
      <c r="F5043" s="21" t="n"/>
      <c r="G5043" s="21" t="n"/>
      <c r="H5043" s="21" t="n"/>
      <c r="I5043" s="21" t="n"/>
      <c r="J5043" s="21" t="n"/>
      <c r="K5043" s="21" t="n"/>
      <c r="L5043" s="21" t="n"/>
      <c r="M5043" s="21" t="n"/>
      <c r="N5043" s="21" t="n"/>
    </row>
    <row r="5044" ht="14.25" customHeight="1" s="474">
      <c r="A5044" s="603" t="n"/>
      <c r="B5044" s="21" t="n"/>
      <c r="C5044" s="21" t="n"/>
      <c r="D5044" s="21" t="n"/>
      <c r="E5044" s="21" t="n"/>
      <c r="F5044" s="21" t="n"/>
      <c r="G5044" s="21" t="n"/>
      <c r="H5044" s="21" t="n"/>
      <c r="I5044" s="21" t="n"/>
      <c r="J5044" s="21" t="n"/>
      <c r="K5044" s="21" t="n"/>
      <c r="L5044" s="21" t="n"/>
      <c r="M5044" s="21" t="n"/>
      <c r="N5044" s="21" t="n"/>
    </row>
    <row r="5045" ht="14.25" customHeight="1" s="474">
      <c r="A5045" s="603" t="n"/>
      <c r="B5045" s="21" t="n"/>
      <c r="C5045" s="21" t="n"/>
      <c r="D5045" s="21" t="n"/>
      <c r="E5045" s="21" t="n"/>
      <c r="F5045" s="21" t="n"/>
      <c r="G5045" s="21" t="n"/>
      <c r="H5045" s="21" t="n"/>
      <c r="I5045" s="21" t="n"/>
      <c r="J5045" s="21" t="n"/>
      <c r="K5045" s="21" t="n"/>
      <c r="L5045" s="21" t="n"/>
      <c r="M5045" s="21" t="n"/>
      <c r="N5045" s="21" t="n"/>
    </row>
    <row r="5046" ht="14.25" customHeight="1" s="474">
      <c r="A5046" s="603" t="n"/>
      <c r="B5046" s="21" t="n"/>
      <c r="C5046" s="21" t="n"/>
      <c r="D5046" s="21" t="n"/>
      <c r="E5046" s="21" t="n"/>
      <c r="F5046" s="21" t="n"/>
      <c r="G5046" s="21" t="n"/>
      <c r="H5046" s="21" t="n"/>
      <c r="I5046" s="21" t="n"/>
      <c r="J5046" s="21" t="n"/>
      <c r="K5046" s="21" t="n"/>
      <c r="L5046" s="21" t="n"/>
      <c r="M5046" s="21" t="n"/>
      <c r="N5046" s="21" t="n"/>
    </row>
    <row r="5047" ht="14.25" customHeight="1" s="474">
      <c r="A5047" s="603" t="n"/>
      <c r="B5047" s="21" t="n"/>
      <c r="C5047" s="21" t="n"/>
      <c r="D5047" s="21" t="n"/>
      <c r="E5047" s="21" t="n"/>
      <c r="F5047" s="21" t="n"/>
      <c r="G5047" s="21" t="n"/>
      <c r="H5047" s="21" t="n"/>
      <c r="I5047" s="21" t="n"/>
      <c r="J5047" s="21" t="n"/>
      <c r="K5047" s="21" t="n"/>
      <c r="L5047" s="21" t="n"/>
      <c r="M5047" s="21" t="n"/>
      <c r="N5047" s="21" t="n"/>
    </row>
    <row r="5048" ht="14.25" customHeight="1" s="474">
      <c r="A5048" s="603" t="n"/>
      <c r="B5048" s="21" t="n"/>
      <c r="C5048" s="21" t="n"/>
      <c r="D5048" s="21" t="n"/>
      <c r="E5048" s="21" t="n"/>
      <c r="F5048" s="21" t="n"/>
      <c r="G5048" s="21" t="n"/>
      <c r="H5048" s="21" t="n"/>
      <c r="I5048" s="21" t="n"/>
      <c r="J5048" s="21" t="n"/>
      <c r="K5048" s="21" t="n"/>
      <c r="L5048" s="21" t="n"/>
      <c r="M5048" s="21" t="n"/>
      <c r="N5048" s="21" t="n"/>
    </row>
    <row r="5049" ht="14.25" customHeight="1" s="474">
      <c r="A5049" s="603" t="n"/>
      <c r="B5049" s="21" t="n"/>
      <c r="C5049" s="21" t="n"/>
      <c r="D5049" s="21" t="n"/>
      <c r="E5049" s="21" t="n"/>
      <c r="F5049" s="21" t="n"/>
      <c r="G5049" s="21" t="n"/>
      <c r="H5049" s="21" t="n"/>
      <c r="I5049" s="21" t="n"/>
      <c r="J5049" s="21" t="n"/>
      <c r="K5049" s="21" t="n"/>
      <c r="L5049" s="21" t="n"/>
      <c r="M5049" s="21" t="n"/>
      <c r="N5049" s="21" t="n"/>
    </row>
    <row r="5050" ht="14.25" customHeight="1" s="474">
      <c r="A5050" s="603" t="n"/>
      <c r="B5050" s="21" t="n"/>
      <c r="C5050" s="21" t="n"/>
      <c r="D5050" s="21" t="n"/>
      <c r="E5050" s="21" t="n"/>
      <c r="F5050" s="21" t="n"/>
      <c r="G5050" s="21" t="n"/>
      <c r="H5050" s="21" t="n"/>
      <c r="I5050" s="21" t="n"/>
      <c r="J5050" s="21" t="n"/>
      <c r="K5050" s="21" t="n"/>
      <c r="L5050" s="21" t="n"/>
      <c r="M5050" s="21" t="n"/>
      <c r="N5050" s="21" t="n"/>
    </row>
    <row r="5051" ht="14.25" customHeight="1" s="474">
      <c r="A5051" s="603" t="n"/>
      <c r="B5051" s="21" t="n"/>
      <c r="C5051" s="21" t="n"/>
      <c r="D5051" s="21" t="n"/>
      <c r="E5051" s="21" t="n"/>
      <c r="F5051" s="21" t="n"/>
      <c r="G5051" s="21" t="n"/>
      <c r="H5051" s="21" t="n"/>
      <c r="I5051" s="21" t="n"/>
      <c r="J5051" s="21" t="n"/>
      <c r="K5051" s="21" t="n"/>
      <c r="L5051" s="21" t="n"/>
      <c r="M5051" s="21" t="n"/>
      <c r="N5051" s="21" t="n"/>
    </row>
    <row r="5052" ht="14.25" customHeight="1" s="474">
      <c r="A5052" s="603" t="n"/>
      <c r="B5052" s="21" t="n"/>
      <c r="C5052" s="21" t="n"/>
      <c r="D5052" s="21" t="n"/>
      <c r="E5052" s="21" t="n"/>
      <c r="F5052" s="21" t="n"/>
      <c r="G5052" s="21" t="n"/>
      <c r="H5052" s="21" t="n"/>
      <c r="I5052" s="21" t="n"/>
      <c r="J5052" s="21" t="n"/>
      <c r="K5052" s="21" t="n"/>
      <c r="L5052" s="21" t="n"/>
      <c r="M5052" s="21" t="n"/>
      <c r="N5052" s="21" t="n"/>
    </row>
    <row r="5053" ht="14.25" customHeight="1" s="474">
      <c r="A5053" s="603" t="n"/>
      <c r="B5053" s="21" t="n"/>
      <c r="C5053" s="21" t="n"/>
      <c r="D5053" s="21" t="n"/>
      <c r="E5053" s="21" t="n"/>
      <c r="F5053" s="21" t="n"/>
      <c r="G5053" s="21" t="n"/>
      <c r="H5053" s="21" t="n"/>
      <c r="I5053" s="21" t="n"/>
      <c r="J5053" s="21" t="n"/>
      <c r="K5053" s="21" t="n"/>
      <c r="L5053" s="21" t="n"/>
      <c r="M5053" s="21" t="n"/>
      <c r="N5053" s="21" t="n"/>
    </row>
    <row r="5054" ht="14.25" customHeight="1" s="474">
      <c r="A5054" s="603" t="n"/>
      <c r="B5054" s="21" t="n"/>
      <c r="C5054" s="21" t="n"/>
      <c r="D5054" s="21" t="n"/>
      <c r="E5054" s="21" t="n"/>
      <c r="F5054" s="21" t="n"/>
      <c r="G5054" s="21" t="n"/>
      <c r="H5054" s="21" t="n"/>
      <c r="I5054" s="21" t="n"/>
      <c r="J5054" s="21" t="n"/>
      <c r="K5054" s="21" t="n"/>
      <c r="L5054" s="21" t="n"/>
      <c r="M5054" s="21" t="n"/>
      <c r="N5054" s="21" t="n"/>
    </row>
    <row r="5055" ht="14.25" customHeight="1" s="474">
      <c r="A5055" s="603" t="n"/>
      <c r="B5055" s="21" t="n"/>
      <c r="C5055" s="21" t="n"/>
      <c r="D5055" s="21" t="n"/>
      <c r="E5055" s="21" t="n"/>
      <c r="F5055" s="21" t="n"/>
      <c r="G5055" s="21" t="n"/>
      <c r="H5055" s="21" t="n"/>
      <c r="I5055" s="21" t="n"/>
      <c r="J5055" s="21" t="n"/>
      <c r="K5055" s="21" t="n"/>
      <c r="L5055" s="21" t="n"/>
      <c r="M5055" s="21" t="n"/>
      <c r="N5055" s="21" t="n"/>
    </row>
    <row r="5056" ht="14.25" customHeight="1" s="474">
      <c r="A5056" s="603" t="n"/>
      <c r="B5056" s="21" t="n"/>
      <c r="C5056" s="21" t="n"/>
      <c r="D5056" s="21" t="n"/>
      <c r="E5056" s="21" t="n"/>
      <c r="F5056" s="21" t="n"/>
      <c r="G5056" s="21" t="n"/>
      <c r="H5056" s="21" t="n"/>
      <c r="I5056" s="21" t="n"/>
      <c r="J5056" s="21" t="n"/>
      <c r="K5056" s="21" t="n"/>
      <c r="L5056" s="21" t="n"/>
      <c r="M5056" s="21" t="n"/>
      <c r="N5056" s="21" t="n"/>
    </row>
    <row r="5057" ht="14.25" customHeight="1" s="474">
      <c r="A5057" s="603" t="n"/>
      <c r="B5057" s="21" t="n"/>
      <c r="C5057" s="21" t="n"/>
      <c r="D5057" s="21" t="n"/>
      <c r="E5057" s="21" t="n"/>
      <c r="F5057" s="21" t="n"/>
      <c r="G5057" s="21" t="n"/>
      <c r="H5057" s="21" t="n"/>
      <c r="I5057" s="21" t="n"/>
      <c r="J5057" s="21" t="n"/>
      <c r="K5057" s="21" t="n"/>
      <c r="L5057" s="21" t="n"/>
      <c r="M5057" s="21" t="n"/>
      <c r="N5057" s="21" t="n"/>
    </row>
    <row r="5058" ht="14.25" customHeight="1" s="474">
      <c r="A5058" s="603" t="n"/>
      <c r="B5058" s="21" t="n"/>
      <c r="C5058" s="21" t="n"/>
      <c r="D5058" s="21" t="n"/>
      <c r="E5058" s="21" t="n"/>
      <c r="F5058" s="21" t="n"/>
      <c r="G5058" s="21" t="n"/>
      <c r="H5058" s="21" t="n"/>
      <c r="I5058" s="21" t="n"/>
      <c r="J5058" s="21" t="n"/>
      <c r="K5058" s="21" t="n"/>
      <c r="L5058" s="21" t="n"/>
      <c r="M5058" s="21" t="n"/>
      <c r="N5058" s="21" t="n"/>
    </row>
    <row r="5059" ht="14.25" customHeight="1" s="474">
      <c r="A5059" s="603" t="n"/>
      <c r="B5059" s="21" t="n"/>
      <c r="C5059" s="21" t="n"/>
      <c r="D5059" s="21" t="n"/>
      <c r="E5059" s="21" t="n"/>
      <c r="F5059" s="21" t="n"/>
      <c r="G5059" s="21" t="n"/>
      <c r="H5059" s="21" t="n"/>
      <c r="I5059" s="21" t="n"/>
      <c r="J5059" s="21" t="n"/>
      <c r="K5059" s="21" t="n"/>
      <c r="L5059" s="21" t="n"/>
      <c r="M5059" s="21" t="n"/>
      <c r="N5059" s="21" t="n"/>
    </row>
    <row r="5060" ht="14.25" customHeight="1" s="474">
      <c r="A5060" s="603" t="n"/>
      <c r="B5060" s="21" t="n"/>
      <c r="C5060" s="21" t="n"/>
      <c r="D5060" s="21" t="n"/>
      <c r="E5060" s="21" t="n"/>
      <c r="F5060" s="21" t="n"/>
      <c r="G5060" s="21" t="n"/>
      <c r="H5060" s="21" t="n"/>
      <c r="I5060" s="21" t="n"/>
      <c r="J5060" s="21" t="n"/>
      <c r="K5060" s="21" t="n"/>
      <c r="L5060" s="21" t="n"/>
      <c r="M5060" s="21" t="n"/>
      <c r="N5060" s="21" t="n"/>
    </row>
    <row r="5061" ht="14.25" customHeight="1" s="474">
      <c r="A5061" s="603" t="n"/>
      <c r="B5061" s="21" t="n"/>
      <c r="C5061" s="21" t="n"/>
      <c r="D5061" s="21" t="n"/>
      <c r="E5061" s="21" t="n"/>
      <c r="F5061" s="21" t="n"/>
      <c r="G5061" s="21" t="n"/>
      <c r="H5061" s="21" t="n"/>
      <c r="I5061" s="21" t="n"/>
      <c r="J5061" s="21" t="n"/>
      <c r="K5061" s="21" t="n"/>
      <c r="L5061" s="21" t="n"/>
      <c r="M5061" s="21" t="n"/>
      <c r="N5061" s="21" t="n"/>
    </row>
    <row r="5062" ht="14.25" customHeight="1" s="474">
      <c r="A5062" s="603" t="n"/>
      <c r="B5062" s="21" t="n"/>
      <c r="C5062" s="21" t="n"/>
      <c r="D5062" s="21" t="n"/>
      <c r="E5062" s="21" t="n"/>
      <c r="F5062" s="21" t="n"/>
      <c r="G5062" s="21" t="n"/>
      <c r="H5062" s="21" t="n"/>
      <c r="I5062" s="21" t="n"/>
      <c r="J5062" s="21" t="n"/>
      <c r="K5062" s="21" t="n"/>
      <c r="L5062" s="21" t="n"/>
      <c r="M5062" s="21" t="n"/>
      <c r="N5062" s="21" t="n"/>
    </row>
    <row r="5063" ht="14.25" customHeight="1" s="474">
      <c r="A5063" s="603" t="n"/>
      <c r="B5063" s="21" t="n"/>
      <c r="C5063" s="21" t="n"/>
      <c r="D5063" s="21" t="n"/>
      <c r="E5063" s="21" t="n"/>
      <c r="F5063" s="21" t="n"/>
      <c r="G5063" s="21" t="n"/>
      <c r="H5063" s="21" t="n"/>
      <c r="I5063" s="21" t="n"/>
      <c r="J5063" s="21" t="n"/>
      <c r="K5063" s="21" t="n"/>
      <c r="L5063" s="21" t="n"/>
      <c r="M5063" s="21" t="n"/>
      <c r="N5063" s="21" t="n"/>
    </row>
    <row r="5064" ht="14.25" customHeight="1" s="474">
      <c r="A5064" s="603" t="n"/>
      <c r="B5064" s="21" t="n"/>
      <c r="C5064" s="21" t="n"/>
      <c r="D5064" s="21" t="n"/>
      <c r="E5064" s="21" t="n"/>
      <c r="F5064" s="21" t="n"/>
      <c r="G5064" s="21" t="n"/>
      <c r="H5064" s="21" t="n"/>
      <c r="I5064" s="21" t="n"/>
      <c r="J5064" s="21" t="n"/>
      <c r="K5064" s="21" t="n"/>
      <c r="L5064" s="21" t="n"/>
      <c r="M5064" s="21" t="n"/>
      <c r="N5064" s="21" t="n"/>
    </row>
    <row r="5065" ht="14.25" customHeight="1" s="474">
      <c r="A5065" s="603" t="n"/>
      <c r="B5065" s="21" t="n"/>
      <c r="C5065" s="21" t="n"/>
      <c r="D5065" s="21" t="n"/>
      <c r="E5065" s="21" t="n"/>
      <c r="F5065" s="21" t="n"/>
      <c r="G5065" s="21" t="n"/>
      <c r="H5065" s="21" t="n"/>
      <c r="I5065" s="21" t="n"/>
      <c r="J5065" s="21" t="n"/>
      <c r="K5065" s="21" t="n"/>
      <c r="L5065" s="21" t="n"/>
      <c r="M5065" s="21" t="n"/>
      <c r="N5065" s="21" t="n"/>
    </row>
    <row r="5066" ht="14.25" customHeight="1" s="474">
      <c r="A5066" s="603" t="n"/>
      <c r="B5066" s="21" t="n"/>
      <c r="C5066" s="21" t="n"/>
      <c r="D5066" s="21" t="n"/>
      <c r="E5066" s="21" t="n"/>
      <c r="F5066" s="21" t="n"/>
      <c r="G5066" s="21" t="n"/>
      <c r="H5066" s="21" t="n"/>
      <c r="I5066" s="21" t="n"/>
      <c r="J5066" s="21" t="n"/>
      <c r="K5066" s="21" t="n"/>
      <c r="L5066" s="21" t="n"/>
      <c r="M5066" s="21" t="n"/>
      <c r="N5066" s="21" t="n"/>
    </row>
    <row r="5067" ht="14.25" customHeight="1" s="474">
      <c r="A5067" s="603" t="n"/>
      <c r="B5067" s="21" t="n"/>
      <c r="C5067" s="21" t="n"/>
      <c r="D5067" s="21" t="n"/>
      <c r="E5067" s="21" t="n"/>
      <c r="F5067" s="21" t="n"/>
      <c r="G5067" s="21" t="n"/>
      <c r="H5067" s="21" t="n"/>
      <c r="I5067" s="21" t="n"/>
      <c r="J5067" s="21" t="n"/>
      <c r="K5067" s="21" t="n"/>
      <c r="L5067" s="21" t="n"/>
      <c r="M5067" s="21" t="n"/>
      <c r="N5067" s="21" t="n"/>
    </row>
    <row r="5068" ht="14.25" customHeight="1" s="474">
      <c r="A5068" s="603" t="n"/>
      <c r="B5068" s="21" t="n"/>
      <c r="C5068" s="21" t="n"/>
      <c r="D5068" s="21" t="n"/>
      <c r="E5068" s="21" t="n"/>
      <c r="F5068" s="21" t="n"/>
      <c r="G5068" s="21" t="n"/>
      <c r="H5068" s="21" t="n"/>
      <c r="I5068" s="21" t="n"/>
      <c r="J5068" s="21" t="n"/>
      <c r="K5068" s="21" t="n"/>
      <c r="L5068" s="21" t="n"/>
      <c r="M5068" s="21" t="n"/>
      <c r="N5068" s="21" t="n"/>
    </row>
    <row r="5069" ht="14.25" customHeight="1" s="474">
      <c r="A5069" s="603" t="n"/>
      <c r="B5069" s="21" t="n"/>
      <c r="C5069" s="21" t="n"/>
      <c r="D5069" s="21" t="n"/>
      <c r="E5069" s="21" t="n"/>
      <c r="F5069" s="21" t="n"/>
      <c r="G5069" s="21" t="n"/>
      <c r="H5069" s="21" t="n"/>
      <c r="I5069" s="21" t="n"/>
      <c r="J5069" s="21" t="n"/>
      <c r="K5069" s="21" t="n"/>
      <c r="L5069" s="21" t="n"/>
      <c r="M5069" s="21" t="n"/>
      <c r="N5069" s="21" t="n"/>
    </row>
    <row r="5070" ht="14.25" customHeight="1" s="474">
      <c r="A5070" s="603" t="n"/>
      <c r="B5070" s="21" t="n"/>
      <c r="C5070" s="21" t="n"/>
      <c r="D5070" s="21" t="n"/>
      <c r="E5070" s="21" t="n"/>
      <c r="F5070" s="21" t="n"/>
      <c r="G5070" s="21" t="n"/>
      <c r="H5070" s="21" t="n"/>
      <c r="I5070" s="21" t="n"/>
      <c r="J5070" s="21" t="n"/>
      <c r="K5070" s="21" t="n"/>
      <c r="L5070" s="21" t="n"/>
      <c r="M5070" s="21" t="n"/>
      <c r="N5070" s="21" t="n"/>
    </row>
    <row r="5071" ht="14.25" customHeight="1" s="474">
      <c r="A5071" s="603" t="n"/>
      <c r="B5071" s="21" t="n"/>
      <c r="C5071" s="21" t="n"/>
      <c r="D5071" s="21" t="n"/>
      <c r="E5071" s="21" t="n"/>
      <c r="F5071" s="21" t="n"/>
      <c r="G5071" s="21" t="n"/>
      <c r="H5071" s="21" t="n"/>
      <c r="I5071" s="21" t="n"/>
      <c r="J5071" s="21" t="n"/>
      <c r="K5071" s="21" t="n"/>
      <c r="L5071" s="21" t="n"/>
      <c r="M5071" s="21" t="n"/>
      <c r="N5071" s="21" t="n"/>
    </row>
    <row r="5072" ht="14.25" customHeight="1" s="474">
      <c r="A5072" s="603" t="n"/>
      <c r="B5072" s="21" t="n"/>
      <c r="C5072" s="21" t="n"/>
      <c r="D5072" s="21" t="n"/>
      <c r="E5072" s="21" t="n"/>
      <c r="F5072" s="21" t="n"/>
      <c r="G5072" s="21" t="n"/>
      <c r="H5072" s="21" t="n"/>
      <c r="I5072" s="21" t="n"/>
      <c r="J5072" s="21" t="n"/>
      <c r="K5072" s="21" t="n"/>
      <c r="L5072" s="21" t="n"/>
      <c r="M5072" s="21" t="n"/>
      <c r="N5072" s="21" t="n"/>
    </row>
    <row r="5073" ht="14.25" customHeight="1" s="474">
      <c r="A5073" s="603" t="n"/>
      <c r="B5073" s="21" t="n"/>
      <c r="C5073" s="21" t="n"/>
      <c r="D5073" s="21" t="n"/>
      <c r="E5073" s="21" t="n"/>
      <c r="F5073" s="21" t="n"/>
      <c r="G5073" s="21" t="n"/>
      <c r="H5073" s="21" t="n"/>
      <c r="I5073" s="21" t="n"/>
      <c r="J5073" s="21" t="n"/>
      <c r="K5073" s="21" t="n"/>
      <c r="L5073" s="21" t="n"/>
      <c r="M5073" s="21" t="n"/>
      <c r="N5073" s="21" t="n"/>
    </row>
    <row r="5074" ht="14.25" customHeight="1" s="474">
      <c r="A5074" s="603" t="n"/>
      <c r="B5074" s="21" t="n"/>
      <c r="C5074" s="21" t="n"/>
      <c r="D5074" s="21" t="n"/>
      <c r="E5074" s="21" t="n"/>
      <c r="F5074" s="21" t="n"/>
      <c r="G5074" s="21" t="n"/>
      <c r="H5074" s="21" t="n"/>
      <c r="I5074" s="21" t="n"/>
      <c r="J5074" s="21" t="n"/>
      <c r="K5074" s="21" t="n"/>
      <c r="L5074" s="21" t="n"/>
      <c r="M5074" s="21" t="n"/>
      <c r="N5074" s="21" t="n"/>
    </row>
    <row r="5075" ht="14.25" customHeight="1" s="474">
      <c r="A5075" s="603" t="n"/>
      <c r="B5075" s="21" t="n"/>
      <c r="C5075" s="21" t="n"/>
      <c r="D5075" s="21" t="n"/>
      <c r="E5075" s="21" t="n"/>
      <c r="F5075" s="21" t="n"/>
      <c r="G5075" s="21" t="n"/>
      <c r="H5075" s="21" t="n"/>
      <c r="I5075" s="21" t="n"/>
      <c r="J5075" s="21" t="n"/>
      <c r="K5075" s="21" t="n"/>
      <c r="L5075" s="21" t="n"/>
      <c r="M5075" s="21" t="n"/>
      <c r="N5075" s="21" t="n"/>
    </row>
    <row r="5076" ht="14.25" customHeight="1" s="474">
      <c r="A5076" s="603" t="n"/>
      <c r="B5076" s="21" t="n"/>
      <c r="C5076" s="21" t="n"/>
      <c r="D5076" s="21" t="n"/>
      <c r="E5076" s="21" t="n"/>
      <c r="F5076" s="21" t="n"/>
      <c r="G5076" s="21" t="n"/>
      <c r="H5076" s="21" t="n"/>
      <c r="I5076" s="21" t="n"/>
      <c r="J5076" s="21" t="n"/>
      <c r="K5076" s="21" t="n"/>
      <c r="L5076" s="21" t="n"/>
      <c r="M5076" s="21" t="n"/>
      <c r="N5076" s="21" t="n"/>
    </row>
    <row r="5077" ht="14.25" customHeight="1" s="474">
      <c r="A5077" s="603" t="n"/>
      <c r="B5077" s="21" t="n"/>
      <c r="C5077" s="21" t="n"/>
      <c r="D5077" s="21" t="n"/>
      <c r="E5077" s="21" t="n"/>
      <c r="F5077" s="21" t="n"/>
      <c r="G5077" s="21" t="n"/>
      <c r="H5077" s="21" t="n"/>
      <c r="I5077" s="21" t="n"/>
      <c r="J5077" s="21" t="n"/>
      <c r="K5077" s="21" t="n"/>
      <c r="L5077" s="21" t="n"/>
      <c r="M5077" s="21" t="n"/>
      <c r="N5077" s="21" t="n"/>
    </row>
    <row r="5078" ht="14.25" customHeight="1" s="474">
      <c r="A5078" s="603" t="n"/>
      <c r="B5078" s="21" t="n"/>
      <c r="C5078" s="21" t="n"/>
      <c r="D5078" s="21" t="n"/>
      <c r="E5078" s="21" t="n"/>
      <c r="F5078" s="21" t="n"/>
      <c r="G5078" s="21" t="n"/>
      <c r="H5078" s="21" t="n"/>
      <c r="I5078" s="21" t="n"/>
      <c r="J5078" s="21" t="n"/>
      <c r="K5078" s="21" t="n"/>
      <c r="L5078" s="21" t="n"/>
      <c r="M5078" s="21" t="n"/>
      <c r="N5078" s="21" t="n"/>
    </row>
    <row r="5079" ht="14.25" customHeight="1" s="474">
      <c r="A5079" s="603" t="n"/>
      <c r="B5079" s="21" t="n"/>
      <c r="C5079" s="21" t="n"/>
      <c r="D5079" s="21" t="n"/>
      <c r="E5079" s="21" t="n"/>
      <c r="F5079" s="21" t="n"/>
      <c r="G5079" s="21" t="n"/>
      <c r="H5079" s="21" t="n"/>
      <c r="I5079" s="21" t="n"/>
      <c r="J5079" s="21" t="n"/>
      <c r="K5079" s="21" t="n"/>
      <c r="L5079" s="21" t="n"/>
      <c r="M5079" s="21" t="n"/>
      <c r="N5079" s="21" t="n"/>
    </row>
    <row r="5080" ht="14.25" customHeight="1" s="474">
      <c r="A5080" s="603" t="n"/>
      <c r="B5080" s="21" t="n"/>
      <c r="C5080" s="21" t="n"/>
      <c r="D5080" s="21" t="n"/>
      <c r="E5080" s="21" t="n"/>
      <c r="F5080" s="21" t="n"/>
      <c r="G5080" s="21" t="n"/>
      <c r="H5080" s="21" t="n"/>
      <c r="I5080" s="21" t="n"/>
      <c r="J5080" s="21" t="n"/>
      <c r="K5080" s="21" t="n"/>
      <c r="L5080" s="21" t="n"/>
      <c r="M5080" s="21" t="n"/>
      <c r="N5080" s="21" t="n"/>
    </row>
    <row r="5081" ht="14.25" customHeight="1" s="474">
      <c r="A5081" s="603" t="n"/>
      <c r="B5081" s="21" t="n"/>
      <c r="C5081" s="21" t="n"/>
      <c r="D5081" s="21" t="n"/>
      <c r="E5081" s="21" t="n"/>
      <c r="F5081" s="21" t="n"/>
      <c r="G5081" s="21" t="n"/>
      <c r="H5081" s="21" t="n"/>
      <c r="I5081" s="21" t="n"/>
      <c r="J5081" s="21" t="n"/>
      <c r="K5081" s="21" t="n"/>
      <c r="L5081" s="21" t="n"/>
      <c r="M5081" s="21" t="n"/>
      <c r="N5081" s="21" t="n"/>
    </row>
    <row r="5082" ht="14.25" customHeight="1" s="474">
      <c r="A5082" s="603" t="n"/>
      <c r="B5082" s="21" t="n"/>
      <c r="C5082" s="21" t="n"/>
      <c r="D5082" s="21" t="n"/>
      <c r="E5082" s="21" t="n"/>
      <c r="F5082" s="21" t="n"/>
      <c r="G5082" s="21" t="n"/>
      <c r="H5082" s="21" t="n"/>
      <c r="I5082" s="21" t="n"/>
      <c r="J5082" s="21" t="n"/>
      <c r="K5082" s="21" t="n"/>
      <c r="L5082" s="21" t="n"/>
      <c r="M5082" s="21" t="n"/>
      <c r="N5082" s="21" t="n"/>
    </row>
    <row r="5083" ht="14.25" customHeight="1" s="474">
      <c r="A5083" s="603" t="n"/>
      <c r="B5083" s="21" t="n"/>
      <c r="C5083" s="21" t="n"/>
      <c r="D5083" s="21" t="n"/>
      <c r="E5083" s="21" t="n"/>
      <c r="F5083" s="21" t="n"/>
      <c r="G5083" s="21" t="n"/>
      <c r="H5083" s="21" t="n"/>
      <c r="I5083" s="21" t="n"/>
      <c r="J5083" s="21" t="n"/>
      <c r="K5083" s="21" t="n"/>
      <c r="L5083" s="21" t="n"/>
      <c r="M5083" s="21" t="n"/>
      <c r="N5083" s="21" t="n"/>
    </row>
    <row r="5084" ht="14.25" customHeight="1" s="474">
      <c r="A5084" s="603" t="n"/>
      <c r="B5084" s="21" t="n"/>
      <c r="C5084" s="21" t="n"/>
      <c r="D5084" s="21" t="n"/>
      <c r="E5084" s="21" t="n"/>
      <c r="F5084" s="21" t="n"/>
      <c r="G5084" s="21" t="n"/>
      <c r="H5084" s="21" t="n"/>
      <c r="I5084" s="21" t="n"/>
      <c r="J5084" s="21" t="n"/>
      <c r="K5084" s="21" t="n"/>
      <c r="L5084" s="21" t="n"/>
      <c r="M5084" s="21" t="n"/>
      <c r="N5084" s="21" t="n"/>
    </row>
    <row r="5085" ht="14.25" customHeight="1" s="474">
      <c r="A5085" s="603" t="n"/>
      <c r="B5085" s="21" t="n"/>
      <c r="C5085" s="21" t="n"/>
      <c r="D5085" s="21" t="n"/>
      <c r="E5085" s="21" t="n"/>
      <c r="F5085" s="21" t="n"/>
      <c r="G5085" s="21" t="n"/>
      <c r="H5085" s="21" t="n"/>
      <c r="I5085" s="21" t="n"/>
      <c r="J5085" s="21" t="n"/>
      <c r="K5085" s="21" t="n"/>
      <c r="L5085" s="21" t="n"/>
      <c r="M5085" s="21" t="n"/>
      <c r="N5085" s="21" t="n"/>
    </row>
    <row r="5086" ht="14.25" customHeight="1" s="474">
      <c r="A5086" s="603" t="n"/>
      <c r="B5086" s="21" t="n"/>
      <c r="C5086" s="21" t="n"/>
      <c r="D5086" s="21" t="n"/>
      <c r="E5086" s="21" t="n"/>
      <c r="F5086" s="21" t="n"/>
      <c r="G5086" s="21" t="n"/>
      <c r="H5086" s="21" t="n"/>
      <c r="I5086" s="21" t="n"/>
      <c r="J5086" s="21" t="n"/>
      <c r="K5086" s="21" t="n"/>
      <c r="L5086" s="21" t="n"/>
      <c r="M5086" s="21" t="n"/>
      <c r="N5086" s="21" t="n"/>
    </row>
    <row r="5087" ht="14.25" customHeight="1" s="474">
      <c r="A5087" s="603" t="n"/>
      <c r="B5087" s="21" t="n"/>
      <c r="C5087" s="21" t="n"/>
      <c r="D5087" s="21" t="n"/>
      <c r="E5087" s="21" t="n"/>
      <c r="F5087" s="21" t="n"/>
      <c r="G5087" s="21" t="n"/>
      <c r="H5087" s="21" t="n"/>
      <c r="I5087" s="21" t="n"/>
      <c r="J5087" s="21" t="n"/>
      <c r="K5087" s="21" t="n"/>
      <c r="L5087" s="21" t="n"/>
      <c r="M5087" s="21" t="n"/>
      <c r="N5087" s="21" t="n"/>
    </row>
    <row r="5088" ht="14.25" customHeight="1" s="474">
      <c r="A5088" s="603" t="n"/>
      <c r="B5088" s="21" t="n"/>
      <c r="C5088" s="21" t="n"/>
      <c r="D5088" s="21" t="n"/>
      <c r="E5088" s="21" t="n"/>
      <c r="F5088" s="21" t="n"/>
      <c r="G5088" s="21" t="n"/>
      <c r="H5088" s="21" t="n"/>
      <c r="I5088" s="21" t="n"/>
      <c r="J5088" s="21" t="n"/>
      <c r="K5088" s="21" t="n"/>
      <c r="L5088" s="21" t="n"/>
      <c r="M5088" s="21" t="n"/>
      <c r="N5088" s="21" t="n"/>
    </row>
    <row r="5089" ht="14.25" customHeight="1" s="474">
      <c r="A5089" s="603" t="n"/>
      <c r="B5089" s="21" t="n"/>
      <c r="C5089" s="21" t="n"/>
      <c r="D5089" s="21" t="n"/>
      <c r="E5089" s="21" t="n"/>
      <c r="F5089" s="21" t="n"/>
      <c r="G5089" s="21" t="n"/>
      <c r="H5089" s="21" t="n"/>
      <c r="I5089" s="21" t="n"/>
      <c r="J5089" s="21" t="n"/>
      <c r="K5089" s="21" t="n"/>
      <c r="L5089" s="21" t="n"/>
      <c r="M5089" s="21" t="n"/>
      <c r="N5089" s="21" t="n"/>
    </row>
    <row r="5090" ht="14.25" customHeight="1" s="474">
      <c r="A5090" s="603" t="n"/>
      <c r="B5090" s="21" t="n"/>
      <c r="C5090" s="21" t="n"/>
      <c r="D5090" s="21" t="n"/>
      <c r="E5090" s="21" t="n"/>
      <c r="F5090" s="21" t="n"/>
      <c r="G5090" s="21" t="n"/>
      <c r="H5090" s="21" t="n"/>
      <c r="I5090" s="21" t="n"/>
      <c r="J5090" s="21" t="n"/>
      <c r="K5090" s="21" t="n"/>
      <c r="L5090" s="21" t="n"/>
      <c r="M5090" s="21" t="n"/>
      <c r="N5090" s="21" t="n"/>
    </row>
    <row r="5091" ht="14.25" customHeight="1" s="474">
      <c r="A5091" s="603" t="n"/>
      <c r="B5091" s="21" t="n"/>
      <c r="C5091" s="21" t="n"/>
      <c r="D5091" s="21" t="n"/>
      <c r="E5091" s="21" t="n"/>
      <c r="F5091" s="21" t="n"/>
      <c r="G5091" s="21" t="n"/>
      <c r="H5091" s="21" t="n"/>
      <c r="I5091" s="21" t="n"/>
      <c r="J5091" s="21" t="n"/>
      <c r="K5091" s="21" t="n"/>
      <c r="L5091" s="21" t="n"/>
      <c r="M5091" s="21" t="n"/>
      <c r="N5091" s="21" t="n"/>
    </row>
    <row r="5092" ht="14.25" customHeight="1" s="474">
      <c r="A5092" s="603" t="n"/>
      <c r="B5092" s="21" t="n"/>
      <c r="C5092" s="21" t="n"/>
      <c r="D5092" s="21" t="n"/>
      <c r="E5092" s="21" t="n"/>
      <c r="F5092" s="21" t="n"/>
      <c r="G5092" s="21" t="n"/>
      <c r="H5092" s="21" t="n"/>
      <c r="I5092" s="21" t="n"/>
      <c r="J5092" s="21" t="n"/>
      <c r="K5092" s="21" t="n"/>
      <c r="L5092" s="21" t="n"/>
      <c r="M5092" s="21" t="n"/>
      <c r="N5092" s="21" t="n"/>
    </row>
    <row r="5093" ht="14.25" customHeight="1" s="474">
      <c r="A5093" s="603" t="n"/>
      <c r="B5093" s="21" t="n"/>
      <c r="C5093" s="21" t="n"/>
      <c r="D5093" s="21" t="n"/>
      <c r="E5093" s="21" t="n"/>
      <c r="F5093" s="21" t="n"/>
      <c r="G5093" s="21" t="n"/>
      <c r="H5093" s="21" t="n"/>
      <c r="I5093" s="21" t="n"/>
      <c r="J5093" s="21" t="n"/>
      <c r="K5093" s="21" t="n"/>
      <c r="L5093" s="21" t="n"/>
      <c r="M5093" s="21" t="n"/>
      <c r="N5093" s="21" t="n"/>
    </row>
    <row r="5094" ht="14.25" customHeight="1" s="474">
      <c r="A5094" s="603" t="n"/>
      <c r="B5094" s="21" t="n"/>
      <c r="C5094" s="21" t="n"/>
      <c r="D5094" s="21" t="n"/>
      <c r="E5094" s="21" t="n"/>
      <c r="F5094" s="21" t="n"/>
      <c r="G5094" s="21" t="n"/>
      <c r="H5094" s="21" t="n"/>
      <c r="I5094" s="21" t="n"/>
      <c r="J5094" s="21" t="n"/>
      <c r="K5094" s="21" t="n"/>
      <c r="L5094" s="21" t="n"/>
      <c r="M5094" s="21" t="n"/>
      <c r="N5094" s="21" t="n"/>
    </row>
    <row r="5095" ht="14.25" customHeight="1" s="474">
      <c r="A5095" s="603" t="n"/>
      <c r="B5095" s="21" t="n"/>
      <c r="C5095" s="21" t="n"/>
      <c r="D5095" s="21" t="n"/>
      <c r="E5095" s="21" t="n"/>
      <c r="F5095" s="21" t="n"/>
      <c r="G5095" s="21" t="n"/>
      <c r="H5095" s="21" t="n"/>
      <c r="I5095" s="21" t="n"/>
      <c r="J5095" s="21" t="n"/>
      <c r="K5095" s="21" t="n"/>
      <c r="L5095" s="21" t="n"/>
      <c r="M5095" s="21" t="n"/>
      <c r="N5095" s="21" t="n"/>
    </row>
    <row r="5096" ht="14.25" customHeight="1" s="474">
      <c r="A5096" s="603" t="n"/>
      <c r="B5096" s="21" t="n"/>
      <c r="C5096" s="21" t="n"/>
      <c r="D5096" s="21" t="n"/>
      <c r="E5096" s="21" t="n"/>
      <c r="F5096" s="21" t="n"/>
      <c r="G5096" s="21" t="n"/>
      <c r="H5096" s="21" t="n"/>
      <c r="I5096" s="21" t="n"/>
      <c r="J5096" s="21" t="n"/>
      <c r="K5096" s="21" t="n"/>
      <c r="L5096" s="21" t="n"/>
      <c r="M5096" s="21" t="n"/>
      <c r="N5096" s="21" t="n"/>
    </row>
    <row r="5097" ht="14.25" customHeight="1" s="474">
      <c r="A5097" s="603" t="n"/>
      <c r="B5097" s="21" t="n"/>
      <c r="C5097" s="21" t="n"/>
      <c r="D5097" s="21" t="n"/>
      <c r="E5097" s="21" t="n"/>
      <c r="F5097" s="21" t="n"/>
      <c r="G5097" s="21" t="n"/>
      <c r="H5097" s="21" t="n"/>
      <c r="I5097" s="21" t="n"/>
      <c r="J5097" s="21" t="n"/>
      <c r="K5097" s="21" t="n"/>
      <c r="L5097" s="21" t="n"/>
      <c r="M5097" s="21" t="n"/>
      <c r="N5097" s="21" t="n"/>
    </row>
    <row r="5098" ht="14.25" customHeight="1" s="474">
      <c r="A5098" s="603" t="n"/>
      <c r="B5098" s="21" t="n"/>
      <c r="C5098" s="21" t="n"/>
      <c r="D5098" s="21" t="n"/>
      <c r="E5098" s="21" t="n"/>
      <c r="F5098" s="21" t="n"/>
      <c r="G5098" s="21" t="n"/>
      <c r="H5098" s="21" t="n"/>
      <c r="I5098" s="21" t="n"/>
      <c r="J5098" s="21" t="n"/>
      <c r="K5098" s="21" t="n"/>
      <c r="L5098" s="21" t="n"/>
      <c r="M5098" s="21" t="n"/>
      <c r="N5098" s="21" t="n"/>
    </row>
    <row r="5099" ht="14.25" customHeight="1" s="474">
      <c r="A5099" s="603" t="n"/>
      <c r="B5099" s="21" t="n"/>
      <c r="C5099" s="21" t="n"/>
      <c r="D5099" s="21" t="n"/>
      <c r="E5099" s="21" t="n"/>
      <c r="F5099" s="21" t="n"/>
      <c r="G5099" s="21" t="n"/>
      <c r="H5099" s="21" t="n"/>
      <c r="I5099" s="21" t="n"/>
      <c r="J5099" s="21" t="n"/>
      <c r="K5099" s="21" t="n"/>
      <c r="L5099" s="21" t="n"/>
      <c r="M5099" s="21" t="n"/>
      <c r="N5099" s="21" t="n"/>
    </row>
    <row r="5100" ht="14.25" customHeight="1" s="474">
      <c r="A5100" s="603" t="n"/>
      <c r="B5100" s="21" t="n"/>
      <c r="C5100" s="21" t="n"/>
      <c r="D5100" s="21" t="n"/>
      <c r="E5100" s="21" t="n"/>
      <c r="F5100" s="21" t="n"/>
      <c r="G5100" s="21" t="n"/>
      <c r="H5100" s="21" t="n"/>
      <c r="I5100" s="21" t="n"/>
      <c r="J5100" s="21" t="n"/>
      <c r="K5100" s="21" t="n"/>
      <c r="L5100" s="21" t="n"/>
      <c r="M5100" s="21" t="n"/>
      <c r="N5100" s="21" t="n"/>
    </row>
    <row r="5101" ht="14.25" customHeight="1" s="474">
      <c r="A5101" s="603" t="n"/>
      <c r="B5101" s="21" t="n"/>
      <c r="C5101" s="21" t="n"/>
      <c r="D5101" s="21" t="n"/>
      <c r="E5101" s="21" t="n"/>
      <c r="F5101" s="21" t="n"/>
      <c r="G5101" s="21" t="n"/>
      <c r="H5101" s="21" t="n"/>
      <c r="I5101" s="21" t="n"/>
      <c r="J5101" s="21" t="n"/>
      <c r="K5101" s="21" t="n"/>
      <c r="L5101" s="21" t="n"/>
      <c r="M5101" s="21" t="n"/>
      <c r="N5101" s="21" t="n"/>
    </row>
    <row r="5102" ht="14.25" customHeight="1" s="474">
      <c r="A5102" s="603" t="n"/>
      <c r="B5102" s="21" t="n"/>
      <c r="C5102" s="21" t="n"/>
      <c r="D5102" s="21" t="n"/>
      <c r="E5102" s="21" t="n"/>
      <c r="F5102" s="21" t="n"/>
      <c r="G5102" s="21" t="n"/>
      <c r="H5102" s="21" t="n"/>
      <c r="I5102" s="21" t="n"/>
      <c r="J5102" s="21" t="n"/>
      <c r="K5102" s="21" t="n"/>
      <c r="L5102" s="21" t="n"/>
      <c r="M5102" s="21" t="n"/>
      <c r="N5102" s="21" t="n"/>
    </row>
    <row r="5103" ht="14.25" customHeight="1" s="474">
      <c r="A5103" s="603" t="n"/>
      <c r="B5103" s="21" t="n"/>
      <c r="C5103" s="21" t="n"/>
      <c r="D5103" s="21" t="n"/>
      <c r="E5103" s="21" t="n"/>
      <c r="F5103" s="21" t="n"/>
      <c r="G5103" s="21" t="n"/>
      <c r="H5103" s="21" t="n"/>
      <c r="I5103" s="21" t="n"/>
      <c r="J5103" s="21" t="n"/>
      <c r="K5103" s="21" t="n"/>
      <c r="L5103" s="21" t="n"/>
      <c r="M5103" s="21" t="n"/>
      <c r="N5103" s="21" t="n"/>
    </row>
    <row r="5104" ht="14.25" customHeight="1" s="474">
      <c r="A5104" s="603" t="n"/>
      <c r="B5104" s="21" t="n"/>
      <c r="C5104" s="21" t="n"/>
      <c r="D5104" s="21" t="n"/>
      <c r="E5104" s="21" t="n"/>
      <c r="F5104" s="21" t="n"/>
      <c r="G5104" s="21" t="n"/>
      <c r="H5104" s="21" t="n"/>
      <c r="I5104" s="21" t="n"/>
      <c r="J5104" s="21" t="n"/>
      <c r="K5104" s="21" t="n"/>
      <c r="L5104" s="21" t="n"/>
      <c r="M5104" s="21" t="n"/>
      <c r="N5104" s="21" t="n"/>
    </row>
    <row r="5105" ht="14.25" customHeight="1" s="474">
      <c r="A5105" s="603" t="n"/>
      <c r="B5105" s="21" t="n"/>
      <c r="C5105" s="21" t="n"/>
      <c r="D5105" s="21" t="n"/>
      <c r="E5105" s="21" t="n"/>
      <c r="F5105" s="21" t="n"/>
      <c r="G5105" s="21" t="n"/>
      <c r="H5105" s="21" t="n"/>
      <c r="I5105" s="21" t="n"/>
      <c r="J5105" s="21" t="n"/>
      <c r="K5105" s="21" t="n"/>
      <c r="L5105" s="21" t="n"/>
      <c r="M5105" s="21" t="n"/>
      <c r="N5105" s="21" t="n"/>
    </row>
    <row r="5106" ht="14.25" customHeight="1" s="474">
      <c r="A5106" s="603" t="n"/>
      <c r="B5106" s="21" t="n"/>
      <c r="C5106" s="21" t="n"/>
      <c r="D5106" s="21" t="n"/>
      <c r="E5106" s="21" t="n"/>
      <c r="F5106" s="21" t="n"/>
      <c r="G5106" s="21" t="n"/>
      <c r="H5106" s="21" t="n"/>
      <c r="I5106" s="21" t="n"/>
      <c r="J5106" s="21" t="n"/>
      <c r="K5106" s="21" t="n"/>
      <c r="L5106" s="21" t="n"/>
      <c r="M5106" s="21" t="n"/>
      <c r="N5106" s="21" t="n"/>
    </row>
    <row r="5107" ht="14.25" customHeight="1" s="474">
      <c r="A5107" s="603" t="n"/>
      <c r="B5107" s="21" t="n"/>
      <c r="C5107" s="21" t="n"/>
      <c r="D5107" s="21" t="n"/>
      <c r="E5107" s="21" t="n"/>
      <c r="F5107" s="21" t="n"/>
      <c r="G5107" s="21" t="n"/>
      <c r="H5107" s="21" t="n"/>
      <c r="I5107" s="21" t="n"/>
      <c r="J5107" s="21" t="n"/>
      <c r="K5107" s="21" t="n"/>
      <c r="L5107" s="21" t="n"/>
      <c r="M5107" s="21" t="n"/>
      <c r="N5107" s="21" t="n"/>
    </row>
    <row r="5108" ht="14.25" customHeight="1" s="474">
      <c r="A5108" s="603" t="n"/>
      <c r="B5108" s="21" t="n"/>
      <c r="C5108" s="21" t="n"/>
      <c r="D5108" s="21" t="n"/>
      <c r="E5108" s="21" t="n"/>
      <c r="F5108" s="21" t="n"/>
      <c r="G5108" s="21" t="n"/>
      <c r="H5108" s="21" t="n"/>
      <c r="I5108" s="21" t="n"/>
      <c r="J5108" s="21" t="n"/>
      <c r="K5108" s="21" t="n"/>
      <c r="L5108" s="21" t="n"/>
      <c r="M5108" s="21" t="n"/>
      <c r="N5108" s="21" t="n"/>
    </row>
    <row r="5109" ht="14.25" customHeight="1" s="474">
      <c r="A5109" s="603" t="n"/>
      <c r="B5109" s="21" t="n"/>
      <c r="C5109" s="21" t="n"/>
      <c r="D5109" s="21" t="n"/>
      <c r="E5109" s="21" t="n"/>
      <c r="F5109" s="21" t="n"/>
      <c r="G5109" s="21" t="n"/>
      <c r="H5109" s="21" t="n"/>
      <c r="I5109" s="21" t="n"/>
      <c r="J5109" s="21" t="n"/>
      <c r="K5109" s="21" t="n"/>
      <c r="L5109" s="21" t="n"/>
      <c r="M5109" s="21" t="n"/>
      <c r="N5109" s="21" t="n"/>
    </row>
    <row r="5110" ht="14.25" customHeight="1" s="474">
      <c r="A5110" s="603" t="n"/>
      <c r="B5110" s="21" t="n"/>
      <c r="C5110" s="21" t="n"/>
      <c r="D5110" s="21" t="n"/>
      <c r="E5110" s="21" t="n"/>
      <c r="F5110" s="21" t="n"/>
      <c r="G5110" s="21" t="n"/>
      <c r="H5110" s="21" t="n"/>
      <c r="I5110" s="21" t="n"/>
      <c r="J5110" s="21" t="n"/>
      <c r="K5110" s="21" t="n"/>
      <c r="L5110" s="21" t="n"/>
      <c r="M5110" s="21" t="n"/>
      <c r="N5110" s="21" t="n"/>
    </row>
    <row r="5111" ht="14.25" customHeight="1" s="474">
      <c r="A5111" s="603" t="n"/>
      <c r="B5111" s="21" t="n"/>
      <c r="C5111" s="21" t="n"/>
      <c r="D5111" s="21" t="n"/>
      <c r="E5111" s="21" t="n"/>
      <c r="F5111" s="21" t="n"/>
      <c r="G5111" s="21" t="n"/>
      <c r="H5111" s="21" t="n"/>
      <c r="I5111" s="21" t="n"/>
      <c r="J5111" s="21" t="n"/>
      <c r="K5111" s="21" t="n"/>
      <c r="L5111" s="21" t="n"/>
      <c r="M5111" s="21" t="n"/>
      <c r="N5111" s="21" t="n"/>
    </row>
    <row r="5112" ht="14.25" customHeight="1" s="474">
      <c r="A5112" s="603" t="n"/>
      <c r="B5112" s="21" t="n"/>
      <c r="C5112" s="21" t="n"/>
      <c r="D5112" s="21" t="n"/>
      <c r="E5112" s="21" t="n"/>
      <c r="F5112" s="21" t="n"/>
      <c r="G5112" s="21" t="n"/>
      <c r="H5112" s="21" t="n"/>
      <c r="I5112" s="21" t="n"/>
      <c r="J5112" s="21" t="n"/>
      <c r="K5112" s="21" t="n"/>
      <c r="L5112" s="21" t="n"/>
      <c r="M5112" s="21" t="n"/>
      <c r="N5112" s="21" t="n"/>
    </row>
    <row r="5113" ht="14.25" customHeight="1" s="474">
      <c r="A5113" s="603" t="n"/>
      <c r="B5113" s="21" t="n"/>
      <c r="C5113" s="21" t="n"/>
      <c r="D5113" s="21" t="n"/>
      <c r="E5113" s="21" t="n"/>
      <c r="F5113" s="21" t="n"/>
      <c r="G5113" s="21" t="n"/>
      <c r="H5113" s="21" t="n"/>
      <c r="I5113" s="21" t="n"/>
      <c r="J5113" s="21" t="n"/>
      <c r="K5113" s="21" t="n"/>
      <c r="L5113" s="21" t="n"/>
      <c r="M5113" s="21" t="n"/>
      <c r="N5113" s="21" t="n"/>
    </row>
    <row r="5114" ht="14.25" customHeight="1" s="474">
      <c r="A5114" s="603" t="n"/>
      <c r="B5114" s="21" t="n"/>
      <c r="C5114" s="21" t="n"/>
      <c r="D5114" s="21" t="n"/>
      <c r="E5114" s="21" t="n"/>
      <c r="F5114" s="21" t="n"/>
      <c r="G5114" s="21" t="n"/>
      <c r="H5114" s="21" t="n"/>
      <c r="I5114" s="21" t="n"/>
      <c r="J5114" s="21" t="n"/>
      <c r="K5114" s="21" t="n"/>
      <c r="L5114" s="21" t="n"/>
      <c r="M5114" s="21" t="n"/>
      <c r="N5114" s="21" t="n"/>
    </row>
    <row r="5115" ht="14.25" customHeight="1" s="474">
      <c r="A5115" s="603" t="n"/>
      <c r="B5115" s="21" t="n"/>
      <c r="C5115" s="21" t="n"/>
      <c r="D5115" s="21" t="n"/>
      <c r="E5115" s="21" t="n"/>
      <c r="F5115" s="21" t="n"/>
      <c r="G5115" s="21" t="n"/>
      <c r="H5115" s="21" t="n"/>
      <c r="I5115" s="21" t="n"/>
      <c r="J5115" s="21" t="n"/>
      <c r="K5115" s="21" t="n"/>
      <c r="L5115" s="21" t="n"/>
      <c r="M5115" s="21" t="n"/>
      <c r="N5115" s="21" t="n"/>
    </row>
    <row r="5116" ht="14.25" customHeight="1" s="474">
      <c r="A5116" s="603" t="n"/>
      <c r="B5116" s="21" t="n"/>
      <c r="C5116" s="21" t="n"/>
      <c r="D5116" s="21" t="n"/>
      <c r="E5116" s="21" t="n"/>
      <c r="F5116" s="21" t="n"/>
      <c r="G5116" s="21" t="n"/>
      <c r="H5116" s="21" t="n"/>
      <c r="I5116" s="21" t="n"/>
      <c r="J5116" s="21" t="n"/>
      <c r="K5116" s="21" t="n"/>
      <c r="L5116" s="21" t="n"/>
      <c r="M5116" s="21" t="n"/>
      <c r="N5116" s="21" t="n"/>
    </row>
    <row r="5117" ht="14.25" customHeight="1" s="474">
      <c r="A5117" s="603" t="n"/>
      <c r="B5117" s="21" t="n"/>
      <c r="C5117" s="21" t="n"/>
      <c r="D5117" s="21" t="n"/>
      <c r="E5117" s="21" t="n"/>
      <c r="F5117" s="21" t="n"/>
      <c r="G5117" s="21" t="n"/>
      <c r="H5117" s="21" t="n"/>
      <c r="I5117" s="21" t="n"/>
      <c r="J5117" s="21" t="n"/>
      <c r="K5117" s="21" t="n"/>
      <c r="L5117" s="21" t="n"/>
      <c r="M5117" s="21" t="n"/>
      <c r="N5117" s="21" t="n"/>
    </row>
    <row r="5118" ht="14.25" customHeight="1" s="474">
      <c r="A5118" s="603" t="n"/>
      <c r="B5118" s="21" t="n"/>
      <c r="C5118" s="21" t="n"/>
      <c r="D5118" s="21" t="n"/>
      <c r="E5118" s="21" t="n"/>
      <c r="F5118" s="21" t="n"/>
      <c r="G5118" s="21" t="n"/>
      <c r="H5118" s="21" t="n"/>
      <c r="I5118" s="21" t="n"/>
      <c r="J5118" s="21" t="n"/>
      <c r="K5118" s="21" t="n"/>
      <c r="L5118" s="21" t="n"/>
      <c r="M5118" s="21" t="n"/>
      <c r="N5118" s="21" t="n"/>
    </row>
    <row r="5119" ht="14.25" customHeight="1" s="474">
      <c r="A5119" s="603" t="n"/>
      <c r="B5119" s="21" t="n"/>
      <c r="C5119" s="21" t="n"/>
      <c r="D5119" s="21" t="n"/>
      <c r="E5119" s="21" t="n"/>
      <c r="F5119" s="21" t="n"/>
      <c r="G5119" s="21" t="n"/>
      <c r="H5119" s="21" t="n"/>
      <c r="I5119" s="21" t="n"/>
      <c r="J5119" s="21" t="n"/>
      <c r="K5119" s="21" t="n"/>
      <c r="L5119" s="21" t="n"/>
      <c r="M5119" s="21" t="n"/>
      <c r="N5119" s="21" t="n"/>
    </row>
    <row r="5120" ht="14.25" customHeight="1" s="474">
      <c r="A5120" s="603" t="n"/>
      <c r="B5120" s="21" t="n"/>
      <c r="C5120" s="21" t="n"/>
      <c r="D5120" s="21" t="n"/>
      <c r="E5120" s="21" t="n"/>
      <c r="F5120" s="21" t="n"/>
      <c r="G5120" s="21" t="n"/>
      <c r="H5120" s="21" t="n"/>
      <c r="I5120" s="21" t="n"/>
      <c r="J5120" s="21" t="n"/>
      <c r="K5120" s="21" t="n"/>
      <c r="L5120" s="21" t="n"/>
      <c r="M5120" s="21" t="n"/>
      <c r="N5120" s="21" t="n"/>
    </row>
    <row r="5121" ht="14.25" customHeight="1" s="474">
      <c r="A5121" s="603" t="n"/>
      <c r="B5121" s="21" t="n"/>
      <c r="C5121" s="21" t="n"/>
      <c r="D5121" s="21" t="n"/>
      <c r="E5121" s="21" t="n"/>
      <c r="F5121" s="21" t="n"/>
      <c r="G5121" s="21" t="n"/>
      <c r="H5121" s="21" t="n"/>
      <c r="I5121" s="21" t="n"/>
      <c r="J5121" s="21" t="n"/>
      <c r="K5121" s="21" t="n"/>
      <c r="L5121" s="21" t="n"/>
      <c r="M5121" s="21" t="n"/>
      <c r="N5121" s="21" t="n"/>
    </row>
    <row r="5122" ht="14.25" customHeight="1" s="474">
      <c r="A5122" s="603" t="n"/>
      <c r="B5122" s="21" t="n"/>
      <c r="C5122" s="21" t="n"/>
      <c r="D5122" s="21" t="n"/>
      <c r="E5122" s="21" t="n"/>
      <c r="F5122" s="21" t="n"/>
      <c r="G5122" s="21" t="n"/>
      <c r="H5122" s="21" t="n"/>
      <c r="I5122" s="21" t="n"/>
      <c r="J5122" s="21" t="n"/>
      <c r="K5122" s="21" t="n"/>
      <c r="L5122" s="21" t="n"/>
      <c r="M5122" s="21" t="n"/>
      <c r="N5122" s="21" t="n"/>
    </row>
    <row r="5123" ht="14.25" customHeight="1" s="474">
      <c r="A5123" s="603" t="n"/>
      <c r="B5123" s="21" t="n"/>
      <c r="C5123" s="21" t="n"/>
      <c r="D5123" s="21" t="n"/>
      <c r="E5123" s="21" t="n"/>
      <c r="F5123" s="21" t="n"/>
      <c r="G5123" s="21" t="n"/>
      <c r="H5123" s="21" t="n"/>
      <c r="I5123" s="21" t="n"/>
      <c r="J5123" s="21" t="n"/>
      <c r="K5123" s="21" t="n"/>
      <c r="L5123" s="21" t="n"/>
      <c r="M5123" s="21" t="n"/>
      <c r="N5123" s="21" t="n"/>
    </row>
    <row r="5124" ht="14.25" customHeight="1" s="474">
      <c r="A5124" s="603" t="n"/>
      <c r="B5124" s="21" t="n"/>
      <c r="C5124" s="21" t="n"/>
      <c r="D5124" s="21" t="n"/>
      <c r="E5124" s="21" t="n"/>
      <c r="F5124" s="21" t="n"/>
      <c r="G5124" s="21" t="n"/>
      <c r="H5124" s="21" t="n"/>
      <c r="I5124" s="21" t="n"/>
      <c r="J5124" s="21" t="n"/>
      <c r="K5124" s="21" t="n"/>
      <c r="L5124" s="21" t="n"/>
      <c r="M5124" s="21" t="n"/>
      <c r="N5124" s="21" t="n"/>
    </row>
    <row r="5125" ht="14.25" customHeight="1" s="474">
      <c r="A5125" s="603" t="n"/>
      <c r="B5125" s="21" t="n"/>
      <c r="C5125" s="21" t="n"/>
      <c r="D5125" s="21" t="n"/>
      <c r="E5125" s="21" t="n"/>
      <c r="F5125" s="21" t="n"/>
      <c r="G5125" s="21" t="n"/>
      <c r="H5125" s="21" t="n"/>
      <c r="I5125" s="21" t="n"/>
      <c r="J5125" s="21" t="n"/>
      <c r="K5125" s="21" t="n"/>
      <c r="L5125" s="21" t="n"/>
      <c r="M5125" s="21" t="n"/>
      <c r="N5125" s="21" t="n"/>
    </row>
    <row r="5126" ht="14.25" customHeight="1" s="474">
      <c r="A5126" s="603" t="n"/>
      <c r="B5126" s="21" t="n"/>
      <c r="C5126" s="21" t="n"/>
      <c r="D5126" s="21" t="n"/>
      <c r="E5126" s="21" t="n"/>
      <c r="F5126" s="21" t="n"/>
      <c r="G5126" s="21" t="n"/>
      <c r="H5126" s="21" t="n"/>
      <c r="I5126" s="21" t="n"/>
      <c r="J5126" s="21" t="n"/>
      <c r="K5126" s="21" t="n"/>
      <c r="L5126" s="21" t="n"/>
      <c r="M5126" s="21" t="n"/>
      <c r="N5126" s="21" t="n"/>
    </row>
    <row r="5127" ht="14.25" customHeight="1" s="474">
      <c r="A5127" s="603" t="n"/>
      <c r="B5127" s="21" t="n"/>
      <c r="C5127" s="21" t="n"/>
      <c r="D5127" s="21" t="n"/>
      <c r="E5127" s="21" t="n"/>
      <c r="F5127" s="21" t="n"/>
      <c r="G5127" s="21" t="n"/>
      <c r="H5127" s="21" t="n"/>
      <c r="I5127" s="21" t="n"/>
      <c r="J5127" s="21" t="n"/>
      <c r="K5127" s="21" t="n"/>
      <c r="L5127" s="21" t="n"/>
      <c r="M5127" s="21" t="n"/>
      <c r="N5127" s="21" t="n"/>
    </row>
    <row r="5128" ht="14.25" customHeight="1" s="474">
      <c r="A5128" s="603" t="n"/>
      <c r="B5128" s="21" t="n"/>
      <c r="C5128" s="21" t="n"/>
      <c r="D5128" s="21" t="n"/>
      <c r="E5128" s="21" t="n"/>
      <c r="F5128" s="21" t="n"/>
      <c r="G5128" s="21" t="n"/>
      <c r="H5128" s="21" t="n"/>
      <c r="I5128" s="21" t="n"/>
      <c r="J5128" s="21" t="n"/>
      <c r="K5128" s="21" t="n"/>
      <c r="L5128" s="21" t="n"/>
      <c r="M5128" s="21" t="n"/>
      <c r="N5128" s="21" t="n"/>
    </row>
    <row r="5129" ht="14.25" customHeight="1" s="474">
      <c r="A5129" s="603" t="n"/>
      <c r="B5129" s="21" t="n"/>
      <c r="C5129" s="21" t="n"/>
      <c r="D5129" s="21" t="n"/>
      <c r="E5129" s="21" t="n"/>
      <c r="F5129" s="21" t="n"/>
      <c r="G5129" s="21" t="n"/>
      <c r="H5129" s="21" t="n"/>
      <c r="I5129" s="21" t="n"/>
      <c r="J5129" s="21" t="n"/>
      <c r="K5129" s="21" t="n"/>
      <c r="L5129" s="21" t="n"/>
      <c r="M5129" s="21" t="n"/>
      <c r="N5129" s="21" t="n"/>
    </row>
    <row r="5130" ht="14.25" customHeight="1" s="474">
      <c r="A5130" s="603" t="n"/>
      <c r="B5130" s="21" t="n"/>
      <c r="C5130" s="21" t="n"/>
      <c r="D5130" s="21" t="n"/>
      <c r="E5130" s="21" t="n"/>
      <c r="F5130" s="21" t="n"/>
      <c r="G5130" s="21" t="n"/>
      <c r="H5130" s="21" t="n"/>
      <c r="I5130" s="21" t="n"/>
      <c r="J5130" s="21" t="n"/>
      <c r="K5130" s="21" t="n"/>
      <c r="L5130" s="21" t="n"/>
      <c r="M5130" s="21" t="n"/>
      <c r="N5130" s="21" t="n"/>
    </row>
    <row r="5131" ht="14.25" customHeight="1" s="474">
      <c r="A5131" s="603" t="n"/>
      <c r="B5131" s="21" t="n"/>
      <c r="C5131" s="21" t="n"/>
      <c r="D5131" s="21" t="n"/>
      <c r="E5131" s="21" t="n"/>
      <c r="F5131" s="21" t="n"/>
      <c r="G5131" s="21" t="n"/>
      <c r="H5131" s="21" t="n"/>
      <c r="I5131" s="21" t="n"/>
      <c r="J5131" s="21" t="n"/>
      <c r="K5131" s="21" t="n"/>
      <c r="L5131" s="21" t="n"/>
      <c r="M5131" s="21" t="n"/>
      <c r="N5131" s="21" t="n"/>
    </row>
    <row r="5132" ht="14.25" customHeight="1" s="474">
      <c r="A5132" s="603" t="n"/>
      <c r="B5132" s="21" t="n"/>
      <c r="C5132" s="21" t="n"/>
      <c r="D5132" s="21" t="n"/>
      <c r="E5132" s="21" t="n"/>
      <c r="F5132" s="21" t="n"/>
      <c r="G5132" s="21" t="n"/>
      <c r="H5132" s="21" t="n"/>
      <c r="I5132" s="21" t="n"/>
      <c r="J5132" s="21" t="n"/>
      <c r="K5132" s="21" t="n"/>
      <c r="L5132" s="21" t="n"/>
      <c r="M5132" s="21" t="n"/>
      <c r="N5132" s="21" t="n"/>
    </row>
    <row r="5133" ht="14.25" customHeight="1" s="474">
      <c r="A5133" s="603" t="n"/>
      <c r="B5133" s="21" t="n"/>
      <c r="C5133" s="21" t="n"/>
      <c r="D5133" s="21" t="n"/>
      <c r="E5133" s="21" t="n"/>
      <c r="F5133" s="21" t="n"/>
      <c r="G5133" s="21" t="n"/>
      <c r="H5133" s="21" t="n"/>
      <c r="I5133" s="21" t="n"/>
      <c r="J5133" s="21" t="n"/>
      <c r="K5133" s="21" t="n"/>
      <c r="L5133" s="21" t="n"/>
      <c r="M5133" s="21" t="n"/>
      <c r="N5133" s="21" t="n"/>
    </row>
    <row r="5134" ht="14.25" customHeight="1" s="474">
      <c r="A5134" s="603" t="n"/>
      <c r="B5134" s="21" t="n"/>
      <c r="C5134" s="21" t="n"/>
      <c r="D5134" s="21" t="n"/>
      <c r="E5134" s="21" t="n"/>
      <c r="F5134" s="21" t="n"/>
      <c r="G5134" s="21" t="n"/>
      <c r="H5134" s="21" t="n"/>
      <c r="I5134" s="21" t="n"/>
      <c r="J5134" s="21" t="n"/>
      <c r="K5134" s="21" t="n"/>
      <c r="L5134" s="21" t="n"/>
      <c r="M5134" s="21" t="n"/>
      <c r="N5134" s="21" t="n"/>
    </row>
    <row r="5135" ht="14.25" customHeight="1" s="474">
      <c r="A5135" s="603" t="n"/>
      <c r="B5135" s="21" t="n"/>
      <c r="C5135" s="21" t="n"/>
      <c r="D5135" s="21" t="n"/>
      <c r="E5135" s="21" t="n"/>
      <c r="F5135" s="21" t="n"/>
      <c r="G5135" s="21" t="n"/>
      <c r="H5135" s="21" t="n"/>
      <c r="I5135" s="21" t="n"/>
      <c r="J5135" s="21" t="n"/>
      <c r="K5135" s="21" t="n"/>
      <c r="L5135" s="21" t="n"/>
      <c r="M5135" s="21" t="n"/>
      <c r="N5135" s="21" t="n"/>
    </row>
    <row r="5136" ht="14.25" customHeight="1" s="474">
      <c r="A5136" s="603" t="n"/>
      <c r="B5136" s="21" t="n"/>
      <c r="C5136" s="21" t="n"/>
      <c r="D5136" s="21" t="n"/>
      <c r="E5136" s="21" t="n"/>
      <c r="F5136" s="21" t="n"/>
      <c r="G5136" s="21" t="n"/>
      <c r="H5136" s="21" t="n"/>
      <c r="I5136" s="21" t="n"/>
      <c r="J5136" s="21" t="n"/>
      <c r="K5136" s="21" t="n"/>
      <c r="L5136" s="21" t="n"/>
      <c r="M5136" s="21" t="n"/>
      <c r="N5136" s="21" t="n"/>
    </row>
    <row r="5137" ht="14.25" customHeight="1" s="474">
      <c r="A5137" s="603" t="n"/>
      <c r="B5137" s="21" t="n"/>
      <c r="C5137" s="21" t="n"/>
      <c r="D5137" s="21" t="n"/>
      <c r="E5137" s="21" t="n"/>
      <c r="F5137" s="21" t="n"/>
      <c r="G5137" s="21" t="n"/>
      <c r="H5137" s="21" t="n"/>
      <c r="I5137" s="21" t="n"/>
      <c r="J5137" s="21" t="n"/>
      <c r="K5137" s="21" t="n"/>
      <c r="L5137" s="21" t="n"/>
      <c r="M5137" s="21" t="n"/>
      <c r="N5137" s="21" t="n"/>
    </row>
    <row r="5138" ht="14.25" customHeight="1" s="474">
      <c r="A5138" s="603" t="n"/>
      <c r="B5138" s="21" t="n"/>
      <c r="C5138" s="21" t="n"/>
      <c r="D5138" s="21" t="n"/>
      <c r="E5138" s="21" t="n"/>
      <c r="F5138" s="21" t="n"/>
      <c r="G5138" s="21" t="n"/>
      <c r="H5138" s="21" t="n"/>
      <c r="I5138" s="21" t="n"/>
      <c r="J5138" s="21" t="n"/>
      <c r="K5138" s="21" t="n"/>
      <c r="L5138" s="21" t="n"/>
      <c r="M5138" s="21" t="n"/>
      <c r="N5138" s="21" t="n"/>
    </row>
    <row r="5139" ht="14.25" customHeight="1" s="474">
      <c r="A5139" s="603" t="n"/>
      <c r="B5139" s="21" t="n"/>
      <c r="C5139" s="21" t="n"/>
      <c r="D5139" s="21" t="n"/>
      <c r="E5139" s="21" t="n"/>
      <c r="F5139" s="21" t="n"/>
      <c r="G5139" s="21" t="n"/>
      <c r="H5139" s="21" t="n"/>
      <c r="I5139" s="21" t="n"/>
      <c r="J5139" s="21" t="n"/>
      <c r="K5139" s="21" t="n"/>
      <c r="L5139" s="21" t="n"/>
      <c r="M5139" s="21" t="n"/>
      <c r="N5139" s="21" t="n"/>
    </row>
    <row r="5140" ht="14.25" customHeight="1" s="474">
      <c r="A5140" s="603" t="n"/>
      <c r="B5140" s="21" t="n"/>
      <c r="C5140" s="21" t="n"/>
      <c r="D5140" s="21" t="n"/>
      <c r="E5140" s="21" t="n"/>
      <c r="F5140" s="21" t="n"/>
      <c r="G5140" s="21" t="n"/>
      <c r="H5140" s="21" t="n"/>
      <c r="I5140" s="21" t="n"/>
      <c r="J5140" s="21" t="n"/>
      <c r="K5140" s="21" t="n"/>
      <c r="L5140" s="21" t="n"/>
      <c r="M5140" s="21" t="n"/>
      <c r="N5140" s="21" t="n"/>
    </row>
    <row r="5141" ht="14.25" customHeight="1" s="474">
      <c r="A5141" s="603" t="n"/>
      <c r="B5141" s="21" t="n"/>
      <c r="C5141" s="21" t="n"/>
      <c r="D5141" s="21" t="n"/>
      <c r="E5141" s="21" t="n"/>
      <c r="F5141" s="21" t="n"/>
      <c r="G5141" s="21" t="n"/>
      <c r="H5141" s="21" t="n"/>
      <c r="I5141" s="21" t="n"/>
      <c r="J5141" s="21" t="n"/>
      <c r="K5141" s="21" t="n"/>
      <c r="L5141" s="21" t="n"/>
      <c r="M5141" s="21" t="n"/>
      <c r="N5141" s="21" t="n"/>
    </row>
    <row r="5142" ht="14.25" customHeight="1" s="474">
      <c r="A5142" s="603" t="n"/>
      <c r="B5142" s="21" t="n"/>
      <c r="C5142" s="21" t="n"/>
      <c r="D5142" s="21" t="n"/>
      <c r="E5142" s="21" t="n"/>
      <c r="F5142" s="21" t="n"/>
      <c r="G5142" s="21" t="n"/>
      <c r="H5142" s="21" t="n"/>
      <c r="I5142" s="21" t="n"/>
      <c r="J5142" s="21" t="n"/>
      <c r="K5142" s="21" t="n"/>
      <c r="L5142" s="21" t="n"/>
      <c r="M5142" s="21" t="n"/>
      <c r="N5142" s="21" t="n"/>
    </row>
    <row r="5143" ht="14.25" customHeight="1" s="474">
      <c r="A5143" s="603" t="n"/>
      <c r="B5143" s="21" t="n"/>
      <c r="C5143" s="21" t="n"/>
      <c r="D5143" s="21" t="n"/>
      <c r="E5143" s="21" t="n"/>
      <c r="F5143" s="21" t="n"/>
      <c r="G5143" s="21" t="n"/>
      <c r="H5143" s="21" t="n"/>
      <c r="I5143" s="21" t="n"/>
      <c r="J5143" s="21" t="n"/>
      <c r="K5143" s="21" t="n"/>
      <c r="L5143" s="21" t="n"/>
      <c r="M5143" s="21" t="n"/>
      <c r="N5143" s="21" t="n"/>
    </row>
    <row r="5144" ht="14.25" customHeight="1" s="474">
      <c r="A5144" s="603" t="n"/>
      <c r="B5144" s="21" t="n"/>
      <c r="C5144" s="21" t="n"/>
      <c r="D5144" s="21" t="n"/>
      <c r="E5144" s="21" t="n"/>
      <c r="F5144" s="21" t="n"/>
      <c r="G5144" s="21" t="n"/>
      <c r="H5144" s="21" t="n"/>
      <c r="I5144" s="21" t="n"/>
      <c r="J5144" s="21" t="n"/>
      <c r="K5144" s="21" t="n"/>
      <c r="L5144" s="21" t="n"/>
      <c r="M5144" s="21" t="n"/>
      <c r="N5144" s="21" t="n"/>
    </row>
    <row r="5145" ht="14.25" customHeight="1" s="474">
      <c r="A5145" s="603" t="n"/>
      <c r="B5145" s="21" t="n"/>
      <c r="C5145" s="21" t="n"/>
      <c r="D5145" s="21" t="n"/>
      <c r="E5145" s="21" t="n"/>
      <c r="F5145" s="21" t="n"/>
      <c r="G5145" s="21" t="n"/>
      <c r="H5145" s="21" t="n"/>
      <c r="I5145" s="21" t="n"/>
      <c r="J5145" s="21" t="n"/>
      <c r="K5145" s="21" t="n"/>
      <c r="L5145" s="21" t="n"/>
      <c r="M5145" s="21" t="n"/>
      <c r="N5145" s="21" t="n"/>
    </row>
    <row r="5146" ht="14.25" customHeight="1" s="474">
      <c r="A5146" s="603" t="n"/>
      <c r="B5146" s="21" t="n"/>
      <c r="C5146" s="21" t="n"/>
      <c r="D5146" s="21" t="n"/>
      <c r="E5146" s="21" t="n"/>
      <c r="F5146" s="21" t="n"/>
      <c r="G5146" s="21" t="n"/>
      <c r="H5146" s="21" t="n"/>
      <c r="I5146" s="21" t="n"/>
      <c r="J5146" s="21" t="n"/>
      <c r="K5146" s="21" t="n"/>
      <c r="L5146" s="21" t="n"/>
      <c r="M5146" s="21" t="n"/>
      <c r="N5146" s="21" t="n"/>
    </row>
    <row r="5147" ht="14.25" customHeight="1" s="474">
      <c r="A5147" s="603" t="n"/>
      <c r="B5147" s="21" t="n"/>
      <c r="C5147" s="21" t="n"/>
      <c r="D5147" s="21" t="n"/>
      <c r="E5147" s="21" t="n"/>
      <c r="F5147" s="21" t="n"/>
      <c r="G5147" s="21" t="n"/>
      <c r="H5147" s="21" t="n"/>
      <c r="I5147" s="21" t="n"/>
      <c r="J5147" s="21" t="n"/>
      <c r="K5147" s="21" t="n"/>
      <c r="L5147" s="21" t="n"/>
      <c r="M5147" s="21" t="n"/>
      <c r="N5147" s="21" t="n"/>
    </row>
    <row r="5148" ht="14.25" customHeight="1" s="474">
      <c r="A5148" s="603" t="n"/>
      <c r="B5148" s="21" t="n"/>
      <c r="C5148" s="21" t="n"/>
      <c r="D5148" s="21" t="n"/>
      <c r="E5148" s="21" t="n"/>
      <c r="F5148" s="21" t="n"/>
      <c r="G5148" s="21" t="n"/>
      <c r="H5148" s="21" t="n"/>
      <c r="I5148" s="21" t="n"/>
      <c r="J5148" s="21" t="n"/>
      <c r="K5148" s="21" t="n"/>
      <c r="L5148" s="21" t="n"/>
      <c r="M5148" s="21" t="n"/>
      <c r="N5148" s="21" t="n"/>
    </row>
    <row r="5149" ht="14.25" customHeight="1" s="474">
      <c r="A5149" s="603" t="n"/>
      <c r="B5149" s="21" t="n"/>
      <c r="C5149" s="21" t="n"/>
      <c r="D5149" s="21" t="n"/>
      <c r="E5149" s="21" t="n"/>
      <c r="F5149" s="21" t="n"/>
      <c r="G5149" s="21" t="n"/>
      <c r="H5149" s="21" t="n"/>
      <c r="I5149" s="21" t="n"/>
      <c r="J5149" s="21" t="n"/>
      <c r="K5149" s="21" t="n"/>
      <c r="L5149" s="21" t="n"/>
      <c r="M5149" s="21" t="n"/>
      <c r="N5149" s="21" t="n"/>
    </row>
    <row r="5150" ht="14.25" customHeight="1" s="474">
      <c r="A5150" s="603" t="n"/>
      <c r="B5150" s="21" t="n"/>
      <c r="C5150" s="21" t="n"/>
      <c r="D5150" s="21" t="n"/>
      <c r="E5150" s="21" t="n"/>
      <c r="F5150" s="21" t="n"/>
      <c r="G5150" s="21" t="n"/>
      <c r="H5150" s="21" t="n"/>
      <c r="I5150" s="21" t="n"/>
      <c r="J5150" s="21" t="n"/>
      <c r="K5150" s="21" t="n"/>
      <c r="L5150" s="21" t="n"/>
      <c r="M5150" s="21" t="n"/>
      <c r="N5150" s="21" t="n"/>
    </row>
    <row r="5151" ht="14.25" customHeight="1" s="474">
      <c r="A5151" s="603" t="n"/>
      <c r="B5151" s="21" t="n"/>
      <c r="C5151" s="21" t="n"/>
      <c r="D5151" s="21" t="n"/>
      <c r="E5151" s="21" t="n"/>
      <c r="F5151" s="21" t="n"/>
      <c r="G5151" s="21" t="n"/>
      <c r="H5151" s="21" t="n"/>
      <c r="I5151" s="21" t="n"/>
      <c r="J5151" s="21" t="n"/>
      <c r="K5151" s="21" t="n"/>
      <c r="L5151" s="21" t="n"/>
      <c r="M5151" s="21" t="n"/>
      <c r="N5151" s="21" t="n"/>
    </row>
    <row r="5152" ht="14.25" customHeight="1" s="474">
      <c r="A5152" s="603" t="n"/>
      <c r="B5152" s="21" t="n"/>
      <c r="C5152" s="21" t="n"/>
      <c r="D5152" s="21" t="n"/>
      <c r="E5152" s="21" t="n"/>
      <c r="F5152" s="21" t="n"/>
      <c r="G5152" s="21" t="n"/>
      <c r="H5152" s="21" t="n"/>
      <c r="I5152" s="21" t="n"/>
      <c r="J5152" s="21" t="n"/>
      <c r="K5152" s="21" t="n"/>
      <c r="L5152" s="21" t="n"/>
      <c r="M5152" s="21" t="n"/>
      <c r="N5152" s="21" t="n"/>
    </row>
    <row r="5153" ht="14.25" customHeight="1" s="474">
      <c r="A5153" s="603" t="n"/>
      <c r="B5153" s="21" t="n"/>
      <c r="C5153" s="21" t="n"/>
      <c r="D5153" s="21" t="n"/>
      <c r="E5153" s="21" t="n"/>
      <c r="F5153" s="21" t="n"/>
      <c r="G5153" s="21" t="n"/>
      <c r="H5153" s="21" t="n"/>
      <c r="I5153" s="21" t="n"/>
      <c r="J5153" s="21" t="n"/>
      <c r="K5153" s="21" t="n"/>
      <c r="L5153" s="21" t="n"/>
      <c r="M5153" s="21" t="n"/>
      <c r="N5153" s="21" t="n"/>
    </row>
    <row r="5154" ht="14.25" customHeight="1" s="474">
      <c r="A5154" s="603" t="n"/>
      <c r="B5154" s="21" t="n"/>
      <c r="C5154" s="21" t="n"/>
      <c r="D5154" s="21" t="n"/>
      <c r="E5154" s="21" t="n"/>
      <c r="F5154" s="21" t="n"/>
      <c r="G5154" s="21" t="n"/>
      <c r="H5154" s="21" t="n"/>
      <c r="I5154" s="21" t="n"/>
      <c r="J5154" s="21" t="n"/>
      <c r="K5154" s="21" t="n"/>
      <c r="L5154" s="21" t="n"/>
      <c r="M5154" s="21" t="n"/>
      <c r="N5154" s="21" t="n"/>
    </row>
    <row r="5155" ht="14.25" customHeight="1" s="474">
      <c r="A5155" s="603" t="n"/>
      <c r="B5155" s="21" t="n"/>
      <c r="C5155" s="21" t="n"/>
      <c r="D5155" s="21" t="n"/>
      <c r="E5155" s="21" t="n"/>
      <c r="F5155" s="21" t="n"/>
      <c r="G5155" s="21" t="n"/>
      <c r="H5155" s="21" t="n"/>
      <c r="I5155" s="21" t="n"/>
      <c r="J5155" s="21" t="n"/>
      <c r="K5155" s="21" t="n"/>
      <c r="L5155" s="21" t="n"/>
      <c r="M5155" s="21" t="n"/>
      <c r="N5155" s="21" t="n"/>
    </row>
    <row r="5156" ht="14.25" customHeight="1" s="474">
      <c r="A5156" s="603" t="n"/>
      <c r="B5156" s="21" t="n"/>
      <c r="C5156" s="21" t="n"/>
      <c r="D5156" s="21" t="n"/>
      <c r="E5156" s="21" t="n"/>
      <c r="F5156" s="21" t="n"/>
      <c r="G5156" s="21" t="n"/>
      <c r="H5156" s="21" t="n"/>
      <c r="I5156" s="21" t="n"/>
      <c r="J5156" s="21" t="n"/>
      <c r="K5156" s="21" t="n"/>
      <c r="L5156" s="21" t="n"/>
      <c r="M5156" s="21" t="n"/>
      <c r="N5156" s="21" t="n"/>
    </row>
    <row r="5157" ht="14.25" customHeight="1" s="474">
      <c r="A5157" s="603" t="n"/>
      <c r="B5157" s="21" t="n"/>
      <c r="C5157" s="21" t="n"/>
      <c r="D5157" s="21" t="n"/>
      <c r="E5157" s="21" t="n"/>
      <c r="F5157" s="21" t="n"/>
      <c r="G5157" s="21" t="n"/>
      <c r="H5157" s="21" t="n"/>
      <c r="I5157" s="21" t="n"/>
      <c r="J5157" s="21" t="n"/>
      <c r="K5157" s="21" t="n"/>
      <c r="L5157" s="21" t="n"/>
      <c r="M5157" s="21" t="n"/>
      <c r="N5157" s="21" t="n"/>
    </row>
    <row r="5158" ht="14.25" customHeight="1" s="474">
      <c r="A5158" s="603" t="n"/>
      <c r="B5158" s="21" t="n"/>
      <c r="C5158" s="21" t="n"/>
      <c r="D5158" s="21" t="n"/>
      <c r="E5158" s="21" t="n"/>
      <c r="F5158" s="21" t="n"/>
      <c r="G5158" s="21" t="n"/>
      <c r="H5158" s="21" t="n"/>
      <c r="I5158" s="21" t="n"/>
      <c r="J5158" s="21" t="n"/>
      <c r="K5158" s="21" t="n"/>
      <c r="L5158" s="21" t="n"/>
      <c r="M5158" s="21" t="n"/>
      <c r="N5158" s="21" t="n"/>
    </row>
    <row r="5159" ht="14.25" customHeight="1" s="474">
      <c r="A5159" s="603" t="n"/>
      <c r="B5159" s="21" t="n"/>
      <c r="C5159" s="21" t="n"/>
      <c r="D5159" s="21" t="n"/>
      <c r="E5159" s="21" t="n"/>
      <c r="F5159" s="21" t="n"/>
      <c r="G5159" s="21" t="n"/>
      <c r="H5159" s="21" t="n"/>
      <c r="I5159" s="21" t="n"/>
      <c r="J5159" s="21" t="n"/>
      <c r="K5159" s="21" t="n"/>
      <c r="L5159" s="21" t="n"/>
      <c r="M5159" s="21" t="n"/>
      <c r="N5159" s="21" t="n"/>
    </row>
    <row r="5160" ht="14.25" customHeight="1" s="474">
      <c r="A5160" s="603" t="n"/>
      <c r="B5160" s="21" t="n"/>
      <c r="C5160" s="21" t="n"/>
      <c r="D5160" s="21" t="n"/>
      <c r="E5160" s="21" t="n"/>
      <c r="F5160" s="21" t="n"/>
      <c r="G5160" s="21" t="n"/>
      <c r="H5160" s="21" t="n"/>
      <c r="I5160" s="21" t="n"/>
      <c r="J5160" s="21" t="n"/>
      <c r="K5160" s="21" t="n"/>
      <c r="L5160" s="21" t="n"/>
      <c r="M5160" s="21" t="n"/>
      <c r="N5160" s="21" t="n"/>
    </row>
    <row r="5161" ht="14.25" customHeight="1" s="474">
      <c r="A5161" s="603" t="n"/>
      <c r="B5161" s="21" t="n"/>
      <c r="C5161" s="21" t="n"/>
      <c r="D5161" s="21" t="n"/>
      <c r="E5161" s="21" t="n"/>
      <c r="F5161" s="21" t="n"/>
      <c r="G5161" s="21" t="n"/>
      <c r="H5161" s="21" t="n"/>
      <c r="I5161" s="21" t="n"/>
      <c r="J5161" s="21" t="n"/>
      <c r="K5161" s="21" t="n"/>
      <c r="L5161" s="21" t="n"/>
      <c r="M5161" s="21" t="n"/>
      <c r="N5161" s="21" t="n"/>
    </row>
    <row r="5162" ht="14.25" customHeight="1" s="474">
      <c r="A5162" s="603" t="n"/>
      <c r="B5162" s="21" t="n"/>
      <c r="C5162" s="21" t="n"/>
      <c r="D5162" s="21" t="n"/>
      <c r="E5162" s="21" t="n"/>
      <c r="F5162" s="21" t="n"/>
      <c r="G5162" s="21" t="n"/>
      <c r="H5162" s="21" t="n"/>
      <c r="I5162" s="21" t="n"/>
      <c r="J5162" s="21" t="n"/>
      <c r="K5162" s="21" t="n"/>
      <c r="L5162" s="21" t="n"/>
      <c r="M5162" s="21" t="n"/>
      <c r="N5162" s="21" t="n"/>
    </row>
    <row r="5163" ht="14.25" customHeight="1" s="474">
      <c r="A5163" s="603" t="n"/>
      <c r="B5163" s="21" t="n"/>
      <c r="C5163" s="21" t="n"/>
      <c r="D5163" s="21" t="n"/>
      <c r="E5163" s="21" t="n"/>
      <c r="F5163" s="21" t="n"/>
      <c r="G5163" s="21" t="n"/>
      <c r="H5163" s="21" t="n"/>
      <c r="I5163" s="21" t="n"/>
      <c r="J5163" s="21" t="n"/>
      <c r="K5163" s="21" t="n"/>
      <c r="L5163" s="21" t="n"/>
      <c r="M5163" s="21" t="n"/>
      <c r="N5163" s="21" t="n"/>
    </row>
    <row r="5164" ht="14.25" customHeight="1" s="474">
      <c r="A5164" s="603" t="n"/>
      <c r="B5164" s="21" t="n"/>
      <c r="C5164" s="21" t="n"/>
      <c r="D5164" s="21" t="n"/>
      <c r="E5164" s="21" t="n"/>
      <c r="F5164" s="21" t="n"/>
      <c r="G5164" s="21" t="n"/>
      <c r="H5164" s="21" t="n"/>
      <c r="I5164" s="21" t="n"/>
      <c r="J5164" s="21" t="n"/>
      <c r="K5164" s="21" t="n"/>
      <c r="L5164" s="21" t="n"/>
      <c r="M5164" s="21" t="n"/>
      <c r="N5164" s="21" t="n"/>
    </row>
    <row r="5165" ht="14.25" customHeight="1" s="474">
      <c r="A5165" s="603" t="n"/>
      <c r="B5165" s="21" t="n"/>
      <c r="C5165" s="21" t="n"/>
      <c r="D5165" s="21" t="n"/>
      <c r="E5165" s="21" t="n"/>
      <c r="F5165" s="21" t="n"/>
      <c r="G5165" s="21" t="n"/>
      <c r="H5165" s="21" t="n"/>
      <c r="I5165" s="21" t="n"/>
      <c r="J5165" s="21" t="n"/>
      <c r="K5165" s="21" t="n"/>
      <c r="L5165" s="21" t="n"/>
      <c r="M5165" s="21" t="n"/>
      <c r="N5165" s="21" t="n"/>
    </row>
    <row r="5166" ht="14.25" customHeight="1" s="474">
      <c r="A5166" s="603" t="n"/>
      <c r="B5166" s="21" t="n"/>
      <c r="C5166" s="21" t="n"/>
      <c r="D5166" s="21" t="n"/>
      <c r="E5166" s="21" t="n"/>
      <c r="F5166" s="21" t="n"/>
      <c r="G5166" s="21" t="n"/>
      <c r="H5166" s="21" t="n"/>
      <c r="I5166" s="21" t="n"/>
      <c r="J5166" s="21" t="n"/>
      <c r="K5166" s="21" t="n"/>
      <c r="L5166" s="21" t="n"/>
      <c r="M5166" s="21" t="n"/>
      <c r="N5166" s="21" t="n"/>
    </row>
    <row r="5167" ht="14.25" customHeight="1" s="474">
      <c r="A5167" s="603" t="n"/>
      <c r="B5167" s="21" t="n"/>
      <c r="C5167" s="21" t="n"/>
      <c r="D5167" s="21" t="n"/>
      <c r="E5167" s="21" t="n"/>
      <c r="F5167" s="21" t="n"/>
      <c r="G5167" s="21" t="n"/>
      <c r="H5167" s="21" t="n"/>
      <c r="I5167" s="21" t="n"/>
      <c r="J5167" s="21" t="n"/>
      <c r="K5167" s="21" t="n"/>
      <c r="L5167" s="21" t="n"/>
      <c r="M5167" s="21" t="n"/>
      <c r="N5167" s="21" t="n"/>
    </row>
    <row r="5168" ht="14.25" customHeight="1" s="474">
      <c r="A5168" s="603" t="n"/>
      <c r="B5168" s="21" t="n"/>
      <c r="C5168" s="21" t="n"/>
      <c r="D5168" s="21" t="n"/>
      <c r="E5168" s="21" t="n"/>
      <c r="F5168" s="21" t="n"/>
      <c r="G5168" s="21" t="n"/>
      <c r="H5168" s="21" t="n"/>
      <c r="I5168" s="21" t="n"/>
      <c r="J5168" s="21" t="n"/>
      <c r="K5168" s="21" t="n"/>
      <c r="L5168" s="21" t="n"/>
      <c r="M5168" s="21" t="n"/>
      <c r="N5168" s="21" t="n"/>
    </row>
    <row r="5169" ht="14.25" customHeight="1" s="474">
      <c r="A5169" s="603" t="n"/>
      <c r="B5169" s="21" t="n"/>
      <c r="C5169" s="21" t="n"/>
      <c r="D5169" s="21" t="n"/>
      <c r="E5169" s="21" t="n"/>
      <c r="F5169" s="21" t="n"/>
      <c r="G5169" s="21" t="n"/>
      <c r="H5169" s="21" t="n"/>
      <c r="I5169" s="21" t="n"/>
      <c r="J5169" s="21" t="n"/>
      <c r="K5169" s="21" t="n"/>
      <c r="L5169" s="21" t="n"/>
      <c r="M5169" s="21" t="n"/>
      <c r="N5169" s="21" t="n"/>
    </row>
    <row r="5170" ht="14.25" customHeight="1" s="474">
      <c r="A5170" s="603" t="n"/>
      <c r="B5170" s="21" t="n"/>
      <c r="C5170" s="21" t="n"/>
      <c r="D5170" s="21" t="n"/>
      <c r="E5170" s="21" t="n"/>
      <c r="F5170" s="21" t="n"/>
      <c r="G5170" s="21" t="n"/>
      <c r="H5170" s="21" t="n"/>
      <c r="I5170" s="21" t="n"/>
      <c r="J5170" s="21" t="n"/>
      <c r="K5170" s="21" t="n"/>
      <c r="L5170" s="21" t="n"/>
      <c r="M5170" s="21" t="n"/>
      <c r="N5170" s="21" t="n"/>
    </row>
    <row r="5171" ht="14.25" customHeight="1" s="474">
      <c r="A5171" s="603" t="n"/>
      <c r="B5171" s="21" t="n"/>
      <c r="C5171" s="21" t="n"/>
      <c r="D5171" s="21" t="n"/>
      <c r="E5171" s="21" t="n"/>
      <c r="F5171" s="21" t="n"/>
      <c r="G5171" s="21" t="n"/>
      <c r="H5171" s="21" t="n"/>
      <c r="I5171" s="21" t="n"/>
      <c r="J5171" s="21" t="n"/>
      <c r="K5171" s="21" t="n"/>
      <c r="L5171" s="21" t="n"/>
      <c r="M5171" s="21" t="n"/>
      <c r="N5171" s="21" t="n"/>
    </row>
    <row r="5172" ht="14.25" customHeight="1" s="474">
      <c r="A5172" s="603" t="n"/>
      <c r="B5172" s="21" t="n"/>
      <c r="C5172" s="21" t="n"/>
      <c r="D5172" s="21" t="n"/>
      <c r="E5172" s="21" t="n"/>
      <c r="F5172" s="21" t="n"/>
      <c r="G5172" s="21" t="n"/>
      <c r="H5172" s="21" t="n"/>
      <c r="I5172" s="21" t="n"/>
      <c r="J5172" s="21" t="n"/>
      <c r="K5172" s="21" t="n"/>
      <c r="L5172" s="21" t="n"/>
      <c r="M5172" s="21" t="n"/>
      <c r="N5172" s="21" t="n"/>
    </row>
    <row r="5173" ht="14.25" customHeight="1" s="474">
      <c r="A5173" s="603" t="n"/>
      <c r="B5173" s="21" t="n"/>
      <c r="C5173" s="21" t="n"/>
      <c r="D5173" s="21" t="n"/>
      <c r="E5173" s="21" t="n"/>
      <c r="F5173" s="21" t="n"/>
      <c r="G5173" s="21" t="n"/>
      <c r="H5173" s="21" t="n"/>
      <c r="I5173" s="21" t="n"/>
      <c r="J5173" s="21" t="n"/>
      <c r="K5173" s="21" t="n"/>
      <c r="L5173" s="21" t="n"/>
      <c r="M5173" s="21" t="n"/>
      <c r="N5173" s="21" t="n"/>
    </row>
    <row r="5174" ht="14.25" customHeight="1" s="474">
      <c r="A5174" s="603" t="n"/>
      <c r="B5174" s="21" t="n"/>
      <c r="C5174" s="21" t="n"/>
      <c r="D5174" s="21" t="n"/>
      <c r="E5174" s="21" t="n"/>
      <c r="F5174" s="21" t="n"/>
      <c r="G5174" s="21" t="n"/>
      <c r="H5174" s="21" t="n"/>
      <c r="I5174" s="21" t="n"/>
      <c r="J5174" s="21" t="n"/>
      <c r="K5174" s="21" t="n"/>
      <c r="L5174" s="21" t="n"/>
      <c r="M5174" s="21" t="n"/>
      <c r="N5174" s="21" t="n"/>
    </row>
    <row r="5175" ht="14.25" customHeight="1" s="474">
      <c r="A5175" s="603" t="n"/>
      <c r="B5175" s="21" t="n"/>
      <c r="C5175" s="21" t="n"/>
      <c r="D5175" s="21" t="n"/>
      <c r="E5175" s="21" t="n"/>
      <c r="F5175" s="21" t="n"/>
      <c r="G5175" s="21" t="n"/>
      <c r="H5175" s="21" t="n"/>
      <c r="I5175" s="21" t="n"/>
      <c r="J5175" s="21" t="n"/>
      <c r="K5175" s="21" t="n"/>
      <c r="L5175" s="21" t="n"/>
      <c r="M5175" s="21" t="n"/>
      <c r="N5175" s="21" t="n"/>
    </row>
    <row r="5176" ht="14.25" customHeight="1" s="474">
      <c r="A5176" s="603" t="n"/>
      <c r="B5176" s="21" t="n"/>
      <c r="C5176" s="21" t="n"/>
      <c r="D5176" s="21" t="n"/>
      <c r="E5176" s="21" t="n"/>
      <c r="F5176" s="21" t="n"/>
      <c r="G5176" s="21" t="n"/>
      <c r="H5176" s="21" t="n"/>
      <c r="I5176" s="21" t="n"/>
      <c r="J5176" s="21" t="n"/>
      <c r="K5176" s="21" t="n"/>
      <c r="L5176" s="21" t="n"/>
      <c r="M5176" s="21" t="n"/>
      <c r="N5176" s="21" t="n"/>
    </row>
    <row r="5177" ht="14.25" customHeight="1" s="474">
      <c r="A5177" s="603" t="n"/>
      <c r="B5177" s="21" t="n"/>
      <c r="C5177" s="21" t="n"/>
      <c r="D5177" s="21" t="n"/>
      <c r="E5177" s="21" t="n"/>
      <c r="F5177" s="21" t="n"/>
      <c r="G5177" s="21" t="n"/>
      <c r="H5177" s="21" t="n"/>
      <c r="I5177" s="21" t="n"/>
      <c r="J5177" s="21" t="n"/>
      <c r="K5177" s="21" t="n"/>
      <c r="L5177" s="21" t="n"/>
      <c r="M5177" s="21" t="n"/>
      <c r="N5177" s="21" t="n"/>
    </row>
    <row r="5178" ht="14.25" customHeight="1" s="474">
      <c r="A5178" s="603" t="n"/>
      <c r="B5178" s="21" t="n"/>
      <c r="C5178" s="21" t="n"/>
      <c r="D5178" s="21" t="n"/>
      <c r="E5178" s="21" t="n"/>
      <c r="F5178" s="21" t="n"/>
      <c r="G5178" s="21" t="n"/>
      <c r="H5178" s="21" t="n"/>
      <c r="I5178" s="21" t="n"/>
      <c r="J5178" s="21" t="n"/>
      <c r="K5178" s="21" t="n"/>
      <c r="L5178" s="21" t="n"/>
      <c r="M5178" s="21" t="n"/>
      <c r="N5178" s="21" t="n"/>
    </row>
    <row r="5179" ht="14.25" customHeight="1" s="474">
      <c r="A5179" s="603" t="n"/>
      <c r="B5179" s="21" t="n"/>
      <c r="C5179" s="21" t="n"/>
      <c r="D5179" s="21" t="n"/>
      <c r="E5179" s="21" t="n"/>
      <c r="F5179" s="21" t="n"/>
      <c r="G5179" s="21" t="n"/>
      <c r="H5179" s="21" t="n"/>
      <c r="I5179" s="21" t="n"/>
      <c r="J5179" s="21" t="n"/>
      <c r="K5179" s="21" t="n"/>
      <c r="L5179" s="21" t="n"/>
      <c r="M5179" s="21" t="n"/>
      <c r="N5179" s="21" t="n"/>
    </row>
    <row r="5180" ht="14.25" customHeight="1" s="474">
      <c r="A5180" s="603" t="n"/>
      <c r="B5180" s="21" t="n"/>
      <c r="C5180" s="21" t="n"/>
      <c r="D5180" s="21" t="n"/>
      <c r="E5180" s="21" t="n"/>
      <c r="F5180" s="21" t="n"/>
      <c r="G5180" s="21" t="n"/>
      <c r="H5180" s="21" t="n"/>
      <c r="I5180" s="21" t="n"/>
      <c r="J5180" s="21" t="n"/>
      <c r="K5180" s="21" t="n"/>
      <c r="L5180" s="21" t="n"/>
      <c r="M5180" s="21" t="n"/>
      <c r="N5180" s="21" t="n"/>
    </row>
    <row r="5181" ht="14.25" customHeight="1" s="474">
      <c r="A5181" s="603" t="n"/>
      <c r="B5181" s="21" t="n"/>
      <c r="C5181" s="21" t="n"/>
      <c r="D5181" s="21" t="n"/>
      <c r="E5181" s="21" t="n"/>
      <c r="F5181" s="21" t="n"/>
      <c r="G5181" s="21" t="n"/>
      <c r="H5181" s="21" t="n"/>
      <c r="I5181" s="21" t="n"/>
      <c r="J5181" s="21" t="n"/>
      <c r="K5181" s="21" t="n"/>
      <c r="L5181" s="21" t="n"/>
      <c r="M5181" s="21" t="n"/>
      <c r="N5181" s="21" t="n"/>
    </row>
    <row r="5182" ht="14.25" customHeight="1" s="474">
      <c r="A5182" s="603" t="n"/>
      <c r="B5182" s="21" t="n"/>
      <c r="C5182" s="21" t="n"/>
      <c r="D5182" s="21" t="n"/>
      <c r="E5182" s="21" t="n"/>
      <c r="F5182" s="21" t="n"/>
      <c r="G5182" s="21" t="n"/>
      <c r="H5182" s="21" t="n"/>
      <c r="I5182" s="21" t="n"/>
      <c r="J5182" s="21" t="n"/>
      <c r="K5182" s="21" t="n"/>
      <c r="L5182" s="21" t="n"/>
      <c r="M5182" s="21" t="n"/>
      <c r="N5182" s="21" t="n"/>
    </row>
    <row r="5183" ht="14.25" customHeight="1" s="474">
      <c r="A5183" s="603" t="n"/>
      <c r="B5183" s="21" t="n"/>
      <c r="C5183" s="21" t="n"/>
      <c r="D5183" s="21" t="n"/>
      <c r="E5183" s="21" t="n"/>
      <c r="F5183" s="21" t="n"/>
      <c r="G5183" s="21" t="n"/>
      <c r="H5183" s="21" t="n"/>
      <c r="I5183" s="21" t="n"/>
      <c r="J5183" s="21" t="n"/>
      <c r="K5183" s="21" t="n"/>
      <c r="L5183" s="21" t="n"/>
      <c r="M5183" s="21" t="n"/>
      <c r="N5183" s="21" t="n"/>
    </row>
    <row r="5184" ht="14.25" customHeight="1" s="474">
      <c r="A5184" s="603" t="n"/>
      <c r="B5184" s="21" t="n"/>
      <c r="C5184" s="21" t="n"/>
      <c r="D5184" s="21" t="n"/>
      <c r="E5184" s="21" t="n"/>
      <c r="F5184" s="21" t="n"/>
      <c r="G5184" s="21" t="n"/>
      <c r="H5184" s="21" t="n"/>
      <c r="I5184" s="21" t="n"/>
      <c r="J5184" s="21" t="n"/>
      <c r="K5184" s="21" t="n"/>
      <c r="L5184" s="21" t="n"/>
      <c r="M5184" s="21" t="n"/>
      <c r="N5184" s="21" t="n"/>
    </row>
    <row r="5185" ht="14.25" customHeight="1" s="474">
      <c r="A5185" s="603" t="n"/>
      <c r="B5185" s="21" t="n"/>
      <c r="C5185" s="21" t="n"/>
      <c r="D5185" s="21" t="n"/>
      <c r="E5185" s="21" t="n"/>
      <c r="F5185" s="21" t="n"/>
      <c r="G5185" s="21" t="n"/>
      <c r="H5185" s="21" t="n"/>
      <c r="I5185" s="21" t="n"/>
      <c r="J5185" s="21" t="n"/>
      <c r="K5185" s="21" t="n"/>
      <c r="L5185" s="21" t="n"/>
      <c r="M5185" s="21" t="n"/>
      <c r="N5185" s="21" t="n"/>
    </row>
    <row r="5186" ht="14.25" customHeight="1" s="474">
      <c r="A5186" s="603" t="n"/>
      <c r="B5186" s="21" t="n"/>
      <c r="C5186" s="21" t="n"/>
      <c r="D5186" s="21" t="n"/>
      <c r="E5186" s="21" t="n"/>
      <c r="F5186" s="21" t="n"/>
      <c r="G5186" s="21" t="n"/>
      <c r="H5186" s="21" t="n"/>
      <c r="I5186" s="21" t="n"/>
      <c r="J5186" s="21" t="n"/>
      <c r="K5186" s="21" t="n"/>
      <c r="L5186" s="21" t="n"/>
      <c r="M5186" s="21" t="n"/>
      <c r="N5186" s="21" t="n"/>
    </row>
    <row r="5187" ht="14.25" customHeight="1" s="474">
      <c r="A5187" s="603" t="n"/>
      <c r="B5187" s="21" t="n"/>
      <c r="C5187" s="21" t="n"/>
      <c r="D5187" s="21" t="n"/>
      <c r="E5187" s="21" t="n"/>
      <c r="F5187" s="21" t="n"/>
      <c r="G5187" s="21" t="n"/>
      <c r="H5187" s="21" t="n"/>
      <c r="I5187" s="21" t="n"/>
      <c r="J5187" s="21" t="n"/>
      <c r="K5187" s="21" t="n"/>
      <c r="L5187" s="21" t="n"/>
      <c r="M5187" s="21" t="n"/>
      <c r="N5187" s="21" t="n"/>
    </row>
    <row r="5188" ht="14.25" customHeight="1" s="474">
      <c r="A5188" s="603" t="n"/>
      <c r="B5188" s="21" t="n"/>
      <c r="C5188" s="21" t="n"/>
      <c r="D5188" s="21" t="n"/>
      <c r="E5188" s="21" t="n"/>
      <c r="F5188" s="21" t="n"/>
      <c r="G5188" s="21" t="n"/>
      <c r="H5188" s="21" t="n"/>
      <c r="I5188" s="21" t="n"/>
      <c r="J5188" s="21" t="n"/>
      <c r="K5188" s="21" t="n"/>
      <c r="L5188" s="21" t="n"/>
      <c r="M5188" s="21" t="n"/>
      <c r="N5188" s="21" t="n"/>
    </row>
    <row r="5189" ht="14.25" customHeight="1" s="474">
      <c r="A5189" s="603" t="n"/>
      <c r="B5189" s="21" t="n"/>
      <c r="C5189" s="21" t="n"/>
      <c r="D5189" s="21" t="n"/>
      <c r="E5189" s="21" t="n"/>
      <c r="F5189" s="21" t="n"/>
      <c r="G5189" s="21" t="n"/>
      <c r="H5189" s="21" t="n"/>
      <c r="I5189" s="21" t="n"/>
      <c r="J5189" s="21" t="n"/>
      <c r="K5189" s="21" t="n"/>
      <c r="L5189" s="21" t="n"/>
      <c r="M5189" s="21" t="n"/>
      <c r="N5189" s="21" t="n"/>
    </row>
    <row r="5190" ht="14.25" customHeight="1" s="474">
      <c r="A5190" s="603" t="n"/>
      <c r="B5190" s="21" t="n"/>
      <c r="C5190" s="21" t="n"/>
      <c r="D5190" s="21" t="n"/>
      <c r="E5190" s="21" t="n"/>
      <c r="F5190" s="21" t="n"/>
      <c r="G5190" s="21" t="n"/>
      <c r="H5190" s="21" t="n"/>
      <c r="I5190" s="21" t="n"/>
      <c r="J5190" s="21" t="n"/>
      <c r="K5190" s="21" t="n"/>
      <c r="L5190" s="21" t="n"/>
      <c r="M5190" s="21" t="n"/>
      <c r="N5190" s="21" t="n"/>
    </row>
    <row r="5191" ht="14.25" customHeight="1" s="474">
      <c r="A5191" s="603" t="n"/>
      <c r="B5191" s="21" t="n"/>
      <c r="C5191" s="21" t="n"/>
      <c r="D5191" s="21" t="n"/>
      <c r="E5191" s="21" t="n"/>
      <c r="F5191" s="21" t="n"/>
      <c r="G5191" s="21" t="n"/>
      <c r="H5191" s="21" t="n"/>
      <c r="I5191" s="21" t="n"/>
      <c r="J5191" s="21" t="n"/>
      <c r="K5191" s="21" t="n"/>
      <c r="L5191" s="21" t="n"/>
      <c r="M5191" s="21" t="n"/>
      <c r="N5191" s="21" t="n"/>
    </row>
    <row r="5192" ht="14.25" customHeight="1" s="474">
      <c r="A5192" s="603" t="n"/>
      <c r="B5192" s="21" t="n"/>
      <c r="C5192" s="21" t="n"/>
      <c r="D5192" s="21" t="n"/>
      <c r="E5192" s="21" t="n"/>
      <c r="F5192" s="21" t="n"/>
      <c r="G5192" s="21" t="n"/>
      <c r="H5192" s="21" t="n"/>
      <c r="I5192" s="21" t="n"/>
      <c r="J5192" s="21" t="n"/>
      <c r="K5192" s="21" t="n"/>
      <c r="L5192" s="21" t="n"/>
      <c r="M5192" s="21" t="n"/>
      <c r="N5192" s="21" t="n"/>
    </row>
    <row r="5193" ht="14.25" customHeight="1" s="474">
      <c r="A5193" s="603" t="n"/>
      <c r="B5193" s="21" t="n"/>
      <c r="C5193" s="21" t="n"/>
      <c r="D5193" s="21" t="n"/>
      <c r="E5193" s="21" t="n"/>
      <c r="F5193" s="21" t="n"/>
      <c r="G5193" s="21" t="n"/>
      <c r="H5193" s="21" t="n"/>
      <c r="I5193" s="21" t="n"/>
      <c r="J5193" s="21" t="n"/>
      <c r="K5193" s="21" t="n"/>
      <c r="L5193" s="21" t="n"/>
      <c r="M5193" s="21" t="n"/>
      <c r="N5193" s="21" t="n"/>
    </row>
    <row r="5194" ht="14.25" customHeight="1" s="474">
      <c r="A5194" s="603" t="n"/>
      <c r="B5194" s="21" t="n"/>
      <c r="C5194" s="21" t="n"/>
      <c r="D5194" s="21" t="n"/>
      <c r="E5194" s="21" t="n"/>
      <c r="F5194" s="21" t="n"/>
      <c r="G5194" s="21" t="n"/>
      <c r="H5194" s="21" t="n"/>
      <c r="I5194" s="21" t="n"/>
      <c r="J5194" s="21" t="n"/>
      <c r="K5194" s="21" t="n"/>
      <c r="L5194" s="21" t="n"/>
      <c r="M5194" s="21" t="n"/>
      <c r="N5194" s="21" t="n"/>
    </row>
    <row r="5195" ht="14.25" customHeight="1" s="474">
      <c r="A5195" s="603" t="n"/>
      <c r="B5195" s="21" t="n"/>
      <c r="C5195" s="21" t="n"/>
      <c r="D5195" s="21" t="n"/>
      <c r="E5195" s="21" t="n"/>
      <c r="F5195" s="21" t="n"/>
      <c r="G5195" s="21" t="n"/>
      <c r="H5195" s="21" t="n"/>
      <c r="I5195" s="21" t="n"/>
      <c r="J5195" s="21" t="n"/>
      <c r="K5195" s="21" t="n"/>
      <c r="L5195" s="21" t="n"/>
      <c r="M5195" s="21" t="n"/>
      <c r="N5195" s="21" t="n"/>
    </row>
    <row r="5196" ht="14.25" customHeight="1" s="474">
      <c r="A5196" s="603" t="n"/>
      <c r="B5196" s="21" t="n"/>
      <c r="C5196" s="21" t="n"/>
      <c r="D5196" s="21" t="n"/>
      <c r="E5196" s="21" t="n"/>
      <c r="F5196" s="21" t="n"/>
      <c r="G5196" s="21" t="n"/>
      <c r="H5196" s="21" t="n"/>
      <c r="I5196" s="21" t="n"/>
      <c r="J5196" s="21" t="n"/>
      <c r="K5196" s="21" t="n"/>
      <c r="L5196" s="21" t="n"/>
      <c r="M5196" s="21" t="n"/>
      <c r="N5196" s="21" t="n"/>
    </row>
    <row r="5197" ht="14.25" customHeight="1" s="474">
      <c r="A5197" s="603" t="n"/>
      <c r="B5197" s="21" t="n"/>
      <c r="C5197" s="21" t="n"/>
      <c r="D5197" s="21" t="n"/>
      <c r="E5197" s="21" t="n"/>
      <c r="F5197" s="21" t="n"/>
      <c r="G5197" s="21" t="n"/>
      <c r="H5197" s="21" t="n"/>
      <c r="I5197" s="21" t="n"/>
      <c r="J5197" s="21" t="n"/>
      <c r="K5197" s="21" t="n"/>
      <c r="L5197" s="21" t="n"/>
      <c r="M5197" s="21" t="n"/>
      <c r="N5197" s="21" t="n"/>
    </row>
    <row r="5198" ht="14.25" customHeight="1" s="474">
      <c r="A5198" s="603" t="n"/>
      <c r="B5198" s="21" t="n"/>
      <c r="C5198" s="21" t="n"/>
      <c r="D5198" s="21" t="n"/>
      <c r="E5198" s="21" t="n"/>
      <c r="F5198" s="21" t="n"/>
      <c r="G5198" s="21" t="n"/>
      <c r="H5198" s="21" t="n"/>
      <c r="I5198" s="21" t="n"/>
      <c r="J5198" s="21" t="n"/>
      <c r="K5198" s="21" t="n"/>
      <c r="L5198" s="21" t="n"/>
      <c r="M5198" s="21" t="n"/>
      <c r="N5198" s="21" t="n"/>
    </row>
    <row r="5199" ht="14.25" customHeight="1" s="474">
      <c r="A5199" s="603" t="n"/>
      <c r="B5199" s="21" t="n"/>
      <c r="C5199" s="21" t="n"/>
      <c r="D5199" s="21" t="n"/>
      <c r="E5199" s="21" t="n"/>
      <c r="F5199" s="21" t="n"/>
      <c r="G5199" s="21" t="n"/>
      <c r="H5199" s="21" t="n"/>
      <c r="I5199" s="21" t="n"/>
      <c r="J5199" s="21" t="n"/>
      <c r="K5199" s="21" t="n"/>
      <c r="L5199" s="21" t="n"/>
      <c r="M5199" s="21" t="n"/>
      <c r="N5199" s="21" t="n"/>
    </row>
    <row r="5200" ht="14.25" customHeight="1" s="474">
      <c r="A5200" s="603" t="n"/>
      <c r="B5200" s="21" t="n"/>
      <c r="C5200" s="21" t="n"/>
      <c r="D5200" s="21" t="n"/>
      <c r="E5200" s="21" t="n"/>
      <c r="F5200" s="21" t="n"/>
      <c r="G5200" s="21" t="n"/>
      <c r="H5200" s="21" t="n"/>
      <c r="I5200" s="21" t="n"/>
      <c r="J5200" s="21" t="n"/>
      <c r="K5200" s="21" t="n"/>
      <c r="L5200" s="21" t="n"/>
      <c r="M5200" s="21" t="n"/>
      <c r="N5200" s="21" t="n"/>
    </row>
    <row r="5201" ht="14.25" customHeight="1" s="474">
      <c r="A5201" s="603" t="n"/>
      <c r="B5201" s="21" t="n"/>
      <c r="C5201" s="21" t="n"/>
      <c r="D5201" s="21" t="n"/>
      <c r="E5201" s="21" t="n"/>
      <c r="F5201" s="21" t="n"/>
      <c r="G5201" s="21" t="n"/>
      <c r="H5201" s="21" t="n"/>
      <c r="I5201" s="21" t="n"/>
      <c r="J5201" s="21" t="n"/>
      <c r="K5201" s="21" t="n"/>
      <c r="L5201" s="21" t="n"/>
      <c r="M5201" s="21" t="n"/>
      <c r="N5201" s="21" t="n"/>
    </row>
    <row r="5202" ht="14.25" customHeight="1" s="474">
      <c r="A5202" s="603" t="n"/>
      <c r="B5202" s="21" t="n"/>
      <c r="C5202" s="21" t="n"/>
      <c r="D5202" s="21" t="n"/>
      <c r="E5202" s="21" t="n"/>
      <c r="F5202" s="21" t="n"/>
      <c r="G5202" s="21" t="n"/>
      <c r="H5202" s="21" t="n"/>
      <c r="I5202" s="21" t="n"/>
      <c r="J5202" s="21" t="n"/>
      <c r="K5202" s="21" t="n"/>
      <c r="L5202" s="21" t="n"/>
      <c r="M5202" s="21" t="n"/>
      <c r="N5202" s="21" t="n"/>
    </row>
    <row r="5203" ht="14.25" customHeight="1" s="474">
      <c r="A5203" s="603" t="n"/>
      <c r="B5203" s="21" t="n"/>
      <c r="C5203" s="21" t="n"/>
      <c r="D5203" s="21" t="n"/>
      <c r="E5203" s="21" t="n"/>
      <c r="F5203" s="21" t="n"/>
      <c r="G5203" s="21" t="n"/>
      <c r="H5203" s="21" t="n"/>
      <c r="I5203" s="21" t="n"/>
      <c r="J5203" s="21" t="n"/>
      <c r="K5203" s="21" t="n"/>
      <c r="L5203" s="21" t="n"/>
      <c r="M5203" s="21" t="n"/>
      <c r="N5203" s="21" t="n"/>
    </row>
    <row r="5204" ht="14.25" customHeight="1" s="474">
      <c r="A5204" s="603" t="n"/>
      <c r="B5204" s="21" t="n"/>
      <c r="C5204" s="21" t="n"/>
      <c r="D5204" s="21" t="n"/>
      <c r="E5204" s="21" t="n"/>
      <c r="F5204" s="21" t="n"/>
      <c r="G5204" s="21" t="n"/>
      <c r="H5204" s="21" t="n"/>
      <c r="I5204" s="21" t="n"/>
      <c r="J5204" s="21" t="n"/>
      <c r="K5204" s="21" t="n"/>
      <c r="L5204" s="21" t="n"/>
      <c r="M5204" s="21" t="n"/>
      <c r="N5204" s="21" t="n"/>
    </row>
    <row r="5205" ht="14.25" customHeight="1" s="474">
      <c r="A5205" s="603" t="n"/>
      <c r="B5205" s="21" t="n"/>
      <c r="C5205" s="21" t="n"/>
      <c r="D5205" s="21" t="n"/>
      <c r="E5205" s="21" t="n"/>
      <c r="F5205" s="21" t="n"/>
      <c r="G5205" s="21" t="n"/>
      <c r="H5205" s="21" t="n"/>
      <c r="I5205" s="21" t="n"/>
      <c r="J5205" s="21" t="n"/>
      <c r="K5205" s="21" t="n"/>
      <c r="L5205" s="21" t="n"/>
      <c r="M5205" s="21" t="n"/>
      <c r="N5205" s="21" t="n"/>
    </row>
    <row r="5206" ht="14.25" customHeight="1" s="474">
      <c r="A5206" s="603" t="n"/>
      <c r="B5206" s="21" t="n"/>
      <c r="C5206" s="21" t="n"/>
      <c r="D5206" s="21" t="n"/>
      <c r="E5206" s="21" t="n"/>
      <c r="F5206" s="21" t="n"/>
      <c r="G5206" s="21" t="n"/>
      <c r="H5206" s="21" t="n"/>
      <c r="I5206" s="21" t="n"/>
      <c r="J5206" s="21" t="n"/>
      <c r="K5206" s="21" t="n"/>
      <c r="L5206" s="21" t="n"/>
      <c r="M5206" s="21" t="n"/>
      <c r="N5206" s="21" t="n"/>
    </row>
    <row r="5207" ht="14.25" customHeight="1" s="474">
      <c r="A5207" s="603" t="n"/>
      <c r="B5207" s="21" t="n"/>
      <c r="C5207" s="21" t="n"/>
      <c r="D5207" s="21" t="n"/>
      <c r="E5207" s="21" t="n"/>
      <c r="F5207" s="21" t="n"/>
      <c r="G5207" s="21" t="n"/>
      <c r="H5207" s="21" t="n"/>
      <c r="I5207" s="21" t="n"/>
      <c r="J5207" s="21" t="n"/>
      <c r="K5207" s="21" t="n"/>
      <c r="L5207" s="21" t="n"/>
      <c r="M5207" s="21" t="n"/>
      <c r="N5207" s="21" t="n"/>
    </row>
    <row r="5208" ht="14.25" customHeight="1" s="474">
      <c r="A5208" s="603" t="n"/>
      <c r="B5208" s="21" t="n"/>
      <c r="C5208" s="21" t="n"/>
      <c r="D5208" s="21" t="n"/>
      <c r="E5208" s="21" t="n"/>
      <c r="F5208" s="21" t="n"/>
      <c r="G5208" s="21" t="n"/>
      <c r="H5208" s="21" t="n"/>
      <c r="I5208" s="21" t="n"/>
      <c r="J5208" s="21" t="n"/>
      <c r="K5208" s="21" t="n"/>
      <c r="L5208" s="21" t="n"/>
      <c r="M5208" s="21" t="n"/>
      <c r="N5208" s="21" t="n"/>
    </row>
    <row r="5209" ht="14.25" customHeight="1" s="474">
      <c r="A5209" s="603" t="n"/>
      <c r="B5209" s="21" t="n"/>
      <c r="C5209" s="21" t="n"/>
      <c r="D5209" s="21" t="n"/>
      <c r="E5209" s="21" t="n"/>
      <c r="F5209" s="21" t="n"/>
      <c r="G5209" s="21" t="n"/>
      <c r="H5209" s="21" t="n"/>
      <c r="I5209" s="21" t="n"/>
      <c r="J5209" s="21" t="n"/>
      <c r="K5209" s="21" t="n"/>
      <c r="L5209" s="21" t="n"/>
      <c r="M5209" s="21" t="n"/>
      <c r="N5209" s="21" t="n"/>
    </row>
    <row r="5210" ht="14.25" customHeight="1" s="474">
      <c r="A5210" s="603" t="n"/>
      <c r="B5210" s="21" t="n"/>
      <c r="C5210" s="21" t="n"/>
      <c r="D5210" s="21" t="n"/>
      <c r="E5210" s="21" t="n"/>
      <c r="F5210" s="21" t="n"/>
      <c r="G5210" s="21" t="n"/>
      <c r="H5210" s="21" t="n"/>
      <c r="I5210" s="21" t="n"/>
      <c r="J5210" s="21" t="n"/>
      <c r="K5210" s="21" t="n"/>
      <c r="L5210" s="21" t="n"/>
      <c r="M5210" s="21" t="n"/>
      <c r="N5210" s="21" t="n"/>
    </row>
    <row r="5211" ht="14.25" customHeight="1" s="474">
      <c r="A5211" s="603" t="n"/>
      <c r="B5211" s="21" t="n"/>
      <c r="C5211" s="21" t="n"/>
      <c r="D5211" s="21" t="n"/>
      <c r="E5211" s="21" t="n"/>
      <c r="F5211" s="21" t="n"/>
      <c r="G5211" s="21" t="n"/>
      <c r="H5211" s="21" t="n"/>
      <c r="I5211" s="21" t="n"/>
      <c r="J5211" s="21" t="n"/>
      <c r="K5211" s="21" t="n"/>
      <c r="L5211" s="21" t="n"/>
      <c r="M5211" s="21" t="n"/>
      <c r="N5211" s="21" t="n"/>
    </row>
    <row r="5212" ht="14.25" customHeight="1" s="474">
      <c r="A5212" s="603" t="n"/>
      <c r="B5212" s="21" t="n"/>
      <c r="C5212" s="21" t="n"/>
      <c r="D5212" s="21" t="n"/>
      <c r="E5212" s="21" t="n"/>
      <c r="F5212" s="21" t="n"/>
      <c r="G5212" s="21" t="n"/>
      <c r="H5212" s="21" t="n"/>
      <c r="I5212" s="21" t="n"/>
      <c r="J5212" s="21" t="n"/>
      <c r="K5212" s="21" t="n"/>
      <c r="L5212" s="21" t="n"/>
      <c r="M5212" s="21" t="n"/>
      <c r="N5212" s="21" t="n"/>
    </row>
    <row r="5213" ht="14.25" customHeight="1" s="474">
      <c r="A5213" s="603" t="n"/>
      <c r="B5213" s="21" t="n"/>
      <c r="C5213" s="21" t="n"/>
      <c r="D5213" s="21" t="n"/>
      <c r="E5213" s="21" t="n"/>
      <c r="F5213" s="21" t="n"/>
      <c r="G5213" s="21" t="n"/>
      <c r="H5213" s="21" t="n"/>
      <c r="I5213" s="21" t="n"/>
      <c r="J5213" s="21" t="n"/>
      <c r="K5213" s="21" t="n"/>
      <c r="L5213" s="21" t="n"/>
      <c r="M5213" s="21" t="n"/>
      <c r="N5213" s="21" t="n"/>
    </row>
    <row r="5214" ht="14.25" customHeight="1" s="474">
      <c r="A5214" s="603" t="n"/>
      <c r="B5214" s="21" t="n"/>
      <c r="C5214" s="21" t="n"/>
      <c r="D5214" s="21" t="n"/>
      <c r="E5214" s="21" t="n"/>
      <c r="F5214" s="21" t="n"/>
      <c r="G5214" s="21" t="n"/>
      <c r="H5214" s="21" t="n"/>
      <c r="I5214" s="21" t="n"/>
      <c r="J5214" s="21" t="n"/>
      <c r="K5214" s="21" t="n"/>
      <c r="L5214" s="21" t="n"/>
      <c r="M5214" s="21" t="n"/>
      <c r="N5214" s="21" t="n"/>
    </row>
    <row r="5215" ht="14.25" customHeight="1" s="474">
      <c r="A5215" s="603" t="n"/>
      <c r="B5215" s="21" t="n"/>
      <c r="C5215" s="21" t="n"/>
      <c r="D5215" s="21" t="n"/>
      <c r="E5215" s="21" t="n"/>
      <c r="F5215" s="21" t="n"/>
      <c r="G5215" s="21" t="n"/>
      <c r="H5215" s="21" t="n"/>
      <c r="I5215" s="21" t="n"/>
      <c r="J5215" s="21" t="n"/>
      <c r="K5215" s="21" t="n"/>
      <c r="L5215" s="21" t="n"/>
      <c r="M5215" s="21" t="n"/>
      <c r="N5215" s="21" t="n"/>
    </row>
    <row r="5216" ht="14.25" customHeight="1" s="474">
      <c r="A5216" s="603" t="n"/>
      <c r="B5216" s="21" t="n"/>
      <c r="C5216" s="21" t="n"/>
      <c r="D5216" s="21" t="n"/>
      <c r="E5216" s="21" t="n"/>
      <c r="F5216" s="21" t="n"/>
      <c r="G5216" s="21" t="n"/>
      <c r="H5216" s="21" t="n"/>
      <c r="I5216" s="21" t="n"/>
      <c r="J5216" s="21" t="n"/>
      <c r="K5216" s="21" t="n"/>
      <c r="L5216" s="21" t="n"/>
      <c r="M5216" s="21" t="n"/>
      <c r="N5216" s="21" t="n"/>
    </row>
    <row r="5217" ht="14.25" customHeight="1" s="474">
      <c r="A5217" s="603" t="n"/>
      <c r="B5217" s="21" t="n"/>
      <c r="C5217" s="21" t="n"/>
      <c r="D5217" s="21" t="n"/>
      <c r="E5217" s="21" t="n"/>
      <c r="F5217" s="21" t="n"/>
      <c r="G5217" s="21" t="n"/>
      <c r="H5217" s="21" t="n"/>
      <c r="I5217" s="21" t="n"/>
      <c r="J5217" s="21" t="n"/>
      <c r="K5217" s="21" t="n"/>
      <c r="L5217" s="21" t="n"/>
      <c r="M5217" s="21" t="n"/>
      <c r="N5217" s="21" t="n"/>
    </row>
    <row r="5218" ht="14.25" customHeight="1" s="474">
      <c r="A5218" s="603" t="n"/>
      <c r="B5218" s="21" t="n"/>
      <c r="C5218" s="21" t="n"/>
      <c r="D5218" s="21" t="n"/>
      <c r="E5218" s="21" t="n"/>
      <c r="F5218" s="21" t="n"/>
      <c r="G5218" s="21" t="n"/>
      <c r="H5218" s="21" t="n"/>
      <c r="I5218" s="21" t="n"/>
      <c r="J5218" s="21" t="n"/>
      <c r="K5218" s="21" t="n"/>
      <c r="L5218" s="21" t="n"/>
      <c r="M5218" s="21" t="n"/>
      <c r="N5218" s="21" t="n"/>
    </row>
    <row r="5219" ht="14.25" customHeight="1" s="474">
      <c r="A5219" s="603" t="n"/>
      <c r="B5219" s="21" t="n"/>
      <c r="C5219" s="21" t="n"/>
      <c r="D5219" s="21" t="n"/>
      <c r="E5219" s="21" t="n"/>
      <c r="F5219" s="21" t="n"/>
      <c r="G5219" s="21" t="n"/>
      <c r="H5219" s="21" t="n"/>
      <c r="I5219" s="21" t="n"/>
      <c r="J5219" s="21" t="n"/>
      <c r="K5219" s="21" t="n"/>
      <c r="L5219" s="21" t="n"/>
      <c r="M5219" s="21" t="n"/>
      <c r="N5219" s="21" t="n"/>
    </row>
    <row r="5220" ht="14.25" customHeight="1" s="474">
      <c r="A5220" s="603" t="n"/>
      <c r="B5220" s="21" t="n"/>
      <c r="C5220" s="21" t="n"/>
      <c r="D5220" s="21" t="n"/>
      <c r="E5220" s="21" t="n"/>
      <c r="F5220" s="21" t="n"/>
      <c r="G5220" s="21" t="n"/>
      <c r="H5220" s="21" t="n"/>
      <c r="I5220" s="21" t="n"/>
      <c r="J5220" s="21" t="n"/>
      <c r="K5220" s="21" t="n"/>
      <c r="L5220" s="21" t="n"/>
      <c r="M5220" s="21" t="n"/>
      <c r="N5220" s="21" t="n"/>
    </row>
    <row r="5221" ht="14.25" customHeight="1" s="474">
      <c r="A5221" s="603" t="n"/>
      <c r="B5221" s="21" t="n"/>
      <c r="C5221" s="21" t="n"/>
      <c r="D5221" s="21" t="n"/>
      <c r="E5221" s="21" t="n"/>
      <c r="F5221" s="21" t="n"/>
      <c r="G5221" s="21" t="n"/>
      <c r="H5221" s="21" t="n"/>
      <c r="I5221" s="21" t="n"/>
      <c r="J5221" s="21" t="n"/>
      <c r="K5221" s="21" t="n"/>
      <c r="L5221" s="21" t="n"/>
      <c r="M5221" s="21" t="n"/>
      <c r="N5221" s="21" t="n"/>
    </row>
    <row r="5222" ht="14.25" customHeight="1" s="474">
      <c r="A5222" s="603" t="n"/>
      <c r="B5222" s="21" t="n"/>
      <c r="C5222" s="21" t="n"/>
      <c r="D5222" s="21" t="n"/>
      <c r="E5222" s="21" t="n"/>
      <c r="F5222" s="21" t="n"/>
      <c r="G5222" s="21" t="n"/>
      <c r="H5222" s="21" t="n"/>
      <c r="I5222" s="21" t="n"/>
      <c r="J5222" s="21" t="n"/>
      <c r="K5222" s="21" t="n"/>
      <c r="L5222" s="21" t="n"/>
      <c r="M5222" s="21" t="n"/>
      <c r="N5222" s="21" t="n"/>
    </row>
    <row r="5223" ht="14.25" customHeight="1" s="474">
      <c r="A5223" s="603" t="n"/>
      <c r="B5223" s="21" t="n"/>
      <c r="C5223" s="21" t="n"/>
      <c r="D5223" s="21" t="n"/>
      <c r="E5223" s="21" t="n"/>
      <c r="F5223" s="21" t="n"/>
      <c r="G5223" s="21" t="n"/>
      <c r="H5223" s="21" t="n"/>
      <c r="I5223" s="21" t="n"/>
      <c r="J5223" s="21" t="n"/>
      <c r="K5223" s="21" t="n"/>
      <c r="L5223" s="21" t="n"/>
      <c r="M5223" s="21" t="n"/>
      <c r="N5223" s="21" t="n"/>
    </row>
    <row r="5224" ht="14.25" customHeight="1" s="474">
      <c r="A5224" s="603" t="n"/>
      <c r="B5224" s="21" t="n"/>
      <c r="C5224" s="21" t="n"/>
      <c r="D5224" s="21" t="n"/>
      <c r="E5224" s="21" t="n"/>
      <c r="F5224" s="21" t="n"/>
      <c r="G5224" s="21" t="n"/>
      <c r="H5224" s="21" t="n"/>
      <c r="I5224" s="21" t="n"/>
      <c r="J5224" s="21" t="n"/>
      <c r="K5224" s="21" t="n"/>
      <c r="L5224" s="21" t="n"/>
      <c r="M5224" s="21" t="n"/>
      <c r="N5224" s="21" t="n"/>
    </row>
    <row r="5225" ht="14.25" customHeight="1" s="474">
      <c r="A5225" s="603" t="n"/>
      <c r="B5225" s="21" t="n"/>
      <c r="C5225" s="21" t="n"/>
      <c r="D5225" s="21" t="n"/>
      <c r="E5225" s="21" t="n"/>
      <c r="F5225" s="21" t="n"/>
      <c r="G5225" s="21" t="n"/>
      <c r="H5225" s="21" t="n"/>
      <c r="I5225" s="21" t="n"/>
      <c r="J5225" s="21" t="n"/>
      <c r="K5225" s="21" t="n"/>
      <c r="L5225" s="21" t="n"/>
      <c r="M5225" s="21" t="n"/>
      <c r="N5225" s="21" t="n"/>
    </row>
    <row r="5226" ht="14.25" customHeight="1" s="474">
      <c r="A5226" s="603" t="n"/>
      <c r="B5226" s="21" t="n"/>
      <c r="C5226" s="21" t="n"/>
      <c r="D5226" s="21" t="n"/>
      <c r="E5226" s="21" t="n"/>
      <c r="F5226" s="21" t="n"/>
      <c r="G5226" s="21" t="n"/>
      <c r="H5226" s="21" t="n"/>
      <c r="I5226" s="21" t="n"/>
      <c r="J5226" s="21" t="n"/>
      <c r="K5226" s="21" t="n"/>
      <c r="L5226" s="21" t="n"/>
      <c r="M5226" s="21" t="n"/>
      <c r="N5226" s="21" t="n"/>
    </row>
    <row r="5227" ht="14.25" customHeight="1" s="474">
      <c r="A5227" s="603" t="n"/>
      <c r="B5227" s="21" t="n"/>
      <c r="C5227" s="21" t="n"/>
      <c r="D5227" s="21" t="n"/>
      <c r="E5227" s="21" t="n"/>
      <c r="F5227" s="21" t="n"/>
      <c r="G5227" s="21" t="n"/>
      <c r="H5227" s="21" t="n"/>
      <c r="I5227" s="21" t="n"/>
      <c r="J5227" s="21" t="n"/>
      <c r="K5227" s="21" t="n"/>
      <c r="L5227" s="21" t="n"/>
      <c r="M5227" s="21" t="n"/>
      <c r="N5227" s="21" t="n"/>
    </row>
    <row r="5228" ht="14.25" customHeight="1" s="474">
      <c r="A5228" s="603" t="n"/>
      <c r="B5228" s="21" t="n"/>
      <c r="C5228" s="21" t="n"/>
      <c r="D5228" s="21" t="n"/>
      <c r="E5228" s="21" t="n"/>
      <c r="F5228" s="21" t="n"/>
      <c r="G5228" s="21" t="n"/>
      <c r="H5228" s="21" t="n"/>
      <c r="I5228" s="21" t="n"/>
      <c r="J5228" s="21" t="n"/>
      <c r="K5228" s="21" t="n"/>
      <c r="L5228" s="21" t="n"/>
      <c r="M5228" s="21" t="n"/>
      <c r="N5228" s="21" t="n"/>
    </row>
    <row r="5229" ht="14.25" customHeight="1" s="474">
      <c r="A5229" s="603" t="n"/>
      <c r="B5229" s="21" t="n"/>
      <c r="C5229" s="21" t="n"/>
      <c r="D5229" s="21" t="n"/>
      <c r="E5229" s="21" t="n"/>
      <c r="F5229" s="21" t="n"/>
      <c r="G5229" s="21" t="n"/>
      <c r="H5229" s="21" t="n"/>
      <c r="I5229" s="21" t="n"/>
      <c r="J5229" s="21" t="n"/>
      <c r="K5229" s="21" t="n"/>
      <c r="L5229" s="21" t="n"/>
      <c r="M5229" s="21" t="n"/>
      <c r="N5229" s="21" t="n"/>
    </row>
    <row r="5230" ht="14.25" customHeight="1" s="474">
      <c r="A5230" s="603" t="n"/>
      <c r="B5230" s="21" t="n"/>
      <c r="C5230" s="21" t="n"/>
      <c r="D5230" s="21" t="n"/>
      <c r="E5230" s="21" t="n"/>
      <c r="F5230" s="21" t="n"/>
      <c r="G5230" s="21" t="n"/>
      <c r="H5230" s="21" t="n"/>
      <c r="I5230" s="21" t="n"/>
      <c r="J5230" s="21" t="n"/>
      <c r="K5230" s="21" t="n"/>
      <c r="L5230" s="21" t="n"/>
      <c r="M5230" s="21" t="n"/>
      <c r="N5230" s="21" t="n"/>
    </row>
    <row r="5231" ht="14.25" customHeight="1" s="474">
      <c r="A5231" s="603" t="n"/>
      <c r="B5231" s="21" t="n"/>
      <c r="C5231" s="21" t="n"/>
      <c r="D5231" s="21" t="n"/>
      <c r="E5231" s="21" t="n"/>
      <c r="F5231" s="21" t="n"/>
      <c r="G5231" s="21" t="n"/>
      <c r="H5231" s="21" t="n"/>
      <c r="I5231" s="21" t="n"/>
      <c r="J5231" s="21" t="n"/>
      <c r="K5231" s="21" t="n"/>
      <c r="L5231" s="21" t="n"/>
      <c r="M5231" s="21" t="n"/>
      <c r="N5231" s="21" t="n"/>
    </row>
    <row r="5232" ht="14.25" customHeight="1" s="474">
      <c r="A5232" s="603" t="n"/>
      <c r="B5232" s="21" t="n"/>
      <c r="C5232" s="21" t="n"/>
      <c r="D5232" s="21" t="n"/>
      <c r="E5232" s="21" t="n"/>
      <c r="F5232" s="21" t="n"/>
      <c r="G5232" s="21" t="n"/>
      <c r="H5232" s="21" t="n"/>
      <c r="I5232" s="21" t="n"/>
      <c r="J5232" s="21" t="n"/>
      <c r="K5232" s="21" t="n"/>
      <c r="L5232" s="21" t="n"/>
      <c r="M5232" s="21" t="n"/>
      <c r="N5232" s="21" t="n"/>
    </row>
    <row r="5233" ht="14.25" customHeight="1" s="474">
      <c r="A5233" s="603" t="n"/>
      <c r="B5233" s="21" t="n"/>
      <c r="C5233" s="21" t="n"/>
      <c r="D5233" s="21" t="n"/>
      <c r="E5233" s="21" t="n"/>
      <c r="F5233" s="21" t="n"/>
      <c r="G5233" s="21" t="n"/>
      <c r="H5233" s="21" t="n"/>
      <c r="I5233" s="21" t="n"/>
      <c r="J5233" s="21" t="n"/>
      <c r="K5233" s="21" t="n"/>
      <c r="L5233" s="21" t="n"/>
      <c r="M5233" s="21" t="n"/>
      <c r="N5233" s="21" t="n"/>
    </row>
    <row r="5234" ht="14.25" customHeight="1" s="474">
      <c r="A5234" s="603" t="n"/>
      <c r="B5234" s="21" t="n"/>
      <c r="C5234" s="21" t="n"/>
      <c r="D5234" s="21" t="n"/>
      <c r="E5234" s="21" t="n"/>
      <c r="F5234" s="21" t="n"/>
      <c r="G5234" s="21" t="n"/>
      <c r="H5234" s="21" t="n"/>
      <c r="I5234" s="21" t="n"/>
      <c r="J5234" s="21" t="n"/>
      <c r="K5234" s="21" t="n"/>
      <c r="L5234" s="21" t="n"/>
      <c r="M5234" s="21" t="n"/>
      <c r="N5234" s="21" t="n"/>
    </row>
    <row r="5235" ht="14.25" customHeight="1" s="474">
      <c r="A5235" s="603" t="n"/>
      <c r="B5235" s="21" t="n"/>
      <c r="C5235" s="21" t="n"/>
      <c r="D5235" s="21" t="n"/>
      <c r="E5235" s="21" t="n"/>
      <c r="F5235" s="21" t="n"/>
      <c r="G5235" s="21" t="n"/>
      <c r="H5235" s="21" t="n"/>
      <c r="I5235" s="21" t="n"/>
      <c r="J5235" s="21" t="n"/>
      <c r="K5235" s="21" t="n"/>
      <c r="L5235" s="21" t="n"/>
      <c r="M5235" s="21" t="n"/>
      <c r="N5235" s="21" t="n"/>
    </row>
    <row r="5236" ht="14.25" customHeight="1" s="474">
      <c r="A5236" s="603" t="n"/>
      <c r="B5236" s="21" t="n"/>
      <c r="C5236" s="21" t="n"/>
      <c r="D5236" s="21" t="n"/>
      <c r="E5236" s="21" t="n"/>
      <c r="F5236" s="21" t="n"/>
      <c r="G5236" s="21" t="n"/>
      <c r="H5236" s="21" t="n"/>
      <c r="I5236" s="21" t="n"/>
      <c r="J5236" s="21" t="n"/>
      <c r="K5236" s="21" t="n"/>
      <c r="L5236" s="21" t="n"/>
      <c r="M5236" s="21" t="n"/>
      <c r="N5236" s="21" t="n"/>
    </row>
    <row r="5237" ht="14.25" customHeight="1" s="474">
      <c r="A5237" s="603" t="n"/>
      <c r="B5237" s="21" t="n"/>
      <c r="C5237" s="21" t="n"/>
      <c r="D5237" s="21" t="n"/>
      <c r="E5237" s="21" t="n"/>
      <c r="F5237" s="21" t="n"/>
      <c r="G5237" s="21" t="n"/>
      <c r="H5237" s="21" t="n"/>
      <c r="I5237" s="21" t="n"/>
      <c r="J5237" s="21" t="n"/>
      <c r="K5237" s="21" t="n"/>
      <c r="L5237" s="21" t="n"/>
      <c r="M5237" s="21" t="n"/>
      <c r="N5237" s="21" t="n"/>
    </row>
    <row r="5238" ht="14.25" customHeight="1" s="474">
      <c r="A5238" s="603" t="n"/>
      <c r="B5238" s="21" t="n"/>
      <c r="C5238" s="21" t="n"/>
      <c r="D5238" s="21" t="n"/>
      <c r="E5238" s="21" t="n"/>
      <c r="F5238" s="21" t="n"/>
      <c r="G5238" s="21" t="n"/>
      <c r="H5238" s="21" t="n"/>
      <c r="I5238" s="21" t="n"/>
      <c r="J5238" s="21" t="n"/>
      <c r="K5238" s="21" t="n"/>
      <c r="L5238" s="21" t="n"/>
      <c r="M5238" s="21" t="n"/>
      <c r="N5238" s="21" t="n"/>
    </row>
    <row r="5239" ht="14.25" customHeight="1" s="474">
      <c r="A5239" s="603" t="n"/>
      <c r="B5239" s="21" t="n"/>
      <c r="C5239" s="21" t="n"/>
      <c r="D5239" s="21" t="n"/>
      <c r="E5239" s="21" t="n"/>
      <c r="F5239" s="21" t="n"/>
      <c r="G5239" s="21" t="n"/>
      <c r="H5239" s="21" t="n"/>
      <c r="I5239" s="21" t="n"/>
      <c r="J5239" s="21" t="n"/>
      <c r="K5239" s="21" t="n"/>
      <c r="L5239" s="21" t="n"/>
      <c r="M5239" s="21" t="n"/>
      <c r="N5239" s="21" t="n"/>
    </row>
    <row r="5240" ht="14.25" customHeight="1" s="474">
      <c r="A5240" s="603" t="n"/>
      <c r="B5240" s="21" t="n"/>
      <c r="C5240" s="21" t="n"/>
      <c r="D5240" s="21" t="n"/>
      <c r="E5240" s="21" t="n"/>
      <c r="F5240" s="21" t="n"/>
      <c r="G5240" s="21" t="n"/>
      <c r="H5240" s="21" t="n"/>
      <c r="I5240" s="21" t="n"/>
      <c r="J5240" s="21" t="n"/>
      <c r="K5240" s="21" t="n"/>
      <c r="L5240" s="21" t="n"/>
      <c r="M5240" s="21" t="n"/>
      <c r="N5240" s="21" t="n"/>
    </row>
    <row r="5241" ht="14.25" customHeight="1" s="474">
      <c r="A5241" s="603" t="n"/>
      <c r="B5241" s="21" t="n"/>
      <c r="C5241" s="21" t="n"/>
      <c r="D5241" s="21" t="n"/>
      <c r="E5241" s="21" t="n"/>
      <c r="F5241" s="21" t="n"/>
      <c r="G5241" s="21" t="n"/>
      <c r="H5241" s="21" t="n"/>
      <c r="I5241" s="21" t="n"/>
      <c r="J5241" s="21" t="n"/>
      <c r="K5241" s="21" t="n"/>
      <c r="L5241" s="21" t="n"/>
      <c r="M5241" s="21" t="n"/>
      <c r="N5241" s="21" t="n"/>
    </row>
    <row r="5242" ht="14.25" customHeight="1" s="474">
      <c r="A5242" s="603" t="n"/>
      <c r="B5242" s="21" t="n"/>
      <c r="C5242" s="21" t="n"/>
      <c r="D5242" s="21" t="n"/>
      <c r="E5242" s="21" t="n"/>
      <c r="F5242" s="21" t="n"/>
      <c r="G5242" s="21" t="n"/>
      <c r="H5242" s="21" t="n"/>
      <c r="I5242" s="21" t="n"/>
      <c r="J5242" s="21" t="n"/>
      <c r="K5242" s="21" t="n"/>
      <c r="L5242" s="21" t="n"/>
      <c r="M5242" s="21" t="n"/>
      <c r="N5242" s="21" t="n"/>
    </row>
    <row r="5243" ht="14.25" customHeight="1" s="474">
      <c r="A5243" s="603" t="n"/>
      <c r="B5243" s="21" t="n"/>
      <c r="C5243" s="21" t="n"/>
      <c r="D5243" s="21" t="n"/>
      <c r="E5243" s="21" t="n"/>
      <c r="F5243" s="21" t="n"/>
      <c r="G5243" s="21" t="n"/>
      <c r="H5243" s="21" t="n"/>
      <c r="I5243" s="21" t="n"/>
      <c r="J5243" s="21" t="n"/>
      <c r="K5243" s="21" t="n"/>
      <c r="L5243" s="21" t="n"/>
      <c r="M5243" s="21" t="n"/>
      <c r="N5243" s="21" t="n"/>
    </row>
    <row r="5244" ht="14.25" customHeight="1" s="474">
      <c r="A5244" s="603" t="n"/>
      <c r="B5244" s="21" t="n"/>
      <c r="C5244" s="21" t="n"/>
      <c r="D5244" s="21" t="n"/>
      <c r="E5244" s="21" t="n"/>
      <c r="F5244" s="21" t="n"/>
      <c r="G5244" s="21" t="n"/>
      <c r="H5244" s="21" t="n"/>
      <c r="I5244" s="21" t="n"/>
      <c r="J5244" s="21" t="n"/>
      <c r="K5244" s="21" t="n"/>
      <c r="L5244" s="21" t="n"/>
      <c r="M5244" s="21" t="n"/>
      <c r="N5244" s="21" t="n"/>
    </row>
    <row r="5245" ht="14.25" customHeight="1" s="474">
      <c r="A5245" s="603" t="n"/>
      <c r="B5245" s="21" t="n"/>
      <c r="C5245" s="21" t="n"/>
      <c r="D5245" s="21" t="n"/>
      <c r="E5245" s="21" t="n"/>
      <c r="F5245" s="21" t="n"/>
      <c r="G5245" s="21" t="n"/>
      <c r="H5245" s="21" t="n"/>
      <c r="I5245" s="21" t="n"/>
      <c r="J5245" s="21" t="n"/>
      <c r="K5245" s="21" t="n"/>
      <c r="L5245" s="21" t="n"/>
      <c r="M5245" s="21" t="n"/>
      <c r="N5245" s="21" t="n"/>
    </row>
    <row r="5246" ht="14.25" customHeight="1" s="474">
      <c r="A5246" s="603" t="n"/>
      <c r="B5246" s="21" t="n"/>
      <c r="C5246" s="21" t="n"/>
      <c r="D5246" s="21" t="n"/>
      <c r="E5246" s="21" t="n"/>
      <c r="F5246" s="21" t="n"/>
      <c r="G5246" s="21" t="n"/>
      <c r="H5246" s="21" t="n"/>
      <c r="I5246" s="21" t="n"/>
      <c r="J5246" s="21" t="n"/>
      <c r="K5246" s="21" t="n"/>
      <c r="L5246" s="21" t="n"/>
      <c r="M5246" s="21" t="n"/>
      <c r="N5246" s="21" t="n"/>
    </row>
    <row r="5247" ht="14.25" customHeight="1" s="474">
      <c r="A5247" s="603" t="n"/>
      <c r="B5247" s="21" t="n"/>
      <c r="C5247" s="21" t="n"/>
      <c r="D5247" s="21" t="n"/>
      <c r="E5247" s="21" t="n"/>
      <c r="F5247" s="21" t="n"/>
      <c r="G5247" s="21" t="n"/>
      <c r="H5247" s="21" t="n"/>
      <c r="I5247" s="21" t="n"/>
      <c r="J5247" s="21" t="n"/>
      <c r="K5247" s="21" t="n"/>
      <c r="L5247" s="21" t="n"/>
      <c r="M5247" s="21" t="n"/>
      <c r="N5247" s="21" t="n"/>
    </row>
    <row r="5248" ht="14.25" customHeight="1" s="474">
      <c r="A5248" s="603" t="n"/>
      <c r="B5248" s="21" t="n"/>
      <c r="C5248" s="21" t="n"/>
      <c r="D5248" s="21" t="n"/>
      <c r="E5248" s="21" t="n"/>
      <c r="F5248" s="21" t="n"/>
      <c r="G5248" s="21" t="n"/>
      <c r="H5248" s="21" t="n"/>
      <c r="I5248" s="21" t="n"/>
      <c r="J5248" s="21" t="n"/>
      <c r="K5248" s="21" t="n"/>
      <c r="L5248" s="21" t="n"/>
      <c r="M5248" s="21" t="n"/>
      <c r="N5248" s="21" t="n"/>
    </row>
    <row r="5249" ht="14.25" customHeight="1" s="474">
      <c r="A5249" s="603" t="n"/>
      <c r="B5249" s="21" t="n"/>
      <c r="C5249" s="21" t="n"/>
      <c r="D5249" s="21" t="n"/>
      <c r="E5249" s="21" t="n"/>
      <c r="F5249" s="21" t="n"/>
      <c r="G5249" s="21" t="n"/>
      <c r="H5249" s="21" t="n"/>
      <c r="I5249" s="21" t="n"/>
      <c r="J5249" s="21" t="n"/>
      <c r="K5249" s="21" t="n"/>
      <c r="L5249" s="21" t="n"/>
      <c r="M5249" s="21" t="n"/>
      <c r="N5249" s="21" t="n"/>
    </row>
    <row r="5250" ht="14.25" customHeight="1" s="474">
      <c r="A5250" s="603" t="n"/>
      <c r="B5250" s="21" t="n"/>
      <c r="C5250" s="21" t="n"/>
      <c r="D5250" s="21" t="n"/>
      <c r="E5250" s="21" t="n"/>
      <c r="F5250" s="21" t="n"/>
      <c r="G5250" s="21" t="n"/>
      <c r="H5250" s="21" t="n"/>
      <c r="I5250" s="21" t="n"/>
      <c r="J5250" s="21" t="n"/>
      <c r="K5250" s="21" t="n"/>
      <c r="L5250" s="21" t="n"/>
      <c r="M5250" s="21" t="n"/>
      <c r="N5250" s="21" t="n"/>
    </row>
    <row r="5251" ht="14.25" customHeight="1" s="474">
      <c r="A5251" s="603" t="n"/>
      <c r="B5251" s="21" t="n"/>
      <c r="C5251" s="21" t="n"/>
      <c r="D5251" s="21" t="n"/>
      <c r="E5251" s="21" t="n"/>
      <c r="F5251" s="21" t="n"/>
      <c r="G5251" s="21" t="n"/>
      <c r="H5251" s="21" t="n"/>
      <c r="I5251" s="21" t="n"/>
      <c r="J5251" s="21" t="n"/>
      <c r="K5251" s="21" t="n"/>
      <c r="L5251" s="21" t="n"/>
      <c r="M5251" s="21" t="n"/>
      <c r="N5251" s="21" t="n"/>
    </row>
    <row r="5252" ht="14.25" customHeight="1" s="474">
      <c r="A5252" s="603" t="n"/>
      <c r="B5252" s="21" t="n"/>
      <c r="C5252" s="21" t="n"/>
      <c r="D5252" s="21" t="n"/>
      <c r="E5252" s="21" t="n"/>
      <c r="F5252" s="21" t="n"/>
      <c r="G5252" s="21" t="n"/>
      <c r="H5252" s="21" t="n"/>
      <c r="I5252" s="21" t="n"/>
      <c r="J5252" s="21" t="n"/>
      <c r="K5252" s="21" t="n"/>
      <c r="L5252" s="21" t="n"/>
      <c r="M5252" s="21" t="n"/>
      <c r="N5252" s="21" t="n"/>
    </row>
    <row r="5253" ht="14.25" customHeight="1" s="474">
      <c r="A5253" s="603" t="n"/>
      <c r="B5253" s="21" t="n"/>
      <c r="C5253" s="21" t="n"/>
      <c r="D5253" s="21" t="n"/>
      <c r="E5253" s="21" t="n"/>
      <c r="F5253" s="21" t="n"/>
      <c r="G5253" s="21" t="n"/>
      <c r="H5253" s="21" t="n"/>
      <c r="I5253" s="21" t="n"/>
      <c r="J5253" s="21" t="n"/>
      <c r="K5253" s="21" t="n"/>
      <c r="L5253" s="21" t="n"/>
      <c r="M5253" s="21" t="n"/>
      <c r="N5253" s="21" t="n"/>
    </row>
    <row r="5254" ht="14.25" customHeight="1" s="474">
      <c r="A5254" s="603" t="n"/>
      <c r="B5254" s="21" t="n"/>
      <c r="C5254" s="21" t="n"/>
      <c r="D5254" s="21" t="n"/>
      <c r="E5254" s="21" t="n"/>
      <c r="F5254" s="21" t="n"/>
      <c r="G5254" s="21" t="n"/>
      <c r="H5254" s="21" t="n"/>
      <c r="I5254" s="21" t="n"/>
      <c r="J5254" s="21" t="n"/>
      <c r="K5254" s="21" t="n"/>
      <c r="L5254" s="21" t="n"/>
      <c r="M5254" s="21" t="n"/>
      <c r="N5254" s="21" t="n"/>
    </row>
    <row r="5255" ht="14.25" customHeight="1" s="474">
      <c r="A5255" s="603" t="n"/>
      <c r="B5255" s="21" t="n"/>
      <c r="C5255" s="21" t="n"/>
      <c r="D5255" s="21" t="n"/>
      <c r="E5255" s="21" t="n"/>
      <c r="F5255" s="21" t="n"/>
      <c r="G5255" s="21" t="n"/>
      <c r="H5255" s="21" t="n"/>
      <c r="I5255" s="21" t="n"/>
      <c r="J5255" s="21" t="n"/>
      <c r="K5255" s="21" t="n"/>
      <c r="L5255" s="21" t="n"/>
      <c r="M5255" s="21" t="n"/>
      <c r="N5255" s="21" t="n"/>
    </row>
    <row r="5256" ht="14.25" customHeight="1" s="474">
      <c r="A5256" s="603" t="n"/>
      <c r="B5256" s="21" t="n"/>
      <c r="C5256" s="21" t="n"/>
      <c r="D5256" s="21" t="n"/>
      <c r="E5256" s="21" t="n"/>
      <c r="F5256" s="21" t="n"/>
      <c r="G5256" s="21" t="n"/>
      <c r="H5256" s="21" t="n"/>
      <c r="I5256" s="21" t="n"/>
      <c r="J5256" s="21" t="n"/>
      <c r="K5256" s="21" t="n"/>
      <c r="L5256" s="21" t="n"/>
      <c r="M5256" s="21" t="n"/>
      <c r="N5256" s="21" t="n"/>
    </row>
    <row r="5257" ht="14.25" customHeight="1" s="474">
      <c r="A5257" s="603" t="n"/>
      <c r="B5257" s="21" t="n"/>
      <c r="C5257" s="21" t="n"/>
      <c r="D5257" s="21" t="n"/>
      <c r="E5257" s="21" t="n"/>
      <c r="F5257" s="21" t="n"/>
      <c r="G5257" s="21" t="n"/>
      <c r="H5257" s="21" t="n"/>
      <c r="I5257" s="21" t="n"/>
      <c r="J5257" s="21" t="n"/>
      <c r="K5257" s="21" t="n"/>
      <c r="L5257" s="21" t="n"/>
      <c r="M5257" s="21" t="n"/>
      <c r="N5257" s="21" t="n"/>
    </row>
    <row r="5258" ht="14.25" customHeight="1" s="474">
      <c r="A5258" s="603" t="n"/>
      <c r="B5258" s="21" t="n"/>
      <c r="C5258" s="21" t="n"/>
      <c r="D5258" s="21" t="n"/>
      <c r="E5258" s="21" t="n"/>
      <c r="F5258" s="21" t="n"/>
      <c r="G5258" s="21" t="n"/>
      <c r="H5258" s="21" t="n"/>
      <c r="I5258" s="21" t="n"/>
      <c r="J5258" s="21" t="n"/>
      <c r="K5258" s="21" t="n"/>
      <c r="L5258" s="21" t="n"/>
      <c r="M5258" s="21" t="n"/>
      <c r="N5258" s="21" t="n"/>
    </row>
    <row r="5259" ht="14.25" customHeight="1" s="474">
      <c r="A5259" s="603" t="n"/>
      <c r="B5259" s="21" t="n"/>
      <c r="C5259" s="21" t="n"/>
      <c r="D5259" s="21" t="n"/>
      <c r="E5259" s="21" t="n"/>
      <c r="F5259" s="21" t="n"/>
      <c r="G5259" s="21" t="n"/>
      <c r="H5259" s="21" t="n"/>
      <c r="I5259" s="21" t="n"/>
      <c r="J5259" s="21" t="n"/>
      <c r="K5259" s="21" t="n"/>
      <c r="L5259" s="21" t="n"/>
      <c r="M5259" s="21" t="n"/>
      <c r="N5259" s="21" t="n"/>
    </row>
    <row r="5260" ht="14.25" customHeight="1" s="474">
      <c r="A5260" s="603" t="n"/>
      <c r="B5260" s="21" t="n"/>
      <c r="C5260" s="21" t="n"/>
      <c r="D5260" s="21" t="n"/>
      <c r="E5260" s="21" t="n"/>
      <c r="F5260" s="21" t="n"/>
      <c r="G5260" s="21" t="n"/>
      <c r="H5260" s="21" t="n"/>
      <c r="I5260" s="21" t="n"/>
      <c r="J5260" s="21" t="n"/>
      <c r="K5260" s="21" t="n"/>
      <c r="L5260" s="21" t="n"/>
      <c r="M5260" s="21" t="n"/>
      <c r="N5260" s="21" t="n"/>
    </row>
    <row r="5261" ht="14.25" customHeight="1" s="474">
      <c r="A5261" s="603" t="n"/>
      <c r="B5261" s="21" t="n"/>
      <c r="C5261" s="21" t="n"/>
      <c r="D5261" s="21" t="n"/>
      <c r="E5261" s="21" t="n"/>
      <c r="F5261" s="21" t="n"/>
      <c r="G5261" s="21" t="n"/>
      <c r="H5261" s="21" t="n"/>
      <c r="I5261" s="21" t="n"/>
      <c r="J5261" s="21" t="n"/>
      <c r="K5261" s="21" t="n"/>
      <c r="L5261" s="21" t="n"/>
      <c r="M5261" s="21" t="n"/>
      <c r="N5261" s="21" t="n"/>
    </row>
    <row r="5262" ht="14.25" customHeight="1" s="474">
      <c r="A5262" s="603" t="n"/>
      <c r="B5262" s="21" t="n"/>
      <c r="C5262" s="21" t="n"/>
      <c r="D5262" s="21" t="n"/>
      <c r="E5262" s="21" t="n"/>
      <c r="F5262" s="21" t="n"/>
      <c r="G5262" s="21" t="n"/>
      <c r="H5262" s="21" t="n"/>
      <c r="I5262" s="21" t="n"/>
      <c r="J5262" s="21" t="n"/>
      <c r="K5262" s="21" t="n"/>
      <c r="L5262" s="21" t="n"/>
      <c r="M5262" s="21" t="n"/>
      <c r="N5262" s="21" t="n"/>
    </row>
    <row r="5263" ht="14.25" customHeight="1" s="474">
      <c r="A5263" s="603" t="n"/>
      <c r="B5263" s="21" t="n"/>
      <c r="C5263" s="21" t="n"/>
      <c r="D5263" s="21" t="n"/>
      <c r="E5263" s="21" t="n"/>
      <c r="F5263" s="21" t="n"/>
      <c r="G5263" s="21" t="n"/>
      <c r="H5263" s="21" t="n"/>
      <c r="I5263" s="21" t="n"/>
      <c r="J5263" s="21" t="n"/>
      <c r="K5263" s="21" t="n"/>
      <c r="L5263" s="21" t="n"/>
      <c r="M5263" s="21" t="n"/>
      <c r="N5263" s="21" t="n"/>
    </row>
    <row r="5264" ht="14.25" customHeight="1" s="474">
      <c r="A5264" s="603" t="n"/>
      <c r="B5264" s="21" t="n"/>
      <c r="C5264" s="21" t="n"/>
      <c r="D5264" s="21" t="n"/>
      <c r="E5264" s="21" t="n"/>
      <c r="F5264" s="21" t="n"/>
      <c r="G5264" s="21" t="n"/>
      <c r="H5264" s="21" t="n"/>
      <c r="I5264" s="21" t="n"/>
      <c r="J5264" s="21" t="n"/>
      <c r="K5264" s="21" t="n"/>
      <c r="L5264" s="21" t="n"/>
      <c r="M5264" s="21" t="n"/>
      <c r="N5264" s="21" t="n"/>
    </row>
    <row r="5265" ht="14.25" customHeight="1" s="474">
      <c r="A5265" s="603" t="n"/>
      <c r="B5265" s="21" t="n"/>
      <c r="C5265" s="21" t="n"/>
      <c r="D5265" s="21" t="n"/>
      <c r="E5265" s="21" t="n"/>
      <c r="F5265" s="21" t="n"/>
      <c r="G5265" s="21" t="n"/>
      <c r="H5265" s="21" t="n"/>
      <c r="I5265" s="21" t="n"/>
      <c r="J5265" s="21" t="n"/>
      <c r="K5265" s="21" t="n"/>
      <c r="L5265" s="21" t="n"/>
      <c r="M5265" s="21" t="n"/>
      <c r="N5265" s="21" t="n"/>
    </row>
    <row r="5266" ht="14.25" customHeight="1" s="474">
      <c r="A5266" s="603" t="n"/>
      <c r="B5266" s="21" t="n"/>
      <c r="C5266" s="21" t="n"/>
      <c r="D5266" s="21" t="n"/>
      <c r="E5266" s="21" t="n"/>
      <c r="F5266" s="21" t="n"/>
      <c r="G5266" s="21" t="n"/>
      <c r="H5266" s="21" t="n"/>
      <c r="I5266" s="21" t="n"/>
      <c r="J5266" s="21" t="n"/>
      <c r="K5266" s="21" t="n"/>
      <c r="L5266" s="21" t="n"/>
      <c r="M5266" s="21" t="n"/>
      <c r="N5266" s="21" t="n"/>
    </row>
    <row r="5267" ht="14.25" customHeight="1" s="474">
      <c r="A5267" s="603" t="n"/>
      <c r="B5267" s="21" t="n"/>
      <c r="C5267" s="21" t="n"/>
      <c r="D5267" s="21" t="n"/>
      <c r="E5267" s="21" t="n"/>
      <c r="F5267" s="21" t="n"/>
      <c r="G5267" s="21" t="n"/>
      <c r="H5267" s="21" t="n"/>
      <c r="I5267" s="21" t="n"/>
      <c r="J5267" s="21" t="n"/>
      <c r="K5267" s="21" t="n"/>
      <c r="L5267" s="21" t="n"/>
      <c r="M5267" s="21" t="n"/>
      <c r="N5267" s="21" t="n"/>
    </row>
    <row r="5268" ht="14.25" customHeight="1" s="474">
      <c r="A5268" s="603" t="n"/>
      <c r="B5268" s="21" t="n"/>
      <c r="C5268" s="21" t="n"/>
      <c r="D5268" s="21" t="n"/>
      <c r="E5268" s="21" t="n"/>
      <c r="F5268" s="21" t="n"/>
      <c r="G5268" s="21" t="n"/>
      <c r="H5268" s="21" t="n"/>
      <c r="I5268" s="21" t="n"/>
      <c r="J5268" s="21" t="n"/>
      <c r="K5268" s="21" t="n"/>
      <c r="L5268" s="21" t="n"/>
      <c r="M5268" s="21" t="n"/>
      <c r="N5268" s="21" t="n"/>
    </row>
    <row r="5269" ht="14.25" customHeight="1" s="474">
      <c r="A5269" s="603" t="n"/>
      <c r="B5269" s="21" t="n"/>
      <c r="C5269" s="21" t="n"/>
      <c r="D5269" s="21" t="n"/>
      <c r="E5269" s="21" t="n"/>
      <c r="F5269" s="21" t="n"/>
      <c r="G5269" s="21" t="n"/>
      <c r="H5269" s="21" t="n"/>
      <c r="I5269" s="21" t="n"/>
      <c r="J5269" s="21" t="n"/>
      <c r="K5269" s="21" t="n"/>
      <c r="L5269" s="21" t="n"/>
      <c r="M5269" s="21" t="n"/>
      <c r="N5269" s="21" t="n"/>
    </row>
    <row r="5270" ht="14.25" customHeight="1" s="474">
      <c r="A5270" s="603" t="n"/>
      <c r="B5270" s="21" t="n"/>
      <c r="C5270" s="21" t="n"/>
      <c r="D5270" s="21" t="n"/>
      <c r="E5270" s="21" t="n"/>
      <c r="F5270" s="21" t="n"/>
      <c r="G5270" s="21" t="n"/>
      <c r="H5270" s="21" t="n"/>
      <c r="I5270" s="21" t="n"/>
      <c r="J5270" s="21" t="n"/>
      <c r="K5270" s="21" t="n"/>
      <c r="L5270" s="21" t="n"/>
      <c r="M5270" s="21" t="n"/>
      <c r="N5270" s="21" t="n"/>
    </row>
    <row r="5271" ht="14.25" customHeight="1" s="474">
      <c r="A5271" s="603" t="n"/>
      <c r="B5271" s="21" t="n"/>
      <c r="C5271" s="21" t="n"/>
      <c r="D5271" s="21" t="n"/>
      <c r="E5271" s="21" t="n"/>
      <c r="F5271" s="21" t="n"/>
      <c r="G5271" s="21" t="n"/>
      <c r="H5271" s="21" t="n"/>
      <c r="I5271" s="21" t="n"/>
      <c r="J5271" s="21" t="n"/>
      <c r="K5271" s="21" t="n"/>
      <c r="L5271" s="21" t="n"/>
      <c r="M5271" s="21" t="n"/>
      <c r="N5271" s="21" t="n"/>
    </row>
    <row r="5272" ht="14.25" customHeight="1" s="474">
      <c r="A5272" s="603" t="n"/>
      <c r="B5272" s="21" t="n"/>
      <c r="C5272" s="21" t="n"/>
      <c r="D5272" s="21" t="n"/>
      <c r="E5272" s="21" t="n"/>
      <c r="F5272" s="21" t="n"/>
      <c r="G5272" s="21" t="n"/>
      <c r="H5272" s="21" t="n"/>
      <c r="I5272" s="21" t="n"/>
      <c r="J5272" s="21" t="n"/>
      <c r="K5272" s="21" t="n"/>
      <c r="L5272" s="21" t="n"/>
      <c r="M5272" s="21" t="n"/>
      <c r="N5272" s="21" t="n"/>
    </row>
    <row r="5273" ht="14.25" customHeight="1" s="474">
      <c r="A5273" s="603" t="n"/>
      <c r="B5273" s="21" t="n"/>
      <c r="C5273" s="21" t="n"/>
      <c r="D5273" s="21" t="n"/>
      <c r="E5273" s="21" t="n"/>
      <c r="F5273" s="21" t="n"/>
      <c r="G5273" s="21" t="n"/>
      <c r="H5273" s="21" t="n"/>
      <c r="I5273" s="21" t="n"/>
      <c r="J5273" s="21" t="n"/>
      <c r="K5273" s="21" t="n"/>
      <c r="L5273" s="21" t="n"/>
      <c r="M5273" s="21" t="n"/>
      <c r="N5273" s="21" t="n"/>
    </row>
    <row r="5274" ht="14.25" customHeight="1" s="474">
      <c r="A5274" s="603" t="n"/>
      <c r="B5274" s="21" t="n"/>
      <c r="C5274" s="21" t="n"/>
      <c r="D5274" s="21" t="n"/>
      <c r="E5274" s="21" t="n"/>
      <c r="F5274" s="21" t="n"/>
      <c r="G5274" s="21" t="n"/>
      <c r="H5274" s="21" t="n"/>
      <c r="I5274" s="21" t="n"/>
      <c r="J5274" s="21" t="n"/>
      <c r="K5274" s="21" t="n"/>
      <c r="L5274" s="21" t="n"/>
      <c r="M5274" s="21" t="n"/>
      <c r="N5274" s="21" t="n"/>
    </row>
    <row r="5275" ht="14.25" customHeight="1" s="474">
      <c r="A5275" s="603" t="n"/>
      <c r="B5275" s="21" t="n"/>
      <c r="C5275" s="21" t="n"/>
      <c r="D5275" s="21" t="n"/>
      <c r="E5275" s="21" t="n"/>
      <c r="F5275" s="21" t="n"/>
      <c r="G5275" s="21" t="n"/>
      <c r="H5275" s="21" t="n"/>
      <c r="I5275" s="21" t="n"/>
      <c r="J5275" s="21" t="n"/>
      <c r="K5275" s="21" t="n"/>
      <c r="L5275" s="21" t="n"/>
      <c r="M5275" s="21" t="n"/>
      <c r="N5275" s="21" t="n"/>
    </row>
    <row r="5276" ht="14.25" customHeight="1" s="474">
      <c r="A5276" s="603" t="n"/>
      <c r="B5276" s="21" t="n"/>
      <c r="C5276" s="21" t="n"/>
      <c r="D5276" s="21" t="n"/>
      <c r="E5276" s="21" t="n"/>
      <c r="F5276" s="21" t="n"/>
      <c r="G5276" s="21" t="n"/>
      <c r="H5276" s="21" t="n"/>
      <c r="I5276" s="21" t="n"/>
      <c r="J5276" s="21" t="n"/>
      <c r="K5276" s="21" t="n"/>
      <c r="L5276" s="21" t="n"/>
      <c r="M5276" s="21" t="n"/>
      <c r="N5276" s="21" t="n"/>
    </row>
    <row r="5277" ht="14.25" customHeight="1" s="474">
      <c r="A5277" s="603" t="n"/>
      <c r="B5277" s="21" t="n"/>
      <c r="C5277" s="21" t="n"/>
      <c r="D5277" s="21" t="n"/>
      <c r="E5277" s="21" t="n"/>
      <c r="F5277" s="21" t="n"/>
      <c r="G5277" s="21" t="n"/>
      <c r="H5277" s="21" t="n"/>
      <c r="I5277" s="21" t="n"/>
      <c r="J5277" s="21" t="n"/>
      <c r="K5277" s="21" t="n"/>
      <c r="L5277" s="21" t="n"/>
      <c r="M5277" s="21" t="n"/>
      <c r="N5277" s="21" t="n"/>
    </row>
    <row r="5278" ht="14.25" customHeight="1" s="474">
      <c r="A5278" s="603" t="n"/>
      <c r="B5278" s="21" t="n"/>
      <c r="C5278" s="21" t="n"/>
      <c r="D5278" s="21" t="n"/>
      <c r="E5278" s="21" t="n"/>
      <c r="F5278" s="21" t="n"/>
      <c r="G5278" s="21" t="n"/>
      <c r="H5278" s="21" t="n"/>
      <c r="I5278" s="21" t="n"/>
      <c r="J5278" s="21" t="n"/>
      <c r="K5278" s="21" t="n"/>
      <c r="L5278" s="21" t="n"/>
      <c r="M5278" s="21" t="n"/>
      <c r="N5278" s="21" t="n"/>
    </row>
    <row r="5279" ht="14.25" customHeight="1" s="474">
      <c r="A5279" s="603" t="n"/>
      <c r="B5279" s="21" t="n"/>
      <c r="C5279" s="21" t="n"/>
      <c r="D5279" s="21" t="n"/>
      <c r="E5279" s="21" t="n"/>
      <c r="F5279" s="21" t="n"/>
      <c r="G5279" s="21" t="n"/>
      <c r="H5279" s="21" t="n"/>
      <c r="I5279" s="21" t="n"/>
      <c r="J5279" s="21" t="n"/>
      <c r="K5279" s="21" t="n"/>
      <c r="L5279" s="21" t="n"/>
      <c r="M5279" s="21" t="n"/>
      <c r="N5279" s="21" t="n"/>
    </row>
    <row r="5280" ht="14.25" customHeight="1" s="474">
      <c r="A5280" s="603" t="n"/>
      <c r="B5280" s="21" t="n"/>
      <c r="C5280" s="21" t="n"/>
      <c r="D5280" s="21" t="n"/>
      <c r="E5280" s="21" t="n"/>
      <c r="F5280" s="21" t="n"/>
      <c r="G5280" s="21" t="n"/>
      <c r="H5280" s="21" t="n"/>
      <c r="I5280" s="21" t="n"/>
      <c r="J5280" s="21" t="n"/>
      <c r="K5280" s="21" t="n"/>
      <c r="L5280" s="21" t="n"/>
      <c r="M5280" s="21" t="n"/>
      <c r="N5280" s="21" t="n"/>
    </row>
    <row r="5281" ht="14.25" customHeight="1" s="474">
      <c r="A5281" s="603" t="n"/>
      <c r="B5281" s="21" t="n"/>
      <c r="C5281" s="21" t="n"/>
      <c r="D5281" s="21" t="n"/>
      <c r="E5281" s="21" t="n"/>
      <c r="F5281" s="21" t="n"/>
      <c r="G5281" s="21" t="n"/>
      <c r="H5281" s="21" t="n"/>
      <c r="I5281" s="21" t="n"/>
      <c r="J5281" s="21" t="n"/>
      <c r="K5281" s="21" t="n"/>
      <c r="L5281" s="21" t="n"/>
      <c r="M5281" s="21" t="n"/>
      <c r="N5281" s="21" t="n"/>
    </row>
    <row r="5282" ht="14.25" customHeight="1" s="474">
      <c r="A5282" s="603" t="n"/>
      <c r="B5282" s="21" t="n"/>
      <c r="C5282" s="21" t="n"/>
      <c r="D5282" s="21" t="n"/>
      <c r="E5282" s="21" t="n"/>
      <c r="F5282" s="21" t="n"/>
      <c r="G5282" s="21" t="n"/>
      <c r="H5282" s="21" t="n"/>
      <c r="I5282" s="21" t="n"/>
      <c r="J5282" s="21" t="n"/>
      <c r="K5282" s="21" t="n"/>
      <c r="L5282" s="21" t="n"/>
      <c r="M5282" s="21" t="n"/>
      <c r="N5282" s="21" t="n"/>
    </row>
    <row r="5283" ht="14.25" customHeight="1" s="474">
      <c r="A5283" s="603" t="n"/>
      <c r="B5283" s="21" t="n"/>
      <c r="C5283" s="21" t="n"/>
      <c r="D5283" s="21" t="n"/>
      <c r="E5283" s="21" t="n"/>
      <c r="F5283" s="21" t="n"/>
      <c r="G5283" s="21" t="n"/>
      <c r="H5283" s="21" t="n"/>
      <c r="I5283" s="21" t="n"/>
      <c r="J5283" s="21" t="n"/>
      <c r="K5283" s="21" t="n"/>
      <c r="L5283" s="21" t="n"/>
      <c r="M5283" s="21" t="n"/>
      <c r="N5283" s="21" t="n"/>
    </row>
    <row r="5284" ht="14.25" customHeight="1" s="474">
      <c r="A5284" s="603" t="n"/>
      <c r="B5284" s="21" t="n"/>
      <c r="C5284" s="21" t="n"/>
      <c r="D5284" s="21" t="n"/>
      <c r="E5284" s="21" t="n"/>
      <c r="F5284" s="21" t="n"/>
      <c r="G5284" s="21" t="n"/>
      <c r="H5284" s="21" t="n"/>
      <c r="I5284" s="21" t="n"/>
      <c r="J5284" s="21" t="n"/>
      <c r="K5284" s="21" t="n"/>
      <c r="L5284" s="21" t="n"/>
      <c r="M5284" s="21" t="n"/>
      <c r="N5284" s="21" t="n"/>
    </row>
    <row r="5285" ht="14.25" customHeight="1" s="474">
      <c r="A5285" s="603" t="n"/>
      <c r="B5285" s="21" t="n"/>
      <c r="C5285" s="21" t="n"/>
      <c r="D5285" s="21" t="n"/>
      <c r="E5285" s="21" t="n"/>
      <c r="F5285" s="21" t="n"/>
      <c r="G5285" s="21" t="n"/>
      <c r="H5285" s="21" t="n"/>
      <c r="I5285" s="21" t="n"/>
      <c r="J5285" s="21" t="n"/>
      <c r="K5285" s="21" t="n"/>
      <c r="L5285" s="21" t="n"/>
      <c r="M5285" s="21" t="n"/>
      <c r="N5285" s="21" t="n"/>
    </row>
    <row r="5286" ht="14.25" customHeight="1" s="474">
      <c r="A5286" s="603" t="n"/>
      <c r="B5286" s="21" t="n"/>
      <c r="C5286" s="21" t="n"/>
      <c r="D5286" s="21" t="n"/>
      <c r="E5286" s="21" t="n"/>
      <c r="F5286" s="21" t="n"/>
      <c r="G5286" s="21" t="n"/>
      <c r="H5286" s="21" t="n"/>
      <c r="I5286" s="21" t="n"/>
      <c r="J5286" s="21" t="n"/>
      <c r="K5286" s="21" t="n"/>
      <c r="L5286" s="21" t="n"/>
      <c r="M5286" s="21" t="n"/>
      <c r="N5286" s="21" t="n"/>
    </row>
    <row r="5287" ht="14.25" customHeight="1" s="474">
      <c r="A5287" s="603" t="n"/>
      <c r="B5287" s="21" t="n"/>
      <c r="C5287" s="21" t="n"/>
      <c r="D5287" s="21" t="n"/>
      <c r="E5287" s="21" t="n"/>
      <c r="F5287" s="21" t="n"/>
      <c r="G5287" s="21" t="n"/>
      <c r="H5287" s="21" t="n"/>
      <c r="I5287" s="21" t="n"/>
      <c r="J5287" s="21" t="n"/>
      <c r="K5287" s="21" t="n"/>
      <c r="L5287" s="21" t="n"/>
      <c r="M5287" s="21" t="n"/>
      <c r="N5287" s="21" t="n"/>
    </row>
    <row r="5288" ht="14.25" customHeight="1" s="474">
      <c r="A5288" s="603" t="n"/>
      <c r="B5288" s="21" t="n"/>
      <c r="C5288" s="21" t="n"/>
      <c r="D5288" s="21" t="n"/>
      <c r="E5288" s="21" t="n"/>
      <c r="F5288" s="21" t="n"/>
      <c r="G5288" s="21" t="n"/>
      <c r="H5288" s="21" t="n"/>
      <c r="I5288" s="21" t="n"/>
      <c r="J5288" s="21" t="n"/>
      <c r="K5288" s="21" t="n"/>
      <c r="L5288" s="21" t="n"/>
      <c r="M5288" s="21" t="n"/>
      <c r="N5288" s="21" t="n"/>
    </row>
    <row r="5289" ht="14.25" customHeight="1" s="474">
      <c r="A5289" s="603" t="n"/>
      <c r="B5289" s="21" t="n"/>
      <c r="C5289" s="21" t="n"/>
      <c r="D5289" s="21" t="n"/>
      <c r="E5289" s="21" t="n"/>
      <c r="F5289" s="21" t="n"/>
      <c r="G5289" s="21" t="n"/>
      <c r="H5289" s="21" t="n"/>
      <c r="I5289" s="21" t="n"/>
      <c r="J5289" s="21" t="n"/>
      <c r="K5289" s="21" t="n"/>
      <c r="L5289" s="21" t="n"/>
      <c r="M5289" s="21" t="n"/>
      <c r="N5289" s="21" t="n"/>
    </row>
    <row r="5290" ht="14.25" customHeight="1" s="474">
      <c r="A5290" s="603" t="n"/>
      <c r="B5290" s="21" t="n"/>
      <c r="C5290" s="21" t="n"/>
      <c r="D5290" s="21" t="n"/>
      <c r="E5290" s="21" t="n"/>
      <c r="F5290" s="21" t="n"/>
      <c r="G5290" s="21" t="n"/>
      <c r="H5290" s="21" t="n"/>
      <c r="I5290" s="21" t="n"/>
      <c r="J5290" s="21" t="n"/>
      <c r="K5290" s="21" t="n"/>
      <c r="L5290" s="21" t="n"/>
      <c r="M5290" s="21" t="n"/>
      <c r="N5290" s="21" t="n"/>
    </row>
    <row r="5291" ht="14.25" customHeight="1" s="474">
      <c r="A5291" s="603" t="n"/>
      <c r="B5291" s="21" t="n"/>
      <c r="C5291" s="21" t="n"/>
      <c r="D5291" s="21" t="n"/>
      <c r="E5291" s="21" t="n"/>
      <c r="F5291" s="21" t="n"/>
      <c r="G5291" s="21" t="n"/>
      <c r="H5291" s="21" t="n"/>
      <c r="I5291" s="21" t="n"/>
      <c r="J5291" s="21" t="n"/>
      <c r="K5291" s="21" t="n"/>
      <c r="L5291" s="21" t="n"/>
      <c r="M5291" s="21" t="n"/>
      <c r="N5291" s="21" t="n"/>
    </row>
    <row r="5292" ht="14.25" customHeight="1" s="474">
      <c r="A5292" s="603" t="n"/>
      <c r="B5292" s="21" t="n"/>
      <c r="C5292" s="21" t="n"/>
      <c r="D5292" s="21" t="n"/>
      <c r="E5292" s="21" t="n"/>
      <c r="F5292" s="21" t="n"/>
      <c r="G5292" s="21" t="n"/>
      <c r="H5292" s="21" t="n"/>
      <c r="I5292" s="21" t="n"/>
      <c r="J5292" s="21" t="n"/>
      <c r="K5292" s="21" t="n"/>
      <c r="L5292" s="21" t="n"/>
      <c r="M5292" s="21" t="n"/>
      <c r="N5292" s="21" t="n"/>
    </row>
    <row r="5293" ht="14.25" customHeight="1" s="474">
      <c r="A5293" s="603" t="n"/>
      <c r="B5293" s="21" t="n"/>
      <c r="C5293" s="21" t="n"/>
      <c r="D5293" s="21" t="n"/>
      <c r="E5293" s="21" t="n"/>
      <c r="F5293" s="21" t="n"/>
      <c r="G5293" s="21" t="n"/>
      <c r="H5293" s="21" t="n"/>
      <c r="I5293" s="21" t="n"/>
      <c r="J5293" s="21" t="n"/>
      <c r="K5293" s="21" t="n"/>
      <c r="L5293" s="21" t="n"/>
      <c r="M5293" s="21" t="n"/>
      <c r="N5293" s="21" t="n"/>
    </row>
    <row r="5294" ht="14.25" customHeight="1" s="474">
      <c r="A5294" s="603" t="n"/>
      <c r="B5294" s="21" t="n"/>
      <c r="C5294" s="21" t="n"/>
      <c r="D5294" s="21" t="n"/>
      <c r="E5294" s="21" t="n"/>
      <c r="F5294" s="21" t="n"/>
      <c r="G5294" s="21" t="n"/>
      <c r="H5294" s="21" t="n"/>
      <c r="I5294" s="21" t="n"/>
      <c r="J5294" s="21" t="n"/>
      <c r="K5294" s="21" t="n"/>
      <c r="L5294" s="21" t="n"/>
      <c r="M5294" s="21" t="n"/>
      <c r="N5294" s="21" t="n"/>
    </row>
    <row r="5295" ht="14.25" customHeight="1" s="474">
      <c r="A5295" s="603" t="n"/>
      <c r="B5295" s="21" t="n"/>
      <c r="C5295" s="21" t="n"/>
      <c r="D5295" s="21" t="n"/>
      <c r="E5295" s="21" t="n"/>
      <c r="F5295" s="21" t="n"/>
      <c r="G5295" s="21" t="n"/>
      <c r="H5295" s="21" t="n"/>
      <c r="I5295" s="21" t="n"/>
      <c r="J5295" s="21" t="n"/>
      <c r="K5295" s="21" t="n"/>
      <c r="L5295" s="21" t="n"/>
      <c r="M5295" s="21" t="n"/>
      <c r="N5295" s="21" t="n"/>
    </row>
    <row r="5296" ht="14.25" customHeight="1" s="474">
      <c r="A5296" s="603" t="n"/>
      <c r="B5296" s="21" t="n"/>
      <c r="C5296" s="21" t="n"/>
      <c r="D5296" s="21" t="n"/>
      <c r="E5296" s="21" t="n"/>
      <c r="F5296" s="21" t="n"/>
      <c r="G5296" s="21" t="n"/>
      <c r="H5296" s="21" t="n"/>
      <c r="I5296" s="21" t="n"/>
      <c r="J5296" s="21" t="n"/>
      <c r="K5296" s="21" t="n"/>
      <c r="L5296" s="21" t="n"/>
      <c r="M5296" s="21" t="n"/>
      <c r="N5296" s="21" t="n"/>
    </row>
    <row r="5297" ht="14.25" customHeight="1" s="474">
      <c r="A5297" s="603" t="n"/>
      <c r="B5297" s="21" t="n"/>
      <c r="C5297" s="21" t="n"/>
      <c r="D5297" s="21" t="n"/>
      <c r="E5297" s="21" t="n"/>
      <c r="F5297" s="21" t="n"/>
      <c r="G5297" s="21" t="n"/>
      <c r="H5297" s="21" t="n"/>
      <c r="I5297" s="21" t="n"/>
      <c r="J5297" s="21" t="n"/>
      <c r="K5297" s="21" t="n"/>
      <c r="L5297" s="21" t="n"/>
      <c r="M5297" s="21" t="n"/>
      <c r="N5297" s="21" t="n"/>
    </row>
    <row r="5298" ht="14.25" customHeight="1" s="474">
      <c r="A5298" s="603" t="n"/>
      <c r="B5298" s="21" t="n"/>
      <c r="C5298" s="21" t="n"/>
      <c r="D5298" s="21" t="n"/>
      <c r="E5298" s="21" t="n"/>
      <c r="F5298" s="21" t="n"/>
      <c r="G5298" s="21" t="n"/>
      <c r="H5298" s="21" t="n"/>
      <c r="I5298" s="21" t="n"/>
      <c r="J5298" s="21" t="n"/>
      <c r="K5298" s="21" t="n"/>
      <c r="L5298" s="21" t="n"/>
      <c r="M5298" s="21" t="n"/>
      <c r="N5298" s="21" t="n"/>
    </row>
    <row r="5299" ht="14.25" customHeight="1" s="474">
      <c r="A5299" s="603" t="n"/>
      <c r="B5299" s="21" t="n"/>
      <c r="C5299" s="21" t="n"/>
      <c r="D5299" s="21" t="n"/>
      <c r="E5299" s="21" t="n"/>
      <c r="F5299" s="21" t="n"/>
      <c r="G5299" s="21" t="n"/>
      <c r="H5299" s="21" t="n"/>
      <c r="I5299" s="21" t="n"/>
      <c r="J5299" s="21" t="n"/>
      <c r="K5299" s="21" t="n"/>
      <c r="L5299" s="21" t="n"/>
      <c r="M5299" s="21" t="n"/>
      <c r="N5299" s="21" t="n"/>
    </row>
    <row r="5300" ht="14.25" customHeight="1" s="474">
      <c r="A5300" s="603" t="n"/>
      <c r="B5300" s="21" t="n"/>
      <c r="C5300" s="21" t="n"/>
      <c r="D5300" s="21" t="n"/>
      <c r="E5300" s="21" t="n"/>
      <c r="F5300" s="21" t="n"/>
      <c r="G5300" s="21" t="n"/>
      <c r="H5300" s="21" t="n"/>
      <c r="I5300" s="21" t="n"/>
      <c r="J5300" s="21" t="n"/>
      <c r="K5300" s="21" t="n"/>
      <c r="L5300" s="21" t="n"/>
      <c r="M5300" s="21" t="n"/>
      <c r="N5300" s="21" t="n"/>
    </row>
    <row r="5301" ht="14.25" customHeight="1" s="474">
      <c r="A5301" s="603" t="n"/>
      <c r="B5301" s="21" t="n"/>
      <c r="C5301" s="21" t="n"/>
      <c r="D5301" s="21" t="n"/>
      <c r="E5301" s="21" t="n"/>
      <c r="F5301" s="21" t="n"/>
      <c r="G5301" s="21" t="n"/>
      <c r="H5301" s="21" t="n"/>
      <c r="I5301" s="21" t="n"/>
      <c r="J5301" s="21" t="n"/>
      <c r="K5301" s="21" t="n"/>
      <c r="L5301" s="21" t="n"/>
      <c r="M5301" s="21" t="n"/>
      <c r="N5301" s="21" t="n"/>
    </row>
    <row r="5302" ht="14.25" customHeight="1" s="474">
      <c r="A5302" s="603" t="n"/>
      <c r="B5302" s="21" t="n"/>
      <c r="C5302" s="21" t="n"/>
      <c r="D5302" s="21" t="n"/>
      <c r="E5302" s="21" t="n"/>
      <c r="F5302" s="21" t="n"/>
      <c r="G5302" s="21" t="n"/>
      <c r="H5302" s="21" t="n"/>
      <c r="I5302" s="21" t="n"/>
      <c r="J5302" s="21" t="n"/>
      <c r="K5302" s="21" t="n"/>
      <c r="L5302" s="21" t="n"/>
      <c r="M5302" s="21" t="n"/>
      <c r="N5302" s="21" t="n"/>
    </row>
    <row r="5303" ht="14.25" customHeight="1" s="474">
      <c r="A5303" s="603" t="n"/>
      <c r="B5303" s="21" t="n"/>
      <c r="C5303" s="21" t="n"/>
      <c r="D5303" s="21" t="n"/>
      <c r="E5303" s="21" t="n"/>
      <c r="F5303" s="21" t="n"/>
      <c r="G5303" s="21" t="n"/>
      <c r="H5303" s="21" t="n"/>
      <c r="I5303" s="21" t="n"/>
      <c r="J5303" s="21" t="n"/>
      <c r="K5303" s="21" t="n"/>
      <c r="L5303" s="21" t="n"/>
      <c r="M5303" s="21" t="n"/>
      <c r="N5303" s="21" t="n"/>
    </row>
    <row r="5304" ht="14.25" customHeight="1" s="474">
      <c r="A5304" s="603" t="n"/>
      <c r="B5304" s="21" t="n"/>
      <c r="C5304" s="21" t="n"/>
      <c r="D5304" s="21" t="n"/>
      <c r="E5304" s="21" t="n"/>
      <c r="F5304" s="21" t="n"/>
      <c r="G5304" s="21" t="n"/>
      <c r="H5304" s="21" t="n"/>
      <c r="I5304" s="21" t="n"/>
      <c r="J5304" s="21" t="n"/>
      <c r="K5304" s="21" t="n"/>
      <c r="L5304" s="21" t="n"/>
      <c r="M5304" s="21" t="n"/>
      <c r="N5304" s="21" t="n"/>
    </row>
    <row r="5305" ht="14.25" customHeight="1" s="474">
      <c r="A5305" s="603" t="n"/>
      <c r="B5305" s="21" t="n"/>
      <c r="C5305" s="21" t="n"/>
      <c r="D5305" s="21" t="n"/>
      <c r="E5305" s="21" t="n"/>
      <c r="F5305" s="21" t="n"/>
      <c r="G5305" s="21" t="n"/>
      <c r="H5305" s="21" t="n"/>
      <c r="I5305" s="21" t="n"/>
      <c r="J5305" s="21" t="n"/>
      <c r="K5305" s="21" t="n"/>
      <c r="L5305" s="21" t="n"/>
      <c r="M5305" s="21" t="n"/>
      <c r="N5305" s="21" t="n"/>
    </row>
    <row r="5306" ht="14.25" customHeight="1" s="474">
      <c r="A5306" s="603" t="n"/>
      <c r="B5306" s="21" t="n"/>
      <c r="C5306" s="21" t="n"/>
      <c r="D5306" s="21" t="n"/>
      <c r="E5306" s="21" t="n"/>
      <c r="F5306" s="21" t="n"/>
      <c r="G5306" s="21" t="n"/>
      <c r="H5306" s="21" t="n"/>
      <c r="I5306" s="21" t="n"/>
      <c r="J5306" s="21" t="n"/>
      <c r="K5306" s="21" t="n"/>
      <c r="L5306" s="21" t="n"/>
      <c r="M5306" s="21" t="n"/>
      <c r="N5306" s="21" t="n"/>
    </row>
    <row r="5307" ht="14.25" customHeight="1" s="474">
      <c r="A5307" s="603" t="n"/>
      <c r="B5307" s="21" t="n"/>
      <c r="C5307" s="21" t="n"/>
      <c r="D5307" s="21" t="n"/>
      <c r="E5307" s="21" t="n"/>
      <c r="F5307" s="21" t="n"/>
      <c r="G5307" s="21" t="n"/>
      <c r="H5307" s="21" t="n"/>
      <c r="I5307" s="21" t="n"/>
      <c r="J5307" s="21" t="n"/>
      <c r="K5307" s="21" t="n"/>
      <c r="L5307" s="21" t="n"/>
      <c r="M5307" s="21" t="n"/>
      <c r="N5307" s="21" t="n"/>
    </row>
    <row r="5308" ht="14.25" customHeight="1" s="474">
      <c r="A5308" s="603" t="n"/>
      <c r="B5308" s="21" t="n"/>
      <c r="C5308" s="21" t="n"/>
      <c r="D5308" s="21" t="n"/>
      <c r="E5308" s="21" t="n"/>
      <c r="F5308" s="21" t="n"/>
      <c r="G5308" s="21" t="n"/>
      <c r="H5308" s="21" t="n"/>
      <c r="I5308" s="21" t="n"/>
      <c r="J5308" s="21" t="n"/>
      <c r="K5308" s="21" t="n"/>
      <c r="L5308" s="21" t="n"/>
      <c r="M5308" s="21" t="n"/>
      <c r="N5308" s="21" t="n"/>
    </row>
    <row r="5309" ht="14.25" customHeight="1" s="474">
      <c r="A5309" s="603" t="n"/>
      <c r="B5309" s="21" t="n"/>
      <c r="C5309" s="21" t="n"/>
      <c r="D5309" s="21" t="n"/>
      <c r="E5309" s="21" t="n"/>
      <c r="F5309" s="21" t="n"/>
      <c r="G5309" s="21" t="n"/>
      <c r="H5309" s="21" t="n"/>
      <c r="I5309" s="21" t="n"/>
      <c r="J5309" s="21" t="n"/>
      <c r="K5309" s="21" t="n"/>
      <c r="L5309" s="21" t="n"/>
      <c r="M5309" s="21" t="n"/>
      <c r="N5309" s="21" t="n"/>
    </row>
    <row r="5310" ht="14.25" customHeight="1" s="474">
      <c r="A5310" s="603" t="n"/>
      <c r="B5310" s="21" t="n"/>
      <c r="C5310" s="21" t="n"/>
      <c r="D5310" s="21" t="n"/>
      <c r="E5310" s="21" t="n"/>
      <c r="F5310" s="21" t="n"/>
      <c r="G5310" s="21" t="n"/>
      <c r="H5310" s="21" t="n"/>
      <c r="I5310" s="21" t="n"/>
      <c r="J5310" s="21" t="n"/>
      <c r="K5310" s="21" t="n"/>
      <c r="L5310" s="21" t="n"/>
      <c r="M5310" s="21" t="n"/>
      <c r="N5310" s="21" t="n"/>
    </row>
    <row r="5311" ht="14.25" customHeight="1" s="474">
      <c r="A5311" s="603" t="n"/>
      <c r="B5311" s="21" t="n"/>
      <c r="C5311" s="21" t="n"/>
      <c r="D5311" s="21" t="n"/>
      <c r="E5311" s="21" t="n"/>
      <c r="F5311" s="21" t="n"/>
      <c r="G5311" s="21" t="n"/>
      <c r="H5311" s="21" t="n"/>
      <c r="I5311" s="21" t="n"/>
      <c r="J5311" s="21" t="n"/>
      <c r="K5311" s="21" t="n"/>
      <c r="L5311" s="21" t="n"/>
      <c r="M5311" s="21" t="n"/>
      <c r="N5311" s="21" t="n"/>
    </row>
    <row r="5312" ht="14.25" customHeight="1" s="474">
      <c r="A5312" s="603" t="n"/>
      <c r="B5312" s="21" t="n"/>
      <c r="C5312" s="21" t="n"/>
      <c r="D5312" s="21" t="n"/>
      <c r="E5312" s="21" t="n"/>
      <c r="F5312" s="21" t="n"/>
      <c r="G5312" s="21" t="n"/>
      <c r="H5312" s="21" t="n"/>
      <c r="I5312" s="21" t="n"/>
      <c r="J5312" s="21" t="n"/>
      <c r="K5312" s="21" t="n"/>
      <c r="L5312" s="21" t="n"/>
      <c r="M5312" s="21" t="n"/>
      <c r="N5312" s="21" t="n"/>
    </row>
    <row r="5313" ht="14.25" customHeight="1" s="474">
      <c r="A5313" s="603" t="n"/>
      <c r="B5313" s="21" t="n"/>
      <c r="C5313" s="21" t="n"/>
      <c r="D5313" s="21" t="n"/>
      <c r="E5313" s="21" t="n"/>
      <c r="F5313" s="21" t="n"/>
      <c r="G5313" s="21" t="n"/>
      <c r="H5313" s="21" t="n"/>
      <c r="I5313" s="21" t="n"/>
      <c r="J5313" s="21" t="n"/>
      <c r="K5313" s="21" t="n"/>
      <c r="L5313" s="21" t="n"/>
      <c r="M5313" s="21" t="n"/>
      <c r="N5313" s="21" t="n"/>
    </row>
    <row r="5314" ht="14.25" customHeight="1" s="474">
      <c r="A5314" s="603" t="n"/>
      <c r="B5314" s="21" t="n"/>
      <c r="C5314" s="21" t="n"/>
      <c r="D5314" s="21" t="n"/>
      <c r="E5314" s="21" t="n"/>
      <c r="F5314" s="21" t="n"/>
      <c r="G5314" s="21" t="n"/>
      <c r="H5314" s="21" t="n"/>
      <c r="I5314" s="21" t="n"/>
      <c r="J5314" s="21" t="n"/>
      <c r="K5314" s="21" t="n"/>
      <c r="L5314" s="21" t="n"/>
      <c r="M5314" s="21" t="n"/>
      <c r="N5314" s="21" t="n"/>
    </row>
    <row r="5315" ht="14.25" customHeight="1" s="474">
      <c r="A5315" s="603" t="n"/>
      <c r="B5315" s="21" t="n"/>
      <c r="C5315" s="21" t="n"/>
      <c r="D5315" s="21" t="n"/>
      <c r="E5315" s="21" t="n"/>
      <c r="F5315" s="21" t="n"/>
      <c r="G5315" s="21" t="n"/>
      <c r="H5315" s="21" t="n"/>
      <c r="I5315" s="21" t="n"/>
      <c r="J5315" s="21" t="n"/>
      <c r="K5315" s="21" t="n"/>
      <c r="L5315" s="21" t="n"/>
      <c r="M5315" s="21" t="n"/>
      <c r="N5315" s="21" t="n"/>
    </row>
    <row r="5316" ht="14.25" customHeight="1" s="474">
      <c r="A5316" s="603" t="n"/>
      <c r="B5316" s="21" t="n"/>
      <c r="C5316" s="21" t="n"/>
      <c r="D5316" s="21" t="n"/>
      <c r="E5316" s="21" t="n"/>
      <c r="F5316" s="21" t="n"/>
      <c r="G5316" s="21" t="n"/>
      <c r="H5316" s="21" t="n"/>
      <c r="I5316" s="21" t="n"/>
      <c r="J5316" s="21" t="n"/>
      <c r="K5316" s="21" t="n"/>
      <c r="L5316" s="21" t="n"/>
      <c r="M5316" s="21" t="n"/>
      <c r="N5316" s="21" t="n"/>
    </row>
    <row r="5317" ht="14.25" customHeight="1" s="474">
      <c r="A5317" s="603" t="n"/>
      <c r="B5317" s="21" t="n"/>
      <c r="C5317" s="21" t="n"/>
      <c r="D5317" s="21" t="n"/>
      <c r="E5317" s="21" t="n"/>
      <c r="F5317" s="21" t="n"/>
      <c r="G5317" s="21" t="n"/>
      <c r="H5317" s="21" t="n"/>
      <c r="I5317" s="21" t="n"/>
      <c r="J5317" s="21" t="n"/>
      <c r="K5317" s="21" t="n"/>
      <c r="L5317" s="21" t="n"/>
      <c r="M5317" s="21" t="n"/>
      <c r="N5317" s="21" t="n"/>
    </row>
    <row r="5318" ht="14.25" customHeight="1" s="474">
      <c r="A5318" s="603" t="n"/>
      <c r="B5318" s="21" t="n"/>
      <c r="C5318" s="21" t="n"/>
      <c r="D5318" s="21" t="n"/>
      <c r="E5318" s="21" t="n"/>
      <c r="F5318" s="21" t="n"/>
      <c r="G5318" s="21" t="n"/>
      <c r="H5318" s="21" t="n"/>
      <c r="I5318" s="21" t="n"/>
      <c r="J5318" s="21" t="n"/>
      <c r="K5318" s="21" t="n"/>
      <c r="L5318" s="21" t="n"/>
      <c r="M5318" s="21" t="n"/>
      <c r="N5318" s="21" t="n"/>
    </row>
    <row r="5319" ht="14.25" customHeight="1" s="474">
      <c r="A5319" s="603" t="n"/>
      <c r="B5319" s="21" t="n"/>
      <c r="C5319" s="21" t="n"/>
      <c r="D5319" s="21" t="n"/>
      <c r="E5319" s="21" t="n"/>
      <c r="F5319" s="21" t="n"/>
      <c r="G5319" s="21" t="n"/>
      <c r="H5319" s="21" t="n"/>
      <c r="I5319" s="21" t="n"/>
      <c r="J5319" s="21" t="n"/>
      <c r="K5319" s="21" t="n"/>
      <c r="L5319" s="21" t="n"/>
      <c r="M5319" s="21" t="n"/>
      <c r="N5319" s="21" t="n"/>
    </row>
    <row r="5320" ht="14.25" customHeight="1" s="474">
      <c r="A5320" s="603" t="n"/>
      <c r="B5320" s="21" t="n"/>
      <c r="C5320" s="21" t="n"/>
      <c r="D5320" s="21" t="n"/>
      <c r="E5320" s="21" t="n"/>
      <c r="F5320" s="21" t="n"/>
      <c r="G5320" s="21" t="n"/>
      <c r="H5320" s="21" t="n"/>
      <c r="I5320" s="21" t="n"/>
      <c r="J5320" s="21" t="n"/>
      <c r="K5320" s="21" t="n"/>
      <c r="L5320" s="21" t="n"/>
      <c r="M5320" s="21" t="n"/>
      <c r="N5320" s="21" t="n"/>
    </row>
    <row r="5321" ht="14.25" customHeight="1" s="474">
      <c r="A5321" s="603" t="n"/>
      <c r="B5321" s="21" t="n"/>
      <c r="C5321" s="21" t="n"/>
      <c r="D5321" s="21" t="n"/>
      <c r="E5321" s="21" t="n"/>
      <c r="F5321" s="21" t="n"/>
      <c r="G5321" s="21" t="n"/>
      <c r="H5321" s="21" t="n"/>
      <c r="I5321" s="21" t="n"/>
      <c r="J5321" s="21" t="n"/>
      <c r="K5321" s="21" t="n"/>
      <c r="L5321" s="21" t="n"/>
      <c r="M5321" s="21" t="n"/>
      <c r="N5321" s="21" t="n"/>
    </row>
    <row r="5322" ht="14.25" customHeight="1" s="474">
      <c r="A5322" s="603" t="n"/>
      <c r="B5322" s="21" t="n"/>
      <c r="C5322" s="21" t="n"/>
      <c r="D5322" s="21" t="n"/>
      <c r="E5322" s="21" t="n"/>
      <c r="F5322" s="21" t="n"/>
      <c r="G5322" s="21" t="n"/>
      <c r="H5322" s="21" t="n"/>
      <c r="I5322" s="21" t="n"/>
      <c r="J5322" s="21" t="n"/>
      <c r="K5322" s="21" t="n"/>
      <c r="L5322" s="21" t="n"/>
      <c r="M5322" s="21" t="n"/>
      <c r="N5322" s="21" t="n"/>
    </row>
    <row r="5323" ht="14.25" customHeight="1" s="474">
      <c r="A5323" s="603" t="n"/>
      <c r="B5323" s="21" t="n"/>
      <c r="C5323" s="21" t="n"/>
      <c r="D5323" s="21" t="n"/>
      <c r="E5323" s="21" t="n"/>
      <c r="F5323" s="21" t="n"/>
      <c r="G5323" s="21" t="n"/>
      <c r="H5323" s="21" t="n"/>
      <c r="I5323" s="21" t="n"/>
      <c r="J5323" s="21" t="n"/>
      <c r="K5323" s="21" t="n"/>
      <c r="L5323" s="21" t="n"/>
      <c r="M5323" s="21" t="n"/>
      <c r="N5323" s="21" t="n"/>
    </row>
    <row r="5324" ht="14.25" customHeight="1" s="474">
      <c r="A5324" s="603" t="n"/>
      <c r="B5324" s="21" t="n"/>
      <c r="C5324" s="21" t="n"/>
      <c r="D5324" s="21" t="n"/>
      <c r="E5324" s="21" t="n"/>
      <c r="F5324" s="21" t="n"/>
      <c r="G5324" s="21" t="n"/>
      <c r="H5324" s="21" t="n"/>
      <c r="I5324" s="21" t="n"/>
      <c r="J5324" s="21" t="n"/>
      <c r="K5324" s="21" t="n"/>
      <c r="L5324" s="21" t="n"/>
      <c r="M5324" s="21" t="n"/>
      <c r="N5324" s="21" t="n"/>
    </row>
    <row r="5325" ht="14.25" customHeight="1" s="474">
      <c r="A5325" s="603" t="n"/>
      <c r="B5325" s="21" t="n"/>
      <c r="C5325" s="21" t="n"/>
      <c r="D5325" s="21" t="n"/>
      <c r="E5325" s="21" t="n"/>
      <c r="F5325" s="21" t="n"/>
      <c r="G5325" s="21" t="n"/>
      <c r="H5325" s="21" t="n"/>
      <c r="I5325" s="21" t="n"/>
      <c r="J5325" s="21" t="n"/>
      <c r="K5325" s="21" t="n"/>
      <c r="L5325" s="21" t="n"/>
      <c r="M5325" s="21" t="n"/>
      <c r="N5325" s="21" t="n"/>
    </row>
    <row r="5326" ht="14.25" customHeight="1" s="474">
      <c r="A5326" s="603" t="n"/>
      <c r="B5326" s="21" t="n"/>
      <c r="C5326" s="21" t="n"/>
      <c r="D5326" s="21" t="n"/>
      <c r="E5326" s="21" t="n"/>
      <c r="F5326" s="21" t="n"/>
      <c r="G5326" s="21" t="n"/>
      <c r="H5326" s="21" t="n"/>
      <c r="I5326" s="21" t="n"/>
      <c r="J5326" s="21" t="n"/>
      <c r="K5326" s="21" t="n"/>
      <c r="L5326" s="21" t="n"/>
      <c r="M5326" s="21" t="n"/>
      <c r="N5326" s="21" t="n"/>
    </row>
    <row r="5327" ht="14.25" customHeight="1" s="474">
      <c r="A5327" s="603" t="n"/>
      <c r="B5327" s="21" t="n"/>
      <c r="C5327" s="21" t="n"/>
      <c r="D5327" s="21" t="n"/>
      <c r="E5327" s="21" t="n"/>
      <c r="F5327" s="21" t="n"/>
      <c r="G5327" s="21" t="n"/>
      <c r="H5327" s="21" t="n"/>
      <c r="I5327" s="21" t="n"/>
      <c r="J5327" s="21" t="n"/>
      <c r="K5327" s="21" t="n"/>
      <c r="L5327" s="21" t="n"/>
      <c r="M5327" s="21" t="n"/>
      <c r="N5327" s="21" t="n"/>
    </row>
    <row r="5328" ht="14.25" customHeight="1" s="474">
      <c r="A5328" s="603" t="n"/>
      <c r="B5328" s="21" t="n"/>
      <c r="C5328" s="21" t="n"/>
      <c r="D5328" s="21" t="n"/>
      <c r="E5328" s="21" t="n"/>
      <c r="F5328" s="21" t="n"/>
      <c r="G5328" s="21" t="n"/>
      <c r="H5328" s="21" t="n"/>
      <c r="I5328" s="21" t="n"/>
      <c r="J5328" s="21" t="n"/>
      <c r="K5328" s="21" t="n"/>
      <c r="L5328" s="21" t="n"/>
      <c r="M5328" s="21" t="n"/>
      <c r="N5328" s="21" t="n"/>
    </row>
    <row r="5329" ht="14.25" customHeight="1" s="474">
      <c r="A5329" s="603" t="n"/>
      <c r="B5329" s="21" t="n"/>
      <c r="C5329" s="21" t="n"/>
      <c r="D5329" s="21" t="n"/>
      <c r="E5329" s="21" t="n"/>
      <c r="F5329" s="21" t="n"/>
      <c r="G5329" s="21" t="n"/>
      <c r="H5329" s="21" t="n"/>
      <c r="I5329" s="21" t="n"/>
      <c r="J5329" s="21" t="n"/>
      <c r="K5329" s="21" t="n"/>
      <c r="L5329" s="21" t="n"/>
      <c r="M5329" s="21" t="n"/>
      <c r="N5329" s="21" t="n"/>
    </row>
    <row r="5330" ht="14.25" customHeight="1" s="474">
      <c r="A5330" s="603" t="n"/>
      <c r="B5330" s="21" t="n"/>
      <c r="C5330" s="21" t="n"/>
      <c r="D5330" s="21" t="n"/>
      <c r="E5330" s="21" t="n"/>
      <c r="F5330" s="21" t="n"/>
      <c r="G5330" s="21" t="n"/>
      <c r="H5330" s="21" t="n"/>
      <c r="I5330" s="21" t="n"/>
      <c r="J5330" s="21" t="n"/>
      <c r="K5330" s="21" t="n"/>
      <c r="L5330" s="21" t="n"/>
      <c r="M5330" s="21" t="n"/>
      <c r="N5330" s="21" t="n"/>
    </row>
    <row r="5331" ht="14.25" customHeight="1" s="474">
      <c r="A5331" s="603" t="n"/>
      <c r="B5331" s="21" t="n"/>
      <c r="C5331" s="21" t="n"/>
      <c r="D5331" s="21" t="n"/>
      <c r="E5331" s="21" t="n"/>
      <c r="F5331" s="21" t="n"/>
      <c r="G5331" s="21" t="n"/>
      <c r="H5331" s="21" t="n"/>
      <c r="I5331" s="21" t="n"/>
      <c r="J5331" s="21" t="n"/>
      <c r="K5331" s="21" t="n"/>
      <c r="L5331" s="21" t="n"/>
      <c r="M5331" s="21" t="n"/>
      <c r="N5331" s="21" t="n"/>
    </row>
    <row r="5332" ht="14.25" customHeight="1" s="474">
      <c r="A5332" s="603" t="n"/>
      <c r="B5332" s="21" t="n"/>
      <c r="C5332" s="21" t="n"/>
      <c r="D5332" s="21" t="n"/>
      <c r="E5332" s="21" t="n"/>
      <c r="F5332" s="21" t="n"/>
      <c r="G5332" s="21" t="n"/>
      <c r="H5332" s="21" t="n"/>
      <c r="I5332" s="21" t="n"/>
      <c r="J5332" s="21" t="n"/>
      <c r="K5332" s="21" t="n"/>
      <c r="L5332" s="21" t="n"/>
      <c r="M5332" s="21" t="n"/>
      <c r="N5332" s="21" t="n"/>
    </row>
    <row r="5333" ht="14.25" customHeight="1" s="474">
      <c r="A5333" s="603" t="n"/>
      <c r="B5333" s="21" t="n"/>
      <c r="C5333" s="21" t="n"/>
      <c r="D5333" s="21" t="n"/>
      <c r="E5333" s="21" t="n"/>
      <c r="F5333" s="21" t="n"/>
      <c r="G5333" s="21" t="n"/>
      <c r="H5333" s="21" t="n"/>
      <c r="I5333" s="21" t="n"/>
      <c r="J5333" s="21" t="n"/>
      <c r="K5333" s="21" t="n"/>
      <c r="L5333" s="21" t="n"/>
      <c r="M5333" s="21" t="n"/>
      <c r="N5333" s="21" t="n"/>
    </row>
    <row r="5334" ht="14.25" customHeight="1" s="474">
      <c r="A5334" s="603" t="n"/>
      <c r="B5334" s="21" t="n"/>
      <c r="C5334" s="21" t="n"/>
      <c r="D5334" s="21" t="n"/>
      <c r="E5334" s="21" t="n"/>
      <c r="F5334" s="21" t="n"/>
      <c r="G5334" s="21" t="n"/>
      <c r="H5334" s="21" t="n"/>
      <c r="I5334" s="21" t="n"/>
      <c r="J5334" s="21" t="n"/>
      <c r="K5334" s="21" t="n"/>
      <c r="L5334" s="21" t="n"/>
      <c r="M5334" s="21" t="n"/>
      <c r="N5334" s="21" t="n"/>
    </row>
    <row r="5335" ht="14.25" customHeight="1" s="474">
      <c r="A5335" s="603" t="n"/>
      <c r="B5335" s="21" t="n"/>
      <c r="C5335" s="21" t="n"/>
      <c r="D5335" s="21" t="n"/>
      <c r="E5335" s="21" t="n"/>
      <c r="F5335" s="21" t="n"/>
      <c r="G5335" s="21" t="n"/>
      <c r="H5335" s="21" t="n"/>
      <c r="I5335" s="21" t="n"/>
      <c r="J5335" s="21" t="n"/>
      <c r="K5335" s="21" t="n"/>
      <c r="L5335" s="21" t="n"/>
      <c r="M5335" s="21" t="n"/>
      <c r="N5335" s="21" t="n"/>
    </row>
    <row r="5336" ht="14.25" customHeight="1" s="474">
      <c r="A5336" s="603" t="n"/>
      <c r="B5336" s="21" t="n"/>
      <c r="C5336" s="21" t="n"/>
      <c r="D5336" s="21" t="n"/>
      <c r="E5336" s="21" t="n"/>
      <c r="F5336" s="21" t="n"/>
      <c r="G5336" s="21" t="n"/>
      <c r="H5336" s="21" t="n"/>
      <c r="I5336" s="21" t="n"/>
      <c r="J5336" s="21" t="n"/>
      <c r="K5336" s="21" t="n"/>
      <c r="L5336" s="21" t="n"/>
      <c r="M5336" s="21" t="n"/>
      <c r="N5336" s="21" t="n"/>
    </row>
    <row r="5337" ht="14.25" customHeight="1" s="474">
      <c r="A5337" s="603" t="n"/>
      <c r="B5337" s="21" t="n"/>
      <c r="C5337" s="21" t="n"/>
      <c r="D5337" s="21" t="n"/>
      <c r="E5337" s="21" t="n"/>
      <c r="F5337" s="21" t="n"/>
      <c r="G5337" s="21" t="n"/>
      <c r="H5337" s="21" t="n"/>
      <c r="I5337" s="21" t="n"/>
      <c r="J5337" s="21" t="n"/>
      <c r="K5337" s="21" t="n"/>
      <c r="L5337" s="21" t="n"/>
      <c r="M5337" s="21" t="n"/>
      <c r="N5337" s="21" t="n"/>
    </row>
    <row r="5338" ht="14.25" customHeight="1" s="474">
      <c r="A5338" s="603" t="n"/>
      <c r="B5338" s="21" t="n"/>
      <c r="C5338" s="21" t="n"/>
      <c r="D5338" s="21" t="n"/>
      <c r="E5338" s="21" t="n"/>
      <c r="F5338" s="21" t="n"/>
      <c r="G5338" s="21" t="n"/>
      <c r="H5338" s="21" t="n"/>
      <c r="I5338" s="21" t="n"/>
      <c r="J5338" s="21" t="n"/>
      <c r="K5338" s="21" t="n"/>
      <c r="L5338" s="21" t="n"/>
      <c r="M5338" s="21" t="n"/>
      <c r="N5338" s="21" t="n"/>
    </row>
    <row r="5339" ht="14.25" customHeight="1" s="474">
      <c r="A5339" s="603" t="n"/>
      <c r="B5339" s="21" t="n"/>
      <c r="C5339" s="21" t="n"/>
      <c r="D5339" s="21" t="n"/>
      <c r="E5339" s="21" t="n"/>
      <c r="F5339" s="21" t="n"/>
      <c r="G5339" s="21" t="n"/>
      <c r="H5339" s="21" t="n"/>
      <c r="I5339" s="21" t="n"/>
      <c r="J5339" s="21" t="n"/>
      <c r="K5339" s="21" t="n"/>
      <c r="L5339" s="21" t="n"/>
      <c r="M5339" s="21" t="n"/>
      <c r="N5339" s="21" t="n"/>
    </row>
    <row r="5340" ht="14.25" customHeight="1" s="474">
      <c r="A5340" s="603" t="n"/>
      <c r="B5340" s="21" t="n"/>
      <c r="C5340" s="21" t="n"/>
      <c r="D5340" s="21" t="n"/>
      <c r="E5340" s="21" t="n"/>
      <c r="F5340" s="21" t="n"/>
      <c r="G5340" s="21" t="n"/>
      <c r="H5340" s="21" t="n"/>
      <c r="I5340" s="21" t="n"/>
      <c r="J5340" s="21" t="n"/>
      <c r="K5340" s="21" t="n"/>
      <c r="L5340" s="21" t="n"/>
      <c r="M5340" s="21" t="n"/>
      <c r="N5340" s="21" t="n"/>
    </row>
    <row r="5341" ht="14.25" customHeight="1" s="474">
      <c r="A5341" s="603" t="n"/>
      <c r="B5341" s="21" t="n"/>
      <c r="C5341" s="21" t="n"/>
      <c r="D5341" s="21" t="n"/>
      <c r="E5341" s="21" t="n"/>
      <c r="F5341" s="21" t="n"/>
      <c r="G5341" s="21" t="n"/>
      <c r="H5341" s="21" t="n"/>
      <c r="I5341" s="21" t="n"/>
      <c r="J5341" s="21" t="n"/>
      <c r="K5341" s="21" t="n"/>
      <c r="L5341" s="21" t="n"/>
      <c r="M5341" s="21" t="n"/>
      <c r="N5341" s="21" t="n"/>
    </row>
    <row r="5342" ht="14.25" customHeight="1" s="474">
      <c r="A5342" s="603" t="n"/>
      <c r="B5342" s="21" t="n"/>
      <c r="C5342" s="21" t="n"/>
      <c r="D5342" s="21" t="n"/>
      <c r="E5342" s="21" t="n"/>
      <c r="F5342" s="21" t="n"/>
      <c r="G5342" s="21" t="n"/>
      <c r="H5342" s="21" t="n"/>
      <c r="I5342" s="21" t="n"/>
      <c r="J5342" s="21" t="n"/>
      <c r="K5342" s="21" t="n"/>
      <c r="L5342" s="21" t="n"/>
      <c r="M5342" s="21" t="n"/>
      <c r="N5342" s="21" t="n"/>
    </row>
    <row r="5343" ht="14.25" customHeight="1" s="474">
      <c r="A5343" s="603" t="n"/>
      <c r="B5343" s="21" t="n"/>
      <c r="C5343" s="21" t="n"/>
      <c r="D5343" s="21" t="n"/>
      <c r="E5343" s="21" t="n"/>
      <c r="F5343" s="21" t="n"/>
      <c r="G5343" s="21" t="n"/>
      <c r="H5343" s="21" t="n"/>
      <c r="I5343" s="21" t="n"/>
      <c r="J5343" s="21" t="n"/>
      <c r="K5343" s="21" t="n"/>
      <c r="L5343" s="21" t="n"/>
      <c r="M5343" s="21" t="n"/>
      <c r="N5343" s="21" t="n"/>
    </row>
    <row r="5344" ht="14.25" customHeight="1" s="474">
      <c r="A5344" s="603" t="n"/>
      <c r="B5344" s="21" t="n"/>
      <c r="C5344" s="21" t="n"/>
      <c r="D5344" s="21" t="n"/>
      <c r="E5344" s="21" t="n"/>
      <c r="F5344" s="21" t="n"/>
      <c r="G5344" s="21" t="n"/>
      <c r="H5344" s="21" t="n"/>
      <c r="I5344" s="21" t="n"/>
      <c r="J5344" s="21" t="n"/>
      <c r="K5344" s="21" t="n"/>
      <c r="L5344" s="21" t="n"/>
      <c r="M5344" s="21" t="n"/>
      <c r="N5344" s="21" t="n"/>
    </row>
    <row r="5345" ht="14.25" customHeight="1" s="474">
      <c r="A5345" s="603" t="n"/>
      <c r="B5345" s="21" t="n"/>
      <c r="C5345" s="21" t="n"/>
      <c r="D5345" s="21" t="n"/>
      <c r="E5345" s="21" t="n"/>
      <c r="F5345" s="21" t="n"/>
      <c r="G5345" s="21" t="n"/>
      <c r="H5345" s="21" t="n"/>
      <c r="I5345" s="21" t="n"/>
      <c r="J5345" s="21" t="n"/>
      <c r="K5345" s="21" t="n"/>
      <c r="L5345" s="21" t="n"/>
      <c r="M5345" s="21" t="n"/>
      <c r="N5345" s="21" t="n"/>
    </row>
    <row r="5346" ht="14.25" customHeight="1" s="474">
      <c r="A5346" s="603" t="n"/>
      <c r="B5346" s="21" t="n"/>
      <c r="C5346" s="21" t="n"/>
      <c r="D5346" s="21" t="n"/>
      <c r="E5346" s="21" t="n"/>
      <c r="F5346" s="21" t="n"/>
      <c r="G5346" s="21" t="n"/>
      <c r="H5346" s="21" t="n"/>
      <c r="I5346" s="21" t="n"/>
      <c r="J5346" s="21" t="n"/>
      <c r="K5346" s="21" t="n"/>
      <c r="L5346" s="21" t="n"/>
      <c r="M5346" s="21" t="n"/>
      <c r="N5346" s="21" t="n"/>
    </row>
    <row r="5347" ht="14.25" customHeight="1" s="474">
      <c r="A5347" s="603" t="n"/>
      <c r="B5347" s="21" t="n"/>
      <c r="C5347" s="21" t="n"/>
      <c r="D5347" s="21" t="n"/>
      <c r="E5347" s="21" t="n"/>
      <c r="F5347" s="21" t="n"/>
      <c r="G5347" s="21" t="n"/>
      <c r="H5347" s="21" t="n"/>
      <c r="I5347" s="21" t="n"/>
      <c r="J5347" s="21" t="n"/>
      <c r="K5347" s="21" t="n"/>
      <c r="L5347" s="21" t="n"/>
      <c r="M5347" s="21" t="n"/>
      <c r="N5347" s="21" t="n"/>
    </row>
    <row r="5348" ht="14.25" customHeight="1" s="474">
      <c r="A5348" s="603" t="n"/>
      <c r="B5348" s="21" t="n"/>
      <c r="C5348" s="21" t="n"/>
      <c r="D5348" s="21" t="n"/>
      <c r="E5348" s="21" t="n"/>
      <c r="F5348" s="21" t="n"/>
      <c r="G5348" s="21" t="n"/>
      <c r="H5348" s="21" t="n"/>
      <c r="I5348" s="21" t="n"/>
      <c r="J5348" s="21" t="n"/>
      <c r="K5348" s="21" t="n"/>
      <c r="L5348" s="21" t="n"/>
      <c r="M5348" s="21" t="n"/>
      <c r="N5348" s="21" t="n"/>
    </row>
    <row r="5349" ht="14.25" customHeight="1" s="474">
      <c r="A5349" s="603" t="n"/>
      <c r="B5349" s="21" t="n"/>
      <c r="C5349" s="21" t="n"/>
      <c r="D5349" s="21" t="n"/>
      <c r="E5349" s="21" t="n"/>
      <c r="F5349" s="21" t="n"/>
      <c r="G5349" s="21" t="n"/>
      <c r="H5349" s="21" t="n"/>
      <c r="I5349" s="21" t="n"/>
      <c r="J5349" s="21" t="n"/>
      <c r="K5349" s="21" t="n"/>
      <c r="L5349" s="21" t="n"/>
      <c r="M5349" s="21" t="n"/>
      <c r="N5349" s="21" t="n"/>
    </row>
    <row r="5350" ht="14.25" customHeight="1" s="474">
      <c r="A5350" s="603" t="n"/>
      <c r="B5350" s="21" t="n"/>
      <c r="C5350" s="21" t="n"/>
      <c r="D5350" s="21" t="n"/>
      <c r="E5350" s="21" t="n"/>
      <c r="F5350" s="21" t="n"/>
      <c r="G5350" s="21" t="n"/>
      <c r="H5350" s="21" t="n"/>
      <c r="I5350" s="21" t="n"/>
      <c r="J5350" s="21" t="n"/>
      <c r="K5350" s="21" t="n"/>
      <c r="L5350" s="21" t="n"/>
      <c r="M5350" s="21" t="n"/>
      <c r="N5350" s="21" t="n"/>
    </row>
    <row r="5351" ht="14.25" customHeight="1" s="474">
      <c r="A5351" s="603" t="n"/>
      <c r="B5351" s="21" t="n"/>
      <c r="C5351" s="21" t="n"/>
      <c r="D5351" s="21" t="n"/>
      <c r="E5351" s="21" t="n"/>
      <c r="F5351" s="21" t="n"/>
      <c r="G5351" s="21" t="n"/>
      <c r="H5351" s="21" t="n"/>
      <c r="I5351" s="21" t="n"/>
      <c r="J5351" s="21" t="n"/>
      <c r="K5351" s="21" t="n"/>
      <c r="L5351" s="21" t="n"/>
      <c r="M5351" s="21" t="n"/>
      <c r="N5351" s="21" t="n"/>
    </row>
    <row r="5352" ht="14.25" customHeight="1" s="474">
      <c r="A5352" s="603" t="n"/>
      <c r="B5352" s="21" t="n"/>
      <c r="C5352" s="21" t="n"/>
      <c r="D5352" s="21" t="n"/>
      <c r="E5352" s="21" t="n"/>
      <c r="F5352" s="21" t="n"/>
      <c r="G5352" s="21" t="n"/>
      <c r="H5352" s="21" t="n"/>
      <c r="I5352" s="21" t="n"/>
      <c r="J5352" s="21" t="n"/>
      <c r="K5352" s="21" t="n"/>
      <c r="L5352" s="21" t="n"/>
      <c r="M5352" s="21" t="n"/>
      <c r="N5352" s="21" t="n"/>
    </row>
    <row r="5353" ht="14.25" customHeight="1" s="474">
      <c r="A5353" s="603" t="n"/>
      <c r="B5353" s="21" t="n"/>
      <c r="C5353" s="21" t="n"/>
      <c r="D5353" s="21" t="n"/>
      <c r="E5353" s="21" t="n"/>
      <c r="F5353" s="21" t="n"/>
      <c r="G5353" s="21" t="n"/>
      <c r="H5353" s="21" t="n"/>
      <c r="I5353" s="21" t="n"/>
      <c r="J5353" s="21" t="n"/>
      <c r="K5353" s="21" t="n"/>
      <c r="L5353" s="21" t="n"/>
      <c r="M5353" s="21" t="n"/>
      <c r="N5353" s="21" t="n"/>
    </row>
    <row r="5354" ht="14.25" customHeight="1" s="474">
      <c r="A5354" s="603" t="n"/>
      <c r="B5354" s="21" t="n"/>
      <c r="C5354" s="21" t="n"/>
      <c r="D5354" s="21" t="n"/>
      <c r="E5354" s="21" t="n"/>
      <c r="F5354" s="21" t="n"/>
      <c r="G5354" s="21" t="n"/>
      <c r="H5354" s="21" t="n"/>
      <c r="I5354" s="21" t="n"/>
      <c r="J5354" s="21" t="n"/>
      <c r="K5354" s="21" t="n"/>
      <c r="L5354" s="21" t="n"/>
      <c r="M5354" s="21" t="n"/>
      <c r="N5354" s="21" t="n"/>
    </row>
    <row r="5355" ht="14.25" customHeight="1" s="474">
      <c r="A5355" s="603" t="n"/>
      <c r="B5355" s="21" t="n"/>
      <c r="C5355" s="21" t="n"/>
      <c r="D5355" s="21" t="n"/>
      <c r="E5355" s="21" t="n"/>
      <c r="F5355" s="21" t="n"/>
      <c r="G5355" s="21" t="n"/>
      <c r="H5355" s="21" t="n"/>
      <c r="I5355" s="21" t="n"/>
      <c r="J5355" s="21" t="n"/>
      <c r="K5355" s="21" t="n"/>
      <c r="L5355" s="21" t="n"/>
      <c r="M5355" s="21" t="n"/>
      <c r="N5355" s="21" t="n"/>
    </row>
    <row r="5356" ht="14.25" customHeight="1" s="474">
      <c r="A5356" s="603" t="n"/>
      <c r="B5356" s="21" t="n"/>
      <c r="C5356" s="21" t="n"/>
      <c r="D5356" s="21" t="n"/>
      <c r="E5356" s="21" t="n"/>
      <c r="F5356" s="21" t="n"/>
      <c r="G5356" s="21" t="n"/>
      <c r="H5356" s="21" t="n"/>
      <c r="I5356" s="21" t="n"/>
      <c r="J5356" s="21" t="n"/>
      <c r="K5356" s="21" t="n"/>
      <c r="L5356" s="21" t="n"/>
      <c r="M5356" s="21" t="n"/>
      <c r="N5356" s="21" t="n"/>
    </row>
    <row r="5357" ht="14.25" customHeight="1" s="474">
      <c r="A5357" s="603" t="n"/>
      <c r="B5357" s="21" t="n"/>
      <c r="C5357" s="21" t="n"/>
      <c r="D5357" s="21" t="n"/>
      <c r="E5357" s="21" t="n"/>
      <c r="F5357" s="21" t="n"/>
      <c r="G5357" s="21" t="n"/>
      <c r="H5357" s="21" t="n"/>
      <c r="I5357" s="21" t="n"/>
      <c r="J5357" s="21" t="n"/>
      <c r="K5357" s="21" t="n"/>
      <c r="L5357" s="21" t="n"/>
      <c r="M5357" s="21" t="n"/>
      <c r="N5357" s="21" t="n"/>
    </row>
    <row r="5358" ht="14.25" customHeight="1" s="474">
      <c r="A5358" s="603" t="n"/>
      <c r="B5358" s="21" t="n"/>
      <c r="C5358" s="21" t="n"/>
      <c r="D5358" s="21" t="n"/>
      <c r="E5358" s="21" t="n"/>
      <c r="F5358" s="21" t="n"/>
      <c r="G5358" s="21" t="n"/>
      <c r="H5358" s="21" t="n"/>
      <c r="I5358" s="21" t="n"/>
      <c r="J5358" s="21" t="n"/>
      <c r="K5358" s="21" t="n"/>
      <c r="L5358" s="21" t="n"/>
      <c r="M5358" s="21" t="n"/>
      <c r="N5358" s="21" t="n"/>
    </row>
    <row r="5359" ht="14.25" customHeight="1" s="474">
      <c r="A5359" s="603" t="n"/>
      <c r="B5359" s="21" t="n"/>
      <c r="C5359" s="21" t="n"/>
      <c r="D5359" s="21" t="n"/>
      <c r="E5359" s="21" t="n"/>
      <c r="F5359" s="21" t="n"/>
      <c r="G5359" s="21" t="n"/>
      <c r="H5359" s="21" t="n"/>
      <c r="I5359" s="21" t="n"/>
      <c r="J5359" s="21" t="n"/>
      <c r="K5359" s="21" t="n"/>
      <c r="L5359" s="21" t="n"/>
      <c r="M5359" s="21" t="n"/>
      <c r="N5359" s="21" t="n"/>
    </row>
    <row r="5360" ht="14.25" customHeight="1" s="474">
      <c r="A5360" s="603" t="n"/>
      <c r="B5360" s="21" t="n"/>
      <c r="C5360" s="21" t="n"/>
      <c r="D5360" s="21" t="n"/>
      <c r="E5360" s="21" t="n"/>
      <c r="F5360" s="21" t="n"/>
      <c r="G5360" s="21" t="n"/>
      <c r="H5360" s="21" t="n"/>
      <c r="I5360" s="21" t="n"/>
      <c r="J5360" s="21" t="n"/>
      <c r="K5360" s="21" t="n"/>
      <c r="L5360" s="21" t="n"/>
      <c r="M5360" s="21" t="n"/>
      <c r="N5360" s="21" t="n"/>
    </row>
    <row r="5361" ht="14.25" customHeight="1" s="474">
      <c r="A5361" s="603" t="n"/>
      <c r="B5361" s="21" t="n"/>
      <c r="C5361" s="21" t="n"/>
      <c r="D5361" s="21" t="n"/>
      <c r="E5361" s="21" t="n"/>
      <c r="F5361" s="21" t="n"/>
      <c r="G5361" s="21" t="n"/>
      <c r="H5361" s="21" t="n"/>
      <c r="I5361" s="21" t="n"/>
      <c r="J5361" s="21" t="n"/>
      <c r="K5361" s="21" t="n"/>
      <c r="L5361" s="21" t="n"/>
      <c r="M5361" s="21" t="n"/>
      <c r="N5361" s="21" t="n"/>
    </row>
    <row r="5362" ht="14.25" customHeight="1" s="474">
      <c r="A5362" s="603" t="n"/>
      <c r="B5362" s="21" t="n"/>
      <c r="C5362" s="21" t="n"/>
      <c r="D5362" s="21" t="n"/>
      <c r="E5362" s="21" t="n"/>
      <c r="F5362" s="21" t="n"/>
      <c r="G5362" s="21" t="n"/>
      <c r="H5362" s="21" t="n"/>
      <c r="I5362" s="21" t="n"/>
      <c r="J5362" s="21" t="n"/>
      <c r="K5362" s="21" t="n"/>
      <c r="L5362" s="21" t="n"/>
      <c r="M5362" s="21" t="n"/>
      <c r="N5362" s="21" t="n"/>
    </row>
    <row r="5363" ht="14.25" customHeight="1" s="474">
      <c r="A5363" s="603" t="n"/>
      <c r="B5363" s="21" t="n"/>
      <c r="C5363" s="21" t="n"/>
      <c r="D5363" s="21" t="n"/>
      <c r="E5363" s="21" t="n"/>
      <c r="F5363" s="21" t="n"/>
      <c r="G5363" s="21" t="n"/>
      <c r="H5363" s="21" t="n"/>
      <c r="I5363" s="21" t="n"/>
      <c r="J5363" s="21" t="n"/>
      <c r="K5363" s="21" t="n"/>
      <c r="L5363" s="21" t="n"/>
      <c r="M5363" s="21" t="n"/>
      <c r="N5363" s="21" t="n"/>
    </row>
    <row r="5364" ht="14.25" customHeight="1" s="474">
      <c r="A5364" s="603" t="n"/>
      <c r="B5364" s="21" t="n"/>
      <c r="C5364" s="21" t="n"/>
      <c r="D5364" s="21" t="n"/>
      <c r="E5364" s="21" t="n"/>
      <c r="F5364" s="21" t="n"/>
      <c r="G5364" s="21" t="n"/>
      <c r="H5364" s="21" t="n"/>
      <c r="I5364" s="21" t="n"/>
      <c r="J5364" s="21" t="n"/>
      <c r="K5364" s="21" t="n"/>
      <c r="L5364" s="21" t="n"/>
      <c r="M5364" s="21" t="n"/>
      <c r="N5364" s="21" t="n"/>
    </row>
    <row r="5365" ht="14.25" customHeight="1" s="474">
      <c r="A5365" s="603" t="n"/>
      <c r="B5365" s="21" t="n"/>
      <c r="C5365" s="21" t="n"/>
      <c r="D5365" s="21" t="n"/>
      <c r="E5365" s="21" t="n"/>
      <c r="F5365" s="21" t="n"/>
      <c r="G5365" s="21" t="n"/>
      <c r="H5365" s="21" t="n"/>
      <c r="I5365" s="21" t="n"/>
      <c r="J5365" s="21" t="n"/>
      <c r="K5365" s="21" t="n"/>
      <c r="L5365" s="21" t="n"/>
      <c r="M5365" s="21" t="n"/>
      <c r="N5365" s="21" t="n"/>
    </row>
    <row r="5366" ht="14.25" customHeight="1" s="474">
      <c r="A5366" s="603" t="n"/>
      <c r="B5366" s="21" t="n"/>
      <c r="C5366" s="21" t="n"/>
      <c r="D5366" s="21" t="n"/>
      <c r="E5366" s="21" t="n"/>
      <c r="F5366" s="21" t="n"/>
      <c r="G5366" s="21" t="n"/>
      <c r="H5366" s="21" t="n"/>
      <c r="I5366" s="21" t="n"/>
      <c r="J5366" s="21" t="n"/>
      <c r="K5366" s="21" t="n"/>
      <c r="L5366" s="21" t="n"/>
      <c r="M5366" s="21" t="n"/>
      <c r="N5366" s="21" t="n"/>
    </row>
    <row r="5367" ht="14.25" customHeight="1" s="474">
      <c r="A5367" s="603" t="n"/>
      <c r="B5367" s="21" t="n"/>
      <c r="C5367" s="21" t="n"/>
      <c r="D5367" s="21" t="n"/>
      <c r="E5367" s="21" t="n"/>
      <c r="F5367" s="21" t="n"/>
      <c r="G5367" s="21" t="n"/>
      <c r="H5367" s="21" t="n"/>
      <c r="I5367" s="21" t="n"/>
      <c r="J5367" s="21" t="n"/>
      <c r="K5367" s="21" t="n"/>
      <c r="L5367" s="21" t="n"/>
      <c r="M5367" s="21" t="n"/>
      <c r="N5367" s="21" t="n"/>
    </row>
    <row r="5368" ht="14.25" customHeight="1" s="474">
      <c r="A5368" s="603" t="n"/>
      <c r="B5368" s="21" t="n"/>
      <c r="C5368" s="21" t="n"/>
      <c r="D5368" s="21" t="n"/>
      <c r="E5368" s="21" t="n"/>
      <c r="F5368" s="21" t="n"/>
      <c r="G5368" s="21" t="n"/>
      <c r="H5368" s="21" t="n"/>
      <c r="I5368" s="21" t="n"/>
      <c r="J5368" s="21" t="n"/>
      <c r="K5368" s="21" t="n"/>
      <c r="L5368" s="21" t="n"/>
      <c r="M5368" s="21" t="n"/>
      <c r="N5368" s="21" t="n"/>
    </row>
    <row r="5369" ht="14.25" customHeight="1" s="474">
      <c r="A5369" s="603" t="n"/>
      <c r="B5369" s="21" t="n"/>
      <c r="C5369" s="21" t="n"/>
      <c r="D5369" s="21" t="n"/>
      <c r="E5369" s="21" t="n"/>
      <c r="F5369" s="21" t="n"/>
      <c r="G5369" s="21" t="n"/>
      <c r="H5369" s="21" t="n"/>
      <c r="I5369" s="21" t="n"/>
      <c r="J5369" s="21" t="n"/>
      <c r="K5369" s="21" t="n"/>
      <c r="L5369" s="21" t="n"/>
      <c r="M5369" s="21" t="n"/>
      <c r="N5369" s="21" t="n"/>
    </row>
    <row r="5370" ht="14.25" customHeight="1" s="474">
      <c r="A5370" s="603" t="n"/>
      <c r="B5370" s="21" t="n"/>
      <c r="C5370" s="21" t="n"/>
      <c r="D5370" s="21" t="n"/>
      <c r="E5370" s="21" t="n"/>
      <c r="F5370" s="21" t="n"/>
      <c r="G5370" s="21" t="n"/>
      <c r="H5370" s="21" t="n"/>
      <c r="I5370" s="21" t="n"/>
      <c r="J5370" s="21" t="n"/>
      <c r="K5370" s="21" t="n"/>
      <c r="L5370" s="21" t="n"/>
      <c r="M5370" s="21" t="n"/>
      <c r="N5370" s="21" t="n"/>
    </row>
    <row r="5371" ht="14.25" customHeight="1" s="474">
      <c r="A5371" s="603" t="n"/>
      <c r="B5371" s="21" t="n"/>
      <c r="C5371" s="21" t="n"/>
      <c r="D5371" s="21" t="n"/>
      <c r="E5371" s="21" t="n"/>
      <c r="F5371" s="21" t="n"/>
      <c r="G5371" s="21" t="n"/>
      <c r="H5371" s="21" t="n"/>
      <c r="I5371" s="21" t="n"/>
      <c r="J5371" s="21" t="n"/>
      <c r="K5371" s="21" t="n"/>
      <c r="L5371" s="21" t="n"/>
      <c r="M5371" s="21" t="n"/>
      <c r="N5371" s="21" t="n"/>
    </row>
    <row r="5372" ht="14.25" customHeight="1" s="474">
      <c r="A5372" s="603" t="n"/>
      <c r="B5372" s="21" t="n"/>
      <c r="C5372" s="21" t="n"/>
      <c r="D5372" s="21" t="n"/>
      <c r="E5372" s="21" t="n"/>
      <c r="F5372" s="21" t="n"/>
      <c r="G5372" s="21" t="n"/>
      <c r="H5372" s="21" t="n"/>
      <c r="I5372" s="21" t="n"/>
      <c r="J5372" s="21" t="n"/>
      <c r="K5372" s="21" t="n"/>
      <c r="L5372" s="21" t="n"/>
      <c r="M5372" s="21" t="n"/>
      <c r="N5372" s="21" t="n"/>
    </row>
    <row r="5373" ht="14.25" customHeight="1" s="474">
      <c r="A5373" s="603" t="n"/>
      <c r="B5373" s="21" t="n"/>
      <c r="C5373" s="21" t="n"/>
      <c r="D5373" s="21" t="n"/>
      <c r="E5373" s="21" t="n"/>
      <c r="F5373" s="21" t="n"/>
      <c r="G5373" s="21" t="n"/>
      <c r="H5373" s="21" t="n"/>
      <c r="I5373" s="21" t="n"/>
      <c r="J5373" s="21" t="n"/>
      <c r="K5373" s="21" t="n"/>
      <c r="L5373" s="21" t="n"/>
      <c r="M5373" s="21" t="n"/>
      <c r="N5373" s="21" t="n"/>
    </row>
    <row r="5374" ht="14.25" customHeight="1" s="474">
      <c r="A5374" s="603" t="n"/>
      <c r="B5374" s="21" t="n"/>
      <c r="C5374" s="21" t="n"/>
      <c r="D5374" s="21" t="n"/>
      <c r="E5374" s="21" t="n"/>
      <c r="F5374" s="21" t="n"/>
      <c r="G5374" s="21" t="n"/>
      <c r="H5374" s="21" t="n"/>
      <c r="I5374" s="21" t="n"/>
      <c r="J5374" s="21" t="n"/>
      <c r="K5374" s="21" t="n"/>
      <c r="L5374" s="21" t="n"/>
      <c r="M5374" s="21" t="n"/>
      <c r="N5374" s="21" t="n"/>
    </row>
    <row r="5375" ht="14.25" customHeight="1" s="474">
      <c r="A5375" s="603" t="n"/>
      <c r="B5375" s="21" t="n"/>
      <c r="C5375" s="21" t="n"/>
      <c r="D5375" s="21" t="n"/>
      <c r="E5375" s="21" t="n"/>
      <c r="F5375" s="21" t="n"/>
      <c r="G5375" s="21" t="n"/>
      <c r="H5375" s="21" t="n"/>
      <c r="I5375" s="21" t="n"/>
      <c r="J5375" s="21" t="n"/>
      <c r="K5375" s="21" t="n"/>
      <c r="L5375" s="21" t="n"/>
      <c r="M5375" s="21" t="n"/>
      <c r="N5375" s="21" t="n"/>
    </row>
    <row r="5376" ht="14.25" customHeight="1" s="474">
      <c r="A5376" s="603" t="n"/>
      <c r="B5376" s="21" t="n"/>
      <c r="C5376" s="21" t="n"/>
      <c r="D5376" s="21" t="n"/>
      <c r="E5376" s="21" t="n"/>
      <c r="F5376" s="21" t="n"/>
      <c r="G5376" s="21" t="n"/>
      <c r="H5376" s="21" t="n"/>
      <c r="I5376" s="21" t="n"/>
      <c r="J5376" s="21" t="n"/>
      <c r="K5376" s="21" t="n"/>
      <c r="L5376" s="21" t="n"/>
      <c r="M5376" s="21" t="n"/>
      <c r="N5376" s="21" t="n"/>
    </row>
    <row r="5377" ht="14.25" customHeight="1" s="474">
      <c r="A5377" s="603" t="n"/>
      <c r="B5377" s="21" t="n"/>
      <c r="C5377" s="21" t="n"/>
      <c r="D5377" s="21" t="n"/>
      <c r="E5377" s="21" t="n"/>
      <c r="F5377" s="21" t="n"/>
      <c r="G5377" s="21" t="n"/>
      <c r="H5377" s="21" t="n"/>
      <c r="I5377" s="21" t="n"/>
      <c r="J5377" s="21" t="n"/>
      <c r="K5377" s="21" t="n"/>
      <c r="L5377" s="21" t="n"/>
      <c r="M5377" s="21" t="n"/>
      <c r="N5377" s="21" t="n"/>
    </row>
    <row r="5378" ht="14.25" customHeight="1" s="474">
      <c r="A5378" s="603" t="n"/>
      <c r="B5378" s="21" t="n"/>
      <c r="C5378" s="21" t="n"/>
      <c r="D5378" s="21" t="n"/>
      <c r="E5378" s="21" t="n"/>
      <c r="F5378" s="21" t="n"/>
      <c r="G5378" s="21" t="n"/>
      <c r="H5378" s="21" t="n"/>
      <c r="I5378" s="21" t="n"/>
      <c r="J5378" s="21" t="n"/>
      <c r="K5378" s="21" t="n"/>
      <c r="L5378" s="21" t="n"/>
      <c r="M5378" s="21" t="n"/>
      <c r="N5378" s="21" t="n"/>
    </row>
    <row r="5379" ht="14.25" customHeight="1" s="474">
      <c r="A5379" s="603" t="n"/>
      <c r="B5379" s="21" t="n"/>
      <c r="C5379" s="21" t="n"/>
      <c r="D5379" s="21" t="n"/>
      <c r="E5379" s="21" t="n"/>
      <c r="F5379" s="21" t="n"/>
      <c r="G5379" s="21" t="n"/>
      <c r="H5379" s="21" t="n"/>
      <c r="I5379" s="21" t="n"/>
      <c r="J5379" s="21" t="n"/>
      <c r="K5379" s="21" t="n"/>
      <c r="L5379" s="21" t="n"/>
      <c r="M5379" s="21" t="n"/>
      <c r="N5379" s="21" t="n"/>
    </row>
    <row r="5380" ht="14.25" customHeight="1" s="474">
      <c r="A5380" s="603" t="n"/>
      <c r="B5380" s="21" t="n"/>
      <c r="C5380" s="21" t="n"/>
      <c r="D5380" s="21" t="n"/>
      <c r="E5380" s="21" t="n"/>
      <c r="F5380" s="21" t="n"/>
      <c r="G5380" s="21" t="n"/>
      <c r="H5380" s="21" t="n"/>
      <c r="I5380" s="21" t="n"/>
      <c r="J5380" s="21" t="n"/>
      <c r="K5380" s="21" t="n"/>
      <c r="L5380" s="21" t="n"/>
      <c r="M5380" s="21" t="n"/>
      <c r="N5380" s="21" t="n"/>
    </row>
    <row r="5381" ht="14.25" customHeight="1" s="474">
      <c r="A5381" s="603" t="n"/>
      <c r="B5381" s="21" t="n"/>
      <c r="C5381" s="21" t="n"/>
      <c r="D5381" s="21" t="n"/>
      <c r="E5381" s="21" t="n"/>
      <c r="F5381" s="21" t="n"/>
      <c r="G5381" s="21" t="n"/>
      <c r="H5381" s="21" t="n"/>
      <c r="I5381" s="21" t="n"/>
      <c r="J5381" s="21" t="n"/>
      <c r="K5381" s="21" t="n"/>
      <c r="L5381" s="21" t="n"/>
      <c r="M5381" s="21" t="n"/>
      <c r="N5381" s="21" t="n"/>
    </row>
    <row r="5382" ht="14.25" customHeight="1" s="474">
      <c r="A5382" s="603" t="n"/>
      <c r="B5382" s="21" t="n"/>
      <c r="C5382" s="21" t="n"/>
      <c r="D5382" s="21" t="n"/>
      <c r="E5382" s="21" t="n"/>
      <c r="F5382" s="21" t="n"/>
      <c r="G5382" s="21" t="n"/>
      <c r="H5382" s="21" t="n"/>
      <c r="I5382" s="21" t="n"/>
      <c r="J5382" s="21" t="n"/>
      <c r="K5382" s="21" t="n"/>
      <c r="L5382" s="21" t="n"/>
      <c r="M5382" s="21" t="n"/>
      <c r="N5382" s="21" t="n"/>
    </row>
    <row r="5383" ht="14.25" customHeight="1" s="474">
      <c r="A5383" s="603" t="n"/>
      <c r="B5383" s="21" t="n"/>
      <c r="C5383" s="21" t="n"/>
      <c r="D5383" s="21" t="n"/>
      <c r="E5383" s="21" t="n"/>
      <c r="F5383" s="21" t="n"/>
      <c r="G5383" s="21" t="n"/>
      <c r="H5383" s="21" t="n"/>
      <c r="I5383" s="21" t="n"/>
      <c r="J5383" s="21" t="n"/>
      <c r="K5383" s="21" t="n"/>
      <c r="L5383" s="21" t="n"/>
      <c r="M5383" s="21" t="n"/>
      <c r="N5383" s="21" t="n"/>
    </row>
    <row r="5384" ht="14.25" customHeight="1" s="474">
      <c r="A5384" s="603" t="n"/>
      <c r="B5384" s="21" t="n"/>
      <c r="C5384" s="21" t="n"/>
      <c r="D5384" s="21" t="n"/>
      <c r="E5384" s="21" t="n"/>
      <c r="F5384" s="21" t="n"/>
      <c r="G5384" s="21" t="n"/>
      <c r="H5384" s="21" t="n"/>
      <c r="I5384" s="21" t="n"/>
      <c r="J5384" s="21" t="n"/>
      <c r="K5384" s="21" t="n"/>
      <c r="L5384" s="21" t="n"/>
      <c r="M5384" s="21" t="n"/>
      <c r="N5384" s="21" t="n"/>
    </row>
    <row r="5385" ht="14.25" customHeight="1" s="474">
      <c r="A5385" s="603" t="n"/>
      <c r="B5385" s="21" t="n"/>
      <c r="C5385" s="21" t="n"/>
      <c r="D5385" s="21" t="n"/>
      <c r="E5385" s="21" t="n"/>
      <c r="F5385" s="21" t="n"/>
      <c r="G5385" s="21" t="n"/>
      <c r="H5385" s="21" t="n"/>
      <c r="I5385" s="21" t="n"/>
      <c r="J5385" s="21" t="n"/>
      <c r="K5385" s="21" t="n"/>
      <c r="L5385" s="21" t="n"/>
      <c r="M5385" s="21" t="n"/>
      <c r="N5385" s="21" t="n"/>
    </row>
    <row r="5386" ht="14.25" customHeight="1" s="474">
      <c r="A5386" s="603" t="n"/>
      <c r="B5386" s="21" t="n"/>
      <c r="C5386" s="21" t="n"/>
      <c r="D5386" s="21" t="n"/>
      <c r="E5386" s="21" t="n"/>
      <c r="F5386" s="21" t="n"/>
      <c r="G5386" s="21" t="n"/>
      <c r="H5386" s="21" t="n"/>
      <c r="I5386" s="21" t="n"/>
      <c r="J5386" s="21" t="n"/>
      <c r="K5386" s="21" t="n"/>
      <c r="L5386" s="21" t="n"/>
      <c r="M5386" s="21" t="n"/>
      <c r="N5386" s="21" t="n"/>
    </row>
    <row r="5387" ht="14.25" customHeight="1" s="474">
      <c r="A5387" s="603" t="n"/>
      <c r="B5387" s="21" t="n"/>
      <c r="C5387" s="21" t="n"/>
      <c r="D5387" s="21" t="n"/>
      <c r="E5387" s="21" t="n"/>
      <c r="F5387" s="21" t="n"/>
      <c r="G5387" s="21" t="n"/>
      <c r="H5387" s="21" t="n"/>
      <c r="I5387" s="21" t="n"/>
      <c r="J5387" s="21" t="n"/>
      <c r="K5387" s="21" t="n"/>
      <c r="L5387" s="21" t="n"/>
      <c r="M5387" s="21" t="n"/>
      <c r="N5387" s="21" t="n"/>
    </row>
    <row r="5388" ht="14.25" customHeight="1" s="474">
      <c r="A5388" s="603" t="n"/>
      <c r="B5388" s="21" t="n"/>
      <c r="C5388" s="21" t="n"/>
      <c r="D5388" s="21" t="n"/>
      <c r="E5388" s="21" t="n"/>
      <c r="F5388" s="21" t="n"/>
      <c r="G5388" s="21" t="n"/>
      <c r="H5388" s="21" t="n"/>
      <c r="I5388" s="21" t="n"/>
      <c r="J5388" s="21" t="n"/>
      <c r="K5388" s="21" t="n"/>
      <c r="L5388" s="21" t="n"/>
      <c r="M5388" s="21" t="n"/>
      <c r="N5388" s="21" t="n"/>
    </row>
    <row r="5389" ht="14.25" customHeight="1" s="474">
      <c r="A5389" s="603" t="n"/>
      <c r="B5389" s="21" t="n"/>
      <c r="C5389" s="21" t="n"/>
      <c r="D5389" s="21" t="n"/>
      <c r="E5389" s="21" t="n"/>
      <c r="F5389" s="21" t="n"/>
      <c r="G5389" s="21" t="n"/>
      <c r="H5389" s="21" t="n"/>
      <c r="I5389" s="21" t="n"/>
      <c r="J5389" s="21" t="n"/>
      <c r="K5389" s="21" t="n"/>
      <c r="L5389" s="21" t="n"/>
      <c r="M5389" s="21" t="n"/>
      <c r="N5389" s="21" t="n"/>
    </row>
    <row r="5390" ht="14.25" customHeight="1" s="474">
      <c r="A5390" s="603" t="n"/>
      <c r="B5390" s="21" t="n"/>
      <c r="C5390" s="21" t="n"/>
      <c r="D5390" s="21" t="n"/>
      <c r="E5390" s="21" t="n"/>
      <c r="F5390" s="21" t="n"/>
      <c r="G5390" s="21" t="n"/>
      <c r="H5390" s="21" t="n"/>
      <c r="I5390" s="21" t="n"/>
      <c r="J5390" s="21" t="n"/>
      <c r="K5390" s="21" t="n"/>
      <c r="L5390" s="21" t="n"/>
      <c r="M5390" s="21" t="n"/>
      <c r="N5390" s="21" t="n"/>
    </row>
    <row r="5391" ht="14.25" customHeight="1" s="474">
      <c r="A5391" s="603" t="n"/>
      <c r="B5391" s="21" t="n"/>
      <c r="C5391" s="21" t="n"/>
      <c r="D5391" s="21" t="n"/>
      <c r="E5391" s="21" t="n"/>
      <c r="F5391" s="21" t="n"/>
      <c r="G5391" s="21" t="n"/>
      <c r="H5391" s="21" t="n"/>
      <c r="I5391" s="21" t="n"/>
      <c r="J5391" s="21" t="n"/>
      <c r="K5391" s="21" t="n"/>
      <c r="L5391" s="21" t="n"/>
      <c r="M5391" s="21" t="n"/>
      <c r="N5391" s="21" t="n"/>
    </row>
    <row r="5392" ht="14.25" customHeight="1" s="474">
      <c r="A5392" s="603" t="n"/>
      <c r="B5392" s="21" t="n"/>
      <c r="C5392" s="21" t="n"/>
      <c r="D5392" s="21" t="n"/>
      <c r="E5392" s="21" t="n"/>
      <c r="F5392" s="21" t="n"/>
      <c r="G5392" s="21" t="n"/>
      <c r="H5392" s="21" t="n"/>
      <c r="I5392" s="21" t="n"/>
      <c r="J5392" s="21" t="n"/>
      <c r="K5392" s="21" t="n"/>
      <c r="L5392" s="21" t="n"/>
      <c r="M5392" s="21" t="n"/>
      <c r="N5392" s="21" t="n"/>
    </row>
    <row r="5393" ht="14.25" customHeight="1" s="474">
      <c r="A5393" s="603" t="n"/>
      <c r="B5393" s="21" t="n"/>
      <c r="C5393" s="21" t="n"/>
      <c r="D5393" s="21" t="n"/>
      <c r="E5393" s="21" t="n"/>
      <c r="F5393" s="21" t="n"/>
      <c r="G5393" s="21" t="n"/>
      <c r="H5393" s="21" t="n"/>
      <c r="I5393" s="21" t="n"/>
      <c r="J5393" s="21" t="n"/>
      <c r="K5393" s="21" t="n"/>
      <c r="L5393" s="21" t="n"/>
      <c r="M5393" s="21" t="n"/>
      <c r="N5393" s="21" t="n"/>
    </row>
    <row r="5394" ht="14.25" customHeight="1" s="474">
      <c r="A5394" s="603" t="n"/>
      <c r="B5394" s="21" t="n"/>
      <c r="C5394" s="21" t="n"/>
      <c r="D5394" s="21" t="n"/>
      <c r="E5394" s="21" t="n"/>
      <c r="F5394" s="21" t="n"/>
      <c r="G5394" s="21" t="n"/>
      <c r="H5394" s="21" t="n"/>
      <c r="I5394" s="21" t="n"/>
      <c r="J5394" s="21" t="n"/>
      <c r="K5394" s="21" t="n"/>
      <c r="L5394" s="21" t="n"/>
      <c r="M5394" s="21" t="n"/>
      <c r="N5394" s="21" t="n"/>
    </row>
    <row r="5395" ht="14.25" customHeight="1" s="474">
      <c r="A5395" s="603" t="n"/>
      <c r="B5395" s="21" t="n"/>
      <c r="C5395" s="21" t="n"/>
      <c r="D5395" s="21" t="n"/>
      <c r="E5395" s="21" t="n"/>
      <c r="F5395" s="21" t="n"/>
      <c r="G5395" s="21" t="n"/>
      <c r="H5395" s="21" t="n"/>
      <c r="I5395" s="21" t="n"/>
      <c r="J5395" s="21" t="n"/>
      <c r="K5395" s="21" t="n"/>
      <c r="L5395" s="21" t="n"/>
      <c r="M5395" s="21" t="n"/>
      <c r="N5395" s="21" t="n"/>
    </row>
    <row r="5396" ht="14.25" customHeight="1" s="474">
      <c r="A5396" s="603" t="n"/>
      <c r="B5396" s="21" t="n"/>
      <c r="C5396" s="21" t="n"/>
      <c r="D5396" s="21" t="n"/>
      <c r="E5396" s="21" t="n"/>
      <c r="F5396" s="21" t="n"/>
      <c r="G5396" s="21" t="n"/>
      <c r="H5396" s="21" t="n"/>
      <c r="I5396" s="21" t="n"/>
      <c r="J5396" s="21" t="n"/>
      <c r="K5396" s="21" t="n"/>
      <c r="L5396" s="21" t="n"/>
      <c r="M5396" s="21" t="n"/>
      <c r="N5396" s="21" t="n"/>
    </row>
    <row r="5397" ht="14.25" customHeight="1" s="474">
      <c r="A5397" s="603" t="n"/>
      <c r="B5397" s="21" t="n"/>
      <c r="C5397" s="21" t="n"/>
      <c r="D5397" s="21" t="n"/>
      <c r="E5397" s="21" t="n"/>
      <c r="F5397" s="21" t="n"/>
      <c r="G5397" s="21" t="n"/>
      <c r="H5397" s="21" t="n"/>
      <c r="I5397" s="21" t="n"/>
      <c r="J5397" s="21" t="n"/>
      <c r="K5397" s="21" t="n"/>
      <c r="L5397" s="21" t="n"/>
      <c r="M5397" s="21" t="n"/>
      <c r="N5397" s="21" t="n"/>
    </row>
    <row r="5398" ht="14.25" customHeight="1" s="474">
      <c r="A5398" s="603" t="n"/>
      <c r="B5398" s="21" t="n"/>
      <c r="C5398" s="21" t="n"/>
      <c r="D5398" s="21" t="n"/>
      <c r="E5398" s="21" t="n"/>
      <c r="F5398" s="21" t="n"/>
      <c r="G5398" s="21" t="n"/>
      <c r="H5398" s="21" t="n"/>
      <c r="I5398" s="21" t="n"/>
      <c r="J5398" s="21" t="n"/>
      <c r="K5398" s="21" t="n"/>
      <c r="L5398" s="21" t="n"/>
      <c r="M5398" s="21" t="n"/>
      <c r="N5398" s="21" t="n"/>
    </row>
    <row r="5399" ht="14.25" customHeight="1" s="474">
      <c r="A5399" s="603" t="n"/>
      <c r="B5399" s="21" t="n"/>
      <c r="C5399" s="21" t="n"/>
      <c r="D5399" s="21" t="n"/>
      <c r="E5399" s="21" t="n"/>
      <c r="F5399" s="21" t="n"/>
      <c r="G5399" s="21" t="n"/>
      <c r="H5399" s="21" t="n"/>
      <c r="I5399" s="21" t="n"/>
      <c r="J5399" s="21" t="n"/>
      <c r="K5399" s="21" t="n"/>
      <c r="L5399" s="21" t="n"/>
      <c r="M5399" s="21" t="n"/>
      <c r="N5399" s="21" t="n"/>
    </row>
    <row r="5400" ht="14.25" customHeight="1" s="474">
      <c r="A5400" s="603" t="n"/>
      <c r="B5400" s="21" t="n"/>
      <c r="C5400" s="21" t="n"/>
      <c r="D5400" s="21" t="n"/>
      <c r="E5400" s="21" t="n"/>
      <c r="F5400" s="21" t="n"/>
      <c r="G5400" s="21" t="n"/>
      <c r="H5400" s="21" t="n"/>
      <c r="I5400" s="21" t="n"/>
      <c r="J5400" s="21" t="n"/>
      <c r="K5400" s="21" t="n"/>
      <c r="L5400" s="21" t="n"/>
      <c r="M5400" s="21" t="n"/>
      <c r="N5400" s="21" t="n"/>
    </row>
    <row r="5401" ht="14.25" customHeight="1" s="474">
      <c r="A5401" s="603" t="n"/>
      <c r="B5401" s="21" t="n"/>
      <c r="C5401" s="21" t="n"/>
      <c r="D5401" s="21" t="n"/>
      <c r="E5401" s="21" t="n"/>
      <c r="F5401" s="21" t="n"/>
      <c r="G5401" s="21" t="n"/>
      <c r="H5401" s="21" t="n"/>
      <c r="I5401" s="21" t="n"/>
      <c r="J5401" s="21" t="n"/>
      <c r="K5401" s="21" t="n"/>
      <c r="L5401" s="21" t="n"/>
      <c r="M5401" s="21" t="n"/>
      <c r="N5401" s="21" t="n"/>
    </row>
    <row r="5402" ht="14.25" customHeight="1" s="474">
      <c r="A5402" s="603" t="n"/>
      <c r="B5402" s="21" t="n"/>
      <c r="C5402" s="21" t="n"/>
      <c r="D5402" s="21" t="n"/>
      <c r="E5402" s="21" t="n"/>
      <c r="F5402" s="21" t="n"/>
      <c r="G5402" s="21" t="n"/>
      <c r="H5402" s="21" t="n"/>
      <c r="I5402" s="21" t="n"/>
      <c r="J5402" s="21" t="n"/>
      <c r="K5402" s="21" t="n"/>
      <c r="L5402" s="21" t="n"/>
      <c r="M5402" s="21" t="n"/>
      <c r="N5402" s="21" t="n"/>
    </row>
    <row r="5403" ht="14.25" customHeight="1" s="474">
      <c r="A5403" s="603" t="n"/>
      <c r="B5403" s="21" t="n"/>
      <c r="C5403" s="21" t="n"/>
      <c r="D5403" s="21" t="n"/>
      <c r="E5403" s="21" t="n"/>
      <c r="F5403" s="21" t="n"/>
      <c r="G5403" s="21" t="n"/>
      <c r="H5403" s="21" t="n"/>
      <c r="I5403" s="21" t="n"/>
      <c r="J5403" s="21" t="n"/>
      <c r="K5403" s="21" t="n"/>
      <c r="L5403" s="21" t="n"/>
      <c r="M5403" s="21" t="n"/>
      <c r="N5403" s="21" t="n"/>
    </row>
    <row r="5404" ht="14.25" customHeight="1" s="474">
      <c r="A5404" s="603" t="n"/>
      <c r="B5404" s="21" t="n"/>
      <c r="C5404" s="21" t="n"/>
      <c r="D5404" s="21" t="n"/>
      <c r="E5404" s="21" t="n"/>
      <c r="F5404" s="21" t="n"/>
      <c r="G5404" s="21" t="n"/>
      <c r="H5404" s="21" t="n"/>
      <c r="I5404" s="21" t="n"/>
      <c r="J5404" s="21" t="n"/>
      <c r="K5404" s="21" t="n"/>
      <c r="L5404" s="21" t="n"/>
      <c r="M5404" s="21" t="n"/>
      <c r="N5404" s="21" t="n"/>
    </row>
    <row r="5405" ht="14.25" customHeight="1" s="474">
      <c r="A5405" s="603" t="n"/>
      <c r="B5405" s="21" t="n"/>
      <c r="C5405" s="21" t="n"/>
      <c r="D5405" s="21" t="n"/>
      <c r="E5405" s="21" t="n"/>
      <c r="F5405" s="21" t="n"/>
      <c r="G5405" s="21" t="n"/>
      <c r="H5405" s="21" t="n"/>
      <c r="I5405" s="21" t="n"/>
      <c r="J5405" s="21" t="n"/>
      <c r="K5405" s="21" t="n"/>
      <c r="L5405" s="21" t="n"/>
      <c r="M5405" s="21" t="n"/>
      <c r="N5405" s="21" t="n"/>
    </row>
    <row r="5406" ht="14.25" customHeight="1" s="474">
      <c r="A5406" s="603" t="n"/>
      <c r="B5406" s="21" t="n"/>
      <c r="C5406" s="21" t="n"/>
      <c r="D5406" s="21" t="n"/>
      <c r="E5406" s="21" t="n"/>
      <c r="F5406" s="21" t="n"/>
      <c r="G5406" s="21" t="n"/>
      <c r="H5406" s="21" t="n"/>
      <c r="I5406" s="21" t="n"/>
      <c r="J5406" s="21" t="n"/>
      <c r="K5406" s="21" t="n"/>
      <c r="L5406" s="21" t="n"/>
      <c r="M5406" s="21" t="n"/>
      <c r="N5406" s="21" t="n"/>
    </row>
    <row r="5407" ht="14.25" customHeight="1" s="474">
      <c r="A5407" s="603" t="n"/>
      <c r="B5407" s="21" t="n"/>
      <c r="C5407" s="21" t="n"/>
      <c r="D5407" s="21" t="n"/>
      <c r="E5407" s="21" t="n"/>
      <c r="F5407" s="21" t="n"/>
      <c r="G5407" s="21" t="n"/>
      <c r="H5407" s="21" t="n"/>
      <c r="I5407" s="21" t="n"/>
      <c r="J5407" s="21" t="n"/>
      <c r="K5407" s="21" t="n"/>
      <c r="L5407" s="21" t="n"/>
      <c r="M5407" s="21" t="n"/>
      <c r="N5407" s="21" t="n"/>
    </row>
    <row r="5408" ht="14.25" customHeight="1" s="474">
      <c r="A5408" s="603" t="n"/>
      <c r="B5408" s="21" t="n"/>
      <c r="C5408" s="21" t="n"/>
      <c r="D5408" s="21" t="n"/>
      <c r="E5408" s="21" t="n"/>
      <c r="F5408" s="21" t="n"/>
      <c r="G5408" s="21" t="n"/>
      <c r="H5408" s="21" t="n"/>
      <c r="I5408" s="21" t="n"/>
      <c r="J5408" s="21" t="n"/>
      <c r="K5408" s="21" t="n"/>
      <c r="L5408" s="21" t="n"/>
      <c r="M5408" s="21" t="n"/>
      <c r="N5408" s="21" t="n"/>
    </row>
    <row r="5409" ht="14.25" customHeight="1" s="474">
      <c r="A5409" s="603" t="n"/>
      <c r="B5409" s="21" t="n"/>
      <c r="C5409" s="21" t="n"/>
      <c r="D5409" s="21" t="n"/>
      <c r="E5409" s="21" t="n"/>
      <c r="F5409" s="21" t="n"/>
      <c r="G5409" s="21" t="n"/>
      <c r="H5409" s="21" t="n"/>
      <c r="I5409" s="21" t="n"/>
      <c r="J5409" s="21" t="n"/>
      <c r="K5409" s="21" t="n"/>
      <c r="L5409" s="21" t="n"/>
      <c r="M5409" s="21" t="n"/>
      <c r="N5409" s="21" t="n"/>
    </row>
    <row r="5410" ht="14.25" customHeight="1" s="474">
      <c r="A5410" s="603" t="n"/>
      <c r="B5410" s="21" t="n"/>
      <c r="C5410" s="21" t="n"/>
      <c r="D5410" s="21" t="n"/>
      <c r="E5410" s="21" t="n"/>
      <c r="F5410" s="21" t="n"/>
      <c r="G5410" s="21" t="n"/>
      <c r="H5410" s="21" t="n"/>
      <c r="I5410" s="21" t="n"/>
      <c r="J5410" s="21" t="n"/>
      <c r="K5410" s="21" t="n"/>
      <c r="L5410" s="21" t="n"/>
      <c r="M5410" s="21" t="n"/>
      <c r="N5410" s="21" t="n"/>
    </row>
    <row r="5411" ht="14.25" customHeight="1" s="474">
      <c r="A5411" s="603" t="n"/>
      <c r="B5411" s="21" t="n"/>
      <c r="C5411" s="21" t="n"/>
      <c r="D5411" s="21" t="n"/>
      <c r="E5411" s="21" t="n"/>
      <c r="F5411" s="21" t="n"/>
      <c r="G5411" s="21" t="n"/>
      <c r="H5411" s="21" t="n"/>
      <c r="I5411" s="21" t="n"/>
      <c r="J5411" s="21" t="n"/>
      <c r="K5411" s="21" t="n"/>
      <c r="L5411" s="21" t="n"/>
      <c r="M5411" s="21" t="n"/>
      <c r="N5411" s="21" t="n"/>
    </row>
    <row r="5412" ht="14.25" customHeight="1" s="474">
      <c r="A5412" s="603" t="n"/>
      <c r="B5412" s="21" t="n"/>
      <c r="C5412" s="21" t="n"/>
      <c r="D5412" s="21" t="n"/>
      <c r="E5412" s="21" t="n"/>
      <c r="F5412" s="21" t="n"/>
      <c r="G5412" s="21" t="n"/>
      <c r="H5412" s="21" t="n"/>
      <c r="I5412" s="21" t="n"/>
      <c r="J5412" s="21" t="n"/>
      <c r="K5412" s="21" t="n"/>
      <c r="L5412" s="21" t="n"/>
      <c r="M5412" s="21" t="n"/>
      <c r="N5412" s="21" t="n"/>
    </row>
    <row r="5413" ht="14.25" customHeight="1" s="474">
      <c r="A5413" s="603" t="n"/>
      <c r="B5413" s="21" t="n"/>
      <c r="C5413" s="21" t="n"/>
      <c r="D5413" s="21" t="n"/>
      <c r="E5413" s="21" t="n"/>
      <c r="F5413" s="21" t="n"/>
      <c r="G5413" s="21" t="n"/>
      <c r="H5413" s="21" t="n"/>
      <c r="I5413" s="21" t="n"/>
      <c r="J5413" s="21" t="n"/>
      <c r="K5413" s="21" t="n"/>
      <c r="L5413" s="21" t="n"/>
      <c r="M5413" s="21" t="n"/>
      <c r="N5413" s="21" t="n"/>
    </row>
    <row r="5414" ht="14.25" customHeight="1" s="474">
      <c r="A5414" s="603" t="n"/>
      <c r="B5414" s="21" t="n"/>
      <c r="C5414" s="21" t="n"/>
      <c r="D5414" s="21" t="n"/>
      <c r="E5414" s="21" t="n"/>
      <c r="F5414" s="21" t="n"/>
      <c r="G5414" s="21" t="n"/>
      <c r="H5414" s="21" t="n"/>
      <c r="I5414" s="21" t="n"/>
      <c r="J5414" s="21" t="n"/>
      <c r="K5414" s="21" t="n"/>
      <c r="L5414" s="21" t="n"/>
      <c r="M5414" s="21" t="n"/>
      <c r="N5414" s="21" t="n"/>
    </row>
    <row r="5415" ht="14.25" customHeight="1" s="474">
      <c r="A5415" s="603" t="n"/>
      <c r="B5415" s="21" t="n"/>
      <c r="C5415" s="21" t="n"/>
      <c r="D5415" s="21" t="n"/>
      <c r="E5415" s="21" t="n"/>
      <c r="F5415" s="21" t="n"/>
      <c r="G5415" s="21" t="n"/>
      <c r="H5415" s="21" t="n"/>
      <c r="I5415" s="21" t="n"/>
      <c r="J5415" s="21" t="n"/>
      <c r="K5415" s="21" t="n"/>
      <c r="L5415" s="21" t="n"/>
      <c r="M5415" s="21" t="n"/>
      <c r="N5415" s="21" t="n"/>
    </row>
    <row r="5416" ht="14.25" customHeight="1" s="474">
      <c r="A5416" s="603" t="n"/>
      <c r="B5416" s="21" t="n"/>
      <c r="C5416" s="21" t="n"/>
      <c r="D5416" s="21" t="n"/>
      <c r="E5416" s="21" t="n"/>
      <c r="F5416" s="21" t="n"/>
      <c r="G5416" s="21" t="n"/>
      <c r="H5416" s="21" t="n"/>
      <c r="I5416" s="21" t="n"/>
      <c r="J5416" s="21" t="n"/>
      <c r="K5416" s="21" t="n"/>
      <c r="L5416" s="21" t="n"/>
      <c r="M5416" s="21" t="n"/>
      <c r="N5416" s="21" t="n"/>
    </row>
    <row r="5417" ht="14.25" customHeight="1" s="474">
      <c r="A5417" s="603" t="n"/>
      <c r="B5417" s="21" t="n"/>
      <c r="C5417" s="21" t="n"/>
      <c r="D5417" s="21" t="n"/>
      <c r="E5417" s="21" t="n"/>
      <c r="F5417" s="21" t="n"/>
      <c r="G5417" s="21" t="n"/>
      <c r="H5417" s="21" t="n"/>
      <c r="I5417" s="21" t="n"/>
      <c r="J5417" s="21" t="n"/>
      <c r="K5417" s="21" t="n"/>
      <c r="L5417" s="21" t="n"/>
      <c r="M5417" s="21" t="n"/>
      <c r="N5417" s="21" t="n"/>
    </row>
    <row r="5418" ht="14.25" customHeight="1" s="474">
      <c r="A5418" s="603" t="n"/>
      <c r="B5418" s="21" t="n"/>
      <c r="C5418" s="21" t="n"/>
      <c r="D5418" s="21" t="n"/>
      <c r="E5418" s="21" t="n"/>
      <c r="F5418" s="21" t="n"/>
      <c r="G5418" s="21" t="n"/>
      <c r="H5418" s="21" t="n"/>
      <c r="I5418" s="21" t="n"/>
      <c r="J5418" s="21" t="n"/>
      <c r="K5418" s="21" t="n"/>
      <c r="L5418" s="21" t="n"/>
      <c r="M5418" s="21" t="n"/>
      <c r="N5418" s="21" t="n"/>
    </row>
    <row r="5419" ht="14.25" customHeight="1" s="474">
      <c r="A5419" s="603" t="n"/>
      <c r="B5419" s="21" t="n"/>
      <c r="C5419" s="21" t="n"/>
      <c r="D5419" s="21" t="n"/>
      <c r="E5419" s="21" t="n"/>
      <c r="F5419" s="21" t="n"/>
      <c r="G5419" s="21" t="n"/>
      <c r="H5419" s="21" t="n"/>
      <c r="I5419" s="21" t="n"/>
      <c r="J5419" s="21" t="n"/>
      <c r="K5419" s="21" t="n"/>
      <c r="L5419" s="21" t="n"/>
      <c r="M5419" s="21" t="n"/>
      <c r="N5419" s="21" t="n"/>
    </row>
    <row r="5420" ht="14.25" customHeight="1" s="474">
      <c r="A5420" s="603" t="n"/>
      <c r="B5420" s="21" t="n"/>
      <c r="C5420" s="21" t="n"/>
      <c r="D5420" s="21" t="n"/>
      <c r="E5420" s="21" t="n"/>
      <c r="F5420" s="21" t="n"/>
      <c r="G5420" s="21" t="n"/>
      <c r="H5420" s="21" t="n"/>
      <c r="I5420" s="21" t="n"/>
      <c r="J5420" s="21" t="n"/>
      <c r="K5420" s="21" t="n"/>
      <c r="L5420" s="21" t="n"/>
      <c r="M5420" s="21" t="n"/>
      <c r="N5420" s="21" t="n"/>
    </row>
    <row r="5421" ht="14.25" customHeight="1" s="474">
      <c r="A5421" s="603" t="n"/>
      <c r="B5421" s="21" t="n"/>
      <c r="C5421" s="21" t="n"/>
      <c r="D5421" s="21" t="n"/>
      <c r="E5421" s="21" t="n"/>
      <c r="F5421" s="21" t="n"/>
      <c r="G5421" s="21" t="n"/>
      <c r="H5421" s="21" t="n"/>
      <c r="I5421" s="21" t="n"/>
      <c r="J5421" s="21" t="n"/>
      <c r="K5421" s="21" t="n"/>
      <c r="L5421" s="21" t="n"/>
      <c r="M5421" s="21" t="n"/>
      <c r="N5421" s="21" t="n"/>
    </row>
    <row r="5422" ht="14.25" customHeight="1" s="474">
      <c r="A5422" s="603" t="n"/>
      <c r="B5422" s="21" t="n"/>
      <c r="C5422" s="21" t="n"/>
      <c r="D5422" s="21" t="n"/>
      <c r="E5422" s="21" t="n"/>
      <c r="F5422" s="21" t="n"/>
      <c r="G5422" s="21" t="n"/>
      <c r="H5422" s="21" t="n"/>
      <c r="I5422" s="21" t="n"/>
      <c r="J5422" s="21" t="n"/>
      <c r="K5422" s="21" t="n"/>
      <c r="L5422" s="21" t="n"/>
      <c r="M5422" s="21" t="n"/>
      <c r="N5422" s="21" t="n"/>
    </row>
    <row r="5423" ht="14.25" customHeight="1" s="474">
      <c r="A5423" s="603" t="n"/>
      <c r="B5423" s="21" t="n"/>
      <c r="C5423" s="21" t="n"/>
      <c r="D5423" s="21" t="n"/>
      <c r="E5423" s="21" t="n"/>
      <c r="F5423" s="21" t="n"/>
      <c r="G5423" s="21" t="n"/>
      <c r="H5423" s="21" t="n"/>
      <c r="I5423" s="21" t="n"/>
      <c r="J5423" s="21" t="n"/>
      <c r="K5423" s="21" t="n"/>
      <c r="L5423" s="21" t="n"/>
      <c r="M5423" s="21" t="n"/>
      <c r="N5423" s="21" t="n"/>
    </row>
    <row r="5424" ht="14.25" customHeight="1" s="474">
      <c r="A5424" s="603" t="n"/>
      <c r="B5424" s="21" t="n"/>
      <c r="C5424" s="21" t="n"/>
      <c r="D5424" s="21" t="n"/>
      <c r="E5424" s="21" t="n"/>
      <c r="F5424" s="21" t="n"/>
      <c r="G5424" s="21" t="n"/>
      <c r="H5424" s="21" t="n"/>
      <c r="I5424" s="21" t="n"/>
      <c r="J5424" s="21" t="n"/>
      <c r="K5424" s="21" t="n"/>
      <c r="L5424" s="21" t="n"/>
      <c r="M5424" s="21" t="n"/>
      <c r="N5424" s="21" t="n"/>
    </row>
    <row r="5425" ht="14.25" customHeight="1" s="474">
      <c r="A5425" s="603" t="n"/>
      <c r="B5425" s="21" t="n"/>
      <c r="C5425" s="21" t="n"/>
      <c r="D5425" s="21" t="n"/>
      <c r="E5425" s="21" t="n"/>
      <c r="F5425" s="21" t="n"/>
      <c r="G5425" s="21" t="n"/>
      <c r="H5425" s="21" t="n"/>
      <c r="I5425" s="21" t="n"/>
      <c r="J5425" s="21" t="n"/>
      <c r="K5425" s="21" t="n"/>
      <c r="L5425" s="21" t="n"/>
      <c r="M5425" s="21" t="n"/>
      <c r="N5425" s="21" t="n"/>
    </row>
    <row r="5426" ht="14.25" customHeight="1" s="474">
      <c r="A5426" s="603" t="n"/>
      <c r="B5426" s="21" t="n"/>
      <c r="C5426" s="21" t="n"/>
      <c r="D5426" s="21" t="n"/>
      <c r="E5426" s="21" t="n"/>
      <c r="F5426" s="21" t="n"/>
      <c r="G5426" s="21" t="n"/>
      <c r="H5426" s="21" t="n"/>
      <c r="I5426" s="21" t="n"/>
      <c r="J5426" s="21" t="n"/>
      <c r="K5426" s="21" t="n"/>
      <c r="L5426" s="21" t="n"/>
      <c r="M5426" s="21" t="n"/>
      <c r="N5426" s="21" t="n"/>
    </row>
    <row r="5427" ht="14.25" customHeight="1" s="474">
      <c r="A5427" s="603" t="n"/>
      <c r="B5427" s="21" t="n"/>
      <c r="C5427" s="21" t="n"/>
      <c r="D5427" s="21" t="n"/>
      <c r="E5427" s="21" t="n"/>
      <c r="F5427" s="21" t="n"/>
      <c r="G5427" s="21" t="n"/>
      <c r="H5427" s="21" t="n"/>
      <c r="I5427" s="21" t="n"/>
      <c r="J5427" s="21" t="n"/>
      <c r="K5427" s="21" t="n"/>
      <c r="L5427" s="21" t="n"/>
      <c r="M5427" s="21" t="n"/>
      <c r="N5427" s="21" t="n"/>
    </row>
    <row r="5428" ht="14.25" customHeight="1" s="474">
      <c r="A5428" s="603" t="n"/>
      <c r="B5428" s="21" t="n"/>
      <c r="C5428" s="21" t="n"/>
      <c r="D5428" s="21" t="n"/>
      <c r="E5428" s="21" t="n"/>
      <c r="F5428" s="21" t="n"/>
      <c r="G5428" s="21" t="n"/>
      <c r="H5428" s="21" t="n"/>
      <c r="I5428" s="21" t="n"/>
      <c r="J5428" s="21" t="n"/>
      <c r="K5428" s="21" t="n"/>
      <c r="L5428" s="21" t="n"/>
      <c r="M5428" s="21" t="n"/>
      <c r="N5428" s="21" t="n"/>
    </row>
    <row r="5429" ht="14.25" customHeight="1" s="474">
      <c r="A5429" s="603" t="n"/>
      <c r="B5429" s="21" t="n"/>
      <c r="C5429" s="21" t="n"/>
      <c r="D5429" s="21" t="n"/>
      <c r="E5429" s="21" t="n"/>
      <c r="F5429" s="21" t="n"/>
      <c r="G5429" s="21" t="n"/>
      <c r="H5429" s="21" t="n"/>
      <c r="I5429" s="21" t="n"/>
      <c r="J5429" s="21" t="n"/>
      <c r="K5429" s="21" t="n"/>
      <c r="L5429" s="21" t="n"/>
      <c r="M5429" s="21" t="n"/>
      <c r="N5429" s="21" t="n"/>
    </row>
    <row r="5430" ht="14.25" customHeight="1" s="474">
      <c r="A5430" s="603" t="n"/>
      <c r="B5430" s="21" t="n"/>
      <c r="C5430" s="21" t="n"/>
      <c r="D5430" s="21" t="n"/>
      <c r="E5430" s="21" t="n"/>
      <c r="F5430" s="21" t="n"/>
      <c r="G5430" s="21" t="n"/>
      <c r="H5430" s="21" t="n"/>
      <c r="I5430" s="21" t="n"/>
      <c r="J5430" s="21" t="n"/>
      <c r="K5430" s="21" t="n"/>
      <c r="L5430" s="21" t="n"/>
      <c r="M5430" s="21" t="n"/>
      <c r="N5430" s="21" t="n"/>
    </row>
    <row r="5431" ht="14.25" customHeight="1" s="474">
      <c r="A5431" s="603" t="n"/>
      <c r="B5431" s="21" t="n"/>
      <c r="C5431" s="21" t="n"/>
      <c r="D5431" s="21" t="n"/>
      <c r="E5431" s="21" t="n"/>
      <c r="F5431" s="21" t="n"/>
      <c r="G5431" s="21" t="n"/>
      <c r="H5431" s="21" t="n"/>
      <c r="I5431" s="21" t="n"/>
      <c r="J5431" s="21" t="n"/>
      <c r="K5431" s="21" t="n"/>
      <c r="L5431" s="21" t="n"/>
      <c r="M5431" s="21" t="n"/>
      <c r="N5431" s="21" t="n"/>
    </row>
    <row r="5432" ht="14.25" customHeight="1" s="474">
      <c r="A5432" s="603" t="n"/>
      <c r="B5432" s="21" t="n"/>
      <c r="C5432" s="21" t="n"/>
      <c r="D5432" s="21" t="n"/>
      <c r="E5432" s="21" t="n"/>
      <c r="F5432" s="21" t="n"/>
      <c r="G5432" s="21" t="n"/>
      <c r="H5432" s="21" t="n"/>
      <c r="I5432" s="21" t="n"/>
      <c r="J5432" s="21" t="n"/>
      <c r="K5432" s="21" t="n"/>
      <c r="L5432" s="21" t="n"/>
      <c r="M5432" s="21" t="n"/>
      <c r="N5432" s="21" t="n"/>
    </row>
    <row r="5433" ht="14.25" customHeight="1" s="474">
      <c r="A5433" s="603" t="n"/>
      <c r="B5433" s="21" t="n"/>
      <c r="C5433" s="21" t="n"/>
      <c r="D5433" s="21" t="n"/>
      <c r="E5433" s="21" t="n"/>
      <c r="F5433" s="21" t="n"/>
      <c r="G5433" s="21" t="n"/>
      <c r="H5433" s="21" t="n"/>
      <c r="I5433" s="21" t="n"/>
      <c r="J5433" s="21" t="n"/>
      <c r="K5433" s="21" t="n"/>
      <c r="L5433" s="21" t="n"/>
      <c r="M5433" s="21" t="n"/>
      <c r="N5433" s="21" t="n"/>
    </row>
    <row r="5434" ht="14.25" customHeight="1" s="474">
      <c r="A5434" s="603" t="n"/>
      <c r="B5434" s="21" t="n"/>
      <c r="C5434" s="21" t="n"/>
      <c r="D5434" s="21" t="n"/>
      <c r="E5434" s="21" t="n"/>
      <c r="F5434" s="21" t="n"/>
      <c r="G5434" s="21" t="n"/>
      <c r="H5434" s="21" t="n"/>
      <c r="I5434" s="21" t="n"/>
      <c r="J5434" s="21" t="n"/>
      <c r="K5434" s="21" t="n"/>
      <c r="L5434" s="21" t="n"/>
      <c r="M5434" s="21" t="n"/>
      <c r="N5434" s="21" t="n"/>
    </row>
    <row r="5435" ht="14.25" customHeight="1" s="474">
      <c r="A5435" s="603" t="n"/>
      <c r="B5435" s="21" t="n"/>
      <c r="C5435" s="21" t="n"/>
      <c r="D5435" s="21" t="n"/>
      <c r="E5435" s="21" t="n"/>
      <c r="F5435" s="21" t="n"/>
      <c r="G5435" s="21" t="n"/>
      <c r="H5435" s="21" t="n"/>
      <c r="I5435" s="21" t="n"/>
      <c r="J5435" s="21" t="n"/>
      <c r="K5435" s="21" t="n"/>
      <c r="L5435" s="21" t="n"/>
      <c r="M5435" s="21" t="n"/>
      <c r="N5435" s="21" t="n"/>
    </row>
    <row r="5436" ht="14.25" customHeight="1" s="474">
      <c r="A5436" s="603" t="n"/>
      <c r="B5436" s="21" t="n"/>
      <c r="C5436" s="21" t="n"/>
      <c r="D5436" s="21" t="n"/>
      <c r="E5436" s="21" t="n"/>
      <c r="F5436" s="21" t="n"/>
      <c r="G5436" s="21" t="n"/>
      <c r="H5436" s="21" t="n"/>
      <c r="I5436" s="21" t="n"/>
      <c r="J5436" s="21" t="n"/>
      <c r="K5436" s="21" t="n"/>
      <c r="L5436" s="21" t="n"/>
      <c r="M5436" s="21" t="n"/>
      <c r="N5436" s="21" t="n"/>
    </row>
    <row r="5437" ht="14.25" customHeight="1" s="474">
      <c r="A5437" s="603" t="n"/>
      <c r="B5437" s="21" t="n"/>
      <c r="C5437" s="21" t="n"/>
      <c r="D5437" s="21" t="n"/>
      <c r="E5437" s="21" t="n"/>
      <c r="F5437" s="21" t="n"/>
      <c r="G5437" s="21" t="n"/>
      <c r="H5437" s="21" t="n"/>
      <c r="I5437" s="21" t="n"/>
      <c r="J5437" s="21" t="n"/>
      <c r="K5437" s="21" t="n"/>
      <c r="L5437" s="21" t="n"/>
      <c r="M5437" s="21" t="n"/>
      <c r="N5437" s="21" t="n"/>
    </row>
    <row r="5438" ht="14.25" customHeight="1" s="474">
      <c r="A5438" s="603" t="n"/>
      <c r="B5438" s="21" t="n"/>
      <c r="C5438" s="21" t="n"/>
      <c r="D5438" s="21" t="n"/>
      <c r="E5438" s="21" t="n"/>
      <c r="F5438" s="21" t="n"/>
      <c r="G5438" s="21" t="n"/>
      <c r="H5438" s="21" t="n"/>
      <c r="I5438" s="21" t="n"/>
      <c r="J5438" s="21" t="n"/>
      <c r="K5438" s="21" t="n"/>
      <c r="L5438" s="21" t="n"/>
      <c r="M5438" s="21" t="n"/>
      <c r="N5438" s="21" t="n"/>
    </row>
    <row r="5439" ht="14.25" customHeight="1" s="474">
      <c r="A5439" s="603" t="n"/>
      <c r="B5439" s="21" t="n"/>
      <c r="C5439" s="21" t="n"/>
      <c r="D5439" s="21" t="n"/>
      <c r="E5439" s="21" t="n"/>
      <c r="F5439" s="21" t="n"/>
      <c r="G5439" s="21" t="n"/>
      <c r="H5439" s="21" t="n"/>
      <c r="I5439" s="21" t="n"/>
      <c r="J5439" s="21" t="n"/>
      <c r="K5439" s="21" t="n"/>
      <c r="L5439" s="21" t="n"/>
      <c r="M5439" s="21" t="n"/>
      <c r="N5439" s="21" t="n"/>
    </row>
    <row r="5440" ht="14.25" customHeight="1" s="474">
      <c r="A5440" s="603" t="n"/>
      <c r="B5440" s="21" t="n"/>
      <c r="C5440" s="21" t="n"/>
      <c r="D5440" s="21" t="n"/>
      <c r="E5440" s="21" t="n"/>
      <c r="F5440" s="21" t="n"/>
      <c r="G5440" s="21" t="n"/>
      <c r="H5440" s="21" t="n"/>
      <c r="I5440" s="21" t="n"/>
      <c r="J5440" s="21" t="n"/>
      <c r="K5440" s="21" t="n"/>
      <c r="L5440" s="21" t="n"/>
      <c r="M5440" s="21" t="n"/>
      <c r="N5440" s="21" t="n"/>
    </row>
    <row r="5441" ht="14.25" customHeight="1" s="474">
      <c r="A5441" s="603" t="n"/>
      <c r="B5441" s="21" t="n"/>
      <c r="C5441" s="21" t="n"/>
      <c r="D5441" s="21" t="n"/>
      <c r="E5441" s="21" t="n"/>
      <c r="F5441" s="21" t="n"/>
      <c r="G5441" s="21" t="n"/>
      <c r="H5441" s="21" t="n"/>
      <c r="I5441" s="21" t="n"/>
      <c r="J5441" s="21" t="n"/>
      <c r="K5441" s="21" t="n"/>
      <c r="L5441" s="21" t="n"/>
      <c r="M5441" s="21" t="n"/>
      <c r="N5441" s="21" t="n"/>
    </row>
    <row r="5442" ht="14.25" customHeight="1" s="474">
      <c r="A5442" s="603" t="n"/>
      <c r="B5442" s="21" t="n"/>
      <c r="C5442" s="21" t="n"/>
      <c r="D5442" s="21" t="n"/>
      <c r="E5442" s="21" t="n"/>
      <c r="F5442" s="21" t="n"/>
      <c r="G5442" s="21" t="n"/>
      <c r="H5442" s="21" t="n"/>
      <c r="I5442" s="21" t="n"/>
      <c r="J5442" s="21" t="n"/>
      <c r="K5442" s="21" t="n"/>
      <c r="L5442" s="21" t="n"/>
      <c r="M5442" s="21" t="n"/>
      <c r="N5442" s="21" t="n"/>
    </row>
    <row r="5443" ht="14.25" customHeight="1" s="474">
      <c r="A5443" s="603" t="n"/>
      <c r="B5443" s="21" t="n"/>
      <c r="C5443" s="21" t="n"/>
      <c r="D5443" s="21" t="n"/>
      <c r="E5443" s="21" t="n"/>
      <c r="F5443" s="21" t="n"/>
      <c r="G5443" s="21" t="n"/>
      <c r="H5443" s="21" t="n"/>
      <c r="I5443" s="21" t="n"/>
      <c r="J5443" s="21" t="n"/>
      <c r="K5443" s="21" t="n"/>
      <c r="L5443" s="21" t="n"/>
      <c r="M5443" s="21" t="n"/>
      <c r="N5443" s="21" t="n"/>
    </row>
    <row r="5444" ht="14.25" customHeight="1" s="474">
      <c r="A5444" s="603" t="n"/>
      <c r="B5444" s="21" t="n"/>
      <c r="C5444" s="21" t="n"/>
      <c r="D5444" s="21" t="n"/>
      <c r="E5444" s="21" t="n"/>
      <c r="F5444" s="21" t="n"/>
      <c r="G5444" s="21" t="n"/>
      <c r="H5444" s="21" t="n"/>
      <c r="I5444" s="21" t="n"/>
      <c r="J5444" s="21" t="n"/>
      <c r="K5444" s="21" t="n"/>
      <c r="L5444" s="21" t="n"/>
      <c r="M5444" s="21" t="n"/>
      <c r="N5444" s="21" t="n"/>
    </row>
    <row r="5445" ht="14.25" customHeight="1" s="474">
      <c r="A5445" s="603" t="n"/>
      <c r="B5445" s="21" t="n"/>
      <c r="C5445" s="21" t="n"/>
      <c r="D5445" s="21" t="n"/>
      <c r="E5445" s="21" t="n"/>
      <c r="F5445" s="21" t="n"/>
      <c r="G5445" s="21" t="n"/>
      <c r="H5445" s="21" t="n"/>
      <c r="I5445" s="21" t="n"/>
      <c r="J5445" s="21" t="n"/>
      <c r="K5445" s="21" t="n"/>
      <c r="L5445" s="21" t="n"/>
      <c r="M5445" s="21" t="n"/>
      <c r="N5445" s="21" t="n"/>
    </row>
    <row r="5446" ht="14.25" customHeight="1" s="474">
      <c r="A5446" s="603" t="n"/>
      <c r="B5446" s="21" t="n"/>
      <c r="C5446" s="21" t="n"/>
      <c r="D5446" s="21" t="n"/>
      <c r="E5446" s="21" t="n"/>
      <c r="F5446" s="21" t="n"/>
      <c r="G5446" s="21" t="n"/>
      <c r="H5446" s="21" t="n"/>
      <c r="I5446" s="21" t="n"/>
      <c r="J5446" s="21" t="n"/>
      <c r="K5446" s="21" t="n"/>
      <c r="L5446" s="21" t="n"/>
      <c r="M5446" s="21" t="n"/>
      <c r="N5446" s="21" t="n"/>
    </row>
    <row r="5447" ht="14.25" customHeight="1" s="474">
      <c r="A5447" s="603" t="n"/>
      <c r="B5447" s="21" t="n"/>
      <c r="C5447" s="21" t="n"/>
      <c r="D5447" s="21" t="n"/>
      <c r="E5447" s="21" t="n"/>
      <c r="F5447" s="21" t="n"/>
      <c r="G5447" s="21" t="n"/>
      <c r="H5447" s="21" t="n"/>
      <c r="I5447" s="21" t="n"/>
      <c r="J5447" s="21" t="n"/>
      <c r="K5447" s="21" t="n"/>
      <c r="L5447" s="21" t="n"/>
      <c r="M5447" s="21" t="n"/>
      <c r="N5447" s="21" t="n"/>
    </row>
    <row r="5448" ht="14.25" customHeight="1" s="474">
      <c r="A5448" s="603" t="n"/>
      <c r="B5448" s="21" t="n"/>
      <c r="C5448" s="21" t="n"/>
      <c r="D5448" s="21" t="n"/>
      <c r="E5448" s="21" t="n"/>
      <c r="F5448" s="21" t="n"/>
      <c r="G5448" s="21" t="n"/>
      <c r="H5448" s="21" t="n"/>
      <c r="I5448" s="21" t="n"/>
      <c r="J5448" s="21" t="n"/>
      <c r="K5448" s="21" t="n"/>
      <c r="L5448" s="21" t="n"/>
      <c r="M5448" s="21" t="n"/>
      <c r="N5448" s="21" t="n"/>
    </row>
    <row r="5449" ht="14.25" customHeight="1" s="474">
      <c r="A5449" s="603" t="n"/>
      <c r="B5449" s="21" t="n"/>
      <c r="C5449" s="21" t="n"/>
      <c r="D5449" s="21" t="n"/>
      <c r="E5449" s="21" t="n"/>
      <c r="F5449" s="21" t="n"/>
      <c r="G5449" s="21" t="n"/>
      <c r="H5449" s="21" t="n"/>
      <c r="I5449" s="21" t="n"/>
      <c r="J5449" s="21" t="n"/>
      <c r="K5449" s="21" t="n"/>
      <c r="L5449" s="21" t="n"/>
      <c r="M5449" s="21" t="n"/>
      <c r="N5449" s="21" t="n"/>
    </row>
    <row r="5450" ht="14.25" customHeight="1" s="474">
      <c r="A5450" s="603" t="n"/>
      <c r="B5450" s="21" t="n"/>
      <c r="C5450" s="21" t="n"/>
      <c r="D5450" s="21" t="n"/>
      <c r="E5450" s="21" t="n"/>
      <c r="F5450" s="21" t="n"/>
      <c r="G5450" s="21" t="n"/>
      <c r="H5450" s="21" t="n"/>
      <c r="I5450" s="21" t="n"/>
      <c r="J5450" s="21" t="n"/>
      <c r="K5450" s="21" t="n"/>
      <c r="L5450" s="21" t="n"/>
      <c r="M5450" s="21" t="n"/>
      <c r="N5450" s="21" t="n"/>
    </row>
    <row r="5451" ht="14.25" customHeight="1" s="474">
      <c r="A5451" s="603" t="n"/>
      <c r="B5451" s="21" t="n"/>
      <c r="C5451" s="21" t="n"/>
      <c r="D5451" s="21" t="n"/>
      <c r="E5451" s="21" t="n"/>
      <c r="F5451" s="21" t="n"/>
      <c r="G5451" s="21" t="n"/>
      <c r="H5451" s="21" t="n"/>
      <c r="I5451" s="21" t="n"/>
      <c r="J5451" s="21" t="n"/>
      <c r="K5451" s="21" t="n"/>
      <c r="L5451" s="21" t="n"/>
      <c r="M5451" s="21" t="n"/>
      <c r="N5451" s="21" t="n"/>
    </row>
    <row r="5452" ht="14.25" customHeight="1" s="474">
      <c r="A5452" s="603" t="n"/>
      <c r="B5452" s="21" t="n"/>
      <c r="C5452" s="21" t="n"/>
      <c r="D5452" s="21" t="n"/>
      <c r="E5452" s="21" t="n"/>
      <c r="F5452" s="21" t="n"/>
      <c r="G5452" s="21" t="n"/>
      <c r="H5452" s="21" t="n"/>
      <c r="I5452" s="21" t="n"/>
      <c r="J5452" s="21" t="n"/>
      <c r="K5452" s="21" t="n"/>
      <c r="L5452" s="21" t="n"/>
      <c r="M5452" s="21" t="n"/>
      <c r="N5452" s="21" t="n"/>
    </row>
    <row r="5453" ht="14.25" customHeight="1" s="474">
      <c r="A5453" s="603" t="n"/>
      <c r="B5453" s="21" t="n"/>
      <c r="C5453" s="21" t="n"/>
      <c r="D5453" s="21" t="n"/>
      <c r="E5453" s="21" t="n"/>
      <c r="F5453" s="21" t="n"/>
      <c r="G5453" s="21" t="n"/>
      <c r="H5453" s="21" t="n"/>
      <c r="I5453" s="21" t="n"/>
      <c r="J5453" s="21" t="n"/>
      <c r="K5453" s="21" t="n"/>
      <c r="L5453" s="21" t="n"/>
      <c r="M5453" s="21" t="n"/>
      <c r="N5453" s="21" t="n"/>
    </row>
    <row r="5454" ht="14.25" customHeight="1" s="474">
      <c r="A5454" s="603" t="n"/>
      <c r="B5454" s="21" t="n"/>
      <c r="C5454" s="21" t="n"/>
      <c r="D5454" s="21" t="n"/>
      <c r="E5454" s="21" t="n"/>
      <c r="F5454" s="21" t="n"/>
      <c r="G5454" s="21" t="n"/>
      <c r="H5454" s="21" t="n"/>
      <c r="I5454" s="21" t="n"/>
      <c r="J5454" s="21" t="n"/>
      <c r="K5454" s="21" t="n"/>
      <c r="L5454" s="21" t="n"/>
      <c r="M5454" s="21" t="n"/>
      <c r="N5454" s="21" t="n"/>
    </row>
    <row r="5455" ht="14.25" customHeight="1" s="474">
      <c r="A5455" s="603" t="n"/>
      <c r="B5455" s="21" t="n"/>
      <c r="C5455" s="21" t="n"/>
      <c r="D5455" s="21" t="n"/>
      <c r="E5455" s="21" t="n"/>
      <c r="F5455" s="21" t="n"/>
      <c r="G5455" s="21" t="n"/>
      <c r="H5455" s="21" t="n"/>
      <c r="I5455" s="21" t="n"/>
      <c r="J5455" s="21" t="n"/>
      <c r="K5455" s="21" t="n"/>
      <c r="L5455" s="21" t="n"/>
      <c r="M5455" s="21" t="n"/>
      <c r="N5455" s="21" t="n"/>
    </row>
    <row r="5456" ht="14.25" customHeight="1" s="474">
      <c r="A5456" s="603" t="n"/>
      <c r="B5456" s="21" t="n"/>
      <c r="C5456" s="21" t="n"/>
      <c r="D5456" s="21" t="n"/>
      <c r="E5456" s="21" t="n"/>
      <c r="F5456" s="21" t="n"/>
      <c r="G5456" s="21" t="n"/>
      <c r="H5456" s="21" t="n"/>
      <c r="I5456" s="21" t="n"/>
      <c r="J5456" s="21" t="n"/>
      <c r="K5456" s="21" t="n"/>
      <c r="L5456" s="21" t="n"/>
      <c r="M5456" s="21" t="n"/>
      <c r="N5456" s="21" t="n"/>
    </row>
    <row r="5457" ht="14.25" customHeight="1" s="474">
      <c r="A5457" s="603" t="n"/>
      <c r="B5457" s="21" t="n"/>
      <c r="C5457" s="21" t="n"/>
      <c r="D5457" s="21" t="n"/>
      <c r="E5457" s="21" t="n"/>
      <c r="F5457" s="21" t="n"/>
      <c r="G5457" s="21" t="n"/>
      <c r="H5457" s="21" t="n"/>
      <c r="I5457" s="21" t="n"/>
      <c r="J5457" s="21" t="n"/>
      <c r="K5457" s="21" t="n"/>
      <c r="L5457" s="21" t="n"/>
      <c r="M5457" s="21" t="n"/>
      <c r="N5457" s="21" t="n"/>
    </row>
    <row r="5458" ht="14.25" customHeight="1" s="474">
      <c r="A5458" s="603" t="n"/>
      <c r="B5458" s="21" t="n"/>
      <c r="C5458" s="21" t="n"/>
      <c r="D5458" s="21" t="n"/>
      <c r="E5458" s="21" t="n"/>
      <c r="F5458" s="21" t="n"/>
      <c r="G5458" s="21" t="n"/>
      <c r="H5458" s="21" t="n"/>
      <c r="I5458" s="21" t="n"/>
      <c r="J5458" s="21" t="n"/>
      <c r="K5458" s="21" t="n"/>
      <c r="L5458" s="21" t="n"/>
      <c r="M5458" s="21" t="n"/>
      <c r="N5458" s="21" t="n"/>
    </row>
    <row r="5459" ht="14.25" customHeight="1" s="474">
      <c r="A5459" s="603" t="n"/>
      <c r="B5459" s="21" t="n"/>
      <c r="C5459" s="21" t="n"/>
      <c r="D5459" s="21" t="n"/>
      <c r="E5459" s="21" t="n"/>
      <c r="F5459" s="21" t="n"/>
      <c r="G5459" s="21" t="n"/>
      <c r="H5459" s="21" t="n"/>
      <c r="I5459" s="21" t="n"/>
      <c r="J5459" s="21" t="n"/>
      <c r="K5459" s="21" t="n"/>
      <c r="L5459" s="21" t="n"/>
      <c r="M5459" s="21" t="n"/>
      <c r="N5459" s="21" t="n"/>
    </row>
    <row r="5460" ht="14.25" customHeight="1" s="474">
      <c r="A5460" s="603" t="n"/>
      <c r="B5460" s="21" t="n"/>
      <c r="C5460" s="21" t="n"/>
      <c r="D5460" s="21" t="n"/>
      <c r="E5460" s="21" t="n"/>
      <c r="F5460" s="21" t="n"/>
      <c r="G5460" s="21" t="n"/>
      <c r="H5460" s="21" t="n"/>
      <c r="I5460" s="21" t="n"/>
      <c r="J5460" s="21" t="n"/>
      <c r="K5460" s="21" t="n"/>
      <c r="L5460" s="21" t="n"/>
      <c r="M5460" s="21" t="n"/>
      <c r="N5460" s="21" t="n"/>
    </row>
    <row r="5461" ht="14.25" customHeight="1" s="474">
      <c r="A5461" s="603" t="n"/>
      <c r="B5461" s="21" t="n"/>
      <c r="C5461" s="21" t="n"/>
      <c r="D5461" s="21" t="n"/>
      <c r="E5461" s="21" t="n"/>
      <c r="F5461" s="21" t="n"/>
      <c r="G5461" s="21" t="n"/>
      <c r="H5461" s="21" t="n"/>
      <c r="I5461" s="21" t="n"/>
      <c r="J5461" s="21" t="n"/>
      <c r="K5461" s="21" t="n"/>
      <c r="L5461" s="21" t="n"/>
      <c r="M5461" s="21" t="n"/>
      <c r="N5461" s="21" t="n"/>
    </row>
    <row r="5462" ht="14.25" customHeight="1" s="474">
      <c r="A5462" s="603" t="n"/>
      <c r="B5462" s="21" t="n"/>
      <c r="C5462" s="21" t="n"/>
      <c r="D5462" s="21" t="n"/>
      <c r="E5462" s="21" t="n"/>
      <c r="F5462" s="21" t="n"/>
      <c r="G5462" s="21" t="n"/>
      <c r="H5462" s="21" t="n"/>
      <c r="I5462" s="21" t="n"/>
      <c r="J5462" s="21" t="n"/>
      <c r="K5462" s="21" t="n"/>
      <c r="L5462" s="21" t="n"/>
      <c r="M5462" s="21" t="n"/>
      <c r="N5462" s="21" t="n"/>
    </row>
    <row r="5463" ht="14.25" customHeight="1" s="474">
      <c r="A5463" s="603" t="n"/>
      <c r="B5463" s="21" t="n"/>
      <c r="C5463" s="21" t="n"/>
      <c r="D5463" s="21" t="n"/>
      <c r="E5463" s="21" t="n"/>
      <c r="F5463" s="21" t="n"/>
      <c r="G5463" s="21" t="n"/>
      <c r="H5463" s="21" t="n"/>
      <c r="I5463" s="21" t="n"/>
      <c r="J5463" s="21" t="n"/>
      <c r="K5463" s="21" t="n"/>
      <c r="L5463" s="21" t="n"/>
      <c r="M5463" s="21" t="n"/>
      <c r="N5463" s="21" t="n"/>
    </row>
    <row r="5464" ht="14.25" customHeight="1" s="474">
      <c r="A5464" s="603" t="n"/>
      <c r="B5464" s="21" t="n"/>
      <c r="C5464" s="21" t="n"/>
      <c r="D5464" s="21" t="n"/>
      <c r="E5464" s="21" t="n"/>
      <c r="F5464" s="21" t="n"/>
      <c r="G5464" s="21" t="n"/>
      <c r="H5464" s="21" t="n"/>
      <c r="I5464" s="21" t="n"/>
      <c r="J5464" s="21" t="n"/>
      <c r="K5464" s="21" t="n"/>
      <c r="L5464" s="21" t="n"/>
      <c r="M5464" s="21" t="n"/>
      <c r="N5464" s="21" t="n"/>
    </row>
    <row r="5465" ht="14.25" customHeight="1" s="474">
      <c r="A5465" s="603" t="n"/>
      <c r="B5465" s="21" t="n"/>
      <c r="C5465" s="21" t="n"/>
      <c r="D5465" s="21" t="n"/>
      <c r="E5465" s="21" t="n"/>
      <c r="F5465" s="21" t="n"/>
      <c r="G5465" s="21" t="n"/>
      <c r="H5465" s="21" t="n"/>
      <c r="I5465" s="21" t="n"/>
      <c r="J5465" s="21" t="n"/>
      <c r="K5465" s="21" t="n"/>
      <c r="L5465" s="21" t="n"/>
      <c r="M5465" s="21" t="n"/>
      <c r="N5465" s="21" t="n"/>
    </row>
    <row r="5466" ht="14.25" customHeight="1" s="474">
      <c r="A5466" s="603" t="n"/>
      <c r="B5466" s="21" t="n"/>
      <c r="C5466" s="21" t="n"/>
      <c r="D5466" s="21" t="n"/>
      <c r="E5466" s="21" t="n"/>
      <c r="F5466" s="21" t="n"/>
      <c r="G5466" s="21" t="n"/>
      <c r="H5466" s="21" t="n"/>
      <c r="I5466" s="21" t="n"/>
      <c r="J5466" s="21" t="n"/>
      <c r="K5466" s="21" t="n"/>
      <c r="L5466" s="21" t="n"/>
      <c r="M5466" s="21" t="n"/>
      <c r="N5466" s="21" t="n"/>
    </row>
    <row r="5467" ht="14.25" customHeight="1" s="474">
      <c r="A5467" s="603" t="n"/>
      <c r="B5467" s="21" t="n"/>
      <c r="C5467" s="21" t="n"/>
      <c r="D5467" s="21" t="n"/>
      <c r="E5467" s="21" t="n"/>
      <c r="F5467" s="21" t="n"/>
      <c r="G5467" s="21" t="n"/>
      <c r="H5467" s="21" t="n"/>
      <c r="I5467" s="21" t="n"/>
      <c r="J5467" s="21" t="n"/>
      <c r="K5467" s="21" t="n"/>
      <c r="L5467" s="21" t="n"/>
      <c r="M5467" s="21" t="n"/>
      <c r="N5467" s="21" t="n"/>
    </row>
    <row r="5468" ht="14.25" customHeight="1" s="474">
      <c r="A5468" s="603" t="n"/>
      <c r="B5468" s="21" t="n"/>
      <c r="C5468" s="21" t="n"/>
      <c r="D5468" s="21" t="n"/>
      <c r="E5468" s="21" t="n"/>
      <c r="F5468" s="21" t="n"/>
      <c r="G5468" s="21" t="n"/>
      <c r="H5468" s="21" t="n"/>
      <c r="I5468" s="21" t="n"/>
      <c r="J5468" s="21" t="n"/>
      <c r="K5468" s="21" t="n"/>
      <c r="L5468" s="21" t="n"/>
      <c r="M5468" s="21" t="n"/>
      <c r="N5468" s="21" t="n"/>
    </row>
    <row r="5469" ht="14.25" customHeight="1" s="474">
      <c r="A5469" s="603" t="n"/>
      <c r="B5469" s="21" t="n"/>
      <c r="C5469" s="21" t="n"/>
      <c r="D5469" s="21" t="n"/>
      <c r="E5469" s="21" t="n"/>
      <c r="F5469" s="21" t="n"/>
      <c r="G5469" s="21" t="n"/>
      <c r="H5469" s="21" t="n"/>
      <c r="I5469" s="21" t="n"/>
      <c r="J5469" s="21" t="n"/>
      <c r="K5469" s="21" t="n"/>
      <c r="L5469" s="21" t="n"/>
      <c r="M5469" s="21" t="n"/>
      <c r="N5469" s="21" t="n"/>
    </row>
    <row r="5470" ht="14.25" customHeight="1" s="474">
      <c r="A5470" s="603" t="n"/>
      <c r="B5470" s="21" t="n"/>
      <c r="C5470" s="21" t="n"/>
      <c r="D5470" s="21" t="n"/>
      <c r="E5470" s="21" t="n"/>
      <c r="F5470" s="21" t="n"/>
      <c r="G5470" s="21" t="n"/>
      <c r="H5470" s="21" t="n"/>
      <c r="I5470" s="21" t="n"/>
      <c r="J5470" s="21" t="n"/>
      <c r="K5470" s="21" t="n"/>
      <c r="L5470" s="21" t="n"/>
      <c r="M5470" s="21" t="n"/>
      <c r="N5470" s="21" t="n"/>
    </row>
    <row r="5471" ht="14.25" customHeight="1" s="474">
      <c r="A5471" s="603" t="n"/>
      <c r="B5471" s="21" t="n"/>
      <c r="C5471" s="21" t="n"/>
      <c r="D5471" s="21" t="n"/>
      <c r="E5471" s="21" t="n"/>
      <c r="F5471" s="21" t="n"/>
      <c r="G5471" s="21" t="n"/>
      <c r="H5471" s="21" t="n"/>
      <c r="I5471" s="21" t="n"/>
      <c r="J5471" s="21" t="n"/>
      <c r="K5471" s="21" t="n"/>
      <c r="L5471" s="21" t="n"/>
      <c r="M5471" s="21" t="n"/>
      <c r="N5471" s="21" t="n"/>
    </row>
    <row r="5472" ht="14.25" customHeight="1" s="474">
      <c r="A5472" s="603" t="n"/>
      <c r="B5472" s="21" t="n"/>
      <c r="C5472" s="21" t="n"/>
      <c r="D5472" s="21" t="n"/>
      <c r="E5472" s="21" t="n"/>
      <c r="F5472" s="21" t="n"/>
      <c r="G5472" s="21" t="n"/>
      <c r="H5472" s="21" t="n"/>
      <c r="I5472" s="21" t="n"/>
      <c r="J5472" s="21" t="n"/>
      <c r="K5472" s="21" t="n"/>
      <c r="L5472" s="21" t="n"/>
      <c r="M5472" s="21" t="n"/>
      <c r="N5472" s="21" t="n"/>
    </row>
    <row r="5473" ht="14.25" customHeight="1" s="474">
      <c r="A5473" s="603" t="n"/>
      <c r="B5473" s="21" t="n"/>
      <c r="C5473" s="21" t="n"/>
      <c r="D5473" s="21" t="n"/>
      <c r="E5473" s="21" t="n"/>
      <c r="F5473" s="21" t="n"/>
      <c r="G5473" s="21" t="n"/>
      <c r="H5473" s="21" t="n"/>
      <c r="I5473" s="21" t="n"/>
      <c r="J5473" s="21" t="n"/>
      <c r="K5473" s="21" t="n"/>
      <c r="L5473" s="21" t="n"/>
      <c r="M5473" s="21" t="n"/>
      <c r="N5473" s="21" t="n"/>
    </row>
    <row r="5474" ht="14.25" customHeight="1" s="474">
      <c r="A5474" s="603" t="n"/>
      <c r="B5474" s="21" t="n"/>
      <c r="C5474" s="21" t="n"/>
      <c r="D5474" s="21" t="n"/>
      <c r="E5474" s="21" t="n"/>
      <c r="F5474" s="21" t="n"/>
      <c r="G5474" s="21" t="n"/>
      <c r="H5474" s="21" t="n"/>
      <c r="I5474" s="21" t="n"/>
      <c r="J5474" s="21" t="n"/>
      <c r="K5474" s="21" t="n"/>
      <c r="L5474" s="21" t="n"/>
      <c r="M5474" s="21" t="n"/>
      <c r="N5474" s="21" t="n"/>
    </row>
    <row r="5475" ht="14.25" customHeight="1" s="474">
      <c r="A5475" s="603" t="n"/>
      <c r="B5475" s="21" t="n"/>
      <c r="C5475" s="21" t="n"/>
      <c r="D5475" s="21" t="n"/>
      <c r="E5475" s="21" t="n"/>
      <c r="F5475" s="21" t="n"/>
      <c r="G5475" s="21" t="n"/>
      <c r="H5475" s="21" t="n"/>
      <c r="I5475" s="21" t="n"/>
      <c r="J5475" s="21" t="n"/>
      <c r="K5475" s="21" t="n"/>
      <c r="L5475" s="21" t="n"/>
      <c r="M5475" s="21" t="n"/>
      <c r="N5475" s="21" t="n"/>
    </row>
    <row r="5476" ht="14.25" customHeight="1" s="474">
      <c r="A5476" s="603" t="n"/>
      <c r="B5476" s="21" t="n"/>
      <c r="C5476" s="21" t="n"/>
      <c r="D5476" s="21" t="n"/>
      <c r="E5476" s="21" t="n"/>
      <c r="F5476" s="21" t="n"/>
      <c r="G5476" s="21" t="n"/>
      <c r="H5476" s="21" t="n"/>
      <c r="I5476" s="21" t="n"/>
      <c r="J5476" s="21" t="n"/>
      <c r="K5476" s="21" t="n"/>
      <c r="L5476" s="21" t="n"/>
      <c r="M5476" s="21" t="n"/>
      <c r="N5476" s="21" t="n"/>
    </row>
    <row r="5477" ht="14.25" customHeight="1" s="474">
      <c r="A5477" s="603" t="n"/>
      <c r="B5477" s="21" t="n"/>
      <c r="C5477" s="21" t="n"/>
      <c r="D5477" s="21" t="n"/>
      <c r="E5477" s="21" t="n"/>
      <c r="F5477" s="21" t="n"/>
      <c r="G5477" s="21" t="n"/>
      <c r="H5477" s="21" t="n"/>
      <c r="I5477" s="21" t="n"/>
      <c r="J5477" s="21" t="n"/>
      <c r="K5477" s="21" t="n"/>
      <c r="L5477" s="21" t="n"/>
      <c r="M5477" s="21" t="n"/>
      <c r="N5477" s="21" t="n"/>
    </row>
    <row r="5478" ht="14.25" customHeight="1" s="474">
      <c r="A5478" s="603" t="n"/>
      <c r="B5478" s="21" t="n"/>
      <c r="C5478" s="21" t="n"/>
      <c r="D5478" s="21" t="n"/>
      <c r="E5478" s="21" t="n"/>
      <c r="F5478" s="21" t="n"/>
      <c r="G5478" s="21" t="n"/>
      <c r="H5478" s="21" t="n"/>
      <c r="I5478" s="21" t="n"/>
      <c r="J5478" s="21" t="n"/>
      <c r="K5478" s="21" t="n"/>
      <c r="L5478" s="21" t="n"/>
      <c r="M5478" s="21" t="n"/>
      <c r="N5478" s="21" t="n"/>
    </row>
    <row r="5479" ht="14.25" customHeight="1" s="474">
      <c r="A5479" s="603" t="n"/>
      <c r="B5479" s="21" t="n"/>
      <c r="C5479" s="21" t="n"/>
      <c r="D5479" s="21" t="n"/>
      <c r="E5479" s="21" t="n"/>
      <c r="F5479" s="21" t="n"/>
      <c r="G5479" s="21" t="n"/>
      <c r="H5479" s="21" t="n"/>
      <c r="I5479" s="21" t="n"/>
      <c r="J5479" s="21" t="n"/>
      <c r="K5479" s="21" t="n"/>
      <c r="L5479" s="21" t="n"/>
      <c r="M5479" s="21" t="n"/>
      <c r="N5479" s="21" t="n"/>
    </row>
    <row r="5480" ht="14.25" customHeight="1" s="474">
      <c r="A5480" s="603" t="n"/>
      <c r="B5480" s="21" t="n"/>
      <c r="C5480" s="21" t="n"/>
      <c r="D5480" s="21" t="n"/>
      <c r="E5480" s="21" t="n"/>
      <c r="F5480" s="21" t="n"/>
      <c r="G5480" s="21" t="n"/>
      <c r="H5480" s="21" t="n"/>
      <c r="I5480" s="21" t="n"/>
      <c r="J5480" s="21" t="n"/>
      <c r="K5480" s="21" t="n"/>
      <c r="L5480" s="21" t="n"/>
      <c r="M5480" s="21" t="n"/>
      <c r="N5480" s="21" t="n"/>
    </row>
    <row r="5481" ht="14.25" customHeight="1" s="474">
      <c r="A5481" s="603" t="n"/>
      <c r="B5481" s="21" t="n"/>
      <c r="C5481" s="21" t="n"/>
      <c r="D5481" s="21" t="n"/>
      <c r="E5481" s="21" t="n"/>
      <c r="F5481" s="21" t="n"/>
      <c r="G5481" s="21" t="n"/>
      <c r="H5481" s="21" t="n"/>
      <c r="I5481" s="21" t="n"/>
      <c r="J5481" s="21" t="n"/>
      <c r="K5481" s="21" t="n"/>
      <c r="L5481" s="21" t="n"/>
      <c r="M5481" s="21" t="n"/>
      <c r="N5481" s="21" t="n"/>
    </row>
    <row r="5482" ht="14.25" customHeight="1" s="474">
      <c r="A5482" s="603" t="n"/>
      <c r="B5482" s="21" t="n"/>
      <c r="C5482" s="21" t="n"/>
      <c r="D5482" s="21" t="n"/>
      <c r="E5482" s="21" t="n"/>
      <c r="F5482" s="21" t="n"/>
      <c r="G5482" s="21" t="n"/>
      <c r="H5482" s="21" t="n"/>
      <c r="I5482" s="21" t="n"/>
      <c r="J5482" s="21" t="n"/>
      <c r="K5482" s="21" t="n"/>
      <c r="L5482" s="21" t="n"/>
      <c r="M5482" s="21" t="n"/>
      <c r="N5482" s="21" t="n"/>
    </row>
    <row r="5483" ht="14.25" customHeight="1" s="474">
      <c r="A5483" s="603" t="n"/>
      <c r="B5483" s="21" t="n"/>
      <c r="C5483" s="21" t="n"/>
      <c r="D5483" s="21" t="n"/>
      <c r="E5483" s="21" t="n"/>
      <c r="F5483" s="21" t="n"/>
      <c r="G5483" s="21" t="n"/>
      <c r="H5483" s="21" t="n"/>
      <c r="I5483" s="21" t="n"/>
      <c r="J5483" s="21" t="n"/>
      <c r="K5483" s="21" t="n"/>
      <c r="L5483" s="21" t="n"/>
      <c r="M5483" s="21" t="n"/>
      <c r="N5483" s="21" t="n"/>
    </row>
    <row r="5484" ht="14.25" customHeight="1" s="474">
      <c r="A5484" s="603" t="n"/>
      <c r="B5484" s="21" t="n"/>
      <c r="C5484" s="21" t="n"/>
      <c r="D5484" s="21" t="n"/>
      <c r="E5484" s="21" t="n"/>
      <c r="F5484" s="21" t="n"/>
      <c r="G5484" s="21" t="n"/>
      <c r="H5484" s="21" t="n"/>
      <c r="I5484" s="21" t="n"/>
      <c r="J5484" s="21" t="n"/>
      <c r="K5484" s="21" t="n"/>
      <c r="L5484" s="21" t="n"/>
      <c r="M5484" s="21" t="n"/>
      <c r="N5484" s="21" t="n"/>
    </row>
    <row r="5485" ht="14.25" customHeight="1" s="474">
      <c r="A5485" s="603" t="n"/>
      <c r="B5485" s="21" t="n"/>
      <c r="C5485" s="21" t="n"/>
      <c r="D5485" s="21" t="n"/>
      <c r="E5485" s="21" t="n"/>
      <c r="F5485" s="21" t="n"/>
      <c r="G5485" s="21" t="n"/>
      <c r="H5485" s="21" t="n"/>
      <c r="I5485" s="21" t="n"/>
      <c r="J5485" s="21" t="n"/>
      <c r="K5485" s="21" t="n"/>
      <c r="L5485" s="21" t="n"/>
      <c r="M5485" s="21" t="n"/>
      <c r="N5485" s="21" t="n"/>
    </row>
    <row r="5486" ht="14.25" customHeight="1" s="474">
      <c r="A5486" s="603" t="n"/>
      <c r="B5486" s="21" t="n"/>
      <c r="C5486" s="21" t="n"/>
      <c r="D5486" s="21" t="n"/>
      <c r="E5486" s="21" t="n"/>
      <c r="F5486" s="21" t="n"/>
      <c r="G5486" s="21" t="n"/>
      <c r="H5486" s="21" t="n"/>
      <c r="I5486" s="21" t="n"/>
      <c r="J5486" s="21" t="n"/>
      <c r="K5486" s="21" t="n"/>
      <c r="L5486" s="21" t="n"/>
      <c r="M5486" s="21" t="n"/>
      <c r="N5486" s="21" t="n"/>
    </row>
    <row r="5487" ht="14.25" customHeight="1" s="474">
      <c r="A5487" s="603" t="n"/>
      <c r="B5487" s="21" t="n"/>
      <c r="C5487" s="21" t="n"/>
      <c r="D5487" s="21" t="n"/>
      <c r="E5487" s="21" t="n"/>
      <c r="F5487" s="21" t="n"/>
      <c r="G5487" s="21" t="n"/>
      <c r="H5487" s="21" t="n"/>
      <c r="I5487" s="21" t="n"/>
      <c r="J5487" s="21" t="n"/>
      <c r="K5487" s="21" t="n"/>
      <c r="L5487" s="21" t="n"/>
      <c r="M5487" s="21" t="n"/>
      <c r="N5487" s="21" t="n"/>
    </row>
    <row r="5488" ht="14.25" customHeight="1" s="474">
      <c r="A5488" s="603" t="n"/>
      <c r="B5488" s="21" t="n"/>
      <c r="C5488" s="21" t="n"/>
      <c r="D5488" s="21" t="n"/>
      <c r="E5488" s="21" t="n"/>
      <c r="F5488" s="21" t="n"/>
      <c r="G5488" s="21" t="n"/>
      <c r="H5488" s="21" t="n"/>
      <c r="I5488" s="21" t="n"/>
      <c r="J5488" s="21" t="n"/>
      <c r="K5488" s="21" t="n"/>
      <c r="L5488" s="21" t="n"/>
      <c r="M5488" s="21" t="n"/>
      <c r="N5488" s="21" t="n"/>
    </row>
    <row r="5489" ht="14.25" customHeight="1" s="474">
      <c r="A5489" s="603" t="n"/>
      <c r="B5489" s="21" t="n"/>
      <c r="C5489" s="21" t="n"/>
      <c r="D5489" s="21" t="n"/>
      <c r="E5489" s="21" t="n"/>
      <c r="F5489" s="21" t="n"/>
      <c r="G5489" s="21" t="n"/>
      <c r="H5489" s="21" t="n"/>
      <c r="I5489" s="21" t="n"/>
      <c r="J5489" s="21" t="n"/>
      <c r="K5489" s="21" t="n"/>
      <c r="L5489" s="21" t="n"/>
      <c r="M5489" s="21" t="n"/>
      <c r="N5489" s="21" t="n"/>
    </row>
    <row r="5490" ht="14.25" customHeight="1" s="474">
      <c r="A5490" s="603" t="n"/>
      <c r="B5490" s="21" t="n"/>
      <c r="C5490" s="21" t="n"/>
      <c r="D5490" s="21" t="n"/>
      <c r="E5490" s="21" t="n"/>
      <c r="F5490" s="21" t="n"/>
      <c r="G5490" s="21" t="n"/>
      <c r="H5490" s="21" t="n"/>
      <c r="I5490" s="21" t="n"/>
      <c r="J5490" s="21" t="n"/>
      <c r="K5490" s="21" t="n"/>
      <c r="L5490" s="21" t="n"/>
      <c r="M5490" s="21" t="n"/>
      <c r="N5490" s="21" t="n"/>
    </row>
    <row r="5491" ht="14.25" customHeight="1" s="474">
      <c r="A5491" s="603" t="n"/>
      <c r="B5491" s="21" t="n"/>
      <c r="C5491" s="21" t="n"/>
      <c r="D5491" s="21" t="n"/>
      <c r="E5491" s="21" t="n"/>
      <c r="F5491" s="21" t="n"/>
      <c r="G5491" s="21" t="n"/>
      <c r="H5491" s="21" t="n"/>
      <c r="I5491" s="21" t="n"/>
      <c r="J5491" s="21" t="n"/>
      <c r="K5491" s="21" t="n"/>
      <c r="L5491" s="21" t="n"/>
      <c r="M5491" s="21" t="n"/>
      <c r="N5491" s="21" t="n"/>
    </row>
    <row r="5492" ht="14.25" customHeight="1" s="474">
      <c r="A5492" s="603" t="n"/>
      <c r="B5492" s="21" t="n"/>
      <c r="C5492" s="21" t="n"/>
      <c r="D5492" s="21" t="n"/>
      <c r="E5492" s="21" t="n"/>
      <c r="F5492" s="21" t="n"/>
      <c r="G5492" s="21" t="n"/>
      <c r="H5492" s="21" t="n"/>
      <c r="I5492" s="21" t="n"/>
      <c r="J5492" s="21" t="n"/>
      <c r="K5492" s="21" t="n"/>
      <c r="L5492" s="21" t="n"/>
      <c r="M5492" s="21" t="n"/>
      <c r="N5492" s="21" t="n"/>
    </row>
    <row r="5493" ht="14.25" customHeight="1" s="474">
      <c r="A5493" s="603" t="n"/>
      <c r="B5493" s="21" t="n"/>
      <c r="C5493" s="21" t="n"/>
      <c r="D5493" s="21" t="n"/>
      <c r="E5493" s="21" t="n"/>
      <c r="F5493" s="21" t="n"/>
      <c r="G5493" s="21" t="n"/>
      <c r="H5493" s="21" t="n"/>
      <c r="I5493" s="21" t="n"/>
      <c r="J5493" s="21" t="n"/>
      <c r="K5493" s="21" t="n"/>
      <c r="L5493" s="21" t="n"/>
      <c r="M5493" s="21" t="n"/>
      <c r="N5493" s="21" t="n"/>
    </row>
    <row r="5494" ht="14.25" customHeight="1" s="474">
      <c r="A5494" s="603" t="n"/>
      <c r="B5494" s="21" t="n"/>
      <c r="C5494" s="21" t="n"/>
      <c r="D5494" s="21" t="n"/>
      <c r="E5494" s="21" t="n"/>
      <c r="F5494" s="21" t="n"/>
      <c r="G5494" s="21" t="n"/>
      <c r="H5494" s="21" t="n"/>
      <c r="I5494" s="21" t="n"/>
      <c r="J5494" s="21" t="n"/>
      <c r="K5494" s="21" t="n"/>
      <c r="L5494" s="21" t="n"/>
      <c r="M5494" s="21" t="n"/>
      <c r="N5494" s="21" t="n"/>
    </row>
    <row r="5495" ht="14.25" customHeight="1" s="474">
      <c r="A5495" s="603" t="n"/>
      <c r="B5495" s="21" t="n"/>
      <c r="C5495" s="21" t="n"/>
      <c r="D5495" s="21" t="n"/>
      <c r="E5495" s="21" t="n"/>
      <c r="F5495" s="21" t="n"/>
      <c r="G5495" s="21" t="n"/>
      <c r="H5495" s="21" t="n"/>
      <c r="I5495" s="21" t="n"/>
      <c r="J5495" s="21" t="n"/>
      <c r="K5495" s="21" t="n"/>
      <c r="L5495" s="21" t="n"/>
      <c r="M5495" s="21" t="n"/>
      <c r="N5495" s="21" t="n"/>
    </row>
    <row r="5496" ht="14.25" customHeight="1" s="474">
      <c r="A5496" s="603" t="n"/>
      <c r="B5496" s="21" t="n"/>
      <c r="C5496" s="21" t="n"/>
      <c r="D5496" s="21" t="n"/>
      <c r="E5496" s="21" t="n"/>
      <c r="F5496" s="21" t="n"/>
      <c r="G5496" s="21" t="n"/>
      <c r="H5496" s="21" t="n"/>
      <c r="I5496" s="21" t="n"/>
      <c r="J5496" s="21" t="n"/>
      <c r="K5496" s="21" t="n"/>
      <c r="L5496" s="21" t="n"/>
      <c r="M5496" s="21" t="n"/>
      <c r="N5496" s="21" t="n"/>
    </row>
    <row r="5497" ht="14.25" customHeight="1" s="474">
      <c r="A5497" s="603" t="n"/>
      <c r="B5497" s="21" t="n"/>
      <c r="C5497" s="21" t="n"/>
      <c r="D5497" s="21" t="n"/>
      <c r="E5497" s="21" t="n"/>
      <c r="F5497" s="21" t="n"/>
      <c r="G5497" s="21" t="n"/>
      <c r="H5497" s="21" t="n"/>
      <c r="I5497" s="21" t="n"/>
      <c r="J5497" s="21" t="n"/>
      <c r="K5497" s="21" t="n"/>
      <c r="L5497" s="21" t="n"/>
      <c r="M5497" s="21" t="n"/>
      <c r="N5497" s="21" t="n"/>
    </row>
    <row r="5498" ht="14.25" customHeight="1" s="474">
      <c r="A5498" s="603" t="n"/>
      <c r="B5498" s="21" t="n"/>
      <c r="C5498" s="21" t="n"/>
      <c r="D5498" s="21" t="n"/>
      <c r="E5498" s="21" t="n"/>
      <c r="F5498" s="21" t="n"/>
      <c r="G5498" s="21" t="n"/>
      <c r="H5498" s="21" t="n"/>
      <c r="I5498" s="21" t="n"/>
      <c r="J5498" s="21" t="n"/>
      <c r="K5498" s="21" t="n"/>
      <c r="L5498" s="21" t="n"/>
      <c r="M5498" s="21" t="n"/>
      <c r="N5498" s="21" t="n"/>
    </row>
    <row r="5499" ht="14.25" customHeight="1" s="474">
      <c r="A5499" s="603" t="n"/>
      <c r="B5499" s="21" t="n"/>
      <c r="C5499" s="21" t="n"/>
      <c r="D5499" s="21" t="n"/>
      <c r="E5499" s="21" t="n"/>
      <c r="F5499" s="21" t="n"/>
      <c r="G5499" s="21" t="n"/>
      <c r="H5499" s="21" t="n"/>
      <c r="I5499" s="21" t="n"/>
      <c r="J5499" s="21" t="n"/>
      <c r="K5499" s="21" t="n"/>
      <c r="L5499" s="21" t="n"/>
      <c r="M5499" s="21" t="n"/>
      <c r="N5499" s="21" t="n"/>
    </row>
    <row r="5500" ht="14.25" customHeight="1" s="474">
      <c r="A5500" s="603" t="n"/>
      <c r="B5500" s="21" t="n"/>
      <c r="C5500" s="21" t="n"/>
      <c r="D5500" s="21" t="n"/>
      <c r="E5500" s="21" t="n"/>
      <c r="F5500" s="21" t="n"/>
      <c r="G5500" s="21" t="n"/>
      <c r="H5500" s="21" t="n"/>
      <c r="I5500" s="21" t="n"/>
      <c r="J5500" s="21" t="n"/>
      <c r="K5500" s="21" t="n"/>
      <c r="L5500" s="21" t="n"/>
      <c r="M5500" s="21" t="n"/>
      <c r="N5500" s="21" t="n"/>
    </row>
    <row r="5501" ht="14.25" customHeight="1" s="474">
      <c r="A5501" s="603" t="n"/>
      <c r="B5501" s="21" t="n"/>
      <c r="C5501" s="21" t="n"/>
      <c r="D5501" s="21" t="n"/>
      <c r="E5501" s="21" t="n"/>
      <c r="F5501" s="21" t="n"/>
      <c r="G5501" s="21" t="n"/>
      <c r="H5501" s="21" t="n"/>
      <c r="I5501" s="21" t="n"/>
      <c r="J5501" s="21" t="n"/>
      <c r="K5501" s="21" t="n"/>
      <c r="L5501" s="21" t="n"/>
      <c r="M5501" s="21" t="n"/>
      <c r="N5501" s="21" t="n"/>
    </row>
    <row r="5502" ht="14.25" customHeight="1" s="474">
      <c r="A5502" s="603" t="n"/>
      <c r="B5502" s="21" t="n"/>
      <c r="C5502" s="21" t="n"/>
      <c r="D5502" s="21" t="n"/>
      <c r="E5502" s="21" t="n"/>
      <c r="F5502" s="21" t="n"/>
      <c r="G5502" s="21" t="n"/>
      <c r="H5502" s="21" t="n"/>
      <c r="I5502" s="21" t="n"/>
      <c r="J5502" s="21" t="n"/>
      <c r="K5502" s="21" t="n"/>
      <c r="L5502" s="21" t="n"/>
      <c r="M5502" s="21" t="n"/>
      <c r="N5502" s="21" t="n"/>
    </row>
    <row r="5503" ht="14.25" customHeight="1" s="474">
      <c r="A5503" s="603" t="n"/>
      <c r="B5503" s="21" t="n"/>
      <c r="C5503" s="21" t="n"/>
      <c r="D5503" s="21" t="n"/>
      <c r="E5503" s="21" t="n"/>
      <c r="F5503" s="21" t="n"/>
      <c r="G5503" s="21" t="n"/>
      <c r="H5503" s="21" t="n"/>
      <c r="I5503" s="21" t="n"/>
      <c r="J5503" s="21" t="n"/>
      <c r="K5503" s="21" t="n"/>
      <c r="L5503" s="21" t="n"/>
      <c r="M5503" s="21" t="n"/>
      <c r="N5503" s="21" t="n"/>
    </row>
    <row r="5504" ht="14.25" customHeight="1" s="474">
      <c r="A5504" s="603" t="n"/>
      <c r="B5504" s="21" t="n"/>
      <c r="C5504" s="21" t="n"/>
      <c r="D5504" s="21" t="n"/>
      <c r="E5504" s="21" t="n"/>
      <c r="F5504" s="21" t="n"/>
      <c r="G5504" s="21" t="n"/>
      <c r="H5504" s="21" t="n"/>
      <c r="I5504" s="21" t="n"/>
      <c r="J5504" s="21" t="n"/>
      <c r="K5504" s="21" t="n"/>
      <c r="L5504" s="21" t="n"/>
      <c r="M5504" s="21" t="n"/>
      <c r="N5504" s="21" t="n"/>
    </row>
    <row r="5505" ht="14.25" customHeight="1" s="474">
      <c r="A5505" s="603" t="n"/>
      <c r="B5505" s="21" t="n"/>
      <c r="C5505" s="21" t="n"/>
      <c r="D5505" s="21" t="n"/>
      <c r="E5505" s="21" t="n"/>
      <c r="F5505" s="21" t="n"/>
      <c r="G5505" s="21" t="n"/>
      <c r="H5505" s="21" t="n"/>
      <c r="I5505" s="21" t="n"/>
      <c r="J5505" s="21" t="n"/>
      <c r="K5505" s="21" t="n"/>
      <c r="L5505" s="21" t="n"/>
      <c r="M5505" s="21" t="n"/>
      <c r="N5505" s="21" t="n"/>
    </row>
    <row r="5506" ht="14.25" customHeight="1" s="474">
      <c r="A5506" s="603" t="n"/>
      <c r="B5506" s="21" t="n"/>
      <c r="C5506" s="21" t="n"/>
      <c r="D5506" s="21" t="n"/>
      <c r="E5506" s="21" t="n"/>
      <c r="F5506" s="21" t="n"/>
      <c r="G5506" s="21" t="n"/>
      <c r="H5506" s="21" t="n"/>
      <c r="I5506" s="21" t="n"/>
      <c r="J5506" s="21" t="n"/>
      <c r="K5506" s="21" t="n"/>
      <c r="L5506" s="21" t="n"/>
      <c r="M5506" s="21" t="n"/>
      <c r="N5506" s="21" t="n"/>
    </row>
    <row r="5507" ht="14.25" customHeight="1" s="474">
      <c r="A5507" s="603" t="n"/>
      <c r="B5507" s="21" t="n"/>
      <c r="C5507" s="21" t="n"/>
      <c r="D5507" s="21" t="n"/>
      <c r="E5507" s="21" t="n"/>
      <c r="F5507" s="21" t="n"/>
      <c r="G5507" s="21" t="n"/>
      <c r="H5507" s="21" t="n"/>
      <c r="I5507" s="21" t="n"/>
      <c r="J5507" s="21" t="n"/>
      <c r="K5507" s="21" t="n"/>
      <c r="L5507" s="21" t="n"/>
      <c r="M5507" s="21" t="n"/>
      <c r="N5507" s="21" t="n"/>
    </row>
    <row r="5508" ht="14.25" customHeight="1" s="474">
      <c r="A5508" s="603" t="n"/>
      <c r="B5508" s="21" t="n"/>
      <c r="C5508" s="21" t="n"/>
      <c r="D5508" s="21" t="n"/>
      <c r="E5508" s="21" t="n"/>
      <c r="F5508" s="21" t="n"/>
      <c r="G5508" s="21" t="n"/>
      <c r="H5508" s="21" t="n"/>
      <c r="I5508" s="21" t="n"/>
      <c r="J5508" s="21" t="n"/>
      <c r="K5508" s="21" t="n"/>
      <c r="L5508" s="21" t="n"/>
      <c r="M5508" s="21" t="n"/>
      <c r="N5508" s="21" t="n"/>
    </row>
    <row r="5509" ht="14.25" customHeight="1" s="474">
      <c r="A5509" s="603" t="n"/>
      <c r="B5509" s="21" t="n"/>
      <c r="C5509" s="21" t="n"/>
      <c r="D5509" s="21" t="n"/>
      <c r="E5509" s="21" t="n"/>
      <c r="F5509" s="21" t="n"/>
      <c r="G5509" s="21" t="n"/>
      <c r="H5509" s="21" t="n"/>
      <c r="I5509" s="21" t="n"/>
      <c r="J5509" s="21" t="n"/>
      <c r="K5509" s="21" t="n"/>
      <c r="L5509" s="21" t="n"/>
      <c r="M5509" s="21" t="n"/>
      <c r="N5509" s="21" t="n"/>
    </row>
    <row r="5510" ht="14.25" customHeight="1" s="474">
      <c r="A5510" s="603" t="n"/>
      <c r="B5510" s="21" t="n"/>
      <c r="C5510" s="21" t="n"/>
      <c r="D5510" s="21" t="n"/>
      <c r="E5510" s="21" t="n"/>
      <c r="F5510" s="21" t="n"/>
      <c r="G5510" s="21" t="n"/>
      <c r="H5510" s="21" t="n"/>
      <c r="I5510" s="21" t="n"/>
      <c r="J5510" s="21" t="n"/>
      <c r="K5510" s="21" t="n"/>
      <c r="L5510" s="21" t="n"/>
      <c r="M5510" s="21" t="n"/>
      <c r="N5510" s="21" t="n"/>
    </row>
    <row r="5511" ht="14.25" customHeight="1" s="474">
      <c r="A5511" s="603" t="n"/>
      <c r="B5511" s="21" t="n"/>
      <c r="C5511" s="21" t="n"/>
      <c r="D5511" s="21" t="n"/>
      <c r="E5511" s="21" t="n"/>
      <c r="F5511" s="21" t="n"/>
      <c r="G5511" s="21" t="n"/>
      <c r="H5511" s="21" t="n"/>
      <c r="I5511" s="21" t="n"/>
      <c r="J5511" s="21" t="n"/>
      <c r="K5511" s="21" t="n"/>
      <c r="L5511" s="21" t="n"/>
      <c r="M5511" s="21" t="n"/>
      <c r="N5511" s="21" t="n"/>
    </row>
    <row r="5512" ht="14.25" customHeight="1" s="474">
      <c r="A5512" s="603" t="n"/>
      <c r="B5512" s="21" t="n"/>
      <c r="C5512" s="21" t="n"/>
      <c r="D5512" s="21" t="n"/>
      <c r="E5512" s="21" t="n"/>
      <c r="F5512" s="21" t="n"/>
      <c r="G5512" s="21" t="n"/>
      <c r="H5512" s="21" t="n"/>
      <c r="I5512" s="21" t="n"/>
      <c r="J5512" s="21" t="n"/>
      <c r="K5512" s="21" t="n"/>
      <c r="L5512" s="21" t="n"/>
      <c r="M5512" s="21" t="n"/>
      <c r="N5512" s="21" t="n"/>
    </row>
    <row r="5513" ht="14.25" customHeight="1" s="474">
      <c r="A5513" s="603" t="n"/>
      <c r="B5513" s="21" t="n"/>
      <c r="C5513" s="21" t="n"/>
      <c r="D5513" s="21" t="n"/>
      <c r="E5513" s="21" t="n"/>
      <c r="F5513" s="21" t="n"/>
      <c r="G5513" s="21" t="n"/>
      <c r="H5513" s="21" t="n"/>
      <c r="I5513" s="21" t="n"/>
      <c r="J5513" s="21" t="n"/>
      <c r="K5513" s="21" t="n"/>
      <c r="L5513" s="21" t="n"/>
      <c r="M5513" s="21" t="n"/>
      <c r="N5513" s="21" t="n"/>
    </row>
    <row r="5514" ht="14.25" customHeight="1" s="474">
      <c r="A5514" s="603" t="n"/>
      <c r="B5514" s="21" t="n"/>
      <c r="C5514" s="21" t="n"/>
      <c r="D5514" s="21" t="n"/>
      <c r="E5514" s="21" t="n"/>
      <c r="F5514" s="21" t="n"/>
      <c r="G5514" s="21" t="n"/>
      <c r="H5514" s="21" t="n"/>
      <c r="I5514" s="21" t="n"/>
      <c r="J5514" s="21" t="n"/>
      <c r="K5514" s="21" t="n"/>
      <c r="L5514" s="21" t="n"/>
      <c r="M5514" s="21" t="n"/>
      <c r="N5514" s="21" t="n"/>
    </row>
    <row r="5515" ht="14.25" customHeight="1" s="474">
      <c r="A5515" s="603" t="n"/>
      <c r="B5515" s="21" t="n"/>
      <c r="C5515" s="21" t="n"/>
      <c r="D5515" s="21" t="n"/>
      <c r="E5515" s="21" t="n"/>
      <c r="F5515" s="21" t="n"/>
      <c r="G5515" s="21" t="n"/>
      <c r="H5515" s="21" t="n"/>
      <c r="I5515" s="21" t="n"/>
      <c r="J5515" s="21" t="n"/>
      <c r="K5515" s="21" t="n"/>
      <c r="L5515" s="21" t="n"/>
      <c r="M5515" s="21" t="n"/>
      <c r="N5515" s="21" t="n"/>
    </row>
    <row r="5516" ht="14.25" customHeight="1" s="474">
      <c r="A5516" s="603" t="n"/>
      <c r="B5516" s="21" t="n"/>
      <c r="C5516" s="21" t="n"/>
      <c r="D5516" s="21" t="n"/>
      <c r="E5516" s="21" t="n"/>
      <c r="F5516" s="21" t="n"/>
      <c r="G5516" s="21" t="n"/>
      <c r="H5516" s="21" t="n"/>
      <c r="I5516" s="21" t="n"/>
      <c r="J5516" s="21" t="n"/>
      <c r="K5516" s="21" t="n"/>
      <c r="L5516" s="21" t="n"/>
      <c r="M5516" s="21" t="n"/>
      <c r="N5516" s="21" t="n"/>
    </row>
    <row r="5517" ht="14.25" customHeight="1" s="474">
      <c r="A5517" s="603" t="n"/>
      <c r="B5517" s="21" t="n"/>
      <c r="C5517" s="21" t="n"/>
      <c r="D5517" s="21" t="n"/>
      <c r="E5517" s="21" t="n"/>
      <c r="F5517" s="21" t="n"/>
      <c r="G5517" s="21" t="n"/>
      <c r="H5517" s="21" t="n"/>
      <c r="I5517" s="21" t="n"/>
      <c r="J5517" s="21" t="n"/>
      <c r="K5517" s="21" t="n"/>
      <c r="L5517" s="21" t="n"/>
      <c r="M5517" s="21" t="n"/>
      <c r="N5517" s="21" t="n"/>
    </row>
    <row r="5518" ht="14.25" customHeight="1" s="474">
      <c r="A5518" s="603" t="n"/>
      <c r="B5518" s="21" t="n"/>
      <c r="C5518" s="21" t="n"/>
      <c r="D5518" s="21" t="n"/>
      <c r="E5518" s="21" t="n"/>
      <c r="F5518" s="21" t="n"/>
      <c r="G5518" s="21" t="n"/>
      <c r="H5518" s="21" t="n"/>
      <c r="I5518" s="21" t="n"/>
      <c r="J5518" s="21" t="n"/>
      <c r="K5518" s="21" t="n"/>
      <c r="L5518" s="21" t="n"/>
      <c r="M5518" s="21" t="n"/>
      <c r="N5518" s="21" t="n"/>
    </row>
    <row r="5519" ht="14.25" customHeight="1" s="474">
      <c r="A5519" s="603" t="n"/>
      <c r="B5519" s="21" t="n"/>
      <c r="C5519" s="21" t="n"/>
      <c r="D5519" s="21" t="n"/>
      <c r="E5519" s="21" t="n"/>
      <c r="F5519" s="21" t="n"/>
      <c r="G5519" s="21" t="n"/>
      <c r="H5519" s="21" t="n"/>
      <c r="I5519" s="21" t="n"/>
      <c r="J5519" s="21" t="n"/>
      <c r="K5519" s="21" t="n"/>
      <c r="L5519" s="21" t="n"/>
      <c r="M5519" s="21" t="n"/>
      <c r="N5519" s="21" t="n"/>
    </row>
    <row r="5520" ht="14.25" customHeight="1" s="474">
      <c r="A5520" s="603" t="n"/>
      <c r="B5520" s="21" t="n"/>
      <c r="C5520" s="21" t="n"/>
      <c r="D5520" s="21" t="n"/>
      <c r="E5520" s="21" t="n"/>
      <c r="F5520" s="21" t="n"/>
      <c r="G5520" s="21" t="n"/>
      <c r="H5520" s="21" t="n"/>
      <c r="I5520" s="21" t="n"/>
      <c r="J5520" s="21" t="n"/>
      <c r="K5520" s="21" t="n"/>
      <c r="L5520" s="21" t="n"/>
      <c r="M5520" s="21" t="n"/>
      <c r="N5520" s="21" t="n"/>
    </row>
    <row r="5521" ht="14.25" customHeight="1" s="474">
      <c r="A5521" s="603" t="n"/>
      <c r="B5521" s="21" t="n"/>
      <c r="C5521" s="21" t="n"/>
      <c r="D5521" s="21" t="n"/>
      <c r="E5521" s="21" t="n"/>
      <c r="F5521" s="21" t="n"/>
      <c r="G5521" s="21" t="n"/>
      <c r="H5521" s="21" t="n"/>
      <c r="I5521" s="21" t="n"/>
      <c r="J5521" s="21" t="n"/>
      <c r="K5521" s="21" t="n"/>
      <c r="L5521" s="21" t="n"/>
      <c r="M5521" s="21" t="n"/>
      <c r="N5521" s="21" t="n"/>
    </row>
    <row r="5522" ht="14.25" customHeight="1" s="474">
      <c r="A5522" s="603" t="n"/>
      <c r="B5522" s="21" t="n"/>
      <c r="C5522" s="21" t="n"/>
      <c r="D5522" s="21" t="n"/>
      <c r="E5522" s="21" t="n"/>
      <c r="F5522" s="21" t="n"/>
      <c r="G5522" s="21" t="n"/>
      <c r="H5522" s="21" t="n"/>
      <c r="I5522" s="21" t="n"/>
      <c r="J5522" s="21" t="n"/>
      <c r="K5522" s="21" t="n"/>
      <c r="L5522" s="21" t="n"/>
      <c r="M5522" s="21" t="n"/>
      <c r="N5522" s="21" t="n"/>
    </row>
    <row r="5523" ht="14.25" customHeight="1" s="474">
      <c r="A5523" s="603" t="n"/>
      <c r="B5523" s="21" t="n"/>
      <c r="C5523" s="21" t="n"/>
      <c r="D5523" s="21" t="n"/>
      <c r="E5523" s="21" t="n"/>
      <c r="F5523" s="21" t="n"/>
      <c r="G5523" s="21" t="n"/>
      <c r="H5523" s="21" t="n"/>
      <c r="I5523" s="21" t="n"/>
      <c r="J5523" s="21" t="n"/>
      <c r="K5523" s="21" t="n"/>
      <c r="L5523" s="21" t="n"/>
      <c r="M5523" s="21" t="n"/>
      <c r="N5523" s="21" t="n"/>
    </row>
    <row r="5524" ht="14.25" customHeight="1" s="474">
      <c r="A5524" s="603" t="n"/>
      <c r="B5524" s="21" t="n"/>
      <c r="C5524" s="21" t="n"/>
      <c r="D5524" s="21" t="n"/>
      <c r="E5524" s="21" t="n"/>
      <c r="F5524" s="21" t="n"/>
      <c r="G5524" s="21" t="n"/>
      <c r="H5524" s="21" t="n"/>
      <c r="I5524" s="21" t="n"/>
      <c r="J5524" s="21" t="n"/>
      <c r="K5524" s="21" t="n"/>
      <c r="L5524" s="21" t="n"/>
      <c r="M5524" s="21" t="n"/>
      <c r="N5524" s="21" t="n"/>
    </row>
    <row r="5525" ht="14.25" customHeight="1" s="474">
      <c r="A5525" s="603" t="n"/>
      <c r="B5525" s="21" t="n"/>
      <c r="C5525" s="21" t="n"/>
      <c r="D5525" s="21" t="n"/>
      <c r="E5525" s="21" t="n"/>
      <c r="F5525" s="21" t="n"/>
      <c r="G5525" s="21" t="n"/>
      <c r="H5525" s="21" t="n"/>
      <c r="I5525" s="21" t="n"/>
      <c r="J5525" s="21" t="n"/>
      <c r="K5525" s="21" t="n"/>
      <c r="L5525" s="21" t="n"/>
      <c r="M5525" s="21" t="n"/>
      <c r="N5525" s="21" t="n"/>
    </row>
    <row r="5526" ht="14.25" customHeight="1" s="474">
      <c r="A5526" s="603" t="n"/>
      <c r="B5526" s="21" t="n"/>
      <c r="C5526" s="21" t="n"/>
      <c r="D5526" s="21" t="n"/>
      <c r="E5526" s="21" t="n"/>
      <c r="F5526" s="21" t="n"/>
      <c r="G5526" s="21" t="n"/>
      <c r="H5526" s="21" t="n"/>
      <c r="I5526" s="21" t="n"/>
      <c r="J5526" s="21" t="n"/>
      <c r="K5526" s="21" t="n"/>
      <c r="L5526" s="21" t="n"/>
      <c r="M5526" s="21" t="n"/>
      <c r="N5526" s="21" t="n"/>
    </row>
    <row r="5527" ht="14.25" customHeight="1" s="474">
      <c r="A5527" s="603" t="n"/>
      <c r="B5527" s="21" t="n"/>
      <c r="C5527" s="21" t="n"/>
      <c r="D5527" s="21" t="n"/>
      <c r="E5527" s="21" t="n"/>
      <c r="F5527" s="21" t="n"/>
      <c r="G5527" s="21" t="n"/>
      <c r="H5527" s="21" t="n"/>
      <c r="I5527" s="21" t="n"/>
      <c r="J5527" s="21" t="n"/>
      <c r="K5527" s="21" t="n"/>
      <c r="L5527" s="21" t="n"/>
      <c r="M5527" s="21" t="n"/>
      <c r="N5527" s="21" t="n"/>
    </row>
    <row r="5528" ht="14.25" customHeight="1" s="474">
      <c r="A5528" s="603" t="n"/>
      <c r="B5528" s="21" t="n"/>
      <c r="C5528" s="21" t="n"/>
      <c r="D5528" s="21" t="n"/>
      <c r="E5528" s="21" t="n"/>
      <c r="F5528" s="21" t="n"/>
      <c r="G5528" s="21" t="n"/>
      <c r="H5528" s="21" t="n"/>
      <c r="I5528" s="21" t="n"/>
      <c r="J5528" s="21" t="n"/>
      <c r="K5528" s="21" t="n"/>
      <c r="L5528" s="21" t="n"/>
      <c r="M5528" s="21" t="n"/>
      <c r="N5528" s="21" t="n"/>
    </row>
    <row r="5529" ht="14.25" customHeight="1" s="474">
      <c r="A5529" s="603" t="n"/>
      <c r="B5529" s="21" t="n"/>
      <c r="C5529" s="21" t="n"/>
      <c r="D5529" s="21" t="n"/>
      <c r="E5529" s="21" t="n"/>
      <c r="F5529" s="21" t="n"/>
      <c r="G5529" s="21" t="n"/>
      <c r="H5529" s="21" t="n"/>
      <c r="I5529" s="21" t="n"/>
      <c r="J5529" s="21" t="n"/>
      <c r="K5529" s="21" t="n"/>
      <c r="L5529" s="21" t="n"/>
      <c r="M5529" s="21" t="n"/>
      <c r="N5529" s="21" t="n"/>
    </row>
    <row r="5530" ht="14.25" customHeight="1" s="474">
      <c r="A5530" s="603" t="n"/>
      <c r="B5530" s="21" t="n"/>
      <c r="C5530" s="21" t="n"/>
      <c r="D5530" s="21" t="n"/>
      <c r="E5530" s="21" t="n"/>
      <c r="F5530" s="21" t="n"/>
      <c r="G5530" s="21" t="n"/>
      <c r="H5530" s="21" t="n"/>
      <c r="I5530" s="21" t="n"/>
      <c r="J5530" s="21" t="n"/>
      <c r="K5530" s="21" t="n"/>
      <c r="L5530" s="21" t="n"/>
      <c r="M5530" s="21" t="n"/>
      <c r="N5530" s="21" t="n"/>
    </row>
    <row r="5531" ht="14.25" customHeight="1" s="474">
      <c r="A5531" s="603" t="n"/>
      <c r="B5531" s="21" t="n"/>
      <c r="C5531" s="21" t="n"/>
      <c r="D5531" s="21" t="n"/>
      <c r="E5531" s="21" t="n"/>
      <c r="F5531" s="21" t="n"/>
      <c r="G5531" s="21" t="n"/>
      <c r="H5531" s="21" t="n"/>
      <c r="I5531" s="21" t="n"/>
      <c r="J5531" s="21" t="n"/>
      <c r="K5531" s="21" t="n"/>
      <c r="L5531" s="21" t="n"/>
      <c r="M5531" s="21" t="n"/>
      <c r="N5531" s="21" t="n"/>
    </row>
    <row r="5532" ht="14.25" customHeight="1" s="474">
      <c r="A5532" s="603" t="n"/>
      <c r="B5532" s="21" t="n"/>
      <c r="C5532" s="21" t="n"/>
      <c r="D5532" s="21" t="n"/>
      <c r="E5532" s="21" t="n"/>
      <c r="F5532" s="21" t="n"/>
      <c r="G5532" s="21" t="n"/>
      <c r="H5532" s="21" t="n"/>
      <c r="I5532" s="21" t="n"/>
      <c r="J5532" s="21" t="n"/>
      <c r="K5532" s="21" t="n"/>
      <c r="L5532" s="21" t="n"/>
      <c r="M5532" s="21" t="n"/>
      <c r="N5532" s="21" t="n"/>
    </row>
    <row r="5533" ht="14.25" customHeight="1" s="474">
      <c r="A5533" s="603" t="n"/>
      <c r="B5533" s="21" t="n"/>
      <c r="C5533" s="21" t="n"/>
      <c r="D5533" s="21" t="n"/>
      <c r="E5533" s="21" t="n"/>
      <c r="F5533" s="21" t="n"/>
      <c r="G5533" s="21" t="n"/>
      <c r="H5533" s="21" t="n"/>
      <c r="I5533" s="21" t="n"/>
      <c r="J5533" s="21" t="n"/>
      <c r="K5533" s="21" t="n"/>
      <c r="L5533" s="21" t="n"/>
      <c r="M5533" s="21" t="n"/>
      <c r="N5533" s="21" t="n"/>
    </row>
    <row r="5534" ht="14.25" customHeight="1" s="474">
      <c r="A5534" s="603" t="n"/>
      <c r="B5534" s="21" t="n"/>
      <c r="C5534" s="21" t="n"/>
      <c r="D5534" s="21" t="n"/>
      <c r="E5534" s="21" t="n"/>
      <c r="F5534" s="21" t="n"/>
      <c r="G5534" s="21" t="n"/>
      <c r="H5534" s="21" t="n"/>
      <c r="I5534" s="21" t="n"/>
      <c r="J5534" s="21" t="n"/>
      <c r="K5534" s="21" t="n"/>
      <c r="L5534" s="21" t="n"/>
      <c r="M5534" s="21" t="n"/>
      <c r="N5534" s="21" t="n"/>
    </row>
    <row r="5535" ht="14.25" customHeight="1" s="474">
      <c r="A5535" s="603" t="n"/>
      <c r="B5535" s="21" t="n"/>
      <c r="C5535" s="21" t="n"/>
      <c r="D5535" s="21" t="n"/>
      <c r="E5535" s="21" t="n"/>
      <c r="F5535" s="21" t="n"/>
      <c r="G5535" s="21" t="n"/>
      <c r="H5535" s="21" t="n"/>
      <c r="I5535" s="21" t="n"/>
      <c r="J5535" s="21" t="n"/>
      <c r="K5535" s="21" t="n"/>
      <c r="L5535" s="21" t="n"/>
      <c r="M5535" s="21" t="n"/>
      <c r="N5535" s="21" t="n"/>
    </row>
    <row r="5536" ht="14.25" customHeight="1" s="474">
      <c r="A5536" s="603" t="n"/>
      <c r="B5536" s="21" t="n"/>
      <c r="C5536" s="21" t="n"/>
      <c r="D5536" s="21" t="n"/>
      <c r="E5536" s="21" t="n"/>
      <c r="F5536" s="21" t="n"/>
      <c r="G5536" s="21" t="n"/>
      <c r="H5536" s="21" t="n"/>
      <c r="I5536" s="21" t="n"/>
      <c r="J5536" s="21" t="n"/>
      <c r="K5536" s="21" t="n"/>
      <c r="L5536" s="21" t="n"/>
      <c r="M5536" s="21" t="n"/>
      <c r="N5536" s="21" t="n"/>
    </row>
    <row r="5537" ht="14.25" customHeight="1" s="474">
      <c r="A5537" s="603" t="n"/>
      <c r="B5537" s="21" t="n"/>
      <c r="C5537" s="21" t="n"/>
      <c r="D5537" s="21" t="n"/>
      <c r="E5537" s="21" t="n"/>
      <c r="F5537" s="21" t="n"/>
      <c r="G5537" s="21" t="n"/>
      <c r="H5537" s="21" t="n"/>
      <c r="I5537" s="21" t="n"/>
      <c r="J5537" s="21" t="n"/>
      <c r="K5537" s="21" t="n"/>
      <c r="L5537" s="21" t="n"/>
      <c r="M5537" s="21" t="n"/>
      <c r="N5537" s="21" t="n"/>
    </row>
    <row r="5538" ht="14.25" customHeight="1" s="474">
      <c r="A5538" s="603" t="n"/>
      <c r="B5538" s="21" t="n"/>
      <c r="C5538" s="21" t="n"/>
      <c r="D5538" s="21" t="n"/>
      <c r="E5538" s="21" t="n"/>
      <c r="F5538" s="21" t="n"/>
      <c r="G5538" s="21" t="n"/>
      <c r="H5538" s="21" t="n"/>
      <c r="I5538" s="21" t="n"/>
      <c r="J5538" s="21" t="n"/>
      <c r="K5538" s="21" t="n"/>
      <c r="L5538" s="21" t="n"/>
      <c r="M5538" s="21" t="n"/>
      <c r="N5538" s="21" t="n"/>
    </row>
    <row r="5539" ht="14.25" customHeight="1" s="474">
      <c r="A5539" s="603" t="n"/>
      <c r="B5539" s="21" t="n"/>
      <c r="C5539" s="21" t="n"/>
      <c r="D5539" s="21" t="n"/>
      <c r="E5539" s="21" t="n"/>
      <c r="F5539" s="21" t="n"/>
      <c r="G5539" s="21" t="n"/>
      <c r="H5539" s="21" t="n"/>
      <c r="I5539" s="21" t="n"/>
      <c r="J5539" s="21" t="n"/>
      <c r="K5539" s="21" t="n"/>
      <c r="L5539" s="21" t="n"/>
      <c r="M5539" s="21" t="n"/>
      <c r="N5539" s="21" t="n"/>
    </row>
    <row r="5540" ht="14.25" customHeight="1" s="474">
      <c r="A5540" s="603" t="n"/>
      <c r="B5540" s="21" t="n"/>
      <c r="C5540" s="21" t="n"/>
      <c r="D5540" s="21" t="n"/>
      <c r="E5540" s="21" t="n"/>
      <c r="F5540" s="21" t="n"/>
      <c r="G5540" s="21" t="n"/>
      <c r="H5540" s="21" t="n"/>
      <c r="I5540" s="21" t="n"/>
      <c r="J5540" s="21" t="n"/>
      <c r="K5540" s="21" t="n"/>
      <c r="L5540" s="21" t="n"/>
      <c r="M5540" s="21" t="n"/>
      <c r="N5540" s="21" t="n"/>
    </row>
    <row r="5541" ht="14.25" customHeight="1" s="474">
      <c r="A5541" s="603" t="n"/>
      <c r="B5541" s="21" t="n"/>
      <c r="C5541" s="21" t="n"/>
      <c r="D5541" s="21" t="n"/>
      <c r="E5541" s="21" t="n"/>
      <c r="F5541" s="21" t="n"/>
      <c r="G5541" s="21" t="n"/>
      <c r="H5541" s="21" t="n"/>
      <c r="I5541" s="21" t="n"/>
      <c r="J5541" s="21" t="n"/>
      <c r="K5541" s="21" t="n"/>
      <c r="L5541" s="21" t="n"/>
      <c r="M5541" s="21" t="n"/>
      <c r="N5541" s="21" t="n"/>
    </row>
    <row r="5542" ht="14.25" customHeight="1" s="474">
      <c r="A5542" s="603" t="n"/>
      <c r="B5542" s="21" t="n"/>
      <c r="C5542" s="21" t="n"/>
      <c r="D5542" s="21" t="n"/>
      <c r="E5542" s="21" t="n"/>
      <c r="F5542" s="21" t="n"/>
      <c r="G5542" s="21" t="n"/>
      <c r="H5542" s="21" t="n"/>
      <c r="I5542" s="21" t="n"/>
      <c r="J5542" s="21" t="n"/>
      <c r="K5542" s="21" t="n"/>
      <c r="L5542" s="21" t="n"/>
      <c r="M5542" s="21" t="n"/>
      <c r="N5542" s="21" t="n"/>
    </row>
    <row r="5543" ht="14.25" customHeight="1" s="474">
      <c r="A5543" s="603" t="n"/>
      <c r="B5543" s="21" t="n"/>
      <c r="C5543" s="21" t="n"/>
      <c r="D5543" s="21" t="n"/>
      <c r="E5543" s="21" t="n"/>
      <c r="F5543" s="21" t="n"/>
      <c r="G5543" s="21" t="n"/>
      <c r="H5543" s="21" t="n"/>
      <c r="I5543" s="21" t="n"/>
      <c r="J5543" s="21" t="n"/>
      <c r="K5543" s="21" t="n"/>
      <c r="L5543" s="21" t="n"/>
      <c r="M5543" s="21" t="n"/>
      <c r="N5543" s="21" t="n"/>
    </row>
    <row r="5544" ht="14.25" customHeight="1" s="474">
      <c r="A5544" s="603" t="n"/>
      <c r="B5544" s="21" t="n"/>
      <c r="C5544" s="21" t="n"/>
      <c r="D5544" s="21" t="n"/>
      <c r="E5544" s="21" t="n"/>
      <c r="F5544" s="21" t="n"/>
      <c r="G5544" s="21" t="n"/>
      <c r="H5544" s="21" t="n"/>
      <c r="I5544" s="21" t="n"/>
      <c r="J5544" s="21" t="n"/>
      <c r="K5544" s="21" t="n"/>
      <c r="L5544" s="21" t="n"/>
      <c r="M5544" s="21" t="n"/>
      <c r="N5544" s="21" t="n"/>
    </row>
    <row r="5545" ht="14.25" customHeight="1" s="474">
      <c r="A5545" s="603" t="n"/>
      <c r="B5545" s="21" t="n"/>
      <c r="C5545" s="21" t="n"/>
      <c r="D5545" s="21" t="n"/>
      <c r="E5545" s="21" t="n"/>
      <c r="F5545" s="21" t="n"/>
      <c r="G5545" s="21" t="n"/>
      <c r="H5545" s="21" t="n"/>
      <c r="I5545" s="21" t="n"/>
      <c r="J5545" s="21" t="n"/>
      <c r="K5545" s="21" t="n"/>
      <c r="L5545" s="21" t="n"/>
      <c r="M5545" s="21" t="n"/>
      <c r="N5545" s="21" t="n"/>
    </row>
    <row r="5546" ht="14.25" customHeight="1" s="474">
      <c r="A5546" s="603" t="n"/>
      <c r="B5546" s="21" t="n"/>
      <c r="C5546" s="21" t="n"/>
      <c r="D5546" s="21" t="n"/>
      <c r="E5546" s="21" t="n"/>
      <c r="F5546" s="21" t="n"/>
      <c r="G5546" s="21" t="n"/>
      <c r="H5546" s="21" t="n"/>
      <c r="I5546" s="21" t="n"/>
      <c r="J5546" s="21" t="n"/>
      <c r="K5546" s="21" t="n"/>
      <c r="L5546" s="21" t="n"/>
      <c r="M5546" s="21" t="n"/>
      <c r="N5546" s="21" t="n"/>
    </row>
    <row r="5547" ht="14.25" customHeight="1" s="474">
      <c r="A5547" s="603" t="n"/>
      <c r="B5547" s="21" t="n"/>
      <c r="C5547" s="21" t="n"/>
      <c r="D5547" s="21" t="n"/>
      <c r="E5547" s="21" t="n"/>
      <c r="F5547" s="21" t="n"/>
      <c r="G5547" s="21" t="n"/>
      <c r="H5547" s="21" t="n"/>
      <c r="I5547" s="21" t="n"/>
      <c r="J5547" s="21" t="n"/>
      <c r="K5547" s="21" t="n"/>
      <c r="L5547" s="21" t="n"/>
      <c r="M5547" s="21" t="n"/>
      <c r="N5547" s="21" t="n"/>
    </row>
    <row r="5548" ht="14.25" customHeight="1" s="474">
      <c r="A5548" s="603" t="n"/>
      <c r="B5548" s="21" t="n"/>
      <c r="C5548" s="21" t="n"/>
      <c r="D5548" s="21" t="n"/>
      <c r="E5548" s="21" t="n"/>
      <c r="F5548" s="21" t="n"/>
      <c r="G5548" s="21" t="n"/>
      <c r="H5548" s="21" t="n"/>
      <c r="I5548" s="21" t="n"/>
      <c r="J5548" s="21" t="n"/>
      <c r="K5548" s="21" t="n"/>
      <c r="L5548" s="21" t="n"/>
      <c r="M5548" s="21" t="n"/>
      <c r="N5548" s="21" t="n"/>
    </row>
    <row r="5549" ht="14.25" customHeight="1" s="474">
      <c r="A5549" s="603" t="n"/>
      <c r="B5549" s="21" t="n"/>
      <c r="C5549" s="21" t="n"/>
      <c r="D5549" s="21" t="n"/>
      <c r="E5549" s="21" t="n"/>
      <c r="F5549" s="21" t="n"/>
      <c r="G5549" s="21" t="n"/>
      <c r="H5549" s="21" t="n"/>
      <c r="I5549" s="21" t="n"/>
      <c r="J5549" s="21" t="n"/>
      <c r="K5549" s="21" t="n"/>
      <c r="L5549" s="21" t="n"/>
      <c r="M5549" s="21" t="n"/>
      <c r="N5549" s="21" t="n"/>
    </row>
    <row r="5550" ht="14.25" customHeight="1" s="474">
      <c r="A5550" s="603" t="n"/>
      <c r="B5550" s="21" t="n"/>
      <c r="C5550" s="21" t="n"/>
      <c r="D5550" s="21" t="n"/>
      <c r="E5550" s="21" t="n"/>
      <c r="F5550" s="21" t="n"/>
      <c r="G5550" s="21" t="n"/>
      <c r="H5550" s="21" t="n"/>
      <c r="I5550" s="21" t="n"/>
      <c r="J5550" s="21" t="n"/>
      <c r="K5550" s="21" t="n"/>
      <c r="L5550" s="21" t="n"/>
      <c r="M5550" s="21" t="n"/>
      <c r="N5550" s="21" t="n"/>
    </row>
    <row r="5551" ht="14.25" customHeight="1" s="474">
      <c r="A5551" s="603" t="n"/>
      <c r="B5551" s="21" t="n"/>
      <c r="C5551" s="21" t="n"/>
      <c r="D5551" s="21" t="n"/>
      <c r="E5551" s="21" t="n"/>
      <c r="F5551" s="21" t="n"/>
      <c r="G5551" s="21" t="n"/>
      <c r="H5551" s="21" t="n"/>
      <c r="I5551" s="21" t="n"/>
      <c r="J5551" s="21" t="n"/>
      <c r="K5551" s="21" t="n"/>
      <c r="L5551" s="21" t="n"/>
      <c r="M5551" s="21" t="n"/>
      <c r="N5551" s="21" t="n"/>
    </row>
    <row r="5552" ht="14.25" customHeight="1" s="474">
      <c r="A5552" s="603" t="n"/>
      <c r="B5552" s="21" t="n"/>
      <c r="C5552" s="21" t="n"/>
      <c r="D5552" s="21" t="n"/>
      <c r="E5552" s="21" t="n"/>
      <c r="F5552" s="21" t="n"/>
      <c r="G5552" s="21" t="n"/>
      <c r="H5552" s="21" t="n"/>
      <c r="I5552" s="21" t="n"/>
      <c r="J5552" s="21" t="n"/>
      <c r="K5552" s="21" t="n"/>
      <c r="L5552" s="21" t="n"/>
      <c r="M5552" s="21" t="n"/>
      <c r="N5552" s="21" t="n"/>
    </row>
    <row r="5553" ht="14.25" customHeight="1" s="474">
      <c r="A5553" s="603" t="n"/>
      <c r="B5553" s="21" t="n"/>
      <c r="C5553" s="21" t="n"/>
      <c r="D5553" s="21" t="n"/>
      <c r="E5553" s="21" t="n"/>
      <c r="F5553" s="21" t="n"/>
      <c r="G5553" s="21" t="n"/>
      <c r="H5553" s="21" t="n"/>
      <c r="I5553" s="21" t="n"/>
      <c r="J5553" s="21" t="n"/>
      <c r="K5553" s="21" t="n"/>
      <c r="L5553" s="21" t="n"/>
      <c r="M5553" s="21" t="n"/>
      <c r="N5553" s="21" t="n"/>
    </row>
    <row r="5554" ht="14.25" customHeight="1" s="474">
      <c r="A5554" s="603" t="n"/>
      <c r="B5554" s="21" t="n"/>
      <c r="C5554" s="21" t="n"/>
      <c r="D5554" s="21" t="n"/>
      <c r="E5554" s="21" t="n"/>
      <c r="F5554" s="21" t="n"/>
      <c r="G5554" s="21" t="n"/>
      <c r="H5554" s="21" t="n"/>
      <c r="I5554" s="21" t="n"/>
      <c r="J5554" s="21" t="n"/>
      <c r="K5554" s="21" t="n"/>
      <c r="L5554" s="21" t="n"/>
      <c r="M5554" s="21" t="n"/>
      <c r="N5554" s="21" t="n"/>
    </row>
    <row r="5555" ht="14.25" customHeight="1" s="474">
      <c r="A5555" s="603" t="n"/>
      <c r="B5555" s="21" t="n"/>
      <c r="C5555" s="21" t="n"/>
      <c r="D5555" s="21" t="n"/>
      <c r="E5555" s="21" t="n"/>
      <c r="F5555" s="21" t="n"/>
      <c r="G5555" s="21" t="n"/>
      <c r="H5555" s="21" t="n"/>
      <c r="I5555" s="21" t="n"/>
      <c r="J5555" s="21" t="n"/>
      <c r="K5555" s="21" t="n"/>
      <c r="L5555" s="21" t="n"/>
      <c r="M5555" s="21" t="n"/>
      <c r="N5555" s="21" t="n"/>
    </row>
    <row r="5556" ht="14.25" customHeight="1" s="474">
      <c r="A5556" s="603" t="n"/>
      <c r="B5556" s="21" t="n"/>
      <c r="C5556" s="21" t="n"/>
      <c r="D5556" s="21" t="n"/>
      <c r="E5556" s="21" t="n"/>
      <c r="F5556" s="21" t="n"/>
      <c r="G5556" s="21" t="n"/>
      <c r="H5556" s="21" t="n"/>
      <c r="I5556" s="21" t="n"/>
      <c r="J5556" s="21" t="n"/>
      <c r="K5556" s="21" t="n"/>
      <c r="L5556" s="21" t="n"/>
      <c r="M5556" s="21" t="n"/>
      <c r="N5556" s="21" t="n"/>
    </row>
    <row r="5557" ht="14.25" customHeight="1" s="474">
      <c r="A5557" s="603" t="n"/>
      <c r="B5557" s="21" t="n"/>
      <c r="C5557" s="21" t="n"/>
      <c r="D5557" s="21" t="n"/>
      <c r="E5557" s="21" t="n"/>
      <c r="F5557" s="21" t="n"/>
      <c r="G5557" s="21" t="n"/>
      <c r="H5557" s="21" t="n"/>
      <c r="I5557" s="21" t="n"/>
      <c r="J5557" s="21" t="n"/>
      <c r="K5557" s="21" t="n"/>
      <c r="L5557" s="21" t="n"/>
      <c r="M5557" s="21" t="n"/>
      <c r="N5557" s="21" t="n"/>
    </row>
    <row r="5558" ht="14.25" customHeight="1" s="474">
      <c r="A5558" s="603" t="n"/>
      <c r="B5558" s="21" t="n"/>
      <c r="C5558" s="21" t="n"/>
      <c r="D5558" s="21" t="n"/>
      <c r="E5558" s="21" t="n"/>
      <c r="F5558" s="21" t="n"/>
      <c r="G5558" s="21" t="n"/>
      <c r="H5558" s="21" t="n"/>
      <c r="I5558" s="21" t="n"/>
      <c r="J5558" s="21" t="n"/>
      <c r="K5558" s="21" t="n"/>
      <c r="L5558" s="21" t="n"/>
      <c r="M5558" s="21" t="n"/>
      <c r="N5558" s="21" t="n"/>
    </row>
    <row r="5559" ht="14.25" customHeight="1" s="474">
      <c r="A5559" s="603" t="n"/>
      <c r="B5559" s="21" t="n"/>
      <c r="C5559" s="21" t="n"/>
      <c r="D5559" s="21" t="n"/>
      <c r="E5559" s="21" t="n"/>
      <c r="F5559" s="21" t="n"/>
      <c r="G5559" s="21" t="n"/>
      <c r="H5559" s="21" t="n"/>
      <c r="I5559" s="21" t="n"/>
      <c r="J5559" s="21" t="n"/>
      <c r="K5559" s="21" t="n"/>
      <c r="L5559" s="21" t="n"/>
      <c r="M5559" s="21" t="n"/>
      <c r="N5559" s="21" t="n"/>
    </row>
    <row r="5560" ht="14.25" customHeight="1" s="474">
      <c r="A5560" s="603" t="n"/>
      <c r="B5560" s="21" t="n"/>
      <c r="C5560" s="21" t="n"/>
      <c r="D5560" s="21" t="n"/>
      <c r="E5560" s="21" t="n"/>
      <c r="F5560" s="21" t="n"/>
      <c r="G5560" s="21" t="n"/>
      <c r="H5560" s="21" t="n"/>
      <c r="I5560" s="21" t="n"/>
      <c r="J5560" s="21" t="n"/>
      <c r="K5560" s="21" t="n"/>
      <c r="L5560" s="21" t="n"/>
      <c r="M5560" s="21" t="n"/>
      <c r="N5560" s="21" t="n"/>
    </row>
    <row r="5561" ht="14.25" customHeight="1" s="474">
      <c r="A5561" s="603" t="n"/>
      <c r="B5561" s="21" t="n"/>
      <c r="C5561" s="21" t="n"/>
      <c r="D5561" s="21" t="n"/>
      <c r="E5561" s="21" t="n"/>
      <c r="F5561" s="21" t="n"/>
      <c r="G5561" s="21" t="n"/>
      <c r="H5561" s="21" t="n"/>
      <c r="I5561" s="21" t="n"/>
      <c r="J5561" s="21" t="n"/>
      <c r="K5561" s="21" t="n"/>
      <c r="L5561" s="21" t="n"/>
      <c r="M5561" s="21" t="n"/>
      <c r="N5561" s="21" t="n"/>
    </row>
    <row r="5562" ht="14.25" customHeight="1" s="474">
      <c r="A5562" s="603" t="n"/>
      <c r="B5562" s="21" t="n"/>
      <c r="C5562" s="21" t="n"/>
      <c r="D5562" s="21" t="n"/>
      <c r="E5562" s="21" t="n"/>
      <c r="F5562" s="21" t="n"/>
      <c r="G5562" s="21" t="n"/>
      <c r="H5562" s="21" t="n"/>
      <c r="I5562" s="21" t="n"/>
      <c r="J5562" s="21" t="n"/>
      <c r="K5562" s="21" t="n"/>
      <c r="L5562" s="21" t="n"/>
      <c r="M5562" s="21" t="n"/>
      <c r="N5562" s="21" t="n"/>
    </row>
    <row r="5563" ht="14.25" customHeight="1" s="474">
      <c r="A5563" s="603" t="n"/>
      <c r="B5563" s="21" t="n"/>
      <c r="C5563" s="21" t="n"/>
      <c r="D5563" s="21" t="n"/>
      <c r="E5563" s="21" t="n"/>
      <c r="F5563" s="21" t="n"/>
      <c r="G5563" s="21" t="n"/>
      <c r="H5563" s="21" t="n"/>
      <c r="I5563" s="21" t="n"/>
      <c r="J5563" s="21" t="n"/>
      <c r="K5563" s="21" t="n"/>
      <c r="L5563" s="21" t="n"/>
      <c r="M5563" s="21" t="n"/>
      <c r="N5563" s="21" t="n"/>
    </row>
    <row r="5564" ht="14.25" customHeight="1" s="474">
      <c r="A5564" s="603" t="n"/>
      <c r="B5564" s="21" t="n"/>
      <c r="C5564" s="21" t="n"/>
      <c r="D5564" s="21" t="n"/>
      <c r="E5564" s="21" t="n"/>
      <c r="F5564" s="21" t="n"/>
      <c r="G5564" s="21" t="n"/>
      <c r="H5564" s="21" t="n"/>
      <c r="I5564" s="21" t="n"/>
      <c r="J5564" s="21" t="n"/>
      <c r="K5564" s="21" t="n"/>
      <c r="L5564" s="21" t="n"/>
      <c r="M5564" s="21" t="n"/>
      <c r="N5564" s="21" t="n"/>
    </row>
    <row r="5565" ht="14.25" customHeight="1" s="474">
      <c r="A5565" s="603" t="n"/>
      <c r="B5565" s="21" t="n"/>
      <c r="C5565" s="21" t="n"/>
      <c r="D5565" s="21" t="n"/>
      <c r="E5565" s="21" t="n"/>
      <c r="F5565" s="21" t="n"/>
      <c r="G5565" s="21" t="n"/>
      <c r="H5565" s="21" t="n"/>
      <c r="I5565" s="21" t="n"/>
      <c r="J5565" s="21" t="n"/>
      <c r="K5565" s="21" t="n"/>
      <c r="L5565" s="21" t="n"/>
      <c r="M5565" s="21" t="n"/>
      <c r="N5565" s="21" t="n"/>
    </row>
    <row r="5566" ht="14.25" customHeight="1" s="474">
      <c r="A5566" s="603" t="n"/>
      <c r="B5566" s="21" t="n"/>
      <c r="C5566" s="21" t="n"/>
      <c r="D5566" s="21" t="n"/>
      <c r="E5566" s="21" t="n"/>
      <c r="F5566" s="21" t="n"/>
      <c r="G5566" s="21" t="n"/>
      <c r="H5566" s="21" t="n"/>
      <c r="I5566" s="21" t="n"/>
      <c r="J5566" s="21" t="n"/>
      <c r="K5566" s="21" t="n"/>
      <c r="L5566" s="21" t="n"/>
      <c r="M5566" s="21" t="n"/>
      <c r="N5566" s="21" t="n"/>
    </row>
    <row r="5567" ht="14.25" customHeight="1" s="474">
      <c r="A5567" s="603" t="n"/>
      <c r="B5567" s="21" t="n"/>
      <c r="C5567" s="21" t="n"/>
      <c r="D5567" s="21" t="n"/>
      <c r="E5567" s="21" t="n"/>
      <c r="F5567" s="21" t="n"/>
      <c r="G5567" s="21" t="n"/>
      <c r="H5567" s="21" t="n"/>
      <c r="I5567" s="21" t="n"/>
      <c r="J5567" s="21" t="n"/>
      <c r="K5567" s="21" t="n"/>
      <c r="L5567" s="21" t="n"/>
      <c r="M5567" s="21" t="n"/>
      <c r="N5567" s="21" t="n"/>
    </row>
    <row r="5568" ht="14.25" customHeight="1" s="474">
      <c r="A5568" s="603" t="n"/>
      <c r="B5568" s="21" t="n"/>
      <c r="C5568" s="21" t="n"/>
      <c r="D5568" s="21" t="n"/>
      <c r="E5568" s="21" t="n"/>
      <c r="F5568" s="21" t="n"/>
      <c r="G5568" s="21" t="n"/>
      <c r="H5568" s="21" t="n"/>
      <c r="I5568" s="21" t="n"/>
      <c r="J5568" s="21" t="n"/>
      <c r="K5568" s="21" t="n"/>
      <c r="L5568" s="21" t="n"/>
      <c r="M5568" s="21" t="n"/>
      <c r="N5568" s="21" t="n"/>
    </row>
    <row r="5569" ht="14.25" customHeight="1" s="474">
      <c r="A5569" s="603" t="n"/>
      <c r="B5569" s="21" t="n"/>
      <c r="C5569" s="21" t="n"/>
      <c r="D5569" s="21" t="n"/>
      <c r="E5569" s="21" t="n"/>
      <c r="F5569" s="21" t="n"/>
      <c r="G5569" s="21" t="n"/>
      <c r="H5569" s="21" t="n"/>
      <c r="I5569" s="21" t="n"/>
      <c r="J5569" s="21" t="n"/>
      <c r="K5569" s="21" t="n"/>
      <c r="L5569" s="21" t="n"/>
      <c r="M5569" s="21" t="n"/>
      <c r="N5569" s="21" t="n"/>
    </row>
    <row r="5570" ht="14.25" customHeight="1" s="474">
      <c r="A5570" s="603" t="n"/>
      <c r="B5570" s="21" t="n"/>
      <c r="C5570" s="21" t="n"/>
      <c r="D5570" s="21" t="n"/>
      <c r="E5570" s="21" t="n"/>
      <c r="F5570" s="21" t="n"/>
      <c r="G5570" s="21" t="n"/>
      <c r="H5570" s="21" t="n"/>
      <c r="I5570" s="21" t="n"/>
      <c r="J5570" s="21" t="n"/>
      <c r="K5570" s="21" t="n"/>
      <c r="L5570" s="21" t="n"/>
      <c r="M5570" s="21" t="n"/>
      <c r="N5570" s="21" t="n"/>
    </row>
    <row r="5571" ht="14.25" customHeight="1" s="474">
      <c r="A5571" s="603" t="n"/>
      <c r="B5571" s="21" t="n"/>
      <c r="C5571" s="21" t="n"/>
      <c r="D5571" s="21" t="n"/>
      <c r="E5571" s="21" t="n"/>
      <c r="F5571" s="21" t="n"/>
      <c r="G5571" s="21" t="n"/>
      <c r="H5571" s="21" t="n"/>
      <c r="I5571" s="21" t="n"/>
      <c r="J5571" s="21" t="n"/>
      <c r="K5571" s="21" t="n"/>
      <c r="L5571" s="21" t="n"/>
      <c r="M5571" s="21" t="n"/>
      <c r="N5571" s="21" t="n"/>
    </row>
    <row r="5572" ht="14.25" customHeight="1" s="474">
      <c r="A5572" s="603" t="n"/>
      <c r="B5572" s="21" t="n"/>
      <c r="C5572" s="21" t="n"/>
      <c r="D5572" s="21" t="n"/>
      <c r="E5572" s="21" t="n"/>
      <c r="F5572" s="21" t="n"/>
      <c r="G5572" s="21" t="n"/>
      <c r="H5572" s="21" t="n"/>
      <c r="I5572" s="21" t="n"/>
      <c r="J5572" s="21" t="n"/>
      <c r="K5572" s="21" t="n"/>
      <c r="L5572" s="21" t="n"/>
      <c r="M5572" s="21" t="n"/>
      <c r="N5572" s="21" t="n"/>
    </row>
    <row r="5573" ht="14.25" customHeight="1" s="474">
      <c r="A5573" s="603" t="n"/>
      <c r="B5573" s="21" t="n"/>
      <c r="C5573" s="21" t="n"/>
      <c r="D5573" s="21" t="n"/>
      <c r="E5573" s="21" t="n"/>
      <c r="F5573" s="21" t="n"/>
      <c r="G5573" s="21" t="n"/>
      <c r="H5573" s="21" t="n"/>
      <c r="I5573" s="21" t="n"/>
      <c r="J5573" s="21" t="n"/>
      <c r="K5573" s="21" t="n"/>
      <c r="L5573" s="21" t="n"/>
      <c r="M5573" s="21" t="n"/>
      <c r="N5573" s="21" t="n"/>
    </row>
    <row r="5574" ht="14.25" customHeight="1" s="474">
      <c r="A5574" s="603" t="n"/>
      <c r="B5574" s="21" t="n"/>
      <c r="C5574" s="21" t="n"/>
      <c r="D5574" s="21" t="n"/>
      <c r="E5574" s="21" t="n"/>
      <c r="F5574" s="21" t="n"/>
      <c r="G5574" s="21" t="n"/>
      <c r="H5574" s="21" t="n"/>
      <c r="I5574" s="21" t="n"/>
      <c r="J5574" s="21" t="n"/>
      <c r="K5574" s="21" t="n"/>
      <c r="L5574" s="21" t="n"/>
      <c r="M5574" s="21" t="n"/>
      <c r="N5574" s="21" t="n"/>
    </row>
    <row r="5575" ht="14.25" customHeight="1" s="474">
      <c r="A5575" s="603" t="n"/>
      <c r="B5575" s="21" t="n"/>
      <c r="C5575" s="21" t="n"/>
      <c r="D5575" s="21" t="n"/>
      <c r="E5575" s="21" t="n"/>
      <c r="F5575" s="21" t="n"/>
      <c r="G5575" s="21" t="n"/>
      <c r="H5575" s="21" t="n"/>
      <c r="I5575" s="21" t="n"/>
      <c r="J5575" s="21" t="n"/>
      <c r="K5575" s="21" t="n"/>
      <c r="L5575" s="21" t="n"/>
      <c r="M5575" s="21" t="n"/>
      <c r="N5575" s="21" t="n"/>
    </row>
    <row r="5576" ht="14.25" customHeight="1" s="474">
      <c r="A5576" s="603" t="n"/>
      <c r="B5576" s="21" t="n"/>
      <c r="C5576" s="21" t="n"/>
      <c r="D5576" s="21" t="n"/>
      <c r="E5576" s="21" t="n"/>
      <c r="F5576" s="21" t="n"/>
      <c r="G5576" s="21" t="n"/>
      <c r="H5576" s="21" t="n"/>
      <c r="I5576" s="21" t="n"/>
      <c r="J5576" s="21" t="n"/>
      <c r="K5576" s="21" t="n"/>
      <c r="L5576" s="21" t="n"/>
      <c r="M5576" s="21" t="n"/>
      <c r="N5576" s="21" t="n"/>
    </row>
    <row r="5577" ht="14.25" customHeight="1" s="474">
      <c r="A5577" s="603" t="n"/>
      <c r="B5577" s="21" t="n"/>
      <c r="C5577" s="21" t="n"/>
      <c r="D5577" s="21" t="n"/>
      <c r="E5577" s="21" t="n"/>
      <c r="F5577" s="21" t="n"/>
      <c r="G5577" s="21" t="n"/>
      <c r="H5577" s="21" t="n"/>
      <c r="I5577" s="21" t="n"/>
      <c r="J5577" s="21" t="n"/>
      <c r="K5577" s="21" t="n"/>
      <c r="L5577" s="21" t="n"/>
      <c r="M5577" s="21" t="n"/>
      <c r="N5577" s="21" t="n"/>
    </row>
    <row r="5578" ht="14.25" customHeight="1" s="474">
      <c r="A5578" s="603" t="n"/>
      <c r="B5578" s="21" t="n"/>
      <c r="C5578" s="21" t="n"/>
      <c r="D5578" s="21" t="n"/>
      <c r="E5578" s="21" t="n"/>
      <c r="F5578" s="21" t="n"/>
      <c r="G5578" s="21" t="n"/>
      <c r="H5578" s="21" t="n"/>
      <c r="I5578" s="21" t="n"/>
      <c r="J5578" s="21" t="n"/>
      <c r="K5578" s="21" t="n"/>
      <c r="L5578" s="21" t="n"/>
      <c r="M5578" s="21" t="n"/>
      <c r="N5578" s="21" t="n"/>
    </row>
    <row r="5579" ht="14.25" customHeight="1" s="474">
      <c r="A5579" s="603" t="n"/>
      <c r="B5579" s="21" t="n"/>
      <c r="C5579" s="21" t="n"/>
      <c r="D5579" s="21" t="n"/>
      <c r="E5579" s="21" t="n"/>
      <c r="F5579" s="21" t="n"/>
      <c r="G5579" s="21" t="n"/>
      <c r="H5579" s="21" t="n"/>
      <c r="I5579" s="21" t="n"/>
      <c r="J5579" s="21" t="n"/>
      <c r="K5579" s="21" t="n"/>
      <c r="L5579" s="21" t="n"/>
      <c r="M5579" s="21" t="n"/>
      <c r="N5579" s="21" t="n"/>
    </row>
    <row r="5580" ht="14.25" customHeight="1" s="474">
      <c r="A5580" s="603" t="n"/>
      <c r="B5580" s="21" t="n"/>
      <c r="C5580" s="21" t="n"/>
      <c r="D5580" s="21" t="n"/>
      <c r="E5580" s="21" t="n"/>
      <c r="F5580" s="21" t="n"/>
      <c r="G5580" s="21" t="n"/>
      <c r="H5580" s="21" t="n"/>
      <c r="I5580" s="21" t="n"/>
      <c r="J5580" s="21" t="n"/>
      <c r="K5580" s="21" t="n"/>
      <c r="L5580" s="21" t="n"/>
      <c r="M5580" s="21" t="n"/>
      <c r="N5580" s="21" t="n"/>
    </row>
    <row r="5581" ht="14.25" customHeight="1" s="474">
      <c r="A5581" s="603" t="n"/>
      <c r="B5581" s="21" t="n"/>
      <c r="C5581" s="21" t="n"/>
      <c r="D5581" s="21" t="n"/>
      <c r="E5581" s="21" t="n"/>
      <c r="F5581" s="21" t="n"/>
      <c r="G5581" s="21" t="n"/>
      <c r="H5581" s="21" t="n"/>
      <c r="I5581" s="21" t="n"/>
      <c r="J5581" s="21" t="n"/>
      <c r="K5581" s="21" t="n"/>
      <c r="L5581" s="21" t="n"/>
      <c r="M5581" s="21" t="n"/>
      <c r="N5581" s="21" t="n"/>
    </row>
    <row r="5582" ht="14.25" customHeight="1" s="474">
      <c r="A5582" s="603" t="n"/>
      <c r="B5582" s="21" t="n"/>
      <c r="C5582" s="21" t="n"/>
      <c r="D5582" s="21" t="n"/>
      <c r="E5582" s="21" t="n"/>
      <c r="F5582" s="21" t="n"/>
      <c r="G5582" s="21" t="n"/>
      <c r="H5582" s="21" t="n"/>
      <c r="I5582" s="21" t="n"/>
      <c r="J5582" s="21" t="n"/>
      <c r="K5582" s="21" t="n"/>
      <c r="L5582" s="21" t="n"/>
      <c r="M5582" s="21" t="n"/>
      <c r="N5582" s="21" t="n"/>
    </row>
    <row r="5583" ht="14.25" customHeight="1" s="474">
      <c r="A5583" s="603" t="n"/>
      <c r="B5583" s="21" t="n"/>
      <c r="C5583" s="21" t="n"/>
      <c r="D5583" s="21" t="n"/>
      <c r="E5583" s="21" t="n"/>
      <c r="F5583" s="21" t="n"/>
      <c r="G5583" s="21" t="n"/>
      <c r="H5583" s="21" t="n"/>
      <c r="I5583" s="21" t="n"/>
      <c r="J5583" s="21" t="n"/>
      <c r="K5583" s="21" t="n"/>
      <c r="L5583" s="21" t="n"/>
      <c r="M5583" s="21" t="n"/>
      <c r="N5583" s="21" t="n"/>
    </row>
    <row r="5584" ht="14.25" customHeight="1" s="474">
      <c r="A5584" s="603" t="n"/>
      <c r="B5584" s="21" t="n"/>
      <c r="C5584" s="21" t="n"/>
      <c r="D5584" s="21" t="n"/>
      <c r="E5584" s="21" t="n"/>
      <c r="F5584" s="21" t="n"/>
      <c r="G5584" s="21" t="n"/>
      <c r="H5584" s="21" t="n"/>
      <c r="I5584" s="21" t="n"/>
      <c r="J5584" s="21" t="n"/>
      <c r="K5584" s="21" t="n"/>
      <c r="L5584" s="21" t="n"/>
      <c r="M5584" s="21" t="n"/>
      <c r="N5584" s="21" t="n"/>
    </row>
    <row r="5585" ht="14.25" customHeight="1" s="474">
      <c r="A5585" s="603" t="n"/>
      <c r="B5585" s="21" t="n"/>
      <c r="C5585" s="21" t="n"/>
      <c r="D5585" s="21" t="n"/>
      <c r="E5585" s="21" t="n"/>
      <c r="F5585" s="21" t="n"/>
      <c r="G5585" s="21" t="n"/>
      <c r="H5585" s="21" t="n"/>
      <c r="I5585" s="21" t="n"/>
      <c r="J5585" s="21" t="n"/>
      <c r="K5585" s="21" t="n"/>
      <c r="L5585" s="21" t="n"/>
      <c r="M5585" s="21" t="n"/>
      <c r="N5585" s="21" t="n"/>
    </row>
    <row r="5586" ht="14.25" customHeight="1" s="474">
      <c r="A5586" s="603" t="n"/>
      <c r="B5586" s="21" t="n"/>
      <c r="C5586" s="21" t="n"/>
      <c r="D5586" s="21" t="n"/>
      <c r="E5586" s="21" t="n"/>
      <c r="F5586" s="21" t="n"/>
      <c r="G5586" s="21" t="n"/>
      <c r="H5586" s="21" t="n"/>
      <c r="I5586" s="21" t="n"/>
      <c r="J5586" s="21" t="n"/>
      <c r="K5586" s="21" t="n"/>
      <c r="L5586" s="21" t="n"/>
      <c r="M5586" s="21" t="n"/>
      <c r="N5586" s="21" t="n"/>
    </row>
    <row r="5587" ht="14.25" customHeight="1" s="474">
      <c r="A5587" s="603" t="n"/>
      <c r="B5587" s="21" t="n"/>
      <c r="C5587" s="21" t="n"/>
      <c r="D5587" s="21" t="n"/>
      <c r="E5587" s="21" t="n"/>
      <c r="F5587" s="21" t="n"/>
      <c r="G5587" s="21" t="n"/>
      <c r="H5587" s="21" t="n"/>
      <c r="I5587" s="21" t="n"/>
      <c r="J5587" s="21" t="n"/>
      <c r="K5587" s="21" t="n"/>
      <c r="L5587" s="21" t="n"/>
      <c r="M5587" s="21" t="n"/>
      <c r="N5587" s="21" t="n"/>
    </row>
    <row r="5588" ht="14.25" customHeight="1" s="474">
      <c r="A5588" s="603" t="n"/>
      <c r="B5588" s="21" t="n"/>
      <c r="C5588" s="21" t="n"/>
      <c r="D5588" s="21" t="n"/>
      <c r="E5588" s="21" t="n"/>
      <c r="F5588" s="21" t="n"/>
      <c r="G5588" s="21" t="n"/>
      <c r="H5588" s="21" t="n"/>
      <c r="I5588" s="21" t="n"/>
      <c r="J5588" s="21" t="n"/>
      <c r="K5588" s="21" t="n"/>
      <c r="L5588" s="21" t="n"/>
      <c r="M5588" s="21" t="n"/>
      <c r="N5588" s="21" t="n"/>
    </row>
    <row r="5589" ht="14.25" customHeight="1" s="474">
      <c r="A5589" s="603" t="n"/>
      <c r="B5589" s="21" t="n"/>
      <c r="C5589" s="21" t="n"/>
      <c r="D5589" s="21" t="n"/>
      <c r="E5589" s="21" t="n"/>
      <c r="F5589" s="21" t="n"/>
      <c r="G5589" s="21" t="n"/>
      <c r="H5589" s="21" t="n"/>
      <c r="I5589" s="21" t="n"/>
      <c r="J5589" s="21" t="n"/>
      <c r="K5589" s="21" t="n"/>
      <c r="L5589" s="21" t="n"/>
      <c r="M5589" s="21" t="n"/>
      <c r="N5589" s="21" t="n"/>
    </row>
    <row r="5590" ht="14.25" customHeight="1" s="474">
      <c r="A5590" s="603" t="n"/>
      <c r="B5590" s="21" t="n"/>
      <c r="C5590" s="21" t="n"/>
      <c r="D5590" s="21" t="n"/>
      <c r="E5590" s="21" t="n"/>
      <c r="F5590" s="21" t="n"/>
      <c r="G5590" s="21" t="n"/>
      <c r="H5590" s="21" t="n"/>
      <c r="I5590" s="21" t="n"/>
      <c r="J5590" s="21" t="n"/>
      <c r="K5590" s="21" t="n"/>
      <c r="L5590" s="21" t="n"/>
      <c r="M5590" s="21" t="n"/>
      <c r="N5590" s="21" t="n"/>
    </row>
    <row r="5591" ht="14.25" customHeight="1" s="474">
      <c r="A5591" s="603" t="n"/>
      <c r="B5591" s="21" t="n"/>
      <c r="C5591" s="21" t="n"/>
      <c r="D5591" s="21" t="n"/>
      <c r="E5591" s="21" t="n"/>
      <c r="F5591" s="21" t="n"/>
      <c r="G5591" s="21" t="n"/>
      <c r="H5591" s="21" t="n"/>
      <c r="I5591" s="21" t="n"/>
      <c r="J5591" s="21" t="n"/>
      <c r="K5591" s="21" t="n"/>
      <c r="L5591" s="21" t="n"/>
      <c r="M5591" s="21" t="n"/>
      <c r="N5591" s="21" t="n"/>
    </row>
    <row r="5592" ht="14.25" customHeight="1" s="474">
      <c r="A5592" s="603" t="n"/>
      <c r="B5592" s="21" t="n"/>
      <c r="C5592" s="21" t="n"/>
      <c r="D5592" s="21" t="n"/>
      <c r="E5592" s="21" t="n"/>
      <c r="F5592" s="21" t="n"/>
      <c r="G5592" s="21" t="n"/>
      <c r="H5592" s="21" t="n"/>
      <c r="I5592" s="21" t="n"/>
      <c r="J5592" s="21" t="n"/>
      <c r="K5592" s="21" t="n"/>
      <c r="L5592" s="21" t="n"/>
      <c r="M5592" s="21" t="n"/>
      <c r="N5592" s="21" t="n"/>
    </row>
    <row r="5593" ht="14.25" customHeight="1" s="474">
      <c r="A5593" s="603" t="n"/>
      <c r="B5593" s="21" t="n"/>
      <c r="C5593" s="21" t="n"/>
      <c r="D5593" s="21" t="n"/>
      <c r="E5593" s="21" t="n"/>
      <c r="F5593" s="21" t="n"/>
      <c r="G5593" s="21" t="n"/>
      <c r="H5593" s="21" t="n"/>
      <c r="I5593" s="21" t="n"/>
      <c r="J5593" s="21" t="n"/>
      <c r="K5593" s="21" t="n"/>
      <c r="L5593" s="21" t="n"/>
      <c r="M5593" s="21" t="n"/>
      <c r="N5593" s="21" t="n"/>
    </row>
    <row r="5594" ht="14.25" customHeight="1" s="474">
      <c r="A5594" s="603" t="n"/>
      <c r="B5594" s="21" t="n"/>
      <c r="C5594" s="21" t="n"/>
      <c r="D5594" s="21" t="n"/>
      <c r="E5594" s="21" t="n"/>
      <c r="F5594" s="21" t="n"/>
      <c r="G5594" s="21" t="n"/>
      <c r="H5594" s="21" t="n"/>
      <c r="I5594" s="21" t="n"/>
      <c r="J5594" s="21" t="n"/>
      <c r="K5594" s="21" t="n"/>
      <c r="L5594" s="21" t="n"/>
      <c r="M5594" s="21" t="n"/>
      <c r="N5594" s="21" t="n"/>
    </row>
    <row r="5595" ht="14.25" customHeight="1" s="474">
      <c r="A5595" s="603" t="n"/>
      <c r="B5595" s="21" t="n"/>
      <c r="C5595" s="21" t="n"/>
      <c r="D5595" s="21" t="n"/>
      <c r="E5595" s="21" t="n"/>
      <c r="F5595" s="21" t="n"/>
      <c r="G5595" s="21" t="n"/>
      <c r="H5595" s="21" t="n"/>
      <c r="I5595" s="21" t="n"/>
      <c r="J5595" s="21" t="n"/>
      <c r="K5595" s="21" t="n"/>
      <c r="L5595" s="21" t="n"/>
      <c r="M5595" s="21" t="n"/>
      <c r="N5595" s="21" t="n"/>
    </row>
    <row r="5596" ht="14.25" customHeight="1" s="474">
      <c r="A5596" s="603" t="n"/>
      <c r="B5596" s="21" t="n"/>
      <c r="C5596" s="21" t="n"/>
      <c r="D5596" s="21" t="n"/>
      <c r="E5596" s="21" t="n"/>
      <c r="F5596" s="21" t="n"/>
      <c r="G5596" s="21" t="n"/>
      <c r="H5596" s="21" t="n"/>
      <c r="I5596" s="21" t="n"/>
      <c r="J5596" s="21" t="n"/>
      <c r="K5596" s="21" t="n"/>
      <c r="L5596" s="21" t="n"/>
      <c r="M5596" s="21" t="n"/>
      <c r="N5596" s="21" t="n"/>
    </row>
    <row r="5597" ht="14.25" customHeight="1" s="474">
      <c r="A5597" s="603" t="n"/>
      <c r="B5597" s="21" t="n"/>
      <c r="C5597" s="21" t="n"/>
      <c r="D5597" s="21" t="n"/>
      <c r="E5597" s="21" t="n"/>
      <c r="F5597" s="21" t="n"/>
      <c r="G5597" s="21" t="n"/>
      <c r="H5597" s="21" t="n"/>
      <c r="I5597" s="21" t="n"/>
      <c r="J5597" s="21" t="n"/>
      <c r="K5597" s="21" t="n"/>
      <c r="L5597" s="21" t="n"/>
      <c r="M5597" s="21" t="n"/>
      <c r="N5597" s="21" t="n"/>
    </row>
    <row r="5598" ht="14.25" customHeight="1" s="474">
      <c r="A5598" s="603" t="n"/>
      <c r="B5598" s="21" t="n"/>
      <c r="C5598" s="21" t="n"/>
      <c r="D5598" s="21" t="n"/>
      <c r="E5598" s="21" t="n"/>
      <c r="F5598" s="21" t="n"/>
      <c r="G5598" s="21" t="n"/>
      <c r="H5598" s="21" t="n"/>
      <c r="I5598" s="21" t="n"/>
      <c r="J5598" s="21" t="n"/>
      <c r="K5598" s="21" t="n"/>
      <c r="L5598" s="21" t="n"/>
      <c r="M5598" s="21" t="n"/>
      <c r="N5598" s="21" t="n"/>
    </row>
    <row r="5599" ht="14.25" customHeight="1" s="474">
      <c r="A5599" s="603" t="n"/>
      <c r="B5599" s="21" t="n"/>
      <c r="C5599" s="21" t="n"/>
      <c r="D5599" s="21" t="n"/>
      <c r="E5599" s="21" t="n"/>
      <c r="F5599" s="21" t="n"/>
      <c r="G5599" s="21" t="n"/>
      <c r="H5599" s="21" t="n"/>
      <c r="I5599" s="21" t="n"/>
      <c r="J5599" s="21" t="n"/>
      <c r="K5599" s="21" t="n"/>
      <c r="L5599" s="21" t="n"/>
      <c r="M5599" s="21" t="n"/>
      <c r="N5599" s="21" t="n"/>
    </row>
    <row r="5600" ht="14.25" customHeight="1" s="474">
      <c r="A5600" s="603" t="n"/>
      <c r="B5600" s="21" t="n"/>
      <c r="C5600" s="21" t="n"/>
      <c r="D5600" s="21" t="n"/>
      <c r="E5600" s="21" t="n"/>
      <c r="F5600" s="21" t="n"/>
      <c r="G5600" s="21" t="n"/>
      <c r="H5600" s="21" t="n"/>
      <c r="I5600" s="21" t="n"/>
      <c r="J5600" s="21" t="n"/>
      <c r="K5600" s="21" t="n"/>
      <c r="L5600" s="21" t="n"/>
      <c r="M5600" s="21" t="n"/>
      <c r="N5600" s="21" t="n"/>
    </row>
    <row r="5601" ht="14.25" customHeight="1" s="474">
      <c r="A5601" s="603" t="n"/>
      <c r="B5601" s="21" t="n"/>
      <c r="C5601" s="21" t="n"/>
      <c r="D5601" s="21" t="n"/>
      <c r="E5601" s="21" t="n"/>
      <c r="F5601" s="21" t="n"/>
      <c r="G5601" s="21" t="n"/>
      <c r="H5601" s="21" t="n"/>
      <c r="I5601" s="21" t="n"/>
      <c r="J5601" s="21" t="n"/>
      <c r="K5601" s="21" t="n"/>
      <c r="L5601" s="21" t="n"/>
      <c r="M5601" s="21" t="n"/>
      <c r="N5601" s="21" t="n"/>
    </row>
    <row r="5602" ht="14.25" customHeight="1" s="474">
      <c r="A5602" s="603" t="n"/>
      <c r="B5602" s="21" t="n"/>
      <c r="C5602" s="21" t="n"/>
      <c r="D5602" s="21" t="n"/>
      <c r="E5602" s="21" t="n"/>
      <c r="F5602" s="21" t="n"/>
      <c r="G5602" s="21" t="n"/>
      <c r="H5602" s="21" t="n"/>
      <c r="I5602" s="21" t="n"/>
      <c r="J5602" s="21" t="n"/>
      <c r="K5602" s="21" t="n"/>
      <c r="L5602" s="21" t="n"/>
      <c r="M5602" s="21" t="n"/>
      <c r="N5602" s="21" t="n"/>
    </row>
    <row r="5603" ht="14.25" customHeight="1" s="474">
      <c r="A5603" s="603" t="n"/>
      <c r="B5603" s="21" t="n"/>
      <c r="C5603" s="21" t="n"/>
      <c r="D5603" s="21" t="n"/>
      <c r="E5603" s="21" t="n"/>
      <c r="F5603" s="21" t="n"/>
      <c r="G5603" s="21" t="n"/>
      <c r="H5603" s="21" t="n"/>
      <c r="I5603" s="21" t="n"/>
      <c r="J5603" s="21" t="n"/>
      <c r="K5603" s="21" t="n"/>
      <c r="L5603" s="21" t="n"/>
      <c r="M5603" s="21" t="n"/>
      <c r="N5603" s="21" t="n"/>
    </row>
    <row r="5604" ht="14.25" customHeight="1" s="474">
      <c r="A5604" s="603" t="n"/>
      <c r="B5604" s="21" t="n"/>
      <c r="C5604" s="21" t="n"/>
      <c r="D5604" s="21" t="n"/>
      <c r="E5604" s="21" t="n"/>
      <c r="F5604" s="21" t="n"/>
      <c r="G5604" s="21" t="n"/>
      <c r="H5604" s="21" t="n"/>
      <c r="I5604" s="21" t="n"/>
      <c r="J5604" s="21" t="n"/>
      <c r="K5604" s="21" t="n"/>
      <c r="L5604" s="21" t="n"/>
      <c r="M5604" s="21" t="n"/>
      <c r="N5604" s="21" t="n"/>
    </row>
    <row r="5605" ht="14.25" customHeight="1" s="474">
      <c r="A5605" s="603" t="n"/>
      <c r="B5605" s="21" t="n"/>
      <c r="C5605" s="21" t="n"/>
      <c r="D5605" s="21" t="n"/>
      <c r="E5605" s="21" t="n"/>
      <c r="F5605" s="21" t="n"/>
      <c r="G5605" s="21" t="n"/>
      <c r="H5605" s="21" t="n"/>
      <c r="I5605" s="21" t="n"/>
      <c r="J5605" s="21" t="n"/>
      <c r="K5605" s="21" t="n"/>
      <c r="L5605" s="21" t="n"/>
      <c r="M5605" s="21" t="n"/>
      <c r="N5605" s="21" t="n"/>
    </row>
    <row r="5606" ht="14.25" customHeight="1" s="474">
      <c r="A5606" s="603" t="n"/>
      <c r="B5606" s="21" t="n"/>
      <c r="C5606" s="21" t="n"/>
      <c r="D5606" s="21" t="n"/>
      <c r="E5606" s="21" t="n"/>
      <c r="F5606" s="21" t="n"/>
      <c r="G5606" s="21" t="n"/>
      <c r="H5606" s="21" t="n"/>
      <c r="I5606" s="21" t="n"/>
      <c r="J5606" s="21" t="n"/>
      <c r="K5606" s="21" t="n"/>
      <c r="L5606" s="21" t="n"/>
      <c r="M5606" s="21" t="n"/>
      <c r="N5606" s="21" t="n"/>
    </row>
    <row r="5607" ht="14.25" customHeight="1" s="474">
      <c r="A5607" s="603" t="n"/>
      <c r="B5607" s="21" t="n"/>
      <c r="C5607" s="21" t="n"/>
      <c r="D5607" s="21" t="n"/>
      <c r="E5607" s="21" t="n"/>
      <c r="F5607" s="21" t="n"/>
      <c r="G5607" s="21" t="n"/>
      <c r="H5607" s="21" t="n"/>
      <c r="I5607" s="21" t="n"/>
      <c r="J5607" s="21" t="n"/>
      <c r="K5607" s="21" t="n"/>
      <c r="L5607" s="21" t="n"/>
      <c r="M5607" s="21" t="n"/>
      <c r="N5607" s="21" t="n"/>
    </row>
    <row r="5608" ht="14.25" customHeight="1" s="474">
      <c r="A5608" s="603" t="n"/>
      <c r="B5608" s="21" t="n"/>
      <c r="C5608" s="21" t="n"/>
      <c r="D5608" s="21" t="n"/>
      <c r="E5608" s="21" t="n"/>
      <c r="F5608" s="21" t="n"/>
      <c r="G5608" s="21" t="n"/>
      <c r="H5608" s="21" t="n"/>
      <c r="I5608" s="21" t="n"/>
      <c r="J5608" s="21" t="n"/>
      <c r="K5608" s="21" t="n"/>
      <c r="L5608" s="21" t="n"/>
      <c r="M5608" s="21" t="n"/>
      <c r="N5608" s="21" t="n"/>
    </row>
    <row r="5609" ht="14.25" customHeight="1" s="474">
      <c r="A5609" s="603" t="n"/>
      <c r="B5609" s="21" t="n"/>
      <c r="C5609" s="21" t="n"/>
      <c r="D5609" s="21" t="n"/>
      <c r="E5609" s="21" t="n"/>
      <c r="F5609" s="21" t="n"/>
      <c r="G5609" s="21" t="n"/>
      <c r="H5609" s="21" t="n"/>
      <c r="I5609" s="21" t="n"/>
      <c r="J5609" s="21" t="n"/>
      <c r="K5609" s="21" t="n"/>
      <c r="L5609" s="21" t="n"/>
      <c r="M5609" s="21" t="n"/>
      <c r="N5609" s="21" t="n"/>
    </row>
    <row r="5610" ht="14.25" customHeight="1" s="474">
      <c r="A5610" s="603" t="n"/>
      <c r="B5610" s="21" t="n"/>
      <c r="C5610" s="21" t="n"/>
      <c r="D5610" s="21" t="n"/>
      <c r="E5610" s="21" t="n"/>
      <c r="F5610" s="21" t="n"/>
      <c r="G5610" s="21" t="n"/>
      <c r="H5610" s="21" t="n"/>
      <c r="I5610" s="21" t="n"/>
      <c r="J5610" s="21" t="n"/>
      <c r="K5610" s="21" t="n"/>
      <c r="L5610" s="21" t="n"/>
      <c r="M5610" s="21" t="n"/>
      <c r="N5610" s="21" t="n"/>
    </row>
    <row r="5611" ht="14.25" customHeight="1" s="474">
      <c r="A5611" s="603" t="n"/>
      <c r="B5611" s="21" t="n"/>
      <c r="C5611" s="21" t="n"/>
      <c r="D5611" s="21" t="n"/>
      <c r="E5611" s="21" t="n"/>
      <c r="F5611" s="21" t="n"/>
      <c r="G5611" s="21" t="n"/>
      <c r="H5611" s="21" t="n"/>
      <c r="I5611" s="21" t="n"/>
      <c r="J5611" s="21" t="n"/>
      <c r="K5611" s="21" t="n"/>
      <c r="L5611" s="21" t="n"/>
      <c r="M5611" s="21" t="n"/>
      <c r="N5611" s="21" t="n"/>
    </row>
    <row r="5612" ht="14.25" customHeight="1" s="474">
      <c r="A5612" s="603" t="n"/>
      <c r="B5612" s="21" t="n"/>
      <c r="C5612" s="21" t="n"/>
      <c r="D5612" s="21" t="n"/>
      <c r="E5612" s="21" t="n"/>
      <c r="F5612" s="21" t="n"/>
      <c r="G5612" s="21" t="n"/>
      <c r="H5612" s="21" t="n"/>
      <c r="I5612" s="21" t="n"/>
      <c r="J5612" s="21" t="n"/>
      <c r="K5612" s="21" t="n"/>
      <c r="L5612" s="21" t="n"/>
      <c r="M5612" s="21" t="n"/>
      <c r="N5612" s="21" t="n"/>
    </row>
    <row r="5613" ht="14.25" customHeight="1" s="474">
      <c r="A5613" s="603" t="n"/>
      <c r="B5613" s="21" t="n"/>
      <c r="C5613" s="21" t="n"/>
      <c r="D5613" s="21" t="n"/>
      <c r="E5613" s="21" t="n"/>
      <c r="F5613" s="21" t="n"/>
      <c r="G5613" s="21" t="n"/>
      <c r="H5613" s="21" t="n"/>
      <c r="I5613" s="21" t="n"/>
      <c r="J5613" s="21" t="n"/>
      <c r="K5613" s="21" t="n"/>
      <c r="L5613" s="21" t="n"/>
      <c r="M5613" s="21" t="n"/>
      <c r="N5613" s="21" t="n"/>
    </row>
    <row r="5614" ht="14.25" customHeight="1" s="474">
      <c r="A5614" s="603" t="n"/>
      <c r="B5614" s="21" t="n"/>
      <c r="C5614" s="21" t="n"/>
      <c r="D5614" s="21" t="n"/>
      <c r="E5614" s="21" t="n"/>
      <c r="F5614" s="21" t="n"/>
      <c r="G5614" s="21" t="n"/>
      <c r="H5614" s="21" t="n"/>
      <c r="I5614" s="21" t="n"/>
      <c r="J5614" s="21" t="n"/>
      <c r="K5614" s="21" t="n"/>
      <c r="L5614" s="21" t="n"/>
      <c r="M5614" s="21" t="n"/>
      <c r="N5614" s="21" t="n"/>
    </row>
    <row r="5615" ht="14.25" customHeight="1" s="474">
      <c r="A5615" s="603" t="n"/>
      <c r="B5615" s="21" t="n"/>
      <c r="C5615" s="21" t="n"/>
      <c r="D5615" s="21" t="n"/>
      <c r="E5615" s="21" t="n"/>
      <c r="F5615" s="21" t="n"/>
      <c r="G5615" s="21" t="n"/>
      <c r="H5615" s="21" t="n"/>
      <c r="I5615" s="21" t="n"/>
      <c r="J5615" s="21" t="n"/>
      <c r="K5615" s="21" t="n"/>
      <c r="L5615" s="21" t="n"/>
      <c r="M5615" s="21" t="n"/>
      <c r="N5615" s="21" t="n"/>
    </row>
    <row r="5616" ht="14.25" customHeight="1" s="474">
      <c r="A5616" s="603" t="n"/>
      <c r="B5616" s="21" t="n"/>
      <c r="C5616" s="21" t="n"/>
      <c r="D5616" s="21" t="n"/>
      <c r="E5616" s="21" t="n"/>
      <c r="F5616" s="21" t="n"/>
      <c r="G5616" s="21" t="n"/>
      <c r="H5616" s="21" t="n"/>
      <c r="I5616" s="21" t="n"/>
      <c r="J5616" s="21" t="n"/>
      <c r="K5616" s="21" t="n"/>
      <c r="L5616" s="21" t="n"/>
      <c r="M5616" s="21" t="n"/>
      <c r="N5616" s="21" t="n"/>
    </row>
    <row r="5617" ht="14.25" customHeight="1" s="474">
      <c r="A5617" s="603" t="n"/>
      <c r="B5617" s="21" t="n"/>
      <c r="C5617" s="21" t="n"/>
      <c r="D5617" s="21" t="n"/>
      <c r="E5617" s="21" t="n"/>
      <c r="F5617" s="21" t="n"/>
      <c r="G5617" s="21" t="n"/>
      <c r="H5617" s="21" t="n"/>
      <c r="I5617" s="21" t="n"/>
      <c r="J5617" s="21" t="n"/>
      <c r="K5617" s="21" t="n"/>
      <c r="L5617" s="21" t="n"/>
      <c r="M5617" s="21" t="n"/>
      <c r="N5617" s="21" t="n"/>
    </row>
    <row r="5618" ht="14.25" customHeight="1" s="474">
      <c r="A5618" s="603" t="n"/>
      <c r="B5618" s="21" t="n"/>
      <c r="C5618" s="21" t="n"/>
      <c r="D5618" s="21" t="n"/>
      <c r="E5618" s="21" t="n"/>
      <c r="F5618" s="21" t="n"/>
      <c r="G5618" s="21" t="n"/>
      <c r="H5618" s="21" t="n"/>
      <c r="I5618" s="21" t="n"/>
      <c r="J5618" s="21" t="n"/>
      <c r="K5618" s="21" t="n"/>
      <c r="L5618" s="21" t="n"/>
      <c r="M5618" s="21" t="n"/>
      <c r="N5618" s="21" t="n"/>
    </row>
    <row r="5619" ht="14.25" customHeight="1" s="474">
      <c r="A5619" s="603" t="n"/>
      <c r="B5619" s="21" t="n"/>
      <c r="C5619" s="21" t="n"/>
      <c r="D5619" s="21" t="n"/>
      <c r="E5619" s="21" t="n"/>
      <c r="F5619" s="21" t="n"/>
      <c r="G5619" s="21" t="n"/>
      <c r="H5619" s="21" t="n"/>
      <c r="I5619" s="21" t="n"/>
      <c r="J5619" s="21" t="n"/>
      <c r="K5619" s="21" t="n"/>
      <c r="L5619" s="21" t="n"/>
      <c r="M5619" s="21" t="n"/>
      <c r="N5619" s="21" t="n"/>
    </row>
    <row r="5620" ht="14.25" customHeight="1" s="474">
      <c r="A5620" s="603" t="n"/>
      <c r="B5620" s="21" t="n"/>
      <c r="C5620" s="21" t="n"/>
      <c r="D5620" s="21" t="n"/>
      <c r="E5620" s="21" t="n"/>
      <c r="F5620" s="21" t="n"/>
      <c r="G5620" s="21" t="n"/>
      <c r="H5620" s="21" t="n"/>
      <c r="I5620" s="21" t="n"/>
      <c r="J5620" s="21" t="n"/>
      <c r="K5620" s="21" t="n"/>
      <c r="L5620" s="21" t="n"/>
      <c r="M5620" s="21" t="n"/>
      <c r="N5620" s="21" t="n"/>
    </row>
    <row r="5621" ht="14.25" customHeight="1" s="474">
      <c r="A5621" s="603" t="n"/>
      <c r="B5621" s="21" t="n"/>
      <c r="C5621" s="21" t="n"/>
      <c r="D5621" s="21" t="n"/>
      <c r="E5621" s="21" t="n"/>
      <c r="F5621" s="21" t="n"/>
      <c r="G5621" s="21" t="n"/>
      <c r="H5621" s="21" t="n"/>
      <c r="I5621" s="21" t="n"/>
      <c r="J5621" s="21" t="n"/>
      <c r="K5621" s="21" t="n"/>
      <c r="L5621" s="21" t="n"/>
      <c r="M5621" s="21" t="n"/>
      <c r="N5621" s="21" t="n"/>
    </row>
    <row r="5622" ht="14.25" customHeight="1" s="474">
      <c r="A5622" s="603" t="n"/>
      <c r="B5622" s="21" t="n"/>
      <c r="C5622" s="21" t="n"/>
      <c r="D5622" s="21" t="n"/>
      <c r="E5622" s="21" t="n"/>
      <c r="F5622" s="21" t="n"/>
      <c r="G5622" s="21" t="n"/>
      <c r="H5622" s="21" t="n"/>
      <c r="I5622" s="21" t="n"/>
      <c r="J5622" s="21" t="n"/>
      <c r="K5622" s="21" t="n"/>
      <c r="L5622" s="21" t="n"/>
      <c r="M5622" s="21" t="n"/>
      <c r="N5622" s="21" t="n"/>
    </row>
    <row r="5623" ht="14.25" customHeight="1" s="474">
      <c r="A5623" s="603" t="n"/>
      <c r="B5623" s="21" t="n"/>
      <c r="C5623" s="21" t="n"/>
      <c r="D5623" s="21" t="n"/>
      <c r="E5623" s="21" t="n"/>
      <c r="F5623" s="21" t="n"/>
      <c r="G5623" s="21" t="n"/>
      <c r="H5623" s="21" t="n"/>
      <c r="I5623" s="21" t="n"/>
      <c r="J5623" s="21" t="n"/>
      <c r="K5623" s="21" t="n"/>
      <c r="L5623" s="21" t="n"/>
      <c r="M5623" s="21" t="n"/>
      <c r="N5623" s="21" t="n"/>
    </row>
    <row r="5624" ht="14.25" customHeight="1" s="474">
      <c r="A5624" s="603" t="n"/>
      <c r="B5624" s="21" t="n"/>
      <c r="C5624" s="21" t="n"/>
      <c r="D5624" s="21" t="n"/>
      <c r="E5624" s="21" t="n"/>
      <c r="F5624" s="21" t="n"/>
      <c r="G5624" s="21" t="n"/>
      <c r="H5624" s="21" t="n"/>
      <c r="I5624" s="21" t="n"/>
      <c r="J5624" s="21" t="n"/>
      <c r="K5624" s="21" t="n"/>
      <c r="L5624" s="21" t="n"/>
      <c r="M5624" s="21" t="n"/>
      <c r="N5624" s="21" t="n"/>
    </row>
    <row r="5625" ht="14.25" customHeight="1" s="474">
      <c r="A5625" s="603" t="n"/>
      <c r="B5625" s="21" t="n"/>
      <c r="C5625" s="21" t="n"/>
      <c r="D5625" s="21" t="n"/>
      <c r="E5625" s="21" t="n"/>
      <c r="F5625" s="21" t="n"/>
      <c r="G5625" s="21" t="n"/>
      <c r="H5625" s="21" t="n"/>
      <c r="I5625" s="21" t="n"/>
      <c r="J5625" s="21" t="n"/>
      <c r="K5625" s="21" t="n"/>
      <c r="L5625" s="21" t="n"/>
      <c r="M5625" s="21" t="n"/>
      <c r="N5625" s="21" t="n"/>
    </row>
    <row r="5626" ht="14.25" customHeight="1" s="474">
      <c r="A5626" s="603" t="n"/>
      <c r="B5626" s="21" t="n"/>
      <c r="C5626" s="21" t="n"/>
      <c r="D5626" s="21" t="n"/>
      <c r="E5626" s="21" t="n"/>
      <c r="F5626" s="21" t="n"/>
      <c r="G5626" s="21" t="n"/>
      <c r="H5626" s="21" t="n"/>
      <c r="I5626" s="21" t="n"/>
      <c r="J5626" s="21" t="n"/>
      <c r="K5626" s="21" t="n"/>
      <c r="L5626" s="21" t="n"/>
      <c r="M5626" s="21" t="n"/>
      <c r="N5626" s="21" t="n"/>
    </row>
    <row r="5627" ht="14.25" customHeight="1" s="474">
      <c r="A5627" s="603" t="n"/>
      <c r="B5627" s="21" t="n"/>
      <c r="C5627" s="21" t="n"/>
      <c r="D5627" s="21" t="n"/>
      <c r="E5627" s="21" t="n"/>
      <c r="F5627" s="21" t="n"/>
      <c r="G5627" s="21" t="n"/>
      <c r="H5627" s="21" t="n"/>
      <c r="I5627" s="21" t="n"/>
      <c r="J5627" s="21" t="n"/>
      <c r="K5627" s="21" t="n"/>
      <c r="L5627" s="21" t="n"/>
      <c r="M5627" s="21" t="n"/>
      <c r="N5627" s="21" t="n"/>
    </row>
    <row r="5628" ht="14.25" customHeight="1" s="474">
      <c r="A5628" s="603" t="n"/>
      <c r="B5628" s="21" t="n"/>
      <c r="C5628" s="21" t="n"/>
      <c r="D5628" s="21" t="n"/>
      <c r="E5628" s="21" t="n"/>
      <c r="F5628" s="21" t="n"/>
      <c r="G5628" s="21" t="n"/>
      <c r="H5628" s="21" t="n"/>
      <c r="I5628" s="21" t="n"/>
      <c r="J5628" s="21" t="n"/>
      <c r="K5628" s="21" t="n"/>
      <c r="L5628" s="21" t="n"/>
      <c r="M5628" s="21" t="n"/>
      <c r="N5628" s="21" t="n"/>
    </row>
    <row r="5629" ht="14.25" customHeight="1" s="474">
      <c r="A5629" s="603" t="n"/>
      <c r="B5629" s="21" t="n"/>
      <c r="C5629" s="21" t="n"/>
      <c r="D5629" s="21" t="n"/>
      <c r="E5629" s="21" t="n"/>
      <c r="F5629" s="21" t="n"/>
      <c r="G5629" s="21" t="n"/>
      <c r="H5629" s="21" t="n"/>
      <c r="I5629" s="21" t="n"/>
      <c r="J5629" s="21" t="n"/>
      <c r="K5629" s="21" t="n"/>
      <c r="L5629" s="21" t="n"/>
      <c r="M5629" s="21" t="n"/>
      <c r="N5629" s="21" t="n"/>
    </row>
    <row r="5630" ht="14.25" customHeight="1" s="474">
      <c r="A5630" s="603" t="n"/>
      <c r="B5630" s="21" t="n"/>
      <c r="C5630" s="21" t="n"/>
      <c r="D5630" s="21" t="n"/>
      <c r="E5630" s="21" t="n"/>
      <c r="F5630" s="21" t="n"/>
      <c r="G5630" s="21" t="n"/>
      <c r="H5630" s="21" t="n"/>
      <c r="I5630" s="21" t="n"/>
      <c r="J5630" s="21" t="n"/>
      <c r="K5630" s="21" t="n"/>
      <c r="L5630" s="21" t="n"/>
      <c r="M5630" s="21" t="n"/>
      <c r="N5630" s="21" t="n"/>
    </row>
    <row r="5631" ht="14.25" customHeight="1" s="474">
      <c r="A5631" s="603" t="n"/>
      <c r="B5631" s="21" t="n"/>
      <c r="C5631" s="21" t="n"/>
      <c r="D5631" s="21" t="n"/>
      <c r="E5631" s="21" t="n"/>
      <c r="F5631" s="21" t="n"/>
      <c r="G5631" s="21" t="n"/>
      <c r="H5631" s="21" t="n"/>
      <c r="I5631" s="21" t="n"/>
      <c r="J5631" s="21" t="n"/>
      <c r="K5631" s="21" t="n"/>
      <c r="L5631" s="21" t="n"/>
      <c r="M5631" s="21" t="n"/>
      <c r="N5631" s="21" t="n"/>
    </row>
    <row r="5632" ht="14.25" customHeight="1" s="474">
      <c r="A5632" s="603" t="n"/>
      <c r="B5632" s="21" t="n"/>
      <c r="C5632" s="21" t="n"/>
      <c r="D5632" s="21" t="n"/>
      <c r="E5632" s="21" t="n"/>
      <c r="F5632" s="21" t="n"/>
      <c r="G5632" s="21" t="n"/>
      <c r="H5632" s="21" t="n"/>
      <c r="I5632" s="21" t="n"/>
      <c r="J5632" s="21" t="n"/>
      <c r="K5632" s="21" t="n"/>
      <c r="L5632" s="21" t="n"/>
      <c r="M5632" s="21" t="n"/>
      <c r="N5632" s="21" t="n"/>
    </row>
    <row r="5633" ht="14.25" customHeight="1" s="474">
      <c r="A5633" s="603" t="n"/>
      <c r="B5633" s="21" t="n"/>
      <c r="C5633" s="21" t="n"/>
      <c r="D5633" s="21" t="n"/>
      <c r="E5633" s="21" t="n"/>
      <c r="F5633" s="21" t="n"/>
      <c r="G5633" s="21" t="n"/>
      <c r="H5633" s="21" t="n"/>
      <c r="I5633" s="21" t="n"/>
      <c r="J5633" s="21" t="n"/>
      <c r="K5633" s="21" t="n"/>
      <c r="L5633" s="21" t="n"/>
      <c r="M5633" s="21" t="n"/>
      <c r="N5633" s="21" t="n"/>
    </row>
    <row r="5634" ht="14.25" customHeight="1" s="474">
      <c r="A5634" s="603" t="n"/>
      <c r="B5634" s="21" t="n"/>
      <c r="C5634" s="21" t="n"/>
      <c r="D5634" s="21" t="n"/>
      <c r="E5634" s="21" t="n"/>
      <c r="F5634" s="21" t="n"/>
      <c r="G5634" s="21" t="n"/>
      <c r="H5634" s="21" t="n"/>
      <c r="I5634" s="21" t="n"/>
      <c r="J5634" s="21" t="n"/>
      <c r="K5634" s="21" t="n"/>
      <c r="L5634" s="21" t="n"/>
      <c r="M5634" s="21" t="n"/>
      <c r="N5634" s="21" t="n"/>
    </row>
    <row r="5635" ht="14.25" customHeight="1" s="474">
      <c r="A5635" s="603" t="n"/>
      <c r="B5635" s="21" t="n"/>
      <c r="C5635" s="21" t="n"/>
      <c r="D5635" s="21" t="n"/>
      <c r="E5635" s="21" t="n"/>
      <c r="F5635" s="21" t="n"/>
      <c r="G5635" s="21" t="n"/>
      <c r="H5635" s="21" t="n"/>
      <c r="I5635" s="21" t="n"/>
      <c r="J5635" s="21" t="n"/>
      <c r="K5635" s="21" t="n"/>
      <c r="L5635" s="21" t="n"/>
      <c r="M5635" s="21" t="n"/>
      <c r="N5635" s="21" t="n"/>
    </row>
    <row r="5636" ht="14.25" customHeight="1" s="474">
      <c r="A5636" s="603" t="n"/>
      <c r="B5636" s="21" t="n"/>
      <c r="C5636" s="21" t="n"/>
      <c r="D5636" s="21" t="n"/>
      <c r="E5636" s="21" t="n"/>
      <c r="F5636" s="21" t="n"/>
      <c r="G5636" s="21" t="n"/>
      <c r="H5636" s="21" t="n"/>
      <c r="I5636" s="21" t="n"/>
      <c r="J5636" s="21" t="n"/>
      <c r="K5636" s="21" t="n"/>
      <c r="L5636" s="21" t="n"/>
      <c r="M5636" s="21" t="n"/>
      <c r="N5636" s="21" t="n"/>
    </row>
    <row r="5637" ht="14.25" customHeight="1" s="474">
      <c r="A5637" s="603" t="n"/>
      <c r="B5637" s="21" t="n"/>
      <c r="C5637" s="21" t="n"/>
      <c r="D5637" s="21" t="n"/>
      <c r="E5637" s="21" t="n"/>
      <c r="F5637" s="21" t="n"/>
      <c r="G5637" s="21" t="n"/>
      <c r="H5637" s="21" t="n"/>
      <c r="I5637" s="21" t="n"/>
      <c r="J5637" s="21" t="n"/>
      <c r="K5637" s="21" t="n"/>
      <c r="L5637" s="21" t="n"/>
      <c r="M5637" s="21" t="n"/>
      <c r="N5637" s="21" t="n"/>
    </row>
    <row r="5638" ht="14.25" customHeight="1" s="474">
      <c r="A5638" s="603" t="n"/>
      <c r="B5638" s="21" t="n"/>
      <c r="C5638" s="21" t="n"/>
      <c r="D5638" s="21" t="n"/>
      <c r="E5638" s="21" t="n"/>
      <c r="F5638" s="21" t="n"/>
      <c r="G5638" s="21" t="n"/>
      <c r="H5638" s="21" t="n"/>
      <c r="I5638" s="21" t="n"/>
      <c r="J5638" s="21" t="n"/>
      <c r="K5638" s="21" t="n"/>
      <c r="L5638" s="21" t="n"/>
      <c r="M5638" s="21" t="n"/>
      <c r="N5638" s="21" t="n"/>
    </row>
    <row r="5639" ht="14.25" customHeight="1" s="474">
      <c r="A5639" s="603" t="n"/>
      <c r="B5639" s="21" t="n"/>
      <c r="C5639" s="21" t="n"/>
      <c r="D5639" s="21" t="n"/>
      <c r="E5639" s="21" t="n"/>
      <c r="F5639" s="21" t="n"/>
      <c r="G5639" s="21" t="n"/>
      <c r="H5639" s="21" t="n"/>
      <c r="I5639" s="21" t="n"/>
      <c r="J5639" s="21" t="n"/>
      <c r="K5639" s="21" t="n"/>
      <c r="L5639" s="21" t="n"/>
      <c r="M5639" s="21" t="n"/>
      <c r="N5639" s="21" t="n"/>
    </row>
    <row r="5640" ht="14.25" customHeight="1" s="474">
      <c r="A5640" s="603" t="n"/>
      <c r="B5640" s="21" t="n"/>
      <c r="C5640" s="21" t="n"/>
      <c r="D5640" s="21" t="n"/>
      <c r="E5640" s="21" t="n"/>
      <c r="F5640" s="21" t="n"/>
      <c r="G5640" s="21" t="n"/>
      <c r="H5640" s="21" t="n"/>
      <c r="I5640" s="21" t="n"/>
      <c r="J5640" s="21" t="n"/>
      <c r="K5640" s="21" t="n"/>
      <c r="L5640" s="21" t="n"/>
      <c r="M5640" s="21" t="n"/>
      <c r="N5640" s="21" t="n"/>
    </row>
    <row r="5641" ht="14.25" customHeight="1" s="474">
      <c r="A5641" s="603" t="n"/>
      <c r="B5641" s="21" t="n"/>
      <c r="C5641" s="21" t="n"/>
      <c r="D5641" s="21" t="n"/>
      <c r="E5641" s="21" t="n"/>
      <c r="F5641" s="21" t="n"/>
      <c r="G5641" s="21" t="n"/>
      <c r="H5641" s="21" t="n"/>
      <c r="I5641" s="21" t="n"/>
      <c r="J5641" s="21" t="n"/>
      <c r="K5641" s="21" t="n"/>
      <c r="L5641" s="21" t="n"/>
      <c r="M5641" s="21" t="n"/>
      <c r="N5641" s="21" t="n"/>
    </row>
    <row r="5642" ht="14.25" customHeight="1" s="474">
      <c r="A5642" s="603" t="n"/>
      <c r="B5642" s="21" t="n"/>
      <c r="C5642" s="21" t="n"/>
      <c r="D5642" s="21" t="n"/>
      <c r="E5642" s="21" t="n"/>
      <c r="F5642" s="21" t="n"/>
      <c r="G5642" s="21" t="n"/>
      <c r="H5642" s="21" t="n"/>
      <c r="I5642" s="21" t="n"/>
      <c r="J5642" s="21" t="n"/>
      <c r="K5642" s="21" t="n"/>
      <c r="L5642" s="21" t="n"/>
      <c r="M5642" s="21" t="n"/>
      <c r="N5642" s="21" t="n"/>
    </row>
    <row r="5643" ht="14.25" customHeight="1" s="474">
      <c r="A5643" s="603" t="n"/>
      <c r="B5643" s="21" t="n"/>
      <c r="C5643" s="21" t="n"/>
      <c r="D5643" s="21" t="n"/>
      <c r="E5643" s="21" t="n"/>
      <c r="F5643" s="21" t="n"/>
      <c r="G5643" s="21" t="n"/>
      <c r="H5643" s="21" t="n"/>
      <c r="I5643" s="21" t="n"/>
      <c r="J5643" s="21" t="n"/>
      <c r="K5643" s="21" t="n"/>
      <c r="L5643" s="21" t="n"/>
      <c r="M5643" s="21" t="n"/>
      <c r="N5643" s="21" t="n"/>
    </row>
    <row r="5644" ht="14.25" customHeight="1" s="474">
      <c r="A5644" s="603" t="n"/>
      <c r="B5644" s="21" t="n"/>
      <c r="C5644" s="21" t="n"/>
      <c r="D5644" s="21" t="n"/>
      <c r="E5644" s="21" t="n"/>
      <c r="F5644" s="21" t="n"/>
      <c r="G5644" s="21" t="n"/>
      <c r="H5644" s="21" t="n"/>
      <c r="I5644" s="21" t="n"/>
      <c r="J5644" s="21" t="n"/>
      <c r="K5644" s="21" t="n"/>
      <c r="L5644" s="21" t="n"/>
      <c r="M5644" s="21" t="n"/>
      <c r="N5644" s="21" t="n"/>
    </row>
    <row r="5645" ht="14.25" customHeight="1" s="474">
      <c r="A5645" s="603" t="n"/>
      <c r="B5645" s="21" t="n"/>
      <c r="C5645" s="21" t="n"/>
      <c r="D5645" s="21" t="n"/>
      <c r="E5645" s="21" t="n"/>
      <c r="F5645" s="21" t="n"/>
      <c r="G5645" s="21" t="n"/>
      <c r="H5645" s="21" t="n"/>
      <c r="I5645" s="21" t="n"/>
      <c r="J5645" s="21" t="n"/>
      <c r="K5645" s="21" t="n"/>
      <c r="L5645" s="21" t="n"/>
      <c r="M5645" s="21" t="n"/>
      <c r="N5645" s="21" t="n"/>
    </row>
    <row r="5646" ht="14.25" customHeight="1" s="474">
      <c r="A5646" s="603" t="n"/>
      <c r="B5646" s="21" t="n"/>
      <c r="C5646" s="21" t="n"/>
      <c r="D5646" s="21" t="n"/>
      <c r="E5646" s="21" t="n"/>
      <c r="F5646" s="21" t="n"/>
      <c r="G5646" s="21" t="n"/>
      <c r="H5646" s="21" t="n"/>
      <c r="I5646" s="21" t="n"/>
      <c r="J5646" s="21" t="n"/>
      <c r="K5646" s="21" t="n"/>
      <c r="L5646" s="21" t="n"/>
      <c r="M5646" s="21" t="n"/>
      <c r="N5646" s="21" t="n"/>
    </row>
    <row r="5647" ht="14.25" customHeight="1" s="474">
      <c r="A5647" s="603" t="n"/>
      <c r="B5647" s="21" t="n"/>
      <c r="C5647" s="21" t="n"/>
      <c r="D5647" s="21" t="n"/>
      <c r="E5647" s="21" t="n"/>
      <c r="F5647" s="21" t="n"/>
      <c r="G5647" s="21" t="n"/>
      <c r="H5647" s="21" t="n"/>
      <c r="I5647" s="21" t="n"/>
      <c r="J5647" s="21" t="n"/>
      <c r="K5647" s="21" t="n"/>
      <c r="L5647" s="21" t="n"/>
      <c r="M5647" s="21" t="n"/>
      <c r="N5647" s="21" t="n"/>
    </row>
    <row r="5648" ht="14.25" customHeight="1" s="474">
      <c r="A5648" s="603" t="n"/>
      <c r="B5648" s="21" t="n"/>
      <c r="C5648" s="21" t="n"/>
      <c r="D5648" s="21" t="n"/>
      <c r="E5648" s="21" t="n"/>
      <c r="F5648" s="21" t="n"/>
      <c r="G5648" s="21" t="n"/>
      <c r="H5648" s="21" t="n"/>
      <c r="I5648" s="21" t="n"/>
      <c r="J5648" s="21" t="n"/>
      <c r="K5648" s="21" t="n"/>
      <c r="L5648" s="21" t="n"/>
      <c r="M5648" s="21" t="n"/>
      <c r="N5648" s="21" t="n"/>
    </row>
    <row r="5649" ht="14.25" customHeight="1" s="474">
      <c r="A5649" s="603" t="n"/>
      <c r="B5649" s="21" t="n"/>
      <c r="C5649" s="21" t="n"/>
      <c r="D5649" s="21" t="n"/>
      <c r="E5649" s="21" t="n"/>
      <c r="F5649" s="21" t="n"/>
      <c r="G5649" s="21" t="n"/>
      <c r="H5649" s="21" t="n"/>
      <c r="I5649" s="21" t="n"/>
      <c r="J5649" s="21" t="n"/>
      <c r="K5649" s="21" t="n"/>
      <c r="L5649" s="21" t="n"/>
      <c r="M5649" s="21" t="n"/>
      <c r="N5649" s="21" t="n"/>
    </row>
    <row r="5650" ht="14.25" customHeight="1" s="474">
      <c r="A5650" s="603" t="n"/>
      <c r="B5650" s="21" t="n"/>
      <c r="C5650" s="21" t="n"/>
      <c r="D5650" s="21" t="n"/>
      <c r="E5650" s="21" t="n"/>
      <c r="F5650" s="21" t="n"/>
      <c r="G5650" s="21" t="n"/>
      <c r="H5650" s="21" t="n"/>
      <c r="I5650" s="21" t="n"/>
      <c r="J5650" s="21" t="n"/>
      <c r="K5650" s="21" t="n"/>
      <c r="L5650" s="21" t="n"/>
      <c r="M5650" s="21" t="n"/>
      <c r="N5650" s="21" t="n"/>
    </row>
    <row r="5651" ht="14.25" customHeight="1" s="474">
      <c r="A5651" s="603" t="n"/>
      <c r="B5651" s="21" t="n"/>
      <c r="C5651" s="21" t="n"/>
      <c r="D5651" s="21" t="n"/>
      <c r="E5651" s="21" t="n"/>
      <c r="F5651" s="21" t="n"/>
      <c r="G5651" s="21" t="n"/>
      <c r="H5651" s="21" t="n"/>
      <c r="I5651" s="21" t="n"/>
      <c r="J5651" s="21" t="n"/>
      <c r="K5651" s="21" t="n"/>
      <c r="L5651" s="21" t="n"/>
      <c r="M5651" s="21" t="n"/>
      <c r="N5651" s="21" t="n"/>
    </row>
    <row r="5652" ht="14.25" customHeight="1" s="474">
      <c r="A5652" s="603" t="n"/>
      <c r="B5652" s="21" t="n"/>
      <c r="C5652" s="21" t="n"/>
      <c r="D5652" s="21" t="n"/>
      <c r="E5652" s="21" t="n"/>
      <c r="F5652" s="21" t="n"/>
      <c r="G5652" s="21" t="n"/>
      <c r="H5652" s="21" t="n"/>
      <c r="I5652" s="21" t="n"/>
      <c r="J5652" s="21" t="n"/>
      <c r="K5652" s="21" t="n"/>
      <c r="L5652" s="21" t="n"/>
      <c r="M5652" s="21" t="n"/>
      <c r="N5652" s="21" t="n"/>
    </row>
    <row r="5653" ht="14.25" customHeight="1" s="474">
      <c r="A5653" s="603" t="n"/>
      <c r="B5653" s="21" t="n"/>
      <c r="C5653" s="21" t="n"/>
      <c r="D5653" s="21" t="n"/>
      <c r="E5653" s="21" t="n"/>
      <c r="F5653" s="21" t="n"/>
      <c r="G5653" s="21" t="n"/>
      <c r="H5653" s="21" t="n"/>
      <c r="I5653" s="21" t="n"/>
      <c r="J5653" s="21" t="n"/>
      <c r="K5653" s="21" t="n"/>
      <c r="L5653" s="21" t="n"/>
      <c r="M5653" s="21" t="n"/>
      <c r="N5653" s="21" t="n"/>
    </row>
    <row r="5654" ht="14.25" customHeight="1" s="474">
      <c r="A5654" s="603" t="n"/>
      <c r="B5654" s="21" t="n"/>
      <c r="C5654" s="21" t="n"/>
      <c r="D5654" s="21" t="n"/>
      <c r="E5654" s="21" t="n"/>
      <c r="F5654" s="21" t="n"/>
      <c r="G5654" s="21" t="n"/>
      <c r="H5654" s="21" t="n"/>
      <c r="I5654" s="21" t="n"/>
      <c r="J5654" s="21" t="n"/>
      <c r="K5654" s="21" t="n"/>
      <c r="L5654" s="21" t="n"/>
      <c r="M5654" s="21" t="n"/>
      <c r="N5654" s="21" t="n"/>
    </row>
    <row r="5655" ht="14.25" customHeight="1" s="474">
      <c r="A5655" s="603" t="n"/>
      <c r="B5655" s="21" t="n"/>
      <c r="C5655" s="21" t="n"/>
      <c r="D5655" s="21" t="n"/>
      <c r="E5655" s="21" t="n"/>
      <c r="F5655" s="21" t="n"/>
      <c r="G5655" s="21" t="n"/>
      <c r="H5655" s="21" t="n"/>
      <c r="I5655" s="21" t="n"/>
      <c r="J5655" s="21" t="n"/>
      <c r="K5655" s="21" t="n"/>
      <c r="L5655" s="21" t="n"/>
      <c r="M5655" s="21" t="n"/>
      <c r="N5655" s="21" t="n"/>
    </row>
    <row r="5656" ht="14.25" customHeight="1" s="474">
      <c r="A5656" s="603" t="n"/>
      <c r="B5656" s="21" t="n"/>
      <c r="C5656" s="21" t="n"/>
      <c r="D5656" s="21" t="n"/>
      <c r="E5656" s="21" t="n"/>
      <c r="F5656" s="21" t="n"/>
      <c r="G5656" s="21" t="n"/>
      <c r="H5656" s="21" t="n"/>
      <c r="I5656" s="21" t="n"/>
      <c r="J5656" s="21" t="n"/>
      <c r="K5656" s="21" t="n"/>
      <c r="L5656" s="21" t="n"/>
      <c r="M5656" s="21" t="n"/>
      <c r="N5656" s="21" t="n"/>
    </row>
    <row r="5657" ht="14.25" customHeight="1" s="474">
      <c r="A5657" s="603" t="n"/>
      <c r="B5657" s="21" t="n"/>
      <c r="C5657" s="21" t="n"/>
      <c r="D5657" s="21" t="n"/>
      <c r="E5657" s="21" t="n"/>
      <c r="F5657" s="21" t="n"/>
      <c r="G5657" s="21" t="n"/>
      <c r="H5657" s="21" t="n"/>
      <c r="I5657" s="21" t="n"/>
      <c r="J5657" s="21" t="n"/>
      <c r="K5657" s="21" t="n"/>
      <c r="L5657" s="21" t="n"/>
      <c r="M5657" s="21" t="n"/>
      <c r="N5657" s="21" t="n"/>
    </row>
    <row r="5658" ht="14.25" customHeight="1" s="474">
      <c r="A5658" s="603" t="n"/>
      <c r="B5658" s="21" t="n"/>
      <c r="C5658" s="21" t="n"/>
      <c r="D5658" s="21" t="n"/>
      <c r="E5658" s="21" t="n"/>
      <c r="F5658" s="21" t="n"/>
      <c r="G5658" s="21" t="n"/>
      <c r="H5658" s="21" t="n"/>
      <c r="I5658" s="21" t="n"/>
      <c r="J5658" s="21" t="n"/>
      <c r="K5658" s="21" t="n"/>
      <c r="L5658" s="21" t="n"/>
      <c r="M5658" s="21" t="n"/>
      <c r="N5658" s="21" t="n"/>
    </row>
    <row r="5659" ht="14.25" customHeight="1" s="474">
      <c r="A5659" s="603" t="n"/>
      <c r="B5659" s="21" t="n"/>
      <c r="C5659" s="21" t="n"/>
      <c r="D5659" s="21" t="n"/>
      <c r="E5659" s="21" t="n"/>
      <c r="F5659" s="21" t="n"/>
      <c r="G5659" s="21" t="n"/>
      <c r="H5659" s="21" t="n"/>
      <c r="I5659" s="21" t="n"/>
      <c r="J5659" s="21" t="n"/>
      <c r="K5659" s="21" t="n"/>
      <c r="L5659" s="21" t="n"/>
      <c r="M5659" s="21" t="n"/>
      <c r="N5659" s="21" t="n"/>
    </row>
    <row r="5660" ht="14.25" customHeight="1" s="474">
      <c r="A5660" s="603" t="n"/>
      <c r="B5660" s="21" t="n"/>
      <c r="C5660" s="21" t="n"/>
      <c r="D5660" s="21" t="n"/>
      <c r="E5660" s="21" t="n"/>
      <c r="F5660" s="21" t="n"/>
      <c r="G5660" s="21" t="n"/>
      <c r="H5660" s="21" t="n"/>
      <c r="I5660" s="21" t="n"/>
      <c r="J5660" s="21" t="n"/>
      <c r="K5660" s="21" t="n"/>
      <c r="L5660" s="21" t="n"/>
      <c r="M5660" s="21" t="n"/>
      <c r="N5660" s="21" t="n"/>
    </row>
    <row r="5661" ht="14.25" customHeight="1" s="474">
      <c r="A5661" s="603" t="n"/>
      <c r="B5661" s="21" t="n"/>
      <c r="C5661" s="21" t="n"/>
      <c r="D5661" s="21" t="n"/>
      <c r="E5661" s="21" t="n"/>
      <c r="F5661" s="21" t="n"/>
      <c r="G5661" s="21" t="n"/>
      <c r="H5661" s="21" t="n"/>
      <c r="I5661" s="21" t="n"/>
      <c r="J5661" s="21" t="n"/>
      <c r="K5661" s="21" t="n"/>
      <c r="L5661" s="21" t="n"/>
      <c r="M5661" s="21" t="n"/>
      <c r="N5661" s="21" t="n"/>
    </row>
    <row r="5662" ht="14.25" customHeight="1" s="474">
      <c r="A5662" s="603" t="n"/>
      <c r="B5662" s="21" t="n"/>
      <c r="C5662" s="21" t="n"/>
      <c r="D5662" s="21" t="n"/>
      <c r="E5662" s="21" t="n"/>
      <c r="F5662" s="21" t="n"/>
      <c r="G5662" s="21" t="n"/>
      <c r="H5662" s="21" t="n"/>
      <c r="I5662" s="21" t="n"/>
      <c r="J5662" s="21" t="n"/>
      <c r="K5662" s="21" t="n"/>
      <c r="L5662" s="21" t="n"/>
      <c r="M5662" s="21" t="n"/>
      <c r="N5662" s="21" t="n"/>
    </row>
    <row r="5663" ht="14.25" customHeight="1" s="474">
      <c r="A5663" s="603" t="n"/>
      <c r="B5663" s="21" t="n"/>
      <c r="C5663" s="21" t="n"/>
      <c r="D5663" s="21" t="n"/>
      <c r="E5663" s="21" t="n"/>
      <c r="F5663" s="21" t="n"/>
      <c r="G5663" s="21" t="n"/>
      <c r="H5663" s="21" t="n"/>
      <c r="I5663" s="21" t="n"/>
      <c r="J5663" s="21" t="n"/>
      <c r="K5663" s="21" t="n"/>
      <c r="L5663" s="21" t="n"/>
      <c r="M5663" s="21" t="n"/>
      <c r="N5663" s="21" t="n"/>
    </row>
    <row r="5664" ht="14.25" customHeight="1" s="474">
      <c r="A5664" s="603" t="n"/>
      <c r="B5664" s="21" t="n"/>
      <c r="C5664" s="21" t="n"/>
      <c r="D5664" s="21" t="n"/>
      <c r="E5664" s="21" t="n"/>
      <c r="F5664" s="21" t="n"/>
      <c r="G5664" s="21" t="n"/>
      <c r="H5664" s="21" t="n"/>
      <c r="I5664" s="21" t="n"/>
      <c r="J5664" s="21" t="n"/>
      <c r="K5664" s="21" t="n"/>
      <c r="L5664" s="21" t="n"/>
      <c r="M5664" s="21" t="n"/>
      <c r="N5664" s="21" t="n"/>
    </row>
    <row r="5665" ht="14.25" customHeight="1" s="474">
      <c r="A5665" s="603" t="n"/>
      <c r="B5665" s="21" t="n"/>
      <c r="C5665" s="21" t="n"/>
      <c r="D5665" s="21" t="n"/>
      <c r="E5665" s="21" t="n"/>
      <c r="F5665" s="21" t="n"/>
      <c r="G5665" s="21" t="n"/>
      <c r="H5665" s="21" t="n"/>
      <c r="I5665" s="21" t="n"/>
      <c r="J5665" s="21" t="n"/>
      <c r="K5665" s="21" t="n"/>
      <c r="L5665" s="21" t="n"/>
      <c r="M5665" s="21" t="n"/>
      <c r="N5665" s="21" t="n"/>
    </row>
    <row r="5666" ht="14.25" customHeight="1" s="474">
      <c r="A5666" s="603" t="n"/>
      <c r="B5666" s="21" t="n"/>
      <c r="C5666" s="21" t="n"/>
      <c r="D5666" s="21" t="n"/>
      <c r="E5666" s="21" t="n"/>
      <c r="F5666" s="21" t="n"/>
      <c r="G5666" s="21" t="n"/>
      <c r="H5666" s="21" t="n"/>
      <c r="I5666" s="21" t="n"/>
      <c r="J5666" s="21" t="n"/>
      <c r="K5666" s="21" t="n"/>
      <c r="L5666" s="21" t="n"/>
      <c r="M5666" s="21" t="n"/>
      <c r="N5666" s="21" t="n"/>
    </row>
    <row r="5667" ht="14.25" customHeight="1" s="474">
      <c r="A5667" s="603" t="n"/>
      <c r="B5667" s="21" t="n"/>
      <c r="C5667" s="21" t="n"/>
      <c r="D5667" s="21" t="n"/>
      <c r="E5667" s="21" t="n"/>
      <c r="F5667" s="21" t="n"/>
      <c r="G5667" s="21" t="n"/>
      <c r="H5667" s="21" t="n"/>
      <c r="I5667" s="21" t="n"/>
      <c r="J5667" s="21" t="n"/>
      <c r="K5667" s="21" t="n"/>
      <c r="L5667" s="21" t="n"/>
      <c r="M5667" s="21" t="n"/>
      <c r="N5667" s="21" t="n"/>
    </row>
    <row r="5668" ht="14.25" customHeight="1" s="474">
      <c r="A5668" s="603" t="n"/>
      <c r="B5668" s="21" t="n"/>
      <c r="C5668" s="21" t="n"/>
      <c r="D5668" s="21" t="n"/>
      <c r="E5668" s="21" t="n"/>
      <c r="F5668" s="21" t="n"/>
      <c r="G5668" s="21" t="n"/>
      <c r="H5668" s="21" t="n"/>
      <c r="I5668" s="21" t="n"/>
      <c r="J5668" s="21" t="n"/>
      <c r="K5668" s="21" t="n"/>
      <c r="L5668" s="21" t="n"/>
      <c r="M5668" s="21" t="n"/>
      <c r="N5668" s="21" t="n"/>
    </row>
    <row r="5669" ht="14.25" customHeight="1" s="474">
      <c r="A5669" s="603" t="n"/>
      <c r="B5669" s="21" t="n"/>
      <c r="C5669" s="21" t="n"/>
      <c r="D5669" s="21" t="n"/>
      <c r="E5669" s="21" t="n"/>
      <c r="F5669" s="21" t="n"/>
      <c r="G5669" s="21" t="n"/>
      <c r="H5669" s="21" t="n"/>
      <c r="I5669" s="21" t="n"/>
      <c r="J5669" s="21" t="n"/>
      <c r="K5669" s="21" t="n"/>
      <c r="L5669" s="21" t="n"/>
      <c r="M5669" s="21" t="n"/>
      <c r="N5669" s="21" t="n"/>
    </row>
    <row r="5670" ht="14.25" customHeight="1" s="474">
      <c r="A5670" s="603" t="n"/>
      <c r="B5670" s="21" t="n"/>
      <c r="C5670" s="21" t="n"/>
      <c r="D5670" s="21" t="n"/>
      <c r="E5670" s="21" t="n"/>
      <c r="F5670" s="21" t="n"/>
      <c r="G5670" s="21" t="n"/>
      <c r="H5670" s="21" t="n"/>
      <c r="I5670" s="21" t="n"/>
      <c r="J5670" s="21" t="n"/>
      <c r="K5670" s="21" t="n"/>
      <c r="L5670" s="21" t="n"/>
      <c r="M5670" s="21" t="n"/>
      <c r="N5670" s="21" t="n"/>
    </row>
    <row r="5671" ht="14.25" customHeight="1" s="474">
      <c r="A5671" s="603" t="n"/>
      <c r="B5671" s="21" t="n"/>
      <c r="C5671" s="21" t="n"/>
      <c r="D5671" s="21" t="n"/>
      <c r="E5671" s="21" t="n"/>
      <c r="F5671" s="21" t="n"/>
      <c r="G5671" s="21" t="n"/>
      <c r="H5671" s="21" t="n"/>
      <c r="I5671" s="21" t="n"/>
      <c r="J5671" s="21" t="n"/>
      <c r="K5671" s="21" t="n"/>
      <c r="L5671" s="21" t="n"/>
      <c r="M5671" s="21" t="n"/>
      <c r="N5671" s="21" t="n"/>
    </row>
    <row r="5672" ht="14.25" customHeight="1" s="474">
      <c r="A5672" s="603" t="n"/>
      <c r="B5672" s="21" t="n"/>
      <c r="C5672" s="21" t="n"/>
      <c r="D5672" s="21" t="n"/>
      <c r="E5672" s="21" t="n"/>
      <c r="F5672" s="21" t="n"/>
      <c r="G5672" s="21" t="n"/>
      <c r="H5672" s="21" t="n"/>
      <c r="I5672" s="21" t="n"/>
      <c r="J5672" s="21" t="n"/>
      <c r="K5672" s="21" t="n"/>
      <c r="L5672" s="21" t="n"/>
      <c r="M5672" s="21" t="n"/>
      <c r="N5672" s="21" t="n"/>
    </row>
    <row r="5673" ht="14.25" customHeight="1" s="474">
      <c r="A5673" s="603" t="n"/>
      <c r="B5673" s="21" t="n"/>
      <c r="C5673" s="21" t="n"/>
      <c r="D5673" s="21" t="n"/>
      <c r="E5673" s="21" t="n"/>
      <c r="F5673" s="21" t="n"/>
      <c r="G5673" s="21" t="n"/>
      <c r="H5673" s="21" t="n"/>
      <c r="I5673" s="21" t="n"/>
      <c r="J5673" s="21" t="n"/>
      <c r="K5673" s="21" t="n"/>
      <c r="L5673" s="21" t="n"/>
      <c r="M5673" s="21" t="n"/>
      <c r="N5673" s="21" t="n"/>
    </row>
    <row r="5674" ht="14.25" customHeight="1" s="474">
      <c r="A5674" s="603" t="n"/>
      <c r="B5674" s="21" t="n"/>
      <c r="C5674" s="21" t="n"/>
      <c r="D5674" s="21" t="n"/>
      <c r="E5674" s="21" t="n"/>
      <c r="F5674" s="21" t="n"/>
      <c r="G5674" s="21" t="n"/>
      <c r="H5674" s="21" t="n"/>
      <c r="I5674" s="21" t="n"/>
      <c r="J5674" s="21" t="n"/>
      <c r="K5674" s="21" t="n"/>
      <c r="L5674" s="21" t="n"/>
      <c r="M5674" s="21" t="n"/>
      <c r="N5674" s="21" t="n"/>
    </row>
    <row r="5675" ht="14.25" customHeight="1" s="474">
      <c r="A5675" s="603" t="n"/>
      <c r="B5675" s="21" t="n"/>
      <c r="C5675" s="21" t="n"/>
      <c r="D5675" s="21" t="n"/>
      <c r="E5675" s="21" t="n"/>
      <c r="F5675" s="21" t="n"/>
      <c r="G5675" s="21" t="n"/>
      <c r="H5675" s="21" t="n"/>
      <c r="I5675" s="21" t="n"/>
      <c r="J5675" s="21" t="n"/>
      <c r="K5675" s="21" t="n"/>
      <c r="L5675" s="21" t="n"/>
      <c r="M5675" s="21" t="n"/>
      <c r="N5675" s="21" t="n"/>
    </row>
    <row r="5676" ht="14.25" customHeight="1" s="474">
      <c r="A5676" s="603" t="n"/>
      <c r="B5676" s="21" t="n"/>
      <c r="C5676" s="21" t="n"/>
      <c r="D5676" s="21" t="n"/>
      <c r="E5676" s="21" t="n"/>
      <c r="F5676" s="21" t="n"/>
      <c r="G5676" s="21" t="n"/>
      <c r="H5676" s="21" t="n"/>
      <c r="I5676" s="21" t="n"/>
      <c r="J5676" s="21" t="n"/>
      <c r="K5676" s="21" t="n"/>
      <c r="L5676" s="21" t="n"/>
      <c r="M5676" s="21" t="n"/>
      <c r="N5676" s="21" t="n"/>
    </row>
    <row r="5677" ht="14.25" customHeight="1" s="474">
      <c r="A5677" s="603" t="n"/>
      <c r="B5677" s="21" t="n"/>
      <c r="C5677" s="21" t="n"/>
      <c r="D5677" s="21" t="n"/>
      <c r="E5677" s="21" t="n"/>
      <c r="F5677" s="21" t="n"/>
      <c r="G5677" s="21" t="n"/>
      <c r="H5677" s="21" t="n"/>
      <c r="I5677" s="21" t="n"/>
      <c r="J5677" s="21" t="n"/>
      <c r="K5677" s="21" t="n"/>
      <c r="L5677" s="21" t="n"/>
      <c r="M5677" s="21" t="n"/>
      <c r="N5677" s="21" t="n"/>
    </row>
    <row r="5678" ht="14.25" customHeight="1" s="474">
      <c r="A5678" s="603" t="n"/>
      <c r="B5678" s="21" t="n"/>
      <c r="C5678" s="21" t="n"/>
      <c r="D5678" s="21" t="n"/>
      <c r="E5678" s="21" t="n"/>
      <c r="F5678" s="21" t="n"/>
      <c r="G5678" s="21" t="n"/>
      <c r="H5678" s="21" t="n"/>
      <c r="I5678" s="21" t="n"/>
      <c r="J5678" s="21" t="n"/>
      <c r="K5678" s="21" t="n"/>
      <c r="L5678" s="21" t="n"/>
      <c r="M5678" s="21" t="n"/>
      <c r="N5678" s="21" t="n"/>
    </row>
    <row r="5679" ht="14.25" customHeight="1" s="474">
      <c r="A5679" s="603" t="n"/>
      <c r="B5679" s="21" t="n"/>
      <c r="C5679" s="21" t="n"/>
      <c r="D5679" s="21" t="n"/>
      <c r="E5679" s="21" t="n"/>
      <c r="F5679" s="21" t="n"/>
      <c r="G5679" s="21" t="n"/>
      <c r="H5679" s="21" t="n"/>
      <c r="I5679" s="21" t="n"/>
      <c r="J5679" s="21" t="n"/>
      <c r="K5679" s="21" t="n"/>
      <c r="L5679" s="21" t="n"/>
      <c r="M5679" s="21" t="n"/>
      <c r="N5679" s="21" t="n"/>
    </row>
    <row r="5680" ht="14.25" customHeight="1" s="474">
      <c r="A5680" s="603" t="n"/>
      <c r="B5680" s="21" t="n"/>
      <c r="C5680" s="21" t="n"/>
      <c r="D5680" s="21" t="n"/>
      <c r="E5680" s="21" t="n"/>
      <c r="F5680" s="21" t="n"/>
      <c r="G5680" s="21" t="n"/>
      <c r="H5680" s="21" t="n"/>
      <c r="I5680" s="21" t="n"/>
      <c r="J5680" s="21" t="n"/>
      <c r="K5680" s="21" t="n"/>
      <c r="L5680" s="21" t="n"/>
      <c r="M5680" s="21" t="n"/>
      <c r="N5680" s="21" t="n"/>
    </row>
    <row r="5681" ht="14.25" customHeight="1" s="474">
      <c r="A5681" s="603" t="n"/>
      <c r="B5681" s="21" t="n"/>
      <c r="C5681" s="21" t="n"/>
      <c r="D5681" s="21" t="n"/>
      <c r="E5681" s="21" t="n"/>
      <c r="F5681" s="21" t="n"/>
      <c r="G5681" s="21" t="n"/>
      <c r="H5681" s="21" t="n"/>
      <c r="I5681" s="21" t="n"/>
      <c r="J5681" s="21" t="n"/>
      <c r="K5681" s="21" t="n"/>
      <c r="L5681" s="21" t="n"/>
      <c r="M5681" s="21" t="n"/>
      <c r="N5681" s="21" t="n"/>
    </row>
    <row r="5682" ht="14.25" customHeight="1" s="474">
      <c r="A5682" s="603" t="n"/>
      <c r="B5682" s="21" t="n"/>
      <c r="C5682" s="21" t="n"/>
      <c r="D5682" s="21" t="n"/>
      <c r="E5682" s="21" t="n"/>
      <c r="F5682" s="21" t="n"/>
      <c r="G5682" s="21" t="n"/>
      <c r="H5682" s="21" t="n"/>
      <c r="I5682" s="21" t="n"/>
      <c r="J5682" s="21" t="n"/>
      <c r="K5682" s="21" t="n"/>
      <c r="L5682" s="21" t="n"/>
      <c r="M5682" s="21" t="n"/>
      <c r="N5682" s="21" t="n"/>
    </row>
    <row r="5683" ht="14.25" customHeight="1" s="474">
      <c r="A5683" s="603" t="n"/>
      <c r="B5683" s="21" t="n"/>
      <c r="C5683" s="21" t="n"/>
      <c r="D5683" s="21" t="n"/>
      <c r="E5683" s="21" t="n"/>
      <c r="F5683" s="21" t="n"/>
      <c r="G5683" s="21" t="n"/>
      <c r="H5683" s="21" t="n"/>
      <c r="I5683" s="21" t="n"/>
      <c r="J5683" s="21" t="n"/>
      <c r="K5683" s="21" t="n"/>
      <c r="L5683" s="21" t="n"/>
      <c r="M5683" s="21" t="n"/>
      <c r="N5683" s="21" t="n"/>
    </row>
    <row r="5684" ht="14.25" customHeight="1" s="474">
      <c r="A5684" s="603" t="n"/>
      <c r="B5684" s="21" t="n"/>
      <c r="C5684" s="21" t="n"/>
      <c r="D5684" s="21" t="n"/>
      <c r="E5684" s="21" t="n"/>
      <c r="F5684" s="21" t="n"/>
      <c r="G5684" s="21" t="n"/>
      <c r="H5684" s="21" t="n"/>
      <c r="I5684" s="21" t="n"/>
      <c r="J5684" s="21" t="n"/>
      <c r="K5684" s="21" t="n"/>
      <c r="L5684" s="21" t="n"/>
      <c r="M5684" s="21" t="n"/>
      <c r="N5684" s="21" t="n"/>
    </row>
    <row r="5685" ht="14.25" customHeight="1" s="474">
      <c r="A5685" s="603" t="n"/>
      <c r="B5685" s="21" t="n"/>
      <c r="C5685" s="21" t="n"/>
      <c r="D5685" s="21" t="n"/>
      <c r="E5685" s="21" t="n"/>
      <c r="F5685" s="21" t="n"/>
      <c r="G5685" s="21" t="n"/>
      <c r="H5685" s="21" t="n"/>
      <c r="I5685" s="21" t="n"/>
      <c r="J5685" s="21" t="n"/>
      <c r="K5685" s="21" t="n"/>
      <c r="L5685" s="21" t="n"/>
      <c r="M5685" s="21" t="n"/>
      <c r="N5685" s="21" t="n"/>
    </row>
    <row r="5686" ht="14.25" customHeight="1" s="474">
      <c r="A5686" s="603" t="n"/>
      <c r="B5686" s="21" t="n"/>
      <c r="C5686" s="21" t="n"/>
      <c r="D5686" s="21" t="n"/>
      <c r="E5686" s="21" t="n"/>
      <c r="F5686" s="21" t="n"/>
      <c r="G5686" s="21" t="n"/>
      <c r="H5686" s="21" t="n"/>
      <c r="I5686" s="21" t="n"/>
      <c r="J5686" s="21" t="n"/>
      <c r="K5686" s="21" t="n"/>
      <c r="L5686" s="21" t="n"/>
      <c r="M5686" s="21" t="n"/>
      <c r="N5686" s="21" t="n"/>
    </row>
    <row r="5687" ht="14.25" customHeight="1" s="474">
      <c r="A5687" s="603" t="n"/>
      <c r="B5687" s="21" t="n"/>
      <c r="C5687" s="21" t="n"/>
      <c r="D5687" s="21" t="n"/>
      <c r="E5687" s="21" t="n"/>
      <c r="F5687" s="21" t="n"/>
      <c r="G5687" s="21" t="n"/>
      <c r="H5687" s="21" t="n"/>
      <c r="I5687" s="21" t="n"/>
      <c r="J5687" s="21" t="n"/>
      <c r="K5687" s="21" t="n"/>
      <c r="L5687" s="21" t="n"/>
      <c r="M5687" s="21" t="n"/>
      <c r="N5687" s="21" t="n"/>
    </row>
    <row r="5688" ht="14.25" customHeight="1" s="474">
      <c r="A5688" s="603" t="n"/>
      <c r="B5688" s="21" t="n"/>
      <c r="C5688" s="21" t="n"/>
      <c r="D5688" s="21" t="n"/>
      <c r="E5688" s="21" t="n"/>
      <c r="F5688" s="21" t="n"/>
      <c r="G5688" s="21" t="n"/>
      <c r="H5688" s="21" t="n"/>
      <c r="I5688" s="21" t="n"/>
      <c r="J5688" s="21" t="n"/>
      <c r="K5688" s="21" t="n"/>
      <c r="L5688" s="21" t="n"/>
      <c r="M5688" s="21" t="n"/>
      <c r="N5688" s="21" t="n"/>
    </row>
    <row r="5689" ht="14.25" customHeight="1" s="474">
      <c r="A5689" s="603" t="n"/>
      <c r="B5689" s="21" t="n"/>
      <c r="C5689" s="21" t="n"/>
      <c r="D5689" s="21" t="n"/>
      <c r="E5689" s="21" t="n"/>
      <c r="F5689" s="21" t="n"/>
      <c r="G5689" s="21" t="n"/>
      <c r="H5689" s="21" t="n"/>
      <c r="I5689" s="21" t="n"/>
      <c r="J5689" s="21" t="n"/>
      <c r="K5689" s="21" t="n"/>
      <c r="L5689" s="21" t="n"/>
      <c r="M5689" s="21" t="n"/>
      <c r="N5689" s="21" t="n"/>
    </row>
    <row r="5690" ht="14.25" customHeight="1" s="474">
      <c r="A5690" s="603" t="n"/>
      <c r="B5690" s="21" t="n"/>
      <c r="C5690" s="21" t="n"/>
      <c r="D5690" s="21" t="n"/>
      <c r="E5690" s="21" t="n"/>
      <c r="F5690" s="21" t="n"/>
      <c r="G5690" s="21" t="n"/>
      <c r="H5690" s="21" t="n"/>
      <c r="I5690" s="21" t="n"/>
      <c r="J5690" s="21" t="n"/>
      <c r="K5690" s="21" t="n"/>
      <c r="L5690" s="21" t="n"/>
      <c r="M5690" s="21" t="n"/>
      <c r="N5690" s="21" t="n"/>
    </row>
    <row r="5691" ht="14.25" customHeight="1" s="474">
      <c r="A5691" s="603" t="n"/>
      <c r="B5691" s="21" t="n"/>
      <c r="C5691" s="21" t="n"/>
      <c r="D5691" s="21" t="n"/>
      <c r="E5691" s="21" t="n"/>
      <c r="F5691" s="21" t="n"/>
      <c r="G5691" s="21" t="n"/>
      <c r="H5691" s="21" t="n"/>
      <c r="I5691" s="21" t="n"/>
      <c r="J5691" s="21" t="n"/>
      <c r="K5691" s="21" t="n"/>
      <c r="L5691" s="21" t="n"/>
      <c r="M5691" s="21" t="n"/>
      <c r="N5691" s="21" t="n"/>
    </row>
    <row r="5692" ht="14.25" customHeight="1" s="474">
      <c r="A5692" s="603" t="n"/>
      <c r="B5692" s="21" t="n"/>
      <c r="C5692" s="21" t="n"/>
      <c r="D5692" s="21" t="n"/>
      <c r="E5692" s="21" t="n"/>
      <c r="F5692" s="21" t="n"/>
      <c r="G5692" s="21" t="n"/>
      <c r="H5692" s="21" t="n"/>
      <c r="I5692" s="21" t="n"/>
      <c r="J5692" s="21" t="n"/>
      <c r="K5692" s="21" t="n"/>
      <c r="L5692" s="21" t="n"/>
      <c r="M5692" s="21" t="n"/>
      <c r="N5692" s="21" t="n"/>
    </row>
    <row r="5693" ht="14.25" customHeight="1" s="474">
      <c r="A5693" s="603" t="n"/>
      <c r="B5693" s="21" t="n"/>
      <c r="C5693" s="21" t="n"/>
      <c r="D5693" s="21" t="n"/>
      <c r="E5693" s="21" t="n"/>
      <c r="F5693" s="21" t="n"/>
      <c r="G5693" s="21" t="n"/>
      <c r="H5693" s="21" t="n"/>
      <c r="I5693" s="21" t="n"/>
      <c r="J5693" s="21" t="n"/>
      <c r="K5693" s="21" t="n"/>
      <c r="L5693" s="21" t="n"/>
      <c r="M5693" s="21" t="n"/>
      <c r="N5693" s="21" t="n"/>
    </row>
    <row r="5694" ht="14.25" customHeight="1" s="474">
      <c r="A5694" s="603" t="n"/>
      <c r="B5694" s="21" t="n"/>
      <c r="C5694" s="21" t="n"/>
      <c r="D5694" s="21" t="n"/>
      <c r="E5694" s="21" t="n"/>
      <c r="F5694" s="21" t="n"/>
      <c r="G5694" s="21" t="n"/>
      <c r="H5694" s="21" t="n"/>
      <c r="I5694" s="21" t="n"/>
      <c r="J5694" s="21" t="n"/>
      <c r="K5694" s="21" t="n"/>
      <c r="L5694" s="21" t="n"/>
      <c r="M5694" s="21" t="n"/>
      <c r="N5694" s="21" t="n"/>
    </row>
    <row r="5695" ht="14.25" customHeight="1" s="474">
      <c r="A5695" s="603" t="n"/>
      <c r="B5695" s="21" t="n"/>
      <c r="C5695" s="21" t="n"/>
      <c r="D5695" s="21" t="n"/>
      <c r="E5695" s="21" t="n"/>
      <c r="F5695" s="21" t="n"/>
      <c r="G5695" s="21" t="n"/>
      <c r="H5695" s="21" t="n"/>
      <c r="I5695" s="21" t="n"/>
      <c r="J5695" s="21" t="n"/>
      <c r="K5695" s="21" t="n"/>
      <c r="L5695" s="21" t="n"/>
      <c r="M5695" s="21" t="n"/>
      <c r="N5695" s="21" t="n"/>
    </row>
    <row r="5696" ht="14.25" customHeight="1" s="474">
      <c r="A5696" s="603" t="n"/>
      <c r="B5696" s="21" t="n"/>
      <c r="C5696" s="21" t="n"/>
      <c r="D5696" s="21" t="n"/>
      <c r="E5696" s="21" t="n"/>
      <c r="F5696" s="21" t="n"/>
      <c r="G5696" s="21" t="n"/>
      <c r="H5696" s="21" t="n"/>
      <c r="I5696" s="21" t="n"/>
      <c r="J5696" s="21" t="n"/>
      <c r="K5696" s="21" t="n"/>
      <c r="L5696" s="21" t="n"/>
      <c r="M5696" s="21" t="n"/>
      <c r="N5696" s="21" t="n"/>
    </row>
    <row r="5697" ht="14.25" customHeight="1" s="474">
      <c r="A5697" s="603" t="n"/>
      <c r="B5697" s="21" t="n"/>
      <c r="C5697" s="21" t="n"/>
      <c r="D5697" s="21" t="n"/>
      <c r="E5697" s="21" t="n"/>
      <c r="F5697" s="21" t="n"/>
      <c r="G5697" s="21" t="n"/>
      <c r="H5697" s="21" t="n"/>
      <c r="I5697" s="21" t="n"/>
      <c r="J5697" s="21" t="n"/>
      <c r="K5697" s="21" t="n"/>
      <c r="L5697" s="21" t="n"/>
      <c r="M5697" s="21" t="n"/>
      <c r="N5697" s="21" t="n"/>
    </row>
    <row r="5698" ht="14.25" customHeight="1" s="474">
      <c r="A5698" s="603" t="n"/>
      <c r="B5698" s="21" t="n"/>
      <c r="C5698" s="21" t="n"/>
      <c r="D5698" s="21" t="n"/>
      <c r="E5698" s="21" t="n"/>
      <c r="F5698" s="21" t="n"/>
      <c r="G5698" s="21" t="n"/>
      <c r="H5698" s="21" t="n"/>
      <c r="I5698" s="21" t="n"/>
      <c r="J5698" s="21" t="n"/>
      <c r="K5698" s="21" t="n"/>
      <c r="L5698" s="21" t="n"/>
      <c r="M5698" s="21" t="n"/>
      <c r="N5698" s="21" t="n"/>
    </row>
    <row r="5699" ht="14.25" customHeight="1" s="474">
      <c r="A5699" s="603" t="n"/>
      <c r="B5699" s="21" t="n"/>
      <c r="C5699" s="21" t="n"/>
      <c r="D5699" s="21" t="n"/>
      <c r="E5699" s="21" t="n"/>
      <c r="F5699" s="21" t="n"/>
      <c r="G5699" s="21" t="n"/>
      <c r="H5699" s="21" t="n"/>
      <c r="I5699" s="21" t="n"/>
      <c r="J5699" s="21" t="n"/>
      <c r="K5699" s="21" t="n"/>
      <c r="L5699" s="21" t="n"/>
      <c r="M5699" s="21" t="n"/>
      <c r="N5699" s="21" t="n"/>
    </row>
    <row r="5700" ht="14.25" customHeight="1" s="474">
      <c r="A5700" s="603" t="n"/>
      <c r="B5700" s="21" t="n"/>
      <c r="C5700" s="21" t="n"/>
      <c r="D5700" s="21" t="n"/>
      <c r="E5700" s="21" t="n"/>
      <c r="F5700" s="21" t="n"/>
      <c r="G5700" s="21" t="n"/>
      <c r="H5700" s="21" t="n"/>
      <c r="I5700" s="21" t="n"/>
      <c r="J5700" s="21" t="n"/>
      <c r="K5700" s="21" t="n"/>
      <c r="L5700" s="21" t="n"/>
      <c r="M5700" s="21" t="n"/>
      <c r="N5700" s="21" t="n"/>
    </row>
    <row r="5701" ht="14.25" customHeight="1" s="474">
      <c r="A5701" s="603" t="n"/>
      <c r="B5701" s="21" t="n"/>
      <c r="C5701" s="21" t="n"/>
      <c r="D5701" s="21" t="n"/>
      <c r="E5701" s="21" t="n"/>
      <c r="F5701" s="21" t="n"/>
      <c r="G5701" s="21" t="n"/>
      <c r="H5701" s="21" t="n"/>
      <c r="I5701" s="21" t="n"/>
      <c r="J5701" s="21" t="n"/>
      <c r="K5701" s="21" t="n"/>
      <c r="L5701" s="21" t="n"/>
      <c r="M5701" s="21" t="n"/>
      <c r="N5701" s="21" t="n"/>
    </row>
    <row r="5702" ht="14.25" customHeight="1" s="474">
      <c r="A5702" s="603" t="n"/>
      <c r="B5702" s="21" t="n"/>
      <c r="C5702" s="21" t="n"/>
      <c r="D5702" s="21" t="n"/>
      <c r="E5702" s="21" t="n"/>
      <c r="F5702" s="21" t="n"/>
      <c r="G5702" s="21" t="n"/>
      <c r="H5702" s="21" t="n"/>
      <c r="I5702" s="21" t="n"/>
      <c r="J5702" s="21" t="n"/>
      <c r="K5702" s="21" t="n"/>
      <c r="L5702" s="21" t="n"/>
      <c r="M5702" s="21" t="n"/>
      <c r="N5702" s="21" t="n"/>
    </row>
    <row r="5703" ht="14.25" customHeight="1" s="474">
      <c r="A5703" s="603" t="n"/>
      <c r="B5703" s="21" t="n"/>
      <c r="C5703" s="21" t="n"/>
      <c r="D5703" s="21" t="n"/>
      <c r="E5703" s="21" t="n"/>
      <c r="F5703" s="21" t="n"/>
      <c r="G5703" s="21" t="n"/>
      <c r="H5703" s="21" t="n"/>
      <c r="I5703" s="21" t="n"/>
      <c r="J5703" s="21" t="n"/>
      <c r="K5703" s="21" t="n"/>
      <c r="L5703" s="21" t="n"/>
      <c r="M5703" s="21" t="n"/>
      <c r="N5703" s="21" t="n"/>
    </row>
    <row r="5704" ht="14.25" customHeight="1" s="474">
      <c r="A5704" s="603" t="n"/>
      <c r="B5704" s="21" t="n"/>
      <c r="C5704" s="21" t="n"/>
      <c r="D5704" s="21" t="n"/>
      <c r="E5704" s="21" t="n"/>
      <c r="F5704" s="21" t="n"/>
      <c r="G5704" s="21" t="n"/>
      <c r="H5704" s="21" t="n"/>
      <c r="I5704" s="21" t="n"/>
      <c r="J5704" s="21" t="n"/>
      <c r="K5704" s="21" t="n"/>
      <c r="L5704" s="21" t="n"/>
      <c r="M5704" s="21" t="n"/>
      <c r="N5704" s="21" t="n"/>
    </row>
    <row r="5705" ht="14.25" customHeight="1" s="474">
      <c r="A5705" s="603" t="n"/>
      <c r="B5705" s="21" t="n"/>
      <c r="C5705" s="21" t="n"/>
      <c r="D5705" s="21" t="n"/>
      <c r="E5705" s="21" t="n"/>
      <c r="F5705" s="21" t="n"/>
      <c r="G5705" s="21" t="n"/>
      <c r="H5705" s="21" t="n"/>
      <c r="I5705" s="21" t="n"/>
      <c r="J5705" s="21" t="n"/>
      <c r="K5705" s="21" t="n"/>
      <c r="L5705" s="21" t="n"/>
      <c r="M5705" s="21" t="n"/>
      <c r="N5705" s="21" t="n"/>
    </row>
    <row r="5706" ht="14.25" customHeight="1" s="474">
      <c r="A5706" s="603" t="n"/>
      <c r="B5706" s="21" t="n"/>
      <c r="C5706" s="21" t="n"/>
      <c r="D5706" s="21" t="n"/>
      <c r="E5706" s="21" t="n"/>
      <c r="F5706" s="21" t="n"/>
      <c r="G5706" s="21" t="n"/>
      <c r="H5706" s="21" t="n"/>
      <c r="I5706" s="21" t="n"/>
      <c r="J5706" s="21" t="n"/>
      <c r="K5706" s="21" t="n"/>
      <c r="L5706" s="21" t="n"/>
      <c r="M5706" s="21" t="n"/>
      <c r="N5706" s="21" t="n"/>
    </row>
    <row r="5707" ht="14.25" customHeight="1" s="474">
      <c r="A5707" s="603" t="n"/>
      <c r="B5707" s="21" t="n"/>
      <c r="C5707" s="21" t="n"/>
      <c r="D5707" s="21" t="n"/>
      <c r="E5707" s="21" t="n"/>
      <c r="F5707" s="21" t="n"/>
      <c r="G5707" s="21" t="n"/>
      <c r="H5707" s="21" t="n"/>
      <c r="I5707" s="21" t="n"/>
      <c r="J5707" s="21" t="n"/>
      <c r="K5707" s="21" t="n"/>
      <c r="L5707" s="21" t="n"/>
      <c r="M5707" s="21" t="n"/>
      <c r="N5707" s="21" t="n"/>
    </row>
    <row r="5708" ht="14.25" customHeight="1" s="474">
      <c r="A5708" s="603" t="n"/>
      <c r="B5708" s="21" t="n"/>
      <c r="C5708" s="21" t="n"/>
      <c r="D5708" s="21" t="n"/>
      <c r="E5708" s="21" t="n"/>
      <c r="F5708" s="21" t="n"/>
      <c r="G5708" s="21" t="n"/>
      <c r="H5708" s="21" t="n"/>
      <c r="I5708" s="21" t="n"/>
      <c r="J5708" s="21" t="n"/>
      <c r="K5708" s="21" t="n"/>
      <c r="L5708" s="21" t="n"/>
      <c r="M5708" s="21" t="n"/>
      <c r="N5708" s="21" t="n"/>
    </row>
    <row r="5709" ht="14.25" customHeight="1" s="474">
      <c r="A5709" s="603" t="n"/>
      <c r="B5709" s="21" t="n"/>
      <c r="C5709" s="21" t="n"/>
      <c r="D5709" s="21" t="n"/>
      <c r="E5709" s="21" t="n"/>
      <c r="F5709" s="21" t="n"/>
      <c r="G5709" s="21" t="n"/>
      <c r="H5709" s="21" t="n"/>
      <c r="I5709" s="21" t="n"/>
      <c r="J5709" s="21" t="n"/>
      <c r="K5709" s="21" t="n"/>
      <c r="L5709" s="21" t="n"/>
      <c r="M5709" s="21" t="n"/>
      <c r="N5709" s="21" t="n"/>
    </row>
    <row r="5710" ht="14.25" customHeight="1" s="474">
      <c r="A5710" s="603" t="n"/>
      <c r="B5710" s="21" t="n"/>
      <c r="C5710" s="21" t="n"/>
      <c r="D5710" s="21" t="n"/>
      <c r="E5710" s="21" t="n"/>
      <c r="F5710" s="21" t="n"/>
      <c r="G5710" s="21" t="n"/>
      <c r="H5710" s="21" t="n"/>
      <c r="I5710" s="21" t="n"/>
      <c r="J5710" s="21" t="n"/>
      <c r="K5710" s="21" t="n"/>
      <c r="L5710" s="21" t="n"/>
      <c r="M5710" s="21" t="n"/>
      <c r="N5710" s="21" t="n"/>
    </row>
    <row r="5711" ht="14.25" customHeight="1" s="474">
      <c r="A5711" s="603" t="n"/>
      <c r="B5711" s="21" t="n"/>
      <c r="C5711" s="21" t="n"/>
      <c r="D5711" s="21" t="n"/>
      <c r="E5711" s="21" t="n"/>
      <c r="F5711" s="21" t="n"/>
      <c r="G5711" s="21" t="n"/>
      <c r="H5711" s="21" t="n"/>
      <c r="I5711" s="21" t="n"/>
      <c r="J5711" s="21" t="n"/>
      <c r="K5711" s="21" t="n"/>
      <c r="L5711" s="21" t="n"/>
      <c r="M5711" s="21" t="n"/>
      <c r="N5711" s="21" t="n"/>
    </row>
    <row r="5712" ht="14.25" customHeight="1" s="474">
      <c r="A5712" s="603" t="n"/>
      <c r="B5712" s="21" t="n"/>
      <c r="C5712" s="21" t="n"/>
      <c r="D5712" s="21" t="n"/>
      <c r="E5712" s="21" t="n"/>
      <c r="F5712" s="21" t="n"/>
      <c r="G5712" s="21" t="n"/>
      <c r="H5712" s="21" t="n"/>
      <c r="I5712" s="21" t="n"/>
      <c r="J5712" s="21" t="n"/>
      <c r="K5712" s="21" t="n"/>
      <c r="L5712" s="21" t="n"/>
      <c r="M5712" s="21" t="n"/>
      <c r="N5712" s="21" t="n"/>
    </row>
    <row r="5713" ht="14.25" customHeight="1" s="474">
      <c r="A5713" s="603" t="n"/>
      <c r="B5713" s="21" t="n"/>
      <c r="C5713" s="21" t="n"/>
      <c r="D5713" s="21" t="n"/>
      <c r="E5713" s="21" t="n"/>
      <c r="F5713" s="21" t="n"/>
      <c r="G5713" s="21" t="n"/>
      <c r="H5713" s="21" t="n"/>
      <c r="I5713" s="21" t="n"/>
      <c r="J5713" s="21" t="n"/>
      <c r="K5713" s="21" t="n"/>
      <c r="L5713" s="21" t="n"/>
      <c r="M5713" s="21" t="n"/>
      <c r="N5713" s="21" t="n"/>
    </row>
    <row r="5714" ht="14.25" customHeight="1" s="474">
      <c r="A5714" s="603" t="n"/>
      <c r="B5714" s="21" t="n"/>
      <c r="C5714" s="21" t="n"/>
      <c r="D5714" s="21" t="n"/>
      <c r="E5714" s="21" t="n"/>
      <c r="F5714" s="21" t="n"/>
      <c r="G5714" s="21" t="n"/>
      <c r="H5714" s="21" t="n"/>
      <c r="I5714" s="21" t="n"/>
      <c r="J5714" s="21" t="n"/>
      <c r="K5714" s="21" t="n"/>
      <c r="L5714" s="21" t="n"/>
      <c r="M5714" s="21" t="n"/>
      <c r="N5714" s="21" t="n"/>
    </row>
    <row r="5715" ht="14.25" customHeight="1" s="474">
      <c r="A5715" s="603" t="n"/>
      <c r="B5715" s="21" t="n"/>
      <c r="C5715" s="21" t="n"/>
      <c r="D5715" s="21" t="n"/>
      <c r="E5715" s="21" t="n"/>
      <c r="F5715" s="21" t="n"/>
      <c r="G5715" s="21" t="n"/>
      <c r="H5715" s="21" t="n"/>
      <c r="I5715" s="21" t="n"/>
      <c r="J5715" s="21" t="n"/>
      <c r="K5715" s="21" t="n"/>
      <c r="L5715" s="21" t="n"/>
      <c r="M5715" s="21" t="n"/>
      <c r="N5715" s="21" t="n"/>
    </row>
    <row r="5716" ht="14.25" customHeight="1" s="474">
      <c r="A5716" s="603" t="n"/>
      <c r="B5716" s="21" t="n"/>
      <c r="C5716" s="21" t="n"/>
      <c r="D5716" s="21" t="n"/>
      <c r="E5716" s="21" t="n"/>
      <c r="F5716" s="21" t="n"/>
      <c r="G5716" s="21" t="n"/>
      <c r="H5716" s="21" t="n"/>
      <c r="I5716" s="21" t="n"/>
      <c r="J5716" s="21" t="n"/>
      <c r="K5716" s="21" t="n"/>
      <c r="L5716" s="21" t="n"/>
      <c r="M5716" s="21" t="n"/>
      <c r="N5716" s="21" t="n"/>
    </row>
    <row r="5717" ht="14.25" customHeight="1" s="474">
      <c r="A5717" s="603" t="n"/>
      <c r="B5717" s="21" t="n"/>
      <c r="C5717" s="21" t="n"/>
      <c r="D5717" s="21" t="n"/>
      <c r="E5717" s="21" t="n"/>
      <c r="F5717" s="21" t="n"/>
      <c r="G5717" s="21" t="n"/>
      <c r="H5717" s="21" t="n"/>
      <c r="I5717" s="21" t="n"/>
      <c r="J5717" s="21" t="n"/>
      <c r="K5717" s="21" t="n"/>
      <c r="L5717" s="21" t="n"/>
      <c r="M5717" s="21" t="n"/>
      <c r="N5717" s="21" t="n"/>
    </row>
    <row r="5718" ht="14.25" customHeight="1" s="474">
      <c r="A5718" s="603" t="n"/>
      <c r="B5718" s="21" t="n"/>
      <c r="C5718" s="21" t="n"/>
      <c r="D5718" s="21" t="n"/>
      <c r="E5718" s="21" t="n"/>
      <c r="F5718" s="21" t="n"/>
      <c r="G5718" s="21" t="n"/>
      <c r="H5718" s="21" t="n"/>
      <c r="I5718" s="21" t="n"/>
      <c r="J5718" s="21" t="n"/>
      <c r="K5718" s="21" t="n"/>
      <c r="L5718" s="21" t="n"/>
      <c r="M5718" s="21" t="n"/>
      <c r="N5718" s="21" t="n"/>
    </row>
    <row r="5719" ht="14.25" customHeight="1" s="474">
      <c r="A5719" s="603" t="n"/>
      <c r="B5719" s="21" t="n"/>
      <c r="C5719" s="21" t="n"/>
      <c r="D5719" s="21" t="n"/>
      <c r="E5719" s="21" t="n"/>
      <c r="F5719" s="21" t="n"/>
      <c r="G5719" s="21" t="n"/>
      <c r="H5719" s="21" t="n"/>
      <c r="I5719" s="21" t="n"/>
      <c r="J5719" s="21" t="n"/>
      <c r="K5719" s="21" t="n"/>
      <c r="L5719" s="21" t="n"/>
      <c r="M5719" s="21" t="n"/>
      <c r="N5719" s="21" t="n"/>
    </row>
    <row r="5720" ht="14.25" customHeight="1" s="474">
      <c r="A5720" s="603" t="n"/>
      <c r="B5720" s="21" t="n"/>
      <c r="C5720" s="21" t="n"/>
      <c r="D5720" s="21" t="n"/>
      <c r="E5720" s="21" t="n"/>
      <c r="F5720" s="21" t="n"/>
      <c r="G5720" s="21" t="n"/>
      <c r="H5720" s="21" t="n"/>
      <c r="I5720" s="21" t="n"/>
      <c r="J5720" s="21" t="n"/>
      <c r="K5720" s="21" t="n"/>
      <c r="L5720" s="21" t="n"/>
      <c r="M5720" s="21" t="n"/>
      <c r="N5720" s="21" t="n"/>
    </row>
    <row r="5721" ht="14.25" customHeight="1" s="474">
      <c r="A5721" s="603" t="n"/>
      <c r="B5721" s="21" t="n"/>
      <c r="C5721" s="21" t="n"/>
      <c r="D5721" s="21" t="n"/>
      <c r="E5721" s="21" t="n"/>
      <c r="F5721" s="21" t="n"/>
      <c r="G5721" s="21" t="n"/>
      <c r="H5721" s="21" t="n"/>
      <c r="I5721" s="21" t="n"/>
      <c r="J5721" s="21" t="n"/>
      <c r="K5721" s="21" t="n"/>
      <c r="L5721" s="21" t="n"/>
      <c r="M5721" s="21" t="n"/>
      <c r="N5721" s="21" t="n"/>
    </row>
    <row r="5722" ht="14.25" customHeight="1" s="474">
      <c r="A5722" s="603" t="n"/>
      <c r="B5722" s="21" t="n"/>
      <c r="C5722" s="21" t="n"/>
      <c r="D5722" s="21" t="n"/>
      <c r="E5722" s="21" t="n"/>
      <c r="F5722" s="21" t="n"/>
      <c r="G5722" s="21" t="n"/>
      <c r="H5722" s="21" t="n"/>
      <c r="I5722" s="21" t="n"/>
      <c r="J5722" s="21" t="n"/>
      <c r="K5722" s="21" t="n"/>
      <c r="L5722" s="21" t="n"/>
      <c r="M5722" s="21" t="n"/>
      <c r="N5722" s="21" t="n"/>
    </row>
    <row r="5723" ht="14.25" customHeight="1" s="474">
      <c r="A5723" s="603" t="n"/>
      <c r="B5723" s="21" t="n"/>
      <c r="C5723" s="21" t="n"/>
      <c r="D5723" s="21" t="n"/>
      <c r="E5723" s="21" t="n"/>
      <c r="F5723" s="21" t="n"/>
      <c r="G5723" s="21" t="n"/>
      <c r="H5723" s="21" t="n"/>
      <c r="I5723" s="21" t="n"/>
      <c r="J5723" s="21" t="n"/>
      <c r="K5723" s="21" t="n"/>
      <c r="L5723" s="21" t="n"/>
      <c r="M5723" s="21" t="n"/>
      <c r="N5723" s="21" t="n"/>
    </row>
    <row r="5724" ht="14.25" customHeight="1" s="474">
      <c r="A5724" s="603" t="n"/>
      <c r="B5724" s="21" t="n"/>
      <c r="C5724" s="21" t="n"/>
      <c r="D5724" s="21" t="n"/>
      <c r="E5724" s="21" t="n"/>
      <c r="F5724" s="21" t="n"/>
      <c r="G5724" s="21" t="n"/>
      <c r="H5724" s="21" t="n"/>
      <c r="I5724" s="21" t="n"/>
      <c r="J5724" s="21" t="n"/>
      <c r="K5724" s="21" t="n"/>
      <c r="L5724" s="21" t="n"/>
      <c r="M5724" s="21" t="n"/>
      <c r="N5724" s="21" t="n"/>
    </row>
    <row r="5725" ht="14.25" customHeight="1" s="474">
      <c r="A5725" s="603" t="n"/>
      <c r="B5725" s="21" t="n"/>
      <c r="C5725" s="21" t="n"/>
      <c r="D5725" s="21" t="n"/>
      <c r="E5725" s="21" t="n"/>
      <c r="F5725" s="21" t="n"/>
      <c r="G5725" s="21" t="n"/>
      <c r="H5725" s="21" t="n"/>
      <c r="I5725" s="21" t="n"/>
      <c r="J5725" s="21" t="n"/>
      <c r="K5725" s="21" t="n"/>
      <c r="L5725" s="21" t="n"/>
      <c r="M5725" s="21" t="n"/>
      <c r="N5725" s="21" t="n"/>
    </row>
    <row r="5726" ht="14.25" customHeight="1" s="474">
      <c r="A5726" s="603" t="n"/>
      <c r="B5726" s="21" t="n"/>
      <c r="C5726" s="21" t="n"/>
      <c r="D5726" s="21" t="n"/>
      <c r="E5726" s="21" t="n"/>
      <c r="F5726" s="21" t="n"/>
      <c r="G5726" s="21" t="n"/>
      <c r="H5726" s="21" t="n"/>
      <c r="I5726" s="21" t="n"/>
      <c r="J5726" s="21" t="n"/>
      <c r="K5726" s="21" t="n"/>
      <c r="L5726" s="21" t="n"/>
      <c r="M5726" s="21" t="n"/>
      <c r="N5726" s="21" t="n"/>
    </row>
    <row r="5727" ht="14.25" customHeight="1" s="474">
      <c r="A5727" s="603" t="n"/>
      <c r="B5727" s="21" t="n"/>
      <c r="C5727" s="21" t="n"/>
      <c r="D5727" s="21" t="n"/>
      <c r="E5727" s="21" t="n"/>
      <c r="F5727" s="21" t="n"/>
      <c r="G5727" s="21" t="n"/>
      <c r="H5727" s="21" t="n"/>
      <c r="I5727" s="21" t="n"/>
      <c r="J5727" s="21" t="n"/>
      <c r="K5727" s="21" t="n"/>
      <c r="L5727" s="21" t="n"/>
      <c r="M5727" s="21" t="n"/>
      <c r="N5727" s="21" t="n"/>
    </row>
    <row r="5728" ht="14.25" customHeight="1" s="474">
      <c r="A5728" s="603" t="n"/>
      <c r="B5728" s="21" t="n"/>
      <c r="C5728" s="21" t="n"/>
      <c r="D5728" s="21" t="n"/>
      <c r="E5728" s="21" t="n"/>
      <c r="F5728" s="21" t="n"/>
      <c r="G5728" s="21" t="n"/>
      <c r="H5728" s="21" t="n"/>
      <c r="I5728" s="21" t="n"/>
      <c r="J5728" s="21" t="n"/>
      <c r="K5728" s="21" t="n"/>
      <c r="L5728" s="21" t="n"/>
      <c r="M5728" s="21" t="n"/>
      <c r="N5728" s="21" t="n"/>
    </row>
    <row r="5729" ht="14.25" customHeight="1" s="474">
      <c r="A5729" s="603" t="n"/>
      <c r="B5729" s="21" t="n"/>
      <c r="C5729" s="21" t="n"/>
      <c r="D5729" s="21" t="n"/>
      <c r="E5729" s="21" t="n"/>
      <c r="F5729" s="21" t="n"/>
      <c r="G5729" s="21" t="n"/>
      <c r="H5729" s="21" t="n"/>
      <c r="I5729" s="21" t="n"/>
      <c r="J5729" s="21" t="n"/>
      <c r="K5729" s="21" t="n"/>
      <c r="L5729" s="21" t="n"/>
      <c r="M5729" s="21" t="n"/>
      <c r="N5729" s="21" t="n"/>
    </row>
    <row r="5730" ht="14.25" customHeight="1" s="474">
      <c r="A5730" s="603" t="n"/>
      <c r="B5730" s="21" t="n"/>
      <c r="C5730" s="21" t="n"/>
      <c r="D5730" s="21" t="n"/>
      <c r="E5730" s="21" t="n"/>
      <c r="F5730" s="21" t="n"/>
      <c r="G5730" s="21" t="n"/>
      <c r="H5730" s="21" t="n"/>
      <c r="I5730" s="21" t="n"/>
      <c r="J5730" s="21" t="n"/>
      <c r="K5730" s="21" t="n"/>
      <c r="L5730" s="21" t="n"/>
      <c r="M5730" s="21" t="n"/>
      <c r="N5730" s="21" t="n"/>
    </row>
    <row r="5731" ht="14.25" customHeight="1" s="474">
      <c r="A5731" s="603" t="n"/>
      <c r="B5731" s="21" t="n"/>
      <c r="C5731" s="21" t="n"/>
      <c r="D5731" s="21" t="n"/>
      <c r="E5731" s="21" t="n"/>
      <c r="F5731" s="21" t="n"/>
      <c r="G5731" s="21" t="n"/>
      <c r="H5731" s="21" t="n"/>
      <c r="I5731" s="21" t="n"/>
      <c r="J5731" s="21" t="n"/>
      <c r="K5731" s="21" t="n"/>
      <c r="L5731" s="21" t="n"/>
      <c r="M5731" s="21" t="n"/>
      <c r="N5731" s="21" t="n"/>
    </row>
    <row r="5732" ht="14.25" customHeight="1" s="474">
      <c r="A5732" s="603" t="n"/>
      <c r="B5732" s="21" t="n"/>
      <c r="C5732" s="21" t="n"/>
      <c r="D5732" s="21" t="n"/>
      <c r="E5732" s="21" t="n"/>
      <c r="F5732" s="21" t="n"/>
      <c r="G5732" s="21" t="n"/>
      <c r="H5732" s="21" t="n"/>
      <c r="I5732" s="21" t="n"/>
      <c r="J5732" s="21" t="n"/>
      <c r="K5732" s="21" t="n"/>
      <c r="L5732" s="21" t="n"/>
      <c r="M5732" s="21" t="n"/>
      <c r="N5732" s="21" t="n"/>
    </row>
    <row r="5733" ht="14.25" customHeight="1" s="474">
      <c r="A5733" s="603" t="n"/>
      <c r="B5733" s="21" t="n"/>
      <c r="C5733" s="21" t="n"/>
      <c r="D5733" s="21" t="n"/>
      <c r="E5733" s="21" t="n"/>
      <c r="F5733" s="21" t="n"/>
      <c r="G5733" s="21" t="n"/>
      <c r="H5733" s="21" t="n"/>
      <c r="I5733" s="21" t="n"/>
      <c r="J5733" s="21" t="n"/>
      <c r="K5733" s="21" t="n"/>
      <c r="L5733" s="21" t="n"/>
      <c r="M5733" s="21" t="n"/>
      <c r="N5733" s="21" t="n"/>
    </row>
    <row r="5734" ht="14.25" customHeight="1" s="474">
      <c r="A5734" s="603" t="n"/>
      <c r="B5734" s="21" t="n"/>
      <c r="C5734" s="21" t="n"/>
      <c r="D5734" s="21" t="n"/>
      <c r="E5734" s="21" t="n"/>
      <c r="F5734" s="21" t="n"/>
      <c r="G5734" s="21" t="n"/>
      <c r="H5734" s="21" t="n"/>
      <c r="I5734" s="21" t="n"/>
      <c r="J5734" s="21" t="n"/>
      <c r="K5734" s="21" t="n"/>
      <c r="L5734" s="21" t="n"/>
      <c r="M5734" s="21" t="n"/>
      <c r="N5734" s="21" t="n"/>
    </row>
    <row r="5735" ht="14.25" customHeight="1" s="474">
      <c r="A5735" s="603" t="n"/>
      <c r="B5735" s="21" t="n"/>
      <c r="C5735" s="21" t="n"/>
      <c r="D5735" s="21" t="n"/>
      <c r="E5735" s="21" t="n"/>
      <c r="F5735" s="21" t="n"/>
      <c r="G5735" s="21" t="n"/>
      <c r="H5735" s="21" t="n"/>
      <c r="I5735" s="21" t="n"/>
      <c r="J5735" s="21" t="n"/>
      <c r="K5735" s="21" t="n"/>
      <c r="L5735" s="21" t="n"/>
      <c r="M5735" s="21" t="n"/>
      <c r="N5735" s="21" t="n"/>
    </row>
    <row r="5736" ht="14.25" customHeight="1" s="474">
      <c r="A5736" s="603" t="n"/>
      <c r="B5736" s="21" t="n"/>
      <c r="C5736" s="21" t="n"/>
      <c r="D5736" s="21" t="n"/>
      <c r="E5736" s="21" t="n"/>
      <c r="F5736" s="21" t="n"/>
      <c r="G5736" s="21" t="n"/>
      <c r="H5736" s="21" t="n"/>
      <c r="I5736" s="21" t="n"/>
      <c r="J5736" s="21" t="n"/>
      <c r="K5736" s="21" t="n"/>
      <c r="L5736" s="21" t="n"/>
      <c r="M5736" s="21" t="n"/>
      <c r="N5736" s="21" t="n"/>
    </row>
    <row r="5737" ht="14.25" customHeight="1" s="474">
      <c r="A5737" s="603" t="n"/>
      <c r="B5737" s="21" t="n"/>
      <c r="C5737" s="21" t="n"/>
      <c r="D5737" s="21" t="n"/>
      <c r="E5737" s="21" t="n"/>
      <c r="F5737" s="21" t="n"/>
      <c r="G5737" s="21" t="n"/>
      <c r="H5737" s="21" t="n"/>
      <c r="I5737" s="21" t="n"/>
      <c r="J5737" s="21" t="n"/>
      <c r="K5737" s="21" t="n"/>
      <c r="L5737" s="21" t="n"/>
      <c r="M5737" s="21" t="n"/>
      <c r="N5737" s="21" t="n"/>
    </row>
    <row r="5738" ht="14.25" customHeight="1" s="474">
      <c r="A5738" s="603" t="n"/>
      <c r="B5738" s="21" t="n"/>
      <c r="C5738" s="21" t="n"/>
      <c r="D5738" s="21" t="n"/>
      <c r="E5738" s="21" t="n"/>
      <c r="F5738" s="21" t="n"/>
      <c r="G5738" s="21" t="n"/>
      <c r="H5738" s="21" t="n"/>
      <c r="I5738" s="21" t="n"/>
      <c r="J5738" s="21" t="n"/>
      <c r="K5738" s="21" t="n"/>
      <c r="L5738" s="21" t="n"/>
      <c r="M5738" s="21" t="n"/>
      <c r="N5738" s="21" t="n"/>
    </row>
    <row r="5739" ht="14.25" customHeight="1" s="474">
      <c r="A5739" s="603" t="n"/>
      <c r="B5739" s="21" t="n"/>
      <c r="C5739" s="21" t="n"/>
      <c r="D5739" s="21" t="n"/>
      <c r="E5739" s="21" t="n"/>
      <c r="F5739" s="21" t="n"/>
      <c r="G5739" s="21" t="n"/>
      <c r="H5739" s="21" t="n"/>
      <c r="I5739" s="21" t="n"/>
      <c r="J5739" s="21" t="n"/>
      <c r="K5739" s="21" t="n"/>
      <c r="L5739" s="21" t="n"/>
      <c r="M5739" s="21" t="n"/>
      <c r="N5739" s="21" t="n"/>
    </row>
    <row r="5740" ht="14.25" customHeight="1" s="474">
      <c r="A5740" s="603" t="n"/>
      <c r="B5740" s="21" t="n"/>
      <c r="C5740" s="21" t="n"/>
      <c r="D5740" s="21" t="n"/>
      <c r="E5740" s="21" t="n"/>
      <c r="F5740" s="21" t="n"/>
      <c r="G5740" s="21" t="n"/>
      <c r="H5740" s="21" t="n"/>
      <c r="I5740" s="21" t="n"/>
      <c r="J5740" s="21" t="n"/>
      <c r="K5740" s="21" t="n"/>
      <c r="L5740" s="21" t="n"/>
      <c r="M5740" s="21" t="n"/>
      <c r="N5740" s="21" t="n"/>
    </row>
    <row r="5741" ht="14.25" customHeight="1" s="474">
      <c r="A5741" s="603" t="n"/>
      <c r="B5741" s="21" t="n"/>
      <c r="C5741" s="21" t="n"/>
      <c r="D5741" s="21" t="n"/>
      <c r="E5741" s="21" t="n"/>
      <c r="F5741" s="21" t="n"/>
      <c r="G5741" s="21" t="n"/>
      <c r="H5741" s="21" t="n"/>
      <c r="I5741" s="21" t="n"/>
      <c r="J5741" s="21" t="n"/>
      <c r="K5741" s="21" t="n"/>
      <c r="L5741" s="21" t="n"/>
      <c r="M5741" s="21" t="n"/>
      <c r="N5741" s="21" t="n"/>
    </row>
    <row r="5742" ht="14.25" customHeight="1" s="474">
      <c r="A5742" s="603" t="n"/>
      <c r="B5742" s="21" t="n"/>
      <c r="C5742" s="21" t="n"/>
      <c r="D5742" s="21" t="n"/>
      <c r="E5742" s="21" t="n"/>
      <c r="F5742" s="21" t="n"/>
      <c r="G5742" s="21" t="n"/>
      <c r="H5742" s="21" t="n"/>
      <c r="I5742" s="21" t="n"/>
      <c r="J5742" s="21" t="n"/>
      <c r="K5742" s="21" t="n"/>
      <c r="L5742" s="21" t="n"/>
      <c r="M5742" s="21" t="n"/>
      <c r="N5742" s="21" t="n"/>
    </row>
    <row r="5743" ht="14.25" customHeight="1" s="474">
      <c r="A5743" s="603" t="n"/>
      <c r="B5743" s="21" t="n"/>
      <c r="C5743" s="21" t="n"/>
      <c r="D5743" s="21" t="n"/>
      <c r="E5743" s="21" t="n"/>
      <c r="F5743" s="21" t="n"/>
      <c r="G5743" s="21" t="n"/>
      <c r="H5743" s="21" t="n"/>
      <c r="I5743" s="21" t="n"/>
      <c r="J5743" s="21" t="n"/>
      <c r="K5743" s="21" t="n"/>
      <c r="L5743" s="21" t="n"/>
      <c r="M5743" s="21" t="n"/>
      <c r="N5743" s="21" t="n"/>
    </row>
    <row r="5744" ht="14.25" customHeight="1" s="474">
      <c r="A5744" s="603" t="n"/>
      <c r="B5744" s="21" t="n"/>
      <c r="C5744" s="21" t="n"/>
      <c r="D5744" s="21" t="n"/>
      <c r="E5744" s="21" t="n"/>
      <c r="F5744" s="21" t="n"/>
      <c r="G5744" s="21" t="n"/>
      <c r="H5744" s="21" t="n"/>
      <c r="I5744" s="21" t="n"/>
      <c r="J5744" s="21" t="n"/>
      <c r="K5744" s="21" t="n"/>
      <c r="L5744" s="21" t="n"/>
      <c r="M5744" s="21" t="n"/>
      <c r="N5744" s="21" t="n"/>
    </row>
    <row r="5745" ht="14.25" customHeight="1" s="474">
      <c r="A5745" s="603" t="n"/>
      <c r="B5745" s="21" t="n"/>
      <c r="C5745" s="21" t="n"/>
      <c r="D5745" s="21" t="n"/>
      <c r="E5745" s="21" t="n"/>
      <c r="F5745" s="21" t="n"/>
      <c r="G5745" s="21" t="n"/>
      <c r="H5745" s="21" t="n"/>
      <c r="I5745" s="21" t="n"/>
      <c r="J5745" s="21" t="n"/>
      <c r="K5745" s="21" t="n"/>
      <c r="L5745" s="21" t="n"/>
      <c r="M5745" s="21" t="n"/>
      <c r="N5745" s="21" t="n"/>
    </row>
    <row r="5746" ht="14.25" customHeight="1" s="474">
      <c r="A5746" s="603" t="n"/>
      <c r="B5746" s="21" t="n"/>
      <c r="C5746" s="21" t="n"/>
      <c r="D5746" s="21" t="n"/>
      <c r="E5746" s="21" t="n"/>
      <c r="F5746" s="21" t="n"/>
      <c r="G5746" s="21" t="n"/>
      <c r="H5746" s="21" t="n"/>
      <c r="I5746" s="21" t="n"/>
      <c r="J5746" s="21" t="n"/>
      <c r="K5746" s="21" t="n"/>
      <c r="L5746" s="21" t="n"/>
      <c r="M5746" s="21" t="n"/>
      <c r="N5746" s="21" t="n"/>
    </row>
    <row r="5747" ht="14.25" customHeight="1" s="474">
      <c r="A5747" s="603" t="n"/>
      <c r="B5747" s="21" t="n"/>
      <c r="C5747" s="21" t="n"/>
      <c r="D5747" s="21" t="n"/>
      <c r="E5747" s="21" t="n"/>
      <c r="F5747" s="21" t="n"/>
      <c r="G5747" s="21" t="n"/>
      <c r="H5747" s="21" t="n"/>
      <c r="I5747" s="21" t="n"/>
      <c r="J5747" s="21" t="n"/>
      <c r="K5747" s="21" t="n"/>
      <c r="L5747" s="21" t="n"/>
      <c r="M5747" s="21" t="n"/>
      <c r="N5747" s="21" t="n"/>
    </row>
    <row r="5748" ht="14.25" customHeight="1" s="474">
      <c r="A5748" s="603" t="n"/>
      <c r="B5748" s="21" t="n"/>
      <c r="C5748" s="21" t="n"/>
      <c r="D5748" s="21" t="n"/>
      <c r="E5748" s="21" t="n"/>
      <c r="F5748" s="21" t="n"/>
      <c r="G5748" s="21" t="n"/>
      <c r="H5748" s="21" t="n"/>
      <c r="I5748" s="21" t="n"/>
      <c r="J5748" s="21" t="n"/>
      <c r="K5748" s="21" t="n"/>
      <c r="L5748" s="21" t="n"/>
      <c r="M5748" s="21" t="n"/>
      <c r="N5748" s="21" t="n"/>
    </row>
    <row r="5749" ht="14.25" customHeight="1" s="474">
      <c r="A5749" s="603" t="n"/>
      <c r="B5749" s="21" t="n"/>
      <c r="C5749" s="21" t="n"/>
      <c r="D5749" s="21" t="n"/>
      <c r="E5749" s="21" t="n"/>
      <c r="F5749" s="21" t="n"/>
      <c r="G5749" s="21" t="n"/>
      <c r="H5749" s="21" t="n"/>
      <c r="I5749" s="21" t="n"/>
      <c r="J5749" s="21" t="n"/>
      <c r="K5749" s="21" t="n"/>
      <c r="L5749" s="21" t="n"/>
      <c r="M5749" s="21" t="n"/>
      <c r="N5749" s="21" t="n"/>
    </row>
    <row r="5750" ht="14.25" customHeight="1" s="474">
      <c r="A5750" s="603" t="n"/>
      <c r="B5750" s="21" t="n"/>
      <c r="C5750" s="21" t="n"/>
      <c r="D5750" s="21" t="n"/>
      <c r="E5750" s="21" t="n"/>
      <c r="F5750" s="21" t="n"/>
      <c r="G5750" s="21" t="n"/>
      <c r="H5750" s="21" t="n"/>
      <c r="I5750" s="21" t="n"/>
      <c r="J5750" s="21" t="n"/>
      <c r="K5750" s="21" t="n"/>
      <c r="L5750" s="21" t="n"/>
      <c r="M5750" s="21" t="n"/>
      <c r="N5750" s="21" t="n"/>
    </row>
    <row r="5751" ht="14.25" customHeight="1" s="474">
      <c r="A5751" s="603" t="n"/>
      <c r="B5751" s="21" t="n"/>
      <c r="C5751" s="21" t="n"/>
      <c r="D5751" s="21" t="n"/>
      <c r="E5751" s="21" t="n"/>
      <c r="F5751" s="21" t="n"/>
      <c r="G5751" s="21" t="n"/>
      <c r="H5751" s="21" t="n"/>
      <c r="I5751" s="21" t="n"/>
      <c r="J5751" s="21" t="n"/>
      <c r="K5751" s="21" t="n"/>
      <c r="L5751" s="21" t="n"/>
      <c r="M5751" s="21" t="n"/>
      <c r="N5751" s="21" t="n"/>
    </row>
    <row r="5752" ht="14.25" customHeight="1" s="474">
      <c r="A5752" s="603" t="n"/>
      <c r="B5752" s="21" t="n"/>
      <c r="C5752" s="21" t="n"/>
      <c r="D5752" s="21" t="n"/>
      <c r="E5752" s="21" t="n"/>
      <c r="F5752" s="21" t="n"/>
      <c r="G5752" s="21" t="n"/>
      <c r="H5752" s="21" t="n"/>
      <c r="I5752" s="21" t="n"/>
      <c r="J5752" s="21" t="n"/>
      <c r="K5752" s="21" t="n"/>
      <c r="L5752" s="21" t="n"/>
      <c r="M5752" s="21" t="n"/>
      <c r="N5752" s="21" t="n"/>
    </row>
    <row r="5753" ht="14.25" customHeight="1" s="474">
      <c r="A5753" s="603" t="n"/>
      <c r="B5753" s="21" t="n"/>
      <c r="C5753" s="21" t="n"/>
      <c r="D5753" s="21" t="n"/>
      <c r="E5753" s="21" t="n"/>
      <c r="F5753" s="21" t="n"/>
      <c r="G5753" s="21" t="n"/>
      <c r="H5753" s="21" t="n"/>
      <c r="I5753" s="21" t="n"/>
      <c r="J5753" s="21" t="n"/>
      <c r="K5753" s="21" t="n"/>
      <c r="L5753" s="21" t="n"/>
      <c r="M5753" s="21" t="n"/>
      <c r="N5753" s="21" t="n"/>
    </row>
    <row r="5754" ht="14.25" customHeight="1" s="474">
      <c r="A5754" s="603" t="n"/>
      <c r="B5754" s="21" t="n"/>
      <c r="C5754" s="21" t="n"/>
      <c r="D5754" s="21" t="n"/>
      <c r="E5754" s="21" t="n"/>
      <c r="F5754" s="21" t="n"/>
      <c r="G5754" s="21" t="n"/>
      <c r="H5754" s="21" t="n"/>
      <c r="I5754" s="21" t="n"/>
      <c r="J5754" s="21" t="n"/>
      <c r="K5754" s="21" t="n"/>
      <c r="L5754" s="21" t="n"/>
      <c r="M5754" s="21" t="n"/>
      <c r="N5754" s="21" t="n"/>
    </row>
    <row r="5755" ht="14.25" customHeight="1" s="474">
      <c r="A5755" s="603" t="n"/>
      <c r="B5755" s="21" t="n"/>
      <c r="C5755" s="21" t="n"/>
      <c r="D5755" s="21" t="n"/>
      <c r="E5755" s="21" t="n"/>
      <c r="F5755" s="21" t="n"/>
      <c r="G5755" s="21" t="n"/>
      <c r="H5755" s="21" t="n"/>
      <c r="I5755" s="21" t="n"/>
      <c r="J5755" s="21" t="n"/>
      <c r="K5755" s="21" t="n"/>
      <c r="L5755" s="21" t="n"/>
      <c r="M5755" s="21" t="n"/>
      <c r="N5755" s="21" t="n"/>
    </row>
    <row r="5756" ht="14.25" customHeight="1" s="474">
      <c r="A5756" s="603" t="n"/>
      <c r="B5756" s="21" t="n"/>
      <c r="C5756" s="21" t="n"/>
      <c r="D5756" s="21" t="n"/>
      <c r="E5756" s="21" t="n"/>
      <c r="F5756" s="21" t="n"/>
      <c r="G5756" s="21" t="n"/>
      <c r="H5756" s="21" t="n"/>
      <c r="I5756" s="21" t="n"/>
      <c r="J5756" s="21" t="n"/>
      <c r="K5756" s="21" t="n"/>
      <c r="L5756" s="21" t="n"/>
      <c r="M5756" s="21" t="n"/>
      <c r="N5756" s="21" t="n"/>
    </row>
    <row r="5757" ht="14.25" customHeight="1" s="474">
      <c r="A5757" s="603" t="n"/>
      <c r="B5757" s="21" t="n"/>
      <c r="C5757" s="21" t="n"/>
      <c r="D5757" s="21" t="n"/>
      <c r="E5757" s="21" t="n"/>
      <c r="F5757" s="21" t="n"/>
      <c r="G5757" s="21" t="n"/>
      <c r="H5757" s="21" t="n"/>
      <c r="I5757" s="21" t="n"/>
      <c r="J5757" s="21" t="n"/>
      <c r="K5757" s="21" t="n"/>
      <c r="L5757" s="21" t="n"/>
      <c r="M5757" s="21" t="n"/>
      <c r="N5757" s="21" t="n"/>
    </row>
    <row r="5758" ht="14.25" customHeight="1" s="474">
      <c r="A5758" s="603" t="n"/>
      <c r="B5758" s="21" t="n"/>
      <c r="C5758" s="21" t="n"/>
      <c r="D5758" s="21" t="n"/>
      <c r="E5758" s="21" t="n"/>
      <c r="F5758" s="21" t="n"/>
      <c r="G5758" s="21" t="n"/>
      <c r="H5758" s="21" t="n"/>
      <c r="I5758" s="21" t="n"/>
      <c r="J5758" s="21" t="n"/>
      <c r="K5758" s="21" t="n"/>
      <c r="L5758" s="21" t="n"/>
      <c r="M5758" s="21" t="n"/>
      <c r="N5758" s="21" t="n"/>
    </row>
    <row r="5759" ht="14.25" customHeight="1" s="474">
      <c r="A5759" s="603" t="n"/>
      <c r="B5759" s="21" t="n"/>
      <c r="C5759" s="21" t="n"/>
      <c r="D5759" s="21" t="n"/>
      <c r="E5759" s="21" t="n"/>
      <c r="F5759" s="21" t="n"/>
      <c r="G5759" s="21" t="n"/>
      <c r="H5759" s="21" t="n"/>
      <c r="I5759" s="21" t="n"/>
      <c r="J5759" s="21" t="n"/>
      <c r="K5759" s="21" t="n"/>
      <c r="L5759" s="21" t="n"/>
      <c r="M5759" s="21" t="n"/>
      <c r="N5759" s="21" t="n"/>
    </row>
    <row r="5760" ht="14.25" customHeight="1" s="474">
      <c r="A5760" s="603" t="n"/>
      <c r="B5760" s="21" t="n"/>
      <c r="C5760" s="21" t="n"/>
      <c r="D5760" s="21" t="n"/>
      <c r="E5760" s="21" t="n"/>
      <c r="F5760" s="21" t="n"/>
      <c r="G5760" s="21" t="n"/>
      <c r="H5760" s="21" t="n"/>
      <c r="I5760" s="21" t="n"/>
      <c r="J5760" s="21" t="n"/>
      <c r="K5760" s="21" t="n"/>
      <c r="L5760" s="21" t="n"/>
      <c r="M5760" s="21" t="n"/>
      <c r="N5760" s="21" t="n"/>
    </row>
    <row r="5761" ht="14.25" customHeight="1" s="474">
      <c r="A5761" s="603" t="n"/>
      <c r="B5761" s="21" t="n"/>
      <c r="C5761" s="21" t="n"/>
      <c r="D5761" s="21" t="n"/>
      <c r="E5761" s="21" t="n"/>
      <c r="F5761" s="21" t="n"/>
      <c r="G5761" s="21" t="n"/>
      <c r="H5761" s="21" t="n"/>
      <c r="I5761" s="21" t="n"/>
      <c r="J5761" s="21" t="n"/>
      <c r="K5761" s="21" t="n"/>
      <c r="L5761" s="21" t="n"/>
      <c r="M5761" s="21" t="n"/>
      <c r="N5761" s="21" t="n"/>
    </row>
    <row r="5762" ht="14.25" customHeight="1" s="474">
      <c r="A5762" s="603" t="n"/>
      <c r="B5762" s="21" t="n"/>
      <c r="C5762" s="21" t="n"/>
      <c r="D5762" s="21" t="n"/>
      <c r="E5762" s="21" t="n"/>
      <c r="F5762" s="21" t="n"/>
      <c r="G5762" s="21" t="n"/>
      <c r="H5762" s="21" t="n"/>
      <c r="I5762" s="21" t="n"/>
      <c r="J5762" s="21" t="n"/>
      <c r="K5762" s="21" t="n"/>
      <c r="L5762" s="21" t="n"/>
      <c r="M5762" s="21" t="n"/>
      <c r="N5762" s="21" t="n"/>
    </row>
    <row r="5763" ht="14.25" customHeight="1" s="474">
      <c r="A5763" s="603" t="n"/>
      <c r="B5763" s="21" t="n"/>
      <c r="C5763" s="21" t="n"/>
      <c r="D5763" s="21" t="n"/>
      <c r="E5763" s="21" t="n"/>
      <c r="F5763" s="21" t="n"/>
      <c r="G5763" s="21" t="n"/>
      <c r="H5763" s="21" t="n"/>
      <c r="I5763" s="21" t="n"/>
      <c r="J5763" s="21" t="n"/>
      <c r="K5763" s="21" t="n"/>
      <c r="L5763" s="21" t="n"/>
      <c r="M5763" s="21" t="n"/>
      <c r="N5763" s="21" t="n"/>
    </row>
    <row r="5764" ht="14.25" customHeight="1" s="474">
      <c r="A5764" s="603" t="n"/>
      <c r="B5764" s="21" t="n"/>
      <c r="C5764" s="21" t="n"/>
      <c r="D5764" s="21" t="n"/>
      <c r="E5764" s="21" t="n"/>
      <c r="F5764" s="21" t="n"/>
      <c r="G5764" s="21" t="n"/>
      <c r="H5764" s="21" t="n"/>
      <c r="I5764" s="21" t="n"/>
      <c r="J5764" s="21" t="n"/>
      <c r="K5764" s="21" t="n"/>
      <c r="L5764" s="21" t="n"/>
      <c r="M5764" s="21" t="n"/>
      <c r="N5764" s="21" t="n"/>
    </row>
    <row r="5765" ht="14.25" customHeight="1" s="474">
      <c r="A5765" s="603" t="n"/>
      <c r="B5765" s="21" t="n"/>
      <c r="C5765" s="21" t="n"/>
      <c r="D5765" s="21" t="n"/>
      <c r="E5765" s="21" t="n"/>
      <c r="F5765" s="21" t="n"/>
      <c r="G5765" s="21" t="n"/>
      <c r="H5765" s="21" t="n"/>
      <c r="I5765" s="21" t="n"/>
      <c r="J5765" s="21" t="n"/>
      <c r="K5765" s="21" t="n"/>
      <c r="L5765" s="21" t="n"/>
      <c r="M5765" s="21" t="n"/>
      <c r="N5765" s="21" t="n"/>
    </row>
    <row r="5766" ht="14.25" customHeight="1" s="474">
      <c r="A5766" s="603" t="n"/>
      <c r="B5766" s="21" t="n"/>
      <c r="C5766" s="21" t="n"/>
      <c r="D5766" s="21" t="n"/>
      <c r="E5766" s="21" t="n"/>
      <c r="F5766" s="21" t="n"/>
      <c r="G5766" s="21" t="n"/>
      <c r="H5766" s="21" t="n"/>
      <c r="I5766" s="21" t="n"/>
      <c r="J5766" s="21" t="n"/>
      <c r="K5766" s="21" t="n"/>
      <c r="L5766" s="21" t="n"/>
      <c r="M5766" s="21" t="n"/>
      <c r="N5766" s="21" t="n"/>
    </row>
    <row r="5767" ht="14.25" customHeight="1" s="474">
      <c r="A5767" s="603" t="n"/>
      <c r="B5767" s="21" t="n"/>
      <c r="C5767" s="21" t="n"/>
      <c r="D5767" s="21" t="n"/>
      <c r="E5767" s="21" t="n"/>
      <c r="F5767" s="21" t="n"/>
      <c r="G5767" s="21" t="n"/>
      <c r="H5767" s="21" t="n"/>
      <c r="I5767" s="21" t="n"/>
      <c r="J5767" s="21" t="n"/>
      <c r="K5767" s="21" t="n"/>
      <c r="L5767" s="21" t="n"/>
      <c r="M5767" s="21" t="n"/>
      <c r="N5767" s="21" t="n"/>
    </row>
    <row r="5768" ht="14.25" customHeight="1" s="474">
      <c r="A5768" s="603" t="n"/>
      <c r="B5768" s="21" t="n"/>
      <c r="C5768" s="21" t="n"/>
      <c r="D5768" s="21" t="n"/>
      <c r="E5768" s="21" t="n"/>
      <c r="F5768" s="21" t="n"/>
      <c r="G5768" s="21" t="n"/>
      <c r="H5768" s="21" t="n"/>
      <c r="I5768" s="21" t="n"/>
      <c r="J5768" s="21" t="n"/>
      <c r="K5768" s="21" t="n"/>
      <c r="L5768" s="21" t="n"/>
      <c r="M5768" s="21" t="n"/>
      <c r="N5768" s="21" t="n"/>
    </row>
    <row r="5769" ht="14.25" customHeight="1" s="474">
      <c r="A5769" s="603" t="n"/>
      <c r="B5769" s="21" t="n"/>
      <c r="C5769" s="21" t="n"/>
      <c r="D5769" s="21" t="n"/>
      <c r="E5769" s="21" t="n"/>
      <c r="F5769" s="21" t="n"/>
      <c r="G5769" s="21" t="n"/>
      <c r="H5769" s="21" t="n"/>
      <c r="I5769" s="21" t="n"/>
      <c r="J5769" s="21" t="n"/>
      <c r="K5769" s="21" t="n"/>
      <c r="L5769" s="21" t="n"/>
      <c r="M5769" s="21" t="n"/>
      <c r="N5769" s="21" t="n"/>
    </row>
    <row r="5770" ht="14.25" customHeight="1" s="474">
      <c r="A5770" s="603" t="n"/>
      <c r="B5770" s="21" t="n"/>
      <c r="C5770" s="21" t="n"/>
      <c r="D5770" s="21" t="n"/>
      <c r="E5770" s="21" t="n"/>
      <c r="F5770" s="21" t="n"/>
      <c r="G5770" s="21" t="n"/>
      <c r="H5770" s="21" t="n"/>
      <c r="I5770" s="21" t="n"/>
      <c r="J5770" s="21" t="n"/>
      <c r="K5770" s="21" t="n"/>
      <c r="L5770" s="21" t="n"/>
      <c r="M5770" s="21" t="n"/>
      <c r="N5770" s="21" t="n"/>
    </row>
    <row r="5771" ht="14.25" customHeight="1" s="474">
      <c r="A5771" s="603" t="n"/>
      <c r="B5771" s="21" t="n"/>
      <c r="C5771" s="21" t="n"/>
      <c r="D5771" s="21" t="n"/>
      <c r="E5771" s="21" t="n"/>
      <c r="F5771" s="21" t="n"/>
      <c r="G5771" s="21" t="n"/>
      <c r="H5771" s="21" t="n"/>
      <c r="I5771" s="21" t="n"/>
      <c r="J5771" s="21" t="n"/>
      <c r="K5771" s="21" t="n"/>
      <c r="L5771" s="21" t="n"/>
      <c r="M5771" s="21" t="n"/>
      <c r="N5771" s="21" t="n"/>
    </row>
    <row r="5772" ht="14.25" customHeight="1" s="474">
      <c r="A5772" s="603" t="n"/>
      <c r="B5772" s="21" t="n"/>
      <c r="C5772" s="21" t="n"/>
      <c r="D5772" s="21" t="n"/>
      <c r="E5772" s="21" t="n"/>
      <c r="F5772" s="21" t="n"/>
      <c r="G5772" s="21" t="n"/>
      <c r="H5772" s="21" t="n"/>
      <c r="I5772" s="21" t="n"/>
      <c r="J5772" s="21" t="n"/>
      <c r="K5772" s="21" t="n"/>
      <c r="L5772" s="21" t="n"/>
      <c r="M5772" s="21" t="n"/>
      <c r="N5772" s="21" t="n"/>
    </row>
    <row r="5773" ht="14.25" customHeight="1" s="474">
      <c r="A5773" s="603" t="n"/>
      <c r="B5773" s="21" t="n"/>
      <c r="C5773" s="21" t="n"/>
      <c r="D5773" s="21" t="n"/>
      <c r="E5773" s="21" t="n"/>
      <c r="F5773" s="21" t="n"/>
      <c r="G5773" s="21" t="n"/>
      <c r="H5773" s="21" t="n"/>
      <c r="I5773" s="21" t="n"/>
      <c r="J5773" s="21" t="n"/>
      <c r="K5773" s="21" t="n"/>
      <c r="L5773" s="21" t="n"/>
      <c r="M5773" s="21" t="n"/>
      <c r="N5773" s="21" t="n"/>
    </row>
    <row r="5774" ht="14.25" customHeight="1" s="474">
      <c r="A5774" s="603" t="n"/>
      <c r="B5774" s="21" t="n"/>
      <c r="C5774" s="21" t="n"/>
      <c r="D5774" s="21" t="n"/>
      <c r="E5774" s="21" t="n"/>
      <c r="F5774" s="21" t="n"/>
      <c r="G5774" s="21" t="n"/>
      <c r="H5774" s="21" t="n"/>
      <c r="I5774" s="21" t="n"/>
      <c r="J5774" s="21" t="n"/>
      <c r="K5774" s="21" t="n"/>
      <c r="L5774" s="21" t="n"/>
      <c r="M5774" s="21" t="n"/>
      <c r="N5774" s="21" t="n"/>
    </row>
    <row r="5775" ht="14.25" customHeight="1" s="474">
      <c r="A5775" s="603" t="n"/>
      <c r="B5775" s="21" t="n"/>
      <c r="C5775" s="21" t="n"/>
      <c r="D5775" s="21" t="n"/>
      <c r="E5775" s="21" t="n"/>
      <c r="F5775" s="21" t="n"/>
      <c r="G5775" s="21" t="n"/>
      <c r="H5775" s="21" t="n"/>
      <c r="I5775" s="21" t="n"/>
      <c r="J5775" s="21" t="n"/>
      <c r="K5775" s="21" t="n"/>
      <c r="L5775" s="21" t="n"/>
      <c r="M5775" s="21" t="n"/>
      <c r="N5775" s="21" t="n"/>
    </row>
    <row r="5776" ht="14.25" customHeight="1" s="474">
      <c r="A5776" s="603" t="n"/>
      <c r="B5776" s="21" t="n"/>
      <c r="C5776" s="21" t="n"/>
      <c r="D5776" s="21" t="n"/>
      <c r="E5776" s="21" t="n"/>
      <c r="F5776" s="21" t="n"/>
      <c r="G5776" s="21" t="n"/>
      <c r="H5776" s="21" t="n"/>
      <c r="I5776" s="21" t="n"/>
      <c r="J5776" s="21" t="n"/>
      <c r="K5776" s="21" t="n"/>
      <c r="L5776" s="21" t="n"/>
      <c r="M5776" s="21" t="n"/>
      <c r="N5776" s="21" t="n"/>
    </row>
    <row r="5777" ht="14.25" customHeight="1" s="474">
      <c r="A5777" s="603" t="n"/>
      <c r="B5777" s="21" t="n"/>
      <c r="C5777" s="21" t="n"/>
      <c r="D5777" s="21" t="n"/>
      <c r="E5777" s="21" t="n"/>
      <c r="F5777" s="21" t="n"/>
      <c r="G5777" s="21" t="n"/>
      <c r="H5777" s="21" t="n"/>
      <c r="I5777" s="21" t="n"/>
      <c r="J5777" s="21" t="n"/>
      <c r="K5777" s="21" t="n"/>
      <c r="L5777" s="21" t="n"/>
      <c r="M5777" s="21" t="n"/>
      <c r="N5777" s="21" t="n"/>
    </row>
    <row r="5778" ht="14.25" customHeight="1" s="474">
      <c r="A5778" s="603" t="n"/>
      <c r="B5778" s="21" t="n"/>
      <c r="C5778" s="21" t="n"/>
      <c r="D5778" s="21" t="n"/>
      <c r="E5778" s="21" t="n"/>
      <c r="F5778" s="21" t="n"/>
      <c r="G5778" s="21" t="n"/>
      <c r="H5778" s="21" t="n"/>
      <c r="I5778" s="21" t="n"/>
      <c r="J5778" s="21" t="n"/>
      <c r="K5778" s="21" t="n"/>
      <c r="L5778" s="21" t="n"/>
      <c r="M5778" s="21" t="n"/>
      <c r="N5778" s="21" t="n"/>
    </row>
    <row r="5779" ht="14.25" customHeight="1" s="474">
      <c r="A5779" s="603" t="n"/>
      <c r="B5779" s="21" t="n"/>
      <c r="C5779" s="21" t="n"/>
      <c r="D5779" s="21" t="n"/>
      <c r="E5779" s="21" t="n"/>
      <c r="F5779" s="21" t="n"/>
      <c r="G5779" s="21" t="n"/>
      <c r="H5779" s="21" t="n"/>
      <c r="I5779" s="21" t="n"/>
      <c r="J5779" s="21" t="n"/>
      <c r="K5779" s="21" t="n"/>
      <c r="L5779" s="21" t="n"/>
      <c r="M5779" s="21" t="n"/>
      <c r="N5779" s="21" t="n"/>
    </row>
    <row r="5780" ht="14.25" customHeight="1" s="474">
      <c r="A5780" s="603" t="n"/>
      <c r="B5780" s="21" t="n"/>
      <c r="C5780" s="21" t="n"/>
      <c r="D5780" s="21" t="n"/>
      <c r="E5780" s="21" t="n"/>
      <c r="F5780" s="21" t="n"/>
      <c r="G5780" s="21" t="n"/>
      <c r="H5780" s="21" t="n"/>
      <c r="I5780" s="21" t="n"/>
      <c r="J5780" s="21" t="n"/>
      <c r="K5780" s="21" t="n"/>
      <c r="L5780" s="21" t="n"/>
      <c r="M5780" s="21" t="n"/>
      <c r="N5780" s="21" t="n"/>
    </row>
    <row r="5781" ht="14.25" customHeight="1" s="474">
      <c r="A5781" s="603" t="n"/>
      <c r="B5781" s="21" t="n"/>
      <c r="C5781" s="21" t="n"/>
      <c r="D5781" s="21" t="n"/>
      <c r="E5781" s="21" t="n"/>
      <c r="F5781" s="21" t="n"/>
      <c r="G5781" s="21" t="n"/>
      <c r="H5781" s="21" t="n"/>
      <c r="I5781" s="21" t="n"/>
      <c r="J5781" s="21" t="n"/>
      <c r="K5781" s="21" t="n"/>
      <c r="L5781" s="21" t="n"/>
      <c r="M5781" s="21" t="n"/>
      <c r="N5781" s="21" t="n"/>
    </row>
    <row r="5782" ht="14.25" customHeight="1" s="474">
      <c r="A5782" s="603" t="n"/>
      <c r="B5782" s="21" t="n"/>
      <c r="C5782" s="21" t="n"/>
      <c r="D5782" s="21" t="n"/>
      <c r="E5782" s="21" t="n"/>
      <c r="F5782" s="21" t="n"/>
      <c r="G5782" s="21" t="n"/>
      <c r="H5782" s="21" t="n"/>
      <c r="I5782" s="21" t="n"/>
      <c r="J5782" s="21" t="n"/>
      <c r="K5782" s="21" t="n"/>
      <c r="L5782" s="21" t="n"/>
      <c r="M5782" s="21" t="n"/>
      <c r="N5782" s="21" t="n"/>
    </row>
    <row r="5783" ht="14.25" customHeight="1" s="474">
      <c r="A5783" s="603" t="n"/>
      <c r="B5783" s="21" t="n"/>
      <c r="C5783" s="21" t="n"/>
      <c r="D5783" s="21" t="n"/>
      <c r="E5783" s="21" t="n"/>
      <c r="F5783" s="21" t="n"/>
      <c r="G5783" s="21" t="n"/>
      <c r="H5783" s="21" t="n"/>
      <c r="I5783" s="21" t="n"/>
      <c r="J5783" s="21" t="n"/>
      <c r="K5783" s="21" t="n"/>
      <c r="L5783" s="21" t="n"/>
      <c r="M5783" s="21" t="n"/>
      <c r="N5783" s="21" t="n"/>
    </row>
    <row r="5784" ht="14.25" customHeight="1" s="474">
      <c r="A5784" s="603" t="n"/>
      <c r="B5784" s="21" t="n"/>
      <c r="C5784" s="21" t="n"/>
      <c r="D5784" s="21" t="n"/>
      <c r="E5784" s="21" t="n"/>
      <c r="F5784" s="21" t="n"/>
      <c r="G5784" s="21" t="n"/>
      <c r="H5784" s="21" t="n"/>
      <c r="I5784" s="21" t="n"/>
      <c r="J5784" s="21" t="n"/>
      <c r="K5784" s="21" t="n"/>
      <c r="L5784" s="21" t="n"/>
      <c r="M5784" s="21" t="n"/>
      <c r="N5784" s="21" t="n"/>
    </row>
    <row r="5785" ht="14.25" customHeight="1" s="474">
      <c r="A5785" s="603" t="n"/>
      <c r="B5785" s="21" t="n"/>
      <c r="C5785" s="21" t="n"/>
      <c r="D5785" s="21" t="n"/>
      <c r="E5785" s="21" t="n"/>
      <c r="F5785" s="21" t="n"/>
      <c r="G5785" s="21" t="n"/>
      <c r="H5785" s="21" t="n"/>
      <c r="I5785" s="21" t="n"/>
      <c r="J5785" s="21" t="n"/>
      <c r="K5785" s="21" t="n"/>
      <c r="L5785" s="21" t="n"/>
      <c r="M5785" s="21" t="n"/>
      <c r="N5785" s="21" t="n"/>
    </row>
    <row r="5786" ht="14.25" customHeight="1" s="474">
      <c r="A5786" s="603" t="n"/>
      <c r="B5786" s="21" t="n"/>
      <c r="C5786" s="21" t="n"/>
      <c r="D5786" s="21" t="n"/>
      <c r="E5786" s="21" t="n"/>
      <c r="F5786" s="21" t="n"/>
      <c r="G5786" s="21" t="n"/>
      <c r="H5786" s="21" t="n"/>
      <c r="I5786" s="21" t="n"/>
      <c r="J5786" s="21" t="n"/>
      <c r="K5786" s="21" t="n"/>
      <c r="L5786" s="21" t="n"/>
      <c r="M5786" s="21" t="n"/>
      <c r="N5786" s="21" t="n"/>
    </row>
    <row r="5787" ht="14.25" customHeight="1" s="474">
      <c r="A5787" s="603" t="n"/>
      <c r="B5787" s="21" t="n"/>
      <c r="C5787" s="21" t="n"/>
      <c r="D5787" s="21" t="n"/>
      <c r="E5787" s="21" t="n"/>
      <c r="F5787" s="21" t="n"/>
      <c r="G5787" s="21" t="n"/>
      <c r="H5787" s="21" t="n"/>
      <c r="I5787" s="21" t="n"/>
      <c r="J5787" s="21" t="n"/>
      <c r="K5787" s="21" t="n"/>
      <c r="L5787" s="21" t="n"/>
      <c r="M5787" s="21" t="n"/>
      <c r="N5787" s="21" t="n"/>
    </row>
    <row r="5788" ht="14.25" customHeight="1" s="474">
      <c r="A5788" s="603" t="n"/>
      <c r="B5788" s="21" t="n"/>
      <c r="C5788" s="21" t="n"/>
      <c r="D5788" s="21" t="n"/>
      <c r="E5788" s="21" t="n"/>
      <c r="F5788" s="21" t="n"/>
      <c r="G5788" s="21" t="n"/>
      <c r="H5788" s="21" t="n"/>
      <c r="I5788" s="21" t="n"/>
      <c r="J5788" s="21" t="n"/>
      <c r="K5788" s="21" t="n"/>
      <c r="L5788" s="21" t="n"/>
      <c r="M5788" s="21" t="n"/>
      <c r="N5788" s="21" t="n"/>
    </row>
    <row r="5789" ht="14.25" customHeight="1" s="474">
      <c r="A5789" s="603" t="n"/>
      <c r="B5789" s="21" t="n"/>
      <c r="C5789" s="21" t="n"/>
      <c r="D5789" s="21" t="n"/>
      <c r="E5789" s="21" t="n"/>
      <c r="F5789" s="21" t="n"/>
      <c r="G5789" s="21" t="n"/>
      <c r="H5789" s="21" t="n"/>
      <c r="I5789" s="21" t="n"/>
      <c r="J5789" s="21" t="n"/>
      <c r="K5789" s="21" t="n"/>
      <c r="L5789" s="21" t="n"/>
      <c r="M5789" s="21" t="n"/>
      <c r="N5789" s="21" t="n"/>
    </row>
    <row r="5790" ht="14.25" customHeight="1" s="474">
      <c r="A5790" s="603" t="n"/>
      <c r="B5790" s="21" t="n"/>
      <c r="C5790" s="21" t="n"/>
      <c r="D5790" s="21" t="n"/>
      <c r="E5790" s="21" t="n"/>
      <c r="F5790" s="21" t="n"/>
      <c r="G5790" s="21" t="n"/>
      <c r="H5790" s="21" t="n"/>
      <c r="I5790" s="21" t="n"/>
      <c r="J5790" s="21" t="n"/>
      <c r="K5790" s="21" t="n"/>
      <c r="L5790" s="21" t="n"/>
      <c r="M5790" s="21" t="n"/>
      <c r="N5790" s="21" t="n"/>
    </row>
    <row r="5791" ht="14.25" customHeight="1" s="474">
      <c r="A5791" s="603" t="n"/>
      <c r="B5791" s="21" t="n"/>
      <c r="C5791" s="21" t="n"/>
      <c r="D5791" s="21" t="n"/>
      <c r="E5791" s="21" t="n"/>
      <c r="F5791" s="21" t="n"/>
      <c r="G5791" s="21" t="n"/>
      <c r="H5791" s="21" t="n"/>
      <c r="I5791" s="21" t="n"/>
      <c r="J5791" s="21" t="n"/>
      <c r="K5791" s="21" t="n"/>
      <c r="L5791" s="21" t="n"/>
      <c r="M5791" s="21" t="n"/>
      <c r="N5791" s="21" t="n"/>
    </row>
    <row r="5792" ht="14.25" customHeight="1" s="474">
      <c r="A5792" s="603" t="n"/>
      <c r="B5792" s="21" t="n"/>
      <c r="C5792" s="21" t="n"/>
      <c r="D5792" s="21" t="n"/>
      <c r="E5792" s="21" t="n"/>
      <c r="F5792" s="21" t="n"/>
      <c r="G5792" s="21" t="n"/>
      <c r="H5792" s="21" t="n"/>
      <c r="I5792" s="21" t="n"/>
      <c r="J5792" s="21" t="n"/>
      <c r="K5792" s="21" t="n"/>
      <c r="L5792" s="21" t="n"/>
      <c r="M5792" s="21" t="n"/>
      <c r="N5792" s="21" t="n"/>
    </row>
    <row r="5793" ht="14.25" customHeight="1" s="474">
      <c r="A5793" s="603" t="n"/>
      <c r="B5793" s="21" t="n"/>
      <c r="C5793" s="21" t="n"/>
      <c r="D5793" s="21" t="n"/>
      <c r="E5793" s="21" t="n"/>
      <c r="F5793" s="21" t="n"/>
      <c r="G5793" s="21" t="n"/>
      <c r="H5793" s="21" t="n"/>
      <c r="I5793" s="21" t="n"/>
      <c r="J5793" s="21" t="n"/>
      <c r="K5793" s="21" t="n"/>
      <c r="L5793" s="21" t="n"/>
      <c r="M5793" s="21" t="n"/>
      <c r="N5793" s="21" t="n"/>
    </row>
    <row r="5794" ht="14.25" customHeight="1" s="474">
      <c r="A5794" s="603" t="n"/>
      <c r="B5794" s="21" t="n"/>
      <c r="C5794" s="21" t="n"/>
      <c r="D5794" s="21" t="n"/>
      <c r="E5794" s="21" t="n"/>
      <c r="F5794" s="21" t="n"/>
      <c r="G5794" s="21" t="n"/>
      <c r="H5794" s="21" t="n"/>
      <c r="I5794" s="21" t="n"/>
      <c r="J5794" s="21" t="n"/>
      <c r="K5794" s="21" t="n"/>
      <c r="L5794" s="21" t="n"/>
      <c r="M5794" s="21" t="n"/>
      <c r="N5794" s="21" t="n"/>
    </row>
    <row r="5795" ht="14.25" customHeight="1" s="474">
      <c r="A5795" s="603" t="n"/>
      <c r="B5795" s="21" t="n"/>
      <c r="C5795" s="21" t="n"/>
      <c r="D5795" s="21" t="n"/>
      <c r="E5795" s="21" t="n"/>
      <c r="F5795" s="21" t="n"/>
      <c r="G5795" s="21" t="n"/>
      <c r="H5795" s="21" t="n"/>
      <c r="I5795" s="21" t="n"/>
      <c r="J5795" s="21" t="n"/>
      <c r="K5795" s="21" t="n"/>
      <c r="L5795" s="21" t="n"/>
      <c r="M5795" s="21" t="n"/>
      <c r="N5795" s="21" t="n"/>
    </row>
    <row r="5796" ht="14.25" customHeight="1" s="474">
      <c r="A5796" s="603" t="n"/>
      <c r="B5796" s="21" t="n"/>
      <c r="C5796" s="21" t="n"/>
      <c r="D5796" s="21" t="n"/>
      <c r="E5796" s="21" t="n"/>
      <c r="F5796" s="21" t="n"/>
      <c r="G5796" s="21" t="n"/>
      <c r="H5796" s="21" t="n"/>
      <c r="I5796" s="21" t="n"/>
      <c r="J5796" s="21" t="n"/>
      <c r="K5796" s="21" t="n"/>
      <c r="L5796" s="21" t="n"/>
      <c r="M5796" s="21" t="n"/>
      <c r="N5796" s="21" t="n"/>
    </row>
    <row r="5797" ht="14.25" customHeight="1" s="474">
      <c r="A5797" s="603" t="n"/>
      <c r="B5797" s="21" t="n"/>
      <c r="C5797" s="21" t="n"/>
      <c r="D5797" s="21" t="n"/>
      <c r="E5797" s="21" t="n"/>
      <c r="F5797" s="21" t="n"/>
      <c r="G5797" s="21" t="n"/>
      <c r="H5797" s="21" t="n"/>
      <c r="I5797" s="21" t="n"/>
      <c r="J5797" s="21" t="n"/>
      <c r="K5797" s="21" t="n"/>
      <c r="L5797" s="21" t="n"/>
      <c r="M5797" s="21" t="n"/>
      <c r="N5797" s="21" t="n"/>
    </row>
    <row r="5798" ht="14.25" customHeight="1" s="474">
      <c r="A5798" s="603" t="n"/>
      <c r="B5798" s="21" t="n"/>
      <c r="C5798" s="21" t="n"/>
      <c r="D5798" s="21" t="n"/>
      <c r="E5798" s="21" t="n"/>
      <c r="F5798" s="21" t="n"/>
      <c r="G5798" s="21" t="n"/>
      <c r="H5798" s="21" t="n"/>
      <c r="I5798" s="21" t="n"/>
      <c r="J5798" s="21" t="n"/>
      <c r="K5798" s="21" t="n"/>
      <c r="L5798" s="21" t="n"/>
      <c r="M5798" s="21" t="n"/>
      <c r="N5798" s="21" t="n"/>
    </row>
    <row r="5799" ht="14.25" customHeight="1" s="474">
      <c r="A5799" s="603" t="n"/>
      <c r="B5799" s="21" t="n"/>
      <c r="C5799" s="21" t="n"/>
      <c r="D5799" s="21" t="n"/>
      <c r="E5799" s="21" t="n"/>
      <c r="F5799" s="21" t="n"/>
      <c r="G5799" s="21" t="n"/>
      <c r="H5799" s="21" t="n"/>
      <c r="I5799" s="21" t="n"/>
      <c r="J5799" s="21" t="n"/>
      <c r="K5799" s="21" t="n"/>
      <c r="L5799" s="21" t="n"/>
      <c r="M5799" s="21" t="n"/>
      <c r="N5799" s="21" t="n"/>
    </row>
    <row r="5800" ht="14.25" customHeight="1" s="474">
      <c r="A5800" s="603" t="n"/>
      <c r="B5800" s="21" t="n"/>
      <c r="C5800" s="21" t="n"/>
      <c r="D5800" s="21" t="n"/>
      <c r="E5800" s="21" t="n"/>
      <c r="F5800" s="21" t="n"/>
      <c r="G5800" s="21" t="n"/>
      <c r="H5800" s="21" t="n"/>
      <c r="I5800" s="21" t="n"/>
      <c r="J5800" s="21" t="n"/>
      <c r="K5800" s="21" t="n"/>
      <c r="L5800" s="21" t="n"/>
      <c r="M5800" s="21" t="n"/>
      <c r="N5800" s="21" t="n"/>
    </row>
    <row r="5801" ht="14.25" customHeight="1" s="474">
      <c r="A5801" s="603" t="n"/>
      <c r="B5801" s="21" t="n"/>
      <c r="C5801" s="21" t="n"/>
      <c r="D5801" s="21" t="n"/>
      <c r="E5801" s="21" t="n"/>
      <c r="F5801" s="21" t="n"/>
      <c r="G5801" s="21" t="n"/>
      <c r="H5801" s="21" t="n"/>
      <c r="I5801" s="21" t="n"/>
      <c r="J5801" s="21" t="n"/>
      <c r="K5801" s="21" t="n"/>
      <c r="L5801" s="21" t="n"/>
      <c r="M5801" s="21" t="n"/>
      <c r="N5801" s="21" t="n"/>
    </row>
    <row r="5802" ht="14.25" customHeight="1" s="474">
      <c r="A5802" s="603" t="n"/>
      <c r="B5802" s="21" t="n"/>
      <c r="C5802" s="21" t="n"/>
      <c r="D5802" s="21" t="n"/>
      <c r="E5802" s="21" t="n"/>
      <c r="F5802" s="21" t="n"/>
      <c r="G5802" s="21" t="n"/>
      <c r="H5802" s="21" t="n"/>
      <c r="I5802" s="21" t="n"/>
      <c r="J5802" s="21" t="n"/>
      <c r="K5802" s="21" t="n"/>
      <c r="L5802" s="21" t="n"/>
      <c r="M5802" s="21" t="n"/>
      <c r="N5802" s="21" t="n"/>
    </row>
    <row r="5803" ht="14.25" customHeight="1" s="474">
      <c r="A5803" s="603" t="n"/>
      <c r="B5803" s="21" t="n"/>
      <c r="C5803" s="21" t="n"/>
      <c r="D5803" s="21" t="n"/>
      <c r="E5803" s="21" t="n"/>
      <c r="F5803" s="21" t="n"/>
      <c r="G5803" s="21" t="n"/>
      <c r="H5803" s="21" t="n"/>
      <c r="I5803" s="21" t="n"/>
      <c r="J5803" s="21" t="n"/>
      <c r="K5803" s="21" t="n"/>
      <c r="L5803" s="21" t="n"/>
      <c r="M5803" s="21" t="n"/>
      <c r="N5803" s="21" t="n"/>
    </row>
    <row r="5804" ht="14.25" customHeight="1" s="474">
      <c r="A5804" s="603" t="n"/>
      <c r="B5804" s="21" t="n"/>
      <c r="C5804" s="21" t="n"/>
      <c r="D5804" s="21" t="n"/>
      <c r="E5804" s="21" t="n"/>
      <c r="F5804" s="21" t="n"/>
      <c r="G5804" s="21" t="n"/>
      <c r="H5804" s="21" t="n"/>
      <c r="I5804" s="21" t="n"/>
      <c r="J5804" s="21" t="n"/>
      <c r="K5804" s="21" t="n"/>
      <c r="L5804" s="21" t="n"/>
      <c r="M5804" s="21" t="n"/>
      <c r="N5804" s="21" t="n"/>
    </row>
    <row r="5805" ht="14.25" customHeight="1" s="474">
      <c r="A5805" s="603" t="n"/>
      <c r="B5805" s="21" t="n"/>
      <c r="C5805" s="21" t="n"/>
      <c r="D5805" s="21" t="n"/>
      <c r="E5805" s="21" t="n"/>
      <c r="F5805" s="21" t="n"/>
      <c r="G5805" s="21" t="n"/>
      <c r="H5805" s="21" t="n"/>
      <c r="I5805" s="21" t="n"/>
      <c r="J5805" s="21" t="n"/>
      <c r="K5805" s="21" t="n"/>
      <c r="L5805" s="21" t="n"/>
      <c r="M5805" s="21" t="n"/>
      <c r="N5805" s="21" t="n"/>
    </row>
    <row r="5806" ht="14.25" customHeight="1" s="474">
      <c r="A5806" s="603" t="n"/>
      <c r="B5806" s="21" t="n"/>
      <c r="C5806" s="21" t="n"/>
      <c r="D5806" s="21" t="n"/>
      <c r="E5806" s="21" t="n"/>
      <c r="F5806" s="21" t="n"/>
      <c r="G5806" s="21" t="n"/>
      <c r="H5806" s="21" t="n"/>
      <c r="I5806" s="21" t="n"/>
      <c r="J5806" s="21" t="n"/>
      <c r="K5806" s="21" t="n"/>
      <c r="L5806" s="21" t="n"/>
      <c r="M5806" s="21" t="n"/>
      <c r="N5806" s="21" t="n"/>
    </row>
    <row r="5807" ht="14.25" customHeight="1" s="474">
      <c r="A5807" s="603" t="n"/>
      <c r="B5807" s="21" t="n"/>
      <c r="C5807" s="21" t="n"/>
      <c r="D5807" s="21" t="n"/>
      <c r="E5807" s="21" t="n"/>
      <c r="F5807" s="21" t="n"/>
      <c r="G5807" s="21" t="n"/>
      <c r="H5807" s="21" t="n"/>
      <c r="I5807" s="21" t="n"/>
      <c r="J5807" s="21" t="n"/>
      <c r="K5807" s="21" t="n"/>
      <c r="L5807" s="21" t="n"/>
      <c r="M5807" s="21" t="n"/>
      <c r="N5807" s="21" t="n"/>
    </row>
    <row r="5808" ht="14.25" customHeight="1" s="474">
      <c r="A5808" s="603" t="n"/>
      <c r="B5808" s="21" t="n"/>
      <c r="C5808" s="21" t="n"/>
      <c r="D5808" s="21" t="n"/>
      <c r="E5808" s="21" t="n"/>
      <c r="F5808" s="21" t="n"/>
      <c r="G5808" s="21" t="n"/>
      <c r="H5808" s="21" t="n"/>
      <c r="I5808" s="21" t="n"/>
      <c r="J5808" s="21" t="n"/>
      <c r="K5808" s="21" t="n"/>
      <c r="L5808" s="21" t="n"/>
      <c r="M5808" s="21" t="n"/>
      <c r="N5808" s="21" t="n"/>
    </row>
    <row r="5809" ht="14.25" customHeight="1" s="474">
      <c r="A5809" s="603" t="n"/>
      <c r="B5809" s="21" t="n"/>
      <c r="C5809" s="21" t="n"/>
      <c r="D5809" s="21" t="n"/>
      <c r="E5809" s="21" t="n"/>
      <c r="F5809" s="21" t="n"/>
      <c r="G5809" s="21" t="n"/>
      <c r="H5809" s="21" t="n"/>
      <c r="I5809" s="21" t="n"/>
      <c r="J5809" s="21" t="n"/>
      <c r="K5809" s="21" t="n"/>
      <c r="L5809" s="21" t="n"/>
      <c r="M5809" s="21" t="n"/>
      <c r="N5809" s="21" t="n"/>
    </row>
    <row r="5810" ht="14.25" customHeight="1" s="474">
      <c r="A5810" s="603" t="n"/>
      <c r="B5810" s="21" t="n"/>
      <c r="C5810" s="21" t="n"/>
      <c r="D5810" s="21" t="n"/>
      <c r="E5810" s="21" t="n"/>
      <c r="F5810" s="21" t="n"/>
      <c r="G5810" s="21" t="n"/>
      <c r="H5810" s="21" t="n"/>
      <c r="I5810" s="21" t="n"/>
      <c r="J5810" s="21" t="n"/>
      <c r="K5810" s="21" t="n"/>
      <c r="L5810" s="21" t="n"/>
      <c r="M5810" s="21" t="n"/>
      <c r="N5810" s="21" t="n"/>
    </row>
    <row r="5811" ht="14.25" customHeight="1" s="474">
      <c r="A5811" s="603" t="n"/>
      <c r="B5811" s="21" t="n"/>
      <c r="C5811" s="21" t="n"/>
      <c r="D5811" s="21" t="n"/>
      <c r="E5811" s="21" t="n"/>
      <c r="F5811" s="21" t="n"/>
      <c r="G5811" s="21" t="n"/>
      <c r="H5811" s="21" t="n"/>
      <c r="I5811" s="21" t="n"/>
      <c r="J5811" s="21" t="n"/>
      <c r="K5811" s="21" t="n"/>
      <c r="L5811" s="21" t="n"/>
      <c r="M5811" s="21" t="n"/>
      <c r="N5811" s="21" t="n"/>
    </row>
    <row r="5812" ht="14.25" customHeight="1" s="474">
      <c r="A5812" s="603" t="n"/>
      <c r="B5812" s="21" t="n"/>
      <c r="C5812" s="21" t="n"/>
      <c r="D5812" s="21" t="n"/>
      <c r="E5812" s="21" t="n"/>
      <c r="F5812" s="21" t="n"/>
      <c r="G5812" s="21" t="n"/>
      <c r="H5812" s="21" t="n"/>
      <c r="I5812" s="21" t="n"/>
      <c r="J5812" s="21" t="n"/>
      <c r="K5812" s="21" t="n"/>
      <c r="L5812" s="21" t="n"/>
      <c r="M5812" s="21" t="n"/>
      <c r="N5812" s="21" t="n"/>
    </row>
    <row r="5813" ht="14.25" customHeight="1" s="474">
      <c r="A5813" s="603" t="n"/>
      <c r="B5813" s="21" t="n"/>
      <c r="C5813" s="21" t="n"/>
      <c r="D5813" s="21" t="n"/>
      <c r="E5813" s="21" t="n"/>
      <c r="F5813" s="21" t="n"/>
      <c r="G5813" s="21" t="n"/>
      <c r="H5813" s="21" t="n"/>
      <c r="I5813" s="21" t="n"/>
      <c r="J5813" s="21" t="n"/>
      <c r="K5813" s="21" t="n"/>
      <c r="L5813" s="21" t="n"/>
      <c r="M5813" s="21" t="n"/>
      <c r="N5813" s="21" t="n"/>
    </row>
    <row r="5814" ht="14.25" customHeight="1" s="474">
      <c r="A5814" s="603" t="n"/>
      <c r="B5814" s="21" t="n"/>
      <c r="C5814" s="21" t="n"/>
      <c r="D5814" s="21" t="n"/>
      <c r="E5814" s="21" t="n"/>
      <c r="F5814" s="21" t="n"/>
      <c r="G5814" s="21" t="n"/>
      <c r="H5814" s="21" t="n"/>
      <c r="I5814" s="21" t="n"/>
      <c r="J5814" s="21" t="n"/>
      <c r="K5814" s="21" t="n"/>
      <c r="L5814" s="21" t="n"/>
      <c r="M5814" s="21" t="n"/>
      <c r="N5814" s="21" t="n"/>
    </row>
    <row r="5815" ht="14.25" customHeight="1" s="474">
      <c r="A5815" s="603" t="n"/>
      <c r="B5815" s="21" t="n"/>
      <c r="C5815" s="21" t="n"/>
      <c r="D5815" s="21" t="n"/>
      <c r="E5815" s="21" t="n"/>
      <c r="F5815" s="21" t="n"/>
      <c r="G5815" s="21" t="n"/>
      <c r="H5815" s="21" t="n"/>
      <c r="I5815" s="21" t="n"/>
      <c r="J5815" s="21" t="n"/>
      <c r="K5815" s="21" t="n"/>
      <c r="L5815" s="21" t="n"/>
      <c r="M5815" s="21" t="n"/>
      <c r="N5815" s="21" t="n"/>
    </row>
    <row r="5816" ht="14.25" customHeight="1" s="474">
      <c r="A5816" s="603" t="n"/>
      <c r="B5816" s="21" t="n"/>
      <c r="C5816" s="21" t="n"/>
      <c r="D5816" s="21" t="n"/>
      <c r="E5816" s="21" t="n"/>
      <c r="F5816" s="21" t="n"/>
      <c r="G5816" s="21" t="n"/>
      <c r="H5816" s="21" t="n"/>
      <c r="I5816" s="21" t="n"/>
      <c r="J5816" s="21" t="n"/>
      <c r="K5816" s="21" t="n"/>
      <c r="L5816" s="21" t="n"/>
      <c r="M5816" s="21" t="n"/>
      <c r="N5816" s="21" t="n"/>
    </row>
    <row r="5817" ht="14.25" customHeight="1" s="474">
      <c r="A5817" s="603" t="n"/>
      <c r="B5817" s="21" t="n"/>
      <c r="C5817" s="21" t="n"/>
      <c r="D5817" s="21" t="n"/>
      <c r="E5817" s="21" t="n"/>
      <c r="F5817" s="21" t="n"/>
      <c r="G5817" s="21" t="n"/>
      <c r="H5817" s="21" t="n"/>
      <c r="I5817" s="21" t="n"/>
      <c r="J5817" s="21" t="n"/>
      <c r="K5817" s="21" t="n"/>
      <c r="L5817" s="21" t="n"/>
      <c r="M5817" s="21" t="n"/>
      <c r="N5817" s="21" t="n"/>
    </row>
    <row r="5818" ht="14.25" customHeight="1" s="474">
      <c r="A5818" s="603" t="n"/>
      <c r="B5818" s="21" t="n"/>
      <c r="C5818" s="21" t="n"/>
      <c r="D5818" s="21" t="n"/>
      <c r="E5818" s="21" t="n"/>
      <c r="F5818" s="21" t="n"/>
      <c r="G5818" s="21" t="n"/>
      <c r="H5818" s="21" t="n"/>
      <c r="I5818" s="21" t="n"/>
      <c r="J5818" s="21" t="n"/>
      <c r="K5818" s="21" t="n"/>
      <c r="L5818" s="21" t="n"/>
      <c r="M5818" s="21" t="n"/>
      <c r="N5818" s="21" t="n"/>
    </row>
    <row r="5819" ht="14.25" customHeight="1" s="474">
      <c r="A5819" s="603" t="n"/>
      <c r="B5819" s="21" t="n"/>
      <c r="C5819" s="21" t="n"/>
      <c r="D5819" s="21" t="n"/>
      <c r="E5819" s="21" t="n"/>
      <c r="F5819" s="21" t="n"/>
      <c r="G5819" s="21" t="n"/>
      <c r="H5819" s="21" t="n"/>
      <c r="I5819" s="21" t="n"/>
      <c r="J5819" s="21" t="n"/>
      <c r="K5819" s="21" t="n"/>
      <c r="L5819" s="21" t="n"/>
      <c r="M5819" s="21" t="n"/>
      <c r="N5819" s="21" t="n"/>
    </row>
    <row r="5820" ht="14.25" customHeight="1" s="474">
      <c r="A5820" s="603" t="n"/>
      <c r="B5820" s="21" t="n"/>
      <c r="C5820" s="21" t="n"/>
      <c r="D5820" s="21" t="n"/>
      <c r="E5820" s="21" t="n"/>
      <c r="F5820" s="21" t="n"/>
      <c r="G5820" s="21" t="n"/>
      <c r="H5820" s="21" t="n"/>
      <c r="I5820" s="21" t="n"/>
      <c r="J5820" s="21" t="n"/>
      <c r="K5820" s="21" t="n"/>
      <c r="L5820" s="21" t="n"/>
      <c r="M5820" s="21" t="n"/>
      <c r="N5820" s="21" t="n"/>
    </row>
    <row r="5821" ht="14.25" customHeight="1" s="474">
      <c r="A5821" s="603" t="n"/>
      <c r="B5821" s="21" t="n"/>
      <c r="C5821" s="21" t="n"/>
      <c r="D5821" s="21" t="n"/>
      <c r="E5821" s="21" t="n"/>
      <c r="F5821" s="21" t="n"/>
      <c r="G5821" s="21" t="n"/>
      <c r="H5821" s="21" t="n"/>
      <c r="I5821" s="21" t="n"/>
      <c r="J5821" s="21" t="n"/>
      <c r="K5821" s="21" t="n"/>
      <c r="L5821" s="21" t="n"/>
      <c r="M5821" s="21" t="n"/>
      <c r="N5821" s="21" t="n"/>
    </row>
    <row r="5822" ht="14.25" customHeight="1" s="474">
      <c r="A5822" s="603" t="n"/>
      <c r="B5822" s="21" t="n"/>
      <c r="C5822" s="21" t="n"/>
      <c r="D5822" s="21" t="n"/>
      <c r="E5822" s="21" t="n"/>
      <c r="F5822" s="21" t="n"/>
      <c r="G5822" s="21" t="n"/>
      <c r="H5822" s="21" t="n"/>
      <c r="I5822" s="21" t="n"/>
      <c r="J5822" s="21" t="n"/>
      <c r="K5822" s="21" t="n"/>
      <c r="L5822" s="21" t="n"/>
      <c r="M5822" s="21" t="n"/>
      <c r="N5822" s="21" t="n"/>
    </row>
    <row r="5823" ht="14.25" customHeight="1" s="474">
      <c r="A5823" s="603" t="n"/>
      <c r="B5823" s="21" t="n"/>
      <c r="C5823" s="21" t="n"/>
      <c r="D5823" s="21" t="n"/>
      <c r="E5823" s="21" t="n"/>
      <c r="F5823" s="21" t="n"/>
      <c r="G5823" s="21" t="n"/>
      <c r="H5823" s="21" t="n"/>
      <c r="I5823" s="21" t="n"/>
      <c r="J5823" s="21" t="n"/>
      <c r="K5823" s="21" t="n"/>
      <c r="L5823" s="21" t="n"/>
      <c r="M5823" s="21" t="n"/>
      <c r="N5823" s="21" t="n"/>
    </row>
    <row r="5824" ht="14.25" customHeight="1" s="474">
      <c r="A5824" s="603" t="n"/>
      <c r="B5824" s="21" t="n"/>
      <c r="C5824" s="21" t="n"/>
      <c r="D5824" s="21" t="n"/>
      <c r="E5824" s="21" t="n"/>
      <c r="F5824" s="21" t="n"/>
      <c r="G5824" s="21" t="n"/>
      <c r="H5824" s="21" t="n"/>
      <c r="I5824" s="21" t="n"/>
      <c r="J5824" s="21" t="n"/>
      <c r="K5824" s="21" t="n"/>
      <c r="L5824" s="21" t="n"/>
      <c r="M5824" s="21" t="n"/>
      <c r="N5824" s="21" t="n"/>
    </row>
    <row r="5825" ht="14.25" customHeight="1" s="474">
      <c r="A5825" s="603" t="n"/>
      <c r="B5825" s="21" t="n"/>
      <c r="C5825" s="21" t="n"/>
      <c r="D5825" s="21" t="n"/>
      <c r="E5825" s="21" t="n"/>
      <c r="F5825" s="21" t="n"/>
      <c r="G5825" s="21" t="n"/>
      <c r="H5825" s="21" t="n"/>
      <c r="I5825" s="21" t="n"/>
      <c r="J5825" s="21" t="n"/>
      <c r="K5825" s="21" t="n"/>
      <c r="L5825" s="21" t="n"/>
      <c r="M5825" s="21" t="n"/>
      <c r="N5825" s="21" t="n"/>
    </row>
    <row r="5826" ht="14.25" customHeight="1" s="474">
      <c r="A5826" s="603" t="n"/>
      <c r="B5826" s="21" t="n"/>
      <c r="C5826" s="21" t="n"/>
      <c r="D5826" s="21" t="n"/>
      <c r="E5826" s="21" t="n"/>
      <c r="F5826" s="21" t="n"/>
      <c r="G5826" s="21" t="n"/>
      <c r="H5826" s="21" t="n"/>
      <c r="I5826" s="21" t="n"/>
      <c r="J5826" s="21" t="n"/>
      <c r="K5826" s="21" t="n"/>
      <c r="L5826" s="21" t="n"/>
      <c r="M5826" s="21" t="n"/>
      <c r="N5826" s="21" t="n"/>
    </row>
    <row r="5827" ht="14.25" customHeight="1" s="474">
      <c r="A5827" s="603" t="n"/>
      <c r="B5827" s="21" t="n"/>
      <c r="C5827" s="21" t="n"/>
      <c r="D5827" s="21" t="n"/>
      <c r="E5827" s="21" t="n"/>
      <c r="F5827" s="21" t="n"/>
      <c r="G5827" s="21" t="n"/>
      <c r="H5827" s="21" t="n"/>
      <c r="I5827" s="21" t="n"/>
      <c r="J5827" s="21" t="n"/>
      <c r="K5827" s="21" t="n"/>
      <c r="L5827" s="21" t="n"/>
      <c r="M5827" s="21" t="n"/>
      <c r="N5827" s="21" t="n"/>
    </row>
    <row r="5828" ht="14.25" customHeight="1" s="474">
      <c r="A5828" s="603" t="n"/>
      <c r="B5828" s="21" t="n"/>
      <c r="C5828" s="21" t="n"/>
      <c r="D5828" s="21" t="n"/>
      <c r="E5828" s="21" t="n"/>
      <c r="F5828" s="21" t="n"/>
      <c r="G5828" s="21" t="n"/>
      <c r="H5828" s="21" t="n"/>
      <c r="I5828" s="21" t="n"/>
      <c r="J5828" s="21" t="n"/>
      <c r="K5828" s="21" t="n"/>
      <c r="L5828" s="21" t="n"/>
      <c r="M5828" s="21" t="n"/>
      <c r="N5828" s="21" t="n"/>
    </row>
    <row r="5829" ht="14.25" customHeight="1" s="474">
      <c r="A5829" s="603" t="n"/>
      <c r="B5829" s="21" t="n"/>
      <c r="C5829" s="21" t="n"/>
      <c r="D5829" s="21" t="n"/>
      <c r="E5829" s="21" t="n"/>
      <c r="F5829" s="21" t="n"/>
      <c r="G5829" s="21" t="n"/>
      <c r="H5829" s="21" t="n"/>
      <c r="I5829" s="21" t="n"/>
      <c r="J5829" s="21" t="n"/>
      <c r="K5829" s="21" t="n"/>
      <c r="L5829" s="21" t="n"/>
      <c r="M5829" s="21" t="n"/>
      <c r="N5829" s="21" t="n"/>
    </row>
    <row r="5830" ht="14.25" customHeight="1" s="474">
      <c r="A5830" s="603" t="n"/>
      <c r="B5830" s="21" t="n"/>
      <c r="C5830" s="21" t="n"/>
      <c r="D5830" s="21" t="n"/>
      <c r="E5830" s="21" t="n"/>
      <c r="F5830" s="21" t="n"/>
      <c r="G5830" s="21" t="n"/>
      <c r="H5830" s="21" t="n"/>
      <c r="I5830" s="21" t="n"/>
      <c r="J5830" s="21" t="n"/>
      <c r="K5830" s="21" t="n"/>
      <c r="L5830" s="21" t="n"/>
      <c r="M5830" s="21" t="n"/>
      <c r="N5830" s="21" t="n"/>
    </row>
    <row r="5831" ht="14.25" customHeight="1" s="474">
      <c r="A5831" s="603" t="n"/>
      <c r="B5831" s="21" t="n"/>
      <c r="C5831" s="21" t="n"/>
      <c r="D5831" s="21" t="n"/>
      <c r="E5831" s="21" t="n"/>
      <c r="F5831" s="21" t="n"/>
      <c r="G5831" s="21" t="n"/>
      <c r="H5831" s="21" t="n"/>
      <c r="I5831" s="21" t="n"/>
      <c r="J5831" s="21" t="n"/>
      <c r="K5831" s="21" t="n"/>
      <c r="L5831" s="21" t="n"/>
      <c r="M5831" s="21" t="n"/>
      <c r="N5831" s="21" t="n"/>
    </row>
    <row r="5832" ht="14.25" customHeight="1" s="474">
      <c r="A5832" s="603" t="n"/>
      <c r="B5832" s="21" t="n"/>
      <c r="C5832" s="21" t="n"/>
      <c r="D5832" s="21" t="n"/>
      <c r="E5832" s="21" t="n"/>
      <c r="F5832" s="21" t="n"/>
      <c r="G5832" s="21" t="n"/>
      <c r="H5832" s="21" t="n"/>
      <c r="I5832" s="21" t="n"/>
      <c r="J5832" s="21" t="n"/>
      <c r="K5832" s="21" t="n"/>
      <c r="L5832" s="21" t="n"/>
      <c r="M5832" s="21" t="n"/>
      <c r="N5832" s="21" t="n"/>
    </row>
    <row r="5833" ht="14.25" customHeight="1" s="474">
      <c r="A5833" s="603" t="n"/>
      <c r="B5833" s="21" t="n"/>
      <c r="C5833" s="21" t="n"/>
      <c r="D5833" s="21" t="n"/>
      <c r="E5833" s="21" t="n"/>
      <c r="F5833" s="21" t="n"/>
      <c r="G5833" s="21" t="n"/>
      <c r="H5833" s="21" t="n"/>
      <c r="I5833" s="21" t="n"/>
      <c r="J5833" s="21" t="n"/>
      <c r="K5833" s="21" t="n"/>
      <c r="L5833" s="21" t="n"/>
      <c r="M5833" s="21" t="n"/>
      <c r="N5833" s="21" t="n"/>
    </row>
    <row r="5834" ht="14.25" customHeight="1" s="474">
      <c r="A5834" s="603" t="n"/>
      <c r="B5834" s="21" t="n"/>
      <c r="C5834" s="21" t="n"/>
      <c r="D5834" s="21" t="n"/>
      <c r="E5834" s="21" t="n"/>
      <c r="F5834" s="21" t="n"/>
      <c r="G5834" s="21" t="n"/>
      <c r="H5834" s="21" t="n"/>
      <c r="I5834" s="21" t="n"/>
      <c r="J5834" s="21" t="n"/>
      <c r="K5834" s="21" t="n"/>
      <c r="L5834" s="21" t="n"/>
      <c r="M5834" s="21" t="n"/>
      <c r="N5834" s="21" t="n"/>
    </row>
    <row r="5835" ht="14.25" customHeight="1" s="474">
      <c r="A5835" s="603" t="n"/>
      <c r="B5835" s="21" t="n"/>
      <c r="C5835" s="21" t="n"/>
      <c r="D5835" s="21" t="n"/>
      <c r="E5835" s="21" t="n"/>
      <c r="F5835" s="21" t="n"/>
      <c r="G5835" s="21" t="n"/>
      <c r="H5835" s="21" t="n"/>
      <c r="I5835" s="21" t="n"/>
      <c r="J5835" s="21" t="n"/>
      <c r="K5835" s="21" t="n"/>
      <c r="L5835" s="21" t="n"/>
      <c r="M5835" s="21" t="n"/>
      <c r="N5835" s="21" t="n"/>
    </row>
    <row r="5836" ht="14.25" customHeight="1" s="474">
      <c r="A5836" s="603" t="n"/>
      <c r="B5836" s="21" t="n"/>
      <c r="C5836" s="21" t="n"/>
      <c r="D5836" s="21" t="n"/>
      <c r="E5836" s="21" t="n"/>
      <c r="F5836" s="21" t="n"/>
      <c r="G5836" s="21" t="n"/>
      <c r="H5836" s="21" t="n"/>
      <c r="I5836" s="21" t="n"/>
      <c r="J5836" s="21" t="n"/>
      <c r="K5836" s="21" t="n"/>
      <c r="L5836" s="21" t="n"/>
      <c r="M5836" s="21" t="n"/>
      <c r="N5836" s="21" t="n"/>
    </row>
    <row r="5837" ht="14.25" customHeight="1" s="474">
      <c r="A5837" s="603" t="n"/>
      <c r="B5837" s="21" t="n"/>
      <c r="C5837" s="21" t="n"/>
      <c r="D5837" s="21" t="n"/>
      <c r="E5837" s="21" t="n"/>
      <c r="F5837" s="21" t="n"/>
      <c r="G5837" s="21" t="n"/>
      <c r="H5837" s="21" t="n"/>
      <c r="I5837" s="21" t="n"/>
      <c r="J5837" s="21" t="n"/>
      <c r="K5837" s="21" t="n"/>
      <c r="L5837" s="21" t="n"/>
      <c r="M5837" s="21" t="n"/>
      <c r="N5837" s="21" t="n"/>
    </row>
    <row r="5838" ht="14.25" customHeight="1" s="474">
      <c r="A5838" s="603" t="n"/>
      <c r="B5838" s="21" t="n"/>
      <c r="C5838" s="21" t="n"/>
      <c r="D5838" s="21" t="n"/>
      <c r="E5838" s="21" t="n"/>
      <c r="F5838" s="21" t="n"/>
      <c r="G5838" s="21" t="n"/>
      <c r="H5838" s="21" t="n"/>
      <c r="I5838" s="21" t="n"/>
      <c r="J5838" s="21" t="n"/>
      <c r="K5838" s="21" t="n"/>
      <c r="L5838" s="21" t="n"/>
      <c r="M5838" s="21" t="n"/>
      <c r="N5838" s="21" t="n"/>
    </row>
    <row r="5839" ht="14.25" customHeight="1" s="474">
      <c r="A5839" s="603" t="n"/>
      <c r="B5839" s="21" t="n"/>
      <c r="C5839" s="21" t="n"/>
      <c r="D5839" s="21" t="n"/>
      <c r="E5839" s="21" t="n"/>
      <c r="F5839" s="21" t="n"/>
      <c r="G5839" s="21" t="n"/>
      <c r="H5839" s="21" t="n"/>
      <c r="I5839" s="21" t="n"/>
      <c r="J5839" s="21" t="n"/>
      <c r="K5839" s="21" t="n"/>
      <c r="L5839" s="21" t="n"/>
      <c r="M5839" s="21" t="n"/>
      <c r="N5839" s="21" t="n"/>
    </row>
    <row r="5840" ht="14.25" customHeight="1" s="474">
      <c r="A5840" s="603" t="n"/>
      <c r="B5840" s="21" t="n"/>
      <c r="C5840" s="21" t="n"/>
      <c r="D5840" s="21" t="n"/>
      <c r="E5840" s="21" t="n"/>
      <c r="F5840" s="21" t="n"/>
      <c r="G5840" s="21" t="n"/>
      <c r="H5840" s="21" t="n"/>
      <c r="I5840" s="21" t="n"/>
      <c r="J5840" s="21" t="n"/>
      <c r="K5840" s="21" t="n"/>
      <c r="L5840" s="21" t="n"/>
      <c r="M5840" s="21" t="n"/>
      <c r="N5840" s="21" t="n"/>
    </row>
    <row r="5841" ht="14.25" customHeight="1" s="474">
      <c r="A5841" s="603" t="n"/>
      <c r="B5841" s="21" t="n"/>
      <c r="C5841" s="21" t="n"/>
      <c r="D5841" s="21" t="n"/>
      <c r="E5841" s="21" t="n"/>
      <c r="F5841" s="21" t="n"/>
      <c r="G5841" s="21" t="n"/>
      <c r="H5841" s="21" t="n"/>
      <c r="I5841" s="21" t="n"/>
      <c r="J5841" s="21" t="n"/>
      <c r="K5841" s="21" t="n"/>
      <c r="L5841" s="21" t="n"/>
      <c r="M5841" s="21" t="n"/>
      <c r="N5841" s="21" t="n"/>
    </row>
    <row r="5842" ht="14.25" customHeight="1" s="474">
      <c r="A5842" s="603" t="n"/>
      <c r="B5842" s="21" t="n"/>
      <c r="C5842" s="21" t="n"/>
      <c r="D5842" s="21" t="n"/>
      <c r="E5842" s="21" t="n"/>
      <c r="F5842" s="21" t="n"/>
      <c r="G5842" s="21" t="n"/>
      <c r="H5842" s="21" t="n"/>
      <c r="I5842" s="21" t="n"/>
      <c r="J5842" s="21" t="n"/>
      <c r="K5842" s="21" t="n"/>
      <c r="L5842" s="21" t="n"/>
      <c r="M5842" s="21" t="n"/>
      <c r="N5842" s="21" t="n"/>
    </row>
    <row r="5843" ht="14.25" customHeight="1" s="474">
      <c r="A5843" s="603" t="n"/>
      <c r="B5843" s="21" t="n"/>
      <c r="C5843" s="21" t="n"/>
      <c r="D5843" s="21" t="n"/>
      <c r="E5843" s="21" t="n"/>
      <c r="F5843" s="21" t="n"/>
      <c r="G5843" s="21" t="n"/>
      <c r="H5843" s="21" t="n"/>
      <c r="I5843" s="21" t="n"/>
      <c r="J5843" s="21" t="n"/>
      <c r="K5843" s="21" t="n"/>
      <c r="L5843" s="21" t="n"/>
      <c r="M5843" s="21" t="n"/>
      <c r="N5843" s="21" t="n"/>
    </row>
    <row r="5844" ht="14.25" customHeight="1" s="474">
      <c r="A5844" s="603" t="n"/>
      <c r="B5844" s="21" t="n"/>
      <c r="C5844" s="21" t="n"/>
      <c r="D5844" s="21" t="n"/>
      <c r="E5844" s="21" t="n"/>
      <c r="F5844" s="21" t="n"/>
      <c r="G5844" s="21" t="n"/>
      <c r="H5844" s="21" t="n"/>
      <c r="I5844" s="21" t="n"/>
      <c r="J5844" s="21" t="n"/>
      <c r="K5844" s="21" t="n"/>
      <c r="L5844" s="21" t="n"/>
      <c r="M5844" s="21" t="n"/>
      <c r="N5844" s="21" t="n"/>
    </row>
    <row r="5845" ht="14.25" customHeight="1" s="474">
      <c r="A5845" s="603" t="n"/>
      <c r="B5845" s="21" t="n"/>
      <c r="C5845" s="21" t="n"/>
      <c r="D5845" s="21" t="n"/>
      <c r="E5845" s="21" t="n"/>
      <c r="F5845" s="21" t="n"/>
      <c r="G5845" s="21" t="n"/>
      <c r="H5845" s="21" t="n"/>
      <c r="I5845" s="21" t="n"/>
      <c r="J5845" s="21" t="n"/>
      <c r="K5845" s="21" t="n"/>
      <c r="L5845" s="21" t="n"/>
      <c r="M5845" s="21" t="n"/>
      <c r="N5845" s="21" t="n"/>
    </row>
    <row r="5846" ht="14.25" customHeight="1" s="474">
      <c r="A5846" s="603" t="n"/>
      <c r="B5846" s="21" t="n"/>
      <c r="C5846" s="21" t="n"/>
      <c r="D5846" s="21" t="n"/>
      <c r="E5846" s="21" t="n"/>
      <c r="F5846" s="21" t="n"/>
      <c r="G5846" s="21" t="n"/>
      <c r="H5846" s="21" t="n"/>
      <c r="I5846" s="21" t="n"/>
      <c r="J5846" s="21" t="n"/>
      <c r="K5846" s="21" t="n"/>
      <c r="L5846" s="21" t="n"/>
      <c r="M5846" s="21" t="n"/>
      <c r="N5846" s="21" t="n"/>
    </row>
    <row r="5847" ht="14.25" customHeight="1" s="474">
      <c r="A5847" s="603" t="n"/>
      <c r="B5847" s="21" t="n"/>
      <c r="C5847" s="21" t="n"/>
      <c r="D5847" s="21" t="n"/>
      <c r="E5847" s="21" t="n"/>
      <c r="F5847" s="21" t="n"/>
      <c r="G5847" s="21" t="n"/>
      <c r="H5847" s="21" t="n"/>
      <c r="I5847" s="21" t="n"/>
      <c r="J5847" s="21" t="n"/>
      <c r="K5847" s="21" t="n"/>
      <c r="L5847" s="21" t="n"/>
      <c r="M5847" s="21" t="n"/>
      <c r="N5847" s="21" t="n"/>
    </row>
    <row r="5848" ht="14.25" customHeight="1" s="474">
      <c r="A5848" s="603" t="n"/>
      <c r="B5848" s="21" t="n"/>
      <c r="C5848" s="21" t="n"/>
      <c r="D5848" s="21" t="n"/>
      <c r="E5848" s="21" t="n"/>
      <c r="F5848" s="21" t="n"/>
      <c r="G5848" s="21" t="n"/>
      <c r="H5848" s="21" t="n"/>
      <c r="I5848" s="21" t="n"/>
      <c r="J5848" s="21" t="n"/>
      <c r="K5848" s="21" t="n"/>
      <c r="L5848" s="21" t="n"/>
      <c r="M5848" s="21" t="n"/>
      <c r="N5848" s="21" t="n"/>
    </row>
    <row r="5849" ht="14.25" customHeight="1" s="474">
      <c r="A5849" s="603" t="n"/>
      <c r="B5849" s="21" t="n"/>
      <c r="C5849" s="21" t="n"/>
      <c r="D5849" s="21" t="n"/>
      <c r="E5849" s="21" t="n"/>
      <c r="F5849" s="21" t="n"/>
      <c r="G5849" s="21" t="n"/>
      <c r="H5849" s="21" t="n"/>
      <c r="I5849" s="21" t="n"/>
      <c r="J5849" s="21" t="n"/>
      <c r="K5849" s="21" t="n"/>
      <c r="L5849" s="21" t="n"/>
      <c r="M5849" s="21" t="n"/>
      <c r="N5849" s="21" t="n"/>
    </row>
    <row r="5850" ht="14.25" customHeight="1" s="474">
      <c r="A5850" s="603" t="n"/>
      <c r="B5850" s="21" t="n"/>
      <c r="C5850" s="21" t="n"/>
      <c r="D5850" s="21" t="n"/>
      <c r="E5850" s="21" t="n"/>
      <c r="F5850" s="21" t="n"/>
      <c r="G5850" s="21" t="n"/>
      <c r="H5850" s="21" t="n"/>
      <c r="I5850" s="21" t="n"/>
      <c r="J5850" s="21" t="n"/>
      <c r="K5850" s="21" t="n"/>
      <c r="L5850" s="21" t="n"/>
      <c r="M5850" s="21" t="n"/>
      <c r="N5850" s="21" t="n"/>
    </row>
    <row r="5851" ht="14.25" customHeight="1" s="474">
      <c r="A5851" s="603" t="n"/>
      <c r="B5851" s="21" t="n"/>
      <c r="C5851" s="21" t="n"/>
      <c r="D5851" s="21" t="n"/>
      <c r="E5851" s="21" t="n"/>
      <c r="F5851" s="21" t="n"/>
      <c r="G5851" s="21" t="n"/>
      <c r="H5851" s="21" t="n"/>
      <c r="I5851" s="21" t="n"/>
      <c r="J5851" s="21" t="n"/>
      <c r="K5851" s="21" t="n"/>
      <c r="L5851" s="21" t="n"/>
      <c r="M5851" s="21" t="n"/>
      <c r="N5851" s="21" t="n"/>
    </row>
    <row r="5852" ht="14.25" customHeight="1" s="474">
      <c r="A5852" s="603" t="n"/>
      <c r="B5852" s="21" t="n"/>
      <c r="C5852" s="21" t="n"/>
      <c r="D5852" s="21" t="n"/>
      <c r="E5852" s="21" t="n"/>
      <c r="F5852" s="21" t="n"/>
      <c r="G5852" s="21" t="n"/>
      <c r="H5852" s="21" t="n"/>
      <c r="I5852" s="21" t="n"/>
      <c r="J5852" s="21" t="n"/>
      <c r="K5852" s="21" t="n"/>
      <c r="L5852" s="21" t="n"/>
      <c r="M5852" s="21" t="n"/>
      <c r="N5852" s="21" t="n"/>
    </row>
    <row r="5853" ht="14.25" customHeight="1" s="474">
      <c r="A5853" s="603" t="n"/>
      <c r="B5853" s="21" t="n"/>
      <c r="C5853" s="21" t="n"/>
      <c r="D5853" s="21" t="n"/>
      <c r="E5853" s="21" t="n"/>
      <c r="F5853" s="21" t="n"/>
      <c r="G5853" s="21" t="n"/>
      <c r="H5853" s="21" t="n"/>
      <c r="I5853" s="21" t="n"/>
      <c r="J5853" s="21" t="n"/>
      <c r="K5853" s="21" t="n"/>
      <c r="L5853" s="21" t="n"/>
      <c r="M5853" s="21" t="n"/>
      <c r="N5853" s="21" t="n"/>
    </row>
    <row r="5854" ht="14.25" customHeight="1" s="474">
      <c r="A5854" s="603" t="n"/>
      <c r="B5854" s="21" t="n"/>
      <c r="C5854" s="21" t="n"/>
      <c r="D5854" s="21" t="n"/>
      <c r="E5854" s="21" t="n"/>
      <c r="F5854" s="21" t="n"/>
      <c r="G5854" s="21" t="n"/>
      <c r="H5854" s="21" t="n"/>
      <c r="I5854" s="21" t="n"/>
      <c r="J5854" s="21" t="n"/>
      <c r="K5854" s="21" t="n"/>
      <c r="L5854" s="21" t="n"/>
      <c r="M5854" s="21" t="n"/>
      <c r="N5854" s="21" t="n"/>
    </row>
    <row r="5855" ht="14.25" customHeight="1" s="474">
      <c r="A5855" s="603" t="n"/>
      <c r="B5855" s="21" t="n"/>
      <c r="C5855" s="21" t="n"/>
      <c r="D5855" s="21" t="n"/>
      <c r="E5855" s="21" t="n"/>
      <c r="F5855" s="21" t="n"/>
      <c r="G5855" s="21" t="n"/>
      <c r="H5855" s="21" t="n"/>
      <c r="I5855" s="21" t="n"/>
      <c r="J5855" s="21" t="n"/>
      <c r="K5855" s="21" t="n"/>
      <c r="L5855" s="21" t="n"/>
      <c r="M5855" s="21" t="n"/>
      <c r="N5855" s="21" t="n"/>
    </row>
    <row r="5856" ht="14.25" customHeight="1" s="474">
      <c r="A5856" s="603" t="n"/>
      <c r="B5856" s="21" t="n"/>
      <c r="C5856" s="21" t="n"/>
      <c r="D5856" s="21" t="n"/>
      <c r="E5856" s="21" t="n"/>
      <c r="F5856" s="21" t="n"/>
      <c r="G5856" s="21" t="n"/>
      <c r="H5856" s="21" t="n"/>
      <c r="I5856" s="21" t="n"/>
      <c r="J5856" s="21" t="n"/>
      <c r="K5856" s="21" t="n"/>
      <c r="L5856" s="21" t="n"/>
      <c r="M5856" s="21" t="n"/>
      <c r="N5856" s="21" t="n"/>
    </row>
    <row r="5857" ht="14.25" customHeight="1" s="474">
      <c r="A5857" s="603" t="n"/>
      <c r="B5857" s="21" t="n"/>
      <c r="C5857" s="21" t="n"/>
      <c r="D5857" s="21" t="n"/>
      <c r="E5857" s="21" t="n"/>
      <c r="F5857" s="21" t="n"/>
      <c r="G5857" s="21" t="n"/>
      <c r="H5857" s="21" t="n"/>
      <c r="I5857" s="21" t="n"/>
      <c r="J5857" s="21" t="n"/>
      <c r="K5857" s="21" t="n"/>
      <c r="L5857" s="21" t="n"/>
      <c r="M5857" s="21" t="n"/>
      <c r="N5857" s="21" t="n"/>
    </row>
    <row r="5858" ht="14.25" customHeight="1" s="474">
      <c r="A5858" s="603" t="n"/>
      <c r="B5858" s="21" t="n"/>
      <c r="C5858" s="21" t="n"/>
      <c r="D5858" s="21" t="n"/>
      <c r="E5858" s="21" t="n"/>
      <c r="F5858" s="21" t="n"/>
      <c r="G5858" s="21" t="n"/>
      <c r="H5858" s="21" t="n"/>
      <c r="I5858" s="21" t="n"/>
      <c r="J5858" s="21" t="n"/>
      <c r="K5858" s="21" t="n"/>
      <c r="L5858" s="21" t="n"/>
      <c r="M5858" s="21" t="n"/>
      <c r="N5858" s="21" t="n"/>
    </row>
    <row r="5859" ht="14.25" customHeight="1" s="474">
      <c r="A5859" s="603" t="n"/>
      <c r="B5859" s="21" t="n"/>
      <c r="C5859" s="21" t="n"/>
      <c r="D5859" s="21" t="n"/>
      <c r="E5859" s="21" t="n"/>
      <c r="F5859" s="21" t="n"/>
      <c r="G5859" s="21" t="n"/>
      <c r="H5859" s="21" t="n"/>
      <c r="I5859" s="21" t="n"/>
      <c r="J5859" s="21" t="n"/>
      <c r="K5859" s="21" t="n"/>
      <c r="L5859" s="21" t="n"/>
      <c r="M5859" s="21" t="n"/>
      <c r="N5859" s="21" t="n"/>
    </row>
    <row r="5860" ht="14.25" customHeight="1" s="474">
      <c r="A5860" s="603" t="n"/>
      <c r="B5860" s="21" t="n"/>
      <c r="C5860" s="21" t="n"/>
      <c r="D5860" s="21" t="n"/>
      <c r="E5860" s="21" t="n"/>
      <c r="F5860" s="21" t="n"/>
      <c r="G5860" s="21" t="n"/>
      <c r="H5860" s="21" t="n"/>
      <c r="I5860" s="21" t="n"/>
      <c r="J5860" s="21" t="n"/>
      <c r="K5860" s="21" t="n"/>
      <c r="L5860" s="21" t="n"/>
      <c r="M5860" s="21" t="n"/>
      <c r="N5860" s="21" t="n"/>
    </row>
    <row r="5861" ht="14.25" customHeight="1" s="474">
      <c r="A5861" s="603" t="n"/>
      <c r="B5861" s="21" t="n"/>
      <c r="C5861" s="21" t="n"/>
      <c r="D5861" s="21" t="n"/>
      <c r="E5861" s="21" t="n"/>
      <c r="F5861" s="21" t="n"/>
      <c r="G5861" s="21" t="n"/>
      <c r="H5861" s="21" t="n"/>
      <c r="I5861" s="21" t="n"/>
      <c r="J5861" s="21" t="n"/>
      <c r="K5861" s="21" t="n"/>
      <c r="L5861" s="21" t="n"/>
      <c r="M5861" s="21" t="n"/>
      <c r="N5861" s="21" t="n"/>
    </row>
    <row r="5862" ht="14.25" customHeight="1" s="474">
      <c r="A5862" s="603" t="n"/>
      <c r="B5862" s="21" t="n"/>
      <c r="C5862" s="21" t="n"/>
      <c r="D5862" s="21" t="n"/>
      <c r="E5862" s="21" t="n"/>
      <c r="F5862" s="21" t="n"/>
      <c r="G5862" s="21" t="n"/>
      <c r="H5862" s="21" t="n"/>
      <c r="I5862" s="21" t="n"/>
      <c r="J5862" s="21" t="n"/>
      <c r="K5862" s="21" t="n"/>
      <c r="L5862" s="21" t="n"/>
      <c r="M5862" s="21" t="n"/>
      <c r="N5862" s="21" t="n"/>
    </row>
    <row r="5863" ht="14.25" customHeight="1" s="474">
      <c r="A5863" s="603" t="n"/>
      <c r="B5863" s="21" t="n"/>
      <c r="C5863" s="21" t="n"/>
      <c r="D5863" s="21" t="n"/>
      <c r="E5863" s="21" t="n"/>
      <c r="F5863" s="21" t="n"/>
      <c r="G5863" s="21" t="n"/>
      <c r="H5863" s="21" t="n"/>
      <c r="I5863" s="21" t="n"/>
      <c r="J5863" s="21" t="n"/>
      <c r="K5863" s="21" t="n"/>
      <c r="L5863" s="21" t="n"/>
      <c r="M5863" s="21" t="n"/>
      <c r="N5863" s="21" t="n"/>
    </row>
    <row r="5864" ht="14.25" customHeight="1" s="474">
      <c r="A5864" s="603" t="n"/>
      <c r="B5864" s="21" t="n"/>
      <c r="C5864" s="21" t="n"/>
      <c r="D5864" s="21" t="n"/>
      <c r="E5864" s="21" t="n"/>
      <c r="F5864" s="21" t="n"/>
      <c r="G5864" s="21" t="n"/>
      <c r="H5864" s="21" t="n"/>
      <c r="I5864" s="21" t="n"/>
      <c r="J5864" s="21" t="n"/>
      <c r="K5864" s="21" t="n"/>
      <c r="L5864" s="21" t="n"/>
      <c r="M5864" s="21" t="n"/>
      <c r="N5864" s="21" t="n"/>
    </row>
    <row r="5865" ht="14.25" customHeight="1" s="474">
      <c r="A5865" s="603" t="n"/>
      <c r="B5865" s="21" t="n"/>
      <c r="C5865" s="21" t="n"/>
      <c r="D5865" s="21" t="n"/>
      <c r="E5865" s="21" t="n"/>
      <c r="F5865" s="21" t="n"/>
      <c r="G5865" s="21" t="n"/>
      <c r="H5865" s="21" t="n"/>
      <c r="I5865" s="21" t="n"/>
      <c r="J5865" s="21" t="n"/>
      <c r="K5865" s="21" t="n"/>
      <c r="L5865" s="21" t="n"/>
      <c r="M5865" s="21" t="n"/>
      <c r="N5865" s="21" t="n"/>
    </row>
    <row r="5866" ht="14.25" customHeight="1" s="474">
      <c r="A5866" s="603" t="n"/>
      <c r="B5866" s="21" t="n"/>
      <c r="C5866" s="21" t="n"/>
      <c r="D5866" s="21" t="n"/>
      <c r="E5866" s="21" t="n"/>
      <c r="F5866" s="21" t="n"/>
      <c r="G5866" s="21" t="n"/>
      <c r="H5866" s="21" t="n"/>
      <c r="I5866" s="21" t="n"/>
      <c r="J5866" s="21" t="n"/>
      <c r="K5866" s="21" t="n"/>
      <c r="L5866" s="21" t="n"/>
      <c r="M5866" s="21" t="n"/>
      <c r="N5866" s="21" t="n"/>
    </row>
    <row r="5867" ht="14.25" customHeight="1" s="474">
      <c r="A5867" s="603" t="n"/>
      <c r="B5867" s="21" t="n"/>
      <c r="C5867" s="21" t="n"/>
      <c r="D5867" s="21" t="n"/>
      <c r="E5867" s="21" t="n"/>
      <c r="F5867" s="21" t="n"/>
      <c r="G5867" s="21" t="n"/>
      <c r="H5867" s="21" t="n"/>
      <c r="I5867" s="21" t="n"/>
      <c r="J5867" s="21" t="n"/>
      <c r="K5867" s="21" t="n"/>
      <c r="L5867" s="21" t="n"/>
      <c r="M5867" s="21" t="n"/>
      <c r="N5867" s="21" t="n"/>
    </row>
    <row r="5868" ht="14.25" customHeight="1" s="474">
      <c r="A5868" s="603" t="n"/>
      <c r="B5868" s="21" t="n"/>
      <c r="C5868" s="21" t="n"/>
      <c r="D5868" s="21" t="n"/>
      <c r="E5868" s="21" t="n"/>
      <c r="F5868" s="21" t="n"/>
      <c r="G5868" s="21" t="n"/>
      <c r="H5868" s="21" t="n"/>
      <c r="I5868" s="21" t="n"/>
      <c r="J5868" s="21" t="n"/>
      <c r="K5868" s="21" t="n"/>
      <c r="L5868" s="21" t="n"/>
      <c r="M5868" s="21" t="n"/>
      <c r="N5868" s="21" t="n"/>
    </row>
    <row r="5869" ht="14.25" customHeight="1" s="474">
      <c r="A5869" s="603" t="n"/>
      <c r="B5869" s="21" t="n"/>
      <c r="C5869" s="21" t="n"/>
      <c r="D5869" s="21" t="n"/>
      <c r="E5869" s="21" t="n"/>
      <c r="F5869" s="21" t="n"/>
      <c r="G5869" s="21" t="n"/>
      <c r="H5869" s="21" t="n"/>
      <c r="I5869" s="21" t="n"/>
      <c r="J5869" s="21" t="n"/>
      <c r="K5869" s="21" t="n"/>
      <c r="L5869" s="21" t="n"/>
      <c r="M5869" s="21" t="n"/>
      <c r="N5869" s="21" t="n"/>
    </row>
    <row r="5870" ht="14.25" customHeight="1" s="474">
      <c r="A5870" s="603" t="n"/>
      <c r="B5870" s="21" t="n"/>
      <c r="C5870" s="21" t="n"/>
      <c r="D5870" s="21" t="n"/>
      <c r="E5870" s="21" t="n"/>
      <c r="F5870" s="21" t="n"/>
      <c r="G5870" s="21" t="n"/>
      <c r="H5870" s="21" t="n"/>
      <c r="I5870" s="21" t="n"/>
      <c r="J5870" s="21" t="n"/>
      <c r="K5870" s="21" t="n"/>
      <c r="L5870" s="21" t="n"/>
      <c r="M5870" s="21" t="n"/>
      <c r="N5870" s="21" t="n"/>
    </row>
    <row r="5871" ht="14.25" customHeight="1" s="474">
      <c r="A5871" s="603" t="n"/>
      <c r="B5871" s="21" t="n"/>
      <c r="C5871" s="21" t="n"/>
      <c r="D5871" s="21" t="n"/>
      <c r="E5871" s="21" t="n"/>
      <c r="F5871" s="21" t="n"/>
      <c r="G5871" s="21" t="n"/>
      <c r="H5871" s="21" t="n"/>
      <c r="I5871" s="21" t="n"/>
      <c r="J5871" s="21" t="n"/>
      <c r="K5871" s="21" t="n"/>
      <c r="L5871" s="21" t="n"/>
      <c r="M5871" s="21" t="n"/>
      <c r="N5871" s="21" t="n"/>
    </row>
    <row r="5872" ht="14.25" customHeight="1" s="474">
      <c r="A5872" s="603" t="n"/>
      <c r="B5872" s="21" t="n"/>
      <c r="C5872" s="21" t="n"/>
      <c r="D5872" s="21" t="n"/>
      <c r="E5872" s="21" t="n"/>
      <c r="F5872" s="21" t="n"/>
      <c r="G5872" s="21" t="n"/>
      <c r="H5872" s="21" t="n"/>
      <c r="I5872" s="21" t="n"/>
      <c r="J5872" s="21" t="n"/>
      <c r="K5872" s="21" t="n"/>
      <c r="L5872" s="21" t="n"/>
      <c r="M5872" s="21" t="n"/>
      <c r="N5872" s="21" t="n"/>
    </row>
    <row r="5873" ht="14.25" customHeight="1" s="474">
      <c r="A5873" s="603" t="n"/>
      <c r="B5873" s="21" t="n"/>
      <c r="C5873" s="21" t="n"/>
      <c r="D5873" s="21" t="n"/>
      <c r="E5873" s="21" t="n"/>
      <c r="F5873" s="21" t="n"/>
      <c r="G5873" s="21" t="n"/>
      <c r="H5873" s="21" t="n"/>
      <c r="I5873" s="21" t="n"/>
      <c r="J5873" s="21" t="n"/>
      <c r="K5873" s="21" t="n"/>
      <c r="L5873" s="21" t="n"/>
      <c r="M5873" s="21" t="n"/>
      <c r="N5873" s="21" t="n"/>
    </row>
    <row r="5874" ht="14.25" customHeight="1" s="474">
      <c r="A5874" s="603" t="n"/>
      <c r="B5874" s="21" t="n"/>
      <c r="C5874" s="21" t="n"/>
      <c r="D5874" s="21" t="n"/>
      <c r="E5874" s="21" t="n"/>
      <c r="F5874" s="21" t="n"/>
      <c r="G5874" s="21" t="n"/>
      <c r="H5874" s="21" t="n"/>
      <c r="I5874" s="21" t="n"/>
      <c r="J5874" s="21" t="n"/>
      <c r="K5874" s="21" t="n"/>
      <c r="L5874" s="21" t="n"/>
      <c r="M5874" s="21" t="n"/>
      <c r="N5874" s="21" t="n"/>
    </row>
    <row r="5875" ht="14.25" customHeight="1" s="474">
      <c r="A5875" s="603" t="n"/>
      <c r="B5875" s="21" t="n"/>
      <c r="C5875" s="21" t="n"/>
      <c r="D5875" s="21" t="n"/>
      <c r="E5875" s="21" t="n"/>
      <c r="F5875" s="21" t="n"/>
      <c r="G5875" s="21" t="n"/>
      <c r="H5875" s="21" t="n"/>
      <c r="I5875" s="21" t="n"/>
      <c r="J5875" s="21" t="n"/>
      <c r="K5875" s="21" t="n"/>
      <c r="L5875" s="21" t="n"/>
      <c r="M5875" s="21" t="n"/>
      <c r="N5875" s="21" t="n"/>
    </row>
    <row r="5876" ht="14.25" customHeight="1" s="474">
      <c r="A5876" s="603" t="n"/>
      <c r="B5876" s="21" t="n"/>
      <c r="C5876" s="21" t="n"/>
      <c r="D5876" s="21" t="n"/>
      <c r="E5876" s="21" t="n"/>
      <c r="F5876" s="21" t="n"/>
      <c r="G5876" s="21" t="n"/>
      <c r="H5876" s="21" t="n"/>
      <c r="I5876" s="21" t="n"/>
      <c r="J5876" s="21" t="n"/>
      <c r="K5876" s="21" t="n"/>
      <c r="L5876" s="21" t="n"/>
      <c r="M5876" s="21" t="n"/>
      <c r="N5876" s="21" t="n"/>
    </row>
    <row r="5877" ht="14.25" customHeight="1" s="474">
      <c r="A5877" s="603" t="n"/>
      <c r="B5877" s="21" t="n"/>
      <c r="C5877" s="21" t="n"/>
      <c r="D5877" s="21" t="n"/>
      <c r="E5877" s="21" t="n"/>
      <c r="F5877" s="21" t="n"/>
      <c r="G5877" s="21" t="n"/>
      <c r="H5877" s="21" t="n"/>
      <c r="I5877" s="21" t="n"/>
      <c r="J5877" s="21" t="n"/>
      <c r="K5877" s="21" t="n"/>
      <c r="L5877" s="21" t="n"/>
      <c r="M5877" s="21" t="n"/>
      <c r="N5877" s="21" t="n"/>
    </row>
    <row r="5878" ht="14.25" customHeight="1" s="474">
      <c r="A5878" s="603" t="n"/>
      <c r="B5878" s="21" t="n"/>
      <c r="C5878" s="21" t="n"/>
      <c r="D5878" s="21" t="n"/>
      <c r="E5878" s="21" t="n"/>
      <c r="F5878" s="21" t="n"/>
      <c r="G5878" s="21" t="n"/>
      <c r="H5878" s="21" t="n"/>
      <c r="I5878" s="21" t="n"/>
      <c r="J5878" s="21" t="n"/>
      <c r="K5878" s="21" t="n"/>
      <c r="L5878" s="21" t="n"/>
      <c r="M5878" s="21" t="n"/>
      <c r="N5878" s="21" t="n"/>
    </row>
    <row r="5879" ht="14.25" customHeight="1" s="474">
      <c r="A5879" s="603" t="n"/>
      <c r="B5879" s="21" t="n"/>
      <c r="C5879" s="21" t="n"/>
      <c r="D5879" s="21" t="n"/>
      <c r="E5879" s="21" t="n"/>
      <c r="F5879" s="21" t="n"/>
      <c r="G5879" s="21" t="n"/>
      <c r="H5879" s="21" t="n"/>
      <c r="I5879" s="21" t="n"/>
      <c r="J5879" s="21" t="n"/>
      <c r="K5879" s="21" t="n"/>
      <c r="L5879" s="21" t="n"/>
      <c r="M5879" s="21" t="n"/>
      <c r="N5879" s="21" t="n"/>
    </row>
    <row r="5880" ht="14.25" customHeight="1" s="474">
      <c r="A5880" s="603" t="n"/>
      <c r="B5880" s="21" t="n"/>
      <c r="C5880" s="21" t="n"/>
      <c r="D5880" s="21" t="n"/>
      <c r="E5880" s="21" t="n"/>
      <c r="F5880" s="21" t="n"/>
      <c r="G5880" s="21" t="n"/>
      <c r="H5880" s="21" t="n"/>
      <c r="I5880" s="21" t="n"/>
      <c r="J5880" s="21" t="n"/>
      <c r="K5880" s="21" t="n"/>
      <c r="L5880" s="21" t="n"/>
      <c r="M5880" s="21" t="n"/>
      <c r="N5880" s="21" t="n"/>
    </row>
    <row r="5881" ht="14.25" customHeight="1" s="474">
      <c r="A5881" s="603" t="n"/>
      <c r="B5881" s="21" t="n"/>
      <c r="C5881" s="21" t="n"/>
      <c r="D5881" s="21" t="n"/>
      <c r="E5881" s="21" t="n"/>
      <c r="F5881" s="21" t="n"/>
      <c r="G5881" s="21" t="n"/>
      <c r="H5881" s="21" t="n"/>
      <c r="I5881" s="21" t="n"/>
      <c r="J5881" s="21" t="n"/>
      <c r="K5881" s="21" t="n"/>
      <c r="L5881" s="21" t="n"/>
      <c r="M5881" s="21" t="n"/>
      <c r="N5881" s="21" t="n"/>
    </row>
    <row r="5882" ht="14.25" customHeight="1" s="474">
      <c r="A5882" s="603" t="n"/>
      <c r="B5882" s="21" t="n"/>
      <c r="C5882" s="21" t="n"/>
      <c r="D5882" s="21" t="n"/>
      <c r="E5882" s="21" t="n"/>
      <c r="F5882" s="21" t="n"/>
      <c r="G5882" s="21" t="n"/>
      <c r="H5882" s="21" t="n"/>
      <c r="I5882" s="21" t="n"/>
      <c r="J5882" s="21" t="n"/>
      <c r="K5882" s="21" t="n"/>
      <c r="L5882" s="21" t="n"/>
      <c r="M5882" s="21" t="n"/>
      <c r="N5882" s="21" t="n"/>
    </row>
    <row r="5883" ht="14.25" customHeight="1" s="474">
      <c r="A5883" s="603" t="n"/>
      <c r="B5883" s="21" t="n"/>
      <c r="C5883" s="21" t="n"/>
      <c r="D5883" s="21" t="n"/>
      <c r="E5883" s="21" t="n"/>
      <c r="F5883" s="21" t="n"/>
      <c r="G5883" s="21" t="n"/>
      <c r="H5883" s="21" t="n"/>
      <c r="I5883" s="21" t="n"/>
      <c r="J5883" s="21" t="n"/>
      <c r="K5883" s="21" t="n"/>
      <c r="L5883" s="21" t="n"/>
      <c r="M5883" s="21" t="n"/>
      <c r="N5883" s="21" t="n"/>
    </row>
    <row r="5884" ht="14.25" customHeight="1" s="474">
      <c r="A5884" s="603" t="n"/>
      <c r="B5884" s="21" t="n"/>
      <c r="C5884" s="21" t="n"/>
      <c r="D5884" s="21" t="n"/>
      <c r="E5884" s="21" t="n"/>
      <c r="F5884" s="21" t="n"/>
      <c r="G5884" s="21" t="n"/>
      <c r="H5884" s="21" t="n"/>
      <c r="I5884" s="21" t="n"/>
      <c r="J5884" s="21" t="n"/>
      <c r="K5884" s="21" t="n"/>
      <c r="L5884" s="21" t="n"/>
      <c r="M5884" s="21" t="n"/>
      <c r="N5884" s="21" t="n"/>
    </row>
    <row r="5885" ht="14.25" customHeight="1" s="474">
      <c r="A5885" s="603" t="n"/>
      <c r="B5885" s="21" t="n"/>
      <c r="C5885" s="21" t="n"/>
      <c r="D5885" s="21" t="n"/>
      <c r="E5885" s="21" t="n"/>
      <c r="F5885" s="21" t="n"/>
      <c r="G5885" s="21" t="n"/>
      <c r="H5885" s="21" t="n"/>
      <c r="I5885" s="21" t="n"/>
      <c r="J5885" s="21" t="n"/>
      <c r="K5885" s="21" t="n"/>
      <c r="L5885" s="21" t="n"/>
      <c r="M5885" s="21" t="n"/>
      <c r="N5885" s="21" t="n"/>
    </row>
    <row r="5886" ht="14.25" customHeight="1" s="474">
      <c r="A5886" s="603" t="n"/>
      <c r="B5886" s="21" t="n"/>
      <c r="C5886" s="21" t="n"/>
      <c r="D5886" s="21" t="n"/>
      <c r="E5886" s="21" t="n"/>
      <c r="F5886" s="21" t="n"/>
      <c r="G5886" s="21" t="n"/>
      <c r="H5886" s="21" t="n"/>
      <c r="I5886" s="21" t="n"/>
      <c r="J5886" s="21" t="n"/>
      <c r="K5886" s="21" t="n"/>
      <c r="L5886" s="21" t="n"/>
      <c r="M5886" s="21" t="n"/>
      <c r="N5886" s="21" t="n"/>
    </row>
    <row r="5887" ht="14.25" customHeight="1" s="474">
      <c r="A5887" s="603" t="n"/>
      <c r="B5887" s="21" t="n"/>
      <c r="C5887" s="21" t="n"/>
      <c r="D5887" s="21" t="n"/>
      <c r="E5887" s="21" t="n"/>
      <c r="F5887" s="21" t="n"/>
      <c r="G5887" s="21" t="n"/>
      <c r="H5887" s="21" t="n"/>
      <c r="I5887" s="21" t="n"/>
      <c r="J5887" s="21" t="n"/>
      <c r="K5887" s="21" t="n"/>
      <c r="L5887" s="21" t="n"/>
      <c r="M5887" s="21" t="n"/>
      <c r="N5887" s="21" t="n"/>
    </row>
    <row r="5888" ht="14.25" customHeight="1" s="474">
      <c r="A5888" s="603" t="n"/>
      <c r="B5888" s="21" t="n"/>
      <c r="C5888" s="21" t="n"/>
      <c r="D5888" s="21" t="n"/>
      <c r="E5888" s="21" t="n"/>
      <c r="F5888" s="21" t="n"/>
      <c r="G5888" s="21" t="n"/>
      <c r="H5888" s="21" t="n"/>
      <c r="I5888" s="21" t="n"/>
      <c r="J5888" s="21" t="n"/>
      <c r="K5888" s="21" t="n"/>
      <c r="L5888" s="21" t="n"/>
      <c r="M5888" s="21" t="n"/>
      <c r="N5888" s="21" t="n"/>
    </row>
    <row r="5889" ht="14.25" customHeight="1" s="474">
      <c r="A5889" s="603" t="n"/>
      <c r="B5889" s="21" t="n"/>
      <c r="C5889" s="21" t="n"/>
      <c r="D5889" s="21" t="n"/>
      <c r="E5889" s="21" t="n"/>
      <c r="F5889" s="21" t="n"/>
      <c r="G5889" s="21" t="n"/>
      <c r="H5889" s="21" t="n"/>
      <c r="I5889" s="21" t="n"/>
      <c r="J5889" s="21" t="n"/>
      <c r="K5889" s="21" t="n"/>
      <c r="L5889" s="21" t="n"/>
      <c r="M5889" s="21" t="n"/>
      <c r="N5889" s="21" t="n"/>
    </row>
    <row r="5890" ht="14.25" customHeight="1" s="474">
      <c r="A5890" s="603" t="n"/>
      <c r="B5890" s="21" t="n"/>
      <c r="C5890" s="21" t="n"/>
      <c r="D5890" s="21" t="n"/>
      <c r="E5890" s="21" t="n"/>
      <c r="F5890" s="21" t="n"/>
      <c r="G5890" s="21" t="n"/>
      <c r="H5890" s="21" t="n"/>
      <c r="I5890" s="21" t="n"/>
      <c r="J5890" s="21" t="n"/>
      <c r="K5890" s="21" t="n"/>
      <c r="L5890" s="21" t="n"/>
      <c r="M5890" s="21" t="n"/>
      <c r="N5890" s="21" t="n"/>
    </row>
    <row r="5891" ht="14.25" customHeight="1" s="474">
      <c r="A5891" s="603" t="n"/>
      <c r="B5891" s="21" t="n"/>
      <c r="C5891" s="21" t="n"/>
      <c r="D5891" s="21" t="n"/>
      <c r="E5891" s="21" t="n"/>
      <c r="F5891" s="21" t="n"/>
      <c r="G5891" s="21" t="n"/>
      <c r="H5891" s="21" t="n"/>
      <c r="I5891" s="21" t="n"/>
      <c r="J5891" s="21" t="n"/>
      <c r="K5891" s="21" t="n"/>
      <c r="L5891" s="21" t="n"/>
      <c r="M5891" s="21" t="n"/>
      <c r="N5891" s="21" t="n"/>
    </row>
    <row r="5892" ht="14.25" customHeight="1" s="474">
      <c r="A5892" s="603" t="n"/>
      <c r="B5892" s="21" t="n"/>
      <c r="C5892" s="21" t="n"/>
      <c r="D5892" s="21" t="n"/>
      <c r="E5892" s="21" t="n"/>
      <c r="F5892" s="21" t="n"/>
      <c r="G5892" s="21" t="n"/>
      <c r="H5892" s="21" t="n"/>
      <c r="I5892" s="21" t="n"/>
      <c r="J5892" s="21" t="n"/>
      <c r="K5892" s="21" t="n"/>
      <c r="L5892" s="21" t="n"/>
      <c r="M5892" s="21" t="n"/>
      <c r="N5892" s="21" t="n"/>
    </row>
    <row r="5893" ht="14.25" customHeight="1" s="474">
      <c r="A5893" s="603" t="n"/>
      <c r="B5893" s="21" t="n"/>
      <c r="C5893" s="21" t="n"/>
      <c r="D5893" s="21" t="n"/>
      <c r="E5893" s="21" t="n"/>
      <c r="F5893" s="21" t="n"/>
      <c r="G5893" s="21" t="n"/>
      <c r="H5893" s="21" t="n"/>
      <c r="I5893" s="21" t="n"/>
      <c r="J5893" s="21" t="n"/>
      <c r="K5893" s="21" t="n"/>
      <c r="L5893" s="21" t="n"/>
      <c r="M5893" s="21" t="n"/>
      <c r="N5893" s="21" t="n"/>
    </row>
    <row r="5894" ht="14.25" customHeight="1" s="474">
      <c r="A5894" s="603" t="n"/>
      <c r="B5894" s="21" t="n"/>
      <c r="C5894" s="21" t="n"/>
      <c r="D5894" s="21" t="n"/>
      <c r="E5894" s="21" t="n"/>
      <c r="F5894" s="21" t="n"/>
      <c r="G5894" s="21" t="n"/>
      <c r="H5894" s="21" t="n"/>
      <c r="I5894" s="21" t="n"/>
      <c r="J5894" s="21" t="n"/>
      <c r="K5894" s="21" t="n"/>
      <c r="L5894" s="21" t="n"/>
      <c r="M5894" s="21" t="n"/>
      <c r="N5894" s="21" t="n"/>
    </row>
    <row r="5895" ht="14.25" customHeight="1" s="474">
      <c r="A5895" s="603" t="n"/>
      <c r="B5895" s="21" t="n"/>
      <c r="C5895" s="21" t="n"/>
      <c r="D5895" s="21" t="n"/>
      <c r="E5895" s="21" t="n"/>
      <c r="F5895" s="21" t="n"/>
      <c r="G5895" s="21" t="n"/>
      <c r="H5895" s="21" t="n"/>
      <c r="I5895" s="21" t="n"/>
      <c r="J5895" s="21" t="n"/>
      <c r="K5895" s="21" t="n"/>
      <c r="L5895" s="21" t="n"/>
      <c r="M5895" s="21" t="n"/>
      <c r="N5895" s="21" t="n"/>
    </row>
    <row r="5896" ht="14.25" customHeight="1" s="474">
      <c r="A5896" s="603" t="n"/>
      <c r="B5896" s="21" t="n"/>
      <c r="C5896" s="21" t="n"/>
      <c r="D5896" s="21" t="n"/>
      <c r="E5896" s="21" t="n"/>
      <c r="F5896" s="21" t="n"/>
      <c r="G5896" s="21" t="n"/>
      <c r="H5896" s="21" t="n"/>
      <c r="I5896" s="21" t="n"/>
      <c r="J5896" s="21" t="n"/>
      <c r="K5896" s="21" t="n"/>
      <c r="L5896" s="21" t="n"/>
      <c r="M5896" s="21" t="n"/>
      <c r="N5896" s="21" t="n"/>
    </row>
    <row r="5897" ht="14.25" customHeight="1" s="474">
      <c r="A5897" s="603" t="n"/>
      <c r="B5897" s="21" t="n"/>
      <c r="C5897" s="21" t="n"/>
      <c r="D5897" s="21" t="n"/>
      <c r="E5897" s="21" t="n"/>
      <c r="F5897" s="21" t="n"/>
      <c r="G5897" s="21" t="n"/>
      <c r="H5897" s="21" t="n"/>
      <c r="I5897" s="21" t="n"/>
      <c r="J5897" s="21" t="n"/>
      <c r="K5897" s="21" t="n"/>
      <c r="L5897" s="21" t="n"/>
      <c r="M5897" s="21" t="n"/>
      <c r="N5897" s="21" t="n"/>
    </row>
    <row r="5898" ht="14.25" customHeight="1" s="474">
      <c r="A5898" s="603" t="n"/>
      <c r="B5898" s="21" t="n"/>
      <c r="C5898" s="21" t="n"/>
      <c r="D5898" s="21" t="n"/>
      <c r="E5898" s="21" t="n"/>
      <c r="F5898" s="21" t="n"/>
      <c r="G5898" s="21" t="n"/>
      <c r="H5898" s="21" t="n"/>
      <c r="I5898" s="21" t="n"/>
      <c r="J5898" s="21" t="n"/>
      <c r="K5898" s="21" t="n"/>
      <c r="L5898" s="21" t="n"/>
      <c r="M5898" s="21" t="n"/>
      <c r="N5898" s="21" t="n"/>
    </row>
    <row r="5899" ht="14.25" customHeight="1" s="474">
      <c r="A5899" s="603" t="n"/>
      <c r="B5899" s="21" t="n"/>
      <c r="C5899" s="21" t="n"/>
      <c r="D5899" s="21" t="n"/>
      <c r="E5899" s="21" t="n"/>
      <c r="F5899" s="21" t="n"/>
      <c r="G5899" s="21" t="n"/>
      <c r="H5899" s="21" t="n"/>
      <c r="I5899" s="21" t="n"/>
      <c r="J5899" s="21" t="n"/>
      <c r="K5899" s="21" t="n"/>
      <c r="L5899" s="21" t="n"/>
      <c r="M5899" s="21" t="n"/>
      <c r="N5899" s="21" t="n"/>
    </row>
    <row r="5900" ht="14.25" customHeight="1" s="474">
      <c r="A5900" s="603" t="n"/>
      <c r="B5900" s="21" t="n"/>
      <c r="C5900" s="21" t="n"/>
      <c r="D5900" s="21" t="n"/>
      <c r="E5900" s="21" t="n"/>
      <c r="F5900" s="21" t="n"/>
      <c r="G5900" s="21" t="n"/>
      <c r="H5900" s="21" t="n"/>
      <c r="I5900" s="21" t="n"/>
      <c r="J5900" s="21" t="n"/>
      <c r="K5900" s="21" t="n"/>
      <c r="L5900" s="21" t="n"/>
      <c r="M5900" s="21" t="n"/>
      <c r="N5900" s="21" t="n"/>
    </row>
    <row r="5901" ht="14.25" customHeight="1" s="474">
      <c r="A5901" s="603" t="n"/>
      <c r="B5901" s="21" t="n"/>
      <c r="C5901" s="21" t="n"/>
      <c r="D5901" s="21" t="n"/>
      <c r="E5901" s="21" t="n"/>
      <c r="F5901" s="21" t="n"/>
      <c r="G5901" s="21" t="n"/>
      <c r="H5901" s="21" t="n"/>
      <c r="I5901" s="21" t="n"/>
      <c r="J5901" s="21" t="n"/>
      <c r="K5901" s="21" t="n"/>
      <c r="L5901" s="21" t="n"/>
      <c r="M5901" s="21" t="n"/>
      <c r="N5901" s="21" t="n"/>
    </row>
    <row r="5902" ht="14.25" customHeight="1" s="474">
      <c r="A5902" s="603" t="n"/>
      <c r="B5902" s="21" t="n"/>
      <c r="C5902" s="21" t="n"/>
      <c r="D5902" s="21" t="n"/>
      <c r="E5902" s="21" t="n"/>
      <c r="F5902" s="21" t="n"/>
      <c r="G5902" s="21" t="n"/>
      <c r="H5902" s="21" t="n"/>
      <c r="I5902" s="21" t="n"/>
      <c r="J5902" s="21" t="n"/>
      <c r="K5902" s="21" t="n"/>
      <c r="L5902" s="21" t="n"/>
      <c r="M5902" s="21" t="n"/>
      <c r="N5902" s="21" t="n"/>
    </row>
    <row r="5903" ht="14.25" customHeight="1" s="474">
      <c r="A5903" s="603" t="n"/>
      <c r="B5903" s="21" t="n"/>
      <c r="C5903" s="21" t="n"/>
      <c r="D5903" s="21" t="n"/>
      <c r="E5903" s="21" t="n"/>
      <c r="F5903" s="21" t="n"/>
      <c r="G5903" s="21" t="n"/>
      <c r="H5903" s="21" t="n"/>
      <c r="I5903" s="21" t="n"/>
      <c r="J5903" s="21" t="n"/>
      <c r="K5903" s="21" t="n"/>
      <c r="L5903" s="21" t="n"/>
      <c r="M5903" s="21" t="n"/>
      <c r="N5903" s="21" t="n"/>
    </row>
    <row r="5904" ht="14.25" customHeight="1" s="474">
      <c r="A5904" s="603" t="n"/>
      <c r="B5904" s="21" t="n"/>
      <c r="C5904" s="21" t="n"/>
      <c r="D5904" s="21" t="n"/>
      <c r="E5904" s="21" t="n"/>
      <c r="F5904" s="21" t="n"/>
      <c r="G5904" s="21" t="n"/>
      <c r="H5904" s="21" t="n"/>
      <c r="I5904" s="21" t="n"/>
      <c r="J5904" s="21" t="n"/>
      <c r="K5904" s="21" t="n"/>
      <c r="L5904" s="21" t="n"/>
      <c r="M5904" s="21" t="n"/>
      <c r="N5904" s="21" t="n"/>
    </row>
    <row r="5905" ht="14.25" customHeight="1" s="474">
      <c r="A5905" s="603" t="n"/>
      <c r="B5905" s="21" t="n"/>
      <c r="C5905" s="21" t="n"/>
      <c r="D5905" s="21" t="n"/>
      <c r="E5905" s="21" t="n"/>
      <c r="F5905" s="21" t="n"/>
      <c r="G5905" s="21" t="n"/>
      <c r="H5905" s="21" t="n"/>
      <c r="I5905" s="21" t="n"/>
      <c r="J5905" s="21" t="n"/>
      <c r="K5905" s="21" t="n"/>
      <c r="L5905" s="21" t="n"/>
      <c r="M5905" s="21" t="n"/>
      <c r="N5905" s="21" t="n"/>
    </row>
    <row r="5906" ht="14.25" customHeight="1" s="474">
      <c r="A5906" s="603" t="n"/>
      <c r="B5906" s="21" t="n"/>
      <c r="C5906" s="21" t="n"/>
      <c r="D5906" s="21" t="n"/>
      <c r="E5906" s="21" t="n"/>
      <c r="F5906" s="21" t="n"/>
      <c r="G5906" s="21" t="n"/>
      <c r="H5906" s="21" t="n"/>
      <c r="I5906" s="21" t="n"/>
      <c r="J5906" s="21" t="n"/>
      <c r="K5906" s="21" t="n"/>
      <c r="L5906" s="21" t="n"/>
      <c r="M5906" s="21" t="n"/>
      <c r="N5906" s="21" t="n"/>
    </row>
    <row r="5907" ht="14.25" customHeight="1" s="474">
      <c r="A5907" s="603" t="n"/>
      <c r="B5907" s="21" t="n"/>
      <c r="C5907" s="21" t="n"/>
      <c r="D5907" s="21" t="n"/>
      <c r="E5907" s="21" t="n"/>
      <c r="F5907" s="21" t="n"/>
      <c r="G5907" s="21" t="n"/>
      <c r="H5907" s="21" t="n"/>
      <c r="I5907" s="21" t="n"/>
      <c r="J5907" s="21" t="n"/>
      <c r="K5907" s="21" t="n"/>
      <c r="L5907" s="21" t="n"/>
      <c r="M5907" s="21" t="n"/>
      <c r="N5907" s="21" t="n"/>
    </row>
    <row r="5908" ht="14.25" customHeight="1" s="474">
      <c r="A5908" s="603" t="n"/>
      <c r="B5908" s="21" t="n"/>
      <c r="C5908" s="21" t="n"/>
      <c r="D5908" s="21" t="n"/>
      <c r="E5908" s="21" t="n"/>
      <c r="F5908" s="21" t="n"/>
      <c r="G5908" s="21" t="n"/>
      <c r="H5908" s="21" t="n"/>
      <c r="I5908" s="21" t="n"/>
      <c r="J5908" s="21" t="n"/>
      <c r="K5908" s="21" t="n"/>
      <c r="L5908" s="21" t="n"/>
      <c r="M5908" s="21" t="n"/>
      <c r="N5908" s="21" t="n"/>
    </row>
    <row r="5909" ht="14.25" customHeight="1" s="474">
      <c r="A5909" s="603" t="n"/>
      <c r="B5909" s="21" t="n"/>
      <c r="C5909" s="21" t="n"/>
      <c r="D5909" s="21" t="n"/>
      <c r="E5909" s="21" t="n"/>
      <c r="F5909" s="21" t="n"/>
      <c r="G5909" s="21" t="n"/>
      <c r="H5909" s="21" t="n"/>
      <c r="I5909" s="21" t="n"/>
      <c r="J5909" s="21" t="n"/>
      <c r="K5909" s="21" t="n"/>
      <c r="L5909" s="21" t="n"/>
      <c r="M5909" s="21" t="n"/>
      <c r="N5909" s="21" t="n"/>
    </row>
    <row r="5910" ht="14.25" customHeight="1" s="474">
      <c r="A5910" s="603" t="n"/>
      <c r="B5910" s="21" t="n"/>
      <c r="C5910" s="21" t="n"/>
      <c r="D5910" s="21" t="n"/>
      <c r="E5910" s="21" t="n"/>
      <c r="F5910" s="21" t="n"/>
      <c r="G5910" s="21" t="n"/>
      <c r="H5910" s="21" t="n"/>
      <c r="I5910" s="21" t="n"/>
      <c r="J5910" s="21" t="n"/>
      <c r="K5910" s="21" t="n"/>
      <c r="L5910" s="21" t="n"/>
      <c r="M5910" s="21" t="n"/>
      <c r="N5910" s="21" t="n"/>
    </row>
    <row r="5911" ht="14.25" customHeight="1" s="474">
      <c r="A5911" s="603" t="n"/>
      <c r="B5911" s="21" t="n"/>
      <c r="C5911" s="21" t="n"/>
      <c r="D5911" s="21" t="n"/>
      <c r="E5911" s="21" t="n"/>
      <c r="F5911" s="21" t="n"/>
      <c r="G5911" s="21" t="n"/>
      <c r="H5911" s="21" t="n"/>
      <c r="I5911" s="21" t="n"/>
      <c r="J5911" s="21" t="n"/>
      <c r="K5911" s="21" t="n"/>
      <c r="L5911" s="21" t="n"/>
      <c r="M5911" s="21" t="n"/>
      <c r="N5911" s="21" t="n"/>
    </row>
    <row r="5912" ht="14.25" customHeight="1" s="474">
      <c r="A5912" s="603" t="n"/>
      <c r="B5912" s="21" t="n"/>
      <c r="C5912" s="21" t="n"/>
      <c r="D5912" s="21" t="n"/>
      <c r="E5912" s="21" t="n"/>
      <c r="F5912" s="21" t="n"/>
      <c r="G5912" s="21" t="n"/>
      <c r="H5912" s="21" t="n"/>
      <c r="I5912" s="21" t="n"/>
      <c r="J5912" s="21" t="n"/>
      <c r="K5912" s="21" t="n"/>
      <c r="L5912" s="21" t="n"/>
      <c r="M5912" s="21" t="n"/>
      <c r="N5912" s="21" t="n"/>
    </row>
    <row r="5913" ht="14.25" customHeight="1" s="474">
      <c r="A5913" s="603" t="n"/>
      <c r="B5913" s="21" t="n"/>
      <c r="C5913" s="21" t="n"/>
      <c r="D5913" s="21" t="n"/>
      <c r="E5913" s="21" t="n"/>
      <c r="F5913" s="21" t="n"/>
      <c r="G5913" s="21" t="n"/>
      <c r="H5913" s="21" t="n"/>
      <c r="I5913" s="21" t="n"/>
      <c r="J5913" s="21" t="n"/>
      <c r="K5913" s="21" t="n"/>
      <c r="L5913" s="21" t="n"/>
      <c r="M5913" s="21" t="n"/>
      <c r="N5913" s="21" t="n"/>
    </row>
    <row r="5914" ht="14.25" customHeight="1" s="474">
      <c r="A5914" s="603" t="n"/>
      <c r="B5914" s="21" t="n"/>
      <c r="C5914" s="21" t="n"/>
      <c r="D5914" s="21" t="n"/>
      <c r="E5914" s="21" t="n"/>
      <c r="F5914" s="21" t="n"/>
      <c r="G5914" s="21" t="n"/>
      <c r="H5914" s="21" t="n"/>
      <c r="I5914" s="21" t="n"/>
      <c r="J5914" s="21" t="n"/>
      <c r="K5914" s="21" t="n"/>
      <c r="L5914" s="21" t="n"/>
      <c r="M5914" s="21" t="n"/>
      <c r="N5914" s="21" t="n"/>
    </row>
    <row r="5915" ht="14.25" customHeight="1" s="474">
      <c r="A5915" s="603" t="n"/>
      <c r="B5915" s="21" t="n"/>
      <c r="C5915" s="21" t="n"/>
      <c r="D5915" s="21" t="n"/>
      <c r="E5915" s="21" t="n"/>
      <c r="F5915" s="21" t="n"/>
      <c r="G5915" s="21" t="n"/>
      <c r="H5915" s="21" t="n"/>
      <c r="I5915" s="21" t="n"/>
      <c r="J5915" s="21" t="n"/>
      <c r="K5915" s="21" t="n"/>
      <c r="L5915" s="21" t="n"/>
      <c r="M5915" s="21" t="n"/>
      <c r="N5915" s="21" t="n"/>
    </row>
    <row r="5916" ht="14.25" customHeight="1" s="474">
      <c r="A5916" s="603" t="n"/>
      <c r="B5916" s="21" t="n"/>
      <c r="C5916" s="21" t="n"/>
      <c r="D5916" s="21" t="n"/>
      <c r="E5916" s="21" t="n"/>
      <c r="F5916" s="21" t="n"/>
      <c r="G5916" s="21" t="n"/>
      <c r="H5916" s="21" t="n"/>
      <c r="I5916" s="21" t="n"/>
      <c r="J5916" s="21" t="n"/>
      <c r="K5916" s="21" t="n"/>
      <c r="L5916" s="21" t="n"/>
      <c r="M5916" s="21" t="n"/>
      <c r="N5916" s="21" t="n"/>
    </row>
    <row r="5917" ht="14.25" customHeight="1" s="474">
      <c r="A5917" s="603" t="n"/>
      <c r="B5917" s="21" t="n"/>
      <c r="C5917" s="21" t="n"/>
      <c r="D5917" s="21" t="n"/>
      <c r="E5917" s="21" t="n"/>
      <c r="F5917" s="21" t="n"/>
      <c r="G5917" s="21" t="n"/>
      <c r="H5917" s="21" t="n"/>
      <c r="I5917" s="21" t="n"/>
      <c r="J5917" s="21" t="n"/>
      <c r="K5917" s="21" t="n"/>
      <c r="L5917" s="21" t="n"/>
      <c r="M5917" s="21" t="n"/>
      <c r="N5917" s="21" t="n"/>
    </row>
    <row r="5918" ht="14.25" customHeight="1" s="474">
      <c r="A5918" s="603" t="n"/>
      <c r="B5918" s="21" t="n"/>
      <c r="C5918" s="21" t="n"/>
      <c r="D5918" s="21" t="n"/>
      <c r="E5918" s="21" t="n"/>
      <c r="F5918" s="21" t="n"/>
      <c r="G5918" s="21" t="n"/>
      <c r="H5918" s="21" t="n"/>
      <c r="I5918" s="21" t="n"/>
      <c r="J5918" s="21" t="n"/>
      <c r="K5918" s="21" t="n"/>
      <c r="L5918" s="21" t="n"/>
      <c r="M5918" s="21" t="n"/>
      <c r="N5918" s="21" t="n"/>
    </row>
    <row r="5919" ht="14.25" customHeight="1" s="474">
      <c r="A5919" s="603" t="n"/>
      <c r="B5919" s="21" t="n"/>
      <c r="C5919" s="21" t="n"/>
      <c r="D5919" s="21" t="n"/>
      <c r="E5919" s="21" t="n"/>
      <c r="F5919" s="21" t="n"/>
      <c r="G5919" s="21" t="n"/>
      <c r="H5919" s="21" t="n"/>
      <c r="I5919" s="21" t="n"/>
      <c r="J5919" s="21" t="n"/>
      <c r="K5919" s="21" t="n"/>
      <c r="L5919" s="21" t="n"/>
      <c r="M5919" s="21" t="n"/>
      <c r="N5919" s="21" t="n"/>
    </row>
    <row r="5920" ht="14.25" customHeight="1" s="474">
      <c r="A5920" s="603" t="n"/>
      <c r="B5920" s="21" t="n"/>
      <c r="C5920" s="21" t="n"/>
      <c r="D5920" s="21" t="n"/>
      <c r="E5920" s="21" t="n"/>
      <c r="F5920" s="21" t="n"/>
      <c r="G5920" s="21" t="n"/>
      <c r="H5920" s="21" t="n"/>
      <c r="I5920" s="21" t="n"/>
      <c r="J5920" s="21" t="n"/>
      <c r="K5920" s="21" t="n"/>
      <c r="L5920" s="21" t="n"/>
      <c r="M5920" s="21" t="n"/>
      <c r="N5920" s="21" t="n"/>
    </row>
    <row r="5921" ht="14.25" customHeight="1" s="474">
      <c r="A5921" s="603" t="n"/>
      <c r="B5921" s="21" t="n"/>
      <c r="C5921" s="21" t="n"/>
      <c r="D5921" s="21" t="n"/>
      <c r="E5921" s="21" t="n"/>
      <c r="F5921" s="21" t="n"/>
      <c r="G5921" s="21" t="n"/>
      <c r="H5921" s="21" t="n"/>
      <c r="I5921" s="21" t="n"/>
      <c r="J5921" s="21" t="n"/>
      <c r="K5921" s="21" t="n"/>
      <c r="L5921" s="21" t="n"/>
      <c r="M5921" s="21" t="n"/>
      <c r="N5921" s="21" t="n"/>
    </row>
    <row r="5922" ht="14.25" customHeight="1" s="474">
      <c r="A5922" s="603" t="n"/>
      <c r="B5922" s="21" t="n"/>
      <c r="C5922" s="21" t="n"/>
      <c r="D5922" s="21" t="n"/>
      <c r="E5922" s="21" t="n"/>
      <c r="F5922" s="21" t="n"/>
      <c r="G5922" s="21" t="n"/>
      <c r="H5922" s="21" t="n"/>
      <c r="I5922" s="21" t="n"/>
      <c r="J5922" s="21" t="n"/>
      <c r="K5922" s="21" t="n"/>
      <c r="L5922" s="21" t="n"/>
      <c r="M5922" s="21" t="n"/>
      <c r="N5922" s="21" t="n"/>
    </row>
    <row r="5923" ht="14.25" customHeight="1" s="474">
      <c r="A5923" s="603" t="n"/>
      <c r="B5923" s="21" t="n"/>
      <c r="C5923" s="21" t="n"/>
      <c r="D5923" s="21" t="n"/>
      <c r="E5923" s="21" t="n"/>
      <c r="F5923" s="21" t="n"/>
      <c r="G5923" s="21" t="n"/>
      <c r="H5923" s="21" t="n"/>
      <c r="I5923" s="21" t="n"/>
      <c r="J5923" s="21" t="n"/>
      <c r="K5923" s="21" t="n"/>
      <c r="L5923" s="21" t="n"/>
      <c r="M5923" s="21" t="n"/>
      <c r="N5923" s="21" t="n"/>
    </row>
    <row r="5924" ht="14.25" customHeight="1" s="474">
      <c r="A5924" s="603" t="n"/>
      <c r="B5924" s="21" t="n"/>
      <c r="C5924" s="21" t="n"/>
      <c r="D5924" s="21" t="n"/>
      <c r="E5924" s="21" t="n"/>
      <c r="F5924" s="21" t="n"/>
      <c r="G5924" s="21" t="n"/>
      <c r="H5924" s="21" t="n"/>
      <c r="I5924" s="21" t="n"/>
      <c r="J5924" s="21" t="n"/>
      <c r="K5924" s="21" t="n"/>
      <c r="L5924" s="21" t="n"/>
      <c r="M5924" s="21" t="n"/>
      <c r="N5924" s="21" t="n"/>
    </row>
    <row r="5925" ht="14.25" customHeight="1" s="474">
      <c r="A5925" s="603" t="n"/>
      <c r="B5925" s="21" t="n"/>
      <c r="C5925" s="21" t="n"/>
      <c r="D5925" s="21" t="n"/>
      <c r="E5925" s="21" t="n"/>
      <c r="F5925" s="21" t="n"/>
      <c r="G5925" s="21" t="n"/>
      <c r="H5925" s="21" t="n"/>
      <c r="I5925" s="21" t="n"/>
      <c r="J5925" s="21" t="n"/>
      <c r="K5925" s="21" t="n"/>
      <c r="L5925" s="21" t="n"/>
      <c r="M5925" s="21" t="n"/>
      <c r="N5925" s="21" t="n"/>
    </row>
    <row r="5926" ht="14.25" customHeight="1" s="474">
      <c r="A5926" s="603" t="n"/>
      <c r="B5926" s="21" t="n"/>
      <c r="C5926" s="21" t="n"/>
      <c r="D5926" s="21" t="n"/>
      <c r="E5926" s="21" t="n"/>
      <c r="F5926" s="21" t="n"/>
      <c r="G5926" s="21" t="n"/>
      <c r="H5926" s="21" t="n"/>
      <c r="I5926" s="21" t="n"/>
      <c r="J5926" s="21" t="n"/>
      <c r="K5926" s="21" t="n"/>
      <c r="L5926" s="21" t="n"/>
      <c r="M5926" s="21" t="n"/>
      <c r="N5926" s="21" t="n"/>
    </row>
    <row r="5927" ht="14.25" customHeight="1" s="474">
      <c r="A5927" s="603" t="n"/>
      <c r="B5927" s="21" t="n"/>
      <c r="C5927" s="21" t="n"/>
      <c r="D5927" s="21" t="n"/>
      <c r="E5927" s="21" t="n"/>
      <c r="F5927" s="21" t="n"/>
      <c r="G5927" s="21" t="n"/>
      <c r="H5927" s="21" t="n"/>
      <c r="I5927" s="21" t="n"/>
      <c r="J5927" s="21" t="n"/>
      <c r="K5927" s="21" t="n"/>
      <c r="L5927" s="21" t="n"/>
      <c r="M5927" s="21" t="n"/>
      <c r="N5927" s="21" t="n"/>
    </row>
    <row r="5928" ht="14.25" customHeight="1" s="474">
      <c r="A5928" s="603" t="n"/>
      <c r="B5928" s="21" t="n"/>
      <c r="C5928" s="21" t="n"/>
      <c r="D5928" s="21" t="n"/>
      <c r="E5928" s="21" t="n"/>
      <c r="F5928" s="21" t="n"/>
      <c r="G5928" s="21" t="n"/>
      <c r="H5928" s="21" t="n"/>
      <c r="I5928" s="21" t="n"/>
      <c r="J5928" s="21" t="n"/>
      <c r="K5928" s="21" t="n"/>
      <c r="L5928" s="21" t="n"/>
      <c r="M5928" s="21" t="n"/>
      <c r="N5928" s="21" t="n"/>
    </row>
    <row r="5929" ht="14.25" customHeight="1" s="474">
      <c r="A5929" s="603" t="n"/>
      <c r="B5929" s="21" t="n"/>
      <c r="C5929" s="21" t="n"/>
      <c r="D5929" s="21" t="n"/>
      <c r="E5929" s="21" t="n"/>
      <c r="F5929" s="21" t="n"/>
      <c r="G5929" s="21" t="n"/>
      <c r="H5929" s="21" t="n"/>
      <c r="I5929" s="21" t="n"/>
      <c r="J5929" s="21" t="n"/>
      <c r="K5929" s="21" t="n"/>
      <c r="L5929" s="21" t="n"/>
      <c r="M5929" s="21" t="n"/>
      <c r="N5929" s="21" t="n"/>
    </row>
    <row r="5930" ht="14.25" customHeight="1" s="474">
      <c r="A5930" s="603" t="n"/>
      <c r="B5930" s="21" t="n"/>
      <c r="C5930" s="21" t="n"/>
      <c r="D5930" s="21" t="n"/>
      <c r="E5930" s="21" t="n"/>
      <c r="F5930" s="21" t="n"/>
      <c r="G5930" s="21" t="n"/>
      <c r="H5930" s="21" t="n"/>
      <c r="I5930" s="21" t="n"/>
      <c r="J5930" s="21" t="n"/>
      <c r="K5930" s="21" t="n"/>
      <c r="L5930" s="21" t="n"/>
      <c r="M5930" s="21" t="n"/>
      <c r="N5930" s="21" t="n"/>
    </row>
    <row r="5931" ht="14.25" customHeight="1" s="474">
      <c r="A5931" s="603" t="n"/>
      <c r="B5931" s="21" t="n"/>
      <c r="C5931" s="21" t="n"/>
      <c r="D5931" s="21" t="n"/>
      <c r="E5931" s="21" t="n"/>
      <c r="F5931" s="21" t="n"/>
      <c r="G5931" s="21" t="n"/>
      <c r="H5931" s="21" t="n"/>
      <c r="I5931" s="21" t="n"/>
      <c r="J5931" s="21" t="n"/>
      <c r="K5931" s="21" t="n"/>
      <c r="L5931" s="21" t="n"/>
      <c r="M5931" s="21" t="n"/>
      <c r="N5931" s="21" t="n"/>
    </row>
    <row r="5932" ht="14.25" customHeight="1" s="474">
      <c r="A5932" s="603" t="n"/>
      <c r="B5932" s="21" t="n"/>
      <c r="C5932" s="21" t="n"/>
      <c r="D5932" s="21" t="n"/>
      <c r="E5932" s="21" t="n"/>
      <c r="F5932" s="21" t="n"/>
      <c r="G5932" s="21" t="n"/>
      <c r="H5932" s="21" t="n"/>
      <c r="I5932" s="21" t="n"/>
      <c r="J5932" s="21" t="n"/>
      <c r="K5932" s="21" t="n"/>
      <c r="L5932" s="21" t="n"/>
      <c r="M5932" s="21" t="n"/>
      <c r="N5932" s="21" t="n"/>
    </row>
    <row r="5933" ht="14.25" customHeight="1" s="474">
      <c r="A5933" s="603" t="n"/>
      <c r="B5933" s="21" t="n"/>
      <c r="C5933" s="21" t="n"/>
      <c r="D5933" s="21" t="n"/>
      <c r="E5933" s="21" t="n"/>
      <c r="F5933" s="21" t="n"/>
      <c r="G5933" s="21" t="n"/>
      <c r="H5933" s="21" t="n"/>
      <c r="I5933" s="21" t="n"/>
      <c r="J5933" s="21" t="n"/>
      <c r="K5933" s="21" t="n"/>
      <c r="L5933" s="21" t="n"/>
      <c r="M5933" s="21" t="n"/>
      <c r="N5933" s="21" t="n"/>
    </row>
    <row r="5934" ht="14.25" customHeight="1" s="474">
      <c r="A5934" s="603" t="n"/>
      <c r="B5934" s="21" t="n"/>
      <c r="C5934" s="21" t="n"/>
      <c r="D5934" s="21" t="n"/>
      <c r="E5934" s="21" t="n"/>
      <c r="F5934" s="21" t="n"/>
      <c r="G5934" s="21" t="n"/>
      <c r="H5934" s="21" t="n"/>
      <c r="I5934" s="21" t="n"/>
      <c r="J5934" s="21" t="n"/>
      <c r="K5934" s="21" t="n"/>
      <c r="L5934" s="21" t="n"/>
      <c r="M5934" s="21" t="n"/>
      <c r="N5934" s="21" t="n"/>
    </row>
    <row r="5935" ht="14.25" customHeight="1" s="474">
      <c r="A5935" s="603" t="n"/>
      <c r="B5935" s="21" t="n"/>
      <c r="C5935" s="21" t="n"/>
      <c r="D5935" s="21" t="n"/>
      <c r="E5935" s="21" t="n"/>
      <c r="F5935" s="21" t="n"/>
      <c r="G5935" s="21" t="n"/>
      <c r="H5935" s="21" t="n"/>
      <c r="I5935" s="21" t="n"/>
      <c r="J5935" s="21" t="n"/>
      <c r="K5935" s="21" t="n"/>
      <c r="L5935" s="21" t="n"/>
      <c r="M5935" s="21" t="n"/>
      <c r="N5935" s="21" t="n"/>
    </row>
    <row r="5936" ht="14.25" customHeight="1" s="474">
      <c r="A5936" s="603" t="n"/>
      <c r="B5936" s="21" t="n"/>
      <c r="C5936" s="21" t="n"/>
      <c r="D5936" s="21" t="n"/>
      <c r="E5936" s="21" t="n"/>
      <c r="F5936" s="21" t="n"/>
      <c r="G5936" s="21" t="n"/>
      <c r="H5936" s="21" t="n"/>
      <c r="I5936" s="21" t="n"/>
      <c r="J5936" s="21" t="n"/>
      <c r="K5936" s="21" t="n"/>
      <c r="L5936" s="21" t="n"/>
      <c r="M5936" s="21" t="n"/>
      <c r="N5936" s="21" t="n"/>
    </row>
    <row r="5937" ht="14.25" customHeight="1" s="474">
      <c r="A5937" s="603" t="n"/>
      <c r="B5937" s="21" t="n"/>
      <c r="C5937" s="21" t="n"/>
      <c r="D5937" s="21" t="n"/>
      <c r="E5937" s="21" t="n"/>
      <c r="F5937" s="21" t="n"/>
      <c r="G5937" s="21" t="n"/>
      <c r="H5937" s="21" t="n"/>
      <c r="I5937" s="21" t="n"/>
      <c r="J5937" s="21" t="n"/>
      <c r="K5937" s="21" t="n"/>
      <c r="L5937" s="21" t="n"/>
      <c r="M5937" s="21" t="n"/>
      <c r="N5937" s="21" t="n"/>
    </row>
    <row r="5938" ht="14.25" customHeight="1" s="474">
      <c r="A5938" s="603" t="n"/>
      <c r="B5938" s="21" t="n"/>
      <c r="C5938" s="21" t="n"/>
      <c r="D5938" s="21" t="n"/>
      <c r="E5938" s="21" t="n"/>
      <c r="F5938" s="21" t="n"/>
      <c r="G5938" s="21" t="n"/>
      <c r="H5938" s="21" t="n"/>
      <c r="I5938" s="21" t="n"/>
      <c r="J5938" s="21" t="n"/>
      <c r="K5938" s="21" t="n"/>
      <c r="L5938" s="21" t="n"/>
      <c r="M5938" s="21" t="n"/>
      <c r="N5938" s="21" t="n"/>
    </row>
    <row r="5939" ht="14.25" customHeight="1" s="474">
      <c r="A5939" s="603" t="n"/>
      <c r="B5939" s="21" t="n"/>
      <c r="C5939" s="21" t="n"/>
      <c r="D5939" s="21" t="n"/>
      <c r="E5939" s="21" t="n"/>
      <c r="F5939" s="21" t="n"/>
      <c r="G5939" s="21" t="n"/>
      <c r="H5939" s="21" t="n"/>
      <c r="I5939" s="21" t="n"/>
      <c r="J5939" s="21" t="n"/>
      <c r="K5939" s="21" t="n"/>
      <c r="L5939" s="21" t="n"/>
      <c r="M5939" s="21" t="n"/>
      <c r="N5939" s="21" t="n"/>
    </row>
    <row r="5940" ht="14.25" customHeight="1" s="474">
      <c r="A5940" s="603" t="n"/>
      <c r="B5940" s="21" t="n"/>
      <c r="C5940" s="21" t="n"/>
      <c r="D5940" s="21" t="n"/>
      <c r="E5940" s="21" t="n"/>
      <c r="F5940" s="21" t="n"/>
      <c r="G5940" s="21" t="n"/>
      <c r="H5940" s="21" t="n"/>
      <c r="I5940" s="21" t="n"/>
      <c r="J5940" s="21" t="n"/>
      <c r="K5940" s="21" t="n"/>
      <c r="L5940" s="21" t="n"/>
      <c r="M5940" s="21" t="n"/>
      <c r="N5940" s="21" t="n"/>
    </row>
    <row r="5941" ht="14.25" customHeight="1" s="474">
      <c r="A5941" s="603" t="n"/>
      <c r="B5941" s="21" t="n"/>
      <c r="C5941" s="21" t="n"/>
      <c r="D5941" s="21" t="n"/>
      <c r="E5941" s="21" t="n"/>
      <c r="F5941" s="21" t="n"/>
      <c r="G5941" s="21" t="n"/>
      <c r="H5941" s="21" t="n"/>
      <c r="I5941" s="21" t="n"/>
      <c r="J5941" s="21" t="n"/>
      <c r="K5941" s="21" t="n"/>
      <c r="L5941" s="21" t="n"/>
      <c r="M5941" s="21" t="n"/>
      <c r="N5941" s="21" t="n"/>
    </row>
    <row r="5942" ht="14.25" customHeight="1" s="474">
      <c r="A5942" s="603" t="n"/>
      <c r="B5942" s="21" t="n"/>
      <c r="C5942" s="21" t="n"/>
      <c r="D5942" s="21" t="n"/>
      <c r="E5942" s="21" t="n"/>
      <c r="F5942" s="21" t="n"/>
      <c r="G5942" s="21" t="n"/>
      <c r="H5942" s="21" t="n"/>
      <c r="I5942" s="21" t="n"/>
      <c r="J5942" s="21" t="n"/>
      <c r="K5942" s="21" t="n"/>
      <c r="L5942" s="21" t="n"/>
      <c r="M5942" s="21" t="n"/>
      <c r="N5942" s="21" t="n"/>
    </row>
    <row r="5943" ht="14.25" customHeight="1" s="474">
      <c r="A5943" s="603" t="n"/>
      <c r="B5943" s="21" t="n"/>
      <c r="C5943" s="21" t="n"/>
      <c r="D5943" s="21" t="n"/>
      <c r="E5943" s="21" t="n"/>
      <c r="F5943" s="21" t="n"/>
      <c r="G5943" s="21" t="n"/>
      <c r="H5943" s="21" t="n"/>
      <c r="I5943" s="21" t="n"/>
      <c r="J5943" s="21" t="n"/>
      <c r="K5943" s="21" t="n"/>
      <c r="L5943" s="21" t="n"/>
      <c r="M5943" s="21" t="n"/>
      <c r="N5943" s="21" t="n"/>
    </row>
    <row r="5944" ht="14.25" customHeight="1" s="474">
      <c r="A5944" s="603" t="n"/>
      <c r="B5944" s="21" t="n"/>
      <c r="C5944" s="21" t="n"/>
      <c r="D5944" s="21" t="n"/>
      <c r="E5944" s="21" t="n"/>
      <c r="F5944" s="21" t="n"/>
      <c r="G5944" s="21" t="n"/>
      <c r="H5944" s="21" t="n"/>
      <c r="I5944" s="21" t="n"/>
      <c r="J5944" s="21" t="n"/>
      <c r="K5944" s="21" t="n"/>
      <c r="L5944" s="21" t="n"/>
      <c r="M5944" s="21" t="n"/>
      <c r="N5944" s="21" t="n"/>
    </row>
    <row r="5945" ht="14.25" customHeight="1" s="474">
      <c r="A5945" s="603" t="n"/>
      <c r="B5945" s="21" t="n"/>
      <c r="C5945" s="21" t="n"/>
      <c r="D5945" s="21" t="n"/>
      <c r="E5945" s="21" t="n"/>
      <c r="F5945" s="21" t="n"/>
      <c r="G5945" s="21" t="n"/>
      <c r="H5945" s="21" t="n"/>
      <c r="I5945" s="21" t="n"/>
      <c r="J5945" s="21" t="n"/>
      <c r="K5945" s="21" t="n"/>
      <c r="L5945" s="21" t="n"/>
      <c r="M5945" s="21" t="n"/>
      <c r="N5945" s="21" t="n"/>
    </row>
    <row r="5946" ht="14.25" customHeight="1" s="474">
      <c r="A5946" s="603" t="n"/>
      <c r="B5946" s="21" t="n"/>
      <c r="C5946" s="21" t="n"/>
      <c r="D5946" s="21" t="n"/>
      <c r="E5946" s="21" t="n"/>
      <c r="F5946" s="21" t="n"/>
      <c r="G5946" s="21" t="n"/>
      <c r="H5946" s="21" t="n"/>
      <c r="I5946" s="21" t="n"/>
      <c r="J5946" s="21" t="n"/>
      <c r="K5946" s="21" t="n"/>
      <c r="L5946" s="21" t="n"/>
      <c r="M5946" s="21" t="n"/>
      <c r="N5946" s="21" t="n"/>
    </row>
    <row r="5947" ht="14.25" customHeight="1" s="474">
      <c r="A5947" s="603" t="n"/>
      <c r="B5947" s="21" t="n"/>
      <c r="C5947" s="21" t="n"/>
      <c r="D5947" s="21" t="n"/>
      <c r="E5947" s="21" t="n"/>
      <c r="F5947" s="21" t="n"/>
      <c r="G5947" s="21" t="n"/>
      <c r="H5947" s="21" t="n"/>
      <c r="I5947" s="21" t="n"/>
      <c r="J5947" s="21" t="n"/>
      <c r="K5947" s="21" t="n"/>
      <c r="L5947" s="21" t="n"/>
      <c r="M5947" s="21" t="n"/>
      <c r="N5947" s="21" t="n"/>
    </row>
    <row r="5948" ht="14.25" customHeight="1" s="474">
      <c r="A5948" s="603" t="n"/>
      <c r="B5948" s="21" t="n"/>
      <c r="C5948" s="21" t="n"/>
      <c r="D5948" s="21" t="n"/>
      <c r="E5948" s="21" t="n"/>
      <c r="F5948" s="21" t="n"/>
      <c r="G5948" s="21" t="n"/>
      <c r="H5948" s="21" t="n"/>
      <c r="I5948" s="21" t="n"/>
      <c r="J5948" s="21" t="n"/>
      <c r="K5948" s="21" t="n"/>
      <c r="L5948" s="21" t="n"/>
      <c r="M5948" s="21" t="n"/>
      <c r="N5948" s="21" t="n"/>
    </row>
    <row r="5949" ht="14.25" customHeight="1" s="474">
      <c r="A5949" s="603" t="n"/>
      <c r="B5949" s="21" t="n"/>
      <c r="C5949" s="21" t="n"/>
      <c r="D5949" s="21" t="n"/>
      <c r="E5949" s="21" t="n"/>
      <c r="F5949" s="21" t="n"/>
      <c r="G5949" s="21" t="n"/>
      <c r="H5949" s="21" t="n"/>
      <c r="I5949" s="21" t="n"/>
      <c r="J5949" s="21" t="n"/>
      <c r="K5949" s="21" t="n"/>
      <c r="L5949" s="21" t="n"/>
      <c r="M5949" s="21" t="n"/>
      <c r="N5949" s="21" t="n"/>
    </row>
    <row r="5950" ht="14.25" customHeight="1" s="474">
      <c r="A5950" s="603" t="n"/>
      <c r="B5950" s="21" t="n"/>
      <c r="C5950" s="21" t="n"/>
      <c r="D5950" s="21" t="n"/>
      <c r="E5950" s="21" t="n"/>
      <c r="F5950" s="21" t="n"/>
      <c r="G5950" s="21" t="n"/>
      <c r="H5950" s="21" t="n"/>
      <c r="I5950" s="21" t="n"/>
      <c r="J5950" s="21" t="n"/>
      <c r="K5950" s="21" t="n"/>
      <c r="L5950" s="21" t="n"/>
      <c r="M5950" s="21" t="n"/>
      <c r="N5950" s="21" t="n"/>
    </row>
    <row r="5951" ht="14.25" customHeight="1" s="474">
      <c r="A5951" s="603" t="n"/>
      <c r="B5951" s="21" t="n"/>
      <c r="C5951" s="21" t="n"/>
      <c r="D5951" s="21" t="n"/>
      <c r="E5951" s="21" t="n"/>
      <c r="F5951" s="21" t="n"/>
      <c r="G5951" s="21" t="n"/>
      <c r="H5951" s="21" t="n"/>
      <c r="I5951" s="21" t="n"/>
      <c r="J5951" s="21" t="n"/>
      <c r="K5951" s="21" t="n"/>
      <c r="L5951" s="21" t="n"/>
      <c r="M5951" s="21" t="n"/>
      <c r="N5951" s="21" t="n"/>
    </row>
    <row r="5952" ht="14.25" customHeight="1" s="474">
      <c r="A5952" s="603" t="n"/>
      <c r="B5952" s="21" t="n"/>
      <c r="C5952" s="21" t="n"/>
      <c r="D5952" s="21" t="n"/>
      <c r="E5952" s="21" t="n"/>
      <c r="F5952" s="21" t="n"/>
      <c r="G5952" s="21" t="n"/>
      <c r="H5952" s="21" t="n"/>
      <c r="I5952" s="21" t="n"/>
      <c r="J5952" s="21" t="n"/>
      <c r="K5952" s="21" t="n"/>
      <c r="L5952" s="21" t="n"/>
      <c r="M5952" s="21" t="n"/>
      <c r="N5952" s="21" t="n"/>
    </row>
    <row r="5953" ht="14.25" customHeight="1" s="474">
      <c r="A5953" s="603" t="n"/>
      <c r="B5953" s="21" t="n"/>
      <c r="C5953" s="21" t="n"/>
      <c r="D5953" s="21" t="n"/>
      <c r="E5953" s="21" t="n"/>
      <c r="F5953" s="21" t="n"/>
      <c r="G5953" s="21" t="n"/>
      <c r="H5953" s="21" t="n"/>
      <c r="I5953" s="21" t="n"/>
      <c r="J5953" s="21" t="n"/>
      <c r="K5953" s="21" t="n"/>
      <c r="L5953" s="21" t="n"/>
      <c r="M5953" s="21" t="n"/>
      <c r="N5953" s="21" t="n"/>
    </row>
    <row r="5954" ht="14.25" customHeight="1" s="474">
      <c r="A5954" s="603" t="n"/>
      <c r="B5954" s="21" t="n"/>
      <c r="C5954" s="21" t="n"/>
      <c r="D5954" s="21" t="n"/>
      <c r="E5954" s="21" t="n"/>
      <c r="F5954" s="21" t="n"/>
      <c r="G5954" s="21" t="n"/>
      <c r="H5954" s="21" t="n"/>
      <c r="I5954" s="21" t="n"/>
      <c r="J5954" s="21" t="n"/>
      <c r="K5954" s="21" t="n"/>
      <c r="L5954" s="21" t="n"/>
      <c r="M5954" s="21" t="n"/>
      <c r="N5954" s="21" t="n"/>
    </row>
    <row r="5955" ht="14.25" customHeight="1" s="474">
      <c r="A5955" s="603" t="n"/>
      <c r="B5955" s="21" t="n"/>
      <c r="C5955" s="21" t="n"/>
      <c r="D5955" s="21" t="n"/>
      <c r="E5955" s="21" t="n"/>
      <c r="F5955" s="21" t="n"/>
      <c r="G5955" s="21" t="n"/>
      <c r="H5955" s="21" t="n"/>
      <c r="I5955" s="21" t="n"/>
      <c r="J5955" s="21" t="n"/>
      <c r="K5955" s="21" t="n"/>
      <c r="L5955" s="21" t="n"/>
      <c r="M5955" s="21" t="n"/>
      <c r="N5955" s="21" t="n"/>
    </row>
    <row r="5956" ht="14.25" customHeight="1" s="474">
      <c r="A5956" s="603" t="n"/>
      <c r="B5956" s="21" t="n"/>
      <c r="C5956" s="21" t="n"/>
      <c r="D5956" s="21" t="n"/>
      <c r="E5956" s="21" t="n"/>
      <c r="F5956" s="21" t="n"/>
      <c r="G5956" s="21" t="n"/>
      <c r="H5956" s="21" t="n"/>
      <c r="I5956" s="21" t="n"/>
      <c r="J5956" s="21" t="n"/>
      <c r="K5956" s="21" t="n"/>
      <c r="L5956" s="21" t="n"/>
      <c r="M5956" s="21" t="n"/>
      <c r="N5956" s="21" t="n"/>
    </row>
    <row r="5957" ht="14.25" customHeight="1" s="474">
      <c r="A5957" s="603" t="n"/>
      <c r="B5957" s="21" t="n"/>
      <c r="C5957" s="21" t="n"/>
      <c r="D5957" s="21" t="n"/>
      <c r="E5957" s="21" t="n"/>
      <c r="F5957" s="21" t="n"/>
      <c r="G5957" s="21" t="n"/>
      <c r="H5957" s="21" t="n"/>
      <c r="I5957" s="21" t="n"/>
      <c r="J5957" s="21" t="n"/>
      <c r="K5957" s="21" t="n"/>
      <c r="L5957" s="21" t="n"/>
      <c r="M5957" s="21" t="n"/>
      <c r="N5957" s="21" t="n"/>
    </row>
    <row r="5958" ht="14.25" customHeight="1" s="474">
      <c r="A5958" s="603" t="n"/>
      <c r="B5958" s="21" t="n"/>
      <c r="C5958" s="21" t="n"/>
      <c r="D5958" s="21" t="n"/>
      <c r="E5958" s="21" t="n"/>
      <c r="F5958" s="21" t="n"/>
      <c r="G5958" s="21" t="n"/>
      <c r="H5958" s="21" t="n"/>
      <c r="I5958" s="21" t="n"/>
      <c r="J5958" s="21" t="n"/>
      <c r="K5958" s="21" t="n"/>
      <c r="L5958" s="21" t="n"/>
      <c r="M5958" s="21" t="n"/>
      <c r="N5958" s="21" t="n"/>
    </row>
    <row r="5959" ht="14.25" customHeight="1" s="474">
      <c r="A5959" s="603" t="n"/>
      <c r="B5959" s="21" t="n"/>
      <c r="C5959" s="21" t="n"/>
      <c r="D5959" s="21" t="n"/>
      <c r="E5959" s="21" t="n"/>
      <c r="F5959" s="21" t="n"/>
      <c r="G5959" s="21" t="n"/>
      <c r="H5959" s="21" t="n"/>
      <c r="I5959" s="21" t="n"/>
      <c r="J5959" s="21" t="n"/>
      <c r="K5959" s="21" t="n"/>
      <c r="L5959" s="21" t="n"/>
      <c r="M5959" s="21" t="n"/>
      <c r="N5959" s="21" t="n"/>
    </row>
    <row r="5960" ht="14.25" customHeight="1" s="474">
      <c r="A5960" s="603" t="n"/>
      <c r="B5960" s="21" t="n"/>
      <c r="C5960" s="21" t="n"/>
      <c r="D5960" s="21" t="n"/>
      <c r="E5960" s="21" t="n"/>
      <c r="F5960" s="21" t="n"/>
      <c r="G5960" s="21" t="n"/>
      <c r="H5960" s="21" t="n"/>
      <c r="I5960" s="21" t="n"/>
      <c r="J5960" s="21" t="n"/>
      <c r="K5960" s="21" t="n"/>
      <c r="L5960" s="21" t="n"/>
      <c r="M5960" s="21" t="n"/>
      <c r="N5960" s="21" t="n"/>
    </row>
    <row r="5961" ht="14.25" customHeight="1" s="474">
      <c r="A5961" s="603" t="n"/>
      <c r="B5961" s="21" t="n"/>
      <c r="C5961" s="21" t="n"/>
      <c r="D5961" s="21" t="n"/>
      <c r="E5961" s="21" t="n"/>
      <c r="F5961" s="21" t="n"/>
      <c r="G5961" s="21" t="n"/>
      <c r="H5961" s="21" t="n"/>
      <c r="I5961" s="21" t="n"/>
      <c r="J5961" s="21" t="n"/>
      <c r="K5961" s="21" t="n"/>
      <c r="L5961" s="21" t="n"/>
      <c r="M5961" s="21" t="n"/>
      <c r="N5961" s="21" t="n"/>
    </row>
    <row r="5962" ht="14.25" customHeight="1" s="474">
      <c r="A5962" s="603" t="n"/>
      <c r="B5962" s="21" t="n"/>
      <c r="C5962" s="21" t="n"/>
      <c r="D5962" s="21" t="n"/>
      <c r="E5962" s="21" t="n"/>
      <c r="F5962" s="21" t="n"/>
      <c r="G5962" s="21" t="n"/>
      <c r="H5962" s="21" t="n"/>
      <c r="I5962" s="21" t="n"/>
      <c r="J5962" s="21" t="n"/>
      <c r="K5962" s="21" t="n"/>
      <c r="L5962" s="21" t="n"/>
      <c r="M5962" s="21" t="n"/>
      <c r="N5962" s="21" t="n"/>
    </row>
    <row r="5963" ht="14.25" customHeight="1" s="474">
      <c r="A5963" s="603" t="n"/>
      <c r="B5963" s="21" t="n"/>
      <c r="C5963" s="21" t="n"/>
      <c r="D5963" s="21" t="n"/>
      <c r="E5963" s="21" t="n"/>
      <c r="F5963" s="21" t="n"/>
      <c r="G5963" s="21" t="n"/>
      <c r="H5963" s="21" t="n"/>
      <c r="I5963" s="21" t="n"/>
      <c r="J5963" s="21" t="n"/>
      <c r="K5963" s="21" t="n"/>
      <c r="L5963" s="21" t="n"/>
      <c r="M5963" s="21" t="n"/>
      <c r="N5963" s="21" t="n"/>
    </row>
    <row r="5964" ht="14.25" customHeight="1" s="474">
      <c r="A5964" s="603" t="n"/>
      <c r="B5964" s="21" t="n"/>
      <c r="C5964" s="21" t="n"/>
      <c r="D5964" s="21" t="n"/>
      <c r="E5964" s="21" t="n"/>
      <c r="F5964" s="21" t="n"/>
      <c r="G5964" s="21" t="n"/>
      <c r="H5964" s="21" t="n"/>
      <c r="I5964" s="21" t="n"/>
      <c r="J5964" s="21" t="n"/>
      <c r="K5964" s="21" t="n"/>
      <c r="L5964" s="21" t="n"/>
      <c r="M5964" s="21" t="n"/>
      <c r="N5964" s="21" t="n"/>
    </row>
    <row r="5965" ht="14.25" customHeight="1" s="474">
      <c r="A5965" s="603" t="n"/>
      <c r="B5965" s="21" t="n"/>
      <c r="C5965" s="21" t="n"/>
      <c r="D5965" s="21" t="n"/>
      <c r="E5965" s="21" t="n"/>
      <c r="F5965" s="21" t="n"/>
      <c r="G5965" s="21" t="n"/>
      <c r="H5965" s="21" t="n"/>
      <c r="I5965" s="21" t="n"/>
      <c r="J5965" s="21" t="n"/>
      <c r="K5965" s="21" t="n"/>
      <c r="L5965" s="21" t="n"/>
      <c r="M5965" s="21" t="n"/>
      <c r="N5965" s="21" t="n"/>
    </row>
    <row r="5966" ht="14.25" customHeight="1" s="474">
      <c r="A5966" s="603" t="n"/>
      <c r="B5966" s="21" t="n"/>
      <c r="C5966" s="21" t="n"/>
      <c r="D5966" s="21" t="n"/>
      <c r="E5966" s="21" t="n"/>
      <c r="F5966" s="21" t="n"/>
      <c r="G5966" s="21" t="n"/>
      <c r="H5966" s="21" t="n"/>
      <c r="I5966" s="21" t="n"/>
      <c r="J5966" s="21" t="n"/>
      <c r="K5966" s="21" t="n"/>
      <c r="L5966" s="21" t="n"/>
      <c r="M5966" s="21" t="n"/>
      <c r="N5966" s="21" t="n"/>
    </row>
    <row r="5967" ht="14.25" customHeight="1" s="474">
      <c r="A5967" s="603" t="n"/>
      <c r="B5967" s="21" t="n"/>
      <c r="C5967" s="21" t="n"/>
      <c r="D5967" s="21" t="n"/>
      <c r="E5967" s="21" t="n"/>
      <c r="F5967" s="21" t="n"/>
      <c r="G5967" s="21" t="n"/>
      <c r="H5967" s="21" t="n"/>
      <c r="I5967" s="21" t="n"/>
      <c r="J5967" s="21" t="n"/>
      <c r="K5967" s="21" t="n"/>
      <c r="L5967" s="21" t="n"/>
      <c r="M5967" s="21" t="n"/>
      <c r="N5967" s="21" t="n"/>
    </row>
    <row r="5968" ht="14.25" customHeight="1" s="474">
      <c r="A5968" s="603" t="n"/>
      <c r="B5968" s="21" t="n"/>
      <c r="C5968" s="21" t="n"/>
      <c r="D5968" s="21" t="n"/>
      <c r="E5968" s="21" t="n"/>
      <c r="F5968" s="21" t="n"/>
      <c r="G5968" s="21" t="n"/>
      <c r="H5968" s="21" t="n"/>
      <c r="I5968" s="21" t="n"/>
      <c r="J5968" s="21" t="n"/>
      <c r="K5968" s="21" t="n"/>
      <c r="L5968" s="21" t="n"/>
      <c r="M5968" s="21" t="n"/>
      <c r="N5968" s="21" t="n"/>
    </row>
    <row r="5969" ht="14.25" customHeight="1" s="474">
      <c r="A5969" s="603" t="n"/>
      <c r="B5969" s="21" t="n"/>
      <c r="C5969" s="21" t="n"/>
      <c r="D5969" s="21" t="n"/>
      <c r="E5969" s="21" t="n"/>
      <c r="F5969" s="21" t="n"/>
      <c r="G5969" s="21" t="n"/>
      <c r="H5969" s="21" t="n"/>
      <c r="I5969" s="21" t="n"/>
      <c r="J5969" s="21" t="n"/>
      <c r="K5969" s="21" t="n"/>
      <c r="L5969" s="21" t="n"/>
      <c r="M5969" s="21" t="n"/>
      <c r="N5969" s="21" t="n"/>
    </row>
    <row r="5970" ht="14.25" customHeight="1" s="474">
      <c r="A5970" s="603" t="n"/>
      <c r="B5970" s="21" t="n"/>
      <c r="C5970" s="21" t="n"/>
      <c r="D5970" s="21" t="n"/>
      <c r="E5970" s="21" t="n"/>
      <c r="F5970" s="21" t="n"/>
      <c r="G5970" s="21" t="n"/>
      <c r="H5970" s="21" t="n"/>
      <c r="I5970" s="21" t="n"/>
      <c r="J5970" s="21" t="n"/>
      <c r="K5970" s="21" t="n"/>
      <c r="L5970" s="21" t="n"/>
      <c r="M5970" s="21" t="n"/>
      <c r="N5970" s="21" t="n"/>
    </row>
    <row r="5971" ht="14.25" customHeight="1" s="474">
      <c r="A5971" s="603" t="n"/>
      <c r="B5971" s="21" t="n"/>
      <c r="C5971" s="21" t="n"/>
      <c r="D5971" s="21" t="n"/>
      <c r="E5971" s="21" t="n"/>
      <c r="F5971" s="21" t="n"/>
      <c r="G5971" s="21" t="n"/>
      <c r="H5971" s="21" t="n"/>
      <c r="I5971" s="21" t="n"/>
      <c r="J5971" s="21" t="n"/>
      <c r="K5971" s="21" t="n"/>
      <c r="L5971" s="21" t="n"/>
      <c r="M5971" s="21" t="n"/>
      <c r="N5971" s="21" t="n"/>
    </row>
    <row r="5972" ht="14.25" customHeight="1" s="474">
      <c r="A5972" s="603" t="n"/>
      <c r="B5972" s="21" t="n"/>
      <c r="C5972" s="21" t="n"/>
      <c r="D5972" s="21" t="n"/>
      <c r="E5972" s="21" t="n"/>
      <c r="F5972" s="21" t="n"/>
      <c r="G5972" s="21" t="n"/>
      <c r="H5972" s="21" t="n"/>
      <c r="I5972" s="21" t="n"/>
      <c r="J5972" s="21" t="n"/>
      <c r="K5972" s="21" t="n"/>
      <c r="L5972" s="21" t="n"/>
      <c r="M5972" s="21" t="n"/>
      <c r="N5972" s="21" t="n"/>
    </row>
    <row r="5973" ht="14.25" customHeight="1" s="474">
      <c r="A5973" s="603" t="n"/>
      <c r="B5973" s="21" t="n"/>
      <c r="C5973" s="21" t="n"/>
      <c r="D5973" s="21" t="n"/>
      <c r="E5973" s="21" t="n"/>
      <c r="F5973" s="21" t="n"/>
      <c r="G5973" s="21" t="n"/>
      <c r="H5973" s="21" t="n"/>
      <c r="I5973" s="21" t="n"/>
      <c r="J5973" s="21" t="n"/>
      <c r="K5973" s="21" t="n"/>
      <c r="L5973" s="21" t="n"/>
      <c r="M5973" s="21" t="n"/>
      <c r="N5973" s="21" t="n"/>
    </row>
    <row r="5974" ht="14.25" customHeight="1" s="474">
      <c r="A5974" s="603" t="n"/>
      <c r="B5974" s="21" t="n"/>
      <c r="C5974" s="21" t="n"/>
      <c r="D5974" s="21" t="n"/>
      <c r="E5974" s="21" t="n"/>
      <c r="F5974" s="21" t="n"/>
      <c r="G5974" s="21" t="n"/>
      <c r="H5974" s="21" t="n"/>
      <c r="I5974" s="21" t="n"/>
      <c r="J5974" s="21" t="n"/>
      <c r="K5974" s="21" t="n"/>
      <c r="L5974" s="21" t="n"/>
      <c r="M5974" s="21" t="n"/>
      <c r="N5974" s="21" t="n"/>
    </row>
    <row r="5975" ht="14.25" customHeight="1" s="474">
      <c r="A5975" s="603" t="n"/>
      <c r="B5975" s="21" t="n"/>
      <c r="C5975" s="21" t="n"/>
      <c r="D5975" s="21" t="n"/>
      <c r="E5975" s="21" t="n"/>
      <c r="F5975" s="21" t="n"/>
      <c r="G5975" s="21" t="n"/>
      <c r="H5975" s="21" t="n"/>
      <c r="I5975" s="21" t="n"/>
      <c r="J5975" s="21" t="n"/>
      <c r="K5975" s="21" t="n"/>
      <c r="L5975" s="21" t="n"/>
      <c r="M5975" s="21" t="n"/>
      <c r="N5975" s="21" t="n"/>
    </row>
    <row r="5976" ht="14.25" customHeight="1" s="474">
      <c r="A5976" s="603" t="n"/>
      <c r="B5976" s="21" t="n"/>
      <c r="C5976" s="21" t="n"/>
      <c r="D5976" s="21" t="n"/>
      <c r="E5976" s="21" t="n"/>
      <c r="F5976" s="21" t="n"/>
      <c r="G5976" s="21" t="n"/>
      <c r="H5976" s="21" t="n"/>
      <c r="I5976" s="21" t="n"/>
      <c r="J5976" s="21" t="n"/>
      <c r="K5976" s="21" t="n"/>
      <c r="L5976" s="21" t="n"/>
      <c r="M5976" s="21" t="n"/>
      <c r="N5976" s="21" t="n"/>
    </row>
    <row r="5977" ht="14.25" customHeight="1" s="474">
      <c r="A5977" s="603" t="n"/>
      <c r="B5977" s="21" t="n"/>
      <c r="C5977" s="21" t="n"/>
      <c r="D5977" s="21" t="n"/>
      <c r="E5977" s="21" t="n"/>
      <c r="F5977" s="21" t="n"/>
      <c r="G5977" s="21" t="n"/>
      <c r="H5977" s="21" t="n"/>
      <c r="I5977" s="21" t="n"/>
      <c r="J5977" s="21" t="n"/>
      <c r="K5977" s="21" t="n"/>
      <c r="L5977" s="21" t="n"/>
      <c r="M5977" s="21" t="n"/>
      <c r="N5977" s="21" t="n"/>
    </row>
    <row r="5978" ht="14.25" customHeight="1" s="474">
      <c r="A5978" s="603" t="n"/>
      <c r="B5978" s="21" t="n"/>
      <c r="C5978" s="21" t="n"/>
      <c r="D5978" s="21" t="n"/>
      <c r="E5978" s="21" t="n"/>
      <c r="F5978" s="21" t="n"/>
      <c r="G5978" s="21" t="n"/>
      <c r="H5978" s="21" t="n"/>
      <c r="I5978" s="21" t="n"/>
      <c r="J5978" s="21" t="n"/>
      <c r="K5978" s="21" t="n"/>
      <c r="L5978" s="21" t="n"/>
      <c r="M5978" s="21" t="n"/>
      <c r="N5978" s="21" t="n"/>
    </row>
    <row r="5979" ht="14.25" customHeight="1" s="474">
      <c r="A5979" s="603" t="n"/>
      <c r="B5979" s="21" t="n"/>
      <c r="C5979" s="21" t="n"/>
      <c r="D5979" s="21" t="n"/>
      <c r="E5979" s="21" t="n"/>
      <c r="F5979" s="21" t="n"/>
      <c r="G5979" s="21" t="n"/>
      <c r="H5979" s="21" t="n"/>
      <c r="I5979" s="21" t="n"/>
      <c r="J5979" s="21" t="n"/>
      <c r="K5979" s="21" t="n"/>
      <c r="L5979" s="21" t="n"/>
      <c r="M5979" s="21" t="n"/>
      <c r="N5979" s="21" t="n"/>
    </row>
    <row r="5980" ht="14.25" customHeight="1" s="474">
      <c r="A5980" s="603" t="n"/>
      <c r="B5980" s="21" t="n"/>
      <c r="C5980" s="21" t="n"/>
      <c r="D5980" s="21" t="n"/>
      <c r="E5980" s="21" t="n"/>
      <c r="F5980" s="21" t="n"/>
      <c r="G5980" s="21" t="n"/>
      <c r="H5980" s="21" t="n"/>
      <c r="I5980" s="21" t="n"/>
      <c r="J5980" s="21" t="n"/>
      <c r="K5980" s="21" t="n"/>
      <c r="L5980" s="21" t="n"/>
      <c r="M5980" s="21" t="n"/>
      <c r="N5980" s="21" t="n"/>
    </row>
    <row r="5981" ht="14.25" customHeight="1" s="474">
      <c r="A5981" s="603" t="n"/>
      <c r="B5981" s="21" t="n"/>
      <c r="C5981" s="21" t="n"/>
      <c r="D5981" s="21" t="n"/>
      <c r="E5981" s="21" t="n"/>
      <c r="F5981" s="21" t="n"/>
      <c r="G5981" s="21" t="n"/>
      <c r="H5981" s="21" t="n"/>
      <c r="I5981" s="21" t="n"/>
      <c r="J5981" s="21" t="n"/>
      <c r="K5981" s="21" t="n"/>
      <c r="L5981" s="21" t="n"/>
      <c r="M5981" s="21" t="n"/>
      <c r="N5981" s="21" t="n"/>
    </row>
    <row r="5982" ht="14.25" customHeight="1" s="474">
      <c r="A5982" s="603" t="n"/>
      <c r="B5982" s="21" t="n"/>
      <c r="C5982" s="21" t="n"/>
      <c r="D5982" s="21" t="n"/>
      <c r="E5982" s="21" t="n"/>
      <c r="F5982" s="21" t="n"/>
      <c r="G5982" s="21" t="n"/>
      <c r="H5982" s="21" t="n"/>
      <c r="I5982" s="21" t="n"/>
      <c r="J5982" s="21" t="n"/>
      <c r="K5982" s="21" t="n"/>
      <c r="L5982" s="21" t="n"/>
      <c r="M5982" s="21" t="n"/>
      <c r="N5982" s="21" t="n"/>
    </row>
    <row r="5983" ht="14.25" customHeight="1" s="474">
      <c r="A5983" s="603" t="n"/>
      <c r="B5983" s="21" t="n"/>
      <c r="C5983" s="21" t="n"/>
      <c r="D5983" s="21" t="n"/>
      <c r="E5983" s="21" t="n"/>
      <c r="F5983" s="21" t="n"/>
      <c r="G5983" s="21" t="n"/>
      <c r="H5983" s="21" t="n"/>
      <c r="I5983" s="21" t="n"/>
      <c r="J5983" s="21" t="n"/>
      <c r="K5983" s="21" t="n"/>
      <c r="L5983" s="21" t="n"/>
      <c r="M5983" s="21" t="n"/>
      <c r="N5983" s="21" t="n"/>
    </row>
    <row r="5984" ht="14.25" customHeight="1" s="474">
      <c r="A5984" s="603" t="n"/>
      <c r="B5984" s="21" t="n"/>
      <c r="C5984" s="21" t="n"/>
      <c r="D5984" s="21" t="n"/>
      <c r="E5984" s="21" t="n"/>
      <c r="F5984" s="21" t="n"/>
      <c r="G5984" s="21" t="n"/>
      <c r="H5984" s="21" t="n"/>
      <c r="I5984" s="21" t="n"/>
      <c r="J5984" s="21" t="n"/>
      <c r="K5984" s="21" t="n"/>
      <c r="L5984" s="21" t="n"/>
      <c r="M5984" s="21" t="n"/>
      <c r="N5984" s="21" t="n"/>
    </row>
    <row r="5985" ht="14.25" customHeight="1" s="474">
      <c r="A5985" s="603" t="n"/>
      <c r="B5985" s="21" t="n"/>
      <c r="C5985" s="21" t="n"/>
      <c r="D5985" s="21" t="n"/>
      <c r="E5985" s="21" t="n"/>
      <c r="F5985" s="21" t="n"/>
      <c r="G5985" s="21" t="n"/>
      <c r="H5985" s="21" t="n"/>
      <c r="I5985" s="21" t="n"/>
      <c r="J5985" s="21" t="n"/>
      <c r="K5985" s="21" t="n"/>
      <c r="L5985" s="21" t="n"/>
      <c r="M5985" s="21" t="n"/>
      <c r="N5985" s="21" t="n"/>
    </row>
    <row r="5986" ht="14.25" customHeight="1" s="474">
      <c r="A5986" s="603" t="n"/>
      <c r="B5986" s="21" t="n"/>
      <c r="C5986" s="21" t="n"/>
      <c r="D5986" s="21" t="n"/>
      <c r="E5986" s="21" t="n"/>
      <c r="F5986" s="21" t="n"/>
      <c r="G5986" s="21" t="n"/>
      <c r="H5986" s="21" t="n"/>
      <c r="I5986" s="21" t="n"/>
      <c r="J5986" s="21" t="n"/>
      <c r="K5986" s="21" t="n"/>
      <c r="L5986" s="21" t="n"/>
      <c r="M5986" s="21" t="n"/>
      <c r="N5986" s="21" t="n"/>
    </row>
    <row r="5987" ht="14.25" customHeight="1" s="474">
      <c r="A5987" s="603" t="n"/>
      <c r="B5987" s="21" t="n"/>
      <c r="C5987" s="21" t="n"/>
      <c r="D5987" s="21" t="n"/>
      <c r="E5987" s="21" t="n"/>
      <c r="F5987" s="21" t="n"/>
      <c r="G5987" s="21" t="n"/>
      <c r="H5987" s="21" t="n"/>
      <c r="I5987" s="21" t="n"/>
      <c r="J5987" s="21" t="n"/>
      <c r="K5987" s="21" t="n"/>
      <c r="L5987" s="21" t="n"/>
      <c r="M5987" s="21" t="n"/>
      <c r="N5987" s="21" t="n"/>
    </row>
    <row r="5988" ht="14.25" customHeight="1" s="474">
      <c r="A5988" s="603" t="n"/>
      <c r="B5988" s="21" t="n"/>
      <c r="C5988" s="21" t="n"/>
      <c r="D5988" s="21" t="n"/>
      <c r="E5988" s="21" t="n"/>
      <c r="F5988" s="21" t="n"/>
      <c r="G5988" s="21" t="n"/>
      <c r="H5988" s="21" t="n"/>
      <c r="I5988" s="21" t="n"/>
      <c r="J5988" s="21" t="n"/>
      <c r="K5988" s="21" t="n"/>
      <c r="L5988" s="21" t="n"/>
      <c r="M5988" s="21" t="n"/>
      <c r="N5988" s="21" t="n"/>
    </row>
    <row r="5989" ht="14.25" customHeight="1" s="474">
      <c r="A5989" s="603" t="n"/>
      <c r="B5989" s="21" t="n"/>
      <c r="C5989" s="21" t="n"/>
      <c r="D5989" s="21" t="n"/>
      <c r="E5989" s="21" t="n"/>
      <c r="F5989" s="21" t="n"/>
      <c r="G5989" s="21" t="n"/>
      <c r="H5989" s="21" t="n"/>
      <c r="I5989" s="21" t="n"/>
      <c r="J5989" s="21" t="n"/>
      <c r="K5989" s="21" t="n"/>
      <c r="L5989" s="21" t="n"/>
      <c r="M5989" s="21" t="n"/>
      <c r="N5989" s="21" t="n"/>
    </row>
    <row r="5990" ht="14.25" customHeight="1" s="474">
      <c r="A5990" s="603" t="n"/>
      <c r="B5990" s="21" t="n"/>
      <c r="C5990" s="21" t="n"/>
      <c r="D5990" s="21" t="n"/>
      <c r="E5990" s="21" t="n"/>
      <c r="F5990" s="21" t="n"/>
      <c r="G5990" s="21" t="n"/>
      <c r="H5990" s="21" t="n"/>
      <c r="I5990" s="21" t="n"/>
      <c r="J5990" s="21" t="n"/>
      <c r="K5990" s="21" t="n"/>
      <c r="L5990" s="21" t="n"/>
      <c r="M5990" s="21" t="n"/>
      <c r="N5990" s="21" t="n"/>
    </row>
    <row r="5991" ht="14.25" customHeight="1" s="474">
      <c r="A5991" s="603" t="n"/>
      <c r="B5991" s="21" t="n"/>
      <c r="C5991" s="21" t="n"/>
      <c r="D5991" s="21" t="n"/>
      <c r="E5991" s="21" t="n"/>
      <c r="F5991" s="21" t="n"/>
      <c r="G5991" s="21" t="n"/>
      <c r="H5991" s="21" t="n"/>
      <c r="I5991" s="21" t="n"/>
      <c r="J5991" s="21" t="n"/>
      <c r="K5991" s="21" t="n"/>
      <c r="L5991" s="21" t="n"/>
      <c r="M5991" s="21" t="n"/>
      <c r="N5991" s="21" t="n"/>
    </row>
    <row r="5992" ht="14.25" customHeight="1" s="474">
      <c r="A5992" s="603" t="n"/>
      <c r="B5992" s="21" t="n"/>
      <c r="C5992" s="21" t="n"/>
      <c r="D5992" s="21" t="n"/>
      <c r="E5992" s="21" t="n"/>
      <c r="F5992" s="21" t="n"/>
      <c r="G5992" s="21" t="n"/>
      <c r="H5992" s="21" t="n"/>
      <c r="I5992" s="21" t="n"/>
      <c r="J5992" s="21" t="n"/>
      <c r="K5992" s="21" t="n"/>
      <c r="L5992" s="21" t="n"/>
      <c r="M5992" s="21" t="n"/>
      <c r="N5992" s="21" t="n"/>
    </row>
    <row r="5993" ht="14.25" customHeight="1" s="474">
      <c r="A5993" s="603" t="n"/>
      <c r="B5993" s="21" t="n"/>
      <c r="C5993" s="21" t="n"/>
      <c r="D5993" s="21" t="n"/>
      <c r="E5993" s="21" t="n"/>
      <c r="F5993" s="21" t="n"/>
      <c r="G5993" s="21" t="n"/>
      <c r="H5993" s="21" t="n"/>
      <c r="I5993" s="21" t="n"/>
      <c r="J5993" s="21" t="n"/>
      <c r="K5993" s="21" t="n"/>
      <c r="L5993" s="21" t="n"/>
      <c r="M5993" s="21" t="n"/>
      <c r="N5993" s="21" t="n"/>
    </row>
    <row r="5994" ht="14.25" customHeight="1" s="474">
      <c r="A5994" s="603" t="n"/>
      <c r="B5994" s="21" t="n"/>
      <c r="C5994" s="21" t="n"/>
      <c r="D5994" s="21" t="n"/>
      <c r="E5994" s="21" t="n"/>
      <c r="F5994" s="21" t="n"/>
      <c r="G5994" s="21" t="n"/>
      <c r="H5994" s="21" t="n"/>
      <c r="I5994" s="21" t="n"/>
      <c r="J5994" s="21" t="n"/>
      <c r="K5994" s="21" t="n"/>
      <c r="L5994" s="21" t="n"/>
      <c r="M5994" s="21" t="n"/>
      <c r="N5994" s="21" t="n"/>
    </row>
    <row r="5995" ht="14.25" customHeight="1" s="474">
      <c r="A5995" s="603" t="n"/>
      <c r="B5995" s="21" t="n"/>
      <c r="C5995" s="21" t="n"/>
      <c r="D5995" s="21" t="n"/>
      <c r="E5995" s="21" t="n"/>
      <c r="F5995" s="21" t="n"/>
      <c r="G5995" s="21" t="n"/>
      <c r="H5995" s="21" t="n"/>
      <c r="I5995" s="21" t="n"/>
      <c r="J5995" s="21" t="n"/>
      <c r="K5995" s="21" t="n"/>
      <c r="L5995" s="21" t="n"/>
      <c r="M5995" s="21" t="n"/>
      <c r="N5995" s="21" t="n"/>
    </row>
    <row r="5996" ht="14.25" customHeight="1" s="474">
      <c r="A5996" s="603" t="n"/>
      <c r="B5996" s="21" t="n"/>
      <c r="C5996" s="21" t="n"/>
      <c r="D5996" s="21" t="n"/>
      <c r="E5996" s="21" t="n"/>
      <c r="F5996" s="21" t="n"/>
      <c r="G5996" s="21" t="n"/>
      <c r="H5996" s="21" t="n"/>
      <c r="I5996" s="21" t="n"/>
      <c r="J5996" s="21" t="n"/>
      <c r="K5996" s="21" t="n"/>
      <c r="L5996" s="21" t="n"/>
      <c r="M5996" s="21" t="n"/>
      <c r="N5996" s="21" t="n"/>
    </row>
    <row r="5997" ht="14.25" customHeight="1" s="474">
      <c r="A5997" s="603" t="n"/>
      <c r="B5997" s="21" t="n"/>
      <c r="C5997" s="21" t="n"/>
      <c r="D5997" s="21" t="n"/>
      <c r="E5997" s="21" t="n"/>
      <c r="F5997" s="21" t="n"/>
      <c r="G5997" s="21" t="n"/>
      <c r="H5997" s="21" t="n"/>
      <c r="I5997" s="21" t="n"/>
      <c r="J5997" s="21" t="n"/>
      <c r="K5997" s="21" t="n"/>
      <c r="L5997" s="21" t="n"/>
      <c r="M5997" s="21" t="n"/>
      <c r="N5997" s="21" t="n"/>
    </row>
    <row r="5998" ht="14.25" customHeight="1" s="474">
      <c r="A5998" s="603" t="n"/>
      <c r="B5998" s="21" t="n"/>
      <c r="C5998" s="21" t="n"/>
      <c r="D5998" s="21" t="n"/>
      <c r="E5998" s="21" t="n"/>
      <c r="F5998" s="21" t="n"/>
      <c r="G5998" s="21" t="n"/>
      <c r="H5998" s="21" t="n"/>
      <c r="I5998" s="21" t="n"/>
      <c r="J5998" s="21" t="n"/>
      <c r="K5998" s="21" t="n"/>
      <c r="L5998" s="21" t="n"/>
      <c r="M5998" s="21" t="n"/>
      <c r="N5998" s="21" t="n"/>
    </row>
    <row r="5999" ht="14.25" customHeight="1" s="474">
      <c r="A5999" s="603" t="n"/>
      <c r="B5999" s="21" t="n"/>
      <c r="C5999" s="21" t="n"/>
      <c r="D5999" s="21" t="n"/>
      <c r="E5999" s="21" t="n"/>
      <c r="F5999" s="21" t="n"/>
      <c r="G5999" s="21" t="n"/>
      <c r="H5999" s="21" t="n"/>
      <c r="I5999" s="21" t="n"/>
      <c r="J5999" s="21" t="n"/>
      <c r="K5999" s="21" t="n"/>
      <c r="L5999" s="21" t="n"/>
      <c r="M5999" s="21" t="n"/>
      <c r="N5999" s="21" t="n"/>
    </row>
    <row r="6000" ht="14.25" customHeight="1" s="474">
      <c r="A6000" s="603" t="n"/>
      <c r="B6000" s="21" t="n"/>
      <c r="C6000" s="21" t="n"/>
      <c r="D6000" s="21" t="n"/>
      <c r="E6000" s="21" t="n"/>
      <c r="F6000" s="21" t="n"/>
      <c r="G6000" s="21" t="n"/>
      <c r="H6000" s="21" t="n"/>
      <c r="I6000" s="21" t="n"/>
      <c r="J6000" s="21" t="n"/>
      <c r="K6000" s="21" t="n"/>
      <c r="L6000" s="21" t="n"/>
      <c r="M6000" s="21" t="n"/>
      <c r="N6000" s="21" t="n"/>
    </row>
    <row r="6001" ht="14.25" customHeight="1" s="474">
      <c r="A6001" s="603" t="n"/>
      <c r="B6001" s="21" t="n"/>
      <c r="C6001" s="21" t="n"/>
      <c r="D6001" s="21" t="n"/>
      <c r="E6001" s="21" t="n"/>
      <c r="F6001" s="21" t="n"/>
      <c r="G6001" s="21" t="n"/>
      <c r="H6001" s="21" t="n"/>
      <c r="I6001" s="21" t="n"/>
      <c r="J6001" s="21" t="n"/>
      <c r="K6001" s="21" t="n"/>
      <c r="L6001" s="21" t="n"/>
      <c r="M6001" s="21" t="n"/>
      <c r="N6001" s="21" t="n"/>
    </row>
    <row r="6002" ht="14.25" customHeight="1" s="474">
      <c r="A6002" s="603" t="n"/>
      <c r="B6002" s="21" t="n"/>
      <c r="C6002" s="21" t="n"/>
      <c r="D6002" s="21" t="n"/>
      <c r="E6002" s="21" t="n"/>
      <c r="F6002" s="21" t="n"/>
      <c r="G6002" s="21" t="n"/>
      <c r="H6002" s="21" t="n"/>
      <c r="I6002" s="21" t="n"/>
      <c r="J6002" s="21" t="n"/>
      <c r="K6002" s="21" t="n"/>
      <c r="L6002" s="21" t="n"/>
      <c r="M6002" s="21" t="n"/>
      <c r="N6002" s="21" t="n"/>
    </row>
    <row r="6003" ht="14.25" customHeight="1" s="474">
      <c r="A6003" s="603" t="n"/>
      <c r="B6003" s="21" t="n"/>
      <c r="C6003" s="21" t="n"/>
      <c r="D6003" s="21" t="n"/>
      <c r="E6003" s="21" t="n"/>
      <c r="F6003" s="21" t="n"/>
      <c r="G6003" s="21" t="n"/>
      <c r="H6003" s="21" t="n"/>
      <c r="I6003" s="21" t="n"/>
      <c r="J6003" s="21" t="n"/>
      <c r="K6003" s="21" t="n"/>
      <c r="L6003" s="21" t="n"/>
      <c r="M6003" s="21" t="n"/>
      <c r="N6003" s="21" t="n"/>
    </row>
    <row r="6004" ht="14.25" customHeight="1" s="474">
      <c r="A6004" s="603" t="n"/>
      <c r="B6004" s="21" t="n"/>
      <c r="C6004" s="21" t="n"/>
      <c r="D6004" s="21" t="n"/>
      <c r="E6004" s="21" t="n"/>
      <c r="F6004" s="21" t="n"/>
      <c r="G6004" s="21" t="n"/>
      <c r="H6004" s="21" t="n"/>
      <c r="I6004" s="21" t="n"/>
      <c r="J6004" s="21" t="n"/>
      <c r="K6004" s="21" t="n"/>
      <c r="L6004" s="21" t="n"/>
      <c r="M6004" s="21" t="n"/>
      <c r="N6004" s="21" t="n"/>
    </row>
    <row r="6005" ht="14.25" customHeight="1" s="474">
      <c r="A6005" s="603" t="n"/>
      <c r="B6005" s="21" t="n"/>
      <c r="C6005" s="21" t="n"/>
      <c r="D6005" s="21" t="n"/>
      <c r="E6005" s="21" t="n"/>
      <c r="F6005" s="21" t="n"/>
      <c r="G6005" s="21" t="n"/>
      <c r="H6005" s="21" t="n"/>
      <c r="I6005" s="21" t="n"/>
      <c r="J6005" s="21" t="n"/>
      <c r="K6005" s="21" t="n"/>
      <c r="L6005" s="21" t="n"/>
      <c r="M6005" s="21" t="n"/>
      <c r="N6005" s="21" t="n"/>
    </row>
    <row r="6006" ht="14.25" customHeight="1" s="474">
      <c r="A6006" s="603" t="n"/>
      <c r="B6006" s="21" t="n"/>
      <c r="C6006" s="21" t="n"/>
      <c r="D6006" s="21" t="n"/>
      <c r="E6006" s="21" t="n"/>
      <c r="F6006" s="21" t="n"/>
      <c r="G6006" s="21" t="n"/>
      <c r="H6006" s="21" t="n"/>
      <c r="I6006" s="21" t="n"/>
      <c r="J6006" s="21" t="n"/>
      <c r="K6006" s="21" t="n"/>
      <c r="L6006" s="21" t="n"/>
      <c r="M6006" s="21" t="n"/>
      <c r="N6006" s="21" t="n"/>
    </row>
    <row r="6007" ht="14.25" customHeight="1" s="474">
      <c r="A6007" s="603" t="n"/>
      <c r="B6007" s="21" t="n"/>
      <c r="C6007" s="21" t="n"/>
      <c r="D6007" s="21" t="n"/>
      <c r="E6007" s="21" t="n"/>
      <c r="F6007" s="21" t="n"/>
      <c r="G6007" s="21" t="n"/>
      <c r="H6007" s="21" t="n"/>
      <c r="I6007" s="21" t="n"/>
      <c r="J6007" s="21" t="n"/>
      <c r="K6007" s="21" t="n"/>
      <c r="L6007" s="21" t="n"/>
      <c r="M6007" s="21" t="n"/>
      <c r="N6007" s="21" t="n"/>
    </row>
    <row r="6008" ht="14.25" customHeight="1" s="474">
      <c r="A6008" s="603" t="n"/>
      <c r="B6008" s="21" t="n"/>
      <c r="C6008" s="21" t="n"/>
      <c r="D6008" s="21" t="n"/>
      <c r="E6008" s="21" t="n"/>
      <c r="F6008" s="21" t="n"/>
      <c r="G6008" s="21" t="n"/>
      <c r="H6008" s="21" t="n"/>
      <c r="I6008" s="21" t="n"/>
      <c r="J6008" s="21" t="n"/>
      <c r="K6008" s="21" t="n"/>
      <c r="L6008" s="21" t="n"/>
      <c r="M6008" s="21" t="n"/>
      <c r="N6008" s="21" t="n"/>
    </row>
    <row r="6009" ht="14.25" customHeight="1" s="474">
      <c r="A6009" s="603" t="n"/>
      <c r="B6009" s="21" t="n"/>
      <c r="C6009" s="21" t="n"/>
      <c r="D6009" s="21" t="n"/>
      <c r="E6009" s="21" t="n"/>
      <c r="F6009" s="21" t="n"/>
      <c r="G6009" s="21" t="n"/>
      <c r="H6009" s="21" t="n"/>
      <c r="I6009" s="21" t="n"/>
      <c r="J6009" s="21" t="n"/>
      <c r="K6009" s="21" t="n"/>
      <c r="L6009" s="21" t="n"/>
      <c r="M6009" s="21" t="n"/>
      <c r="N6009" s="21" t="n"/>
    </row>
    <row r="6010" ht="14.25" customHeight="1" s="474">
      <c r="A6010" s="603" t="n"/>
      <c r="B6010" s="21" t="n"/>
      <c r="C6010" s="21" t="n"/>
      <c r="D6010" s="21" t="n"/>
      <c r="E6010" s="21" t="n"/>
      <c r="F6010" s="21" t="n"/>
      <c r="G6010" s="21" t="n"/>
      <c r="H6010" s="21" t="n"/>
      <c r="I6010" s="21" t="n"/>
      <c r="J6010" s="21" t="n"/>
      <c r="K6010" s="21" t="n"/>
      <c r="L6010" s="21" t="n"/>
      <c r="M6010" s="21" t="n"/>
      <c r="N6010" s="21" t="n"/>
    </row>
    <row r="6011" ht="14.25" customHeight="1" s="474">
      <c r="A6011" s="603" t="n"/>
      <c r="B6011" s="21" t="n"/>
      <c r="C6011" s="21" t="n"/>
      <c r="D6011" s="21" t="n"/>
      <c r="E6011" s="21" t="n"/>
      <c r="F6011" s="21" t="n"/>
      <c r="G6011" s="21" t="n"/>
      <c r="H6011" s="21" t="n"/>
      <c r="I6011" s="21" t="n"/>
      <c r="J6011" s="21" t="n"/>
      <c r="K6011" s="21" t="n"/>
      <c r="L6011" s="21" t="n"/>
      <c r="M6011" s="21" t="n"/>
      <c r="N6011" s="21" t="n"/>
    </row>
    <row r="6012" ht="14.25" customHeight="1" s="474">
      <c r="A6012" s="603" t="n"/>
      <c r="B6012" s="21" t="n"/>
      <c r="C6012" s="21" t="n"/>
      <c r="D6012" s="21" t="n"/>
      <c r="E6012" s="21" t="n"/>
      <c r="F6012" s="21" t="n"/>
      <c r="G6012" s="21" t="n"/>
      <c r="H6012" s="21" t="n"/>
      <c r="I6012" s="21" t="n"/>
      <c r="J6012" s="21" t="n"/>
      <c r="K6012" s="21" t="n"/>
      <c r="L6012" s="21" t="n"/>
      <c r="M6012" s="21" t="n"/>
      <c r="N6012" s="21" t="n"/>
    </row>
    <row r="6013" ht="14.25" customHeight="1" s="474">
      <c r="A6013" s="603" t="n"/>
      <c r="B6013" s="21" t="n"/>
      <c r="C6013" s="21" t="n"/>
      <c r="D6013" s="21" t="n"/>
      <c r="E6013" s="21" t="n"/>
      <c r="F6013" s="21" t="n"/>
      <c r="G6013" s="21" t="n"/>
      <c r="H6013" s="21" t="n"/>
      <c r="I6013" s="21" t="n"/>
      <c r="J6013" s="21" t="n"/>
      <c r="K6013" s="21" t="n"/>
      <c r="L6013" s="21" t="n"/>
      <c r="M6013" s="21" t="n"/>
      <c r="N6013" s="21" t="n"/>
    </row>
    <row r="6014" ht="14.25" customHeight="1" s="474">
      <c r="A6014" s="603" t="n"/>
      <c r="B6014" s="21" t="n"/>
      <c r="C6014" s="21" t="n"/>
      <c r="D6014" s="21" t="n"/>
      <c r="E6014" s="21" t="n"/>
      <c r="F6014" s="21" t="n"/>
      <c r="G6014" s="21" t="n"/>
      <c r="H6014" s="21" t="n"/>
      <c r="I6014" s="21" t="n"/>
      <c r="J6014" s="21" t="n"/>
      <c r="K6014" s="21" t="n"/>
      <c r="L6014" s="21" t="n"/>
      <c r="M6014" s="21" t="n"/>
      <c r="N6014" s="21" t="n"/>
    </row>
    <row r="6015" ht="14.25" customHeight="1" s="474">
      <c r="A6015" s="603" t="n"/>
      <c r="B6015" s="21" t="n"/>
      <c r="C6015" s="21" t="n"/>
      <c r="D6015" s="21" t="n"/>
      <c r="E6015" s="21" t="n"/>
      <c r="F6015" s="21" t="n"/>
      <c r="G6015" s="21" t="n"/>
      <c r="H6015" s="21" t="n"/>
      <c r="I6015" s="21" t="n"/>
      <c r="J6015" s="21" t="n"/>
      <c r="K6015" s="21" t="n"/>
      <c r="L6015" s="21" t="n"/>
      <c r="M6015" s="21" t="n"/>
      <c r="N6015" s="21" t="n"/>
    </row>
    <row r="6016" ht="14.25" customHeight="1" s="474">
      <c r="A6016" s="603" t="n"/>
      <c r="B6016" s="21" t="n"/>
      <c r="C6016" s="21" t="n"/>
      <c r="D6016" s="21" t="n"/>
      <c r="E6016" s="21" t="n"/>
      <c r="F6016" s="21" t="n"/>
      <c r="G6016" s="21" t="n"/>
      <c r="H6016" s="21" t="n"/>
      <c r="I6016" s="21" t="n"/>
      <c r="J6016" s="21" t="n"/>
      <c r="K6016" s="21" t="n"/>
      <c r="L6016" s="21" t="n"/>
      <c r="M6016" s="21" t="n"/>
      <c r="N6016" s="21" t="n"/>
    </row>
    <row r="6017" ht="14.25" customHeight="1" s="474">
      <c r="A6017" s="603" t="n"/>
      <c r="B6017" s="21" t="n"/>
      <c r="C6017" s="21" t="n"/>
      <c r="D6017" s="21" t="n"/>
      <c r="E6017" s="21" t="n"/>
      <c r="F6017" s="21" t="n"/>
      <c r="G6017" s="21" t="n"/>
      <c r="H6017" s="21" t="n"/>
      <c r="I6017" s="21" t="n"/>
      <c r="J6017" s="21" t="n"/>
      <c r="K6017" s="21" t="n"/>
      <c r="L6017" s="21" t="n"/>
      <c r="M6017" s="21" t="n"/>
      <c r="N6017" s="21" t="n"/>
    </row>
    <row r="6018" ht="14.25" customHeight="1" s="474">
      <c r="A6018" s="603" t="n"/>
      <c r="B6018" s="21" t="n"/>
      <c r="C6018" s="21" t="n"/>
      <c r="D6018" s="21" t="n"/>
      <c r="E6018" s="21" t="n"/>
      <c r="F6018" s="21" t="n"/>
      <c r="G6018" s="21" t="n"/>
      <c r="H6018" s="21" t="n"/>
      <c r="I6018" s="21" t="n"/>
      <c r="J6018" s="21" t="n"/>
      <c r="K6018" s="21" t="n"/>
      <c r="L6018" s="21" t="n"/>
      <c r="M6018" s="21" t="n"/>
      <c r="N6018" s="21" t="n"/>
    </row>
    <row r="6019" ht="14.25" customHeight="1" s="474">
      <c r="A6019" s="603" t="n"/>
      <c r="B6019" s="21" t="n"/>
      <c r="C6019" s="21" t="n"/>
      <c r="D6019" s="21" t="n"/>
      <c r="E6019" s="21" t="n"/>
      <c r="F6019" s="21" t="n"/>
      <c r="G6019" s="21" t="n"/>
      <c r="H6019" s="21" t="n"/>
      <c r="I6019" s="21" t="n"/>
      <c r="J6019" s="21" t="n"/>
      <c r="K6019" s="21" t="n"/>
      <c r="L6019" s="21" t="n"/>
      <c r="M6019" s="21" t="n"/>
      <c r="N6019" s="21" t="n"/>
    </row>
    <row r="6020" ht="14.25" customHeight="1" s="474">
      <c r="A6020" s="603" t="n"/>
      <c r="B6020" s="21" t="n"/>
      <c r="C6020" s="21" t="n"/>
      <c r="D6020" s="21" t="n"/>
      <c r="E6020" s="21" t="n"/>
      <c r="F6020" s="21" t="n"/>
      <c r="G6020" s="21" t="n"/>
      <c r="H6020" s="21" t="n"/>
      <c r="I6020" s="21" t="n"/>
      <c r="J6020" s="21" t="n"/>
      <c r="K6020" s="21" t="n"/>
      <c r="L6020" s="21" t="n"/>
      <c r="M6020" s="21" t="n"/>
      <c r="N6020" s="21" t="n"/>
    </row>
    <row r="6021" ht="14.25" customHeight="1" s="474">
      <c r="A6021" s="603" t="n"/>
      <c r="B6021" s="21" t="n"/>
      <c r="C6021" s="21" t="n"/>
      <c r="D6021" s="21" t="n"/>
      <c r="E6021" s="21" t="n"/>
      <c r="F6021" s="21" t="n"/>
      <c r="G6021" s="21" t="n"/>
      <c r="H6021" s="21" t="n"/>
      <c r="I6021" s="21" t="n"/>
      <c r="J6021" s="21" t="n"/>
      <c r="K6021" s="21" t="n"/>
      <c r="L6021" s="21" t="n"/>
      <c r="M6021" s="21" t="n"/>
      <c r="N6021" s="21" t="n"/>
    </row>
    <row r="6022" ht="14.25" customHeight="1" s="474">
      <c r="A6022" s="603" t="n"/>
      <c r="B6022" s="21" t="n"/>
      <c r="C6022" s="21" t="n"/>
      <c r="D6022" s="21" t="n"/>
      <c r="E6022" s="21" t="n"/>
      <c r="F6022" s="21" t="n"/>
      <c r="G6022" s="21" t="n"/>
      <c r="H6022" s="21" t="n"/>
      <c r="I6022" s="21" t="n"/>
      <c r="J6022" s="21" t="n"/>
      <c r="K6022" s="21" t="n"/>
      <c r="L6022" s="21" t="n"/>
      <c r="M6022" s="21" t="n"/>
      <c r="N6022" s="21" t="n"/>
    </row>
    <row r="6023" ht="14.25" customHeight="1" s="474">
      <c r="A6023" s="603" t="n"/>
      <c r="B6023" s="21" t="n"/>
      <c r="C6023" s="21" t="n"/>
      <c r="D6023" s="21" t="n"/>
      <c r="E6023" s="21" t="n"/>
      <c r="F6023" s="21" t="n"/>
      <c r="G6023" s="21" t="n"/>
      <c r="H6023" s="21" t="n"/>
      <c r="I6023" s="21" t="n"/>
      <c r="J6023" s="21" t="n"/>
      <c r="K6023" s="21" t="n"/>
      <c r="L6023" s="21" t="n"/>
      <c r="M6023" s="21" t="n"/>
      <c r="N6023" s="21" t="n"/>
    </row>
    <row r="6024" ht="14.25" customHeight="1" s="474">
      <c r="A6024" s="603" t="n"/>
      <c r="B6024" s="21" t="n"/>
      <c r="C6024" s="21" t="n"/>
      <c r="D6024" s="21" t="n"/>
      <c r="E6024" s="21" t="n"/>
      <c r="F6024" s="21" t="n"/>
      <c r="G6024" s="21" t="n"/>
      <c r="H6024" s="21" t="n"/>
      <c r="I6024" s="21" t="n"/>
      <c r="J6024" s="21" t="n"/>
      <c r="K6024" s="21" t="n"/>
      <c r="L6024" s="21" t="n"/>
      <c r="M6024" s="21" t="n"/>
      <c r="N6024" s="21" t="n"/>
    </row>
    <row r="6025" ht="14.25" customHeight="1" s="474">
      <c r="A6025" s="603" t="n"/>
      <c r="B6025" s="21" t="n"/>
      <c r="C6025" s="21" t="n"/>
      <c r="D6025" s="21" t="n"/>
      <c r="E6025" s="21" t="n"/>
      <c r="F6025" s="21" t="n"/>
      <c r="G6025" s="21" t="n"/>
      <c r="H6025" s="21" t="n"/>
      <c r="I6025" s="21" t="n"/>
      <c r="J6025" s="21" t="n"/>
      <c r="K6025" s="21" t="n"/>
      <c r="L6025" s="21" t="n"/>
      <c r="M6025" s="21" t="n"/>
      <c r="N6025" s="21" t="n"/>
    </row>
    <row r="6026" ht="14.25" customHeight="1" s="474">
      <c r="A6026" s="603" t="n"/>
      <c r="B6026" s="21" t="n"/>
      <c r="C6026" s="21" t="n"/>
      <c r="D6026" s="21" t="n"/>
      <c r="E6026" s="21" t="n"/>
      <c r="F6026" s="21" t="n"/>
      <c r="G6026" s="21" t="n"/>
      <c r="H6026" s="21" t="n"/>
      <c r="I6026" s="21" t="n"/>
      <c r="J6026" s="21" t="n"/>
      <c r="K6026" s="21" t="n"/>
      <c r="L6026" s="21" t="n"/>
      <c r="M6026" s="21" t="n"/>
      <c r="N6026" s="21" t="n"/>
    </row>
    <row r="6027" ht="14.25" customHeight="1" s="474">
      <c r="A6027" s="603" t="n"/>
      <c r="B6027" s="21" t="n"/>
      <c r="C6027" s="21" t="n"/>
      <c r="D6027" s="21" t="n"/>
      <c r="E6027" s="21" t="n"/>
      <c r="F6027" s="21" t="n"/>
      <c r="G6027" s="21" t="n"/>
      <c r="H6027" s="21" t="n"/>
      <c r="I6027" s="21" t="n"/>
      <c r="J6027" s="21" t="n"/>
      <c r="K6027" s="21" t="n"/>
      <c r="L6027" s="21" t="n"/>
      <c r="M6027" s="21" t="n"/>
      <c r="N6027" s="21" t="n"/>
    </row>
    <row r="6028" ht="14.25" customHeight="1" s="474">
      <c r="A6028" s="603" t="n"/>
      <c r="B6028" s="21" t="n"/>
      <c r="C6028" s="21" t="n"/>
      <c r="D6028" s="21" t="n"/>
      <c r="E6028" s="21" t="n"/>
      <c r="F6028" s="21" t="n"/>
      <c r="G6028" s="21" t="n"/>
      <c r="H6028" s="21" t="n"/>
      <c r="I6028" s="21" t="n"/>
      <c r="J6028" s="21" t="n"/>
      <c r="K6028" s="21" t="n"/>
      <c r="L6028" s="21" t="n"/>
      <c r="M6028" s="21" t="n"/>
      <c r="N6028" s="21" t="n"/>
    </row>
    <row r="6029" ht="14.25" customHeight="1" s="474">
      <c r="A6029" s="603" t="n"/>
      <c r="B6029" s="21" t="n"/>
      <c r="C6029" s="21" t="n"/>
      <c r="D6029" s="21" t="n"/>
      <c r="E6029" s="21" t="n"/>
      <c r="F6029" s="21" t="n"/>
      <c r="G6029" s="21" t="n"/>
      <c r="H6029" s="21" t="n"/>
      <c r="I6029" s="21" t="n"/>
      <c r="J6029" s="21" t="n"/>
      <c r="K6029" s="21" t="n"/>
      <c r="L6029" s="21" t="n"/>
      <c r="M6029" s="21" t="n"/>
      <c r="N6029" s="21" t="n"/>
    </row>
    <row r="6030" ht="14.25" customHeight="1" s="474">
      <c r="A6030" s="603" t="n"/>
      <c r="B6030" s="21" t="n"/>
      <c r="C6030" s="21" t="n"/>
      <c r="D6030" s="21" t="n"/>
      <c r="E6030" s="21" t="n"/>
      <c r="F6030" s="21" t="n"/>
      <c r="G6030" s="21" t="n"/>
      <c r="H6030" s="21" t="n"/>
      <c r="I6030" s="21" t="n"/>
      <c r="J6030" s="21" t="n"/>
      <c r="K6030" s="21" t="n"/>
      <c r="L6030" s="21" t="n"/>
      <c r="M6030" s="21" t="n"/>
      <c r="N6030" s="21" t="n"/>
    </row>
    <row r="6031" ht="14.25" customHeight="1" s="474">
      <c r="A6031" s="603" t="n"/>
      <c r="B6031" s="21" t="n"/>
      <c r="C6031" s="21" t="n"/>
      <c r="D6031" s="21" t="n"/>
      <c r="E6031" s="21" t="n"/>
      <c r="F6031" s="21" t="n"/>
      <c r="G6031" s="21" t="n"/>
      <c r="H6031" s="21" t="n"/>
      <c r="I6031" s="21" t="n"/>
      <c r="J6031" s="21" t="n"/>
      <c r="K6031" s="21" t="n"/>
      <c r="L6031" s="21" t="n"/>
      <c r="M6031" s="21" t="n"/>
      <c r="N6031" s="21" t="n"/>
    </row>
    <row r="6032" ht="14.25" customHeight="1" s="474">
      <c r="A6032" s="603" t="n"/>
      <c r="B6032" s="21" t="n"/>
      <c r="C6032" s="21" t="n"/>
      <c r="D6032" s="21" t="n"/>
      <c r="E6032" s="21" t="n"/>
      <c r="F6032" s="21" t="n"/>
      <c r="G6032" s="21" t="n"/>
      <c r="H6032" s="21" t="n"/>
      <c r="I6032" s="21" t="n"/>
      <c r="J6032" s="21" t="n"/>
      <c r="K6032" s="21" t="n"/>
      <c r="L6032" s="21" t="n"/>
      <c r="M6032" s="21" t="n"/>
      <c r="N6032" s="21" t="n"/>
    </row>
    <row r="6033" ht="14.25" customHeight="1" s="474">
      <c r="A6033" s="603" t="n"/>
      <c r="B6033" s="21" t="n"/>
      <c r="C6033" s="21" t="n"/>
      <c r="D6033" s="21" t="n"/>
      <c r="E6033" s="21" t="n"/>
      <c r="F6033" s="21" t="n"/>
      <c r="G6033" s="21" t="n"/>
      <c r="H6033" s="21" t="n"/>
      <c r="I6033" s="21" t="n"/>
      <c r="J6033" s="21" t="n"/>
      <c r="K6033" s="21" t="n"/>
      <c r="L6033" s="21" t="n"/>
      <c r="M6033" s="21" t="n"/>
      <c r="N6033" s="21" t="n"/>
    </row>
    <row r="6034" ht="14.25" customHeight="1" s="474">
      <c r="A6034" s="603" t="n"/>
      <c r="B6034" s="21" t="n"/>
      <c r="C6034" s="21" t="n"/>
      <c r="D6034" s="21" t="n"/>
      <c r="E6034" s="21" t="n"/>
      <c r="F6034" s="21" t="n"/>
      <c r="G6034" s="21" t="n"/>
      <c r="H6034" s="21" t="n"/>
      <c r="I6034" s="21" t="n"/>
      <c r="J6034" s="21" t="n"/>
      <c r="K6034" s="21" t="n"/>
      <c r="L6034" s="21" t="n"/>
      <c r="M6034" s="21" t="n"/>
      <c r="N6034" s="21" t="n"/>
    </row>
    <row r="6035" ht="14.25" customHeight="1" s="474">
      <c r="A6035" s="603" t="n"/>
      <c r="B6035" s="21" t="n"/>
      <c r="C6035" s="21" t="n"/>
      <c r="D6035" s="21" t="n"/>
      <c r="E6035" s="21" t="n"/>
      <c r="F6035" s="21" t="n"/>
      <c r="G6035" s="21" t="n"/>
      <c r="H6035" s="21" t="n"/>
      <c r="I6035" s="21" t="n"/>
      <c r="J6035" s="21" t="n"/>
      <c r="K6035" s="21" t="n"/>
      <c r="L6035" s="21" t="n"/>
      <c r="M6035" s="21" t="n"/>
      <c r="N6035" s="21" t="n"/>
    </row>
    <row r="6036" ht="14.25" customHeight="1" s="474">
      <c r="A6036" s="603" t="n"/>
      <c r="B6036" s="21" t="n"/>
      <c r="C6036" s="21" t="n"/>
      <c r="D6036" s="21" t="n"/>
      <c r="E6036" s="21" t="n"/>
      <c r="F6036" s="21" t="n"/>
      <c r="G6036" s="21" t="n"/>
      <c r="H6036" s="21" t="n"/>
      <c r="I6036" s="21" t="n"/>
      <c r="J6036" s="21" t="n"/>
      <c r="K6036" s="21" t="n"/>
      <c r="L6036" s="21" t="n"/>
      <c r="M6036" s="21" t="n"/>
      <c r="N6036" s="21" t="n"/>
    </row>
    <row r="6037" ht="14.25" customHeight="1" s="474">
      <c r="A6037" s="603" t="n"/>
      <c r="B6037" s="21" t="n"/>
      <c r="C6037" s="21" t="n"/>
      <c r="D6037" s="21" t="n"/>
      <c r="E6037" s="21" t="n"/>
      <c r="F6037" s="21" t="n"/>
      <c r="G6037" s="21" t="n"/>
      <c r="H6037" s="21" t="n"/>
      <c r="I6037" s="21" t="n"/>
      <c r="J6037" s="21" t="n"/>
      <c r="K6037" s="21" t="n"/>
      <c r="L6037" s="21" t="n"/>
      <c r="M6037" s="21" t="n"/>
      <c r="N6037" s="21" t="n"/>
    </row>
    <row r="6038" ht="14.25" customHeight="1" s="474">
      <c r="A6038" s="603" t="n"/>
      <c r="B6038" s="21" t="n"/>
      <c r="C6038" s="21" t="n"/>
      <c r="D6038" s="21" t="n"/>
      <c r="E6038" s="21" t="n"/>
      <c r="F6038" s="21" t="n"/>
      <c r="G6038" s="21" t="n"/>
      <c r="H6038" s="21" t="n"/>
      <c r="I6038" s="21" t="n"/>
      <c r="J6038" s="21" t="n"/>
      <c r="K6038" s="21" t="n"/>
      <c r="L6038" s="21" t="n"/>
      <c r="M6038" s="21" t="n"/>
      <c r="N6038" s="21" t="n"/>
    </row>
    <row r="6039" ht="14.25" customHeight="1" s="474">
      <c r="A6039" s="603" t="n"/>
      <c r="B6039" s="21" t="n"/>
      <c r="C6039" s="21" t="n"/>
      <c r="D6039" s="21" t="n"/>
      <c r="E6039" s="21" t="n"/>
      <c r="F6039" s="21" t="n"/>
      <c r="G6039" s="21" t="n"/>
      <c r="H6039" s="21" t="n"/>
      <c r="I6039" s="21" t="n"/>
      <c r="J6039" s="21" t="n"/>
      <c r="K6039" s="21" t="n"/>
      <c r="L6039" s="21" t="n"/>
      <c r="M6039" s="21" t="n"/>
      <c r="N6039" s="21" t="n"/>
    </row>
    <row r="6040" ht="14.25" customHeight="1" s="474">
      <c r="A6040" s="603" t="n"/>
      <c r="B6040" s="21" t="n"/>
      <c r="C6040" s="21" t="n"/>
      <c r="D6040" s="21" t="n"/>
      <c r="E6040" s="21" t="n"/>
      <c r="F6040" s="21" t="n"/>
      <c r="G6040" s="21" t="n"/>
      <c r="H6040" s="21" t="n"/>
      <c r="I6040" s="21" t="n"/>
      <c r="J6040" s="21" t="n"/>
      <c r="K6040" s="21" t="n"/>
      <c r="L6040" s="21" t="n"/>
      <c r="M6040" s="21" t="n"/>
      <c r="N6040" s="21" t="n"/>
    </row>
    <row r="6041" ht="14.25" customHeight="1" s="474">
      <c r="A6041" s="603" t="n"/>
      <c r="B6041" s="21" t="n"/>
      <c r="C6041" s="21" t="n"/>
      <c r="D6041" s="21" t="n"/>
      <c r="E6041" s="21" t="n"/>
      <c r="F6041" s="21" t="n"/>
      <c r="G6041" s="21" t="n"/>
      <c r="H6041" s="21" t="n"/>
      <c r="I6041" s="21" t="n"/>
      <c r="J6041" s="21" t="n"/>
      <c r="K6041" s="21" t="n"/>
      <c r="L6041" s="21" t="n"/>
      <c r="M6041" s="21" t="n"/>
      <c r="N6041" s="21" t="n"/>
    </row>
    <row r="6042" ht="14.25" customHeight="1" s="474">
      <c r="A6042" s="603" t="n"/>
      <c r="B6042" s="21" t="n"/>
      <c r="C6042" s="21" t="n"/>
      <c r="D6042" s="21" t="n"/>
      <c r="E6042" s="21" t="n"/>
      <c r="F6042" s="21" t="n"/>
      <c r="G6042" s="21" t="n"/>
      <c r="H6042" s="21" t="n"/>
      <c r="I6042" s="21" t="n"/>
      <c r="J6042" s="21" t="n"/>
      <c r="K6042" s="21" t="n"/>
      <c r="L6042" s="21" t="n"/>
      <c r="M6042" s="21" t="n"/>
      <c r="N6042" s="21" t="n"/>
    </row>
    <row r="6043" ht="14.25" customHeight="1" s="474">
      <c r="A6043" s="603" t="n"/>
      <c r="B6043" s="21" t="n"/>
      <c r="C6043" s="21" t="n"/>
      <c r="D6043" s="21" t="n"/>
      <c r="E6043" s="21" t="n"/>
      <c r="F6043" s="21" t="n"/>
      <c r="G6043" s="21" t="n"/>
      <c r="H6043" s="21" t="n"/>
      <c r="I6043" s="21" t="n"/>
      <c r="J6043" s="21" t="n"/>
      <c r="K6043" s="21" t="n"/>
      <c r="L6043" s="21" t="n"/>
      <c r="M6043" s="21" t="n"/>
      <c r="N6043" s="21" t="n"/>
    </row>
    <row r="6044" ht="14.25" customHeight="1" s="474">
      <c r="A6044" s="603" t="n"/>
      <c r="B6044" s="21" t="n"/>
      <c r="C6044" s="21" t="n"/>
      <c r="D6044" s="21" t="n"/>
      <c r="E6044" s="21" t="n"/>
      <c r="F6044" s="21" t="n"/>
      <c r="G6044" s="21" t="n"/>
      <c r="H6044" s="21" t="n"/>
      <c r="I6044" s="21" t="n"/>
      <c r="J6044" s="21" t="n"/>
      <c r="K6044" s="21" t="n"/>
      <c r="L6044" s="21" t="n"/>
      <c r="M6044" s="21" t="n"/>
      <c r="N6044" s="21" t="n"/>
    </row>
    <row r="6045" ht="14.25" customHeight="1" s="474">
      <c r="A6045" s="603" t="n"/>
      <c r="B6045" s="21" t="n"/>
      <c r="C6045" s="21" t="n"/>
      <c r="D6045" s="21" t="n"/>
      <c r="E6045" s="21" t="n"/>
      <c r="F6045" s="21" t="n"/>
      <c r="G6045" s="21" t="n"/>
      <c r="H6045" s="21" t="n"/>
      <c r="I6045" s="21" t="n"/>
      <c r="J6045" s="21" t="n"/>
      <c r="K6045" s="21" t="n"/>
      <c r="L6045" s="21" t="n"/>
      <c r="M6045" s="21" t="n"/>
      <c r="N6045" s="21" t="n"/>
    </row>
    <row r="6046" ht="14.25" customHeight="1" s="474">
      <c r="A6046" s="603" t="n"/>
      <c r="B6046" s="21" t="n"/>
      <c r="C6046" s="21" t="n"/>
      <c r="D6046" s="21" t="n"/>
      <c r="E6046" s="21" t="n"/>
      <c r="F6046" s="21" t="n"/>
      <c r="G6046" s="21" t="n"/>
      <c r="H6046" s="21" t="n"/>
      <c r="I6046" s="21" t="n"/>
      <c r="J6046" s="21" t="n"/>
      <c r="K6046" s="21" t="n"/>
      <c r="L6046" s="21" t="n"/>
      <c r="M6046" s="21" t="n"/>
      <c r="N6046" s="21" t="n"/>
    </row>
    <row r="6047" ht="14.25" customHeight="1" s="474">
      <c r="A6047" s="603" t="n"/>
      <c r="B6047" s="21" t="n"/>
      <c r="C6047" s="21" t="n"/>
      <c r="D6047" s="21" t="n"/>
      <c r="E6047" s="21" t="n"/>
      <c r="F6047" s="21" t="n"/>
      <c r="G6047" s="21" t="n"/>
      <c r="H6047" s="21" t="n"/>
      <c r="I6047" s="21" t="n"/>
      <c r="J6047" s="21" t="n"/>
      <c r="K6047" s="21" t="n"/>
      <c r="L6047" s="21" t="n"/>
      <c r="M6047" s="21" t="n"/>
      <c r="N6047" s="21" t="n"/>
    </row>
    <row r="6048" ht="14.25" customHeight="1" s="474">
      <c r="A6048" s="603" t="n"/>
      <c r="B6048" s="21" t="n"/>
      <c r="C6048" s="21" t="n"/>
      <c r="D6048" s="21" t="n"/>
      <c r="E6048" s="21" t="n"/>
      <c r="F6048" s="21" t="n"/>
      <c r="G6048" s="21" t="n"/>
      <c r="H6048" s="21" t="n"/>
      <c r="I6048" s="21" t="n"/>
      <c r="J6048" s="21" t="n"/>
      <c r="K6048" s="21" t="n"/>
      <c r="L6048" s="21" t="n"/>
      <c r="M6048" s="21" t="n"/>
      <c r="N6048" s="21" t="n"/>
    </row>
    <row r="6049" ht="14.25" customHeight="1" s="474">
      <c r="A6049" s="603" t="n"/>
      <c r="B6049" s="21" t="n"/>
      <c r="C6049" s="21" t="n"/>
      <c r="D6049" s="21" t="n"/>
      <c r="E6049" s="21" t="n"/>
      <c r="F6049" s="21" t="n"/>
      <c r="G6049" s="21" t="n"/>
      <c r="H6049" s="21" t="n"/>
      <c r="I6049" s="21" t="n"/>
      <c r="J6049" s="21" t="n"/>
      <c r="K6049" s="21" t="n"/>
      <c r="L6049" s="21" t="n"/>
      <c r="M6049" s="21" t="n"/>
      <c r="N6049" s="21" t="n"/>
    </row>
    <row r="6050" ht="14.25" customHeight="1" s="474">
      <c r="A6050" s="603" t="n"/>
      <c r="B6050" s="21" t="n"/>
      <c r="C6050" s="21" t="n"/>
      <c r="D6050" s="21" t="n"/>
      <c r="E6050" s="21" t="n"/>
      <c r="F6050" s="21" t="n"/>
      <c r="G6050" s="21" t="n"/>
      <c r="H6050" s="21" t="n"/>
      <c r="I6050" s="21" t="n"/>
      <c r="J6050" s="21" t="n"/>
      <c r="K6050" s="21" t="n"/>
      <c r="L6050" s="21" t="n"/>
      <c r="M6050" s="21" t="n"/>
      <c r="N6050" s="21" t="n"/>
    </row>
    <row r="6051" ht="14.25" customHeight="1" s="474">
      <c r="A6051" s="603" t="n"/>
      <c r="B6051" s="21" t="n"/>
      <c r="C6051" s="21" t="n"/>
      <c r="D6051" s="21" t="n"/>
      <c r="E6051" s="21" t="n"/>
      <c r="F6051" s="21" t="n"/>
      <c r="G6051" s="21" t="n"/>
      <c r="H6051" s="21" t="n"/>
      <c r="I6051" s="21" t="n"/>
      <c r="J6051" s="21" t="n"/>
      <c r="K6051" s="21" t="n"/>
      <c r="L6051" s="21" t="n"/>
      <c r="M6051" s="21" t="n"/>
      <c r="N6051" s="21" t="n"/>
    </row>
    <row r="6052" ht="14.25" customHeight="1" s="474">
      <c r="A6052" s="603" t="n"/>
      <c r="B6052" s="21" t="n"/>
      <c r="C6052" s="21" t="n"/>
      <c r="D6052" s="21" t="n"/>
      <c r="E6052" s="21" t="n"/>
      <c r="F6052" s="21" t="n"/>
      <c r="G6052" s="21" t="n"/>
      <c r="H6052" s="21" t="n"/>
      <c r="I6052" s="21" t="n"/>
      <c r="J6052" s="21" t="n"/>
      <c r="K6052" s="21" t="n"/>
      <c r="L6052" s="21" t="n"/>
      <c r="M6052" s="21" t="n"/>
      <c r="N6052" s="21" t="n"/>
    </row>
    <row r="6053" ht="14.25" customHeight="1" s="474">
      <c r="A6053" s="603" t="n"/>
      <c r="B6053" s="21" t="n"/>
      <c r="C6053" s="21" t="n"/>
      <c r="D6053" s="21" t="n"/>
      <c r="E6053" s="21" t="n"/>
      <c r="F6053" s="21" t="n"/>
      <c r="G6053" s="21" t="n"/>
      <c r="H6053" s="21" t="n"/>
      <c r="I6053" s="21" t="n"/>
      <c r="J6053" s="21" t="n"/>
      <c r="K6053" s="21" t="n"/>
      <c r="L6053" s="21" t="n"/>
      <c r="M6053" s="21" t="n"/>
      <c r="N6053" s="21" t="n"/>
    </row>
    <row r="6054" ht="14.25" customHeight="1" s="474">
      <c r="A6054" s="603" t="n"/>
      <c r="B6054" s="21" t="n"/>
      <c r="C6054" s="21" t="n"/>
      <c r="D6054" s="21" t="n"/>
      <c r="E6054" s="21" t="n"/>
      <c r="F6054" s="21" t="n"/>
      <c r="G6054" s="21" t="n"/>
      <c r="H6054" s="21" t="n"/>
      <c r="I6054" s="21" t="n"/>
      <c r="J6054" s="21" t="n"/>
      <c r="K6054" s="21" t="n"/>
      <c r="L6054" s="21" t="n"/>
      <c r="M6054" s="21" t="n"/>
      <c r="N6054" s="21" t="n"/>
    </row>
    <row r="6055" ht="14.25" customHeight="1" s="474">
      <c r="A6055" s="603" t="n"/>
      <c r="B6055" s="21" t="n"/>
      <c r="C6055" s="21" t="n"/>
      <c r="D6055" s="21" t="n"/>
      <c r="E6055" s="21" t="n"/>
      <c r="F6055" s="21" t="n"/>
      <c r="G6055" s="21" t="n"/>
      <c r="H6055" s="21" t="n"/>
      <c r="I6055" s="21" t="n"/>
      <c r="J6055" s="21" t="n"/>
      <c r="K6055" s="21" t="n"/>
      <c r="L6055" s="21" t="n"/>
      <c r="M6055" s="21" t="n"/>
      <c r="N6055" s="21" t="n"/>
    </row>
    <row r="6056" ht="14.25" customHeight="1" s="474">
      <c r="A6056" s="603" t="n"/>
      <c r="B6056" s="21" t="n"/>
      <c r="C6056" s="21" t="n"/>
      <c r="D6056" s="21" t="n"/>
      <c r="E6056" s="21" t="n"/>
      <c r="F6056" s="21" t="n"/>
      <c r="G6056" s="21" t="n"/>
      <c r="H6056" s="21" t="n"/>
      <c r="I6056" s="21" t="n"/>
      <c r="J6056" s="21" t="n"/>
      <c r="K6056" s="21" t="n"/>
      <c r="L6056" s="21" t="n"/>
      <c r="M6056" s="21" t="n"/>
      <c r="N6056" s="21" t="n"/>
    </row>
    <row r="6057" ht="14.25" customHeight="1" s="474">
      <c r="A6057" s="603" t="n"/>
      <c r="B6057" s="21" t="n"/>
      <c r="C6057" s="21" t="n"/>
      <c r="D6057" s="21" t="n"/>
      <c r="E6057" s="21" t="n"/>
      <c r="F6057" s="21" t="n"/>
      <c r="G6057" s="21" t="n"/>
      <c r="H6057" s="21" t="n"/>
      <c r="I6057" s="21" t="n"/>
      <c r="J6057" s="21" t="n"/>
      <c r="K6057" s="21" t="n"/>
      <c r="L6057" s="21" t="n"/>
      <c r="M6057" s="21" t="n"/>
      <c r="N6057" s="21" t="n"/>
    </row>
    <row r="6058" ht="14.25" customHeight="1" s="474">
      <c r="A6058" s="603" t="n"/>
      <c r="B6058" s="21" t="n"/>
      <c r="C6058" s="21" t="n"/>
      <c r="D6058" s="21" t="n"/>
      <c r="E6058" s="21" t="n"/>
      <c r="F6058" s="21" t="n"/>
      <c r="G6058" s="21" t="n"/>
      <c r="H6058" s="21" t="n"/>
      <c r="I6058" s="21" t="n"/>
      <c r="J6058" s="21" t="n"/>
      <c r="K6058" s="21" t="n"/>
      <c r="L6058" s="21" t="n"/>
      <c r="M6058" s="21" t="n"/>
      <c r="N6058" s="21" t="n"/>
    </row>
    <row r="6059" ht="14.25" customHeight="1" s="474">
      <c r="A6059" s="603" t="n"/>
      <c r="B6059" s="21" t="n"/>
      <c r="C6059" s="21" t="n"/>
      <c r="D6059" s="21" t="n"/>
      <c r="E6059" s="21" t="n"/>
      <c r="F6059" s="21" t="n"/>
      <c r="G6059" s="21" t="n"/>
      <c r="H6059" s="21" t="n"/>
      <c r="I6059" s="21" t="n"/>
      <c r="J6059" s="21" t="n"/>
      <c r="K6059" s="21" t="n"/>
      <c r="L6059" s="21" t="n"/>
      <c r="M6059" s="21" t="n"/>
      <c r="N6059" s="21" t="n"/>
    </row>
    <row r="6060" ht="14.25" customHeight="1" s="474">
      <c r="A6060" s="603" t="n"/>
      <c r="B6060" s="21" t="n"/>
      <c r="C6060" s="21" t="n"/>
      <c r="D6060" s="21" t="n"/>
      <c r="E6060" s="21" t="n"/>
      <c r="F6060" s="21" t="n"/>
      <c r="G6060" s="21" t="n"/>
      <c r="H6060" s="21" t="n"/>
      <c r="I6060" s="21" t="n"/>
      <c r="J6060" s="21" t="n"/>
      <c r="K6060" s="21" t="n"/>
      <c r="L6060" s="21" t="n"/>
      <c r="M6060" s="21" t="n"/>
      <c r="N6060" s="21" t="n"/>
    </row>
    <row r="6061" ht="14.25" customHeight="1" s="474">
      <c r="A6061" s="603" t="n"/>
      <c r="B6061" s="21" t="n"/>
      <c r="C6061" s="21" t="n"/>
      <c r="D6061" s="21" t="n"/>
      <c r="E6061" s="21" t="n"/>
      <c r="F6061" s="21" t="n"/>
      <c r="G6061" s="21" t="n"/>
      <c r="H6061" s="21" t="n"/>
      <c r="I6061" s="21" t="n"/>
      <c r="J6061" s="21" t="n"/>
      <c r="K6061" s="21" t="n"/>
      <c r="L6061" s="21" t="n"/>
      <c r="M6061" s="21" t="n"/>
      <c r="N6061" s="21" t="n"/>
    </row>
    <row r="6062" ht="14.25" customHeight="1" s="474">
      <c r="A6062" s="603" t="n"/>
      <c r="B6062" s="21" t="n"/>
      <c r="C6062" s="21" t="n"/>
      <c r="D6062" s="21" t="n"/>
      <c r="E6062" s="21" t="n"/>
      <c r="F6062" s="21" t="n"/>
      <c r="G6062" s="21" t="n"/>
      <c r="H6062" s="21" t="n"/>
      <c r="I6062" s="21" t="n"/>
      <c r="J6062" s="21" t="n"/>
      <c r="K6062" s="21" t="n"/>
      <c r="L6062" s="21" t="n"/>
      <c r="M6062" s="21" t="n"/>
      <c r="N6062" s="21" t="n"/>
    </row>
    <row r="6063" ht="14.25" customHeight="1" s="474">
      <c r="A6063" s="603" t="n"/>
      <c r="B6063" s="21" t="n"/>
      <c r="C6063" s="21" t="n"/>
      <c r="D6063" s="21" t="n"/>
      <c r="E6063" s="21" t="n"/>
      <c r="F6063" s="21" t="n"/>
      <c r="G6063" s="21" t="n"/>
      <c r="H6063" s="21" t="n"/>
      <c r="I6063" s="21" t="n"/>
      <c r="J6063" s="21" t="n"/>
      <c r="K6063" s="21" t="n"/>
      <c r="L6063" s="21" t="n"/>
      <c r="M6063" s="21" t="n"/>
      <c r="N6063" s="21" t="n"/>
    </row>
    <row r="6064" ht="14.25" customHeight="1" s="474">
      <c r="A6064" s="603" t="n"/>
      <c r="B6064" s="21" t="n"/>
      <c r="C6064" s="21" t="n"/>
      <c r="D6064" s="21" t="n"/>
      <c r="E6064" s="21" t="n"/>
      <c r="F6064" s="21" t="n"/>
      <c r="G6064" s="21" t="n"/>
      <c r="H6064" s="21" t="n"/>
      <c r="I6064" s="21" t="n"/>
      <c r="J6064" s="21" t="n"/>
      <c r="K6064" s="21" t="n"/>
      <c r="L6064" s="21" t="n"/>
      <c r="M6064" s="21" t="n"/>
      <c r="N6064" s="21" t="n"/>
    </row>
    <row r="6065" ht="14.25" customHeight="1" s="474">
      <c r="A6065" s="603" t="n"/>
      <c r="B6065" s="21" t="n"/>
      <c r="C6065" s="21" t="n"/>
      <c r="D6065" s="21" t="n"/>
      <c r="E6065" s="21" t="n"/>
      <c r="F6065" s="21" t="n"/>
      <c r="G6065" s="21" t="n"/>
      <c r="H6065" s="21" t="n"/>
      <c r="I6065" s="21" t="n"/>
      <c r="J6065" s="21" t="n"/>
      <c r="K6065" s="21" t="n"/>
      <c r="L6065" s="21" t="n"/>
      <c r="M6065" s="21" t="n"/>
      <c r="N6065" s="21" t="n"/>
    </row>
    <row r="6066" ht="14.25" customHeight="1" s="474">
      <c r="A6066" s="603" t="n"/>
      <c r="B6066" s="21" t="n"/>
      <c r="C6066" s="21" t="n"/>
      <c r="D6066" s="21" t="n"/>
      <c r="E6066" s="21" t="n"/>
      <c r="F6066" s="21" t="n"/>
      <c r="G6066" s="21" t="n"/>
      <c r="H6066" s="21" t="n"/>
      <c r="I6066" s="21" t="n"/>
      <c r="J6066" s="21" t="n"/>
      <c r="K6066" s="21" t="n"/>
      <c r="L6066" s="21" t="n"/>
      <c r="M6066" s="21" t="n"/>
      <c r="N6066" s="21" t="n"/>
    </row>
    <row r="6067" ht="14.25" customHeight="1" s="474">
      <c r="A6067" s="603" t="n"/>
      <c r="B6067" s="21" t="n"/>
      <c r="C6067" s="21" t="n"/>
      <c r="D6067" s="21" t="n"/>
      <c r="E6067" s="21" t="n"/>
      <c r="F6067" s="21" t="n"/>
      <c r="G6067" s="21" t="n"/>
      <c r="H6067" s="21" t="n"/>
      <c r="I6067" s="21" t="n"/>
      <c r="J6067" s="21" t="n"/>
      <c r="K6067" s="21" t="n"/>
      <c r="L6067" s="21" t="n"/>
      <c r="M6067" s="21" t="n"/>
      <c r="N6067" s="21" t="n"/>
    </row>
    <row r="6068" ht="14.25" customHeight="1" s="474">
      <c r="A6068" s="603" t="n"/>
      <c r="B6068" s="21" t="n"/>
      <c r="C6068" s="21" t="n"/>
      <c r="D6068" s="21" t="n"/>
      <c r="E6068" s="21" t="n"/>
      <c r="F6068" s="21" t="n"/>
      <c r="G6068" s="21" t="n"/>
      <c r="H6068" s="21" t="n"/>
      <c r="I6068" s="21" t="n"/>
      <c r="J6068" s="21" t="n"/>
      <c r="K6068" s="21" t="n"/>
      <c r="L6068" s="21" t="n"/>
      <c r="M6068" s="21" t="n"/>
      <c r="N6068" s="21" t="n"/>
    </row>
    <row r="6069" ht="14.25" customHeight="1" s="474">
      <c r="A6069" s="603" t="n"/>
      <c r="B6069" s="21" t="n"/>
      <c r="C6069" s="21" t="n"/>
      <c r="D6069" s="21" t="n"/>
      <c r="E6069" s="21" t="n"/>
      <c r="F6069" s="21" t="n"/>
      <c r="G6069" s="21" t="n"/>
      <c r="H6069" s="21" t="n"/>
      <c r="I6069" s="21" t="n"/>
      <c r="J6069" s="21" t="n"/>
      <c r="K6069" s="21" t="n"/>
      <c r="L6069" s="21" t="n"/>
      <c r="M6069" s="21" t="n"/>
      <c r="N6069" s="21" t="n"/>
    </row>
    <row r="6070" ht="14.25" customHeight="1" s="474">
      <c r="A6070" s="603" t="n"/>
      <c r="B6070" s="21" t="n"/>
      <c r="C6070" s="21" t="n"/>
      <c r="D6070" s="21" t="n"/>
      <c r="E6070" s="21" t="n"/>
      <c r="F6070" s="21" t="n"/>
      <c r="G6070" s="21" t="n"/>
      <c r="H6070" s="21" t="n"/>
      <c r="I6070" s="21" t="n"/>
      <c r="J6070" s="21" t="n"/>
      <c r="K6070" s="21" t="n"/>
      <c r="L6070" s="21" t="n"/>
      <c r="M6070" s="21" t="n"/>
      <c r="N6070" s="21" t="n"/>
    </row>
    <row r="6071" ht="14.25" customHeight="1" s="474">
      <c r="A6071" s="603" t="n"/>
      <c r="B6071" s="21" t="n"/>
      <c r="C6071" s="21" t="n"/>
      <c r="D6071" s="21" t="n"/>
      <c r="E6071" s="21" t="n"/>
      <c r="F6071" s="21" t="n"/>
      <c r="G6071" s="21" t="n"/>
      <c r="H6071" s="21" t="n"/>
      <c r="I6071" s="21" t="n"/>
      <c r="J6071" s="21" t="n"/>
      <c r="K6071" s="21" t="n"/>
      <c r="L6071" s="21" t="n"/>
      <c r="M6071" s="21" t="n"/>
      <c r="N6071" s="21" t="n"/>
    </row>
    <row r="6072" ht="14.25" customHeight="1" s="474">
      <c r="A6072" s="603" t="n"/>
      <c r="B6072" s="21" t="n"/>
      <c r="C6072" s="21" t="n"/>
      <c r="D6072" s="21" t="n"/>
      <c r="E6072" s="21" t="n"/>
      <c r="F6072" s="21" t="n"/>
      <c r="G6072" s="21" t="n"/>
      <c r="H6072" s="21" t="n"/>
      <c r="I6072" s="21" t="n"/>
      <c r="J6072" s="21" t="n"/>
      <c r="K6072" s="21" t="n"/>
      <c r="L6072" s="21" t="n"/>
      <c r="M6072" s="21" t="n"/>
      <c r="N6072" s="21" t="n"/>
    </row>
    <row r="6073" ht="14.25" customHeight="1" s="474">
      <c r="A6073" s="603" t="n"/>
      <c r="B6073" s="21" t="n"/>
      <c r="C6073" s="21" t="n"/>
      <c r="D6073" s="21" t="n"/>
      <c r="E6073" s="21" t="n"/>
      <c r="F6073" s="21" t="n"/>
      <c r="G6073" s="21" t="n"/>
      <c r="H6073" s="21" t="n"/>
      <c r="I6073" s="21" t="n"/>
      <c r="J6073" s="21" t="n"/>
      <c r="K6073" s="21" t="n"/>
      <c r="L6073" s="21" t="n"/>
      <c r="M6073" s="21" t="n"/>
      <c r="N6073" s="21" t="n"/>
    </row>
    <row r="6074" ht="14.25" customHeight="1" s="474">
      <c r="A6074" s="603" t="n"/>
      <c r="B6074" s="21" t="n"/>
      <c r="C6074" s="21" t="n"/>
      <c r="D6074" s="21" t="n"/>
      <c r="E6074" s="21" t="n"/>
      <c r="F6074" s="21" t="n"/>
      <c r="G6074" s="21" t="n"/>
      <c r="H6074" s="21" t="n"/>
      <c r="I6074" s="21" t="n"/>
      <c r="J6074" s="21" t="n"/>
      <c r="K6074" s="21" t="n"/>
      <c r="L6074" s="21" t="n"/>
      <c r="M6074" s="21" t="n"/>
      <c r="N6074" s="21" t="n"/>
    </row>
    <row r="6075" ht="14.25" customHeight="1" s="474">
      <c r="A6075" s="603" t="n"/>
      <c r="B6075" s="21" t="n"/>
      <c r="C6075" s="21" t="n"/>
      <c r="D6075" s="21" t="n"/>
      <c r="E6075" s="21" t="n"/>
      <c r="F6075" s="21" t="n"/>
      <c r="G6075" s="21" t="n"/>
      <c r="H6075" s="21" t="n"/>
      <c r="I6075" s="21" t="n"/>
      <c r="J6075" s="21" t="n"/>
      <c r="K6075" s="21" t="n"/>
      <c r="L6075" s="21" t="n"/>
      <c r="M6075" s="21" t="n"/>
      <c r="N6075" s="21" t="n"/>
    </row>
    <row r="6076" ht="14.25" customHeight="1" s="474">
      <c r="A6076" s="603" t="n"/>
      <c r="B6076" s="21" t="n"/>
      <c r="C6076" s="21" t="n"/>
      <c r="D6076" s="21" t="n"/>
      <c r="E6076" s="21" t="n"/>
      <c r="F6076" s="21" t="n"/>
      <c r="G6076" s="21" t="n"/>
      <c r="H6076" s="21" t="n"/>
      <c r="I6076" s="21" t="n"/>
      <c r="J6076" s="21" t="n"/>
      <c r="K6076" s="21" t="n"/>
      <c r="L6076" s="21" t="n"/>
      <c r="M6076" s="21" t="n"/>
      <c r="N6076" s="21" t="n"/>
    </row>
    <row r="6077" ht="14.25" customHeight="1" s="474">
      <c r="A6077" s="603" t="n"/>
      <c r="B6077" s="21" t="n"/>
      <c r="C6077" s="21" t="n"/>
      <c r="D6077" s="21" t="n"/>
      <c r="E6077" s="21" t="n"/>
      <c r="F6077" s="21" t="n"/>
      <c r="G6077" s="21" t="n"/>
      <c r="H6077" s="21" t="n"/>
      <c r="I6077" s="21" t="n"/>
      <c r="J6077" s="21" t="n"/>
      <c r="K6077" s="21" t="n"/>
      <c r="L6077" s="21" t="n"/>
      <c r="M6077" s="21" t="n"/>
      <c r="N6077" s="21" t="n"/>
    </row>
    <row r="6078" ht="14.25" customHeight="1" s="474">
      <c r="A6078" s="603" t="n"/>
      <c r="B6078" s="21" t="n"/>
      <c r="C6078" s="21" t="n"/>
      <c r="D6078" s="21" t="n"/>
      <c r="E6078" s="21" t="n"/>
      <c r="F6078" s="21" t="n"/>
      <c r="G6078" s="21" t="n"/>
      <c r="H6078" s="21" t="n"/>
      <c r="I6078" s="21" t="n"/>
      <c r="J6078" s="21" t="n"/>
      <c r="K6078" s="21" t="n"/>
      <c r="L6078" s="21" t="n"/>
      <c r="M6078" s="21" t="n"/>
      <c r="N6078" s="21" t="n"/>
    </row>
    <row r="6079" ht="14.25" customHeight="1" s="474">
      <c r="A6079" s="603" t="n"/>
      <c r="B6079" s="21" t="n"/>
      <c r="C6079" s="21" t="n"/>
      <c r="D6079" s="21" t="n"/>
      <c r="E6079" s="21" t="n"/>
      <c r="F6079" s="21" t="n"/>
      <c r="G6079" s="21" t="n"/>
      <c r="H6079" s="21" t="n"/>
      <c r="I6079" s="21" t="n"/>
      <c r="J6079" s="21" t="n"/>
      <c r="K6079" s="21" t="n"/>
      <c r="L6079" s="21" t="n"/>
      <c r="M6079" s="21" t="n"/>
      <c r="N6079" s="21" t="n"/>
    </row>
    <row r="6080" ht="14.25" customHeight="1" s="474">
      <c r="A6080" s="603" t="n"/>
      <c r="B6080" s="21" t="n"/>
      <c r="C6080" s="21" t="n"/>
      <c r="D6080" s="21" t="n"/>
      <c r="E6080" s="21" t="n"/>
      <c r="F6080" s="21" t="n"/>
      <c r="G6080" s="21" t="n"/>
      <c r="H6080" s="21" t="n"/>
      <c r="I6080" s="21" t="n"/>
      <c r="J6080" s="21" t="n"/>
      <c r="K6080" s="21" t="n"/>
      <c r="L6080" s="21" t="n"/>
      <c r="M6080" s="21" t="n"/>
      <c r="N6080" s="21" t="n"/>
    </row>
    <row r="6081" ht="14.25" customHeight="1" s="474">
      <c r="A6081" s="603" t="n"/>
      <c r="B6081" s="21" t="n"/>
      <c r="C6081" s="21" t="n"/>
      <c r="D6081" s="21" t="n"/>
      <c r="E6081" s="21" t="n"/>
      <c r="F6081" s="21" t="n"/>
      <c r="G6081" s="21" t="n"/>
      <c r="H6081" s="21" t="n"/>
      <c r="I6081" s="21" t="n"/>
      <c r="J6081" s="21" t="n"/>
      <c r="K6081" s="21" t="n"/>
      <c r="L6081" s="21" t="n"/>
      <c r="M6081" s="21" t="n"/>
      <c r="N6081" s="21" t="n"/>
    </row>
    <row r="6082" ht="14.25" customHeight="1" s="474">
      <c r="A6082" s="603" t="n"/>
      <c r="B6082" s="21" t="n"/>
      <c r="C6082" s="21" t="n"/>
      <c r="D6082" s="21" t="n"/>
      <c r="E6082" s="21" t="n"/>
      <c r="F6082" s="21" t="n"/>
      <c r="G6082" s="21" t="n"/>
      <c r="H6082" s="21" t="n"/>
      <c r="I6082" s="21" t="n"/>
      <c r="J6082" s="21" t="n"/>
      <c r="K6082" s="21" t="n"/>
      <c r="L6082" s="21" t="n"/>
      <c r="M6082" s="21" t="n"/>
      <c r="N6082" s="21" t="n"/>
    </row>
    <row r="6083" ht="14.25" customHeight="1" s="474">
      <c r="A6083" s="603" t="n"/>
      <c r="B6083" s="21" t="n"/>
      <c r="C6083" s="21" t="n"/>
      <c r="D6083" s="21" t="n"/>
      <c r="E6083" s="21" t="n"/>
      <c r="F6083" s="21" t="n"/>
      <c r="G6083" s="21" t="n"/>
      <c r="H6083" s="21" t="n"/>
      <c r="I6083" s="21" t="n"/>
      <c r="J6083" s="21" t="n"/>
      <c r="K6083" s="21" t="n"/>
      <c r="L6083" s="21" t="n"/>
      <c r="M6083" s="21" t="n"/>
      <c r="N6083" s="21" t="n"/>
    </row>
    <row r="6084" ht="14.25" customHeight="1" s="474">
      <c r="A6084" s="603" t="n"/>
      <c r="B6084" s="21" t="n"/>
      <c r="C6084" s="21" t="n"/>
      <c r="D6084" s="21" t="n"/>
      <c r="E6084" s="21" t="n"/>
      <c r="F6084" s="21" t="n"/>
      <c r="G6084" s="21" t="n"/>
      <c r="H6084" s="21" t="n"/>
      <c r="I6084" s="21" t="n"/>
      <c r="J6084" s="21" t="n"/>
      <c r="K6084" s="21" t="n"/>
      <c r="L6084" s="21" t="n"/>
      <c r="M6084" s="21" t="n"/>
      <c r="N6084" s="21" t="n"/>
    </row>
    <row r="6085" ht="14.25" customHeight="1" s="474">
      <c r="A6085" s="603" t="n"/>
      <c r="B6085" s="21" t="n"/>
      <c r="C6085" s="21" t="n"/>
      <c r="D6085" s="21" t="n"/>
      <c r="E6085" s="21" t="n"/>
      <c r="F6085" s="21" t="n"/>
      <c r="G6085" s="21" t="n"/>
      <c r="H6085" s="21" t="n"/>
      <c r="I6085" s="21" t="n"/>
      <c r="J6085" s="21" t="n"/>
      <c r="K6085" s="21" t="n"/>
      <c r="L6085" s="21" t="n"/>
      <c r="M6085" s="21" t="n"/>
      <c r="N6085" s="21" t="n"/>
    </row>
    <row r="6086" ht="14.25" customHeight="1" s="474">
      <c r="A6086" s="603" t="n"/>
      <c r="B6086" s="21" t="n"/>
      <c r="C6086" s="21" t="n"/>
      <c r="D6086" s="21" t="n"/>
      <c r="E6086" s="21" t="n"/>
      <c r="F6086" s="21" t="n"/>
      <c r="G6086" s="21" t="n"/>
      <c r="H6086" s="21" t="n"/>
      <c r="I6086" s="21" t="n"/>
      <c r="J6086" s="21" t="n"/>
      <c r="K6086" s="21" t="n"/>
      <c r="L6086" s="21" t="n"/>
      <c r="M6086" s="21" t="n"/>
      <c r="N6086" s="21" t="n"/>
    </row>
    <row r="6087" ht="14.25" customHeight="1" s="474">
      <c r="A6087" s="603" t="n"/>
      <c r="B6087" s="21" t="n"/>
      <c r="C6087" s="21" t="n"/>
      <c r="D6087" s="21" t="n"/>
      <c r="E6087" s="21" t="n"/>
      <c r="F6087" s="21" t="n"/>
      <c r="G6087" s="21" t="n"/>
      <c r="H6087" s="21" t="n"/>
      <c r="I6087" s="21" t="n"/>
      <c r="J6087" s="21" t="n"/>
      <c r="K6087" s="21" t="n"/>
      <c r="L6087" s="21" t="n"/>
      <c r="M6087" s="21" t="n"/>
      <c r="N6087" s="21" t="n"/>
    </row>
    <row r="6088" ht="14.25" customHeight="1" s="474">
      <c r="A6088" s="603" t="n"/>
      <c r="B6088" s="21" t="n"/>
      <c r="C6088" s="21" t="n"/>
      <c r="D6088" s="21" t="n"/>
      <c r="E6088" s="21" t="n"/>
      <c r="F6088" s="21" t="n"/>
      <c r="G6088" s="21" t="n"/>
      <c r="H6088" s="21" t="n"/>
      <c r="I6088" s="21" t="n"/>
      <c r="J6088" s="21" t="n"/>
      <c r="K6088" s="21" t="n"/>
      <c r="L6088" s="21" t="n"/>
      <c r="M6088" s="21" t="n"/>
      <c r="N6088" s="21" t="n"/>
    </row>
    <row r="6089" ht="14.25" customHeight="1" s="474">
      <c r="A6089" s="603" t="n"/>
      <c r="B6089" s="21" t="n"/>
      <c r="C6089" s="21" t="n"/>
      <c r="D6089" s="21" t="n"/>
      <c r="E6089" s="21" t="n"/>
      <c r="F6089" s="21" t="n"/>
      <c r="G6089" s="21" t="n"/>
      <c r="H6089" s="21" t="n"/>
      <c r="I6089" s="21" t="n"/>
      <c r="J6089" s="21" t="n"/>
      <c r="K6089" s="21" t="n"/>
      <c r="L6089" s="21" t="n"/>
      <c r="M6089" s="21" t="n"/>
      <c r="N6089" s="21" t="n"/>
    </row>
    <row r="6090" ht="14.25" customHeight="1" s="474">
      <c r="A6090" s="603" t="n"/>
      <c r="B6090" s="21" t="n"/>
      <c r="C6090" s="21" t="n"/>
      <c r="D6090" s="21" t="n"/>
      <c r="E6090" s="21" t="n"/>
      <c r="F6090" s="21" t="n"/>
      <c r="G6090" s="21" t="n"/>
      <c r="H6090" s="21" t="n"/>
      <c r="I6090" s="21" t="n"/>
      <c r="J6090" s="21" t="n"/>
      <c r="K6090" s="21" t="n"/>
      <c r="L6090" s="21" t="n"/>
      <c r="M6090" s="21" t="n"/>
      <c r="N6090" s="21" t="n"/>
    </row>
    <row r="6091" ht="14.25" customHeight="1" s="474">
      <c r="A6091" s="603" t="n"/>
      <c r="B6091" s="21" t="n"/>
      <c r="C6091" s="21" t="n"/>
      <c r="D6091" s="21" t="n"/>
      <c r="E6091" s="21" t="n"/>
      <c r="F6091" s="21" t="n"/>
      <c r="G6091" s="21" t="n"/>
      <c r="H6091" s="21" t="n"/>
      <c r="I6091" s="21" t="n"/>
      <c r="J6091" s="21" t="n"/>
      <c r="K6091" s="21" t="n"/>
      <c r="L6091" s="21" t="n"/>
      <c r="M6091" s="21" t="n"/>
      <c r="N6091" s="21" t="n"/>
    </row>
    <row r="6092" ht="14.25" customHeight="1" s="474">
      <c r="A6092" s="603" t="n"/>
      <c r="B6092" s="21" t="n"/>
      <c r="C6092" s="21" t="n"/>
      <c r="D6092" s="21" t="n"/>
      <c r="E6092" s="21" t="n"/>
      <c r="F6092" s="21" t="n"/>
      <c r="G6092" s="21" t="n"/>
      <c r="H6092" s="21" t="n"/>
      <c r="I6092" s="21" t="n"/>
      <c r="J6092" s="21" t="n"/>
      <c r="K6092" s="21" t="n"/>
      <c r="L6092" s="21" t="n"/>
      <c r="M6092" s="21" t="n"/>
      <c r="N6092" s="21" t="n"/>
    </row>
    <row r="6093" ht="14.25" customHeight="1" s="474">
      <c r="A6093" s="603" t="n"/>
      <c r="B6093" s="21" t="n"/>
      <c r="C6093" s="21" t="n"/>
      <c r="D6093" s="21" t="n"/>
      <c r="E6093" s="21" t="n"/>
      <c r="F6093" s="21" t="n"/>
      <c r="G6093" s="21" t="n"/>
      <c r="H6093" s="21" t="n"/>
      <c r="I6093" s="21" t="n"/>
      <c r="J6093" s="21" t="n"/>
      <c r="K6093" s="21" t="n"/>
      <c r="L6093" s="21" t="n"/>
      <c r="M6093" s="21" t="n"/>
      <c r="N6093" s="21" t="n"/>
    </row>
    <row r="6094" ht="14.25" customHeight="1" s="474">
      <c r="A6094" s="603" t="n"/>
      <c r="B6094" s="21" t="n"/>
      <c r="C6094" s="21" t="n"/>
      <c r="D6094" s="21" t="n"/>
      <c r="E6094" s="21" t="n"/>
      <c r="F6094" s="21" t="n"/>
      <c r="G6094" s="21" t="n"/>
      <c r="H6094" s="21" t="n"/>
      <c r="I6094" s="21" t="n"/>
      <c r="J6094" s="21" t="n"/>
      <c r="K6094" s="21" t="n"/>
      <c r="L6094" s="21" t="n"/>
      <c r="M6094" s="21" t="n"/>
      <c r="N6094" s="21" t="n"/>
    </row>
    <row r="6095" ht="14.25" customHeight="1" s="474">
      <c r="A6095" s="603" t="n"/>
      <c r="B6095" s="21" t="n"/>
      <c r="C6095" s="21" t="n"/>
      <c r="D6095" s="21" t="n"/>
      <c r="E6095" s="21" t="n"/>
      <c r="F6095" s="21" t="n"/>
      <c r="G6095" s="21" t="n"/>
      <c r="H6095" s="21" t="n"/>
      <c r="I6095" s="21" t="n"/>
      <c r="J6095" s="21" t="n"/>
      <c r="K6095" s="21" t="n"/>
      <c r="L6095" s="21" t="n"/>
      <c r="M6095" s="21" t="n"/>
      <c r="N6095" s="21" t="n"/>
    </row>
    <row r="6096" ht="14.25" customHeight="1" s="474">
      <c r="A6096" s="603" t="n"/>
      <c r="B6096" s="21" t="n"/>
      <c r="C6096" s="21" t="n"/>
      <c r="D6096" s="21" t="n"/>
      <c r="E6096" s="21" t="n"/>
      <c r="F6096" s="21" t="n"/>
      <c r="G6096" s="21" t="n"/>
      <c r="H6096" s="21" t="n"/>
      <c r="I6096" s="21" t="n"/>
      <c r="J6096" s="21" t="n"/>
      <c r="K6096" s="21" t="n"/>
      <c r="L6096" s="21" t="n"/>
      <c r="M6096" s="21" t="n"/>
      <c r="N6096" s="21" t="n"/>
    </row>
    <row r="6097" ht="14.25" customHeight="1" s="474">
      <c r="A6097" s="603" t="n"/>
      <c r="B6097" s="21" t="n"/>
      <c r="C6097" s="21" t="n"/>
      <c r="D6097" s="21" t="n"/>
      <c r="E6097" s="21" t="n"/>
      <c r="F6097" s="21" t="n"/>
      <c r="G6097" s="21" t="n"/>
      <c r="H6097" s="21" t="n"/>
      <c r="I6097" s="21" t="n"/>
      <c r="J6097" s="21" t="n"/>
      <c r="K6097" s="21" t="n"/>
      <c r="L6097" s="21" t="n"/>
      <c r="M6097" s="21" t="n"/>
      <c r="N6097" s="21" t="n"/>
    </row>
    <row r="6098" ht="14.25" customHeight="1" s="474">
      <c r="A6098" s="603" t="n"/>
      <c r="B6098" s="21" t="n"/>
      <c r="C6098" s="21" t="n"/>
      <c r="D6098" s="21" t="n"/>
      <c r="E6098" s="21" t="n"/>
      <c r="F6098" s="21" t="n"/>
      <c r="G6098" s="21" t="n"/>
      <c r="H6098" s="21" t="n"/>
      <c r="I6098" s="21" t="n"/>
      <c r="J6098" s="21" t="n"/>
      <c r="K6098" s="21" t="n"/>
      <c r="L6098" s="21" t="n"/>
      <c r="M6098" s="21" t="n"/>
      <c r="N6098" s="21" t="n"/>
    </row>
    <row r="6099" ht="14.25" customHeight="1" s="474">
      <c r="A6099" s="603" t="n"/>
      <c r="B6099" s="21" t="n"/>
      <c r="C6099" s="21" t="n"/>
      <c r="D6099" s="21" t="n"/>
      <c r="E6099" s="21" t="n"/>
      <c r="F6099" s="21" t="n"/>
      <c r="G6099" s="21" t="n"/>
      <c r="H6099" s="21" t="n"/>
      <c r="I6099" s="21" t="n"/>
      <c r="J6099" s="21" t="n"/>
      <c r="K6099" s="21" t="n"/>
      <c r="L6099" s="21" t="n"/>
      <c r="M6099" s="21" t="n"/>
      <c r="N6099" s="21" t="n"/>
    </row>
    <row r="6100" ht="14.25" customHeight="1" s="474">
      <c r="A6100" s="603" t="n"/>
      <c r="B6100" s="21" t="n"/>
      <c r="C6100" s="21" t="n"/>
      <c r="D6100" s="21" t="n"/>
      <c r="E6100" s="21" t="n"/>
      <c r="F6100" s="21" t="n"/>
      <c r="G6100" s="21" t="n"/>
      <c r="H6100" s="21" t="n"/>
      <c r="I6100" s="21" t="n"/>
      <c r="J6100" s="21" t="n"/>
      <c r="K6100" s="21" t="n"/>
      <c r="L6100" s="21" t="n"/>
      <c r="M6100" s="21" t="n"/>
      <c r="N6100" s="21" t="n"/>
    </row>
    <row r="6101" ht="14.25" customHeight="1" s="474">
      <c r="A6101" s="603" t="n"/>
      <c r="B6101" s="21" t="n"/>
      <c r="C6101" s="21" t="n"/>
      <c r="D6101" s="21" t="n"/>
      <c r="E6101" s="21" t="n"/>
      <c r="F6101" s="21" t="n"/>
      <c r="G6101" s="21" t="n"/>
      <c r="H6101" s="21" t="n"/>
      <c r="I6101" s="21" t="n"/>
      <c r="J6101" s="21" t="n"/>
      <c r="K6101" s="21" t="n"/>
      <c r="L6101" s="21" t="n"/>
      <c r="M6101" s="21" t="n"/>
      <c r="N6101" s="21" t="n"/>
    </row>
    <row r="6102" ht="14.25" customHeight="1" s="474">
      <c r="A6102" s="603" t="n"/>
      <c r="B6102" s="21" t="n"/>
      <c r="C6102" s="21" t="n"/>
      <c r="D6102" s="21" t="n"/>
      <c r="E6102" s="21" t="n"/>
      <c r="F6102" s="21" t="n"/>
      <c r="G6102" s="21" t="n"/>
      <c r="H6102" s="21" t="n"/>
      <c r="I6102" s="21" t="n"/>
      <c r="J6102" s="21" t="n"/>
      <c r="K6102" s="21" t="n"/>
      <c r="L6102" s="21" t="n"/>
      <c r="M6102" s="21" t="n"/>
      <c r="N6102" s="21" t="n"/>
    </row>
    <row r="6103" ht="14.25" customHeight="1" s="474">
      <c r="A6103" s="603" t="n"/>
      <c r="B6103" s="21" t="n"/>
      <c r="C6103" s="21" t="n"/>
      <c r="D6103" s="21" t="n"/>
      <c r="E6103" s="21" t="n"/>
      <c r="F6103" s="21" t="n"/>
      <c r="G6103" s="21" t="n"/>
      <c r="H6103" s="21" t="n"/>
      <c r="I6103" s="21" t="n"/>
      <c r="J6103" s="21" t="n"/>
      <c r="K6103" s="21" t="n"/>
      <c r="L6103" s="21" t="n"/>
      <c r="M6103" s="21" t="n"/>
      <c r="N6103" s="21" t="n"/>
    </row>
    <row r="6104" ht="14.25" customHeight="1" s="474">
      <c r="A6104" s="603" t="n"/>
      <c r="B6104" s="21" t="n"/>
      <c r="C6104" s="21" t="n"/>
      <c r="D6104" s="21" t="n"/>
      <c r="E6104" s="21" t="n"/>
      <c r="F6104" s="21" t="n"/>
      <c r="G6104" s="21" t="n"/>
      <c r="H6104" s="21" t="n"/>
      <c r="I6104" s="21" t="n"/>
      <c r="J6104" s="21" t="n"/>
      <c r="K6104" s="21" t="n"/>
      <c r="L6104" s="21" t="n"/>
      <c r="M6104" s="21" t="n"/>
      <c r="N6104" s="21" t="n"/>
    </row>
    <row r="6105" ht="14.25" customHeight="1" s="474">
      <c r="A6105" s="603" t="n"/>
      <c r="B6105" s="21" t="n"/>
      <c r="C6105" s="21" t="n"/>
      <c r="D6105" s="21" t="n"/>
      <c r="E6105" s="21" t="n"/>
      <c r="F6105" s="21" t="n"/>
      <c r="G6105" s="21" t="n"/>
      <c r="H6105" s="21" t="n"/>
      <c r="I6105" s="21" t="n"/>
      <c r="J6105" s="21" t="n"/>
      <c r="K6105" s="21" t="n"/>
      <c r="L6105" s="21" t="n"/>
      <c r="M6105" s="21" t="n"/>
      <c r="N6105" s="21" t="n"/>
    </row>
    <row r="6106" ht="14.25" customHeight="1" s="474">
      <c r="A6106" s="603" t="n"/>
      <c r="B6106" s="21" t="n"/>
      <c r="C6106" s="21" t="n"/>
      <c r="D6106" s="21" t="n"/>
      <c r="E6106" s="21" t="n"/>
      <c r="F6106" s="21" t="n"/>
      <c r="G6106" s="21" t="n"/>
      <c r="H6106" s="21" t="n"/>
      <c r="I6106" s="21" t="n"/>
      <c r="J6106" s="21" t="n"/>
      <c r="K6106" s="21" t="n"/>
      <c r="L6106" s="21" t="n"/>
      <c r="M6106" s="21" t="n"/>
      <c r="N6106" s="21" t="n"/>
    </row>
    <row r="6107" ht="14.25" customHeight="1" s="474">
      <c r="A6107" s="603" t="n"/>
      <c r="B6107" s="21" t="n"/>
      <c r="C6107" s="21" t="n"/>
      <c r="D6107" s="21" t="n"/>
      <c r="E6107" s="21" t="n"/>
      <c r="F6107" s="21" t="n"/>
      <c r="G6107" s="21" t="n"/>
      <c r="H6107" s="21" t="n"/>
      <c r="I6107" s="21" t="n"/>
      <c r="J6107" s="21" t="n"/>
      <c r="K6107" s="21" t="n"/>
      <c r="L6107" s="21" t="n"/>
      <c r="M6107" s="21" t="n"/>
      <c r="N6107" s="21" t="n"/>
    </row>
    <row r="6108" ht="14.25" customHeight="1" s="474">
      <c r="A6108" s="603" t="n"/>
      <c r="B6108" s="21" t="n"/>
      <c r="C6108" s="21" t="n"/>
      <c r="D6108" s="21" t="n"/>
      <c r="E6108" s="21" t="n"/>
      <c r="F6108" s="21" t="n"/>
      <c r="G6108" s="21" t="n"/>
      <c r="H6108" s="21" t="n"/>
      <c r="I6108" s="21" t="n"/>
      <c r="J6108" s="21" t="n"/>
      <c r="K6108" s="21" t="n"/>
      <c r="L6108" s="21" t="n"/>
      <c r="M6108" s="21" t="n"/>
      <c r="N6108" s="21" t="n"/>
    </row>
    <row r="6109" ht="14.25" customHeight="1" s="474">
      <c r="A6109" s="603" t="n"/>
      <c r="B6109" s="21" t="n"/>
      <c r="C6109" s="21" t="n"/>
      <c r="D6109" s="21" t="n"/>
      <c r="E6109" s="21" t="n"/>
      <c r="F6109" s="21" t="n"/>
      <c r="G6109" s="21" t="n"/>
      <c r="H6109" s="21" t="n"/>
      <c r="I6109" s="21" t="n"/>
      <c r="J6109" s="21" t="n"/>
      <c r="K6109" s="21" t="n"/>
      <c r="L6109" s="21" t="n"/>
      <c r="M6109" s="21" t="n"/>
      <c r="N6109" s="21" t="n"/>
    </row>
    <row r="6110" ht="14.25" customHeight="1" s="474">
      <c r="A6110" s="603" t="n"/>
      <c r="B6110" s="21" t="n"/>
      <c r="C6110" s="21" t="n"/>
      <c r="D6110" s="21" t="n"/>
      <c r="E6110" s="21" t="n"/>
      <c r="F6110" s="21" t="n"/>
      <c r="G6110" s="21" t="n"/>
      <c r="H6110" s="21" t="n"/>
      <c r="I6110" s="21" t="n"/>
      <c r="J6110" s="21" t="n"/>
      <c r="K6110" s="21" t="n"/>
      <c r="L6110" s="21" t="n"/>
      <c r="M6110" s="21" t="n"/>
      <c r="N6110" s="21" t="n"/>
    </row>
    <row r="6111" ht="14.25" customHeight="1" s="474">
      <c r="A6111" s="603" t="n"/>
      <c r="B6111" s="21" t="n"/>
      <c r="C6111" s="21" t="n"/>
      <c r="D6111" s="21" t="n"/>
      <c r="E6111" s="21" t="n"/>
      <c r="F6111" s="21" t="n"/>
      <c r="G6111" s="21" t="n"/>
      <c r="H6111" s="21" t="n"/>
      <c r="I6111" s="21" t="n"/>
      <c r="J6111" s="21" t="n"/>
      <c r="K6111" s="21" t="n"/>
      <c r="L6111" s="21" t="n"/>
      <c r="M6111" s="21" t="n"/>
      <c r="N6111" s="21" t="n"/>
    </row>
    <row r="6112" ht="14.25" customHeight="1" s="474">
      <c r="A6112" s="603" t="n"/>
      <c r="B6112" s="21" t="n"/>
      <c r="C6112" s="21" t="n"/>
      <c r="D6112" s="21" t="n"/>
      <c r="E6112" s="21" t="n"/>
      <c r="F6112" s="21" t="n"/>
      <c r="G6112" s="21" t="n"/>
      <c r="H6112" s="21" t="n"/>
      <c r="I6112" s="21" t="n"/>
      <c r="J6112" s="21" t="n"/>
      <c r="K6112" s="21" t="n"/>
      <c r="L6112" s="21" t="n"/>
      <c r="M6112" s="21" t="n"/>
      <c r="N6112" s="21" t="n"/>
    </row>
    <row r="6113" ht="14.25" customHeight="1" s="474">
      <c r="A6113" s="603" t="n"/>
      <c r="B6113" s="21" t="n"/>
      <c r="C6113" s="21" t="n"/>
      <c r="D6113" s="21" t="n"/>
      <c r="E6113" s="21" t="n"/>
      <c r="F6113" s="21" t="n"/>
      <c r="G6113" s="21" t="n"/>
      <c r="H6113" s="21" t="n"/>
      <c r="I6113" s="21" t="n"/>
      <c r="J6113" s="21" t="n"/>
      <c r="K6113" s="21" t="n"/>
      <c r="L6113" s="21" t="n"/>
      <c r="M6113" s="21" t="n"/>
      <c r="N6113" s="21" t="n"/>
    </row>
    <row r="6114" ht="14.25" customHeight="1" s="474">
      <c r="A6114" s="603" t="n"/>
      <c r="B6114" s="21" t="n"/>
      <c r="C6114" s="21" t="n"/>
      <c r="D6114" s="21" t="n"/>
      <c r="E6114" s="21" t="n"/>
      <c r="F6114" s="21" t="n"/>
      <c r="G6114" s="21" t="n"/>
      <c r="H6114" s="21" t="n"/>
      <c r="I6114" s="21" t="n"/>
      <c r="J6114" s="21" t="n"/>
      <c r="K6114" s="21" t="n"/>
      <c r="L6114" s="21" t="n"/>
      <c r="M6114" s="21" t="n"/>
      <c r="N6114" s="21" t="n"/>
    </row>
    <row r="6115" ht="14.25" customHeight="1" s="474">
      <c r="A6115" s="603" t="n"/>
      <c r="B6115" s="21" t="n"/>
      <c r="C6115" s="21" t="n"/>
      <c r="D6115" s="21" t="n"/>
      <c r="E6115" s="21" t="n"/>
      <c r="F6115" s="21" t="n"/>
      <c r="G6115" s="21" t="n"/>
      <c r="H6115" s="21" t="n"/>
      <c r="I6115" s="21" t="n"/>
      <c r="J6115" s="21" t="n"/>
      <c r="K6115" s="21" t="n"/>
      <c r="L6115" s="21" t="n"/>
      <c r="M6115" s="21" t="n"/>
      <c r="N6115" s="21" t="n"/>
    </row>
    <row r="6116" ht="14.25" customHeight="1" s="474">
      <c r="A6116" s="603" t="n"/>
      <c r="B6116" s="21" t="n"/>
      <c r="C6116" s="21" t="n"/>
      <c r="D6116" s="21" t="n"/>
      <c r="E6116" s="21" t="n"/>
      <c r="F6116" s="21" t="n"/>
      <c r="G6116" s="21" t="n"/>
      <c r="H6116" s="21" t="n"/>
      <c r="I6116" s="21" t="n"/>
      <c r="J6116" s="21" t="n"/>
      <c r="K6116" s="21" t="n"/>
      <c r="L6116" s="21" t="n"/>
      <c r="M6116" s="21" t="n"/>
      <c r="N6116" s="21" t="n"/>
    </row>
    <row r="6117" ht="14.25" customHeight="1" s="474">
      <c r="A6117" s="603" t="n"/>
      <c r="B6117" s="21" t="n"/>
      <c r="C6117" s="21" t="n"/>
      <c r="D6117" s="21" t="n"/>
      <c r="E6117" s="21" t="n"/>
      <c r="F6117" s="21" t="n"/>
      <c r="G6117" s="21" t="n"/>
      <c r="H6117" s="21" t="n"/>
      <c r="I6117" s="21" t="n"/>
      <c r="J6117" s="21" t="n"/>
      <c r="K6117" s="21" t="n"/>
      <c r="L6117" s="21" t="n"/>
      <c r="M6117" s="21" t="n"/>
      <c r="N6117" s="21" t="n"/>
    </row>
    <row r="6118" ht="14.25" customHeight="1" s="474">
      <c r="A6118" s="603" t="n"/>
      <c r="B6118" s="21" t="n"/>
      <c r="C6118" s="21" t="n"/>
      <c r="D6118" s="21" t="n"/>
      <c r="E6118" s="21" t="n"/>
      <c r="F6118" s="21" t="n"/>
      <c r="G6118" s="21" t="n"/>
      <c r="H6118" s="21" t="n"/>
      <c r="I6118" s="21" t="n"/>
      <c r="J6118" s="21" t="n"/>
      <c r="K6118" s="21" t="n"/>
      <c r="L6118" s="21" t="n"/>
      <c r="M6118" s="21" t="n"/>
      <c r="N6118" s="21" t="n"/>
    </row>
    <row r="6119" ht="14.25" customHeight="1" s="474">
      <c r="A6119" s="603" t="n"/>
      <c r="B6119" s="21" t="n"/>
      <c r="C6119" s="21" t="n"/>
      <c r="D6119" s="21" t="n"/>
      <c r="E6119" s="21" t="n"/>
      <c r="F6119" s="21" t="n"/>
      <c r="G6119" s="21" t="n"/>
      <c r="H6119" s="21" t="n"/>
      <c r="I6119" s="21" t="n"/>
      <c r="J6119" s="21" t="n"/>
      <c r="K6119" s="21" t="n"/>
      <c r="L6119" s="21" t="n"/>
      <c r="M6119" s="21" t="n"/>
      <c r="N6119" s="21" t="n"/>
    </row>
    <row r="6120" ht="14.25" customHeight="1" s="474">
      <c r="A6120" s="603" t="n"/>
      <c r="B6120" s="21" t="n"/>
      <c r="C6120" s="21" t="n"/>
      <c r="D6120" s="21" t="n"/>
      <c r="E6120" s="21" t="n"/>
      <c r="F6120" s="21" t="n"/>
      <c r="G6120" s="21" t="n"/>
      <c r="H6120" s="21" t="n"/>
      <c r="I6120" s="21" t="n"/>
      <c r="J6120" s="21" t="n"/>
      <c r="K6120" s="21" t="n"/>
      <c r="L6120" s="21" t="n"/>
      <c r="M6120" s="21" t="n"/>
      <c r="N6120" s="21" t="n"/>
    </row>
    <row r="6121" ht="14.25" customHeight="1" s="474">
      <c r="A6121" s="603" t="n"/>
      <c r="B6121" s="21" t="n"/>
      <c r="C6121" s="21" t="n"/>
      <c r="D6121" s="21" t="n"/>
      <c r="E6121" s="21" t="n"/>
      <c r="F6121" s="21" t="n"/>
      <c r="G6121" s="21" t="n"/>
      <c r="H6121" s="21" t="n"/>
      <c r="I6121" s="21" t="n"/>
      <c r="J6121" s="21" t="n"/>
      <c r="K6121" s="21" t="n"/>
      <c r="L6121" s="21" t="n"/>
      <c r="M6121" s="21" t="n"/>
      <c r="N6121" s="21" t="n"/>
    </row>
    <row r="6122" ht="14.25" customHeight="1" s="474">
      <c r="A6122" s="603" t="n"/>
      <c r="B6122" s="21" t="n"/>
      <c r="C6122" s="21" t="n"/>
      <c r="D6122" s="21" t="n"/>
      <c r="E6122" s="21" t="n"/>
      <c r="F6122" s="21" t="n"/>
      <c r="G6122" s="21" t="n"/>
      <c r="H6122" s="21" t="n"/>
      <c r="I6122" s="21" t="n"/>
      <c r="J6122" s="21" t="n"/>
      <c r="K6122" s="21" t="n"/>
      <c r="L6122" s="21" t="n"/>
      <c r="M6122" s="21" t="n"/>
      <c r="N6122" s="21" t="n"/>
    </row>
    <row r="6123" ht="14.25" customHeight="1" s="474">
      <c r="A6123" s="603" t="n"/>
      <c r="B6123" s="21" t="n"/>
      <c r="C6123" s="21" t="n"/>
      <c r="D6123" s="21" t="n"/>
      <c r="E6123" s="21" t="n"/>
      <c r="F6123" s="21" t="n"/>
      <c r="G6123" s="21" t="n"/>
      <c r="H6123" s="21" t="n"/>
      <c r="I6123" s="21" t="n"/>
      <c r="J6123" s="21" t="n"/>
      <c r="K6123" s="21" t="n"/>
      <c r="L6123" s="21" t="n"/>
      <c r="M6123" s="21" t="n"/>
      <c r="N6123" s="21" t="n"/>
    </row>
    <row r="6124" ht="14.25" customHeight="1" s="474">
      <c r="A6124" s="603" t="n"/>
      <c r="B6124" s="21" t="n"/>
      <c r="C6124" s="21" t="n"/>
      <c r="D6124" s="21" t="n"/>
      <c r="E6124" s="21" t="n"/>
      <c r="F6124" s="21" t="n"/>
      <c r="G6124" s="21" t="n"/>
      <c r="H6124" s="21" t="n"/>
      <c r="I6124" s="21" t="n"/>
      <c r="J6124" s="21" t="n"/>
      <c r="K6124" s="21" t="n"/>
      <c r="L6124" s="21" t="n"/>
      <c r="M6124" s="21" t="n"/>
      <c r="N6124" s="21" t="n"/>
    </row>
    <row r="6125" ht="14.25" customHeight="1" s="474">
      <c r="A6125" s="603" t="n"/>
      <c r="B6125" s="21" t="n"/>
      <c r="C6125" s="21" t="n"/>
      <c r="D6125" s="21" t="n"/>
      <c r="E6125" s="21" t="n"/>
      <c r="F6125" s="21" t="n"/>
      <c r="G6125" s="21" t="n"/>
      <c r="H6125" s="21" t="n"/>
      <c r="I6125" s="21" t="n"/>
      <c r="J6125" s="21" t="n"/>
      <c r="K6125" s="21" t="n"/>
      <c r="L6125" s="21" t="n"/>
      <c r="M6125" s="21" t="n"/>
      <c r="N6125" s="21" t="n"/>
    </row>
    <row r="6126" ht="14.25" customHeight="1" s="474">
      <c r="A6126" s="603" t="n"/>
      <c r="B6126" s="21" t="n"/>
      <c r="C6126" s="21" t="n"/>
      <c r="D6126" s="21" t="n"/>
      <c r="E6126" s="21" t="n"/>
      <c r="F6126" s="21" t="n"/>
      <c r="G6126" s="21" t="n"/>
      <c r="H6126" s="21" t="n"/>
      <c r="I6126" s="21" t="n"/>
      <c r="J6126" s="21" t="n"/>
      <c r="K6126" s="21" t="n"/>
      <c r="L6126" s="21" t="n"/>
      <c r="M6126" s="21" t="n"/>
      <c r="N6126" s="21" t="n"/>
    </row>
    <row r="6127" ht="14.25" customHeight="1" s="474">
      <c r="A6127" s="603" t="n"/>
      <c r="B6127" s="21" t="n"/>
      <c r="C6127" s="21" t="n"/>
      <c r="D6127" s="21" t="n"/>
      <c r="E6127" s="21" t="n"/>
      <c r="F6127" s="21" t="n"/>
      <c r="G6127" s="21" t="n"/>
      <c r="H6127" s="21" t="n"/>
      <c r="I6127" s="21" t="n"/>
      <c r="J6127" s="21" t="n"/>
      <c r="K6127" s="21" t="n"/>
      <c r="L6127" s="21" t="n"/>
      <c r="M6127" s="21" t="n"/>
      <c r="N6127" s="21" t="n"/>
    </row>
    <row r="6128" ht="14.25" customHeight="1" s="474">
      <c r="A6128" s="603" t="n"/>
      <c r="B6128" s="21" t="n"/>
      <c r="C6128" s="21" t="n"/>
      <c r="D6128" s="21" t="n"/>
      <c r="E6128" s="21" t="n"/>
      <c r="F6128" s="21" t="n"/>
      <c r="G6128" s="21" t="n"/>
      <c r="H6128" s="21" t="n"/>
      <c r="I6128" s="21" t="n"/>
      <c r="J6128" s="21" t="n"/>
      <c r="K6128" s="21" t="n"/>
      <c r="L6128" s="21" t="n"/>
      <c r="M6128" s="21" t="n"/>
      <c r="N6128" s="21" t="n"/>
    </row>
    <row r="6129" ht="14.25" customHeight="1" s="474">
      <c r="A6129" s="603" t="n"/>
      <c r="B6129" s="21" t="n"/>
      <c r="C6129" s="21" t="n"/>
      <c r="D6129" s="21" t="n"/>
      <c r="E6129" s="21" t="n"/>
      <c r="F6129" s="21" t="n"/>
      <c r="G6129" s="21" t="n"/>
      <c r="H6129" s="21" t="n"/>
      <c r="I6129" s="21" t="n"/>
      <c r="J6129" s="21" t="n"/>
      <c r="K6129" s="21" t="n"/>
      <c r="L6129" s="21" t="n"/>
      <c r="M6129" s="21" t="n"/>
      <c r="N6129" s="21" t="n"/>
    </row>
    <row r="6130" ht="14.25" customHeight="1" s="474">
      <c r="A6130" s="603" t="n"/>
      <c r="B6130" s="21" t="n"/>
      <c r="C6130" s="21" t="n"/>
      <c r="D6130" s="21" t="n"/>
      <c r="E6130" s="21" t="n"/>
      <c r="F6130" s="21" t="n"/>
      <c r="G6130" s="21" t="n"/>
      <c r="H6130" s="21" t="n"/>
      <c r="I6130" s="21" t="n"/>
      <c r="J6130" s="21" t="n"/>
      <c r="K6130" s="21" t="n"/>
      <c r="L6130" s="21" t="n"/>
      <c r="M6130" s="21" t="n"/>
      <c r="N6130" s="21" t="n"/>
    </row>
    <row r="6131" ht="14.25" customHeight="1" s="474">
      <c r="A6131" s="603" t="n"/>
      <c r="B6131" s="21" t="n"/>
      <c r="C6131" s="21" t="n"/>
      <c r="D6131" s="21" t="n"/>
      <c r="E6131" s="21" t="n"/>
      <c r="F6131" s="21" t="n"/>
      <c r="G6131" s="21" t="n"/>
      <c r="H6131" s="21" t="n"/>
      <c r="I6131" s="21" t="n"/>
      <c r="J6131" s="21" t="n"/>
      <c r="K6131" s="21" t="n"/>
      <c r="L6131" s="21" t="n"/>
      <c r="M6131" s="21" t="n"/>
      <c r="N6131" s="21" t="n"/>
    </row>
    <row r="6132" ht="14.25" customHeight="1" s="474">
      <c r="A6132" s="603" t="n"/>
      <c r="B6132" s="21" t="n"/>
      <c r="C6132" s="21" t="n"/>
      <c r="D6132" s="21" t="n"/>
      <c r="E6132" s="21" t="n"/>
      <c r="F6132" s="21" t="n"/>
      <c r="G6132" s="21" t="n"/>
      <c r="H6132" s="21" t="n"/>
      <c r="I6132" s="21" t="n"/>
      <c r="J6132" s="21" t="n"/>
      <c r="K6132" s="21" t="n"/>
      <c r="L6132" s="21" t="n"/>
      <c r="M6132" s="21" t="n"/>
      <c r="N6132" s="21" t="n"/>
    </row>
    <row r="6133" ht="14.25" customHeight="1" s="474">
      <c r="A6133" s="603" t="n"/>
      <c r="B6133" s="21" t="n"/>
      <c r="C6133" s="21" t="n"/>
      <c r="D6133" s="21" t="n"/>
      <c r="E6133" s="21" t="n"/>
      <c r="F6133" s="21" t="n"/>
      <c r="G6133" s="21" t="n"/>
      <c r="H6133" s="21" t="n"/>
      <c r="I6133" s="21" t="n"/>
      <c r="J6133" s="21" t="n"/>
      <c r="K6133" s="21" t="n"/>
      <c r="L6133" s="21" t="n"/>
      <c r="M6133" s="21" t="n"/>
      <c r="N6133" s="21" t="n"/>
    </row>
    <row r="6134" ht="14.25" customHeight="1" s="474">
      <c r="A6134" s="603" t="n"/>
      <c r="B6134" s="21" t="n"/>
      <c r="C6134" s="21" t="n"/>
      <c r="D6134" s="21" t="n"/>
      <c r="E6134" s="21" t="n"/>
      <c r="F6134" s="21" t="n"/>
      <c r="G6134" s="21" t="n"/>
      <c r="H6134" s="21" t="n"/>
      <c r="I6134" s="21" t="n"/>
      <c r="J6134" s="21" t="n"/>
      <c r="K6134" s="21" t="n"/>
      <c r="L6134" s="21" t="n"/>
      <c r="M6134" s="21" t="n"/>
      <c r="N6134" s="21" t="n"/>
    </row>
    <row r="6135" ht="14.25" customHeight="1" s="474">
      <c r="A6135" s="603" t="n"/>
      <c r="B6135" s="21" t="n"/>
      <c r="C6135" s="21" t="n"/>
      <c r="D6135" s="21" t="n"/>
      <c r="E6135" s="21" t="n"/>
      <c r="F6135" s="21" t="n"/>
      <c r="G6135" s="21" t="n"/>
      <c r="H6135" s="21" t="n"/>
      <c r="I6135" s="21" t="n"/>
      <c r="J6135" s="21" t="n"/>
      <c r="K6135" s="21" t="n"/>
      <c r="L6135" s="21" t="n"/>
      <c r="M6135" s="21" t="n"/>
      <c r="N6135" s="21" t="n"/>
    </row>
    <row r="6136" ht="14.25" customHeight="1" s="474">
      <c r="A6136" s="603" t="n"/>
      <c r="B6136" s="21" t="n"/>
      <c r="C6136" s="21" t="n"/>
      <c r="D6136" s="21" t="n"/>
      <c r="E6136" s="21" t="n"/>
      <c r="F6136" s="21" t="n"/>
      <c r="G6136" s="21" t="n"/>
      <c r="H6136" s="21" t="n"/>
      <c r="I6136" s="21" t="n"/>
      <c r="J6136" s="21" t="n"/>
      <c r="K6136" s="21" t="n"/>
      <c r="L6136" s="21" t="n"/>
      <c r="M6136" s="21" t="n"/>
      <c r="N6136" s="21" t="n"/>
    </row>
    <row r="6137" ht="14.25" customHeight="1" s="474">
      <c r="A6137" s="603" t="n"/>
      <c r="B6137" s="21" t="n"/>
      <c r="C6137" s="21" t="n"/>
      <c r="D6137" s="21" t="n"/>
      <c r="E6137" s="21" t="n"/>
      <c r="F6137" s="21" t="n"/>
      <c r="G6137" s="21" t="n"/>
      <c r="H6137" s="21" t="n"/>
      <c r="I6137" s="21" t="n"/>
      <c r="J6137" s="21" t="n"/>
      <c r="K6137" s="21" t="n"/>
      <c r="L6137" s="21" t="n"/>
      <c r="M6137" s="21" t="n"/>
      <c r="N6137" s="21" t="n"/>
    </row>
    <row r="6138" ht="14.25" customHeight="1" s="474">
      <c r="A6138" s="603" t="n"/>
      <c r="B6138" s="21" t="n"/>
      <c r="C6138" s="21" t="n"/>
      <c r="D6138" s="21" t="n"/>
      <c r="E6138" s="21" t="n"/>
      <c r="F6138" s="21" t="n"/>
      <c r="G6138" s="21" t="n"/>
      <c r="H6138" s="21" t="n"/>
      <c r="I6138" s="21" t="n"/>
      <c r="J6138" s="21" t="n"/>
      <c r="K6138" s="21" t="n"/>
      <c r="L6138" s="21" t="n"/>
      <c r="M6138" s="21" t="n"/>
      <c r="N6138" s="21" t="n"/>
    </row>
    <row r="6139" ht="14.25" customHeight="1" s="474">
      <c r="A6139" s="603" t="n"/>
      <c r="B6139" s="21" t="n"/>
      <c r="C6139" s="21" t="n"/>
      <c r="D6139" s="21" t="n"/>
      <c r="E6139" s="21" t="n"/>
      <c r="F6139" s="21" t="n"/>
      <c r="G6139" s="21" t="n"/>
      <c r="H6139" s="21" t="n"/>
      <c r="I6139" s="21" t="n"/>
      <c r="J6139" s="21" t="n"/>
      <c r="K6139" s="21" t="n"/>
      <c r="L6139" s="21" t="n"/>
      <c r="M6139" s="21" t="n"/>
      <c r="N6139" s="21" t="n"/>
    </row>
    <row r="6140" ht="14.25" customHeight="1" s="474">
      <c r="A6140" s="603" t="n"/>
      <c r="B6140" s="21" t="n"/>
      <c r="C6140" s="21" t="n"/>
      <c r="D6140" s="21" t="n"/>
      <c r="E6140" s="21" t="n"/>
      <c r="F6140" s="21" t="n"/>
      <c r="G6140" s="21" t="n"/>
      <c r="H6140" s="21" t="n"/>
      <c r="I6140" s="21" t="n"/>
      <c r="J6140" s="21" t="n"/>
      <c r="K6140" s="21" t="n"/>
      <c r="L6140" s="21" t="n"/>
      <c r="M6140" s="21" t="n"/>
      <c r="N6140" s="21" t="n"/>
    </row>
    <row r="6141" ht="14.25" customHeight="1" s="474">
      <c r="A6141" s="603" t="n"/>
      <c r="B6141" s="21" t="n"/>
      <c r="C6141" s="21" t="n"/>
      <c r="D6141" s="21" t="n"/>
      <c r="E6141" s="21" t="n"/>
      <c r="F6141" s="21" t="n"/>
      <c r="G6141" s="21" t="n"/>
      <c r="H6141" s="21" t="n"/>
      <c r="I6141" s="21" t="n"/>
      <c r="J6141" s="21" t="n"/>
      <c r="K6141" s="21" t="n"/>
      <c r="L6141" s="21" t="n"/>
      <c r="M6141" s="21" t="n"/>
      <c r="N6141" s="21" t="n"/>
    </row>
    <row r="6142" ht="14.25" customHeight="1" s="474">
      <c r="A6142" s="603" t="n"/>
      <c r="B6142" s="21" t="n"/>
      <c r="C6142" s="21" t="n"/>
      <c r="D6142" s="21" t="n"/>
      <c r="E6142" s="21" t="n"/>
      <c r="F6142" s="21" t="n"/>
      <c r="G6142" s="21" t="n"/>
      <c r="H6142" s="21" t="n"/>
      <c r="I6142" s="21" t="n"/>
      <c r="J6142" s="21" t="n"/>
      <c r="K6142" s="21" t="n"/>
      <c r="L6142" s="21" t="n"/>
      <c r="M6142" s="21" t="n"/>
      <c r="N6142" s="21" t="n"/>
    </row>
    <row r="6143" ht="14.25" customHeight="1" s="474">
      <c r="A6143" s="603" t="n"/>
      <c r="B6143" s="21" t="n"/>
      <c r="C6143" s="21" t="n"/>
      <c r="D6143" s="21" t="n"/>
      <c r="E6143" s="21" t="n"/>
      <c r="F6143" s="21" t="n"/>
      <c r="G6143" s="21" t="n"/>
      <c r="H6143" s="21" t="n"/>
      <c r="I6143" s="21" t="n"/>
      <c r="J6143" s="21" t="n"/>
      <c r="K6143" s="21" t="n"/>
      <c r="L6143" s="21" t="n"/>
      <c r="M6143" s="21" t="n"/>
      <c r="N6143" s="21" t="n"/>
    </row>
    <row r="6144" ht="14.25" customHeight="1" s="474">
      <c r="A6144" s="603" t="n"/>
      <c r="B6144" s="21" t="n"/>
      <c r="C6144" s="21" t="n"/>
      <c r="D6144" s="21" t="n"/>
      <c r="E6144" s="21" t="n"/>
      <c r="F6144" s="21" t="n"/>
      <c r="G6144" s="21" t="n"/>
      <c r="H6144" s="21" t="n"/>
      <c r="I6144" s="21" t="n"/>
      <c r="J6144" s="21" t="n"/>
      <c r="K6144" s="21" t="n"/>
      <c r="L6144" s="21" t="n"/>
      <c r="M6144" s="21" t="n"/>
      <c r="N6144" s="21" t="n"/>
    </row>
    <row r="6145" ht="14.25" customHeight="1" s="474">
      <c r="A6145" s="603" t="n"/>
      <c r="B6145" s="21" t="n"/>
      <c r="C6145" s="21" t="n"/>
      <c r="D6145" s="21" t="n"/>
      <c r="E6145" s="21" t="n"/>
      <c r="F6145" s="21" t="n"/>
      <c r="G6145" s="21" t="n"/>
      <c r="H6145" s="21" t="n"/>
      <c r="I6145" s="21" t="n"/>
      <c r="J6145" s="21" t="n"/>
      <c r="K6145" s="21" t="n"/>
      <c r="L6145" s="21" t="n"/>
      <c r="M6145" s="21" t="n"/>
      <c r="N6145" s="21" t="n"/>
    </row>
    <row r="6146" ht="14.25" customHeight="1" s="474">
      <c r="A6146" s="603" t="n"/>
      <c r="B6146" s="21" t="n"/>
      <c r="C6146" s="21" t="n"/>
      <c r="D6146" s="21" t="n"/>
      <c r="E6146" s="21" t="n"/>
      <c r="F6146" s="21" t="n"/>
      <c r="G6146" s="21" t="n"/>
      <c r="H6146" s="21" t="n"/>
      <c r="I6146" s="21" t="n"/>
      <c r="J6146" s="21" t="n"/>
      <c r="K6146" s="21" t="n"/>
      <c r="L6146" s="21" t="n"/>
      <c r="M6146" s="21" t="n"/>
      <c r="N6146" s="21" t="n"/>
    </row>
    <row r="6147" ht="14.25" customHeight="1" s="474">
      <c r="A6147" s="603" t="n"/>
      <c r="B6147" s="21" t="n"/>
      <c r="C6147" s="21" t="n"/>
      <c r="D6147" s="21" t="n"/>
      <c r="E6147" s="21" t="n"/>
      <c r="F6147" s="21" t="n"/>
      <c r="G6147" s="21" t="n"/>
      <c r="H6147" s="21" t="n"/>
      <c r="I6147" s="21" t="n"/>
      <c r="J6147" s="21" t="n"/>
      <c r="K6147" s="21" t="n"/>
      <c r="L6147" s="21" t="n"/>
      <c r="M6147" s="21" t="n"/>
      <c r="N6147" s="21" t="n"/>
    </row>
    <row r="6148" ht="14.25" customHeight="1" s="474">
      <c r="A6148" s="603" t="n"/>
      <c r="B6148" s="21" t="n"/>
      <c r="C6148" s="21" t="n"/>
      <c r="D6148" s="21" t="n"/>
      <c r="E6148" s="21" t="n"/>
      <c r="F6148" s="21" t="n"/>
      <c r="G6148" s="21" t="n"/>
      <c r="H6148" s="21" t="n"/>
      <c r="I6148" s="21" t="n"/>
      <c r="J6148" s="21" t="n"/>
      <c r="K6148" s="21" t="n"/>
      <c r="L6148" s="21" t="n"/>
      <c r="M6148" s="21" t="n"/>
      <c r="N6148" s="21" t="n"/>
    </row>
    <row r="6149" ht="14.25" customHeight="1" s="474">
      <c r="A6149" s="603" t="n"/>
      <c r="B6149" s="21" t="n"/>
      <c r="C6149" s="21" t="n"/>
      <c r="D6149" s="21" t="n"/>
      <c r="E6149" s="21" t="n"/>
      <c r="F6149" s="21" t="n"/>
      <c r="G6149" s="21" t="n"/>
      <c r="H6149" s="21" t="n"/>
      <c r="I6149" s="21" t="n"/>
      <c r="J6149" s="21" t="n"/>
      <c r="K6149" s="21" t="n"/>
      <c r="L6149" s="21" t="n"/>
      <c r="M6149" s="21" t="n"/>
      <c r="N6149" s="21" t="n"/>
    </row>
    <row r="6150" ht="14.25" customHeight="1" s="474">
      <c r="A6150" s="603" t="n"/>
      <c r="B6150" s="21" t="n"/>
      <c r="C6150" s="21" t="n"/>
      <c r="D6150" s="21" t="n"/>
      <c r="E6150" s="21" t="n"/>
      <c r="F6150" s="21" t="n"/>
      <c r="G6150" s="21" t="n"/>
      <c r="H6150" s="21" t="n"/>
      <c r="I6150" s="21" t="n"/>
      <c r="J6150" s="21" t="n"/>
      <c r="K6150" s="21" t="n"/>
      <c r="L6150" s="21" t="n"/>
      <c r="M6150" s="21" t="n"/>
      <c r="N6150" s="21" t="n"/>
    </row>
    <row r="6151" ht="14.25" customHeight="1" s="474">
      <c r="A6151" s="603" t="n"/>
      <c r="B6151" s="21" t="n"/>
      <c r="C6151" s="21" t="n"/>
      <c r="D6151" s="21" t="n"/>
      <c r="E6151" s="21" t="n"/>
      <c r="F6151" s="21" t="n"/>
      <c r="G6151" s="21" t="n"/>
      <c r="H6151" s="21" t="n"/>
      <c r="I6151" s="21" t="n"/>
      <c r="J6151" s="21" t="n"/>
      <c r="K6151" s="21" t="n"/>
      <c r="L6151" s="21" t="n"/>
      <c r="M6151" s="21" t="n"/>
      <c r="N6151" s="21" t="n"/>
    </row>
    <row r="6152" ht="14.25" customHeight="1" s="474">
      <c r="A6152" s="603" t="n"/>
      <c r="B6152" s="21" t="n"/>
      <c r="C6152" s="21" t="n"/>
      <c r="D6152" s="21" t="n"/>
      <c r="E6152" s="21" t="n"/>
      <c r="F6152" s="21" t="n"/>
      <c r="G6152" s="21" t="n"/>
      <c r="H6152" s="21" t="n"/>
      <c r="I6152" s="21" t="n"/>
      <c r="J6152" s="21" t="n"/>
      <c r="K6152" s="21" t="n"/>
      <c r="L6152" s="21" t="n"/>
      <c r="M6152" s="21" t="n"/>
      <c r="N6152" s="21" t="n"/>
    </row>
    <row r="6153" ht="14.25" customHeight="1" s="474">
      <c r="A6153" s="603" t="n"/>
      <c r="B6153" s="21" t="n"/>
      <c r="C6153" s="21" t="n"/>
      <c r="D6153" s="21" t="n"/>
      <c r="E6153" s="21" t="n"/>
      <c r="F6153" s="21" t="n"/>
      <c r="G6153" s="21" t="n"/>
      <c r="H6153" s="21" t="n"/>
      <c r="I6153" s="21" t="n"/>
      <c r="J6153" s="21" t="n"/>
      <c r="K6153" s="21" t="n"/>
      <c r="L6153" s="21" t="n"/>
      <c r="M6153" s="21" t="n"/>
      <c r="N6153" s="21" t="n"/>
    </row>
    <row r="6154" ht="14.25" customHeight="1" s="474">
      <c r="A6154" s="603" t="n"/>
      <c r="B6154" s="21" t="n"/>
      <c r="C6154" s="21" t="n"/>
      <c r="D6154" s="21" t="n"/>
      <c r="E6154" s="21" t="n"/>
      <c r="F6154" s="21" t="n"/>
      <c r="G6154" s="21" t="n"/>
      <c r="H6154" s="21" t="n"/>
      <c r="I6154" s="21" t="n"/>
      <c r="J6154" s="21" t="n"/>
      <c r="K6154" s="21" t="n"/>
      <c r="L6154" s="21" t="n"/>
      <c r="M6154" s="21" t="n"/>
      <c r="N6154" s="21" t="n"/>
    </row>
    <row r="6155" ht="14.25" customHeight="1" s="474">
      <c r="A6155" s="603" t="n"/>
      <c r="B6155" s="21" t="n"/>
      <c r="C6155" s="21" t="n"/>
      <c r="D6155" s="21" t="n"/>
      <c r="E6155" s="21" t="n"/>
      <c r="F6155" s="21" t="n"/>
      <c r="G6155" s="21" t="n"/>
      <c r="H6155" s="21" t="n"/>
      <c r="I6155" s="21" t="n"/>
      <c r="J6155" s="21" t="n"/>
      <c r="K6155" s="21" t="n"/>
      <c r="L6155" s="21" t="n"/>
      <c r="M6155" s="21" t="n"/>
      <c r="N6155" s="21" t="n"/>
    </row>
    <row r="6156" ht="14.25" customHeight="1" s="474">
      <c r="A6156" s="603" t="n"/>
      <c r="B6156" s="21" t="n"/>
      <c r="C6156" s="21" t="n"/>
      <c r="D6156" s="21" t="n"/>
      <c r="E6156" s="21" t="n"/>
      <c r="F6156" s="21" t="n"/>
      <c r="G6156" s="21" t="n"/>
      <c r="H6156" s="21" t="n"/>
      <c r="I6156" s="21" t="n"/>
      <c r="J6156" s="21" t="n"/>
      <c r="K6156" s="21" t="n"/>
      <c r="L6156" s="21" t="n"/>
      <c r="M6156" s="21" t="n"/>
      <c r="N6156" s="21" t="n"/>
    </row>
    <row r="6157" ht="14.25" customHeight="1" s="474">
      <c r="A6157" s="603" t="n"/>
      <c r="B6157" s="21" t="n"/>
      <c r="C6157" s="21" t="n"/>
      <c r="D6157" s="21" t="n"/>
      <c r="E6157" s="21" t="n"/>
      <c r="F6157" s="21" t="n"/>
      <c r="G6157" s="21" t="n"/>
      <c r="H6157" s="21" t="n"/>
      <c r="I6157" s="21" t="n"/>
      <c r="J6157" s="21" t="n"/>
      <c r="K6157" s="21" t="n"/>
      <c r="L6157" s="21" t="n"/>
      <c r="M6157" s="21" t="n"/>
      <c r="N6157" s="21" t="n"/>
    </row>
    <row r="6158" ht="14.25" customHeight="1" s="474">
      <c r="A6158" s="603" t="n"/>
      <c r="B6158" s="21" t="n"/>
      <c r="C6158" s="21" t="n"/>
      <c r="D6158" s="21" t="n"/>
      <c r="E6158" s="21" t="n"/>
      <c r="F6158" s="21" t="n"/>
      <c r="G6158" s="21" t="n"/>
      <c r="H6158" s="21" t="n"/>
      <c r="I6158" s="21" t="n"/>
      <c r="J6158" s="21" t="n"/>
      <c r="K6158" s="21" t="n"/>
      <c r="L6158" s="21" t="n"/>
      <c r="M6158" s="21" t="n"/>
      <c r="N6158" s="21" t="n"/>
    </row>
    <row r="6159" ht="14.25" customHeight="1" s="474">
      <c r="A6159" s="603" t="n"/>
      <c r="B6159" s="21" t="n"/>
      <c r="C6159" s="21" t="n"/>
      <c r="D6159" s="21" t="n"/>
      <c r="E6159" s="21" t="n"/>
      <c r="F6159" s="21" t="n"/>
      <c r="G6159" s="21" t="n"/>
      <c r="H6159" s="21" t="n"/>
      <c r="I6159" s="21" t="n"/>
      <c r="J6159" s="21" t="n"/>
      <c r="K6159" s="21" t="n"/>
      <c r="L6159" s="21" t="n"/>
      <c r="M6159" s="21" t="n"/>
      <c r="N6159" s="21" t="n"/>
    </row>
    <row r="6160" ht="14.25" customHeight="1" s="474">
      <c r="A6160" s="603" t="n"/>
      <c r="B6160" s="21" t="n"/>
      <c r="C6160" s="21" t="n"/>
      <c r="D6160" s="21" t="n"/>
      <c r="E6160" s="21" t="n"/>
      <c r="F6160" s="21" t="n"/>
      <c r="G6160" s="21" t="n"/>
      <c r="H6160" s="21" t="n"/>
      <c r="I6160" s="21" t="n"/>
      <c r="J6160" s="21" t="n"/>
      <c r="K6160" s="21" t="n"/>
      <c r="L6160" s="21" t="n"/>
      <c r="M6160" s="21" t="n"/>
      <c r="N6160" s="21" t="n"/>
    </row>
    <row r="6161" ht="14.25" customHeight="1" s="474">
      <c r="A6161" s="603" t="n"/>
      <c r="B6161" s="21" t="n"/>
      <c r="C6161" s="21" t="n"/>
      <c r="D6161" s="21" t="n"/>
      <c r="E6161" s="21" t="n"/>
      <c r="F6161" s="21" t="n"/>
      <c r="G6161" s="21" t="n"/>
      <c r="H6161" s="21" t="n"/>
      <c r="I6161" s="21" t="n"/>
      <c r="J6161" s="21" t="n"/>
      <c r="K6161" s="21" t="n"/>
      <c r="L6161" s="21" t="n"/>
      <c r="M6161" s="21" t="n"/>
      <c r="N6161" s="21" t="n"/>
    </row>
    <row r="6162" ht="14.25" customHeight="1" s="474">
      <c r="A6162" s="603" t="n"/>
      <c r="B6162" s="21" t="n"/>
      <c r="C6162" s="21" t="n"/>
      <c r="D6162" s="21" t="n"/>
      <c r="E6162" s="21" t="n"/>
      <c r="F6162" s="21" t="n"/>
      <c r="G6162" s="21" t="n"/>
      <c r="H6162" s="21" t="n"/>
      <c r="I6162" s="21" t="n"/>
      <c r="J6162" s="21" t="n"/>
      <c r="K6162" s="21" t="n"/>
      <c r="L6162" s="21" t="n"/>
      <c r="M6162" s="21" t="n"/>
      <c r="N6162" s="21" t="n"/>
    </row>
    <row r="6163" ht="14.25" customHeight="1" s="474">
      <c r="A6163" s="603" t="n"/>
      <c r="B6163" s="21" t="n"/>
      <c r="C6163" s="21" t="n"/>
      <c r="D6163" s="21" t="n"/>
      <c r="E6163" s="21" t="n"/>
      <c r="F6163" s="21" t="n"/>
      <c r="G6163" s="21" t="n"/>
      <c r="H6163" s="21" t="n"/>
      <c r="I6163" s="21" t="n"/>
      <c r="J6163" s="21" t="n"/>
      <c r="K6163" s="21" t="n"/>
      <c r="L6163" s="21" t="n"/>
      <c r="M6163" s="21" t="n"/>
      <c r="N6163" s="21" t="n"/>
    </row>
    <row r="6164" ht="14.25" customHeight="1" s="474">
      <c r="A6164" s="603" t="n"/>
      <c r="B6164" s="21" t="n"/>
      <c r="C6164" s="21" t="n"/>
      <c r="D6164" s="21" t="n"/>
      <c r="E6164" s="21" t="n"/>
      <c r="F6164" s="21" t="n"/>
      <c r="G6164" s="21" t="n"/>
      <c r="H6164" s="21" t="n"/>
      <c r="I6164" s="21" t="n"/>
      <c r="J6164" s="21" t="n"/>
      <c r="K6164" s="21" t="n"/>
      <c r="L6164" s="21" t="n"/>
      <c r="M6164" s="21" t="n"/>
      <c r="N6164" s="21" t="n"/>
    </row>
    <row r="6165" ht="14.25" customHeight="1" s="474">
      <c r="A6165" s="603" t="n"/>
      <c r="B6165" s="21" t="n"/>
      <c r="C6165" s="21" t="n"/>
      <c r="D6165" s="21" t="n"/>
      <c r="E6165" s="21" t="n"/>
      <c r="F6165" s="21" t="n"/>
      <c r="G6165" s="21" t="n"/>
      <c r="H6165" s="21" t="n"/>
      <c r="I6165" s="21" t="n"/>
      <c r="J6165" s="21" t="n"/>
      <c r="K6165" s="21" t="n"/>
      <c r="L6165" s="21" t="n"/>
      <c r="M6165" s="21" t="n"/>
      <c r="N6165" s="21" t="n"/>
    </row>
    <row r="6166" ht="14.25" customHeight="1" s="474">
      <c r="A6166" s="603" t="n"/>
      <c r="B6166" s="21" t="n"/>
      <c r="C6166" s="21" t="n"/>
      <c r="D6166" s="21" t="n"/>
      <c r="E6166" s="21" t="n"/>
      <c r="F6166" s="21" t="n"/>
      <c r="G6166" s="21" t="n"/>
      <c r="H6166" s="21" t="n"/>
      <c r="I6166" s="21" t="n"/>
      <c r="J6166" s="21" t="n"/>
      <c r="K6166" s="21" t="n"/>
      <c r="L6166" s="21" t="n"/>
      <c r="M6166" s="21" t="n"/>
      <c r="N6166" s="21" t="n"/>
    </row>
    <row r="6167" ht="14.25" customHeight="1" s="474">
      <c r="A6167" s="603" t="n"/>
      <c r="B6167" s="21" t="n"/>
      <c r="C6167" s="21" t="n"/>
      <c r="D6167" s="21" t="n"/>
      <c r="E6167" s="21" t="n"/>
      <c r="F6167" s="21" t="n"/>
      <c r="G6167" s="21" t="n"/>
      <c r="H6167" s="21" t="n"/>
      <c r="I6167" s="21" t="n"/>
      <c r="J6167" s="21" t="n"/>
      <c r="K6167" s="21" t="n"/>
      <c r="L6167" s="21" t="n"/>
      <c r="M6167" s="21" t="n"/>
      <c r="N6167" s="21" t="n"/>
    </row>
    <row r="6168" ht="14.25" customHeight="1" s="474">
      <c r="A6168" s="603" t="n"/>
      <c r="B6168" s="21" t="n"/>
      <c r="C6168" s="21" t="n"/>
      <c r="D6168" s="21" t="n"/>
      <c r="E6168" s="21" t="n"/>
      <c r="F6168" s="21" t="n"/>
      <c r="G6168" s="21" t="n"/>
      <c r="H6168" s="21" t="n"/>
      <c r="I6168" s="21" t="n"/>
      <c r="J6168" s="21" t="n"/>
      <c r="K6168" s="21" t="n"/>
      <c r="L6168" s="21" t="n"/>
      <c r="M6168" s="21" t="n"/>
      <c r="N6168" s="21" t="n"/>
    </row>
    <row r="6169" ht="14.25" customHeight="1" s="474">
      <c r="A6169" s="603" t="n"/>
      <c r="B6169" s="21" t="n"/>
      <c r="C6169" s="21" t="n"/>
      <c r="D6169" s="21" t="n"/>
      <c r="E6169" s="21" t="n"/>
      <c r="F6169" s="21" t="n"/>
      <c r="G6169" s="21" t="n"/>
      <c r="H6169" s="21" t="n"/>
      <c r="I6169" s="21" t="n"/>
      <c r="J6169" s="21" t="n"/>
      <c r="K6169" s="21" t="n"/>
      <c r="L6169" s="21" t="n"/>
      <c r="M6169" s="21" t="n"/>
      <c r="N6169" s="21" t="n"/>
    </row>
    <row r="6170" ht="14.25" customHeight="1" s="474">
      <c r="A6170" s="603" t="n"/>
      <c r="B6170" s="21" t="n"/>
      <c r="C6170" s="21" t="n"/>
      <c r="D6170" s="21" t="n"/>
      <c r="E6170" s="21" t="n"/>
      <c r="F6170" s="21" t="n"/>
      <c r="G6170" s="21" t="n"/>
      <c r="H6170" s="21" t="n"/>
      <c r="I6170" s="21" t="n"/>
      <c r="J6170" s="21" t="n"/>
      <c r="K6170" s="21" t="n"/>
      <c r="L6170" s="21" t="n"/>
      <c r="M6170" s="21" t="n"/>
      <c r="N6170" s="21" t="n"/>
    </row>
    <row r="6171" ht="14.25" customHeight="1" s="474">
      <c r="A6171" s="603" t="n"/>
      <c r="B6171" s="21" t="n"/>
      <c r="C6171" s="21" t="n"/>
      <c r="D6171" s="21" t="n"/>
      <c r="E6171" s="21" t="n"/>
      <c r="F6171" s="21" t="n"/>
      <c r="G6171" s="21" t="n"/>
      <c r="H6171" s="21" t="n"/>
      <c r="I6171" s="21" t="n"/>
      <c r="J6171" s="21" t="n"/>
      <c r="K6171" s="21" t="n"/>
      <c r="L6171" s="21" t="n"/>
      <c r="M6171" s="21" t="n"/>
      <c r="N6171" s="21" t="n"/>
    </row>
    <row r="6172" ht="14.25" customHeight="1" s="474">
      <c r="A6172" s="603" t="n"/>
      <c r="B6172" s="21" t="n"/>
      <c r="C6172" s="21" t="n"/>
      <c r="D6172" s="21" t="n"/>
      <c r="E6172" s="21" t="n"/>
      <c r="F6172" s="21" t="n"/>
      <c r="G6172" s="21" t="n"/>
      <c r="H6172" s="21" t="n"/>
      <c r="I6172" s="21" t="n"/>
      <c r="J6172" s="21" t="n"/>
      <c r="K6172" s="21" t="n"/>
      <c r="L6172" s="21" t="n"/>
      <c r="M6172" s="21" t="n"/>
      <c r="N6172" s="21" t="n"/>
    </row>
    <row r="6173" ht="14.25" customHeight="1" s="474">
      <c r="A6173" s="603" t="n"/>
      <c r="B6173" s="21" t="n"/>
      <c r="C6173" s="21" t="n"/>
      <c r="D6173" s="21" t="n"/>
      <c r="E6173" s="21" t="n"/>
      <c r="F6173" s="21" t="n"/>
      <c r="G6173" s="21" t="n"/>
      <c r="H6173" s="21" t="n"/>
      <c r="I6173" s="21" t="n"/>
      <c r="J6173" s="21" t="n"/>
      <c r="K6173" s="21" t="n"/>
      <c r="L6173" s="21" t="n"/>
      <c r="M6173" s="21" t="n"/>
      <c r="N6173" s="21" t="n"/>
    </row>
    <row r="6174" ht="14.25" customHeight="1" s="474">
      <c r="A6174" s="603" t="n"/>
      <c r="B6174" s="21" t="n"/>
      <c r="C6174" s="21" t="n"/>
      <c r="D6174" s="21" t="n"/>
      <c r="E6174" s="21" t="n"/>
      <c r="F6174" s="21" t="n"/>
      <c r="G6174" s="21" t="n"/>
      <c r="H6174" s="21" t="n"/>
      <c r="I6174" s="21" t="n"/>
      <c r="J6174" s="21" t="n"/>
      <c r="K6174" s="21" t="n"/>
      <c r="L6174" s="21" t="n"/>
      <c r="M6174" s="21" t="n"/>
      <c r="N6174" s="21" t="n"/>
    </row>
    <row r="6175" ht="14.25" customHeight="1" s="474">
      <c r="A6175" s="603" t="n"/>
      <c r="B6175" s="21" t="n"/>
      <c r="C6175" s="21" t="n"/>
      <c r="D6175" s="21" t="n"/>
      <c r="E6175" s="21" t="n"/>
      <c r="F6175" s="21" t="n"/>
      <c r="G6175" s="21" t="n"/>
      <c r="H6175" s="21" t="n"/>
      <c r="I6175" s="21" t="n"/>
      <c r="J6175" s="21" t="n"/>
      <c r="K6175" s="21" t="n"/>
      <c r="L6175" s="21" t="n"/>
      <c r="M6175" s="21" t="n"/>
      <c r="N6175" s="21" t="n"/>
    </row>
    <row r="6176" ht="14.25" customHeight="1" s="474">
      <c r="A6176" s="603" t="n"/>
      <c r="B6176" s="21" t="n"/>
      <c r="C6176" s="21" t="n"/>
      <c r="D6176" s="21" t="n"/>
      <c r="E6176" s="21" t="n"/>
      <c r="F6176" s="21" t="n"/>
      <c r="G6176" s="21" t="n"/>
      <c r="H6176" s="21" t="n"/>
      <c r="I6176" s="21" t="n"/>
      <c r="J6176" s="21" t="n"/>
      <c r="K6176" s="21" t="n"/>
      <c r="L6176" s="21" t="n"/>
      <c r="M6176" s="21" t="n"/>
      <c r="N6176" s="21" t="n"/>
    </row>
    <row r="6177" ht="14.25" customHeight="1" s="474">
      <c r="A6177" s="603" t="n"/>
      <c r="B6177" s="21" t="n"/>
      <c r="C6177" s="21" t="n"/>
      <c r="D6177" s="21" t="n"/>
      <c r="E6177" s="21" t="n"/>
      <c r="F6177" s="21" t="n"/>
      <c r="G6177" s="21" t="n"/>
      <c r="H6177" s="21" t="n"/>
      <c r="I6177" s="21" t="n"/>
      <c r="J6177" s="21" t="n"/>
      <c r="K6177" s="21" t="n"/>
      <c r="L6177" s="21" t="n"/>
      <c r="M6177" s="21" t="n"/>
      <c r="N6177" s="21" t="n"/>
    </row>
    <row r="6178" ht="14.25" customHeight="1" s="474">
      <c r="A6178" s="603" t="n"/>
      <c r="B6178" s="21" t="n"/>
      <c r="C6178" s="21" t="n"/>
      <c r="D6178" s="21" t="n"/>
      <c r="E6178" s="21" t="n"/>
      <c r="F6178" s="21" t="n"/>
      <c r="G6178" s="21" t="n"/>
      <c r="H6178" s="21" t="n"/>
      <c r="I6178" s="21" t="n"/>
      <c r="J6178" s="21" t="n"/>
      <c r="K6178" s="21" t="n"/>
      <c r="L6178" s="21" t="n"/>
      <c r="M6178" s="21" t="n"/>
      <c r="N6178" s="21" t="n"/>
    </row>
    <row r="6179" ht="14.25" customHeight="1" s="474">
      <c r="A6179" s="603" t="n"/>
      <c r="B6179" s="21" t="n"/>
      <c r="C6179" s="21" t="n"/>
      <c r="D6179" s="21" t="n"/>
      <c r="E6179" s="21" t="n"/>
      <c r="F6179" s="21" t="n"/>
      <c r="G6179" s="21" t="n"/>
      <c r="H6179" s="21" t="n"/>
      <c r="I6179" s="21" t="n"/>
      <c r="J6179" s="21" t="n"/>
      <c r="K6179" s="21" t="n"/>
      <c r="L6179" s="21" t="n"/>
      <c r="M6179" s="21" t="n"/>
      <c r="N6179" s="21" t="n"/>
    </row>
    <row r="6180" ht="14.25" customHeight="1" s="474">
      <c r="A6180" s="603" t="n"/>
      <c r="B6180" s="21" t="n"/>
      <c r="C6180" s="21" t="n"/>
      <c r="D6180" s="21" t="n"/>
      <c r="E6180" s="21" t="n"/>
      <c r="F6180" s="21" t="n"/>
      <c r="G6180" s="21" t="n"/>
      <c r="H6180" s="21" t="n"/>
      <c r="I6180" s="21" t="n"/>
      <c r="J6180" s="21" t="n"/>
      <c r="K6180" s="21" t="n"/>
      <c r="L6180" s="21" t="n"/>
      <c r="M6180" s="21" t="n"/>
      <c r="N6180" s="21" t="n"/>
    </row>
    <row r="6181" ht="14.25" customHeight="1" s="474">
      <c r="A6181" s="603" t="n"/>
      <c r="B6181" s="21" t="n"/>
      <c r="C6181" s="21" t="n"/>
      <c r="D6181" s="21" t="n"/>
      <c r="E6181" s="21" t="n"/>
      <c r="F6181" s="21" t="n"/>
      <c r="G6181" s="21" t="n"/>
      <c r="H6181" s="21" t="n"/>
      <c r="I6181" s="21" t="n"/>
      <c r="J6181" s="21" t="n"/>
      <c r="K6181" s="21" t="n"/>
      <c r="L6181" s="21" t="n"/>
      <c r="M6181" s="21" t="n"/>
      <c r="N6181" s="21" t="n"/>
    </row>
    <row r="6182" ht="14.25" customHeight="1" s="474">
      <c r="A6182" s="603" t="n"/>
      <c r="B6182" s="21" t="n"/>
      <c r="C6182" s="21" t="n"/>
      <c r="D6182" s="21" t="n"/>
      <c r="E6182" s="21" t="n"/>
      <c r="F6182" s="21" t="n"/>
      <c r="G6182" s="21" t="n"/>
      <c r="H6182" s="21" t="n"/>
      <c r="I6182" s="21" t="n"/>
      <c r="J6182" s="21" t="n"/>
      <c r="K6182" s="21" t="n"/>
      <c r="L6182" s="21" t="n"/>
      <c r="M6182" s="21" t="n"/>
      <c r="N6182" s="21" t="n"/>
    </row>
    <row r="6183" ht="14.25" customHeight="1" s="474">
      <c r="A6183" s="603" t="n"/>
      <c r="B6183" s="21" t="n"/>
      <c r="C6183" s="21" t="n"/>
      <c r="D6183" s="21" t="n"/>
      <c r="E6183" s="21" t="n"/>
      <c r="F6183" s="21" t="n"/>
      <c r="G6183" s="21" t="n"/>
      <c r="H6183" s="21" t="n"/>
      <c r="I6183" s="21" t="n"/>
      <c r="J6183" s="21" t="n"/>
      <c r="K6183" s="21" t="n"/>
      <c r="L6183" s="21" t="n"/>
      <c r="M6183" s="21" t="n"/>
      <c r="N6183" s="21" t="n"/>
    </row>
    <row r="6184" ht="14.25" customHeight="1" s="474">
      <c r="A6184" s="603" t="n"/>
      <c r="B6184" s="21" t="n"/>
      <c r="C6184" s="21" t="n"/>
      <c r="D6184" s="21" t="n"/>
      <c r="E6184" s="21" t="n"/>
      <c r="F6184" s="21" t="n"/>
      <c r="G6184" s="21" t="n"/>
      <c r="H6184" s="21" t="n"/>
      <c r="I6184" s="21" t="n"/>
      <c r="J6184" s="21" t="n"/>
      <c r="K6184" s="21" t="n"/>
      <c r="L6184" s="21" t="n"/>
      <c r="M6184" s="21" t="n"/>
      <c r="N6184" s="21" t="n"/>
    </row>
    <row r="6185" ht="14.25" customHeight="1" s="474">
      <c r="A6185" s="603" t="n"/>
      <c r="B6185" s="21" t="n"/>
      <c r="C6185" s="21" t="n"/>
      <c r="D6185" s="21" t="n"/>
      <c r="E6185" s="21" t="n"/>
      <c r="F6185" s="21" t="n"/>
      <c r="G6185" s="21" t="n"/>
      <c r="H6185" s="21" t="n"/>
      <c r="I6185" s="21" t="n"/>
      <c r="J6185" s="21" t="n"/>
      <c r="K6185" s="21" t="n"/>
      <c r="L6185" s="21" t="n"/>
      <c r="M6185" s="21" t="n"/>
      <c r="N6185" s="21" t="n"/>
    </row>
    <row r="6186" ht="14.25" customHeight="1" s="474">
      <c r="A6186" s="603" t="n"/>
      <c r="B6186" s="21" t="n"/>
      <c r="C6186" s="21" t="n"/>
      <c r="D6186" s="21" t="n"/>
      <c r="E6186" s="21" t="n"/>
      <c r="F6186" s="21" t="n"/>
      <c r="G6186" s="21" t="n"/>
      <c r="H6186" s="21" t="n"/>
      <c r="I6186" s="21" t="n"/>
      <c r="J6186" s="21" t="n"/>
      <c r="K6186" s="21" t="n"/>
      <c r="L6186" s="21" t="n"/>
      <c r="M6186" s="21" t="n"/>
      <c r="N6186" s="21" t="n"/>
    </row>
    <row r="6187" ht="14.25" customHeight="1" s="474">
      <c r="A6187" s="603" t="n"/>
      <c r="B6187" s="21" t="n"/>
      <c r="C6187" s="21" t="n"/>
      <c r="D6187" s="21" t="n"/>
      <c r="E6187" s="21" t="n"/>
      <c r="F6187" s="21" t="n"/>
      <c r="G6187" s="21" t="n"/>
      <c r="H6187" s="21" t="n"/>
      <c r="I6187" s="21" t="n"/>
      <c r="J6187" s="21" t="n"/>
      <c r="K6187" s="21" t="n"/>
      <c r="L6187" s="21" t="n"/>
      <c r="M6187" s="21" t="n"/>
      <c r="N6187" s="21" t="n"/>
    </row>
    <row r="6188" ht="14.25" customHeight="1" s="474">
      <c r="A6188" s="603" t="n"/>
      <c r="B6188" s="21" t="n"/>
      <c r="C6188" s="21" t="n"/>
      <c r="D6188" s="21" t="n"/>
      <c r="E6188" s="21" t="n"/>
      <c r="F6188" s="21" t="n"/>
      <c r="G6188" s="21" t="n"/>
      <c r="H6188" s="21" t="n"/>
      <c r="I6188" s="21" t="n"/>
      <c r="J6188" s="21" t="n"/>
      <c r="K6188" s="21" t="n"/>
      <c r="L6188" s="21" t="n"/>
      <c r="M6188" s="21" t="n"/>
      <c r="N6188" s="21" t="n"/>
    </row>
    <row r="6189" ht="14.25" customHeight="1" s="474">
      <c r="A6189" s="603" t="n"/>
      <c r="B6189" s="21" t="n"/>
      <c r="C6189" s="21" t="n"/>
      <c r="D6189" s="21" t="n"/>
      <c r="E6189" s="21" t="n"/>
      <c r="F6189" s="21" t="n"/>
      <c r="G6189" s="21" t="n"/>
      <c r="H6189" s="21" t="n"/>
      <c r="I6189" s="21" t="n"/>
      <c r="J6189" s="21" t="n"/>
      <c r="K6189" s="21" t="n"/>
      <c r="L6189" s="21" t="n"/>
      <c r="M6189" s="21" t="n"/>
      <c r="N6189" s="21" t="n"/>
    </row>
    <row r="6190" ht="14.25" customHeight="1" s="474">
      <c r="A6190" s="603" t="n"/>
      <c r="B6190" s="21" t="n"/>
      <c r="C6190" s="21" t="n"/>
      <c r="D6190" s="21" t="n"/>
      <c r="E6190" s="21" t="n"/>
      <c r="F6190" s="21" t="n"/>
      <c r="G6190" s="21" t="n"/>
      <c r="H6190" s="21" t="n"/>
      <c r="I6190" s="21" t="n"/>
      <c r="J6190" s="21" t="n"/>
      <c r="K6190" s="21" t="n"/>
      <c r="L6190" s="21" t="n"/>
      <c r="M6190" s="21" t="n"/>
      <c r="N6190" s="21" t="n"/>
    </row>
    <row r="6191" ht="14.25" customHeight="1" s="474">
      <c r="A6191" s="603" t="n"/>
      <c r="B6191" s="21" t="n"/>
      <c r="C6191" s="21" t="n"/>
      <c r="D6191" s="21" t="n"/>
      <c r="E6191" s="21" t="n"/>
      <c r="F6191" s="21" t="n"/>
      <c r="G6191" s="21" t="n"/>
      <c r="H6191" s="21" t="n"/>
      <c r="I6191" s="21" t="n"/>
      <c r="J6191" s="21" t="n"/>
      <c r="K6191" s="21" t="n"/>
      <c r="L6191" s="21" t="n"/>
      <c r="M6191" s="21" t="n"/>
      <c r="N6191" s="21" t="n"/>
    </row>
    <row r="6192" ht="14.25" customHeight="1" s="474">
      <c r="A6192" s="603" t="n"/>
      <c r="B6192" s="21" t="n"/>
      <c r="C6192" s="21" t="n"/>
      <c r="D6192" s="21" t="n"/>
      <c r="E6192" s="21" t="n"/>
      <c r="F6192" s="21" t="n"/>
      <c r="G6192" s="21" t="n"/>
      <c r="H6192" s="21" t="n"/>
      <c r="I6192" s="21" t="n"/>
      <c r="J6192" s="21" t="n"/>
      <c r="K6192" s="21" t="n"/>
      <c r="L6192" s="21" t="n"/>
      <c r="M6192" s="21" t="n"/>
      <c r="N6192" s="21" t="n"/>
    </row>
    <row r="6193" ht="14.25" customHeight="1" s="474">
      <c r="A6193" s="603" t="n"/>
      <c r="B6193" s="21" t="n"/>
      <c r="C6193" s="21" t="n"/>
      <c r="D6193" s="21" t="n"/>
      <c r="E6193" s="21" t="n"/>
      <c r="F6193" s="21" t="n"/>
      <c r="G6193" s="21" t="n"/>
      <c r="H6193" s="21" t="n"/>
      <c r="I6193" s="21" t="n"/>
      <c r="J6193" s="21" t="n"/>
      <c r="K6193" s="21" t="n"/>
      <c r="L6193" s="21" t="n"/>
      <c r="M6193" s="21" t="n"/>
      <c r="N6193" s="21" t="n"/>
    </row>
    <row r="6194" ht="14.25" customHeight="1" s="474">
      <c r="A6194" s="603" t="n"/>
      <c r="B6194" s="21" t="n"/>
      <c r="C6194" s="21" t="n"/>
      <c r="D6194" s="21" t="n"/>
      <c r="E6194" s="21" t="n"/>
      <c r="F6194" s="21" t="n"/>
      <c r="G6194" s="21" t="n"/>
      <c r="H6194" s="21" t="n"/>
      <c r="I6194" s="21" t="n"/>
      <c r="J6194" s="21" t="n"/>
      <c r="K6194" s="21" t="n"/>
      <c r="L6194" s="21" t="n"/>
      <c r="M6194" s="21" t="n"/>
      <c r="N6194" s="21" t="n"/>
    </row>
    <row r="6195" ht="14.25" customHeight="1" s="474">
      <c r="A6195" s="603" t="n"/>
      <c r="B6195" s="21" t="n"/>
      <c r="C6195" s="21" t="n"/>
      <c r="D6195" s="21" t="n"/>
      <c r="E6195" s="21" t="n"/>
      <c r="F6195" s="21" t="n"/>
      <c r="G6195" s="21" t="n"/>
      <c r="H6195" s="21" t="n"/>
      <c r="I6195" s="21" t="n"/>
      <c r="J6195" s="21" t="n"/>
      <c r="K6195" s="21" t="n"/>
      <c r="L6195" s="21" t="n"/>
      <c r="M6195" s="21" t="n"/>
      <c r="N6195" s="21" t="n"/>
    </row>
    <row r="6196" ht="14.25" customHeight="1" s="474">
      <c r="A6196" s="603" t="n"/>
      <c r="B6196" s="21" t="n"/>
      <c r="C6196" s="21" t="n"/>
      <c r="D6196" s="21" t="n"/>
      <c r="E6196" s="21" t="n"/>
      <c r="F6196" s="21" t="n"/>
      <c r="G6196" s="21" t="n"/>
      <c r="H6196" s="21" t="n"/>
      <c r="I6196" s="21" t="n"/>
      <c r="J6196" s="21" t="n"/>
      <c r="K6196" s="21" t="n"/>
      <c r="L6196" s="21" t="n"/>
      <c r="M6196" s="21" t="n"/>
      <c r="N6196" s="21" t="n"/>
    </row>
    <row r="6197" ht="14.25" customHeight="1" s="474">
      <c r="A6197" s="603" t="n"/>
      <c r="B6197" s="21" t="n"/>
      <c r="C6197" s="21" t="n"/>
      <c r="D6197" s="21" t="n"/>
      <c r="E6197" s="21" t="n"/>
      <c r="F6197" s="21" t="n"/>
      <c r="G6197" s="21" t="n"/>
      <c r="H6197" s="21" t="n"/>
      <c r="I6197" s="21" t="n"/>
      <c r="J6197" s="21" t="n"/>
      <c r="K6197" s="21" t="n"/>
      <c r="L6197" s="21" t="n"/>
      <c r="M6197" s="21" t="n"/>
      <c r="N6197" s="21" t="n"/>
    </row>
    <row r="6198" ht="14.25" customHeight="1" s="474">
      <c r="A6198" s="603" t="n"/>
      <c r="B6198" s="21" t="n"/>
      <c r="C6198" s="21" t="n"/>
      <c r="D6198" s="21" t="n"/>
      <c r="E6198" s="21" t="n"/>
      <c r="F6198" s="21" t="n"/>
      <c r="G6198" s="21" t="n"/>
      <c r="H6198" s="21" t="n"/>
      <c r="I6198" s="21" t="n"/>
      <c r="J6198" s="21" t="n"/>
      <c r="K6198" s="21" t="n"/>
      <c r="L6198" s="21" t="n"/>
      <c r="M6198" s="21" t="n"/>
      <c r="N6198" s="21" t="n"/>
    </row>
    <row r="6199" ht="14.25" customHeight="1" s="474">
      <c r="A6199" s="603" t="n"/>
      <c r="B6199" s="21" t="n"/>
      <c r="C6199" s="21" t="n"/>
      <c r="D6199" s="21" t="n"/>
      <c r="E6199" s="21" t="n"/>
      <c r="F6199" s="21" t="n"/>
      <c r="G6199" s="21" t="n"/>
      <c r="H6199" s="21" t="n"/>
      <c r="I6199" s="21" t="n"/>
      <c r="J6199" s="21" t="n"/>
      <c r="K6199" s="21" t="n"/>
      <c r="L6199" s="21" t="n"/>
      <c r="M6199" s="21" t="n"/>
      <c r="N6199" s="21" t="n"/>
    </row>
    <row r="6200" ht="14.25" customHeight="1" s="474">
      <c r="A6200" s="603" t="n"/>
      <c r="B6200" s="21" t="n"/>
      <c r="C6200" s="21" t="n"/>
      <c r="D6200" s="21" t="n"/>
      <c r="E6200" s="21" t="n"/>
      <c r="F6200" s="21" t="n"/>
      <c r="G6200" s="21" t="n"/>
      <c r="H6200" s="21" t="n"/>
      <c r="I6200" s="21" t="n"/>
      <c r="J6200" s="21" t="n"/>
      <c r="K6200" s="21" t="n"/>
      <c r="L6200" s="21" t="n"/>
      <c r="M6200" s="21" t="n"/>
      <c r="N6200" s="21" t="n"/>
    </row>
    <row r="6201" ht="14.25" customHeight="1" s="474">
      <c r="A6201" s="603" t="n"/>
      <c r="B6201" s="21" t="n"/>
      <c r="C6201" s="21" t="n"/>
      <c r="D6201" s="21" t="n"/>
      <c r="E6201" s="21" t="n"/>
      <c r="F6201" s="21" t="n"/>
      <c r="G6201" s="21" t="n"/>
      <c r="H6201" s="21" t="n"/>
      <c r="I6201" s="21" t="n"/>
      <c r="J6201" s="21" t="n"/>
      <c r="K6201" s="21" t="n"/>
      <c r="L6201" s="21" t="n"/>
      <c r="M6201" s="21" t="n"/>
      <c r="N6201" s="21" t="n"/>
    </row>
    <row r="6202" ht="14.25" customHeight="1" s="474">
      <c r="A6202" s="603" t="n"/>
      <c r="B6202" s="21" t="n"/>
      <c r="C6202" s="21" t="n"/>
      <c r="D6202" s="21" t="n"/>
      <c r="E6202" s="21" t="n"/>
      <c r="F6202" s="21" t="n"/>
      <c r="G6202" s="21" t="n"/>
      <c r="H6202" s="21" t="n"/>
      <c r="I6202" s="21" t="n"/>
      <c r="J6202" s="21" t="n"/>
      <c r="K6202" s="21" t="n"/>
      <c r="L6202" s="21" t="n"/>
      <c r="M6202" s="21" t="n"/>
      <c r="N6202" s="21" t="n"/>
    </row>
    <row r="6203" ht="14.25" customHeight="1" s="474">
      <c r="A6203" s="603" t="n"/>
      <c r="B6203" s="21" t="n"/>
      <c r="C6203" s="21" t="n"/>
      <c r="D6203" s="21" t="n"/>
      <c r="E6203" s="21" t="n"/>
      <c r="F6203" s="21" t="n"/>
      <c r="G6203" s="21" t="n"/>
      <c r="H6203" s="21" t="n"/>
      <c r="I6203" s="21" t="n"/>
      <c r="J6203" s="21" t="n"/>
      <c r="K6203" s="21" t="n"/>
      <c r="L6203" s="21" t="n"/>
      <c r="M6203" s="21" t="n"/>
      <c r="N6203" s="21" t="n"/>
    </row>
    <row r="6204" ht="14.25" customHeight="1" s="474">
      <c r="A6204" s="603" t="n"/>
      <c r="B6204" s="21" t="n"/>
      <c r="C6204" s="21" t="n"/>
      <c r="D6204" s="21" t="n"/>
      <c r="E6204" s="21" t="n"/>
      <c r="F6204" s="21" t="n"/>
      <c r="G6204" s="21" t="n"/>
      <c r="H6204" s="21" t="n"/>
      <c r="I6204" s="21" t="n"/>
      <c r="J6204" s="21" t="n"/>
      <c r="K6204" s="21" t="n"/>
      <c r="L6204" s="21" t="n"/>
      <c r="M6204" s="21" t="n"/>
      <c r="N6204" s="21" t="n"/>
    </row>
    <row r="6205" ht="14.25" customHeight="1" s="474">
      <c r="A6205" s="603" t="n"/>
      <c r="B6205" s="21" t="n"/>
      <c r="C6205" s="21" t="n"/>
      <c r="D6205" s="21" t="n"/>
      <c r="E6205" s="21" t="n"/>
      <c r="F6205" s="21" t="n"/>
      <c r="G6205" s="21" t="n"/>
      <c r="H6205" s="21" t="n"/>
      <c r="I6205" s="21" t="n"/>
      <c r="J6205" s="21" t="n"/>
      <c r="K6205" s="21" t="n"/>
      <c r="L6205" s="21" t="n"/>
      <c r="M6205" s="21" t="n"/>
      <c r="N6205" s="21" t="n"/>
    </row>
    <row r="6206" ht="14.25" customHeight="1" s="474">
      <c r="A6206" s="603" t="n"/>
      <c r="B6206" s="21" t="n"/>
      <c r="C6206" s="21" t="n"/>
      <c r="D6206" s="21" t="n"/>
      <c r="E6206" s="21" t="n"/>
      <c r="F6206" s="21" t="n"/>
      <c r="G6206" s="21" t="n"/>
      <c r="H6206" s="21" t="n"/>
      <c r="I6206" s="21" t="n"/>
      <c r="J6206" s="21" t="n"/>
      <c r="K6206" s="21" t="n"/>
      <c r="L6206" s="21" t="n"/>
      <c r="M6206" s="21" t="n"/>
      <c r="N6206" s="21" t="n"/>
    </row>
    <row r="6207" ht="14.25" customHeight="1" s="474">
      <c r="A6207" s="603" t="n"/>
      <c r="B6207" s="21" t="n"/>
      <c r="C6207" s="21" t="n"/>
      <c r="D6207" s="21" t="n"/>
      <c r="E6207" s="21" t="n"/>
      <c r="F6207" s="21" t="n"/>
      <c r="G6207" s="21" t="n"/>
      <c r="H6207" s="21" t="n"/>
      <c r="I6207" s="21" t="n"/>
      <c r="J6207" s="21" t="n"/>
      <c r="K6207" s="21" t="n"/>
      <c r="L6207" s="21" t="n"/>
      <c r="M6207" s="21" t="n"/>
      <c r="N6207" s="21" t="n"/>
    </row>
    <row r="6208" ht="14.25" customHeight="1" s="474">
      <c r="A6208" s="603" t="n"/>
      <c r="B6208" s="21" t="n"/>
      <c r="C6208" s="21" t="n"/>
      <c r="D6208" s="21" t="n"/>
      <c r="E6208" s="21" t="n"/>
      <c r="F6208" s="21" t="n"/>
      <c r="G6208" s="21" t="n"/>
      <c r="H6208" s="21" t="n"/>
      <c r="I6208" s="21" t="n"/>
      <c r="J6208" s="21" t="n"/>
      <c r="K6208" s="21" t="n"/>
      <c r="L6208" s="21" t="n"/>
      <c r="M6208" s="21" t="n"/>
      <c r="N6208" s="21" t="n"/>
    </row>
    <row r="6209" ht="14.25" customHeight="1" s="474">
      <c r="A6209" s="603" t="n"/>
      <c r="B6209" s="21" t="n"/>
      <c r="C6209" s="21" t="n"/>
      <c r="D6209" s="21" t="n"/>
      <c r="E6209" s="21" t="n"/>
      <c r="F6209" s="21" t="n"/>
      <c r="G6209" s="21" t="n"/>
      <c r="H6209" s="21" t="n"/>
      <c r="I6209" s="21" t="n"/>
      <c r="J6209" s="21" t="n"/>
      <c r="K6209" s="21" t="n"/>
      <c r="L6209" s="21" t="n"/>
      <c r="M6209" s="21" t="n"/>
      <c r="N6209" s="21" t="n"/>
    </row>
    <row r="6210" ht="14.25" customHeight="1" s="474">
      <c r="A6210" s="603" t="n"/>
      <c r="B6210" s="21" t="n"/>
      <c r="C6210" s="21" t="n"/>
      <c r="D6210" s="21" t="n"/>
      <c r="E6210" s="21" t="n"/>
      <c r="F6210" s="21" t="n"/>
      <c r="G6210" s="21" t="n"/>
      <c r="H6210" s="21" t="n"/>
      <c r="I6210" s="21" t="n"/>
      <c r="J6210" s="21" t="n"/>
      <c r="K6210" s="21" t="n"/>
      <c r="L6210" s="21" t="n"/>
      <c r="M6210" s="21" t="n"/>
      <c r="N6210" s="21" t="n"/>
    </row>
    <row r="6211" ht="14.25" customHeight="1" s="474">
      <c r="A6211" s="603" t="n"/>
      <c r="B6211" s="21" t="n"/>
      <c r="C6211" s="21" t="n"/>
      <c r="D6211" s="21" t="n"/>
      <c r="E6211" s="21" t="n"/>
      <c r="F6211" s="21" t="n"/>
      <c r="G6211" s="21" t="n"/>
      <c r="H6211" s="21" t="n"/>
      <c r="I6211" s="21" t="n"/>
      <c r="J6211" s="21" t="n"/>
      <c r="K6211" s="21" t="n"/>
      <c r="L6211" s="21" t="n"/>
      <c r="M6211" s="21" t="n"/>
      <c r="N6211" s="21" t="n"/>
    </row>
    <row r="6212" ht="14.25" customHeight="1" s="474">
      <c r="A6212" s="603" t="n"/>
      <c r="B6212" s="21" t="n"/>
      <c r="C6212" s="21" t="n"/>
      <c r="D6212" s="21" t="n"/>
      <c r="E6212" s="21" t="n"/>
      <c r="F6212" s="21" t="n"/>
      <c r="G6212" s="21" t="n"/>
      <c r="H6212" s="21" t="n"/>
      <c r="I6212" s="21" t="n"/>
      <c r="J6212" s="21" t="n"/>
      <c r="K6212" s="21" t="n"/>
      <c r="L6212" s="21" t="n"/>
      <c r="M6212" s="21" t="n"/>
      <c r="N6212" s="21" t="n"/>
    </row>
    <row r="6213" ht="14.25" customHeight="1" s="474">
      <c r="A6213" s="603" t="n"/>
      <c r="B6213" s="21" t="n"/>
      <c r="C6213" s="21" t="n"/>
      <c r="D6213" s="21" t="n"/>
      <c r="E6213" s="21" t="n"/>
      <c r="F6213" s="21" t="n"/>
      <c r="G6213" s="21" t="n"/>
      <c r="H6213" s="21" t="n"/>
      <c r="I6213" s="21" t="n"/>
      <c r="J6213" s="21" t="n"/>
      <c r="K6213" s="21" t="n"/>
      <c r="L6213" s="21" t="n"/>
      <c r="M6213" s="21" t="n"/>
      <c r="N6213" s="21" t="n"/>
    </row>
    <row r="6214" ht="14.25" customHeight="1" s="474">
      <c r="A6214" s="603" t="n"/>
      <c r="B6214" s="21" t="n"/>
      <c r="C6214" s="21" t="n"/>
      <c r="D6214" s="21" t="n"/>
      <c r="E6214" s="21" t="n"/>
      <c r="F6214" s="21" t="n"/>
      <c r="G6214" s="21" t="n"/>
      <c r="H6214" s="21" t="n"/>
      <c r="I6214" s="21" t="n"/>
      <c r="J6214" s="21" t="n"/>
      <c r="K6214" s="21" t="n"/>
      <c r="L6214" s="21" t="n"/>
      <c r="M6214" s="21" t="n"/>
      <c r="N6214" s="21" t="n"/>
    </row>
    <row r="6215" ht="14.25" customHeight="1" s="474">
      <c r="A6215" s="603" t="n"/>
      <c r="B6215" s="21" t="n"/>
      <c r="C6215" s="21" t="n"/>
      <c r="D6215" s="21" t="n"/>
      <c r="E6215" s="21" t="n"/>
      <c r="F6215" s="21" t="n"/>
      <c r="G6215" s="21" t="n"/>
      <c r="H6215" s="21" t="n"/>
      <c r="I6215" s="21" t="n"/>
      <c r="J6215" s="21" t="n"/>
      <c r="K6215" s="21" t="n"/>
      <c r="L6215" s="21" t="n"/>
      <c r="M6215" s="21" t="n"/>
      <c r="N6215" s="21" t="n"/>
    </row>
    <row r="6216" ht="14.25" customHeight="1" s="474">
      <c r="A6216" s="603" t="n"/>
      <c r="B6216" s="21" t="n"/>
      <c r="C6216" s="21" t="n"/>
      <c r="D6216" s="21" t="n"/>
      <c r="E6216" s="21" t="n"/>
      <c r="F6216" s="21" t="n"/>
      <c r="G6216" s="21" t="n"/>
      <c r="H6216" s="21" t="n"/>
      <c r="I6216" s="21" t="n"/>
      <c r="J6216" s="21" t="n"/>
      <c r="K6216" s="21" t="n"/>
      <c r="L6216" s="21" t="n"/>
      <c r="M6216" s="21" t="n"/>
      <c r="N6216" s="21" t="n"/>
    </row>
    <row r="6217" ht="14.25" customHeight="1" s="474">
      <c r="A6217" s="603" t="n"/>
      <c r="B6217" s="21" t="n"/>
      <c r="C6217" s="21" t="n"/>
      <c r="D6217" s="21" t="n"/>
      <c r="E6217" s="21" t="n"/>
      <c r="F6217" s="21" t="n"/>
      <c r="G6217" s="21" t="n"/>
      <c r="H6217" s="21" t="n"/>
      <c r="I6217" s="21" t="n"/>
      <c r="J6217" s="21" t="n"/>
      <c r="K6217" s="21" t="n"/>
      <c r="L6217" s="21" t="n"/>
      <c r="M6217" s="21" t="n"/>
      <c r="N6217" s="21" t="n"/>
    </row>
    <row r="6218" ht="14.25" customHeight="1" s="474">
      <c r="A6218" s="603" t="n"/>
      <c r="B6218" s="21" t="n"/>
      <c r="C6218" s="21" t="n"/>
      <c r="D6218" s="21" t="n"/>
      <c r="E6218" s="21" t="n"/>
      <c r="F6218" s="21" t="n"/>
      <c r="G6218" s="21" t="n"/>
      <c r="H6218" s="21" t="n"/>
      <c r="I6218" s="21" t="n"/>
      <c r="J6218" s="21" t="n"/>
      <c r="K6218" s="21" t="n"/>
      <c r="L6218" s="21" t="n"/>
      <c r="M6218" s="21" t="n"/>
      <c r="N6218" s="21" t="n"/>
    </row>
    <row r="6219" ht="14.25" customHeight="1" s="474">
      <c r="A6219" s="603" t="n"/>
      <c r="B6219" s="21" t="n"/>
      <c r="C6219" s="21" t="n"/>
      <c r="D6219" s="21" t="n"/>
      <c r="E6219" s="21" t="n"/>
      <c r="F6219" s="21" t="n"/>
      <c r="G6219" s="21" t="n"/>
      <c r="H6219" s="21" t="n"/>
      <c r="I6219" s="21" t="n"/>
      <c r="J6219" s="21" t="n"/>
      <c r="K6219" s="21" t="n"/>
      <c r="L6219" s="21" t="n"/>
      <c r="M6219" s="21" t="n"/>
      <c r="N6219" s="21" t="n"/>
    </row>
    <row r="6220" ht="14.25" customHeight="1" s="474">
      <c r="A6220" s="603" t="n"/>
      <c r="B6220" s="21" t="n"/>
      <c r="C6220" s="21" t="n"/>
      <c r="D6220" s="21" t="n"/>
      <c r="E6220" s="21" t="n"/>
      <c r="F6220" s="21" t="n"/>
      <c r="G6220" s="21" t="n"/>
      <c r="H6220" s="21" t="n"/>
      <c r="I6220" s="21" t="n"/>
      <c r="J6220" s="21" t="n"/>
      <c r="K6220" s="21" t="n"/>
      <c r="L6220" s="21" t="n"/>
      <c r="M6220" s="21" t="n"/>
      <c r="N6220" s="21" t="n"/>
    </row>
    <row r="6221" ht="14.25" customHeight="1" s="474">
      <c r="A6221" s="603" t="n"/>
      <c r="B6221" s="21" t="n"/>
      <c r="C6221" s="21" t="n"/>
      <c r="D6221" s="21" t="n"/>
      <c r="E6221" s="21" t="n"/>
      <c r="F6221" s="21" t="n"/>
      <c r="G6221" s="21" t="n"/>
      <c r="H6221" s="21" t="n"/>
      <c r="I6221" s="21" t="n"/>
      <c r="J6221" s="21" t="n"/>
      <c r="K6221" s="21" t="n"/>
      <c r="L6221" s="21" t="n"/>
      <c r="M6221" s="21" t="n"/>
      <c r="N6221" s="21" t="n"/>
    </row>
    <row r="6222" ht="14.25" customHeight="1" s="474">
      <c r="A6222" s="603" t="n"/>
      <c r="B6222" s="21" t="n"/>
      <c r="C6222" s="21" t="n"/>
      <c r="D6222" s="21" t="n"/>
      <c r="E6222" s="21" t="n"/>
      <c r="F6222" s="21" t="n"/>
      <c r="G6222" s="21" t="n"/>
      <c r="H6222" s="21" t="n"/>
      <c r="I6222" s="21" t="n"/>
      <c r="J6222" s="21" t="n"/>
      <c r="K6222" s="21" t="n"/>
      <c r="L6222" s="21" t="n"/>
      <c r="M6222" s="21" t="n"/>
      <c r="N6222" s="21" t="n"/>
    </row>
    <row r="6223" ht="14.25" customHeight="1" s="474">
      <c r="A6223" s="603" t="n"/>
      <c r="B6223" s="21" t="n"/>
      <c r="C6223" s="21" t="n"/>
      <c r="D6223" s="21" t="n"/>
      <c r="E6223" s="21" t="n"/>
      <c r="F6223" s="21" t="n"/>
      <c r="G6223" s="21" t="n"/>
      <c r="H6223" s="21" t="n"/>
      <c r="I6223" s="21" t="n"/>
      <c r="J6223" s="21" t="n"/>
      <c r="K6223" s="21" t="n"/>
      <c r="L6223" s="21" t="n"/>
      <c r="M6223" s="21" t="n"/>
      <c r="N6223" s="21" t="n"/>
    </row>
    <row r="6224" ht="14.25" customHeight="1" s="474">
      <c r="A6224" s="603" t="n"/>
      <c r="B6224" s="21" t="n"/>
      <c r="C6224" s="21" t="n"/>
      <c r="D6224" s="21" t="n"/>
      <c r="E6224" s="21" t="n"/>
      <c r="F6224" s="21" t="n"/>
      <c r="G6224" s="21" t="n"/>
      <c r="H6224" s="21" t="n"/>
      <c r="I6224" s="21" t="n"/>
      <c r="J6224" s="21" t="n"/>
      <c r="K6224" s="21" t="n"/>
      <c r="L6224" s="21" t="n"/>
      <c r="M6224" s="21" t="n"/>
      <c r="N6224" s="21" t="n"/>
    </row>
    <row r="6225" ht="14.25" customHeight="1" s="474">
      <c r="A6225" s="603" t="n"/>
      <c r="B6225" s="21" t="n"/>
      <c r="C6225" s="21" t="n"/>
      <c r="D6225" s="21" t="n"/>
      <c r="E6225" s="21" t="n"/>
      <c r="F6225" s="21" t="n"/>
      <c r="G6225" s="21" t="n"/>
      <c r="H6225" s="21" t="n"/>
      <c r="I6225" s="21" t="n"/>
      <c r="J6225" s="21" t="n"/>
      <c r="K6225" s="21" t="n"/>
      <c r="L6225" s="21" t="n"/>
      <c r="M6225" s="21" t="n"/>
      <c r="N6225" s="21" t="n"/>
    </row>
    <row r="6226" ht="14.25" customHeight="1" s="474">
      <c r="A6226" s="603" t="n"/>
      <c r="B6226" s="21" t="n"/>
      <c r="C6226" s="21" t="n"/>
      <c r="D6226" s="21" t="n"/>
      <c r="E6226" s="21" t="n"/>
      <c r="F6226" s="21" t="n"/>
      <c r="G6226" s="21" t="n"/>
      <c r="H6226" s="21" t="n"/>
      <c r="I6226" s="21" t="n"/>
      <c r="J6226" s="21" t="n"/>
      <c r="K6226" s="21" t="n"/>
      <c r="L6226" s="21" t="n"/>
      <c r="M6226" s="21" t="n"/>
      <c r="N6226" s="21" t="n"/>
    </row>
    <row r="6227" ht="14.25" customHeight="1" s="474">
      <c r="A6227" s="603" t="n"/>
      <c r="B6227" s="21" t="n"/>
      <c r="C6227" s="21" t="n"/>
      <c r="D6227" s="21" t="n"/>
      <c r="E6227" s="21" t="n"/>
      <c r="F6227" s="21" t="n"/>
      <c r="G6227" s="21" t="n"/>
      <c r="H6227" s="21" t="n"/>
      <c r="I6227" s="21" t="n"/>
      <c r="J6227" s="21" t="n"/>
      <c r="K6227" s="21" t="n"/>
      <c r="L6227" s="21" t="n"/>
      <c r="M6227" s="21" t="n"/>
      <c r="N6227" s="21" t="n"/>
    </row>
    <row r="6228" ht="14.25" customHeight="1" s="474">
      <c r="A6228" s="603" t="n"/>
      <c r="B6228" s="21" t="n"/>
      <c r="C6228" s="21" t="n"/>
      <c r="D6228" s="21" t="n"/>
      <c r="E6228" s="21" t="n"/>
      <c r="F6228" s="21" t="n"/>
      <c r="G6228" s="21" t="n"/>
      <c r="H6228" s="21" t="n"/>
      <c r="I6228" s="21" t="n"/>
      <c r="J6228" s="21" t="n"/>
      <c r="K6228" s="21" t="n"/>
      <c r="L6228" s="21" t="n"/>
      <c r="M6228" s="21" t="n"/>
      <c r="N6228" s="21" t="n"/>
    </row>
    <row r="6229" ht="14.25" customHeight="1" s="474">
      <c r="A6229" s="603" t="n"/>
      <c r="B6229" s="21" t="n"/>
      <c r="C6229" s="21" t="n"/>
      <c r="D6229" s="21" t="n"/>
      <c r="E6229" s="21" t="n"/>
      <c r="F6229" s="21" t="n"/>
      <c r="G6229" s="21" t="n"/>
      <c r="H6229" s="21" t="n"/>
      <c r="I6229" s="21" t="n"/>
      <c r="J6229" s="21" t="n"/>
      <c r="K6229" s="21" t="n"/>
      <c r="L6229" s="21" t="n"/>
      <c r="M6229" s="21" t="n"/>
      <c r="N6229" s="21" t="n"/>
    </row>
    <row r="6230" ht="14.25" customHeight="1" s="474">
      <c r="A6230" s="603" t="n"/>
      <c r="B6230" s="21" t="n"/>
      <c r="C6230" s="21" t="n"/>
      <c r="D6230" s="21" t="n"/>
      <c r="E6230" s="21" t="n"/>
      <c r="F6230" s="21" t="n"/>
      <c r="G6230" s="21" t="n"/>
      <c r="H6230" s="21" t="n"/>
      <c r="I6230" s="21" t="n"/>
      <c r="J6230" s="21" t="n"/>
      <c r="K6230" s="21" t="n"/>
      <c r="L6230" s="21" t="n"/>
      <c r="M6230" s="21" t="n"/>
      <c r="N6230" s="21" t="n"/>
    </row>
    <row r="6231" ht="14.25" customHeight="1" s="474">
      <c r="A6231" s="603" t="n"/>
      <c r="B6231" s="21" t="n"/>
      <c r="C6231" s="21" t="n"/>
      <c r="D6231" s="21" t="n"/>
      <c r="E6231" s="21" t="n"/>
      <c r="F6231" s="21" t="n"/>
      <c r="G6231" s="21" t="n"/>
      <c r="H6231" s="21" t="n"/>
      <c r="I6231" s="21" t="n"/>
      <c r="J6231" s="21" t="n"/>
      <c r="K6231" s="21" t="n"/>
      <c r="L6231" s="21" t="n"/>
      <c r="M6231" s="21" t="n"/>
      <c r="N6231" s="21" t="n"/>
    </row>
    <row r="6232" ht="14.25" customHeight="1" s="474">
      <c r="A6232" s="603" t="n"/>
      <c r="B6232" s="21" t="n"/>
      <c r="C6232" s="21" t="n"/>
      <c r="D6232" s="21" t="n"/>
      <c r="E6232" s="21" t="n"/>
      <c r="F6232" s="21" t="n"/>
      <c r="G6232" s="21" t="n"/>
      <c r="H6232" s="21" t="n"/>
      <c r="I6232" s="21" t="n"/>
      <c r="J6232" s="21" t="n"/>
      <c r="K6232" s="21" t="n"/>
      <c r="L6232" s="21" t="n"/>
      <c r="M6232" s="21" t="n"/>
      <c r="N6232" s="21" t="n"/>
    </row>
    <row r="6233" ht="14.25" customHeight="1" s="474">
      <c r="A6233" s="603" t="n"/>
      <c r="B6233" s="21" t="n"/>
      <c r="C6233" s="21" t="n"/>
      <c r="D6233" s="21" t="n"/>
      <c r="E6233" s="21" t="n"/>
      <c r="F6233" s="21" t="n"/>
      <c r="G6233" s="21" t="n"/>
      <c r="H6233" s="21" t="n"/>
      <c r="I6233" s="21" t="n"/>
      <c r="J6233" s="21" t="n"/>
      <c r="K6233" s="21" t="n"/>
      <c r="L6233" s="21" t="n"/>
      <c r="M6233" s="21" t="n"/>
      <c r="N6233" s="21" t="n"/>
    </row>
    <row r="6234" ht="14.25" customHeight="1" s="474">
      <c r="A6234" s="603" t="n"/>
      <c r="B6234" s="21" t="n"/>
      <c r="C6234" s="21" t="n"/>
      <c r="D6234" s="21" t="n"/>
      <c r="E6234" s="21" t="n"/>
      <c r="F6234" s="21" t="n"/>
      <c r="G6234" s="21" t="n"/>
      <c r="H6234" s="21" t="n"/>
      <c r="I6234" s="21" t="n"/>
      <c r="J6234" s="21" t="n"/>
      <c r="K6234" s="21" t="n"/>
      <c r="L6234" s="21" t="n"/>
      <c r="M6234" s="21" t="n"/>
      <c r="N6234" s="21" t="n"/>
    </row>
    <row r="6235" ht="14.25" customHeight="1" s="474">
      <c r="A6235" s="603" t="n"/>
      <c r="B6235" s="21" t="n"/>
      <c r="C6235" s="21" t="n"/>
      <c r="D6235" s="21" t="n"/>
      <c r="E6235" s="21" t="n"/>
      <c r="F6235" s="21" t="n"/>
      <c r="G6235" s="21" t="n"/>
      <c r="H6235" s="21" t="n"/>
      <c r="I6235" s="21" t="n"/>
      <c r="J6235" s="21" t="n"/>
      <c r="K6235" s="21" t="n"/>
      <c r="L6235" s="21" t="n"/>
      <c r="M6235" s="21" t="n"/>
      <c r="N6235" s="21" t="n"/>
    </row>
    <row r="6236" ht="14.25" customHeight="1" s="474">
      <c r="A6236" s="603" t="n"/>
      <c r="B6236" s="21" t="n"/>
      <c r="C6236" s="21" t="n"/>
      <c r="D6236" s="21" t="n"/>
      <c r="E6236" s="21" t="n"/>
      <c r="F6236" s="21" t="n"/>
      <c r="G6236" s="21" t="n"/>
      <c r="H6236" s="21" t="n"/>
      <c r="I6236" s="21" t="n"/>
      <c r="J6236" s="21" t="n"/>
      <c r="K6236" s="21" t="n"/>
      <c r="L6236" s="21" t="n"/>
      <c r="M6236" s="21" t="n"/>
      <c r="N6236" s="21" t="n"/>
    </row>
    <row r="6237" ht="14.25" customHeight="1" s="474">
      <c r="A6237" s="603" t="n"/>
      <c r="B6237" s="21" t="n"/>
      <c r="C6237" s="21" t="n"/>
      <c r="D6237" s="21" t="n"/>
      <c r="E6237" s="21" t="n"/>
      <c r="F6237" s="21" t="n"/>
      <c r="G6237" s="21" t="n"/>
      <c r="H6237" s="21" t="n"/>
      <c r="I6237" s="21" t="n"/>
      <c r="J6237" s="21" t="n"/>
      <c r="K6237" s="21" t="n"/>
      <c r="L6237" s="21" t="n"/>
      <c r="M6237" s="21" t="n"/>
      <c r="N6237" s="21" t="n"/>
    </row>
    <row r="6238" ht="14.25" customHeight="1" s="474">
      <c r="A6238" s="603" t="n"/>
      <c r="B6238" s="21" t="n"/>
      <c r="C6238" s="21" t="n"/>
      <c r="D6238" s="21" t="n"/>
      <c r="E6238" s="21" t="n"/>
      <c r="F6238" s="21" t="n"/>
      <c r="G6238" s="21" t="n"/>
      <c r="H6238" s="21" t="n"/>
      <c r="I6238" s="21" t="n"/>
      <c r="J6238" s="21" t="n"/>
      <c r="K6238" s="21" t="n"/>
      <c r="L6238" s="21" t="n"/>
      <c r="M6238" s="21" t="n"/>
      <c r="N6238" s="21" t="n"/>
    </row>
    <row r="6239" ht="14.25" customHeight="1" s="474">
      <c r="A6239" s="603" t="n"/>
      <c r="B6239" s="21" t="n"/>
      <c r="C6239" s="21" t="n"/>
      <c r="D6239" s="21" t="n"/>
      <c r="E6239" s="21" t="n"/>
      <c r="F6239" s="21" t="n"/>
      <c r="G6239" s="21" t="n"/>
      <c r="H6239" s="21" t="n"/>
      <c r="I6239" s="21" t="n"/>
      <c r="J6239" s="21" t="n"/>
      <c r="K6239" s="21" t="n"/>
      <c r="L6239" s="21" t="n"/>
      <c r="M6239" s="21" t="n"/>
      <c r="N6239" s="21" t="n"/>
    </row>
    <row r="6240" ht="14.25" customHeight="1" s="474">
      <c r="A6240" s="603" t="n"/>
      <c r="B6240" s="21" t="n"/>
      <c r="C6240" s="21" t="n"/>
      <c r="D6240" s="21" t="n"/>
      <c r="E6240" s="21" t="n"/>
      <c r="F6240" s="21" t="n"/>
      <c r="G6240" s="21" t="n"/>
      <c r="H6240" s="21" t="n"/>
      <c r="I6240" s="21" t="n"/>
      <c r="J6240" s="21" t="n"/>
      <c r="K6240" s="21" t="n"/>
      <c r="L6240" s="21" t="n"/>
      <c r="M6240" s="21" t="n"/>
      <c r="N6240" s="21" t="n"/>
    </row>
    <row r="6241" ht="14.25" customHeight="1" s="474">
      <c r="A6241" s="603" t="n"/>
      <c r="B6241" s="21" t="n"/>
      <c r="C6241" s="21" t="n"/>
      <c r="D6241" s="21" t="n"/>
      <c r="E6241" s="21" t="n"/>
      <c r="F6241" s="21" t="n"/>
      <c r="G6241" s="21" t="n"/>
      <c r="H6241" s="21" t="n"/>
      <c r="I6241" s="21" t="n"/>
      <c r="J6241" s="21" t="n"/>
      <c r="K6241" s="21" t="n"/>
      <c r="L6241" s="21" t="n"/>
      <c r="M6241" s="21" t="n"/>
      <c r="N6241" s="21" t="n"/>
    </row>
    <row r="6242" ht="14.25" customHeight="1" s="474">
      <c r="A6242" s="603" t="n"/>
      <c r="B6242" s="21" t="n"/>
      <c r="C6242" s="21" t="n"/>
      <c r="D6242" s="21" t="n"/>
      <c r="E6242" s="21" t="n"/>
      <c r="F6242" s="21" t="n"/>
      <c r="G6242" s="21" t="n"/>
      <c r="H6242" s="21" t="n"/>
      <c r="I6242" s="21" t="n"/>
      <c r="J6242" s="21" t="n"/>
      <c r="K6242" s="21" t="n"/>
      <c r="L6242" s="21" t="n"/>
      <c r="M6242" s="21" t="n"/>
      <c r="N6242" s="21" t="n"/>
    </row>
    <row r="6243" ht="14.25" customHeight="1" s="474">
      <c r="A6243" s="603" t="n"/>
      <c r="B6243" s="21" t="n"/>
      <c r="C6243" s="21" t="n"/>
      <c r="D6243" s="21" t="n"/>
      <c r="E6243" s="21" t="n"/>
      <c r="F6243" s="21" t="n"/>
      <c r="G6243" s="21" t="n"/>
      <c r="H6243" s="21" t="n"/>
      <c r="I6243" s="21" t="n"/>
      <c r="J6243" s="21" t="n"/>
      <c r="K6243" s="21" t="n"/>
      <c r="L6243" s="21" t="n"/>
      <c r="M6243" s="21" t="n"/>
      <c r="N6243" s="21" t="n"/>
    </row>
    <row r="6244" ht="14.25" customHeight="1" s="474">
      <c r="A6244" s="603" t="n"/>
      <c r="B6244" s="21" t="n"/>
      <c r="C6244" s="21" t="n"/>
      <c r="D6244" s="21" t="n"/>
      <c r="E6244" s="21" t="n"/>
      <c r="F6244" s="21" t="n"/>
      <c r="G6244" s="21" t="n"/>
      <c r="H6244" s="21" t="n"/>
      <c r="I6244" s="21" t="n"/>
      <c r="J6244" s="21" t="n"/>
      <c r="K6244" s="21" t="n"/>
      <c r="L6244" s="21" t="n"/>
      <c r="M6244" s="21" t="n"/>
      <c r="N6244" s="21" t="n"/>
    </row>
    <row r="6245" ht="14.25" customHeight="1" s="474">
      <c r="A6245" s="603" t="n"/>
      <c r="B6245" s="21" t="n"/>
      <c r="C6245" s="21" t="n"/>
      <c r="D6245" s="21" t="n"/>
      <c r="E6245" s="21" t="n"/>
      <c r="F6245" s="21" t="n"/>
      <c r="G6245" s="21" t="n"/>
      <c r="H6245" s="21" t="n"/>
      <c r="I6245" s="21" t="n"/>
      <c r="J6245" s="21" t="n"/>
      <c r="K6245" s="21" t="n"/>
      <c r="L6245" s="21" t="n"/>
      <c r="M6245" s="21" t="n"/>
      <c r="N6245" s="21" t="n"/>
    </row>
    <row r="6246" ht="14.25" customHeight="1" s="474">
      <c r="A6246" s="603" t="n"/>
      <c r="B6246" s="21" t="n"/>
      <c r="C6246" s="21" t="n"/>
      <c r="D6246" s="21" t="n"/>
      <c r="E6246" s="21" t="n"/>
      <c r="F6246" s="21" t="n"/>
      <c r="G6246" s="21" t="n"/>
      <c r="H6246" s="21" t="n"/>
      <c r="I6246" s="21" t="n"/>
      <c r="J6246" s="21" t="n"/>
      <c r="K6246" s="21" t="n"/>
      <c r="L6246" s="21" t="n"/>
      <c r="M6246" s="21" t="n"/>
      <c r="N6246" s="21" t="n"/>
    </row>
    <row r="6247" ht="14.25" customHeight="1" s="474">
      <c r="A6247" s="603" t="n"/>
      <c r="B6247" s="21" t="n"/>
      <c r="C6247" s="21" t="n"/>
      <c r="D6247" s="21" t="n"/>
      <c r="E6247" s="21" t="n"/>
      <c r="F6247" s="21" t="n"/>
      <c r="G6247" s="21" t="n"/>
      <c r="H6247" s="21" t="n"/>
      <c r="I6247" s="21" t="n"/>
      <c r="J6247" s="21" t="n"/>
      <c r="K6247" s="21" t="n"/>
      <c r="L6247" s="21" t="n"/>
      <c r="M6247" s="21" t="n"/>
      <c r="N6247" s="21" t="n"/>
    </row>
    <row r="6248" ht="14.25" customHeight="1" s="474">
      <c r="A6248" s="603" t="n"/>
      <c r="B6248" s="21" t="n"/>
      <c r="C6248" s="21" t="n"/>
      <c r="D6248" s="21" t="n"/>
      <c r="E6248" s="21" t="n"/>
      <c r="F6248" s="21" t="n"/>
      <c r="G6248" s="21" t="n"/>
      <c r="H6248" s="21" t="n"/>
      <c r="I6248" s="21" t="n"/>
      <c r="J6248" s="21" t="n"/>
      <c r="K6248" s="21" t="n"/>
      <c r="L6248" s="21" t="n"/>
      <c r="M6248" s="21" t="n"/>
      <c r="N6248" s="21" t="n"/>
    </row>
    <row r="6249" ht="14.25" customHeight="1" s="474">
      <c r="A6249" s="603" t="n"/>
      <c r="B6249" s="21" t="n"/>
      <c r="C6249" s="21" t="n"/>
      <c r="D6249" s="21" t="n"/>
      <c r="E6249" s="21" t="n"/>
      <c r="F6249" s="21" t="n"/>
      <c r="G6249" s="21" t="n"/>
      <c r="H6249" s="21" t="n"/>
      <c r="I6249" s="21" t="n"/>
      <c r="J6249" s="21" t="n"/>
      <c r="K6249" s="21" t="n"/>
      <c r="L6249" s="21" t="n"/>
      <c r="M6249" s="21" t="n"/>
      <c r="N6249" s="21" t="n"/>
    </row>
    <row r="6250" ht="14.25" customHeight="1" s="474">
      <c r="A6250" s="603" t="n"/>
      <c r="B6250" s="21" t="n"/>
      <c r="C6250" s="21" t="n"/>
      <c r="D6250" s="21" t="n"/>
      <c r="E6250" s="21" t="n"/>
      <c r="F6250" s="21" t="n"/>
      <c r="G6250" s="21" t="n"/>
      <c r="H6250" s="21" t="n"/>
      <c r="I6250" s="21" t="n"/>
      <c r="J6250" s="21" t="n"/>
      <c r="K6250" s="21" t="n"/>
      <c r="L6250" s="21" t="n"/>
      <c r="M6250" s="21" t="n"/>
      <c r="N6250" s="21" t="n"/>
    </row>
    <row r="6251" ht="14.25" customHeight="1" s="474">
      <c r="A6251" s="603" t="n"/>
      <c r="B6251" s="21" t="n"/>
      <c r="C6251" s="21" t="n"/>
      <c r="D6251" s="21" t="n"/>
      <c r="E6251" s="21" t="n"/>
      <c r="F6251" s="21" t="n"/>
      <c r="G6251" s="21" t="n"/>
      <c r="H6251" s="21" t="n"/>
      <c r="I6251" s="21" t="n"/>
      <c r="J6251" s="21" t="n"/>
      <c r="K6251" s="21" t="n"/>
      <c r="L6251" s="21" t="n"/>
      <c r="M6251" s="21" t="n"/>
      <c r="N6251" s="21" t="n"/>
    </row>
    <row r="6252" ht="14.25" customHeight="1" s="474">
      <c r="A6252" s="603" t="n"/>
      <c r="B6252" s="21" t="n"/>
      <c r="C6252" s="21" t="n"/>
      <c r="D6252" s="21" t="n"/>
      <c r="E6252" s="21" t="n"/>
      <c r="F6252" s="21" t="n"/>
      <c r="G6252" s="21" t="n"/>
      <c r="H6252" s="21" t="n"/>
      <c r="I6252" s="21" t="n"/>
      <c r="J6252" s="21" t="n"/>
      <c r="K6252" s="21" t="n"/>
      <c r="L6252" s="21" t="n"/>
      <c r="M6252" s="21" t="n"/>
      <c r="N6252" s="21" t="n"/>
    </row>
    <row r="6253" ht="14.25" customHeight="1" s="474">
      <c r="A6253" s="603" t="n"/>
      <c r="B6253" s="21" t="n"/>
      <c r="C6253" s="21" t="n"/>
      <c r="D6253" s="21" t="n"/>
      <c r="E6253" s="21" t="n"/>
      <c r="F6253" s="21" t="n"/>
      <c r="G6253" s="21" t="n"/>
      <c r="H6253" s="21" t="n"/>
      <c r="I6253" s="21" t="n"/>
      <c r="J6253" s="21" t="n"/>
      <c r="K6253" s="21" t="n"/>
      <c r="L6253" s="21" t="n"/>
      <c r="M6253" s="21" t="n"/>
      <c r="N6253" s="21" t="n"/>
    </row>
    <row r="6254" ht="14.25" customHeight="1" s="474">
      <c r="A6254" s="603" t="n"/>
      <c r="B6254" s="21" t="n"/>
      <c r="C6254" s="21" t="n"/>
      <c r="D6254" s="21" t="n"/>
      <c r="E6254" s="21" t="n"/>
      <c r="F6254" s="21" t="n"/>
      <c r="G6254" s="21" t="n"/>
      <c r="H6254" s="21" t="n"/>
      <c r="I6254" s="21" t="n"/>
      <c r="J6254" s="21" t="n"/>
      <c r="K6254" s="21" t="n"/>
      <c r="L6254" s="21" t="n"/>
      <c r="M6254" s="21" t="n"/>
      <c r="N6254" s="21" t="n"/>
    </row>
    <row r="6255" ht="14.25" customHeight="1" s="474">
      <c r="A6255" s="603" t="n"/>
      <c r="B6255" s="21" t="n"/>
      <c r="C6255" s="21" t="n"/>
      <c r="D6255" s="21" t="n"/>
      <c r="E6255" s="21" t="n"/>
      <c r="F6255" s="21" t="n"/>
      <c r="G6255" s="21" t="n"/>
      <c r="H6255" s="21" t="n"/>
      <c r="I6255" s="21" t="n"/>
      <c r="J6255" s="21" t="n"/>
      <c r="K6255" s="21" t="n"/>
      <c r="L6255" s="21" t="n"/>
      <c r="M6255" s="21" t="n"/>
      <c r="N6255" s="21" t="n"/>
    </row>
    <row r="6256" ht="14.25" customHeight="1" s="474">
      <c r="A6256" s="603" t="n"/>
      <c r="B6256" s="21" t="n"/>
      <c r="C6256" s="21" t="n"/>
      <c r="D6256" s="21" t="n"/>
      <c r="E6256" s="21" t="n"/>
      <c r="F6256" s="21" t="n"/>
      <c r="G6256" s="21" t="n"/>
      <c r="H6256" s="21" t="n"/>
      <c r="I6256" s="21" t="n"/>
      <c r="J6256" s="21" t="n"/>
      <c r="K6256" s="21" t="n"/>
      <c r="L6256" s="21" t="n"/>
      <c r="M6256" s="21" t="n"/>
      <c r="N6256" s="21" t="n"/>
    </row>
    <row r="6257" ht="14.25" customHeight="1" s="474">
      <c r="A6257" s="603" t="n"/>
      <c r="B6257" s="21" t="n"/>
      <c r="C6257" s="21" t="n"/>
      <c r="D6257" s="21" t="n"/>
      <c r="E6257" s="21" t="n"/>
      <c r="F6257" s="21" t="n"/>
      <c r="G6257" s="21" t="n"/>
      <c r="H6257" s="21" t="n"/>
      <c r="I6257" s="21" t="n"/>
      <c r="J6257" s="21" t="n"/>
      <c r="K6257" s="21" t="n"/>
      <c r="L6257" s="21" t="n"/>
      <c r="M6257" s="21" t="n"/>
      <c r="N6257" s="21" t="n"/>
    </row>
    <row r="6258" ht="14.25" customHeight="1" s="474">
      <c r="A6258" s="603" t="n"/>
      <c r="B6258" s="21" t="n"/>
      <c r="C6258" s="21" t="n"/>
      <c r="D6258" s="21" t="n"/>
      <c r="E6258" s="21" t="n"/>
      <c r="F6258" s="21" t="n"/>
      <c r="G6258" s="21" t="n"/>
      <c r="H6258" s="21" t="n"/>
      <c r="I6258" s="21" t="n"/>
      <c r="J6258" s="21" t="n"/>
      <c r="K6258" s="21" t="n"/>
      <c r="L6258" s="21" t="n"/>
      <c r="M6258" s="21" t="n"/>
      <c r="N6258" s="21" t="n"/>
    </row>
    <row r="6259" ht="14.25" customHeight="1" s="474">
      <c r="A6259" s="603" t="n"/>
      <c r="B6259" s="21" t="n"/>
      <c r="C6259" s="21" t="n"/>
      <c r="D6259" s="21" t="n"/>
      <c r="E6259" s="21" t="n"/>
      <c r="F6259" s="21" t="n"/>
      <c r="G6259" s="21" t="n"/>
      <c r="H6259" s="21" t="n"/>
      <c r="I6259" s="21" t="n"/>
      <c r="J6259" s="21" t="n"/>
      <c r="K6259" s="21" t="n"/>
      <c r="L6259" s="21" t="n"/>
      <c r="M6259" s="21" t="n"/>
      <c r="N6259" s="21" t="n"/>
    </row>
    <row r="6260" ht="14.25" customHeight="1" s="474">
      <c r="A6260" s="603" t="n"/>
      <c r="B6260" s="21" t="n"/>
      <c r="C6260" s="21" t="n"/>
      <c r="D6260" s="21" t="n"/>
      <c r="E6260" s="21" t="n"/>
      <c r="F6260" s="21" t="n"/>
      <c r="G6260" s="21" t="n"/>
      <c r="H6260" s="21" t="n"/>
      <c r="I6260" s="21" t="n"/>
      <c r="J6260" s="21" t="n"/>
      <c r="K6260" s="21" t="n"/>
      <c r="L6260" s="21" t="n"/>
      <c r="M6260" s="21" t="n"/>
      <c r="N6260" s="21" t="n"/>
    </row>
    <row r="6261" ht="14.25" customHeight="1" s="474">
      <c r="A6261" s="603" t="n"/>
      <c r="B6261" s="21" t="n"/>
      <c r="C6261" s="21" t="n"/>
      <c r="D6261" s="21" t="n"/>
      <c r="E6261" s="21" t="n"/>
      <c r="F6261" s="21" t="n"/>
      <c r="G6261" s="21" t="n"/>
      <c r="H6261" s="21" t="n"/>
      <c r="I6261" s="21" t="n"/>
      <c r="J6261" s="21" t="n"/>
      <c r="K6261" s="21" t="n"/>
      <c r="L6261" s="21" t="n"/>
      <c r="M6261" s="21" t="n"/>
      <c r="N6261" s="21" t="n"/>
    </row>
    <row r="6262" ht="14.25" customHeight="1" s="474">
      <c r="A6262" s="603" t="n"/>
      <c r="B6262" s="21" t="n"/>
      <c r="C6262" s="21" t="n"/>
      <c r="D6262" s="21" t="n"/>
      <c r="E6262" s="21" t="n"/>
      <c r="F6262" s="21" t="n"/>
      <c r="G6262" s="21" t="n"/>
      <c r="H6262" s="21" t="n"/>
      <c r="I6262" s="21" t="n"/>
      <c r="J6262" s="21" t="n"/>
      <c r="K6262" s="21" t="n"/>
      <c r="L6262" s="21" t="n"/>
      <c r="M6262" s="21" t="n"/>
      <c r="N6262" s="21" t="n"/>
    </row>
    <row r="6263" ht="14.25" customHeight="1" s="474">
      <c r="A6263" s="603" t="n"/>
      <c r="B6263" s="21" t="n"/>
      <c r="C6263" s="21" t="n"/>
      <c r="D6263" s="21" t="n"/>
      <c r="E6263" s="21" t="n"/>
      <c r="F6263" s="21" t="n"/>
      <c r="G6263" s="21" t="n"/>
      <c r="H6263" s="21" t="n"/>
      <c r="I6263" s="21" t="n"/>
      <c r="J6263" s="21" t="n"/>
      <c r="K6263" s="21" t="n"/>
      <c r="L6263" s="21" t="n"/>
      <c r="M6263" s="21" t="n"/>
      <c r="N6263" s="21" t="n"/>
    </row>
    <row r="6264" ht="14.25" customHeight="1" s="474">
      <c r="A6264" s="603" t="n"/>
      <c r="B6264" s="21" t="n"/>
      <c r="C6264" s="21" t="n"/>
      <c r="D6264" s="21" t="n"/>
      <c r="E6264" s="21" t="n"/>
      <c r="F6264" s="21" t="n"/>
      <c r="G6264" s="21" t="n"/>
      <c r="H6264" s="21" t="n"/>
      <c r="I6264" s="21" t="n"/>
      <c r="J6264" s="21" t="n"/>
      <c r="K6264" s="21" t="n"/>
      <c r="L6264" s="21" t="n"/>
      <c r="M6264" s="21" t="n"/>
      <c r="N6264" s="21" t="n"/>
    </row>
    <row r="6265" ht="14.25" customHeight="1" s="474">
      <c r="A6265" s="603" t="n"/>
      <c r="B6265" s="21" t="n"/>
      <c r="C6265" s="21" t="n"/>
      <c r="D6265" s="21" t="n"/>
      <c r="E6265" s="21" t="n"/>
      <c r="F6265" s="21" t="n"/>
      <c r="G6265" s="21" t="n"/>
      <c r="H6265" s="21" t="n"/>
      <c r="I6265" s="21" t="n"/>
      <c r="J6265" s="21" t="n"/>
      <c r="K6265" s="21" t="n"/>
      <c r="L6265" s="21" t="n"/>
      <c r="M6265" s="21" t="n"/>
      <c r="N6265" s="21" t="n"/>
    </row>
    <row r="6266" ht="14.25" customHeight="1" s="474">
      <c r="A6266" s="603" t="n"/>
      <c r="B6266" s="21" t="n"/>
      <c r="C6266" s="21" t="n"/>
      <c r="D6266" s="21" t="n"/>
      <c r="E6266" s="21" t="n"/>
      <c r="F6266" s="21" t="n"/>
      <c r="G6266" s="21" t="n"/>
      <c r="H6266" s="21" t="n"/>
      <c r="I6266" s="21" t="n"/>
      <c r="J6266" s="21" t="n"/>
      <c r="K6266" s="21" t="n"/>
      <c r="L6266" s="21" t="n"/>
      <c r="M6266" s="21" t="n"/>
      <c r="N6266" s="21" t="n"/>
    </row>
    <row r="6267" ht="14.25" customHeight="1" s="474">
      <c r="A6267" s="603" t="n"/>
      <c r="B6267" s="21" t="n"/>
      <c r="C6267" s="21" t="n"/>
      <c r="D6267" s="21" t="n"/>
      <c r="E6267" s="21" t="n"/>
      <c r="F6267" s="21" t="n"/>
      <c r="G6267" s="21" t="n"/>
      <c r="H6267" s="21" t="n"/>
      <c r="I6267" s="21" t="n"/>
      <c r="J6267" s="21" t="n"/>
      <c r="K6267" s="21" t="n"/>
      <c r="L6267" s="21" t="n"/>
      <c r="M6267" s="21" t="n"/>
      <c r="N6267" s="21" t="n"/>
    </row>
    <row r="6268" ht="14.25" customHeight="1" s="474">
      <c r="A6268" s="603" t="n"/>
      <c r="B6268" s="21" t="n"/>
      <c r="C6268" s="21" t="n"/>
      <c r="D6268" s="21" t="n"/>
      <c r="E6268" s="21" t="n"/>
      <c r="F6268" s="21" t="n"/>
      <c r="G6268" s="21" t="n"/>
      <c r="H6268" s="21" t="n"/>
      <c r="I6268" s="21" t="n"/>
      <c r="J6268" s="21" t="n"/>
      <c r="K6268" s="21" t="n"/>
      <c r="L6268" s="21" t="n"/>
      <c r="M6268" s="21" t="n"/>
      <c r="N6268" s="21" t="n"/>
    </row>
    <row r="6269" ht="14.25" customHeight="1" s="474">
      <c r="A6269" s="603" t="n"/>
      <c r="B6269" s="21" t="n"/>
      <c r="C6269" s="21" t="n"/>
      <c r="D6269" s="21" t="n"/>
      <c r="E6269" s="21" t="n"/>
      <c r="F6269" s="21" t="n"/>
      <c r="G6269" s="21" t="n"/>
      <c r="H6269" s="21" t="n"/>
      <c r="I6269" s="21" t="n"/>
      <c r="J6269" s="21" t="n"/>
      <c r="K6269" s="21" t="n"/>
      <c r="L6269" s="21" t="n"/>
      <c r="M6269" s="21" t="n"/>
      <c r="N6269" s="21" t="n"/>
    </row>
    <row r="6270" ht="14.25" customHeight="1" s="474">
      <c r="A6270" s="603" t="n"/>
      <c r="B6270" s="21" t="n"/>
      <c r="C6270" s="21" t="n"/>
      <c r="D6270" s="21" t="n"/>
      <c r="E6270" s="21" t="n"/>
      <c r="F6270" s="21" t="n"/>
      <c r="G6270" s="21" t="n"/>
      <c r="H6270" s="21" t="n"/>
      <c r="I6270" s="21" t="n"/>
      <c r="J6270" s="21" t="n"/>
      <c r="K6270" s="21" t="n"/>
      <c r="L6270" s="21" t="n"/>
      <c r="M6270" s="21" t="n"/>
      <c r="N6270" s="21" t="n"/>
    </row>
    <row r="6271" ht="14.25" customHeight="1" s="474">
      <c r="A6271" s="603" t="n"/>
      <c r="B6271" s="21" t="n"/>
      <c r="C6271" s="21" t="n"/>
      <c r="D6271" s="21" t="n"/>
      <c r="E6271" s="21" t="n"/>
      <c r="F6271" s="21" t="n"/>
      <c r="G6271" s="21" t="n"/>
      <c r="H6271" s="21" t="n"/>
      <c r="I6271" s="21" t="n"/>
      <c r="J6271" s="21" t="n"/>
      <c r="K6271" s="21" t="n"/>
      <c r="L6271" s="21" t="n"/>
      <c r="M6271" s="21" t="n"/>
      <c r="N6271" s="21" t="n"/>
    </row>
    <row r="6272" ht="14.25" customHeight="1" s="474">
      <c r="A6272" s="603" t="n"/>
      <c r="B6272" s="21" t="n"/>
      <c r="C6272" s="21" t="n"/>
      <c r="D6272" s="21" t="n"/>
      <c r="E6272" s="21" t="n"/>
      <c r="F6272" s="21" t="n"/>
      <c r="G6272" s="21" t="n"/>
      <c r="H6272" s="21" t="n"/>
      <c r="I6272" s="21" t="n"/>
      <c r="J6272" s="21" t="n"/>
      <c r="K6272" s="21" t="n"/>
      <c r="L6272" s="21" t="n"/>
      <c r="M6272" s="21" t="n"/>
      <c r="N6272" s="21" t="n"/>
    </row>
    <row r="6273" ht="14.25" customHeight="1" s="474">
      <c r="A6273" s="603" t="n"/>
      <c r="B6273" s="21" t="n"/>
      <c r="C6273" s="21" t="n"/>
      <c r="D6273" s="21" t="n"/>
      <c r="E6273" s="21" t="n"/>
      <c r="F6273" s="21" t="n"/>
      <c r="G6273" s="21" t="n"/>
      <c r="H6273" s="21" t="n"/>
      <c r="I6273" s="21" t="n"/>
      <c r="J6273" s="21" t="n"/>
      <c r="K6273" s="21" t="n"/>
      <c r="L6273" s="21" t="n"/>
      <c r="M6273" s="21" t="n"/>
      <c r="N6273" s="21" t="n"/>
    </row>
    <row r="6274" ht="14.25" customHeight="1" s="474">
      <c r="A6274" s="603" t="n"/>
      <c r="B6274" s="21" t="n"/>
      <c r="C6274" s="21" t="n"/>
      <c r="D6274" s="21" t="n"/>
      <c r="E6274" s="21" t="n"/>
      <c r="F6274" s="21" t="n"/>
      <c r="G6274" s="21" t="n"/>
      <c r="H6274" s="21" t="n"/>
      <c r="I6274" s="21" t="n"/>
      <c r="J6274" s="21" t="n"/>
      <c r="K6274" s="21" t="n"/>
      <c r="L6274" s="21" t="n"/>
      <c r="M6274" s="21" t="n"/>
      <c r="N6274" s="21" t="n"/>
    </row>
    <row r="6275" ht="14.25" customHeight="1" s="474">
      <c r="A6275" s="603" t="n"/>
      <c r="B6275" s="21" t="n"/>
      <c r="C6275" s="21" t="n"/>
      <c r="D6275" s="21" t="n"/>
      <c r="E6275" s="21" t="n"/>
      <c r="F6275" s="21" t="n"/>
      <c r="G6275" s="21" t="n"/>
      <c r="H6275" s="21" t="n"/>
      <c r="I6275" s="21" t="n"/>
      <c r="J6275" s="21" t="n"/>
      <c r="K6275" s="21" t="n"/>
      <c r="L6275" s="21" t="n"/>
      <c r="M6275" s="21" t="n"/>
      <c r="N6275" s="21" t="n"/>
    </row>
    <row r="6276" ht="14.25" customHeight="1" s="474">
      <c r="A6276" s="603" t="n"/>
      <c r="B6276" s="21" t="n"/>
      <c r="C6276" s="21" t="n"/>
      <c r="D6276" s="21" t="n"/>
      <c r="E6276" s="21" t="n"/>
      <c r="F6276" s="21" t="n"/>
      <c r="G6276" s="21" t="n"/>
      <c r="H6276" s="21" t="n"/>
      <c r="I6276" s="21" t="n"/>
      <c r="J6276" s="21" t="n"/>
      <c r="K6276" s="21" t="n"/>
      <c r="L6276" s="21" t="n"/>
      <c r="M6276" s="21" t="n"/>
      <c r="N6276" s="21" t="n"/>
    </row>
    <row r="6277" ht="14.25" customHeight="1" s="474">
      <c r="A6277" s="603" t="n"/>
      <c r="B6277" s="21" t="n"/>
      <c r="C6277" s="21" t="n"/>
      <c r="D6277" s="21" t="n"/>
      <c r="E6277" s="21" t="n"/>
      <c r="F6277" s="21" t="n"/>
      <c r="G6277" s="21" t="n"/>
      <c r="H6277" s="21" t="n"/>
      <c r="I6277" s="21" t="n"/>
      <c r="J6277" s="21" t="n"/>
      <c r="K6277" s="21" t="n"/>
      <c r="L6277" s="21" t="n"/>
      <c r="M6277" s="21" t="n"/>
      <c r="N6277" s="21" t="n"/>
    </row>
    <row r="6278" ht="14.25" customHeight="1" s="474">
      <c r="A6278" s="603" t="n"/>
      <c r="B6278" s="21" t="n"/>
      <c r="C6278" s="21" t="n"/>
      <c r="D6278" s="21" t="n"/>
      <c r="E6278" s="21" t="n"/>
      <c r="F6278" s="21" t="n"/>
      <c r="G6278" s="21" t="n"/>
      <c r="H6278" s="21" t="n"/>
      <c r="I6278" s="21" t="n"/>
      <c r="J6278" s="21" t="n"/>
      <c r="K6278" s="21" t="n"/>
      <c r="L6278" s="21" t="n"/>
      <c r="M6278" s="21" t="n"/>
      <c r="N6278" s="21" t="n"/>
    </row>
    <row r="6279" ht="14.25" customHeight="1" s="474">
      <c r="A6279" s="603" t="n"/>
      <c r="B6279" s="21" t="n"/>
      <c r="C6279" s="21" t="n"/>
      <c r="D6279" s="21" t="n"/>
      <c r="E6279" s="21" t="n"/>
      <c r="F6279" s="21" t="n"/>
      <c r="G6279" s="21" t="n"/>
      <c r="H6279" s="21" t="n"/>
      <c r="I6279" s="21" t="n"/>
      <c r="J6279" s="21" t="n"/>
      <c r="K6279" s="21" t="n"/>
      <c r="L6279" s="21" t="n"/>
      <c r="M6279" s="21" t="n"/>
      <c r="N6279" s="21" t="n"/>
    </row>
    <row r="6280" ht="14.25" customHeight="1" s="474">
      <c r="A6280" s="603" t="n"/>
      <c r="B6280" s="21" t="n"/>
      <c r="C6280" s="21" t="n"/>
      <c r="D6280" s="21" t="n"/>
      <c r="E6280" s="21" t="n"/>
      <c r="F6280" s="21" t="n"/>
      <c r="G6280" s="21" t="n"/>
      <c r="H6280" s="21" t="n"/>
      <c r="I6280" s="21" t="n"/>
      <c r="J6280" s="21" t="n"/>
      <c r="K6280" s="21" t="n"/>
      <c r="L6280" s="21" t="n"/>
      <c r="M6280" s="21" t="n"/>
      <c r="N6280" s="21" t="n"/>
    </row>
    <row r="6281" ht="14.25" customHeight="1" s="474">
      <c r="A6281" s="603" t="n"/>
      <c r="B6281" s="21" t="n"/>
      <c r="C6281" s="21" t="n"/>
      <c r="D6281" s="21" t="n"/>
      <c r="E6281" s="21" t="n"/>
      <c r="F6281" s="21" t="n"/>
      <c r="G6281" s="21" t="n"/>
      <c r="H6281" s="21" t="n"/>
      <c r="I6281" s="21" t="n"/>
      <c r="J6281" s="21" t="n"/>
      <c r="K6281" s="21" t="n"/>
      <c r="L6281" s="21" t="n"/>
      <c r="M6281" s="21" t="n"/>
      <c r="N6281" s="21" t="n"/>
    </row>
    <row r="6282" ht="14.25" customHeight="1" s="474">
      <c r="A6282" s="603" t="n"/>
      <c r="B6282" s="21" t="n"/>
      <c r="C6282" s="21" t="n"/>
      <c r="D6282" s="21" t="n"/>
      <c r="E6282" s="21" t="n"/>
      <c r="F6282" s="21" t="n"/>
      <c r="G6282" s="21" t="n"/>
      <c r="H6282" s="21" t="n"/>
      <c r="I6282" s="21" t="n"/>
      <c r="J6282" s="21" t="n"/>
      <c r="K6282" s="21" t="n"/>
      <c r="L6282" s="21" t="n"/>
      <c r="M6282" s="21" t="n"/>
      <c r="N6282" s="21" t="n"/>
    </row>
    <row r="6283" ht="14.25" customHeight="1" s="474">
      <c r="A6283" s="603" t="n"/>
      <c r="B6283" s="21" t="n"/>
      <c r="C6283" s="21" t="n"/>
      <c r="D6283" s="21" t="n"/>
      <c r="E6283" s="21" t="n"/>
      <c r="F6283" s="21" t="n"/>
      <c r="G6283" s="21" t="n"/>
      <c r="H6283" s="21" t="n"/>
      <c r="I6283" s="21" t="n"/>
      <c r="J6283" s="21" t="n"/>
      <c r="K6283" s="21" t="n"/>
      <c r="L6283" s="21" t="n"/>
      <c r="M6283" s="21" t="n"/>
      <c r="N6283" s="21" t="n"/>
    </row>
    <row r="6284" ht="14.25" customHeight="1" s="474">
      <c r="A6284" s="603" t="n"/>
      <c r="B6284" s="21" t="n"/>
      <c r="C6284" s="21" t="n"/>
      <c r="D6284" s="21" t="n"/>
      <c r="E6284" s="21" t="n"/>
      <c r="F6284" s="21" t="n"/>
      <c r="G6284" s="21" t="n"/>
      <c r="H6284" s="21" t="n"/>
      <c r="I6284" s="21" t="n"/>
      <c r="J6284" s="21" t="n"/>
      <c r="K6284" s="21" t="n"/>
      <c r="L6284" s="21" t="n"/>
      <c r="M6284" s="21" t="n"/>
      <c r="N6284" s="21" t="n"/>
    </row>
    <row r="6285" ht="14.25" customHeight="1" s="474">
      <c r="A6285" s="603" t="n"/>
      <c r="B6285" s="21" t="n"/>
      <c r="C6285" s="21" t="n"/>
      <c r="D6285" s="21" t="n"/>
      <c r="E6285" s="21" t="n"/>
      <c r="F6285" s="21" t="n"/>
      <c r="G6285" s="21" t="n"/>
      <c r="H6285" s="21" t="n"/>
      <c r="I6285" s="21" t="n"/>
      <c r="J6285" s="21" t="n"/>
      <c r="K6285" s="21" t="n"/>
      <c r="L6285" s="21" t="n"/>
      <c r="M6285" s="21" t="n"/>
      <c r="N6285" s="21" t="n"/>
    </row>
    <row r="6286" ht="14.25" customHeight="1" s="474">
      <c r="A6286" s="603" t="n"/>
      <c r="B6286" s="21" t="n"/>
      <c r="C6286" s="21" t="n"/>
      <c r="D6286" s="21" t="n"/>
      <c r="E6286" s="21" t="n"/>
      <c r="F6286" s="21" t="n"/>
      <c r="G6286" s="21" t="n"/>
      <c r="H6286" s="21" t="n"/>
      <c r="I6286" s="21" t="n"/>
      <c r="J6286" s="21" t="n"/>
      <c r="K6286" s="21" t="n"/>
      <c r="L6286" s="21" t="n"/>
      <c r="M6286" s="21" t="n"/>
      <c r="N6286" s="21" t="n"/>
    </row>
    <row r="6287" ht="14.25" customHeight="1" s="474">
      <c r="A6287" s="603" t="n"/>
      <c r="B6287" s="21" t="n"/>
      <c r="C6287" s="21" t="n"/>
      <c r="D6287" s="21" t="n"/>
      <c r="E6287" s="21" t="n"/>
      <c r="F6287" s="21" t="n"/>
      <c r="G6287" s="21" t="n"/>
      <c r="H6287" s="21" t="n"/>
      <c r="I6287" s="21" t="n"/>
      <c r="J6287" s="21" t="n"/>
      <c r="K6287" s="21" t="n"/>
      <c r="L6287" s="21" t="n"/>
      <c r="M6287" s="21" t="n"/>
      <c r="N6287" s="21" t="n"/>
    </row>
    <row r="6288" ht="14.25" customHeight="1" s="474">
      <c r="A6288" s="603" t="n"/>
      <c r="B6288" s="21" t="n"/>
      <c r="C6288" s="21" t="n"/>
      <c r="D6288" s="21" t="n"/>
      <c r="E6288" s="21" t="n"/>
      <c r="F6288" s="21" t="n"/>
      <c r="G6288" s="21" t="n"/>
      <c r="H6288" s="21" t="n"/>
      <c r="I6288" s="21" t="n"/>
      <c r="J6288" s="21" t="n"/>
      <c r="K6288" s="21" t="n"/>
      <c r="L6288" s="21" t="n"/>
      <c r="M6288" s="21" t="n"/>
      <c r="N6288" s="21" t="n"/>
    </row>
    <row r="6289" ht="14.25" customHeight="1" s="474">
      <c r="A6289" s="603" t="n"/>
      <c r="B6289" s="21" t="n"/>
      <c r="C6289" s="21" t="n"/>
      <c r="D6289" s="21" t="n"/>
      <c r="E6289" s="21" t="n"/>
      <c r="F6289" s="21" t="n"/>
      <c r="G6289" s="21" t="n"/>
      <c r="H6289" s="21" t="n"/>
      <c r="I6289" s="21" t="n"/>
      <c r="J6289" s="21" t="n"/>
      <c r="K6289" s="21" t="n"/>
      <c r="L6289" s="21" t="n"/>
      <c r="M6289" s="21" t="n"/>
      <c r="N6289" s="21" t="n"/>
    </row>
    <row r="6290" ht="14.25" customHeight="1" s="474">
      <c r="A6290" s="603" t="n"/>
      <c r="B6290" s="21" t="n"/>
      <c r="C6290" s="21" t="n"/>
      <c r="D6290" s="21" t="n"/>
      <c r="E6290" s="21" t="n"/>
      <c r="F6290" s="21" t="n"/>
      <c r="G6290" s="21" t="n"/>
      <c r="H6290" s="21" t="n"/>
      <c r="I6290" s="21" t="n"/>
      <c r="J6290" s="21" t="n"/>
      <c r="K6290" s="21" t="n"/>
      <c r="L6290" s="21" t="n"/>
      <c r="M6290" s="21" t="n"/>
      <c r="N6290" s="21" t="n"/>
    </row>
    <row r="6291" ht="14.25" customHeight="1" s="474">
      <c r="A6291" s="603" t="n"/>
      <c r="B6291" s="21" t="n"/>
      <c r="C6291" s="21" t="n"/>
      <c r="D6291" s="21" t="n"/>
      <c r="E6291" s="21" t="n"/>
      <c r="F6291" s="21" t="n"/>
      <c r="G6291" s="21" t="n"/>
      <c r="H6291" s="21" t="n"/>
      <c r="I6291" s="21" t="n"/>
      <c r="J6291" s="21" t="n"/>
      <c r="K6291" s="21" t="n"/>
      <c r="L6291" s="21" t="n"/>
      <c r="M6291" s="21" t="n"/>
      <c r="N6291" s="21" t="n"/>
    </row>
    <row r="6292" ht="14.25" customHeight="1" s="474">
      <c r="A6292" s="603" t="n"/>
      <c r="B6292" s="21" t="n"/>
      <c r="C6292" s="21" t="n"/>
      <c r="D6292" s="21" t="n"/>
      <c r="E6292" s="21" t="n"/>
      <c r="F6292" s="21" t="n"/>
      <c r="G6292" s="21" t="n"/>
      <c r="H6292" s="21" t="n"/>
      <c r="I6292" s="21" t="n"/>
      <c r="J6292" s="21" t="n"/>
      <c r="K6292" s="21" t="n"/>
      <c r="L6292" s="21" t="n"/>
      <c r="M6292" s="21" t="n"/>
      <c r="N6292" s="21" t="n"/>
    </row>
    <row r="6293" ht="14.25" customHeight="1" s="474">
      <c r="A6293" s="603" t="n"/>
      <c r="B6293" s="21" t="n"/>
      <c r="C6293" s="21" t="n"/>
      <c r="D6293" s="21" t="n"/>
      <c r="E6293" s="21" t="n"/>
      <c r="F6293" s="21" t="n"/>
      <c r="G6293" s="21" t="n"/>
      <c r="H6293" s="21" t="n"/>
      <c r="I6293" s="21" t="n"/>
      <c r="J6293" s="21" t="n"/>
      <c r="K6293" s="21" t="n"/>
      <c r="L6293" s="21" t="n"/>
      <c r="M6293" s="21" t="n"/>
      <c r="N6293" s="21" t="n"/>
    </row>
    <row r="6294" ht="14.25" customHeight="1" s="474">
      <c r="A6294" s="603" t="n"/>
      <c r="B6294" s="21" t="n"/>
      <c r="C6294" s="21" t="n"/>
      <c r="D6294" s="21" t="n"/>
      <c r="E6294" s="21" t="n"/>
      <c r="F6294" s="21" t="n"/>
      <c r="G6294" s="21" t="n"/>
      <c r="H6294" s="21" t="n"/>
      <c r="I6294" s="21" t="n"/>
      <c r="J6294" s="21" t="n"/>
      <c r="K6294" s="21" t="n"/>
      <c r="L6294" s="21" t="n"/>
      <c r="M6294" s="21" t="n"/>
      <c r="N6294" s="21" t="n"/>
    </row>
    <row r="6295" ht="14.25" customHeight="1" s="474">
      <c r="A6295" s="603" t="n"/>
      <c r="B6295" s="21" t="n"/>
      <c r="C6295" s="21" t="n"/>
      <c r="D6295" s="21" t="n"/>
      <c r="E6295" s="21" t="n"/>
      <c r="F6295" s="21" t="n"/>
      <c r="G6295" s="21" t="n"/>
      <c r="H6295" s="21" t="n"/>
      <c r="I6295" s="21" t="n"/>
      <c r="J6295" s="21" t="n"/>
      <c r="K6295" s="21" t="n"/>
      <c r="L6295" s="21" t="n"/>
      <c r="M6295" s="21" t="n"/>
      <c r="N6295" s="21" t="n"/>
    </row>
    <row r="6296" ht="14.25" customHeight="1" s="474">
      <c r="A6296" s="603" t="n"/>
      <c r="B6296" s="21" t="n"/>
      <c r="C6296" s="21" t="n"/>
      <c r="D6296" s="21" t="n"/>
      <c r="E6296" s="21" t="n"/>
      <c r="F6296" s="21" t="n"/>
      <c r="G6296" s="21" t="n"/>
      <c r="H6296" s="21" t="n"/>
      <c r="I6296" s="21" t="n"/>
      <c r="J6296" s="21" t="n"/>
      <c r="K6296" s="21" t="n"/>
      <c r="L6296" s="21" t="n"/>
      <c r="M6296" s="21" t="n"/>
      <c r="N6296" s="21" t="n"/>
    </row>
    <row r="6297" ht="14.25" customHeight="1" s="474">
      <c r="A6297" s="603" t="n"/>
      <c r="B6297" s="21" t="n"/>
      <c r="C6297" s="21" t="n"/>
      <c r="D6297" s="21" t="n"/>
      <c r="E6297" s="21" t="n"/>
      <c r="F6297" s="21" t="n"/>
      <c r="G6297" s="21" t="n"/>
      <c r="H6297" s="21" t="n"/>
      <c r="I6297" s="21" t="n"/>
      <c r="J6297" s="21" t="n"/>
      <c r="K6297" s="21" t="n"/>
      <c r="L6297" s="21" t="n"/>
      <c r="M6297" s="21" t="n"/>
      <c r="N6297" s="21" t="n"/>
    </row>
    <row r="6298" ht="14.25" customHeight="1" s="474">
      <c r="A6298" s="603" t="n"/>
      <c r="B6298" s="21" t="n"/>
      <c r="C6298" s="21" t="n"/>
      <c r="D6298" s="21" t="n"/>
      <c r="E6298" s="21" t="n"/>
      <c r="F6298" s="21" t="n"/>
      <c r="G6298" s="21" t="n"/>
      <c r="H6298" s="21" t="n"/>
      <c r="I6298" s="21" t="n"/>
      <c r="J6298" s="21" t="n"/>
      <c r="K6298" s="21" t="n"/>
      <c r="L6298" s="21" t="n"/>
      <c r="M6298" s="21" t="n"/>
      <c r="N6298" s="21" t="n"/>
    </row>
    <row r="6299" ht="14.25" customHeight="1" s="474">
      <c r="A6299" s="603" t="n"/>
      <c r="B6299" s="21" t="n"/>
      <c r="C6299" s="21" t="n"/>
      <c r="D6299" s="21" t="n"/>
      <c r="E6299" s="21" t="n"/>
      <c r="F6299" s="21" t="n"/>
      <c r="G6299" s="21" t="n"/>
      <c r="H6299" s="21" t="n"/>
      <c r="I6299" s="21" t="n"/>
      <c r="J6299" s="21" t="n"/>
      <c r="K6299" s="21" t="n"/>
      <c r="L6299" s="21" t="n"/>
      <c r="M6299" s="21" t="n"/>
      <c r="N6299" s="21" t="n"/>
    </row>
    <row r="6300" ht="14.25" customHeight="1" s="474">
      <c r="A6300" s="603" t="n"/>
      <c r="B6300" s="21" t="n"/>
      <c r="C6300" s="21" t="n"/>
      <c r="D6300" s="21" t="n"/>
      <c r="E6300" s="21" t="n"/>
      <c r="F6300" s="21" t="n"/>
      <c r="G6300" s="21" t="n"/>
      <c r="H6300" s="21" t="n"/>
      <c r="I6300" s="21" t="n"/>
      <c r="J6300" s="21" t="n"/>
      <c r="K6300" s="21" t="n"/>
      <c r="L6300" s="21" t="n"/>
      <c r="M6300" s="21" t="n"/>
      <c r="N6300" s="21" t="n"/>
    </row>
    <row r="6301" ht="14.25" customHeight="1" s="474">
      <c r="A6301" s="603" t="n"/>
      <c r="B6301" s="21" t="n"/>
      <c r="C6301" s="21" t="n"/>
      <c r="D6301" s="21" t="n"/>
      <c r="E6301" s="21" t="n"/>
      <c r="F6301" s="21" t="n"/>
      <c r="G6301" s="21" t="n"/>
      <c r="H6301" s="21" t="n"/>
      <c r="I6301" s="21" t="n"/>
      <c r="J6301" s="21" t="n"/>
      <c r="K6301" s="21" t="n"/>
      <c r="L6301" s="21" t="n"/>
      <c r="M6301" s="21" t="n"/>
      <c r="N6301" s="21" t="n"/>
    </row>
    <row r="6302" ht="14.25" customHeight="1" s="474">
      <c r="A6302" s="603" t="n"/>
      <c r="B6302" s="21" t="n"/>
      <c r="C6302" s="21" t="n"/>
      <c r="D6302" s="21" t="n"/>
      <c r="E6302" s="21" t="n"/>
      <c r="F6302" s="21" t="n"/>
      <c r="G6302" s="21" t="n"/>
      <c r="H6302" s="21" t="n"/>
      <c r="I6302" s="21" t="n"/>
      <c r="J6302" s="21" t="n"/>
      <c r="K6302" s="21" t="n"/>
      <c r="L6302" s="21" t="n"/>
      <c r="M6302" s="21" t="n"/>
      <c r="N6302" s="21" t="n"/>
    </row>
    <row r="6303" ht="14.25" customHeight="1" s="474">
      <c r="A6303" s="603" t="n"/>
      <c r="B6303" s="21" t="n"/>
      <c r="C6303" s="21" t="n"/>
      <c r="D6303" s="21" t="n"/>
      <c r="E6303" s="21" t="n"/>
      <c r="F6303" s="21" t="n"/>
      <c r="G6303" s="21" t="n"/>
      <c r="H6303" s="21" t="n"/>
      <c r="I6303" s="21" t="n"/>
      <c r="J6303" s="21" t="n"/>
      <c r="K6303" s="21" t="n"/>
      <c r="L6303" s="21" t="n"/>
      <c r="M6303" s="21" t="n"/>
      <c r="N6303" s="21" t="n"/>
    </row>
    <row r="6304" ht="14.25" customHeight="1" s="474">
      <c r="A6304" s="603" t="n"/>
      <c r="B6304" s="21" t="n"/>
      <c r="C6304" s="21" t="n"/>
      <c r="D6304" s="21" t="n"/>
      <c r="E6304" s="21" t="n"/>
      <c r="F6304" s="21" t="n"/>
      <c r="G6304" s="21" t="n"/>
      <c r="H6304" s="21" t="n"/>
      <c r="I6304" s="21" t="n"/>
      <c r="J6304" s="21" t="n"/>
      <c r="K6304" s="21" t="n"/>
      <c r="L6304" s="21" t="n"/>
      <c r="M6304" s="21" t="n"/>
      <c r="N6304" s="21" t="n"/>
    </row>
    <row r="6305" ht="14.25" customHeight="1" s="474">
      <c r="A6305" s="603" t="n"/>
      <c r="B6305" s="21" t="n"/>
      <c r="C6305" s="21" t="n"/>
      <c r="D6305" s="21" t="n"/>
      <c r="E6305" s="21" t="n"/>
      <c r="F6305" s="21" t="n"/>
      <c r="G6305" s="21" t="n"/>
      <c r="H6305" s="21" t="n"/>
      <c r="I6305" s="21" t="n"/>
      <c r="J6305" s="21" t="n"/>
      <c r="K6305" s="21" t="n"/>
      <c r="L6305" s="21" t="n"/>
      <c r="M6305" s="21" t="n"/>
      <c r="N6305" s="21" t="n"/>
    </row>
    <row r="6306" ht="14.25" customHeight="1" s="474">
      <c r="A6306" s="603" t="n"/>
      <c r="B6306" s="21" t="n"/>
      <c r="C6306" s="21" t="n"/>
      <c r="D6306" s="21" t="n"/>
      <c r="E6306" s="21" t="n"/>
      <c r="F6306" s="21" t="n"/>
      <c r="G6306" s="21" t="n"/>
      <c r="H6306" s="21" t="n"/>
      <c r="I6306" s="21" t="n"/>
      <c r="J6306" s="21" t="n"/>
      <c r="K6306" s="21" t="n"/>
      <c r="L6306" s="21" t="n"/>
      <c r="M6306" s="21" t="n"/>
      <c r="N6306" s="21" t="n"/>
    </row>
    <row r="6307" ht="14.25" customHeight="1" s="474">
      <c r="A6307" s="603" t="n"/>
      <c r="B6307" s="21" t="n"/>
      <c r="C6307" s="21" t="n"/>
      <c r="D6307" s="21" t="n"/>
      <c r="E6307" s="21" t="n"/>
      <c r="F6307" s="21" t="n"/>
      <c r="G6307" s="21" t="n"/>
      <c r="H6307" s="21" t="n"/>
      <c r="I6307" s="21" t="n"/>
      <c r="J6307" s="21" t="n"/>
      <c r="K6307" s="21" t="n"/>
      <c r="L6307" s="21" t="n"/>
      <c r="M6307" s="21" t="n"/>
      <c r="N6307" s="21" t="n"/>
    </row>
    <row r="6308" ht="14.25" customHeight="1" s="474">
      <c r="A6308" s="603" t="n"/>
      <c r="B6308" s="21" t="n"/>
      <c r="C6308" s="21" t="n"/>
      <c r="D6308" s="21" t="n"/>
      <c r="E6308" s="21" t="n"/>
      <c r="F6308" s="21" t="n"/>
      <c r="G6308" s="21" t="n"/>
      <c r="H6308" s="21" t="n"/>
      <c r="I6308" s="21" t="n"/>
      <c r="J6308" s="21" t="n"/>
      <c r="K6308" s="21" t="n"/>
      <c r="L6308" s="21" t="n"/>
      <c r="M6308" s="21" t="n"/>
      <c r="N6308" s="21" t="n"/>
    </row>
    <row r="6309" ht="14.25" customHeight="1" s="474">
      <c r="A6309" s="603" t="n"/>
      <c r="B6309" s="21" t="n"/>
      <c r="C6309" s="21" t="n"/>
      <c r="D6309" s="21" t="n"/>
      <c r="E6309" s="21" t="n"/>
      <c r="F6309" s="21" t="n"/>
      <c r="G6309" s="21" t="n"/>
      <c r="H6309" s="21" t="n"/>
      <c r="I6309" s="21" t="n"/>
      <c r="J6309" s="21" t="n"/>
      <c r="K6309" s="21" t="n"/>
      <c r="L6309" s="21" t="n"/>
      <c r="M6309" s="21" t="n"/>
      <c r="N6309" s="21" t="n"/>
    </row>
    <row r="6310" ht="14.25" customHeight="1" s="474">
      <c r="A6310" s="603" t="n"/>
      <c r="B6310" s="21" t="n"/>
      <c r="C6310" s="21" t="n"/>
      <c r="D6310" s="21" t="n"/>
      <c r="E6310" s="21" t="n"/>
      <c r="F6310" s="21" t="n"/>
      <c r="G6310" s="21" t="n"/>
      <c r="H6310" s="21" t="n"/>
      <c r="I6310" s="21" t="n"/>
      <c r="J6310" s="21" t="n"/>
      <c r="K6310" s="21" t="n"/>
      <c r="L6310" s="21" t="n"/>
      <c r="M6310" s="21" t="n"/>
      <c r="N6310" s="21" t="n"/>
    </row>
    <row r="6311" ht="14.25" customHeight="1" s="474">
      <c r="A6311" s="603" t="n"/>
      <c r="B6311" s="21" t="n"/>
      <c r="C6311" s="21" t="n"/>
      <c r="D6311" s="21" t="n"/>
      <c r="E6311" s="21" t="n"/>
      <c r="F6311" s="21" t="n"/>
      <c r="G6311" s="21" t="n"/>
      <c r="H6311" s="21" t="n"/>
      <c r="I6311" s="21" t="n"/>
      <c r="J6311" s="21" t="n"/>
      <c r="K6311" s="21" t="n"/>
      <c r="L6311" s="21" t="n"/>
      <c r="M6311" s="21" t="n"/>
      <c r="N6311" s="21" t="n"/>
    </row>
    <row r="6312" ht="14.25" customHeight="1" s="474">
      <c r="A6312" s="603" t="n"/>
      <c r="B6312" s="21" t="n"/>
      <c r="C6312" s="21" t="n"/>
      <c r="D6312" s="21" t="n"/>
      <c r="E6312" s="21" t="n"/>
      <c r="F6312" s="21" t="n"/>
      <c r="G6312" s="21" t="n"/>
      <c r="H6312" s="21" t="n"/>
      <c r="I6312" s="21" t="n"/>
      <c r="J6312" s="21" t="n"/>
      <c r="K6312" s="21" t="n"/>
      <c r="L6312" s="21" t="n"/>
      <c r="M6312" s="21" t="n"/>
      <c r="N6312" s="21" t="n"/>
    </row>
    <row r="6313" ht="14.25" customHeight="1" s="474">
      <c r="A6313" s="603" t="n"/>
      <c r="B6313" s="21" t="n"/>
      <c r="C6313" s="21" t="n"/>
      <c r="D6313" s="21" t="n"/>
      <c r="E6313" s="21" t="n"/>
      <c r="F6313" s="21" t="n"/>
      <c r="G6313" s="21" t="n"/>
      <c r="H6313" s="21" t="n"/>
      <c r="I6313" s="21" t="n"/>
      <c r="J6313" s="21" t="n"/>
      <c r="K6313" s="21" t="n"/>
      <c r="L6313" s="21" t="n"/>
      <c r="M6313" s="21" t="n"/>
      <c r="N6313" s="21" t="n"/>
    </row>
    <row r="6314" ht="14.25" customHeight="1" s="474">
      <c r="A6314" s="603" t="n"/>
      <c r="B6314" s="21" t="n"/>
      <c r="C6314" s="21" t="n"/>
      <c r="D6314" s="21" t="n"/>
      <c r="E6314" s="21" t="n"/>
      <c r="F6314" s="21" t="n"/>
      <c r="G6314" s="21" t="n"/>
      <c r="H6314" s="21" t="n"/>
      <c r="I6314" s="21" t="n"/>
      <c r="J6314" s="21" t="n"/>
      <c r="K6314" s="21" t="n"/>
      <c r="L6314" s="21" t="n"/>
      <c r="M6314" s="21" t="n"/>
      <c r="N6314" s="21" t="n"/>
    </row>
    <row r="6315" ht="14.25" customHeight="1" s="474">
      <c r="A6315" s="603" t="n"/>
      <c r="B6315" s="21" t="n"/>
      <c r="C6315" s="21" t="n"/>
      <c r="D6315" s="21" t="n"/>
      <c r="E6315" s="21" t="n"/>
      <c r="F6315" s="21" t="n"/>
      <c r="G6315" s="21" t="n"/>
      <c r="H6315" s="21" t="n"/>
      <c r="I6315" s="21" t="n"/>
      <c r="J6315" s="21" t="n"/>
      <c r="K6315" s="21" t="n"/>
      <c r="L6315" s="21" t="n"/>
      <c r="M6315" s="21" t="n"/>
      <c r="N6315" s="21" t="n"/>
    </row>
    <row r="6316" ht="14.25" customHeight="1" s="474">
      <c r="A6316" s="603" t="n"/>
      <c r="B6316" s="21" t="n"/>
      <c r="C6316" s="21" t="n"/>
      <c r="D6316" s="21" t="n"/>
      <c r="E6316" s="21" t="n"/>
      <c r="F6316" s="21" t="n"/>
      <c r="G6316" s="21" t="n"/>
      <c r="H6316" s="21" t="n"/>
      <c r="I6316" s="21" t="n"/>
      <c r="J6316" s="21" t="n"/>
      <c r="K6316" s="21" t="n"/>
      <c r="L6316" s="21" t="n"/>
      <c r="M6316" s="21" t="n"/>
      <c r="N6316" s="21" t="n"/>
    </row>
    <row r="6317" ht="14.25" customHeight="1" s="474">
      <c r="A6317" s="603" t="n"/>
      <c r="B6317" s="21" t="n"/>
      <c r="C6317" s="21" t="n"/>
      <c r="D6317" s="21" t="n"/>
      <c r="E6317" s="21" t="n"/>
      <c r="F6317" s="21" t="n"/>
      <c r="G6317" s="21" t="n"/>
      <c r="H6317" s="21" t="n"/>
      <c r="I6317" s="21" t="n"/>
      <c r="J6317" s="21" t="n"/>
      <c r="K6317" s="21" t="n"/>
      <c r="L6317" s="21" t="n"/>
      <c r="M6317" s="21" t="n"/>
      <c r="N6317" s="21" t="n"/>
    </row>
    <row r="6318" ht="14.25" customHeight="1" s="474">
      <c r="A6318" s="603" t="n"/>
      <c r="B6318" s="21" t="n"/>
      <c r="C6318" s="21" t="n"/>
      <c r="D6318" s="21" t="n"/>
      <c r="E6318" s="21" t="n"/>
      <c r="F6318" s="21" t="n"/>
      <c r="G6318" s="21" t="n"/>
      <c r="H6318" s="21" t="n"/>
      <c r="I6318" s="21" t="n"/>
      <c r="J6318" s="21" t="n"/>
      <c r="K6318" s="21" t="n"/>
      <c r="L6318" s="21" t="n"/>
      <c r="M6318" s="21" t="n"/>
      <c r="N6318" s="21" t="n"/>
    </row>
    <row r="6319" ht="14.25" customHeight="1" s="474">
      <c r="A6319" s="603" t="n"/>
      <c r="B6319" s="21" t="n"/>
      <c r="C6319" s="21" t="n"/>
      <c r="D6319" s="21" t="n"/>
      <c r="E6319" s="21" t="n"/>
      <c r="F6319" s="21" t="n"/>
      <c r="G6319" s="21" t="n"/>
      <c r="H6319" s="21" t="n"/>
      <c r="I6319" s="21" t="n"/>
      <c r="J6319" s="21" t="n"/>
      <c r="K6319" s="21" t="n"/>
      <c r="L6319" s="21" t="n"/>
      <c r="M6319" s="21" t="n"/>
      <c r="N6319" s="21" t="n"/>
    </row>
    <row r="6320" ht="14.25" customHeight="1" s="474">
      <c r="A6320" s="603" t="n"/>
      <c r="B6320" s="21" t="n"/>
      <c r="C6320" s="21" t="n"/>
      <c r="D6320" s="21" t="n"/>
      <c r="E6320" s="21" t="n"/>
      <c r="F6320" s="21" t="n"/>
      <c r="G6320" s="21" t="n"/>
      <c r="H6320" s="21" t="n"/>
      <c r="I6320" s="21" t="n"/>
      <c r="J6320" s="21" t="n"/>
      <c r="K6320" s="21" t="n"/>
      <c r="L6320" s="21" t="n"/>
      <c r="M6320" s="21" t="n"/>
      <c r="N6320" s="21" t="n"/>
    </row>
    <row r="6321" ht="14.25" customHeight="1" s="474">
      <c r="A6321" s="603" t="n"/>
      <c r="B6321" s="21" t="n"/>
      <c r="C6321" s="21" t="n"/>
      <c r="D6321" s="21" t="n"/>
      <c r="E6321" s="21" t="n"/>
      <c r="F6321" s="21" t="n"/>
      <c r="G6321" s="21" t="n"/>
      <c r="H6321" s="21" t="n"/>
      <c r="I6321" s="21" t="n"/>
      <c r="J6321" s="21" t="n"/>
      <c r="K6321" s="21" t="n"/>
      <c r="L6321" s="21" t="n"/>
      <c r="M6321" s="21" t="n"/>
      <c r="N6321" s="21" t="n"/>
    </row>
    <row r="6322" ht="14.25" customHeight="1" s="474">
      <c r="A6322" s="603" t="n"/>
      <c r="B6322" s="21" t="n"/>
      <c r="C6322" s="21" t="n"/>
      <c r="D6322" s="21" t="n"/>
      <c r="E6322" s="21" t="n"/>
      <c r="F6322" s="21" t="n"/>
      <c r="G6322" s="21" t="n"/>
      <c r="H6322" s="21" t="n"/>
      <c r="I6322" s="21" t="n"/>
      <c r="J6322" s="21" t="n"/>
      <c r="K6322" s="21" t="n"/>
      <c r="L6322" s="21" t="n"/>
      <c r="M6322" s="21" t="n"/>
      <c r="N6322" s="21" t="n"/>
    </row>
    <row r="6323" ht="14.25" customHeight="1" s="474">
      <c r="A6323" s="603" t="n"/>
      <c r="B6323" s="21" t="n"/>
      <c r="C6323" s="21" t="n"/>
      <c r="D6323" s="21" t="n"/>
      <c r="E6323" s="21" t="n"/>
      <c r="F6323" s="21" t="n"/>
      <c r="G6323" s="21" t="n"/>
      <c r="H6323" s="21" t="n"/>
      <c r="I6323" s="21" t="n"/>
      <c r="J6323" s="21" t="n"/>
      <c r="K6323" s="21" t="n"/>
      <c r="L6323" s="21" t="n"/>
      <c r="M6323" s="21" t="n"/>
      <c r="N6323" s="21" t="n"/>
    </row>
    <row r="6324" ht="14.25" customHeight="1" s="474">
      <c r="A6324" s="603" t="n"/>
      <c r="B6324" s="21" t="n"/>
      <c r="C6324" s="21" t="n"/>
      <c r="D6324" s="21" t="n"/>
      <c r="E6324" s="21" t="n"/>
      <c r="F6324" s="21" t="n"/>
      <c r="G6324" s="21" t="n"/>
      <c r="H6324" s="21" t="n"/>
      <c r="I6324" s="21" t="n"/>
      <c r="J6324" s="21" t="n"/>
      <c r="K6324" s="21" t="n"/>
      <c r="L6324" s="21" t="n"/>
      <c r="M6324" s="21" t="n"/>
      <c r="N6324" s="21" t="n"/>
    </row>
    <row r="6325" ht="14.25" customHeight="1" s="474">
      <c r="A6325" s="603" t="n"/>
      <c r="B6325" s="21" t="n"/>
      <c r="C6325" s="21" t="n"/>
      <c r="D6325" s="21" t="n"/>
      <c r="E6325" s="21" t="n"/>
      <c r="F6325" s="21" t="n"/>
      <c r="G6325" s="21" t="n"/>
      <c r="H6325" s="21" t="n"/>
      <c r="I6325" s="21" t="n"/>
      <c r="J6325" s="21" t="n"/>
      <c r="K6325" s="21" t="n"/>
      <c r="L6325" s="21" t="n"/>
      <c r="M6325" s="21" t="n"/>
      <c r="N6325" s="21" t="n"/>
    </row>
    <row r="6326" ht="14.25" customHeight="1" s="474">
      <c r="A6326" s="603" t="n"/>
      <c r="B6326" s="21" t="n"/>
      <c r="C6326" s="21" t="n"/>
      <c r="D6326" s="21" t="n"/>
      <c r="E6326" s="21" t="n"/>
      <c r="F6326" s="21" t="n"/>
      <c r="G6326" s="21" t="n"/>
      <c r="H6326" s="21" t="n"/>
      <c r="I6326" s="21" t="n"/>
      <c r="J6326" s="21" t="n"/>
      <c r="K6326" s="21" t="n"/>
      <c r="L6326" s="21" t="n"/>
      <c r="M6326" s="21" t="n"/>
      <c r="N6326" s="21" t="n"/>
    </row>
    <row r="6327" ht="14.25" customHeight="1" s="474">
      <c r="A6327" s="603" t="n"/>
      <c r="B6327" s="21" t="n"/>
      <c r="C6327" s="21" t="n"/>
      <c r="D6327" s="21" t="n"/>
      <c r="E6327" s="21" t="n"/>
      <c r="F6327" s="21" t="n"/>
      <c r="G6327" s="21" t="n"/>
      <c r="H6327" s="21" t="n"/>
      <c r="I6327" s="21" t="n"/>
      <c r="J6327" s="21" t="n"/>
      <c r="K6327" s="21" t="n"/>
      <c r="L6327" s="21" t="n"/>
      <c r="M6327" s="21" t="n"/>
      <c r="N6327" s="21" t="n"/>
    </row>
    <row r="6328" ht="14.25" customHeight="1" s="474">
      <c r="A6328" s="603" t="n"/>
      <c r="B6328" s="21" t="n"/>
      <c r="C6328" s="21" t="n"/>
      <c r="D6328" s="21" t="n"/>
      <c r="E6328" s="21" t="n"/>
      <c r="F6328" s="21" t="n"/>
      <c r="G6328" s="21" t="n"/>
      <c r="H6328" s="21" t="n"/>
      <c r="I6328" s="21" t="n"/>
      <c r="J6328" s="21" t="n"/>
      <c r="K6328" s="21" t="n"/>
      <c r="L6328" s="21" t="n"/>
      <c r="M6328" s="21" t="n"/>
      <c r="N6328" s="21" t="n"/>
    </row>
    <row r="6329" ht="14.25" customHeight="1" s="474">
      <c r="A6329" s="603" t="n"/>
      <c r="B6329" s="21" t="n"/>
      <c r="C6329" s="21" t="n"/>
      <c r="D6329" s="21" t="n"/>
      <c r="E6329" s="21" t="n"/>
      <c r="F6329" s="21" t="n"/>
      <c r="G6329" s="21" t="n"/>
      <c r="H6329" s="21" t="n"/>
      <c r="I6329" s="21" t="n"/>
      <c r="J6329" s="21" t="n"/>
      <c r="K6329" s="21" t="n"/>
      <c r="L6329" s="21" t="n"/>
      <c r="M6329" s="21" t="n"/>
      <c r="N6329" s="21" t="n"/>
    </row>
    <row r="6330" ht="14.25" customHeight="1" s="474">
      <c r="A6330" s="603" t="n"/>
      <c r="B6330" s="21" t="n"/>
      <c r="C6330" s="21" t="n"/>
      <c r="D6330" s="21" t="n"/>
      <c r="E6330" s="21" t="n"/>
      <c r="F6330" s="21" t="n"/>
      <c r="G6330" s="21" t="n"/>
      <c r="H6330" s="21" t="n"/>
      <c r="I6330" s="21" t="n"/>
      <c r="J6330" s="21" t="n"/>
      <c r="K6330" s="21" t="n"/>
      <c r="L6330" s="21" t="n"/>
      <c r="M6330" s="21" t="n"/>
      <c r="N6330" s="21" t="n"/>
    </row>
    <row r="6331" ht="14.25" customHeight="1" s="474">
      <c r="A6331" s="603" t="n"/>
      <c r="B6331" s="21" t="n"/>
      <c r="C6331" s="21" t="n"/>
      <c r="D6331" s="21" t="n"/>
      <c r="E6331" s="21" t="n"/>
      <c r="F6331" s="21" t="n"/>
      <c r="G6331" s="21" t="n"/>
      <c r="H6331" s="21" t="n"/>
      <c r="I6331" s="21" t="n"/>
      <c r="J6331" s="21" t="n"/>
      <c r="K6331" s="21" t="n"/>
      <c r="L6331" s="21" t="n"/>
      <c r="M6331" s="21" t="n"/>
      <c r="N6331" s="21" t="n"/>
    </row>
    <row r="6332" ht="14.25" customHeight="1" s="474">
      <c r="A6332" s="603" t="n"/>
      <c r="B6332" s="21" t="n"/>
      <c r="C6332" s="21" t="n"/>
      <c r="D6332" s="21" t="n"/>
      <c r="E6332" s="21" t="n"/>
      <c r="F6332" s="21" t="n"/>
      <c r="G6332" s="21" t="n"/>
      <c r="H6332" s="21" t="n"/>
      <c r="I6332" s="21" t="n"/>
      <c r="J6332" s="21" t="n"/>
      <c r="K6332" s="21" t="n"/>
      <c r="L6332" s="21" t="n"/>
      <c r="M6332" s="21" t="n"/>
      <c r="N6332" s="21" t="n"/>
    </row>
    <row r="6333" ht="14.25" customHeight="1" s="474">
      <c r="A6333" s="603" t="n"/>
      <c r="B6333" s="21" t="n"/>
      <c r="C6333" s="21" t="n"/>
      <c r="D6333" s="21" t="n"/>
      <c r="E6333" s="21" t="n"/>
      <c r="F6333" s="21" t="n"/>
      <c r="G6333" s="21" t="n"/>
      <c r="H6333" s="21" t="n"/>
      <c r="I6333" s="21" t="n"/>
      <c r="J6333" s="21" t="n"/>
      <c r="K6333" s="21" t="n"/>
      <c r="L6333" s="21" t="n"/>
      <c r="M6333" s="21" t="n"/>
      <c r="N6333" s="21" t="n"/>
    </row>
    <row r="6334" ht="14.25" customHeight="1" s="474">
      <c r="A6334" s="603" t="n"/>
      <c r="B6334" s="21" t="n"/>
      <c r="C6334" s="21" t="n"/>
      <c r="D6334" s="21" t="n"/>
      <c r="E6334" s="21" t="n"/>
      <c r="F6334" s="21" t="n"/>
      <c r="G6334" s="21" t="n"/>
      <c r="H6334" s="21" t="n"/>
      <c r="I6334" s="21" t="n"/>
      <c r="J6334" s="21" t="n"/>
      <c r="K6334" s="21" t="n"/>
      <c r="L6334" s="21" t="n"/>
      <c r="M6334" s="21" t="n"/>
      <c r="N6334" s="21" t="n"/>
    </row>
    <row r="6335" ht="14.25" customHeight="1" s="474">
      <c r="A6335" s="603" t="n"/>
      <c r="B6335" s="21" t="n"/>
      <c r="C6335" s="21" t="n"/>
      <c r="D6335" s="21" t="n"/>
      <c r="E6335" s="21" t="n"/>
      <c r="F6335" s="21" t="n"/>
      <c r="G6335" s="21" t="n"/>
      <c r="H6335" s="21" t="n"/>
      <c r="I6335" s="21" t="n"/>
      <c r="J6335" s="21" t="n"/>
      <c r="K6335" s="21" t="n"/>
      <c r="L6335" s="21" t="n"/>
      <c r="M6335" s="21" t="n"/>
      <c r="N6335" s="21" t="n"/>
    </row>
    <row r="6336" ht="14.25" customHeight="1" s="474">
      <c r="A6336" s="603" t="n"/>
      <c r="B6336" s="21" t="n"/>
      <c r="C6336" s="21" t="n"/>
      <c r="D6336" s="21" t="n"/>
      <c r="E6336" s="21" t="n"/>
      <c r="F6336" s="21" t="n"/>
      <c r="G6336" s="21" t="n"/>
      <c r="H6336" s="21" t="n"/>
      <c r="I6336" s="21" t="n"/>
      <c r="J6336" s="21" t="n"/>
      <c r="K6336" s="21" t="n"/>
      <c r="L6336" s="21" t="n"/>
      <c r="M6336" s="21" t="n"/>
      <c r="N6336" s="21" t="n"/>
    </row>
    <row r="6337" ht="14.25" customHeight="1" s="474">
      <c r="A6337" s="603" t="n"/>
      <c r="B6337" s="21" t="n"/>
      <c r="C6337" s="21" t="n"/>
      <c r="D6337" s="21" t="n"/>
      <c r="E6337" s="21" t="n"/>
      <c r="F6337" s="21" t="n"/>
      <c r="G6337" s="21" t="n"/>
      <c r="H6337" s="21" t="n"/>
      <c r="I6337" s="21" t="n"/>
      <c r="J6337" s="21" t="n"/>
      <c r="K6337" s="21" t="n"/>
      <c r="L6337" s="21" t="n"/>
      <c r="M6337" s="21" t="n"/>
      <c r="N6337" s="21" t="n"/>
    </row>
    <row r="6338" ht="14.25" customHeight="1" s="474">
      <c r="A6338" s="603" t="n"/>
      <c r="B6338" s="21" t="n"/>
      <c r="C6338" s="21" t="n"/>
      <c r="D6338" s="21" t="n"/>
      <c r="E6338" s="21" t="n"/>
      <c r="F6338" s="21" t="n"/>
      <c r="G6338" s="21" t="n"/>
      <c r="H6338" s="21" t="n"/>
      <c r="I6338" s="21" t="n"/>
      <c r="J6338" s="21" t="n"/>
      <c r="K6338" s="21" t="n"/>
      <c r="L6338" s="21" t="n"/>
      <c r="M6338" s="21" t="n"/>
      <c r="N6338" s="21" t="n"/>
    </row>
    <row r="6339" ht="14.25" customHeight="1" s="474">
      <c r="A6339" s="603" t="n"/>
      <c r="B6339" s="21" t="n"/>
      <c r="C6339" s="21" t="n"/>
      <c r="D6339" s="21" t="n"/>
      <c r="E6339" s="21" t="n"/>
      <c r="F6339" s="21" t="n"/>
      <c r="G6339" s="21" t="n"/>
      <c r="H6339" s="21" t="n"/>
      <c r="I6339" s="21" t="n"/>
      <c r="J6339" s="21" t="n"/>
      <c r="K6339" s="21" t="n"/>
      <c r="L6339" s="21" t="n"/>
      <c r="M6339" s="21" t="n"/>
      <c r="N6339" s="21" t="n"/>
    </row>
    <row r="6340" ht="14.25" customHeight="1" s="474">
      <c r="A6340" s="603" t="n"/>
      <c r="B6340" s="21" t="n"/>
      <c r="C6340" s="21" t="n"/>
      <c r="D6340" s="21" t="n"/>
      <c r="E6340" s="21" t="n"/>
      <c r="F6340" s="21" t="n"/>
      <c r="G6340" s="21" t="n"/>
      <c r="H6340" s="21" t="n"/>
      <c r="I6340" s="21" t="n"/>
      <c r="J6340" s="21" t="n"/>
      <c r="K6340" s="21" t="n"/>
      <c r="L6340" s="21" t="n"/>
      <c r="M6340" s="21" t="n"/>
      <c r="N6340" s="21" t="n"/>
    </row>
    <row r="6341" ht="14.25" customHeight="1" s="474">
      <c r="A6341" s="603" t="n"/>
      <c r="B6341" s="21" t="n"/>
      <c r="C6341" s="21" t="n"/>
      <c r="D6341" s="21" t="n"/>
      <c r="E6341" s="21" t="n"/>
      <c r="F6341" s="21" t="n"/>
      <c r="G6341" s="21" t="n"/>
      <c r="H6341" s="21" t="n"/>
      <c r="I6341" s="21" t="n"/>
      <c r="J6341" s="21" t="n"/>
      <c r="K6341" s="21" t="n"/>
      <c r="L6341" s="21" t="n"/>
      <c r="M6341" s="21" t="n"/>
      <c r="N6341" s="21" t="n"/>
    </row>
    <row r="6342" ht="14.25" customHeight="1" s="474">
      <c r="A6342" s="603" t="n"/>
      <c r="B6342" s="21" t="n"/>
      <c r="C6342" s="21" t="n"/>
      <c r="D6342" s="21" t="n"/>
      <c r="E6342" s="21" t="n"/>
      <c r="F6342" s="21" t="n"/>
      <c r="G6342" s="21" t="n"/>
      <c r="H6342" s="21" t="n"/>
      <c r="I6342" s="21" t="n"/>
      <c r="J6342" s="21" t="n"/>
      <c r="K6342" s="21" t="n"/>
      <c r="L6342" s="21" t="n"/>
      <c r="M6342" s="21" t="n"/>
      <c r="N6342" s="21" t="n"/>
    </row>
    <row r="6343" ht="14.25" customHeight="1" s="474">
      <c r="A6343" s="603" t="n"/>
      <c r="B6343" s="21" t="n"/>
      <c r="C6343" s="21" t="n"/>
      <c r="D6343" s="21" t="n"/>
      <c r="E6343" s="21" t="n"/>
      <c r="F6343" s="21" t="n"/>
      <c r="G6343" s="21" t="n"/>
      <c r="H6343" s="21" t="n"/>
      <c r="I6343" s="21" t="n"/>
      <c r="J6343" s="21" t="n"/>
      <c r="K6343" s="21" t="n"/>
      <c r="L6343" s="21" t="n"/>
      <c r="M6343" s="21" t="n"/>
      <c r="N6343" s="21" t="n"/>
    </row>
    <row r="6344" ht="14.25" customHeight="1" s="474">
      <c r="A6344" s="603" t="n"/>
      <c r="B6344" s="21" t="n"/>
      <c r="C6344" s="21" t="n"/>
      <c r="D6344" s="21" t="n"/>
      <c r="E6344" s="21" t="n"/>
      <c r="F6344" s="21" t="n"/>
      <c r="G6344" s="21" t="n"/>
      <c r="H6344" s="21" t="n"/>
      <c r="I6344" s="21" t="n"/>
      <c r="J6344" s="21" t="n"/>
      <c r="K6344" s="21" t="n"/>
      <c r="L6344" s="21" t="n"/>
      <c r="M6344" s="21" t="n"/>
      <c r="N6344" s="21" t="n"/>
    </row>
    <row r="6345" ht="14.25" customHeight="1" s="474">
      <c r="A6345" s="603" t="n"/>
      <c r="B6345" s="21" t="n"/>
      <c r="C6345" s="21" t="n"/>
      <c r="D6345" s="21" t="n"/>
      <c r="E6345" s="21" t="n"/>
      <c r="F6345" s="21" t="n"/>
      <c r="G6345" s="21" t="n"/>
      <c r="H6345" s="21" t="n"/>
      <c r="I6345" s="21" t="n"/>
      <c r="J6345" s="21" t="n"/>
      <c r="K6345" s="21" t="n"/>
      <c r="L6345" s="21" t="n"/>
      <c r="M6345" s="21" t="n"/>
      <c r="N6345" s="21" t="n"/>
    </row>
    <row r="6346" ht="14.25" customHeight="1" s="474">
      <c r="A6346" s="603" t="n"/>
      <c r="B6346" s="21" t="n"/>
      <c r="C6346" s="21" t="n"/>
      <c r="D6346" s="21" t="n"/>
      <c r="E6346" s="21" t="n"/>
      <c r="F6346" s="21" t="n"/>
      <c r="G6346" s="21" t="n"/>
      <c r="H6346" s="21" t="n"/>
      <c r="I6346" s="21" t="n"/>
      <c r="J6346" s="21" t="n"/>
      <c r="K6346" s="21" t="n"/>
      <c r="L6346" s="21" t="n"/>
      <c r="M6346" s="21" t="n"/>
      <c r="N6346" s="21" t="n"/>
    </row>
    <row r="6347" ht="14.25" customHeight="1" s="474">
      <c r="A6347" s="603" t="n"/>
      <c r="B6347" s="21" t="n"/>
      <c r="C6347" s="21" t="n"/>
      <c r="D6347" s="21" t="n"/>
      <c r="E6347" s="21" t="n"/>
      <c r="F6347" s="21" t="n"/>
      <c r="G6347" s="21" t="n"/>
      <c r="H6347" s="21" t="n"/>
      <c r="I6347" s="21" t="n"/>
      <c r="J6347" s="21" t="n"/>
      <c r="K6347" s="21" t="n"/>
      <c r="L6347" s="21" t="n"/>
      <c r="M6347" s="21" t="n"/>
      <c r="N6347" s="21" t="n"/>
    </row>
    <row r="6348" ht="14.25" customHeight="1" s="474">
      <c r="A6348" s="603" t="n"/>
      <c r="B6348" s="21" t="n"/>
      <c r="C6348" s="21" t="n"/>
      <c r="D6348" s="21" t="n"/>
      <c r="E6348" s="21" t="n"/>
      <c r="F6348" s="21" t="n"/>
      <c r="G6348" s="21" t="n"/>
      <c r="H6348" s="21" t="n"/>
      <c r="I6348" s="21" t="n"/>
      <c r="J6348" s="21" t="n"/>
      <c r="K6348" s="21" t="n"/>
      <c r="L6348" s="21" t="n"/>
      <c r="M6348" s="21" t="n"/>
      <c r="N6348" s="21" t="n"/>
    </row>
    <row r="6349" ht="14.25" customHeight="1" s="474">
      <c r="A6349" s="603" t="n"/>
      <c r="B6349" s="21" t="n"/>
      <c r="C6349" s="21" t="n"/>
      <c r="D6349" s="21" t="n"/>
      <c r="E6349" s="21" t="n"/>
      <c r="F6349" s="21" t="n"/>
      <c r="G6349" s="21" t="n"/>
      <c r="H6349" s="21" t="n"/>
      <c r="I6349" s="21" t="n"/>
      <c r="J6349" s="21" t="n"/>
      <c r="K6349" s="21" t="n"/>
      <c r="L6349" s="21" t="n"/>
      <c r="M6349" s="21" t="n"/>
      <c r="N6349" s="21" t="n"/>
    </row>
    <row r="6350" ht="14.25" customHeight="1" s="474">
      <c r="A6350" s="603" t="n"/>
      <c r="B6350" s="21" t="n"/>
      <c r="C6350" s="21" t="n"/>
      <c r="D6350" s="21" t="n"/>
      <c r="E6350" s="21" t="n"/>
      <c r="F6350" s="21" t="n"/>
      <c r="G6350" s="21" t="n"/>
      <c r="H6350" s="21" t="n"/>
      <c r="I6350" s="21" t="n"/>
      <c r="J6350" s="21" t="n"/>
      <c r="K6350" s="21" t="n"/>
      <c r="L6350" s="21" t="n"/>
      <c r="M6350" s="21" t="n"/>
      <c r="N6350" s="21" t="n"/>
    </row>
    <row r="6351" ht="14.25" customHeight="1" s="474">
      <c r="A6351" s="603" t="n"/>
      <c r="B6351" s="21" t="n"/>
      <c r="C6351" s="21" t="n"/>
      <c r="D6351" s="21" t="n"/>
      <c r="E6351" s="21" t="n"/>
      <c r="F6351" s="21" t="n"/>
      <c r="G6351" s="21" t="n"/>
      <c r="H6351" s="21" t="n"/>
      <c r="I6351" s="21" t="n"/>
      <c r="J6351" s="21" t="n"/>
      <c r="K6351" s="21" t="n"/>
      <c r="L6351" s="21" t="n"/>
      <c r="M6351" s="21" t="n"/>
      <c r="N6351" s="21" t="n"/>
    </row>
    <row r="6352" ht="14.25" customHeight="1" s="474">
      <c r="A6352" s="603" t="n"/>
      <c r="B6352" s="21" t="n"/>
      <c r="C6352" s="21" t="n"/>
      <c r="D6352" s="21" t="n"/>
      <c r="E6352" s="21" t="n"/>
      <c r="F6352" s="21" t="n"/>
      <c r="G6352" s="21" t="n"/>
      <c r="H6352" s="21" t="n"/>
      <c r="I6352" s="21" t="n"/>
      <c r="J6352" s="21" t="n"/>
      <c r="K6352" s="21" t="n"/>
      <c r="L6352" s="21" t="n"/>
      <c r="M6352" s="21" t="n"/>
      <c r="N6352" s="21" t="n"/>
    </row>
    <row r="6353" ht="14.25" customHeight="1" s="474">
      <c r="A6353" s="603" t="n"/>
      <c r="B6353" s="21" t="n"/>
      <c r="C6353" s="21" t="n"/>
      <c r="D6353" s="21" t="n"/>
      <c r="E6353" s="21" t="n"/>
      <c r="F6353" s="21" t="n"/>
      <c r="G6353" s="21" t="n"/>
      <c r="H6353" s="21" t="n"/>
      <c r="I6353" s="21" t="n"/>
      <c r="J6353" s="21" t="n"/>
      <c r="K6353" s="21" t="n"/>
      <c r="L6353" s="21" t="n"/>
      <c r="M6353" s="21" t="n"/>
      <c r="N6353" s="21" t="n"/>
    </row>
    <row r="6354" ht="14.25" customHeight="1" s="474">
      <c r="A6354" s="603" t="n"/>
      <c r="B6354" s="21" t="n"/>
      <c r="C6354" s="21" t="n"/>
      <c r="D6354" s="21" t="n"/>
      <c r="E6354" s="21" t="n"/>
      <c r="F6354" s="21" t="n"/>
      <c r="G6354" s="21" t="n"/>
      <c r="H6354" s="21" t="n"/>
      <c r="I6354" s="21" t="n"/>
      <c r="J6354" s="21" t="n"/>
      <c r="K6354" s="21" t="n"/>
      <c r="L6354" s="21" t="n"/>
      <c r="M6354" s="21" t="n"/>
      <c r="N6354" s="21" t="n"/>
    </row>
    <row r="6355" ht="14.25" customHeight="1" s="474">
      <c r="A6355" s="603" t="n"/>
      <c r="B6355" s="21" t="n"/>
      <c r="C6355" s="21" t="n"/>
      <c r="D6355" s="21" t="n"/>
      <c r="E6355" s="21" t="n"/>
      <c r="F6355" s="21" t="n"/>
      <c r="G6355" s="21" t="n"/>
      <c r="H6355" s="21" t="n"/>
      <c r="I6355" s="21" t="n"/>
      <c r="J6355" s="21" t="n"/>
      <c r="K6355" s="21" t="n"/>
      <c r="L6355" s="21" t="n"/>
      <c r="M6355" s="21" t="n"/>
      <c r="N6355" s="21" t="n"/>
    </row>
    <row r="6356" ht="14.25" customHeight="1" s="474">
      <c r="A6356" s="603" t="n"/>
      <c r="B6356" s="21" t="n"/>
      <c r="C6356" s="21" t="n"/>
      <c r="D6356" s="21" t="n"/>
      <c r="E6356" s="21" t="n"/>
      <c r="F6356" s="21" t="n"/>
      <c r="G6356" s="21" t="n"/>
      <c r="H6356" s="21" t="n"/>
      <c r="I6356" s="21" t="n"/>
      <c r="J6356" s="21" t="n"/>
      <c r="K6356" s="21" t="n"/>
      <c r="L6356" s="21" t="n"/>
      <c r="M6356" s="21" t="n"/>
      <c r="N6356" s="21" t="n"/>
    </row>
    <row r="6357" ht="14.25" customHeight="1" s="474">
      <c r="A6357" s="603" t="n"/>
      <c r="B6357" s="21" t="n"/>
      <c r="C6357" s="21" t="n"/>
      <c r="D6357" s="21" t="n"/>
      <c r="E6357" s="21" t="n"/>
      <c r="F6357" s="21" t="n"/>
      <c r="G6357" s="21" t="n"/>
      <c r="H6357" s="21" t="n"/>
      <c r="I6357" s="21" t="n"/>
      <c r="J6357" s="21" t="n"/>
      <c r="K6357" s="21" t="n"/>
      <c r="L6357" s="21" t="n"/>
      <c r="M6357" s="21" t="n"/>
      <c r="N6357" s="21" t="n"/>
    </row>
    <row r="6358" ht="14.25" customHeight="1" s="474">
      <c r="A6358" s="603" t="n"/>
      <c r="B6358" s="21" t="n"/>
      <c r="C6358" s="21" t="n"/>
      <c r="D6358" s="21" t="n"/>
      <c r="E6358" s="21" t="n"/>
      <c r="F6358" s="21" t="n"/>
      <c r="G6358" s="21" t="n"/>
      <c r="H6358" s="21" t="n"/>
      <c r="I6358" s="21" t="n"/>
      <c r="J6358" s="21" t="n"/>
      <c r="K6358" s="21" t="n"/>
      <c r="L6358" s="21" t="n"/>
      <c r="M6358" s="21" t="n"/>
      <c r="N6358" s="21" t="n"/>
    </row>
    <row r="6359" ht="14.25" customHeight="1" s="474">
      <c r="A6359" s="603" t="n"/>
      <c r="B6359" s="21" t="n"/>
      <c r="C6359" s="21" t="n"/>
      <c r="D6359" s="21" t="n"/>
      <c r="E6359" s="21" t="n"/>
      <c r="F6359" s="21" t="n"/>
      <c r="G6359" s="21" t="n"/>
      <c r="H6359" s="21" t="n"/>
      <c r="I6359" s="21" t="n"/>
      <c r="J6359" s="21" t="n"/>
      <c r="K6359" s="21" t="n"/>
      <c r="L6359" s="21" t="n"/>
      <c r="M6359" s="21" t="n"/>
      <c r="N6359" s="21" t="n"/>
    </row>
    <row r="6360" ht="14.25" customHeight="1" s="474">
      <c r="A6360" s="603" t="n"/>
      <c r="B6360" s="21" t="n"/>
      <c r="C6360" s="21" t="n"/>
      <c r="D6360" s="21" t="n"/>
      <c r="E6360" s="21" t="n"/>
      <c r="F6360" s="21" t="n"/>
      <c r="G6360" s="21" t="n"/>
      <c r="H6360" s="21" t="n"/>
      <c r="I6360" s="21" t="n"/>
      <c r="J6360" s="21" t="n"/>
      <c r="K6360" s="21" t="n"/>
      <c r="L6360" s="21" t="n"/>
      <c r="M6360" s="21" t="n"/>
      <c r="N6360" s="21" t="n"/>
    </row>
    <row r="6361" ht="14.25" customHeight="1" s="474">
      <c r="A6361" s="603" t="n"/>
      <c r="B6361" s="21" t="n"/>
      <c r="C6361" s="21" t="n"/>
      <c r="D6361" s="21" t="n"/>
      <c r="E6361" s="21" t="n"/>
      <c r="F6361" s="21" t="n"/>
      <c r="G6361" s="21" t="n"/>
      <c r="H6361" s="21" t="n"/>
      <c r="I6361" s="21" t="n"/>
      <c r="J6361" s="21" t="n"/>
      <c r="K6361" s="21" t="n"/>
      <c r="L6361" s="21" t="n"/>
      <c r="M6361" s="21" t="n"/>
      <c r="N6361" s="21" t="n"/>
    </row>
    <row r="6362" ht="14.25" customHeight="1" s="474">
      <c r="A6362" s="603" t="n"/>
      <c r="B6362" s="21" t="n"/>
      <c r="C6362" s="21" t="n"/>
      <c r="D6362" s="21" t="n"/>
      <c r="E6362" s="21" t="n"/>
      <c r="F6362" s="21" t="n"/>
      <c r="G6362" s="21" t="n"/>
      <c r="H6362" s="21" t="n"/>
      <c r="I6362" s="21" t="n"/>
      <c r="J6362" s="21" t="n"/>
      <c r="K6362" s="21" t="n"/>
      <c r="L6362" s="21" t="n"/>
      <c r="M6362" s="21" t="n"/>
      <c r="N6362" s="21" t="n"/>
    </row>
    <row r="6363" ht="14.25" customHeight="1" s="474">
      <c r="A6363" s="603" t="n"/>
      <c r="B6363" s="21" t="n"/>
      <c r="C6363" s="21" t="n"/>
      <c r="D6363" s="21" t="n"/>
      <c r="E6363" s="21" t="n"/>
      <c r="F6363" s="21" t="n"/>
      <c r="G6363" s="21" t="n"/>
      <c r="H6363" s="21" t="n"/>
      <c r="I6363" s="21" t="n"/>
      <c r="J6363" s="21" t="n"/>
      <c r="K6363" s="21" t="n"/>
      <c r="L6363" s="21" t="n"/>
      <c r="M6363" s="21" t="n"/>
      <c r="N6363" s="21" t="n"/>
    </row>
    <row r="6364" ht="14.25" customHeight="1" s="474">
      <c r="A6364" s="603" t="n"/>
      <c r="B6364" s="21" t="n"/>
      <c r="C6364" s="21" t="n"/>
      <c r="D6364" s="21" t="n"/>
      <c r="E6364" s="21" t="n"/>
      <c r="F6364" s="21" t="n"/>
      <c r="G6364" s="21" t="n"/>
      <c r="H6364" s="21" t="n"/>
      <c r="I6364" s="21" t="n"/>
      <c r="J6364" s="21" t="n"/>
      <c r="K6364" s="21" t="n"/>
      <c r="L6364" s="21" t="n"/>
      <c r="M6364" s="21" t="n"/>
      <c r="N6364" s="21" t="n"/>
    </row>
    <row r="6365" ht="14.25" customHeight="1" s="474">
      <c r="A6365" s="603" t="n"/>
      <c r="B6365" s="21" t="n"/>
      <c r="C6365" s="21" t="n"/>
      <c r="D6365" s="21" t="n"/>
      <c r="E6365" s="21" t="n"/>
      <c r="F6365" s="21" t="n"/>
      <c r="G6365" s="21" t="n"/>
      <c r="H6365" s="21" t="n"/>
      <c r="I6365" s="21" t="n"/>
      <c r="J6365" s="21" t="n"/>
      <c r="K6365" s="21" t="n"/>
      <c r="L6365" s="21" t="n"/>
      <c r="M6365" s="21" t="n"/>
      <c r="N6365" s="21" t="n"/>
    </row>
    <row r="6366" ht="14.25" customHeight="1" s="474">
      <c r="A6366" s="603" t="n"/>
      <c r="B6366" s="21" t="n"/>
      <c r="C6366" s="21" t="n"/>
      <c r="D6366" s="21" t="n"/>
      <c r="E6366" s="21" t="n"/>
      <c r="F6366" s="21" t="n"/>
      <c r="G6366" s="21" t="n"/>
      <c r="H6366" s="21" t="n"/>
      <c r="I6366" s="21" t="n"/>
      <c r="J6366" s="21" t="n"/>
      <c r="K6366" s="21" t="n"/>
      <c r="L6366" s="21" t="n"/>
      <c r="M6366" s="21" t="n"/>
      <c r="N6366" s="21" t="n"/>
    </row>
    <row r="6367" ht="14.25" customHeight="1" s="474">
      <c r="A6367" s="603" t="n"/>
      <c r="B6367" s="21" t="n"/>
      <c r="C6367" s="21" t="n"/>
      <c r="D6367" s="21" t="n"/>
      <c r="E6367" s="21" t="n"/>
      <c r="F6367" s="21" t="n"/>
      <c r="G6367" s="21" t="n"/>
      <c r="H6367" s="21" t="n"/>
      <c r="I6367" s="21" t="n"/>
      <c r="J6367" s="21" t="n"/>
      <c r="K6367" s="21" t="n"/>
      <c r="L6367" s="21" t="n"/>
      <c r="M6367" s="21" t="n"/>
      <c r="N6367" s="21" t="n"/>
    </row>
    <row r="6368" ht="14.25" customHeight="1" s="474">
      <c r="A6368" s="603" t="n"/>
      <c r="B6368" s="21" t="n"/>
      <c r="C6368" s="21" t="n"/>
      <c r="D6368" s="21" t="n"/>
      <c r="E6368" s="21" t="n"/>
      <c r="F6368" s="21" t="n"/>
      <c r="G6368" s="21" t="n"/>
      <c r="H6368" s="21" t="n"/>
      <c r="I6368" s="21" t="n"/>
      <c r="J6368" s="21" t="n"/>
      <c r="K6368" s="21" t="n"/>
      <c r="L6368" s="21" t="n"/>
      <c r="M6368" s="21" t="n"/>
      <c r="N6368" s="21" t="n"/>
    </row>
    <row r="6369" ht="14.25" customHeight="1" s="474">
      <c r="A6369" s="603" t="n"/>
      <c r="B6369" s="21" t="n"/>
      <c r="C6369" s="21" t="n"/>
      <c r="D6369" s="21" t="n"/>
      <c r="E6369" s="21" t="n"/>
      <c r="F6369" s="21" t="n"/>
      <c r="G6369" s="21" t="n"/>
      <c r="H6369" s="21" t="n"/>
      <c r="I6369" s="21" t="n"/>
      <c r="J6369" s="21" t="n"/>
      <c r="K6369" s="21" t="n"/>
      <c r="L6369" s="21" t="n"/>
      <c r="M6369" s="21" t="n"/>
      <c r="N6369" s="21" t="n"/>
    </row>
    <row r="6370" ht="14.25" customHeight="1" s="474">
      <c r="A6370" s="603" t="n"/>
      <c r="B6370" s="21" t="n"/>
      <c r="C6370" s="21" t="n"/>
      <c r="D6370" s="21" t="n"/>
      <c r="E6370" s="21" t="n"/>
      <c r="F6370" s="21" t="n"/>
      <c r="G6370" s="21" t="n"/>
      <c r="H6370" s="21" t="n"/>
      <c r="I6370" s="21" t="n"/>
      <c r="J6370" s="21" t="n"/>
      <c r="K6370" s="21" t="n"/>
      <c r="L6370" s="21" t="n"/>
      <c r="M6370" s="21" t="n"/>
      <c r="N6370" s="21" t="n"/>
    </row>
    <row r="6371" ht="14.25" customHeight="1" s="474">
      <c r="A6371" s="603" t="n"/>
      <c r="B6371" s="21" t="n"/>
      <c r="C6371" s="21" t="n"/>
      <c r="D6371" s="21" t="n"/>
      <c r="E6371" s="21" t="n"/>
      <c r="F6371" s="21" t="n"/>
      <c r="G6371" s="21" t="n"/>
      <c r="H6371" s="21" t="n"/>
      <c r="I6371" s="21" t="n"/>
      <c r="J6371" s="21" t="n"/>
      <c r="K6371" s="21" t="n"/>
      <c r="L6371" s="21" t="n"/>
      <c r="M6371" s="21" t="n"/>
      <c r="N6371" s="21" t="n"/>
    </row>
    <row r="6372" ht="14.25" customHeight="1" s="474">
      <c r="A6372" s="603" t="n"/>
      <c r="B6372" s="21" t="n"/>
      <c r="C6372" s="21" t="n"/>
      <c r="D6372" s="21" t="n"/>
      <c r="E6372" s="21" t="n"/>
      <c r="F6372" s="21" t="n"/>
      <c r="G6372" s="21" t="n"/>
      <c r="H6372" s="21" t="n"/>
      <c r="I6372" s="21" t="n"/>
      <c r="J6372" s="21" t="n"/>
      <c r="K6372" s="21" t="n"/>
      <c r="L6372" s="21" t="n"/>
      <c r="M6372" s="21" t="n"/>
      <c r="N6372" s="21" t="n"/>
    </row>
    <row r="6373" ht="14.25" customHeight="1" s="474">
      <c r="A6373" s="603" t="n"/>
      <c r="B6373" s="21" t="n"/>
      <c r="C6373" s="21" t="n"/>
      <c r="D6373" s="21" t="n"/>
      <c r="E6373" s="21" t="n"/>
      <c r="F6373" s="21" t="n"/>
      <c r="G6373" s="21" t="n"/>
      <c r="H6373" s="21" t="n"/>
      <c r="I6373" s="21" t="n"/>
      <c r="J6373" s="21" t="n"/>
      <c r="K6373" s="21" t="n"/>
      <c r="L6373" s="21" t="n"/>
      <c r="M6373" s="21" t="n"/>
      <c r="N6373" s="21" t="n"/>
    </row>
    <row r="6374" ht="14.25" customHeight="1" s="474">
      <c r="A6374" s="603" t="n"/>
      <c r="B6374" s="21" t="n"/>
      <c r="C6374" s="21" t="n"/>
      <c r="D6374" s="21" t="n"/>
      <c r="E6374" s="21" t="n"/>
      <c r="F6374" s="21" t="n"/>
      <c r="G6374" s="21" t="n"/>
      <c r="H6374" s="21" t="n"/>
      <c r="I6374" s="21" t="n"/>
      <c r="J6374" s="21" t="n"/>
      <c r="K6374" s="21" t="n"/>
      <c r="L6374" s="21" t="n"/>
      <c r="M6374" s="21" t="n"/>
      <c r="N6374" s="21" t="n"/>
    </row>
    <row r="6375" ht="14.25" customHeight="1" s="474">
      <c r="A6375" s="603" t="n"/>
      <c r="B6375" s="21" t="n"/>
      <c r="C6375" s="21" t="n"/>
      <c r="D6375" s="21" t="n"/>
      <c r="E6375" s="21" t="n"/>
      <c r="F6375" s="21" t="n"/>
      <c r="G6375" s="21" t="n"/>
      <c r="H6375" s="21" t="n"/>
      <c r="I6375" s="21" t="n"/>
      <c r="J6375" s="21" t="n"/>
      <c r="K6375" s="21" t="n"/>
      <c r="L6375" s="21" t="n"/>
      <c r="M6375" s="21" t="n"/>
      <c r="N6375" s="21" t="n"/>
    </row>
    <row r="6376" ht="14.25" customHeight="1" s="474">
      <c r="A6376" s="603" t="n"/>
      <c r="B6376" s="21" t="n"/>
      <c r="C6376" s="21" t="n"/>
      <c r="D6376" s="21" t="n"/>
      <c r="E6376" s="21" t="n"/>
      <c r="F6376" s="21" t="n"/>
      <c r="G6376" s="21" t="n"/>
      <c r="H6376" s="21" t="n"/>
      <c r="I6376" s="21" t="n"/>
      <c r="J6376" s="21" t="n"/>
      <c r="K6376" s="21" t="n"/>
      <c r="L6376" s="21" t="n"/>
      <c r="M6376" s="21" t="n"/>
      <c r="N6376" s="21" t="n"/>
    </row>
    <row r="6377" ht="14.25" customHeight="1" s="474">
      <c r="A6377" s="603" t="n"/>
      <c r="B6377" s="21" t="n"/>
      <c r="C6377" s="21" t="n"/>
      <c r="D6377" s="21" t="n"/>
      <c r="E6377" s="21" t="n"/>
      <c r="F6377" s="21" t="n"/>
      <c r="G6377" s="21" t="n"/>
      <c r="H6377" s="21" t="n"/>
      <c r="I6377" s="21" t="n"/>
      <c r="J6377" s="21" t="n"/>
      <c r="K6377" s="21" t="n"/>
      <c r="L6377" s="21" t="n"/>
      <c r="M6377" s="21" t="n"/>
      <c r="N6377" s="21" t="n"/>
    </row>
    <row r="6378" ht="14.25" customHeight="1" s="474">
      <c r="A6378" s="603" t="n"/>
      <c r="B6378" s="21" t="n"/>
      <c r="C6378" s="21" t="n"/>
      <c r="D6378" s="21" t="n"/>
      <c r="E6378" s="21" t="n"/>
      <c r="F6378" s="21" t="n"/>
      <c r="G6378" s="21" t="n"/>
      <c r="H6378" s="21" t="n"/>
      <c r="I6378" s="21" t="n"/>
      <c r="J6378" s="21" t="n"/>
      <c r="K6378" s="21" t="n"/>
      <c r="L6378" s="21" t="n"/>
      <c r="M6378" s="21" t="n"/>
      <c r="N6378" s="21" t="n"/>
    </row>
    <row r="6379" ht="14.25" customHeight="1" s="474">
      <c r="A6379" s="603" t="n"/>
      <c r="B6379" s="21" t="n"/>
      <c r="C6379" s="21" t="n"/>
      <c r="D6379" s="21" t="n"/>
      <c r="E6379" s="21" t="n"/>
      <c r="F6379" s="21" t="n"/>
      <c r="G6379" s="21" t="n"/>
      <c r="H6379" s="21" t="n"/>
      <c r="I6379" s="21" t="n"/>
      <c r="J6379" s="21" t="n"/>
      <c r="K6379" s="21" t="n"/>
      <c r="L6379" s="21" t="n"/>
      <c r="M6379" s="21" t="n"/>
      <c r="N6379" s="21" t="n"/>
    </row>
    <row r="6380" ht="14.25" customHeight="1" s="474">
      <c r="A6380" s="603" t="n"/>
      <c r="B6380" s="21" t="n"/>
      <c r="C6380" s="21" t="n"/>
      <c r="D6380" s="21" t="n"/>
      <c r="E6380" s="21" t="n"/>
      <c r="F6380" s="21" t="n"/>
      <c r="G6380" s="21" t="n"/>
      <c r="H6380" s="21" t="n"/>
      <c r="I6380" s="21" t="n"/>
      <c r="J6380" s="21" t="n"/>
      <c r="K6380" s="21" t="n"/>
      <c r="L6380" s="21" t="n"/>
      <c r="M6380" s="21" t="n"/>
      <c r="N6380" s="21" t="n"/>
    </row>
    <row r="6381" ht="14.25" customHeight="1" s="474">
      <c r="A6381" s="603" t="n"/>
      <c r="B6381" s="21" t="n"/>
      <c r="C6381" s="21" t="n"/>
      <c r="D6381" s="21" t="n"/>
      <c r="E6381" s="21" t="n"/>
      <c r="F6381" s="21" t="n"/>
      <c r="G6381" s="21" t="n"/>
      <c r="H6381" s="21" t="n"/>
      <c r="I6381" s="21" t="n"/>
      <c r="J6381" s="21" t="n"/>
      <c r="K6381" s="21" t="n"/>
      <c r="L6381" s="21" t="n"/>
      <c r="M6381" s="21" t="n"/>
      <c r="N6381" s="21" t="n"/>
    </row>
    <row r="6382" ht="14.25" customHeight="1" s="474">
      <c r="A6382" s="603" t="n"/>
      <c r="B6382" s="21" t="n"/>
      <c r="C6382" s="21" t="n"/>
      <c r="D6382" s="21" t="n"/>
      <c r="E6382" s="21" t="n"/>
      <c r="F6382" s="21" t="n"/>
      <c r="G6382" s="21" t="n"/>
      <c r="H6382" s="21" t="n"/>
      <c r="I6382" s="21" t="n"/>
      <c r="J6382" s="21" t="n"/>
      <c r="K6382" s="21" t="n"/>
      <c r="L6382" s="21" t="n"/>
      <c r="M6382" s="21" t="n"/>
      <c r="N6382" s="21" t="n"/>
    </row>
    <row r="6383" ht="14.25" customHeight="1" s="474">
      <c r="A6383" s="603" t="n"/>
      <c r="B6383" s="21" t="n"/>
      <c r="C6383" s="21" t="n"/>
      <c r="D6383" s="21" t="n"/>
      <c r="E6383" s="21" t="n"/>
      <c r="F6383" s="21" t="n"/>
      <c r="G6383" s="21" t="n"/>
      <c r="H6383" s="21" t="n"/>
      <c r="I6383" s="21" t="n"/>
      <c r="J6383" s="21" t="n"/>
      <c r="K6383" s="21" t="n"/>
      <c r="L6383" s="21" t="n"/>
      <c r="M6383" s="21" t="n"/>
      <c r="N6383" s="21" t="n"/>
    </row>
    <row r="6384" ht="14.25" customHeight="1" s="474">
      <c r="A6384" s="603" t="n"/>
      <c r="B6384" s="21" t="n"/>
      <c r="C6384" s="21" t="n"/>
      <c r="D6384" s="21" t="n"/>
      <c r="E6384" s="21" t="n"/>
      <c r="F6384" s="21" t="n"/>
      <c r="G6384" s="21" t="n"/>
      <c r="H6384" s="21" t="n"/>
      <c r="I6384" s="21" t="n"/>
      <c r="J6384" s="21" t="n"/>
      <c r="K6384" s="21" t="n"/>
      <c r="L6384" s="21" t="n"/>
      <c r="M6384" s="21" t="n"/>
      <c r="N6384" s="21" t="n"/>
    </row>
    <row r="6385" ht="14.25" customHeight="1" s="474">
      <c r="A6385" s="603" t="n"/>
      <c r="B6385" s="21" t="n"/>
      <c r="C6385" s="21" t="n"/>
      <c r="D6385" s="21" t="n"/>
      <c r="E6385" s="21" t="n"/>
      <c r="F6385" s="21" t="n"/>
      <c r="G6385" s="21" t="n"/>
      <c r="H6385" s="21" t="n"/>
      <c r="I6385" s="21" t="n"/>
      <c r="J6385" s="21" t="n"/>
      <c r="K6385" s="21" t="n"/>
      <c r="L6385" s="21" t="n"/>
      <c r="M6385" s="21" t="n"/>
      <c r="N6385" s="21" t="n"/>
    </row>
    <row r="6386" ht="14.25" customHeight="1" s="474">
      <c r="A6386" s="603" t="n"/>
      <c r="B6386" s="21" t="n"/>
      <c r="C6386" s="21" t="n"/>
      <c r="D6386" s="21" t="n"/>
      <c r="E6386" s="21" t="n"/>
      <c r="F6386" s="21" t="n"/>
      <c r="G6386" s="21" t="n"/>
      <c r="H6386" s="21" t="n"/>
      <c r="I6386" s="21" t="n"/>
      <c r="J6386" s="21" t="n"/>
      <c r="K6386" s="21" t="n"/>
      <c r="L6386" s="21" t="n"/>
      <c r="M6386" s="21" t="n"/>
      <c r="N6386" s="21" t="n"/>
    </row>
    <row r="6387" ht="14.25" customHeight="1" s="474">
      <c r="A6387" s="603" t="n"/>
      <c r="B6387" s="21" t="n"/>
      <c r="C6387" s="21" t="n"/>
      <c r="D6387" s="21" t="n"/>
      <c r="E6387" s="21" t="n"/>
      <c r="F6387" s="21" t="n"/>
      <c r="G6387" s="21" t="n"/>
      <c r="H6387" s="21" t="n"/>
      <c r="I6387" s="21" t="n"/>
      <c r="J6387" s="21" t="n"/>
      <c r="K6387" s="21" t="n"/>
      <c r="L6387" s="21" t="n"/>
      <c r="M6387" s="21" t="n"/>
      <c r="N6387" s="21" t="n"/>
    </row>
    <row r="6388" ht="14.25" customHeight="1" s="474">
      <c r="A6388" s="603" t="n"/>
      <c r="B6388" s="21" t="n"/>
      <c r="C6388" s="21" t="n"/>
      <c r="D6388" s="21" t="n"/>
      <c r="E6388" s="21" t="n"/>
      <c r="F6388" s="21" t="n"/>
      <c r="G6388" s="21" t="n"/>
      <c r="H6388" s="21" t="n"/>
      <c r="I6388" s="21" t="n"/>
      <c r="J6388" s="21" t="n"/>
      <c r="K6388" s="21" t="n"/>
      <c r="L6388" s="21" t="n"/>
      <c r="M6388" s="21" t="n"/>
      <c r="N6388" s="21" t="n"/>
    </row>
    <row r="6389" ht="14.25" customHeight="1" s="474">
      <c r="A6389" s="603" t="n"/>
      <c r="B6389" s="21" t="n"/>
      <c r="C6389" s="21" t="n"/>
      <c r="D6389" s="21" t="n"/>
      <c r="E6389" s="21" t="n"/>
      <c r="F6389" s="21" t="n"/>
      <c r="G6389" s="21" t="n"/>
      <c r="H6389" s="21" t="n"/>
      <c r="I6389" s="21" t="n"/>
      <c r="J6389" s="21" t="n"/>
      <c r="K6389" s="21" t="n"/>
      <c r="L6389" s="21" t="n"/>
      <c r="M6389" s="21" t="n"/>
      <c r="N6389" s="21" t="n"/>
    </row>
    <row r="6390" ht="14.25" customHeight="1" s="474">
      <c r="A6390" s="603" t="n"/>
      <c r="B6390" s="21" t="n"/>
      <c r="C6390" s="21" t="n"/>
      <c r="D6390" s="21" t="n"/>
      <c r="E6390" s="21" t="n"/>
      <c r="F6390" s="21" t="n"/>
      <c r="G6390" s="21" t="n"/>
      <c r="H6390" s="21" t="n"/>
      <c r="I6390" s="21" t="n"/>
      <c r="J6390" s="21" t="n"/>
      <c r="K6390" s="21" t="n"/>
      <c r="L6390" s="21" t="n"/>
      <c r="M6390" s="21" t="n"/>
      <c r="N6390" s="21" t="n"/>
    </row>
    <row r="6391" ht="14.25" customHeight="1" s="474">
      <c r="A6391" s="603" t="n"/>
      <c r="B6391" s="21" t="n"/>
      <c r="C6391" s="21" t="n"/>
      <c r="D6391" s="21" t="n"/>
      <c r="E6391" s="21" t="n"/>
      <c r="F6391" s="21" t="n"/>
      <c r="G6391" s="21" t="n"/>
      <c r="H6391" s="21" t="n"/>
      <c r="I6391" s="21" t="n"/>
      <c r="J6391" s="21" t="n"/>
      <c r="K6391" s="21" t="n"/>
      <c r="L6391" s="21" t="n"/>
      <c r="M6391" s="21" t="n"/>
      <c r="N6391" s="21" t="n"/>
    </row>
    <row r="6392" ht="14.25" customHeight="1" s="474">
      <c r="A6392" s="603" t="n"/>
      <c r="B6392" s="21" t="n"/>
      <c r="C6392" s="21" t="n"/>
      <c r="D6392" s="21" t="n"/>
      <c r="E6392" s="21" t="n"/>
      <c r="F6392" s="21" t="n"/>
      <c r="G6392" s="21" t="n"/>
      <c r="H6392" s="21" t="n"/>
      <c r="I6392" s="21" t="n"/>
      <c r="J6392" s="21" t="n"/>
      <c r="K6392" s="21" t="n"/>
      <c r="L6392" s="21" t="n"/>
      <c r="M6392" s="21" t="n"/>
      <c r="N6392" s="21" t="n"/>
    </row>
    <row r="6393" ht="14.25" customHeight="1" s="474">
      <c r="A6393" s="603" t="n"/>
      <c r="B6393" s="21" t="n"/>
      <c r="C6393" s="21" t="n"/>
      <c r="D6393" s="21" t="n"/>
      <c r="E6393" s="21" t="n"/>
      <c r="F6393" s="21" t="n"/>
      <c r="G6393" s="21" t="n"/>
      <c r="H6393" s="21" t="n"/>
      <c r="I6393" s="21" t="n"/>
      <c r="J6393" s="21" t="n"/>
      <c r="K6393" s="21" t="n"/>
      <c r="L6393" s="21" t="n"/>
      <c r="M6393" s="21" t="n"/>
      <c r="N6393" s="21" t="n"/>
    </row>
    <row r="6394" ht="14.25" customHeight="1" s="474">
      <c r="A6394" s="603" t="n"/>
      <c r="B6394" s="21" t="n"/>
      <c r="C6394" s="21" t="n"/>
      <c r="D6394" s="21" t="n"/>
      <c r="E6394" s="21" t="n"/>
      <c r="F6394" s="21" t="n"/>
      <c r="G6394" s="21" t="n"/>
      <c r="H6394" s="21" t="n"/>
      <c r="I6394" s="21" t="n"/>
      <c r="J6394" s="21" t="n"/>
      <c r="K6394" s="21" t="n"/>
      <c r="L6394" s="21" t="n"/>
      <c r="M6394" s="21" t="n"/>
      <c r="N6394" s="21" t="n"/>
    </row>
    <row r="6395" ht="14.25" customHeight="1" s="474">
      <c r="A6395" s="603" t="n"/>
      <c r="B6395" s="21" t="n"/>
      <c r="C6395" s="21" t="n"/>
      <c r="D6395" s="21" t="n"/>
      <c r="E6395" s="21" t="n"/>
      <c r="F6395" s="21" t="n"/>
      <c r="G6395" s="21" t="n"/>
      <c r="H6395" s="21" t="n"/>
      <c r="I6395" s="21" t="n"/>
      <c r="J6395" s="21" t="n"/>
      <c r="K6395" s="21" t="n"/>
      <c r="L6395" s="21" t="n"/>
      <c r="M6395" s="21" t="n"/>
      <c r="N6395" s="21" t="n"/>
    </row>
    <row r="6396" ht="14.25" customHeight="1" s="474">
      <c r="A6396" s="603" t="n"/>
      <c r="B6396" s="21" t="n"/>
      <c r="C6396" s="21" t="n"/>
      <c r="D6396" s="21" t="n"/>
      <c r="E6396" s="21" t="n"/>
      <c r="F6396" s="21" t="n"/>
      <c r="G6396" s="21" t="n"/>
      <c r="H6396" s="21" t="n"/>
      <c r="I6396" s="21" t="n"/>
      <c r="J6396" s="21" t="n"/>
      <c r="K6396" s="21" t="n"/>
      <c r="L6396" s="21" t="n"/>
      <c r="M6396" s="21" t="n"/>
      <c r="N6396" s="21" t="n"/>
    </row>
    <row r="6397" ht="14.25" customHeight="1" s="474">
      <c r="A6397" s="603" t="n"/>
      <c r="B6397" s="21" t="n"/>
      <c r="C6397" s="21" t="n"/>
      <c r="D6397" s="21" t="n"/>
      <c r="E6397" s="21" t="n"/>
      <c r="F6397" s="21" t="n"/>
      <c r="G6397" s="21" t="n"/>
      <c r="H6397" s="21" t="n"/>
      <c r="I6397" s="21" t="n"/>
      <c r="J6397" s="21" t="n"/>
      <c r="K6397" s="21" t="n"/>
      <c r="L6397" s="21" t="n"/>
      <c r="M6397" s="21" t="n"/>
      <c r="N6397" s="21" t="n"/>
    </row>
    <row r="6398" ht="14.25" customHeight="1" s="474">
      <c r="A6398" s="603" t="n"/>
      <c r="B6398" s="21" t="n"/>
      <c r="C6398" s="21" t="n"/>
      <c r="D6398" s="21" t="n"/>
      <c r="E6398" s="21" t="n"/>
      <c r="F6398" s="21" t="n"/>
      <c r="G6398" s="21" t="n"/>
      <c r="H6398" s="21" t="n"/>
      <c r="I6398" s="21" t="n"/>
      <c r="J6398" s="21" t="n"/>
      <c r="K6398" s="21" t="n"/>
      <c r="L6398" s="21" t="n"/>
      <c r="M6398" s="21" t="n"/>
      <c r="N6398" s="21" t="n"/>
    </row>
    <row r="6399" ht="14.25" customHeight="1" s="474">
      <c r="A6399" s="603" t="n"/>
      <c r="B6399" s="21" t="n"/>
      <c r="C6399" s="21" t="n"/>
      <c r="D6399" s="21" t="n"/>
      <c r="E6399" s="21" t="n"/>
      <c r="F6399" s="21" t="n"/>
      <c r="G6399" s="21" t="n"/>
      <c r="H6399" s="21" t="n"/>
      <c r="I6399" s="21" t="n"/>
      <c r="J6399" s="21" t="n"/>
      <c r="K6399" s="21" t="n"/>
      <c r="L6399" s="21" t="n"/>
      <c r="M6399" s="21" t="n"/>
      <c r="N6399" s="21" t="n"/>
    </row>
    <row r="6400" ht="14.25" customHeight="1" s="474">
      <c r="A6400" s="603" t="n"/>
      <c r="B6400" s="21" t="n"/>
      <c r="C6400" s="21" t="n"/>
      <c r="D6400" s="21" t="n"/>
      <c r="E6400" s="21" t="n"/>
      <c r="F6400" s="21" t="n"/>
      <c r="G6400" s="21" t="n"/>
      <c r="H6400" s="21" t="n"/>
      <c r="I6400" s="21" t="n"/>
      <c r="J6400" s="21" t="n"/>
      <c r="K6400" s="21" t="n"/>
      <c r="L6400" s="21" t="n"/>
      <c r="M6400" s="21" t="n"/>
      <c r="N6400" s="21" t="n"/>
    </row>
    <row r="6401" ht="14.25" customHeight="1" s="474">
      <c r="A6401" s="603" t="n"/>
      <c r="B6401" s="21" t="n"/>
      <c r="C6401" s="21" t="n"/>
      <c r="D6401" s="21" t="n"/>
      <c r="E6401" s="21" t="n"/>
      <c r="F6401" s="21" t="n"/>
      <c r="G6401" s="21" t="n"/>
      <c r="H6401" s="21" t="n"/>
      <c r="I6401" s="21" t="n"/>
      <c r="J6401" s="21" t="n"/>
      <c r="K6401" s="21" t="n"/>
      <c r="L6401" s="21" t="n"/>
      <c r="M6401" s="21" t="n"/>
      <c r="N6401" s="21" t="n"/>
    </row>
    <row r="6402" ht="14.25" customHeight="1" s="474">
      <c r="A6402" s="603" t="n"/>
      <c r="B6402" s="21" t="n"/>
      <c r="C6402" s="21" t="n"/>
      <c r="D6402" s="21" t="n"/>
      <c r="E6402" s="21" t="n"/>
      <c r="F6402" s="21" t="n"/>
      <c r="G6402" s="21" t="n"/>
      <c r="H6402" s="21" t="n"/>
      <c r="I6402" s="21" t="n"/>
      <c r="J6402" s="21" t="n"/>
      <c r="K6402" s="21" t="n"/>
      <c r="L6402" s="21" t="n"/>
      <c r="M6402" s="21" t="n"/>
      <c r="N6402" s="21" t="n"/>
    </row>
    <row r="6403" ht="14.25" customHeight="1" s="474">
      <c r="A6403" s="603" t="n"/>
      <c r="B6403" s="21" t="n"/>
      <c r="C6403" s="21" t="n"/>
      <c r="D6403" s="21" t="n"/>
      <c r="E6403" s="21" t="n"/>
      <c r="F6403" s="21" t="n"/>
      <c r="G6403" s="21" t="n"/>
      <c r="H6403" s="21" t="n"/>
      <c r="I6403" s="21" t="n"/>
      <c r="J6403" s="21" t="n"/>
      <c r="K6403" s="21" t="n"/>
      <c r="L6403" s="21" t="n"/>
      <c r="M6403" s="21" t="n"/>
      <c r="N6403" s="21" t="n"/>
    </row>
    <row r="6404" ht="14.25" customHeight="1" s="474">
      <c r="A6404" s="603" t="n"/>
      <c r="B6404" s="21" t="n"/>
      <c r="C6404" s="21" t="n"/>
      <c r="D6404" s="21" t="n"/>
      <c r="E6404" s="21" t="n"/>
      <c r="F6404" s="21" t="n"/>
      <c r="G6404" s="21" t="n"/>
      <c r="H6404" s="21" t="n"/>
      <c r="I6404" s="21" t="n"/>
      <c r="J6404" s="21" t="n"/>
      <c r="K6404" s="21" t="n"/>
      <c r="L6404" s="21" t="n"/>
      <c r="M6404" s="21" t="n"/>
      <c r="N6404" s="21" t="n"/>
    </row>
    <row r="6405" ht="14.25" customHeight="1" s="474">
      <c r="A6405" s="603" t="n"/>
      <c r="B6405" s="21" t="n"/>
      <c r="C6405" s="21" t="n"/>
      <c r="D6405" s="21" t="n"/>
      <c r="E6405" s="21" t="n"/>
      <c r="F6405" s="21" t="n"/>
      <c r="G6405" s="21" t="n"/>
      <c r="H6405" s="21" t="n"/>
      <c r="I6405" s="21" t="n"/>
      <c r="J6405" s="21" t="n"/>
      <c r="K6405" s="21" t="n"/>
      <c r="L6405" s="21" t="n"/>
      <c r="M6405" s="21" t="n"/>
      <c r="N6405" s="21" t="n"/>
    </row>
    <row r="6406" ht="14.25" customHeight="1" s="474">
      <c r="A6406" s="603" t="n"/>
      <c r="B6406" s="21" t="n"/>
      <c r="C6406" s="21" t="n"/>
      <c r="D6406" s="21" t="n"/>
      <c r="E6406" s="21" t="n"/>
      <c r="F6406" s="21" t="n"/>
      <c r="G6406" s="21" t="n"/>
      <c r="H6406" s="21" t="n"/>
      <c r="I6406" s="21" t="n"/>
      <c r="J6406" s="21" t="n"/>
      <c r="K6406" s="21" t="n"/>
      <c r="L6406" s="21" t="n"/>
      <c r="M6406" s="21" t="n"/>
      <c r="N6406" s="21" t="n"/>
    </row>
    <row r="6407" ht="14.25" customHeight="1" s="474">
      <c r="A6407" s="603" t="n"/>
      <c r="B6407" s="21" t="n"/>
      <c r="C6407" s="21" t="n"/>
      <c r="D6407" s="21" t="n"/>
      <c r="E6407" s="21" t="n"/>
      <c r="F6407" s="21" t="n"/>
      <c r="G6407" s="21" t="n"/>
      <c r="H6407" s="21" t="n"/>
      <c r="I6407" s="21" t="n"/>
      <c r="J6407" s="21" t="n"/>
      <c r="K6407" s="21" t="n"/>
      <c r="L6407" s="21" t="n"/>
      <c r="M6407" s="21" t="n"/>
      <c r="N6407" s="21" t="n"/>
    </row>
    <row r="6408" ht="14.25" customHeight="1" s="474">
      <c r="A6408" s="603" t="n"/>
      <c r="B6408" s="21" t="n"/>
      <c r="C6408" s="21" t="n"/>
      <c r="D6408" s="21" t="n"/>
      <c r="E6408" s="21" t="n"/>
      <c r="F6408" s="21" t="n"/>
      <c r="G6408" s="21" t="n"/>
      <c r="H6408" s="21" t="n"/>
      <c r="I6408" s="21" t="n"/>
      <c r="J6408" s="21" t="n"/>
      <c r="K6408" s="21" t="n"/>
      <c r="L6408" s="21" t="n"/>
      <c r="M6408" s="21" t="n"/>
      <c r="N6408" s="21" t="n"/>
    </row>
    <row r="6409" ht="14.25" customHeight="1" s="474">
      <c r="A6409" s="603" t="n"/>
      <c r="B6409" s="21" t="n"/>
      <c r="C6409" s="21" t="n"/>
      <c r="D6409" s="21" t="n"/>
      <c r="E6409" s="21" t="n"/>
      <c r="F6409" s="21" t="n"/>
      <c r="G6409" s="21" t="n"/>
      <c r="H6409" s="21" t="n"/>
      <c r="I6409" s="21" t="n"/>
      <c r="J6409" s="21" t="n"/>
      <c r="K6409" s="21" t="n"/>
      <c r="L6409" s="21" t="n"/>
      <c r="M6409" s="21" t="n"/>
      <c r="N6409" s="21" t="n"/>
    </row>
    <row r="6410" ht="14.25" customHeight="1" s="474">
      <c r="A6410" s="603" t="n"/>
      <c r="B6410" s="21" t="n"/>
      <c r="C6410" s="21" t="n"/>
      <c r="D6410" s="21" t="n"/>
      <c r="E6410" s="21" t="n"/>
      <c r="F6410" s="21" t="n"/>
      <c r="G6410" s="21" t="n"/>
      <c r="H6410" s="21" t="n"/>
      <c r="I6410" s="21" t="n"/>
      <c r="J6410" s="21" t="n"/>
      <c r="K6410" s="21" t="n"/>
      <c r="L6410" s="21" t="n"/>
      <c r="M6410" s="21" t="n"/>
      <c r="N6410" s="21" t="n"/>
    </row>
    <row r="6411" ht="14.25" customHeight="1" s="474">
      <c r="A6411" s="603" t="n"/>
      <c r="B6411" s="21" t="n"/>
      <c r="C6411" s="21" t="n"/>
      <c r="D6411" s="21" t="n"/>
      <c r="E6411" s="21" t="n"/>
      <c r="F6411" s="21" t="n"/>
      <c r="G6411" s="21" t="n"/>
      <c r="H6411" s="21" t="n"/>
      <c r="I6411" s="21" t="n"/>
      <c r="J6411" s="21" t="n"/>
      <c r="K6411" s="21" t="n"/>
      <c r="L6411" s="21" t="n"/>
      <c r="M6411" s="21" t="n"/>
      <c r="N6411" s="21" t="n"/>
    </row>
    <row r="6412" ht="14.25" customHeight="1" s="474">
      <c r="A6412" s="603" t="n"/>
      <c r="B6412" s="21" t="n"/>
      <c r="C6412" s="21" t="n"/>
      <c r="D6412" s="21" t="n"/>
      <c r="E6412" s="21" t="n"/>
      <c r="F6412" s="21" t="n"/>
      <c r="G6412" s="21" t="n"/>
      <c r="H6412" s="21" t="n"/>
      <c r="I6412" s="21" t="n"/>
      <c r="J6412" s="21" t="n"/>
      <c r="K6412" s="21" t="n"/>
      <c r="L6412" s="21" t="n"/>
      <c r="M6412" s="21" t="n"/>
      <c r="N6412" s="21" t="n"/>
    </row>
    <row r="6413" ht="14.25" customHeight="1" s="474">
      <c r="A6413" s="603" t="n"/>
      <c r="B6413" s="21" t="n"/>
      <c r="C6413" s="21" t="n"/>
      <c r="D6413" s="21" t="n"/>
      <c r="E6413" s="21" t="n"/>
      <c r="F6413" s="21" t="n"/>
      <c r="G6413" s="21" t="n"/>
      <c r="H6413" s="21" t="n"/>
      <c r="I6413" s="21" t="n"/>
      <c r="J6413" s="21" t="n"/>
      <c r="K6413" s="21" t="n"/>
      <c r="L6413" s="21" t="n"/>
      <c r="M6413" s="21" t="n"/>
      <c r="N6413" s="21" t="n"/>
    </row>
    <row r="6414" ht="14.25" customHeight="1" s="474">
      <c r="A6414" s="603" t="n"/>
      <c r="B6414" s="21" t="n"/>
      <c r="C6414" s="21" t="n"/>
      <c r="D6414" s="21" t="n"/>
      <c r="E6414" s="21" t="n"/>
      <c r="F6414" s="21" t="n"/>
      <c r="G6414" s="21" t="n"/>
      <c r="H6414" s="21" t="n"/>
      <c r="I6414" s="21" t="n"/>
      <c r="J6414" s="21" t="n"/>
      <c r="K6414" s="21" t="n"/>
      <c r="L6414" s="21" t="n"/>
      <c r="M6414" s="21" t="n"/>
      <c r="N6414" s="21" t="n"/>
    </row>
  </sheetData>
  <mergeCells count="1">
    <mergeCell ref="O1:O6"/>
  </mergeCells>
  <conditionalFormatting sqref="A20:A6414">
    <cfRule type="cellIs" priority="1628" operator="between" dxfId="655">
      <formula>NOW()-1</formula>
      <formula>NOW()+1</formula>
    </cfRule>
  </conditionalFormatting>
  <conditionalFormatting sqref="A19">
    <cfRule type="cellIs" priority="29" operator="between" dxfId="655">
      <formula>NOW()-1</formula>
      <formula>NOW()+1</formula>
    </cfRule>
  </conditionalFormatting>
  <dataValidations count="1">
    <dataValidation sqref="F20:F6414" showErrorMessage="1" showInputMessage="1" allowBlank="1" type="list">
      <formula1>"OnGoing, T,E,DTP,Done,Invoiced"</formula1>
    </dataValidation>
  </dataValidations>
  <pageMargins left="0.7" right="0.7" top="0.75" bottom="0.75" header="0.3" footer="0.3"/>
  <pageSetup orientation="portrait" paperSize="9" horizontalDpi="4294967293" verticalDpi="4294967293"/>
</worksheet>
</file>

<file path=xl/worksheets/sheet6.xml><?xml version="1.0" encoding="utf-8"?>
<worksheet xmlns:r="http://schemas.openxmlformats.org/officeDocument/2006/relationships" xmlns="http://schemas.openxmlformats.org/spreadsheetml/2006/main">
  <sheetPr codeName="Sheet5">
    <outlinePr summaryBelow="1" summaryRight="1"/>
    <pageSetUpPr autoPageBreaks="0"/>
  </sheetPr>
  <dimension ref="A1:X728"/>
  <sheetViews>
    <sheetView topLeftCell="A124" zoomScaleNormal="90" workbookViewId="0">
      <selection activeCell="H137" sqref="H137"/>
    </sheetView>
  </sheetViews>
  <sheetFormatPr baseColWidth="8" defaultColWidth="9" defaultRowHeight="14.25"/>
  <cols>
    <col width="9.125" customWidth="1" style="137" min="1" max="1"/>
    <col width="12.5" customWidth="1" style="137" min="2" max="2"/>
    <col width="18.125" customWidth="1" style="137" min="3" max="3"/>
    <col width="13.5" customWidth="1" style="137" min="4" max="4"/>
    <col width="15.125" customWidth="1" style="137" min="5" max="5"/>
    <col width="16.875" customWidth="1" style="137" min="6" max="6"/>
    <col width="16.5" customWidth="1" style="137" min="7" max="7"/>
    <col width="15.875" customWidth="1" style="137" min="8" max="8"/>
    <col width="15.5" customWidth="1" style="137" min="9" max="10"/>
    <col width="18.125" customWidth="1" style="137" min="11" max="11"/>
    <col width="31.125" customWidth="1" style="137" min="12" max="12"/>
    <col width="16.5" customWidth="1" style="137" min="13" max="13"/>
    <col width="32.25" customWidth="1" style="137" min="14" max="14"/>
    <col width="13.875" customWidth="1" style="631" min="15" max="15"/>
    <col width="14.875" customWidth="1" style="137" min="16" max="16"/>
    <col width="27" customWidth="1" style="137" min="17" max="17"/>
    <col width="9" customWidth="1" style="137" min="18" max="18"/>
    <col hidden="1" width="9" customWidth="1" style="137" min="19" max="19"/>
    <col hidden="1" width="30.5" customWidth="1" style="137" min="20" max="20"/>
    <col hidden="1" width="27.875" customWidth="1" style="137" min="21" max="21"/>
    <col hidden="1" width="43.5" customWidth="1" style="137" min="22" max="22"/>
    <col hidden="1" width="9" customWidth="1" style="137" min="23" max="23"/>
    <col width="21.5" customWidth="1" style="137" min="24" max="24"/>
    <col width="9" customWidth="1" style="137" min="25" max="25"/>
    <col width="9" customWidth="1" style="137" min="26" max="16384"/>
  </cols>
  <sheetData>
    <row r="1" ht="24.75" customHeight="1" s="474">
      <c r="E1" s="138" t="inlineStr">
        <is>
          <t>No</t>
        </is>
      </c>
      <c r="F1" s="139" t="inlineStr">
        <is>
          <t>No.458</t>
        </is>
      </c>
      <c r="G1" s="140" t="inlineStr">
        <is>
          <t>Invoice Application Date</t>
        </is>
      </c>
      <c r="H1" s="141">
        <f>TODAY()</f>
        <v/>
      </c>
      <c r="I1" s="312" t="inlineStr">
        <is>
          <t>Project name</t>
        </is>
      </c>
      <c r="J1" s="142">
        <f>VLOOKUP(F1,$A$11:$N$509,12,FALSE)</f>
        <v/>
      </c>
      <c r="K1" s="567" t="n"/>
      <c r="L1" s="567" t="n"/>
      <c r="O1" s="137" t="n"/>
      <c r="T1" s="144" t="n"/>
      <c r="U1" s="144" t="n"/>
      <c r="V1" s="144" t="n"/>
    </row>
    <row r="2" ht="15" customHeight="1" s="474">
      <c r="C2" s="137" t="inlineStr">
        <is>
          <t>UWHSTESLA15P001</t>
        </is>
      </c>
      <c r="D2" s="137" t="n">
        <v>5210101010</v>
      </c>
      <c r="E2" s="145" t="inlineStr">
        <is>
          <t>PO#</t>
        </is>
      </c>
      <c r="F2" s="567">
        <f>VLOOKUP(F1,$A$11:$N$509,3,FALSE)</f>
        <v/>
      </c>
      <c r="G2" s="146" t="inlineStr">
        <is>
          <t>Invoice Name</t>
        </is>
      </c>
      <c r="H2" s="147">
        <f>"Invoice_"&amp;F4&amp;"_"&amp;VLOOKUP(F1,$A$11:$N$509,10,FALSE)</f>
        <v/>
      </c>
      <c r="I2" s="567" t="n"/>
      <c r="J2" s="632">
        <f>U2&amp;T2&amp;"; "&amp;V2</f>
        <v/>
      </c>
      <c r="L2" s="148" t="n"/>
      <c r="O2" s="137" t="n"/>
      <c r="T2" s="149">
        <f>H4</f>
        <v/>
      </c>
      <c r="U2" s="150" t="inlineStr">
        <is>
          <t xml:space="preserve">TO:
AccountsPayable@tesla.com
CC:
</t>
        </is>
      </c>
      <c r="V2" s="150" t="inlineStr">
        <is>
          <t>wei.liu@pacteraedge.com; gbg1_tesla_l10n@pacteraedge.com</t>
        </is>
      </c>
    </row>
    <row r="3" ht="14.25" customHeight="1" s="474">
      <c r="C3" s="137" t="inlineStr">
        <is>
          <t>UWHSTESLA16P001</t>
        </is>
      </c>
      <c r="D3" s="137" t="n">
        <v>5012204070</v>
      </c>
      <c r="E3" s="138" t="inlineStr">
        <is>
          <t>Project ID</t>
        </is>
      </c>
      <c r="F3" s="151" t="inlineStr">
        <is>
          <t>UWHSTESLA22P001</t>
        </is>
      </c>
      <c r="G3" s="146" t="inlineStr">
        <is>
          <t>CCC</t>
        </is>
      </c>
      <c r="H3" s="567">
        <f>VLOOKUP(F3,C3:D6,2,0)</f>
        <v/>
      </c>
      <c r="I3" s="567" t="n"/>
      <c r="J3" s="633" t="n"/>
      <c r="L3" s="152" t="n"/>
      <c r="O3" s="137" t="n"/>
      <c r="U3" s="153" t="n"/>
      <c r="V3" s="153" t="n"/>
    </row>
    <row r="4" ht="14.25" customHeight="1" s="474">
      <c r="C4" s="137" t="inlineStr">
        <is>
          <t>UWHSTESLA17P001</t>
        </is>
      </c>
      <c r="D4" s="137" t="n">
        <v>5612070100</v>
      </c>
      <c r="E4" s="138" t="inlineStr">
        <is>
          <t xml:space="preserve">System Inv# </t>
        </is>
      </c>
      <c r="F4" s="567">
        <f>VLOOKUP(F1,$A$11:$N$509,11,FALSE)</f>
        <v/>
      </c>
      <c r="G4" s="146" t="inlineStr">
        <is>
          <t>Email</t>
        </is>
      </c>
      <c r="H4" s="567">
        <f>VLOOKUP(F1,$A$11:$N$509,6,FALSE)</f>
        <v/>
      </c>
      <c r="I4" s="567" t="n"/>
      <c r="J4" s="633" t="n"/>
      <c r="L4" s="152" t="n"/>
      <c r="O4" s="137" t="n"/>
      <c r="U4" s="153" t="n"/>
      <c r="V4" s="153" t="n"/>
    </row>
    <row r="5" ht="14.25" customHeight="1" s="474">
      <c r="C5" s="137" t="inlineStr">
        <is>
          <t>UWHSTESLA21P001</t>
        </is>
      </c>
      <c r="D5" s="137" t="n">
        <v>5060000032</v>
      </c>
      <c r="E5" s="634" t="inlineStr">
        <is>
          <t>Invoice Amount</t>
        </is>
      </c>
      <c r="F5" s="567">
        <f>VLOOKUP(F1,$A$11:$N$509,8,FALSE)*-1</f>
        <v/>
      </c>
      <c r="G5" s="146" t="inlineStr">
        <is>
          <t>PO Provider</t>
        </is>
      </c>
      <c r="H5" s="567">
        <f>VLOOKUP(F1,$A$11:$N$509,4,FALSE)</f>
        <v/>
      </c>
      <c r="I5" s="567" t="n"/>
      <c r="J5" s="633" t="n"/>
      <c r="L5" s="152" t="n"/>
      <c r="O5" s="137" t="n"/>
      <c r="U5" s="153" t="n"/>
      <c r="V5" s="153" t="n"/>
    </row>
    <row r="6" ht="14.25" customHeight="1" s="474">
      <c r="C6" s="137" t="inlineStr">
        <is>
          <t>UWHSTESLA22P001</t>
        </is>
      </c>
      <c r="D6" s="137" t="n">
        <v>5060000270</v>
      </c>
      <c r="E6" s="138" t="inlineStr">
        <is>
          <t>Currency</t>
        </is>
      </c>
      <c r="F6" s="567" t="inlineStr">
        <is>
          <t>USD</t>
        </is>
      </c>
      <c r="G6" s="567" t="n"/>
      <c r="H6" s="155" t="inlineStr">
        <is>
          <t>D:\InvoiceCreator</t>
        </is>
      </c>
      <c r="I6" s="567" t="n"/>
      <c r="J6" s="635" t="n"/>
      <c r="L6" s="152" t="n"/>
      <c r="O6" s="137" t="n"/>
      <c r="U6" s="153" t="n"/>
      <c r="V6" s="153" t="n"/>
    </row>
    <row r="7" hidden="1" ht="20.85" customHeight="1" s="474" thickBot="1">
      <c r="A7" s="156" t="inlineStr">
        <is>
          <t xml:space="preserve">System Inv# </t>
        </is>
      </c>
      <c r="B7" s="156" t="inlineStr">
        <is>
          <t>Entity</t>
        </is>
      </c>
      <c r="C7" s="157" t="inlineStr">
        <is>
          <t>Project ID</t>
        </is>
      </c>
      <c r="D7" s="157" t="inlineStr">
        <is>
          <t>PO#</t>
        </is>
      </c>
      <c r="E7" s="157" t="inlineStr">
        <is>
          <t xml:space="preserve"> CCC </t>
        </is>
      </c>
      <c r="F7" s="157" t="inlineStr">
        <is>
          <t>BG</t>
        </is>
      </c>
      <c r="G7" s="157" t="inlineStr">
        <is>
          <t>ABU</t>
        </is>
      </c>
      <c r="H7" s="158" t="inlineStr">
        <is>
          <t>Invoice to Customer Entity Full Name</t>
        </is>
      </c>
      <c r="I7" s="313" t="inlineStr">
        <is>
          <t>Project name</t>
        </is>
      </c>
      <c r="J7" s="157" t="inlineStr">
        <is>
          <t>Invoice Type</t>
        </is>
      </c>
      <c r="K7" s="157" t="inlineStr">
        <is>
          <t>Tax Rate</t>
        </is>
      </c>
      <c r="L7" s="159" t="inlineStr">
        <is>
          <t>Invoice Currency</t>
        </is>
      </c>
      <c r="M7" s="158" t="inlineStr">
        <is>
          <t>Invoice Amount(with VAT)</t>
        </is>
      </c>
      <c r="N7" s="159" t="inlineStr">
        <is>
          <t>Invoice items</t>
        </is>
      </c>
      <c r="O7" s="159" t="inlineStr">
        <is>
          <t>Payment Due date</t>
        </is>
      </c>
      <c r="P7" s="159" t="inlineStr">
        <is>
          <t>Sales/PM Applicator</t>
        </is>
      </c>
      <c r="Q7" s="160" t="inlineStr">
        <is>
          <t>IncomeReportMonth</t>
        </is>
      </c>
      <c r="R7" s="160" t="inlineStr">
        <is>
          <t>Send List</t>
        </is>
      </c>
      <c r="S7" s="160" t="inlineStr">
        <is>
          <t>PO provider</t>
        </is>
      </c>
      <c r="U7" s="153" t="n"/>
      <c r="V7" s="153" t="n"/>
    </row>
    <row r="8" hidden="1" ht="18.6" customHeight="1" s="474">
      <c r="A8" s="161">
        <f>VLOOKUP(F1,$A$11:$N$507,11,FALSE)</f>
        <v/>
      </c>
      <c r="B8" s="161" t="inlineStr">
        <is>
          <t>UWHS</t>
        </is>
      </c>
      <c r="C8" s="161">
        <f>F3</f>
        <v/>
      </c>
      <c r="D8" s="161">
        <f>VLOOKUP(F1,$A$11:$N$507,3,FALSE)</f>
        <v/>
      </c>
      <c r="E8" s="161" t="n">
        <v>5060000270</v>
      </c>
      <c r="F8" s="161" t="inlineStr">
        <is>
          <t>BGUS</t>
        </is>
      </c>
      <c r="G8" s="161" t="inlineStr">
        <is>
          <t>BGUS</t>
        </is>
      </c>
      <c r="H8" s="161">
        <f>VLOOKUP(F1,$A$11:$Q$507,17,FALSE)</f>
        <v/>
      </c>
      <c r="I8" s="161">
        <f>VLOOKUP(F1,$A$11:$N$507,12,FALSE)</f>
        <v/>
      </c>
      <c r="J8" s="161" t="inlineStr">
        <is>
          <t>System Invoice</t>
        </is>
      </c>
      <c r="K8" s="161" t="n">
        <v>0</v>
      </c>
      <c r="L8" s="162">
        <f>F6</f>
        <v/>
      </c>
      <c r="M8" s="151">
        <f>VLOOKUP(F1,$A$11:$N$507,8,FALSE)*-1</f>
        <v/>
      </c>
      <c r="N8" s="163" t="inlineStr">
        <is>
          <t>localization</t>
        </is>
      </c>
      <c r="O8" s="209">
        <f>TODAY()+90</f>
        <v/>
      </c>
      <c r="P8" s="163" t="inlineStr">
        <is>
          <t>杨文君</t>
        </is>
      </c>
      <c r="Q8" s="151">
        <f>VLOOKUP(F1,$A$11:$N$507,14,FALSE)</f>
        <v/>
      </c>
      <c r="R8" s="164">
        <f>U2&amp;T2&amp;"; "&amp;V2</f>
        <v/>
      </c>
      <c r="S8" s="151">
        <f>VLOOKUP(F1,$A$11:$N$507,4,FALSE)</f>
        <v/>
      </c>
      <c r="T8" s="162" t="n"/>
      <c r="U8" s="162" t="n"/>
      <c r="V8" s="162" t="n"/>
    </row>
    <row r="9" hidden="1" ht="20.1" customHeight="1" s="474">
      <c r="F9" s="165" t="n"/>
      <c r="G9" s="165" t="n"/>
      <c r="H9" s="165" t="n"/>
      <c r="I9" s="582" t="inlineStr">
        <is>
          <t xml:space="preserve">PO Balance </t>
        </is>
      </c>
      <c r="J9" s="636" t="n"/>
      <c r="K9" s="166" t="n"/>
      <c r="L9" s="167" t="n"/>
      <c r="O9" s="137" t="n"/>
      <c r="U9" s="153" t="n"/>
      <c r="V9" s="153" t="n"/>
    </row>
    <row r="10" ht="28.5" customHeight="1" s="474">
      <c r="A10" s="127" t="inlineStr">
        <is>
          <t>No.</t>
        </is>
      </c>
      <c r="B10" s="127" t="inlineStr">
        <is>
          <t>Date</t>
        </is>
      </c>
      <c r="C10" s="127" t="inlineStr">
        <is>
          <t>PO No.</t>
        </is>
      </c>
      <c r="D10" s="127" t="inlineStr">
        <is>
          <t>PO provider</t>
        </is>
      </c>
      <c r="E10" s="127" t="inlineStr">
        <is>
          <t>Department</t>
        </is>
      </c>
      <c r="F10" s="127" t="inlineStr">
        <is>
          <t>Email</t>
        </is>
      </c>
      <c r="G10" s="127" t="inlineStr">
        <is>
          <t>PO Note</t>
        </is>
      </c>
      <c r="H10" s="127" t="inlineStr">
        <is>
          <t>Amount</t>
        </is>
      </c>
      <c r="I10" s="314" t="inlineStr">
        <is>
          <t>Status</t>
        </is>
      </c>
      <c r="J10" s="128" t="inlineStr">
        <is>
          <t>Invoice Month</t>
        </is>
      </c>
      <c r="K10" s="128" t="inlineStr">
        <is>
          <t>Invoice#</t>
        </is>
      </c>
      <c r="L10" s="128" t="inlineStr">
        <is>
          <t>Project Name</t>
        </is>
      </c>
      <c r="M10" s="128" t="inlineStr">
        <is>
          <t>Provided to shingming?</t>
        </is>
      </c>
      <c r="N10" s="128" t="inlineStr">
        <is>
          <t>IncomeReportMonth</t>
        </is>
      </c>
      <c r="O10" s="272" t="inlineStr">
        <is>
          <t>Current PO Value</t>
        </is>
      </c>
      <c r="P10" s="272" t="inlineStr">
        <is>
          <t>PO Remaining</t>
        </is>
      </c>
      <c r="Q10" s="272" t="inlineStr">
        <is>
          <t>Entity</t>
        </is>
      </c>
      <c r="U10" s="168" t="n"/>
      <c r="V10" s="168" t="n"/>
    </row>
    <row r="11" ht="14.25" customHeight="1" s="474">
      <c r="A11" s="169" t="inlineStr">
        <is>
          <t>No.1</t>
        </is>
      </c>
      <c r="B11" s="334" t="n">
        <v>43601</v>
      </c>
      <c r="C11" s="130" t="inlineStr">
        <is>
          <t>PO-9300288858</t>
        </is>
      </c>
      <c r="D11" s="131" t="inlineStr">
        <is>
          <t>Aki Sakurai</t>
        </is>
      </c>
      <c r="E11" s="335" t="inlineStr">
        <is>
          <t>IT APP</t>
        </is>
      </c>
      <c r="F11" s="131" t="inlineStr">
        <is>
          <t>aksmith@tesla.com</t>
        </is>
      </c>
      <c r="G11" s="567" t="inlineStr">
        <is>
          <t xml:space="preserve">Translation Srvices </t>
        </is>
      </c>
      <c r="H11" s="637" t="n">
        <v>18000</v>
      </c>
      <c r="I11" s="309" t="inlineStr">
        <is>
          <t>New PO</t>
        </is>
      </c>
      <c r="J11" s="170" t="n"/>
      <c r="K11" s="133" t="n"/>
      <c r="L11" s="134" t="n"/>
      <c r="M11" s="567" t="n"/>
      <c r="N11" s="302" t="n"/>
      <c r="O11" s="638">
        <f>SUM(SUMIFS($H$11:$H$700,$I$11:$I$700,{"New PO","ValueAdded"},$C$11:$C$700,"="&amp;C11))</f>
        <v/>
      </c>
      <c r="P11" s="639">
        <f>SUMIFS($H$11:$H$700,$C$11:$C$700,"="&amp;C11)</f>
        <v/>
      </c>
      <c r="Q11" s="289" t="inlineStr">
        <is>
          <t xml:space="preserve">Tesla Inc. </t>
        </is>
      </c>
    </row>
    <row r="12" ht="14.25" customHeight="1" s="474">
      <c r="A12" s="169" t="inlineStr">
        <is>
          <t>No.2</t>
        </is>
      </c>
      <c r="B12" s="334" t="n">
        <v>43605</v>
      </c>
      <c r="C12" s="130" t="inlineStr">
        <is>
          <t>PO-9300288858</t>
        </is>
      </c>
      <c r="D12" s="131" t="inlineStr">
        <is>
          <t>Aki Sakurai</t>
        </is>
      </c>
      <c r="E12" s="335" t="inlineStr">
        <is>
          <t>IT APP</t>
        </is>
      </c>
      <c r="F12" s="131" t="inlineStr">
        <is>
          <t>aksmith@tesla.com;vannadurai@tesla.com;vpatel@tesla.com</t>
        </is>
      </c>
      <c r="G12" s="335" t="n"/>
      <c r="H12" s="640" t="n">
        <v>-5510.58</v>
      </c>
      <c r="I12" s="309" t="inlineStr">
        <is>
          <t>Invoiced</t>
        </is>
      </c>
      <c r="J12" s="170" t="inlineStr">
        <is>
          <t>201905</t>
        </is>
      </c>
      <c r="K12" s="133" t="inlineStr">
        <is>
          <t>PTUS_Tesla190520A</t>
        </is>
      </c>
      <c r="L12" s="641" t="inlineStr">
        <is>
          <t>IT APP_Apr, 2019</t>
        </is>
      </c>
      <c r="M12" s="567" t="n"/>
      <c r="N12" s="302" t="inlineStr">
        <is>
          <t>19年4月:5267.84;19年5月:242.74</t>
        </is>
      </c>
      <c r="O12" s="638" t="n"/>
      <c r="P12" s="273" t="n"/>
      <c r="Q12" s="567" t="inlineStr">
        <is>
          <t>Tesla, Inc.</t>
        </is>
      </c>
    </row>
    <row r="13" ht="14.25" customHeight="1" s="474">
      <c r="A13" s="169" t="inlineStr">
        <is>
          <t>No.3</t>
        </is>
      </c>
      <c r="B13" s="334" t="n">
        <v>43923</v>
      </c>
      <c r="C13" s="130" t="inlineStr">
        <is>
          <t>PO-9300288858</t>
        </is>
      </c>
      <c r="D13" s="131" t="inlineStr">
        <is>
          <t>Aki Sakurai</t>
        </is>
      </c>
      <c r="E13" s="335" t="inlineStr">
        <is>
          <t>IT APP</t>
        </is>
      </c>
      <c r="F13" s="131" t="inlineStr">
        <is>
          <t>aksmith@tesla.com;vannadurai@tesla.com;vpatel@tesla.com</t>
        </is>
      </c>
      <c r="G13" s="335" t="n"/>
      <c r="H13" s="640" t="n">
        <v>-101.43</v>
      </c>
      <c r="I13" s="309" t="inlineStr">
        <is>
          <t>Invoiced</t>
        </is>
      </c>
      <c r="J13" s="170" t="inlineStr">
        <is>
          <t>202004</t>
        </is>
      </c>
      <c r="K13" s="135" t="inlineStr">
        <is>
          <t>PTUS_Tesla200402A</t>
        </is>
      </c>
      <c r="L13" s="641" t="inlineStr">
        <is>
          <t>IT APP_Mar, 2020</t>
        </is>
      </c>
      <c r="M13" s="567" t="n"/>
      <c r="N13" s="302" t="inlineStr">
        <is>
          <t>2020年3月</t>
        </is>
      </c>
      <c r="O13" s="638" t="n"/>
      <c r="P13" s="273" t="n"/>
      <c r="Q13" s="567" t="inlineStr">
        <is>
          <t>Tesla, Inc.</t>
        </is>
      </c>
    </row>
    <row r="14" ht="14.25" customHeight="1" s="474">
      <c r="A14" s="169" t="inlineStr">
        <is>
          <t>No.4</t>
        </is>
      </c>
      <c r="B14" s="334" t="n">
        <v>43958</v>
      </c>
      <c r="C14" s="130" t="inlineStr">
        <is>
          <t>PO-9300288858</t>
        </is>
      </c>
      <c r="D14" s="131" t="inlineStr">
        <is>
          <t>Aki Sakurai</t>
        </is>
      </c>
      <c r="E14" s="335" t="inlineStr">
        <is>
          <t>IT APP</t>
        </is>
      </c>
      <c r="F14" s="131" t="inlineStr">
        <is>
          <t>aksmith@tesla.com;</t>
        </is>
      </c>
      <c r="G14" s="335" t="n"/>
      <c r="H14" s="640" t="n">
        <v>-215.96</v>
      </c>
      <c r="I14" s="309" t="inlineStr">
        <is>
          <t>Invoiced</t>
        </is>
      </c>
      <c r="J14" s="170" t="inlineStr">
        <is>
          <t>202005</t>
        </is>
      </c>
      <c r="K14" s="135" t="inlineStr">
        <is>
          <t>PTUS_Tesla200507A</t>
        </is>
      </c>
      <c r="L14" s="641" t="inlineStr">
        <is>
          <t>IT APP_Apr, 2020</t>
        </is>
      </c>
      <c r="M14" s="567" t="n"/>
      <c r="N14" s="302" t="inlineStr">
        <is>
          <t>2020年5月</t>
        </is>
      </c>
      <c r="O14" s="638" t="n"/>
      <c r="P14" s="273" t="n"/>
      <c r="Q14" s="567" t="inlineStr">
        <is>
          <t>Tesla, Inc.</t>
        </is>
      </c>
    </row>
    <row r="15" ht="14.25" customHeight="1" s="474">
      <c r="A15" s="169" t="inlineStr">
        <is>
          <t>No.5</t>
        </is>
      </c>
      <c r="B15" s="334" t="n">
        <v>43984</v>
      </c>
      <c r="C15" s="130" t="inlineStr">
        <is>
          <t>PO-9300288858</t>
        </is>
      </c>
      <c r="D15" s="131" t="inlineStr">
        <is>
          <t>Aki Sakurai</t>
        </is>
      </c>
      <c r="E15" s="335" t="inlineStr">
        <is>
          <t>IT APP</t>
        </is>
      </c>
      <c r="F15" s="131" t="inlineStr">
        <is>
          <t>aksmith@tesla.com;</t>
        </is>
      </c>
      <c r="G15" s="335" t="n"/>
      <c r="H15" s="640" t="n">
        <v>-79.7225</v>
      </c>
      <c r="I15" s="309" t="inlineStr">
        <is>
          <t>Invoiced</t>
        </is>
      </c>
      <c r="J15" s="170" t="inlineStr">
        <is>
          <t>202006</t>
        </is>
      </c>
      <c r="K15" s="133" t="inlineStr">
        <is>
          <t>PTUS_Tesla200602B</t>
        </is>
      </c>
      <c r="L15" s="641" t="inlineStr">
        <is>
          <t>IT APP_May, 2020</t>
        </is>
      </c>
      <c r="M15" s="567" t="n"/>
      <c r="N15" s="302" t="inlineStr">
        <is>
          <t>2020年6月</t>
        </is>
      </c>
      <c r="O15" s="638" t="n"/>
      <c r="P15" s="273" t="n"/>
      <c r="Q15" s="567" t="inlineStr">
        <is>
          <t>Tesla, Inc.</t>
        </is>
      </c>
    </row>
    <row r="16" ht="14.25" customHeight="1" s="474">
      <c r="A16" s="169" t="inlineStr">
        <is>
          <t>No.6</t>
        </is>
      </c>
      <c r="B16" s="334" t="n">
        <v>44046</v>
      </c>
      <c r="C16" s="130" t="inlineStr">
        <is>
          <t>PO-9300288858</t>
        </is>
      </c>
      <c r="D16" s="131" t="inlineStr">
        <is>
          <t>Aki Sakurai</t>
        </is>
      </c>
      <c r="E16" s="335" t="inlineStr">
        <is>
          <t>IT APP</t>
        </is>
      </c>
      <c r="F16" s="131" t="inlineStr">
        <is>
          <t>aksmith@tesla.com;</t>
        </is>
      </c>
      <c r="G16" s="335" t="n"/>
      <c r="H16" s="637" t="n">
        <v>-65.79000000000001</v>
      </c>
      <c r="I16" s="309" t="inlineStr">
        <is>
          <t>Invoiced</t>
        </is>
      </c>
      <c r="J16" s="170" t="inlineStr">
        <is>
          <t>202007</t>
        </is>
      </c>
      <c r="K16" s="133" t="inlineStr">
        <is>
          <t>PTUS_Tesla200803A</t>
        </is>
      </c>
      <c r="L16" s="641" t="inlineStr">
        <is>
          <t>IT APP_July, 2020</t>
        </is>
      </c>
      <c r="M16" s="567" t="n"/>
      <c r="N16" s="302" t="inlineStr">
        <is>
          <t>2020年7月</t>
        </is>
      </c>
      <c r="O16" s="638" t="n"/>
      <c r="P16" s="273" t="n"/>
      <c r="Q16" s="567" t="inlineStr">
        <is>
          <t>Tesla, Inc.</t>
        </is>
      </c>
    </row>
    <row r="17" ht="14.25" customHeight="1" s="474">
      <c r="A17" s="169" t="inlineStr">
        <is>
          <t>No.7</t>
        </is>
      </c>
      <c r="B17" s="334" t="n">
        <v>44075</v>
      </c>
      <c r="C17" s="130" t="inlineStr">
        <is>
          <t>PO-9300288858</t>
        </is>
      </c>
      <c r="D17" s="131" t="inlineStr">
        <is>
          <t>Aki Sakurai</t>
        </is>
      </c>
      <c r="E17" s="335" t="inlineStr">
        <is>
          <t>IT APP</t>
        </is>
      </c>
      <c r="F17" s="131" t="inlineStr">
        <is>
          <t>aksmith@tesla.com;</t>
        </is>
      </c>
      <c r="G17" s="335" t="n"/>
      <c r="H17" s="642" t="n">
        <v>-112.93</v>
      </c>
      <c r="I17" s="309" t="inlineStr">
        <is>
          <t>Invoiced</t>
        </is>
      </c>
      <c r="J17" s="170" t="inlineStr">
        <is>
          <t>202009</t>
        </is>
      </c>
      <c r="K17" s="133" t="inlineStr">
        <is>
          <t>PTUS_Tesla200901A</t>
        </is>
      </c>
      <c r="L17" s="641" t="inlineStr">
        <is>
          <t>IT APP_August, 2020</t>
        </is>
      </c>
      <c r="M17" s="567" t="n"/>
      <c r="N17" s="302" t="inlineStr">
        <is>
          <t>2020年8月:75.22  2020年9月:37.71</t>
        </is>
      </c>
      <c r="O17" s="638" t="n"/>
      <c r="P17" s="273" t="n"/>
      <c r="Q17" s="567" t="inlineStr">
        <is>
          <t>Tesla, Inc.</t>
        </is>
      </c>
    </row>
    <row r="18" ht="14.25" customHeight="1" s="474">
      <c r="A18" s="169" t="inlineStr">
        <is>
          <t>No.8</t>
        </is>
      </c>
      <c r="B18" s="334" t="n">
        <v>44113</v>
      </c>
      <c r="C18" s="130" t="inlineStr">
        <is>
          <t>PO-9300288858</t>
        </is>
      </c>
      <c r="D18" s="131" t="inlineStr">
        <is>
          <t>Aki Sakurai</t>
        </is>
      </c>
      <c r="E18" s="335" t="inlineStr">
        <is>
          <t>IT APP</t>
        </is>
      </c>
      <c r="F18" s="131" t="inlineStr">
        <is>
          <t>aksmith@tesla.com;</t>
        </is>
      </c>
      <c r="G18" s="335" t="n"/>
      <c r="H18" s="643" t="n">
        <v>-841</v>
      </c>
      <c r="I18" s="309" t="inlineStr">
        <is>
          <t>Invoiced</t>
        </is>
      </c>
      <c r="J18" s="170" t="inlineStr">
        <is>
          <t>202010</t>
        </is>
      </c>
      <c r="K18" s="133" t="inlineStr">
        <is>
          <t>PTUS_Tesla201009A</t>
        </is>
      </c>
      <c r="L18" s="641" t="inlineStr">
        <is>
          <t>IT APP_Sep, 2020</t>
        </is>
      </c>
      <c r="M18" s="567" t="n"/>
      <c r="N18" s="302" t="inlineStr">
        <is>
          <t>2020年9月</t>
        </is>
      </c>
      <c r="O18" s="638" t="n"/>
      <c r="P18" s="273" t="n"/>
      <c r="Q18" s="567" t="inlineStr">
        <is>
          <t>Tesla, Inc.</t>
        </is>
      </c>
    </row>
    <row r="19" ht="14.25" customHeight="1" s="474">
      <c r="A19" s="169" t="inlineStr">
        <is>
          <t>No.9</t>
        </is>
      </c>
      <c r="B19" s="334" t="n">
        <v>44141</v>
      </c>
      <c r="C19" s="130" t="inlineStr">
        <is>
          <t>PO-9300288858</t>
        </is>
      </c>
      <c r="D19" s="131" t="inlineStr">
        <is>
          <t>Aki Sakurai</t>
        </is>
      </c>
      <c r="E19" s="335" t="inlineStr">
        <is>
          <t>IT APP</t>
        </is>
      </c>
      <c r="F19" s="131" t="inlineStr">
        <is>
          <t>aksmith@tesla.com;</t>
        </is>
      </c>
      <c r="G19" s="335" t="n"/>
      <c r="H19" s="643" t="n">
        <v>-82.14</v>
      </c>
      <c r="I19" s="309" t="inlineStr">
        <is>
          <t>Invoiced</t>
        </is>
      </c>
      <c r="J19" s="170" t="inlineStr">
        <is>
          <t>202011</t>
        </is>
      </c>
      <c r="K19" s="133" t="inlineStr">
        <is>
          <t>PTUS_Tesla201106A</t>
        </is>
      </c>
      <c r="L19" s="641" t="inlineStr">
        <is>
          <t>IT APP_Oct, 2020</t>
        </is>
      </c>
      <c r="M19" s="567" t="n"/>
      <c r="N19" s="302" t="inlineStr">
        <is>
          <t>2020年10月:71.65  2020年11月:10.49</t>
        </is>
      </c>
      <c r="O19" s="638" t="n"/>
      <c r="P19" s="273" t="n"/>
      <c r="Q19" s="567" t="inlineStr">
        <is>
          <t>Tesla, Inc.</t>
        </is>
      </c>
    </row>
    <row r="20" ht="14.25" customHeight="1" s="474">
      <c r="A20" s="169" t="inlineStr">
        <is>
          <t>No.10</t>
        </is>
      </c>
      <c r="B20" s="334" t="n">
        <v>44172</v>
      </c>
      <c r="C20" s="130" t="inlineStr">
        <is>
          <t>PO-9300288858</t>
        </is>
      </c>
      <c r="D20" s="131" t="inlineStr">
        <is>
          <t>Aki Sakurai</t>
        </is>
      </c>
      <c r="E20" s="335" t="inlineStr">
        <is>
          <t>IT APP</t>
        </is>
      </c>
      <c r="F20" s="131" t="inlineStr">
        <is>
          <t>aksmith@tesla.com;</t>
        </is>
      </c>
      <c r="G20" s="335" t="n"/>
      <c r="H20" s="643" t="n">
        <v>-132.43</v>
      </c>
      <c r="I20" s="309" t="inlineStr">
        <is>
          <t>Invoiced</t>
        </is>
      </c>
      <c r="J20" s="170" t="inlineStr">
        <is>
          <t>202012</t>
        </is>
      </c>
      <c r="K20" s="133" t="inlineStr">
        <is>
          <t>PTUS_Tesla201207A</t>
        </is>
      </c>
      <c r="L20" s="641" t="inlineStr">
        <is>
          <t>IT APP_Nov, 2020</t>
        </is>
      </c>
      <c r="M20" s="567" t="n"/>
      <c r="N20" s="302" t="inlineStr">
        <is>
          <t>2020年12月</t>
        </is>
      </c>
      <c r="O20" s="638" t="n"/>
      <c r="P20" s="273" t="n"/>
      <c r="Q20" s="567" t="inlineStr">
        <is>
          <t>Tesla, Inc.</t>
        </is>
      </c>
    </row>
    <row r="21" ht="14.25" customHeight="1" s="474">
      <c r="A21" s="169" t="inlineStr">
        <is>
          <t>No.11</t>
        </is>
      </c>
      <c r="B21" s="485" t="n">
        <v>44201</v>
      </c>
      <c r="C21" s="130" t="inlineStr">
        <is>
          <t>PO-9300288858</t>
        </is>
      </c>
      <c r="D21" s="335" t="inlineStr">
        <is>
          <t>Aki Sakurai</t>
        </is>
      </c>
      <c r="E21" s="335" t="inlineStr">
        <is>
          <t>IT APP</t>
        </is>
      </c>
      <c r="F21" s="131" t="inlineStr">
        <is>
          <t>aksmith@tesla.com;</t>
        </is>
      </c>
      <c r="G21" s="335" t="n"/>
      <c r="H21" s="643" t="n">
        <v>-711.71</v>
      </c>
      <c r="I21" s="309" t="inlineStr">
        <is>
          <t>Invoiced</t>
        </is>
      </c>
      <c r="J21" s="170" t="inlineStr">
        <is>
          <t>202101</t>
        </is>
      </c>
      <c r="K21" s="133" t="inlineStr">
        <is>
          <t>PTUS_Tesla210105A</t>
        </is>
      </c>
      <c r="L21" s="641" t="inlineStr">
        <is>
          <t>IT APP_Dec, 2020</t>
        </is>
      </c>
      <c r="M21" s="567" t="n"/>
      <c r="N21" s="302" t="inlineStr">
        <is>
          <t>2021年1月</t>
        </is>
      </c>
      <c r="O21" s="638" t="n"/>
      <c r="P21" s="273" t="n"/>
      <c r="Q21" s="567" t="inlineStr">
        <is>
          <t>Tesla, Inc.</t>
        </is>
      </c>
    </row>
    <row r="22" ht="14.25" customHeight="1" s="474">
      <c r="A22" s="169" t="inlineStr">
        <is>
          <t>No.12</t>
        </is>
      </c>
      <c r="B22" s="304" t="n">
        <v>44230</v>
      </c>
      <c r="C22" s="305" t="inlineStr">
        <is>
          <t>PO-9300288858</t>
        </is>
      </c>
      <c r="D22" s="172" t="inlineStr">
        <is>
          <t>Aki Sakurai</t>
        </is>
      </c>
      <c r="E22" s="335" t="inlineStr">
        <is>
          <t>IT APP</t>
        </is>
      </c>
      <c r="F22" s="131" t="inlineStr">
        <is>
          <t>aksmith@tesla.com;</t>
        </is>
      </c>
      <c r="G22" s="335" t="n"/>
      <c r="H22" s="643" t="n">
        <v>-108.89</v>
      </c>
      <c r="I22" s="309" t="inlineStr">
        <is>
          <t>Invoiced</t>
        </is>
      </c>
      <c r="J22" s="170" t="inlineStr">
        <is>
          <t>202102</t>
        </is>
      </c>
      <c r="K22" s="133" t="inlineStr">
        <is>
          <t>PTUS_Tesla210203A</t>
        </is>
      </c>
      <c r="L22" s="641" t="inlineStr">
        <is>
          <t>IT APP_Jan, 2021</t>
        </is>
      </c>
      <c r="M22" s="567" t="n"/>
      <c r="N22" s="302" t="inlineStr">
        <is>
          <t>2021年1月：95.39；2021年2月13.5</t>
        </is>
      </c>
      <c r="O22" s="638" t="n"/>
      <c r="P22" s="273" t="n"/>
      <c r="Q22" s="567" t="inlineStr">
        <is>
          <t>Tesla, Inc.</t>
        </is>
      </c>
    </row>
    <row r="23" ht="14.25" customHeight="1" s="474">
      <c r="A23" s="169" t="inlineStr">
        <is>
          <t>No.13</t>
        </is>
      </c>
      <c r="B23" s="485" t="n">
        <v>44264</v>
      </c>
      <c r="C23" s="130" t="inlineStr">
        <is>
          <t>PO-9300288858</t>
        </is>
      </c>
      <c r="D23" s="335" t="inlineStr">
        <is>
          <t>Aki Sakurai</t>
        </is>
      </c>
      <c r="E23" s="335" t="inlineStr">
        <is>
          <t>IT APP</t>
        </is>
      </c>
      <c r="F23" s="131" t="inlineStr">
        <is>
          <t>aksmith@tesla.com;</t>
        </is>
      </c>
      <c r="G23" s="335" t="n"/>
      <c r="H23" s="643" t="n">
        <v>-225.61</v>
      </c>
      <c r="I23" s="309" t="inlineStr">
        <is>
          <t>Invoiced</t>
        </is>
      </c>
      <c r="J23" s="170" t="inlineStr">
        <is>
          <t>202103</t>
        </is>
      </c>
      <c r="K23" s="133" t="inlineStr">
        <is>
          <t>PTUS_Tesla210309A</t>
        </is>
      </c>
      <c r="L23" s="641" t="inlineStr">
        <is>
          <t>IT APP_Feb, 2021</t>
        </is>
      </c>
      <c r="M23" s="567" t="n"/>
      <c r="N23" s="302" t="inlineStr">
        <is>
          <t>2021年2月：159.78；2021年3月65.83</t>
        </is>
      </c>
      <c r="O23" s="638" t="n"/>
      <c r="P23" s="273" t="n"/>
      <c r="Q23" s="567" t="inlineStr">
        <is>
          <t>Tesla, Inc.</t>
        </is>
      </c>
    </row>
    <row r="24" ht="14.25" customHeight="1" s="474">
      <c r="A24" s="169" t="inlineStr">
        <is>
          <t>No.14</t>
        </is>
      </c>
      <c r="B24" s="485" t="n">
        <v>44327</v>
      </c>
      <c r="C24" s="130" t="inlineStr">
        <is>
          <t>PO-9300288858</t>
        </is>
      </c>
      <c r="D24" s="335" t="inlineStr">
        <is>
          <t>Aki Sakurai</t>
        </is>
      </c>
      <c r="E24" s="335" t="inlineStr">
        <is>
          <t>IT APP</t>
        </is>
      </c>
      <c r="F24" s="131" t="inlineStr">
        <is>
          <t>aksmith@tesla.com;</t>
        </is>
      </c>
      <c r="G24" s="335" t="n"/>
      <c r="H24" s="643" t="n">
        <v>-2423.78</v>
      </c>
      <c r="I24" s="309" t="inlineStr">
        <is>
          <t>Invoiced</t>
        </is>
      </c>
      <c r="J24" s="170" t="inlineStr">
        <is>
          <t>202105</t>
        </is>
      </c>
      <c r="K24" s="133" t="inlineStr">
        <is>
          <t>PTUS_Tesla210511A</t>
        </is>
      </c>
      <c r="L24" s="641" t="inlineStr">
        <is>
          <t>IT APP_Apr, 2021</t>
        </is>
      </c>
      <c r="M24" s="567" t="n"/>
      <c r="N24" s="302" t="inlineStr">
        <is>
          <t>2021年4月：244.82；2021年5月2178.96</t>
        </is>
      </c>
      <c r="O24" s="638" t="n"/>
      <c r="P24" s="273" t="n"/>
      <c r="Q24" s="567" t="inlineStr">
        <is>
          <t>Tesla, Inc.</t>
        </is>
      </c>
    </row>
    <row r="25" ht="14.25" customHeight="1" s="474">
      <c r="A25" s="169" t="inlineStr">
        <is>
          <t>No.15</t>
        </is>
      </c>
      <c r="B25" s="485" t="n">
        <v>44349</v>
      </c>
      <c r="C25" s="130" t="inlineStr">
        <is>
          <t>PO-9300288858</t>
        </is>
      </c>
      <c r="D25" s="335" t="inlineStr">
        <is>
          <t>Aki Sakurai</t>
        </is>
      </c>
      <c r="E25" s="335" t="inlineStr">
        <is>
          <t>IT APP</t>
        </is>
      </c>
      <c r="F25" s="131" t="inlineStr">
        <is>
          <t>aksmith@tesla.com;</t>
        </is>
      </c>
      <c r="G25" s="335" t="n"/>
      <c r="H25" s="643" t="n">
        <v>-349.98</v>
      </c>
      <c r="I25" s="309" t="inlineStr">
        <is>
          <t>Invoiced</t>
        </is>
      </c>
      <c r="J25" s="170" t="inlineStr">
        <is>
          <t>202106</t>
        </is>
      </c>
      <c r="K25" s="133" t="inlineStr">
        <is>
          <t>PTUS_Tesla210602A</t>
        </is>
      </c>
      <c r="L25" s="641" t="inlineStr">
        <is>
          <t>IT APP_May, 2021</t>
        </is>
      </c>
      <c r="M25" s="567" t="n"/>
      <c r="N25" s="302" t="inlineStr">
        <is>
          <t>2021年6月</t>
        </is>
      </c>
      <c r="O25" s="638" t="n"/>
      <c r="P25" s="639" t="n"/>
      <c r="Q25" s="567" t="inlineStr">
        <is>
          <t>Tesla, Inc.</t>
        </is>
      </c>
    </row>
    <row r="26" ht="14.25" customHeight="1" s="474">
      <c r="A26" s="169" t="inlineStr">
        <is>
          <t>No.16</t>
        </is>
      </c>
      <c r="B26" s="334" t="n">
        <v>43703</v>
      </c>
      <c r="C26" s="130" t="inlineStr">
        <is>
          <t>PO-9300330314</t>
        </is>
      </c>
      <c r="D26" s="131" t="inlineStr">
        <is>
          <t>Cameron Huggins/Ellen Dickey</t>
        </is>
      </c>
      <c r="E26" s="567" t="inlineStr">
        <is>
          <t>Legal</t>
        </is>
      </c>
      <c r="F26" s="131" t="inlineStr">
        <is>
          <t>edickey@tesla.com</t>
        </is>
      </c>
      <c r="G26" s="567" t="inlineStr">
        <is>
          <t>Translation services (Project 42849 China Security Reference Guide)</t>
        </is>
      </c>
      <c r="H26" s="637" t="n">
        <v>10000</v>
      </c>
      <c r="I26" s="309" t="inlineStr">
        <is>
          <t>New PO</t>
        </is>
      </c>
      <c r="J26" s="170" t="n"/>
      <c r="K26" s="133" t="n"/>
      <c r="L26" s="134" t="n"/>
      <c r="M26" s="567" t="n"/>
      <c r="N26" s="302" t="n"/>
      <c r="O26" s="638">
        <f>SUM(SUMIFS($H$11:$H$700,$I$11:$I$700,{"New PO","ValueAdded"},$C$11:$C$700,"="&amp;C26))</f>
        <v/>
      </c>
      <c r="P26" s="639">
        <f>SUMIFS($H$11:$H$700,$C$11:$C$700,"="&amp;C26)</f>
        <v/>
      </c>
      <c r="Q26" s="289" t="inlineStr">
        <is>
          <t>Tesla Inc.</t>
        </is>
      </c>
    </row>
    <row r="27" ht="14.25" customHeight="1" s="474">
      <c r="A27" s="169" t="inlineStr">
        <is>
          <t>No.17</t>
        </is>
      </c>
      <c r="B27" s="334" t="n">
        <v>43713</v>
      </c>
      <c r="C27" s="130" t="inlineStr">
        <is>
          <t>PO-9300330314</t>
        </is>
      </c>
      <c r="D27" s="131" t="inlineStr">
        <is>
          <t>Cameron Huggins/Ellen</t>
        </is>
      </c>
      <c r="E27" s="567" t="inlineStr">
        <is>
          <t>InfoSec</t>
        </is>
      </c>
      <c r="F27" s="131" t="inlineStr">
        <is>
          <t>edickey@tesla.com</t>
        </is>
      </c>
      <c r="G27" s="567" t="n"/>
      <c r="H27" s="644" t="n">
        <v>-780.9299999999999</v>
      </c>
      <c r="I27" s="309" t="inlineStr">
        <is>
          <t>Invoiced</t>
        </is>
      </c>
      <c r="J27" s="170" t="inlineStr">
        <is>
          <t>201909</t>
        </is>
      </c>
      <c r="K27" s="135" t="inlineStr">
        <is>
          <t>PTUS_Tesla190905F</t>
        </is>
      </c>
      <c r="L27" s="134" t="inlineStr">
        <is>
          <t>Legal_China Security Reference Guide_WS project 42849&amp;43472_CN</t>
        </is>
      </c>
      <c r="M27" s="567" t="n"/>
      <c r="N27" s="302" t="inlineStr">
        <is>
          <t>19年9月</t>
        </is>
      </c>
      <c r="O27" s="638" t="n"/>
      <c r="P27" s="273" t="n"/>
      <c r="Q27" s="567" t="inlineStr">
        <is>
          <t>Tesla, Inc.</t>
        </is>
      </c>
    </row>
    <row r="28" ht="14.25" customHeight="1" s="474">
      <c r="A28" s="169" t="inlineStr">
        <is>
          <t>No.18</t>
        </is>
      </c>
      <c r="B28" s="334" t="n">
        <v>43776</v>
      </c>
      <c r="C28" s="130" t="inlineStr">
        <is>
          <t>PO-9300330314</t>
        </is>
      </c>
      <c r="D28" s="131" t="inlineStr">
        <is>
          <t>Cameron Huggins/Ellen</t>
        </is>
      </c>
      <c r="E28" s="567" t="inlineStr">
        <is>
          <t>InfoSec</t>
        </is>
      </c>
      <c r="F28" s="131" t="inlineStr">
        <is>
          <t>edickey@tesla.com</t>
        </is>
      </c>
      <c r="G28" s="567" t="n"/>
      <c r="H28" s="637" t="n">
        <v>-385.23</v>
      </c>
      <c r="I28" s="309" t="inlineStr">
        <is>
          <t>Invoiced</t>
        </is>
      </c>
      <c r="J28" s="170" t="inlineStr">
        <is>
          <t>201911</t>
        </is>
      </c>
      <c r="K28" s="135" t="inlineStr">
        <is>
          <t>PTUS_Tesla191107G</t>
        </is>
      </c>
      <c r="L28" s="134" t="inlineStr">
        <is>
          <t>Legal_Project 46017&amp;46553_CN</t>
        </is>
      </c>
      <c r="M28" s="567" t="n"/>
      <c r="N28" s="302" t="inlineStr">
        <is>
          <t>19年10月:356.57; 19年11月:28.66</t>
        </is>
      </c>
      <c r="O28" s="638" t="n"/>
      <c r="P28" s="273" t="n"/>
      <c r="Q28" s="567" t="inlineStr">
        <is>
          <t>Tesla, Inc.</t>
        </is>
      </c>
    </row>
    <row r="29" ht="14.25" customHeight="1" s="474">
      <c r="A29" s="169" t="inlineStr">
        <is>
          <t>No.19</t>
        </is>
      </c>
      <c r="B29" s="334" t="n">
        <v>43804</v>
      </c>
      <c r="C29" s="130" t="inlineStr">
        <is>
          <t>PO-9300330314</t>
        </is>
      </c>
      <c r="D29" s="131" t="inlineStr">
        <is>
          <t>Cameron Huggins/Ellen</t>
        </is>
      </c>
      <c r="E29" s="567" t="inlineStr">
        <is>
          <t>InfoSec</t>
        </is>
      </c>
      <c r="F29" s="131" t="inlineStr">
        <is>
          <t>edickey@tesla.com</t>
        </is>
      </c>
      <c r="G29" s="567" t="n"/>
      <c r="H29" s="645" t="n">
        <v>-461.08</v>
      </c>
      <c r="I29" s="309" t="inlineStr">
        <is>
          <t>Invoiced</t>
        </is>
      </c>
      <c r="J29" s="170" t="inlineStr">
        <is>
          <t>201912</t>
        </is>
      </c>
      <c r="K29" s="133" t="inlineStr">
        <is>
          <t>PTUS_Tesla191205A</t>
        </is>
      </c>
      <c r="L29" s="134" t="inlineStr">
        <is>
          <t>Infosec_Project 47814_China travel docs for Germany_DE</t>
        </is>
      </c>
      <c r="M29" s="567" t="n"/>
      <c r="N29" s="302" t="inlineStr">
        <is>
          <t>19年11月</t>
        </is>
      </c>
      <c r="O29" s="638" t="n"/>
      <c r="P29" s="273" t="n"/>
      <c r="Q29" s="567" t="inlineStr">
        <is>
          <t>Tesla, Inc.</t>
        </is>
      </c>
    </row>
    <row r="30" ht="14.25" customHeight="1" s="474">
      <c r="A30" s="169" t="inlineStr">
        <is>
          <t>No.20</t>
        </is>
      </c>
      <c r="B30" s="334" t="n">
        <v>43836</v>
      </c>
      <c r="C30" s="130" t="inlineStr">
        <is>
          <t>PO-9300330314</t>
        </is>
      </c>
      <c r="D30" s="131" t="inlineStr">
        <is>
          <t>Cameron Huggins/Ellen</t>
        </is>
      </c>
      <c r="E30" s="567" t="inlineStr">
        <is>
          <t>InfoSec</t>
        </is>
      </c>
      <c r="F30" s="131" t="inlineStr">
        <is>
          <t>edickey@tesla.com</t>
        </is>
      </c>
      <c r="G30" s="567" t="n"/>
      <c r="H30" s="637" t="n">
        <v>-24.64</v>
      </c>
      <c r="I30" s="309" t="inlineStr">
        <is>
          <t>Invoiced</t>
        </is>
      </c>
      <c r="J30" s="170" t="inlineStr">
        <is>
          <t>202001</t>
        </is>
      </c>
      <c r="K30" s="135" t="inlineStr">
        <is>
          <t>PTUS_Tesla200106B</t>
        </is>
      </c>
      <c r="L30" s="134" t="inlineStr">
        <is>
          <t>Infosec_Project 50319_Confidentiality Reminder_CN</t>
        </is>
      </c>
      <c r="M30" s="567" t="n"/>
      <c r="N30" s="302" t="inlineStr">
        <is>
          <t>2020年1月</t>
        </is>
      </c>
      <c r="O30" s="638" t="n"/>
      <c r="P30" s="273" t="n"/>
      <c r="Q30" s="567" t="inlineStr">
        <is>
          <t>Tesla, Inc.</t>
        </is>
      </c>
    </row>
    <row r="31" ht="14.25" customHeight="1" s="474">
      <c r="A31" s="169" t="inlineStr">
        <is>
          <t>No.21</t>
        </is>
      </c>
      <c r="B31" s="334" t="n">
        <v>43893</v>
      </c>
      <c r="C31" s="130" t="inlineStr">
        <is>
          <t>PO-9300330314</t>
        </is>
      </c>
      <c r="D31" s="131" t="inlineStr">
        <is>
          <t>Cameron Huggins/Ellen</t>
        </is>
      </c>
      <c r="E31" s="567" t="inlineStr">
        <is>
          <t>InfoSec</t>
        </is>
      </c>
      <c r="F31" s="131" t="inlineStr">
        <is>
          <t>edickey@tesla.com</t>
        </is>
      </c>
      <c r="G31" s="567" t="n"/>
      <c r="H31" s="637" t="n">
        <v>-390.4</v>
      </c>
      <c r="I31" s="309" t="inlineStr">
        <is>
          <t>Invoiced</t>
        </is>
      </c>
      <c r="J31" s="170" t="inlineStr">
        <is>
          <t>202003</t>
        </is>
      </c>
      <c r="K31" s="135" t="inlineStr">
        <is>
          <t>PTUS_Tesla200303B</t>
        </is>
      </c>
      <c r="L31" s="134" t="inlineStr">
        <is>
          <t>Infosec_CN projects_Feb, 2020</t>
        </is>
      </c>
      <c r="M31" s="567" t="n"/>
      <c r="N31" s="302" t="inlineStr">
        <is>
          <t>2020年2月:341.54; 2020年3月:48.86</t>
        </is>
      </c>
      <c r="O31" s="638" t="n"/>
      <c r="P31" s="273" t="n"/>
      <c r="Q31" s="567" t="inlineStr">
        <is>
          <t>Tesla, Inc.</t>
        </is>
      </c>
    </row>
    <row r="32" ht="14.25" customHeight="1" s="474">
      <c r="A32" s="169" t="inlineStr">
        <is>
          <t>No.22</t>
        </is>
      </c>
      <c r="B32" s="334" t="n">
        <v>43962</v>
      </c>
      <c r="C32" s="130" t="inlineStr">
        <is>
          <t>PO-9300330314</t>
        </is>
      </c>
      <c r="D32" s="131" t="inlineStr">
        <is>
          <t>Cameron Huggins/Ellen Dickey</t>
        </is>
      </c>
      <c r="E32" s="567" t="inlineStr">
        <is>
          <t>InfoSec</t>
        </is>
      </c>
      <c r="F32" s="131" t="inlineStr">
        <is>
          <t>edickey@tesla.com</t>
        </is>
      </c>
      <c r="G32" s="567" t="n"/>
      <c r="H32" s="637" t="n">
        <v>-104.47</v>
      </c>
      <c r="I32" s="309" t="inlineStr">
        <is>
          <t>Invoiced</t>
        </is>
      </c>
      <c r="J32" s="170" t="inlineStr">
        <is>
          <t>202005</t>
        </is>
      </c>
      <c r="K32" s="135" t="inlineStr">
        <is>
          <t>PTUS_Tesla200511A</t>
        </is>
      </c>
      <c r="L32" s="134" t="inlineStr">
        <is>
          <t>Infosec_CN projects_Apr, 2020</t>
        </is>
      </c>
      <c r="M32" s="567" t="n"/>
      <c r="N32" s="302" t="inlineStr">
        <is>
          <t>2020年4月:23.26; 2020年5月:81.21</t>
        </is>
      </c>
      <c r="O32" s="638" t="n"/>
      <c r="P32" s="273" t="n"/>
      <c r="Q32" s="567" t="inlineStr">
        <is>
          <t>Tesla, Inc.</t>
        </is>
      </c>
    </row>
    <row r="33" ht="14.25" customHeight="1" s="474">
      <c r="A33" s="169" t="inlineStr">
        <is>
          <t>No.23</t>
        </is>
      </c>
      <c r="B33" s="334" t="n">
        <v>43987</v>
      </c>
      <c r="C33" s="130" t="inlineStr">
        <is>
          <t>PO-9300330314</t>
        </is>
      </c>
      <c r="D33" s="131" t="inlineStr">
        <is>
          <t>Cameron Huggins/Ellen Dickey</t>
        </is>
      </c>
      <c r="E33" s="567" t="inlineStr">
        <is>
          <t>InfoSec</t>
        </is>
      </c>
      <c r="F33" s="131" t="inlineStr">
        <is>
          <t>edickey@tesla.com;chuggins@tesla.com</t>
        </is>
      </c>
      <c r="G33" s="567" t="n"/>
      <c r="H33" s="637" t="n">
        <v>-110.85</v>
      </c>
      <c r="I33" s="309" t="inlineStr">
        <is>
          <t>Invoiced</t>
        </is>
      </c>
      <c r="J33" s="170" t="inlineStr">
        <is>
          <t>202006</t>
        </is>
      </c>
      <c r="K33" s="135" t="inlineStr">
        <is>
          <t>PTUS_Tesla200605A</t>
        </is>
      </c>
      <c r="L33" s="134" t="inlineStr">
        <is>
          <t>Infosec_CN projects_May, 2020</t>
        </is>
      </c>
      <c r="M33" s="567" t="n"/>
      <c r="N33" s="302" t="inlineStr">
        <is>
          <t>2020年5月</t>
        </is>
      </c>
      <c r="O33" s="638" t="n"/>
      <c r="P33" s="273" t="n"/>
      <c r="Q33" s="567" t="inlineStr">
        <is>
          <t>Tesla, Inc.</t>
        </is>
      </c>
    </row>
    <row r="34" ht="14.25" customHeight="1" s="474">
      <c r="A34" s="169" t="inlineStr">
        <is>
          <t>No.24</t>
        </is>
      </c>
      <c r="B34" s="334" t="n">
        <v>44040</v>
      </c>
      <c r="C34" s="130" t="inlineStr">
        <is>
          <t>PO-9300330314</t>
        </is>
      </c>
      <c r="D34" s="131" t="inlineStr">
        <is>
          <t>Cameron Huggins/Ellen Dickey</t>
        </is>
      </c>
      <c r="E34" s="567" t="inlineStr">
        <is>
          <t>InfoSec</t>
        </is>
      </c>
      <c r="F34" s="131" t="inlineStr">
        <is>
          <t>edickey@tesla.com;chuggins@tesla.com</t>
        </is>
      </c>
      <c r="G34" s="567" t="n"/>
      <c r="H34" s="637" t="n">
        <v>-71.14</v>
      </c>
      <c r="I34" s="309" t="inlineStr">
        <is>
          <t>Invoiced</t>
        </is>
      </c>
      <c r="J34" s="170" t="inlineStr">
        <is>
          <t>202007</t>
        </is>
      </c>
      <c r="K34" s="135" t="inlineStr">
        <is>
          <t>PTUS_Tesla200728A</t>
        </is>
      </c>
      <c r="L34" s="332" t="inlineStr">
        <is>
          <t>Infosec_CN projects_June, 2020</t>
        </is>
      </c>
      <c r="M34" s="567" t="n"/>
      <c r="N34" s="302" t="inlineStr">
        <is>
          <t>2020年7月</t>
        </is>
      </c>
      <c r="O34" s="638" t="n"/>
      <c r="P34" s="273" t="n"/>
      <c r="Q34" s="567" t="inlineStr">
        <is>
          <t>Tesla, Inc.</t>
        </is>
      </c>
    </row>
    <row r="35" ht="14.25" customHeight="1" s="474">
      <c r="A35" s="169" t="inlineStr">
        <is>
          <t>No.25</t>
        </is>
      </c>
      <c r="B35" s="334" t="n">
        <v>44081</v>
      </c>
      <c r="C35" s="130" t="inlineStr">
        <is>
          <t>PO-9300330314</t>
        </is>
      </c>
      <c r="D35" s="131" t="inlineStr">
        <is>
          <t>Cameron Huggins/Ellen Dickey</t>
        </is>
      </c>
      <c r="E35" s="567" t="inlineStr">
        <is>
          <t>InfoSec</t>
        </is>
      </c>
      <c r="F35" s="131" t="inlineStr">
        <is>
          <t>edickey@tesla.com;chuggins@tesla.com</t>
        </is>
      </c>
      <c r="G35" s="567" t="n"/>
      <c r="H35" s="637" t="n">
        <v>-2025.85</v>
      </c>
      <c r="I35" s="309" t="inlineStr">
        <is>
          <t>Invoiced</t>
        </is>
      </c>
      <c r="J35" s="170" t="inlineStr">
        <is>
          <t>202009</t>
        </is>
      </c>
      <c r="K35" s="135" t="inlineStr">
        <is>
          <t>PTUS_Tesla200907A</t>
        </is>
      </c>
      <c r="L35" s="333" t="inlineStr">
        <is>
          <t>Infosec_CN projects_Aug, 2020</t>
        </is>
      </c>
      <c r="M35" s="567" t="n"/>
      <c r="N35" s="302" t="inlineStr">
        <is>
          <t>2020年8月</t>
        </is>
      </c>
      <c r="O35" s="638" t="n"/>
      <c r="P35" s="273" t="n"/>
      <c r="Q35" s="567" t="inlineStr">
        <is>
          <t>Tesla, Inc.</t>
        </is>
      </c>
    </row>
    <row r="36" ht="14.25" customHeight="1" s="474">
      <c r="A36" s="169" t="inlineStr">
        <is>
          <t>No.26</t>
        </is>
      </c>
      <c r="B36" s="334" t="n">
        <v>44123</v>
      </c>
      <c r="C36" s="130" t="inlineStr">
        <is>
          <t>PO-9300330314</t>
        </is>
      </c>
      <c r="D36" s="131" t="inlineStr">
        <is>
          <t>Cameron Huggins/Ellen Dickey</t>
        </is>
      </c>
      <c r="E36" s="567" t="inlineStr">
        <is>
          <t>InfoSec</t>
        </is>
      </c>
      <c r="F36" s="131" t="inlineStr">
        <is>
          <t>edickey@tesla.com;chuggins@tesla.com</t>
        </is>
      </c>
      <c r="G36" s="567" t="n"/>
      <c r="H36" s="637" t="n">
        <v>-401.37</v>
      </c>
      <c r="I36" s="309" t="inlineStr">
        <is>
          <t>Invoiced</t>
        </is>
      </c>
      <c r="J36" s="170" t="inlineStr">
        <is>
          <t>202010</t>
        </is>
      </c>
      <c r="K36" s="135" t="inlineStr">
        <is>
          <t>PTUS_Tesla201019A</t>
        </is>
      </c>
      <c r="L36" s="333" t="inlineStr">
        <is>
          <t>Infosec_CN projects_Sep, 2020</t>
        </is>
      </c>
      <c r="M36" s="567" t="n"/>
      <c r="N36" s="302" t="inlineStr">
        <is>
          <t>2020年9月: 382.64; 2020年10月:18.73</t>
        </is>
      </c>
      <c r="O36" s="638" t="n"/>
      <c r="P36" s="273" t="n"/>
      <c r="Q36" s="567" t="inlineStr">
        <is>
          <t>Tesla, Inc.</t>
        </is>
      </c>
    </row>
    <row r="37" ht="14.25" customHeight="1" s="474">
      <c r="A37" s="169" t="inlineStr">
        <is>
          <t>No.27</t>
        </is>
      </c>
      <c r="B37" s="334" t="n">
        <v>44160</v>
      </c>
      <c r="C37" s="130" t="inlineStr">
        <is>
          <t>PO-9300330314</t>
        </is>
      </c>
      <c r="D37" s="131" t="inlineStr">
        <is>
          <t>Cameron Huggins/Ellen Dickey</t>
        </is>
      </c>
      <c r="E37" s="567" t="inlineStr">
        <is>
          <t>InfoSec</t>
        </is>
      </c>
      <c r="F37" s="131" t="inlineStr">
        <is>
          <t>edickey@tesla.com;chuggins@tesla.com</t>
        </is>
      </c>
      <c r="G37" s="567" t="n"/>
      <c r="H37" s="637" t="n">
        <v>-13.1</v>
      </c>
      <c r="I37" s="309" t="inlineStr">
        <is>
          <t>Invoiced</t>
        </is>
      </c>
      <c r="J37" s="170" t="inlineStr">
        <is>
          <t>202011</t>
        </is>
      </c>
      <c r="K37" s="135" t="inlineStr">
        <is>
          <t>PTUS_Tesla201125A</t>
        </is>
      </c>
      <c r="L37" s="333" t="inlineStr">
        <is>
          <t>Infosec_CN project_Oct, 2020</t>
        </is>
      </c>
      <c r="M37" s="567" t="n"/>
      <c r="N37" s="302" t="inlineStr">
        <is>
          <t>2020年11月</t>
        </is>
      </c>
      <c r="O37" s="638" t="n"/>
      <c r="P37" s="273" t="n"/>
      <c r="Q37" s="567" t="inlineStr">
        <is>
          <t>Tesla, Inc.</t>
        </is>
      </c>
    </row>
    <row r="38" ht="14.25" customHeight="1" s="474">
      <c r="A38" s="169" t="inlineStr">
        <is>
          <t>No.28</t>
        </is>
      </c>
      <c r="B38" s="334" t="n">
        <v>44215</v>
      </c>
      <c r="C38" s="130" t="inlineStr">
        <is>
          <t>PO-9300330314</t>
        </is>
      </c>
      <c r="D38" s="131" t="inlineStr">
        <is>
          <t>Cameron Huggins/Ellen Dickey</t>
        </is>
      </c>
      <c r="E38" s="567" t="inlineStr">
        <is>
          <t>InfoSec</t>
        </is>
      </c>
      <c r="F38" s="131" t="inlineStr">
        <is>
          <t>edickey@tesla.com;chuggins@tesla.com</t>
        </is>
      </c>
      <c r="G38" s="567" t="n"/>
      <c r="H38" s="646" t="n">
        <v>-230.24</v>
      </c>
      <c r="I38" s="309" t="inlineStr">
        <is>
          <t>Invoiced</t>
        </is>
      </c>
      <c r="J38" s="417" t="inlineStr">
        <is>
          <t>202012</t>
        </is>
      </c>
      <c r="K38" s="135" t="inlineStr">
        <is>
          <t>PTUS_Tesla210119A</t>
        </is>
      </c>
      <c r="L38" s="333" t="inlineStr">
        <is>
          <t>Infosec_CN project_Nov, 2020</t>
        </is>
      </c>
      <c r="M38" s="567" t="n"/>
      <c r="N38" s="302" t="inlineStr">
        <is>
          <t>2020年11月</t>
        </is>
      </c>
      <c r="O38" s="638" t="n"/>
      <c r="P38" s="273" t="n"/>
      <c r="Q38" s="567" t="inlineStr">
        <is>
          <t>Tesla, Inc.</t>
        </is>
      </c>
    </row>
    <row r="39" ht="14.25" customHeight="1" s="474">
      <c r="A39" s="169" t="inlineStr">
        <is>
          <t>No.29</t>
        </is>
      </c>
      <c r="B39" s="334" t="n">
        <v>44230</v>
      </c>
      <c r="C39" s="130" t="inlineStr">
        <is>
          <t>PO-9300330314</t>
        </is>
      </c>
      <c r="D39" s="131" t="inlineStr">
        <is>
          <t>Cameron Huggins/Ellen Dickey</t>
        </is>
      </c>
      <c r="E39" s="567" t="inlineStr">
        <is>
          <t>InfoSec</t>
        </is>
      </c>
      <c r="F39" s="131" t="inlineStr">
        <is>
          <t>edickey@tesla.com;chuggins@tesla.com</t>
        </is>
      </c>
      <c r="G39" s="567" t="n"/>
      <c r="H39" s="646" t="n">
        <v>-327.12</v>
      </c>
      <c r="I39" s="309" t="inlineStr">
        <is>
          <t>Invoiced</t>
        </is>
      </c>
      <c r="J39" s="417" t="inlineStr">
        <is>
          <t>202102</t>
        </is>
      </c>
      <c r="K39" s="133" t="inlineStr">
        <is>
          <t>PTUS_Tesla210203B</t>
        </is>
      </c>
      <c r="L39" s="333" t="inlineStr">
        <is>
          <t>Infosec_CN project_Jan, 2021</t>
        </is>
      </c>
      <c r="M39" s="567" t="n"/>
      <c r="N39" s="302" t="inlineStr">
        <is>
          <t>2021年1月</t>
        </is>
      </c>
      <c r="O39" s="638" t="n"/>
      <c r="P39" s="273" t="n"/>
      <c r="Q39" s="567" t="inlineStr">
        <is>
          <t>Tesla, Inc.</t>
        </is>
      </c>
    </row>
    <row r="40" ht="14.25" customHeight="1" s="474">
      <c r="A40" s="169" t="inlineStr">
        <is>
          <t>No.30</t>
        </is>
      </c>
      <c r="B40" s="485" t="n">
        <v>44264</v>
      </c>
      <c r="C40" s="130" t="inlineStr">
        <is>
          <t>PO-9300330314</t>
        </is>
      </c>
      <c r="D40" s="335" t="inlineStr">
        <is>
          <t>Cameron Huggins/Ellen Dickey</t>
        </is>
      </c>
      <c r="E40" s="567" t="inlineStr">
        <is>
          <t>InfoSec</t>
        </is>
      </c>
      <c r="F40" s="131" t="inlineStr">
        <is>
          <t>edickey@tesla.com;chuggins@tesla.com</t>
        </is>
      </c>
      <c r="G40" s="567" t="n"/>
      <c r="H40" s="646" t="n">
        <v>-52.68</v>
      </c>
      <c r="I40" s="309" t="inlineStr">
        <is>
          <t>Invoiced</t>
        </is>
      </c>
      <c r="J40" s="417" t="inlineStr">
        <is>
          <t>202103</t>
        </is>
      </c>
      <c r="K40" s="133" t="inlineStr">
        <is>
          <t>PTUS_Tesla210309B</t>
        </is>
      </c>
      <c r="L40" s="333" t="inlineStr">
        <is>
          <t>Infosec_CN project_Feb, 2021</t>
        </is>
      </c>
      <c r="M40" s="567" t="n"/>
      <c r="N40" s="302" t="inlineStr">
        <is>
          <t>2021年2月</t>
        </is>
      </c>
      <c r="O40" s="638" t="n"/>
      <c r="P40" s="273" t="n"/>
      <c r="Q40" s="567" t="inlineStr">
        <is>
          <t>Tesla, Inc.</t>
        </is>
      </c>
    </row>
    <row r="41" ht="14.25" customHeight="1" s="474">
      <c r="A41" s="169" t="inlineStr">
        <is>
          <t>No.31</t>
        </is>
      </c>
      <c r="B41" s="334" t="n">
        <v>44354</v>
      </c>
      <c r="C41" s="130" t="inlineStr">
        <is>
          <t>PO-9300330314</t>
        </is>
      </c>
      <c r="D41" s="131" t="inlineStr">
        <is>
          <t>Cameron Huggins/Ellen Dickey</t>
        </is>
      </c>
      <c r="E41" s="567" t="inlineStr">
        <is>
          <t>InfoSec</t>
        </is>
      </c>
      <c r="F41" s="131" t="inlineStr">
        <is>
          <t>edickey@tesla.com;chuggins@tesla.com</t>
        </is>
      </c>
      <c r="G41" s="567" t="n"/>
      <c r="H41" s="646" t="n">
        <v>-690.09</v>
      </c>
      <c r="I41" s="309" t="inlineStr">
        <is>
          <t>Invoiced</t>
        </is>
      </c>
      <c r="J41" s="417" t="inlineStr">
        <is>
          <t>202106</t>
        </is>
      </c>
      <c r="K41" s="133" t="inlineStr">
        <is>
          <t>PTUS_Tesla210607A</t>
        </is>
      </c>
      <c r="L41" s="333" t="inlineStr">
        <is>
          <t>Infosec_CN&amp;DE project_May, 2021</t>
        </is>
      </c>
      <c r="M41" s="567" t="n"/>
      <c r="N41" s="302" t="inlineStr">
        <is>
          <t>2021年5月</t>
        </is>
      </c>
      <c r="O41" s="638" t="n"/>
      <c r="P41" s="273" t="n"/>
      <c r="Q41" s="567" t="inlineStr">
        <is>
          <t>Tesla, Inc.</t>
        </is>
      </c>
    </row>
    <row r="42" ht="14.25" customHeight="1" s="474">
      <c r="A42" s="169" t="inlineStr">
        <is>
          <t>No.32</t>
        </is>
      </c>
      <c r="B42" s="334" t="n">
        <v>44511</v>
      </c>
      <c r="C42" s="130" t="inlineStr">
        <is>
          <t>PO-9300330314</t>
        </is>
      </c>
      <c r="D42" s="131" t="inlineStr">
        <is>
          <t>Cameron Huggins/Ellen Dickey</t>
        </is>
      </c>
      <c r="E42" s="567" t="inlineStr">
        <is>
          <t>InfoSec</t>
        </is>
      </c>
      <c r="F42" s="131" t="inlineStr">
        <is>
          <t>edickey@tesla.com;chuggins@tesla.com</t>
        </is>
      </c>
      <c r="G42" s="567" t="n"/>
      <c r="H42" s="646" t="n">
        <v>-54.05</v>
      </c>
      <c r="I42" s="309" t="inlineStr">
        <is>
          <t>Invoiced</t>
        </is>
      </c>
      <c r="J42" s="417" t="inlineStr">
        <is>
          <t>202111</t>
        </is>
      </c>
      <c r="K42" s="133" t="inlineStr">
        <is>
          <t>PTUS_Tesla211111A</t>
        </is>
      </c>
      <c r="L42" s="333" t="inlineStr">
        <is>
          <t>Infosec_DE project_Oct, 2021</t>
        </is>
      </c>
      <c r="M42" s="567" t="n"/>
      <c r="N42" s="302" t="inlineStr">
        <is>
          <t>2021年10月</t>
        </is>
      </c>
      <c r="O42" s="638" t="n"/>
      <c r="P42" s="273" t="n"/>
      <c r="Q42" s="567" t="inlineStr">
        <is>
          <t>Tesla, Inc.</t>
        </is>
      </c>
    </row>
    <row r="43" ht="14.25" customHeight="1" s="474">
      <c r="A43" s="169" t="inlineStr">
        <is>
          <t>No.33</t>
        </is>
      </c>
      <c r="B43" s="334" t="n">
        <v>43719</v>
      </c>
      <c r="C43" s="130" t="inlineStr">
        <is>
          <t>PO-9300337199</t>
        </is>
      </c>
      <c r="D43" s="131" t="inlineStr">
        <is>
          <t>Andi Blohm;Todd Kaiser</t>
        </is>
      </c>
      <c r="E43" s="567" t="inlineStr">
        <is>
          <t>Tesla Energy</t>
        </is>
      </c>
      <c r="F43" s="131" t="inlineStr">
        <is>
          <t>ablohm@tesla.com</t>
        </is>
      </c>
      <c r="G43" s="567" t="inlineStr">
        <is>
          <t xml:space="preserve">Japanese Powerwall Translations </t>
        </is>
      </c>
      <c r="H43" s="637" t="n">
        <v>10200</v>
      </c>
      <c r="I43" s="309" t="inlineStr">
        <is>
          <t>New PO</t>
        </is>
      </c>
      <c r="J43" s="170" t="n"/>
      <c r="K43" s="133" t="n"/>
      <c r="L43" s="134" t="n"/>
      <c r="M43" s="567" t="n"/>
      <c r="N43" s="302" t="n"/>
      <c r="O43" s="638">
        <f>SUM(SUMIFS($H$11:$H$700,$I$11:$I$700,{"New PO","ValueAdded"},$C$11:$C$700,"="&amp;C43))</f>
        <v/>
      </c>
      <c r="P43" s="639">
        <f>SUMIFS($H$11:$H$700,$C$11:$C$700,"="&amp;C43)</f>
        <v/>
      </c>
      <c r="Q43" s="289" t="inlineStr">
        <is>
          <t xml:space="preserve">Tesla Inc. </t>
        </is>
      </c>
    </row>
    <row r="44" ht="14.25" customHeight="1" s="474">
      <c r="A44" s="169" t="inlineStr">
        <is>
          <t>No.34</t>
        </is>
      </c>
      <c r="B44" s="334" t="n">
        <v>43803</v>
      </c>
      <c r="C44" s="130" t="inlineStr">
        <is>
          <t>PO-9300337199</t>
        </is>
      </c>
      <c r="D44" s="131" t="inlineStr">
        <is>
          <t>Andi Blohm;Todd Kaiser</t>
        </is>
      </c>
      <c r="E44" s="567" t="inlineStr">
        <is>
          <t>Tesla Energy</t>
        </is>
      </c>
      <c r="F44" s="131" t="inlineStr">
        <is>
          <t>ablohm@tesla.com; tkaiser@tesla.com</t>
        </is>
      </c>
      <c r="G44" s="567" t="n"/>
      <c r="H44" s="637" t="n">
        <v>-4793.27</v>
      </c>
      <c r="I44" s="309" t="inlineStr">
        <is>
          <t>Invoiced</t>
        </is>
      </c>
      <c r="J44" s="170" t="inlineStr">
        <is>
          <t>201912</t>
        </is>
      </c>
      <c r="K44" s="133" t="inlineStr">
        <is>
          <t>PTUS_Tesla191204G</t>
        </is>
      </c>
      <c r="L44" s="175" t="inlineStr">
        <is>
          <t>Tesla Energy_Nov, 2019_JP</t>
        </is>
      </c>
      <c r="M44" s="567" t="n"/>
      <c r="N44" s="302" t="inlineStr">
        <is>
          <t>19年11月: 4085.62; 19年12月:707.65</t>
        </is>
      </c>
      <c r="O44" s="638" t="n"/>
      <c r="P44" s="273" t="n"/>
      <c r="Q44" s="289" t="inlineStr">
        <is>
          <t xml:space="preserve">Tesla Inc. </t>
        </is>
      </c>
    </row>
    <row r="45" ht="14.25" customHeight="1" s="474">
      <c r="A45" s="169" t="inlineStr">
        <is>
          <t>No.35</t>
        </is>
      </c>
      <c r="B45" s="334" t="n">
        <v>43868</v>
      </c>
      <c r="C45" s="130" t="inlineStr">
        <is>
          <t>PO-9300337199</t>
        </is>
      </c>
      <c r="D45" s="131" t="inlineStr">
        <is>
          <t>Andi Blohm;Todd Kaiser</t>
        </is>
      </c>
      <c r="E45" s="567" t="inlineStr">
        <is>
          <t>Tesla Energy</t>
        </is>
      </c>
      <c r="F45" s="131" t="inlineStr">
        <is>
          <t>ablohm@tesla.com; tkaiser@tesla.com</t>
        </is>
      </c>
      <c r="G45" s="567" t="n"/>
      <c r="H45" s="637" t="n">
        <v>-385.71</v>
      </c>
      <c r="I45" s="309" t="inlineStr">
        <is>
          <t>Invoiced</t>
        </is>
      </c>
      <c r="J45" s="170" t="inlineStr">
        <is>
          <t>202002</t>
        </is>
      </c>
      <c r="K45" s="133" t="inlineStr">
        <is>
          <t>PTUS_Tesla200207A</t>
        </is>
      </c>
      <c r="L45" s="303" t="inlineStr">
        <is>
          <t>Tesla Energy_Dec, 2019_JP</t>
        </is>
      </c>
      <c r="M45" s="567" t="n"/>
      <c r="N45" s="302" t="inlineStr">
        <is>
          <t>19年12月</t>
        </is>
      </c>
      <c r="O45" s="638" t="n"/>
      <c r="P45" s="273" t="n"/>
      <c r="Q45" s="567" t="inlineStr">
        <is>
          <t>Tesla, Inc.</t>
        </is>
      </c>
    </row>
    <row r="46" ht="14.25" customHeight="1" s="474">
      <c r="A46" s="169" t="inlineStr">
        <is>
          <t>No.36</t>
        </is>
      </c>
      <c r="B46" s="334" t="n">
        <v>43874</v>
      </c>
      <c r="C46" s="130" t="inlineStr">
        <is>
          <t>PO-9300337199</t>
        </is>
      </c>
      <c r="D46" s="131" t="inlineStr">
        <is>
          <t>Andi Blohm;Todd Kaiser</t>
        </is>
      </c>
      <c r="E46" s="567" t="inlineStr">
        <is>
          <t>Tesla Energy</t>
        </is>
      </c>
      <c r="F46" s="131" t="inlineStr">
        <is>
          <t>ablohm@tesla.com; tkaiser@tesla.com</t>
        </is>
      </c>
      <c r="G46" s="567" t="n"/>
      <c r="H46" s="637" t="n">
        <v>-1237.29</v>
      </c>
      <c r="I46" s="309" t="inlineStr">
        <is>
          <t>Invoiced</t>
        </is>
      </c>
      <c r="J46" s="170" t="inlineStr">
        <is>
          <t>202002</t>
        </is>
      </c>
      <c r="K46" s="133" t="inlineStr">
        <is>
          <t>PTUS_Tesla200213A</t>
        </is>
      </c>
      <c r="L46" s="303" t="inlineStr">
        <is>
          <t>Tesla Energy_Jan, 2020</t>
        </is>
      </c>
      <c r="M46" s="567" t="n"/>
      <c r="N46" s="302" t="inlineStr">
        <is>
          <t>2020年1月: 410.24; 2020年2月: 827.05</t>
        </is>
      </c>
      <c r="O46" s="638" t="n"/>
      <c r="P46" s="273" t="n"/>
      <c r="Q46" s="567" t="inlineStr">
        <is>
          <t>Tesla, Inc.</t>
        </is>
      </c>
    </row>
    <row r="47" ht="14.25" customHeight="1" s="474">
      <c r="A47" s="169" t="inlineStr">
        <is>
          <t>No.37</t>
        </is>
      </c>
      <c r="B47" s="334" t="n">
        <v>43896</v>
      </c>
      <c r="C47" s="130" t="inlineStr">
        <is>
          <t>PO-9300337199</t>
        </is>
      </c>
      <c r="D47" s="131" t="inlineStr">
        <is>
          <t>Andi Blohm;Todd Kaiser</t>
        </is>
      </c>
      <c r="E47" s="567" t="inlineStr">
        <is>
          <t>Tesla Energy</t>
        </is>
      </c>
      <c r="F47" s="131" t="inlineStr">
        <is>
          <t>ablohm@tesla.com; tkaiser@tesla.com</t>
        </is>
      </c>
      <c r="G47" s="567" t="n"/>
      <c r="H47" s="637" t="n">
        <v>-915.49</v>
      </c>
      <c r="I47" s="309" t="inlineStr">
        <is>
          <t>Invoiced</t>
        </is>
      </c>
      <c r="J47" s="170" t="inlineStr">
        <is>
          <t>202003</t>
        </is>
      </c>
      <c r="K47" s="171" t="inlineStr">
        <is>
          <t>PTUS_Tesla200306A</t>
        </is>
      </c>
      <c r="L47" s="303" t="inlineStr">
        <is>
          <t>Tesla Energy_Feb, 2020_JP</t>
        </is>
      </c>
      <c r="M47" s="567" t="n"/>
      <c r="N47" s="302" t="inlineStr">
        <is>
          <t>2020年2月</t>
        </is>
      </c>
      <c r="O47" s="638" t="n"/>
      <c r="P47" s="273" t="n"/>
      <c r="Q47" s="567" t="inlineStr">
        <is>
          <t>Tesla, Inc.</t>
        </is>
      </c>
    </row>
    <row r="48" ht="14.25" customHeight="1" s="474">
      <c r="A48" s="169" t="inlineStr">
        <is>
          <t>No.38</t>
        </is>
      </c>
      <c r="B48" s="334" t="n">
        <v>43958</v>
      </c>
      <c r="C48" s="130" t="inlineStr">
        <is>
          <t>PO-9300337199</t>
        </is>
      </c>
      <c r="D48" s="131" t="inlineStr">
        <is>
          <t>Andi Blohm;Todd Kaiser</t>
        </is>
      </c>
      <c r="E48" s="567" t="inlineStr">
        <is>
          <t>Tesla Energy</t>
        </is>
      </c>
      <c r="F48" s="131" t="inlineStr">
        <is>
          <t>ablohm@tesla.com; tkaiser@tesla.com</t>
        </is>
      </c>
      <c r="G48" s="567" t="n"/>
      <c r="H48" s="637" t="n">
        <v>-1692.16</v>
      </c>
      <c r="I48" s="309" t="inlineStr">
        <is>
          <t>Invoiced</t>
        </is>
      </c>
      <c r="J48" s="170" t="inlineStr">
        <is>
          <t>202005</t>
        </is>
      </c>
      <c r="K48" s="135" t="inlineStr">
        <is>
          <t>PTUS_Tesla200507B</t>
        </is>
      </c>
      <c r="L48" s="303" t="inlineStr">
        <is>
          <t>Tesla Energy_Apr, 2020_JP</t>
        </is>
      </c>
      <c r="M48" s="567" t="n"/>
      <c r="N48" s="302" t="inlineStr">
        <is>
          <t>2020年4月: 376.47; 2020年2月: 1315.69</t>
        </is>
      </c>
      <c r="O48" s="638" t="n"/>
      <c r="P48" s="273" t="n"/>
      <c r="Q48" s="567" t="inlineStr">
        <is>
          <t>Tesla, Inc.</t>
        </is>
      </c>
    </row>
    <row r="49" ht="14.25" customHeight="1" s="474">
      <c r="A49" s="169" t="inlineStr">
        <is>
          <t>No.39</t>
        </is>
      </c>
      <c r="B49" s="334" t="n">
        <v>44054</v>
      </c>
      <c r="C49" s="130" t="inlineStr">
        <is>
          <t>PO-9300337199</t>
        </is>
      </c>
      <c r="D49" s="131" t="inlineStr">
        <is>
          <t>Andi Blohm;Todd Kaiser</t>
        </is>
      </c>
      <c r="E49" s="567" t="inlineStr">
        <is>
          <t>Tesla Energy</t>
        </is>
      </c>
      <c r="F49" s="131" t="inlineStr">
        <is>
          <t>ablohm@tesla.com; tkaiser@tesla.com</t>
        </is>
      </c>
      <c r="G49" s="567" t="n"/>
      <c r="H49" s="637" t="n">
        <v>-894.84</v>
      </c>
      <c r="I49" s="309" t="inlineStr">
        <is>
          <t>Invoiced</t>
        </is>
      </c>
      <c r="J49" s="170" t="inlineStr">
        <is>
          <t>202008</t>
        </is>
      </c>
      <c r="K49" s="135" t="inlineStr">
        <is>
          <t>PTUS_Tesla200811A</t>
        </is>
      </c>
      <c r="L49" s="416" t="inlineStr">
        <is>
          <t>Tesla Energy_WS project 60349_JP(Todd)</t>
        </is>
      </c>
      <c r="M49" s="567" t="n"/>
      <c r="N49" s="302" t="inlineStr">
        <is>
          <t>2020年7月</t>
        </is>
      </c>
      <c r="O49" s="638" t="n"/>
      <c r="P49" s="273" t="n"/>
      <c r="Q49" s="567" t="inlineStr">
        <is>
          <t>Tesla, Inc.</t>
        </is>
      </c>
    </row>
    <row r="50" ht="14.25" customHeight="1" s="474">
      <c r="A50" s="169" t="inlineStr">
        <is>
          <t>No.40</t>
        </is>
      </c>
      <c r="B50" s="334" t="n">
        <v>43725</v>
      </c>
      <c r="C50" s="130" t="inlineStr">
        <is>
          <t>PO-4900080186</t>
        </is>
      </c>
      <c r="D50" s="131" t="inlineStr">
        <is>
          <t>Jie Liu</t>
        </is>
      </c>
      <c r="E50" s="567" t="inlineStr">
        <is>
          <t>Body Repair</t>
        </is>
      </c>
      <c r="F50" s="131" t="inlineStr">
        <is>
          <t xml:space="preserve"> jieliu@tesla.com</t>
        </is>
      </c>
      <c r="G50" s="289" t="inlineStr">
        <is>
          <t>Body Repair translation of Model 3 Mechanical, Electrical, and Trim course to support the launch of Model 3 in China. This is for Chinese PRC/
Body Repair translation of Model 3 Mechanical, Electrical, and Trim course to support the launch of Model 3 in China. This is for Chinese HK</t>
        </is>
      </c>
      <c r="H50" s="637" t="n">
        <v>1577.34</v>
      </c>
      <c r="I50" s="309" t="inlineStr">
        <is>
          <t>New PO</t>
        </is>
      </c>
      <c r="J50" s="170" t="n"/>
      <c r="K50" s="133" t="n"/>
      <c r="L50" s="134" t="n"/>
      <c r="M50" s="567" t="n"/>
      <c r="N50" s="302" t="n"/>
      <c r="O50" s="638">
        <f>SUM(SUMIFS($H$11:$H$700,$I$11:$I$700,{"New PO","ValueAdded"},$C$11:$C$700,"="&amp;C50))</f>
        <v/>
      </c>
      <c r="P50" s="639">
        <f>SUMIFS($H$11:$H$700,$C$11:$C$700,"="&amp;C50)</f>
        <v/>
      </c>
      <c r="Q50" s="567" t="inlineStr">
        <is>
          <t>Tesla Motors (Beijing) Co., Ltd.</t>
        </is>
      </c>
      <c r="R50" s="419" t="inlineStr">
        <is>
          <t>APAC-AP@tesla.com</t>
        </is>
      </c>
      <c r="X50" s="372" t="inlineStr">
        <is>
          <t>Adress:
No. 123, Floor -1 (-1),ParkViewGreen
(FangCaoDi) ,No.9 Dongdaqiao
Road,Chaoyang District Beijing China
100020</t>
        </is>
      </c>
    </row>
    <row r="51" ht="14.25" customHeight="1" s="474">
      <c r="A51" s="169" t="inlineStr">
        <is>
          <t>No.41</t>
        </is>
      </c>
      <c r="B51" s="334" t="n">
        <v>43735</v>
      </c>
      <c r="C51" s="130" t="inlineStr">
        <is>
          <t>PO-4900080851</t>
        </is>
      </c>
      <c r="D51" s="131" t="inlineStr">
        <is>
          <t>Clint Keaton</t>
        </is>
      </c>
      <c r="E51" s="567" t="inlineStr">
        <is>
          <t>Service Engineering</t>
        </is>
      </c>
      <c r="F51" s="131" t="inlineStr">
        <is>
          <t>ckeaton@tesla.com</t>
        </is>
      </c>
      <c r="G51" s="289" t="inlineStr">
        <is>
          <t>Diagnostic Material Translation
NOT TO EXCEED PO TOTAL</t>
        </is>
      </c>
      <c r="H51" s="637" t="n">
        <v>20000</v>
      </c>
      <c r="I51" s="309" t="inlineStr">
        <is>
          <t>New PO</t>
        </is>
      </c>
      <c r="J51" s="170" t="n"/>
      <c r="K51" s="133" t="n"/>
      <c r="L51" s="134" t="n"/>
      <c r="M51" s="567" t="n"/>
      <c r="N51" s="302" t="n"/>
      <c r="O51" s="638">
        <f>SUM(SUMIFS($H$11:$H$700,$I$11:$I$700,{"New PO","ValueAdded"},$C$11:$C$700,"="&amp;C51))</f>
        <v/>
      </c>
      <c r="P51" s="639">
        <f>SUMIFS($H$11:$H$700,$C$11:$C$700,"="&amp;C51)</f>
        <v/>
      </c>
      <c r="Q51" s="567" t="inlineStr">
        <is>
          <t>Tesla, Inc.</t>
        </is>
      </c>
    </row>
    <row r="52" ht="14.25" customHeight="1" s="474">
      <c r="A52" s="169" t="inlineStr">
        <is>
          <t>No.42</t>
        </is>
      </c>
      <c r="B52" s="334" t="n">
        <v>43776</v>
      </c>
      <c r="C52" s="130" t="inlineStr">
        <is>
          <t>PO-4900080851</t>
        </is>
      </c>
      <c r="D52" s="131" t="inlineStr">
        <is>
          <t>Clint Keaton</t>
        </is>
      </c>
      <c r="E52" s="567" t="inlineStr">
        <is>
          <t>Service Engineering</t>
        </is>
      </c>
      <c r="F52" s="131" t="inlineStr">
        <is>
          <t>ckeaton@tesla.com</t>
        </is>
      </c>
      <c r="G52" s="289" t="n"/>
      <c r="H52" s="637" t="n">
        <v>-2331.44</v>
      </c>
      <c r="I52" s="309" t="inlineStr">
        <is>
          <t>Invoiced</t>
        </is>
      </c>
      <c r="J52" s="170" t="inlineStr">
        <is>
          <t>201911</t>
        </is>
      </c>
      <c r="K52" s="135" t="inlineStr">
        <is>
          <t>PTUS_Tesla191107H</t>
        </is>
      </c>
      <c r="L52" s="134" t="inlineStr">
        <is>
          <t>Service Engineering_Toolbox article translations_44804&amp;45853&amp;46197_CN</t>
        </is>
      </c>
      <c r="M52" s="567" t="n"/>
      <c r="N52" s="302" t="inlineStr">
        <is>
          <t>19年10月</t>
        </is>
      </c>
      <c r="O52" s="638" t="n"/>
      <c r="P52" s="273" t="n"/>
      <c r="Q52" s="567" t="inlineStr">
        <is>
          <t>Tesla, Inc.</t>
        </is>
      </c>
    </row>
    <row r="53" ht="14.25" customHeight="1" s="474">
      <c r="A53" s="169" t="inlineStr">
        <is>
          <t>No.43</t>
        </is>
      </c>
      <c r="B53" s="334" t="n">
        <v>43801</v>
      </c>
      <c r="C53" s="130" t="inlineStr">
        <is>
          <t>PO-4900080851</t>
        </is>
      </c>
      <c r="D53" s="131" t="inlineStr">
        <is>
          <t>Clint Keaton</t>
        </is>
      </c>
      <c r="E53" s="567" t="inlineStr">
        <is>
          <t>Service Engineering</t>
        </is>
      </c>
      <c r="F53" s="131" t="inlineStr">
        <is>
          <t>ckeaton@tesla.com</t>
        </is>
      </c>
      <c r="G53" s="289" t="n"/>
      <c r="H53" s="637" t="n">
        <v>-4151.17</v>
      </c>
      <c r="I53" s="309" t="inlineStr">
        <is>
          <t>Invoiced</t>
        </is>
      </c>
      <c r="J53" s="170" t="inlineStr">
        <is>
          <t>201912</t>
        </is>
      </c>
      <c r="K53" s="133" t="inlineStr">
        <is>
          <t>PTUS_Tesla191206A</t>
        </is>
      </c>
      <c r="L53" s="134" t="inlineStr">
        <is>
          <t>Service Engineering_Swong batch 1&amp;2&amp;3_CN</t>
        </is>
      </c>
      <c r="M53" s="567" t="n"/>
      <c r="N53" s="302" t="inlineStr">
        <is>
          <t>19年11月:2263.96; 19年12月:1887.21</t>
        </is>
      </c>
      <c r="O53" s="638" t="n"/>
      <c r="P53" s="273" t="n"/>
      <c r="Q53" s="567" t="inlineStr">
        <is>
          <t>Tesla, Inc.</t>
        </is>
      </c>
    </row>
    <row r="54" ht="14.25" customHeight="1" s="474">
      <c r="A54" s="169" t="inlineStr">
        <is>
          <t>No.44</t>
        </is>
      </c>
      <c r="B54" s="334" t="n">
        <v>43748</v>
      </c>
      <c r="C54" s="130" t="inlineStr">
        <is>
          <t>PO-9300352142</t>
        </is>
      </c>
      <c r="D54" s="131" t="inlineStr">
        <is>
          <t>Shaunice Smith</t>
        </is>
      </c>
      <c r="E54" s="567" t="inlineStr">
        <is>
          <t>Tesla Energy</t>
        </is>
      </c>
      <c r="F54" s="131" t="inlineStr">
        <is>
          <t>shausmith@tesla.com</t>
        </is>
      </c>
      <c r="G54" s="567" t="inlineStr">
        <is>
          <t xml:space="preserve">Energy Residential Contracts - Translation </t>
        </is>
      </c>
      <c r="H54" s="637" t="n">
        <v>20000</v>
      </c>
      <c r="I54" s="309" t="inlineStr">
        <is>
          <t>New PO</t>
        </is>
      </c>
      <c r="J54" s="170" t="n"/>
      <c r="K54" s="133" t="n"/>
      <c r="L54" s="134" t="n"/>
      <c r="M54" s="567" t="n"/>
      <c r="N54" s="302" t="n"/>
      <c r="O54" s="638">
        <f>SUM(SUMIFS($H$11:$H$700,$I$11:$I$700,{"New PO","ValueAdded"},$C$11:$C$700,"="&amp;C54))</f>
        <v/>
      </c>
      <c r="P54" s="639">
        <f>SUMIFS($H$11:$H$700,$C$11:$C$700,"="&amp;C54)</f>
        <v/>
      </c>
      <c r="Q54" s="567" t="inlineStr">
        <is>
          <t>Tesla Inc.</t>
        </is>
      </c>
    </row>
    <row r="55" ht="14.25" customHeight="1" s="474">
      <c r="A55" s="169" t="inlineStr">
        <is>
          <t>No.45</t>
        </is>
      </c>
      <c r="B55" s="334" t="n">
        <v>43801</v>
      </c>
      <c r="C55" s="130" t="inlineStr">
        <is>
          <t>PO-9300352142</t>
        </is>
      </c>
      <c r="D55" s="131" t="inlineStr">
        <is>
          <t>Shaunice Smith</t>
        </is>
      </c>
      <c r="E55" s="567" t="inlineStr">
        <is>
          <t>Tesla Energy</t>
        </is>
      </c>
      <c r="F55" s="131" t="inlineStr">
        <is>
          <t>shausmith@tesla.com</t>
        </is>
      </c>
      <c r="G55" s="567" t="n"/>
      <c r="H55" s="637" t="n">
        <v>-15464.66</v>
      </c>
      <c r="I55" s="309" t="inlineStr">
        <is>
          <t>Invoiced</t>
        </is>
      </c>
      <c r="J55" s="170" t="inlineStr">
        <is>
          <t>201912</t>
        </is>
      </c>
      <c r="K55" s="135" t="inlineStr">
        <is>
          <t>PTUS_Tesla191202A</t>
        </is>
      </c>
      <c r="L55" s="134" t="inlineStr">
        <is>
          <t>Tesla Energy_Energy Contracts_ES</t>
        </is>
      </c>
      <c r="M55" s="567" t="n"/>
      <c r="N55" s="302" t="inlineStr">
        <is>
          <t>19年10月: 11302.38; 19年11月:4162.28</t>
        </is>
      </c>
      <c r="O55" s="638" t="n"/>
      <c r="P55" s="273" t="n"/>
      <c r="Q55" s="567" t="inlineStr">
        <is>
          <t>Tesla, Inc.</t>
        </is>
      </c>
    </row>
    <row r="56" ht="14.25" customHeight="1" s="474">
      <c r="A56" s="169" t="inlineStr">
        <is>
          <t>No.46</t>
        </is>
      </c>
      <c r="B56" s="334" t="n">
        <v>43767</v>
      </c>
      <c r="C56" s="130" t="inlineStr">
        <is>
          <t xml:space="preserve">PO-9300360863 </t>
        </is>
      </c>
      <c r="D56" s="131" t="inlineStr">
        <is>
          <t>Andi Blohm</t>
        </is>
      </c>
      <c r="E56" s="567" t="n"/>
      <c r="F56" s="131" t="inlineStr">
        <is>
          <t>ablohm@tesla.com</t>
        </is>
      </c>
      <c r="G56" s="567" t="inlineStr">
        <is>
          <t>Translations</t>
        </is>
      </c>
      <c r="H56" s="637" t="n">
        <v>2400</v>
      </c>
      <c r="I56" s="315" t="inlineStr">
        <is>
          <t>New PO</t>
        </is>
      </c>
      <c r="J56" s="174" t="n"/>
      <c r="K56" s="133" t="n"/>
      <c r="L56" s="175" t="n"/>
      <c r="M56" s="567" t="n"/>
      <c r="N56" s="302" t="n"/>
      <c r="O56" s="638">
        <f>SUM(SUMIFS($H$11:$H$700,$I$11:$I$700,{"New PO","ValueAdded"},$C$11:$C$700,"="&amp;C56))</f>
        <v/>
      </c>
      <c r="P56" s="639">
        <f>SUMIFS($H$11:$H$700,$C$11:$C$700,"="&amp;C56)</f>
        <v/>
      </c>
      <c r="Q56" s="567" t="inlineStr">
        <is>
          <t>Tesla Inc.</t>
        </is>
      </c>
    </row>
    <row r="57" ht="14.25" customHeight="1" s="474">
      <c r="A57" s="169" t="inlineStr">
        <is>
          <t>No.47</t>
        </is>
      </c>
      <c r="B57" s="334" t="n">
        <v>43768</v>
      </c>
      <c r="C57" s="130" t="inlineStr">
        <is>
          <t>PO-9300361934</t>
        </is>
      </c>
      <c r="D57" s="131" t="inlineStr">
        <is>
          <t>Cameron Huggins</t>
        </is>
      </c>
      <c r="E57" s="567" t="n"/>
      <c r="F57" s="131" t="inlineStr">
        <is>
          <t>chuggins@tesla.com</t>
        </is>
      </c>
      <c r="G57" s="567" t="inlineStr">
        <is>
          <t>one interpreter in Shanghai for 8 days</t>
        </is>
      </c>
      <c r="H57" s="637" t="n">
        <v>6000</v>
      </c>
      <c r="I57" s="309" t="inlineStr">
        <is>
          <t>New PO</t>
        </is>
      </c>
      <c r="J57" s="170" t="n"/>
      <c r="K57" s="133" t="n"/>
      <c r="L57" s="134" t="n"/>
      <c r="M57" s="567" t="n"/>
      <c r="N57" s="302" t="n"/>
      <c r="O57" s="638">
        <f>SUM(SUMIFS($H$11:$H$700,$I$11:$I$700,{"New PO","ValueAdded"},$C$11:$C$700,"="&amp;C57))</f>
        <v/>
      </c>
      <c r="P57" s="639">
        <f>SUMIFS($H$11:$H$700,$C$11:$C$700,"="&amp;C57)</f>
        <v/>
      </c>
      <c r="Q57" s="567" t="inlineStr">
        <is>
          <t>Tesla Inc.</t>
        </is>
      </c>
    </row>
    <row r="58" ht="14.25" customHeight="1" s="474">
      <c r="A58" s="169" t="inlineStr">
        <is>
          <t>No.48</t>
        </is>
      </c>
      <c r="B58" s="359" t="n">
        <v>43769</v>
      </c>
      <c r="C58" s="360" t="inlineStr">
        <is>
          <t>PO-9300362522</t>
        </is>
      </c>
      <c r="D58" s="361" t="inlineStr">
        <is>
          <t>Gabriel Grantham</t>
        </is>
      </c>
      <c r="E58" s="362" t="inlineStr">
        <is>
          <t>Body Repair</t>
        </is>
      </c>
      <c r="F58" s="363" t="inlineStr">
        <is>
          <t>ggrantham@tesla.com</t>
        </is>
      </c>
      <c r="G58" s="363" t="inlineStr">
        <is>
          <t xml:space="preserve">TABS EPC Refresh Spanish Translation/
Toolbox 3 TABS Spanish Translation/
Toolbox 3 DAS Spanish Translation/
Toolbox 3 Thermal TABS Spanish Translation/
Toolbox 3 SRS for TABS 
</t>
        </is>
      </c>
      <c r="H58" s="647" t="n">
        <v>2383.06</v>
      </c>
      <c r="I58" s="365" t="inlineStr">
        <is>
          <t>Cancelled</t>
        </is>
      </c>
      <c r="J58" s="366" t="n"/>
      <c r="K58" s="367" t="n"/>
      <c r="L58" s="368" t="n"/>
      <c r="M58" s="362" t="n"/>
      <c r="N58" s="369" t="n"/>
      <c r="O58" s="648" t="n"/>
      <c r="P58" s="371" t="n"/>
      <c r="Q58" s="363" t="inlineStr">
        <is>
          <t>Tesla Inc.</t>
        </is>
      </c>
      <c r="R58" s="419" t="n"/>
    </row>
    <row r="59" ht="14.25" customHeight="1" s="474">
      <c r="A59" s="169" t="inlineStr">
        <is>
          <t>No.49</t>
        </is>
      </c>
      <c r="B59" s="334" t="n">
        <v>43781</v>
      </c>
      <c r="C59" s="130" t="inlineStr">
        <is>
          <t xml:space="preserve">PO-9300367494 </t>
        </is>
      </c>
      <c r="D59" s="131" t="inlineStr">
        <is>
          <t>Stephanie Wagtmans</t>
        </is>
      </c>
      <c r="E59" s="567" t="inlineStr">
        <is>
          <t>Tesla Academy</t>
        </is>
      </c>
      <c r="F59" s="131" t="inlineStr">
        <is>
          <t>swagtmans@tesla.com;dparrent@tesla.com</t>
        </is>
      </c>
      <c r="G59" s="567" t="inlineStr">
        <is>
          <t>EHS training Translations - Chinese-Japanese-Korean</t>
        </is>
      </c>
      <c r="H59" s="637" t="n">
        <v>16500</v>
      </c>
      <c r="I59" s="309" t="inlineStr">
        <is>
          <t>New PO</t>
        </is>
      </c>
      <c r="J59" s="170" t="n"/>
      <c r="K59" s="133" t="n"/>
      <c r="L59" s="134" t="n"/>
      <c r="M59" s="567" t="n"/>
      <c r="N59" s="302" t="n"/>
      <c r="O59" s="638">
        <f>SUM(SUMIFS($H$11:$H$700,$I$11:$I$700,{"New PO","ValueAdded"},$C$11:$C$700,"="&amp;C59))</f>
        <v/>
      </c>
      <c r="P59" s="639">
        <f>SUMIFS($H$11:$H$700,$C$11:$C$700,"="&amp;C59)</f>
        <v/>
      </c>
      <c r="Q59" s="567" t="inlineStr">
        <is>
          <t xml:space="preserve">Tesla Inc. </t>
        </is>
      </c>
    </row>
    <row r="60" ht="14.25" customHeight="1" s="474">
      <c r="A60" s="169" t="inlineStr">
        <is>
          <t>No.50</t>
        </is>
      </c>
      <c r="B60" s="334" t="n">
        <v>43893</v>
      </c>
      <c r="C60" s="130" t="inlineStr">
        <is>
          <t xml:space="preserve">PO-9300367494 </t>
        </is>
      </c>
      <c r="D60" s="131" t="inlineStr">
        <is>
          <t>Stephanie Wagtmans</t>
        </is>
      </c>
      <c r="E60" s="567" t="inlineStr">
        <is>
          <t>Tesla Academy</t>
        </is>
      </c>
      <c r="F60" s="131" t="inlineStr">
        <is>
          <t>swagtmans@tesla.com;dparrent@tesla.com</t>
        </is>
      </c>
      <c r="G60" s="567" t="n"/>
      <c r="H60" s="640" t="n">
        <v>-16156.36</v>
      </c>
      <c r="I60" s="309" t="inlineStr">
        <is>
          <t>Invoiced</t>
        </is>
      </c>
      <c r="J60" s="170" t="inlineStr">
        <is>
          <t>202003</t>
        </is>
      </c>
      <c r="K60" s="135" t="inlineStr">
        <is>
          <t>PTUS_Tesla200303F</t>
        </is>
      </c>
      <c r="L60" s="134" t="inlineStr">
        <is>
          <t>Tesla Academy_Giga-Shanghai Localization_CN&amp;KO&amp;JP</t>
        </is>
      </c>
      <c r="M60" s="567" t="n"/>
      <c r="N60" s="302" t="inlineStr">
        <is>
          <t>19年11月: 2038.55; 19年12月:14117.81</t>
        </is>
      </c>
      <c r="O60" s="638" t="n"/>
      <c r="P60" s="273" t="n"/>
      <c r="Q60" s="567" t="inlineStr">
        <is>
          <t>Tesla, Inc.</t>
        </is>
      </c>
    </row>
    <row r="61" ht="14.25" customHeight="1" s="474">
      <c r="A61" s="169" t="inlineStr">
        <is>
          <t>No.51</t>
        </is>
      </c>
      <c r="B61" s="334" t="n">
        <v>43816</v>
      </c>
      <c r="C61" s="130" t="inlineStr">
        <is>
          <t>PO-9300384908</t>
        </is>
      </c>
      <c r="D61" s="131" t="inlineStr">
        <is>
          <t>Kaoru Miller</t>
        </is>
      </c>
      <c r="E61" s="567" t="inlineStr">
        <is>
          <t>Website</t>
        </is>
      </c>
      <c r="F61" s="131" t="inlineStr">
        <is>
          <t>kmiller@tesla.com</t>
        </is>
      </c>
      <c r="G61" s="289" t="inlineStr">
        <is>
          <t xml:space="preserve">Translation services for 7 languages for Q1&amp;Q2 2020 </t>
        </is>
      </c>
      <c r="H61" s="637" t="n">
        <v>53400</v>
      </c>
      <c r="I61" s="309" t="inlineStr">
        <is>
          <t>New PO</t>
        </is>
      </c>
      <c r="J61" s="170" t="n"/>
      <c r="K61" s="133" t="n"/>
      <c r="L61" s="134" t="n"/>
      <c r="M61" s="567" t="n"/>
      <c r="N61" s="302" t="n"/>
      <c r="O61" s="638">
        <f>SUM(SUMIFS($H$11:$H$700,$I$11:$I$700,{"New PO","ValueAdded"},$C$11:$C$700,"="&amp;C61))</f>
        <v/>
      </c>
      <c r="P61" s="639">
        <f>SUMIFS($H$11:$H$700,$C$11:$C$700,"="&amp;C61)</f>
        <v/>
      </c>
      <c r="Q61" s="567" t="inlineStr">
        <is>
          <t>Tesla Inc.</t>
        </is>
      </c>
    </row>
    <row r="62" ht="14.25" customHeight="1" s="474">
      <c r="A62" s="169" t="inlineStr">
        <is>
          <t>No.52</t>
        </is>
      </c>
      <c r="B62" s="334" t="n">
        <v>43880</v>
      </c>
      <c r="C62" s="130" t="inlineStr">
        <is>
          <t>PO-9300384908</t>
        </is>
      </c>
      <c r="D62" s="131" t="inlineStr">
        <is>
          <t>Kaoru Miller</t>
        </is>
      </c>
      <c r="E62" s="567" t="inlineStr">
        <is>
          <t>Website</t>
        </is>
      </c>
      <c r="F62" s="131" t="inlineStr">
        <is>
          <t>kmiller@tesla.com</t>
        </is>
      </c>
      <c r="G62" s="289" t="n"/>
      <c r="H62" s="637" t="n">
        <v>-3212.90952</v>
      </c>
      <c r="I62" s="309" t="inlineStr">
        <is>
          <t>Invoiced</t>
        </is>
      </c>
      <c r="J62" s="170" t="inlineStr">
        <is>
          <t>202002</t>
        </is>
      </c>
      <c r="K62" s="135" t="inlineStr">
        <is>
          <t>PTUS_Tesla200219B</t>
        </is>
      </c>
      <c r="L62" s="134" t="inlineStr">
        <is>
          <t>Website_Jan, 2020</t>
        </is>
      </c>
      <c r="M62" s="567" t="n"/>
      <c r="N62" s="302" t="inlineStr">
        <is>
          <t>2020年1月:2000;2020年2月:1212.91</t>
        </is>
      </c>
      <c r="O62" s="638" t="n"/>
      <c r="P62" s="273" t="n"/>
      <c r="Q62" s="567" t="inlineStr">
        <is>
          <t>Tesla, Inc.</t>
        </is>
      </c>
    </row>
    <row r="63" ht="14.25" customHeight="1" s="474">
      <c r="A63" s="169" t="inlineStr">
        <is>
          <t>No.53</t>
        </is>
      </c>
      <c r="B63" s="334" t="n">
        <v>43913</v>
      </c>
      <c r="C63" s="130" t="inlineStr">
        <is>
          <t>PO-9300384908</t>
        </is>
      </c>
      <c r="D63" s="131" t="inlineStr">
        <is>
          <t>Kaoru Miller</t>
        </is>
      </c>
      <c r="E63" s="567" t="inlineStr">
        <is>
          <t>Website</t>
        </is>
      </c>
      <c r="F63" s="131" t="inlineStr">
        <is>
          <t>kmiller@tesla.com</t>
        </is>
      </c>
      <c r="G63" s="289" t="n"/>
      <c r="H63" s="637" t="n">
        <v>-10079.03</v>
      </c>
      <c r="I63" s="309" t="inlineStr">
        <is>
          <t>Invoiced</t>
        </is>
      </c>
      <c r="J63" s="170" t="inlineStr">
        <is>
          <t>202003</t>
        </is>
      </c>
      <c r="K63" s="135" t="inlineStr">
        <is>
          <t>PTUS_Tesla200323A</t>
        </is>
      </c>
      <c r="L63" s="134" t="inlineStr">
        <is>
          <t>Website_Feb, 2020</t>
        </is>
      </c>
      <c r="M63" s="567" t="n"/>
      <c r="N63" s="302" t="inlineStr">
        <is>
          <t>2020年2月:2500;2020年3月:7579.03</t>
        </is>
      </c>
      <c r="O63" s="638" t="n"/>
      <c r="P63" s="273" t="n"/>
      <c r="Q63" s="567" t="inlineStr">
        <is>
          <t>Tesla, Inc.</t>
        </is>
      </c>
    </row>
    <row r="64" ht="14.25" customHeight="1" s="474">
      <c r="A64" s="169" t="inlineStr">
        <is>
          <t>No.54</t>
        </is>
      </c>
      <c r="B64" s="334" t="n">
        <v>43928</v>
      </c>
      <c r="C64" s="130" t="inlineStr">
        <is>
          <t>PO-9300384908</t>
        </is>
      </c>
      <c r="D64" s="131" t="inlineStr">
        <is>
          <t>Kaoru Miller</t>
        </is>
      </c>
      <c r="E64" s="567" t="inlineStr">
        <is>
          <t>Website</t>
        </is>
      </c>
      <c r="F64" s="131" t="inlineStr">
        <is>
          <t>kmiller@tesla.com</t>
        </is>
      </c>
      <c r="G64" s="289" t="n"/>
      <c r="H64" s="637" t="n">
        <v>-6154.565365</v>
      </c>
      <c r="I64" s="309" t="inlineStr">
        <is>
          <t>Invoiced</t>
        </is>
      </c>
      <c r="J64" s="170" t="inlineStr">
        <is>
          <t>202004</t>
        </is>
      </c>
      <c r="K64" s="135" t="inlineStr">
        <is>
          <t>PTUS_Tesla200407C</t>
        </is>
      </c>
      <c r="L64" s="134" t="inlineStr">
        <is>
          <t>Website_Mar, 2020</t>
        </is>
      </c>
      <c r="M64" s="288" t="n"/>
      <c r="N64" s="302" t="inlineStr">
        <is>
          <t>2020年3月:2500;2020年4月:3654.57</t>
        </is>
      </c>
      <c r="O64" s="638" t="n"/>
      <c r="P64" s="273" t="n"/>
      <c r="Q64" s="567" t="inlineStr">
        <is>
          <t>Tesla, Inc.</t>
        </is>
      </c>
    </row>
    <row r="65" ht="14.25" customHeight="1" s="474">
      <c r="A65" s="169" t="inlineStr">
        <is>
          <t>No.55</t>
        </is>
      </c>
      <c r="B65" s="334" t="n">
        <v>43978</v>
      </c>
      <c r="C65" s="130" t="inlineStr">
        <is>
          <t>PO-9300384908</t>
        </is>
      </c>
      <c r="D65" s="131" t="inlineStr">
        <is>
          <t>Kaoru Miller</t>
        </is>
      </c>
      <c r="E65" s="567" t="inlineStr">
        <is>
          <t>Website</t>
        </is>
      </c>
      <c r="F65" s="131" t="inlineStr">
        <is>
          <t>kmiller@tesla.com</t>
        </is>
      </c>
      <c r="G65" s="289" t="n"/>
      <c r="H65" s="637" t="n">
        <v>-6970.62</v>
      </c>
      <c r="I65" s="309" t="inlineStr">
        <is>
          <t>Invoiced</t>
        </is>
      </c>
      <c r="J65" s="170" t="inlineStr">
        <is>
          <t>202005</t>
        </is>
      </c>
      <c r="K65" s="135" t="inlineStr">
        <is>
          <t>PTUS_Tesla200527A</t>
        </is>
      </c>
      <c r="L65" s="134" t="inlineStr">
        <is>
          <t>Website_Apr, 2020</t>
        </is>
      </c>
      <c r="M65" s="288" t="n"/>
      <c r="N65" s="302" t="inlineStr">
        <is>
          <t>2020年4月:6000;2020年5月:970.62</t>
        </is>
      </c>
      <c r="O65" s="638" t="n"/>
      <c r="P65" s="273" t="n"/>
      <c r="Q65" s="567" t="inlineStr">
        <is>
          <t>Tesla, Inc.</t>
        </is>
      </c>
    </row>
    <row r="66" ht="14.25" customHeight="1" s="474">
      <c r="A66" s="169" t="inlineStr">
        <is>
          <t>No.56</t>
        </is>
      </c>
      <c r="B66" s="334" t="n">
        <v>43993</v>
      </c>
      <c r="C66" s="130" t="inlineStr">
        <is>
          <t>PO-9300384908</t>
        </is>
      </c>
      <c r="D66" s="131" t="inlineStr">
        <is>
          <t>Kaoru Miller</t>
        </is>
      </c>
      <c r="E66" s="567" t="inlineStr">
        <is>
          <t>Website</t>
        </is>
      </c>
      <c r="F66" s="131" t="inlineStr">
        <is>
          <t>kmiller@tesla.com</t>
        </is>
      </c>
      <c r="G66" s="289" t="n"/>
      <c r="H66" s="637" t="n">
        <v>-3385.23</v>
      </c>
      <c r="I66" s="309" t="inlineStr">
        <is>
          <t>Invoiced</t>
        </is>
      </c>
      <c r="J66" s="170" t="inlineStr">
        <is>
          <t>202006</t>
        </is>
      </c>
      <c r="K66" s="135" t="inlineStr">
        <is>
          <t>PTUS_Tesla200611A</t>
        </is>
      </c>
      <c r="L66" s="134" t="inlineStr">
        <is>
          <t>Website_May, 2020</t>
        </is>
      </c>
      <c r="M66" s="288" t="n"/>
      <c r="N66" s="302" t="inlineStr">
        <is>
          <t>2020年5月</t>
        </is>
      </c>
      <c r="O66" s="638" t="n"/>
      <c r="P66" s="273" t="n"/>
      <c r="Q66" s="567" t="inlineStr">
        <is>
          <t>Tesla, Inc.</t>
        </is>
      </c>
    </row>
    <row r="67" ht="14.25" customHeight="1" s="474">
      <c r="A67" s="169" t="inlineStr">
        <is>
          <t>No.57</t>
        </is>
      </c>
      <c r="B67" s="334" t="n">
        <v>44039</v>
      </c>
      <c r="C67" s="130" t="inlineStr">
        <is>
          <t>PO-9300384908</t>
        </is>
      </c>
      <c r="D67" s="131" t="inlineStr">
        <is>
          <t>Kaoru Miller</t>
        </is>
      </c>
      <c r="E67" s="567" t="inlineStr">
        <is>
          <t>Website</t>
        </is>
      </c>
      <c r="F67" s="131" t="inlineStr">
        <is>
          <t>kmiller@tesla.com</t>
        </is>
      </c>
      <c r="G67" s="289" t="n"/>
      <c r="H67" s="645" t="n">
        <v>-8418.049999999999</v>
      </c>
      <c r="I67" s="316" t="inlineStr">
        <is>
          <t>Invoiced</t>
        </is>
      </c>
      <c r="J67" s="130" t="inlineStr">
        <is>
          <t>202007</t>
        </is>
      </c>
      <c r="K67" s="135" t="inlineStr">
        <is>
          <t>PTUS_Tesla200727A</t>
        </is>
      </c>
      <c r="L67" s="416" t="inlineStr">
        <is>
          <t>Website_June, 2020</t>
        </is>
      </c>
      <c r="M67" s="288" t="n"/>
      <c r="N67" s="302" t="inlineStr">
        <is>
          <t>2020年6月:6000; 2020年7月:2418.05</t>
        </is>
      </c>
      <c r="O67" s="638" t="n"/>
      <c r="P67" s="273" t="n"/>
      <c r="Q67" s="567" t="inlineStr">
        <is>
          <t>Tesla, Inc.</t>
        </is>
      </c>
    </row>
    <row r="68" ht="14.25" customHeight="1" s="474">
      <c r="A68" s="169" t="inlineStr">
        <is>
          <t>No.58</t>
        </is>
      </c>
      <c r="B68" s="334" t="n">
        <v>43818</v>
      </c>
      <c r="C68" s="130" t="inlineStr">
        <is>
          <t>PO-9300386155</t>
        </is>
      </c>
      <c r="D68" s="131" t="inlineStr">
        <is>
          <t xml:space="preserve">Valerie Scott；Cameron Huggins </t>
        </is>
      </c>
      <c r="E68" s="567" t="n"/>
      <c r="F68" s="131" t="inlineStr">
        <is>
          <t>chuggins@tesla.com</t>
        </is>
      </c>
      <c r="G68" s="567" t="inlineStr">
        <is>
          <t>Translation Services</t>
        </is>
      </c>
      <c r="H68" s="637" t="n">
        <v>20000</v>
      </c>
      <c r="I68" s="309" t="inlineStr">
        <is>
          <t>New PO</t>
        </is>
      </c>
      <c r="J68" s="170" t="n"/>
      <c r="K68" s="133" t="n"/>
      <c r="L68" s="134" t="n"/>
      <c r="M68" s="302" t="n"/>
      <c r="O68" s="638">
        <f>SUM(SUMIFS($H$11:$H$700,$I$11:$I$700,{"New PO","ValueAdded"},$C$11:$C$700,"="&amp;C68))</f>
        <v/>
      </c>
      <c r="P68" s="639">
        <f>SUMIFS($H$11:$H$700,$C$11:$C$700,"="&amp;C68)</f>
        <v/>
      </c>
      <c r="Q68" s="289" t="inlineStr">
        <is>
          <t>Tesla Inc.</t>
        </is>
      </c>
    </row>
    <row r="69" ht="14.25" customHeight="1" s="474">
      <c r="A69" s="169" t="inlineStr">
        <is>
          <t>No.59</t>
        </is>
      </c>
      <c r="B69" s="334" t="n">
        <v>43957</v>
      </c>
      <c r="C69" s="130" t="inlineStr">
        <is>
          <t>PO-9300445109</t>
        </is>
      </c>
      <c r="D69" s="131" t="inlineStr">
        <is>
          <t>James Cho</t>
        </is>
      </c>
      <c r="E69" s="567" t="inlineStr">
        <is>
          <t>Tesla Energy</t>
        </is>
      </c>
      <c r="F69" s="131" t="inlineStr">
        <is>
          <t xml:space="preserve">jacho@tesla.com </t>
        </is>
      </c>
      <c r="G69" s="289" t="inlineStr">
        <is>
          <t xml:space="preserve">V3 Supercharger Installation Manual Translations </t>
        </is>
      </c>
      <c r="H69" s="644" t="n">
        <v>3800</v>
      </c>
      <c r="I69" s="309" t="inlineStr">
        <is>
          <t>New PO</t>
        </is>
      </c>
      <c r="J69" s="170" t="n"/>
      <c r="K69" s="133" t="n"/>
      <c r="L69" s="134" t="n"/>
      <c r="M69" s="567" t="n"/>
      <c r="N69" s="302" t="n"/>
      <c r="O69" s="638">
        <f>SUM(SUMIFS($H$11:$H$700,$I$11:$I$700,{"New PO","ValueAdded"},$C$11:$C$700,"="&amp;C69))</f>
        <v/>
      </c>
      <c r="P69" s="639">
        <f>SUMIFS($H$11:$H$700,$C$11:$C$700,"="&amp;C69)</f>
        <v/>
      </c>
      <c r="Q69" s="567" t="inlineStr">
        <is>
          <t xml:space="preserve">Tesla Inc. </t>
        </is>
      </c>
    </row>
    <row r="70" ht="14.25" customHeight="1" s="474">
      <c r="A70" s="169" t="inlineStr">
        <is>
          <t>No.60</t>
        </is>
      </c>
      <c r="B70" s="334" t="n">
        <v>43991</v>
      </c>
      <c r="C70" s="130" t="inlineStr">
        <is>
          <t>PO-9300445109</t>
        </is>
      </c>
      <c r="D70" s="131" t="inlineStr">
        <is>
          <t>James Cho</t>
        </is>
      </c>
      <c r="E70" s="567" t="inlineStr">
        <is>
          <t>Tesla Energy</t>
        </is>
      </c>
      <c r="F70" s="131" t="inlineStr">
        <is>
          <t xml:space="preserve">jacho@tesla.com </t>
        </is>
      </c>
      <c r="G70" s="289" t="n"/>
      <c r="H70" s="637" t="n">
        <v>-3398.84</v>
      </c>
      <c r="I70" s="309" t="inlineStr">
        <is>
          <t>Invoiced</t>
        </is>
      </c>
      <c r="J70" s="170" t="inlineStr">
        <is>
          <t>202006</t>
        </is>
      </c>
      <c r="K70" s="135" t="inlineStr">
        <is>
          <t>PTUS_Tesla200609B</t>
        </is>
      </c>
      <c r="L70" s="134" t="inlineStr">
        <is>
          <t>Tesla Energy_May, 2020(James)_Part2</t>
        </is>
      </c>
      <c r="M70" s="567" t="n"/>
      <c r="N70" s="302" t="inlineStr">
        <is>
          <t>2020年5月</t>
        </is>
      </c>
      <c r="O70" s="638" t="n"/>
      <c r="P70" s="639" t="n"/>
      <c r="Q70" s="567" t="inlineStr">
        <is>
          <t>Tesla, Inc.</t>
        </is>
      </c>
    </row>
    <row r="71" ht="14.25" customHeight="1" s="474">
      <c r="A71" s="169" t="inlineStr">
        <is>
          <t>No.61</t>
        </is>
      </c>
      <c r="B71" s="334" t="n">
        <v>44000</v>
      </c>
      <c r="C71" s="130" t="inlineStr">
        <is>
          <t>PO-4900095720</t>
        </is>
      </c>
      <c r="D71" s="131" t="inlineStr">
        <is>
          <t>Xueyao Wang;Amy Ren</t>
        </is>
      </c>
      <c r="E71" s="567" t="n"/>
      <c r="F71" s="131" t="inlineStr">
        <is>
          <t>xueywang@tesla.com;yueren@tesla.com</t>
        </is>
      </c>
      <c r="G71" s="289" t="inlineStr">
        <is>
          <t>NEW-Shanghai
Chuangz hihuiTA Translation/
NEW-Shanghai
Chuangz hihuiTA Translation/
NEW-Shanghai
Chuangz hihuiTA Translation/
NEW-Shanghai
Chuangz hihuiTA Translation</t>
        </is>
      </c>
      <c r="H71" s="642" t="n">
        <v>2238.39</v>
      </c>
      <c r="I71" s="309" t="inlineStr">
        <is>
          <t>New PO</t>
        </is>
      </c>
      <c r="J71" s="642" t="n"/>
      <c r="K71" s="133" t="n"/>
      <c r="L71" s="134" t="n"/>
      <c r="M71" s="567" t="n"/>
      <c r="N71" s="302" t="n"/>
      <c r="O71" s="638">
        <f>SUM(SUMIFS($H$11:$H$700,$I$11:$I$700,{"New PO","ValueAdded"},$C$11:$C$700,"="&amp;C71))</f>
        <v/>
      </c>
      <c r="P71" s="639">
        <f>SUMIFS($H$11:$H$700,$C$11:$C$700,"="&amp;C71)</f>
        <v/>
      </c>
      <c r="Q71" s="567" t="inlineStr">
        <is>
          <t>Tesla, Inc.</t>
        </is>
      </c>
    </row>
    <row r="72" ht="14.25" customHeight="1" s="474">
      <c r="A72" s="169" t="inlineStr">
        <is>
          <t>No.62</t>
        </is>
      </c>
      <c r="B72" s="334" t="n">
        <v>44018</v>
      </c>
      <c r="C72" s="130" t="inlineStr">
        <is>
          <t>PO-9300473847</t>
        </is>
      </c>
      <c r="D72" s="131" t="inlineStr">
        <is>
          <t>Kaoru Miller</t>
        </is>
      </c>
      <c r="E72" s="567" t="inlineStr">
        <is>
          <t>Website</t>
        </is>
      </c>
      <c r="F72" s="131" t="inlineStr">
        <is>
          <t>kmiller@tesla.com</t>
        </is>
      </c>
      <c r="G72" s="289" t="inlineStr">
        <is>
          <t>Translation services for 7 languages for Q3&amp;4 2020</t>
        </is>
      </c>
      <c r="H72" s="637" t="n">
        <v>50400</v>
      </c>
      <c r="I72" s="309" t="inlineStr">
        <is>
          <t>New PO</t>
        </is>
      </c>
      <c r="J72" s="170" t="n"/>
      <c r="K72" s="133" t="n"/>
      <c r="L72" s="134" t="n"/>
      <c r="M72" s="567" t="n"/>
      <c r="N72" s="302" t="n"/>
      <c r="O72" s="638">
        <f>SUM(SUMIFS($H$11:$H$700,$I$11:$I$700,{"New PO","ValueAdded"},$C$11:$C$700,"="&amp;C72))</f>
        <v/>
      </c>
      <c r="P72" s="639">
        <f>SUMIFS($H$11:$H$700,$C$11:$C$700,"="&amp;C72)</f>
        <v/>
      </c>
      <c r="Q72" s="567" t="inlineStr">
        <is>
          <t xml:space="preserve">Tesla Inc. </t>
        </is>
      </c>
    </row>
    <row r="73" ht="14.25" customHeight="1" s="474">
      <c r="A73" s="169" t="inlineStr">
        <is>
          <t>No.63</t>
        </is>
      </c>
      <c r="B73" s="334" t="n">
        <v>44077</v>
      </c>
      <c r="C73" s="130" t="inlineStr">
        <is>
          <t>PO-9300473847</t>
        </is>
      </c>
      <c r="D73" s="131" t="inlineStr">
        <is>
          <t>Kaoru Miller</t>
        </is>
      </c>
      <c r="E73" s="567" t="inlineStr">
        <is>
          <t>Website</t>
        </is>
      </c>
      <c r="F73" s="131" t="inlineStr">
        <is>
          <t>kmiller@tesla.com</t>
        </is>
      </c>
      <c r="G73" s="289" t="n"/>
      <c r="H73" s="637" t="n">
        <v>-7516.32</v>
      </c>
      <c r="I73" s="309" t="inlineStr">
        <is>
          <t>Invoiced</t>
        </is>
      </c>
      <c r="J73" s="130" t="inlineStr">
        <is>
          <t>202008</t>
        </is>
      </c>
      <c r="K73" s="135" t="inlineStr">
        <is>
          <t>PTUS_Tesla200903A</t>
        </is>
      </c>
      <c r="L73" s="134" t="inlineStr">
        <is>
          <t>Website_July, 2020</t>
        </is>
      </c>
      <c r="M73" s="567" t="n"/>
      <c r="N73" s="302" t="inlineStr">
        <is>
          <t>2020年7月:5000; 2020年8月:2516.32</t>
        </is>
      </c>
      <c r="O73" s="638" t="n"/>
      <c r="P73" s="639" t="n"/>
      <c r="Q73" s="567" t="inlineStr">
        <is>
          <t>Tesla, Inc.</t>
        </is>
      </c>
    </row>
    <row r="74" ht="14.25" customHeight="1" s="474">
      <c r="A74" s="169" t="inlineStr">
        <is>
          <t>No.64</t>
        </is>
      </c>
      <c r="B74" s="334" t="n">
        <v>44081</v>
      </c>
      <c r="C74" s="130" t="inlineStr">
        <is>
          <t>PO-9300473847</t>
        </is>
      </c>
      <c r="D74" s="131" t="inlineStr">
        <is>
          <t>Kaoru Miller</t>
        </is>
      </c>
      <c r="E74" s="567" t="inlineStr">
        <is>
          <t>Website</t>
        </is>
      </c>
      <c r="F74" s="131" t="inlineStr">
        <is>
          <t>kmiller@tesla.com</t>
        </is>
      </c>
      <c r="G74" s="289" t="n"/>
      <c r="H74" s="637" t="n">
        <v>-5180.87</v>
      </c>
      <c r="I74" s="309" t="inlineStr">
        <is>
          <t>Invoiced</t>
        </is>
      </c>
      <c r="J74" s="130" t="inlineStr">
        <is>
          <t>202009</t>
        </is>
      </c>
      <c r="K74" s="133" t="inlineStr">
        <is>
          <t>PTUS_Tesla200907B</t>
        </is>
      </c>
      <c r="L74" s="416" t="inlineStr">
        <is>
          <t>Website_August, 2020</t>
        </is>
      </c>
      <c r="M74" s="567" t="n"/>
      <c r="N74" s="302" t="inlineStr">
        <is>
          <t>2020年8月:4000; 2020年9月:1180.87</t>
        </is>
      </c>
      <c r="O74" s="638" t="n"/>
      <c r="P74" s="639" t="n"/>
      <c r="Q74" s="567" t="inlineStr">
        <is>
          <t>Tesla, Inc.</t>
        </is>
      </c>
    </row>
    <row r="75" ht="14.25" customHeight="1" s="474">
      <c r="A75" s="169" t="inlineStr">
        <is>
          <t>No.65</t>
        </is>
      </c>
      <c r="B75" s="334" t="n">
        <v>44133</v>
      </c>
      <c r="C75" s="130" t="inlineStr">
        <is>
          <t>PO-9300473847</t>
        </is>
      </c>
      <c r="D75" s="131" t="inlineStr">
        <is>
          <t>Kaoru Miller</t>
        </is>
      </c>
      <c r="E75" s="567" t="inlineStr">
        <is>
          <t>Website</t>
        </is>
      </c>
      <c r="F75" s="131" t="inlineStr">
        <is>
          <t>kmiller@tesla.com</t>
        </is>
      </c>
      <c r="G75" s="289" t="n"/>
      <c r="H75" s="637" t="n">
        <v>-7096.47</v>
      </c>
      <c r="I75" s="309" t="inlineStr">
        <is>
          <t>Invoiced</t>
        </is>
      </c>
      <c r="J75" s="170" t="inlineStr">
        <is>
          <t>202010</t>
        </is>
      </c>
      <c r="K75" s="133" t="inlineStr">
        <is>
          <t>PTUS_Tesla201029A</t>
        </is>
      </c>
      <c r="L75" s="416" t="inlineStr">
        <is>
          <t>Website_Sep, 2020</t>
        </is>
      </c>
      <c r="M75" s="567" t="n"/>
      <c r="N75" s="302" t="inlineStr">
        <is>
          <t>2020年9月:6000; 2020年10月:1096.47</t>
        </is>
      </c>
      <c r="O75" s="638" t="n"/>
      <c r="P75" s="639" t="n"/>
      <c r="Q75" s="567" t="inlineStr">
        <is>
          <t>Tesla, Inc.</t>
        </is>
      </c>
    </row>
    <row r="76" ht="14.25" customHeight="1" s="474">
      <c r="A76" s="169" t="inlineStr">
        <is>
          <t>No.66</t>
        </is>
      </c>
      <c r="B76" s="304" t="n">
        <v>44144</v>
      </c>
      <c r="C76" s="305" t="inlineStr">
        <is>
          <t>PO-9300473847</t>
        </is>
      </c>
      <c r="D76" s="172" t="inlineStr">
        <is>
          <t>Kaoru Miller</t>
        </is>
      </c>
      <c r="E76" s="567" t="inlineStr">
        <is>
          <t>Website</t>
        </is>
      </c>
      <c r="F76" s="131" t="inlineStr">
        <is>
          <t>kmiller@tesla.com</t>
        </is>
      </c>
      <c r="G76" s="289" t="n"/>
      <c r="H76" s="642" t="n">
        <v>-7757.53</v>
      </c>
      <c r="I76" s="309" t="inlineStr">
        <is>
          <t>Invoiced</t>
        </is>
      </c>
      <c r="J76" s="424" t="inlineStr">
        <is>
          <t>202011</t>
        </is>
      </c>
      <c r="K76" s="133" t="inlineStr">
        <is>
          <t>PTUS_Tesla201109A</t>
        </is>
      </c>
      <c r="L76" s="416" t="inlineStr">
        <is>
          <t>Website_Oct, 2020</t>
        </is>
      </c>
      <c r="M76" s="567" t="n"/>
      <c r="N76" s="302" t="inlineStr">
        <is>
          <t>2020年10月:5000; 2020年11月:2757.53</t>
        </is>
      </c>
      <c r="O76" s="638" t="n"/>
      <c r="P76" s="639" t="n"/>
      <c r="Q76" s="567" t="inlineStr">
        <is>
          <t>Tesla, Inc.</t>
        </is>
      </c>
    </row>
    <row r="77" ht="14.25" customHeight="1" s="474">
      <c r="A77" s="169" t="inlineStr">
        <is>
          <t>No.67</t>
        </is>
      </c>
      <c r="B77" s="304" t="n">
        <v>44176</v>
      </c>
      <c r="C77" s="305" t="inlineStr">
        <is>
          <t>PO-9300473847</t>
        </is>
      </c>
      <c r="D77" s="172" t="inlineStr">
        <is>
          <t>Kaoru Miller</t>
        </is>
      </c>
      <c r="E77" s="567" t="inlineStr">
        <is>
          <t>Website</t>
        </is>
      </c>
      <c r="F77" s="131" t="inlineStr">
        <is>
          <t>kmiller@tesla.com</t>
        </is>
      </c>
      <c r="G77" s="289" t="n"/>
      <c r="H77" s="642" t="n">
        <v>-12339.55543</v>
      </c>
      <c r="I77" s="309" t="inlineStr">
        <is>
          <t>Invoiced</t>
        </is>
      </c>
      <c r="J77" s="417" t="inlineStr">
        <is>
          <t>202012</t>
        </is>
      </c>
      <c r="K77" s="133" t="inlineStr">
        <is>
          <t>PTUS_Tesla201211A</t>
        </is>
      </c>
      <c r="L77" s="416" t="inlineStr">
        <is>
          <t>Website_Nov, 2020</t>
        </is>
      </c>
      <c r="M77" s="567" t="n"/>
      <c r="N77" s="302" t="inlineStr">
        <is>
          <t>2020年11月:5000; 2020年12月: 7339.56</t>
        </is>
      </c>
      <c r="O77" s="638" t="n"/>
      <c r="P77" s="639" t="n"/>
      <c r="Q77" s="567" t="inlineStr">
        <is>
          <t>Tesla, Inc.</t>
        </is>
      </c>
    </row>
    <row r="78" ht="14.25" customHeight="1" s="474">
      <c r="A78" s="169" t="inlineStr">
        <is>
          <t>No.68</t>
        </is>
      </c>
      <c r="B78" s="406" t="n">
        <v>44201</v>
      </c>
      <c r="C78" s="305" t="inlineStr">
        <is>
          <t>PO-9300473847</t>
        </is>
      </c>
      <c r="D78" s="407" t="inlineStr">
        <is>
          <t>Kaoru Miller</t>
        </is>
      </c>
      <c r="E78" s="567" t="inlineStr">
        <is>
          <t>Website</t>
        </is>
      </c>
      <c r="F78" s="131" t="inlineStr">
        <is>
          <t>kmiller@tesla.com</t>
        </is>
      </c>
      <c r="G78" s="289" t="n"/>
      <c r="H78" s="643" t="n">
        <v>-5010.3</v>
      </c>
      <c r="I78" s="309" t="inlineStr">
        <is>
          <t>Invoiced</t>
        </is>
      </c>
      <c r="J78" s="417" t="inlineStr">
        <is>
          <t>202101</t>
        </is>
      </c>
      <c r="K78" s="133" t="inlineStr">
        <is>
          <t>PTUS_Tesla210105B</t>
        </is>
      </c>
      <c r="L78" s="134" t="inlineStr">
        <is>
          <t>Website_Dec, 2020</t>
        </is>
      </c>
      <c r="M78" s="567" t="n"/>
      <c r="N78" s="302" t="inlineStr">
        <is>
          <t>2020年12月:4000; 2021年1月: 1010.3</t>
        </is>
      </c>
      <c r="O78" s="638" t="n"/>
      <c r="P78" s="639" t="n"/>
      <c r="Q78" s="567" t="inlineStr">
        <is>
          <t>Tesla, Inc.</t>
        </is>
      </c>
    </row>
    <row r="79" ht="14.25" customHeight="1" s="474">
      <c r="A79" s="169" t="inlineStr">
        <is>
          <t>No.69</t>
        </is>
      </c>
      <c r="B79" s="334" t="n">
        <v>44021</v>
      </c>
      <c r="C79" s="130" t="inlineStr">
        <is>
          <t>PO-9300476140</t>
        </is>
      </c>
      <c r="D79" s="131" t="inlineStr">
        <is>
          <t>Moya Watson</t>
        </is>
      </c>
      <c r="E79" s="567" t="inlineStr">
        <is>
          <t>Tesla Energy</t>
        </is>
      </c>
      <c r="F79" s="131" t="inlineStr">
        <is>
          <t>mowatson@tesla.com</t>
        </is>
      </c>
      <c r="G79" s="567" t="inlineStr">
        <is>
          <t>Industrial Energy Products Translation - Q3 2020 Priority Documents</t>
        </is>
      </c>
      <c r="H79" s="644" t="n">
        <v>10000</v>
      </c>
      <c r="I79" s="309" t="inlineStr">
        <is>
          <t>New PO</t>
        </is>
      </c>
      <c r="J79" s="170" t="n"/>
      <c r="K79" s="133" t="n"/>
      <c r="L79" s="134" t="n"/>
      <c r="M79" s="567" t="n"/>
      <c r="N79" s="134" t="n"/>
      <c r="O79" s="638">
        <f>SUM(SUMIFS($H$11:$H$700,$I$11:$I$700,{"New PO","ValueAdded"},$C$11:$C$700,"="&amp;C79))</f>
        <v/>
      </c>
      <c r="P79" s="639">
        <f>SUMIFS($H$11:$H$700,$C$11:$C$700,"="&amp;C79)</f>
        <v/>
      </c>
      <c r="Q79" s="567" t="inlineStr">
        <is>
          <t>Tesla Inc.</t>
        </is>
      </c>
    </row>
    <row r="80" ht="14.25" customHeight="1" s="474">
      <c r="A80" s="169" t="inlineStr">
        <is>
          <t>No.70</t>
        </is>
      </c>
      <c r="B80" s="334" t="n">
        <v>44046</v>
      </c>
      <c r="C80" s="130" t="inlineStr">
        <is>
          <t>PO-9300476140</t>
        </is>
      </c>
      <c r="D80" s="131" t="inlineStr">
        <is>
          <t>Moya Watson</t>
        </is>
      </c>
      <c r="E80" s="567" t="inlineStr">
        <is>
          <t>Tesla Energy</t>
        </is>
      </c>
      <c r="F80" s="131" t="inlineStr">
        <is>
          <t>mowatson@tesla.com</t>
        </is>
      </c>
      <c r="G80" s="567" t="n"/>
      <c r="H80" s="637" t="n">
        <v>-5189.36</v>
      </c>
      <c r="I80" s="309" t="inlineStr">
        <is>
          <t>Invoiced</t>
        </is>
      </c>
      <c r="J80" s="130" t="inlineStr">
        <is>
          <t>202008</t>
        </is>
      </c>
      <c r="K80" s="133" t="inlineStr">
        <is>
          <t>PTUS_Tesla200803D</t>
        </is>
      </c>
      <c r="L80" s="134" t="inlineStr">
        <is>
          <t>Tesla Energy_Industrial Battery ERG_Jul, 2020(Moya)</t>
        </is>
      </c>
      <c r="M80" s="567" t="n"/>
      <c r="N80" s="302" t="inlineStr">
        <is>
          <t>2020年7月</t>
        </is>
      </c>
      <c r="O80" s="638" t="n"/>
      <c r="P80" s="639" t="n"/>
      <c r="Q80" s="567" t="inlineStr">
        <is>
          <t>Tesla, Inc.</t>
        </is>
      </c>
    </row>
    <row r="81" ht="14.25" customHeight="1" s="474">
      <c r="A81" s="169" t="inlineStr">
        <is>
          <t>No.71</t>
        </is>
      </c>
      <c r="B81" s="334" t="n">
        <v>44046</v>
      </c>
      <c r="C81" s="130" t="inlineStr">
        <is>
          <t>PO-9300476140</t>
        </is>
      </c>
      <c r="D81" s="131" t="inlineStr">
        <is>
          <t>Moya Watson</t>
        </is>
      </c>
      <c r="E81" s="567" t="inlineStr">
        <is>
          <t>Tesla Energy</t>
        </is>
      </c>
      <c r="F81" s="131" t="inlineStr">
        <is>
          <t>mowatson@tesla.com</t>
        </is>
      </c>
      <c r="G81" s="567" t="n"/>
      <c r="H81" s="637" t="n">
        <v>-323.26</v>
      </c>
      <c r="I81" s="309" t="inlineStr">
        <is>
          <t>Invoiced</t>
        </is>
      </c>
      <c r="J81" s="130" t="inlineStr">
        <is>
          <t>202008</t>
        </is>
      </c>
      <c r="K81" s="133" t="inlineStr">
        <is>
          <t>PTUS_Tesla200803E</t>
        </is>
      </c>
      <c r="L81" s="416" t="inlineStr">
        <is>
          <t>Tesla Energy_Megapack Japanese projects_Jul, 2020_Part2</t>
        </is>
      </c>
      <c r="M81" s="567" t="n"/>
      <c r="N81" s="302" t="inlineStr">
        <is>
          <t>2020年8月</t>
        </is>
      </c>
      <c r="O81" s="638" t="n"/>
      <c r="P81" s="639" t="n"/>
      <c r="Q81" s="567" t="inlineStr">
        <is>
          <t>Tesla, Inc.</t>
        </is>
      </c>
    </row>
    <row r="82" ht="14.25" customHeight="1" s="474">
      <c r="A82" s="169" t="inlineStr">
        <is>
          <t>No.72</t>
        </is>
      </c>
      <c r="B82" s="334" t="n">
        <v>44081</v>
      </c>
      <c r="C82" s="130" t="inlineStr">
        <is>
          <t>PO-9300476140</t>
        </is>
      </c>
      <c r="D82" s="131" t="inlineStr">
        <is>
          <t>Moya Watson</t>
        </is>
      </c>
      <c r="E82" s="567" t="inlineStr">
        <is>
          <t>Tesla Energy</t>
        </is>
      </c>
      <c r="F82" s="131" t="inlineStr">
        <is>
          <t>mowatson@tesla.com</t>
        </is>
      </c>
      <c r="G82" s="567" t="n"/>
      <c r="H82" s="637" t="n">
        <v>-313.94</v>
      </c>
      <c r="I82" s="309" t="inlineStr">
        <is>
          <t>Invoiced</t>
        </is>
      </c>
      <c r="J82" s="130" t="inlineStr">
        <is>
          <t>202009</t>
        </is>
      </c>
      <c r="K82" s="135" t="inlineStr">
        <is>
          <t>PTUS_Tesla200907C</t>
        </is>
      </c>
      <c r="L82" s="134" t="inlineStr">
        <is>
          <t>Tesla Energy_Aug, 2020(Moya)</t>
        </is>
      </c>
      <c r="M82" s="567" t="n"/>
      <c r="N82" s="302" t="inlineStr">
        <is>
          <t xml:space="preserve">2020年8月: 165.48; 2020年9月:148.46 </t>
        </is>
      </c>
      <c r="O82" s="638" t="n"/>
      <c r="P82" s="639" t="n"/>
      <c r="Q82" s="567" t="inlineStr">
        <is>
          <t>Tesla, Inc.</t>
        </is>
      </c>
    </row>
    <row r="83" ht="14.25" customHeight="1" s="474">
      <c r="A83" s="169" t="inlineStr">
        <is>
          <t>No.73</t>
        </is>
      </c>
      <c r="B83" s="334" t="n">
        <v>44113</v>
      </c>
      <c r="C83" s="130" t="inlineStr">
        <is>
          <t>PO-9300476140</t>
        </is>
      </c>
      <c r="D83" s="131" t="inlineStr">
        <is>
          <t>Moya Watson</t>
        </is>
      </c>
      <c r="E83" s="567" t="inlineStr">
        <is>
          <t>Tesla Energy</t>
        </is>
      </c>
      <c r="F83" s="131" t="inlineStr">
        <is>
          <t>mowatson@tesla.com</t>
        </is>
      </c>
      <c r="G83" s="567" t="n"/>
      <c r="H83" s="637" t="n">
        <v>-14.67</v>
      </c>
      <c r="I83" s="309" t="inlineStr">
        <is>
          <t>Invoiced</t>
        </is>
      </c>
      <c r="J83" s="170" t="inlineStr">
        <is>
          <t>202010</t>
        </is>
      </c>
      <c r="K83" s="135" t="inlineStr">
        <is>
          <t>PTUS_Tesla201009E</t>
        </is>
      </c>
      <c r="L83" s="134" t="inlineStr">
        <is>
          <t>Tesla Energy_Sep, 2020(Moya)</t>
        </is>
      </c>
      <c r="M83" s="567" t="n"/>
      <c r="N83" s="302" t="inlineStr">
        <is>
          <t>2020年10月</t>
        </is>
      </c>
      <c r="O83" s="638" t="n"/>
      <c r="P83" s="639" t="n"/>
      <c r="Q83" s="567" t="inlineStr">
        <is>
          <t>Tesla, Inc.</t>
        </is>
      </c>
    </row>
    <row r="84" ht="14.25" customHeight="1" s="474">
      <c r="A84" s="169" t="inlineStr">
        <is>
          <t>No.74</t>
        </is>
      </c>
      <c r="B84" s="334" t="n">
        <v>44141</v>
      </c>
      <c r="C84" s="130" t="inlineStr">
        <is>
          <t>PO-9300476140</t>
        </is>
      </c>
      <c r="D84" s="131" t="inlineStr">
        <is>
          <t>Moya Watson</t>
        </is>
      </c>
      <c r="E84" s="567" t="inlineStr">
        <is>
          <t>Tesla Energy</t>
        </is>
      </c>
      <c r="F84" s="131" t="inlineStr">
        <is>
          <t>mowatson@tesla.com</t>
        </is>
      </c>
      <c r="G84" s="567" t="n"/>
      <c r="H84" s="637" t="n">
        <v>-3086.02</v>
      </c>
      <c r="I84" s="309" t="inlineStr">
        <is>
          <t>Invoiced</t>
        </is>
      </c>
      <c r="J84" s="170" t="inlineStr">
        <is>
          <t>202011</t>
        </is>
      </c>
      <c r="K84" s="135" t="inlineStr">
        <is>
          <t>PTUS_Tesla201106B</t>
        </is>
      </c>
      <c r="L84" s="134" t="inlineStr">
        <is>
          <t>Tesla Energy_Oct, 2020(Moya)</t>
        </is>
      </c>
      <c r="M84" s="567" t="n"/>
      <c r="N84" s="302" t="inlineStr">
        <is>
          <t>2020年11月</t>
        </is>
      </c>
      <c r="O84" s="638" t="n"/>
      <c r="P84" s="639" t="n"/>
      <c r="Q84" s="567" t="inlineStr">
        <is>
          <t>Tesla, Inc.</t>
        </is>
      </c>
    </row>
    <row r="85" ht="14.25" customHeight="1" s="474">
      <c r="A85" s="169" t="inlineStr">
        <is>
          <t>No.75</t>
        </is>
      </c>
      <c r="B85" s="406" t="n">
        <v>44230</v>
      </c>
      <c r="C85" s="305" t="inlineStr">
        <is>
          <t>PO-9300476140</t>
        </is>
      </c>
      <c r="D85" s="172" t="inlineStr">
        <is>
          <t>Moya Watson</t>
        </is>
      </c>
      <c r="E85" s="567" t="inlineStr">
        <is>
          <t>Tesla Energy</t>
        </is>
      </c>
      <c r="F85" s="131" t="inlineStr">
        <is>
          <t>mowatson@tesla.com</t>
        </is>
      </c>
      <c r="G85" s="567" t="n"/>
      <c r="H85" s="643" t="n">
        <v>-190.43</v>
      </c>
      <c r="I85" s="315" t="inlineStr">
        <is>
          <t>Invoiced</t>
        </is>
      </c>
      <c r="J85" s="174" t="inlineStr">
        <is>
          <t>202102</t>
        </is>
      </c>
      <c r="K85" s="133" t="inlineStr">
        <is>
          <t>PTUS_Tesla210203C</t>
        </is>
      </c>
      <c r="L85" s="175" t="inlineStr">
        <is>
          <t>Tesla Energy_Jan, 2021(Moya)</t>
        </is>
      </c>
      <c r="M85" s="567" t="n"/>
      <c r="N85" s="302" t="inlineStr">
        <is>
          <t>2021年2月</t>
        </is>
      </c>
      <c r="O85" s="638" t="n"/>
      <c r="P85" s="639" t="n"/>
      <c r="Q85" s="567" t="inlineStr">
        <is>
          <t>Tesla, Inc.</t>
        </is>
      </c>
    </row>
    <row r="86" ht="14.25" customHeight="1" s="474">
      <c r="A86" s="169" t="inlineStr">
        <is>
          <t>No.76</t>
        </is>
      </c>
      <c r="B86" s="334" t="n">
        <v>44026</v>
      </c>
      <c r="C86" s="130" t="inlineStr">
        <is>
          <t>PO-9300478450</t>
        </is>
      </c>
      <c r="D86" s="131" t="inlineStr">
        <is>
          <t>Todd Kaiser</t>
        </is>
      </c>
      <c r="E86" s="567" t="inlineStr">
        <is>
          <t>Tesla Energy</t>
        </is>
      </c>
      <c r="F86" s="131" t="inlineStr">
        <is>
          <t xml:space="preserve">tkaiser@tesla.com </t>
        </is>
      </c>
      <c r="G86" s="567" t="inlineStr">
        <is>
          <t xml:space="preserve">Powerwall 2 NA Spanish Translations </t>
        </is>
      </c>
      <c r="H86" s="637" t="n">
        <v>4350</v>
      </c>
      <c r="I86" s="309" t="inlineStr">
        <is>
          <t>New PO</t>
        </is>
      </c>
      <c r="J86" s="170" t="n"/>
      <c r="K86" s="133" t="n"/>
      <c r="L86" s="134" t="n"/>
      <c r="M86" s="567" t="n"/>
      <c r="N86" s="302" t="n"/>
      <c r="O86" s="638">
        <f>SUM(SUMIFS($H$11:$H$700,$I$11:$I$700,{"New PO","ValueAdded"},$C$11:$C$700,"="&amp;C86))</f>
        <v/>
      </c>
      <c r="P86" s="639">
        <f>SUMIFS($H$11:$H$700,$C$11:$C$700,"="&amp;C86)</f>
        <v/>
      </c>
      <c r="Q86" s="567" t="inlineStr">
        <is>
          <t>Tesla Inc.</t>
        </is>
      </c>
    </row>
    <row r="87" ht="14.25" customHeight="1" s="474">
      <c r="A87" s="169" t="inlineStr">
        <is>
          <t>No.77</t>
        </is>
      </c>
      <c r="B87" s="334" t="n">
        <v>44054</v>
      </c>
      <c r="C87" s="130" t="inlineStr">
        <is>
          <t>PO-9300478450</t>
        </is>
      </c>
      <c r="D87" s="131" t="inlineStr">
        <is>
          <t>Todd Kaiser</t>
        </is>
      </c>
      <c r="E87" s="567" t="inlineStr">
        <is>
          <t>Tesla Energy</t>
        </is>
      </c>
      <c r="F87" s="131" t="inlineStr">
        <is>
          <t xml:space="preserve">tkaiser@tesla.com </t>
        </is>
      </c>
      <c r="G87" s="567" t="n"/>
      <c r="H87" s="637" t="n">
        <v>-2888.87</v>
      </c>
      <c r="I87" s="309" t="inlineStr">
        <is>
          <t>Invoiced</t>
        </is>
      </c>
      <c r="J87" s="130" t="inlineStr">
        <is>
          <t>202008</t>
        </is>
      </c>
      <c r="K87" s="135" t="inlineStr">
        <is>
          <t>PTUS_Tesla200811C</t>
        </is>
      </c>
      <c r="L87" s="416" t="inlineStr">
        <is>
          <t>Tesla Energy_WS project 61087&amp;61315&amp;61349_ES(Todd)</t>
        </is>
      </c>
      <c r="M87" s="567" t="n"/>
      <c r="N87" s="302" t="inlineStr">
        <is>
          <t>2020年8月</t>
        </is>
      </c>
      <c r="O87" s="638" t="n"/>
      <c r="P87" s="639" t="n"/>
      <c r="Q87" s="567" t="inlineStr">
        <is>
          <t>Tesla, Inc.</t>
        </is>
      </c>
    </row>
    <row r="88" ht="14.25" customHeight="1" s="474">
      <c r="A88" s="169" t="inlineStr">
        <is>
          <t>No.78</t>
        </is>
      </c>
      <c r="B88" s="334" t="n">
        <v>44081</v>
      </c>
      <c r="C88" s="130" t="inlineStr">
        <is>
          <t>PO-9300478450</t>
        </is>
      </c>
      <c r="D88" s="131" t="inlineStr">
        <is>
          <t>Todd Kaiser</t>
        </is>
      </c>
      <c r="E88" s="567" t="inlineStr">
        <is>
          <t>Tesla Energy</t>
        </is>
      </c>
      <c r="F88" s="131" t="inlineStr">
        <is>
          <t xml:space="preserve">tkaiser@tesla.com </t>
        </is>
      </c>
      <c r="G88" s="567" t="n"/>
      <c r="H88" s="637" t="n">
        <v>-940.51</v>
      </c>
      <c r="I88" s="309" t="inlineStr">
        <is>
          <t>Invoiced</t>
        </is>
      </c>
      <c r="J88" s="130" t="inlineStr">
        <is>
          <t>202009</t>
        </is>
      </c>
      <c r="K88" s="133" t="inlineStr">
        <is>
          <t>PTUS_Tesla200907D</t>
        </is>
      </c>
      <c r="L88" s="134" t="inlineStr">
        <is>
          <t>Tesla Energy_WS project 62027_ES(Todd)</t>
        </is>
      </c>
      <c r="M88" s="567" t="n"/>
      <c r="N88" s="302" t="inlineStr">
        <is>
          <t>2020年8月</t>
        </is>
      </c>
      <c r="O88" s="638" t="n"/>
      <c r="P88" s="639" t="n"/>
      <c r="Q88" s="567" t="inlineStr">
        <is>
          <t>Tesla, Inc.</t>
        </is>
      </c>
    </row>
    <row r="89" ht="14.25" customHeight="1" s="474">
      <c r="A89" s="169" t="inlineStr">
        <is>
          <t>No.79</t>
        </is>
      </c>
      <c r="B89" s="334" t="n">
        <v>44042</v>
      </c>
      <c r="C89" s="130" t="inlineStr">
        <is>
          <t>PO-4900099455</t>
        </is>
      </c>
      <c r="D89" s="131" t="inlineStr">
        <is>
          <t>Cassandra Geml</t>
        </is>
      </c>
      <c r="E89" s="567" t="inlineStr">
        <is>
          <t>Tesla Energy</t>
        </is>
      </c>
      <c r="F89" s="131" t="inlineStr">
        <is>
          <t>cmatchinski@tesla.com</t>
        </is>
      </c>
      <c r="G89" s="567" t="inlineStr">
        <is>
          <t>Powerwall Documentation Translation Blanket July 2020 - September 2020</t>
        </is>
      </c>
      <c r="H89" s="637" t="n">
        <v>5000</v>
      </c>
      <c r="I89" s="309" t="inlineStr">
        <is>
          <t>New PO</t>
        </is>
      </c>
      <c r="J89" s="170" t="n"/>
      <c r="K89" s="133" t="n"/>
      <c r="L89" s="134" t="n"/>
      <c r="M89" s="567" t="n"/>
      <c r="N89" s="302" t="n"/>
      <c r="O89" s="638">
        <f>SUM(SUMIFS($H$11:$H$700,$I$11:$I$700,{"New PO","ValueAdded"},$C$11:$C$700,"="&amp;C89))</f>
        <v/>
      </c>
      <c r="P89" s="639">
        <f>SUMIFS($H$11:$H$700,$C$11:$C$700,"="&amp;C89)</f>
        <v/>
      </c>
      <c r="Q89" s="567" t="inlineStr">
        <is>
          <t>Tesla, Inc.</t>
        </is>
      </c>
    </row>
    <row r="90" ht="14.25" customHeight="1" s="474">
      <c r="A90" s="169" t="inlineStr">
        <is>
          <t>No.80</t>
        </is>
      </c>
      <c r="B90" s="334" t="n">
        <v>44081</v>
      </c>
      <c r="C90" s="130" t="inlineStr">
        <is>
          <t>PO-4900099455</t>
        </is>
      </c>
      <c r="D90" s="131" t="inlineStr">
        <is>
          <t>Cassandra Geml</t>
        </is>
      </c>
      <c r="E90" s="567" t="inlineStr">
        <is>
          <t>Tesla Energy</t>
        </is>
      </c>
      <c r="F90" s="131" t="inlineStr">
        <is>
          <t>cmatchinski@tesla.com</t>
        </is>
      </c>
      <c r="G90" s="567" t="n"/>
      <c r="H90" s="637" t="n">
        <v>-3393.37</v>
      </c>
      <c r="I90" s="309" t="inlineStr">
        <is>
          <t>Invoiced</t>
        </is>
      </c>
      <c r="J90" s="170" t="inlineStr">
        <is>
          <t>202009</t>
        </is>
      </c>
      <c r="K90" s="133" t="inlineStr">
        <is>
          <t>PTUS_Tesla200907E</t>
        </is>
      </c>
      <c r="L90" s="134" t="inlineStr">
        <is>
          <t>Tesla Energy_Aug, 2020(Cassandra)</t>
        </is>
      </c>
      <c r="M90" s="567" t="n"/>
      <c r="N90" s="302" t="inlineStr">
        <is>
          <t>2020年8月</t>
        </is>
      </c>
      <c r="O90" s="638" t="n"/>
      <c r="P90" s="639" t="n"/>
      <c r="Q90" s="567" t="inlineStr">
        <is>
          <t>Tesla, Inc.</t>
        </is>
      </c>
    </row>
    <row r="91" ht="14.25" customHeight="1" s="474">
      <c r="A91" s="169" t="inlineStr">
        <is>
          <t>No.81</t>
        </is>
      </c>
      <c r="B91" s="334" t="n">
        <v>44113</v>
      </c>
      <c r="C91" s="130" t="inlineStr">
        <is>
          <t>PO-4900099455</t>
        </is>
      </c>
      <c r="D91" s="131" t="inlineStr">
        <is>
          <t>Cassandra Geml</t>
        </is>
      </c>
      <c r="E91" s="567" t="inlineStr">
        <is>
          <t>Tesla Energy</t>
        </is>
      </c>
      <c r="F91" s="131" t="inlineStr">
        <is>
          <t>cmatchinski@tesla.com</t>
        </is>
      </c>
      <c r="G91" s="567" t="n"/>
      <c r="H91" s="637" t="n">
        <v>-880.45</v>
      </c>
      <c r="I91" s="309" t="inlineStr">
        <is>
          <t>Invoiced</t>
        </is>
      </c>
      <c r="J91" s="170" t="inlineStr">
        <is>
          <t>202010</t>
        </is>
      </c>
      <c r="K91" s="133" t="inlineStr">
        <is>
          <t>PTUS_Tesla201009F</t>
        </is>
      </c>
      <c r="L91" s="134" t="inlineStr">
        <is>
          <t>Tesla Energy_Powerwall projects_Sep, 2020(Cassandra)</t>
        </is>
      </c>
      <c r="M91" s="567" t="n"/>
      <c r="N91" s="302" t="inlineStr">
        <is>
          <t>2020年9月:625.64; 2020年10月：254.81</t>
        </is>
      </c>
      <c r="O91" s="638" t="n"/>
      <c r="P91" s="639" t="n"/>
      <c r="Q91" s="567" t="inlineStr">
        <is>
          <t>Tesla, Inc.</t>
        </is>
      </c>
    </row>
    <row r="92" ht="14.25" customHeight="1" s="474">
      <c r="A92" s="169" t="inlineStr">
        <is>
          <t>No.82</t>
        </is>
      </c>
      <c r="B92" s="334" t="n">
        <v>44141</v>
      </c>
      <c r="C92" s="130" t="inlineStr">
        <is>
          <t>PO-4900099455</t>
        </is>
      </c>
      <c r="D92" s="131" t="inlineStr">
        <is>
          <t>Cassandra Geml</t>
        </is>
      </c>
      <c r="E92" s="567" t="inlineStr">
        <is>
          <t>Tesla Energy</t>
        </is>
      </c>
      <c r="F92" s="131" t="inlineStr">
        <is>
          <t>cmatchinski@tesla.com</t>
        </is>
      </c>
      <c r="G92" s="567" t="n"/>
      <c r="H92" s="645" t="n">
        <v>-144.55</v>
      </c>
      <c r="I92" s="309" t="inlineStr">
        <is>
          <t>Invoiced</t>
        </is>
      </c>
      <c r="J92" s="170" t="inlineStr">
        <is>
          <t>202011</t>
        </is>
      </c>
      <c r="K92" s="133" t="inlineStr">
        <is>
          <t>PTUS_Tesla201106D</t>
        </is>
      </c>
      <c r="L92" s="416" t="inlineStr">
        <is>
          <t>Tesla Energy_Powerwall projects_Oct, 2020(Cassandra)</t>
        </is>
      </c>
      <c r="M92" s="567" t="n"/>
      <c r="N92" s="302" t="inlineStr">
        <is>
          <t>2020年10月</t>
        </is>
      </c>
      <c r="O92" s="638" t="n"/>
      <c r="P92" s="639" t="n"/>
      <c r="Q92" s="567" t="inlineStr">
        <is>
          <t>Tesla, Inc.</t>
        </is>
      </c>
    </row>
    <row r="93" ht="14.25" customHeight="1" s="474">
      <c r="A93" s="169" t="inlineStr">
        <is>
          <t>No.83</t>
        </is>
      </c>
      <c r="B93" s="334" t="n">
        <v>44078</v>
      </c>
      <c r="C93" s="130" t="inlineStr">
        <is>
          <t>PO-4900108364</t>
        </is>
      </c>
      <c r="D93" s="131" t="inlineStr">
        <is>
          <t>Todd Kaiser</t>
        </is>
      </c>
      <c r="E93" s="567" t="inlineStr">
        <is>
          <t>Tesla Energy</t>
        </is>
      </c>
      <c r="F93" s="131" t="inlineStr">
        <is>
          <t>tkaiser@tesla.com</t>
        </is>
      </c>
      <c r="G93" s="289" t="inlineStr">
        <is>
          <t>Wall Connector Installation Video Text Translation</t>
        </is>
      </c>
      <c r="H93" s="637" t="n">
        <v>365</v>
      </c>
      <c r="I93" s="309" t="inlineStr">
        <is>
          <t>New PO</t>
        </is>
      </c>
      <c r="J93" s="170" t="n"/>
      <c r="K93" s="133" t="n"/>
      <c r="L93" s="134" t="n"/>
      <c r="M93" s="567" t="n"/>
      <c r="N93" s="302" t="n"/>
      <c r="O93" s="638">
        <f>SUM(SUMIFS($H$11:$H$700,$I$11:$I$700,{"New PO","ValueAdded"},$C$11:$C$700,"="&amp;C93))</f>
        <v/>
      </c>
      <c r="P93" s="639">
        <f>SUMIFS($H$11:$H$700,$C$11:$C$700,"="&amp;C93)</f>
        <v/>
      </c>
      <c r="Q93" s="567" t="inlineStr">
        <is>
          <t>Tesla, Inc</t>
        </is>
      </c>
    </row>
    <row r="94" ht="14.25" customHeight="1" s="474">
      <c r="A94" s="169" t="inlineStr">
        <is>
          <t>No.84</t>
        </is>
      </c>
      <c r="B94" s="334" t="n">
        <v>44113</v>
      </c>
      <c r="C94" s="130" t="inlineStr">
        <is>
          <t>PO-4900108364</t>
        </is>
      </c>
      <c r="D94" s="131" t="inlineStr">
        <is>
          <t>Todd Kaiser</t>
        </is>
      </c>
      <c r="E94" s="567" t="inlineStr">
        <is>
          <t>Tesla Energy</t>
        </is>
      </c>
      <c r="F94" s="131" t="inlineStr">
        <is>
          <t>tkaiser@tesla.com</t>
        </is>
      </c>
      <c r="G94" s="289" t="n"/>
      <c r="H94" s="637" t="n">
        <v>-299.08</v>
      </c>
      <c r="I94" s="309" t="inlineStr">
        <is>
          <t>Invoiced</t>
        </is>
      </c>
      <c r="J94" s="170" t="inlineStr">
        <is>
          <t>202010</t>
        </is>
      </c>
      <c r="K94" s="133" t="inlineStr">
        <is>
          <t>PTUS_Tesla201009G</t>
        </is>
      </c>
      <c r="L94" s="134" t="inlineStr">
        <is>
          <t>Tesla Energy_Wall Connector_Sep, 2020(Todd)</t>
        </is>
      </c>
      <c r="M94" s="567" t="n"/>
      <c r="N94" s="302" t="inlineStr">
        <is>
          <t>2020年9月</t>
        </is>
      </c>
      <c r="O94" s="638" t="n"/>
      <c r="P94" s="639" t="n"/>
      <c r="Q94" s="567" t="inlineStr">
        <is>
          <t>Tesla, Inc</t>
        </is>
      </c>
    </row>
    <row r="95" ht="14.25" customHeight="1" s="474">
      <c r="A95" s="169" t="inlineStr">
        <is>
          <t>No.85</t>
        </is>
      </c>
      <c r="B95" s="334" t="n">
        <v>44086</v>
      </c>
      <c r="C95" s="130" t="inlineStr">
        <is>
          <t>PO-4900112570</t>
        </is>
      </c>
      <c r="D95" s="131" t="inlineStr">
        <is>
          <t>James Cho</t>
        </is>
      </c>
      <c r="E95" s="567" t="inlineStr">
        <is>
          <t>Tesla Energy</t>
        </is>
      </c>
      <c r="F95" s="131" t="inlineStr">
        <is>
          <t>jacho@tesla.com</t>
        </is>
      </c>
      <c r="G95" s="289" t="inlineStr">
        <is>
          <t>Technical Publications Translation
Budget to support upcoming critical document translations for
Gen 3 Wall Connector and other energy
products as needed</t>
        </is>
      </c>
      <c r="H95" s="637" t="n">
        <v>9000</v>
      </c>
      <c r="I95" s="309" t="inlineStr">
        <is>
          <t>New PO</t>
        </is>
      </c>
      <c r="J95" s="170" t="n"/>
      <c r="K95" s="133" t="n"/>
      <c r="L95" s="134" t="n"/>
      <c r="M95" s="567" t="n"/>
      <c r="N95" s="302" t="n"/>
      <c r="O95" s="638">
        <f>SUM(SUMIFS($H$11:$H$700,$I$11:$I$700,{"New PO","ValueAdded"},$C$11:$C$700,"="&amp;C95))</f>
        <v/>
      </c>
      <c r="P95" s="639">
        <f>SUMIFS($H$11:$H$700,$C$11:$C$700,"="&amp;C95)</f>
        <v/>
      </c>
      <c r="Q95" s="567" t="inlineStr">
        <is>
          <t>Tesla, Inc</t>
        </is>
      </c>
    </row>
    <row r="96" ht="14.25" customHeight="1" s="474">
      <c r="A96" s="169" t="inlineStr">
        <is>
          <t>No.86</t>
        </is>
      </c>
      <c r="B96" s="334" t="n">
        <v>44113</v>
      </c>
      <c r="C96" s="130" t="inlineStr">
        <is>
          <t>PO-4900112570</t>
        </is>
      </c>
      <c r="D96" s="131" t="inlineStr">
        <is>
          <t>James Cho</t>
        </is>
      </c>
      <c r="E96" s="567" t="inlineStr">
        <is>
          <t>Tesla Energy</t>
        </is>
      </c>
      <c r="F96" s="131" t="inlineStr">
        <is>
          <t>jacho@tesla.com</t>
        </is>
      </c>
      <c r="G96" s="289" t="n"/>
      <c r="H96" s="637" t="n">
        <v>-610.01</v>
      </c>
      <c r="I96" s="309" t="inlineStr">
        <is>
          <t>Invoiced</t>
        </is>
      </c>
      <c r="J96" s="170" t="inlineStr">
        <is>
          <t>202010</t>
        </is>
      </c>
      <c r="K96" s="133" t="inlineStr">
        <is>
          <t>PTUS_Tesla201009H</t>
        </is>
      </c>
      <c r="L96" s="134" t="inlineStr">
        <is>
          <t>Tesla Energy_Sep, 2020(James)</t>
        </is>
      </c>
      <c r="M96" s="567" t="n"/>
      <c r="N96" s="302" t="inlineStr">
        <is>
          <t>2020年9月:490.82; 2020年10月:119.19</t>
        </is>
      </c>
      <c r="O96" s="638" t="n"/>
      <c r="P96" s="639" t="n"/>
      <c r="Q96" s="567" t="inlineStr">
        <is>
          <t>Tesla, Inc</t>
        </is>
      </c>
    </row>
    <row r="97" ht="14.25" customHeight="1" s="474">
      <c r="A97" s="169" t="inlineStr">
        <is>
          <t>No.87</t>
        </is>
      </c>
      <c r="B97" s="334" t="n">
        <v>44176</v>
      </c>
      <c r="C97" s="130" t="inlineStr">
        <is>
          <t>PO-4900112570</t>
        </is>
      </c>
      <c r="D97" s="131" t="inlineStr">
        <is>
          <t>James Cho</t>
        </is>
      </c>
      <c r="E97" s="567" t="inlineStr">
        <is>
          <t>Tesla Energy</t>
        </is>
      </c>
      <c r="F97" s="131" t="inlineStr">
        <is>
          <t>jacho@tesla.com</t>
        </is>
      </c>
      <c r="G97" s="289" t="n"/>
      <c r="H97" s="637" t="n">
        <v>-584.61</v>
      </c>
      <c r="I97" s="309" t="inlineStr">
        <is>
          <t>Invoiced</t>
        </is>
      </c>
      <c r="J97" s="170" t="inlineStr">
        <is>
          <t>202012</t>
        </is>
      </c>
      <c r="K97" s="133" t="inlineStr">
        <is>
          <t>PTUS_Tesla201211B</t>
        </is>
      </c>
      <c r="L97" s="134" t="inlineStr">
        <is>
          <t>Tesla Energy_Nov, 2020(James)</t>
        </is>
      </c>
      <c r="M97" s="567" t="n"/>
      <c r="N97" s="302" t="inlineStr">
        <is>
          <t>2020年11月:536.31; 2020年12月: 48.3</t>
        </is>
      </c>
      <c r="O97" s="638" t="n"/>
      <c r="P97" s="639" t="n"/>
      <c r="Q97" s="567" t="inlineStr">
        <is>
          <t>Tesla, Inc</t>
        </is>
      </c>
    </row>
    <row r="98" ht="14.25" customHeight="1" s="474">
      <c r="A98" s="169" t="inlineStr">
        <is>
          <t>No.88</t>
        </is>
      </c>
      <c r="B98" s="406" t="n">
        <v>44201</v>
      </c>
      <c r="C98" s="305" t="inlineStr">
        <is>
          <t>PO-4900112570</t>
        </is>
      </c>
      <c r="D98" s="407" t="inlineStr">
        <is>
          <t>James Cho</t>
        </is>
      </c>
      <c r="E98" s="567" t="inlineStr">
        <is>
          <t>Tesla Energy</t>
        </is>
      </c>
      <c r="F98" s="131" t="inlineStr">
        <is>
          <t>jacho@tesla.com</t>
        </is>
      </c>
      <c r="G98" s="289" t="n"/>
      <c r="H98" s="637" t="n">
        <v>-1165.34</v>
      </c>
      <c r="I98" s="309" t="inlineStr">
        <is>
          <t>Invoiced</t>
        </is>
      </c>
      <c r="J98" s="170" t="inlineStr">
        <is>
          <t>202101</t>
        </is>
      </c>
      <c r="K98" s="133" t="inlineStr">
        <is>
          <t>PTUS_Tesla210105C</t>
        </is>
      </c>
      <c r="L98" s="134" t="inlineStr">
        <is>
          <t>Tesla Energy_Dec, 2020(James)</t>
        </is>
      </c>
      <c r="M98" s="567" t="n"/>
      <c r="N98" s="302" t="inlineStr">
        <is>
          <t>2020年12月</t>
        </is>
      </c>
      <c r="O98" s="638" t="n"/>
      <c r="P98" s="639" t="n"/>
      <c r="Q98" s="567" t="inlineStr">
        <is>
          <t>Tesla, Inc</t>
        </is>
      </c>
    </row>
    <row r="99" ht="14.25" customHeight="1" s="474">
      <c r="A99" s="169" t="inlineStr">
        <is>
          <t>No.89</t>
        </is>
      </c>
      <c r="B99" s="304" t="n">
        <v>44230</v>
      </c>
      <c r="C99" s="305" t="inlineStr">
        <is>
          <t>PO-4900112570</t>
        </is>
      </c>
      <c r="D99" s="172" t="inlineStr">
        <is>
          <t>James Cho</t>
        </is>
      </c>
      <c r="E99" s="567" t="inlineStr">
        <is>
          <t>Tesla Energy</t>
        </is>
      </c>
      <c r="F99" s="131" t="inlineStr">
        <is>
          <t>jacho@tesla.com</t>
        </is>
      </c>
      <c r="G99" s="289" t="n"/>
      <c r="H99" s="643" t="n">
        <v>-925.24</v>
      </c>
      <c r="I99" s="315" t="inlineStr">
        <is>
          <t>Invoiced</t>
        </is>
      </c>
      <c r="J99" s="174" t="inlineStr">
        <is>
          <t>202102</t>
        </is>
      </c>
      <c r="K99" s="133" t="inlineStr">
        <is>
          <t>PTUS_Tesla210203D</t>
        </is>
      </c>
      <c r="L99" s="134" t="inlineStr">
        <is>
          <t>Tesla Energy_Jan, 2021(James)</t>
        </is>
      </c>
      <c r="M99" s="567" t="n"/>
      <c r="N99" s="302" t="inlineStr">
        <is>
          <t>2021年1月：135.65；2021年2月：789.59</t>
        </is>
      </c>
      <c r="O99" s="638" t="n"/>
      <c r="P99" s="639" t="n"/>
      <c r="Q99" s="567" t="inlineStr">
        <is>
          <t>Tesla, Inc</t>
        </is>
      </c>
    </row>
    <row r="100" ht="14.25" customHeight="1" s="474">
      <c r="A100" s="169" t="inlineStr">
        <is>
          <t>No.90</t>
        </is>
      </c>
      <c r="B100" s="406" t="n">
        <v>44264</v>
      </c>
      <c r="C100" s="305" t="inlineStr">
        <is>
          <t>PO-4900112570</t>
        </is>
      </c>
      <c r="D100" s="407" t="inlineStr">
        <is>
          <t>James Cho</t>
        </is>
      </c>
      <c r="E100" s="567" t="inlineStr">
        <is>
          <t>Tesla Energy</t>
        </is>
      </c>
      <c r="F100" s="131" t="inlineStr">
        <is>
          <t>jacho@tesla.com</t>
        </is>
      </c>
      <c r="G100" s="289" t="n"/>
      <c r="H100" s="643" t="n">
        <v>-4.27</v>
      </c>
      <c r="I100" s="315" t="inlineStr">
        <is>
          <t>Invoiced</t>
        </is>
      </c>
      <c r="J100" s="174" t="inlineStr">
        <is>
          <t>202103</t>
        </is>
      </c>
      <c r="K100" s="133" t="inlineStr">
        <is>
          <t>PTUS_Tesla210309C</t>
        </is>
      </c>
      <c r="L100" s="134" t="inlineStr">
        <is>
          <t>Tesla Energy_Feb, 2021(James)</t>
        </is>
      </c>
      <c r="M100" s="567" t="n"/>
      <c r="N100" s="302" t="inlineStr">
        <is>
          <t>2021年2月</t>
        </is>
      </c>
      <c r="O100" s="638" t="n"/>
      <c r="P100" s="639" t="n"/>
      <c r="Q100" s="567" t="inlineStr">
        <is>
          <t>Tesla, Inc.</t>
        </is>
      </c>
    </row>
    <row r="101" ht="14.25" customHeight="1" s="474">
      <c r="A101" s="169" t="inlineStr">
        <is>
          <t>No.91</t>
        </is>
      </c>
      <c r="B101" s="406" t="n">
        <v>44294</v>
      </c>
      <c r="C101" s="305" t="inlineStr">
        <is>
          <t>PO-4900112570</t>
        </is>
      </c>
      <c r="D101" s="407" t="inlineStr">
        <is>
          <t>James Cho</t>
        </is>
      </c>
      <c r="E101" s="567" t="inlineStr">
        <is>
          <t>Tesla Energy</t>
        </is>
      </c>
      <c r="F101" s="172" t="inlineStr">
        <is>
          <t>jacho@tesla.com</t>
        </is>
      </c>
      <c r="G101" s="289" t="n"/>
      <c r="H101" s="642" t="n">
        <v>-3537.65</v>
      </c>
      <c r="I101" s="430" t="inlineStr">
        <is>
          <t>Invoiced</t>
        </is>
      </c>
      <c r="J101" s="305" t="inlineStr">
        <is>
          <t>202104</t>
        </is>
      </c>
      <c r="K101" s="133" t="inlineStr">
        <is>
          <t>PTUS_Tesla210408A</t>
        </is>
      </c>
      <c r="L101" s="303" t="inlineStr">
        <is>
          <t>Tesla Energy_Mar, 2021(James)_part1</t>
        </is>
      </c>
      <c r="M101" s="567" t="n"/>
      <c r="N101" s="488" t="inlineStr">
        <is>
          <t>2021年3月:2082.78; 2021年4月:1454.87</t>
        </is>
      </c>
      <c r="O101" s="649" t="n"/>
      <c r="P101" s="639" t="n"/>
      <c r="Q101" s="567" t="inlineStr">
        <is>
          <t>Tesla, Inc.</t>
        </is>
      </c>
    </row>
    <row r="102" ht="14.25" customHeight="1" s="474">
      <c r="A102" s="169" t="inlineStr">
        <is>
          <t>No.92</t>
        </is>
      </c>
      <c r="B102" s="334" t="n">
        <v>44511</v>
      </c>
      <c r="C102" s="305" t="inlineStr">
        <is>
          <t>PO-4900112570</t>
        </is>
      </c>
      <c r="D102" s="172" t="inlineStr">
        <is>
          <t>James Cho</t>
        </is>
      </c>
      <c r="E102" s="567" t="inlineStr">
        <is>
          <t>Tesla Energy</t>
        </is>
      </c>
      <c r="F102" s="172" t="inlineStr">
        <is>
          <t>jacho@tesla.com</t>
        </is>
      </c>
      <c r="G102" s="289" t="n"/>
      <c r="H102" s="643" t="n">
        <v>-403</v>
      </c>
      <c r="I102" s="309" t="inlineStr">
        <is>
          <t>Invoiced</t>
        </is>
      </c>
      <c r="J102" s="174" t="inlineStr">
        <is>
          <t>202111</t>
        </is>
      </c>
      <c r="K102" s="133" t="inlineStr">
        <is>
          <t>PTUS_Tesla211111B</t>
        </is>
      </c>
      <c r="L102" s="175" t="inlineStr">
        <is>
          <t>Tesla Energy_Oct, 2021(James)_part1</t>
        </is>
      </c>
      <c r="M102" s="567" t="n"/>
      <c r="N102" s="302" t="inlineStr">
        <is>
          <t>2021年11月</t>
        </is>
      </c>
      <c r="O102" s="649" t="n"/>
      <c r="P102" s="639" t="n"/>
      <c r="Q102" s="567" t="inlineStr">
        <is>
          <t>Tesla, Inc.</t>
        </is>
      </c>
    </row>
    <row r="103" ht="14.25" customHeight="1" s="474">
      <c r="A103" s="169" t="inlineStr">
        <is>
          <t>No.93</t>
        </is>
      </c>
      <c r="B103" s="334" t="n">
        <v>44105</v>
      </c>
      <c r="C103" s="130" t="inlineStr">
        <is>
          <t>PO-4900124343</t>
        </is>
      </c>
      <c r="D103" s="131" t="inlineStr">
        <is>
          <t>Sean Kitada; Eric Qu</t>
        </is>
      </c>
      <c r="E103" s="567" t="inlineStr">
        <is>
          <t>Website</t>
        </is>
      </c>
      <c r="F103" s="131" t="inlineStr">
        <is>
          <t>skitada@tesla.com; doqu@tesla.com</t>
        </is>
      </c>
      <c r="G103" s="289" t="inlineStr">
        <is>
          <t>Human
Translation fo r
Ranger App(for job TWS-47123 / production / Ranger / ranger / app / 2020-09-30 01:44:21）</t>
        </is>
      </c>
      <c r="H103" s="637" t="n">
        <v>600</v>
      </c>
      <c r="I103" s="309" t="inlineStr">
        <is>
          <t>New PO</t>
        </is>
      </c>
      <c r="J103" s="170" t="n"/>
      <c r="K103" s="133" t="n"/>
      <c r="L103" s="134" t="n"/>
      <c r="M103" s="567" t="n"/>
      <c r="N103" s="302" t="n"/>
      <c r="O103" s="638">
        <f>SUM(SUMIFS($H$11:$H$700,$I$11:$I$700,{"New PO","ValueAdded"},$C$11:$C$700,"="&amp;C103))</f>
        <v/>
      </c>
      <c r="P103" s="639">
        <f>SUMIFS($H$11:$H$700,$C$11:$C$700,"="&amp;C103)</f>
        <v/>
      </c>
      <c r="Q103" s="567" t="inlineStr">
        <is>
          <t>Tesla, Inc.</t>
        </is>
      </c>
    </row>
    <row r="104" ht="14.25" customHeight="1" s="474">
      <c r="A104" s="169" t="inlineStr">
        <is>
          <t>No.94</t>
        </is>
      </c>
      <c r="B104" s="334" t="n">
        <v>44113</v>
      </c>
      <c r="C104" s="130" t="inlineStr">
        <is>
          <t>PO-4900124343</t>
        </is>
      </c>
      <c r="D104" s="131" t="inlineStr">
        <is>
          <t>Sean Kitada; Eric Qu</t>
        </is>
      </c>
      <c r="E104" s="567" t="inlineStr">
        <is>
          <t>Website</t>
        </is>
      </c>
      <c r="F104" s="131" t="inlineStr">
        <is>
          <t>skitada@tesla.com; doqu@tesla.com</t>
        </is>
      </c>
      <c r="G104" s="289" t="n"/>
      <c r="H104" s="637" t="n">
        <v>-454.94</v>
      </c>
      <c r="I104" s="309" t="inlineStr">
        <is>
          <t>Invoiced</t>
        </is>
      </c>
      <c r="J104" s="170" t="inlineStr">
        <is>
          <t>202010</t>
        </is>
      </c>
      <c r="K104" s="133" t="inlineStr">
        <is>
          <t>PTUS_Tesla201009N</t>
        </is>
      </c>
      <c r="L104" s="134" t="inlineStr">
        <is>
          <t>Website_TWS-47123_Ranger App_3 Langs</t>
        </is>
      </c>
      <c r="M104" s="567" t="n"/>
      <c r="N104" s="302" t="inlineStr">
        <is>
          <t>2020年10月</t>
        </is>
      </c>
      <c r="O104" s="638" t="n"/>
      <c r="P104" s="639" t="n"/>
      <c r="Q104" s="567" t="inlineStr">
        <is>
          <t>Tesla, Inc.</t>
        </is>
      </c>
    </row>
    <row r="105" ht="14.25" customHeight="1" s="474">
      <c r="A105" s="169" t="inlineStr">
        <is>
          <t>No.95</t>
        </is>
      </c>
      <c r="B105" s="334" t="n">
        <v>44110</v>
      </c>
      <c r="C105" s="130" t="inlineStr">
        <is>
          <t>PO-4900126791</t>
        </is>
      </c>
      <c r="D105" s="131" t="inlineStr">
        <is>
          <t xml:space="preserve">Alexis Bejarano;Char Bradley </t>
        </is>
      </c>
      <c r="E105" s="567" t="inlineStr">
        <is>
          <t>IT APP</t>
        </is>
      </c>
      <c r="F105" s="131" t="inlineStr">
        <is>
          <t>abejarano@tesla.com;chabradley@tesla.com&gt;</t>
        </is>
      </c>
      <c r="G105" s="567" t="inlineStr">
        <is>
          <t xml:space="preserve"> 70345 Finance Ops</t>
        </is>
      </c>
      <c r="H105" s="637" t="n">
        <v>2123.22</v>
      </c>
      <c r="I105" s="309" t="inlineStr">
        <is>
          <t>New PO</t>
        </is>
      </c>
      <c r="J105" s="170" t="n"/>
      <c r="K105" s="133" t="n"/>
      <c r="L105" s="134" t="n"/>
      <c r="M105" s="567" t="n"/>
      <c r="N105" s="302" t="n"/>
      <c r="O105" s="638">
        <f>SUM(SUMIFS($H$11:$H$700,$I$11:$I$700,{"New PO","ValueAdded"},$C$11:$C$700,"="&amp;C105))</f>
        <v/>
      </c>
      <c r="P105" s="639">
        <f>SUMIFS($H$11:$H$700,$C$11:$C$700,"="&amp;C105)</f>
        <v/>
      </c>
      <c r="Q105" s="567" t="inlineStr">
        <is>
          <t>Tesla, Inc.</t>
        </is>
      </c>
    </row>
    <row r="106" ht="14.25" customHeight="1" s="474">
      <c r="A106" s="169" t="inlineStr">
        <is>
          <t>No.96</t>
        </is>
      </c>
      <c r="B106" s="334" t="n">
        <v>44230</v>
      </c>
      <c r="C106" s="130" t="inlineStr">
        <is>
          <t>PO-4900126791</t>
        </is>
      </c>
      <c r="D106" s="131" t="inlineStr">
        <is>
          <t xml:space="preserve">Alexis Bejarano;Char Bradley </t>
        </is>
      </c>
      <c r="E106" s="567" t="inlineStr">
        <is>
          <t>IT APP</t>
        </is>
      </c>
      <c r="F106" s="131" t="inlineStr">
        <is>
          <t>abejarano@tesla.com;chabradley@tesla.com&gt;</t>
        </is>
      </c>
      <c r="G106" s="567" t="n"/>
      <c r="H106" s="637" t="n">
        <v>-1283.82</v>
      </c>
      <c r="I106" s="309" t="inlineStr">
        <is>
          <t>Invoiced</t>
        </is>
      </c>
      <c r="J106" s="170" t="inlineStr">
        <is>
          <t>202012</t>
        </is>
      </c>
      <c r="K106" s="133" t="inlineStr">
        <is>
          <t>PTUS_Tesla210203E</t>
        </is>
      </c>
      <c r="L106" s="134" t="inlineStr">
        <is>
          <t>IT APPs_Finance Ops_FRCA</t>
        </is>
      </c>
      <c r="M106" s="567" t="n"/>
      <c r="N106" s="302" t="inlineStr">
        <is>
          <t>2020年10月</t>
        </is>
      </c>
      <c r="O106" s="638" t="n"/>
      <c r="P106" s="639" t="n"/>
      <c r="Q106" s="567" t="inlineStr">
        <is>
          <t>Tesla, Inc.</t>
        </is>
      </c>
    </row>
    <row r="107" ht="14.25" customHeight="1" s="474">
      <c r="A107" s="169" t="inlineStr">
        <is>
          <t>No.97</t>
        </is>
      </c>
      <c r="B107" s="334" t="n">
        <v>44117</v>
      </c>
      <c r="C107" s="130" t="inlineStr">
        <is>
          <t>PO-4900132929</t>
        </is>
      </c>
      <c r="D107" s="131" t="inlineStr">
        <is>
          <t>David Ben-Jamin</t>
        </is>
      </c>
      <c r="E107" s="567" t="inlineStr">
        <is>
          <t>Tech Pubs</t>
        </is>
      </c>
      <c r="F107" s="131" t="inlineStr">
        <is>
          <t>dbenjamin@tesla.com;aksmith@tesla.com</t>
        </is>
      </c>
      <c r="G107" s="289" t="inlineStr">
        <is>
          <t>Translation
Services</t>
        </is>
      </c>
      <c r="H107" s="637" t="n">
        <v>900</v>
      </c>
      <c r="I107" s="309" t="inlineStr">
        <is>
          <t>New PO</t>
        </is>
      </c>
      <c r="J107" s="170" t="n"/>
      <c r="K107" s="133" t="n"/>
      <c r="L107" s="134" t="n"/>
      <c r="M107" s="567" t="n"/>
      <c r="N107" s="302" t="n"/>
      <c r="O107" s="638">
        <f>SUM(SUMIFS($H$11:$H$700,$I$11:$I$700,{"New PO","ValueAdded"},$C$11:$C$700,"="&amp;C107))</f>
        <v/>
      </c>
      <c r="P107" s="639">
        <f>SUMIFS($H$11:$H$700,$C$11:$C$700,"="&amp;C107)</f>
        <v/>
      </c>
      <c r="Q107" s="567" t="inlineStr">
        <is>
          <t>Tesla, Inc.</t>
        </is>
      </c>
    </row>
    <row r="108" ht="14.25" customHeight="1" s="474">
      <c r="A108" s="169" t="inlineStr">
        <is>
          <t>No.98</t>
        </is>
      </c>
      <c r="B108" s="334" t="n">
        <v>44141</v>
      </c>
      <c r="C108" s="130" t="inlineStr">
        <is>
          <t>PO-4900132929</t>
        </is>
      </c>
      <c r="D108" s="131" t="inlineStr">
        <is>
          <t>David Ben-Jamin</t>
        </is>
      </c>
      <c r="E108" s="567" t="inlineStr">
        <is>
          <t>Tech Pubs</t>
        </is>
      </c>
      <c r="F108" s="131" t="inlineStr">
        <is>
          <t>dbenjamin@tesla.com;aksmith@tesla.com</t>
        </is>
      </c>
      <c r="G108" s="289" t="inlineStr">
        <is>
          <t>Translation
Services</t>
        </is>
      </c>
      <c r="H108" s="637" t="n">
        <v>-795.13</v>
      </c>
      <c r="I108" s="309" t="inlineStr">
        <is>
          <t>Invoiced</t>
        </is>
      </c>
      <c r="J108" s="170" t="inlineStr">
        <is>
          <t>202010</t>
        </is>
      </c>
      <c r="K108" s="133" t="inlineStr">
        <is>
          <t>PTUS_Tesla201106K</t>
        </is>
      </c>
      <c r="L108" s="134" t="inlineStr">
        <is>
          <t>Tech Pub_OM.44 Drop2</t>
        </is>
      </c>
      <c r="M108" s="567" t="n"/>
      <c r="N108" s="302" t="inlineStr">
        <is>
          <t>2020年10月</t>
        </is>
      </c>
      <c r="O108" s="638" t="n"/>
      <c r="P108" s="639" t="n"/>
      <c r="Q108" s="567" t="inlineStr">
        <is>
          <t>Tesla, Inc.</t>
        </is>
      </c>
    </row>
    <row r="109" ht="14.25" customHeight="1" s="474">
      <c r="A109" s="169" t="inlineStr">
        <is>
          <t>No.99</t>
        </is>
      </c>
      <c r="B109" s="334" t="n">
        <v>44124</v>
      </c>
      <c r="C109" s="130" t="inlineStr">
        <is>
          <t>PO-4900137321</t>
        </is>
      </c>
      <c r="D109" s="131" t="inlineStr">
        <is>
          <t>Michelle Dang</t>
        </is>
      </c>
      <c r="E109" s="567" t="inlineStr">
        <is>
          <t>Firmware</t>
        </is>
      </c>
      <c r="F109" s="131" t="inlineStr">
        <is>
          <t>midang@tesla.com</t>
        </is>
      </c>
      <c r="G109" s="289" t="inlineStr">
        <is>
          <t>20Q3: Blanket PO for new market expansion;
20Q4: Blanket PO for V4 mobile app release and UI feature development;
21Q1: Blanket PO for ongoing updates;
21Q2: Blanket PO for ongoing updates</t>
        </is>
      </c>
      <c r="H109" s="637" t="n">
        <v>180000</v>
      </c>
      <c r="I109" s="309" t="inlineStr">
        <is>
          <t>New PO</t>
        </is>
      </c>
      <c r="J109" s="170" t="n"/>
      <c r="K109" s="133" t="n"/>
      <c r="L109" s="134" t="n"/>
      <c r="M109" s="567" t="n"/>
      <c r="N109" s="302" t="n"/>
      <c r="O109" s="638">
        <f>SUM(SUMIFS($H$11:$H$700,$I$11:$I$700,{"New PO","ValueAdded"},$C$11:$C$700,"="&amp;C109))</f>
        <v/>
      </c>
      <c r="P109" s="639">
        <f>SUMIFS($H$11:$H$700,$C$11:$C$700,"="&amp;C109)</f>
        <v/>
      </c>
      <c r="Q109" s="567" t="inlineStr">
        <is>
          <t>Tesla, Inc</t>
        </is>
      </c>
    </row>
    <row r="110" ht="14.25" customHeight="1" s="474">
      <c r="A110" s="169" t="inlineStr">
        <is>
          <t>No.100</t>
        </is>
      </c>
      <c r="B110" s="334" t="n">
        <v>44160</v>
      </c>
      <c r="C110" s="130" t="inlineStr">
        <is>
          <t>PO-4900137321</t>
        </is>
      </c>
      <c r="D110" s="131" t="inlineStr">
        <is>
          <t>Michelle Dang</t>
        </is>
      </c>
      <c r="E110" s="567" t="inlineStr">
        <is>
          <t>Firmware</t>
        </is>
      </c>
      <c r="F110" s="131" t="inlineStr">
        <is>
          <t>midang@tesla.com</t>
        </is>
      </c>
      <c r="G110" s="289" t="n"/>
      <c r="H110" s="645" t="n">
        <v>-12309.52</v>
      </c>
      <c r="I110" s="309" t="inlineStr">
        <is>
          <t>Invoiced</t>
        </is>
      </c>
      <c r="J110" s="170" t="inlineStr">
        <is>
          <t>202011</t>
        </is>
      </c>
      <c r="K110" s="133" t="inlineStr">
        <is>
          <t>PTUS_Tesla201125F</t>
        </is>
      </c>
      <c r="L110" s="134" t="inlineStr">
        <is>
          <t>Firmware_UI&amp;RN&amp;Media&amp;Game_Oct, 2020_Other langs</t>
        </is>
      </c>
      <c r="M110" s="567" t="n"/>
      <c r="N110" s="302" t="inlineStr">
        <is>
          <t>2020年10月:9103.82; 2020年11月: 3205.7</t>
        </is>
      </c>
      <c r="O110" s="638" t="n"/>
      <c r="P110" s="639" t="n"/>
      <c r="Q110" s="567" t="inlineStr">
        <is>
          <t>Tesla, Inc</t>
        </is>
      </c>
    </row>
    <row r="111" ht="14.25" customHeight="1" s="474">
      <c r="A111" s="169" t="inlineStr">
        <is>
          <t>No.101</t>
        </is>
      </c>
      <c r="B111" s="334" t="n">
        <v>44190</v>
      </c>
      <c r="C111" s="130" t="inlineStr">
        <is>
          <t>PO-4900137321</t>
        </is>
      </c>
      <c r="D111" s="131" t="inlineStr">
        <is>
          <t>Michelle Dang</t>
        </is>
      </c>
      <c r="E111" s="567" t="inlineStr">
        <is>
          <t>Firmware</t>
        </is>
      </c>
      <c r="F111" s="131" t="inlineStr">
        <is>
          <t>midang@tesla.com</t>
        </is>
      </c>
      <c r="G111" s="289" t="n"/>
      <c r="H111" s="637" t="n">
        <v>-3260.2303125</v>
      </c>
      <c r="I111" s="309" t="inlineStr">
        <is>
          <t>Invoiced</t>
        </is>
      </c>
      <c r="J111" s="170" t="inlineStr">
        <is>
          <t>202012</t>
        </is>
      </c>
      <c r="K111" s="133" t="inlineStr">
        <is>
          <t>PTUS_Tesla201225D</t>
        </is>
      </c>
      <c r="L111" s="134" t="inlineStr">
        <is>
          <t>Firmware_UI&amp;RN&amp;Media&amp;Game_Nov, 2020_Usual langs</t>
        </is>
      </c>
      <c r="M111" s="567" t="n"/>
      <c r="N111" s="302" t="inlineStr">
        <is>
          <t>2020年11月:1907.85; 2020年12月: 1352.38</t>
        </is>
      </c>
      <c r="O111" s="638" t="n"/>
      <c r="P111" s="639" t="n"/>
      <c r="Q111" s="567" t="inlineStr">
        <is>
          <t>Tesla, Inc.</t>
        </is>
      </c>
    </row>
    <row r="112" ht="14.25" customHeight="1" s="474">
      <c r="A112" s="169" t="inlineStr">
        <is>
          <t>No.102</t>
        </is>
      </c>
      <c r="B112" s="334" t="n">
        <v>44190</v>
      </c>
      <c r="C112" s="130" t="inlineStr">
        <is>
          <t>PO-4900137321</t>
        </is>
      </c>
      <c r="D112" s="131" t="inlineStr">
        <is>
          <t>Michelle Dang</t>
        </is>
      </c>
      <c r="E112" s="567" t="inlineStr">
        <is>
          <t>Firmware</t>
        </is>
      </c>
      <c r="F112" s="131" t="inlineStr">
        <is>
          <t>midang@tesla.com</t>
        </is>
      </c>
      <c r="G112" s="289" t="n"/>
      <c r="H112" s="637" t="n">
        <v>-7135.63</v>
      </c>
      <c r="I112" s="309" t="inlineStr">
        <is>
          <t>Invoiced</t>
        </is>
      </c>
      <c r="J112" s="170" t="inlineStr">
        <is>
          <t>202012</t>
        </is>
      </c>
      <c r="K112" s="133" t="inlineStr">
        <is>
          <t>PTUS_Tesla201225E</t>
        </is>
      </c>
      <c r="L112" s="416" t="inlineStr">
        <is>
          <t>Firmware_VoiceResponse projects_Nov, 2020_Part2</t>
        </is>
      </c>
      <c r="M112" s="567" t="n"/>
      <c r="N112" s="302" t="inlineStr">
        <is>
          <t>2020年11月</t>
        </is>
      </c>
      <c r="O112" s="638" t="n"/>
      <c r="P112" s="639" t="n"/>
      <c r="Q112" s="567" t="inlineStr">
        <is>
          <t>Tesla, Inc.</t>
        </is>
      </c>
    </row>
    <row r="113" ht="14.25" customHeight="1" s="474">
      <c r="A113" s="169" t="inlineStr">
        <is>
          <t>No.103</t>
        </is>
      </c>
      <c r="B113" s="406" t="n">
        <v>44207</v>
      </c>
      <c r="C113" s="305" t="inlineStr">
        <is>
          <t>PO-4900137321</t>
        </is>
      </c>
      <c r="D113" s="407" t="inlineStr">
        <is>
          <t>Michelle Dang</t>
        </is>
      </c>
      <c r="E113" s="567" t="inlineStr">
        <is>
          <t>Firmware</t>
        </is>
      </c>
      <c r="F113" s="131" t="inlineStr">
        <is>
          <t>midang@tesla.com</t>
        </is>
      </c>
      <c r="G113" s="289" t="n"/>
      <c r="H113" s="642" t="n">
        <v>-445.07</v>
      </c>
      <c r="I113" s="430" t="inlineStr">
        <is>
          <t>Invoiced</t>
        </is>
      </c>
      <c r="J113" s="305" t="inlineStr">
        <is>
          <t>202101</t>
        </is>
      </c>
      <c r="K113" s="171" t="inlineStr">
        <is>
          <t>PTUS_Tesla210111C</t>
        </is>
      </c>
      <c r="L113" s="303" t="inlineStr">
        <is>
          <t>Firmware_Mobile projects_Dec, 2020(part2)</t>
        </is>
      </c>
      <c r="M113" s="567" t="n"/>
      <c r="N113" s="302" t="inlineStr">
        <is>
          <t>2020年12月</t>
        </is>
      </c>
      <c r="O113" s="638" t="n"/>
      <c r="P113" s="639" t="n"/>
      <c r="Q113" s="567" t="inlineStr">
        <is>
          <t>Tesla, Inc.</t>
        </is>
      </c>
    </row>
    <row r="114" ht="14.25" customHeight="1" s="474">
      <c r="A114" s="169" t="inlineStr">
        <is>
          <t>No.104</t>
        </is>
      </c>
      <c r="B114" s="406" t="n">
        <v>44207</v>
      </c>
      <c r="C114" s="305" t="inlineStr">
        <is>
          <t>PO-4900137321</t>
        </is>
      </c>
      <c r="D114" s="407" t="inlineStr">
        <is>
          <t>Michelle Dang</t>
        </is>
      </c>
      <c r="E114" s="567" t="inlineStr">
        <is>
          <t>Firmware</t>
        </is>
      </c>
      <c r="F114" s="131" t="inlineStr">
        <is>
          <t>midang@tesla.com</t>
        </is>
      </c>
      <c r="G114" s="289" t="n"/>
      <c r="H114" s="650" t="n">
        <v>-13296.69</v>
      </c>
      <c r="I114" s="430" t="inlineStr">
        <is>
          <t>Invoiced</t>
        </is>
      </c>
      <c r="J114" s="305" t="inlineStr">
        <is>
          <t>202101</t>
        </is>
      </c>
      <c r="K114" s="171" t="inlineStr">
        <is>
          <t>PTUS_Tesla210111D</t>
        </is>
      </c>
      <c r="L114" s="303" t="inlineStr">
        <is>
          <t>Firmware_UI&amp;RN&amp;Media&amp;Game_Dec, 2020_New languages(part2)</t>
        </is>
      </c>
      <c r="M114" s="567" t="n"/>
      <c r="N114" s="302" t="inlineStr">
        <is>
          <t>2020年12月:12060.12; 2021年1月:1236.57</t>
        </is>
      </c>
      <c r="O114" s="638" t="n"/>
      <c r="P114" s="639" t="n"/>
      <c r="Q114" s="567" t="inlineStr">
        <is>
          <t>Tesla, Inc.</t>
        </is>
      </c>
    </row>
    <row r="115" ht="14.25" customHeight="1" s="474">
      <c r="A115" s="169" t="inlineStr">
        <is>
          <t>No.105</t>
        </is>
      </c>
      <c r="B115" s="406" t="n">
        <v>44207</v>
      </c>
      <c r="C115" s="305" t="inlineStr">
        <is>
          <t>PO-4900137321</t>
        </is>
      </c>
      <c r="D115" s="407" t="inlineStr">
        <is>
          <t>Michelle Dang</t>
        </is>
      </c>
      <c r="E115" s="567" t="inlineStr">
        <is>
          <t>Firmware</t>
        </is>
      </c>
      <c r="F115" s="131" t="inlineStr">
        <is>
          <t>midang@tesla.com</t>
        </is>
      </c>
      <c r="G115" s="289" t="n"/>
      <c r="H115" s="650" t="n">
        <v>-5897.12</v>
      </c>
      <c r="I115" s="430" t="inlineStr">
        <is>
          <t>Invoiced</t>
        </is>
      </c>
      <c r="J115" s="305" t="inlineStr">
        <is>
          <t>202101</t>
        </is>
      </c>
      <c r="K115" s="171" t="inlineStr">
        <is>
          <t>PTUS_Tesla210111E</t>
        </is>
      </c>
      <c r="L115" s="303" t="inlineStr">
        <is>
          <t>Firmware_UI&amp;RN&amp;Media&amp;Game_Dec, 2020_Usual langs</t>
        </is>
      </c>
      <c r="M115" s="567" t="n"/>
      <c r="N115" s="302" t="inlineStr">
        <is>
          <t>2020年12月</t>
        </is>
      </c>
      <c r="O115" s="638" t="n"/>
      <c r="P115" s="639" t="n"/>
      <c r="Q115" s="567" t="inlineStr">
        <is>
          <t>Tesla, Inc.</t>
        </is>
      </c>
    </row>
    <row r="116" ht="14.25" customHeight="1" s="474">
      <c r="A116" s="169" t="inlineStr">
        <is>
          <t>No.106</t>
        </is>
      </c>
      <c r="B116" s="304" t="n">
        <v>44235</v>
      </c>
      <c r="C116" s="305" t="inlineStr">
        <is>
          <t>PO-4900137321</t>
        </is>
      </c>
      <c r="D116" s="172" t="inlineStr">
        <is>
          <t>Michelle Dang</t>
        </is>
      </c>
      <c r="E116" s="567" t="inlineStr">
        <is>
          <t>Firmware</t>
        </is>
      </c>
      <c r="F116" s="131" t="inlineStr">
        <is>
          <t>midang@tesla.com</t>
        </is>
      </c>
      <c r="G116" s="289" t="n"/>
      <c r="H116" s="651" t="n">
        <v>-21245.69</v>
      </c>
      <c r="I116" s="430" t="inlineStr">
        <is>
          <t>Invoiced</t>
        </is>
      </c>
      <c r="J116" s="174" t="inlineStr">
        <is>
          <t>202102</t>
        </is>
      </c>
      <c r="K116" s="171" t="inlineStr">
        <is>
          <t>PTUS_Tesla210208A</t>
        </is>
      </c>
      <c r="L116" s="175" t="inlineStr">
        <is>
          <t>Firmware_Jan, 2021</t>
        </is>
      </c>
      <c r="M116" s="567" t="n"/>
      <c r="N116" s="302" t="inlineStr">
        <is>
          <t>2021年1月:13349.9;2021年2月：7895.79</t>
        </is>
      </c>
      <c r="O116" s="638" t="n"/>
      <c r="P116" s="639" t="n"/>
      <c r="Q116" s="567" t="inlineStr">
        <is>
          <t>Tesla, Inc.</t>
        </is>
      </c>
    </row>
    <row r="117" ht="14.25" customFormat="1" customHeight="1" s="484">
      <c r="A117" s="169" t="inlineStr">
        <is>
          <t>No.107</t>
        </is>
      </c>
      <c r="B117" s="485" t="n">
        <v>44264</v>
      </c>
      <c r="C117" s="130" t="inlineStr">
        <is>
          <t>PO-4900137321</t>
        </is>
      </c>
      <c r="D117" s="335" t="inlineStr">
        <is>
          <t>Michelle Dang</t>
        </is>
      </c>
      <c r="E117" s="480" t="inlineStr">
        <is>
          <t>Firmware</t>
        </is>
      </c>
      <c r="F117" s="131" t="inlineStr">
        <is>
          <t>midang@tesla.com</t>
        </is>
      </c>
      <c r="G117" s="481" t="n"/>
      <c r="H117" s="652" t="n">
        <v>-16672.45</v>
      </c>
      <c r="I117" s="316" t="inlineStr">
        <is>
          <t>Invoiced</t>
        </is>
      </c>
      <c r="J117" s="130" t="inlineStr">
        <is>
          <t>202103</t>
        </is>
      </c>
      <c r="K117" s="135" t="inlineStr">
        <is>
          <t>PTUS_Tesla210309D</t>
        </is>
      </c>
      <c r="L117" s="134" t="inlineStr">
        <is>
          <t>Firmware_Feb, 2021</t>
        </is>
      </c>
      <c r="M117" s="480" t="n"/>
      <c r="N117" s="302" t="inlineStr">
        <is>
          <t>2021年2月:14252.59;2021年3月：2419.86</t>
        </is>
      </c>
      <c r="O117" s="638" t="n"/>
      <c r="P117" s="653" t="n"/>
      <c r="Q117" s="480" t="inlineStr">
        <is>
          <t>Tesla, Inc.</t>
        </is>
      </c>
    </row>
    <row r="118" ht="14.25" customFormat="1" customHeight="1" s="484">
      <c r="A118" s="169" t="inlineStr">
        <is>
          <t>No.108</t>
        </is>
      </c>
      <c r="B118" s="334" t="n">
        <v>44299</v>
      </c>
      <c r="C118" s="130" t="inlineStr">
        <is>
          <t>PO-4900137321</t>
        </is>
      </c>
      <c r="D118" s="131" t="inlineStr">
        <is>
          <t>Michelle Dang</t>
        </is>
      </c>
      <c r="E118" s="480" t="inlineStr">
        <is>
          <t>Firmware</t>
        </is>
      </c>
      <c r="F118" s="131" t="inlineStr">
        <is>
          <t>midang@tesla.com</t>
        </is>
      </c>
      <c r="G118" s="481" t="n"/>
      <c r="H118" s="645" t="n">
        <v>-19874.42</v>
      </c>
      <c r="I118" s="316" t="inlineStr">
        <is>
          <t>Invoiced</t>
        </is>
      </c>
      <c r="J118" s="170" t="inlineStr">
        <is>
          <t>202104</t>
        </is>
      </c>
      <c r="K118" s="135" t="inlineStr">
        <is>
          <t>PTUS_Tesla210413A</t>
        </is>
      </c>
      <c r="L118" s="134" t="inlineStr">
        <is>
          <t>Firmware_Mar, 2021</t>
        </is>
      </c>
      <c r="M118" s="480" t="n"/>
      <c r="N118" s="302" t="inlineStr">
        <is>
          <t>2021年3月:17459.88;2021年4月:2414.54</t>
        </is>
      </c>
      <c r="O118" s="638" t="n"/>
      <c r="P118" s="653" t="n"/>
      <c r="Q118" s="480" t="inlineStr">
        <is>
          <t>Tesla, Inc.</t>
        </is>
      </c>
    </row>
    <row r="119" ht="14.25" customFormat="1" customHeight="1" s="484">
      <c r="A119" s="169" t="inlineStr">
        <is>
          <t>No.109</t>
        </is>
      </c>
      <c r="B119" s="334" t="n">
        <v>44337</v>
      </c>
      <c r="C119" s="130" t="inlineStr">
        <is>
          <t>PO-4900137321</t>
        </is>
      </c>
      <c r="D119" s="131" t="inlineStr">
        <is>
          <t>Michelle Dang</t>
        </is>
      </c>
      <c r="E119" s="480" t="inlineStr">
        <is>
          <t>Firmware</t>
        </is>
      </c>
      <c r="F119" s="131" t="inlineStr">
        <is>
          <t>midang@tesla.com</t>
        </is>
      </c>
      <c r="G119" s="481" t="n"/>
      <c r="H119" s="637" t="n">
        <v>-10588.67</v>
      </c>
      <c r="I119" s="309" t="inlineStr">
        <is>
          <t>Invoiced</t>
        </is>
      </c>
      <c r="J119" s="170" t="inlineStr">
        <is>
          <t>202105</t>
        </is>
      </c>
      <c r="K119" s="135" t="inlineStr">
        <is>
          <t>PTUS_Tesla210521A</t>
        </is>
      </c>
      <c r="L119" s="134" t="inlineStr">
        <is>
          <t>Firmware_Apr, 2021</t>
        </is>
      </c>
      <c r="M119" s="480" t="n"/>
      <c r="N119" s="302" t="inlineStr">
        <is>
          <t>2021年4月:5022;2021年5月:5566.68</t>
        </is>
      </c>
      <c r="O119" s="638" t="n"/>
      <c r="P119" s="653" t="n"/>
      <c r="Q119" s="480" t="inlineStr">
        <is>
          <t>Tesla, Inc.</t>
        </is>
      </c>
    </row>
    <row r="120" ht="14.25" customFormat="1" customHeight="1" s="484">
      <c r="A120" s="169" t="inlineStr">
        <is>
          <t>No.110</t>
        </is>
      </c>
      <c r="B120" s="334" t="n">
        <v>44349</v>
      </c>
      <c r="C120" s="130" t="inlineStr">
        <is>
          <t>PO-4900137321</t>
        </is>
      </c>
      <c r="D120" s="131" t="inlineStr">
        <is>
          <t>Michelle Dang</t>
        </is>
      </c>
      <c r="E120" s="480" t="inlineStr">
        <is>
          <t>Firmware</t>
        </is>
      </c>
      <c r="F120" s="131" t="inlineStr">
        <is>
          <t>midang@tesla.com</t>
        </is>
      </c>
      <c r="G120" s="481" t="n"/>
      <c r="H120" s="637" t="n">
        <v>-20659.82</v>
      </c>
      <c r="I120" s="309" t="inlineStr">
        <is>
          <t>Invoiced</t>
        </is>
      </c>
      <c r="J120" s="170" t="inlineStr">
        <is>
          <t>202106</t>
        </is>
      </c>
      <c r="K120" s="135" t="inlineStr">
        <is>
          <t>PTUS_Tesla210602B</t>
        </is>
      </c>
      <c r="L120" s="134" t="inlineStr">
        <is>
          <t>Firmware_May, 2021</t>
        </is>
      </c>
      <c r="M120" s="480" t="n"/>
      <c r="N120" s="302" t="inlineStr">
        <is>
          <t>2021年5月:17025.6;2021年6月:3634.22</t>
        </is>
      </c>
      <c r="O120" s="638" t="n"/>
      <c r="P120" s="653" t="n"/>
      <c r="Q120" s="480" t="inlineStr">
        <is>
          <t>Tesla, Inc.</t>
        </is>
      </c>
    </row>
    <row r="121" ht="14.25" customFormat="1" customHeight="1" s="484">
      <c r="A121" s="169" t="inlineStr">
        <is>
          <t>No.111</t>
        </is>
      </c>
      <c r="B121" s="334" t="n">
        <v>44385</v>
      </c>
      <c r="C121" s="130" t="inlineStr">
        <is>
          <t>PO-4900137321</t>
        </is>
      </c>
      <c r="D121" s="131" t="inlineStr">
        <is>
          <t>Michelle Dang</t>
        </is>
      </c>
      <c r="E121" s="480" t="inlineStr">
        <is>
          <t>Firmware</t>
        </is>
      </c>
      <c r="F121" s="131" t="inlineStr">
        <is>
          <t>midang@tesla.com</t>
        </is>
      </c>
      <c r="G121" s="481" t="n"/>
      <c r="H121" s="637" t="n">
        <v>-22043.55</v>
      </c>
      <c r="I121" s="309" t="inlineStr">
        <is>
          <t>Invoiced</t>
        </is>
      </c>
      <c r="J121" s="170" t="inlineStr">
        <is>
          <t>202107</t>
        </is>
      </c>
      <c r="K121" s="135" t="inlineStr">
        <is>
          <t>PTUS_Tesla210708A</t>
        </is>
      </c>
      <c r="L121" s="134" t="inlineStr">
        <is>
          <t>Firmware_Jun, 2021</t>
        </is>
      </c>
      <c r="M121" s="480" t="n"/>
      <c r="N121" s="302" t="inlineStr">
        <is>
          <t>2021年6月:13979,81;2021年7月:8063.74</t>
        </is>
      </c>
      <c r="O121" s="638" t="n"/>
      <c r="P121" s="653" t="n"/>
      <c r="Q121" s="480" t="inlineStr">
        <is>
          <t>Tesla, Inc.</t>
        </is>
      </c>
    </row>
    <row r="122" ht="14.25" customFormat="1" customHeight="1" s="484">
      <c r="A122" s="169" t="inlineStr">
        <is>
          <t>No.112</t>
        </is>
      </c>
      <c r="B122" s="334" t="n">
        <v>44417</v>
      </c>
      <c r="C122" s="130" t="inlineStr">
        <is>
          <t>PO-4900137321</t>
        </is>
      </c>
      <c r="D122" s="131" t="inlineStr">
        <is>
          <t>Michelle Dang</t>
        </is>
      </c>
      <c r="E122" s="480" t="inlineStr">
        <is>
          <t>Firmware</t>
        </is>
      </c>
      <c r="F122" s="131" t="inlineStr">
        <is>
          <t>midang@tesla.com</t>
        </is>
      </c>
      <c r="G122" s="481" t="n"/>
      <c r="H122" s="637" t="n">
        <v>-16979.69</v>
      </c>
      <c r="I122" s="309" t="inlineStr">
        <is>
          <t>Invoiced</t>
        </is>
      </c>
      <c r="J122" s="170" t="inlineStr">
        <is>
          <t>202108</t>
        </is>
      </c>
      <c r="K122" s="135" t="inlineStr">
        <is>
          <t>PTUS_Tesla210809A</t>
        </is>
      </c>
      <c r="L122" s="134" t="inlineStr">
        <is>
          <t>Firmware_Jul, 2021</t>
        </is>
      </c>
      <c r="M122" s="480" t="n"/>
      <c r="N122" s="302" t="inlineStr">
        <is>
          <t>2021年7月:12311.21;2021年8月:4668.48</t>
        </is>
      </c>
      <c r="O122" s="638" t="n"/>
      <c r="P122" s="653" t="n"/>
      <c r="Q122" s="480" t="inlineStr">
        <is>
          <t>Tesla, Inc.</t>
        </is>
      </c>
    </row>
    <row r="123" ht="14.25" customFormat="1" customHeight="1" s="484">
      <c r="A123" s="169" t="inlineStr">
        <is>
          <t>No.113</t>
        </is>
      </c>
      <c r="B123" s="334" t="n">
        <v>44448</v>
      </c>
      <c r="C123" s="130" t="inlineStr">
        <is>
          <t>PO-4900137321</t>
        </is>
      </c>
      <c r="D123" s="131" t="inlineStr">
        <is>
          <t>Michelle Dang</t>
        </is>
      </c>
      <c r="E123" s="480" t="inlineStr">
        <is>
          <t>Firmware</t>
        </is>
      </c>
      <c r="F123" s="131" t="inlineStr">
        <is>
          <t>midang@tesla.com</t>
        </is>
      </c>
      <c r="G123" s="481" t="n"/>
      <c r="H123" s="637" t="n">
        <v>-9200.65</v>
      </c>
      <c r="I123" s="309" t="inlineStr">
        <is>
          <t>Invoiced</t>
        </is>
      </c>
      <c r="J123" s="170" t="inlineStr">
        <is>
          <t>202109</t>
        </is>
      </c>
      <c r="K123" s="135" t="inlineStr">
        <is>
          <t>PTUS_Tesla210909A</t>
        </is>
      </c>
      <c r="L123" s="134" t="inlineStr">
        <is>
          <t>Firmware_Aug, 2021</t>
        </is>
      </c>
      <c r="M123" s="480" t="n"/>
      <c r="N123" s="302" t="inlineStr">
        <is>
          <t>2021年8月:5635,61;2021年9月:3565,04</t>
        </is>
      </c>
      <c r="O123" s="638" t="n"/>
      <c r="P123" s="653" t="n"/>
      <c r="Q123" s="480" t="inlineStr">
        <is>
          <t>Tesla, Inc.</t>
        </is>
      </c>
    </row>
    <row r="124" ht="14.25" customHeight="1" s="474">
      <c r="A124" s="169" t="inlineStr">
        <is>
          <t>No.114</t>
        </is>
      </c>
      <c r="B124" s="334" t="n">
        <v>44130</v>
      </c>
      <c r="C124" s="130" t="inlineStr">
        <is>
          <t>PO-4900141980</t>
        </is>
      </c>
      <c r="D124" s="131" t="inlineStr">
        <is>
          <t>Marlyn Plascencia;Kaoru Miller</t>
        </is>
      </c>
      <c r="E124" s="567" t="inlineStr">
        <is>
          <t>Website</t>
        </is>
      </c>
      <c r="F124" s="131" t="inlineStr">
        <is>
          <t>mplascencia@tesla.com;kmiller@tesla.com</t>
        </is>
      </c>
      <c r="G124" s="289" t="inlineStr">
        <is>
          <t>Pactera
Translation
Servicesv(TWS-47473)</t>
        </is>
      </c>
      <c r="H124" s="637" t="n">
        <v>1214.18</v>
      </c>
      <c r="I124" s="309" t="inlineStr">
        <is>
          <t>New PO</t>
        </is>
      </c>
      <c r="J124" s="170" t="n"/>
      <c r="K124" s="133" t="n"/>
      <c r="L124" s="134" t="n"/>
      <c r="M124" s="567" t="n"/>
      <c r="N124" s="302" t="n"/>
      <c r="O124" s="638">
        <f>SUM(SUMIFS($H$11:$H$700,$I$11:$I$700,{"New PO","ValueAdded"},$C$11:$C$700,"="&amp;C124))</f>
        <v/>
      </c>
      <c r="P124" s="639">
        <f>SUMIFS($H$11:$H$700,$C$11:$C$700,"="&amp;C124)</f>
        <v/>
      </c>
      <c r="Q124" s="567" t="inlineStr">
        <is>
          <t>Tesla, Inc.</t>
        </is>
      </c>
      <c r="R124" s="427" t="inlineStr">
        <is>
          <t>accountpayable@tesla.com</t>
        </is>
      </c>
    </row>
    <row r="125" ht="14.25" customHeight="1" s="474">
      <c r="A125" s="169" t="inlineStr">
        <is>
          <t>No.115</t>
        </is>
      </c>
      <c r="B125" s="334" t="n">
        <v>44176</v>
      </c>
      <c r="C125" s="130" t="inlineStr">
        <is>
          <t>PO-4900141980</t>
        </is>
      </c>
      <c r="D125" s="131" t="inlineStr">
        <is>
          <t>Marlyn Plascencia;Kaoru Miller</t>
        </is>
      </c>
      <c r="E125" s="567" t="inlineStr">
        <is>
          <t>Website</t>
        </is>
      </c>
      <c r="F125" s="131" t="inlineStr">
        <is>
          <t>mplascencia@tesla.com;kmiller@tesla.com</t>
        </is>
      </c>
      <c r="G125" s="289" t="n"/>
      <c r="H125" s="637" t="n">
        <v>-1058.225805</v>
      </c>
      <c r="I125" s="309" t="inlineStr">
        <is>
          <t>Invoiced</t>
        </is>
      </c>
      <c r="J125" s="170" t="inlineStr">
        <is>
          <t>202012</t>
        </is>
      </c>
      <c r="K125" s="133" t="inlineStr">
        <is>
          <t>PTUS_Tesla201211C</t>
        </is>
      </c>
      <c r="L125" s="134" t="inlineStr">
        <is>
          <t>Website_TWS-47473 fr_CA</t>
        </is>
      </c>
      <c r="M125" s="567" t="n"/>
      <c r="N125" s="302" t="inlineStr">
        <is>
          <t>2020年12月</t>
        </is>
      </c>
      <c r="O125" s="638" t="n"/>
      <c r="P125" s="639" t="n"/>
      <c r="Q125" s="567" t="inlineStr">
        <is>
          <t>Tesla, Inc.</t>
        </is>
      </c>
      <c r="R125" s="427" t="n"/>
    </row>
    <row r="126" ht="14.25" customHeight="1" s="474">
      <c r="A126" s="169" t="inlineStr">
        <is>
          <t>No.116</t>
        </is>
      </c>
      <c r="B126" s="334" t="n">
        <v>44146</v>
      </c>
      <c r="C126" s="130" t="inlineStr">
        <is>
          <t>PO-4900155672</t>
        </is>
      </c>
      <c r="D126" s="131" t="inlineStr">
        <is>
          <t>Moya Watson</t>
        </is>
      </c>
      <c r="E126" s="567" t="inlineStr">
        <is>
          <t>Tesla Energy</t>
        </is>
      </c>
      <c r="F126" s="131" t="inlineStr">
        <is>
          <t>mowatson@tesla.com</t>
        </is>
      </c>
      <c r="G126" s="289" t="inlineStr">
        <is>
          <t>Hebrew translation for two Tesla Energy documents
(ERG and Transport/Storage Gui delines) to support Megapack deployment</t>
        </is>
      </c>
      <c r="H126" s="643" t="n">
        <v>2500</v>
      </c>
      <c r="I126" s="315" t="inlineStr">
        <is>
          <t>New PO</t>
        </is>
      </c>
      <c r="J126" s="174" t="n"/>
      <c r="K126" s="133" t="n"/>
      <c r="L126" s="134" t="n"/>
      <c r="M126" s="567" t="n"/>
      <c r="N126" s="302" t="n"/>
      <c r="O126" s="638">
        <f>SUM(SUMIFS($H$11:$H$700,$I$11:$I$700,{"New PO","ValueAdded"},$C$11:$C$700,"="&amp;C126))</f>
        <v/>
      </c>
      <c r="P126" s="639">
        <f>SUMIFS($H$11:$H$700,$C$11:$C$700,"="&amp;C126)</f>
        <v/>
      </c>
      <c r="Q126" s="567" t="inlineStr">
        <is>
          <t>Tesla, Inc.</t>
        </is>
      </c>
    </row>
    <row r="127" ht="14.25" customHeight="1" s="474">
      <c r="A127" s="169" t="inlineStr">
        <is>
          <t>No.117</t>
        </is>
      </c>
      <c r="B127" s="334" t="n">
        <v>44172</v>
      </c>
      <c r="C127" s="130" t="inlineStr">
        <is>
          <t>PO-4900155672</t>
        </is>
      </c>
      <c r="D127" s="131" t="inlineStr">
        <is>
          <t>Moya Watson</t>
        </is>
      </c>
      <c r="E127" s="567" t="inlineStr">
        <is>
          <t>Tesla Energy</t>
        </is>
      </c>
      <c r="F127" s="131" t="inlineStr">
        <is>
          <t>mowatson@tesla.com</t>
        </is>
      </c>
      <c r="G127" s="289" t="n"/>
      <c r="H127" s="643" t="n">
        <v>-2285.56</v>
      </c>
      <c r="I127" s="315" t="inlineStr">
        <is>
          <t>Invoiced</t>
        </is>
      </c>
      <c r="J127" s="174" t="inlineStr">
        <is>
          <t>202012</t>
        </is>
      </c>
      <c r="K127" s="133" t="inlineStr">
        <is>
          <t>PTUS_Tesla201207D</t>
        </is>
      </c>
      <c r="L127" s="134" t="inlineStr">
        <is>
          <t>Tesla Energy_Hebrew - Megapack T&amp;S and Battery ERG</t>
        </is>
      </c>
      <c r="M127" s="567" t="n"/>
      <c r="N127" s="302" t="inlineStr">
        <is>
          <t>2020年11月</t>
        </is>
      </c>
      <c r="O127" s="638" t="n"/>
      <c r="P127" s="639" t="n"/>
      <c r="Q127" s="567" t="inlineStr">
        <is>
          <t>Tesla, Inc.</t>
        </is>
      </c>
    </row>
    <row r="128" ht="14.25" customHeight="1" s="474">
      <c r="A128" s="169" t="inlineStr">
        <is>
          <t>No.118</t>
        </is>
      </c>
      <c r="B128" s="406" t="n">
        <v>44230</v>
      </c>
      <c r="C128" s="305" t="inlineStr">
        <is>
          <t>PO-4900155672</t>
        </is>
      </c>
      <c r="D128" s="407" t="inlineStr">
        <is>
          <t>Moya Watson</t>
        </is>
      </c>
      <c r="E128" s="567" t="inlineStr">
        <is>
          <t>Tesla Energy</t>
        </is>
      </c>
      <c r="F128" s="131" t="inlineStr">
        <is>
          <t>mowatson@tesla.com</t>
        </is>
      </c>
      <c r="G128" s="289" t="n"/>
      <c r="H128" s="643" t="n">
        <v>-118.14</v>
      </c>
      <c r="I128" s="315" t="inlineStr">
        <is>
          <t>Invoiced</t>
        </is>
      </c>
      <c r="J128" s="174" t="inlineStr">
        <is>
          <t>202102</t>
        </is>
      </c>
      <c r="K128" s="133" t="inlineStr">
        <is>
          <t>PTUS_Tesla210203F</t>
        </is>
      </c>
      <c r="L128" s="134" t="inlineStr">
        <is>
          <t>Tesla Energy_Hebrew DELTA - ERG and Megapack Transport + Stor</t>
        </is>
      </c>
      <c r="M128" s="567" t="n"/>
      <c r="N128" s="302" t="inlineStr">
        <is>
          <t>2021年2月</t>
        </is>
      </c>
      <c r="O128" s="638" t="n"/>
      <c r="P128" s="639" t="n"/>
      <c r="Q128" s="567" t="inlineStr">
        <is>
          <t>Tesla, Inc.</t>
        </is>
      </c>
    </row>
    <row r="129" ht="14.25" customHeight="1" s="474">
      <c r="A129" s="169" t="inlineStr">
        <is>
          <t>No.119</t>
        </is>
      </c>
      <c r="B129" s="304" t="n">
        <v>44173</v>
      </c>
      <c r="C129" s="305" t="inlineStr">
        <is>
          <t>PO-4900174405</t>
        </is>
      </c>
      <c r="D129" s="172" t="inlineStr">
        <is>
          <t>Moya Watson;Beverly Caplette</t>
        </is>
      </c>
      <c r="E129" s="567" t="inlineStr">
        <is>
          <t>Tesla Energy</t>
        </is>
      </c>
      <c r="F129" s="131" t="inlineStr">
        <is>
          <t>mowatson@tesla.com;bcaplette@tesla.com;</t>
        </is>
      </c>
      <c r="G129" s="289" t="inlineStr">
        <is>
          <t xml:space="preserve"> Megapack Specificati on translation to Ja panese
</t>
        </is>
      </c>
      <c r="H129" s="643" t="n">
        <v>900</v>
      </c>
      <c r="I129" s="315" t="inlineStr">
        <is>
          <t>New PO</t>
        </is>
      </c>
      <c r="J129" s="174" t="n"/>
      <c r="K129" s="133" t="n"/>
      <c r="L129" s="134" t="n"/>
      <c r="M129" s="567" t="n"/>
      <c r="N129" s="302" t="n"/>
      <c r="O129" s="638">
        <f>SUM(SUMIFS($H$11:$H$700,$I$11:$I$700,{"New PO","ValueAdded"},$C$11:$C$700,"="&amp;C129))</f>
        <v/>
      </c>
      <c r="P129" s="639">
        <f>SUMIFS($H$11:$H$700,$C$11:$C$700,"="&amp;C129)</f>
        <v/>
      </c>
      <c r="Q129" s="567" t="inlineStr">
        <is>
          <t>Tesla, Inc.</t>
        </is>
      </c>
    </row>
    <row r="130" ht="14.25" customHeight="1" s="474">
      <c r="A130" s="169" t="inlineStr">
        <is>
          <t>No.120</t>
        </is>
      </c>
      <c r="B130" s="304" t="n">
        <v>44201</v>
      </c>
      <c r="C130" s="305" t="inlineStr">
        <is>
          <t>PO-4900174405</t>
        </is>
      </c>
      <c r="D130" s="172" t="inlineStr">
        <is>
          <t>Moya Watson;Beverly Caplette</t>
        </is>
      </c>
      <c r="E130" s="567" t="inlineStr">
        <is>
          <t>Tesla Energy</t>
        </is>
      </c>
      <c r="F130" s="131" t="inlineStr">
        <is>
          <t>mowatson@tesla.com;bcaplette@tesla.com;</t>
        </is>
      </c>
      <c r="G130" s="289" t="n"/>
      <c r="H130" s="643" t="n">
        <v>-849.42</v>
      </c>
      <c r="I130" s="315" t="inlineStr">
        <is>
          <t>Invoiced</t>
        </is>
      </c>
      <c r="J130" s="174" t="inlineStr">
        <is>
          <t>202101</t>
        </is>
      </c>
      <c r="K130" s="133" t="inlineStr">
        <is>
          <t>PTUS_Tesla210105H</t>
        </is>
      </c>
      <c r="L130" s="134" t="inlineStr">
        <is>
          <t>Tesla Energy_Megapack Specification to Japanese</t>
        </is>
      </c>
      <c r="M130" s="567" t="n"/>
      <c r="N130" s="302" t="inlineStr">
        <is>
          <t>2020年12月</t>
        </is>
      </c>
      <c r="O130" s="638" t="n"/>
      <c r="P130" s="639" t="n"/>
      <c r="Q130" s="567" t="inlineStr">
        <is>
          <t>Tesla, Inc.</t>
        </is>
      </c>
    </row>
    <row r="131" ht="14.25" customHeight="1" s="474">
      <c r="A131" s="169" t="inlineStr">
        <is>
          <t>No.121</t>
        </is>
      </c>
      <c r="B131" s="406" t="n">
        <v>44294</v>
      </c>
      <c r="C131" s="305" t="inlineStr">
        <is>
          <t>PO-4900174405</t>
        </is>
      </c>
      <c r="D131" s="172" t="inlineStr">
        <is>
          <t>Moya Watson;Beverly Caplette</t>
        </is>
      </c>
      <c r="E131" s="567" t="inlineStr">
        <is>
          <t>Tesla Energy</t>
        </is>
      </c>
      <c r="F131" s="172" t="inlineStr">
        <is>
          <t>mowatson@tesla.com;bcaplette@tesla.com;</t>
        </is>
      </c>
      <c r="G131" s="289" t="n"/>
      <c r="H131" s="643" t="n">
        <v>-24.89</v>
      </c>
      <c r="I131" s="315" t="inlineStr">
        <is>
          <t>Invoiced</t>
        </is>
      </c>
      <c r="J131" s="174" t="inlineStr">
        <is>
          <t>202104</t>
        </is>
      </c>
      <c r="K131" s="133" t="inlineStr">
        <is>
          <t>PTUS_Tesla210408B</t>
        </is>
      </c>
      <c r="L131" s="175" t="inlineStr">
        <is>
          <t>Tesla Energy_DELTA Megapack Spec to Japanese</t>
        </is>
      </c>
      <c r="M131" s="567" t="n"/>
      <c r="N131" s="488" t="inlineStr">
        <is>
          <t>2021年4月</t>
        </is>
      </c>
      <c r="O131" s="649" t="n"/>
      <c r="P131" s="639" t="n"/>
      <c r="Q131" s="567" t="inlineStr">
        <is>
          <t>Tesla, Inc.</t>
        </is>
      </c>
    </row>
    <row r="132" ht="14.25" customHeight="1" s="474">
      <c r="A132" s="169" t="inlineStr">
        <is>
          <t>No.122</t>
        </is>
      </c>
      <c r="B132" s="304" t="n">
        <v>44175</v>
      </c>
      <c r="C132" s="305" t="inlineStr">
        <is>
          <t>PO-4900175761</t>
        </is>
      </c>
      <c r="D132" s="172" t="inlineStr">
        <is>
          <t>David Ben-Jamin</t>
        </is>
      </c>
      <c r="E132" s="567" t="inlineStr">
        <is>
          <t>Tech Pubs</t>
        </is>
      </c>
      <c r="F132" s="131" t="inlineStr">
        <is>
          <t>dbenjamin@tesla.com;aksmith@tesla.com</t>
        </is>
      </c>
      <c r="G132" s="567" t="inlineStr">
        <is>
          <t>Translation Services</t>
        </is>
      </c>
      <c r="H132" s="654" t="n">
        <v>2600</v>
      </c>
      <c r="I132" s="315" t="inlineStr">
        <is>
          <t>New PO</t>
        </is>
      </c>
      <c r="J132" s="174" t="n"/>
      <c r="K132" s="133" t="n"/>
      <c r="L132" s="134" t="n"/>
      <c r="M132" s="567" t="n"/>
      <c r="N132" s="302" t="n"/>
      <c r="O132" s="638">
        <f>SUM(SUMIFS($H$11:$H$700,$I$11:$I$700,{"New PO","ValueAdded"},$C$11:$C$700,"="&amp;C132))</f>
        <v/>
      </c>
      <c r="P132" s="639">
        <f>SUMIFS($H$11:$H$700,$C$11:$C$700,"="&amp;C132)</f>
        <v/>
      </c>
      <c r="Q132" s="567" t="inlineStr">
        <is>
          <t>Tesla, Inc.</t>
        </is>
      </c>
    </row>
    <row r="133" ht="14.25" customHeight="1" s="474">
      <c r="A133" s="169" t="inlineStr">
        <is>
          <t>No.123</t>
        </is>
      </c>
      <c r="B133" s="406" t="n">
        <v>44201</v>
      </c>
      <c r="C133" s="305" t="inlineStr">
        <is>
          <t>PO-4900175761</t>
        </is>
      </c>
      <c r="D133" s="172" t="inlineStr">
        <is>
          <t>David Ben-Jamin</t>
        </is>
      </c>
      <c r="E133" s="567" t="inlineStr">
        <is>
          <t>Tech Pubs</t>
        </is>
      </c>
      <c r="F133" s="131" t="inlineStr">
        <is>
          <t>dbenjamin@tesla.com;aksmith@tesla.com</t>
        </is>
      </c>
      <c r="G133" s="567" t="n"/>
      <c r="H133" s="654" t="n">
        <v>-2542.23</v>
      </c>
      <c r="I133" s="315" t="inlineStr">
        <is>
          <t>Invoiced</t>
        </is>
      </c>
      <c r="J133" s="174" t="inlineStr">
        <is>
          <t>202101</t>
        </is>
      </c>
      <c r="K133" s="133" t="inlineStr">
        <is>
          <t>PTUS_Tesla210105J</t>
        </is>
      </c>
      <c r="L133" s="134" t="inlineStr">
        <is>
          <t>Tech Pub_OM holiday20 drop1_Dec, 2020</t>
        </is>
      </c>
      <c r="M133" s="567" t="n"/>
      <c r="N133" s="302" t="inlineStr">
        <is>
          <t>2020年12月</t>
        </is>
      </c>
      <c r="O133" s="638" t="n"/>
      <c r="P133" s="639" t="n"/>
      <c r="Q133" s="567" t="inlineStr">
        <is>
          <t>Tesla, Inc.</t>
        </is>
      </c>
    </row>
    <row r="134" ht="14.25" customHeight="1" s="474">
      <c r="A134" s="169" t="inlineStr">
        <is>
          <t>No.124</t>
        </is>
      </c>
      <c r="B134" s="304" t="n">
        <v>44177</v>
      </c>
      <c r="C134" s="305" t="inlineStr">
        <is>
          <t>PO-4900177559</t>
        </is>
      </c>
      <c r="D134" s="172" t="inlineStr">
        <is>
          <t>David Ben-Jamin</t>
        </is>
      </c>
      <c r="E134" s="567" t="inlineStr">
        <is>
          <t>Tech Pubs</t>
        </is>
      </c>
      <c r="F134" s="131" t="inlineStr">
        <is>
          <t>dbenjamin@tesla.com;aksmith@tesla.com</t>
        </is>
      </c>
      <c r="G134" s="567" t="inlineStr">
        <is>
          <t>Translation Services</t>
        </is>
      </c>
      <c r="H134" s="654" t="n">
        <v>600</v>
      </c>
      <c r="I134" s="315" t="inlineStr">
        <is>
          <t>New PO</t>
        </is>
      </c>
      <c r="J134" s="174" t="n"/>
      <c r="K134" s="133" t="n"/>
      <c r="L134" s="134" t="n"/>
      <c r="M134" s="567" t="n"/>
      <c r="N134" s="302" t="n"/>
      <c r="O134" s="638">
        <f>SUM(SUMIFS($H$11:$H$700,$I$11:$I$700,{"New PO","ValueAdded"},$C$11:$C$700,"="&amp;C134))</f>
        <v/>
      </c>
      <c r="P134" s="639">
        <f>SUMIFS($H$11:$H$700,$C$11:$C$700,"="&amp;C134)</f>
        <v/>
      </c>
      <c r="Q134" s="567" t="inlineStr">
        <is>
          <t>Tesla, Inc.</t>
        </is>
      </c>
    </row>
    <row r="135" ht="14.25" customHeight="1" s="474">
      <c r="A135" s="169" t="inlineStr">
        <is>
          <t>No.125</t>
        </is>
      </c>
      <c r="B135" s="406" t="n">
        <v>44201</v>
      </c>
      <c r="C135" s="305" t="inlineStr">
        <is>
          <t>PO-4900177559</t>
        </is>
      </c>
      <c r="D135" s="172" t="inlineStr">
        <is>
          <t>David Ben-Jamin</t>
        </is>
      </c>
      <c r="E135" s="567" t="inlineStr">
        <is>
          <t>Tech Pubs</t>
        </is>
      </c>
      <c r="F135" s="131" t="inlineStr">
        <is>
          <t>dbenjamin@tesla.com;aksmith@tesla.com</t>
        </is>
      </c>
      <c r="G135" s="567" t="n"/>
      <c r="H135" s="642" t="n">
        <v>-532.62</v>
      </c>
      <c r="I135" s="430" t="inlineStr">
        <is>
          <t>Invoiced</t>
        </is>
      </c>
      <c r="J135" s="305" t="inlineStr">
        <is>
          <t>202101</t>
        </is>
      </c>
      <c r="K135" s="133" t="inlineStr">
        <is>
          <t>PTUS_Tesla210105K</t>
        </is>
      </c>
      <c r="L135" s="134" t="inlineStr">
        <is>
          <t>Tech Pub_OM holiday20 drop2_Dec, 2020</t>
        </is>
      </c>
      <c r="M135" s="567" t="n"/>
      <c r="N135" s="302" t="inlineStr">
        <is>
          <t>2020年12月</t>
        </is>
      </c>
      <c r="O135" s="638" t="n"/>
      <c r="P135" s="639" t="n"/>
      <c r="Q135" s="567" t="inlineStr">
        <is>
          <t>Tesla, Inc.</t>
        </is>
      </c>
    </row>
    <row r="136" ht="14.25" customHeight="1" s="474">
      <c r="A136" s="169" t="inlineStr">
        <is>
          <t>No.126</t>
        </is>
      </c>
      <c r="B136" s="304" t="n">
        <v>44181</v>
      </c>
      <c r="C136" s="305" t="inlineStr">
        <is>
          <t>PO-4900179924</t>
        </is>
      </c>
      <c r="D136" s="172" t="inlineStr">
        <is>
          <t xml:space="preserve">Kaoru Miller </t>
        </is>
      </c>
      <c r="E136" s="567" t="inlineStr">
        <is>
          <t>Website</t>
        </is>
      </c>
      <c r="F136" s="131" t="inlineStr">
        <is>
          <t>kmiller@tesla.com</t>
        </is>
      </c>
      <c r="G136" s="289" t="inlineStr">
        <is>
          <t>Translation services for 7 languages for Q1 2021
Translation services for 7 languages for Q2 2021</t>
        </is>
      </c>
      <c r="H136" s="643" t="n">
        <v>56700</v>
      </c>
      <c r="I136" s="315" t="inlineStr">
        <is>
          <t>New PO</t>
        </is>
      </c>
      <c r="J136" s="174" t="n"/>
      <c r="K136" s="133" t="n"/>
      <c r="L136" s="134" t="n"/>
      <c r="M136" s="567" t="n"/>
      <c r="N136" s="302" t="n"/>
      <c r="O136" s="638">
        <f>SUM(SUMIFS($H$11:$H$700,$I$11:$I$700,{"New PO","ValueAdded"},$C$11:$C$700,"="&amp;C136))</f>
        <v/>
      </c>
      <c r="P136" s="639">
        <f>SUMIFS($H$11:$H$700,$C$11:$C$700,"="&amp;C136)</f>
        <v/>
      </c>
      <c r="Q136" s="567" t="inlineStr">
        <is>
          <t>Tesla, Inc.</t>
        </is>
      </c>
    </row>
    <row r="137" ht="14.25" customHeight="1" s="474">
      <c r="A137" s="169" t="inlineStr">
        <is>
          <t>No.127</t>
        </is>
      </c>
      <c r="B137" s="304" t="n">
        <v>44231</v>
      </c>
      <c r="C137" s="305" t="inlineStr">
        <is>
          <t>PO-4900179924</t>
        </is>
      </c>
      <c r="D137" s="172" t="inlineStr">
        <is>
          <t>Kaoru Miller</t>
        </is>
      </c>
      <c r="E137" s="567" t="inlineStr">
        <is>
          <t>Website</t>
        </is>
      </c>
      <c r="F137" s="131" t="inlineStr">
        <is>
          <t>kmiller@tesla.com</t>
        </is>
      </c>
      <c r="G137" s="289" t="n"/>
      <c r="H137" s="643" t="n">
        <v>-10237.45</v>
      </c>
      <c r="I137" s="315" t="inlineStr">
        <is>
          <t>Invoiced</t>
        </is>
      </c>
      <c r="J137" s="174" t="inlineStr">
        <is>
          <t>202102</t>
        </is>
      </c>
      <c r="K137" s="133" t="inlineStr">
        <is>
          <t>PTUS_Tesla210204A</t>
        </is>
      </c>
      <c r="L137" s="134" t="inlineStr">
        <is>
          <t>Website_Jan, 2021</t>
        </is>
      </c>
      <c r="M137" s="567" t="n"/>
      <c r="N137" s="302" t="inlineStr">
        <is>
          <t>2021年1月：4000，2021年2月6237.45</t>
        </is>
      </c>
      <c r="O137" s="638" t="n"/>
      <c r="P137" s="639" t="n"/>
      <c r="Q137" s="567" t="inlineStr">
        <is>
          <t>Tesla, Inc.</t>
        </is>
      </c>
    </row>
    <row r="138" ht="14.25" customHeight="1" s="474">
      <c r="A138" s="169" t="inlineStr">
        <is>
          <t>No.128</t>
        </is>
      </c>
      <c r="B138" s="485" t="n">
        <v>44264</v>
      </c>
      <c r="C138" s="130" t="inlineStr">
        <is>
          <t>PO-4900179924</t>
        </is>
      </c>
      <c r="D138" s="335" t="inlineStr">
        <is>
          <t>Kaoru Miller</t>
        </is>
      </c>
      <c r="E138" s="567" t="inlineStr">
        <is>
          <t>Website</t>
        </is>
      </c>
      <c r="F138" s="131" t="inlineStr">
        <is>
          <t>kmiller@tesla.com</t>
        </is>
      </c>
      <c r="G138" s="289" t="n"/>
      <c r="H138" s="643" t="n">
        <v>-7806.4175175</v>
      </c>
      <c r="I138" s="315" t="inlineStr">
        <is>
          <t>Invoiced</t>
        </is>
      </c>
      <c r="J138" s="174" t="inlineStr">
        <is>
          <t>202103</t>
        </is>
      </c>
      <c r="K138" s="133" t="inlineStr">
        <is>
          <t>PTUS_Tesla210309E</t>
        </is>
      </c>
      <c r="L138" s="134" t="inlineStr">
        <is>
          <t>Website_Feb, 2022</t>
        </is>
      </c>
      <c r="M138" s="567" t="n"/>
      <c r="N138" s="302" t="inlineStr">
        <is>
          <t>2021年2月：4000，2021年3月3806.42</t>
        </is>
      </c>
      <c r="O138" s="638" t="n"/>
      <c r="P138" s="639" t="n"/>
      <c r="Q138" s="567" t="inlineStr">
        <is>
          <t>Tesla, Inc.</t>
        </is>
      </c>
    </row>
    <row r="139" ht="14.25" customHeight="1" s="474">
      <c r="A139" s="169" t="inlineStr">
        <is>
          <t>No.129</t>
        </is>
      </c>
      <c r="B139" s="485" t="n">
        <v>44314</v>
      </c>
      <c r="C139" s="130" t="inlineStr">
        <is>
          <t>PO-4900179924</t>
        </is>
      </c>
      <c r="D139" s="335" t="inlineStr">
        <is>
          <t>Kaoru Miller</t>
        </is>
      </c>
      <c r="E139" s="480" t="inlineStr">
        <is>
          <t>Website</t>
        </is>
      </c>
      <c r="F139" s="131" t="inlineStr">
        <is>
          <t>kmiller@tesla.com</t>
        </is>
      </c>
      <c r="G139" s="481" t="n"/>
      <c r="H139" s="645" t="n">
        <v>-6747.28204499999</v>
      </c>
      <c r="I139" s="316" t="inlineStr">
        <is>
          <t>Invoiced</t>
        </is>
      </c>
      <c r="J139" s="130" t="inlineStr">
        <is>
          <t>202104</t>
        </is>
      </c>
      <c r="K139" s="135" t="inlineStr">
        <is>
          <t>PTUS_Tesla210428A</t>
        </is>
      </c>
      <c r="L139" s="416" t="inlineStr">
        <is>
          <t>Website_Mar, 2021</t>
        </is>
      </c>
      <c r="M139" s="567" t="n"/>
      <c r="N139" s="302" t="inlineStr">
        <is>
          <t>2021年3月：4000，2021年4月2747.28</t>
        </is>
      </c>
      <c r="O139" s="638" t="n"/>
      <c r="P139" s="639" t="n"/>
      <c r="Q139" s="567" t="inlineStr">
        <is>
          <t>Tesla, Inc.</t>
        </is>
      </c>
    </row>
    <row r="140" ht="14.25" customHeight="1" s="474">
      <c r="A140" s="169" t="inlineStr">
        <is>
          <t>No.130</t>
        </is>
      </c>
      <c r="B140" s="485" t="n">
        <v>44327</v>
      </c>
      <c r="C140" s="130" t="inlineStr">
        <is>
          <t>PO-4900179924</t>
        </is>
      </c>
      <c r="D140" s="131" t="inlineStr">
        <is>
          <t>Kaoru Miller</t>
        </is>
      </c>
      <c r="E140" s="480" t="inlineStr">
        <is>
          <t>Website</t>
        </is>
      </c>
      <c r="F140" s="131" t="inlineStr">
        <is>
          <t>kmiller@tesla.com</t>
        </is>
      </c>
      <c r="G140" s="481" t="n"/>
      <c r="H140" s="637" t="n">
        <v>-7776.06</v>
      </c>
      <c r="I140" s="309" t="inlineStr">
        <is>
          <t>Invoiced</t>
        </is>
      </c>
      <c r="J140" s="170" t="inlineStr">
        <is>
          <t>202105</t>
        </is>
      </c>
      <c r="K140" s="135" t="inlineStr">
        <is>
          <t>PTUS_Tesla210511B</t>
        </is>
      </c>
      <c r="L140" s="134" t="inlineStr">
        <is>
          <t>Website_Apr, 2021</t>
        </is>
      </c>
      <c r="M140" s="567" t="n"/>
      <c r="N140" s="302" t="inlineStr">
        <is>
          <t>2021年4月：5000，2021年5月2776.06</t>
        </is>
      </c>
      <c r="O140" s="638" t="n"/>
      <c r="P140" s="639" t="n"/>
      <c r="Q140" s="567" t="inlineStr">
        <is>
          <t>Tesla, Inc.</t>
        </is>
      </c>
    </row>
    <row r="141" ht="14.25" customHeight="1" s="474">
      <c r="A141" s="169" t="inlineStr">
        <is>
          <t>No.131</t>
        </is>
      </c>
      <c r="B141" s="485" t="n">
        <v>44354</v>
      </c>
      <c r="C141" s="130" t="inlineStr">
        <is>
          <t>PO-4900179924</t>
        </is>
      </c>
      <c r="D141" s="131" t="inlineStr">
        <is>
          <t>Kaoru Miller</t>
        </is>
      </c>
      <c r="E141" s="480" t="inlineStr">
        <is>
          <t>Website</t>
        </is>
      </c>
      <c r="F141" s="131" t="inlineStr">
        <is>
          <t>kmiller@tesla.com</t>
        </is>
      </c>
      <c r="G141" s="481" t="n"/>
      <c r="H141" s="637" t="n">
        <v>-18258.51</v>
      </c>
      <c r="I141" s="309" t="inlineStr">
        <is>
          <t>Invoiced</t>
        </is>
      </c>
      <c r="J141" s="170" t="inlineStr">
        <is>
          <t>202106</t>
        </is>
      </c>
      <c r="K141" s="133" t="inlineStr">
        <is>
          <t>PTUS_Tesla210607B</t>
        </is>
      </c>
      <c r="L141" s="134" t="inlineStr">
        <is>
          <t>Website_May, 2021</t>
        </is>
      </c>
      <c r="M141" s="567" t="n"/>
      <c r="N141" s="302" t="inlineStr">
        <is>
          <t>2021年5月：5000，2021年6月13258.51</t>
        </is>
      </c>
      <c r="O141" s="638" t="n"/>
      <c r="P141" s="639" t="n"/>
      <c r="Q141" s="567" t="inlineStr">
        <is>
          <t>Tesla, Inc.</t>
        </is>
      </c>
    </row>
    <row r="142" ht="14.25" customHeight="1" s="474">
      <c r="A142" s="169" t="inlineStr">
        <is>
          <t>No.132</t>
        </is>
      </c>
      <c r="B142" s="485" t="n">
        <v>44385</v>
      </c>
      <c r="C142" s="130" t="inlineStr">
        <is>
          <t>PO-4900179924</t>
        </is>
      </c>
      <c r="D142" s="131" t="inlineStr">
        <is>
          <t>Kaoru Miller</t>
        </is>
      </c>
      <c r="E142" s="480" t="inlineStr">
        <is>
          <t>Website</t>
        </is>
      </c>
      <c r="F142" s="131" t="inlineStr">
        <is>
          <t>kmiller@tesla.com</t>
        </is>
      </c>
      <c r="G142" s="481" t="n"/>
      <c r="H142" s="637" t="n">
        <v>-5838.81</v>
      </c>
      <c r="I142" s="309" t="inlineStr">
        <is>
          <t>Invoiced</t>
        </is>
      </c>
      <c r="J142" s="170" t="inlineStr">
        <is>
          <t>202107</t>
        </is>
      </c>
      <c r="K142" s="135" t="inlineStr">
        <is>
          <t>PTUS_Tesla210708B</t>
        </is>
      </c>
      <c r="L142" s="134" t="inlineStr">
        <is>
          <t>Website_Jun, 2021</t>
        </is>
      </c>
      <c r="M142" s="567" t="n"/>
      <c r="N142" s="302" t="inlineStr">
        <is>
          <t>2021年6月：5000，2021年7月838,81</t>
        </is>
      </c>
      <c r="O142" s="638" t="n"/>
      <c r="P142" s="639" t="n"/>
      <c r="Q142" s="567" t="inlineStr">
        <is>
          <t>Tesla, Inc.</t>
        </is>
      </c>
    </row>
    <row r="143" ht="14.25" customHeight="1" s="474">
      <c r="A143" s="169" t="inlineStr">
        <is>
          <t>No.133</t>
        </is>
      </c>
      <c r="B143" s="304" t="n">
        <v>44187</v>
      </c>
      <c r="C143" s="305" t="inlineStr">
        <is>
          <t>PO-4900185377</t>
        </is>
      </c>
      <c r="D143" s="172" t="inlineStr">
        <is>
          <t>David Ben-Jamin</t>
        </is>
      </c>
      <c r="E143" s="567" t="inlineStr">
        <is>
          <t>Tech Pubs</t>
        </is>
      </c>
      <c r="F143" s="131" t="inlineStr">
        <is>
          <t>dbenjamin@tesla.com;aksmith@tesla.com</t>
        </is>
      </c>
      <c r="G143" s="567" t="inlineStr">
        <is>
          <t>Translation Services</t>
        </is>
      </c>
      <c r="H143" s="643" t="n">
        <v>1600</v>
      </c>
      <c r="I143" s="315" t="inlineStr">
        <is>
          <t>New PO</t>
        </is>
      </c>
      <c r="J143" s="174" t="n"/>
      <c r="K143" s="133" t="n"/>
      <c r="L143" s="134" t="n"/>
      <c r="M143" s="567" t="n"/>
      <c r="N143" s="302" t="n"/>
      <c r="O143" s="638">
        <f>SUM(SUMIFS($H$11:$H$700,$I$11:$I$700,{"New PO","ValueAdded"},$C$11:$C$700,"="&amp;C143))</f>
        <v/>
      </c>
      <c r="P143" s="639">
        <f>SUMIFS($H$11:$H$700,$C$11:$C$700,"="&amp;C143)</f>
        <v/>
      </c>
      <c r="Q143" s="567" t="inlineStr">
        <is>
          <t>Tesla, Inc.</t>
        </is>
      </c>
    </row>
    <row r="144" ht="14.25" customHeight="1" s="474">
      <c r="A144" s="169" t="inlineStr">
        <is>
          <t>No.134</t>
        </is>
      </c>
      <c r="B144" s="406" t="n">
        <v>44201</v>
      </c>
      <c r="C144" s="305" t="inlineStr">
        <is>
          <t>PO-4900185377</t>
        </is>
      </c>
      <c r="D144" s="407" t="inlineStr">
        <is>
          <t>David Ben-Jamin</t>
        </is>
      </c>
      <c r="E144" s="567" t="inlineStr">
        <is>
          <t>Tech Pubs</t>
        </is>
      </c>
      <c r="F144" s="131" t="inlineStr">
        <is>
          <t>dbenjamin@tesla.com;aksmith@tesla.com</t>
        </is>
      </c>
      <c r="G144" s="567" t="n"/>
      <c r="H144" s="642" t="n">
        <v>-1574.35</v>
      </c>
      <c r="I144" s="430" t="inlineStr">
        <is>
          <t>Invoiced</t>
        </is>
      </c>
      <c r="J144" s="305" t="inlineStr">
        <is>
          <t>202101</t>
        </is>
      </c>
      <c r="K144" s="133" t="inlineStr">
        <is>
          <t>PTUS_Tesla210105N</t>
        </is>
      </c>
      <c r="L144" s="134" t="inlineStr">
        <is>
          <t>Tech Pub_OM-MY seven drop1_Dec, 2020</t>
        </is>
      </c>
      <c r="M144" s="567" t="n"/>
      <c r="N144" s="302" t="inlineStr">
        <is>
          <t>2021年1月</t>
        </is>
      </c>
      <c r="O144" s="638" t="n"/>
      <c r="P144" s="639" t="n"/>
      <c r="Q144" s="567" t="inlineStr">
        <is>
          <t>Tesla, Inc.</t>
        </is>
      </c>
    </row>
    <row r="145" ht="14.25" customHeight="1" s="474">
      <c r="A145" s="169" t="inlineStr">
        <is>
          <t>No.135</t>
        </is>
      </c>
      <c r="B145" s="304" t="n">
        <v>44207</v>
      </c>
      <c r="C145" s="305" t="inlineStr">
        <is>
          <t>PO-4900196514</t>
        </is>
      </c>
      <c r="D145" s="172" t="inlineStr">
        <is>
          <t>David Ben-Jamin</t>
        </is>
      </c>
      <c r="E145" s="567" t="inlineStr">
        <is>
          <t>Tech Pubs</t>
        </is>
      </c>
      <c r="F145" s="131" t="inlineStr">
        <is>
          <t>dbenjamin@tesla.com;aksmith@tesla.com</t>
        </is>
      </c>
      <c r="G145" s="567" t="inlineStr">
        <is>
          <t>Translation Services</t>
        </is>
      </c>
      <c r="H145" s="654" t="n">
        <v>6800</v>
      </c>
      <c r="I145" s="315" t="inlineStr">
        <is>
          <t>New PO</t>
        </is>
      </c>
      <c r="J145" s="174" t="n"/>
      <c r="K145" s="133" t="n"/>
      <c r="L145" s="134" t="n"/>
      <c r="M145" s="567" t="n"/>
      <c r="N145" s="302" t="n"/>
      <c r="O145" s="638">
        <f>SUM(SUMIFS($H$11:$H$700,$I$11:$I$700,{"New PO","ValueAdded"},$C$11:$C$700,"="&amp;C145))</f>
        <v/>
      </c>
      <c r="P145" s="639">
        <f>SUMIFS($H$11:$H$700,$C$11:$C$700,"="&amp;C145)</f>
        <v/>
      </c>
      <c r="Q145" s="567" t="inlineStr">
        <is>
          <t>Tesla, Inc.</t>
        </is>
      </c>
    </row>
    <row r="146" ht="14.25" customHeight="1" s="474">
      <c r="A146" s="169" t="inlineStr">
        <is>
          <t>No.136</t>
        </is>
      </c>
      <c r="B146" s="304" t="n">
        <v>44230</v>
      </c>
      <c r="C146" s="305" t="inlineStr">
        <is>
          <t>PO-4900196514</t>
        </is>
      </c>
      <c r="D146" s="172" t="inlineStr">
        <is>
          <t>David Ben-Jamin</t>
        </is>
      </c>
      <c r="E146" s="567" t="inlineStr">
        <is>
          <t>Tech Pubs</t>
        </is>
      </c>
      <c r="F146" s="131" t="inlineStr">
        <is>
          <t>dbenjamin@tesla.com;aksmith@tesla.com</t>
        </is>
      </c>
      <c r="G146" s="567" t="n"/>
      <c r="H146" s="643" t="n">
        <v>-6739.06</v>
      </c>
      <c r="I146" s="315" t="inlineStr">
        <is>
          <t>Invoiced</t>
        </is>
      </c>
      <c r="J146" s="174" t="inlineStr">
        <is>
          <t>202102</t>
        </is>
      </c>
      <c r="K146" s="133" t="inlineStr">
        <is>
          <t>PTUS_Tesla210203H</t>
        </is>
      </c>
      <c r="L146" s="134" t="inlineStr">
        <is>
          <t>Tech pub_Model 3Y_CN&amp;KO</t>
        </is>
      </c>
      <c r="M146" s="567" t="n"/>
      <c r="N146" s="302" t="inlineStr">
        <is>
          <t>2021年1月</t>
        </is>
      </c>
      <c r="O146" s="638" t="n"/>
      <c r="P146" s="639" t="n"/>
      <c r="Q146" s="567" t="inlineStr">
        <is>
          <t>Tesla, Inc.</t>
        </is>
      </c>
    </row>
    <row r="147" ht="14.25" customHeight="1" s="474">
      <c r="A147" s="169" t="inlineStr">
        <is>
          <t>No.137</t>
        </is>
      </c>
      <c r="B147" s="304" t="n">
        <v>44230</v>
      </c>
      <c r="C147" s="305" t="inlineStr">
        <is>
          <t>PO-4900196514</t>
        </is>
      </c>
      <c r="D147" s="172" t="inlineStr">
        <is>
          <t>David Ben-Jamin</t>
        </is>
      </c>
      <c r="E147" s="567" t="inlineStr">
        <is>
          <t>Tech Pubs</t>
        </is>
      </c>
      <c r="F147" s="131" t="inlineStr">
        <is>
          <t>dbenjamin@tesla.com;aksmith@tesla.com</t>
        </is>
      </c>
      <c r="G147" s="567" t="n"/>
      <c r="H147" s="643" t="n">
        <v>-60.82</v>
      </c>
      <c r="I147" s="315" t="inlineStr">
        <is>
          <t>Invoiced</t>
        </is>
      </c>
      <c r="J147" s="174" t="inlineStr">
        <is>
          <t>202102</t>
        </is>
      </c>
      <c r="K147" s="133" t="inlineStr">
        <is>
          <t>PTUS_Tesla210203I</t>
        </is>
      </c>
      <c r="L147" s="134" t="inlineStr">
        <is>
          <t>Tech Pub_Other tasks_Jan, 2021_Batch 2</t>
        </is>
      </c>
      <c r="M147" s="567" t="n"/>
      <c r="N147" s="302" t="inlineStr">
        <is>
          <t>2021年2月</t>
        </is>
      </c>
      <c r="O147" s="638" t="n"/>
      <c r="P147" s="639" t="n"/>
      <c r="Q147" s="567" t="inlineStr">
        <is>
          <t>Tesla, Inc.</t>
        </is>
      </c>
    </row>
    <row r="148" ht="14.25" customHeight="1" s="474">
      <c r="A148" s="169" t="inlineStr">
        <is>
          <t>No.138</t>
        </is>
      </c>
      <c r="B148" s="334" t="n">
        <v>44210</v>
      </c>
      <c r="C148" s="130" t="inlineStr">
        <is>
          <t>PO-4900198926</t>
        </is>
      </c>
      <c r="D148" s="131" t="inlineStr">
        <is>
          <t>David Ben-Jamin</t>
        </is>
      </c>
      <c r="E148" s="567" t="inlineStr">
        <is>
          <t>Tech Pubs</t>
        </is>
      </c>
      <c r="F148" s="131" t="inlineStr">
        <is>
          <t>dbenjamin@tesla.com;aksmith@tesla.com</t>
        </is>
      </c>
      <c r="G148" s="567" t="inlineStr">
        <is>
          <t>Translation Services</t>
        </is>
      </c>
      <c r="H148" s="643" t="n">
        <v>4200</v>
      </c>
      <c r="I148" s="315" t="inlineStr">
        <is>
          <t>New PO</t>
        </is>
      </c>
      <c r="J148" s="174" t="n"/>
      <c r="K148" s="133" t="n"/>
      <c r="L148" s="134" t="n"/>
      <c r="M148" s="567" t="n"/>
      <c r="N148" s="302" t="n"/>
      <c r="O148" s="638">
        <f>SUM(SUMIFS($H$11:$H$700,$I$11:$I$700,{"New PO","ValueAdded"},$C$11:$C$700,"="&amp;C148))</f>
        <v/>
      </c>
      <c r="P148" s="639">
        <f>SUMIFS($H$11:$H$700,$C$11:$C$700,"="&amp;C148)</f>
        <v/>
      </c>
      <c r="Q148" s="567" t="inlineStr">
        <is>
          <t>Tesla, Inc.</t>
        </is>
      </c>
    </row>
    <row r="149" ht="14.25" customHeight="1" s="474">
      <c r="A149" s="169" t="inlineStr">
        <is>
          <t>No.139</t>
        </is>
      </c>
      <c r="B149" s="304" t="n">
        <v>44230</v>
      </c>
      <c r="C149" s="305" t="inlineStr">
        <is>
          <t>PO-4900198926</t>
        </is>
      </c>
      <c r="D149" s="407" t="inlineStr">
        <is>
          <t>David Ben-Jamin</t>
        </is>
      </c>
      <c r="E149" s="567" t="inlineStr">
        <is>
          <t>Tech Pubs</t>
        </is>
      </c>
      <c r="F149" s="131" t="inlineStr">
        <is>
          <t>dbenjamin@tesla.com;aksmith@tesla.com</t>
        </is>
      </c>
      <c r="G149" s="567" t="n"/>
      <c r="H149" s="643" t="n">
        <v>-4192.45</v>
      </c>
      <c r="I149" s="315" t="inlineStr">
        <is>
          <t>Invoiced</t>
        </is>
      </c>
      <c r="J149" s="174" t="inlineStr">
        <is>
          <t>202102</t>
        </is>
      </c>
      <c r="K149" s="133" t="inlineStr">
        <is>
          <t>PTUS_Tesla210203J</t>
        </is>
      </c>
      <c r="L149" s="134" t="inlineStr">
        <is>
          <t>Tech Pub_Palladium SIG and RAG_Jan, 2021</t>
        </is>
      </c>
      <c r="M149" s="567" t="n"/>
      <c r="N149" s="302" t="inlineStr">
        <is>
          <t>2021年1月</t>
        </is>
      </c>
      <c r="O149" s="638" t="n"/>
      <c r="P149" s="639" t="n"/>
      <c r="Q149" s="567" t="inlineStr">
        <is>
          <t>Tesla, Inc.</t>
        </is>
      </c>
    </row>
    <row r="150" ht="14.25" customHeight="1" s="474">
      <c r="A150" s="169" t="inlineStr">
        <is>
          <t>No.140</t>
        </is>
      </c>
      <c r="B150" s="304" t="n">
        <v>44222</v>
      </c>
      <c r="C150" s="130" t="inlineStr">
        <is>
          <t>PO-4900208801</t>
        </is>
      </c>
      <c r="D150" s="131" t="inlineStr">
        <is>
          <t>David Ben-Jamin</t>
        </is>
      </c>
      <c r="E150" s="567" t="inlineStr">
        <is>
          <t>Tech Pubs</t>
        </is>
      </c>
      <c r="F150" s="131" t="inlineStr">
        <is>
          <t>dbenjamin@tesla.com;aksmith@tesla.com</t>
        </is>
      </c>
      <c r="G150" s="567" t="inlineStr">
        <is>
          <t>Translation Services</t>
        </is>
      </c>
      <c r="H150" s="643" t="n">
        <v>200</v>
      </c>
      <c r="I150" s="315" t="inlineStr">
        <is>
          <t>New PO</t>
        </is>
      </c>
      <c r="J150" s="174" t="n"/>
      <c r="K150" s="133" t="n"/>
      <c r="L150" s="134" t="n"/>
      <c r="M150" s="567" t="n"/>
      <c r="N150" s="302" t="n"/>
      <c r="O150" s="638">
        <f>SUM(SUMIFS($H$11:$H$700,$I$11:$I$700,{"New PO","ValueAdded"},$C$11:$C$700,"="&amp;C150))</f>
        <v/>
      </c>
      <c r="P150" s="639">
        <f>SUMIFS($H$11:$H$700,$C$11:$C$700,"="&amp;C150)</f>
        <v/>
      </c>
      <c r="Q150" s="567" t="inlineStr">
        <is>
          <t>Tesla, Inc.</t>
        </is>
      </c>
    </row>
    <row r="151" ht="14.25" customHeight="1" s="474">
      <c r="A151" s="169" t="inlineStr">
        <is>
          <t>No.141</t>
        </is>
      </c>
      <c r="B151" s="304" t="n">
        <v>44230</v>
      </c>
      <c r="C151" s="305" t="inlineStr">
        <is>
          <t>PO-4900208801</t>
        </is>
      </c>
      <c r="D151" s="407" t="inlineStr">
        <is>
          <t>David Ben-Jamin</t>
        </is>
      </c>
      <c r="E151" s="567" t="inlineStr">
        <is>
          <t>Tech Pubs</t>
        </is>
      </c>
      <c r="F151" s="131" t="inlineStr">
        <is>
          <t>dbenjamin@tesla.com;aksmith@tesla.com</t>
        </is>
      </c>
      <c r="G151" s="567" t="n"/>
      <c r="H151" s="643" t="n">
        <v>-199.33</v>
      </c>
      <c r="I151" s="315" t="inlineStr">
        <is>
          <t>Invoiced</t>
        </is>
      </c>
      <c r="J151" s="174" t="inlineStr">
        <is>
          <t>202102</t>
        </is>
      </c>
      <c r="K151" s="133" t="inlineStr">
        <is>
          <t>PTUS_Tesla210203K</t>
        </is>
      </c>
      <c r="L151" s="134" t="inlineStr">
        <is>
          <t>Tech Pub_Other tasks_Jan, 2021_Batch 3</t>
        </is>
      </c>
      <c r="M151" s="567" t="n"/>
      <c r="N151" s="302" t="inlineStr">
        <is>
          <t>2021年1月:28.75; 2021年2月:170.58</t>
        </is>
      </c>
      <c r="O151" s="638" t="n"/>
      <c r="P151" s="639" t="n"/>
      <c r="Q151" s="567" t="inlineStr">
        <is>
          <t>Tesla, Inc.</t>
        </is>
      </c>
    </row>
    <row r="152" ht="14.25" customHeight="1" s="474">
      <c r="A152" s="169" t="inlineStr">
        <is>
          <t>No.142</t>
        </is>
      </c>
      <c r="B152" s="304" t="n">
        <v>44174</v>
      </c>
      <c r="C152" s="130" t="inlineStr">
        <is>
          <t>PO-4900174353</t>
        </is>
      </c>
      <c r="D152" s="131" t="inlineStr">
        <is>
          <t>Moya Watson</t>
        </is>
      </c>
      <c r="E152" s="567" t="inlineStr">
        <is>
          <t>Tesla Energy</t>
        </is>
      </c>
      <c r="F152" s="131" t="inlineStr">
        <is>
          <t>mowatson@tesla.com</t>
        </is>
      </c>
      <c r="G152" s="289" t="inlineStr">
        <is>
          <t>7000 USD for Japanese translation of Tesla Energy Controls and Communications Manual</t>
        </is>
      </c>
      <c r="H152" s="643" t="n">
        <v>7000</v>
      </c>
      <c r="I152" s="315" t="inlineStr">
        <is>
          <t>New PO</t>
        </is>
      </c>
      <c r="J152" s="174" t="n"/>
      <c r="K152" s="133" t="n"/>
      <c r="L152" s="134" t="n"/>
      <c r="M152" s="567" t="n"/>
      <c r="N152" s="302" t="n"/>
      <c r="O152" s="638">
        <f>SUM(SUMIFS($H$11:$H$700,$I$11:$I$700,{"New PO","ValueAdded"},$C$11:$C$700,"="&amp;C152))</f>
        <v/>
      </c>
      <c r="P152" s="639">
        <f>SUMIFS($H$11:$H$700,$C$11:$C$700,"="&amp;C152)</f>
        <v/>
      </c>
      <c r="Q152" s="567" t="inlineStr">
        <is>
          <t>Tesla, Inc.</t>
        </is>
      </c>
    </row>
    <row r="153" ht="14.25" customHeight="1" s="474">
      <c r="A153" s="169" t="inlineStr">
        <is>
          <t>No.143</t>
        </is>
      </c>
      <c r="B153" s="304" t="n">
        <v>44230</v>
      </c>
      <c r="C153" s="130" t="inlineStr">
        <is>
          <t>PO-4900174353</t>
        </is>
      </c>
      <c r="D153" s="131" t="inlineStr">
        <is>
          <t>Moya Watson</t>
        </is>
      </c>
      <c r="E153" s="567" t="inlineStr">
        <is>
          <t>Tesla Energy</t>
        </is>
      </c>
      <c r="F153" s="131" t="inlineStr">
        <is>
          <t>mowatson@tesla.com</t>
        </is>
      </c>
      <c r="G153" s="567" t="n"/>
      <c r="H153" s="637" t="n">
        <v>-6835.46</v>
      </c>
      <c r="I153" s="309" t="inlineStr">
        <is>
          <t>Invoiced</t>
        </is>
      </c>
      <c r="J153" s="170" t="inlineStr">
        <is>
          <t>202102</t>
        </is>
      </c>
      <c r="K153" s="133" t="inlineStr">
        <is>
          <t>PTUS_Tesla210203L</t>
        </is>
      </c>
      <c r="L153" s="134" t="inlineStr">
        <is>
          <t>Tesla Energy C&amp;C Manual to Japanese</t>
        </is>
      </c>
      <c r="M153" s="567" t="n"/>
      <c r="N153" s="302" t="inlineStr">
        <is>
          <t>2021年1月</t>
        </is>
      </c>
      <c r="O153" s="638" t="n"/>
      <c r="P153" s="639" t="n"/>
      <c r="Q153" s="567" t="inlineStr">
        <is>
          <t>Tesla, Inc.</t>
        </is>
      </c>
    </row>
    <row r="154" ht="14.25" customHeight="1" s="474">
      <c r="A154" s="169" t="inlineStr">
        <is>
          <t>No.144</t>
        </is>
      </c>
      <c r="B154" s="406" t="n">
        <v>44294</v>
      </c>
      <c r="C154" s="305" t="inlineStr">
        <is>
          <t>PO-4900174353</t>
        </is>
      </c>
      <c r="D154" s="407" t="inlineStr">
        <is>
          <t>Moya Watson</t>
        </is>
      </c>
      <c r="E154" s="567" t="inlineStr">
        <is>
          <t>Tesla Energy</t>
        </is>
      </c>
      <c r="F154" s="172" t="inlineStr">
        <is>
          <t>mowatson@tesla.com</t>
        </is>
      </c>
      <c r="G154" s="567" t="n"/>
      <c r="H154" s="643" t="n">
        <v>-129.79</v>
      </c>
      <c r="I154" s="315" t="inlineStr">
        <is>
          <t>Invoiced</t>
        </is>
      </c>
      <c r="J154" s="174" t="inlineStr">
        <is>
          <t>202104</t>
        </is>
      </c>
      <c r="K154" s="133" t="inlineStr">
        <is>
          <t>PTUS_Tesla210408C</t>
        </is>
      </c>
      <c r="L154" s="175" t="inlineStr">
        <is>
          <t>Tesla Energy DELTA - Megapack Transport &amp; Storage to Hebrew</t>
        </is>
      </c>
      <c r="M154" s="567" t="n"/>
      <c r="N154" s="488" t="inlineStr">
        <is>
          <t>2021年3月</t>
        </is>
      </c>
      <c r="O154" s="649" t="n"/>
      <c r="P154" s="639" t="n"/>
      <c r="Q154" s="567" t="inlineStr">
        <is>
          <t>Tesla, Inc.</t>
        </is>
      </c>
    </row>
    <row r="155" ht="14.25" customHeight="1" s="474">
      <c r="A155" s="169" t="inlineStr">
        <is>
          <t>No.145</t>
        </is>
      </c>
      <c r="B155" s="334" t="n">
        <v>44231</v>
      </c>
      <c r="C155" s="130" t="inlineStr">
        <is>
          <t>PO-4900216699</t>
        </is>
      </c>
      <c r="D155" s="131" t="inlineStr">
        <is>
          <t>David Ben-Jamin</t>
        </is>
      </c>
      <c r="E155" s="567" t="inlineStr">
        <is>
          <t>Tech Pubs</t>
        </is>
      </c>
      <c r="F155" s="131" t="inlineStr">
        <is>
          <t>dbenjamin@tesla.com;aksmith@tesla.com</t>
        </is>
      </c>
      <c r="G155" s="567" t="inlineStr">
        <is>
          <t>Translation Services</t>
        </is>
      </c>
      <c r="H155" s="643" t="n">
        <v>200</v>
      </c>
      <c r="I155" s="309" t="inlineStr">
        <is>
          <t>New PO</t>
        </is>
      </c>
      <c r="J155" s="170" t="n"/>
      <c r="K155" s="133" t="n"/>
      <c r="L155" s="134" t="n"/>
      <c r="M155" s="567" t="n"/>
      <c r="N155" s="302" t="n"/>
      <c r="O155" s="638">
        <f>SUM(SUMIFS($H$11:$H$700,$I$11:$I$700,{"New PO","ValueAdded"},$C$11:$C$700,"="&amp;C155))</f>
        <v/>
      </c>
      <c r="P155" s="639">
        <f>SUMIFS($H$11:$H$700,$C$11:$C$700,"="&amp;C155)</f>
        <v/>
      </c>
      <c r="Q155" s="567" t="inlineStr">
        <is>
          <t>Tesla, Inc.</t>
        </is>
      </c>
    </row>
    <row r="156" ht="14.25" customHeight="1" s="474">
      <c r="A156" s="169" t="inlineStr">
        <is>
          <t>No.146</t>
        </is>
      </c>
      <c r="B156" s="485" t="n">
        <v>44264</v>
      </c>
      <c r="C156" s="130" t="inlineStr">
        <is>
          <t>PO-4900216699</t>
        </is>
      </c>
      <c r="D156" s="335" t="inlineStr">
        <is>
          <t>David Ben-Jamin</t>
        </is>
      </c>
      <c r="E156" s="567" t="inlineStr">
        <is>
          <t>Tech Pubs</t>
        </is>
      </c>
      <c r="F156" s="131" t="inlineStr">
        <is>
          <t>dbenjamin@tesla.com;aksmith@tesla.com</t>
        </is>
      </c>
      <c r="G156" s="567" t="inlineStr">
        <is>
          <t>Translation Services</t>
        </is>
      </c>
      <c r="H156" s="643" t="n">
        <v>-121.45</v>
      </c>
      <c r="I156" s="309" t="inlineStr">
        <is>
          <t>Invoiced</t>
        </is>
      </c>
      <c r="J156" s="170" t="inlineStr">
        <is>
          <t>202103</t>
        </is>
      </c>
      <c r="K156" s="133" t="inlineStr">
        <is>
          <t>PTUS_Tesla210309F</t>
        </is>
      </c>
      <c r="L156" s="134" t="inlineStr">
        <is>
          <t>Tech pub_OM Dashcam 2021.8</t>
        </is>
      </c>
      <c r="M156" s="567" t="n"/>
      <c r="N156" s="302" t="inlineStr">
        <is>
          <t>2021年2月</t>
        </is>
      </c>
      <c r="O156" s="638" t="n"/>
      <c r="P156" s="639" t="n"/>
      <c r="Q156" s="567" t="inlineStr">
        <is>
          <t>Tesla, Inc.</t>
        </is>
      </c>
    </row>
    <row r="157" ht="14.25" customHeight="1" s="474">
      <c r="A157" s="169" t="inlineStr">
        <is>
          <t>No.147</t>
        </is>
      </c>
      <c r="B157" s="334" t="n">
        <v>44232</v>
      </c>
      <c r="C157" s="130" t="inlineStr">
        <is>
          <t>PO-4900217577</t>
        </is>
      </c>
      <c r="D157" s="131" t="inlineStr">
        <is>
          <t>David Ben-Jamin</t>
        </is>
      </c>
      <c r="E157" s="567" t="inlineStr">
        <is>
          <t>Tech Pubs</t>
        </is>
      </c>
      <c r="F157" s="131" t="inlineStr">
        <is>
          <t>dbenjamin@tesla.com;aksmith@tesla.com</t>
        </is>
      </c>
      <c r="G157" s="567" t="inlineStr">
        <is>
          <t>Translation Services</t>
        </is>
      </c>
      <c r="H157" s="644" t="n">
        <v>1300</v>
      </c>
      <c r="I157" s="309" t="inlineStr">
        <is>
          <t>New PO</t>
        </is>
      </c>
      <c r="J157" s="170" t="n"/>
      <c r="K157" s="133" t="n"/>
      <c r="L157" s="134" t="n"/>
      <c r="M157" s="567" t="n"/>
      <c r="N157" s="302" t="n"/>
      <c r="O157" s="638">
        <f>SUM(SUMIFS($H$11:$H$700,$I$11:$I$700,{"New PO","ValueAdded"},$C$11:$C$700,"="&amp;C157))</f>
        <v/>
      </c>
      <c r="P157" s="639">
        <f>SUMIFS($H$11:$H$700,$C$11:$C$700,"="&amp;C157)</f>
        <v/>
      </c>
      <c r="Q157" s="567" t="inlineStr">
        <is>
          <t>Tesla, Inc.</t>
        </is>
      </c>
    </row>
    <row r="158" ht="14.25" customHeight="1" s="474">
      <c r="A158" s="169" t="inlineStr">
        <is>
          <t>No.148</t>
        </is>
      </c>
      <c r="B158" s="406" t="n">
        <v>44264</v>
      </c>
      <c r="C158" s="130" t="inlineStr">
        <is>
          <t>PO-4900217577</t>
        </is>
      </c>
      <c r="D158" s="131" t="inlineStr">
        <is>
          <t>David Ben-Jamin</t>
        </is>
      </c>
      <c r="E158" s="567" t="inlineStr">
        <is>
          <t>Tech Pubs</t>
        </is>
      </c>
      <c r="F158" s="131" t="inlineStr">
        <is>
          <t>dbenjamin@tesla.com;aksmith@tesla.com</t>
        </is>
      </c>
      <c r="G158" s="567" t="inlineStr">
        <is>
          <t>Translation Services</t>
        </is>
      </c>
      <c r="H158" s="637" t="n">
        <v>-1270.09</v>
      </c>
      <c r="I158" s="309" t="inlineStr">
        <is>
          <t>Invoiced</t>
        </is>
      </c>
      <c r="J158" s="170" t="inlineStr">
        <is>
          <t>202103</t>
        </is>
      </c>
      <c r="K158" s="133" t="inlineStr">
        <is>
          <t>PTUS_Tesla210309G</t>
        </is>
      </c>
      <c r="L158" s="134" t="inlineStr">
        <is>
          <t>Tech Pub_3Y SM - KO and CN</t>
        </is>
      </c>
      <c r="M158" s="567" t="n"/>
      <c r="N158" s="302" t="inlineStr">
        <is>
          <t>2021年2月</t>
        </is>
      </c>
      <c r="O158" s="638" t="n"/>
      <c r="P158" s="639" t="n"/>
      <c r="Q158" s="567" t="inlineStr">
        <is>
          <t>Tesla, Inc.</t>
        </is>
      </c>
    </row>
    <row r="159" ht="14.25" customHeight="1" s="474">
      <c r="A159" s="169" t="inlineStr">
        <is>
          <t>No.149</t>
        </is>
      </c>
      <c r="B159" s="334" t="n">
        <v>44239</v>
      </c>
      <c r="C159" s="130" t="inlineStr">
        <is>
          <t>PO-4900222613</t>
        </is>
      </c>
      <c r="D159" s="131" t="inlineStr">
        <is>
          <t>Todd Kaiser</t>
        </is>
      </c>
      <c r="E159" s="567" t="inlineStr">
        <is>
          <t>Tesla Energy</t>
        </is>
      </c>
      <c r="F159" s="131" t="inlineStr">
        <is>
          <t>tkaiser@tesla.com</t>
        </is>
      </c>
      <c r="G159" s="289" t="inlineStr">
        <is>
          <t>Solar Roof Underlaym ent Translation</t>
        </is>
      </c>
      <c r="H159" s="637" t="n">
        <v>149.22</v>
      </c>
      <c r="I159" s="309" t="inlineStr">
        <is>
          <t>New PO</t>
        </is>
      </c>
      <c r="J159" s="170" t="n"/>
      <c r="K159" s="133" t="n"/>
      <c r="L159" s="134" t="n"/>
      <c r="M159" s="567" t="n"/>
      <c r="N159" s="302" t="n"/>
      <c r="O159" s="638">
        <f>SUM(SUMIFS($H$11:$H$700,$I$11:$I$700,{"New PO","ValueAdded"},$C$11:$C$700,"="&amp;C159))</f>
        <v/>
      </c>
      <c r="P159" s="639">
        <f>SUMIFS($H$11:$H$700,$C$11:$C$700,"="&amp;C159)</f>
        <v/>
      </c>
      <c r="Q159" s="567" t="inlineStr">
        <is>
          <t>Tesla, Inc.</t>
        </is>
      </c>
    </row>
    <row r="160" ht="14.25" customHeight="1" s="474">
      <c r="A160" s="169" t="inlineStr">
        <is>
          <t>No.150</t>
        </is>
      </c>
      <c r="B160" s="485" t="n">
        <v>44314</v>
      </c>
      <c r="C160" s="130" t="inlineStr">
        <is>
          <t>PO-4900222613</t>
        </is>
      </c>
      <c r="D160" s="335" t="inlineStr">
        <is>
          <t>Todd Kaiser</t>
        </is>
      </c>
      <c r="E160" s="567" t="inlineStr">
        <is>
          <t>Tesla Energy</t>
        </is>
      </c>
      <c r="F160" s="131" t="inlineStr">
        <is>
          <t>tkaiser@tesla.com</t>
        </is>
      </c>
      <c r="G160" s="289" t="inlineStr">
        <is>
          <t>Solar Roof Underlaym ent Translation</t>
        </is>
      </c>
      <c r="H160" s="637" t="n">
        <v>-149.22</v>
      </c>
      <c r="I160" s="309" t="inlineStr">
        <is>
          <t>Invoiced</t>
        </is>
      </c>
      <c r="J160" s="170" t="inlineStr">
        <is>
          <t>202103</t>
        </is>
      </c>
      <c r="K160" s="133" t="inlineStr">
        <is>
          <t>PTUS_Tesla210428B</t>
        </is>
      </c>
      <c r="L160" s="134" t="inlineStr">
        <is>
          <t>Tesla Energy_Solar Roof_Extra Course_Spanish</t>
        </is>
      </c>
      <c r="M160" s="567" t="n"/>
      <c r="N160" s="302" t="inlineStr">
        <is>
          <t>2021年3月</t>
        </is>
      </c>
      <c r="O160" s="638" t="n"/>
      <c r="P160" s="639" t="n"/>
      <c r="Q160" s="567" t="inlineStr">
        <is>
          <t>Tesla, Inc.</t>
        </is>
      </c>
    </row>
    <row r="161" ht="14.25" customHeight="1" s="474">
      <c r="A161" s="169" t="inlineStr">
        <is>
          <t>No.151</t>
        </is>
      </c>
      <c r="B161" s="334" t="n">
        <v>44243</v>
      </c>
      <c r="C161" s="130" t="inlineStr">
        <is>
          <t>PO-4900224623</t>
        </is>
      </c>
      <c r="D161" s="131" t="inlineStr">
        <is>
          <t>David Ben-Jamin</t>
        </is>
      </c>
      <c r="E161" s="567" t="inlineStr">
        <is>
          <t>Tech Pubs</t>
        </is>
      </c>
      <c r="F161" s="131" t="inlineStr">
        <is>
          <t>dbenjamin@tesla.com;aksmith@tesla.com</t>
        </is>
      </c>
      <c r="G161" s="567" t="inlineStr">
        <is>
          <t>Translation Services</t>
        </is>
      </c>
      <c r="H161" s="637" t="n">
        <v>9300</v>
      </c>
      <c r="I161" s="309" t="inlineStr">
        <is>
          <t>New PO</t>
        </is>
      </c>
      <c r="J161" s="170" t="n"/>
      <c r="K161" s="133" t="n"/>
      <c r="L161" s="134" t="n"/>
      <c r="M161" s="567" t="n"/>
      <c r="N161" s="302" t="n"/>
      <c r="O161" s="638">
        <f>SUM(SUMIFS($H$11:$H$700,$I$11:$I$700,{"New PO","ValueAdded"},$C$11:$C$700,"="&amp;C161))</f>
        <v/>
      </c>
      <c r="P161" s="639">
        <f>SUMIFS($H$11:$H$700,$C$11:$C$700,"="&amp;C161)</f>
        <v/>
      </c>
      <c r="Q161" s="567" t="inlineStr">
        <is>
          <t>Tesla, Inc.</t>
        </is>
      </c>
    </row>
    <row r="162" ht="14.25" customHeight="1" s="474">
      <c r="A162" s="169" t="inlineStr">
        <is>
          <t>No.152</t>
        </is>
      </c>
      <c r="B162" s="304" t="n">
        <v>44257</v>
      </c>
      <c r="C162" s="305" t="inlineStr">
        <is>
          <t>PO-4900224623</t>
        </is>
      </c>
      <c r="D162" s="407" t="inlineStr">
        <is>
          <t>David Ben-Jamin</t>
        </is>
      </c>
      <c r="E162" s="567" t="inlineStr">
        <is>
          <t>Tech Pubs</t>
        </is>
      </c>
      <c r="F162" s="131" t="inlineStr">
        <is>
          <t>dbenjamin@tesla.com;aksmith@tesla.com</t>
        </is>
      </c>
      <c r="G162" s="567" t="inlineStr">
        <is>
          <t>Translation Services</t>
        </is>
      </c>
      <c r="H162" s="637" t="n">
        <v>-9236.25</v>
      </c>
      <c r="I162" s="309" t="inlineStr">
        <is>
          <t>Invoiced</t>
        </is>
      </c>
      <c r="J162" s="170" t="inlineStr">
        <is>
          <t>202103</t>
        </is>
      </c>
      <c r="K162" s="133" t="inlineStr">
        <is>
          <t>PTUS_Tesla210309H</t>
        </is>
      </c>
      <c r="L162" s="134" t="inlineStr">
        <is>
          <t>Tech Pub_OM-P2 drop1</t>
        </is>
      </c>
      <c r="M162" s="567" t="n"/>
      <c r="N162" s="302" t="inlineStr">
        <is>
          <t>2021年2月</t>
        </is>
      </c>
      <c r="O162" s="638" t="n"/>
      <c r="P162" s="639" t="n"/>
      <c r="Q162" s="567" t="inlineStr">
        <is>
          <t>Tesla, Inc.</t>
        </is>
      </c>
    </row>
    <row r="163" ht="14.25" customHeight="1" s="474">
      <c r="A163" s="169" t="inlineStr">
        <is>
          <t>No.153</t>
        </is>
      </c>
      <c r="B163" s="334" t="n">
        <v>44244</v>
      </c>
      <c r="C163" s="130" t="inlineStr">
        <is>
          <t>PO-4900225683</t>
        </is>
      </c>
      <c r="D163" s="131" t="inlineStr">
        <is>
          <t>Cassandra Geml</t>
        </is>
      </c>
      <c r="E163" s="567" t="inlineStr">
        <is>
          <t>Tesla Energy</t>
        </is>
      </c>
      <c r="F163" s="131" t="inlineStr">
        <is>
          <t>cmatchinski@tesla.com</t>
        </is>
      </c>
      <c r="G163" s="289" t="inlineStr">
        <is>
          <t>Powerwall Extended Warranty
Translation to Spanish</t>
        </is>
      </c>
      <c r="H163" s="637" t="n">
        <v>160</v>
      </c>
      <c r="I163" s="309" t="inlineStr">
        <is>
          <t>New PO</t>
        </is>
      </c>
      <c r="J163" s="170" t="n"/>
      <c r="K163" s="133" t="n"/>
      <c r="L163" s="134" t="n"/>
      <c r="M163" s="567" t="n"/>
      <c r="N163" s="302" t="n"/>
      <c r="O163" s="638">
        <f>SUM(SUMIFS($H$11:$H$700,$I$11:$I$700,{"New PO","ValueAdded"},$C$11:$C$700,"="&amp;C163))</f>
        <v/>
      </c>
      <c r="P163" s="639">
        <f>SUMIFS($H$11:$H$700,$C$11:$C$700,"="&amp;C163)</f>
        <v/>
      </c>
      <c r="Q163" s="567" t="inlineStr">
        <is>
          <t>Tesla, Inc.</t>
        </is>
      </c>
    </row>
    <row r="164" ht="14.25" customHeight="1" s="474">
      <c r="A164" s="169" t="inlineStr">
        <is>
          <t>No.154</t>
        </is>
      </c>
      <c r="B164" s="406" t="n">
        <v>44264</v>
      </c>
      <c r="C164" s="305" t="inlineStr">
        <is>
          <t>PO-4900225683</t>
        </is>
      </c>
      <c r="D164" s="407" t="inlineStr">
        <is>
          <t>Cassandra Geml</t>
        </is>
      </c>
      <c r="E164" s="567" t="inlineStr">
        <is>
          <t>Tesla Energy</t>
        </is>
      </c>
      <c r="F164" s="131" t="inlineStr">
        <is>
          <t>cmatchinski@tesla.com</t>
        </is>
      </c>
      <c r="G164" s="289" t="inlineStr">
        <is>
          <t>Powerwall Extended Warranty
Translation to Spanish</t>
        </is>
      </c>
      <c r="H164" s="637" t="n">
        <v>-159.16</v>
      </c>
      <c r="I164" s="309" t="inlineStr">
        <is>
          <t>Invoiced</t>
        </is>
      </c>
      <c r="J164" s="170" t="inlineStr">
        <is>
          <t>202103</t>
        </is>
      </c>
      <c r="K164" s="133" t="inlineStr">
        <is>
          <t>PTUS_Tesla210309I</t>
        </is>
      </c>
      <c r="L164" s="134" t="inlineStr">
        <is>
          <t>Tesla Energy_Powerwall Extended Warranty ES</t>
        </is>
      </c>
      <c r="M164" s="567" t="n"/>
      <c r="N164" s="302" t="inlineStr">
        <is>
          <t>2021年3月</t>
        </is>
      </c>
      <c r="O164" s="638" t="n"/>
      <c r="P164" s="639" t="n"/>
      <c r="Q164" s="567" t="inlineStr">
        <is>
          <t>Tesla, Inc.</t>
        </is>
      </c>
    </row>
    <row r="165" ht="14.25" customHeight="1" s="474">
      <c r="A165" s="169" t="inlineStr">
        <is>
          <t>No.155</t>
        </is>
      </c>
      <c r="B165" s="334" t="n">
        <v>44249</v>
      </c>
      <c r="C165" s="130" t="inlineStr">
        <is>
          <t>PO-4900229906</t>
        </is>
      </c>
      <c r="D165" s="131" t="inlineStr">
        <is>
          <t>David Ben-Jamin</t>
        </is>
      </c>
      <c r="E165" s="567" t="inlineStr">
        <is>
          <t>Tech Pubs</t>
        </is>
      </c>
      <c r="F165" s="131" t="inlineStr">
        <is>
          <t>dbenjamin@tesla.com;aksmith@tesla.com</t>
        </is>
      </c>
      <c r="G165" s="567" t="inlineStr">
        <is>
          <t>Translation Services</t>
        </is>
      </c>
      <c r="H165" s="644" t="n">
        <v>1800</v>
      </c>
      <c r="I165" s="309" t="inlineStr">
        <is>
          <t>New PO</t>
        </is>
      </c>
      <c r="J165" s="170" t="n"/>
      <c r="K165" s="133" t="n"/>
      <c r="L165" s="134" t="n"/>
      <c r="M165" s="567" t="n"/>
      <c r="N165" s="302" t="n"/>
      <c r="O165" s="638">
        <f>SUM(SUMIFS($H$11:$H$700,$I$11:$I$700,{"New PO","ValueAdded"},$C$11:$C$700,"="&amp;C165))</f>
        <v/>
      </c>
      <c r="P165" s="639">
        <f>SUMIFS($H$11:$H$700,$C$11:$C$700,"="&amp;C165)</f>
        <v/>
      </c>
      <c r="Q165" s="567" t="inlineStr">
        <is>
          <t>Tesla, Inc.</t>
        </is>
      </c>
    </row>
    <row r="166" ht="14.25" customHeight="1" s="474">
      <c r="A166" s="169" t="inlineStr">
        <is>
          <t>No.156</t>
        </is>
      </c>
      <c r="B166" s="406" t="n">
        <v>44294</v>
      </c>
      <c r="C166" s="305" t="inlineStr">
        <is>
          <t>PO-4900229906</t>
        </is>
      </c>
      <c r="D166" s="407" t="inlineStr">
        <is>
          <t>David Ben-Jamin</t>
        </is>
      </c>
      <c r="E166" s="567" t="inlineStr">
        <is>
          <t>Tech Pubs</t>
        </is>
      </c>
      <c r="F166" s="172" t="inlineStr">
        <is>
          <t>dbenjamin@tesla.com;aksmith@tesla.com</t>
        </is>
      </c>
      <c r="G166" s="567" t="inlineStr">
        <is>
          <t>Translation Services</t>
        </is>
      </c>
      <c r="H166" s="642" t="n">
        <v>-1787.38</v>
      </c>
      <c r="I166" s="430" t="inlineStr">
        <is>
          <t>Invoiced</t>
        </is>
      </c>
      <c r="J166" s="305" t="inlineStr">
        <is>
          <t>202104</t>
        </is>
      </c>
      <c r="K166" s="133" t="inlineStr">
        <is>
          <t>PTUS_Tesla210408D</t>
        </is>
      </c>
      <c r="L166" s="175" t="inlineStr">
        <is>
          <t>Tech pub_3Y SM - CN and KO</t>
        </is>
      </c>
      <c r="M166" s="567" t="n"/>
      <c r="N166" s="488" t="inlineStr">
        <is>
          <t>2021年3月</t>
        </is>
      </c>
      <c r="O166" s="649" t="n"/>
      <c r="P166" s="639" t="n"/>
      <c r="Q166" s="567" t="inlineStr">
        <is>
          <t>Tesla, Inc.</t>
        </is>
      </c>
    </row>
    <row r="167" ht="14.25" customHeight="1" s="474">
      <c r="A167" s="169" t="inlineStr">
        <is>
          <t>No.157</t>
        </is>
      </c>
      <c r="B167" s="334" t="n">
        <v>44257</v>
      </c>
      <c r="C167" s="130" t="inlineStr">
        <is>
          <t>PO-4900236334</t>
        </is>
      </c>
      <c r="D167" s="131" t="inlineStr">
        <is>
          <t>Karly Worl;Eric Qu</t>
        </is>
      </c>
      <c r="E167" s="567" t="inlineStr">
        <is>
          <t>Website</t>
        </is>
      </c>
      <c r="F167" s="131" t="inlineStr">
        <is>
          <t>kworl@tesla.com;doqu@tesla.com</t>
        </is>
      </c>
      <c r="G167" s="289" t="inlineStr">
        <is>
          <t>Human Translation for Ranger App(Please use attached PO for this job:
TWS-49392 / production / Ranger / ranger / app / 2021-03-04 00:50:30774 words
)</t>
        </is>
      </c>
      <c r="H167" s="644" t="n">
        <v>600</v>
      </c>
      <c r="I167" s="309" t="inlineStr">
        <is>
          <t>New PO</t>
        </is>
      </c>
      <c r="J167" s="170" t="n"/>
      <c r="K167" s="133" t="n"/>
      <c r="L167" s="134" t="n"/>
      <c r="M167" s="567" t="n"/>
      <c r="N167" s="302" t="n"/>
      <c r="O167" s="638">
        <f>SUM(SUMIFS($H$11:$H$700,$I$11:$I$700,{"New PO","ValueAdded"},$C$11:$C$700,"="&amp;C167))</f>
        <v/>
      </c>
      <c r="P167" s="639">
        <f>SUMIFS($H$11:$H$700,$C$11:$C$700,"="&amp;C167)</f>
        <v/>
      </c>
      <c r="Q167" s="567" t="inlineStr">
        <is>
          <t>Tesla, Inc.</t>
        </is>
      </c>
    </row>
    <row r="168" ht="14.25" customHeight="1" s="474">
      <c r="A168" s="169" t="inlineStr">
        <is>
          <t>No.158</t>
        </is>
      </c>
      <c r="B168" s="485" t="n">
        <v>44314</v>
      </c>
      <c r="C168" s="130" t="inlineStr">
        <is>
          <t>PO-4900236334</t>
        </is>
      </c>
      <c r="D168" s="335" t="inlineStr">
        <is>
          <t>Karly Worl;Eric Qu</t>
        </is>
      </c>
      <c r="E168" s="480" t="inlineStr">
        <is>
          <t>Website</t>
        </is>
      </c>
      <c r="F168" s="131" t="inlineStr">
        <is>
          <t>kworl@tesla.com;doqu@tesla.com</t>
        </is>
      </c>
      <c r="G168" s="481" t="inlineStr">
        <is>
          <t>Human Translation for Ranger App(Please use attached PO for this job:
TWS-49392 / production / Ranger / ranger / app / 2021-03-04 00:50:30774 words
)</t>
        </is>
      </c>
      <c r="H168" s="645" t="n">
        <v>-96.39252</v>
      </c>
      <c r="I168" s="316" t="inlineStr">
        <is>
          <t>Invoiced</t>
        </is>
      </c>
      <c r="J168" s="130" t="inlineStr">
        <is>
          <t>202104</t>
        </is>
      </c>
      <c r="K168" s="135" t="inlineStr">
        <is>
          <t>PTUS_Tesla210428C</t>
        </is>
      </c>
      <c r="L168" s="416" t="inlineStr">
        <is>
          <t>Website_TWS-49392</t>
        </is>
      </c>
      <c r="M168" s="567" t="n"/>
      <c r="N168" s="302" t="inlineStr">
        <is>
          <t>2021年4月</t>
        </is>
      </c>
      <c r="O168" s="638" t="n"/>
      <c r="P168" s="639" t="n"/>
      <c r="Q168" s="567" t="inlineStr">
        <is>
          <t>Tesla, Inc.</t>
        </is>
      </c>
    </row>
    <row r="169" ht="14.25" customHeight="1" s="474">
      <c r="A169" s="169" t="inlineStr">
        <is>
          <t>No.159</t>
        </is>
      </c>
      <c r="B169" s="334" t="n">
        <v>44258</v>
      </c>
      <c r="C169" s="130" t="inlineStr">
        <is>
          <t>PO-4900237671</t>
        </is>
      </c>
      <c r="D169" s="131" t="inlineStr">
        <is>
          <t>Dave Parrent</t>
        </is>
      </c>
      <c r="E169" s="567" t="inlineStr">
        <is>
          <t>Tesla Academy</t>
        </is>
      </c>
      <c r="F169" s="131" t="inlineStr">
        <is>
          <t>dparrent@tesla.com</t>
        </is>
      </c>
      <c r="G169" s="289" t="inlineStr">
        <is>
          <t>91428- Security Training for Managers (CN);91428- Security
Training for Managers (CN)</t>
        </is>
      </c>
      <c r="H169" s="644" t="n">
        <v>533.28</v>
      </c>
      <c r="I169" s="309" t="inlineStr">
        <is>
          <t>New PO</t>
        </is>
      </c>
      <c r="J169" s="170" t="n"/>
      <c r="K169" s="133" t="n"/>
      <c r="L169" s="134" t="n"/>
      <c r="M169" s="567" t="n"/>
      <c r="N169" s="302" t="n"/>
      <c r="O169" s="638">
        <f>SUM(SUMIFS($H$11:$H$700,$I$11:$I$700,{"New PO","ValueAdded"},$C$11:$C$700,"="&amp;C169))</f>
        <v/>
      </c>
      <c r="P169" s="639">
        <f>SUMIFS($H$11:$H$700,$C$11:$C$700,"="&amp;C169)</f>
        <v/>
      </c>
      <c r="Q169" s="567" t="inlineStr">
        <is>
          <t>Tesla, Inc.</t>
        </is>
      </c>
    </row>
    <row r="170" ht="14.25" customFormat="1" customHeight="1" s="484">
      <c r="A170" s="169" t="inlineStr">
        <is>
          <t>No.160</t>
        </is>
      </c>
      <c r="B170" s="334" t="n">
        <v>44306</v>
      </c>
      <c r="C170" s="130" t="inlineStr">
        <is>
          <t>PO-4900237671</t>
        </is>
      </c>
      <c r="D170" s="335" t="inlineStr">
        <is>
          <t>Dave Parrent</t>
        </is>
      </c>
      <c r="E170" s="480" t="inlineStr">
        <is>
          <t>Tesla Academy</t>
        </is>
      </c>
      <c r="F170" s="131" t="inlineStr">
        <is>
          <t>dparrent@tesla.com</t>
        </is>
      </c>
      <c r="G170" s="481" t="inlineStr">
        <is>
          <t>91428- Security Training for Managers (CN);91428- Security
Training for Managers (CN)</t>
        </is>
      </c>
      <c r="H170" s="645" t="n">
        <v>-533.28</v>
      </c>
      <c r="I170" s="316" t="inlineStr">
        <is>
          <t>Invoiced</t>
        </is>
      </c>
      <c r="J170" s="130" t="inlineStr">
        <is>
          <t>202104</t>
        </is>
      </c>
      <c r="K170" s="135" t="inlineStr">
        <is>
          <t>PTUS_Tesla210420A</t>
        </is>
      </c>
      <c r="L170" s="134" t="inlineStr">
        <is>
          <t>Tesla Academy_Security Training for Managers(CN)_Mar, 2021</t>
        </is>
      </c>
      <c r="M170" s="480" t="n"/>
      <c r="N170" s="302" t="inlineStr">
        <is>
          <t>2021年3月</t>
        </is>
      </c>
      <c r="O170" s="638" t="n"/>
      <c r="P170" s="653" t="n"/>
      <c r="Q170" s="480" t="inlineStr">
        <is>
          <t>Tesla, Inc.</t>
        </is>
      </c>
    </row>
    <row r="171" ht="14.25" customHeight="1" s="474">
      <c r="A171" s="169" t="inlineStr">
        <is>
          <t>No.161</t>
        </is>
      </c>
      <c r="B171" s="334" t="n">
        <v>44260</v>
      </c>
      <c r="C171" s="130" t="inlineStr">
        <is>
          <t>PO-4900239176</t>
        </is>
      </c>
      <c r="D171" s="131" t="inlineStr">
        <is>
          <t>David Ben-Jamin</t>
        </is>
      </c>
      <c r="E171" s="567" t="inlineStr">
        <is>
          <t>Tech Pubs</t>
        </is>
      </c>
      <c r="F171" s="131" t="inlineStr">
        <is>
          <t>dbenjamin@tesla.com;aksmith@tesla.com</t>
        </is>
      </c>
      <c r="G171" s="567" t="inlineStr">
        <is>
          <t>Translation Services</t>
        </is>
      </c>
      <c r="H171" s="637" t="n">
        <v>11600</v>
      </c>
      <c r="I171" s="309" t="inlineStr">
        <is>
          <t>New PO</t>
        </is>
      </c>
      <c r="J171" s="170" t="n"/>
      <c r="K171" s="133" t="n"/>
      <c r="L171" s="134" t="n"/>
      <c r="M171" s="567" t="n"/>
      <c r="N171" s="302" t="n"/>
      <c r="O171" s="638">
        <f>SUM(SUMIFS($H$11:$H$700,$I$11:$I$700,{"New PO","ValueAdded"},$C$11:$C$700,"="&amp;C171))</f>
        <v/>
      </c>
      <c r="P171" s="639">
        <f>SUMIFS($H$11:$H$700,$C$11:$C$700,"="&amp;C171)</f>
        <v/>
      </c>
      <c r="Q171" s="567" t="inlineStr">
        <is>
          <t>Tesla, Inc.</t>
        </is>
      </c>
    </row>
    <row r="172" ht="14.25" customHeight="1" s="474">
      <c r="A172" s="169" t="inlineStr">
        <is>
          <t>No.162</t>
        </is>
      </c>
      <c r="B172" s="406" t="n">
        <v>44294</v>
      </c>
      <c r="C172" s="305" t="inlineStr">
        <is>
          <t>PO-4900239176</t>
        </is>
      </c>
      <c r="D172" s="407" t="inlineStr">
        <is>
          <t>David Ben-Jamin</t>
        </is>
      </c>
      <c r="E172" s="567" t="inlineStr">
        <is>
          <t>Tech Pubs</t>
        </is>
      </c>
      <c r="F172" s="172" t="inlineStr">
        <is>
          <t>dbenjamin@tesla.com;aksmith@tesla.com</t>
        </is>
      </c>
      <c r="G172" s="567" t="inlineStr">
        <is>
          <t>Translation Services</t>
        </is>
      </c>
      <c r="H172" s="642" t="n">
        <v>-11573.17</v>
      </c>
      <c r="I172" s="430" t="inlineStr">
        <is>
          <t>Invoiced</t>
        </is>
      </c>
      <c r="J172" s="305" t="inlineStr">
        <is>
          <t>202104</t>
        </is>
      </c>
      <c r="K172" s="133" t="inlineStr">
        <is>
          <t>PTUS_Tesla210408E</t>
        </is>
      </c>
      <c r="L172" s="303" t="inlineStr">
        <is>
          <t>Tech Pub_OM- P2 drop2</t>
        </is>
      </c>
      <c r="M172" s="567" t="n"/>
      <c r="N172" s="488" t="inlineStr">
        <is>
          <t>2021年3月</t>
        </is>
      </c>
      <c r="O172" s="649" t="n"/>
      <c r="P172" s="639" t="n"/>
      <c r="Q172" s="567" t="inlineStr">
        <is>
          <t>Tesla, Inc.</t>
        </is>
      </c>
    </row>
    <row r="173" ht="14.25" customHeight="1" s="474">
      <c r="A173" s="169" t="inlineStr">
        <is>
          <t>No.163</t>
        </is>
      </c>
      <c r="B173" s="334" t="n">
        <v>44263</v>
      </c>
      <c r="C173" s="130" t="inlineStr">
        <is>
          <t>PO-4900240937</t>
        </is>
      </c>
      <c r="D173" s="131" t="inlineStr">
        <is>
          <t>James Cho</t>
        </is>
      </c>
      <c r="E173" s="567" t="inlineStr">
        <is>
          <t>Tesla Energy</t>
        </is>
      </c>
      <c r="F173" s="206" t="inlineStr">
        <is>
          <t xml:space="preserve">jacho@tesla.com </t>
        </is>
      </c>
      <c r="G173" s="289" t="inlineStr">
        <is>
          <t>Gen 3 Wall Connector Manual translations to imminent EMEA/APAC launch markets</t>
        </is>
      </c>
      <c r="H173" s="637" t="n">
        <v>30000</v>
      </c>
      <c r="I173" s="309" t="inlineStr">
        <is>
          <t>New PO</t>
        </is>
      </c>
      <c r="J173" s="170" t="n"/>
      <c r="K173" s="133" t="n"/>
      <c r="L173" s="134" t="n"/>
      <c r="M173" s="567" t="n"/>
      <c r="N173" s="302" t="n"/>
      <c r="O173" s="638">
        <f>SUM(SUMIFS($H$11:$H$700,$I$11:$I$700,{"New PO","ValueAdded"},$C$11:$C$700,"="&amp;C173))</f>
        <v/>
      </c>
      <c r="P173" s="639">
        <f>SUMIFS($H$11:$H$700,$C$11:$C$700,"="&amp;C173)</f>
        <v/>
      </c>
      <c r="Q173" s="567" t="inlineStr">
        <is>
          <t>Tesla, Inc.</t>
        </is>
      </c>
    </row>
    <row r="174" ht="14.25" customHeight="1" s="474">
      <c r="A174" s="169" t="inlineStr">
        <is>
          <t>No.164</t>
        </is>
      </c>
      <c r="B174" s="406" t="n">
        <v>44294</v>
      </c>
      <c r="C174" s="305" t="inlineStr">
        <is>
          <t>PO-4900240937</t>
        </is>
      </c>
      <c r="D174" s="172" t="inlineStr">
        <is>
          <t>James Cho</t>
        </is>
      </c>
      <c r="E174" s="567" t="inlineStr">
        <is>
          <t>Tesla Energy</t>
        </is>
      </c>
      <c r="F174" s="490" t="inlineStr">
        <is>
          <t xml:space="preserve">jacho@tesla.com </t>
        </is>
      </c>
      <c r="G174" s="289" t="inlineStr">
        <is>
          <t>Gen 3 Wall Connector Manual translations to imminent EMEA/APAC launch markets</t>
        </is>
      </c>
      <c r="H174" s="643" t="n">
        <v>-25826.42</v>
      </c>
      <c r="I174" s="430" t="inlineStr">
        <is>
          <t>Invoiced</t>
        </is>
      </c>
      <c r="J174" s="174" t="inlineStr">
        <is>
          <t>202104</t>
        </is>
      </c>
      <c r="K174" s="133" t="inlineStr">
        <is>
          <t>PTUS_Tesla210408F</t>
        </is>
      </c>
      <c r="L174" s="175" t="inlineStr">
        <is>
          <t>Tesla Energy_Mar, 2021(James)_part2</t>
        </is>
      </c>
      <c r="M174" s="567" t="n"/>
      <c r="N174" s="488" t="inlineStr">
        <is>
          <t>2021年3月</t>
        </is>
      </c>
      <c r="O174" s="649" t="n"/>
      <c r="P174" s="639" t="n"/>
      <c r="Q174" s="567" t="inlineStr">
        <is>
          <t>Tesla, Inc.</t>
        </is>
      </c>
    </row>
    <row r="175" ht="14.25" customHeight="1" s="474">
      <c r="A175" s="169" t="inlineStr">
        <is>
          <t>No.165</t>
        </is>
      </c>
      <c r="B175" s="485" t="n">
        <v>44327</v>
      </c>
      <c r="C175" s="305" t="inlineStr">
        <is>
          <t>PO-4900240937</t>
        </is>
      </c>
      <c r="D175" s="172" t="inlineStr">
        <is>
          <t>James Cho</t>
        </is>
      </c>
      <c r="E175" s="567" t="inlineStr">
        <is>
          <t>Tesla Energy</t>
        </is>
      </c>
      <c r="F175" s="490" t="inlineStr">
        <is>
          <t xml:space="preserve">jacho@tesla.com </t>
        </is>
      </c>
      <c r="G175" s="289" t="inlineStr">
        <is>
          <t>Gen 3 Wall Connector Manual translations to imminent EMEA/APAC launch markets</t>
        </is>
      </c>
      <c r="H175" s="643" t="n">
        <v>-541.97</v>
      </c>
      <c r="I175" s="309" t="inlineStr">
        <is>
          <t>Invoiced</t>
        </is>
      </c>
      <c r="J175" s="174" t="inlineStr">
        <is>
          <t>202105</t>
        </is>
      </c>
      <c r="K175" s="133" t="inlineStr">
        <is>
          <t>PTUS_Tesla210511C</t>
        </is>
      </c>
      <c r="L175" s="175" t="inlineStr">
        <is>
          <t>Tesla Energy_Apr, 2021(James)</t>
        </is>
      </c>
      <c r="M175" s="567" t="n"/>
      <c r="N175" s="488" t="inlineStr">
        <is>
          <t>2021年4月:487.7; 2021年5月:54.27</t>
        </is>
      </c>
      <c r="O175" s="649" t="n"/>
      <c r="P175" s="639" t="n"/>
      <c r="Q175" s="567" t="inlineStr">
        <is>
          <t>Tesla, Inc.</t>
        </is>
      </c>
    </row>
    <row r="176" ht="14.25" customHeight="1" s="474">
      <c r="A176" s="169" t="inlineStr">
        <is>
          <t>No.166</t>
        </is>
      </c>
      <c r="B176" s="334" t="n">
        <v>44417</v>
      </c>
      <c r="C176" s="305" t="inlineStr">
        <is>
          <t>PO-4900240937</t>
        </is>
      </c>
      <c r="D176" s="172" t="inlineStr">
        <is>
          <t>James Cho</t>
        </is>
      </c>
      <c r="E176" s="567" t="inlineStr">
        <is>
          <t>Tesla Energy</t>
        </is>
      </c>
      <c r="F176" s="490" t="inlineStr">
        <is>
          <t xml:space="preserve">jacho@tesla.com </t>
        </is>
      </c>
      <c r="G176" s="289" t="inlineStr">
        <is>
          <t>Gen 3 Wall Connector Manual translations to imminent EMEA/APAC launch markets</t>
        </is>
      </c>
      <c r="H176" s="643" t="n">
        <v>-738.65</v>
      </c>
      <c r="I176" s="309" t="inlineStr">
        <is>
          <t>Invoiced</t>
        </is>
      </c>
      <c r="J176" s="174" t="inlineStr">
        <is>
          <t>202108</t>
        </is>
      </c>
      <c r="K176" s="135" t="inlineStr">
        <is>
          <t>PTUS_Tesla210809B</t>
        </is>
      </c>
      <c r="L176" s="175" t="inlineStr">
        <is>
          <t>Tesla Energy_Jul, 2021(James)</t>
        </is>
      </c>
      <c r="M176" s="567" t="n"/>
      <c r="N176" s="488" t="inlineStr">
        <is>
          <t>2021年7月</t>
        </is>
      </c>
      <c r="O176" s="649" t="n"/>
      <c r="P176" s="639" t="n"/>
      <c r="Q176" s="567" t="inlineStr">
        <is>
          <t>Tesla, Inc.</t>
        </is>
      </c>
    </row>
    <row r="177" ht="14.25" customHeight="1" s="474">
      <c r="A177" s="169" t="inlineStr">
        <is>
          <t>No.167</t>
        </is>
      </c>
      <c r="B177" s="334" t="n">
        <v>44448</v>
      </c>
      <c r="C177" s="305" t="inlineStr">
        <is>
          <t>PO-4900240937</t>
        </is>
      </c>
      <c r="D177" s="172" t="inlineStr">
        <is>
          <t>James Cho</t>
        </is>
      </c>
      <c r="E177" s="567" t="inlineStr">
        <is>
          <t>Tesla Energy</t>
        </is>
      </c>
      <c r="F177" s="490" t="inlineStr">
        <is>
          <t xml:space="preserve">jacho@tesla.com </t>
        </is>
      </c>
      <c r="G177" s="289" t="inlineStr">
        <is>
          <t>Gen 3 Wall Connector Manual translations to imminent EMEA/APAC launch markets</t>
        </is>
      </c>
      <c r="H177" s="643" t="n">
        <v>-2005.77</v>
      </c>
      <c r="I177" s="309" t="inlineStr">
        <is>
          <t>Invoiced</t>
        </is>
      </c>
      <c r="J177" s="174" t="inlineStr">
        <is>
          <t>202109</t>
        </is>
      </c>
      <c r="K177" s="135" t="inlineStr">
        <is>
          <t>PTUS_Tesla210909B</t>
        </is>
      </c>
      <c r="L177" s="175" t="inlineStr">
        <is>
          <t>Tesla Energy_Aug, 2021(James)</t>
        </is>
      </c>
      <c r="M177" s="567" t="n"/>
      <c r="N177" s="488" t="inlineStr">
        <is>
          <t>2021年8月</t>
        </is>
      </c>
      <c r="O177" s="649" t="n"/>
      <c r="P177" s="639" t="n"/>
      <c r="Q177" s="567" t="inlineStr">
        <is>
          <t>Tesla, Inc.</t>
        </is>
      </c>
    </row>
    <row r="178" ht="14.25" customHeight="1" s="474">
      <c r="A178" s="169" t="inlineStr">
        <is>
          <t>No.168</t>
        </is>
      </c>
      <c r="B178" s="334" t="n">
        <v>44487</v>
      </c>
      <c r="C178" s="305" t="inlineStr">
        <is>
          <t>PO-4900240937</t>
        </is>
      </c>
      <c r="D178" s="172" t="inlineStr">
        <is>
          <t>James Cho</t>
        </is>
      </c>
      <c r="E178" s="567" t="inlineStr">
        <is>
          <t>Tesla Energy</t>
        </is>
      </c>
      <c r="F178" s="490" t="inlineStr">
        <is>
          <t xml:space="preserve">jacho@tesla.com </t>
        </is>
      </c>
      <c r="G178" s="289" t="inlineStr">
        <is>
          <t>Gen 3 Wall Connector Manual translations to imminent EMEA/APAC launch markets</t>
        </is>
      </c>
      <c r="H178" s="643" t="n">
        <v>-795.89</v>
      </c>
      <c r="I178" s="309" t="inlineStr">
        <is>
          <t>Invoiced</t>
        </is>
      </c>
      <c r="J178" s="174" t="inlineStr">
        <is>
          <t>202110</t>
        </is>
      </c>
      <c r="K178" s="135" t="inlineStr">
        <is>
          <t>PTUS_Tesla211018A</t>
        </is>
      </c>
      <c r="L178" s="175" t="inlineStr">
        <is>
          <t>Tesla Energy_Sep, 2021(James)_part1</t>
        </is>
      </c>
      <c r="M178" s="567" t="n"/>
      <c r="N178" s="488" t="inlineStr">
        <is>
          <t>2021年9月</t>
        </is>
      </c>
      <c r="O178" s="649" t="n"/>
      <c r="P178" s="639" t="n"/>
      <c r="Q178" s="567" t="inlineStr">
        <is>
          <t>Tesla, Inc.</t>
        </is>
      </c>
    </row>
    <row r="179" ht="14.25" customHeight="1" s="474">
      <c r="A179" s="169" t="inlineStr">
        <is>
          <t>No.169</t>
        </is>
      </c>
      <c r="B179" s="334" t="n">
        <v>44575</v>
      </c>
      <c r="C179" s="305" t="inlineStr">
        <is>
          <t>PO-4900240937</t>
        </is>
      </c>
      <c r="D179" s="172" t="inlineStr">
        <is>
          <t>James Cho</t>
        </is>
      </c>
      <c r="E179" s="567" t="inlineStr">
        <is>
          <t>Tesla Energy</t>
        </is>
      </c>
      <c r="F179" s="490" t="inlineStr">
        <is>
          <t xml:space="preserve">jacho@tesla.com </t>
        </is>
      </c>
      <c r="G179" s="289" t="n"/>
      <c r="H179" s="643" t="n">
        <v>-14.24</v>
      </c>
      <c r="I179" s="309" t="inlineStr">
        <is>
          <t>Invoiced</t>
        </is>
      </c>
      <c r="J179" s="170" t="inlineStr">
        <is>
          <t>202201</t>
        </is>
      </c>
      <c r="K179" s="133" t="inlineStr">
        <is>
          <t>PTUS_Tesla220114A</t>
        </is>
      </c>
      <c r="L179" s="134" t="inlineStr">
        <is>
          <t>Tesla Energy_Dec, 2021(James)_part2</t>
        </is>
      </c>
      <c r="M179" s="567" t="n"/>
      <c r="N179" s="302" t="inlineStr">
        <is>
          <t>2022年1月</t>
        </is>
      </c>
      <c r="O179" s="649" t="n"/>
      <c r="P179" s="639" t="n"/>
      <c r="Q179" s="567" t="inlineStr">
        <is>
          <t>Tesla, Inc.</t>
        </is>
      </c>
    </row>
    <row r="180" ht="14.25" customHeight="1" s="474">
      <c r="A180" s="169" t="inlineStr">
        <is>
          <t>No.170</t>
        </is>
      </c>
      <c r="B180" s="334" t="n">
        <v>44267</v>
      </c>
      <c r="C180" s="130" t="inlineStr">
        <is>
          <t>PO-4900246048</t>
        </is>
      </c>
      <c r="D180" s="131" t="inlineStr">
        <is>
          <t>David Ben-Jamin</t>
        </is>
      </c>
      <c r="E180" s="567" t="inlineStr">
        <is>
          <t>Tech Pubs</t>
        </is>
      </c>
      <c r="F180" s="131" t="inlineStr">
        <is>
          <t>dbenjamin@tesla.com;aksmith@tesla.com</t>
        </is>
      </c>
      <c r="G180" s="567" t="inlineStr">
        <is>
          <t>Translation Services</t>
        </is>
      </c>
      <c r="H180" s="644" t="n">
        <v>800</v>
      </c>
      <c r="I180" s="309" t="inlineStr">
        <is>
          <t>New PO</t>
        </is>
      </c>
      <c r="J180" s="170" t="n"/>
      <c r="K180" s="133" t="n"/>
      <c r="L180" s="134" t="n"/>
      <c r="M180" s="567" t="n"/>
      <c r="N180" s="302" t="n"/>
      <c r="O180" s="638">
        <f>SUM(SUMIFS($H$11:$H$700,$I$11:$I$700,{"New PO","ValueAdded"},$C$11:$C$700,"="&amp;C180))</f>
        <v/>
      </c>
      <c r="P180" s="639">
        <f>SUMIFS($H$11:$H$700,$C$11:$C$700,"="&amp;C180)</f>
        <v/>
      </c>
      <c r="Q180" s="567" t="inlineStr">
        <is>
          <t>Tesla, Inc.</t>
        </is>
      </c>
    </row>
    <row r="181" ht="14.25" customHeight="1" s="474">
      <c r="A181" s="169" t="inlineStr">
        <is>
          <t>No.171</t>
        </is>
      </c>
      <c r="B181" s="406" t="n">
        <v>44294</v>
      </c>
      <c r="C181" s="305" t="inlineStr">
        <is>
          <t>PO-4900246048</t>
        </is>
      </c>
      <c r="D181" s="407" t="inlineStr">
        <is>
          <t>David Ben-Jamin</t>
        </is>
      </c>
      <c r="E181" s="567" t="inlineStr">
        <is>
          <t>Tech Pubs</t>
        </is>
      </c>
      <c r="F181" s="172" t="inlineStr">
        <is>
          <t>dbenjamin@tesla.com;aksmith@tesla.com</t>
        </is>
      </c>
      <c r="G181" s="567" t="inlineStr">
        <is>
          <t>Translation Services</t>
        </is>
      </c>
      <c r="H181" s="642" t="n">
        <v>-713.54</v>
      </c>
      <c r="I181" s="430" t="inlineStr">
        <is>
          <t>Invoiced</t>
        </is>
      </c>
      <c r="J181" s="305" t="inlineStr">
        <is>
          <t>202104</t>
        </is>
      </c>
      <c r="K181" s="133" t="inlineStr">
        <is>
          <t>PTUS_Tesla210408G</t>
        </is>
      </c>
      <c r="L181" s="303" t="inlineStr">
        <is>
          <t>Tech Pub_NLVW Global drop 1</t>
        </is>
      </c>
      <c r="M181" s="567" t="n"/>
      <c r="N181" s="488" t="inlineStr">
        <is>
          <t>2021年3月</t>
        </is>
      </c>
      <c r="O181" s="649" t="n"/>
      <c r="P181" s="639" t="n"/>
      <c r="Q181" s="567" t="inlineStr">
        <is>
          <t>Tesla, Inc.</t>
        </is>
      </c>
    </row>
    <row r="182" ht="14.25" customHeight="1" s="474">
      <c r="A182" s="169" t="inlineStr">
        <is>
          <t>No.172</t>
        </is>
      </c>
      <c r="B182" s="334" t="n">
        <v>44270</v>
      </c>
      <c r="C182" s="130" t="inlineStr">
        <is>
          <t>PO-4900247511</t>
        </is>
      </c>
      <c r="D182" s="131" t="inlineStr">
        <is>
          <t>David Ben-Jamin</t>
        </is>
      </c>
      <c r="E182" s="567" t="inlineStr">
        <is>
          <t>Tech Pubs</t>
        </is>
      </c>
      <c r="F182" s="131" t="inlineStr">
        <is>
          <t>dbenjamin@tesla.com;aksmith@tesla.com</t>
        </is>
      </c>
      <c r="G182" s="567" t="inlineStr">
        <is>
          <t>Translation Services</t>
        </is>
      </c>
      <c r="H182" s="644" t="n">
        <v>1600</v>
      </c>
      <c r="I182" s="309" t="inlineStr">
        <is>
          <t>New PO</t>
        </is>
      </c>
      <c r="J182" s="170" t="n"/>
      <c r="K182" s="133" t="n"/>
      <c r="L182" s="134" t="n"/>
      <c r="M182" s="567" t="n"/>
      <c r="N182" s="302" t="n"/>
      <c r="O182" s="638">
        <f>SUM(SUMIFS($H$11:$H$700,$I$11:$I$700,{"New PO","ValueAdded"},$C$11:$C$700,"="&amp;C182))</f>
        <v/>
      </c>
      <c r="P182" s="639">
        <f>SUMIFS($H$11:$H$700,$C$11:$C$700,"="&amp;C182)</f>
        <v/>
      </c>
      <c r="Q182" s="567" t="inlineStr">
        <is>
          <t>Tesla, Inc.</t>
        </is>
      </c>
    </row>
    <row r="183" ht="14.25" customHeight="1" s="474">
      <c r="A183" s="169" t="inlineStr">
        <is>
          <t>No.173</t>
        </is>
      </c>
      <c r="B183" s="406" t="n">
        <v>44294</v>
      </c>
      <c r="C183" s="305" t="inlineStr">
        <is>
          <t>PO-4900247511</t>
        </is>
      </c>
      <c r="D183" s="407" t="inlineStr">
        <is>
          <t>David Ben-Jamin</t>
        </is>
      </c>
      <c r="E183" s="567" t="inlineStr">
        <is>
          <t>Tech Pubs</t>
        </is>
      </c>
      <c r="F183" s="172" t="inlineStr">
        <is>
          <t>dbenjamin@tesla.com;aksmith@tesla.com</t>
        </is>
      </c>
      <c r="G183" s="567" t="inlineStr">
        <is>
          <t>Translation Services</t>
        </is>
      </c>
      <c r="H183" s="642" t="n">
        <v>-1518.21</v>
      </c>
      <c r="I183" s="430" t="inlineStr">
        <is>
          <t>Invoiced</t>
        </is>
      </c>
      <c r="J183" s="305" t="inlineStr">
        <is>
          <t>202104</t>
        </is>
      </c>
      <c r="K183" s="133" t="inlineStr">
        <is>
          <t>PTUS_Tesla210408H</t>
        </is>
      </c>
      <c r="L183" s="303" t="inlineStr">
        <is>
          <t>Tech Pub_3Y Service Manual CN and IKR</t>
        </is>
      </c>
      <c r="M183" s="567" t="n"/>
      <c r="N183" s="488" t="inlineStr">
        <is>
          <t>2021年3月</t>
        </is>
      </c>
      <c r="O183" s="649" t="n"/>
      <c r="P183" s="639" t="n"/>
      <c r="Q183" s="567" t="inlineStr">
        <is>
          <t>Tesla, Inc.</t>
        </is>
      </c>
    </row>
    <row r="184" ht="14.25" customHeight="1" s="474">
      <c r="A184" s="169" t="inlineStr">
        <is>
          <t>No.174</t>
        </is>
      </c>
      <c r="B184" s="334" t="n">
        <v>44271</v>
      </c>
      <c r="C184" s="130" t="inlineStr">
        <is>
          <t>PO-4900248307</t>
        </is>
      </c>
      <c r="D184" s="131" t="inlineStr">
        <is>
          <t>Matteo Lucci</t>
        </is>
      </c>
      <c r="E184" s="567" t="inlineStr">
        <is>
          <t>Tesla Energy</t>
        </is>
      </c>
      <c r="F184" s="131" t="inlineStr">
        <is>
          <t>mlucci@tesla.com</t>
        </is>
      </c>
      <c r="G184" s="567" t="inlineStr">
        <is>
          <t>Translation</t>
        </is>
      </c>
      <c r="H184" s="644" t="n">
        <v>2067.71</v>
      </c>
      <c r="I184" s="309" t="inlineStr">
        <is>
          <t>New PO</t>
        </is>
      </c>
      <c r="J184" s="170" t="n"/>
      <c r="K184" s="133" t="n"/>
      <c r="L184" s="134" t="n"/>
      <c r="M184" s="567" t="n"/>
      <c r="N184" s="302" t="n"/>
      <c r="O184" s="638">
        <f>SUM(SUMIFS($H$11:$H$700,$I$11:$I$700,{"New PO","ValueAdded"},$C$11:$C$700,"="&amp;C184))</f>
        <v/>
      </c>
      <c r="P184" s="639">
        <f>SUMIFS($H$11:$H$700,$C$11:$C$700,"="&amp;C184)</f>
        <v/>
      </c>
      <c r="Q184" s="567" t="inlineStr">
        <is>
          <t>Tesla, Inc.</t>
        </is>
      </c>
    </row>
    <row r="185" ht="14.25" customHeight="1" s="474">
      <c r="A185" s="169" t="inlineStr">
        <is>
          <t>No.175</t>
        </is>
      </c>
      <c r="B185" s="406" t="n">
        <v>44294</v>
      </c>
      <c r="C185" s="305" t="inlineStr">
        <is>
          <t>PO-4900248307</t>
        </is>
      </c>
      <c r="D185" s="172" t="inlineStr">
        <is>
          <t>Matteo Lucci</t>
        </is>
      </c>
      <c r="E185" s="567" t="inlineStr">
        <is>
          <t>Tesla Energy</t>
        </is>
      </c>
      <c r="F185" s="172" t="inlineStr">
        <is>
          <t>mlucci@tesla.com</t>
        </is>
      </c>
      <c r="G185" s="567" t="inlineStr">
        <is>
          <t>Translation</t>
        </is>
      </c>
      <c r="H185" s="642" t="n">
        <v>-2067.71</v>
      </c>
      <c r="I185" s="430" t="inlineStr">
        <is>
          <t>Invoiced</t>
        </is>
      </c>
      <c r="J185" s="305" t="inlineStr">
        <is>
          <t>202104</t>
        </is>
      </c>
      <c r="K185" s="133" t="inlineStr">
        <is>
          <t>PTUS_Tesla210408I</t>
        </is>
      </c>
      <c r="L185" s="303" t="inlineStr">
        <is>
          <t>Tesla Energy_Gen 3 WC Closed Captions Translation EMEA</t>
        </is>
      </c>
      <c r="M185" s="567" t="n"/>
      <c r="N185" s="488" t="inlineStr">
        <is>
          <t>2021年3月:248.13; 2021年4月:1819.58</t>
        </is>
      </c>
      <c r="O185" s="649" t="n"/>
      <c r="P185" s="639" t="n"/>
      <c r="Q185" s="567" t="inlineStr">
        <is>
          <t>Tesla, Inc.</t>
        </is>
      </c>
    </row>
    <row r="186" ht="14.25" customHeight="1" s="474">
      <c r="A186" s="169" t="inlineStr">
        <is>
          <t>No.176</t>
        </is>
      </c>
      <c r="B186" s="334" t="n">
        <v>44273</v>
      </c>
      <c r="C186" s="130" t="inlineStr">
        <is>
          <t>PO-4900250615</t>
        </is>
      </c>
      <c r="D186" s="131" t="inlineStr">
        <is>
          <t>David Ben-Jamin</t>
        </is>
      </c>
      <c r="E186" s="567" t="inlineStr">
        <is>
          <t>Tech Pubs</t>
        </is>
      </c>
      <c r="F186" s="131" t="inlineStr">
        <is>
          <t>dbenjamin@tesla.com;aksmith@tesla.com</t>
        </is>
      </c>
      <c r="G186" s="567" t="inlineStr">
        <is>
          <t>Translation Services</t>
        </is>
      </c>
      <c r="H186" s="644" t="n">
        <v>12300</v>
      </c>
      <c r="I186" s="309" t="inlineStr">
        <is>
          <t>New PO</t>
        </is>
      </c>
      <c r="J186" s="170" t="n"/>
      <c r="K186" s="133" t="n"/>
      <c r="L186" s="134" t="n"/>
      <c r="M186" s="567" t="n"/>
      <c r="N186" s="302" t="n"/>
      <c r="O186" s="638">
        <f>SUM(SUMIFS($H$11:$H$700,$I$11:$I$700,{"New PO","ValueAdded"},$C$11:$C$700,"="&amp;C186))</f>
        <v/>
      </c>
      <c r="P186" s="639">
        <f>SUMIFS($H$11:$H$700,$C$11:$C$700,"="&amp;C186)</f>
        <v/>
      </c>
      <c r="Q186" s="567" t="inlineStr">
        <is>
          <t>Tesla, Inc.</t>
        </is>
      </c>
    </row>
    <row r="187" ht="14.25" customHeight="1" s="474">
      <c r="A187" s="169" t="inlineStr">
        <is>
          <t>No.177</t>
        </is>
      </c>
      <c r="B187" s="406" t="n">
        <v>44294</v>
      </c>
      <c r="C187" s="305" t="inlineStr">
        <is>
          <t>PO-4900250615</t>
        </is>
      </c>
      <c r="D187" s="407" t="inlineStr">
        <is>
          <t>David Ben-Jamin</t>
        </is>
      </c>
      <c r="E187" s="567" t="inlineStr">
        <is>
          <t>Tech Pubs</t>
        </is>
      </c>
      <c r="F187" s="172" t="inlineStr">
        <is>
          <t>dbenjamin@tesla.com;aksmith@tesla.com</t>
        </is>
      </c>
      <c r="G187" s="567" t="inlineStr">
        <is>
          <t>Translation Services</t>
        </is>
      </c>
      <c r="H187" s="642" t="n">
        <v>-12239.34</v>
      </c>
      <c r="I187" s="430" t="inlineStr">
        <is>
          <t>Invoiced</t>
        </is>
      </c>
      <c r="J187" s="305" t="inlineStr">
        <is>
          <t>202104</t>
        </is>
      </c>
      <c r="K187" s="133" t="inlineStr">
        <is>
          <t>PTUS_Tesla210408J</t>
        </is>
      </c>
      <c r="L187" s="303" t="inlineStr">
        <is>
          <t>Tech Pub_OM P2 and 104.5 drop 3</t>
        </is>
      </c>
      <c r="M187" s="567" t="n"/>
      <c r="N187" s="488" t="inlineStr">
        <is>
          <t>2021年4月</t>
        </is>
      </c>
      <c r="O187" s="649" t="n"/>
      <c r="P187" s="639" t="n"/>
      <c r="Q187" s="567" t="inlineStr">
        <is>
          <t>Tesla, Inc.</t>
        </is>
      </c>
    </row>
    <row r="188" ht="14.25" customHeight="1" s="474">
      <c r="A188" s="169" t="inlineStr">
        <is>
          <t>No.178</t>
        </is>
      </c>
      <c r="B188" s="334" t="n">
        <v>44280</v>
      </c>
      <c r="C188" s="130" t="inlineStr">
        <is>
          <t>PO-4900256241</t>
        </is>
      </c>
      <c r="D188" s="131" t="inlineStr">
        <is>
          <t>Cassandra Geml</t>
        </is>
      </c>
      <c r="E188" s="567" t="inlineStr">
        <is>
          <t>Tesla Energy</t>
        </is>
      </c>
      <c r="F188" s="206" t="inlineStr">
        <is>
          <t>cmatchinski@tesla.com</t>
        </is>
      </c>
      <c r="G188" s="289" t="inlineStr">
        <is>
          <t>Powerwall Metering Compatibility
Guide Translation</t>
        </is>
      </c>
      <c r="H188" s="637" t="n">
        <v>370</v>
      </c>
      <c r="I188" s="309" t="inlineStr">
        <is>
          <t>New PO</t>
        </is>
      </c>
      <c r="J188" s="170" t="n"/>
      <c r="K188" s="133" t="n"/>
      <c r="L188" s="134" t="n"/>
      <c r="M188" s="567" t="n"/>
      <c r="N188" s="302" t="n"/>
      <c r="O188" s="638">
        <f>SUM(SUMIFS($H$11:$H$700,$I$11:$I$700,{"New PO","ValueAdded"},$C$11:$C$700,"="&amp;C188))</f>
        <v/>
      </c>
      <c r="P188" s="639">
        <f>SUMIFS($H$11:$H$700,$C$11:$C$700,"="&amp;C188)</f>
        <v/>
      </c>
      <c r="Q188" s="567" t="inlineStr">
        <is>
          <t>Tesla, Inc.</t>
        </is>
      </c>
    </row>
    <row r="189" ht="14.25" customHeight="1" s="474">
      <c r="A189" s="169" t="inlineStr">
        <is>
          <t>No.179</t>
        </is>
      </c>
      <c r="B189" s="406" t="n">
        <v>44294</v>
      </c>
      <c r="C189" s="305" t="inlineStr">
        <is>
          <t>PO-4900256241</t>
        </is>
      </c>
      <c r="D189" s="407" t="inlineStr">
        <is>
          <t>Cassandra Geml</t>
        </is>
      </c>
      <c r="E189" s="567" t="inlineStr">
        <is>
          <t>Tesla Energy</t>
        </is>
      </c>
      <c r="F189" s="490" t="inlineStr">
        <is>
          <t>cmatchinski@tesla.com</t>
        </is>
      </c>
      <c r="G189" s="289" t="inlineStr">
        <is>
          <t>Powerwall Metering Compatibility
Guide Translation</t>
        </is>
      </c>
      <c r="H189" s="642" t="n">
        <v>-369.2</v>
      </c>
      <c r="I189" s="430" t="inlineStr">
        <is>
          <t>Invoiced</t>
        </is>
      </c>
      <c r="J189" s="305" t="inlineStr">
        <is>
          <t>202104</t>
        </is>
      </c>
      <c r="K189" s="133" t="inlineStr">
        <is>
          <t>PTUS_Tesla210408M</t>
        </is>
      </c>
      <c r="L189" s="303" t="inlineStr">
        <is>
          <t>Tesla Energy_Powerwall Metering Compatibility Guide</t>
        </is>
      </c>
      <c r="M189" s="567" t="n"/>
      <c r="N189" s="488" t="inlineStr">
        <is>
          <t>2021年4月</t>
        </is>
      </c>
      <c r="O189" s="649" t="n"/>
      <c r="P189" s="639" t="n"/>
      <c r="Q189" s="567" t="inlineStr">
        <is>
          <t>Tesla, Inc.</t>
        </is>
      </c>
    </row>
    <row r="190" ht="14.25" customHeight="1" s="474">
      <c r="A190" s="169" t="inlineStr">
        <is>
          <t>No.180</t>
        </is>
      </c>
      <c r="B190" s="334" t="n">
        <v>44279</v>
      </c>
      <c r="C190" s="130" t="inlineStr">
        <is>
          <t>PO-4900256001</t>
        </is>
      </c>
      <c r="D190" s="131" t="inlineStr">
        <is>
          <t>David Ben-Jamin</t>
        </is>
      </c>
      <c r="E190" s="567" t="inlineStr">
        <is>
          <t>Tech Pubs</t>
        </is>
      </c>
      <c r="F190" s="131" t="inlineStr">
        <is>
          <t>dbenjamin@tesla.com;aksmith@tesla.com</t>
        </is>
      </c>
      <c r="G190" s="567" t="inlineStr">
        <is>
          <t>Translation Services</t>
        </is>
      </c>
      <c r="H190" s="644" t="n">
        <v>300</v>
      </c>
      <c r="I190" s="309" t="inlineStr">
        <is>
          <t>New PO</t>
        </is>
      </c>
      <c r="J190" s="170" t="n"/>
      <c r="K190" s="133" t="n"/>
      <c r="L190" s="134" t="n"/>
      <c r="M190" s="567" t="n"/>
      <c r="N190" s="302" t="n"/>
      <c r="O190" s="638">
        <f>SUM(SUMIFS($H$11:$H$700,$I$11:$I$700,{"New PO","ValueAdded"},$C$11:$C$700,"="&amp;C190))</f>
        <v/>
      </c>
      <c r="P190" s="639">
        <f>SUMIFS($H$11:$H$700,$C$11:$C$700,"="&amp;C190)</f>
        <v/>
      </c>
      <c r="Q190" s="567" t="inlineStr">
        <is>
          <t>Tesla, Inc.</t>
        </is>
      </c>
    </row>
    <row r="191" ht="14.25" customHeight="1" s="474">
      <c r="A191" s="169" t="inlineStr">
        <is>
          <t>No.181</t>
        </is>
      </c>
      <c r="B191" s="406" t="n">
        <v>44294</v>
      </c>
      <c r="C191" s="305" t="inlineStr">
        <is>
          <t>PO-4900256001</t>
        </is>
      </c>
      <c r="D191" s="407" t="inlineStr">
        <is>
          <t>David Ben-Jamin</t>
        </is>
      </c>
      <c r="E191" s="567" t="inlineStr">
        <is>
          <t>Tech Pubs</t>
        </is>
      </c>
      <c r="F191" s="172" t="inlineStr">
        <is>
          <t>dbenjamin@tesla.com;aksmith@tesla.com</t>
        </is>
      </c>
      <c r="G191" s="567" t="inlineStr">
        <is>
          <t>Translation Services</t>
        </is>
      </c>
      <c r="H191" s="654" t="n">
        <v>-293.59</v>
      </c>
      <c r="I191" s="430" t="inlineStr">
        <is>
          <t>Invoiced</t>
        </is>
      </c>
      <c r="J191" s="174" t="inlineStr">
        <is>
          <t>202104</t>
        </is>
      </c>
      <c r="K191" s="133" t="inlineStr">
        <is>
          <t>PTUS_Tesla210408K</t>
        </is>
      </c>
      <c r="L191" s="303" t="inlineStr">
        <is>
          <t>Tech Pub_OM 104.5 no radar drop 2</t>
        </is>
      </c>
      <c r="M191" s="567" t="n"/>
      <c r="N191" s="488" t="inlineStr">
        <is>
          <t>2021年4月</t>
        </is>
      </c>
      <c r="O191" s="649" t="n"/>
      <c r="P191" s="639" t="n"/>
      <c r="Q191" s="567" t="inlineStr">
        <is>
          <t>Tesla, Inc.</t>
        </is>
      </c>
    </row>
    <row r="192" ht="14.25" customHeight="1" s="474">
      <c r="A192" s="169" t="inlineStr">
        <is>
          <t>No.182</t>
        </is>
      </c>
      <c r="B192" s="334" t="n">
        <v>44285</v>
      </c>
      <c r="C192" s="130" t="inlineStr">
        <is>
          <t>PO-4900261170</t>
        </is>
      </c>
      <c r="D192" s="131" t="inlineStr">
        <is>
          <t>David Ben-Jamin</t>
        </is>
      </c>
      <c r="E192" s="567" t="inlineStr">
        <is>
          <t>Tech Pubs</t>
        </is>
      </c>
      <c r="F192" s="131" t="inlineStr">
        <is>
          <t>dbenjamin@tesla.com;aksmith@tesla.com</t>
        </is>
      </c>
      <c r="G192" s="567" t="inlineStr">
        <is>
          <t>Translation Services</t>
        </is>
      </c>
      <c r="H192" s="644" t="n">
        <v>300</v>
      </c>
      <c r="I192" s="309" t="inlineStr">
        <is>
          <t>New PO</t>
        </is>
      </c>
      <c r="J192" s="170" t="n"/>
      <c r="K192" s="133" t="n"/>
      <c r="L192" s="134" t="n"/>
      <c r="M192" s="567" t="n"/>
      <c r="N192" s="302" t="n"/>
      <c r="O192" s="638">
        <f>SUM(SUMIFS($H$11:$H$700,$I$11:$I$700,{"New PO","ValueAdded"},$C$11:$C$700,"="&amp;C192))</f>
        <v/>
      </c>
      <c r="P192" s="639">
        <f>SUMIFS($H$11:$H$700,$C$11:$C$700,"="&amp;C192)</f>
        <v/>
      </c>
      <c r="Q192" s="567" t="inlineStr">
        <is>
          <t>Tesla, Inc.</t>
        </is>
      </c>
    </row>
    <row r="193" ht="14.25" customHeight="1" s="474">
      <c r="A193" s="169" t="inlineStr">
        <is>
          <t>No.183</t>
        </is>
      </c>
      <c r="B193" s="406" t="n">
        <v>44294</v>
      </c>
      <c r="C193" s="305" t="inlineStr">
        <is>
          <t>PO-4900261170</t>
        </is>
      </c>
      <c r="D193" s="407" t="inlineStr">
        <is>
          <t>David Ben-Jamin</t>
        </is>
      </c>
      <c r="E193" s="567" t="inlineStr">
        <is>
          <t>Tech Pubs</t>
        </is>
      </c>
      <c r="F193" s="172" t="inlineStr">
        <is>
          <t>dbenjamin@tesla.com;aksmith@tesla.com</t>
        </is>
      </c>
      <c r="G193" s="567" t="inlineStr">
        <is>
          <t>Translation Services</t>
        </is>
      </c>
      <c r="H193" s="642" t="n">
        <v>-281.58</v>
      </c>
      <c r="I193" s="430" t="inlineStr">
        <is>
          <t>Invoiced</t>
        </is>
      </c>
      <c r="J193" s="305" t="inlineStr">
        <is>
          <t>202104</t>
        </is>
      </c>
      <c r="K193" s="133" t="inlineStr">
        <is>
          <t>PTUS_Tesla210408L</t>
        </is>
      </c>
      <c r="L193" s="303" t="inlineStr">
        <is>
          <t>Tech Pub_OM MSP2 safety drop2 plus 4 topics</t>
        </is>
      </c>
      <c r="M193" s="567" t="n"/>
      <c r="N193" s="488" t="inlineStr">
        <is>
          <t>2021年4月</t>
        </is>
      </c>
      <c r="O193" s="649" t="n"/>
      <c r="P193" s="639" t="n"/>
      <c r="Q193" s="567" t="inlineStr">
        <is>
          <t>Tesla, Inc.</t>
        </is>
      </c>
    </row>
    <row r="194" ht="14.25" customHeight="1" s="474">
      <c r="A194" s="169" t="inlineStr">
        <is>
          <t>No.184</t>
        </is>
      </c>
      <c r="B194" s="334" t="n">
        <v>44288</v>
      </c>
      <c r="C194" s="130" t="inlineStr">
        <is>
          <t>PO-4900264306</t>
        </is>
      </c>
      <c r="D194" s="131" t="inlineStr">
        <is>
          <t>David Ben-Jamin</t>
        </is>
      </c>
      <c r="E194" s="567" t="inlineStr">
        <is>
          <t>Tech Pubs</t>
        </is>
      </c>
      <c r="F194" s="131" t="inlineStr">
        <is>
          <t>dbenjamin@tesla.com;aksmith@tesla.com</t>
        </is>
      </c>
      <c r="G194" s="567" t="inlineStr">
        <is>
          <t>Translation Services(NA,EU,APAC)</t>
        </is>
      </c>
      <c r="H194" s="644" t="n">
        <v>15450</v>
      </c>
      <c r="I194" s="309" t="inlineStr">
        <is>
          <t>New PO</t>
        </is>
      </c>
      <c r="J194" s="170" t="n"/>
      <c r="K194" s="133" t="n"/>
      <c r="L194" s="134" t="n"/>
      <c r="M194" s="567" t="n"/>
      <c r="N194" s="302" t="n"/>
      <c r="O194" s="638" t="n">
        <v>15450</v>
      </c>
      <c r="P194" s="639">
        <f>SUMIFS($H$11:$H$700,$C$11:$C$700,"="&amp;C194)</f>
        <v/>
      </c>
      <c r="Q194" s="567" t="inlineStr">
        <is>
          <t>Tesla, Inc.</t>
        </is>
      </c>
    </row>
    <row r="195" ht="14.25" customHeight="1" s="474">
      <c r="A195" s="169" t="inlineStr">
        <is>
          <t>No.185</t>
        </is>
      </c>
      <c r="B195" s="485" t="n">
        <v>44327</v>
      </c>
      <c r="C195" s="130" t="inlineStr">
        <is>
          <t>PO-4900264306</t>
        </is>
      </c>
      <c r="D195" s="131" t="inlineStr">
        <is>
          <t>David Ben-Jamin</t>
        </is>
      </c>
      <c r="E195" s="567" t="inlineStr">
        <is>
          <t>Tech Pubs</t>
        </is>
      </c>
      <c r="F195" s="131" t="inlineStr">
        <is>
          <t>dbenjamin@tesla.com;aksmith@tesla.com</t>
        </is>
      </c>
      <c r="G195" s="567" t="inlineStr">
        <is>
          <t>Translation Services(NA,EU,APAC)</t>
        </is>
      </c>
      <c r="H195" s="644" t="n">
        <v>-14977.53</v>
      </c>
      <c r="I195" s="309" t="inlineStr">
        <is>
          <t>Invoiced</t>
        </is>
      </c>
      <c r="J195" s="170" t="inlineStr">
        <is>
          <t>202105</t>
        </is>
      </c>
      <c r="K195" s="133" t="inlineStr">
        <is>
          <t>PTUS_Tesla210511D</t>
        </is>
      </c>
      <c r="L195" s="134" t="inlineStr">
        <is>
          <t>Tech Pub_OM- P2 drop5&amp;OM- Subsystems drop 1</t>
        </is>
      </c>
      <c r="M195" s="567" t="n"/>
      <c r="N195" s="488" t="inlineStr">
        <is>
          <t>2021年4月</t>
        </is>
      </c>
      <c r="O195" s="638" t="n"/>
      <c r="P195" s="639" t="n"/>
      <c r="Q195" s="567" t="inlineStr">
        <is>
          <t>Tesla, Inc.</t>
        </is>
      </c>
    </row>
    <row r="196" ht="14.25" customHeight="1" s="474">
      <c r="A196" s="169" t="inlineStr">
        <is>
          <t>No.186</t>
        </is>
      </c>
      <c r="B196" s="334" t="n">
        <v>44288</v>
      </c>
      <c r="C196" s="130" t="inlineStr">
        <is>
          <t>PO-4900264045</t>
        </is>
      </c>
      <c r="D196" s="131" t="inlineStr">
        <is>
          <t>David Ben-Jamin</t>
        </is>
      </c>
      <c r="E196" s="567" t="inlineStr">
        <is>
          <t>Tech Pubs</t>
        </is>
      </c>
      <c r="F196" s="131" t="inlineStr">
        <is>
          <t>dbenjamin@tesla.com;aksmith@tesla.com</t>
        </is>
      </c>
      <c r="G196" s="567" t="inlineStr">
        <is>
          <t>Translation Services(NA,EU,APAC)</t>
        </is>
      </c>
      <c r="H196" s="644" t="n">
        <v>10500</v>
      </c>
      <c r="I196" s="309" t="inlineStr">
        <is>
          <t>New PO</t>
        </is>
      </c>
      <c r="J196" s="170" t="n"/>
      <c r="K196" s="133" t="n"/>
      <c r="L196" s="134" t="n"/>
      <c r="M196" s="567" t="n"/>
      <c r="N196" s="302" t="n"/>
      <c r="O196" s="638" t="n">
        <v>10500</v>
      </c>
      <c r="P196" s="639">
        <f>SUMIFS($H$11:$H$700,$C$11:$C$700,"="&amp;C196)</f>
        <v/>
      </c>
      <c r="Q196" s="567" t="inlineStr">
        <is>
          <t>Tesla, Inc.</t>
        </is>
      </c>
    </row>
    <row r="197" ht="14.25" customHeight="1" s="474">
      <c r="A197" s="169" t="inlineStr">
        <is>
          <t>No.187</t>
        </is>
      </c>
      <c r="B197" s="485" t="n">
        <v>44327</v>
      </c>
      <c r="C197" s="130" t="inlineStr">
        <is>
          <t>PO-4900264045</t>
        </is>
      </c>
      <c r="D197" s="131" t="inlineStr">
        <is>
          <t>David Ben-Jamin</t>
        </is>
      </c>
      <c r="E197" s="567" t="inlineStr">
        <is>
          <t>Tech Pubs</t>
        </is>
      </c>
      <c r="F197" s="131" t="inlineStr">
        <is>
          <t>dbenjamin@tesla.com;aksmith@tesla.com</t>
        </is>
      </c>
      <c r="G197" s="567" t="inlineStr">
        <is>
          <t>Translation Services(NA,EU,APAC)</t>
        </is>
      </c>
      <c r="H197" s="637" t="n">
        <v>-10429.82</v>
      </c>
      <c r="I197" s="309" t="inlineStr">
        <is>
          <t>Invoiced</t>
        </is>
      </c>
      <c r="J197" s="170" t="inlineStr">
        <is>
          <t>202105</t>
        </is>
      </c>
      <c r="K197" s="133" t="inlineStr">
        <is>
          <t>PTUS_Tesla210511E</t>
        </is>
      </c>
      <c r="L197" s="134" t="inlineStr">
        <is>
          <t>Tech pub_ERS and ERG</t>
        </is>
      </c>
      <c r="M197" s="567" t="n"/>
      <c r="N197" s="488" t="inlineStr">
        <is>
          <t>2021年4月</t>
        </is>
      </c>
      <c r="O197" s="638" t="n"/>
      <c r="P197" s="639" t="n"/>
      <c r="Q197" s="567" t="inlineStr">
        <is>
          <t>Tesla, Inc.</t>
        </is>
      </c>
    </row>
    <row r="198" ht="14.25" customHeight="1" s="474">
      <c r="A198" s="169" t="inlineStr">
        <is>
          <t>No.188</t>
        </is>
      </c>
      <c r="B198" s="334" t="n">
        <v>44292</v>
      </c>
      <c r="C198" s="130" t="inlineStr">
        <is>
          <t>PO-4900266202</t>
        </is>
      </c>
      <c r="D198" s="131" t="inlineStr">
        <is>
          <t>Shaunice Priestley</t>
        </is>
      </c>
      <c r="E198" s="567" t="inlineStr">
        <is>
          <t>Tesla Energy</t>
        </is>
      </c>
      <c r="F198" s="136" t="inlineStr">
        <is>
          <t>shausmith@tesla.com</t>
        </is>
      </c>
      <c r="G198" s="567" t="inlineStr">
        <is>
          <t>Contract Translations</t>
        </is>
      </c>
      <c r="H198" s="637" t="n">
        <v>887.04</v>
      </c>
      <c r="I198" s="309" t="inlineStr">
        <is>
          <t>New PO</t>
        </is>
      </c>
      <c r="J198" s="170" t="n"/>
      <c r="K198" s="133" t="n"/>
      <c r="L198" s="134" t="n"/>
      <c r="M198" s="567" t="n"/>
      <c r="N198" s="302" t="n"/>
      <c r="O198" s="638" t="n">
        <v>887.04</v>
      </c>
      <c r="P198" s="639">
        <f>SUMIFS($H$11:$H$700,$C$11:$C$700,"="&amp;C198)</f>
        <v/>
      </c>
      <c r="Q198" s="567" t="inlineStr">
        <is>
          <t>Tesla, Inc.</t>
        </is>
      </c>
    </row>
    <row r="199" ht="14.25" customHeight="1" s="474">
      <c r="A199" s="169" t="inlineStr">
        <is>
          <t>No.189</t>
        </is>
      </c>
      <c r="B199" s="485" t="n">
        <v>44327</v>
      </c>
      <c r="C199" s="130" t="inlineStr">
        <is>
          <t>PO-4900266202</t>
        </is>
      </c>
      <c r="D199" s="131" t="inlineStr">
        <is>
          <t>Shaunice Priestley</t>
        </is>
      </c>
      <c r="E199" s="567" t="inlineStr">
        <is>
          <t>Tesla Energy</t>
        </is>
      </c>
      <c r="F199" s="136" t="inlineStr">
        <is>
          <t>shausmith@tesla.com</t>
        </is>
      </c>
      <c r="G199" s="567" t="inlineStr">
        <is>
          <t>Contract Translations</t>
        </is>
      </c>
      <c r="H199" s="637" t="n">
        <v>-887</v>
      </c>
      <c r="I199" s="309" t="inlineStr">
        <is>
          <t>Invoiced</t>
        </is>
      </c>
      <c r="J199" s="170" t="inlineStr">
        <is>
          <t>202105</t>
        </is>
      </c>
      <c r="K199" s="133" t="inlineStr">
        <is>
          <t>PTUS_Tesla210511F</t>
        </is>
      </c>
      <c r="L199" s="134" t="inlineStr">
        <is>
          <t>Tesla Energy_Settlement and HIAs</t>
        </is>
      </c>
      <c r="M199" s="567" t="n"/>
      <c r="N199" s="488" t="inlineStr">
        <is>
          <t>2021年4月</t>
        </is>
      </c>
      <c r="O199" s="638" t="n"/>
      <c r="P199" s="639" t="n"/>
      <c r="Q199" s="567" t="inlineStr">
        <is>
          <t>Tesla, Inc.</t>
        </is>
      </c>
    </row>
    <row r="200" ht="14.25" customHeight="1" s="474">
      <c r="A200" s="169" t="inlineStr">
        <is>
          <t>No.190</t>
        </is>
      </c>
      <c r="B200" s="334" t="n">
        <v>44293</v>
      </c>
      <c r="C200" s="130" t="inlineStr">
        <is>
          <t>PO-4900267293</t>
        </is>
      </c>
      <c r="D200" s="131" t="inlineStr">
        <is>
          <t>David Ben-Jamin</t>
        </is>
      </c>
      <c r="E200" s="567" t="inlineStr">
        <is>
          <t>Tech Pubs</t>
        </is>
      </c>
      <c r="F200" s="206" t="inlineStr">
        <is>
          <t>dbenjamin@tesla.com;aksmith@tesla.com</t>
        </is>
      </c>
      <c r="G200" s="567" t="inlineStr">
        <is>
          <t>Translation Services(NA,EU,APAC)</t>
        </is>
      </c>
      <c r="H200" s="644" t="n">
        <v>39000</v>
      </c>
      <c r="I200" s="309" t="inlineStr">
        <is>
          <t>New PO</t>
        </is>
      </c>
      <c r="J200" s="170" t="n"/>
      <c r="K200" s="133" t="n"/>
      <c r="L200" s="134" t="n"/>
      <c r="M200" s="567" t="n"/>
      <c r="N200" s="302" t="n"/>
      <c r="O200" s="638" t="n">
        <v>39000</v>
      </c>
      <c r="P200" s="639">
        <f>SUMIFS($H$11:$H$700,$C$11:$C$700,"="&amp;C200)</f>
        <v/>
      </c>
      <c r="Q200" s="567" t="inlineStr">
        <is>
          <t>Tesla, Inc.</t>
        </is>
      </c>
    </row>
    <row r="201" ht="14.25" customHeight="1" s="474">
      <c r="A201" s="169" t="inlineStr">
        <is>
          <t>No.191</t>
        </is>
      </c>
      <c r="B201" s="485" t="n">
        <v>44327</v>
      </c>
      <c r="C201" s="130" t="inlineStr">
        <is>
          <t>PO-4900267293</t>
        </is>
      </c>
      <c r="D201" s="131" t="inlineStr">
        <is>
          <t>David Ben-Jamin</t>
        </is>
      </c>
      <c r="E201" s="567" t="inlineStr">
        <is>
          <t>Tech Pubs</t>
        </is>
      </c>
      <c r="F201" s="206" t="inlineStr">
        <is>
          <t>dbenjamin@tesla.com;aksmith@tesla.com</t>
        </is>
      </c>
      <c r="G201" s="567" t="inlineStr">
        <is>
          <t>Translation Services(NA,EU,APAC)</t>
        </is>
      </c>
      <c r="H201" s="644" t="n">
        <v>-994.96</v>
      </c>
      <c r="I201" s="309" t="inlineStr">
        <is>
          <t>Invoiced</t>
        </is>
      </c>
      <c r="J201" s="170" t="inlineStr">
        <is>
          <t>202105</t>
        </is>
      </c>
      <c r="K201" s="133" t="inlineStr">
        <is>
          <t>PTUS_Tesla210511G</t>
        </is>
      </c>
      <c r="L201" s="134" t="inlineStr">
        <is>
          <t>Tech Pub_OM_Apr, 2021</t>
        </is>
      </c>
      <c r="M201" s="567" t="n"/>
      <c r="N201" s="488" t="inlineStr">
        <is>
          <t>2021年4月:481.37; 2021年5月: 513.59</t>
        </is>
      </c>
      <c r="O201" s="638" t="n"/>
      <c r="P201" s="639" t="n"/>
      <c r="Q201" s="567" t="inlineStr">
        <is>
          <t>Tesla, Inc.</t>
        </is>
      </c>
    </row>
    <row r="202" ht="14.25" customHeight="1" s="474">
      <c r="A202" s="169" t="inlineStr">
        <is>
          <t>No.192</t>
        </is>
      </c>
      <c r="B202" s="334" t="n">
        <v>44349</v>
      </c>
      <c r="C202" s="130" t="inlineStr">
        <is>
          <t>PO-4900267293</t>
        </is>
      </c>
      <c r="D202" s="131" t="inlineStr">
        <is>
          <t>David Ben-Jamin</t>
        </is>
      </c>
      <c r="E202" s="567" t="inlineStr">
        <is>
          <t>Tech Pubs</t>
        </is>
      </c>
      <c r="F202" s="206" t="inlineStr">
        <is>
          <t>dbenjamin@tesla.com;aksmith@tesla.com</t>
        </is>
      </c>
      <c r="G202" s="567" t="n"/>
      <c r="H202" s="644" t="n">
        <v>-8425.360000000001</v>
      </c>
      <c r="I202" s="309" t="inlineStr">
        <is>
          <t>Invoiced</t>
        </is>
      </c>
      <c r="J202" s="170" t="inlineStr">
        <is>
          <t>202106</t>
        </is>
      </c>
      <c r="K202" s="135" t="inlineStr">
        <is>
          <t>PTUS_Tesla210602C</t>
        </is>
      </c>
      <c r="L202" s="134" t="inlineStr">
        <is>
          <t>Tech Pub_OM_May, 2021</t>
        </is>
      </c>
      <c r="M202" s="567" t="n"/>
      <c r="N202" s="488" t="inlineStr">
        <is>
          <t>2021年5月:5652.96; 2021年6月: 2772.5</t>
        </is>
      </c>
      <c r="O202" s="638" t="n"/>
      <c r="P202" s="639" t="n"/>
      <c r="Q202" s="567" t="inlineStr">
        <is>
          <t>Tesla, Inc.</t>
        </is>
      </c>
    </row>
    <row r="203" ht="14.25" customHeight="1" s="474">
      <c r="A203" s="169" t="inlineStr">
        <is>
          <t>No.193</t>
        </is>
      </c>
      <c r="B203" s="334" t="n">
        <v>44385</v>
      </c>
      <c r="C203" s="130" t="inlineStr">
        <is>
          <t>PO-4900267293</t>
        </is>
      </c>
      <c r="D203" s="131" t="inlineStr">
        <is>
          <t>David Ben-Jamin</t>
        </is>
      </c>
      <c r="E203" s="567" t="inlineStr">
        <is>
          <t>Tech Pubs</t>
        </is>
      </c>
      <c r="F203" s="206" t="inlineStr">
        <is>
          <t>dbenjamin@tesla.com;aksmith@tesla.com</t>
        </is>
      </c>
      <c r="G203" s="567" t="n"/>
      <c r="H203" s="644" t="n">
        <v>-19818.31</v>
      </c>
      <c r="I203" s="309" t="inlineStr">
        <is>
          <t>Invoiced</t>
        </is>
      </c>
      <c r="J203" s="170" t="inlineStr">
        <is>
          <t>202107</t>
        </is>
      </c>
      <c r="K203" s="135" t="inlineStr">
        <is>
          <t>PTUS_Tesla210708C</t>
        </is>
      </c>
      <c r="L203" s="134" t="inlineStr">
        <is>
          <t>Tech Pub_OM_Jun, 2021</t>
        </is>
      </c>
      <c r="M203" s="567" t="n"/>
      <c r="N203" s="488" t="inlineStr">
        <is>
          <t>2021年6月:19069.04; 2021年7月: 749.27</t>
        </is>
      </c>
      <c r="O203" s="638" t="n"/>
      <c r="P203" s="639" t="n"/>
      <c r="Q203" s="567" t="inlineStr">
        <is>
          <t>Tesla, Inc.</t>
        </is>
      </c>
    </row>
    <row r="204" ht="14.25" customHeight="1" s="474">
      <c r="A204" s="169" t="inlineStr">
        <is>
          <t>No.194</t>
        </is>
      </c>
      <c r="B204" s="334" t="n">
        <v>44431</v>
      </c>
      <c r="C204" s="130" t="inlineStr">
        <is>
          <t>PO-4900267293</t>
        </is>
      </c>
      <c r="D204" s="131" t="inlineStr">
        <is>
          <t>David Ben-Jamin</t>
        </is>
      </c>
      <c r="E204" s="567" t="inlineStr">
        <is>
          <t>Tech Pubs</t>
        </is>
      </c>
      <c r="F204" s="206" t="inlineStr">
        <is>
          <t>dbenjamin@tesla.com;aksmith@tesla.com</t>
        </is>
      </c>
      <c r="G204" s="567" t="n"/>
      <c r="H204" s="644" t="n">
        <v>-8878.629999999999</v>
      </c>
      <c r="I204" s="309" t="inlineStr">
        <is>
          <t>Invoiced</t>
        </is>
      </c>
      <c r="J204" s="170" t="inlineStr">
        <is>
          <t>202208</t>
        </is>
      </c>
      <c r="K204" s="135" t="inlineStr">
        <is>
          <t>PTUS_Tesla220823A</t>
        </is>
      </c>
      <c r="L204" s="134" t="inlineStr">
        <is>
          <t>Tech Pub_OM&amp;SM_Jul, 2022</t>
        </is>
      </c>
      <c r="M204" s="567" t="n"/>
      <c r="N204" s="488" t="inlineStr">
        <is>
          <t>2022年7月:5848.66; 2022年8月: 3029.97</t>
        </is>
      </c>
      <c r="O204" s="638" t="n"/>
      <c r="P204" s="639" t="n"/>
      <c r="Q204" s="567" t="inlineStr">
        <is>
          <t>Tesla, Inc.</t>
        </is>
      </c>
    </row>
    <row r="205" ht="14.25" customHeight="1" s="474">
      <c r="A205" s="169" t="inlineStr">
        <is>
          <t>No.195</t>
        </is>
      </c>
      <c r="B205" s="334" t="n">
        <v>44322</v>
      </c>
      <c r="C205" s="130" t="inlineStr">
        <is>
          <t>PO-4900267295</t>
        </is>
      </c>
      <c r="D205" s="131" t="inlineStr">
        <is>
          <t>David Ben-Jamin</t>
        </is>
      </c>
      <c r="E205" s="567" t="inlineStr">
        <is>
          <t>Tech Pubs</t>
        </is>
      </c>
      <c r="F205" s="206" t="inlineStr">
        <is>
          <t>dbenjamin@tesla.com;aksmith@tesla.com</t>
        </is>
      </c>
      <c r="G205" s="567" t="inlineStr">
        <is>
          <t>Translation Services(NA,APAC)</t>
        </is>
      </c>
      <c r="H205" s="644" t="n">
        <v>11500</v>
      </c>
      <c r="I205" s="309" t="inlineStr">
        <is>
          <t>New PO</t>
        </is>
      </c>
      <c r="J205" s="170" t="n"/>
      <c r="K205" s="133" t="n"/>
      <c r="L205" s="134" t="n"/>
      <c r="M205" s="567" t="n"/>
      <c r="O205" s="638">
        <f>SUM(SUMIFS($H$11:$H$700,$I$11:$I$700,{"New PO","ValueAdded"},$C$11:$C$700,"="&amp;C205))</f>
        <v/>
      </c>
      <c r="P205" s="639">
        <f>SUMIFS($H$11:$H$700,$C$11:$C$700,"="&amp;C205)</f>
        <v/>
      </c>
      <c r="Q205" s="567" t="inlineStr">
        <is>
          <t>Tesla, Inc.</t>
        </is>
      </c>
    </row>
    <row r="206" ht="14.25" customHeight="1" s="474">
      <c r="A206" s="169" t="inlineStr">
        <is>
          <t>No.196</t>
        </is>
      </c>
      <c r="B206" s="485" t="n">
        <v>44327</v>
      </c>
      <c r="C206" s="130" t="inlineStr">
        <is>
          <t>PO-4900267295</t>
        </is>
      </c>
      <c r="D206" s="131" t="inlineStr">
        <is>
          <t>David Ben-Jamin</t>
        </is>
      </c>
      <c r="E206" s="567" t="inlineStr">
        <is>
          <t>Tech Pubs</t>
        </is>
      </c>
      <c r="F206" s="206" t="inlineStr">
        <is>
          <t>dbenjamin@tesla.com;aksmith@tesla.com</t>
        </is>
      </c>
      <c r="G206" s="567" t="inlineStr">
        <is>
          <t>Translation Services(NA,APAC)</t>
        </is>
      </c>
      <c r="H206" s="637" t="n">
        <v>-991.09</v>
      </c>
      <c r="I206" s="309" t="inlineStr">
        <is>
          <t>Invoiced</t>
        </is>
      </c>
      <c r="J206" s="170" t="inlineStr">
        <is>
          <t>202105</t>
        </is>
      </c>
      <c r="K206" s="133" t="inlineStr">
        <is>
          <t>PTUS_Tesla210511H</t>
        </is>
      </c>
      <c r="L206" s="134" t="inlineStr">
        <is>
          <t>Tech Pub_SM_Apr, 2021</t>
        </is>
      </c>
      <c r="M206" s="567" t="n"/>
      <c r="N206" s="488" t="inlineStr">
        <is>
          <t>2021年4月:729.99; 2021年5月: 261.1</t>
        </is>
      </c>
      <c r="O206" s="638" t="n"/>
      <c r="P206" s="639" t="n"/>
      <c r="Q206" s="567" t="inlineStr">
        <is>
          <t>Tesla, Inc.</t>
        </is>
      </c>
    </row>
    <row r="207" ht="14.25" customHeight="1" s="474">
      <c r="A207" s="169" t="inlineStr">
        <is>
          <t>No.197</t>
        </is>
      </c>
      <c r="B207" s="334" t="n">
        <v>44349</v>
      </c>
      <c r="C207" s="130" t="inlineStr">
        <is>
          <t>PO-4900267295</t>
        </is>
      </c>
      <c r="D207" s="131" t="inlineStr">
        <is>
          <t>David Ben-Jamin</t>
        </is>
      </c>
      <c r="E207" s="567" t="inlineStr">
        <is>
          <t>Tech Pubs</t>
        </is>
      </c>
      <c r="F207" s="206" t="inlineStr">
        <is>
          <t>dbenjamin@tesla.com;aksmith@tesla.com</t>
        </is>
      </c>
      <c r="G207" s="567" t="n"/>
      <c r="H207" s="637" t="n">
        <v>-1851.09</v>
      </c>
      <c r="I207" s="309" t="inlineStr">
        <is>
          <t>Invoiced</t>
        </is>
      </c>
      <c r="J207" s="170" t="inlineStr">
        <is>
          <t>202106</t>
        </is>
      </c>
      <c r="K207" s="135" t="inlineStr">
        <is>
          <t>PTUS_Tesla210602D</t>
        </is>
      </c>
      <c r="L207" s="134" t="inlineStr">
        <is>
          <t>Tech Pub_SM_May, 2021</t>
        </is>
      </c>
      <c r="M207" s="567" t="n"/>
      <c r="N207" s="488" t="inlineStr">
        <is>
          <t>2021年5月</t>
        </is>
      </c>
      <c r="O207" s="638" t="n"/>
      <c r="P207" s="639" t="n"/>
      <c r="Q207" s="567" t="inlineStr">
        <is>
          <t>Tesla, Inc.</t>
        </is>
      </c>
    </row>
    <row r="208" ht="14.25" customHeight="1" s="474">
      <c r="A208" s="169" t="inlineStr">
        <is>
          <t>No.198</t>
        </is>
      </c>
      <c r="B208" s="334" t="n">
        <v>44385</v>
      </c>
      <c r="C208" s="130" t="inlineStr">
        <is>
          <t>PO-4900267295</t>
        </is>
      </c>
      <c r="D208" s="131" t="inlineStr">
        <is>
          <t>David Ben-Jamin</t>
        </is>
      </c>
      <c r="E208" s="567" t="inlineStr">
        <is>
          <t>Tech Pubs</t>
        </is>
      </c>
      <c r="F208" s="206" t="inlineStr">
        <is>
          <t>dbenjamin@tesla.com;aksmith@tesla.com</t>
        </is>
      </c>
      <c r="G208" s="567" t="n"/>
      <c r="H208" s="637" t="n">
        <v>-3440.85</v>
      </c>
      <c r="I208" s="309" t="inlineStr">
        <is>
          <t>Invoiced</t>
        </is>
      </c>
      <c r="J208" s="170" t="inlineStr">
        <is>
          <t>202107</t>
        </is>
      </c>
      <c r="K208" s="135" t="inlineStr">
        <is>
          <t>PTUS_Tesla210708D</t>
        </is>
      </c>
      <c r="L208" s="134" t="inlineStr">
        <is>
          <t>Tech Pub_SM_Jun, 2021</t>
        </is>
      </c>
      <c r="M208" s="567" t="n"/>
      <c r="N208" s="488" t="inlineStr">
        <is>
          <t>2021年6月:2776.89; 2021年7月: 663.96</t>
        </is>
      </c>
      <c r="O208" s="638" t="n"/>
      <c r="P208" s="639" t="n"/>
      <c r="Q208" s="567" t="inlineStr">
        <is>
          <t>Tesla, Inc.</t>
        </is>
      </c>
    </row>
    <row r="209" ht="14.25" customHeight="1" s="474">
      <c r="A209" s="169" t="inlineStr">
        <is>
          <t>No.199</t>
        </is>
      </c>
      <c r="B209" s="334" t="n">
        <v>44538</v>
      </c>
      <c r="C209" s="130" t="inlineStr">
        <is>
          <t>PO-4900267295</t>
        </is>
      </c>
      <c r="D209" s="131" t="inlineStr">
        <is>
          <t>David Ben-Jamin</t>
        </is>
      </c>
      <c r="E209" s="567" t="inlineStr">
        <is>
          <t>Tech Pubs</t>
        </is>
      </c>
      <c r="F209" s="206" t="inlineStr">
        <is>
          <t>dbenjamin@tesla.com;aksmith@tesla.com</t>
        </is>
      </c>
      <c r="G209" s="567" t="n"/>
      <c r="H209" s="637" t="n">
        <v>-1989.05</v>
      </c>
      <c r="I209" s="309" t="inlineStr">
        <is>
          <t>Invoiced</t>
        </is>
      </c>
      <c r="J209" s="170" t="inlineStr">
        <is>
          <t>202112</t>
        </is>
      </c>
      <c r="K209" s="135" t="inlineStr">
        <is>
          <t>PTUS_Tesla211208A</t>
        </is>
      </c>
      <c r="L209" s="134" t="inlineStr">
        <is>
          <t>Tech Pub_SM_Nov, 2021_Batch1</t>
        </is>
      </c>
      <c r="M209" s="567" t="n"/>
      <c r="N209" s="488" t="inlineStr">
        <is>
          <t>2021年11月:1180.31; 2021年12月: 108.74</t>
        </is>
      </c>
      <c r="O209" s="638" t="n"/>
      <c r="P209" s="639" t="n"/>
      <c r="Q209" s="567" t="inlineStr">
        <is>
          <t>Tesla, Inc.</t>
        </is>
      </c>
    </row>
    <row r="210" ht="14.25" customHeight="1" s="474">
      <c r="A210" s="169" t="inlineStr">
        <is>
          <t>No.200</t>
        </is>
      </c>
      <c r="B210" s="334" t="n">
        <v>44574</v>
      </c>
      <c r="C210" s="130" t="inlineStr">
        <is>
          <t>PO-4900267295</t>
        </is>
      </c>
      <c r="D210" s="131" t="inlineStr">
        <is>
          <t>David Ben-Jamin</t>
        </is>
      </c>
      <c r="E210" s="567" t="inlineStr">
        <is>
          <t>Tech Pubs</t>
        </is>
      </c>
      <c r="F210" s="206" t="inlineStr">
        <is>
          <t>dbenjamin@tesla.com;aksmith@tesla.com</t>
        </is>
      </c>
      <c r="G210" s="567" t="n"/>
      <c r="H210" s="637" t="n">
        <v>-1744.82</v>
      </c>
      <c r="I210" s="309" t="inlineStr">
        <is>
          <t>Invoiced</t>
        </is>
      </c>
      <c r="J210" s="170" t="inlineStr">
        <is>
          <t>202201</t>
        </is>
      </c>
      <c r="K210" s="133" t="inlineStr">
        <is>
          <t>PTUS_Tesla220113A</t>
        </is>
      </c>
      <c r="L210" s="134" t="inlineStr">
        <is>
          <t>Tech Pub_SM_Dec, 2021</t>
        </is>
      </c>
      <c r="M210" s="567" t="n"/>
      <c r="N210" s="488" t="inlineStr">
        <is>
          <t>2021年12月:43.42; 2022年1月: 1701.4</t>
        </is>
      </c>
      <c r="O210" s="638" t="n"/>
      <c r="P210" s="639" t="n"/>
      <c r="Q210" s="567" t="inlineStr">
        <is>
          <t>Tesla, Inc.</t>
        </is>
      </c>
    </row>
    <row r="211" ht="14.25" customHeight="1" s="474">
      <c r="A211" s="169" t="inlineStr">
        <is>
          <t>No.201</t>
        </is>
      </c>
      <c r="B211" s="334" t="n">
        <v>44761</v>
      </c>
      <c r="C211" s="130" t="inlineStr">
        <is>
          <t>PO-4900267295</t>
        </is>
      </c>
      <c r="D211" s="131" t="inlineStr">
        <is>
          <t>David Ben-Jamin</t>
        </is>
      </c>
      <c r="E211" s="567" t="inlineStr">
        <is>
          <t>Tech Pubs</t>
        </is>
      </c>
      <c r="F211" s="206" t="inlineStr">
        <is>
          <t>dbenjamin@tesla.com</t>
        </is>
      </c>
      <c r="G211" s="567" t="n"/>
      <c r="H211" s="637" t="n">
        <v>-1313.4</v>
      </c>
      <c r="I211" s="309" t="inlineStr">
        <is>
          <t>Invoiced</t>
        </is>
      </c>
      <c r="J211" s="170" t="inlineStr">
        <is>
          <t>202207</t>
        </is>
      </c>
      <c r="K211" s="133" t="inlineStr">
        <is>
          <t>PTUS_Tesla220719A</t>
        </is>
      </c>
      <c r="L211" s="416" t="inlineStr">
        <is>
          <t>Tech Pub_SM_Jun, 2022</t>
        </is>
      </c>
      <c r="M211" s="567" t="n"/>
      <c r="N211" s="488" t="inlineStr">
        <is>
          <t>2022年6月</t>
        </is>
      </c>
      <c r="O211" s="638" t="n"/>
      <c r="P211" s="639" t="n"/>
      <c r="Q211" s="567" t="inlineStr">
        <is>
          <t>Tesla, Inc.</t>
        </is>
      </c>
    </row>
    <row r="212" ht="14.25" customHeight="1" s="474">
      <c r="A212" s="169" t="inlineStr">
        <is>
          <t>No.202</t>
        </is>
      </c>
      <c r="B212" s="334" t="n">
        <v>44299</v>
      </c>
      <c r="C212" s="130" t="inlineStr">
        <is>
          <t>PO-4900271403</t>
        </is>
      </c>
      <c r="D212" s="131" t="inlineStr">
        <is>
          <t>James Tubb</t>
        </is>
      </c>
      <c r="E212" s="567" t="inlineStr">
        <is>
          <t>Service Operations</t>
        </is>
      </c>
      <c r="F212" s="136" t="inlineStr">
        <is>
          <t>jtubb@tesla.com</t>
        </is>
      </c>
      <c r="G212" s="567" t="inlineStr">
        <is>
          <t>KR - Pactera - Used Inspection Guide Translation</t>
        </is>
      </c>
      <c r="H212" s="637" t="n">
        <v>580</v>
      </c>
      <c r="I212" s="309" t="inlineStr">
        <is>
          <t>New PO</t>
        </is>
      </c>
      <c r="J212" s="170" t="n"/>
      <c r="K212" s="133" t="n"/>
      <c r="L212" s="134" t="n"/>
      <c r="M212" s="567" t="n"/>
      <c r="N212" s="302" t="n"/>
      <c r="O212" s="638">
        <f>SUM(SUMIFS($H$11:$H$700,$I$11:$I$700,{"New PO","ValueAdded"},$C$11:$C$700,"="&amp;C212))</f>
        <v/>
      </c>
      <c r="P212" s="639">
        <f>SUMIFS($H$11:$H$700,$C$11:$C$700,"="&amp;C212)</f>
        <v/>
      </c>
      <c r="Q212" s="567" t="inlineStr">
        <is>
          <t>Tesla Korea Limited</t>
        </is>
      </c>
      <c r="R212" s="427" t="inlineStr">
        <is>
          <t>APAC-AP@tesla.com</t>
        </is>
      </c>
      <c r="X212" s="491" t="inlineStr">
        <is>
          <t>Tesla Korea Limited
2nd Fl. 730, Yeongdong-daero,
Gangnam-gu, Seoul South Korea
VAT#: 524-88-00237</t>
        </is>
      </c>
    </row>
    <row r="213" ht="14.25" customHeight="1" s="474">
      <c r="A213" s="169" t="inlineStr">
        <is>
          <t>No.203</t>
        </is>
      </c>
      <c r="B213" s="485" t="n">
        <v>44327</v>
      </c>
      <c r="C213" s="130" t="inlineStr">
        <is>
          <t>PO-4900271403</t>
        </is>
      </c>
      <c r="D213" s="131" t="inlineStr">
        <is>
          <t>James Tubb</t>
        </is>
      </c>
      <c r="E213" s="567" t="inlineStr">
        <is>
          <t>Service Operations</t>
        </is>
      </c>
      <c r="F213" s="136" t="inlineStr">
        <is>
          <t>jtubb@tesla.com</t>
        </is>
      </c>
      <c r="G213" s="567" t="inlineStr">
        <is>
          <t>KR - Pactera - Used Inspection Guide Translation</t>
        </is>
      </c>
      <c r="H213" s="637" t="n">
        <v>-543.4299999999999</v>
      </c>
      <c r="I213" s="309" t="inlineStr">
        <is>
          <t>Invoiced</t>
        </is>
      </c>
      <c r="J213" s="170" t="inlineStr">
        <is>
          <t>202105</t>
        </is>
      </c>
      <c r="K213" s="133" t="inlineStr">
        <is>
          <t>PTUS_Tesla210511I</t>
        </is>
      </c>
      <c r="L213" s="134" t="inlineStr">
        <is>
          <t>Service Operations_South Korea - Used Inspection Guide</t>
        </is>
      </c>
      <c r="M213" s="567" t="n"/>
      <c r="N213" s="488" t="inlineStr">
        <is>
          <t>2021年5月</t>
        </is>
      </c>
      <c r="O213" s="638" t="n"/>
      <c r="P213" s="639" t="n"/>
      <c r="Q213" s="567" t="inlineStr">
        <is>
          <t>Tesla Korea Limited</t>
        </is>
      </c>
      <c r="R213" s="427" t="n"/>
      <c r="X213" s="491" t="n"/>
    </row>
    <row r="214" ht="14.25" customHeight="1" s="474">
      <c r="A214" s="169" t="inlineStr">
        <is>
          <t>No.204</t>
        </is>
      </c>
      <c r="B214" s="334" t="n">
        <v>44315</v>
      </c>
      <c r="C214" s="130" t="inlineStr">
        <is>
          <t>PO-4900285910</t>
        </is>
      </c>
      <c r="D214" s="131" t="inlineStr">
        <is>
          <t>Cassandra Geml</t>
        </is>
      </c>
      <c r="E214" s="567" t="inlineStr">
        <is>
          <t>Tesla Energy</t>
        </is>
      </c>
      <c r="F214" s="206" t="inlineStr">
        <is>
          <t>cmatchinski@tesla.com</t>
        </is>
      </c>
      <c r="G214" s="289" t="inlineStr">
        <is>
          <t>Powerwall
Advanced
Metering Guide</t>
        </is>
      </c>
      <c r="H214" s="644" t="n">
        <v>413</v>
      </c>
      <c r="I214" s="309" t="inlineStr">
        <is>
          <t>New PO</t>
        </is>
      </c>
      <c r="J214" s="170" t="n"/>
      <c r="K214" s="133" t="n"/>
      <c r="L214" s="134" t="n"/>
      <c r="M214" s="567" t="n"/>
      <c r="N214" s="302" t="n"/>
      <c r="O214" s="638">
        <f>SUM(SUMIFS($H$11:$H$700,$I$11:$I$700,{"New PO","ValueAdded"},$C$11:$C$700,"="&amp;C214))</f>
        <v/>
      </c>
      <c r="P214" s="639">
        <f>SUMIFS($H$11:$H$700,$C$11:$C$700,"="&amp;C214)</f>
        <v/>
      </c>
      <c r="Q214" s="567" t="inlineStr">
        <is>
          <t>Tesla, Inc.</t>
        </is>
      </c>
    </row>
    <row r="215" ht="14.25" customHeight="1" s="474">
      <c r="A215" s="169" t="inlineStr">
        <is>
          <t>No.205</t>
        </is>
      </c>
      <c r="B215" s="485" t="n">
        <v>44327</v>
      </c>
      <c r="C215" s="130" t="inlineStr">
        <is>
          <t>PO-4900285910</t>
        </is>
      </c>
      <c r="D215" s="131" t="inlineStr">
        <is>
          <t>Cassandra Geml</t>
        </is>
      </c>
      <c r="E215" s="567" t="inlineStr">
        <is>
          <t>Tesla Energy</t>
        </is>
      </c>
      <c r="F215" s="206" t="inlineStr">
        <is>
          <t>cmatchinski@tesla.com</t>
        </is>
      </c>
      <c r="G215" s="289" t="inlineStr">
        <is>
          <t>Powerwall
Advanced
Metering Guide</t>
        </is>
      </c>
      <c r="H215" s="644" t="n">
        <v>-412.62</v>
      </c>
      <c r="I215" s="309" t="inlineStr">
        <is>
          <t>Invoiced</t>
        </is>
      </c>
      <c r="J215" s="170" t="inlineStr">
        <is>
          <t>202105</t>
        </is>
      </c>
      <c r="K215" s="133" t="inlineStr">
        <is>
          <t>PTUS_Tesla210511J</t>
        </is>
      </c>
      <c r="L215" s="134" t="inlineStr">
        <is>
          <t>Tesla Energy_Powerwall 2 Advanced Metering Guide (Germany)</t>
        </is>
      </c>
      <c r="M215" s="567" t="n"/>
      <c r="N215" s="488" t="inlineStr">
        <is>
          <t>2021年5月</t>
        </is>
      </c>
      <c r="O215" s="638" t="n"/>
      <c r="P215" s="639" t="n"/>
      <c r="Q215" s="567" t="inlineStr">
        <is>
          <t>Tesla, Inc.</t>
        </is>
      </c>
    </row>
    <row r="216" ht="14.25" customHeight="1" s="474">
      <c r="A216" s="169" t="inlineStr">
        <is>
          <t>No.206</t>
        </is>
      </c>
      <c r="B216" s="334" t="n">
        <v>44330</v>
      </c>
      <c r="C216" s="130" t="inlineStr">
        <is>
          <t>PO-4900298139</t>
        </is>
      </c>
      <c r="D216" s="131" t="inlineStr">
        <is>
          <t>Dave Parrent</t>
        </is>
      </c>
      <c r="E216" s="567" t="inlineStr">
        <is>
          <t>Tesla Academy</t>
        </is>
      </c>
      <c r="F216" s="206" t="inlineStr">
        <is>
          <t>dparrent@tesla.com</t>
        </is>
      </c>
      <c r="G216" s="289" t="inlineStr">
        <is>
          <t>103381-Security Training for Managers (CN) - Addendum</t>
        </is>
      </c>
      <c r="H216" s="637" t="n">
        <v>115.68</v>
      </c>
      <c r="I216" s="309" t="inlineStr">
        <is>
          <t>New PO</t>
        </is>
      </c>
      <c r="J216" s="170" t="n"/>
      <c r="K216" s="133" t="n"/>
      <c r="L216" s="134" t="n"/>
      <c r="M216" s="567" t="n"/>
      <c r="N216" s="302" t="n"/>
      <c r="O216" s="638">
        <f>SUM(SUMIFS($H$11:$H$700,$I$11:$I$700,{"New PO","ValueAdded"},$C$11:$C$700,"="&amp;C216))</f>
        <v/>
      </c>
      <c r="P216" s="639">
        <f>SUMIFS($H$11:$H$700,$C$11:$C$700,"="&amp;C216)</f>
        <v/>
      </c>
      <c r="Q216" s="567" t="inlineStr">
        <is>
          <t>Tesla, Inc.</t>
        </is>
      </c>
    </row>
    <row r="217" ht="14.25" customHeight="1" s="474">
      <c r="A217" s="169" t="inlineStr">
        <is>
          <t>No.207</t>
        </is>
      </c>
      <c r="B217" s="334" t="n">
        <v>44354</v>
      </c>
      <c r="C217" s="130" t="inlineStr">
        <is>
          <t>PO-4900298139</t>
        </is>
      </c>
      <c r="D217" s="131" t="inlineStr">
        <is>
          <t>Dave Parrent</t>
        </is>
      </c>
      <c r="E217" s="567" t="inlineStr">
        <is>
          <t>Tesla Academy</t>
        </is>
      </c>
      <c r="F217" s="206" t="inlineStr">
        <is>
          <t>dparrent@tesla.com</t>
        </is>
      </c>
      <c r="G217" s="289" t="n"/>
      <c r="H217" s="637" t="n">
        <v>-115.68</v>
      </c>
      <c r="I217" s="309" t="inlineStr">
        <is>
          <t>Invoiced</t>
        </is>
      </c>
      <c r="J217" s="170" t="inlineStr">
        <is>
          <t>202106</t>
        </is>
      </c>
      <c r="K217" s="133" t="inlineStr">
        <is>
          <t>PTUS_Tesla210607C</t>
        </is>
      </c>
      <c r="L217" s="134" t="inlineStr">
        <is>
          <t>Tesla Academy_Security Training for Managers (CN) - Addendum_May, 2021</t>
        </is>
      </c>
      <c r="M217" s="567" t="n"/>
      <c r="N217" s="488" t="inlineStr">
        <is>
          <t>2021年5月</t>
        </is>
      </c>
      <c r="O217" s="638" t="n"/>
      <c r="P217" s="639" t="n"/>
      <c r="Q217" s="567" t="inlineStr">
        <is>
          <t>Tesla, Inc.</t>
        </is>
      </c>
    </row>
    <row r="218" ht="14.25" customHeight="1" s="474">
      <c r="A218" s="169" t="inlineStr">
        <is>
          <t>No.208</t>
        </is>
      </c>
      <c r="B218" s="334" t="n">
        <v>44335</v>
      </c>
      <c r="C218" s="130" t="inlineStr">
        <is>
          <t>PO-4900301327</t>
        </is>
      </c>
      <c r="D218" s="131" t="inlineStr">
        <is>
          <t>Moya Watson</t>
        </is>
      </c>
      <c r="E218" s="567" t="inlineStr">
        <is>
          <t>Tesla Energy</t>
        </is>
      </c>
      <c r="F218" s="206" t="inlineStr">
        <is>
          <t>mowatson@tesla.com</t>
        </is>
      </c>
      <c r="G218" s="289" t="inlineStr">
        <is>
          <t>Translation to 9
languages of
recent changes
to the LithiumIon Battery
Emergency
Response
Guide</t>
        </is>
      </c>
      <c r="H218" s="637" t="n">
        <v>1200</v>
      </c>
      <c r="I218" s="309" t="inlineStr">
        <is>
          <t>New PO</t>
        </is>
      </c>
      <c r="J218" s="170" t="n"/>
      <c r="K218" s="133" t="n"/>
      <c r="L218" s="134" t="n"/>
      <c r="M218" s="567" t="n"/>
      <c r="N218" s="302" t="n"/>
      <c r="O218" s="638">
        <f>SUM(SUMIFS($H$11:$H$700,$I$11:$I$700,{"New PO","ValueAdded"},$C$11:$C$700,"="&amp;C218))</f>
        <v/>
      </c>
      <c r="P218" s="639">
        <f>SUMIFS($H$11:$H$700,$C$11:$C$700,"="&amp;C218)</f>
        <v/>
      </c>
      <c r="Q218" s="567" t="inlineStr">
        <is>
          <t>Tesla, Inc.</t>
        </is>
      </c>
    </row>
    <row r="219" ht="14.25" customHeight="1" s="474">
      <c r="A219" s="169" t="inlineStr">
        <is>
          <t>No.209</t>
        </is>
      </c>
      <c r="B219" s="334" t="n">
        <v>44385</v>
      </c>
      <c r="C219" s="130" t="inlineStr">
        <is>
          <t>PO-4900301327</t>
        </is>
      </c>
      <c r="D219" s="131" t="inlineStr">
        <is>
          <t>Moya Watson</t>
        </is>
      </c>
      <c r="E219" s="567" t="inlineStr">
        <is>
          <t>Tesla Energy</t>
        </is>
      </c>
      <c r="F219" s="206" t="inlineStr">
        <is>
          <t>mowatson@tesla.com</t>
        </is>
      </c>
      <c r="G219" s="289" t="n"/>
      <c r="H219" s="637" t="n">
        <v>-1170.65</v>
      </c>
      <c r="I219" s="309" t="inlineStr">
        <is>
          <t>Invoiced</t>
        </is>
      </c>
      <c r="J219" s="170" t="inlineStr">
        <is>
          <t>202107</t>
        </is>
      </c>
      <c r="K219" s="135" t="inlineStr">
        <is>
          <t>PTUS_Tesla210708E</t>
        </is>
      </c>
      <c r="L219" s="134" t="inlineStr">
        <is>
          <t>Tesla Energy_Battery ERG to 10 languages_Batch1</t>
        </is>
      </c>
      <c r="M219" s="567" t="n"/>
      <c r="N219" s="488" t="inlineStr">
        <is>
          <t>2021年7月</t>
        </is>
      </c>
      <c r="O219" s="638" t="n"/>
      <c r="P219" s="639" t="n"/>
      <c r="Q219" s="567" t="inlineStr">
        <is>
          <t>Tesla, Inc.</t>
        </is>
      </c>
    </row>
    <row r="220" ht="14.25" customHeight="1" s="474">
      <c r="A220" s="169" t="inlineStr">
        <is>
          <t>No.210</t>
        </is>
      </c>
      <c r="B220" s="334" t="n">
        <v>44336</v>
      </c>
      <c r="C220" s="130" t="inlineStr">
        <is>
          <t>PO-4900301370</t>
        </is>
      </c>
      <c r="D220" s="131" t="inlineStr">
        <is>
          <t>Cassandra Geml</t>
        </is>
      </c>
      <c r="E220" s="567" t="inlineStr">
        <is>
          <t>Tesla Energy</t>
        </is>
      </c>
      <c r="F220" s="136" t="inlineStr">
        <is>
          <t>cmatchinski@tesla.com</t>
        </is>
      </c>
      <c r="G220" s="289" t="inlineStr">
        <is>
          <t>Powerwall 2
Transportation
&amp; Storage
Guidelines
Translation to
IT, DE, JP</t>
        </is>
      </c>
      <c r="H220" s="637" t="n">
        <v>566</v>
      </c>
      <c r="I220" s="309" t="inlineStr">
        <is>
          <t>New PO</t>
        </is>
      </c>
      <c r="J220" s="170" t="n"/>
      <c r="K220" s="133" t="n"/>
      <c r="L220" s="134" t="n"/>
      <c r="M220" s="567" t="n"/>
      <c r="N220" s="302" t="n"/>
      <c r="O220" s="638">
        <f>SUM(SUMIFS($H$11:$H$700,$I$11:$I$700,{"New PO","ValueAdded"},$C$11:$C$700,"="&amp;C220))</f>
        <v/>
      </c>
      <c r="P220" s="639">
        <f>SUMIFS($H$11:$H$700,$C$11:$C$700,"="&amp;C220)</f>
        <v/>
      </c>
      <c r="Q220" s="567" t="inlineStr">
        <is>
          <t>Tesla, Inc.</t>
        </is>
      </c>
    </row>
    <row r="221" ht="14.25" customHeight="1" s="474">
      <c r="A221" s="169" t="inlineStr">
        <is>
          <t>No.211</t>
        </is>
      </c>
      <c r="B221" s="334" t="n">
        <v>44349</v>
      </c>
      <c r="C221" s="130" t="inlineStr">
        <is>
          <t>PO-4900301370</t>
        </is>
      </c>
      <c r="D221" s="131" t="inlineStr">
        <is>
          <t>Cassandra Geml</t>
        </is>
      </c>
      <c r="E221" s="567" t="inlineStr">
        <is>
          <t>Tesla Energy</t>
        </is>
      </c>
      <c r="F221" s="136" t="inlineStr">
        <is>
          <t>cmatchinski@tesla.com</t>
        </is>
      </c>
      <c r="G221" s="567" t="n"/>
      <c r="H221" s="637" t="n">
        <v>-565.9299999999999</v>
      </c>
      <c r="I221" s="309" t="inlineStr">
        <is>
          <t>Invoiced</t>
        </is>
      </c>
      <c r="J221" s="170" t="inlineStr">
        <is>
          <t>202106</t>
        </is>
      </c>
      <c r="K221" s="135" t="inlineStr">
        <is>
          <t>PTUS_Tesla210602E</t>
        </is>
      </c>
      <c r="L221" s="134" t="inlineStr">
        <is>
          <t>Tesla Energy_Powerwall 2 Transportation and Storage Guidel</t>
        </is>
      </c>
      <c r="M221" s="567" t="n"/>
      <c r="N221" s="488" t="inlineStr">
        <is>
          <t>2021年6月</t>
        </is>
      </c>
      <c r="O221" s="638" t="n"/>
      <c r="P221" s="639" t="n"/>
      <c r="Q221" s="567" t="inlineStr">
        <is>
          <t>Tesla, Inc.</t>
        </is>
      </c>
    </row>
    <row r="222" ht="14.25" customHeight="1" s="474">
      <c r="A222" s="169" t="inlineStr">
        <is>
          <t>No.212</t>
        </is>
      </c>
      <c r="B222" s="334" t="n">
        <v>44350</v>
      </c>
      <c r="C222" s="130" t="inlineStr">
        <is>
          <t>PO-4900312821</t>
        </is>
      </c>
      <c r="D222" s="131" t="inlineStr">
        <is>
          <t>Cassandra Geml</t>
        </is>
      </c>
      <c r="E222" s="567" t="inlineStr">
        <is>
          <t>Tesla Energy</t>
        </is>
      </c>
      <c r="F222" s="136" t="inlineStr">
        <is>
          <t>cmatchinski@tesla.com</t>
        </is>
      </c>
      <c r="G222" s="289" t="inlineStr">
        <is>
          <t>Updated Neurio
W2 Install
Instructions &amp;
Transition
Newsletter
Translation to
IT and DE</t>
        </is>
      </c>
      <c r="H222" s="644" t="n">
        <v>660</v>
      </c>
      <c r="I222" s="309" t="inlineStr">
        <is>
          <t>New PO</t>
        </is>
      </c>
      <c r="J222" s="170" t="n"/>
      <c r="K222" s="133" t="n"/>
      <c r="L222" s="134" t="n"/>
      <c r="M222" s="567" t="n"/>
      <c r="N222" s="302" t="n"/>
      <c r="O222" s="638">
        <f>SUM(SUMIFS($H$11:$H$700,$I$11:$I$700,{"New PO","ValueAdded"},$C$11:$C$700,"="&amp;C222))</f>
        <v/>
      </c>
      <c r="P222" s="639">
        <f>SUMIFS($H$11:$H$700,$C$11:$C$700,"="&amp;C222)</f>
        <v/>
      </c>
      <c r="Q222" s="567" t="inlineStr">
        <is>
          <t>Tesla, Inc.</t>
        </is>
      </c>
    </row>
    <row r="223" ht="14.25" customHeight="1" s="474">
      <c r="A223" s="169" t="inlineStr">
        <is>
          <t>No.213</t>
        </is>
      </c>
      <c r="B223" s="334" t="n">
        <v>44385</v>
      </c>
      <c r="C223" s="130" t="inlineStr">
        <is>
          <t>PO-4900312821</t>
        </is>
      </c>
      <c r="D223" s="131" t="inlineStr">
        <is>
          <t>Cassandra Geml</t>
        </is>
      </c>
      <c r="E223" s="567" t="inlineStr">
        <is>
          <t>Tesla Energy</t>
        </is>
      </c>
      <c r="F223" s="136" t="inlineStr">
        <is>
          <t>cmatchinski@tesla.com</t>
        </is>
      </c>
      <c r="G223" s="289" t="n"/>
      <c r="H223" s="644" t="n">
        <v>-656.6</v>
      </c>
      <c r="I223" s="309" t="inlineStr">
        <is>
          <t>Invoiced</t>
        </is>
      </c>
      <c r="J223" s="170" t="inlineStr">
        <is>
          <t>202107</t>
        </is>
      </c>
      <c r="K223" s="135" t="inlineStr">
        <is>
          <t>PTUS_Tesla210708F</t>
        </is>
      </c>
      <c r="L223" s="134" t="inlineStr">
        <is>
          <t>Tesla Energy_Powerwall Neurio Meter Installation Instruction Update</t>
        </is>
      </c>
      <c r="M223" s="567" t="n"/>
      <c r="N223" s="488" t="inlineStr">
        <is>
          <t>2021年6月</t>
        </is>
      </c>
      <c r="O223" s="638" t="n"/>
      <c r="P223" s="639" t="n"/>
      <c r="Q223" s="567" t="inlineStr">
        <is>
          <t>Tesla, Inc.</t>
        </is>
      </c>
    </row>
    <row r="224" ht="14.25" customHeight="1" s="474">
      <c r="A224" s="169" t="inlineStr">
        <is>
          <t>No.214</t>
        </is>
      </c>
      <c r="B224" s="334" t="n">
        <v>44350</v>
      </c>
      <c r="C224" s="130" t="inlineStr">
        <is>
          <t>PO-4900312893</t>
        </is>
      </c>
      <c r="D224" s="131" t="inlineStr">
        <is>
          <t>Dave Parrent</t>
        </is>
      </c>
      <c r="E224" s="567" t="inlineStr">
        <is>
          <t>Tesla Academy</t>
        </is>
      </c>
      <c r="F224" s="206" t="inlineStr">
        <is>
          <t>dparrent@tesla.com</t>
        </is>
      </c>
      <c r="G224" s="289" t="inlineStr">
        <is>
          <t>2021.6.7_serverResponses_OR_C</t>
        </is>
      </c>
      <c r="H224" s="644" t="n">
        <v>1045.72</v>
      </c>
      <c r="I224" s="309" t="inlineStr">
        <is>
          <t>New PO</t>
        </is>
      </c>
      <c r="J224" s="170" t="n"/>
      <c r="K224" s="133" t="n"/>
      <c r="L224" s="134" t="n"/>
      <c r="M224" s="567" t="n"/>
      <c r="N224" s="302" t="n"/>
      <c r="O224" s="638">
        <f>SUM(SUMIFS($H$11:$H$700,$I$11:$I$700,{"New PO","ValueAdded"},$C$11:$C$700,"="&amp;C224))</f>
        <v/>
      </c>
      <c r="P224" s="639">
        <f>SUMIFS($H$11:$H$700,$C$11:$C$700,"="&amp;C224)</f>
        <v/>
      </c>
      <c r="Q224" s="567" t="inlineStr">
        <is>
          <t>Tesla, Inc.</t>
        </is>
      </c>
    </row>
    <row r="225" ht="14.25" customHeight="1" s="474">
      <c r="A225" s="169" t="inlineStr">
        <is>
          <t>No.215</t>
        </is>
      </c>
      <c r="B225" s="334" t="n">
        <v>44487</v>
      </c>
      <c r="C225" s="130" t="inlineStr">
        <is>
          <t>PO-4900312893</t>
        </is>
      </c>
      <c r="D225" s="131" t="inlineStr">
        <is>
          <t>Dave Parrent</t>
        </is>
      </c>
      <c r="E225" s="567" t="inlineStr">
        <is>
          <t>Tesla Academy</t>
        </is>
      </c>
      <c r="F225" s="206" t="inlineStr">
        <is>
          <t>dparrent@tesla.com</t>
        </is>
      </c>
      <c r="G225" s="289" t="inlineStr">
        <is>
          <t>2021.6.7_serverResponses_OR_C</t>
        </is>
      </c>
      <c r="H225" s="637" t="n">
        <v>-1045.72</v>
      </c>
      <c r="I225" s="309" t="inlineStr">
        <is>
          <t>Invoiced</t>
        </is>
      </c>
      <c r="J225" s="170" t="inlineStr">
        <is>
          <t>202110</t>
        </is>
      </c>
      <c r="K225" s="135" t="inlineStr">
        <is>
          <t>PTUS_Tesla211018B</t>
        </is>
      </c>
      <c r="L225" s="134" t="inlineStr">
        <is>
          <t>Tesla Academy_Factory Information Security (DE)</t>
        </is>
      </c>
      <c r="M225" s="567" t="n"/>
      <c r="N225" s="488" t="inlineStr">
        <is>
          <t>2021年6月</t>
        </is>
      </c>
      <c r="O225" s="638" t="n"/>
      <c r="P225" s="639" t="n"/>
      <c r="Q225" s="567" t="inlineStr">
        <is>
          <t>Tesla, Inc.</t>
        </is>
      </c>
    </row>
    <row r="226" ht="14.25" customHeight="1" s="474">
      <c r="A226" s="169" t="inlineStr">
        <is>
          <t>No.216</t>
        </is>
      </c>
      <c r="B226" s="334" t="n">
        <v>44364</v>
      </c>
      <c r="C226" s="130" t="inlineStr">
        <is>
          <t>PO-4900324791</t>
        </is>
      </c>
      <c r="D226" s="131" t="inlineStr">
        <is>
          <t>Dave Parrent</t>
        </is>
      </c>
      <c r="E226" s="567" t="inlineStr">
        <is>
          <t>Tesla Academy</t>
        </is>
      </c>
      <c r="F226" s="206" t="inlineStr">
        <is>
          <t>dparrent@tesla.com</t>
        </is>
      </c>
      <c r="G226" s="289" t="inlineStr">
        <is>
          <t>109918 -UpwardFeedback (Arabic)
109919 -Upward Feedback (ChineseTraditional )
109920 -Upward Feedback(ChineseSimplified)
109921 -Upward Feedback(Dutch)
109922 -Upward Feedback(French)
109923 -Upward Feedback(German)
109924 -Upward Feedback(Italian)
109925 -Upward Feedback(Japanese)
109926 -Upward Feedback(Korean)
109927 -UpwardFeedback(Norwegian)
109928 -Upward Feedback(Polish)
109929 -Upward Feedback(Portuguese)
109930 -Upward Feedback(Spanish)
109931 -Upward Feedback(Tagalog)</t>
        </is>
      </c>
      <c r="H226" s="637" t="n">
        <v>256.38</v>
      </c>
      <c r="I226" s="309" t="inlineStr">
        <is>
          <t>New PO</t>
        </is>
      </c>
      <c r="J226" s="170" t="n"/>
      <c r="K226" s="133" t="n"/>
      <c r="L226" s="134" t="n"/>
      <c r="M226" s="567" t="n"/>
      <c r="N226" s="302" t="n"/>
      <c r="O226" s="638">
        <f>SUM(SUMIFS($H$11:$H$700,$I$11:$I$700,{"New PO","ValueAdded"},$C$11:$C$700,"="&amp;C226))</f>
        <v/>
      </c>
      <c r="P226" s="639">
        <f>SUMIFS($H$11:$H$700,$C$11:$C$700,"="&amp;C226)</f>
        <v/>
      </c>
      <c r="Q226" s="567" t="inlineStr">
        <is>
          <t>Tesla, Inc.</t>
        </is>
      </c>
    </row>
    <row r="227" ht="14.25" customHeight="1" s="474">
      <c r="A227" s="169" t="inlineStr">
        <is>
          <t>No.217</t>
        </is>
      </c>
      <c r="B227" s="334" t="n">
        <v>44417</v>
      </c>
      <c r="C227" s="130" t="inlineStr">
        <is>
          <t>PO-4900324791</t>
        </is>
      </c>
      <c r="D227" s="131" t="inlineStr">
        <is>
          <t>Dave Parrent</t>
        </is>
      </c>
      <c r="E227" s="567" t="inlineStr">
        <is>
          <t>Tesla Academy</t>
        </is>
      </c>
      <c r="F227" s="206" t="inlineStr">
        <is>
          <t>dparrent@tesla.com</t>
        </is>
      </c>
      <c r="G227" s="289" t="inlineStr">
        <is>
          <t>109918 -UpwardFeedback (Arabic)
109919 -Upward Feedback (ChineseTraditional )
109920 -Upward Feedback(ChineseSimplified)
109921 -Upward Feedback(Dutch)
109922 -Upward Feedback(French)
109923 -Upward Feedback(German)
109924 -Upward Feedback(Italian)
109925 -Upward Feedback(Japanese)
109926 -Upward Feedback(Korean)
109927 -UpwardFeedback(Norwegian)
109928 -Upward Feedback(Polish)
109929 -Upward Feedback(Portuguese)
109930 -Upward Feedback(Spanish)
109931 -Upward Feedback(Tagalog)</t>
        </is>
      </c>
      <c r="H227" s="637" t="n">
        <v>-256.38</v>
      </c>
      <c r="I227" s="309" t="inlineStr">
        <is>
          <t>Invoiced</t>
        </is>
      </c>
      <c r="J227" s="170" t="inlineStr">
        <is>
          <t>202108</t>
        </is>
      </c>
      <c r="K227" s="133" t="inlineStr">
        <is>
          <t>PTUS_Tesla210809C</t>
        </is>
      </c>
      <c r="L227" s="134" t="inlineStr">
        <is>
          <t>Tesla Academy_Upward Feedback_Batch1</t>
        </is>
      </c>
      <c r="M227" s="567" t="n"/>
      <c r="N227" s="488" t="inlineStr">
        <is>
          <t>2021年6月</t>
        </is>
      </c>
      <c r="O227" s="638" t="n"/>
      <c r="P227" s="639" t="n"/>
      <c r="Q227" s="567" t="inlineStr">
        <is>
          <t>Tesla, Inc.</t>
        </is>
      </c>
    </row>
    <row r="228" ht="14.25" customHeight="1" s="474">
      <c r="A228" s="169" t="inlineStr">
        <is>
          <t>No.218</t>
        </is>
      </c>
      <c r="B228" s="334" t="n">
        <v>44365</v>
      </c>
      <c r="C228" s="130" t="inlineStr">
        <is>
          <t>PO-4900324861</t>
        </is>
      </c>
      <c r="D228" s="131" t="inlineStr">
        <is>
          <t>Dave Parrent</t>
        </is>
      </c>
      <c r="E228" s="567" t="inlineStr">
        <is>
          <t>Tesla Academy</t>
        </is>
      </c>
      <c r="F228" s="206" t="inlineStr">
        <is>
          <t>dparrent@tesla.com</t>
        </is>
      </c>
      <c r="G228" s="289" t="inlineStr">
        <is>
          <t>109933 -Upward Feedback P2(Danish)
109934 -Upward Feedback P2(Swedish)
109932 -Upward Feedback P2(Finnish)
109935 -Upward Feedback P2 wLikert(Croatian)
109936 -Upward Feedback P2.2wLikert (Czech)
109937 -Upward Feedback P2.2wLikert (Greek)
109938 -Upward Feedback P2.2wLikert(Hebrew)
109939 -Upward Feedback P2.2wLikert(Hungarian)
109940 -Upward Feedback P2.2wLikert(Slovenian)</t>
        </is>
      </c>
      <c r="H228" s="637" t="n">
        <v>210.6</v>
      </c>
      <c r="I228" s="309" t="inlineStr">
        <is>
          <t>New PO</t>
        </is>
      </c>
      <c r="J228" s="170" t="n"/>
      <c r="K228" s="133" t="n"/>
      <c r="L228" s="134" t="n"/>
      <c r="M228" s="567" t="n"/>
      <c r="N228" s="302" t="n"/>
      <c r="O228" s="638">
        <f>SUM(SUMIFS($H$11:$H$700,$I$11:$I$700,{"New PO","ValueAdded"},$C$11:$C$700,"="&amp;C228))</f>
        <v/>
      </c>
      <c r="P228" s="639">
        <f>SUMIFS($H$11:$H$700,$C$11:$C$700,"="&amp;C228)</f>
        <v/>
      </c>
      <c r="Q228" s="567" t="inlineStr">
        <is>
          <t>Tesla, Inc.</t>
        </is>
      </c>
    </row>
    <row r="229" ht="14.25" customHeight="1" s="474">
      <c r="A229" s="169" t="inlineStr">
        <is>
          <t>No.219</t>
        </is>
      </c>
      <c r="B229" s="334" t="n">
        <v>44417</v>
      </c>
      <c r="C229" s="130" t="inlineStr">
        <is>
          <t>PO-4900324861</t>
        </is>
      </c>
      <c r="D229" s="131" t="inlineStr">
        <is>
          <t>Dave Parrent</t>
        </is>
      </c>
      <c r="E229" s="567" t="inlineStr">
        <is>
          <t>Tesla Academy</t>
        </is>
      </c>
      <c r="F229" s="206" t="inlineStr">
        <is>
          <t>dparrent@tesla.com</t>
        </is>
      </c>
      <c r="G229" s="289" t="inlineStr">
        <is>
          <t>109933 -Upward Feedback P2(Danish)
109934 -Upward Feedback P2(Swedish)
109932 -Upward Feedback P2(Finnish)
109935 -Upward Feedback P2 wLikert(Croatian)
109936 -Upward Feedback P2.2wLikert (Czech)
109937 -Upward Feedback P2.2wLikert (Greek)
109938 -Upward Feedback P2.2wLikert(Hebrew)
109939 -Upward Feedback P2.2wLikert(Hungarian)
109940 -Upward Feedback P2.2wLikert(Slovenian)</t>
        </is>
      </c>
      <c r="H229" s="637" t="n">
        <v>-210.6</v>
      </c>
      <c r="I229" s="309" t="inlineStr">
        <is>
          <t>Invoiced</t>
        </is>
      </c>
      <c r="J229" s="170" t="inlineStr">
        <is>
          <t>202108</t>
        </is>
      </c>
      <c r="K229" s="133" t="inlineStr">
        <is>
          <t>PTUS_Tesla210809D</t>
        </is>
      </c>
      <c r="L229" s="134" t="inlineStr">
        <is>
          <t>Tesla Academy_Upward Feedback_Batch2</t>
        </is>
      </c>
      <c r="M229" s="567" t="n"/>
      <c r="N229" s="488" t="inlineStr">
        <is>
          <t>2021年6月</t>
        </is>
      </c>
      <c r="O229" s="638" t="n"/>
      <c r="P229" s="639" t="n"/>
      <c r="Q229" s="567" t="inlineStr">
        <is>
          <t>Tesla, Inc.</t>
        </is>
      </c>
    </row>
    <row r="230" ht="14.25" customHeight="1" s="474">
      <c r="A230" s="169" t="inlineStr">
        <is>
          <t>No.220</t>
        </is>
      </c>
      <c r="B230" s="334" t="n">
        <v>44368</v>
      </c>
      <c r="C230" s="130" t="inlineStr">
        <is>
          <t>PO-4900327135</t>
        </is>
      </c>
      <c r="D230" s="131" t="inlineStr">
        <is>
          <t>Aki Smith</t>
        </is>
      </c>
      <c r="E230" s="567" t="inlineStr">
        <is>
          <t>IT APP</t>
        </is>
      </c>
      <c r="F230" s="206" t="inlineStr">
        <is>
          <t>aksmith@tesla.com</t>
        </is>
      </c>
      <c r="G230" s="567" t="inlineStr">
        <is>
          <t>Translation Services</t>
        </is>
      </c>
      <c r="H230" s="637" t="n">
        <v>4500</v>
      </c>
      <c r="I230" s="309" t="inlineStr">
        <is>
          <t>New PO</t>
        </is>
      </c>
      <c r="J230" s="170" t="n"/>
      <c r="K230" s="133" t="n"/>
      <c r="L230" s="134" t="n"/>
      <c r="M230" s="567" t="n"/>
      <c r="N230" s="302" t="n"/>
      <c r="O230" s="638">
        <f>SUM(SUMIFS($H$11:$H$700,$I$11:$I$700,{"New PO","ValueAdded"},$C$11:$C$700,"="&amp;C230))</f>
        <v/>
      </c>
      <c r="P230" s="639">
        <f>SUMIFS($H$11:$H$700,$C$11:$C$700,"="&amp;C230)</f>
        <v/>
      </c>
      <c r="Q230" s="567" t="inlineStr">
        <is>
          <t>Tesla, Inc.</t>
        </is>
      </c>
    </row>
    <row r="231" ht="14.25" customHeight="1" s="474">
      <c r="A231" s="169" t="inlineStr">
        <is>
          <t>No.221</t>
        </is>
      </c>
      <c r="B231" s="334" t="n">
        <v>44417</v>
      </c>
      <c r="C231" s="130" t="inlineStr">
        <is>
          <t>PO-4900327135</t>
        </is>
      </c>
      <c r="D231" s="131" t="inlineStr">
        <is>
          <t>Aki Smith</t>
        </is>
      </c>
      <c r="E231" s="567" t="inlineStr">
        <is>
          <t>IT APP</t>
        </is>
      </c>
      <c r="F231" s="206" t="inlineStr">
        <is>
          <t>aksmith@tesla.com</t>
        </is>
      </c>
      <c r="G231" s="567" t="inlineStr">
        <is>
          <t>Translation Services</t>
        </is>
      </c>
      <c r="H231" s="637" t="n">
        <v>-226.53</v>
      </c>
      <c r="I231" s="309" t="inlineStr">
        <is>
          <t>Invoiced</t>
        </is>
      </c>
      <c r="J231" s="170" t="inlineStr">
        <is>
          <t>202108</t>
        </is>
      </c>
      <c r="K231" s="133" t="inlineStr">
        <is>
          <t>PTUS_Tesla210809E</t>
        </is>
      </c>
      <c r="L231" s="134" t="inlineStr">
        <is>
          <t>IT APP_Jul, 2021</t>
        </is>
      </c>
      <c r="M231" s="567" t="n"/>
      <c r="N231" s="488" t="inlineStr">
        <is>
          <t>2021年7月</t>
        </is>
      </c>
      <c r="O231" s="638" t="n"/>
      <c r="P231" s="639" t="n"/>
      <c r="Q231" s="567" t="inlineStr">
        <is>
          <t>Tesla, Inc.</t>
        </is>
      </c>
    </row>
    <row r="232" ht="14.25" customHeight="1" s="474">
      <c r="A232" s="169" t="inlineStr">
        <is>
          <t>No.222</t>
        </is>
      </c>
      <c r="B232" s="334" t="n">
        <v>44448</v>
      </c>
      <c r="C232" s="130" t="inlineStr">
        <is>
          <t>PO-4900327135</t>
        </is>
      </c>
      <c r="D232" s="131" t="inlineStr">
        <is>
          <t>Aki Smith</t>
        </is>
      </c>
      <c r="E232" s="567" t="inlineStr">
        <is>
          <t>IT APP</t>
        </is>
      </c>
      <c r="F232" s="206" t="inlineStr">
        <is>
          <t>aksmith@tesla.com</t>
        </is>
      </c>
      <c r="G232" s="567" t="inlineStr">
        <is>
          <t>Translation Services</t>
        </is>
      </c>
      <c r="H232" s="637" t="n">
        <v>-2666.65</v>
      </c>
      <c r="I232" s="309" t="inlineStr">
        <is>
          <t>Invoiced</t>
        </is>
      </c>
      <c r="J232" s="170" t="inlineStr">
        <is>
          <t>202109</t>
        </is>
      </c>
      <c r="K232" s="135" t="inlineStr">
        <is>
          <t>PTUS_Tesla210909C</t>
        </is>
      </c>
      <c r="L232" s="134" t="inlineStr">
        <is>
          <t>IT APP_Aug, 2021</t>
        </is>
      </c>
      <c r="M232" s="567" t="n"/>
      <c r="N232" s="488" t="inlineStr">
        <is>
          <t>2021年8月</t>
        </is>
      </c>
      <c r="O232" s="638" t="n"/>
      <c r="P232" s="639" t="n"/>
      <c r="Q232" s="567" t="inlineStr">
        <is>
          <t>Tesla, Inc.</t>
        </is>
      </c>
    </row>
    <row r="233" ht="14.25" customHeight="1" s="474">
      <c r="A233" s="169" t="inlineStr">
        <is>
          <t>No.223</t>
        </is>
      </c>
      <c r="B233" s="334" t="n">
        <v>44487</v>
      </c>
      <c r="C233" s="130" t="inlineStr">
        <is>
          <t>PO-4900327135</t>
        </is>
      </c>
      <c r="D233" s="131" t="inlineStr">
        <is>
          <t>Aki Smith</t>
        </is>
      </c>
      <c r="E233" s="567" t="inlineStr">
        <is>
          <t>IT APP</t>
        </is>
      </c>
      <c r="F233" s="206" t="inlineStr">
        <is>
          <t>aksmith@tesla.com</t>
        </is>
      </c>
      <c r="G233" s="567" t="inlineStr">
        <is>
          <t>Translation Services</t>
        </is>
      </c>
      <c r="H233" s="637" t="n">
        <v>-181.35</v>
      </c>
      <c r="I233" s="309" t="inlineStr">
        <is>
          <t>Invoiced</t>
        </is>
      </c>
      <c r="J233" s="170" t="inlineStr">
        <is>
          <t>202110</t>
        </is>
      </c>
      <c r="K233" s="135" t="inlineStr">
        <is>
          <t>PTUS_Tesla211018C</t>
        </is>
      </c>
      <c r="L233" s="134" t="inlineStr">
        <is>
          <t>IT APP_Sep, 2021</t>
        </is>
      </c>
      <c r="M233" s="567" t="n"/>
      <c r="N233" s="488" t="inlineStr">
        <is>
          <t>2021年9月</t>
        </is>
      </c>
      <c r="O233" s="638" t="n"/>
      <c r="P233" s="639" t="n"/>
      <c r="Q233" s="567" t="inlineStr">
        <is>
          <t>Tesla, Inc.</t>
        </is>
      </c>
    </row>
    <row r="234" ht="14.25" customHeight="1" s="474">
      <c r="A234" s="169" t="inlineStr">
        <is>
          <t>No.224</t>
        </is>
      </c>
      <c r="B234" s="334" t="n">
        <v>44511</v>
      </c>
      <c r="C234" s="130" t="inlineStr">
        <is>
          <t>PO-4900327135</t>
        </is>
      </c>
      <c r="D234" s="131" t="inlineStr">
        <is>
          <t>Aki Smith</t>
        </is>
      </c>
      <c r="E234" s="567" t="inlineStr">
        <is>
          <t>IT APP</t>
        </is>
      </c>
      <c r="F234" s="206" t="inlineStr">
        <is>
          <t>aksmith@tesla.com</t>
        </is>
      </c>
      <c r="G234" s="567" t="inlineStr">
        <is>
          <t>Translation Services</t>
        </is>
      </c>
      <c r="H234" s="637" t="n">
        <v>-75.39</v>
      </c>
      <c r="I234" s="309" t="inlineStr">
        <is>
          <t>Invoiced</t>
        </is>
      </c>
      <c r="J234" s="170" t="inlineStr">
        <is>
          <t>202111</t>
        </is>
      </c>
      <c r="K234" s="133" t="inlineStr">
        <is>
          <t>PTUS_Tesla211111C</t>
        </is>
      </c>
      <c r="L234" s="134" t="inlineStr">
        <is>
          <t>IT APP_Oct, 2021</t>
        </is>
      </c>
      <c r="M234" s="567" t="n"/>
      <c r="N234" s="488" t="inlineStr">
        <is>
          <t>2021年10月</t>
        </is>
      </c>
      <c r="O234" s="638" t="n"/>
      <c r="P234" s="639" t="n"/>
      <c r="Q234" s="567" t="inlineStr">
        <is>
          <t>Tesla, Inc.</t>
        </is>
      </c>
    </row>
    <row r="235" ht="14.25" customHeight="1" s="474">
      <c r="A235" s="169" t="inlineStr">
        <is>
          <t>No.225</t>
        </is>
      </c>
      <c r="B235" s="334" t="n">
        <v>44538</v>
      </c>
      <c r="C235" s="130" t="inlineStr">
        <is>
          <t>PO-4900327135</t>
        </is>
      </c>
      <c r="D235" s="131" t="inlineStr">
        <is>
          <t>Aki Smith</t>
        </is>
      </c>
      <c r="E235" s="567" t="inlineStr">
        <is>
          <t>IT APP</t>
        </is>
      </c>
      <c r="F235" s="206" t="inlineStr">
        <is>
          <t>aksmith@tesla.com</t>
        </is>
      </c>
      <c r="G235" s="567" t="inlineStr">
        <is>
          <t>Translation Services</t>
        </is>
      </c>
      <c r="H235" s="637" t="n">
        <v>-399.43</v>
      </c>
      <c r="I235" s="309" t="inlineStr">
        <is>
          <t>Invoiced</t>
        </is>
      </c>
      <c r="J235" s="170" t="inlineStr">
        <is>
          <t>202112</t>
        </is>
      </c>
      <c r="K235" s="135" t="inlineStr">
        <is>
          <t>PTUS_Tesla211208B</t>
        </is>
      </c>
      <c r="L235" s="134" t="inlineStr">
        <is>
          <t>IT APP_Nov, 2021</t>
        </is>
      </c>
      <c r="M235" s="567" t="n"/>
      <c r="N235" s="302" t="inlineStr">
        <is>
          <t>2021年11月: 320.41; 2021年12月: 79.02</t>
        </is>
      </c>
      <c r="O235" s="638" t="n"/>
      <c r="P235" s="639" t="n"/>
      <c r="Q235" s="567" t="inlineStr">
        <is>
          <t>Tesla, Inc.</t>
        </is>
      </c>
    </row>
    <row r="236" ht="14.25" customHeight="1" s="474">
      <c r="A236" s="169" t="inlineStr">
        <is>
          <t>No.226</t>
        </is>
      </c>
      <c r="B236" s="334" t="n">
        <v>44574</v>
      </c>
      <c r="C236" s="130" t="inlineStr">
        <is>
          <t>PO-4900327135</t>
        </is>
      </c>
      <c r="D236" s="131" t="inlineStr">
        <is>
          <t>Aki Smith</t>
        </is>
      </c>
      <c r="E236" s="567" t="inlineStr">
        <is>
          <t>IT APP</t>
        </is>
      </c>
      <c r="F236" s="206" t="inlineStr">
        <is>
          <t>aksmith@tesla.com</t>
        </is>
      </c>
      <c r="G236" s="567" t="inlineStr">
        <is>
          <t>Translation Services</t>
        </is>
      </c>
      <c r="H236" s="637" t="n">
        <v>-63.42</v>
      </c>
      <c r="I236" s="309" t="inlineStr">
        <is>
          <t>Invoiced</t>
        </is>
      </c>
      <c r="J236" s="170" t="inlineStr">
        <is>
          <t>202201</t>
        </is>
      </c>
      <c r="K236" s="133" t="inlineStr">
        <is>
          <t>PTUS_Tesla220113B</t>
        </is>
      </c>
      <c r="L236" s="134" t="inlineStr">
        <is>
          <t>IT APP_Dec, 2021</t>
        </is>
      </c>
      <c r="M236" s="567" t="n"/>
      <c r="N236" s="302" t="inlineStr">
        <is>
          <t>2022年1月</t>
        </is>
      </c>
      <c r="O236" s="638" t="n"/>
      <c r="P236" s="639" t="n"/>
      <c r="Q236" s="567" t="inlineStr">
        <is>
          <t>Tesla, Inc.</t>
        </is>
      </c>
    </row>
    <row r="237" ht="14.25" customHeight="1" s="474">
      <c r="A237" s="169" t="inlineStr">
        <is>
          <t>No.227</t>
        </is>
      </c>
      <c r="B237" s="334" t="n">
        <v>44370</v>
      </c>
      <c r="C237" s="130" t="inlineStr">
        <is>
          <t>PO-4900328346</t>
        </is>
      </c>
      <c r="D237" s="131" t="inlineStr">
        <is>
          <t>Dan Myggen;Cassandra Geml</t>
        </is>
      </c>
      <c r="E237" s="567" t="inlineStr">
        <is>
          <t>Tesla Energy</t>
        </is>
      </c>
      <c r="F237" s="136" t="inlineStr">
        <is>
          <t>dmyggen@tesla.com;cmatchinski@tesla.com</t>
        </is>
      </c>
      <c r="G237" s="289" t="inlineStr">
        <is>
          <t>Translating
Wall Connector
Config App</t>
        </is>
      </c>
      <c r="H237" s="637" t="n">
        <v>2170</v>
      </c>
      <c r="I237" s="309" t="inlineStr">
        <is>
          <t>New PO</t>
        </is>
      </c>
      <c r="J237" s="170" t="n"/>
      <c r="K237" s="133" t="n"/>
      <c r="L237" s="134" t="n"/>
      <c r="M237" s="567" t="n"/>
      <c r="N237" s="302" t="n"/>
      <c r="O237" s="638">
        <f>SUM(SUMIFS($H$11:$H$700,$I$11:$I$700,{"New PO","ValueAdded"},$C$11:$C$700,"="&amp;C237))</f>
        <v/>
      </c>
      <c r="P237" s="639">
        <f>SUMIFS($H$11:$H$700,$C$11:$C$700,"="&amp;C237)</f>
        <v/>
      </c>
      <c r="Q237" s="567" t="inlineStr">
        <is>
          <t>Tesla, Inc.</t>
        </is>
      </c>
    </row>
    <row r="238" ht="14.25" customHeight="1" s="474">
      <c r="A238" s="169" t="inlineStr">
        <is>
          <t>No.228</t>
        </is>
      </c>
      <c r="B238" s="334" t="n">
        <v>44385</v>
      </c>
      <c r="C238" s="130" t="inlineStr">
        <is>
          <t>PO-4900328346</t>
        </is>
      </c>
      <c r="D238" s="131" t="inlineStr">
        <is>
          <t>Dan Myggen;Cassandra Geml</t>
        </is>
      </c>
      <c r="E238" s="567" t="inlineStr">
        <is>
          <t>Tesla Energy</t>
        </is>
      </c>
      <c r="F238" s="136" t="inlineStr">
        <is>
          <t>dmyggen@tesla.com;cmatchinski@tesla.com</t>
        </is>
      </c>
      <c r="G238" s="567" t="n"/>
      <c r="H238" s="637" t="n">
        <v>-2167.67</v>
      </c>
      <c r="I238" s="309" t="inlineStr">
        <is>
          <t>Invoiced</t>
        </is>
      </c>
      <c r="J238" s="170" t="inlineStr">
        <is>
          <t>202107</t>
        </is>
      </c>
      <c r="K238" s="135" t="inlineStr">
        <is>
          <t>PTUS_Tesla210708G</t>
        </is>
      </c>
      <c r="L238" s="134" t="inlineStr">
        <is>
          <t>Tesla Energy_Wall Connector_Jun_2021</t>
        </is>
      </c>
      <c r="M238" s="567" t="n"/>
      <c r="N238" s="488" t="inlineStr">
        <is>
          <t>2021年7月</t>
        </is>
      </c>
      <c r="O238" s="638" t="n"/>
      <c r="P238" s="639" t="n"/>
      <c r="Q238" s="567" t="inlineStr">
        <is>
          <t>Tesla, Inc.</t>
        </is>
      </c>
    </row>
    <row r="239" ht="14.25" customHeight="1" s="474">
      <c r="A239" s="169" t="inlineStr">
        <is>
          <t>No.229</t>
        </is>
      </c>
      <c r="B239" s="334" t="n">
        <v>44371</v>
      </c>
      <c r="C239" s="130" t="inlineStr">
        <is>
          <t>PO-4900330370</t>
        </is>
      </c>
      <c r="D239" s="131" t="inlineStr">
        <is>
          <t>David Ben-Jamin</t>
        </is>
      </c>
      <c r="E239" s="567" t="inlineStr">
        <is>
          <t>Tech Pubs</t>
        </is>
      </c>
      <c r="F239" s="206" t="inlineStr">
        <is>
          <t>dbenjamin@tesla.com;aksmith@tesla.com</t>
        </is>
      </c>
      <c r="G239" s="567" t="inlineStr">
        <is>
          <t>Translation Services APAC</t>
        </is>
      </c>
      <c r="H239" s="644" t="n">
        <v>4300</v>
      </c>
      <c r="I239" s="309" t="inlineStr">
        <is>
          <t>New PO</t>
        </is>
      </c>
      <c r="J239" s="170" t="n"/>
      <c r="K239" s="133" t="n"/>
      <c r="L239" s="134" t="n"/>
      <c r="M239" s="567" t="n"/>
      <c r="N239" s="302" t="n"/>
      <c r="O239" s="638">
        <f>SUM(SUMIFS($H$11:$H$700,$I$11:$I$700,{"New PO","ValueAdded"},$C$11:$C$700,"="&amp;C239))</f>
        <v/>
      </c>
      <c r="P239" s="639">
        <f>SUMIFS($H$11:$H$700,$C$11:$C$700,"="&amp;C239)</f>
        <v/>
      </c>
      <c r="Q239" s="567" t="inlineStr">
        <is>
          <t>Tesla, Inc.</t>
        </is>
      </c>
    </row>
    <row r="240" ht="14.25" customHeight="1" s="474">
      <c r="A240" s="169" t="inlineStr">
        <is>
          <t>No.230</t>
        </is>
      </c>
      <c r="B240" s="334" t="n">
        <v>44417</v>
      </c>
      <c r="C240" s="130" t="inlineStr">
        <is>
          <t>PO-4900330370</t>
        </is>
      </c>
      <c r="D240" s="131" t="inlineStr">
        <is>
          <t>David Ben-Jamin</t>
        </is>
      </c>
      <c r="E240" s="567" t="inlineStr">
        <is>
          <t>Tech Pubs</t>
        </is>
      </c>
      <c r="F240" s="206" t="inlineStr">
        <is>
          <t>dbenjamin@tesla.com;aksmith@tesla.com</t>
        </is>
      </c>
      <c r="G240" s="567" t="inlineStr">
        <is>
          <t>Translation Services APAC</t>
        </is>
      </c>
      <c r="H240" s="644" t="n">
        <v>-1024.02</v>
      </c>
      <c r="I240" s="309" t="inlineStr">
        <is>
          <t>Invoiced</t>
        </is>
      </c>
      <c r="J240" s="170" t="inlineStr">
        <is>
          <t>202108</t>
        </is>
      </c>
      <c r="K240" s="133" t="inlineStr">
        <is>
          <t>PTUS_Tesla210809F</t>
        </is>
      </c>
      <c r="L240" s="134" t="inlineStr">
        <is>
          <t>Tech Pub_SM_Jul, 2021</t>
        </is>
      </c>
      <c r="M240" s="567" t="n"/>
      <c r="N240" s="488" t="inlineStr">
        <is>
          <t>2021年8月</t>
        </is>
      </c>
      <c r="O240" s="638" t="n"/>
      <c r="P240" s="639" t="n"/>
      <c r="Q240" s="567" t="inlineStr">
        <is>
          <t>Tesla, Inc.</t>
        </is>
      </c>
    </row>
    <row r="241" ht="14.25" customHeight="1" s="474">
      <c r="A241" s="169" t="inlineStr">
        <is>
          <t>No.231</t>
        </is>
      </c>
      <c r="B241" s="334" t="n">
        <v>44448</v>
      </c>
      <c r="C241" s="130" t="inlineStr">
        <is>
          <t>PO-4900330370</t>
        </is>
      </c>
      <c r="D241" s="131" t="inlineStr">
        <is>
          <t>David Ben-Jamin</t>
        </is>
      </c>
      <c r="E241" s="567" t="inlineStr">
        <is>
          <t>Tech Pubs</t>
        </is>
      </c>
      <c r="F241" s="206" t="inlineStr">
        <is>
          <t>dbenjamin@tesla.com;aksmith@tesla.com</t>
        </is>
      </c>
      <c r="G241" s="567" t="inlineStr">
        <is>
          <t>Translation Services APAC</t>
        </is>
      </c>
      <c r="H241" s="644" t="n">
        <v>-1314.68</v>
      </c>
      <c r="I241" s="309" t="inlineStr">
        <is>
          <t>Invoiced</t>
        </is>
      </c>
      <c r="J241" s="170" t="inlineStr">
        <is>
          <t>202109</t>
        </is>
      </c>
      <c r="K241" s="135" t="inlineStr">
        <is>
          <t>PTUS_Tesla210909D</t>
        </is>
      </c>
      <c r="L241" s="134" t="inlineStr">
        <is>
          <t>Tech Pub_SM_Aug, 2021</t>
        </is>
      </c>
      <c r="M241" s="567" t="n"/>
      <c r="N241" s="488" t="inlineStr">
        <is>
          <t>2021年9月</t>
        </is>
      </c>
      <c r="O241" s="638" t="n"/>
      <c r="P241" s="639" t="n"/>
      <c r="Q241" s="567" t="inlineStr">
        <is>
          <t>Tesla, Inc.</t>
        </is>
      </c>
    </row>
    <row r="242" ht="14.25" customHeight="1" s="474">
      <c r="A242" s="169" t="inlineStr">
        <is>
          <t>No.232</t>
        </is>
      </c>
      <c r="B242" s="334" t="n">
        <v>44487</v>
      </c>
      <c r="C242" s="130" t="inlineStr">
        <is>
          <t>PO-4900330370</t>
        </is>
      </c>
      <c r="D242" s="131" t="inlineStr">
        <is>
          <t>David Ben-Jamin</t>
        </is>
      </c>
      <c r="E242" s="567" t="inlineStr">
        <is>
          <t>Tech Pubs</t>
        </is>
      </c>
      <c r="F242" s="206" t="inlineStr">
        <is>
          <t>dbenjamin@tesla.com;aksmith@tesla.com</t>
        </is>
      </c>
      <c r="G242" s="567" t="inlineStr">
        <is>
          <t>Translation Services APAC</t>
        </is>
      </c>
      <c r="H242" s="644" t="n">
        <v>-127.51</v>
      </c>
      <c r="I242" s="309" t="inlineStr">
        <is>
          <t>Invoiced</t>
        </is>
      </c>
      <c r="J242" s="170" t="inlineStr">
        <is>
          <t>202110</t>
        </is>
      </c>
      <c r="K242" s="135" t="inlineStr">
        <is>
          <t>PTUS_Tesla211018D</t>
        </is>
      </c>
      <c r="L242" s="134" t="inlineStr">
        <is>
          <t>Tech Pub_Other_Sep, 2021</t>
        </is>
      </c>
      <c r="M242" s="567" t="n"/>
      <c r="N242" s="488" t="inlineStr">
        <is>
          <t>2021年9月</t>
        </is>
      </c>
      <c r="O242" s="638" t="n"/>
      <c r="P242" s="639" t="n"/>
      <c r="Q242" s="567" t="inlineStr">
        <is>
          <t>Tesla, Inc.</t>
        </is>
      </c>
    </row>
    <row r="243" ht="14.25" customHeight="1" s="474">
      <c r="A243" s="169" t="inlineStr">
        <is>
          <t>No.233</t>
        </is>
      </c>
      <c r="B243" s="334" t="n">
        <v>44511</v>
      </c>
      <c r="C243" s="130" t="inlineStr">
        <is>
          <t>PO-4900330370</t>
        </is>
      </c>
      <c r="D243" s="131" t="inlineStr">
        <is>
          <t>David Ben-Jamin</t>
        </is>
      </c>
      <c r="E243" s="567" t="inlineStr">
        <is>
          <t>Tech Pubs</t>
        </is>
      </c>
      <c r="F243" s="206" t="inlineStr">
        <is>
          <t>dbenjamin@tesla.com;aksmith@tesla.com</t>
        </is>
      </c>
      <c r="G243" s="567" t="inlineStr">
        <is>
          <t>Translation Services APAC</t>
        </is>
      </c>
      <c r="H243" s="644" t="n">
        <v>-859.73</v>
      </c>
      <c r="I243" s="309" t="inlineStr">
        <is>
          <t>Invoiced</t>
        </is>
      </c>
      <c r="J243" s="170" t="inlineStr">
        <is>
          <t>202111</t>
        </is>
      </c>
      <c r="K243" s="133" t="inlineStr">
        <is>
          <t>PTUS_Tesla211111D</t>
        </is>
      </c>
      <c r="L243" s="134" t="inlineStr">
        <is>
          <t>Tech Pub_Other_Oct, 2021</t>
        </is>
      </c>
      <c r="M243" s="567" t="n"/>
      <c r="N243" s="302" t="inlineStr">
        <is>
          <t>2021年10月: 624.9; 2021年11月: 234.83</t>
        </is>
      </c>
      <c r="O243" s="638" t="n"/>
      <c r="P243" s="639" t="n"/>
      <c r="Q243" s="567" t="inlineStr">
        <is>
          <t>Tesla, Inc.</t>
        </is>
      </c>
    </row>
    <row r="244" ht="14.25" customHeight="1" s="474">
      <c r="A244" s="169" t="inlineStr">
        <is>
          <t>No.234</t>
        </is>
      </c>
      <c r="B244" s="334" t="n">
        <v>44538</v>
      </c>
      <c r="C244" s="130" t="inlineStr">
        <is>
          <t>PO-4900330370</t>
        </is>
      </c>
      <c r="D244" s="131" t="inlineStr">
        <is>
          <t>David Ben-Jamin</t>
        </is>
      </c>
      <c r="E244" s="567" t="inlineStr">
        <is>
          <t>Tech Pubs</t>
        </is>
      </c>
      <c r="F244" s="206" t="inlineStr">
        <is>
          <t>dbenjamin@tesla.com;aksmith@tesla.com</t>
        </is>
      </c>
      <c r="G244" s="567" t="inlineStr">
        <is>
          <t>Translation Services APAC</t>
        </is>
      </c>
      <c r="H244" s="644" t="n">
        <v>-962</v>
      </c>
      <c r="I244" s="309" t="inlineStr">
        <is>
          <t>Invoiced</t>
        </is>
      </c>
      <c r="J244" s="170" t="inlineStr">
        <is>
          <t>202112</t>
        </is>
      </c>
      <c r="K244" s="135" t="inlineStr">
        <is>
          <t>PTUS_Tesla211208C</t>
        </is>
      </c>
      <c r="L244" s="134" t="inlineStr">
        <is>
          <t>Tech Pub_SM&amp;Other_Nov, 2021_Batch2</t>
        </is>
      </c>
      <c r="M244" s="567" t="n"/>
      <c r="N244" s="302" t="inlineStr">
        <is>
          <t>2021年11月: 697.18; 2021年12月: 264.82</t>
        </is>
      </c>
      <c r="O244" s="638" t="n"/>
      <c r="P244" s="639" t="n"/>
      <c r="Q244" s="567" t="inlineStr">
        <is>
          <t>Tesla, Inc.</t>
        </is>
      </c>
    </row>
    <row r="245" ht="14.25" customHeight="1" s="474">
      <c r="A245" s="169" t="inlineStr">
        <is>
          <t>No.235</t>
        </is>
      </c>
      <c r="B245" s="334" t="n">
        <v>44371</v>
      </c>
      <c r="C245" s="130" t="inlineStr">
        <is>
          <t>PO-4900330881</t>
        </is>
      </c>
      <c r="D245" s="131" t="inlineStr">
        <is>
          <t>David Ben-Jamin</t>
        </is>
      </c>
      <c r="E245" s="567" t="inlineStr">
        <is>
          <t>Tech Pubs</t>
        </is>
      </c>
      <c r="F245" s="206" t="inlineStr">
        <is>
          <t>dbenjamin@tesla.com;aksmith@tesla.com</t>
        </is>
      </c>
      <c r="G245" s="567" t="inlineStr">
        <is>
          <t>Translation Services (NA,EU,APAC)</t>
        </is>
      </c>
      <c r="H245" s="644" t="n">
        <v>59800</v>
      </c>
      <c r="I245" s="309" t="inlineStr">
        <is>
          <t>New PO</t>
        </is>
      </c>
      <c r="J245" s="170" t="n"/>
      <c r="K245" s="133" t="n"/>
      <c r="L245" s="134" t="n"/>
      <c r="M245" s="567" t="n"/>
      <c r="N245" s="302" t="n"/>
      <c r="O245" s="638">
        <f>SUM(SUMIFS($H$11:$H$700,$I$11:$I$700,{"New PO","ValueAdded"},$C$11:$C$700,"="&amp;C245))</f>
        <v/>
      </c>
      <c r="P245" s="639">
        <f>SUMIFS($H$11:$H$700,$C$11:$C$700,"="&amp;C245)</f>
        <v/>
      </c>
      <c r="Q245" s="567" t="inlineStr">
        <is>
          <t>Tesla, Inc.</t>
        </is>
      </c>
    </row>
    <row r="246" ht="14.25" customHeight="1" s="474">
      <c r="A246" s="169" t="inlineStr">
        <is>
          <t>No.236</t>
        </is>
      </c>
      <c r="B246" s="334" t="n">
        <v>44417</v>
      </c>
      <c r="C246" s="130" t="inlineStr">
        <is>
          <t>PO-4900330881</t>
        </is>
      </c>
      <c r="D246" s="131" t="inlineStr">
        <is>
          <t>David Ben-Jamin</t>
        </is>
      </c>
      <c r="E246" s="567" t="inlineStr">
        <is>
          <t>Tech Pubs</t>
        </is>
      </c>
      <c r="F246" s="206" t="inlineStr">
        <is>
          <t>dbenjamin@tesla.com;aksmith@tesla.com</t>
        </is>
      </c>
      <c r="G246" s="567" t="inlineStr">
        <is>
          <t>Translation Services (NA,EU,APAC)</t>
        </is>
      </c>
      <c r="H246" s="644" t="n">
        <v>-2659.77</v>
      </c>
      <c r="I246" s="309" t="inlineStr">
        <is>
          <t>Invoiced</t>
        </is>
      </c>
      <c r="J246" s="170" t="inlineStr">
        <is>
          <t>202108</t>
        </is>
      </c>
      <c r="K246" s="133" t="inlineStr">
        <is>
          <t>PTUS_Tesla210809G</t>
        </is>
      </c>
      <c r="L246" s="134" t="inlineStr">
        <is>
          <t>Tech Pub_OM_Jul, 2021</t>
        </is>
      </c>
      <c r="M246" s="567" t="n"/>
      <c r="N246" s="302" t="inlineStr">
        <is>
          <t>2021年7月: 2483,35; 2021年8月:176,42</t>
        </is>
      </c>
      <c r="O246" s="638" t="n"/>
      <c r="P246" s="639" t="n"/>
      <c r="Q246" s="567" t="inlineStr">
        <is>
          <t>Tesla, Inc.</t>
        </is>
      </c>
    </row>
    <row r="247" ht="14.25" customHeight="1" s="474">
      <c r="A247" s="169" t="inlineStr">
        <is>
          <t>No.237</t>
        </is>
      </c>
      <c r="B247" s="334" t="n">
        <v>44454</v>
      </c>
      <c r="C247" s="130" t="inlineStr">
        <is>
          <t>PO-4900330881</t>
        </is>
      </c>
      <c r="D247" s="131" t="inlineStr">
        <is>
          <t>David Ben-Jamin</t>
        </is>
      </c>
      <c r="E247" s="567" t="inlineStr">
        <is>
          <t>Tech Pubs</t>
        </is>
      </c>
      <c r="F247" s="206" t="inlineStr">
        <is>
          <t>dbenjamin@tesla.com;aksmith@tesla.com</t>
        </is>
      </c>
      <c r="G247" s="567" t="inlineStr">
        <is>
          <t>Translation Services (NA,EU,APAC)</t>
        </is>
      </c>
      <c r="H247" s="637" t="n">
        <v>-12077.39</v>
      </c>
      <c r="I247" s="309" t="inlineStr">
        <is>
          <t>Invoiced</t>
        </is>
      </c>
      <c r="J247" s="170" t="inlineStr">
        <is>
          <t>202109</t>
        </is>
      </c>
      <c r="K247" s="135" t="inlineStr">
        <is>
          <t>PTUS_Tesla210915E</t>
        </is>
      </c>
      <c r="L247" s="134" t="inlineStr">
        <is>
          <t>Tech Pub_OM_Aug, 2021</t>
        </is>
      </c>
      <c r="M247" s="567" t="n"/>
      <c r="N247" s="302" t="inlineStr">
        <is>
          <t>2021年8月: 8028.55; 2021年9月:4048.84</t>
        </is>
      </c>
      <c r="O247" s="638" t="n"/>
      <c r="P247" s="639" t="n"/>
      <c r="Q247" s="567" t="inlineStr">
        <is>
          <t>Tesla, Inc.</t>
        </is>
      </c>
    </row>
    <row r="248" ht="14.25" customHeight="1" s="474">
      <c r="A248" s="169" t="inlineStr">
        <is>
          <t>No.238</t>
        </is>
      </c>
      <c r="B248" s="334" t="n">
        <v>44487</v>
      </c>
      <c r="C248" s="130" t="inlineStr">
        <is>
          <t>PO-4900330881</t>
        </is>
      </c>
      <c r="D248" s="131" t="inlineStr">
        <is>
          <t>David Ben-Jamin</t>
        </is>
      </c>
      <c r="E248" s="567" t="inlineStr">
        <is>
          <t>Tech Pubs</t>
        </is>
      </c>
      <c r="F248" s="206" t="inlineStr">
        <is>
          <t>dbenjamin@tesla.com;aksmith@tesla.com</t>
        </is>
      </c>
      <c r="G248" s="567" t="inlineStr">
        <is>
          <t>Translation Services (NA,EU,APAC)</t>
        </is>
      </c>
      <c r="H248" s="637" t="n">
        <v>-12594.59</v>
      </c>
      <c r="I248" s="309" t="inlineStr">
        <is>
          <t>Invoiced</t>
        </is>
      </c>
      <c r="J248" s="170" t="inlineStr">
        <is>
          <t>202110</t>
        </is>
      </c>
      <c r="K248" s="135" t="inlineStr">
        <is>
          <t>PTUS_Tesla211018E</t>
        </is>
      </c>
      <c r="L248" s="134" t="inlineStr">
        <is>
          <t>Tech Pub_OM_Sep, 2021</t>
        </is>
      </c>
      <c r="M248" s="567" t="n"/>
      <c r="N248" s="302" t="inlineStr">
        <is>
          <t>2021年9月: 7123.81; 2021年10月: 5470.78</t>
        </is>
      </c>
      <c r="O248" s="638" t="n"/>
      <c r="P248" s="639" t="n"/>
      <c r="Q248" s="567" t="inlineStr">
        <is>
          <t>Tesla, Inc.</t>
        </is>
      </c>
    </row>
    <row r="249" ht="14.25" customHeight="1" s="474">
      <c r="A249" s="169" t="inlineStr">
        <is>
          <t>No.239</t>
        </is>
      </c>
      <c r="B249" s="334" t="n">
        <v>44511</v>
      </c>
      <c r="C249" s="130" t="inlineStr">
        <is>
          <t>PO-4900330881</t>
        </is>
      </c>
      <c r="D249" s="131" t="inlineStr">
        <is>
          <t>David Ben-Jamin</t>
        </is>
      </c>
      <c r="E249" s="567" t="inlineStr">
        <is>
          <t>Tech Pubs</t>
        </is>
      </c>
      <c r="F249" s="206" t="inlineStr">
        <is>
          <t>dbenjamin@tesla.com;aksmith@tesla.com</t>
        </is>
      </c>
      <c r="G249" s="567" t="inlineStr">
        <is>
          <t>Translation Services (NA,EU,APAC)</t>
        </is>
      </c>
      <c r="H249" s="637" t="n">
        <v>-5665.33</v>
      </c>
      <c r="I249" s="309" t="inlineStr">
        <is>
          <t>Invoiced</t>
        </is>
      </c>
      <c r="J249" s="170" t="inlineStr">
        <is>
          <t>202111</t>
        </is>
      </c>
      <c r="K249" s="133" t="inlineStr">
        <is>
          <t>PTUS_Tesla211111E</t>
        </is>
      </c>
      <c r="L249" s="134" t="inlineStr">
        <is>
          <t>Tech Pub_OM_Oct, 2021</t>
        </is>
      </c>
      <c r="M249" s="567" t="n"/>
      <c r="N249" s="302" t="inlineStr">
        <is>
          <t>2021年10月: 3256.08; 2021年11月: 2409.25</t>
        </is>
      </c>
      <c r="O249" s="638" t="n"/>
      <c r="P249" s="639" t="n"/>
      <c r="Q249" s="567" t="inlineStr">
        <is>
          <t>Tesla, Inc.</t>
        </is>
      </c>
    </row>
    <row r="250" ht="14.25" customHeight="1" s="474">
      <c r="A250" s="169" t="inlineStr">
        <is>
          <t>No.240</t>
        </is>
      </c>
      <c r="B250" s="334" t="n">
        <v>44538</v>
      </c>
      <c r="C250" s="130" t="inlineStr">
        <is>
          <t>PO-4900330881</t>
        </is>
      </c>
      <c r="D250" s="131" t="inlineStr">
        <is>
          <t>David Ben-Jamin</t>
        </is>
      </c>
      <c r="E250" s="567" t="inlineStr">
        <is>
          <t>Tech Pubs</t>
        </is>
      </c>
      <c r="F250" s="206" t="inlineStr">
        <is>
          <t>dbenjamin@tesla.com;aksmith@tesla.com</t>
        </is>
      </c>
      <c r="G250" s="567" t="inlineStr">
        <is>
          <t>Translation Services (NA,EU,APAC)</t>
        </is>
      </c>
      <c r="H250" s="637" t="n">
        <v>-7683.93</v>
      </c>
      <c r="I250" s="309" t="inlineStr">
        <is>
          <t>Invoiced</t>
        </is>
      </c>
      <c r="J250" s="170" t="inlineStr">
        <is>
          <t>202112</t>
        </is>
      </c>
      <c r="K250" s="135" t="inlineStr">
        <is>
          <t>PTUS_Tesla211208D</t>
        </is>
      </c>
      <c r="L250" s="134" t="inlineStr">
        <is>
          <t>Tech Pub_OM_Nov, 2021</t>
        </is>
      </c>
      <c r="M250" s="567" t="n"/>
      <c r="N250" s="302" t="inlineStr">
        <is>
          <t>2021年11月: 1621.11; 2021年12月: 6062.82</t>
        </is>
      </c>
      <c r="O250" s="638" t="n"/>
      <c r="P250" s="639" t="n"/>
      <c r="Q250" s="567" t="inlineStr">
        <is>
          <t>Tesla, Inc.</t>
        </is>
      </c>
    </row>
    <row r="251" ht="14.25" customHeight="1" s="474">
      <c r="A251" s="169" t="inlineStr">
        <is>
          <t>No.241</t>
        </is>
      </c>
      <c r="B251" s="334" t="n">
        <v>44574</v>
      </c>
      <c r="C251" s="130" t="inlineStr">
        <is>
          <t>PO-4900330881</t>
        </is>
      </c>
      <c r="D251" s="131" t="inlineStr">
        <is>
          <t>David Ben-Jamin</t>
        </is>
      </c>
      <c r="E251" s="567" t="inlineStr">
        <is>
          <t>Tech Pubs</t>
        </is>
      </c>
      <c r="F251" s="206" t="inlineStr">
        <is>
          <t>dbenjamin@tesla.com;aksmith@tesla.com</t>
        </is>
      </c>
      <c r="G251" s="567" t="inlineStr">
        <is>
          <t>Translation Services (NA,EU,APAC)</t>
        </is>
      </c>
      <c r="H251" s="637" t="n">
        <v>-8339.83</v>
      </c>
      <c r="I251" s="309" t="inlineStr">
        <is>
          <t>Invoiced</t>
        </is>
      </c>
      <c r="J251" s="170" t="inlineStr">
        <is>
          <t>202201</t>
        </is>
      </c>
      <c r="K251" s="133" t="inlineStr">
        <is>
          <t>PTUS_Tesla220113C</t>
        </is>
      </c>
      <c r="L251" s="134" t="inlineStr">
        <is>
          <t>Tech Pub_OM_Dec, 2021</t>
        </is>
      </c>
      <c r="M251" s="567" t="n"/>
      <c r="N251" s="302" t="inlineStr">
        <is>
          <t>2021年12月: 7161.5; 2022年1月: 1178.33</t>
        </is>
      </c>
      <c r="O251" s="638" t="n"/>
      <c r="P251" s="639" t="n"/>
      <c r="Q251" s="567" t="inlineStr">
        <is>
          <t>Tesla, Inc.</t>
        </is>
      </c>
    </row>
    <row r="252" ht="14.25" customHeight="1" s="474">
      <c r="A252" s="169" t="inlineStr">
        <is>
          <t>No.242</t>
        </is>
      </c>
      <c r="B252" s="334" t="n">
        <v>44761</v>
      </c>
      <c r="C252" s="130" t="inlineStr">
        <is>
          <t>PO-4900330881</t>
        </is>
      </c>
      <c r="D252" s="131" t="inlineStr">
        <is>
          <t>David Ben-Jamin</t>
        </is>
      </c>
      <c r="E252" s="567" t="inlineStr">
        <is>
          <t>Tech Pubs</t>
        </is>
      </c>
      <c r="F252" s="206" t="inlineStr">
        <is>
          <t>dbenjamin@tesla.com;aksmith@tesla.com</t>
        </is>
      </c>
      <c r="G252" s="567" t="inlineStr">
        <is>
          <t>Translation Services (NA,EU,APAC)</t>
        </is>
      </c>
      <c r="H252" s="637" t="n">
        <v>-6461.58</v>
      </c>
      <c r="I252" s="309" t="inlineStr">
        <is>
          <t>Invoiced</t>
        </is>
      </c>
      <c r="J252" s="170" t="inlineStr">
        <is>
          <t>202207</t>
        </is>
      </c>
      <c r="K252" s="133" t="inlineStr">
        <is>
          <t>PTUS_Tesla220719B</t>
        </is>
      </c>
      <c r="L252" s="134" t="inlineStr">
        <is>
          <t>Tech Pub_OM_Jun, 2022</t>
        </is>
      </c>
      <c r="M252" s="567" t="n"/>
      <c r="N252" s="302" t="inlineStr">
        <is>
          <t>2022年6月: 5999.07; 2022年7月: 462.51</t>
        </is>
      </c>
      <c r="O252" s="638" t="n"/>
      <c r="P252" s="639" t="n"/>
      <c r="Q252" s="567" t="inlineStr">
        <is>
          <t>Tesla, Inc.</t>
        </is>
      </c>
    </row>
    <row r="253" ht="14.25" customHeight="1" s="474">
      <c r="A253" s="169" t="inlineStr">
        <is>
          <t>No.243</t>
        </is>
      </c>
      <c r="B253" s="334" t="n">
        <v>44805</v>
      </c>
      <c r="C253" s="130" t="inlineStr">
        <is>
          <t>PO-4900330881</t>
        </is>
      </c>
      <c r="D253" s="131" t="inlineStr">
        <is>
          <t>David Ben-Jamin</t>
        </is>
      </c>
      <c r="E253" s="567" t="inlineStr">
        <is>
          <t>Tech Pubs</t>
        </is>
      </c>
      <c r="F253" s="206" t="inlineStr">
        <is>
          <t>dbenjamin@tesla.com;aksmith@tesla.com</t>
        </is>
      </c>
      <c r="G253" s="567" t="inlineStr">
        <is>
          <t>Translation Services (NA,EU,APAC)</t>
        </is>
      </c>
      <c r="H253" s="637" t="n">
        <v>-4293.1</v>
      </c>
      <c r="I253" s="309" t="inlineStr">
        <is>
          <t>Invoiced</t>
        </is>
      </c>
      <c r="J253" s="170" t="inlineStr">
        <is>
          <t>202209</t>
        </is>
      </c>
      <c r="K253" s="557" t="inlineStr">
        <is>
          <t>PTUS_Tesla220915A</t>
        </is>
      </c>
      <c r="L253" s="134" t="inlineStr">
        <is>
          <t>Tech Pub_OM &amp; SM_Aug, 2022_Batch1</t>
        </is>
      </c>
      <c r="M253" s="567" t="n"/>
      <c r="N253" s="302" t="inlineStr">
        <is>
          <t>2022年8月: 3538.11; 2022年9月: 754.99</t>
        </is>
      </c>
      <c r="O253" s="638" t="n"/>
      <c r="P253" s="639" t="n"/>
      <c r="Q253" s="567" t="inlineStr">
        <is>
          <t>Tesla, Inc.</t>
        </is>
      </c>
    </row>
    <row r="254" ht="14.25" customHeight="1" s="474">
      <c r="A254" s="169" t="inlineStr">
        <is>
          <t>No.244</t>
        </is>
      </c>
      <c r="B254" s="334" t="n">
        <v>44403</v>
      </c>
      <c r="C254" s="305" t="inlineStr">
        <is>
          <t>PO-4900356272</t>
        </is>
      </c>
      <c r="D254" s="172" t="inlineStr">
        <is>
          <t>Moya Watson</t>
        </is>
      </c>
      <c r="E254" s="567" t="inlineStr">
        <is>
          <t>Tesla Energy</t>
        </is>
      </c>
      <c r="F254" s="490" t="inlineStr">
        <is>
          <t>mowatson@tesla.com</t>
        </is>
      </c>
      <c r="G254" s="289" t="inlineStr">
        <is>
          <t>REPLACEMEN
T PO for invalid
Coupa PO
9300476140 --
for Translation -
- FOR BILLING
PURPOSES
ONLY. DO
NOT
DUPLICATE
SHIPMENT/SE
RVICE.</t>
        </is>
      </c>
      <c r="H254" s="643" t="n">
        <v>432.2</v>
      </c>
      <c r="I254" s="309" t="inlineStr">
        <is>
          <t>New PO</t>
        </is>
      </c>
      <c r="J254" s="174" t="n"/>
      <c r="K254" s="135" t="n"/>
      <c r="L254" s="134" t="n"/>
      <c r="M254" s="567" t="n"/>
      <c r="N254" s="488" t="n"/>
      <c r="O254" s="638">
        <f>SUM(SUMIFS($H$11:$H$700,$I$11:$I$700,{"New PO","ValueAdded"},$C$11:$C$700,"="&amp;C254))</f>
        <v/>
      </c>
      <c r="P254" s="639" t="n"/>
      <c r="Q254" s="567" t="inlineStr">
        <is>
          <t>Tesla, Inc.</t>
        </is>
      </c>
    </row>
    <row r="255" ht="14.25" customHeight="1" s="474">
      <c r="A255" s="169" t="inlineStr">
        <is>
          <t>No.245</t>
        </is>
      </c>
      <c r="B255" s="304" t="n">
        <v>44385</v>
      </c>
      <c r="C255" s="305" t="inlineStr">
        <is>
          <t>PO-4900356272</t>
        </is>
      </c>
      <c r="D255" s="172" t="inlineStr">
        <is>
          <t>Moya Watson</t>
        </is>
      </c>
      <c r="E255" s="567" t="inlineStr">
        <is>
          <t>Tesla Energy</t>
        </is>
      </c>
      <c r="F255" s="490" t="inlineStr">
        <is>
          <t>mowatson@tesla.com</t>
        </is>
      </c>
      <c r="G255" s="567" t="n"/>
      <c r="H255" s="643" t="n">
        <v>-432.2</v>
      </c>
      <c r="I255" s="309" t="inlineStr">
        <is>
          <t>Invoiced</t>
        </is>
      </c>
      <c r="J255" s="174" t="inlineStr">
        <is>
          <t>202107</t>
        </is>
      </c>
      <c r="K255" s="135" t="inlineStr">
        <is>
          <t>PTUS_Tesla210708H</t>
        </is>
      </c>
      <c r="L255" s="134" t="inlineStr">
        <is>
          <t>Tesla Energy_Battery ERG to 10 languages_Batch2</t>
        </is>
      </c>
      <c r="M255" s="567" t="n"/>
      <c r="N255" s="488" t="inlineStr">
        <is>
          <t>2021年7月</t>
        </is>
      </c>
      <c r="O255" s="638" t="n"/>
      <c r="P255" s="639" t="n"/>
      <c r="Q255" s="567" t="inlineStr">
        <is>
          <t>Tesla, Inc.</t>
        </is>
      </c>
    </row>
    <row r="256" ht="14.25" customHeight="1" s="474">
      <c r="A256" s="169" t="inlineStr">
        <is>
          <t>No.246</t>
        </is>
      </c>
      <c r="B256" s="334" t="n">
        <v>44372</v>
      </c>
      <c r="C256" s="130" t="inlineStr">
        <is>
          <t>PO-4900332035</t>
        </is>
      </c>
      <c r="D256" s="131" t="inlineStr">
        <is>
          <t>Kaoru Miller</t>
        </is>
      </c>
      <c r="E256" s="567" t="inlineStr">
        <is>
          <t>Website</t>
        </is>
      </c>
      <c r="F256" s="206" t="inlineStr">
        <is>
          <t>kmiller@tesla.com</t>
        </is>
      </c>
      <c r="G256" s="289" t="inlineStr">
        <is>
          <t>Translation services for 7 languages for Q3&amp;Q4 2021</t>
        </is>
      </c>
      <c r="H256" s="637" t="n">
        <v>60060</v>
      </c>
      <c r="I256" s="309" t="inlineStr">
        <is>
          <t>New PO</t>
        </is>
      </c>
      <c r="J256" s="170" t="n"/>
      <c r="K256" s="133" t="n"/>
      <c r="L256" s="134" t="n"/>
      <c r="M256" s="567" t="n"/>
      <c r="N256" s="302" t="n"/>
      <c r="O256" s="638">
        <f>SUM(SUMIFS($H$11:$H$700,$I$11:$I$700,{"New PO","ValueAdded"},$C$11:$C$700,"="&amp;C256))</f>
        <v/>
      </c>
      <c r="P256" s="639">
        <f>SUMIFS($H$11:$H$700,$C$11:$C$700,"="&amp;C256)</f>
        <v/>
      </c>
      <c r="Q256" s="567" t="inlineStr">
        <is>
          <t>Tesla, Inc.</t>
        </is>
      </c>
    </row>
    <row r="257" ht="14.25" customHeight="1" s="474">
      <c r="A257" s="169" t="inlineStr">
        <is>
          <t>No.247</t>
        </is>
      </c>
      <c r="B257" s="334" t="n">
        <v>44417</v>
      </c>
      <c r="C257" s="130" t="inlineStr">
        <is>
          <t>PO-4900332035</t>
        </is>
      </c>
      <c r="D257" s="131" t="inlineStr">
        <is>
          <t>Kaoru Miller</t>
        </is>
      </c>
      <c r="E257" s="567" t="inlineStr">
        <is>
          <t>Website</t>
        </is>
      </c>
      <c r="F257" s="206" t="inlineStr">
        <is>
          <t>kmiller@tesla.com</t>
        </is>
      </c>
      <c r="G257" s="289" t="inlineStr">
        <is>
          <t>Translation services for 7 languages for Q3&amp;Q4 2021</t>
        </is>
      </c>
      <c r="H257" s="637" t="n">
        <v>-8009.32</v>
      </c>
      <c r="I257" s="309" t="inlineStr">
        <is>
          <t>Invoiced</t>
        </is>
      </c>
      <c r="J257" s="170" t="inlineStr">
        <is>
          <t>202108</t>
        </is>
      </c>
      <c r="K257" s="133" t="inlineStr">
        <is>
          <t>PTUS_Tesla210809H</t>
        </is>
      </c>
      <c r="L257" s="134" t="inlineStr">
        <is>
          <t>Website_Jul, 2021</t>
        </is>
      </c>
      <c r="M257" s="567" t="n"/>
      <c r="N257" s="302" t="inlineStr">
        <is>
          <t>2021年7月: 5000; 2021年8月:3009.32</t>
        </is>
      </c>
      <c r="O257" s="638" t="n"/>
      <c r="P257" s="639" t="n"/>
      <c r="Q257" s="567" t="inlineStr">
        <is>
          <t>Tesla, Inc.</t>
        </is>
      </c>
    </row>
    <row r="258" ht="14.25" customHeight="1" s="474">
      <c r="A258" s="169" t="inlineStr">
        <is>
          <t>No.248</t>
        </is>
      </c>
      <c r="B258" s="334" t="n">
        <v>44448</v>
      </c>
      <c r="C258" s="130" t="inlineStr">
        <is>
          <t>PO-4900332035</t>
        </is>
      </c>
      <c r="D258" s="131" t="inlineStr">
        <is>
          <t>Kaoru Miller</t>
        </is>
      </c>
      <c r="E258" s="567" t="inlineStr">
        <is>
          <t>Website</t>
        </is>
      </c>
      <c r="F258" s="206" t="inlineStr">
        <is>
          <t>kmiller@tesla.com</t>
        </is>
      </c>
      <c r="G258" s="289" t="inlineStr">
        <is>
          <t>Translation services for 7 languages for Q3&amp;Q4 2021</t>
        </is>
      </c>
      <c r="H258" s="637" t="n">
        <v>-10126.29</v>
      </c>
      <c r="I258" s="309" t="inlineStr">
        <is>
          <t>Invoiced</t>
        </is>
      </c>
      <c r="J258" s="170" t="inlineStr">
        <is>
          <t>202109</t>
        </is>
      </c>
      <c r="K258" s="135" t="inlineStr">
        <is>
          <t>PTUS_Tesla210909F</t>
        </is>
      </c>
      <c r="L258" s="134" t="inlineStr">
        <is>
          <t>Website_Aug, 2021</t>
        </is>
      </c>
      <c r="M258" s="567" t="n"/>
      <c r="N258" s="302" t="inlineStr">
        <is>
          <t>2021年8月: 5000; 2021年9月:5126,29</t>
        </is>
      </c>
      <c r="O258" s="638" t="n"/>
      <c r="P258" s="639" t="n"/>
      <c r="Q258" s="567" t="inlineStr">
        <is>
          <t>Tesla, Inc.</t>
        </is>
      </c>
    </row>
    <row r="259" ht="14.25" customHeight="1" s="474">
      <c r="A259" s="169" t="inlineStr">
        <is>
          <t>No.249</t>
        </is>
      </c>
      <c r="B259" s="334" t="n">
        <v>44487</v>
      </c>
      <c r="C259" s="130" t="inlineStr">
        <is>
          <t>PO-4900332035</t>
        </is>
      </c>
      <c r="D259" s="131" t="inlineStr">
        <is>
          <t>Kaoru Miller</t>
        </is>
      </c>
      <c r="E259" s="567" t="inlineStr">
        <is>
          <t>Website</t>
        </is>
      </c>
      <c r="F259" s="206" t="inlineStr">
        <is>
          <t>kmiller@tesla.com</t>
        </is>
      </c>
      <c r="G259" s="289" t="inlineStr">
        <is>
          <t>Translation services for 7 languages for Q3&amp;Q4 2021</t>
        </is>
      </c>
      <c r="H259" s="637" t="n">
        <v>-4100.42</v>
      </c>
      <c r="I259" s="309" t="inlineStr">
        <is>
          <t>Invoiced</t>
        </is>
      </c>
      <c r="J259" s="170" t="inlineStr">
        <is>
          <t>202110</t>
        </is>
      </c>
      <c r="K259" s="135" t="inlineStr">
        <is>
          <t>PTUS_Tesla211018F</t>
        </is>
      </c>
      <c r="L259" s="134" t="inlineStr">
        <is>
          <t>Website_Sep, 2021</t>
        </is>
      </c>
      <c r="M259" s="567" t="n"/>
      <c r="N259" s="302" t="inlineStr">
        <is>
          <t>2021年9月</t>
        </is>
      </c>
      <c r="O259" s="638" t="n"/>
      <c r="P259" s="639" t="n"/>
      <c r="Q259" s="567" t="inlineStr">
        <is>
          <t>Tesla, Inc.</t>
        </is>
      </c>
    </row>
    <row r="260" ht="14.25" customHeight="1" s="474">
      <c r="A260" s="169" t="inlineStr">
        <is>
          <t>No.250</t>
        </is>
      </c>
      <c r="B260" s="334" t="n">
        <v>44515</v>
      </c>
      <c r="C260" s="130" t="inlineStr">
        <is>
          <t>PO-4900332035</t>
        </is>
      </c>
      <c r="D260" s="131" t="inlineStr">
        <is>
          <t>Kaoru Miller</t>
        </is>
      </c>
      <c r="E260" s="567" t="inlineStr">
        <is>
          <t>Website</t>
        </is>
      </c>
      <c r="F260" s="206" t="inlineStr">
        <is>
          <t>kmiller@tesla.com</t>
        </is>
      </c>
      <c r="G260" s="289" t="inlineStr">
        <is>
          <t>Translation services for 7 languages for Q3&amp;Q4 2021</t>
        </is>
      </c>
      <c r="H260" s="637" t="n">
        <v>-5059.0818075</v>
      </c>
      <c r="I260" s="309" t="inlineStr">
        <is>
          <t>Invoiced</t>
        </is>
      </c>
      <c r="J260" s="170" t="inlineStr">
        <is>
          <t>202111</t>
        </is>
      </c>
      <c r="K260" s="135" t="inlineStr">
        <is>
          <t>PTUS_Tesla211115A</t>
        </is>
      </c>
      <c r="L260" s="134" t="inlineStr">
        <is>
          <t>Website_Oct, 2021</t>
        </is>
      </c>
      <c r="M260" s="567" t="n"/>
      <c r="N260" s="302" t="inlineStr">
        <is>
          <t>2021年10月</t>
        </is>
      </c>
      <c r="O260" s="638" t="n"/>
      <c r="P260" s="639" t="n"/>
      <c r="Q260" s="567" t="inlineStr">
        <is>
          <t>Tesla, Inc.</t>
        </is>
      </c>
    </row>
    <row r="261" ht="14.25" customHeight="1" s="474">
      <c r="A261" s="169" t="inlineStr">
        <is>
          <t>No.251</t>
        </is>
      </c>
      <c r="B261" s="334" t="n">
        <v>44538</v>
      </c>
      <c r="C261" s="130" t="inlineStr">
        <is>
          <t>PO-4900332035</t>
        </is>
      </c>
      <c r="D261" s="131" t="inlineStr">
        <is>
          <t>Kaoru Miller</t>
        </is>
      </c>
      <c r="E261" s="567" t="inlineStr">
        <is>
          <t>Website</t>
        </is>
      </c>
      <c r="F261" s="206" t="inlineStr">
        <is>
          <t>kmiller@tesla.com</t>
        </is>
      </c>
      <c r="G261" s="289" t="inlineStr">
        <is>
          <t>Translation services for 7 languages for Q3&amp;Q4 2021</t>
        </is>
      </c>
      <c r="H261" s="637" t="n">
        <v>-6928.07</v>
      </c>
      <c r="I261" s="309" t="inlineStr">
        <is>
          <t>Invoiced</t>
        </is>
      </c>
      <c r="J261" s="170" t="inlineStr">
        <is>
          <t>202112</t>
        </is>
      </c>
      <c r="K261" s="135" t="inlineStr">
        <is>
          <t>PTUS_Tesla211208E</t>
        </is>
      </c>
      <c r="L261" s="134" t="inlineStr">
        <is>
          <t>Website_Nov, 2021</t>
        </is>
      </c>
      <c r="M261" s="567" t="n"/>
      <c r="N261" s="302" t="inlineStr">
        <is>
          <t>2021年11月: 5000; 2021年12月:1087.57</t>
        </is>
      </c>
      <c r="O261" s="638" t="n"/>
      <c r="P261" s="639" t="n"/>
      <c r="Q261" s="567" t="inlineStr">
        <is>
          <t>Tesla, Inc.</t>
        </is>
      </c>
    </row>
    <row r="262" ht="14.25" customHeight="1" s="474">
      <c r="A262" s="169" t="inlineStr">
        <is>
          <t>No.252</t>
        </is>
      </c>
      <c r="B262" s="334" t="n">
        <v>44574</v>
      </c>
      <c r="C262" s="130" t="inlineStr">
        <is>
          <t>PO-4900332035</t>
        </is>
      </c>
      <c r="D262" s="131" t="inlineStr">
        <is>
          <t>Kaoru Miller</t>
        </is>
      </c>
      <c r="E262" s="567" t="inlineStr">
        <is>
          <t>Website</t>
        </is>
      </c>
      <c r="F262" s="206" t="inlineStr">
        <is>
          <t>kmiller@tesla.com</t>
        </is>
      </c>
      <c r="G262" s="289" t="inlineStr">
        <is>
          <t>Translation services for 7 languages for Q3&amp;Q4 2021</t>
        </is>
      </c>
      <c r="H262" s="637" t="n">
        <v>-7437.38</v>
      </c>
      <c r="I262" s="309" t="inlineStr">
        <is>
          <t>Invoiced</t>
        </is>
      </c>
      <c r="J262" s="170" t="inlineStr">
        <is>
          <t>202201</t>
        </is>
      </c>
      <c r="K262" s="133" t="inlineStr">
        <is>
          <t>PTUS_Tesla220113D</t>
        </is>
      </c>
      <c r="L262" s="134" t="inlineStr">
        <is>
          <t>Website_Dec, 2021</t>
        </is>
      </c>
      <c r="M262" s="567" t="n"/>
      <c r="N262" s="302" t="inlineStr">
        <is>
          <t>2021年12月: 5000; 2022年1月:2437.38</t>
        </is>
      </c>
      <c r="O262" s="638" t="n"/>
      <c r="P262" s="639" t="n"/>
      <c r="Q262" s="567" t="inlineStr">
        <is>
          <t>Tesla, Inc.</t>
        </is>
      </c>
    </row>
    <row r="263" ht="14.25" customHeight="1" s="474">
      <c r="A263" s="169" t="inlineStr">
        <is>
          <t>No.253</t>
        </is>
      </c>
      <c r="B263" s="334" t="n">
        <v>44379</v>
      </c>
      <c r="C263" s="130" t="inlineStr">
        <is>
          <t>PO-4900338368</t>
        </is>
      </c>
      <c r="D263" s="131" t="inlineStr">
        <is>
          <t>Cassandra Geml</t>
        </is>
      </c>
      <c r="E263" s="567" t="inlineStr">
        <is>
          <t>Tesla Energy</t>
        </is>
      </c>
      <c r="F263" s="136" t="inlineStr">
        <is>
          <t>cmatchinski@tesla.com</t>
        </is>
      </c>
      <c r="G263" s="289" t="inlineStr">
        <is>
          <t>Translate
Powerwall
Config App
updates to
German,
Italian, French,
Spanish, and
Japanese</t>
        </is>
      </c>
      <c r="H263" s="637" t="n">
        <v>1610</v>
      </c>
      <c r="I263" s="309" t="inlineStr">
        <is>
          <t>New PO</t>
        </is>
      </c>
      <c r="J263" s="170" t="n"/>
      <c r="K263" s="133" t="n"/>
      <c r="L263" s="134" t="inlineStr">
        <is>
          <t>Tesla Energy_Battery ERG v2.3 to 9 languages</t>
        </is>
      </c>
      <c r="M263" s="567" t="n"/>
      <c r="N263" s="302" t="n"/>
      <c r="O263" s="638">
        <f>SUM(SUMIFS($H$11:$H$700,$I$11:$I$700,{"New PO","ValueAdded"},$C$11:$C$700,"="&amp;C263))</f>
        <v/>
      </c>
      <c r="P263" s="639">
        <f>SUMIFS($H$11:$H$700,$C$11:$C$700,"="&amp;C263)</f>
        <v/>
      </c>
      <c r="Q263" s="567" t="inlineStr">
        <is>
          <t>Tesla, Inc.</t>
        </is>
      </c>
    </row>
    <row r="264" ht="14.25" customHeight="1" s="474">
      <c r="A264" s="169" t="inlineStr">
        <is>
          <t>No.254</t>
        </is>
      </c>
      <c r="B264" s="334" t="n">
        <v>44417</v>
      </c>
      <c r="C264" s="130" t="inlineStr">
        <is>
          <t>PO-4900338368</t>
        </is>
      </c>
      <c r="D264" s="131" t="inlineStr">
        <is>
          <t>Cassandra Geml</t>
        </is>
      </c>
      <c r="E264" s="567" t="inlineStr">
        <is>
          <t>Tesla Energy</t>
        </is>
      </c>
      <c r="F264" s="136" t="inlineStr">
        <is>
          <t>cmatchinski@tesla.com</t>
        </is>
      </c>
      <c r="G264" s="289" t="inlineStr">
        <is>
          <t>Translate
Powerwall
Config App
updates to
German,
Italian, French,
Spanish, and
Japanese</t>
        </is>
      </c>
      <c r="H264" s="637" t="n">
        <v>-1609.23</v>
      </c>
      <c r="I264" s="309" t="inlineStr">
        <is>
          <t>Invoiced</t>
        </is>
      </c>
      <c r="J264" s="170" t="inlineStr">
        <is>
          <t>202108</t>
        </is>
      </c>
      <c r="K264" s="133" t="inlineStr">
        <is>
          <t>PTUS_Tesla210809I</t>
        </is>
      </c>
      <c r="L264" s="134" t="inlineStr">
        <is>
          <t>Tesla Energy_Powerwall 21.24 Config App Updates</t>
        </is>
      </c>
      <c r="M264" s="567" t="n"/>
      <c r="N264" s="488" t="inlineStr">
        <is>
          <t>2021年7月</t>
        </is>
      </c>
      <c r="O264" s="638" t="n"/>
      <c r="P264" s="639" t="n"/>
      <c r="Q264" s="567" t="inlineStr">
        <is>
          <t>Tesla, Inc.</t>
        </is>
      </c>
    </row>
    <row r="265" ht="14.25" customHeight="1" s="474">
      <c r="A265" s="169" t="inlineStr">
        <is>
          <t>No.255</t>
        </is>
      </c>
      <c r="B265" s="334" t="n">
        <v>44405</v>
      </c>
      <c r="C265" s="130" t="inlineStr">
        <is>
          <t>PO-4900358904</t>
        </is>
      </c>
      <c r="D265" s="131" t="inlineStr">
        <is>
          <t>Moya Watson</t>
        </is>
      </c>
      <c r="E265" s="567" t="inlineStr">
        <is>
          <t>Tesla Energy</t>
        </is>
      </c>
      <c r="F265" s="136" t="inlineStr">
        <is>
          <t>mowatson@tesla.com</t>
        </is>
      </c>
      <c r="G265" s="289" t="inlineStr">
        <is>
          <t>Translation to 9
languages of
ADDITIONAL
recent changes
to the Lithium
Ion Battery
Emergency
Response
Guide</t>
        </is>
      </c>
      <c r="H265" s="637" t="n">
        <v>1700</v>
      </c>
      <c r="I265" s="309" t="inlineStr">
        <is>
          <t>New PO</t>
        </is>
      </c>
      <c r="J265" s="170" t="n"/>
      <c r="K265" s="133" t="n"/>
      <c r="L265" s="134" t="n"/>
      <c r="M265" s="567" t="n"/>
      <c r="N265" s="302" t="n"/>
      <c r="O265" s="638">
        <f>SUM(SUMIFS($H$11:$H$700,$I$11:$I$700,{"New PO","ValueAdded"},$C$11:$C$700,"="&amp;C265))</f>
        <v/>
      </c>
      <c r="P265" s="639">
        <f>SUMIFS($H$11:$H$700,$C$11:$C$700,"="&amp;C265)</f>
        <v/>
      </c>
      <c r="Q265" s="567" t="inlineStr">
        <is>
          <t>Tesla, Inc.</t>
        </is>
      </c>
    </row>
    <row r="266" ht="14.25" customHeight="1" s="474">
      <c r="A266" s="169" t="inlineStr">
        <is>
          <t>No.256</t>
        </is>
      </c>
      <c r="B266" s="334" t="n">
        <v>44448</v>
      </c>
      <c r="C266" s="130" t="inlineStr">
        <is>
          <t>PO-4900358904</t>
        </is>
      </c>
      <c r="D266" s="131" t="inlineStr">
        <is>
          <t>Moya Watson</t>
        </is>
      </c>
      <c r="E266" s="567" t="inlineStr">
        <is>
          <t>Tesla Energy</t>
        </is>
      </c>
      <c r="F266" s="136" t="inlineStr">
        <is>
          <t>mowatson@tesla.com</t>
        </is>
      </c>
      <c r="G266" s="289" t="inlineStr">
        <is>
          <t>Translation to 9
languages of
ADDITIONAL
recent changes
to the Lithium
Ion Battery
Emergency
Response
Guide</t>
        </is>
      </c>
      <c r="H266" s="637" t="n">
        <v>-1472.07</v>
      </c>
      <c r="I266" s="309" t="inlineStr">
        <is>
          <t>Invoiced</t>
        </is>
      </c>
      <c r="J266" s="170" t="inlineStr">
        <is>
          <t>202109</t>
        </is>
      </c>
      <c r="K266" s="135" t="inlineStr">
        <is>
          <t>PTUS_Tesla210909G</t>
        </is>
      </c>
      <c r="L266" s="134" t="inlineStr">
        <is>
          <t>Tesla Energy_Battery ERG v2.3 to 9 languages</t>
        </is>
      </c>
      <c r="M266" s="567" t="n"/>
      <c r="N266" s="488" t="inlineStr">
        <is>
          <t>2021年8月</t>
        </is>
      </c>
      <c r="O266" s="638" t="n"/>
      <c r="P266" s="639" t="n"/>
      <c r="Q266" s="567" t="inlineStr">
        <is>
          <t>Tesla, Inc.</t>
        </is>
      </c>
    </row>
    <row r="267" ht="14.25" customHeight="1" s="474">
      <c r="A267" s="169" t="inlineStr">
        <is>
          <t>No.257</t>
        </is>
      </c>
      <c r="B267" s="334" t="n">
        <v>44414</v>
      </c>
      <c r="C267" s="130" t="inlineStr">
        <is>
          <t>PO-4900366043</t>
        </is>
      </c>
      <c r="D267" s="131" t="inlineStr">
        <is>
          <t>Michelle Dang</t>
        </is>
      </c>
      <c r="E267" s="567" t="inlineStr">
        <is>
          <t>Firmware</t>
        </is>
      </c>
      <c r="F267" s="136" t="inlineStr">
        <is>
          <t>midang@tesla.com</t>
        </is>
      </c>
      <c r="G267" s="567" t="inlineStr">
        <is>
          <t>Blanket PO for ongoing UI feature updates</t>
        </is>
      </c>
      <c r="H267" s="637" t="n">
        <v>300000</v>
      </c>
      <c r="I267" s="309" t="inlineStr">
        <is>
          <t>New PO</t>
        </is>
      </c>
      <c r="J267" s="170" t="n"/>
      <c r="K267" s="133" t="n"/>
      <c r="L267" s="134" t="n"/>
      <c r="M267" s="567" t="n"/>
      <c r="N267" s="302" t="n"/>
      <c r="O267" s="638">
        <f>SUM(SUMIFS($H$11:$H$700,$I$11:$I$700,{"New PO","ValueAdded"},$C$11:$C$700,"="&amp;C267))</f>
        <v/>
      </c>
      <c r="P267" s="639">
        <f>SUMIFS($H$11:$H$700,$C$11:$C$700,"="&amp;C267)</f>
        <v/>
      </c>
      <c r="Q267" s="567" t="inlineStr">
        <is>
          <t>Tesla, Inc.</t>
        </is>
      </c>
    </row>
    <row r="268" ht="14.25" customHeight="1" s="474">
      <c r="A268" s="169" t="inlineStr">
        <is>
          <t>No.258</t>
        </is>
      </c>
      <c r="B268" s="334" t="n">
        <v>44487</v>
      </c>
      <c r="C268" s="130" t="inlineStr">
        <is>
          <t>PO-4900366043</t>
        </is>
      </c>
      <c r="D268" s="131" t="inlineStr">
        <is>
          <t>Michelle Dang</t>
        </is>
      </c>
      <c r="E268" s="567" t="inlineStr">
        <is>
          <t>Firmware</t>
        </is>
      </c>
      <c r="F268" s="136" t="inlineStr">
        <is>
          <t>midang@tesla.com</t>
        </is>
      </c>
      <c r="G268" s="567" t="inlineStr">
        <is>
          <t>Blanket PO for ongoing UI feature updates</t>
        </is>
      </c>
      <c r="H268" s="637" t="n">
        <v>-16971.55</v>
      </c>
      <c r="I268" s="309" t="inlineStr">
        <is>
          <t>Invoiced</t>
        </is>
      </c>
      <c r="J268" s="170" t="inlineStr">
        <is>
          <t>202110</t>
        </is>
      </c>
      <c r="K268" s="135" t="inlineStr">
        <is>
          <t>PTUS_Tesla211018G</t>
        </is>
      </c>
      <c r="L268" s="134" t="inlineStr">
        <is>
          <t>Firmware_Sep, 2021</t>
        </is>
      </c>
      <c r="M268" s="567" t="n"/>
      <c r="N268" s="302" t="inlineStr">
        <is>
          <t>2021年9月: 11448.06; 2021年10月: 5523.49</t>
        </is>
      </c>
      <c r="O268" s="638" t="n"/>
      <c r="P268" s="639" t="n"/>
      <c r="Q268" s="567" t="inlineStr">
        <is>
          <t>Tesla, Inc.</t>
        </is>
      </c>
    </row>
    <row r="269" ht="14.25" customHeight="1" s="474">
      <c r="A269" s="169" t="inlineStr">
        <is>
          <t>No.259</t>
        </is>
      </c>
      <c r="B269" s="334" t="n">
        <v>44511</v>
      </c>
      <c r="C269" s="130" t="inlineStr">
        <is>
          <t>PO-4900366043</t>
        </is>
      </c>
      <c r="D269" s="131" t="inlineStr">
        <is>
          <t>Michelle Dang</t>
        </is>
      </c>
      <c r="E269" s="567" t="inlineStr">
        <is>
          <t>Firmware</t>
        </is>
      </c>
      <c r="F269" s="136" t="inlineStr">
        <is>
          <t>midang@tesla.com</t>
        </is>
      </c>
      <c r="G269" s="567" t="inlineStr">
        <is>
          <t>Blanket PO for ongoing UI feature updates</t>
        </is>
      </c>
      <c r="H269" s="637" t="n">
        <v>-33834.83</v>
      </c>
      <c r="I269" s="309" t="inlineStr">
        <is>
          <t>Invoiced</t>
        </is>
      </c>
      <c r="J269" s="170" t="inlineStr">
        <is>
          <t>202111</t>
        </is>
      </c>
      <c r="K269" s="135" t="inlineStr">
        <is>
          <t>PTUS_Tesla211111F</t>
        </is>
      </c>
      <c r="L269" s="134" t="inlineStr">
        <is>
          <t>Firmware_Oct, 2021</t>
        </is>
      </c>
      <c r="M269" s="567" t="n"/>
      <c r="N269" s="302" t="inlineStr">
        <is>
          <t>2021年10月: 21664.01; 2021年11月: 12170.82</t>
        </is>
      </c>
      <c r="O269" s="638" t="n"/>
      <c r="P269" s="639" t="n"/>
      <c r="Q269" s="567" t="inlineStr">
        <is>
          <t>Tesla, Inc.</t>
        </is>
      </c>
    </row>
    <row r="270" ht="14.25" customHeight="1" s="474">
      <c r="A270" s="169" t="inlineStr">
        <is>
          <t>No.260</t>
        </is>
      </c>
      <c r="B270" s="334" t="n">
        <v>44552</v>
      </c>
      <c r="C270" s="130" t="inlineStr">
        <is>
          <t>PO-4900366043</t>
        </is>
      </c>
      <c r="D270" s="131" t="inlineStr">
        <is>
          <t>Michelle Dang</t>
        </is>
      </c>
      <c r="E270" s="567" t="inlineStr">
        <is>
          <t>Firmware</t>
        </is>
      </c>
      <c r="F270" s="136" t="inlineStr">
        <is>
          <t>midang@tesla.com</t>
        </is>
      </c>
      <c r="G270" s="567" t="inlineStr">
        <is>
          <t>Blanket PO for ongoing UI feature updates</t>
        </is>
      </c>
      <c r="H270" s="637" t="n">
        <v>-24750.22</v>
      </c>
      <c r="I270" s="309" t="inlineStr">
        <is>
          <t>Invoiced</t>
        </is>
      </c>
      <c r="J270" s="170" t="inlineStr">
        <is>
          <t>202112</t>
        </is>
      </c>
      <c r="K270" s="135" t="inlineStr">
        <is>
          <t>PTUS_Tesla211222A</t>
        </is>
      </c>
      <c r="L270" s="134" t="inlineStr">
        <is>
          <t>Firmware_Nov, 2021</t>
        </is>
      </c>
      <c r="M270" s="567" t="n"/>
      <c r="N270" s="302" t="inlineStr">
        <is>
          <t>2021年11月: 17268.27; 2021年12月: 7481.95</t>
        </is>
      </c>
      <c r="O270" s="638" t="n"/>
      <c r="P270" s="639" t="n"/>
      <c r="Q270" s="567" t="inlineStr">
        <is>
          <t>Tesla, Inc.</t>
        </is>
      </c>
    </row>
    <row r="271" ht="14.25" customHeight="1" s="474">
      <c r="A271" s="169" t="inlineStr">
        <is>
          <t>No.261</t>
        </is>
      </c>
      <c r="B271" s="334" t="n">
        <v>44574</v>
      </c>
      <c r="C271" s="130" t="inlineStr">
        <is>
          <t>PO-4900366043</t>
        </is>
      </c>
      <c r="D271" s="131" t="inlineStr">
        <is>
          <t>Michelle Dang</t>
        </is>
      </c>
      <c r="E271" s="567" t="inlineStr">
        <is>
          <t>Firmware</t>
        </is>
      </c>
      <c r="F271" s="136" t="inlineStr">
        <is>
          <t>midang@tesla.com</t>
        </is>
      </c>
      <c r="G271" s="567" t="inlineStr">
        <is>
          <t>Blanket PO for ongoing UI feature updates</t>
        </is>
      </c>
      <c r="H271" s="637" t="n">
        <v>-20760.07</v>
      </c>
      <c r="I271" s="309" t="inlineStr">
        <is>
          <t>Invoiced</t>
        </is>
      </c>
      <c r="J271" s="170" t="inlineStr">
        <is>
          <t>202201</t>
        </is>
      </c>
      <c r="K271" s="133" t="inlineStr">
        <is>
          <t>PTUS_Tesla220113E</t>
        </is>
      </c>
      <c r="L271" s="134" t="inlineStr">
        <is>
          <t>Firmware_Dec, 2021</t>
        </is>
      </c>
      <c r="M271" s="567" t="n"/>
      <c r="N271" s="302" t="inlineStr">
        <is>
          <t>2021年12月: 16701.55; 2022年1月: 4058.52</t>
        </is>
      </c>
      <c r="O271" s="638" t="n"/>
      <c r="P271" s="639" t="n"/>
      <c r="Q271" s="567" t="inlineStr">
        <is>
          <t>Tesla, Inc.</t>
        </is>
      </c>
    </row>
    <row r="272" ht="14.25" customHeight="1" s="474">
      <c r="A272" s="169" t="inlineStr">
        <is>
          <t>No.262</t>
        </is>
      </c>
      <c r="B272" s="334" t="n">
        <v>44593</v>
      </c>
      <c r="C272" s="130" t="inlineStr">
        <is>
          <t>PO-4900366043</t>
        </is>
      </c>
      <c r="D272" s="131" t="inlineStr">
        <is>
          <t>Michelle Dang</t>
        </is>
      </c>
      <c r="E272" s="567" t="inlineStr">
        <is>
          <t>Firmware</t>
        </is>
      </c>
      <c r="F272" s="136" t="inlineStr">
        <is>
          <t>midang@tesla.com</t>
        </is>
      </c>
      <c r="G272" s="567" t="inlineStr">
        <is>
          <t>Blanket PO for ongoing UI feature updates</t>
        </is>
      </c>
      <c r="H272" s="637" t="n">
        <v>-12517.05</v>
      </c>
      <c r="I272" s="309" t="inlineStr">
        <is>
          <t>Invoiced</t>
        </is>
      </c>
      <c r="J272" s="170" t="inlineStr">
        <is>
          <t>202202</t>
        </is>
      </c>
      <c r="K272" s="133" t="inlineStr">
        <is>
          <t>PTUS_Tesla220209A</t>
        </is>
      </c>
      <c r="L272" s="134" t="inlineStr">
        <is>
          <t>Firmware_Jan, 2022</t>
        </is>
      </c>
      <c r="M272" s="567" t="n"/>
      <c r="N272" s="302" t="inlineStr">
        <is>
          <t>2022年1月: 5344.81; 2022年2月: 7172.24</t>
        </is>
      </c>
      <c r="O272" s="638" t="n"/>
      <c r="P272" s="639" t="n"/>
      <c r="Q272" s="567" t="inlineStr">
        <is>
          <t>Tesla, Inc.</t>
        </is>
      </c>
    </row>
    <row r="273" ht="14.25" customHeight="1" s="474">
      <c r="A273" s="169" t="inlineStr">
        <is>
          <t>No.263</t>
        </is>
      </c>
      <c r="B273" s="334" t="n">
        <v>44634</v>
      </c>
      <c r="C273" s="130" t="inlineStr">
        <is>
          <t>PO-4900366043</t>
        </is>
      </c>
      <c r="D273" s="131" t="inlineStr">
        <is>
          <t>Michelle Dang</t>
        </is>
      </c>
      <c r="E273" s="567" t="inlineStr">
        <is>
          <t>Firmware</t>
        </is>
      </c>
      <c r="F273" s="136" t="inlineStr">
        <is>
          <t>midang@tesla.com</t>
        </is>
      </c>
      <c r="G273" s="567" t="inlineStr">
        <is>
          <t>Blanket PO for ongoing UI feature updates</t>
        </is>
      </c>
      <c r="H273" s="637" t="n">
        <v>-9929.700000000001</v>
      </c>
      <c r="I273" s="309" t="inlineStr">
        <is>
          <t>Invoiced</t>
        </is>
      </c>
      <c r="J273" s="170" t="inlineStr">
        <is>
          <t>202203</t>
        </is>
      </c>
      <c r="K273" s="133" t="inlineStr">
        <is>
          <t>PTUS_Tesla220314A</t>
        </is>
      </c>
      <c r="L273" s="134" t="inlineStr">
        <is>
          <t>Firmware_Feb, 2022</t>
        </is>
      </c>
      <c r="M273" s="567" t="n"/>
      <c r="N273" s="302" t="inlineStr">
        <is>
          <t>2022年2月: 6262.01; 2022年3月: 3667.69</t>
        </is>
      </c>
      <c r="O273" s="638" t="n"/>
      <c r="P273" s="639" t="n"/>
      <c r="Q273" s="567" t="inlineStr">
        <is>
          <t>Tesla, Inc.</t>
        </is>
      </c>
    </row>
    <row r="274" ht="14.25" customHeight="1" s="474">
      <c r="A274" s="169" t="inlineStr">
        <is>
          <t>No.264</t>
        </is>
      </c>
      <c r="B274" s="334" t="n">
        <v>44663</v>
      </c>
      <c r="C274" s="130" t="inlineStr">
        <is>
          <t>PO-4900366043</t>
        </is>
      </c>
      <c r="D274" s="131" t="inlineStr">
        <is>
          <t>Michelle Dang</t>
        </is>
      </c>
      <c r="E274" s="567" t="inlineStr">
        <is>
          <t>Firmware</t>
        </is>
      </c>
      <c r="F274" s="136" t="inlineStr">
        <is>
          <t>midang@tesla.com</t>
        </is>
      </c>
      <c r="G274" s="567" t="inlineStr">
        <is>
          <t>Blanket PO for ongoing UI feature updates</t>
        </is>
      </c>
      <c r="H274" s="637" t="n">
        <v>-25473.84</v>
      </c>
      <c r="I274" s="309" t="inlineStr">
        <is>
          <t>Invoiced</t>
        </is>
      </c>
      <c r="J274" s="170" t="inlineStr">
        <is>
          <t>202204</t>
        </is>
      </c>
      <c r="K274" s="133" t="inlineStr">
        <is>
          <t>PTUS_Tesla20220412A</t>
        </is>
      </c>
      <c r="L274" s="134" t="inlineStr">
        <is>
          <t>Firmware_Mar, 2022</t>
        </is>
      </c>
      <c r="M274" s="567" t="n"/>
      <c r="N274" s="302" t="inlineStr">
        <is>
          <t>2022年3月: 19381.81; 2022年4月: 6092.03</t>
        </is>
      </c>
      <c r="O274" s="638" t="n"/>
      <c r="P274" s="639" t="n"/>
      <c r="Q274" s="567" t="inlineStr">
        <is>
          <t>Tesla, Inc.</t>
        </is>
      </c>
    </row>
    <row r="275" ht="14.25" customHeight="1" s="474">
      <c r="A275" s="169" t="inlineStr">
        <is>
          <t>No.265</t>
        </is>
      </c>
      <c r="B275" s="334" t="n">
        <v>44693</v>
      </c>
      <c r="C275" s="130" t="inlineStr">
        <is>
          <t>PO-4900366043</t>
        </is>
      </c>
      <c r="D275" s="131" t="inlineStr">
        <is>
          <t>Michelle Dang</t>
        </is>
      </c>
      <c r="E275" s="567" t="inlineStr">
        <is>
          <t>Firmware</t>
        </is>
      </c>
      <c r="F275" s="136" t="inlineStr">
        <is>
          <t>midang@tesla.com</t>
        </is>
      </c>
      <c r="G275" s="567" t="inlineStr">
        <is>
          <t>Blanket PO for ongoing UI feature updates</t>
        </is>
      </c>
      <c r="H275" s="637" t="n">
        <v>-11800.93</v>
      </c>
      <c r="I275" s="309" t="inlineStr">
        <is>
          <t>Invoiced</t>
        </is>
      </c>
      <c r="J275" s="170" t="inlineStr">
        <is>
          <t>202205</t>
        </is>
      </c>
      <c r="K275" s="133" t="inlineStr">
        <is>
          <t>PTUS_Tesla220512A</t>
        </is>
      </c>
      <c r="L275" s="134" t="inlineStr">
        <is>
          <t>Firmware_Apr, 2022</t>
        </is>
      </c>
      <c r="M275" s="567" t="n"/>
      <c r="N275" s="302" t="inlineStr">
        <is>
          <t>2022年4月: 5334.13; 2022年5月: 6466.8</t>
        </is>
      </c>
      <c r="O275" s="638" t="n"/>
      <c r="P275" s="639" t="n"/>
      <c r="Q275" s="567" t="inlineStr">
        <is>
          <t>Tesla, Inc.</t>
        </is>
      </c>
    </row>
    <row r="276" ht="14.25" customHeight="1" s="474">
      <c r="A276" s="169" t="inlineStr">
        <is>
          <t>No.266</t>
        </is>
      </c>
      <c r="B276" s="334" t="n">
        <v>44721</v>
      </c>
      <c r="C276" s="130" t="inlineStr">
        <is>
          <t>PO-4900366043</t>
        </is>
      </c>
      <c r="D276" s="131" t="inlineStr">
        <is>
          <t>Michelle Dang</t>
        </is>
      </c>
      <c r="E276" s="567" t="inlineStr">
        <is>
          <t>Firmware</t>
        </is>
      </c>
      <c r="F276" s="136" t="inlineStr">
        <is>
          <t>midang@tesla.com</t>
        </is>
      </c>
      <c r="G276" s="567" t="inlineStr">
        <is>
          <t>Blanket PO for ongoing UI feature updates</t>
        </is>
      </c>
      <c r="H276" s="637" t="n">
        <v>-12677.16</v>
      </c>
      <c r="I276" s="309" t="inlineStr">
        <is>
          <t>Invoiced</t>
        </is>
      </c>
      <c r="J276" s="170" t="inlineStr">
        <is>
          <t>202206</t>
        </is>
      </c>
      <c r="K276" s="133" t="inlineStr">
        <is>
          <t>PTUS_Tesla220609A</t>
        </is>
      </c>
      <c r="L276" s="134" t="inlineStr">
        <is>
          <t>Firmware_May, 2022</t>
        </is>
      </c>
      <c r="M276" s="567" t="n"/>
      <c r="N276" s="302" t="inlineStr">
        <is>
          <t>2022年5月: 6286.32; 2022年6月: 6390.84</t>
        </is>
      </c>
      <c r="O276" s="638" t="n"/>
      <c r="P276" s="639" t="n"/>
      <c r="Q276" s="567" t="inlineStr">
        <is>
          <t>Tesla, Inc.</t>
        </is>
      </c>
    </row>
    <row r="277" ht="14.25" customHeight="1" s="474">
      <c r="A277" s="169" t="inlineStr">
        <is>
          <t>No.267</t>
        </is>
      </c>
      <c r="B277" s="334" t="n">
        <v>44761</v>
      </c>
      <c r="C277" s="130" t="inlineStr">
        <is>
          <t>PO-4900366043</t>
        </is>
      </c>
      <c r="D277" s="131" t="inlineStr">
        <is>
          <t>Michelle Dang</t>
        </is>
      </c>
      <c r="E277" s="567" t="inlineStr">
        <is>
          <t>Firmware</t>
        </is>
      </c>
      <c r="F277" s="136" t="inlineStr">
        <is>
          <t>midang@tesla.com</t>
        </is>
      </c>
      <c r="G277" s="567" t="inlineStr">
        <is>
          <t>Blanket PO for ongoing UI feature updates</t>
        </is>
      </c>
      <c r="H277" s="652" t="n">
        <v>-29405</v>
      </c>
      <c r="I277" s="309" t="inlineStr">
        <is>
          <t>Invoiced</t>
        </is>
      </c>
      <c r="J277" s="170" t="inlineStr">
        <is>
          <t>202207</t>
        </is>
      </c>
      <c r="K277" s="133" t="inlineStr">
        <is>
          <t>PTUS_Tesla220719C</t>
        </is>
      </c>
      <c r="L277" s="134" t="inlineStr">
        <is>
          <t>Firmware_Jun, 2022</t>
        </is>
      </c>
      <c r="M277" s="567" t="n"/>
      <c r="N277" s="302" t="inlineStr">
        <is>
          <t>2022年6月: 23914.62; 2022年7月: 5490.38</t>
        </is>
      </c>
      <c r="O277" s="638" t="n"/>
      <c r="P277" s="639" t="n"/>
      <c r="Q277" s="567" t="inlineStr">
        <is>
          <t>Tesla, Inc.</t>
        </is>
      </c>
    </row>
    <row r="278" ht="14.25" customHeight="1" s="474">
      <c r="A278" s="169" t="inlineStr">
        <is>
          <t>No.268</t>
        </is>
      </c>
      <c r="B278" s="334" t="n">
        <v>44796</v>
      </c>
      <c r="C278" s="130" t="inlineStr">
        <is>
          <t>PO-4900366043</t>
        </is>
      </c>
      <c r="D278" s="131" t="inlineStr">
        <is>
          <t>Michelle Dang</t>
        </is>
      </c>
      <c r="E278" s="567" t="inlineStr">
        <is>
          <t>Firmware</t>
        </is>
      </c>
      <c r="F278" s="136" t="inlineStr">
        <is>
          <t>midang@tesla.com</t>
        </is>
      </c>
      <c r="G278" s="567" t="inlineStr">
        <is>
          <t>Blanket PO for ongoing UI feature updates</t>
        </is>
      </c>
      <c r="H278" s="655" t="n">
        <v>-17993.64</v>
      </c>
      <c r="I278" s="309" t="inlineStr">
        <is>
          <t>Invoiced</t>
        </is>
      </c>
      <c r="J278" s="170" t="inlineStr">
        <is>
          <t>202208</t>
        </is>
      </c>
      <c r="K278" s="135" t="inlineStr">
        <is>
          <t>PTUS_Tesla220823B</t>
        </is>
      </c>
      <c r="L278" s="134" t="inlineStr">
        <is>
          <t>Firmware_Jul, 2022</t>
        </is>
      </c>
      <c r="M278" s="567" t="n"/>
      <c r="N278" s="302" t="inlineStr">
        <is>
          <t>2022年7月: 13888.6; 2022年8月: 4105.04</t>
        </is>
      </c>
      <c r="O278" s="638" t="n"/>
      <c r="P278" s="639" t="n"/>
      <c r="Q278" s="567" t="inlineStr">
        <is>
          <t>Tesla, Inc.</t>
        </is>
      </c>
    </row>
    <row r="279" ht="14.25" customHeight="1" s="474">
      <c r="A279" s="169" t="inlineStr">
        <is>
          <t>No.269</t>
        </is>
      </c>
      <c r="B279" s="334" t="n">
        <v>44805</v>
      </c>
      <c r="C279" s="130" t="inlineStr">
        <is>
          <t>PO-4900366043</t>
        </is>
      </c>
      <c r="D279" s="131" t="inlineStr">
        <is>
          <t>Michelle Dang</t>
        </is>
      </c>
      <c r="E279" s="567" t="inlineStr">
        <is>
          <t>Firmware</t>
        </is>
      </c>
      <c r="F279" s="136" t="inlineStr">
        <is>
          <t>midang@tesla.com</t>
        </is>
      </c>
      <c r="G279" s="567" t="inlineStr">
        <is>
          <t>Blanket PO for ongoing UI feature updates</t>
        </is>
      </c>
      <c r="H279" s="656" t="n">
        <v>-25335.7</v>
      </c>
      <c r="I279" s="309" t="inlineStr">
        <is>
          <t>Invoiced</t>
        </is>
      </c>
      <c r="J279" s="170" t="inlineStr">
        <is>
          <t>202209</t>
        </is>
      </c>
      <c r="K279" s="135" t="inlineStr">
        <is>
          <t>PTUS_Tesla220915B</t>
        </is>
      </c>
      <c r="L279" s="134" t="inlineStr">
        <is>
          <t>Firmware_Aug, 2022</t>
        </is>
      </c>
      <c r="M279" s="567" t="n"/>
      <c r="N279" s="302" t="inlineStr">
        <is>
          <t>2022年8月: 14681.61; 2022年9月: 10649.09</t>
        </is>
      </c>
      <c r="O279" s="638" t="n"/>
      <c r="P279" s="639" t="n"/>
      <c r="Q279" s="567" t="inlineStr">
        <is>
          <t>Tesla, Inc.</t>
        </is>
      </c>
    </row>
    <row r="280" ht="14.25" customHeight="1" s="474">
      <c r="A280" s="169" t="inlineStr">
        <is>
          <t>No.270</t>
        </is>
      </c>
      <c r="B280" s="334" t="n">
        <v>44839</v>
      </c>
      <c r="C280" s="130" t="inlineStr">
        <is>
          <t>PO-4900366043</t>
        </is>
      </c>
      <c r="D280" s="131" t="inlineStr">
        <is>
          <t>Michelle Dang</t>
        </is>
      </c>
      <c r="E280" s="567" t="inlineStr">
        <is>
          <t>Firmware</t>
        </is>
      </c>
      <c r="F280" s="136" t="inlineStr">
        <is>
          <t>midang@tesla.com</t>
        </is>
      </c>
      <c r="G280" s="567" t="inlineStr">
        <is>
          <t>Blanket PO for ongoing UI feature updates</t>
        </is>
      </c>
      <c r="H280" s="656" t="n">
        <v>-21010.2375</v>
      </c>
      <c r="I280" s="309" t="inlineStr">
        <is>
          <t>Invoiced</t>
        </is>
      </c>
      <c r="J280" s="170" t="inlineStr">
        <is>
          <t>202210</t>
        </is>
      </c>
      <c r="K280" s="135" t="inlineStr">
        <is>
          <t>PTUS_Tesla221013A</t>
        </is>
      </c>
      <c r="L280" s="134" t="inlineStr">
        <is>
          <t>Firmware_Sep, 2022</t>
        </is>
      </c>
      <c r="M280" s="567" t="n"/>
      <c r="N280" s="302" t="inlineStr">
        <is>
          <t>2022年9月: 14519.67; 2022年10月: 6490.57</t>
        </is>
      </c>
      <c r="O280" s="638" t="n"/>
      <c r="P280" s="639" t="n"/>
      <c r="Q280" s="567" t="inlineStr">
        <is>
          <t>Tesla, Inc.</t>
        </is>
      </c>
    </row>
    <row r="281" ht="14.25" customHeight="1" s="474">
      <c r="A281" s="169" t="inlineStr">
        <is>
          <t>No.271</t>
        </is>
      </c>
      <c r="B281" s="334" t="n">
        <v>44867</v>
      </c>
      <c r="C281" s="130" t="inlineStr">
        <is>
          <t>PO-4900366043</t>
        </is>
      </c>
      <c r="D281" s="131" t="inlineStr">
        <is>
          <t>Michelle Dang</t>
        </is>
      </c>
      <c r="E281" s="567" t="inlineStr">
        <is>
          <t>Firmware</t>
        </is>
      </c>
      <c r="F281" s="136" t="inlineStr">
        <is>
          <t>midang@tesla.com</t>
        </is>
      </c>
      <c r="G281" s="567" t="inlineStr">
        <is>
          <t>Blanket PO for ongoing UI feature updates</t>
        </is>
      </c>
      <c r="H281" s="656" t="n">
        <v>-12763.89</v>
      </c>
      <c r="I281" s="317" t="inlineStr">
        <is>
          <t>To be Invoiced</t>
        </is>
      </c>
      <c r="J281" s="170" t="inlineStr">
        <is>
          <t>202211</t>
        </is>
      </c>
      <c r="K281" s="133" t="n"/>
      <c r="L281" s="134" t="inlineStr">
        <is>
          <t>Firmware_Oct, 2022</t>
        </is>
      </c>
      <c r="M281" s="567" t="n"/>
      <c r="N281" s="302" t="inlineStr">
        <is>
          <t>2022年10月: 10870.95; 2022年11月: 1892.94</t>
        </is>
      </c>
      <c r="O281" s="638">
        <f>SUM(SUMIFS($H$11:$H$700,$I$11:$I$700,{"New PO","ValueAdded"},$C$11:$C$700,"="&amp;C281))</f>
        <v/>
      </c>
      <c r="P281" s="639">
        <f>SUMIFS($H$11:$H$700,$C$11:$C$700,"="&amp;C281)</f>
        <v/>
      </c>
      <c r="Q281" s="567" t="n"/>
    </row>
    <row r="282" ht="14.25" customHeight="1" s="474">
      <c r="A282" s="169" t="inlineStr">
        <is>
          <t>No.272</t>
        </is>
      </c>
      <c r="B282" s="334" t="n">
        <v>44415</v>
      </c>
      <c r="C282" s="130" t="inlineStr">
        <is>
          <t>PO-4900366885</t>
        </is>
      </c>
      <c r="D282" s="131" t="inlineStr">
        <is>
          <t>Mark Neder</t>
        </is>
      </c>
      <c r="E282" s="567" t="inlineStr">
        <is>
          <t>Body Repair</t>
        </is>
      </c>
      <c r="F282" s="136" t="inlineStr">
        <is>
          <t>mneder@tesla.com</t>
        </is>
      </c>
      <c r="G282" s="567" t="n"/>
      <c r="H282" s="644" t="n">
        <v>3621.48</v>
      </c>
      <c r="I282" s="309" t="inlineStr">
        <is>
          <t>New PO</t>
        </is>
      </c>
      <c r="J282" s="170" t="n"/>
      <c r="K282" s="133" t="n"/>
      <c r="L282" s="134" t="n"/>
      <c r="M282" s="567" t="n"/>
      <c r="N282" s="302" t="n"/>
      <c r="O282" s="638">
        <f>SUM(SUMIFS($H$11:$H$700,$I$11:$I$700,{"New PO","ValueAdded"},$C$11:$C$700,"="&amp;C282))</f>
        <v/>
      </c>
      <c r="P282" s="639">
        <f>SUMIFS($H$11:$H$700,$C$11:$C$700,"="&amp;C282)</f>
        <v/>
      </c>
      <c r="Q282" s="567" t="inlineStr">
        <is>
          <t>Tesla, Inc.</t>
        </is>
      </c>
    </row>
    <row r="283" ht="14.25" customHeight="1" s="474">
      <c r="A283" s="169" t="inlineStr">
        <is>
          <t>No.273</t>
        </is>
      </c>
      <c r="B283" s="334" t="n">
        <v>44448</v>
      </c>
      <c r="C283" s="130" t="inlineStr">
        <is>
          <t>PO-4900366885</t>
        </is>
      </c>
      <c r="D283" s="131" t="inlineStr">
        <is>
          <t>Mark Neder</t>
        </is>
      </c>
      <c r="E283" s="567" t="inlineStr">
        <is>
          <t>Body Repair</t>
        </is>
      </c>
      <c r="F283" s="136" t="inlineStr">
        <is>
          <t>mneder@tesla.com</t>
        </is>
      </c>
      <c r="G283" s="567" t="n"/>
      <c r="H283" s="644" t="n">
        <v>-3621.48</v>
      </c>
      <c r="I283" s="309" t="inlineStr">
        <is>
          <t>Invoiced</t>
        </is>
      </c>
      <c r="J283" s="170" t="inlineStr">
        <is>
          <t>202109</t>
        </is>
      </c>
      <c r="K283" s="135" t="inlineStr">
        <is>
          <t>PTUS_Tesla210909H</t>
        </is>
      </c>
      <c r="L283" s="134" t="inlineStr">
        <is>
          <t>Tesla_Body Repair_Model Y in DE</t>
        </is>
      </c>
      <c r="M283" s="567" t="n"/>
      <c r="N283" s="488" t="inlineStr">
        <is>
          <t>2021年8月</t>
        </is>
      </c>
      <c r="O283" s="638" t="n"/>
      <c r="P283" s="639" t="n"/>
      <c r="Q283" s="567" t="inlineStr">
        <is>
          <t>Tesla, Inc.</t>
        </is>
      </c>
    </row>
    <row r="284" ht="14.25" customHeight="1" s="474">
      <c r="A284" s="169" t="inlineStr">
        <is>
          <t>No.274</t>
        </is>
      </c>
      <c r="B284" s="334" t="n">
        <v>44418</v>
      </c>
      <c r="C284" s="130" t="inlineStr">
        <is>
          <t>PO-4900369177</t>
        </is>
      </c>
      <c r="D284" s="131" t="inlineStr">
        <is>
          <t>Mark Neder</t>
        </is>
      </c>
      <c r="E284" s="567" t="inlineStr">
        <is>
          <t>Body Repair</t>
        </is>
      </c>
      <c r="F284" s="136" t="inlineStr">
        <is>
          <t>mneder@tesla.com</t>
        </is>
      </c>
      <c r="G284" s="289" t="inlineStr">
        <is>
          <t>Toolbox 2 Overview Translation into French/Spanish
Toolbox 3 Overview Translation into French/Spanish</t>
        </is>
      </c>
      <c r="H284" s="644" t="n">
        <v>3492.93</v>
      </c>
      <c r="I284" s="309" t="inlineStr">
        <is>
          <t>New PO</t>
        </is>
      </c>
      <c r="J284" s="170" t="n"/>
      <c r="K284" s="133" t="n"/>
      <c r="L284" s="134" t="n"/>
      <c r="M284" s="567" t="n"/>
      <c r="N284" s="302" t="n"/>
      <c r="O284" s="638">
        <f>SUM(SUMIFS($H$11:$H$700,$I$11:$I$700,{"New PO","ValueAdded"},$C$11:$C$700,"="&amp;C284))</f>
        <v/>
      </c>
      <c r="P284" s="639">
        <f>SUMIFS($H$11:$H$700,$C$11:$C$700,"="&amp;C284)</f>
        <v/>
      </c>
      <c r="Q284" s="567" t="inlineStr">
        <is>
          <t>Tesla, Inc.</t>
        </is>
      </c>
    </row>
    <row r="285" ht="14.25" customHeight="1" s="474">
      <c r="A285" s="169" t="inlineStr">
        <is>
          <t>No.275</t>
        </is>
      </c>
      <c r="B285" s="334" t="n">
        <v>44448</v>
      </c>
      <c r="C285" s="130" t="inlineStr">
        <is>
          <t>PO-4900369177</t>
        </is>
      </c>
      <c r="D285" s="131" t="inlineStr">
        <is>
          <t>Mark Neder</t>
        </is>
      </c>
      <c r="E285" s="567" t="inlineStr">
        <is>
          <t>Body Repair</t>
        </is>
      </c>
      <c r="F285" s="136" t="inlineStr">
        <is>
          <t>mneder@tesla.com</t>
        </is>
      </c>
      <c r="G285" s="289" t="inlineStr">
        <is>
          <t>Toolbox 2 Overview Translation into French/Spanish
Toolbox 3 Overview Translation into French/Spanish</t>
        </is>
      </c>
      <c r="H285" s="644" t="n">
        <v>-3492.93</v>
      </c>
      <c r="I285" s="309" t="inlineStr">
        <is>
          <t>Invoiced</t>
        </is>
      </c>
      <c r="J285" s="170" t="inlineStr">
        <is>
          <t>202109</t>
        </is>
      </c>
      <c r="K285" s="135" t="inlineStr">
        <is>
          <t>PTUS_Tesla210909I</t>
        </is>
      </c>
      <c r="L285" s="134" t="inlineStr">
        <is>
          <t>Tesla_Body Repair_Toolbox2&amp;3_ES&amp;FR</t>
        </is>
      </c>
      <c r="M285" s="567" t="n"/>
      <c r="N285" s="488" t="inlineStr">
        <is>
          <t>2021年8月</t>
        </is>
      </c>
      <c r="O285" s="638" t="n"/>
      <c r="P285" s="639" t="n"/>
      <c r="Q285" s="567" t="inlineStr">
        <is>
          <t>Tesla, Inc.</t>
        </is>
      </c>
    </row>
    <row r="286" ht="14.25" customHeight="1" s="474">
      <c r="A286" s="169" t="inlineStr">
        <is>
          <t>No.276</t>
        </is>
      </c>
      <c r="B286" s="334" t="n">
        <v>44419</v>
      </c>
      <c r="C286" s="130" t="inlineStr">
        <is>
          <t>PO-4900369261</t>
        </is>
      </c>
      <c r="D286" s="131" t="inlineStr">
        <is>
          <t>Steven Allison</t>
        </is>
      </c>
      <c r="E286" s="567" t="inlineStr">
        <is>
          <t>Body Repair</t>
        </is>
      </c>
      <c r="F286" s="136" t="inlineStr">
        <is>
          <t>sallison@tesla.com</t>
        </is>
      </c>
      <c r="G286" s="567" t="n"/>
      <c r="H286" s="644" t="n">
        <v>6827.94</v>
      </c>
      <c r="I286" s="309" t="inlineStr">
        <is>
          <t>New PO</t>
        </is>
      </c>
      <c r="J286" s="170" t="n"/>
      <c r="K286" s="133" t="n"/>
      <c r="L286" s="134" t="n"/>
      <c r="M286" s="567" t="n"/>
      <c r="N286" s="302" t="n"/>
      <c r="O286" s="638">
        <f>SUM(SUMIFS($H$11:$H$700,$I$11:$I$700,{"New PO","ValueAdded"},$C$11:$C$700,"="&amp;C286))</f>
        <v/>
      </c>
      <c r="P286" s="639">
        <f>SUMIFS($H$11:$H$700,$C$11:$C$700,"="&amp;C286)</f>
        <v/>
      </c>
      <c r="Q286" s="567" t="inlineStr">
        <is>
          <t>Tesla, Inc.</t>
        </is>
      </c>
    </row>
    <row r="287" ht="14.25" customHeight="1" s="474">
      <c r="A287" s="169" t="inlineStr">
        <is>
          <t>No.277</t>
        </is>
      </c>
      <c r="B287" s="334" t="n">
        <v>44448</v>
      </c>
      <c r="C287" s="130" t="inlineStr">
        <is>
          <t>PO-4900369261</t>
        </is>
      </c>
      <c r="D287" s="131" t="inlineStr">
        <is>
          <t>Steven Allison</t>
        </is>
      </c>
      <c r="E287" s="567" t="inlineStr">
        <is>
          <t>Body Repair</t>
        </is>
      </c>
      <c r="F287" s="136" t="inlineStr">
        <is>
          <t>sallison@tesla.com</t>
        </is>
      </c>
      <c r="G287" s="567" t="n"/>
      <c r="H287" s="644" t="n">
        <v>-6827.94</v>
      </c>
      <c r="I287" s="309" t="inlineStr">
        <is>
          <t>Invoiced</t>
        </is>
      </c>
      <c r="J287" s="170" t="inlineStr">
        <is>
          <t>202109</t>
        </is>
      </c>
      <c r="K287" s="135" t="inlineStr">
        <is>
          <t>PTUS_Tesla210909J</t>
        </is>
      </c>
      <c r="L287" s="134" t="inlineStr">
        <is>
          <t>Tesla_Body Repair_Model Y in JA&amp;KO</t>
        </is>
      </c>
      <c r="M287" s="567" t="n"/>
      <c r="N287" s="488" t="inlineStr">
        <is>
          <t>2021年8月</t>
        </is>
      </c>
      <c r="O287" s="638" t="n"/>
      <c r="P287" s="639" t="n"/>
      <c r="Q287" s="567" t="inlineStr">
        <is>
          <t>Tesla, Inc.</t>
        </is>
      </c>
    </row>
    <row r="288" ht="14.25" customHeight="1" s="474">
      <c r="A288" s="169" t="inlineStr">
        <is>
          <t>No.278</t>
        </is>
      </c>
      <c r="B288" s="334" t="n">
        <v>44419</v>
      </c>
      <c r="C288" s="130" t="inlineStr">
        <is>
          <t>PO-4900369267</t>
        </is>
      </c>
      <c r="D288" s="131" t="inlineStr">
        <is>
          <t>Steven Allison</t>
        </is>
      </c>
      <c r="E288" s="567" t="inlineStr">
        <is>
          <t>Body Repair</t>
        </is>
      </c>
      <c r="F288" s="136" t="inlineStr">
        <is>
          <t>sallison@tesla.com</t>
        </is>
      </c>
      <c r="G288" s="567" t="n"/>
      <c r="H288" s="644" t="n">
        <v>4475.19</v>
      </c>
      <c r="I288" s="309" t="inlineStr">
        <is>
          <t>New PO</t>
        </is>
      </c>
      <c r="J288" s="170" t="n"/>
      <c r="K288" s="133" t="n"/>
      <c r="L288" s="134" t="n"/>
      <c r="M288" s="567" t="n"/>
      <c r="N288" s="302" t="n"/>
      <c r="O288" s="638">
        <f>SUM(SUMIFS($H$11:$H$700,$I$11:$I$700,{"New PO","ValueAdded"},$C$11:$C$700,"="&amp;C288))</f>
        <v/>
      </c>
      <c r="P288" s="639">
        <f>SUMIFS($H$11:$H$700,$C$11:$C$700,"="&amp;C288)</f>
        <v/>
      </c>
      <c r="Q288" s="567" t="inlineStr">
        <is>
          <t>Tesla, Inc.</t>
        </is>
      </c>
    </row>
    <row r="289" ht="14.25" customHeight="1" s="474">
      <c r="A289" s="169" t="inlineStr">
        <is>
          <t>No.279</t>
        </is>
      </c>
      <c r="B289" s="334" t="n">
        <v>44448</v>
      </c>
      <c r="C289" s="130" t="inlineStr">
        <is>
          <t>PO-4900369267</t>
        </is>
      </c>
      <c r="D289" s="131" t="inlineStr">
        <is>
          <t>Steven Allison</t>
        </is>
      </c>
      <c r="E289" s="567" t="inlineStr">
        <is>
          <t>Body Repair</t>
        </is>
      </c>
      <c r="F289" s="136" t="inlineStr">
        <is>
          <t>sallison@tesla.com</t>
        </is>
      </c>
      <c r="G289" s="567" t="n"/>
      <c r="H289" s="644" t="n">
        <v>-4475.19</v>
      </c>
      <c r="I289" s="309" t="inlineStr">
        <is>
          <t>Invoiced</t>
        </is>
      </c>
      <c r="J289" s="170" t="inlineStr">
        <is>
          <t>202109</t>
        </is>
      </c>
      <c r="K289" s="135" t="inlineStr">
        <is>
          <t>PTUS_Tesla210909K</t>
        </is>
      </c>
      <c r="L289" s="134" t="inlineStr">
        <is>
          <t>Tesla_Body Repair_Toolbox2&amp;3_CN&amp;JA&amp;KO</t>
        </is>
      </c>
      <c r="M289" s="567" t="n"/>
      <c r="N289" s="488" t="inlineStr">
        <is>
          <t>2021年8月</t>
        </is>
      </c>
      <c r="O289" s="638" t="n"/>
      <c r="P289" s="639" t="n"/>
      <c r="Q289" s="567" t="inlineStr">
        <is>
          <t>Tesla, Inc.</t>
        </is>
      </c>
    </row>
    <row r="290" ht="14.25" customHeight="1" s="474">
      <c r="A290" s="169" t="inlineStr">
        <is>
          <t>No.280</t>
        </is>
      </c>
      <c r="B290" s="334" t="n">
        <v>44419</v>
      </c>
      <c r="C290" s="130" t="inlineStr">
        <is>
          <t>PO-4900369636</t>
        </is>
      </c>
      <c r="D290" s="131" t="inlineStr">
        <is>
          <t>Mark Neder</t>
        </is>
      </c>
      <c r="E290" s="567" t="inlineStr">
        <is>
          <t>Body Repair</t>
        </is>
      </c>
      <c r="F290" s="136" t="inlineStr">
        <is>
          <t>mneder@tesla.com</t>
        </is>
      </c>
      <c r="G290" s="567" t="inlineStr">
        <is>
          <t>Toolbox 2 &amp; Toolbox 3 Overview Translation into German</t>
        </is>
      </c>
      <c r="H290" s="644" t="n">
        <v>1867.34</v>
      </c>
      <c r="I290" s="309" t="inlineStr">
        <is>
          <t>New PO</t>
        </is>
      </c>
      <c r="J290" s="170" t="n"/>
      <c r="K290" s="133" t="n"/>
      <c r="L290" s="134" t="n"/>
      <c r="M290" s="567" t="n"/>
      <c r="N290" s="302" t="n"/>
      <c r="O290" s="638">
        <f>SUM(SUMIFS($H$11:$H$700,$I$11:$I$700,{"New PO","ValueAdded"},$C$11:$C$700,"="&amp;C290))</f>
        <v/>
      </c>
      <c r="P290" s="639">
        <f>SUMIFS($H$11:$H$700,$C$11:$C$700,"="&amp;C290)</f>
        <v/>
      </c>
      <c r="Q290" s="567" t="inlineStr">
        <is>
          <t>Tesla, Inc.</t>
        </is>
      </c>
    </row>
    <row r="291" ht="14.25" customHeight="1" s="474">
      <c r="A291" s="169" t="inlineStr">
        <is>
          <t>No.281</t>
        </is>
      </c>
      <c r="B291" s="334" t="n">
        <v>44448</v>
      </c>
      <c r="C291" s="130" t="inlineStr">
        <is>
          <t>PO-4900369636</t>
        </is>
      </c>
      <c r="D291" s="131" t="inlineStr">
        <is>
          <t>Mark Neder</t>
        </is>
      </c>
      <c r="E291" s="567" t="inlineStr">
        <is>
          <t>Body Repair</t>
        </is>
      </c>
      <c r="F291" s="136" t="inlineStr">
        <is>
          <t>mneder@tesla.com</t>
        </is>
      </c>
      <c r="G291" s="567" t="inlineStr">
        <is>
          <t>Toolbox 2 &amp; Toolbox 3 Overview Translation into German</t>
        </is>
      </c>
      <c r="H291" s="644" t="n">
        <v>-1867.34</v>
      </c>
      <c r="I291" s="309" t="inlineStr">
        <is>
          <t>Invoiced</t>
        </is>
      </c>
      <c r="J291" s="170" t="inlineStr">
        <is>
          <t>202109</t>
        </is>
      </c>
      <c r="K291" s="135" t="inlineStr">
        <is>
          <t>PTUS_Tesla210909L</t>
        </is>
      </c>
      <c r="L291" s="134" t="inlineStr">
        <is>
          <t>Tesla_Body Repair_Toolbox2&amp;3_DE</t>
        </is>
      </c>
      <c r="M291" s="567" t="n"/>
      <c r="N291" s="488" t="inlineStr">
        <is>
          <t>2021年8月</t>
        </is>
      </c>
      <c r="O291" s="638" t="n"/>
      <c r="P291" s="639" t="n"/>
      <c r="Q291" s="567" t="inlineStr">
        <is>
          <t>Tesla, Inc.</t>
        </is>
      </c>
    </row>
    <row r="292" ht="14.25" customHeight="1" s="474">
      <c r="A292" s="169" t="inlineStr">
        <is>
          <t>No.282</t>
        </is>
      </c>
      <c r="B292" s="334" t="n">
        <v>44429</v>
      </c>
      <c r="C292" s="130" t="inlineStr">
        <is>
          <t>PO-4900377741</t>
        </is>
      </c>
      <c r="D292" s="131" t="inlineStr">
        <is>
          <t>Michelle Dang</t>
        </is>
      </c>
      <c r="E292" s="567" t="inlineStr">
        <is>
          <t>Firmware</t>
        </is>
      </c>
      <c r="F292" s="136" t="inlineStr">
        <is>
          <t>midang@tesla.com</t>
        </is>
      </c>
      <c r="G292" s="289" t="inlineStr">
        <is>
          <t>Blanket PO for New Markets expansion(Greek, Czech,BE,Hindi, Arabic,Turkey,Slovak)</t>
        </is>
      </c>
      <c r="H292" s="644" t="n">
        <v>240000</v>
      </c>
      <c r="I292" s="309" t="inlineStr">
        <is>
          <t>New PO</t>
        </is>
      </c>
      <c r="J292" s="170" t="n"/>
      <c r="K292" s="133" t="n"/>
      <c r="L292" s="134" t="n"/>
      <c r="M292" s="567" t="n"/>
      <c r="N292" s="302" t="n"/>
      <c r="O292" s="638">
        <f>SUM(SUMIFS($H$11:$H$700,$I$11:$I$700,{"New PO","ValueAdded"},$C$11:$C$700,"="&amp;C292))</f>
        <v/>
      </c>
      <c r="P292" s="639">
        <f>SUMIFS($H$11:$H$700,$C$11:$C$700,"="&amp;C292)</f>
        <v/>
      </c>
      <c r="Q292" s="567" t="inlineStr">
        <is>
          <t>Tesla, Inc.</t>
        </is>
      </c>
    </row>
    <row r="293" ht="14.25" customHeight="1" s="474">
      <c r="A293" s="169" t="inlineStr">
        <is>
          <t>No.283</t>
        </is>
      </c>
      <c r="B293" s="334" t="n">
        <v>44448</v>
      </c>
      <c r="C293" s="130" t="inlineStr">
        <is>
          <t>PO-4900377741</t>
        </is>
      </c>
      <c r="D293" s="131" t="inlineStr">
        <is>
          <t>Michelle Dang</t>
        </is>
      </c>
      <c r="E293" s="567" t="inlineStr">
        <is>
          <t>Firmware</t>
        </is>
      </c>
      <c r="F293" s="136" t="inlineStr">
        <is>
          <t>midang@tesla.com</t>
        </is>
      </c>
      <c r="G293" s="289" t="n"/>
      <c r="H293" s="644" t="n">
        <v>-865.95</v>
      </c>
      <c r="I293" s="309" t="inlineStr">
        <is>
          <t>Invoiced</t>
        </is>
      </c>
      <c r="J293" s="170" t="inlineStr">
        <is>
          <t>202109</t>
        </is>
      </c>
      <c r="K293" s="135" t="inlineStr">
        <is>
          <t>PTUS_Tesla210909M</t>
        </is>
      </c>
      <c r="L293" s="134" t="inlineStr">
        <is>
          <t>Firmware_Aug, 2021_New languages</t>
        </is>
      </c>
      <c r="M293" s="567" t="n"/>
      <c r="N293" s="302" t="inlineStr">
        <is>
          <t>2021年8月: 461.84; 2021年9月:404,11</t>
        </is>
      </c>
      <c r="O293" s="638" t="n"/>
      <c r="P293" s="639" t="n"/>
      <c r="Q293" s="567" t="inlineStr">
        <is>
          <t>Tesla, Inc.</t>
        </is>
      </c>
    </row>
    <row r="294" ht="14.25" customHeight="1" s="474">
      <c r="A294" s="169" t="inlineStr">
        <is>
          <t>No.284</t>
        </is>
      </c>
      <c r="B294" s="334" t="n">
        <v>44487</v>
      </c>
      <c r="C294" s="130" t="inlineStr">
        <is>
          <t>PO-4900377741</t>
        </is>
      </c>
      <c r="D294" s="131" t="inlineStr">
        <is>
          <t>Michelle Dang</t>
        </is>
      </c>
      <c r="E294" s="567" t="inlineStr">
        <is>
          <t>Firmware</t>
        </is>
      </c>
      <c r="F294" s="136" t="inlineStr">
        <is>
          <t>midang@tesla.com</t>
        </is>
      </c>
      <c r="G294" s="289" t="n"/>
      <c r="H294" s="644" t="n">
        <v>-7226.77</v>
      </c>
      <c r="I294" s="309" t="inlineStr">
        <is>
          <t>Invoiced</t>
        </is>
      </c>
      <c r="J294" s="170" t="inlineStr">
        <is>
          <t>202110</t>
        </is>
      </c>
      <c r="K294" s="135" t="inlineStr">
        <is>
          <t>PTUS_Tesla211018H</t>
        </is>
      </c>
      <c r="L294" s="134" t="inlineStr">
        <is>
          <t>Firmware_Sep, 2021_New languages</t>
        </is>
      </c>
      <c r="M294" s="567" t="n"/>
      <c r="N294" s="302" t="inlineStr">
        <is>
          <t>2021年9月: 5140.58; 2021年10月:2086.19</t>
        </is>
      </c>
      <c r="O294" s="638" t="n"/>
      <c r="P294" s="639" t="n"/>
      <c r="Q294" s="567" t="inlineStr">
        <is>
          <t>Tesla, Inc.</t>
        </is>
      </c>
    </row>
    <row r="295" ht="14.25" customHeight="1" s="474">
      <c r="A295" s="169" t="inlineStr">
        <is>
          <t>No.285</t>
        </is>
      </c>
      <c r="B295" s="334" t="n">
        <v>44511</v>
      </c>
      <c r="C295" s="130" t="inlineStr">
        <is>
          <t>PO-4900377741</t>
        </is>
      </c>
      <c r="D295" s="131" t="inlineStr">
        <is>
          <t>Michelle Dang</t>
        </is>
      </c>
      <c r="E295" s="567" t="inlineStr">
        <is>
          <t>Firmware</t>
        </is>
      </c>
      <c r="F295" s="136" t="inlineStr">
        <is>
          <t>midang@tesla.com</t>
        </is>
      </c>
      <c r="G295" s="289" t="n"/>
      <c r="H295" s="644" t="n">
        <v>-7471.730675</v>
      </c>
      <c r="I295" s="309" t="inlineStr">
        <is>
          <t>Invoiced</t>
        </is>
      </c>
      <c r="J295" s="170" t="inlineStr">
        <is>
          <t>202111</t>
        </is>
      </c>
      <c r="K295" s="135" t="inlineStr">
        <is>
          <t>PTUS_Tesla211111G</t>
        </is>
      </c>
      <c r="L295" s="134" t="inlineStr">
        <is>
          <t>Firmware_Oct, 2021_New languages</t>
        </is>
      </c>
      <c r="M295" s="567" t="n"/>
      <c r="N295" s="302" t="inlineStr">
        <is>
          <t>2021年10月: 2202.24; 2021年11月: 5269.49</t>
        </is>
      </c>
      <c r="O295" s="638" t="n"/>
      <c r="P295" s="639" t="n"/>
      <c r="Q295" s="567" t="inlineStr">
        <is>
          <t>Tesla, Inc.</t>
        </is>
      </c>
    </row>
    <row r="296" ht="14.25" customHeight="1" s="474">
      <c r="A296" s="169" t="inlineStr">
        <is>
          <t>No.286</t>
        </is>
      </c>
      <c r="B296" s="334" t="n">
        <v>44552</v>
      </c>
      <c r="C296" s="130" t="inlineStr">
        <is>
          <t>PO-4900377741</t>
        </is>
      </c>
      <c r="D296" s="131" t="inlineStr">
        <is>
          <t>Michelle Dang</t>
        </is>
      </c>
      <c r="E296" s="567" t="inlineStr">
        <is>
          <t>Firmware</t>
        </is>
      </c>
      <c r="F296" s="136" t="inlineStr">
        <is>
          <t>midang@tesla.com</t>
        </is>
      </c>
      <c r="G296" s="289" t="n"/>
      <c r="H296" s="644" t="n">
        <v>-24259.34</v>
      </c>
      <c r="I296" s="309" t="inlineStr">
        <is>
          <t>Invoiced</t>
        </is>
      </c>
      <c r="J296" s="170" t="inlineStr">
        <is>
          <t>202112</t>
        </is>
      </c>
      <c r="K296" s="135" t="inlineStr">
        <is>
          <t>PTUS_Tesla211222B</t>
        </is>
      </c>
      <c r="L296" s="134" t="inlineStr">
        <is>
          <t>Firmware_Nov, 2021_New languages</t>
        </is>
      </c>
      <c r="M296" s="567" t="n"/>
      <c r="N296" s="302" t="inlineStr">
        <is>
          <t>2021年11月: 22343.06; 2021年12月: 1916.28</t>
        </is>
      </c>
      <c r="O296" s="638" t="n"/>
      <c r="P296" s="639" t="n"/>
      <c r="Q296" s="567" t="inlineStr">
        <is>
          <t>Tesla, Inc.</t>
        </is>
      </c>
    </row>
    <row r="297" ht="14.25" customHeight="1" s="474">
      <c r="A297" s="169" t="inlineStr">
        <is>
          <t>No.287</t>
        </is>
      </c>
      <c r="B297" s="334" t="n">
        <v>44574</v>
      </c>
      <c r="C297" s="130" t="inlineStr">
        <is>
          <t>PO-4900377741</t>
        </is>
      </c>
      <c r="D297" s="131" t="inlineStr">
        <is>
          <t>Michelle Dang</t>
        </is>
      </c>
      <c r="E297" s="567" t="inlineStr">
        <is>
          <t>Firmware</t>
        </is>
      </c>
      <c r="F297" s="136" t="inlineStr">
        <is>
          <t>midang@tesla.com</t>
        </is>
      </c>
      <c r="G297" s="289" t="n"/>
      <c r="H297" s="644" t="n">
        <v>-4741.8</v>
      </c>
      <c r="I297" s="309" t="inlineStr">
        <is>
          <t>Invoiced</t>
        </is>
      </c>
      <c r="J297" s="170" t="inlineStr">
        <is>
          <t>202201</t>
        </is>
      </c>
      <c r="K297" s="133" t="inlineStr">
        <is>
          <t>PTUS_Tesla220113F</t>
        </is>
      </c>
      <c r="L297" s="134" t="inlineStr">
        <is>
          <t>Firmware_Dec, 2021_New languages</t>
        </is>
      </c>
      <c r="M297" s="567" t="n"/>
      <c r="N297" s="302" t="inlineStr">
        <is>
          <t>2021年12月: 3621.89; 2022年1月: 1119.91</t>
        </is>
      </c>
      <c r="O297" s="638" t="n"/>
      <c r="P297" s="639" t="n"/>
      <c r="Q297" s="567" t="inlineStr">
        <is>
          <t>Tesla, Inc.</t>
        </is>
      </c>
    </row>
    <row r="298" ht="14.25" customHeight="1" s="474">
      <c r="A298" s="169" t="inlineStr">
        <is>
          <t>No.288</t>
        </is>
      </c>
      <c r="B298" s="334" t="n">
        <v>44593</v>
      </c>
      <c r="C298" s="130" t="inlineStr">
        <is>
          <t>PO-4900377741</t>
        </is>
      </c>
      <c r="D298" s="131" t="inlineStr">
        <is>
          <t>Michelle Dang</t>
        </is>
      </c>
      <c r="E298" s="567" t="inlineStr">
        <is>
          <t>Firmware</t>
        </is>
      </c>
      <c r="F298" s="136" t="inlineStr">
        <is>
          <t>midang@tesla.com</t>
        </is>
      </c>
      <c r="G298" s="289" t="n"/>
      <c r="H298" s="644" t="n">
        <v>-9469.43</v>
      </c>
      <c r="I298" s="309" t="inlineStr">
        <is>
          <t>Invoiced</t>
        </is>
      </c>
      <c r="J298" s="170" t="inlineStr">
        <is>
          <t>202202</t>
        </is>
      </c>
      <c r="K298" s="133" t="inlineStr">
        <is>
          <t>PTUS_Tesla220209B</t>
        </is>
      </c>
      <c r="L298" s="134" t="inlineStr">
        <is>
          <t>Firmware_Jan, 2022_New languages</t>
        </is>
      </c>
      <c r="M298" s="567" t="n"/>
      <c r="N298" s="302" t="inlineStr">
        <is>
          <t>2021年12月: 2500.13; 2022年1月: 5678.42; 2022年2月: 1290.88</t>
        </is>
      </c>
      <c r="O298" s="638" t="n"/>
      <c r="P298" s="639" t="n"/>
      <c r="Q298" s="567" t="inlineStr">
        <is>
          <t>Tesla, Inc.</t>
        </is>
      </c>
    </row>
    <row r="299" ht="14.25" customHeight="1" s="474">
      <c r="A299" s="169" t="inlineStr">
        <is>
          <t>No.289</t>
        </is>
      </c>
      <c r="B299" s="334" t="n">
        <v>44634</v>
      </c>
      <c r="C299" s="130" t="inlineStr">
        <is>
          <t>PO-4900377741</t>
        </is>
      </c>
      <c r="D299" s="131" t="inlineStr">
        <is>
          <t>Michelle Dang</t>
        </is>
      </c>
      <c r="E299" s="567" t="inlineStr">
        <is>
          <t>Firmware</t>
        </is>
      </c>
      <c r="F299" s="136" t="inlineStr">
        <is>
          <t>midang@tesla.com</t>
        </is>
      </c>
      <c r="G299" s="289" t="n"/>
      <c r="H299" s="644" t="n">
        <v>-4478.06</v>
      </c>
      <c r="I299" s="309" t="inlineStr">
        <is>
          <t>Invoiced</t>
        </is>
      </c>
      <c r="J299" s="170" t="inlineStr">
        <is>
          <t>202203</t>
        </is>
      </c>
      <c r="K299" s="133" t="inlineStr">
        <is>
          <t>PTUS_Tesla220314B</t>
        </is>
      </c>
      <c r="L299" s="134" t="inlineStr">
        <is>
          <t>Firmware_Feb, 2022_New languages</t>
        </is>
      </c>
      <c r="M299" s="567" t="n"/>
      <c r="N299" s="302" t="inlineStr">
        <is>
          <t>2022年2月: 3943.63; 2022年3月: 534.43</t>
        </is>
      </c>
      <c r="O299" s="638" t="n"/>
      <c r="P299" s="639" t="n"/>
      <c r="Q299" s="567" t="inlineStr">
        <is>
          <t>Tesla, Inc.</t>
        </is>
      </c>
    </row>
    <row r="300" ht="14.25" customHeight="1" s="474">
      <c r="A300" s="169" t="inlineStr">
        <is>
          <t>No.290</t>
        </is>
      </c>
      <c r="B300" s="334" t="n">
        <v>44663</v>
      </c>
      <c r="C300" s="130" t="inlineStr">
        <is>
          <t>PO-4900377741</t>
        </is>
      </c>
      <c r="D300" s="131" t="inlineStr">
        <is>
          <t>Michelle Dang</t>
        </is>
      </c>
      <c r="E300" s="567" t="inlineStr">
        <is>
          <t>Firmware</t>
        </is>
      </c>
      <c r="F300" s="136" t="inlineStr">
        <is>
          <t>midang@tesla.com</t>
        </is>
      </c>
      <c r="G300" s="289" t="n"/>
      <c r="H300" s="644" t="n">
        <v>-4171.54</v>
      </c>
      <c r="I300" s="309" t="inlineStr">
        <is>
          <t>Invoiced</t>
        </is>
      </c>
      <c r="J300" s="170" t="inlineStr">
        <is>
          <t>202204</t>
        </is>
      </c>
      <c r="K300" s="133" t="inlineStr">
        <is>
          <t>PTUS_Tesla20220412B</t>
        </is>
      </c>
      <c r="L300" s="134" t="inlineStr">
        <is>
          <t>Firmware_Mar, 2022_New languages</t>
        </is>
      </c>
      <c r="M300" s="567" t="n"/>
      <c r="N300" s="302" t="inlineStr">
        <is>
          <t>2022年3月: 2164.21; 2022年4月: 2007.33</t>
        </is>
      </c>
      <c r="O300" s="638" t="n"/>
      <c r="P300" s="639" t="n"/>
      <c r="Q300" s="567" t="inlineStr">
        <is>
          <t>Tesla, Inc.</t>
        </is>
      </c>
    </row>
    <row r="301" ht="14.25" customHeight="1" s="474">
      <c r="A301" s="169" t="inlineStr">
        <is>
          <t>No.291</t>
        </is>
      </c>
      <c r="B301" s="334" t="n">
        <v>44693</v>
      </c>
      <c r="C301" s="130" t="inlineStr">
        <is>
          <t>PO-4900377741</t>
        </is>
      </c>
      <c r="D301" s="131" t="inlineStr">
        <is>
          <t>Michelle Dang</t>
        </is>
      </c>
      <c r="E301" s="567" t="inlineStr">
        <is>
          <t>Firmware</t>
        </is>
      </c>
      <c r="F301" s="136" t="inlineStr">
        <is>
          <t>midang@tesla.com</t>
        </is>
      </c>
      <c r="G301" s="289" t="n"/>
      <c r="H301" s="644" t="n">
        <v>-1890.04</v>
      </c>
      <c r="I301" s="309" t="inlineStr">
        <is>
          <t>Invoiced</t>
        </is>
      </c>
      <c r="J301" s="170" t="inlineStr">
        <is>
          <t>202205</t>
        </is>
      </c>
      <c r="K301" s="133" t="inlineStr">
        <is>
          <t>PTUS_Tesla220512B</t>
        </is>
      </c>
      <c r="L301" s="134" t="inlineStr">
        <is>
          <t>Firmware_Apr, 2022_New languages</t>
        </is>
      </c>
      <c r="M301" s="567" t="n"/>
      <c r="N301" s="302" t="inlineStr">
        <is>
          <t>2022年4月: 974.57; 2022年5月: 915.47</t>
        </is>
      </c>
      <c r="O301" s="638" t="n"/>
      <c r="P301" s="639" t="n"/>
      <c r="Q301" s="567" t="inlineStr">
        <is>
          <t>Tesla, Inc.</t>
        </is>
      </c>
    </row>
    <row r="302" ht="14.25" customHeight="1" s="474">
      <c r="A302" s="169" t="inlineStr">
        <is>
          <t>No.292</t>
        </is>
      </c>
      <c r="B302" s="334" t="n">
        <v>44721</v>
      </c>
      <c r="C302" s="130" t="inlineStr">
        <is>
          <t>PO-4900377741</t>
        </is>
      </c>
      <c r="D302" s="131" t="inlineStr">
        <is>
          <t>Michelle Dang</t>
        </is>
      </c>
      <c r="E302" s="567" t="inlineStr">
        <is>
          <t>Firmware</t>
        </is>
      </c>
      <c r="F302" s="136" t="inlineStr">
        <is>
          <t>midang@tesla.com</t>
        </is>
      </c>
      <c r="G302" s="289" t="n"/>
      <c r="H302" s="644" t="n">
        <v>-2588.54</v>
      </c>
      <c r="I302" s="309" t="inlineStr">
        <is>
          <t>Invoiced</t>
        </is>
      </c>
      <c r="J302" s="170" t="inlineStr">
        <is>
          <t>202206</t>
        </is>
      </c>
      <c r="K302" s="133" t="inlineStr">
        <is>
          <t>PTUS_Tesla220609B</t>
        </is>
      </c>
      <c r="L302" s="134" t="inlineStr">
        <is>
          <t>Firmware_May, 2022_New languages</t>
        </is>
      </c>
      <c r="M302" s="567" t="n"/>
      <c r="N302" s="302" t="inlineStr">
        <is>
          <t>2022年5月: 1296.94; 2022年6月: 1291.6</t>
        </is>
      </c>
      <c r="O302" s="638" t="n"/>
      <c r="P302" s="639" t="n"/>
      <c r="Q302" s="567" t="inlineStr">
        <is>
          <t>Tesla, Inc.</t>
        </is>
      </c>
    </row>
    <row r="303" ht="14.25" customHeight="1" s="474">
      <c r="A303" s="169" t="inlineStr">
        <is>
          <t>No.293</t>
        </is>
      </c>
      <c r="B303" s="334" t="n">
        <v>44761</v>
      </c>
      <c r="C303" s="130" t="inlineStr">
        <is>
          <t>PO-4900377741</t>
        </is>
      </c>
      <c r="D303" s="131" t="inlineStr">
        <is>
          <t>Michelle Dang</t>
        </is>
      </c>
      <c r="E303" s="567" t="inlineStr">
        <is>
          <t>Firmware</t>
        </is>
      </c>
      <c r="F303" s="136" t="inlineStr">
        <is>
          <t>midang@tesla.com</t>
        </is>
      </c>
      <c r="G303" s="289" t="n"/>
      <c r="H303" s="652" t="n">
        <v>-4356.35</v>
      </c>
      <c r="I303" s="309" t="inlineStr">
        <is>
          <t>Invoiced</t>
        </is>
      </c>
      <c r="J303" s="170" t="inlineStr">
        <is>
          <t>202207</t>
        </is>
      </c>
      <c r="K303" s="133" t="inlineStr">
        <is>
          <t>PTUS_Tesla220719D</t>
        </is>
      </c>
      <c r="L303" s="134" t="inlineStr">
        <is>
          <t>Firmware_Jun, 2022_New languages</t>
        </is>
      </c>
      <c r="M303" s="567" t="n"/>
      <c r="N303" s="302" t="inlineStr">
        <is>
          <t>2022年6月: 3605.93; 2022年7月: 750.42</t>
        </is>
      </c>
      <c r="O303" s="638" t="n"/>
      <c r="P303" s="639" t="n"/>
      <c r="Q303" s="567" t="inlineStr">
        <is>
          <t>Tesla, Inc.</t>
        </is>
      </c>
    </row>
    <row r="304" ht="14.25" customHeight="1" s="474">
      <c r="A304" s="169" t="inlineStr">
        <is>
          <t>No.294</t>
        </is>
      </c>
      <c r="B304" s="334" t="n">
        <v>44796</v>
      </c>
      <c r="C304" s="130" t="inlineStr">
        <is>
          <t>PO-4900377741</t>
        </is>
      </c>
      <c r="D304" s="131" t="inlineStr">
        <is>
          <t>Michelle Dang</t>
        </is>
      </c>
      <c r="E304" s="567" t="inlineStr">
        <is>
          <t>Firmware</t>
        </is>
      </c>
      <c r="F304" s="136" t="inlineStr">
        <is>
          <t>midang@tesla.com</t>
        </is>
      </c>
      <c r="G304" s="289" t="n"/>
      <c r="H304" s="657" t="n">
        <v>-8479.52</v>
      </c>
      <c r="I304" s="309" t="inlineStr">
        <is>
          <t>Invoiced</t>
        </is>
      </c>
      <c r="J304" s="170" t="inlineStr">
        <is>
          <t>202208</t>
        </is>
      </c>
      <c r="K304" s="135" t="inlineStr">
        <is>
          <t>PTUS_Tesla220823C</t>
        </is>
      </c>
      <c r="L304" s="134" t="inlineStr">
        <is>
          <t>Firmware_Jul, 2022_New languages</t>
        </is>
      </c>
      <c r="M304" s="567" t="n"/>
      <c r="N304" s="302" t="inlineStr">
        <is>
          <t>2022年7月: 7869.21; 2022年8月: 610.31</t>
        </is>
      </c>
      <c r="O304" s="638" t="n"/>
      <c r="P304" s="639" t="n"/>
      <c r="Q304" s="567" t="inlineStr">
        <is>
          <t>Tesla, Inc.</t>
        </is>
      </c>
    </row>
    <row r="305" ht="14.25" customHeight="1" s="474">
      <c r="A305" s="169" t="inlineStr">
        <is>
          <t>No.295</t>
        </is>
      </c>
      <c r="B305" s="334" t="n">
        <v>44805</v>
      </c>
      <c r="C305" s="130" t="inlineStr">
        <is>
          <t>PO-4900377741</t>
        </is>
      </c>
      <c r="D305" s="131" t="inlineStr">
        <is>
          <t>Michelle Dang</t>
        </is>
      </c>
      <c r="E305" s="567" t="inlineStr">
        <is>
          <t>Firmware</t>
        </is>
      </c>
      <c r="F305" s="136" t="inlineStr">
        <is>
          <t>midang@tesla.com</t>
        </is>
      </c>
      <c r="G305" s="289" t="n"/>
      <c r="H305" s="656" t="n">
        <v>-14436.29</v>
      </c>
      <c r="I305" s="309" t="inlineStr">
        <is>
          <t>Invoiced</t>
        </is>
      </c>
      <c r="J305" s="170" t="inlineStr">
        <is>
          <t>202209</t>
        </is>
      </c>
      <c r="K305" s="135" t="inlineStr">
        <is>
          <t>PTUS_Tesla220915C</t>
        </is>
      </c>
      <c r="L305" s="134" t="inlineStr">
        <is>
          <t>Firmware_Aug, 2022_New languages</t>
        </is>
      </c>
      <c r="M305" s="567" t="n"/>
      <c r="N305" s="302" t="inlineStr">
        <is>
          <t>2022年7月: 6489.82; 2022年8月: 5422.48; 2022年9月: 2523.99</t>
        </is>
      </c>
      <c r="O305" s="638" t="n"/>
      <c r="P305" s="639" t="n"/>
      <c r="Q305" s="567" t="inlineStr">
        <is>
          <t>Tesla, Inc.</t>
        </is>
      </c>
    </row>
    <row r="306" ht="14.25" customHeight="1" s="474">
      <c r="A306" s="169" t="inlineStr">
        <is>
          <t>No.296</t>
        </is>
      </c>
      <c r="B306" s="334" t="n">
        <v>44839</v>
      </c>
      <c r="C306" s="130" t="inlineStr">
        <is>
          <t>PO-4900377741</t>
        </is>
      </c>
      <c r="D306" s="131" t="inlineStr">
        <is>
          <t>Michelle Dang</t>
        </is>
      </c>
      <c r="E306" s="567" t="inlineStr">
        <is>
          <t>Firmware</t>
        </is>
      </c>
      <c r="F306" s="136" t="inlineStr">
        <is>
          <t>midang@tesla.com</t>
        </is>
      </c>
      <c r="G306" s="289" t="n"/>
      <c r="H306" s="656" t="n">
        <v>-3607.38775</v>
      </c>
      <c r="I306" s="309" t="inlineStr">
        <is>
          <t>Invoiced</t>
        </is>
      </c>
      <c r="J306" s="170" t="inlineStr">
        <is>
          <t>202210</t>
        </is>
      </c>
      <c r="K306" s="135" t="inlineStr">
        <is>
          <t>PTUS_Tesla221013B</t>
        </is>
      </c>
      <c r="L306" s="134" t="inlineStr">
        <is>
          <t>Firmware_Sep, 2022_New languages</t>
        </is>
      </c>
      <c r="M306" s="567" t="n"/>
      <c r="N306" s="302" t="inlineStr">
        <is>
          <t>2022年9月: 2489.46; 2022年10月: 1117.93</t>
        </is>
      </c>
      <c r="O306" s="638" t="n"/>
      <c r="P306" s="639" t="n"/>
      <c r="Q306" s="567" t="inlineStr">
        <is>
          <t>Tesla, Inc.</t>
        </is>
      </c>
    </row>
    <row r="307" ht="14.25" customHeight="1" s="474">
      <c r="A307" s="169" t="inlineStr">
        <is>
          <t>No.297</t>
        </is>
      </c>
      <c r="B307" s="334" t="n">
        <v>44867</v>
      </c>
      <c r="C307" s="130" t="inlineStr">
        <is>
          <t>PO-4900377741</t>
        </is>
      </c>
      <c r="D307" s="131" t="inlineStr">
        <is>
          <t>Michelle Dang</t>
        </is>
      </c>
      <c r="E307" s="567" t="inlineStr">
        <is>
          <t>Firmware</t>
        </is>
      </c>
      <c r="F307" s="136" t="inlineStr">
        <is>
          <t>midang@tesla.com</t>
        </is>
      </c>
      <c r="G307" s="289" t="n"/>
      <c r="H307" s="656" t="n">
        <v>-1432.75</v>
      </c>
      <c r="I307" s="309" t="inlineStr">
        <is>
          <t>To be Invoiced</t>
        </is>
      </c>
      <c r="J307" s="170" t="inlineStr">
        <is>
          <t>202211</t>
        </is>
      </c>
      <c r="K307" s="135" t="n"/>
      <c r="L307" s="134" t="inlineStr">
        <is>
          <t>Firmware_Oct, 2023_New languages</t>
        </is>
      </c>
      <c r="M307" s="567" t="n"/>
      <c r="N307" s="302" t="inlineStr">
        <is>
          <t>2022年10月: 1126.71; 2022年11月: 306.04</t>
        </is>
      </c>
      <c r="O307" s="638" t="n"/>
      <c r="P307" s="639" t="n"/>
      <c r="Q307" s="567" t="n"/>
    </row>
    <row r="308" ht="14.25" customHeight="1" s="474">
      <c r="A308" s="169" t="inlineStr">
        <is>
          <t>No.298</t>
        </is>
      </c>
      <c r="B308" s="334" t="n">
        <v>44430</v>
      </c>
      <c r="C308" s="130" t="inlineStr">
        <is>
          <t>PO-4900381248</t>
        </is>
      </c>
      <c r="D308" s="131" t="inlineStr">
        <is>
          <t>Dave Dodge</t>
        </is>
      </c>
      <c r="E308" s="567" t="inlineStr">
        <is>
          <t>Tesla Academy</t>
        </is>
      </c>
      <c r="F308" s="136" t="inlineStr">
        <is>
          <t>ddodge@tesla.com</t>
        </is>
      </c>
      <c r="G308" s="567" t="inlineStr">
        <is>
          <t>EHSS Safety Week Video for Chinese_Hong Kong &amp; Chinese_PRC &amp; French &amp; German &amp; Japanese &amp; Korean &amp; Spanish &amp; Dutch</t>
        </is>
      </c>
      <c r="H308" s="644" t="n">
        <v>220.65</v>
      </c>
      <c r="I308" s="309" t="inlineStr">
        <is>
          <t>New PO</t>
        </is>
      </c>
      <c r="J308" s="170" t="n"/>
      <c r="K308" s="133" t="n"/>
      <c r="L308" s="134" t="n"/>
      <c r="M308" s="567" t="n"/>
      <c r="N308" s="302" t="inlineStr"/>
      <c r="O308" s="638">
        <f>SUM(SUMIFS($H$11:$H$700,$I$11:$I$700,{"New PO","ValueAdded"},$C$11:$C$700,"="&amp;C308))</f>
        <v/>
      </c>
      <c r="P308" s="639">
        <f>SUMIFS($H$11:$H$700,$C$11:$C$700,"="&amp;C308)</f>
        <v/>
      </c>
      <c r="Q308" s="567" t="inlineStr">
        <is>
          <t>Tesla, Inc.</t>
        </is>
      </c>
    </row>
    <row r="309" ht="14.25" customHeight="1" s="474">
      <c r="A309" s="169" t="inlineStr">
        <is>
          <t>No.299</t>
        </is>
      </c>
      <c r="B309" s="334" t="n">
        <v>44511</v>
      </c>
      <c r="C309" s="130" t="inlineStr">
        <is>
          <t>PO-4900381248</t>
        </is>
      </c>
      <c r="D309" s="131" t="inlineStr">
        <is>
          <t>Dave Dodge</t>
        </is>
      </c>
      <c r="E309" s="567" t="inlineStr">
        <is>
          <t>Tesla Academy</t>
        </is>
      </c>
      <c r="F309" s="136" t="inlineStr">
        <is>
          <t>ddodge@tesla.com</t>
        </is>
      </c>
      <c r="G309" s="567" t="inlineStr">
        <is>
          <t>EHSS Safety Week Video for Chinese_Hong Kong &amp; Chinese_PRC &amp; French &amp; German &amp; Japanese &amp; Korean &amp; Spanish &amp; Dutch</t>
        </is>
      </c>
      <c r="H309" s="644" t="n">
        <v>-220.65</v>
      </c>
      <c r="I309" s="309" t="inlineStr">
        <is>
          <t>Invoiced</t>
        </is>
      </c>
      <c r="J309" s="170" t="inlineStr">
        <is>
          <t>202111</t>
        </is>
      </c>
      <c r="K309" s="135" t="inlineStr">
        <is>
          <t>PTUS_Tesla211111K</t>
        </is>
      </c>
      <c r="L309" s="134" t="inlineStr">
        <is>
          <t>Tesla Academy_EHSS Safety Week Video</t>
        </is>
      </c>
      <c r="M309" s="567" t="n"/>
      <c r="N309" s="488" t="inlineStr">
        <is>
          <t>2021年9月</t>
        </is>
      </c>
      <c r="O309" s="638" t="n"/>
      <c r="P309" s="639" t="n"/>
      <c r="Q309" s="567" t="inlineStr">
        <is>
          <t>Tesla, Inc.</t>
        </is>
      </c>
    </row>
    <row r="310" ht="14.25" customHeight="1" s="474">
      <c r="A310" s="169" t="inlineStr">
        <is>
          <t>No.300</t>
        </is>
      </c>
      <c r="B310" s="334" t="n">
        <v>44454</v>
      </c>
      <c r="C310" s="130" t="inlineStr">
        <is>
          <t>PO-4900397125</t>
        </is>
      </c>
      <c r="D310" s="131" t="inlineStr">
        <is>
          <t>Matteo Lucci</t>
        </is>
      </c>
      <c r="E310" s="567" t="inlineStr">
        <is>
          <t>Tesla Energy</t>
        </is>
      </c>
      <c r="F310" s="136" t="inlineStr">
        <is>
          <t>mlucci@tesla.com</t>
        </is>
      </c>
      <c r="G310" s="567" t="inlineStr">
        <is>
          <t>Translate Powerwall Training Content to German</t>
        </is>
      </c>
      <c r="H310" s="644" t="n">
        <v>655</v>
      </c>
      <c r="I310" s="309" t="inlineStr">
        <is>
          <t>New PO</t>
        </is>
      </c>
      <c r="J310" s="170" t="n"/>
      <c r="K310" s="133" t="n"/>
      <c r="L310" s="134" t="n"/>
      <c r="M310" s="567" t="n"/>
      <c r="N310" s="302" t="n"/>
      <c r="O310" s="638">
        <f>SUM(SUMIFS($H$11:$H$700,$I$11:$I$700,{"New PO","ValueAdded"},$C$11:$C$700,"="&amp;C310))</f>
        <v/>
      </c>
      <c r="P310" s="639">
        <f>SUMIFS($H$11:$H$700,$C$11:$C$700,"="&amp;C310)</f>
        <v/>
      </c>
      <c r="Q310" s="567" t="inlineStr">
        <is>
          <t>Tesla, Inc.</t>
        </is>
      </c>
    </row>
    <row r="311" ht="14.25" customHeight="1" s="474">
      <c r="A311" s="169" t="inlineStr">
        <is>
          <t>No.301</t>
        </is>
      </c>
      <c r="B311" s="334" t="n">
        <v>44487</v>
      </c>
      <c r="C311" s="130" t="inlineStr">
        <is>
          <t>PO-4900397125</t>
        </is>
      </c>
      <c r="D311" s="131" t="inlineStr">
        <is>
          <t>Matteo Lucci</t>
        </is>
      </c>
      <c r="E311" s="567" t="inlineStr">
        <is>
          <t>Tesla Energy</t>
        </is>
      </c>
      <c r="F311" s="136" t="inlineStr">
        <is>
          <t>mlucci@tesla.com</t>
        </is>
      </c>
      <c r="G311" s="567" t="inlineStr">
        <is>
          <t>Translate Powerwall Training Content to German</t>
        </is>
      </c>
      <c r="H311" s="644" t="n">
        <v>-653.9299999999999</v>
      </c>
      <c r="I311" s="309" t="inlineStr">
        <is>
          <t>Invoiced</t>
        </is>
      </c>
      <c r="J311" s="170" t="inlineStr">
        <is>
          <t>202110</t>
        </is>
      </c>
      <c r="K311" s="135" t="inlineStr">
        <is>
          <t>PTUS_Tesla211018I</t>
        </is>
      </c>
      <c r="L311" s="134" t="inlineStr">
        <is>
          <t>Tesla Energy_Powerwall_German</t>
        </is>
      </c>
      <c r="M311" s="567" t="n"/>
      <c r="N311" s="488" t="inlineStr">
        <is>
          <t>2021年9月</t>
        </is>
      </c>
      <c r="O311" s="638" t="n"/>
      <c r="P311" s="639" t="n"/>
      <c r="Q311" s="567" t="inlineStr">
        <is>
          <t>Tesla, Inc.</t>
        </is>
      </c>
    </row>
    <row r="312" ht="14.25" customHeight="1" s="474">
      <c r="A312" s="169" t="inlineStr">
        <is>
          <t>No.302</t>
        </is>
      </c>
      <c r="B312" s="334" t="n">
        <v>44454</v>
      </c>
      <c r="C312" s="130" t="inlineStr">
        <is>
          <t>PO-4900398667</t>
        </is>
      </c>
      <c r="D312" s="131" t="inlineStr">
        <is>
          <t>James Cho</t>
        </is>
      </c>
      <c r="E312" s="567" t="inlineStr">
        <is>
          <t>Tesla Energy</t>
        </is>
      </c>
      <c r="F312" s="206" t="inlineStr">
        <is>
          <t xml:space="preserve">jacho@tesla.com </t>
        </is>
      </c>
      <c r="G312" s="567" t="inlineStr">
        <is>
          <t>Gen 3 Wall Connector and Powerwall documentation translations to unblock various launch markets</t>
        </is>
      </c>
      <c r="H312" s="644" t="n">
        <v>2045</v>
      </c>
      <c r="I312" s="309" t="inlineStr">
        <is>
          <t>New PO</t>
        </is>
      </c>
      <c r="J312" s="170" t="n"/>
      <c r="K312" s="133" t="n"/>
      <c r="L312" s="134" t="n"/>
      <c r="M312" s="567" t="n"/>
      <c r="N312" s="488" t="n"/>
      <c r="O312" s="638">
        <f>SUM(SUMIFS($H$11:$H$700,$I$11:$I$700,{"New PO","ValueAdded"},$C$11:$C$700,"="&amp;C312))</f>
        <v/>
      </c>
      <c r="P312" s="639">
        <f>SUMIFS($H$11:$H$700,$C$11:$C$700,"="&amp;C312)</f>
        <v/>
      </c>
      <c r="Q312" s="567" t="inlineStr">
        <is>
          <t>Tesla, Inc.</t>
        </is>
      </c>
    </row>
    <row r="313" ht="14.25" customHeight="1" s="474">
      <c r="A313" s="169" t="inlineStr">
        <is>
          <t>No.303</t>
        </is>
      </c>
      <c r="B313" s="334" t="n">
        <v>44487</v>
      </c>
      <c r="C313" s="130" t="inlineStr">
        <is>
          <t>PO-4900398667</t>
        </is>
      </c>
      <c r="D313" s="131" t="inlineStr">
        <is>
          <t>James Cho</t>
        </is>
      </c>
      <c r="E313" s="567" t="inlineStr">
        <is>
          <t>Tesla Energy</t>
        </is>
      </c>
      <c r="F313" s="206" t="inlineStr">
        <is>
          <t xml:space="preserve">jacho@tesla.com </t>
        </is>
      </c>
      <c r="G313" s="567" t="inlineStr">
        <is>
          <t>Gen 3 Wall Connector and Powerwall documentation translations to unblock various launch markets</t>
        </is>
      </c>
      <c r="H313" s="644" t="n">
        <v>-1441.93</v>
      </c>
      <c r="I313" s="309" t="inlineStr">
        <is>
          <t>Invoiced</t>
        </is>
      </c>
      <c r="J313" s="170" t="inlineStr">
        <is>
          <t>202110</t>
        </is>
      </c>
      <c r="K313" s="135" t="inlineStr">
        <is>
          <t>PTUS_Tesla211018J</t>
        </is>
      </c>
      <c r="L313" s="134" t="inlineStr">
        <is>
          <t>Tesla Energy_Sep, 2021(James)_part2</t>
        </is>
      </c>
      <c r="M313" s="567" t="n"/>
      <c r="N313" s="488" t="inlineStr">
        <is>
          <t>2021年10月</t>
        </is>
      </c>
      <c r="O313" s="638" t="n"/>
      <c r="P313" s="639" t="n"/>
      <c r="Q313" s="567" t="inlineStr">
        <is>
          <t>Tesla, Inc.</t>
        </is>
      </c>
    </row>
    <row r="314" ht="14.25" customHeight="1" s="474">
      <c r="A314" s="169" t="inlineStr">
        <is>
          <t>No.304</t>
        </is>
      </c>
      <c r="B314" s="334" t="n">
        <v>44511</v>
      </c>
      <c r="C314" s="130" t="inlineStr">
        <is>
          <t>PO-4900398667</t>
        </is>
      </c>
      <c r="D314" s="131" t="inlineStr">
        <is>
          <t>James Cho</t>
        </is>
      </c>
      <c r="E314" s="567" t="inlineStr">
        <is>
          <t>Tesla Energy</t>
        </is>
      </c>
      <c r="F314" s="206" t="inlineStr">
        <is>
          <t xml:space="preserve">jacho@tesla.com </t>
        </is>
      </c>
      <c r="G314" s="567" t="inlineStr">
        <is>
          <t>Gen 3 Wall Connector and Powerwall documentation translations to unblock various launch markets</t>
        </is>
      </c>
      <c r="H314" s="644" t="n">
        <v>-464.81</v>
      </c>
      <c r="I314" s="309" t="inlineStr">
        <is>
          <t>Invoiced</t>
        </is>
      </c>
      <c r="J314" s="170" t="inlineStr">
        <is>
          <t>202111</t>
        </is>
      </c>
      <c r="K314" s="135" t="inlineStr">
        <is>
          <t>PTUS_Tesla211111H</t>
        </is>
      </c>
      <c r="L314" s="134" t="inlineStr">
        <is>
          <t>Tesla Energy_Oct, 2021(James)_part2</t>
        </is>
      </c>
      <c r="M314" s="567" t="n"/>
      <c r="N314" s="488" t="inlineStr">
        <is>
          <t>2021年10月</t>
        </is>
      </c>
      <c r="O314" s="638" t="n"/>
      <c r="P314" s="639" t="n"/>
      <c r="Q314" s="567" t="inlineStr">
        <is>
          <t>Tesla, Inc.</t>
        </is>
      </c>
    </row>
    <row r="315" ht="14.25" customHeight="1" s="474">
      <c r="A315" s="169" t="inlineStr">
        <is>
          <t>No.305</t>
        </is>
      </c>
      <c r="B315" s="334" t="n">
        <v>44574</v>
      </c>
      <c r="C315" s="130" t="inlineStr">
        <is>
          <t>PO-4900398667</t>
        </is>
      </c>
      <c r="D315" s="131" t="inlineStr">
        <is>
          <t>James Cho</t>
        </is>
      </c>
      <c r="E315" s="567" t="inlineStr">
        <is>
          <t>Tesla Energy</t>
        </is>
      </c>
      <c r="F315" s="206" t="inlineStr">
        <is>
          <t>jacho@tesla.com</t>
        </is>
      </c>
      <c r="G315" s="567" t="inlineStr">
        <is>
          <t>Gen 3 Wall Connector and 
Powerwall documentation translations to unblock various launch markets</t>
        </is>
      </c>
      <c r="H315" s="637" t="n">
        <v>-133.86</v>
      </c>
      <c r="I315" s="309" t="inlineStr">
        <is>
          <t>Invoiced</t>
        </is>
      </c>
      <c r="J315" s="170" t="inlineStr">
        <is>
          <t>202201</t>
        </is>
      </c>
      <c r="K315" s="133" t="inlineStr">
        <is>
          <t>PTUS_Tesla220113H</t>
        </is>
      </c>
      <c r="L315" s="134" t="inlineStr">
        <is>
          <t>Tesla Energy_Dec, 2021(James)_part1</t>
        </is>
      </c>
      <c r="M315" s="567" t="n"/>
      <c r="N315" s="302" t="inlineStr">
        <is>
          <t>2022年1月</t>
        </is>
      </c>
      <c r="O315" s="638" t="n"/>
      <c r="P315" s="639" t="n"/>
      <c r="Q315" s="567" t="inlineStr">
        <is>
          <t>Tesla, Inc.</t>
        </is>
      </c>
    </row>
    <row r="316" ht="14.25" customHeight="1" s="474">
      <c r="A316" s="169" t="inlineStr">
        <is>
          <t>No.306</t>
        </is>
      </c>
      <c r="B316" s="334" t="n">
        <v>44460</v>
      </c>
      <c r="C316" s="130" t="inlineStr">
        <is>
          <t>PO-4900402826</t>
        </is>
      </c>
      <c r="D316" s="131" t="inlineStr">
        <is>
          <t>Rishi Kamat</t>
        </is>
      </c>
      <c r="E316" s="567" t="inlineStr">
        <is>
          <t>Tesla Energy</t>
        </is>
      </c>
      <c r="F316" s="206" t="inlineStr">
        <is>
          <t>rkamat@tesla.com</t>
        </is>
      </c>
      <c r="G316" s="567" t="inlineStr">
        <is>
          <t>Translate Powerwall Installation Troubleshooting Guide to German and Italian</t>
        </is>
      </c>
      <c r="H316" s="644" t="n">
        <v>1750</v>
      </c>
      <c r="I316" s="309" t="inlineStr">
        <is>
          <t>New PO</t>
        </is>
      </c>
      <c r="J316" s="170" t="n"/>
      <c r="K316" s="133" t="n"/>
      <c r="L316" s="134" t="n"/>
      <c r="M316" s="567" t="n"/>
      <c r="N316" s="302" t="n"/>
      <c r="O316" s="638">
        <f>SUM(SUMIFS($H$11:$H$700,$I$11:$I$700,{"New PO","ValueAdded"},$C$11:$C$700,"="&amp;C316))</f>
        <v/>
      </c>
      <c r="P316" s="639">
        <f>SUMIFS($H$11:$H$700,$C$11:$C$700,"="&amp;C316)</f>
        <v/>
      </c>
      <c r="Q316" s="567" t="inlineStr">
        <is>
          <t>Tesla, Inc.</t>
        </is>
      </c>
    </row>
    <row r="317" ht="14.25" customHeight="1" s="474">
      <c r="A317" s="169" t="inlineStr">
        <is>
          <t>No.307</t>
        </is>
      </c>
      <c r="B317" s="334" t="n">
        <v>44494</v>
      </c>
      <c r="C317" s="130" t="inlineStr">
        <is>
          <t>PO-4900402826</t>
        </is>
      </c>
      <c r="D317" s="131" t="inlineStr">
        <is>
          <t>Rishi Kamat</t>
        </is>
      </c>
      <c r="E317" s="567" t="inlineStr">
        <is>
          <t>Tesla Energy</t>
        </is>
      </c>
      <c r="F317" s="206" t="inlineStr">
        <is>
          <t>rkamat@tesla.com</t>
        </is>
      </c>
      <c r="G317" s="567" t="inlineStr">
        <is>
          <t>Translate Powerwall Installation Troubleshooting Guide to German and Italian</t>
        </is>
      </c>
      <c r="H317" s="637" t="n">
        <v>-1742.98</v>
      </c>
      <c r="I317" s="309" t="inlineStr">
        <is>
          <t>Invoiced</t>
        </is>
      </c>
      <c r="J317" s="170" t="inlineStr">
        <is>
          <t>202110</t>
        </is>
      </c>
      <c r="K317" s="135" t="inlineStr">
        <is>
          <t>PTUS_Tesla211025A</t>
        </is>
      </c>
      <c r="L317" s="134" t="inlineStr">
        <is>
          <t>Tesla Energy_Powerwall Installation Troubleshooting Guide</t>
        </is>
      </c>
      <c r="M317" s="567" t="n"/>
      <c r="N317" s="488" t="inlineStr">
        <is>
          <t>2021年10月</t>
        </is>
      </c>
      <c r="O317" s="638" t="n"/>
      <c r="P317" s="639" t="n"/>
      <c r="Q317" s="567" t="inlineStr">
        <is>
          <t>Tesla, Inc.</t>
        </is>
      </c>
    </row>
    <row r="318" ht="14.25" customHeight="1" s="474">
      <c r="A318" s="169" t="inlineStr">
        <is>
          <t>No.308</t>
        </is>
      </c>
      <c r="B318" s="334" t="n">
        <v>44470</v>
      </c>
      <c r="C318" s="130" t="inlineStr">
        <is>
          <t>PO-4900413993</t>
        </is>
      </c>
      <c r="D318" s="131" t="inlineStr">
        <is>
          <t>Cameron Blake</t>
        </is>
      </c>
      <c r="E318" s="567" t="inlineStr">
        <is>
          <t>Tesla Energy</t>
        </is>
      </c>
      <c r="F318" s="136" t="inlineStr">
        <is>
          <t>cblake@tesla.com</t>
        </is>
      </c>
      <c r="G318" s="289" t="inlineStr">
        <is>
          <t>Translation -Cantonese;Translation -Traditional Chinese</t>
        </is>
      </c>
      <c r="H318" s="644" t="n">
        <v>366.23</v>
      </c>
      <c r="I318" s="309" t="inlineStr">
        <is>
          <t>New PO</t>
        </is>
      </c>
      <c r="J318" s="170" t="n"/>
      <c r="K318" s="133" t="n"/>
      <c r="L318" s="134" t="n"/>
      <c r="M318" s="567" t="n"/>
      <c r="N318" s="302" t="n"/>
      <c r="O318" s="638">
        <f>SUM(SUMIFS($H$11:$H$700,$I$11:$I$700,{"New PO","ValueAdded"},$C$11:$C$700,"="&amp;C318))</f>
        <v/>
      </c>
      <c r="P318" s="639">
        <f>SUMIFS($H$11:$H$700,$C$11:$C$700,"="&amp;C318)</f>
        <v/>
      </c>
      <c r="Q318" s="567" t="inlineStr">
        <is>
          <t>Tesla, Inc.</t>
        </is>
      </c>
    </row>
    <row r="319" ht="14.25" customHeight="1" s="474">
      <c r="A319" s="169" t="inlineStr">
        <is>
          <t>No.309</t>
        </is>
      </c>
      <c r="B319" s="334" t="n">
        <v>44553</v>
      </c>
      <c r="C319" s="130" t="inlineStr">
        <is>
          <t>PO-4900413993</t>
        </is>
      </c>
      <c r="D319" s="131" t="inlineStr">
        <is>
          <t>Cameron Blake</t>
        </is>
      </c>
      <c r="E319" s="567" t="inlineStr">
        <is>
          <t>Tesla Energy</t>
        </is>
      </c>
      <c r="F319" s="136" t="inlineStr">
        <is>
          <t>cblake@tesla.com</t>
        </is>
      </c>
      <c r="G319" s="289" t="inlineStr">
        <is>
          <t>Translation -Cantonese;Translation -Traditional Chinese</t>
        </is>
      </c>
      <c r="H319" s="644" t="n">
        <v>-366.23</v>
      </c>
      <c r="I319" s="309" t="inlineStr">
        <is>
          <t>Invoiced</t>
        </is>
      </c>
      <c r="J319" s="170" t="inlineStr">
        <is>
          <t>202112</t>
        </is>
      </c>
      <c r="K319" s="135" t="inlineStr">
        <is>
          <t>PTUS_Tesla211223A</t>
        </is>
      </c>
      <c r="L319" s="134" t="inlineStr">
        <is>
          <t>Tesla Energy_Gen 3 Wall Connector</t>
        </is>
      </c>
      <c r="M319" s="567" t="n"/>
      <c r="N319" s="488" t="inlineStr">
        <is>
          <t>2021年10月</t>
        </is>
      </c>
      <c r="O319" s="638" t="n"/>
      <c r="P319" s="639" t="n"/>
      <c r="Q319" s="567" t="inlineStr">
        <is>
          <t>Tesla, Inc.</t>
        </is>
      </c>
    </row>
    <row r="320" ht="14.25" customHeight="1" s="474">
      <c r="A320" s="169" t="inlineStr">
        <is>
          <t>No.310</t>
        </is>
      </c>
      <c r="B320" s="334" t="n">
        <v>44481</v>
      </c>
      <c r="C320" s="130" t="inlineStr">
        <is>
          <t>PO-4900423537</t>
        </is>
      </c>
      <c r="D320" s="131" t="inlineStr">
        <is>
          <t>Moya Watson</t>
        </is>
      </c>
      <c r="E320" s="567" t="inlineStr">
        <is>
          <t>Tesla Energy</t>
        </is>
      </c>
      <c r="F320" s="136" t="inlineStr">
        <is>
          <t>mowatson@tesla.com</t>
        </is>
      </c>
      <c r="G320" s="289" t="inlineStr">
        <is>
          <t>Translation to Hebrew of Tesla Industrial Energy Part Names</t>
        </is>
      </c>
      <c r="H320" s="644" t="n">
        <v>550</v>
      </c>
      <c r="I320" s="309" t="inlineStr">
        <is>
          <t>New PO</t>
        </is>
      </c>
      <c r="J320" s="170" t="n"/>
      <c r="K320" s="133" t="n"/>
      <c r="L320" s="134" t="n"/>
      <c r="M320" s="567" t="n"/>
      <c r="N320" s="302" t="n"/>
      <c r="O320" s="638">
        <f>SUM(SUMIFS($H$11:$H$700,$I$11:$I$700,{"New PO","ValueAdded"},$C$11:$C$700,"="&amp;C320))</f>
        <v/>
      </c>
      <c r="P320" s="639">
        <f>SUMIFS($H$11:$H$700,$C$11:$C$700,"="&amp;C320)</f>
        <v/>
      </c>
      <c r="Q320" s="567" t="inlineStr">
        <is>
          <t>Tesla, Inc.</t>
        </is>
      </c>
    </row>
    <row r="321" ht="14.25" customHeight="1" s="474">
      <c r="A321" s="169" t="inlineStr">
        <is>
          <t>No.311</t>
        </is>
      </c>
      <c r="B321" s="334" t="n">
        <v>44511</v>
      </c>
      <c r="C321" s="130" t="inlineStr">
        <is>
          <t>PO-4900423537</t>
        </is>
      </c>
      <c r="D321" s="131" t="inlineStr">
        <is>
          <t>Moya Watson</t>
        </is>
      </c>
      <c r="E321" s="567" t="inlineStr">
        <is>
          <t>Tesla Energy</t>
        </is>
      </c>
      <c r="F321" s="136" t="inlineStr">
        <is>
          <t>mowatson@tesla.com</t>
        </is>
      </c>
      <c r="G321" s="289" t="inlineStr">
        <is>
          <t>Translation to Hebrew of Tesla Industrial Energy Part Names</t>
        </is>
      </c>
      <c r="H321" s="644" t="n">
        <v>-496.11</v>
      </c>
      <c r="I321" s="309" t="inlineStr">
        <is>
          <t>Invoiced</t>
        </is>
      </c>
      <c r="J321" s="170" t="inlineStr">
        <is>
          <t>202111</t>
        </is>
      </c>
      <c r="K321" s="135" t="inlineStr">
        <is>
          <t>PTUS_Tesla211111I</t>
        </is>
      </c>
      <c r="L321" s="134" t="inlineStr">
        <is>
          <t>Tesla Energy_Hebrew part descriptions</t>
        </is>
      </c>
      <c r="M321" s="567" t="n"/>
      <c r="N321" s="488" t="inlineStr">
        <is>
          <t>2021年10月</t>
        </is>
      </c>
      <c r="O321" s="638" t="n"/>
      <c r="P321" s="639" t="n"/>
      <c r="Q321" s="567" t="inlineStr">
        <is>
          <t>Tesla, Inc.</t>
        </is>
      </c>
    </row>
    <row r="322" ht="14.25" customHeight="1" s="474">
      <c r="A322" s="169" t="inlineStr">
        <is>
          <t>No.312</t>
        </is>
      </c>
      <c r="B322" s="334" t="n">
        <v>44488</v>
      </c>
      <c r="C322" s="130" t="inlineStr">
        <is>
          <t>PO-4900428495</t>
        </is>
      </c>
      <c r="D322" s="131" t="inlineStr">
        <is>
          <t>Sinead Readman</t>
        </is>
      </c>
      <c r="E322" s="567" t="inlineStr">
        <is>
          <t>Body Repair</t>
        </is>
      </c>
      <c r="F322" s="136" t="inlineStr">
        <is>
          <t>sreadman@tesla.com</t>
        </is>
      </c>
      <c r="G322" s="289" t="inlineStr">
        <is>
          <t>Model Y Electrical &amp;Thermal Systems Translation into French
Model Y Structural Repair Overview Translation into French
Model 3&amp;Y Pyrotechnic Battery Disconnect Translation into French</t>
        </is>
      </c>
      <c r="H322" s="644" t="n">
        <v>1214.35</v>
      </c>
      <c r="I322" s="309" t="inlineStr">
        <is>
          <t>New PO</t>
        </is>
      </c>
      <c r="J322" s="170" t="n"/>
      <c r="K322" s="133" t="n"/>
      <c r="L322" s="134" t="n"/>
      <c r="M322" s="567" t="n"/>
      <c r="N322" s="302" t="n"/>
      <c r="O322" s="638">
        <f>SUM(SUMIFS($H$11:$H$700,$I$11:$I$700,{"New PO","ValueAdded"},$C$11:$C$700,"="&amp;C322))</f>
        <v/>
      </c>
      <c r="P322" s="639">
        <f>SUMIFS($H$11:$H$700,$C$11:$C$700,"="&amp;C322)</f>
        <v/>
      </c>
      <c r="Q322" s="567" t="inlineStr">
        <is>
          <t>Tesla, Inc.</t>
        </is>
      </c>
    </row>
    <row r="323" ht="14.25" customHeight="1" s="474">
      <c r="A323" s="169" t="inlineStr">
        <is>
          <t>No.313</t>
        </is>
      </c>
      <c r="B323" s="334" t="n">
        <v>44511</v>
      </c>
      <c r="C323" s="130" t="inlineStr">
        <is>
          <t>PO-4900428495</t>
        </is>
      </c>
      <c r="D323" s="131" t="inlineStr">
        <is>
          <t>Sinead Readman</t>
        </is>
      </c>
      <c r="E323" s="567" t="inlineStr">
        <is>
          <t>Body Repair</t>
        </is>
      </c>
      <c r="F323" s="136" t="inlineStr">
        <is>
          <t>sreadman@tesla.com</t>
        </is>
      </c>
      <c r="G323" s="289" t="inlineStr">
        <is>
          <t>Model Y Electrical &amp;Thermal Systems Translation into French
Model Y Structural Repair Overview Translation into French
Model 4&amp;Y Pyrotechnic Battery Disconnect Translation into French</t>
        </is>
      </c>
      <c r="H323" s="644" t="n">
        <v>-1214.35</v>
      </c>
      <c r="I323" s="309" t="inlineStr">
        <is>
          <t>Invoiced</t>
        </is>
      </c>
      <c r="J323" s="170" t="inlineStr">
        <is>
          <t>202111</t>
        </is>
      </c>
      <c r="K323" s="135" t="inlineStr">
        <is>
          <t>PTUS_Tesla211111J</t>
        </is>
      </c>
      <c r="L323" s="134" t="inlineStr">
        <is>
          <t>Body Repair_Model 3&amp;Y into French</t>
        </is>
      </c>
      <c r="M323" s="567" t="n"/>
      <c r="N323" s="488" t="inlineStr">
        <is>
          <t>2021年11月</t>
        </is>
      </c>
      <c r="O323" s="638" t="n"/>
      <c r="P323" s="639" t="n"/>
      <c r="Q323" s="567" t="inlineStr">
        <is>
          <t>Tesla, Inc.</t>
        </is>
      </c>
    </row>
    <row r="324" ht="14.25" customHeight="1" s="474">
      <c r="A324" s="169" t="inlineStr">
        <is>
          <t>No.314</t>
        </is>
      </c>
      <c r="B324" s="334" t="n">
        <v>44494</v>
      </c>
      <c r="C324" s="130" t="inlineStr">
        <is>
          <t>PO-4900435121</t>
        </is>
      </c>
      <c r="D324" s="131" t="inlineStr">
        <is>
          <t>Hoon Choi</t>
        </is>
      </c>
      <c r="E324" s="567" t="inlineStr">
        <is>
          <t>Body Repair</t>
        </is>
      </c>
      <c r="F324" s="136" t="inlineStr">
        <is>
          <t>hochoi@tesla.com</t>
        </is>
      </c>
      <c r="G324" s="289" t="inlineStr">
        <is>
          <t>Model S and X:Brake Bleed/ Coolant Air Purge/ Driver Air Bag Replacement/ Gearbox Drain and Fill/ Seatbelt Pretensioner Replacement into Korean
Model S X 3:AC Recovery and Recharge into Korean;
Model X:Restraint Control Module into Korean</t>
        </is>
      </c>
      <c r="H324" s="644" t="n">
        <v>1311.42</v>
      </c>
      <c r="I324" s="309" t="inlineStr">
        <is>
          <t>New PO</t>
        </is>
      </c>
      <c r="J324" s="170" t="n"/>
      <c r="K324" s="133" t="n"/>
      <c r="L324" s="134" t="n"/>
      <c r="M324" s="567" t="n"/>
      <c r="N324" s="302" t="n"/>
      <c r="O324" s="638">
        <f>SUM(SUMIFS($H$11:$H$700,$I$11:$I$700,{"New PO","ValueAdded"},$C$11:$C$700,"="&amp;C324))</f>
        <v/>
      </c>
      <c r="P324" s="639">
        <f>SUMIFS($H$11:$H$700,$C$11:$C$700,"="&amp;C324)</f>
        <v/>
      </c>
      <c r="Q324" s="567" t="inlineStr">
        <is>
          <t>Tesla, Inc.</t>
        </is>
      </c>
    </row>
    <row r="325" ht="14.25" customHeight="1" s="474">
      <c r="A325" s="169" t="inlineStr">
        <is>
          <t>No.315</t>
        </is>
      </c>
      <c r="B325" s="334" t="n">
        <v>44538</v>
      </c>
      <c r="C325" s="130" t="inlineStr">
        <is>
          <t>PO-4900435121</t>
        </is>
      </c>
      <c r="D325" s="131" t="inlineStr">
        <is>
          <t>Hoon Choi</t>
        </is>
      </c>
      <c r="E325" s="567" t="inlineStr">
        <is>
          <t>Body Repair</t>
        </is>
      </c>
      <c r="F325" s="136" t="inlineStr">
        <is>
          <t>hochoi@tesla.com</t>
        </is>
      </c>
      <c r="G325" s="289" t="inlineStr">
        <is>
          <t>Model S and X:Brake Bleed/ Coolant Air Purge/ Driver Air Bag Replacement/ Gearbox Drain and Fill/ Seatbelt Pretensioner Replacement into Korean
Model S X 4:AC Recovery and Recharge into Korean;
Model X:Restraint Control Module into Korean</t>
        </is>
      </c>
      <c r="H325" s="644" t="n">
        <v>-1311.42</v>
      </c>
      <c r="I325" s="309" t="inlineStr">
        <is>
          <t>Invoiced</t>
        </is>
      </c>
      <c r="J325" s="170" t="inlineStr">
        <is>
          <t>202112</t>
        </is>
      </c>
      <c r="K325" s="135" t="inlineStr">
        <is>
          <t>PTUS_Tesla211208F</t>
        </is>
      </c>
      <c r="L325" s="134" t="inlineStr">
        <is>
          <t>Body Repair_2021Nov_Batch1</t>
        </is>
      </c>
      <c r="M325" s="567" t="n"/>
      <c r="N325" s="488" t="inlineStr">
        <is>
          <t>2021年11月</t>
        </is>
      </c>
      <c r="O325" s="638" t="n"/>
      <c r="P325" s="639" t="n"/>
      <c r="Q325" s="567" t="inlineStr">
        <is>
          <t>Tesla, Inc.</t>
        </is>
      </c>
    </row>
    <row r="326" ht="14.25" customHeight="1" s="474">
      <c r="A326" s="169" t="inlineStr">
        <is>
          <t>No.316</t>
        </is>
      </c>
      <c r="B326" s="334" t="n">
        <v>44494</v>
      </c>
      <c r="C326" s="130" t="inlineStr">
        <is>
          <t>PO-4900435122</t>
        </is>
      </c>
      <c r="D326" s="131" t="inlineStr">
        <is>
          <t>Hoon Choi</t>
        </is>
      </c>
      <c r="E326" s="567" t="inlineStr">
        <is>
          <t>Body Repair</t>
        </is>
      </c>
      <c r="F326" s="136" t="inlineStr">
        <is>
          <t>hochoi@tesla.com</t>
        </is>
      </c>
      <c r="G326" s="567" t="inlineStr">
        <is>
          <t>Model 3: Brake Bleed/ Drivers Airbag Replacement/ Coolant Air Purge and Vacuum Refill/ Restraint Control Module Replacement/Seatbelt Pretensioner into Korean</t>
        </is>
      </c>
      <c r="H326" s="644" t="n">
        <v>1154.57</v>
      </c>
      <c r="I326" s="309" t="inlineStr">
        <is>
          <t>New PO</t>
        </is>
      </c>
      <c r="J326" s="170" t="n"/>
      <c r="K326" s="133" t="n"/>
      <c r="L326" s="134" t="n"/>
      <c r="M326" s="567" t="n"/>
      <c r="N326" s="302" t="n"/>
      <c r="O326" s="638">
        <f>SUM(SUMIFS($H$11:$H$700,$I$11:$I$700,{"New PO","ValueAdded"},$C$11:$C$700,"="&amp;C326))</f>
        <v/>
      </c>
      <c r="P326" s="639">
        <f>SUMIFS($H$11:$H$700,$C$11:$C$700,"="&amp;C326)</f>
        <v/>
      </c>
      <c r="Q326" s="567" t="inlineStr">
        <is>
          <t>Tesla, Inc.</t>
        </is>
      </c>
    </row>
    <row r="327" ht="14.25" customHeight="1" s="474">
      <c r="A327" s="169" t="inlineStr">
        <is>
          <t>No.317</t>
        </is>
      </c>
      <c r="B327" s="334" t="n">
        <v>44538</v>
      </c>
      <c r="C327" s="130" t="inlineStr">
        <is>
          <t>PO-4900435122</t>
        </is>
      </c>
      <c r="D327" s="131" t="inlineStr">
        <is>
          <t>Hoon Choi</t>
        </is>
      </c>
      <c r="E327" s="567" t="inlineStr">
        <is>
          <t>Body Repair</t>
        </is>
      </c>
      <c r="F327" s="136" t="inlineStr">
        <is>
          <t>hochoi@tesla.com</t>
        </is>
      </c>
      <c r="G327" s="567" t="inlineStr">
        <is>
          <t>Model 3: Brake Bleed/ Drivers Airbag Replacement/ Coolant Air Purge and Vacuum Refill/ Restraint Control Module Replacement/Seatbelt Pretensioner into Korean</t>
        </is>
      </c>
      <c r="H327" s="644" t="n">
        <v>-1154.57</v>
      </c>
      <c r="I327" s="309" t="inlineStr">
        <is>
          <t>Invoiced</t>
        </is>
      </c>
      <c r="J327" s="170" t="inlineStr">
        <is>
          <t>202112</t>
        </is>
      </c>
      <c r="K327" s="135" t="inlineStr">
        <is>
          <t>PTUS_Tesla211208G</t>
        </is>
      </c>
      <c r="L327" s="134" t="inlineStr">
        <is>
          <t>Body Repair_2021Nov_Batch2</t>
        </is>
      </c>
      <c r="M327" s="567" t="n"/>
      <c r="N327" s="488" t="inlineStr">
        <is>
          <t>2021年11月</t>
        </is>
      </c>
      <c r="O327" s="638" t="n"/>
      <c r="P327" s="639" t="n"/>
      <c r="Q327" s="567" t="inlineStr">
        <is>
          <t>Tesla, Inc.</t>
        </is>
      </c>
    </row>
    <row r="328" ht="14.25" customHeight="1" s="474">
      <c r="A328" s="169" t="inlineStr">
        <is>
          <t>No.318</t>
        </is>
      </c>
      <c r="B328" s="334" t="n">
        <v>44495</v>
      </c>
      <c r="C328" s="130" t="inlineStr">
        <is>
          <t>PO-4900436342</t>
        </is>
      </c>
      <c r="D328" s="131" t="inlineStr">
        <is>
          <t>Hoon Choi</t>
        </is>
      </c>
      <c r="E328" s="567" t="inlineStr">
        <is>
          <t>Body Repair</t>
        </is>
      </c>
      <c r="F328" s="136" t="inlineStr">
        <is>
          <t>hochoi@tesla.com</t>
        </is>
      </c>
      <c r="G328" s="567" t="inlineStr">
        <is>
          <t>Applying and Shaping Body Filler translated to Korean; Bolt-on Panel Fit translated to Korean; Frame Bench Setup translated to Korean ;Function Check Verification translated to Korean; Glazing Overview translated to Korean;Interacting with the Customer translated to Korean;Joining Methods and Tooling translated to Korean ; Mounting Parts on Stands translated to Korean;Paint Defects translated to Korean;Panel Dent Repair translated to Korean;Seam Sealer translated to Korean</t>
        </is>
      </c>
      <c r="H328" s="644" t="n">
        <v>3271.36</v>
      </c>
      <c r="I328" s="309" t="inlineStr">
        <is>
          <t>New PO</t>
        </is>
      </c>
      <c r="J328" s="170" t="n"/>
      <c r="K328" s="133" t="n"/>
      <c r="L328" s="134" t="n"/>
      <c r="M328" s="567" t="n"/>
      <c r="N328" s="302" t="n"/>
      <c r="O328" s="638">
        <f>SUM(SUMIFS($H$11:$H$700,$I$11:$I$700,{"New PO","ValueAdded"},$C$11:$C$700,"="&amp;C328))</f>
        <v/>
      </c>
      <c r="P328" s="639">
        <f>SUMIFS($H$11:$H$700,$C$11:$C$700,"="&amp;C328)</f>
        <v/>
      </c>
      <c r="Q328" s="567" t="inlineStr">
        <is>
          <t>Tesla, Inc.</t>
        </is>
      </c>
    </row>
    <row r="329" ht="14.25" customHeight="1" s="474">
      <c r="A329" s="169" t="inlineStr">
        <is>
          <t>No.319</t>
        </is>
      </c>
      <c r="B329" s="334" t="n">
        <v>44538</v>
      </c>
      <c r="C329" s="130" t="inlineStr">
        <is>
          <t>PO-4900436342</t>
        </is>
      </c>
      <c r="D329" s="131" t="inlineStr">
        <is>
          <t>Hoon Choi</t>
        </is>
      </c>
      <c r="E329" s="567" t="inlineStr">
        <is>
          <t>Body Repair</t>
        </is>
      </c>
      <c r="F329" s="136" t="inlineStr">
        <is>
          <t>hochoi@tesla.com</t>
        </is>
      </c>
      <c r="G329" s="567" t="inlineStr">
        <is>
          <t>Applying and Shaping Body Filler translated to Korean; Bolt-on Panel Fit translated to Korean; Frame Bench Setup translated to Korean ;Function Check Verification translated to Korean; Glazing Overview translated to Korean;Interacting with the Customer translated to Korean;Joining Methods and Tooling translated to Korean ; Mounting Parts on Stands translated to Korean;Paint Defects translated to Korean;Panel Dent Repair translated to Korean;Seam Sealer translated to Korean</t>
        </is>
      </c>
      <c r="H329" s="644" t="n">
        <v>-3271.36</v>
      </c>
      <c r="I329" s="309" t="inlineStr">
        <is>
          <t>Invoiced</t>
        </is>
      </c>
      <c r="J329" s="170" t="inlineStr">
        <is>
          <t>202112</t>
        </is>
      </c>
      <c r="K329" s="135" t="inlineStr">
        <is>
          <t>PTUS_Tesla211208H</t>
        </is>
      </c>
      <c r="L329" s="134" t="inlineStr">
        <is>
          <t>Body Repair_2021Nov_Batch3</t>
        </is>
      </c>
      <c r="M329" s="567" t="n"/>
      <c r="N329" s="488" t="inlineStr">
        <is>
          <t>2021年11月</t>
        </is>
      </c>
      <c r="O329" s="638" t="n"/>
      <c r="P329" s="639" t="n"/>
      <c r="Q329" s="567" t="inlineStr">
        <is>
          <t>Tesla, Inc.</t>
        </is>
      </c>
    </row>
    <row r="330" ht="14.25" customHeight="1" s="474">
      <c r="A330" s="169" t="inlineStr">
        <is>
          <t>No.320</t>
        </is>
      </c>
      <c r="B330" s="334" t="n">
        <v>44496</v>
      </c>
      <c r="C330" s="130" t="inlineStr">
        <is>
          <t>PO-4900437718</t>
        </is>
      </c>
      <c r="D330" s="131" t="inlineStr">
        <is>
          <t>Hoon Choi</t>
        </is>
      </c>
      <c r="E330" s="567" t="inlineStr">
        <is>
          <t>Body Repair</t>
        </is>
      </c>
      <c r="F330" s="136" t="inlineStr">
        <is>
          <t>hochoi@tesla.com</t>
        </is>
      </c>
      <c r="G330" s="289" t="inlineStr">
        <is>
          <t>Sourcing Information/Structural Repair Overview/ Suspension and Steering System/Suspension Diagnostic Components/ Suspension
Diagnostic Concepts/Suspension Diagnostic Tests/Toolbox 2 Introduction/Trim Removal translated /Using Hand Tools/ Wiring Repair/XPress 800 Rivet Fastener translated to Korean</t>
        </is>
      </c>
      <c r="H330" s="644" t="n">
        <v>2788.27</v>
      </c>
      <c r="I330" s="309" t="inlineStr">
        <is>
          <t>New PO</t>
        </is>
      </c>
      <c r="J330" s="170" t="n"/>
      <c r="K330" s="133" t="n"/>
      <c r="L330" s="134" t="n"/>
      <c r="M330" s="567" t="n"/>
      <c r="N330" s="302" t="n"/>
      <c r="O330" s="638">
        <f>SUM(SUMIFS($H$11:$H$700,$I$11:$I$700,{"New PO","ValueAdded"},$C$11:$C$700,"="&amp;C330))</f>
        <v/>
      </c>
      <c r="P330" s="639">
        <f>SUMIFS($H$11:$H$700,$C$11:$C$700,"="&amp;C330)</f>
        <v/>
      </c>
      <c r="Q330" s="567" t="inlineStr">
        <is>
          <t>Tesla, Inc.</t>
        </is>
      </c>
    </row>
    <row r="331" ht="14.25" customHeight="1" s="474">
      <c r="A331" s="169" t="inlineStr">
        <is>
          <t>No.321</t>
        </is>
      </c>
      <c r="B331" s="334" t="n">
        <v>44538</v>
      </c>
      <c r="C331" s="130" t="inlineStr">
        <is>
          <t>PO-4900437718</t>
        </is>
      </c>
      <c r="D331" s="131" t="inlineStr">
        <is>
          <t>Hoon Choi</t>
        </is>
      </c>
      <c r="E331" s="567" t="inlineStr">
        <is>
          <t>Body Repair</t>
        </is>
      </c>
      <c r="F331" s="136" t="inlineStr">
        <is>
          <t>hochoi@tesla.com</t>
        </is>
      </c>
      <c r="G331" s="289" t="inlineStr">
        <is>
          <t>Sourcing Information/Structural Repair Overview/ Suspension and Steering System/Suspension Diagnostic Components/ Suspension
Diagnostic Concepts/Suspension Diagnostic Tests/Toolbox 2 Introduction/Trim Removal translated /Using Hand Tools/ Wiring Repair/XPress 800 Rivet Fastener translated to Korean</t>
        </is>
      </c>
      <c r="H331" s="644" t="n">
        <v>-2788.27</v>
      </c>
      <c r="I331" s="309" t="inlineStr">
        <is>
          <t>Invoiced</t>
        </is>
      </c>
      <c r="J331" s="170" t="inlineStr">
        <is>
          <t>202112</t>
        </is>
      </c>
      <c r="K331" s="135" t="inlineStr">
        <is>
          <t>PTUS_Tesla211208I</t>
        </is>
      </c>
      <c r="L331" s="134" t="inlineStr">
        <is>
          <t>Body Repair_2021Nov_Batch4</t>
        </is>
      </c>
      <c r="M331" s="567" t="n"/>
      <c r="N331" s="488" t="inlineStr">
        <is>
          <t>2021年11月</t>
        </is>
      </c>
      <c r="O331" s="638" t="n"/>
      <c r="P331" s="639" t="n"/>
      <c r="Q331" s="567" t="inlineStr">
        <is>
          <t>Tesla, Inc.</t>
        </is>
      </c>
    </row>
    <row r="332" ht="14.25" customHeight="1" s="474">
      <c r="A332" s="169" t="inlineStr">
        <is>
          <t>No.322</t>
        </is>
      </c>
      <c r="B332" s="334" t="n">
        <v>44509</v>
      </c>
      <c r="C332" s="130" t="inlineStr">
        <is>
          <t>PO-4900449195</t>
        </is>
      </c>
      <c r="D332" s="131" t="inlineStr">
        <is>
          <t>Nick Holtan</t>
        </is>
      </c>
      <c r="E332" s="567" t="inlineStr">
        <is>
          <t>Tesla Energy</t>
        </is>
      </c>
      <c r="F332" s="136" t="inlineStr">
        <is>
          <t>nholtan@tesla.com</t>
        </is>
      </c>
      <c r="G332" s="567" t="inlineStr">
        <is>
          <t>Translate Improved Powerwall Motor Start course &amp; System Shutdown Switch course &amp; Powerwall+ course &amp; MCI Installation course</t>
        </is>
      </c>
      <c r="H332" s="644" t="n">
        <v>1944.38</v>
      </c>
      <c r="I332" s="309" t="inlineStr">
        <is>
          <t>New PO</t>
        </is>
      </c>
      <c r="J332" s="170" t="n"/>
      <c r="K332" s="133" t="n"/>
      <c r="L332" s="134" t="n"/>
      <c r="M332" s="567" t="n"/>
      <c r="N332" s="302" t="n"/>
      <c r="O332" s="638">
        <f>SUM(SUMIFS($H$11:$H$700,$I$11:$I$700,{"New PO","ValueAdded"},$C$11:$C$700,"="&amp;C332))</f>
        <v/>
      </c>
      <c r="P332" s="639">
        <f>SUMIFS($H$11:$H$700,$C$11:$C$700,"="&amp;C332)</f>
        <v/>
      </c>
      <c r="Q332" s="567" t="inlineStr">
        <is>
          <t>Tesla, Inc.</t>
        </is>
      </c>
    </row>
    <row r="333" ht="14.25" customHeight="1" s="474">
      <c r="A333" s="169" t="inlineStr">
        <is>
          <t>No.323</t>
        </is>
      </c>
      <c r="B333" s="334" t="n">
        <v>44538</v>
      </c>
      <c r="C333" s="130" t="inlineStr">
        <is>
          <t>PO-4900449195</t>
        </is>
      </c>
      <c r="D333" s="131" t="inlineStr">
        <is>
          <t>Nick Holtan</t>
        </is>
      </c>
      <c r="E333" s="567" t="inlineStr">
        <is>
          <t>Tesla Energy</t>
        </is>
      </c>
      <c r="F333" s="136" t="inlineStr">
        <is>
          <t>nholtan@tesla.com</t>
        </is>
      </c>
      <c r="G333" s="567" t="inlineStr">
        <is>
          <t>Translate Improved Powerwall Motor Start course &amp; System Shutdown Switch course &amp; Powerwall+ course &amp; MCI Installation course</t>
        </is>
      </c>
      <c r="H333" s="644" t="n">
        <v>-1944.38</v>
      </c>
      <c r="I333" s="309" t="inlineStr">
        <is>
          <t>Invoiced</t>
        </is>
      </c>
      <c r="J333" s="170" t="inlineStr">
        <is>
          <t>202112</t>
        </is>
      </c>
      <c r="K333" s="135" t="inlineStr">
        <is>
          <t>PTUS_Tesla211208J</t>
        </is>
      </c>
      <c r="L333" s="134" t="inlineStr">
        <is>
          <t>Tesla Energy_2021Nov_ES</t>
        </is>
      </c>
      <c r="M333" s="567" t="n"/>
      <c r="N333" s="488" t="inlineStr">
        <is>
          <t>2021年11月</t>
        </is>
      </c>
      <c r="O333" s="638" t="n"/>
      <c r="P333" s="639" t="n"/>
      <c r="Q333" s="567" t="inlineStr">
        <is>
          <t>Tesla, Inc.</t>
        </is>
      </c>
    </row>
    <row r="334" ht="14.25" customHeight="1" s="474">
      <c r="A334" s="169" t="inlineStr">
        <is>
          <t>No.324</t>
        </is>
      </c>
      <c r="B334" s="334" t="n">
        <v>44522</v>
      </c>
      <c r="C334" s="130" t="inlineStr">
        <is>
          <t>PO-4900460839</t>
        </is>
      </c>
      <c r="D334" s="131" t="inlineStr">
        <is>
          <t>Moya Watson</t>
        </is>
      </c>
      <c r="E334" s="567" t="inlineStr">
        <is>
          <t>Tesla Energy</t>
        </is>
      </c>
      <c r="F334" s="136" t="inlineStr">
        <is>
          <t>mowatson@tesla.com</t>
        </is>
      </c>
      <c r="G334" s="567" t="inlineStr">
        <is>
          <t>Megapack 2 Specification translation to Japanese</t>
        </is>
      </c>
      <c r="H334" s="644" t="n">
        <v>600</v>
      </c>
      <c r="I334" s="309" t="inlineStr">
        <is>
          <t>New PO</t>
        </is>
      </c>
      <c r="J334" s="170" t="n"/>
      <c r="K334" s="133" t="n"/>
      <c r="L334" s="134" t="n"/>
      <c r="M334" s="567" t="n"/>
      <c r="N334" s="302" t="n"/>
      <c r="O334" s="638">
        <f>SUM(SUMIFS($H$11:$H$700,$I$11:$I$700,{"New PO","ValueAdded"},$C$11:$C$700,"="&amp;C334))</f>
        <v/>
      </c>
      <c r="P334" s="639">
        <f>SUMIFS($H$11:$H$700,$C$11:$C$700,"="&amp;C334)</f>
        <v/>
      </c>
      <c r="Q334" s="567" t="inlineStr">
        <is>
          <t>Tesla, Inc.</t>
        </is>
      </c>
    </row>
    <row r="335" ht="14.25" customHeight="1" s="474">
      <c r="A335" s="169" t="inlineStr">
        <is>
          <t>No.325</t>
        </is>
      </c>
      <c r="B335" s="334" t="n">
        <v>44538</v>
      </c>
      <c r="C335" s="130" t="inlineStr">
        <is>
          <t>PO-4900460839</t>
        </is>
      </c>
      <c r="D335" s="131" t="inlineStr">
        <is>
          <t>Moya Watson</t>
        </is>
      </c>
      <c r="E335" s="567" t="inlineStr">
        <is>
          <t>Tesla Energy</t>
        </is>
      </c>
      <c r="F335" s="136" t="inlineStr">
        <is>
          <t>mowatson@tesla.com</t>
        </is>
      </c>
      <c r="G335" s="567" t="inlineStr">
        <is>
          <t>Megapack 2 Specification translation to Japanese</t>
        </is>
      </c>
      <c r="H335" s="637" t="n">
        <v>-566.23</v>
      </c>
      <c r="I335" s="309" t="inlineStr">
        <is>
          <t>Invoiced</t>
        </is>
      </c>
      <c r="J335" s="170" t="inlineStr">
        <is>
          <t>202112</t>
        </is>
      </c>
      <c r="K335" s="135" t="inlineStr">
        <is>
          <t>PTUS_Tesla211208K</t>
        </is>
      </c>
      <c r="L335" s="134" t="inlineStr">
        <is>
          <t>Tesla Energy_Megapack 2 Specification to Japanese</t>
        </is>
      </c>
      <c r="M335" s="567" t="n"/>
      <c r="N335" s="488" t="inlineStr">
        <is>
          <t>2021年12月</t>
        </is>
      </c>
      <c r="O335" s="638" t="n"/>
      <c r="P335" s="639" t="n"/>
      <c r="Q335" s="567" t="inlineStr">
        <is>
          <t>Tesla, Inc.</t>
        </is>
      </c>
    </row>
    <row r="336" ht="14.25" customHeight="1" s="474">
      <c r="A336" s="169" t="inlineStr">
        <is>
          <t>No.326</t>
        </is>
      </c>
      <c r="B336" s="334" t="n">
        <v>44574</v>
      </c>
      <c r="C336" s="130" t="inlineStr">
        <is>
          <t>PO-4900460839</t>
        </is>
      </c>
      <c r="D336" s="131" t="inlineStr">
        <is>
          <t>Moya Watson</t>
        </is>
      </c>
      <c r="E336" s="567" t="inlineStr">
        <is>
          <t>Tesla Energy</t>
        </is>
      </c>
      <c r="F336" s="136" t="inlineStr">
        <is>
          <t>mowatson@tesla.com</t>
        </is>
      </c>
      <c r="G336" s="567" t="inlineStr">
        <is>
          <t>Megapack 2 Specification translation to Japanese</t>
        </is>
      </c>
      <c r="H336" s="637" t="n">
        <v>-6.3</v>
      </c>
      <c r="I336" s="309" t="inlineStr">
        <is>
          <t>Invoiced</t>
        </is>
      </c>
      <c r="J336" s="170" t="inlineStr">
        <is>
          <t>202201</t>
        </is>
      </c>
      <c r="K336" s="133" t="inlineStr">
        <is>
          <t>PTUS_Tesla220113G</t>
        </is>
      </c>
      <c r="L336" s="134" t="inlineStr">
        <is>
          <t>Tesla Energy_Megapack 2 Specification to Japanese_Dec, 2021</t>
        </is>
      </c>
      <c r="M336" s="567" t="n"/>
      <c r="N336" s="488" t="inlineStr">
        <is>
          <t>2021年12月</t>
        </is>
      </c>
      <c r="O336" s="638" t="n"/>
      <c r="P336" s="639" t="n"/>
      <c r="Q336" s="567" t="inlineStr">
        <is>
          <t>Tesla, Inc.</t>
        </is>
      </c>
    </row>
    <row r="337" ht="14.25" customHeight="1" s="474">
      <c r="A337" s="169" t="inlineStr">
        <is>
          <t>No.327</t>
        </is>
      </c>
      <c r="B337" s="334" t="n">
        <v>44593</v>
      </c>
      <c r="C337" s="130" t="inlineStr">
        <is>
          <t>PO-4900460839</t>
        </is>
      </c>
      <c r="D337" s="131" t="inlineStr">
        <is>
          <t>Moya Watson</t>
        </is>
      </c>
      <c r="E337" s="567" t="inlineStr">
        <is>
          <t>Tesla Energy</t>
        </is>
      </c>
      <c r="F337" s="136" t="inlineStr">
        <is>
          <t>mowatson@tesla.com</t>
        </is>
      </c>
      <c r="G337" s="567" t="inlineStr">
        <is>
          <t>Megapack 3 Specification translation to Japanese</t>
        </is>
      </c>
      <c r="H337" s="637" t="n">
        <v>-22.67</v>
      </c>
      <c r="I337" s="309" t="inlineStr">
        <is>
          <t>Invoiced</t>
        </is>
      </c>
      <c r="J337" s="170" t="inlineStr">
        <is>
          <t>202202</t>
        </is>
      </c>
      <c r="K337" s="133" t="inlineStr">
        <is>
          <t>PTUS_Tesla220209C</t>
        </is>
      </c>
      <c r="L337" s="134" t="inlineStr">
        <is>
          <t>Tesla Energy_Megapack 2 Specification to Japanese_Jan, 2022</t>
        </is>
      </c>
      <c r="M337" s="567" t="n"/>
      <c r="N337" s="488" t="inlineStr">
        <is>
          <t>2022年1月</t>
        </is>
      </c>
      <c r="O337" s="638" t="n"/>
      <c r="P337" s="639" t="n"/>
      <c r="Q337" s="567" t="inlineStr">
        <is>
          <t>Tesla, Inc.</t>
        </is>
      </c>
    </row>
    <row r="338" ht="14.25" customHeight="1" s="474">
      <c r="A338" s="169" t="inlineStr">
        <is>
          <t>No.328</t>
        </is>
      </c>
      <c r="B338" s="334" t="n">
        <v>44543</v>
      </c>
      <c r="C338" s="130" t="inlineStr">
        <is>
          <t>PO-4900479665</t>
        </is>
      </c>
      <c r="D338" s="131" t="inlineStr">
        <is>
          <t>Karly Worl</t>
        </is>
      </c>
      <c r="E338" s="567" t="n"/>
      <c r="F338" s="136" t="inlineStr">
        <is>
          <t>kworl@tesla.com</t>
        </is>
      </c>
      <c r="G338" s="567" t="inlineStr">
        <is>
          <t>Human Translation for Ranger App</t>
        </is>
      </c>
      <c r="H338" s="637" t="n">
        <v>581.58</v>
      </c>
      <c r="I338" s="309" t="inlineStr">
        <is>
          <t>New PO</t>
        </is>
      </c>
      <c r="J338" s="170" t="n"/>
      <c r="K338" s="133" t="n"/>
      <c r="L338" s="134" t="n"/>
      <c r="M338" s="567" t="n"/>
      <c r="N338" s="302" t="n"/>
      <c r="O338" s="638">
        <f>SUM(SUMIFS($H$11:$H$700,$I$11:$I$700,{"New PO","ValueAdded"},$C$11:$C$700,"="&amp;C338))</f>
        <v/>
      </c>
      <c r="P338" s="639">
        <f>SUMIFS($H$11:$H$700,$C$11:$C$700,"="&amp;C338)</f>
        <v/>
      </c>
      <c r="Q338" s="567" t="inlineStr">
        <is>
          <t>Tesla, Inc.</t>
        </is>
      </c>
    </row>
    <row r="339" ht="14.25" customHeight="1" s="474">
      <c r="A339" s="169" t="inlineStr">
        <is>
          <t>No.329</t>
        </is>
      </c>
      <c r="B339" s="334" t="n">
        <v>44547</v>
      </c>
      <c r="C339" s="130" t="inlineStr">
        <is>
          <t>PO-4900483240</t>
        </is>
      </c>
      <c r="D339" s="131" t="inlineStr">
        <is>
          <t>Aki Smith</t>
        </is>
      </c>
      <c r="E339" s="567" t="inlineStr">
        <is>
          <t>IT APP</t>
        </is>
      </c>
      <c r="F339" s="136" t="inlineStr">
        <is>
          <t>aksmith@tesla.com</t>
        </is>
      </c>
      <c r="G339" s="567" t="inlineStr">
        <is>
          <t>Translation services</t>
        </is>
      </c>
      <c r="H339" s="637" t="n">
        <v>18000</v>
      </c>
      <c r="I339" s="309" t="inlineStr">
        <is>
          <t>New PO</t>
        </is>
      </c>
      <c r="J339" s="170" t="n"/>
      <c r="K339" s="133" t="n"/>
      <c r="L339" s="134" t="n"/>
      <c r="M339" s="567" t="n"/>
      <c r="N339" s="302" t="n"/>
      <c r="O339" s="638">
        <f>SUM(SUMIFS($H$11:$H$700,$I$11:$I$700,{"New PO","ValueAdded"},$C$11:$C$700,"="&amp;C339))</f>
        <v/>
      </c>
      <c r="P339" s="639">
        <f>SUMIFS($H$11:$H$700,$C$11:$C$700,"="&amp;C339)</f>
        <v/>
      </c>
      <c r="Q339" s="567" t="inlineStr">
        <is>
          <t>Tesla, Inc.</t>
        </is>
      </c>
    </row>
    <row r="340" ht="14.25" customHeight="1" s="474">
      <c r="A340" s="169" t="inlineStr">
        <is>
          <t>No.330</t>
        </is>
      </c>
      <c r="B340" s="334" t="n">
        <v>44593</v>
      </c>
      <c r="C340" s="130" t="inlineStr">
        <is>
          <t>PO-4900483240</t>
        </is>
      </c>
      <c r="D340" s="131" t="inlineStr">
        <is>
          <t>Aki Smith</t>
        </is>
      </c>
      <c r="E340" s="567" t="inlineStr">
        <is>
          <t>IT APP</t>
        </is>
      </c>
      <c r="F340" s="136" t="inlineStr">
        <is>
          <t>aksmith@tesla.com</t>
        </is>
      </c>
      <c r="G340" s="567" t="inlineStr">
        <is>
          <t>Translation services</t>
        </is>
      </c>
      <c r="H340" s="637" t="n">
        <v>-207.44</v>
      </c>
      <c r="I340" s="309" t="inlineStr">
        <is>
          <t>Invoiced</t>
        </is>
      </c>
      <c r="J340" s="170" t="inlineStr">
        <is>
          <t>202202</t>
        </is>
      </c>
      <c r="K340" s="133" t="inlineStr">
        <is>
          <t>PTUS_Tesla220209D</t>
        </is>
      </c>
      <c r="L340" s="134" t="inlineStr">
        <is>
          <t>IT APP_Jan, 2022</t>
        </is>
      </c>
      <c r="M340" s="567" t="n"/>
      <c r="N340" s="488" t="inlineStr">
        <is>
          <t>2022年2月</t>
        </is>
      </c>
      <c r="O340" s="638" t="n"/>
      <c r="P340" s="639" t="n"/>
      <c r="Q340" s="567" t="inlineStr">
        <is>
          <t>Tesla, Inc.</t>
        </is>
      </c>
    </row>
    <row r="341" ht="14.25" customHeight="1" s="474">
      <c r="A341" s="169" t="inlineStr">
        <is>
          <t>No.331</t>
        </is>
      </c>
      <c r="B341" s="334" t="n">
        <v>44634</v>
      </c>
      <c r="C341" s="130" t="inlineStr">
        <is>
          <t>PO-4900483240</t>
        </is>
      </c>
      <c r="D341" s="131" t="inlineStr">
        <is>
          <t>Aki Smith</t>
        </is>
      </c>
      <c r="E341" s="567" t="inlineStr">
        <is>
          <t>IT APP</t>
        </is>
      </c>
      <c r="F341" s="136" t="inlineStr">
        <is>
          <t>aksmith@tesla.com</t>
        </is>
      </c>
      <c r="G341" s="567" t="inlineStr">
        <is>
          <t>Translation services</t>
        </is>
      </c>
      <c r="H341" s="637" t="n">
        <v>-42.27</v>
      </c>
      <c r="I341" s="309" t="inlineStr">
        <is>
          <t>Invoiced</t>
        </is>
      </c>
      <c r="J341" s="170" t="inlineStr">
        <is>
          <t>202203</t>
        </is>
      </c>
      <c r="K341" s="133" t="inlineStr">
        <is>
          <t>PTUS_Tesla220314C</t>
        </is>
      </c>
      <c r="L341" s="134" t="inlineStr">
        <is>
          <t>IT APP_Feb, 2022</t>
        </is>
      </c>
      <c r="M341" s="567" t="n"/>
      <c r="N341" s="488" t="inlineStr">
        <is>
          <t>2022年3月</t>
        </is>
      </c>
      <c r="O341" s="638" t="n"/>
      <c r="P341" s="639" t="n"/>
      <c r="Q341" s="567" t="inlineStr">
        <is>
          <t>Tesla, Inc.</t>
        </is>
      </c>
    </row>
    <row r="342" ht="14.25" customHeight="1" s="474">
      <c r="A342" s="169" t="inlineStr">
        <is>
          <t>No.332</t>
        </is>
      </c>
      <c r="B342" s="334" t="n">
        <v>44663</v>
      </c>
      <c r="C342" s="130" t="inlineStr">
        <is>
          <t>PO-4900483240</t>
        </is>
      </c>
      <c r="D342" s="131" t="inlineStr">
        <is>
          <t>Aki Smith</t>
        </is>
      </c>
      <c r="E342" s="567" t="inlineStr">
        <is>
          <t>IT APP</t>
        </is>
      </c>
      <c r="F342" s="136" t="inlineStr">
        <is>
          <t>aksmith@tesla.com</t>
        </is>
      </c>
      <c r="G342" s="567" t="inlineStr">
        <is>
          <t>Translation services</t>
        </is>
      </c>
      <c r="H342" s="637" t="n">
        <v>-107.39</v>
      </c>
      <c r="I342" s="309" t="inlineStr">
        <is>
          <t>Invoiced</t>
        </is>
      </c>
      <c r="J342" s="170" t="inlineStr">
        <is>
          <t>202204</t>
        </is>
      </c>
      <c r="K342" s="133" t="inlineStr">
        <is>
          <t>PTUS_Tesla20220412C</t>
        </is>
      </c>
      <c r="L342" s="134" t="inlineStr">
        <is>
          <t>IT APP_Mar, 2022</t>
        </is>
      </c>
      <c r="M342" s="567" t="n"/>
      <c r="N342" s="488" t="inlineStr">
        <is>
          <t>2022年4月</t>
        </is>
      </c>
      <c r="O342" s="638" t="n"/>
      <c r="P342" s="639" t="n"/>
      <c r="Q342" s="567" t="inlineStr">
        <is>
          <t>Tesla, Inc.</t>
        </is>
      </c>
    </row>
    <row r="343" ht="14.25" customHeight="1" s="474">
      <c r="A343" s="169" t="inlineStr">
        <is>
          <t>No.333</t>
        </is>
      </c>
      <c r="B343" s="334" t="n">
        <v>44693</v>
      </c>
      <c r="C343" s="130" t="inlineStr">
        <is>
          <t>PO-4900483240</t>
        </is>
      </c>
      <c r="D343" s="131" t="inlineStr">
        <is>
          <t>Aki Smith</t>
        </is>
      </c>
      <c r="E343" s="567" t="inlineStr">
        <is>
          <t>IT APP</t>
        </is>
      </c>
      <c r="F343" s="136" t="inlineStr">
        <is>
          <t>aksmith@tesla.com</t>
        </is>
      </c>
      <c r="G343" s="567" t="inlineStr">
        <is>
          <t>Translation services</t>
        </is>
      </c>
      <c r="H343" s="637" t="n">
        <v>-203.36</v>
      </c>
      <c r="I343" s="309" t="inlineStr">
        <is>
          <t>Invoiced</t>
        </is>
      </c>
      <c r="J343" s="170" t="inlineStr">
        <is>
          <t>202205</t>
        </is>
      </c>
      <c r="K343" s="133" t="inlineStr">
        <is>
          <t>PTUS_Tesla220512C</t>
        </is>
      </c>
      <c r="L343" s="134" t="inlineStr">
        <is>
          <t>IT APP_Apr, 2022</t>
        </is>
      </c>
      <c r="M343" s="567" t="n"/>
      <c r="N343" s="488" t="inlineStr">
        <is>
          <t>2022年5月</t>
        </is>
      </c>
      <c r="O343" s="638" t="n"/>
      <c r="P343" s="639" t="n"/>
      <c r="Q343" s="567" t="inlineStr">
        <is>
          <t>Tesla, Inc.</t>
        </is>
      </c>
    </row>
    <row r="344" ht="14.25" customHeight="1" s="474">
      <c r="A344" s="169" t="inlineStr">
        <is>
          <t>No.334</t>
        </is>
      </c>
      <c r="B344" s="334" t="n">
        <v>44761</v>
      </c>
      <c r="C344" s="130" t="inlineStr">
        <is>
          <t>PO-4900483240</t>
        </is>
      </c>
      <c r="D344" s="131" t="inlineStr">
        <is>
          <t>Aki Smith</t>
        </is>
      </c>
      <c r="E344" s="567" t="inlineStr">
        <is>
          <t>IT APP</t>
        </is>
      </c>
      <c r="F344" s="136" t="inlineStr">
        <is>
          <t>aksmith@tesla.com</t>
        </is>
      </c>
      <c r="G344" s="567" t="inlineStr">
        <is>
          <t>Translation services</t>
        </is>
      </c>
      <c r="H344" s="637" t="n">
        <v>-392.28</v>
      </c>
      <c r="I344" s="309" t="inlineStr">
        <is>
          <t>Invoiced</t>
        </is>
      </c>
      <c r="J344" s="170" t="inlineStr">
        <is>
          <t>202207</t>
        </is>
      </c>
      <c r="K344" s="133" t="inlineStr">
        <is>
          <t>PTUS_Tesla220719E</t>
        </is>
      </c>
      <c r="L344" s="134" t="inlineStr">
        <is>
          <t>IT APP_Jun, 2022</t>
        </is>
      </c>
      <c r="M344" s="567" t="n"/>
      <c r="N344" s="302" t="inlineStr">
        <is>
          <t>2022年6月: 167.59; 2022年7月: 224.69</t>
        </is>
      </c>
      <c r="O344" s="638" t="n"/>
      <c r="P344" s="639" t="n"/>
      <c r="Q344" s="567" t="inlineStr">
        <is>
          <t>Tesla, Inc.</t>
        </is>
      </c>
    </row>
    <row r="345" ht="14.25" customHeight="1" s="474">
      <c r="A345" s="169" t="inlineStr">
        <is>
          <t>No.335</t>
        </is>
      </c>
      <c r="B345" s="334" t="n">
        <v>44796</v>
      </c>
      <c r="C345" s="130" t="inlineStr">
        <is>
          <t>PO-4900483240</t>
        </is>
      </c>
      <c r="D345" s="131" t="inlineStr">
        <is>
          <t>Aki Smith</t>
        </is>
      </c>
      <c r="E345" s="567" t="inlineStr">
        <is>
          <t>IT APP</t>
        </is>
      </c>
      <c r="F345" s="136" t="inlineStr">
        <is>
          <t>aksmith@tesla.com</t>
        </is>
      </c>
      <c r="G345" s="567" t="inlineStr">
        <is>
          <t>Translation services</t>
        </is>
      </c>
      <c r="H345" s="637" t="n">
        <v>-419.33</v>
      </c>
      <c r="I345" s="309" t="inlineStr">
        <is>
          <t>Invoiced</t>
        </is>
      </c>
      <c r="J345" s="170" t="inlineStr">
        <is>
          <t>202208</t>
        </is>
      </c>
      <c r="K345" s="135" t="inlineStr">
        <is>
          <t>PTUS_Tesla220823D</t>
        </is>
      </c>
      <c r="L345" s="134" t="inlineStr">
        <is>
          <t>IT APP_Jul, 2022</t>
        </is>
      </c>
      <c r="M345" s="567" t="n"/>
      <c r="N345" s="488" t="inlineStr">
        <is>
          <t>2022年8月</t>
        </is>
      </c>
      <c r="O345" s="638" t="n"/>
      <c r="P345" s="639" t="n"/>
      <c r="Q345" s="567" t="inlineStr">
        <is>
          <t>Tesla, Inc.</t>
        </is>
      </c>
    </row>
    <row r="346" ht="14.25" customHeight="1" s="474">
      <c r="A346" s="169" t="inlineStr">
        <is>
          <t>No.336</t>
        </is>
      </c>
      <c r="B346" s="334" t="n">
        <v>44805</v>
      </c>
      <c r="C346" s="130" t="inlineStr">
        <is>
          <t>PO-4900483240</t>
        </is>
      </c>
      <c r="D346" s="131" t="inlineStr">
        <is>
          <t>Aki Smith</t>
        </is>
      </c>
      <c r="E346" s="567" t="inlineStr">
        <is>
          <t>IT APP</t>
        </is>
      </c>
      <c r="F346" s="136" t="inlineStr">
        <is>
          <t>aksmith@tesla.com</t>
        </is>
      </c>
      <c r="G346" s="567" t="inlineStr">
        <is>
          <t>Translation services</t>
        </is>
      </c>
      <c r="H346" s="637" t="n">
        <v>-2518.07</v>
      </c>
      <c r="I346" s="309" t="inlineStr">
        <is>
          <t>Invoiced</t>
        </is>
      </c>
      <c r="J346" s="170" t="inlineStr">
        <is>
          <t>202209</t>
        </is>
      </c>
      <c r="K346" s="135" t="inlineStr">
        <is>
          <t>PTUS_Tesla220915D</t>
        </is>
      </c>
      <c r="L346" s="134" t="inlineStr">
        <is>
          <t>IT APP_Aug, 2022</t>
        </is>
      </c>
      <c r="M346" s="567" t="n"/>
      <c r="N346" s="302" t="inlineStr">
        <is>
          <t>2022年8月: 2244.35; 2022年9月: 273.72</t>
        </is>
      </c>
      <c r="O346" s="638" t="n"/>
      <c r="P346" s="639" t="n"/>
      <c r="Q346" s="567" t="inlineStr">
        <is>
          <t>Tesla, Inc.</t>
        </is>
      </c>
    </row>
    <row r="347" ht="14.25" customHeight="1" s="474">
      <c r="A347" s="169" t="inlineStr">
        <is>
          <t>No.337</t>
        </is>
      </c>
      <c r="B347" s="334" t="n">
        <v>44839</v>
      </c>
      <c r="C347" s="130" t="inlineStr">
        <is>
          <t>PO-4900483240</t>
        </is>
      </c>
      <c r="D347" s="131" t="inlineStr">
        <is>
          <t>Aki Smith</t>
        </is>
      </c>
      <c r="E347" s="567" t="inlineStr">
        <is>
          <t>IT APP</t>
        </is>
      </c>
      <c r="F347" s="136" t="inlineStr">
        <is>
          <t>aksmith@tesla.com</t>
        </is>
      </c>
      <c r="G347" s="567" t="inlineStr">
        <is>
          <t>Translation services</t>
        </is>
      </c>
      <c r="H347" s="637" t="n">
        <v>-76.78</v>
      </c>
      <c r="I347" s="309" t="inlineStr">
        <is>
          <t>Invoiced</t>
        </is>
      </c>
      <c r="J347" s="170" t="inlineStr">
        <is>
          <t>202210</t>
        </is>
      </c>
      <c r="K347" s="135" t="inlineStr">
        <is>
          <t>PTUS_Tesla221013C</t>
        </is>
      </c>
      <c r="L347" s="134" t="inlineStr">
        <is>
          <t>IT APP_Sep, 2022</t>
        </is>
      </c>
      <c r="M347" s="567" t="n"/>
      <c r="N347" s="488" t="inlineStr">
        <is>
          <t>2022年10月</t>
        </is>
      </c>
      <c r="O347" s="638" t="n"/>
      <c r="P347" s="639" t="n"/>
      <c r="Q347" s="567" t="inlineStr">
        <is>
          <t>Tesla, Inc.</t>
        </is>
      </c>
    </row>
    <row r="348" ht="14.25" customHeight="1" s="474">
      <c r="A348" s="169" t="inlineStr">
        <is>
          <t>No.338</t>
        </is>
      </c>
      <c r="B348" s="334" t="n">
        <v>44867</v>
      </c>
      <c r="C348" s="130" t="inlineStr">
        <is>
          <t>PO-4900483240</t>
        </is>
      </c>
      <c r="D348" s="131" t="inlineStr">
        <is>
          <t>Aki Smith</t>
        </is>
      </c>
      <c r="E348" s="567" t="inlineStr">
        <is>
          <t>IT APP</t>
        </is>
      </c>
      <c r="F348" s="136" t="inlineStr">
        <is>
          <t>aksmith@tesla.com</t>
        </is>
      </c>
      <c r="G348" s="567" t="inlineStr">
        <is>
          <t>Translation services</t>
        </is>
      </c>
      <c r="H348" s="637" t="n">
        <v>-414.9</v>
      </c>
      <c r="I348" s="309" t="inlineStr">
        <is>
          <t>To be Invoiced</t>
        </is>
      </c>
      <c r="J348" s="170" t="inlineStr">
        <is>
          <t>202211</t>
        </is>
      </c>
      <c r="K348" s="135" t="n"/>
      <c r="L348" s="134" t="inlineStr">
        <is>
          <t>IT APP_Oct, 2022</t>
        </is>
      </c>
      <c r="M348" s="567" t="n"/>
      <c r="N348" s="488" t="inlineStr">
        <is>
          <t>2022年11月</t>
        </is>
      </c>
      <c r="O348" s="638" t="n"/>
      <c r="P348" s="639" t="n"/>
      <c r="Q348" s="567" t="n"/>
    </row>
    <row r="349" ht="14.25" customHeight="1" s="474">
      <c r="A349" s="169" t="inlineStr">
        <is>
          <t>No.339</t>
        </is>
      </c>
      <c r="B349" s="334" t="n">
        <v>44548</v>
      </c>
      <c r="C349" s="130" t="inlineStr">
        <is>
          <t>PO-4900484059</t>
        </is>
      </c>
      <c r="D349" s="131" t="inlineStr">
        <is>
          <t>David Ben-Jamin</t>
        </is>
      </c>
      <c r="E349" s="567" t="inlineStr">
        <is>
          <t>Tech Pubs</t>
        </is>
      </c>
      <c r="F349" s="136" t="inlineStr">
        <is>
          <t>dbenjamin@tesla.com</t>
        </is>
      </c>
      <c r="G349" s="567" t="inlineStr">
        <is>
          <t>Translation Services -APAC</t>
        </is>
      </c>
      <c r="H349" s="644" t="n">
        <v>5500</v>
      </c>
      <c r="I349" s="309" t="inlineStr">
        <is>
          <t>New PO</t>
        </is>
      </c>
      <c r="J349" s="170" t="n"/>
      <c r="K349" s="133" t="n"/>
      <c r="L349" s="134" t="n"/>
      <c r="M349" s="567" t="n"/>
      <c r="N349" s="302" t="n"/>
      <c r="O349" s="638">
        <f>SUM(SUMIFS($H$11:$H$700,$I$11:$I$700,{"New PO","ValueAdded"},$C$11:$C$700,"="&amp;C349))</f>
        <v/>
      </c>
      <c r="P349" s="639">
        <f>SUMIFS($H$11:$H$700,$C$11:$C$700,"="&amp;C349)</f>
        <v/>
      </c>
      <c r="Q349" s="567" t="inlineStr">
        <is>
          <t>Tesla, Inc.</t>
        </is>
      </c>
    </row>
    <row r="350" ht="14.25" customHeight="1" s="474">
      <c r="A350" s="169" t="inlineStr">
        <is>
          <t>No.340</t>
        </is>
      </c>
      <c r="B350" s="334" t="n">
        <v>44593</v>
      </c>
      <c r="C350" s="130" t="inlineStr">
        <is>
          <t>PO-4900484059</t>
        </is>
      </c>
      <c r="D350" s="131" t="inlineStr">
        <is>
          <t>David Ben-Jamin</t>
        </is>
      </c>
      <c r="E350" s="567" t="inlineStr">
        <is>
          <t>Tech Pubs</t>
        </is>
      </c>
      <c r="F350" s="136" t="inlineStr">
        <is>
          <t>dbenjamin@tesla.com</t>
        </is>
      </c>
      <c r="G350" s="567" t="inlineStr">
        <is>
          <t>Translation Services -APAC</t>
        </is>
      </c>
      <c r="H350" s="644" t="n">
        <v>-1284.44</v>
      </c>
      <c r="I350" s="309" t="inlineStr">
        <is>
          <t>Invoiced</t>
        </is>
      </c>
      <c r="J350" s="170" t="inlineStr">
        <is>
          <t>202202</t>
        </is>
      </c>
      <c r="K350" s="133" t="inlineStr">
        <is>
          <t>PTUS_Tesla220209E</t>
        </is>
      </c>
      <c r="L350" s="134" t="inlineStr">
        <is>
          <t>Tech Pub_SM&amp;Others_Jan, 2022</t>
        </is>
      </c>
      <c r="M350" s="567" t="n"/>
      <c r="N350" s="302" t="inlineStr">
        <is>
          <t>2022年1月: 914.27; 2022年2月: 370.17</t>
        </is>
      </c>
      <c r="O350" s="638" t="n"/>
      <c r="P350" s="639" t="n"/>
      <c r="Q350" s="567" t="inlineStr">
        <is>
          <t>Tesla, Inc.</t>
        </is>
      </c>
    </row>
    <row r="351" ht="14.25" customHeight="1" s="474">
      <c r="A351" s="169" t="inlineStr">
        <is>
          <t>No.341</t>
        </is>
      </c>
      <c r="B351" s="334" t="n">
        <v>44634</v>
      </c>
      <c r="C351" s="130" t="inlineStr">
        <is>
          <t>PO-4900484059</t>
        </is>
      </c>
      <c r="D351" s="131" t="inlineStr">
        <is>
          <t>David Ben-Jamin</t>
        </is>
      </c>
      <c r="E351" s="567" t="inlineStr">
        <is>
          <t>Tech Pubs</t>
        </is>
      </c>
      <c r="F351" s="136" t="inlineStr">
        <is>
          <t>dbenjamin@tesla.com</t>
        </is>
      </c>
      <c r="G351" s="567" t="inlineStr">
        <is>
          <t>Translation Services -APAC</t>
        </is>
      </c>
      <c r="H351" s="644" t="n">
        <v>-254.51</v>
      </c>
      <c r="I351" s="309" t="inlineStr">
        <is>
          <t>Invoiced</t>
        </is>
      </c>
      <c r="J351" s="170" t="inlineStr">
        <is>
          <t>202203</t>
        </is>
      </c>
      <c r="K351" s="133" t="inlineStr">
        <is>
          <t>PTUS_Tesla220314D</t>
        </is>
      </c>
      <c r="L351" s="134" t="inlineStr">
        <is>
          <t>Tech Pub_SM&amp;Others_Feb, 2022</t>
        </is>
      </c>
      <c r="M351" s="567" t="n"/>
      <c r="N351" s="302" t="inlineStr">
        <is>
          <t>2022年2月: 195.19; 2022年3月: 59.32</t>
        </is>
      </c>
      <c r="O351" s="638" t="n"/>
      <c r="P351" s="639" t="n"/>
      <c r="Q351" s="567" t="inlineStr">
        <is>
          <t>Tesla, Inc.</t>
        </is>
      </c>
    </row>
    <row r="352" ht="14.25" customHeight="1" s="474">
      <c r="A352" s="169" t="inlineStr">
        <is>
          <t>No.342</t>
        </is>
      </c>
      <c r="B352" s="334" t="n">
        <v>44663</v>
      </c>
      <c r="C352" s="130" t="inlineStr">
        <is>
          <t>PO-4900484059</t>
        </is>
      </c>
      <c r="D352" s="131" t="inlineStr">
        <is>
          <t>David Ben-Jamin</t>
        </is>
      </c>
      <c r="E352" s="567" t="inlineStr">
        <is>
          <t>Tech Pubs</t>
        </is>
      </c>
      <c r="F352" s="136" t="inlineStr">
        <is>
          <t>dbenjamin@tesla.com</t>
        </is>
      </c>
      <c r="G352" s="567" t="inlineStr">
        <is>
          <t>Translation Services -APAC</t>
        </is>
      </c>
      <c r="H352" s="644" t="n">
        <v>-2366.81</v>
      </c>
      <c r="I352" s="309" t="inlineStr">
        <is>
          <t>Invoiced</t>
        </is>
      </c>
      <c r="J352" s="170" t="inlineStr">
        <is>
          <t>202204</t>
        </is>
      </c>
      <c r="K352" s="133" t="inlineStr">
        <is>
          <t>PTUS_Tesla20220412D</t>
        </is>
      </c>
      <c r="L352" s="134" t="inlineStr">
        <is>
          <t>Tech Pub_SM&amp;Others_Mar, 2022</t>
        </is>
      </c>
      <c r="M352" s="567" t="n"/>
      <c r="N352" s="302" t="inlineStr">
        <is>
          <t>2022年3月: 2013.73; 2022年4月: 353.08</t>
        </is>
      </c>
      <c r="O352" s="638" t="n"/>
      <c r="P352" s="639" t="n"/>
      <c r="Q352" s="567" t="inlineStr">
        <is>
          <t>Tesla, Inc.</t>
        </is>
      </c>
    </row>
    <row r="353" ht="14.25" customHeight="1" s="474">
      <c r="A353" s="169" t="inlineStr">
        <is>
          <t>No.343</t>
        </is>
      </c>
      <c r="B353" s="334" t="n">
        <v>44693</v>
      </c>
      <c r="C353" s="130" t="inlineStr">
        <is>
          <t>PO-4900484059</t>
        </is>
      </c>
      <c r="D353" s="131" t="inlineStr">
        <is>
          <t>David Ben-Jamin</t>
        </is>
      </c>
      <c r="E353" s="567" t="inlineStr">
        <is>
          <t>Tech Pubs</t>
        </is>
      </c>
      <c r="F353" s="136" t="inlineStr">
        <is>
          <t>dbenjamin@tesla.com</t>
        </is>
      </c>
      <c r="G353" s="567" t="inlineStr">
        <is>
          <t>Translation Services -APAC</t>
        </is>
      </c>
      <c r="H353" s="644" t="n">
        <v>-126.36</v>
      </c>
      <c r="I353" s="309" t="inlineStr">
        <is>
          <t>Invoiced</t>
        </is>
      </c>
      <c r="J353" s="170" t="inlineStr">
        <is>
          <t>202205</t>
        </is>
      </c>
      <c r="K353" s="133" t="inlineStr">
        <is>
          <t>PTUS_Tesla220512D</t>
        </is>
      </c>
      <c r="L353" s="134" t="inlineStr">
        <is>
          <t>Tech Pub_SM&amp;Others_Apr, 2022</t>
        </is>
      </c>
      <c r="M353" s="567" t="n"/>
      <c r="N353" s="302" t="inlineStr">
        <is>
          <t>2022年4月: 84.84; 2022年5月: 41.52</t>
        </is>
      </c>
      <c r="O353" s="638" t="n"/>
      <c r="P353" s="639" t="n"/>
      <c r="Q353" s="567" t="inlineStr">
        <is>
          <t>Tesla, Inc.</t>
        </is>
      </c>
    </row>
    <row r="354" ht="14.25" customHeight="1" s="474">
      <c r="A354" s="169" t="inlineStr">
        <is>
          <t>No.344</t>
        </is>
      </c>
      <c r="B354" s="334" t="n">
        <v>44721</v>
      </c>
      <c r="C354" s="130" t="inlineStr">
        <is>
          <t>PO-4900484059</t>
        </is>
      </c>
      <c r="D354" s="131" t="inlineStr">
        <is>
          <t>David Ben-Jamin</t>
        </is>
      </c>
      <c r="E354" s="567" t="inlineStr">
        <is>
          <t>Tech Pubs</t>
        </is>
      </c>
      <c r="F354" s="136" t="inlineStr">
        <is>
          <t>dbenjamin@tesla.com</t>
        </is>
      </c>
      <c r="G354" s="567" t="inlineStr">
        <is>
          <t>Translation Services -APAC</t>
        </is>
      </c>
      <c r="H354" s="644" t="n">
        <v>-1006.69</v>
      </c>
      <c r="I354" s="309" t="inlineStr">
        <is>
          <t>Invoiced</t>
        </is>
      </c>
      <c r="J354" s="170" t="inlineStr">
        <is>
          <t>202206</t>
        </is>
      </c>
      <c r="K354" s="133" t="inlineStr">
        <is>
          <t>PTUS_Tesla220609C</t>
        </is>
      </c>
      <c r="L354" s="134" t="inlineStr">
        <is>
          <t>Tech Pub_SM&amp;Others_May, 2022</t>
        </is>
      </c>
      <c r="M354" s="567" t="n"/>
      <c r="N354" s="302" t="inlineStr">
        <is>
          <t>2022年4月: 781.13; 2022年5月: 225.56</t>
        </is>
      </c>
      <c r="O354" s="638" t="n"/>
      <c r="P354" s="639" t="n"/>
      <c r="Q354" s="567" t="inlineStr">
        <is>
          <t>Tesla, Inc.</t>
        </is>
      </c>
    </row>
    <row r="355" ht="14.25" customHeight="1" s="474">
      <c r="A355" s="169" t="inlineStr">
        <is>
          <t>No.345</t>
        </is>
      </c>
      <c r="B355" s="334" t="n">
        <v>44761</v>
      </c>
      <c r="C355" s="130" t="inlineStr">
        <is>
          <t>PO-4900484059</t>
        </is>
      </c>
      <c r="D355" s="131" t="inlineStr">
        <is>
          <t>David Ben-Jamin</t>
        </is>
      </c>
      <c r="E355" s="567" t="inlineStr">
        <is>
          <t>Tech Pubs</t>
        </is>
      </c>
      <c r="F355" s="136" t="inlineStr">
        <is>
          <t>dbenjamin@tesla.com</t>
        </is>
      </c>
      <c r="G355" s="567" t="inlineStr">
        <is>
          <t>Translation Services -APAC</t>
        </is>
      </c>
      <c r="H355" s="644" t="n">
        <v>-250.07</v>
      </c>
      <c r="I355" s="309" t="inlineStr">
        <is>
          <t>Invoiced</t>
        </is>
      </c>
      <c r="J355" s="170" t="inlineStr">
        <is>
          <t>202207</t>
        </is>
      </c>
      <c r="K355" s="133" t="inlineStr">
        <is>
          <t>PTUS_Tesla220719F</t>
        </is>
      </c>
      <c r="L355" s="416" t="inlineStr">
        <is>
          <t>Tech Pub_Others_Jun, 2022</t>
        </is>
      </c>
      <c r="M355" s="567" t="n"/>
      <c r="N355" s="488" t="inlineStr">
        <is>
          <t>2022年6月</t>
        </is>
      </c>
      <c r="O355" s="638" t="n"/>
      <c r="P355" s="639" t="n"/>
      <c r="Q355" s="567" t="inlineStr">
        <is>
          <t>Tesla, Inc.</t>
        </is>
      </c>
    </row>
    <row r="356" ht="14.25" customHeight="1" s="474">
      <c r="A356" s="169" t="inlineStr">
        <is>
          <t>No.346</t>
        </is>
      </c>
      <c r="B356" s="334" t="n">
        <v>44548</v>
      </c>
      <c r="C356" s="130" t="inlineStr">
        <is>
          <t>PO-4900484011</t>
        </is>
      </c>
      <c r="D356" s="131" t="inlineStr">
        <is>
          <t>David Ben-Jamin</t>
        </is>
      </c>
      <c r="E356" s="567" t="inlineStr">
        <is>
          <t>Tech Pubs</t>
        </is>
      </c>
      <c r="F356" s="136" t="inlineStr">
        <is>
          <t>dbenjamin@tesla.com</t>
        </is>
      </c>
      <c r="G356" s="567" t="inlineStr">
        <is>
          <t>Translation
Services - NATranslation
Services - EUTranslation
Services -
APAC</t>
        </is>
      </c>
      <c r="H356" s="644" t="n">
        <v>24200</v>
      </c>
      <c r="I356" s="309" t="inlineStr">
        <is>
          <t>New PO</t>
        </is>
      </c>
      <c r="J356" s="170" t="n"/>
      <c r="K356" s="133" t="n"/>
      <c r="L356" s="134" t="n"/>
      <c r="M356" s="567" t="n"/>
      <c r="N356" s="302" t="n"/>
      <c r="O356" s="638">
        <f>SUM(SUMIFS($H$11:$H$700,$I$11:$I$700,{"New PO","ValueAdded"},$C$11:$C$700,"="&amp;C356))</f>
        <v/>
      </c>
      <c r="P356" s="639">
        <f>SUMIFS($H$11:$H$700,$C$11:$C$700,"="&amp;C356)</f>
        <v/>
      </c>
      <c r="Q356" s="567" t="inlineStr">
        <is>
          <t>Tesla, Inc.</t>
        </is>
      </c>
    </row>
    <row r="357" ht="14.25" customHeight="1" s="474">
      <c r="A357" s="169" t="inlineStr">
        <is>
          <t>No.347</t>
        </is>
      </c>
      <c r="B357" s="334" t="n">
        <v>44593</v>
      </c>
      <c r="C357" s="130" t="inlineStr">
        <is>
          <t>PO-4900484011</t>
        </is>
      </c>
      <c r="D357" s="131" t="inlineStr">
        <is>
          <t>David Ben-Jamin</t>
        </is>
      </c>
      <c r="E357" s="567" t="inlineStr">
        <is>
          <t>Tech Pubs</t>
        </is>
      </c>
      <c r="F357" s="136" t="inlineStr">
        <is>
          <t>dbenjamin@tesla.com</t>
        </is>
      </c>
      <c r="G357" s="567" t="inlineStr">
        <is>
          <t>Translation
Services - NATranslation
Services - EUTranslation
Services -
APAC</t>
        </is>
      </c>
      <c r="H357" s="644" t="n">
        <v>-3704.45</v>
      </c>
      <c r="I357" s="309" t="inlineStr">
        <is>
          <t>Invoiced</t>
        </is>
      </c>
      <c r="J357" s="170" t="inlineStr">
        <is>
          <t>202202</t>
        </is>
      </c>
      <c r="K357" s="133" t="inlineStr">
        <is>
          <t>PTUS_Tesla220209F</t>
        </is>
      </c>
      <c r="L357" s="303" t="inlineStr">
        <is>
          <t>Tech Pub_OM_Jan, 2022</t>
        </is>
      </c>
      <c r="M357" s="567" t="n"/>
      <c r="N357" s="302" t="inlineStr">
        <is>
          <t>2022年1月: 1819.03; 2022年2月: 1885.42</t>
        </is>
      </c>
      <c r="O357" s="638" t="n"/>
      <c r="P357" s="639" t="n"/>
      <c r="Q357" s="567" t="inlineStr">
        <is>
          <t>Tesla, Inc.</t>
        </is>
      </c>
    </row>
    <row r="358" ht="14.25" customHeight="1" s="474">
      <c r="A358" s="169" t="inlineStr">
        <is>
          <t>No.348</t>
        </is>
      </c>
      <c r="B358" s="334" t="n">
        <v>44634</v>
      </c>
      <c r="C358" s="130" t="inlineStr">
        <is>
          <t>PO-4900484011</t>
        </is>
      </c>
      <c r="D358" s="131" t="inlineStr">
        <is>
          <t>David Ben-Jamin</t>
        </is>
      </c>
      <c r="E358" s="567" t="inlineStr">
        <is>
          <t>Tech Pubs</t>
        </is>
      </c>
      <c r="F358" s="136" t="inlineStr">
        <is>
          <t>dbenjamin@tesla.com</t>
        </is>
      </c>
      <c r="G358" s="567" t="inlineStr">
        <is>
          <t>Translation
Services - NATranslation
Services - EUTranslation
Services -
APAC</t>
        </is>
      </c>
      <c r="H358" s="644" t="n">
        <v>-5233.89</v>
      </c>
      <c r="I358" s="309" t="inlineStr">
        <is>
          <t>Invoiced</t>
        </is>
      </c>
      <c r="J358" s="170" t="inlineStr">
        <is>
          <t>202203</t>
        </is>
      </c>
      <c r="K358" s="133" t="inlineStr">
        <is>
          <t>PTUS_Tesla220314E</t>
        </is>
      </c>
      <c r="L358" s="303" t="inlineStr">
        <is>
          <t>Tech Pub_OM_Feb, 2022</t>
        </is>
      </c>
      <c r="M358" s="567" t="n"/>
      <c r="N358" s="302" t="inlineStr">
        <is>
          <t>2022年2月: 2889.8; 2022年3月: 2344.09</t>
        </is>
      </c>
      <c r="O358" s="638" t="n"/>
      <c r="P358" s="639" t="n"/>
      <c r="Q358" s="567" t="inlineStr">
        <is>
          <t>Tesla, Inc.</t>
        </is>
      </c>
    </row>
    <row r="359" ht="14.25" customHeight="1" s="474">
      <c r="A359" s="169" t="inlineStr">
        <is>
          <t>No.349</t>
        </is>
      </c>
      <c r="B359" s="334" t="n">
        <v>44663</v>
      </c>
      <c r="C359" s="130" t="inlineStr">
        <is>
          <t>PO-4900484011</t>
        </is>
      </c>
      <c r="D359" s="131" t="inlineStr">
        <is>
          <t>David Ben-Jamin</t>
        </is>
      </c>
      <c r="E359" s="567" t="inlineStr">
        <is>
          <t>Tech Pubs</t>
        </is>
      </c>
      <c r="F359" s="136" t="inlineStr">
        <is>
          <t>dbenjamin@tesla.com</t>
        </is>
      </c>
      <c r="G359" s="567" t="inlineStr">
        <is>
          <t>Translation
Services - NATranslation
Services - EUTranslation
Services -
APAC</t>
        </is>
      </c>
      <c r="H359" s="644" t="n">
        <v>-5377.32</v>
      </c>
      <c r="I359" s="309" t="inlineStr">
        <is>
          <t>Invoiced</t>
        </is>
      </c>
      <c r="J359" s="170" t="inlineStr">
        <is>
          <t>202204</t>
        </is>
      </c>
      <c r="K359" s="133" t="inlineStr">
        <is>
          <t>PTUS_Tesla20220412E</t>
        </is>
      </c>
      <c r="L359" s="175" t="inlineStr">
        <is>
          <t>Tech Pub_OM_Mar, 2022</t>
        </is>
      </c>
      <c r="M359" s="567" t="n"/>
      <c r="N359" s="302" t="inlineStr">
        <is>
          <t>2022年3月: 2817.27; 2022年4月: 2560.05</t>
        </is>
      </c>
      <c r="O359" s="638" t="n"/>
      <c r="P359" s="639" t="n"/>
      <c r="Q359" s="567" t="inlineStr">
        <is>
          <t>Tesla, Inc.</t>
        </is>
      </c>
    </row>
    <row r="360" ht="14.25" customHeight="1" s="474">
      <c r="A360" s="169" t="inlineStr">
        <is>
          <t>No.350</t>
        </is>
      </c>
      <c r="B360" s="334" t="n">
        <v>44693</v>
      </c>
      <c r="C360" s="130" t="inlineStr">
        <is>
          <t>PO-4900484011</t>
        </is>
      </c>
      <c r="D360" s="131" t="inlineStr">
        <is>
          <t>David Ben-Jamin</t>
        </is>
      </c>
      <c r="E360" s="567" t="inlineStr">
        <is>
          <t>Tech Pubs</t>
        </is>
      </c>
      <c r="F360" s="136" t="inlineStr">
        <is>
          <t>dbenjamin@tesla.com</t>
        </is>
      </c>
      <c r="G360" s="567" t="inlineStr">
        <is>
          <t>Translation
Services - NATranslation
Services - EUTranslation
Services -
APAC</t>
        </is>
      </c>
      <c r="H360" s="644" t="n">
        <v>-3546.06</v>
      </c>
      <c r="I360" s="309" t="inlineStr">
        <is>
          <t>Invoiced</t>
        </is>
      </c>
      <c r="J360" s="170" t="inlineStr">
        <is>
          <t>202205</t>
        </is>
      </c>
      <c r="K360" s="133" t="inlineStr">
        <is>
          <t>PTUS_Tesla220512E</t>
        </is>
      </c>
      <c r="L360" s="175" t="inlineStr">
        <is>
          <t>Tech Pub_OM_Apr, 2022</t>
        </is>
      </c>
      <c r="M360" s="567" t="n"/>
      <c r="N360" s="302" t="inlineStr">
        <is>
          <t>2022年4月: 3462.07; 2022年5月: 83.99</t>
        </is>
      </c>
      <c r="O360" s="638" t="n"/>
      <c r="P360" s="639" t="n"/>
      <c r="Q360" s="567" t="inlineStr">
        <is>
          <t>Tesla, Inc.</t>
        </is>
      </c>
    </row>
    <row r="361" ht="14.25" customHeight="1" s="474">
      <c r="A361" s="169" t="inlineStr">
        <is>
          <t>No.351</t>
        </is>
      </c>
      <c r="B361" s="334" t="n">
        <v>44721</v>
      </c>
      <c r="C361" s="130" t="inlineStr">
        <is>
          <t>PO-4900484011</t>
        </is>
      </c>
      <c r="D361" s="131" t="inlineStr">
        <is>
          <t>David Ben-Jamin</t>
        </is>
      </c>
      <c r="E361" s="567" t="inlineStr">
        <is>
          <t>Tech Pubs</t>
        </is>
      </c>
      <c r="F361" s="136" t="inlineStr">
        <is>
          <t>dbenjamin@tesla.com</t>
        </is>
      </c>
      <c r="G361" s="567" t="inlineStr">
        <is>
          <t>Translation
Services - NATranslation
Services - EUTranslation
Services -
APAC</t>
        </is>
      </c>
      <c r="H361" s="644" t="n">
        <v>-5736.87</v>
      </c>
      <c r="I361" s="309" t="inlineStr">
        <is>
          <t>Invoiced</t>
        </is>
      </c>
      <c r="J361" s="170" t="inlineStr">
        <is>
          <t>202206</t>
        </is>
      </c>
      <c r="K361" s="133" t="inlineStr">
        <is>
          <t>PTUS_Tesla220609D</t>
        </is>
      </c>
      <c r="L361" s="175" t="inlineStr">
        <is>
          <t>Tech Pub_OM_May, 2022</t>
        </is>
      </c>
      <c r="M361" s="567" t="n"/>
      <c r="N361" s="302" t="inlineStr">
        <is>
          <t>2022年5月</t>
        </is>
      </c>
      <c r="O361" s="638" t="n"/>
      <c r="P361" s="639" t="n"/>
      <c r="Q361" s="567" t="inlineStr">
        <is>
          <t>Tesla, Inc.</t>
        </is>
      </c>
    </row>
    <row r="362" ht="14.25" customHeight="1" s="474">
      <c r="A362" s="169" t="inlineStr">
        <is>
          <t>No.352</t>
        </is>
      </c>
      <c r="B362" s="334" t="n">
        <v>44574</v>
      </c>
      <c r="C362" s="130" t="inlineStr">
        <is>
          <t>PO-4900507305</t>
        </is>
      </c>
      <c r="D362" s="131" t="inlineStr">
        <is>
          <t>James Cho</t>
        </is>
      </c>
      <c r="E362" s="567" t="inlineStr">
        <is>
          <t>Tesla Energy</t>
        </is>
      </c>
      <c r="F362" s="136" t="inlineStr">
        <is>
          <t>jacho@tesla.com</t>
        </is>
      </c>
      <c r="G362" s="289" t="inlineStr">
        <is>
          <t>Supercharger document translation to unblock new site deployments in Poland due to regulatory info requests</t>
        </is>
      </c>
      <c r="H362" s="644" t="n">
        <v>1200</v>
      </c>
      <c r="I362" s="309" t="inlineStr">
        <is>
          <t>New PO</t>
        </is>
      </c>
      <c r="J362" s="170" t="n"/>
      <c r="K362" s="133" t="n"/>
      <c r="L362" s="134" t="n"/>
      <c r="M362" s="567" t="n"/>
      <c r="N362" s="302" t="n"/>
      <c r="O362" s="638">
        <f>SUM(SUMIFS($H$11:$H$700,$I$11:$I$700,{"New PO","ValueAdded"},$C$11:$C$700,"="&amp;C362))</f>
        <v/>
      </c>
      <c r="P362" s="639">
        <f>SUMIFS($H$11:$H$700,$C$11:$C$700,"="&amp;C362)</f>
        <v/>
      </c>
      <c r="Q362" s="567" t="inlineStr">
        <is>
          <t>Tesla, Inc.</t>
        </is>
      </c>
    </row>
    <row r="363" ht="14.25" customHeight="1" s="474">
      <c r="A363" s="169" t="inlineStr">
        <is>
          <t>No.353</t>
        </is>
      </c>
      <c r="B363" s="334" t="n">
        <v>44593</v>
      </c>
      <c r="C363" s="130" t="inlineStr">
        <is>
          <t>PO-4900507305</t>
        </is>
      </c>
      <c r="D363" s="131" t="inlineStr">
        <is>
          <t>James Cho</t>
        </is>
      </c>
      <c r="E363" s="567" t="inlineStr">
        <is>
          <t>Tesla Energy</t>
        </is>
      </c>
      <c r="F363" s="136" t="inlineStr">
        <is>
          <t>jacho@tesla.com</t>
        </is>
      </c>
      <c r="G363" s="289" t="inlineStr">
        <is>
          <t>Supercharger document translation to unblock new site deployments in Poland due to regulatory info requests</t>
        </is>
      </c>
      <c r="H363" s="637" t="n">
        <v>-951.13</v>
      </c>
      <c r="I363" s="309" t="inlineStr">
        <is>
          <t>Invoiced</t>
        </is>
      </c>
      <c r="J363" s="170" t="inlineStr">
        <is>
          <t>202202</t>
        </is>
      </c>
      <c r="K363" s="133" t="inlineStr">
        <is>
          <t>PTUS_Tesla220209G</t>
        </is>
      </c>
      <c r="L363" s="134" t="inlineStr">
        <is>
          <t>Tesla Energy_Jan, 2022(James)</t>
        </is>
      </c>
      <c r="M363" s="567" t="n"/>
      <c r="N363" s="488" t="inlineStr">
        <is>
          <t>2022年1月</t>
        </is>
      </c>
      <c r="O363" s="638" t="n"/>
      <c r="P363" s="639" t="n"/>
      <c r="Q363" s="567" t="inlineStr">
        <is>
          <t>Tesla, Inc.</t>
        </is>
      </c>
    </row>
    <row r="364" ht="14.25" customHeight="1" s="474">
      <c r="A364" s="169" t="inlineStr">
        <is>
          <t>No.354</t>
        </is>
      </c>
      <c r="B364" s="334" t="n">
        <v>44634</v>
      </c>
      <c r="C364" s="130" t="inlineStr">
        <is>
          <t>PO-4900507305</t>
        </is>
      </c>
      <c r="D364" s="131" t="inlineStr">
        <is>
          <t>James Cho</t>
        </is>
      </c>
      <c r="E364" s="567" t="inlineStr">
        <is>
          <t>Tesla Energy</t>
        </is>
      </c>
      <c r="F364" s="136" t="inlineStr">
        <is>
          <t>jacho@tesla.com</t>
        </is>
      </c>
      <c r="G364" s="289" t="inlineStr">
        <is>
          <t>Supercharger document translation to unblock new site deployments in Poland due to regulatory info requests</t>
        </is>
      </c>
      <c r="H364" s="637" t="n">
        <v>-43.08</v>
      </c>
      <c r="I364" s="309" t="inlineStr">
        <is>
          <t>Invoiced</t>
        </is>
      </c>
      <c r="J364" s="170" t="inlineStr">
        <is>
          <t>202203</t>
        </is>
      </c>
      <c r="K364" s="133" t="inlineStr">
        <is>
          <t>PTUS_Tesla220314F</t>
        </is>
      </c>
      <c r="L364" s="134" t="inlineStr">
        <is>
          <t>Tesla Energy_Feb, 2022(James)</t>
        </is>
      </c>
      <c r="M364" s="567" t="n"/>
      <c r="N364" s="488" t="inlineStr">
        <is>
          <t>2022年2月</t>
        </is>
      </c>
      <c r="O364" s="638" t="n"/>
      <c r="P364" s="639" t="n"/>
      <c r="Q364" s="567" t="inlineStr">
        <is>
          <t>Tesla, Inc.</t>
        </is>
      </c>
    </row>
    <row r="365" ht="14.25" customHeight="1" s="474">
      <c r="A365" s="169" t="inlineStr">
        <is>
          <t>No.355</t>
        </is>
      </c>
      <c r="B365" s="334" t="n">
        <v>44581</v>
      </c>
      <c r="C365" s="130" t="inlineStr">
        <is>
          <t>PO-4900512324</t>
        </is>
      </c>
      <c r="D365" s="131" t="inlineStr">
        <is>
          <t>Kaoru Miller</t>
        </is>
      </c>
      <c r="E365" s="567" t="inlineStr">
        <is>
          <t>Website</t>
        </is>
      </c>
      <c r="F365" s="136" t="inlineStr">
        <is>
          <t>kmiller@tesla.com</t>
        </is>
      </c>
      <c r="G365" s="567" t="inlineStr">
        <is>
          <t>Translation services for 7 languages for Q1&amp;Q2 2022</t>
        </is>
      </c>
      <c r="H365" s="637" t="n">
        <v>60060</v>
      </c>
      <c r="I365" s="309" t="inlineStr">
        <is>
          <t>New PO</t>
        </is>
      </c>
      <c r="J365" s="170" t="n"/>
      <c r="K365" s="133" t="n"/>
      <c r="L365" s="134" t="n"/>
      <c r="M365" s="567" t="n"/>
      <c r="N365" s="302" t="n"/>
      <c r="O365" s="638">
        <f>SUM(SUMIFS($H$11:$H$700,$I$11:$I$700,{"New PO","ValueAdded"},$C$11:$C$700,"="&amp;C365))</f>
        <v/>
      </c>
      <c r="P365" s="639">
        <f>SUMIFS($H$11:$H$700,$C$11:$C$700,"="&amp;C365)</f>
        <v/>
      </c>
      <c r="Q365" s="567" t="inlineStr">
        <is>
          <t>Tesla, Inc.</t>
        </is>
      </c>
    </row>
    <row r="366" ht="14.25" customHeight="1" s="474">
      <c r="A366" s="169" t="inlineStr">
        <is>
          <t>No.356</t>
        </is>
      </c>
      <c r="B366" s="334" t="n">
        <v>44593</v>
      </c>
      <c r="C366" s="130" t="inlineStr">
        <is>
          <t>PO-4900512324</t>
        </is>
      </c>
      <c r="D366" s="131" t="inlineStr">
        <is>
          <t>Kaoru Miller</t>
        </is>
      </c>
      <c r="E366" s="567" t="inlineStr">
        <is>
          <t>Website</t>
        </is>
      </c>
      <c r="F366" s="136" t="inlineStr">
        <is>
          <t>kmiller@tesla.com</t>
        </is>
      </c>
      <c r="G366" s="567" t="inlineStr">
        <is>
          <t>Translation services for 7 languages for Q1&amp;Q2 2022</t>
        </is>
      </c>
      <c r="H366" s="637" t="n">
        <v>-11479.5744875</v>
      </c>
      <c r="I366" s="309" t="inlineStr">
        <is>
          <t>Invoiced</t>
        </is>
      </c>
      <c r="J366" s="170" t="inlineStr">
        <is>
          <t>202202</t>
        </is>
      </c>
      <c r="K366" s="133" t="inlineStr">
        <is>
          <t>PTUS_Tesla220209H</t>
        </is>
      </c>
      <c r="L366" s="134" t="inlineStr">
        <is>
          <t>Website_Jan, 2022</t>
        </is>
      </c>
      <c r="M366" s="567" t="n"/>
      <c r="N366" s="302" t="inlineStr">
        <is>
          <t>2022年1月: 5000; 2022年2月: 6479.57</t>
        </is>
      </c>
      <c r="O366" s="638" t="n"/>
      <c r="P366" s="639" t="n"/>
      <c r="Q366" s="567" t="inlineStr">
        <is>
          <t>Tesla, Inc.</t>
        </is>
      </c>
    </row>
    <row r="367" ht="14.25" customHeight="1" s="474">
      <c r="A367" s="169" t="inlineStr">
        <is>
          <t>No.357</t>
        </is>
      </c>
      <c r="B367" s="334" t="n">
        <v>44634</v>
      </c>
      <c r="C367" s="130" t="inlineStr">
        <is>
          <t>PO-4900512324</t>
        </is>
      </c>
      <c r="D367" s="131" t="inlineStr">
        <is>
          <t>Kaoru Miller</t>
        </is>
      </c>
      <c r="E367" s="567" t="inlineStr">
        <is>
          <t>Website</t>
        </is>
      </c>
      <c r="F367" s="136" t="inlineStr">
        <is>
          <t>kmiller@tesla.com</t>
        </is>
      </c>
      <c r="G367" s="567" t="inlineStr">
        <is>
          <t>Translation services for 7 languages for Q1&amp;Q2 2022</t>
        </is>
      </c>
      <c r="H367" s="637" t="n">
        <v>-7143.66</v>
      </c>
      <c r="I367" s="309" t="inlineStr">
        <is>
          <t>Invoiced</t>
        </is>
      </c>
      <c r="J367" s="170" t="inlineStr">
        <is>
          <t>202203</t>
        </is>
      </c>
      <c r="K367" s="133" t="inlineStr">
        <is>
          <t>PTUS_Tesla220314G</t>
        </is>
      </c>
      <c r="L367" s="134" t="inlineStr">
        <is>
          <t>Website_Feb, 2022</t>
        </is>
      </c>
      <c r="M367" s="567" t="n"/>
      <c r="N367" s="302" t="inlineStr">
        <is>
          <t>2022年2月: 5000; 2022年3月: 2143.66</t>
        </is>
      </c>
      <c r="O367" s="638" t="n"/>
      <c r="P367" s="639" t="n"/>
      <c r="Q367" s="567" t="inlineStr">
        <is>
          <t>Tesla, Inc.</t>
        </is>
      </c>
    </row>
    <row r="368" ht="14.25" customHeight="1" s="474">
      <c r="A368" s="169" t="inlineStr">
        <is>
          <t>No.358</t>
        </is>
      </c>
      <c r="B368" s="334" t="n">
        <v>44663</v>
      </c>
      <c r="C368" s="130" t="inlineStr">
        <is>
          <t>PO-4900512324</t>
        </is>
      </c>
      <c r="D368" s="131" t="inlineStr">
        <is>
          <t>Kaoru Miller</t>
        </is>
      </c>
      <c r="E368" s="567" t="inlineStr">
        <is>
          <t>Website</t>
        </is>
      </c>
      <c r="F368" s="136" t="inlineStr">
        <is>
          <t>kmiller@tesla.com</t>
        </is>
      </c>
      <c r="G368" s="567" t="inlineStr">
        <is>
          <t>Translation services for 7 languages for Q1&amp;Q2 2022</t>
        </is>
      </c>
      <c r="H368" s="637" t="n">
        <v>-9253.74</v>
      </c>
      <c r="I368" s="309" t="inlineStr">
        <is>
          <t>Invoiced</t>
        </is>
      </c>
      <c r="J368" s="170" t="inlineStr">
        <is>
          <t>202204</t>
        </is>
      </c>
      <c r="K368" s="133" t="inlineStr">
        <is>
          <t>PTUS_Tesla20220412F</t>
        </is>
      </c>
      <c r="L368" s="134" t="inlineStr">
        <is>
          <t>Website_Mar, 2022</t>
        </is>
      </c>
      <c r="M368" s="567" t="n"/>
      <c r="N368" s="302" t="inlineStr">
        <is>
          <t>2022年3月: 5000; 2022年4月: 4253.74</t>
        </is>
      </c>
      <c r="O368" s="638" t="n"/>
      <c r="P368" s="639" t="n"/>
      <c r="Q368" s="567" t="inlineStr">
        <is>
          <t>Tesla, Inc.</t>
        </is>
      </c>
    </row>
    <row r="369" ht="14.25" customHeight="1" s="474">
      <c r="A369" s="169" t="inlineStr">
        <is>
          <t>No.359</t>
        </is>
      </c>
      <c r="B369" s="334" t="n">
        <v>44693</v>
      </c>
      <c r="C369" s="130" t="inlineStr">
        <is>
          <t>PO-4900512324</t>
        </is>
      </c>
      <c r="D369" s="131" t="inlineStr">
        <is>
          <t>Kaoru Miller</t>
        </is>
      </c>
      <c r="E369" s="567" t="inlineStr">
        <is>
          <t>Website</t>
        </is>
      </c>
      <c r="F369" s="136" t="inlineStr">
        <is>
          <t>kmiller@tesla.com</t>
        </is>
      </c>
      <c r="G369" s="567" t="inlineStr">
        <is>
          <t>Translation services for 7 languages for Q1&amp;Q2 2022</t>
        </is>
      </c>
      <c r="H369" s="637" t="n">
        <v>-4886.3655225</v>
      </c>
      <c r="I369" s="309" t="inlineStr">
        <is>
          <t>Invoiced</t>
        </is>
      </c>
      <c r="J369" s="170" t="inlineStr">
        <is>
          <t>202205</t>
        </is>
      </c>
      <c r="K369" s="133" t="inlineStr">
        <is>
          <t>PTUS_Tesla220512F</t>
        </is>
      </c>
      <c r="L369" s="134" t="inlineStr">
        <is>
          <t>Website_Apr, 2022</t>
        </is>
      </c>
      <c r="M369" s="567" t="n"/>
      <c r="N369" s="302" t="inlineStr">
        <is>
          <t>2022年4月</t>
        </is>
      </c>
      <c r="O369" s="638" t="n"/>
      <c r="P369" s="639" t="n"/>
      <c r="Q369" s="567" t="inlineStr">
        <is>
          <t>Tesla, Inc.</t>
        </is>
      </c>
    </row>
    <row r="370" ht="14.25" customHeight="1" s="474">
      <c r="A370" s="169" t="inlineStr">
        <is>
          <t>No.360</t>
        </is>
      </c>
      <c r="B370" s="334" t="n">
        <v>44721</v>
      </c>
      <c r="C370" s="130" t="inlineStr">
        <is>
          <t>PO-4900512324</t>
        </is>
      </c>
      <c r="D370" s="131" t="inlineStr">
        <is>
          <t>Kaoru Miller</t>
        </is>
      </c>
      <c r="E370" s="567" t="inlineStr">
        <is>
          <t>Website</t>
        </is>
      </c>
      <c r="F370" s="136" t="inlineStr">
        <is>
          <t>kmiller@tesla.com</t>
        </is>
      </c>
      <c r="G370" s="567" t="inlineStr">
        <is>
          <t>Translation services for 7 languages for Q1&amp;Q2 2022</t>
        </is>
      </c>
      <c r="H370" s="637" t="n">
        <v>-8115.446785</v>
      </c>
      <c r="I370" s="309" t="inlineStr">
        <is>
          <t>Invoiced</t>
        </is>
      </c>
      <c r="J370" s="170" t="inlineStr">
        <is>
          <t>202206</t>
        </is>
      </c>
      <c r="K370" s="133" t="inlineStr">
        <is>
          <t>PTUS_Tesla220609E</t>
        </is>
      </c>
      <c r="L370" s="416" t="inlineStr">
        <is>
          <t>Website_May, 2022</t>
        </is>
      </c>
      <c r="M370" s="567" t="n"/>
      <c r="N370" s="302" t="inlineStr">
        <is>
          <t>2022年5月: 5000; 2022年6月: 3115.45</t>
        </is>
      </c>
      <c r="O370" s="638" t="n"/>
      <c r="P370" s="639" t="n"/>
      <c r="Q370" s="567" t="inlineStr">
        <is>
          <t>Tesla, Inc.</t>
        </is>
      </c>
    </row>
    <row r="371" ht="14.25" customHeight="1" s="474">
      <c r="A371" s="169" t="inlineStr">
        <is>
          <t>No.361</t>
        </is>
      </c>
      <c r="B371" s="334" t="n">
        <v>44761</v>
      </c>
      <c r="C371" s="130" t="inlineStr">
        <is>
          <t>PO-4900512324</t>
        </is>
      </c>
      <c r="D371" s="131" t="inlineStr">
        <is>
          <t>Kaoru Miller</t>
        </is>
      </c>
      <c r="E371" s="567" t="inlineStr">
        <is>
          <t>Website</t>
        </is>
      </c>
      <c r="F371" s="136" t="inlineStr">
        <is>
          <t>kmiller@tesla.com</t>
        </is>
      </c>
      <c r="G371" s="567" t="inlineStr">
        <is>
          <t>Translation services for 7 languages for Q1&amp;Q2 2022</t>
        </is>
      </c>
      <c r="H371" s="645" t="n">
        <v>-3338.1096525</v>
      </c>
      <c r="I371" s="309" t="inlineStr">
        <is>
          <t>Invoiced</t>
        </is>
      </c>
      <c r="J371" s="170" t="inlineStr">
        <is>
          <t>202207</t>
        </is>
      </c>
      <c r="K371" s="133" t="inlineStr">
        <is>
          <t>PTUS_Tesla220719G</t>
        </is>
      </c>
      <c r="L371" s="416" t="inlineStr">
        <is>
          <t>Website_Jun, 2022</t>
        </is>
      </c>
      <c r="M371" s="567" t="n"/>
      <c r="N371" s="302" t="inlineStr">
        <is>
          <t>2022年6月</t>
        </is>
      </c>
      <c r="O371" s="638" t="n"/>
      <c r="P371" s="639" t="n"/>
      <c r="Q371" s="567" t="inlineStr">
        <is>
          <t>Tesla, Inc.</t>
        </is>
      </c>
    </row>
    <row r="372" ht="14.25" customHeight="1" s="474">
      <c r="A372" s="169" t="inlineStr">
        <is>
          <t>No.362</t>
        </is>
      </c>
      <c r="B372" s="334" t="n">
        <v>44581</v>
      </c>
      <c r="C372" s="130" t="inlineStr">
        <is>
          <t>PO-4900474754</t>
        </is>
      </c>
      <c r="D372" s="131" t="inlineStr">
        <is>
          <t>Mako Iwata (岩田 真子)</t>
        </is>
      </c>
      <c r="E372" s="567" t="inlineStr">
        <is>
          <t>Tesla Academy</t>
        </is>
      </c>
      <c r="F372" s="136" t="inlineStr">
        <is>
          <t>miwata@tesla.com</t>
        </is>
      </c>
      <c r="G372" s="567" t="inlineStr">
        <is>
          <t>Translation of Charging Playbook to Japanese</t>
        </is>
      </c>
      <c r="H372" s="637" t="n">
        <v>763.6799999999999</v>
      </c>
      <c r="I372" s="309" t="inlineStr">
        <is>
          <t>New PO</t>
        </is>
      </c>
      <c r="J372" s="170" t="n"/>
      <c r="K372" s="133" t="n"/>
      <c r="L372" s="134" t="n"/>
      <c r="M372" s="567" t="n"/>
      <c r="N372" s="302" t="n"/>
      <c r="O372" s="638">
        <f>SUM(SUMIFS($H$11:$H$700,$I$11:$I$700,{"New PO","ValueAdded"},$C$11:$C$700,"="&amp;C372))</f>
        <v/>
      </c>
      <c r="P372" s="639">
        <f>SUMIFS($H$11:$H$700,$C$11:$C$700,"="&amp;C372)</f>
        <v/>
      </c>
      <c r="Q372" s="567" t="inlineStr">
        <is>
          <t>Tesla Motors Japan GK</t>
        </is>
      </c>
    </row>
    <row r="373" ht="14.25" customHeight="1" s="474">
      <c r="A373" s="169" t="inlineStr">
        <is>
          <t>No.363</t>
        </is>
      </c>
      <c r="B373" s="334" t="n">
        <v>44593</v>
      </c>
      <c r="C373" s="130" t="inlineStr">
        <is>
          <t>PO-4900474754</t>
        </is>
      </c>
      <c r="D373" s="131" t="inlineStr">
        <is>
          <t>Mako Iwata (岩田 真子)</t>
        </is>
      </c>
      <c r="E373" s="567" t="inlineStr">
        <is>
          <t>Tesla Academy</t>
        </is>
      </c>
      <c r="F373" s="136" t="inlineStr">
        <is>
          <t>miwata@tesla.com</t>
        </is>
      </c>
      <c r="G373" s="567" t="inlineStr">
        <is>
          <t>Translation of Charging Playbook to Japanese</t>
        </is>
      </c>
      <c r="H373" s="637" t="n">
        <v>-763.6799999999999</v>
      </c>
      <c r="I373" s="309" t="inlineStr">
        <is>
          <t>Invoiced</t>
        </is>
      </c>
      <c r="J373" s="170" t="inlineStr">
        <is>
          <t>202202</t>
        </is>
      </c>
      <c r="K373" s="133" t="inlineStr">
        <is>
          <t>PTUS_Tesla220209I</t>
        </is>
      </c>
      <c r="L373" s="134" t="inlineStr">
        <is>
          <t>Tesla Academy_Charging Playbook_Japanese</t>
        </is>
      </c>
      <c r="M373" s="567" t="n"/>
      <c r="N373" s="488" t="inlineStr">
        <is>
          <t>2022年2月</t>
        </is>
      </c>
      <c r="O373" s="638" t="n"/>
      <c r="P373" s="639" t="n"/>
      <c r="Q373" s="567" t="inlineStr">
        <is>
          <t>Tesla Motors Japan GK</t>
        </is>
      </c>
    </row>
    <row r="374" ht="14.25" customHeight="1" s="474">
      <c r="A374" s="169" t="inlineStr">
        <is>
          <t>No.364</t>
        </is>
      </c>
      <c r="B374" s="334" t="n">
        <v>44589</v>
      </c>
      <c r="C374" s="130" t="inlineStr">
        <is>
          <t>PO-4900522268</t>
        </is>
      </c>
      <c r="D374" s="131" t="inlineStr">
        <is>
          <t>Cassandra Geml</t>
        </is>
      </c>
      <c r="E374" s="567" t="inlineStr">
        <is>
          <t>Tesla Energy</t>
        </is>
      </c>
      <c r="F374" s="136" t="inlineStr">
        <is>
          <t>cmatchinski@tesla.com</t>
        </is>
      </c>
      <c r="G374" s="567" t="inlineStr">
        <is>
          <t>Powerwall Application Note on Acuvim Energy Meters - Translate to IT and DE</t>
        </is>
      </c>
      <c r="H374" s="637" t="n">
        <v>1840</v>
      </c>
      <c r="I374" s="309" t="inlineStr">
        <is>
          <t>New PO</t>
        </is>
      </c>
      <c r="J374" s="170" t="n"/>
      <c r="K374" s="133" t="n"/>
      <c r="L374" s="134" t="n"/>
      <c r="M374" s="567" t="n"/>
      <c r="N374" s="302" t="n"/>
      <c r="O374" s="638">
        <f>SUM(SUMIFS($H$11:$H$700,$I$11:$I$700,{"New PO","ValueAdded"},$C$11:$C$700,"="&amp;C374))</f>
        <v/>
      </c>
      <c r="P374" s="639">
        <f>SUMIFS($H$11:$H$700,$C$11:$C$700,"="&amp;C374)</f>
        <v/>
      </c>
      <c r="Q374" s="567" t="inlineStr">
        <is>
          <t>Tesla, Inc.</t>
        </is>
      </c>
    </row>
    <row r="375" ht="14.25" customHeight="1" s="474">
      <c r="A375" s="169" t="inlineStr">
        <is>
          <t>No.365</t>
        </is>
      </c>
      <c r="B375" s="406" t="n">
        <v>44593</v>
      </c>
      <c r="C375" s="305" t="inlineStr">
        <is>
          <t>PO-4900522268</t>
        </is>
      </c>
      <c r="D375" s="407" t="inlineStr">
        <is>
          <t>Cassandra Geml</t>
        </is>
      </c>
      <c r="E375" s="567" t="inlineStr">
        <is>
          <t>Tesla Energy</t>
        </is>
      </c>
      <c r="F375" s="136" t="inlineStr">
        <is>
          <t>cmatchinski@tesla.com</t>
        </is>
      </c>
      <c r="G375" s="567" t="inlineStr">
        <is>
          <t>Powerwall Application Note on Acuvim Energy Meters - Translate to IT and DE</t>
        </is>
      </c>
      <c r="H375" s="637" t="n">
        <v>-1805.47</v>
      </c>
      <c r="I375" s="309" t="inlineStr">
        <is>
          <t>Invoiced</t>
        </is>
      </c>
      <c r="J375" s="170" t="inlineStr">
        <is>
          <t>202202</t>
        </is>
      </c>
      <c r="K375" s="133" t="inlineStr">
        <is>
          <t>PTUS_Tesla220209J</t>
        </is>
      </c>
      <c r="L375" s="134" t="inlineStr">
        <is>
          <t>Tesla Energy_Jan, 2022(Cassandra)</t>
        </is>
      </c>
      <c r="M375" s="567" t="n"/>
      <c r="N375" s="488" t="inlineStr">
        <is>
          <t>2022年1月</t>
        </is>
      </c>
      <c r="O375" s="638" t="n"/>
      <c r="P375" s="639" t="n"/>
      <c r="Q375" s="567" t="inlineStr">
        <is>
          <t>Tesla, Inc.</t>
        </is>
      </c>
    </row>
    <row r="376" ht="14.25" customHeight="1" s="474">
      <c r="A376" s="169" t="inlineStr">
        <is>
          <t>No.366</t>
        </is>
      </c>
      <c r="B376" s="334" t="n">
        <v>44634</v>
      </c>
      <c r="C376" s="305" t="inlineStr">
        <is>
          <t>PO-4900522268</t>
        </is>
      </c>
      <c r="D376" s="407" t="inlineStr">
        <is>
          <t>Cassandra Geml</t>
        </is>
      </c>
      <c r="E376" s="567" t="inlineStr">
        <is>
          <t>Tesla Energy</t>
        </is>
      </c>
      <c r="F376" s="136" t="inlineStr">
        <is>
          <t>cmatchinski@tesla.com</t>
        </is>
      </c>
      <c r="G376" s="567" t="inlineStr">
        <is>
          <t>Powerwall Application Note on Acuvim Energy Meters - Translate to IT and DE</t>
        </is>
      </c>
      <c r="H376" s="637" t="n">
        <v>-26.36</v>
      </c>
      <c r="I376" s="309" t="inlineStr">
        <is>
          <t>Invoiced</t>
        </is>
      </c>
      <c r="J376" s="170" t="inlineStr">
        <is>
          <t>202203</t>
        </is>
      </c>
      <c r="K376" s="133" t="inlineStr">
        <is>
          <t>PTUS_Tesla220314H</t>
        </is>
      </c>
      <c r="L376" s="134" t="inlineStr">
        <is>
          <t>Tesla Energy_Feb, 2022(Cassandra)</t>
        </is>
      </c>
      <c r="M376" s="567" t="n"/>
      <c r="N376" s="488" t="inlineStr">
        <is>
          <t>2022年2月</t>
        </is>
      </c>
      <c r="O376" s="638" t="n"/>
      <c r="P376" s="639" t="n"/>
      <c r="Q376" s="567" t="inlineStr">
        <is>
          <t>Tesla, Inc.</t>
        </is>
      </c>
    </row>
    <row r="377" ht="14.25" customHeight="1" s="474">
      <c r="A377" s="169" t="inlineStr">
        <is>
          <t>No.367</t>
        </is>
      </c>
      <c r="B377" s="334" t="n">
        <v>44596</v>
      </c>
      <c r="C377" s="130" t="inlineStr">
        <is>
          <t>PO-4900527496</t>
        </is>
      </c>
      <c r="D377" s="131" t="inlineStr">
        <is>
          <t>Moya Watson</t>
        </is>
      </c>
      <c r="E377" s="567" t="inlineStr">
        <is>
          <t>Tesla Energy</t>
        </is>
      </c>
      <c r="F377" s="136" t="inlineStr">
        <is>
          <t>mowatson@tesla.com</t>
        </is>
      </c>
      <c r="G377" s="567" t="inlineStr">
        <is>
          <t>Translation to 9 languages of version 2.4 changes to Lithium-lon Battery Emergency Response Guide</t>
        </is>
      </c>
      <c r="H377" s="637" t="n">
        <v>1500</v>
      </c>
      <c r="I377" s="309" t="inlineStr">
        <is>
          <t>New PO</t>
        </is>
      </c>
      <c r="J377" s="170" t="n"/>
      <c r="K377" s="133" t="n"/>
      <c r="L377" s="134" t="n"/>
      <c r="M377" s="567" t="n"/>
      <c r="N377" s="302" t="n"/>
      <c r="O377" s="638">
        <f>SUM(SUMIFS($H$11:$H$700,$I$11:$I$700,{"New PO","ValueAdded"},$C$11:$C$700,"="&amp;C377))</f>
        <v/>
      </c>
      <c r="P377" s="639">
        <f>SUMIFS($H$11:$H$700,$C$11:$C$700,"="&amp;C377)</f>
        <v/>
      </c>
      <c r="Q377" s="567" t="inlineStr">
        <is>
          <t>Tesla, Inc.</t>
        </is>
      </c>
    </row>
    <row r="378" ht="14.25" customHeight="1" s="474">
      <c r="A378" s="169" t="inlineStr">
        <is>
          <t>No.368</t>
        </is>
      </c>
      <c r="B378" s="334" t="n">
        <v>44634</v>
      </c>
      <c r="C378" s="130" t="inlineStr">
        <is>
          <t>PO-4900527496</t>
        </is>
      </c>
      <c r="D378" s="131" t="inlineStr">
        <is>
          <t>Moya Watson</t>
        </is>
      </c>
      <c r="E378" s="567" t="inlineStr">
        <is>
          <t>Tesla Energy</t>
        </is>
      </c>
      <c r="F378" s="136" t="inlineStr">
        <is>
          <t>mowatson@tesla.com</t>
        </is>
      </c>
      <c r="G378" s="567" t="inlineStr">
        <is>
          <t>Translation to 9 languages of version 2.4 changes to Lithium-lon Battery Emergency Response Guide</t>
        </is>
      </c>
      <c r="H378" s="637" t="n">
        <v>-1499.71</v>
      </c>
      <c r="I378" s="309" t="inlineStr">
        <is>
          <t>Invoiced</t>
        </is>
      </c>
      <c r="J378" s="170" t="inlineStr">
        <is>
          <t>202203</t>
        </is>
      </c>
      <c r="K378" s="133" t="inlineStr">
        <is>
          <t>PTUS_Tesla220314I</t>
        </is>
      </c>
      <c r="L378" s="134" t="inlineStr">
        <is>
          <t>Tesla Energy_ERG_Batch1</t>
        </is>
      </c>
      <c r="M378" s="567" t="n"/>
      <c r="N378" s="488" t="inlineStr">
        <is>
          <t>2022年3月</t>
        </is>
      </c>
      <c r="O378" s="638" t="n"/>
      <c r="P378" s="639" t="n"/>
      <c r="Q378" s="567" t="inlineStr">
        <is>
          <t>Tesla, Inc.</t>
        </is>
      </c>
    </row>
    <row r="379" ht="14.25" customHeight="1" s="474">
      <c r="A379" s="169" t="inlineStr">
        <is>
          <t>No.369</t>
        </is>
      </c>
      <c r="B379" s="334" t="n">
        <v>44609</v>
      </c>
      <c r="C379" s="130" t="inlineStr">
        <is>
          <t>PO-4900540578</t>
        </is>
      </c>
      <c r="D379" s="131" t="inlineStr">
        <is>
          <t>Nick Holtan</t>
        </is>
      </c>
      <c r="E379" s="567" t="inlineStr">
        <is>
          <t>Tesla Energy</t>
        </is>
      </c>
      <c r="F379" s="136" t="inlineStr">
        <is>
          <t>nholtan@tesla.com</t>
        </is>
      </c>
      <c r="G379" s="567" t="inlineStr">
        <is>
          <t>Translate Multi Powerwall+ Course; Translate Panel Limits Course; Translate Warranty Course</t>
        </is>
      </c>
      <c r="H379" s="637" t="n">
        <v>1060.04</v>
      </c>
      <c r="I379" s="309" t="inlineStr">
        <is>
          <t>New PO</t>
        </is>
      </c>
      <c r="J379" s="170" t="n"/>
      <c r="K379" s="133" t="n"/>
      <c r="L379" s="134" t="n"/>
      <c r="M379" s="567" t="n"/>
      <c r="N379" s="302" t="n"/>
      <c r="O379" s="638">
        <f>SUM(SUMIFS($H$11:$H$700,$I$11:$I$700,{"New PO","ValueAdded"},$C$11:$C$700,"="&amp;C379))</f>
        <v/>
      </c>
      <c r="P379" s="639">
        <f>SUMIFS($H$11:$H$700,$C$11:$C$700,"="&amp;C379)</f>
        <v/>
      </c>
      <c r="Q379" s="567" t="inlineStr">
        <is>
          <t>Tesla, Inc.</t>
        </is>
      </c>
    </row>
    <row r="380" ht="14.25" customHeight="1" s="474">
      <c r="A380" s="169" t="inlineStr">
        <is>
          <t>No.370</t>
        </is>
      </c>
      <c r="B380" s="334" t="n">
        <v>44663</v>
      </c>
      <c r="C380" s="130" t="inlineStr">
        <is>
          <t>PO-4900540578</t>
        </is>
      </c>
      <c r="D380" s="131" t="inlineStr">
        <is>
          <t>Nick Holtan</t>
        </is>
      </c>
      <c r="E380" s="567" t="inlineStr">
        <is>
          <t>Tesla Energy</t>
        </is>
      </c>
      <c r="F380" s="136" t="inlineStr">
        <is>
          <t>nholtan@tesla.com</t>
        </is>
      </c>
      <c r="G380" s="567" t="inlineStr">
        <is>
          <t>Translate Multi Powerwall+ Course; Translate Panel Limits Course; Translate Warranty Course</t>
        </is>
      </c>
      <c r="H380" s="637" t="n">
        <v>-1060.04</v>
      </c>
      <c r="I380" s="309" t="inlineStr">
        <is>
          <t>Invoiced</t>
        </is>
      </c>
      <c r="J380" s="170" t="inlineStr">
        <is>
          <t>202204</t>
        </is>
      </c>
      <c r="K380" s="133" t="inlineStr">
        <is>
          <t>PTUS_Tesla20220412G</t>
        </is>
      </c>
      <c r="L380" s="134" t="inlineStr">
        <is>
          <t>Tesla Energy_Mar, 2022(Nick)</t>
        </is>
      </c>
      <c r="M380" s="567" t="n"/>
      <c r="N380" s="488" t="inlineStr">
        <is>
          <t>2022年3月</t>
        </is>
      </c>
      <c r="O380" s="638" t="n"/>
      <c r="P380" s="639" t="n"/>
      <c r="Q380" s="567" t="inlineStr">
        <is>
          <t>Tesla, Inc.</t>
        </is>
      </c>
    </row>
    <row r="381" ht="14.25" customHeight="1" s="474">
      <c r="A381" s="169" t="inlineStr">
        <is>
          <t>No.371</t>
        </is>
      </c>
      <c r="B381" s="334" t="n">
        <v>44609</v>
      </c>
      <c r="C381" s="130" t="inlineStr">
        <is>
          <t>PO-4900540426</t>
        </is>
      </c>
      <c r="D381" s="131" t="inlineStr">
        <is>
          <t>Moya Watson</t>
        </is>
      </c>
      <c r="E381" s="567" t="inlineStr">
        <is>
          <t>Tesla Energy</t>
        </is>
      </c>
      <c r="F381" s="136" t="inlineStr">
        <is>
          <t>mowatson@tesla.com</t>
        </is>
      </c>
      <c r="G381" s="567" t="inlineStr">
        <is>
          <t>Translation to 3 additional requested languages of Lithium-Ion Battery ERG,plus delta changes in original languages</t>
        </is>
      </c>
      <c r="H381" s="637" t="n">
        <v>5000</v>
      </c>
      <c r="I381" s="309" t="inlineStr">
        <is>
          <t>New PO</t>
        </is>
      </c>
      <c r="J381" s="170" t="n"/>
      <c r="K381" s="133" t="n"/>
      <c r="L381" s="134" t="n"/>
      <c r="M381" s="567" t="n"/>
      <c r="N381" s="302" t="n"/>
      <c r="O381" s="638">
        <f>SUM(SUMIFS($H$11:$H$700,$I$11:$I$700,{"New PO","ValueAdded"},$C$11:$C$700,"="&amp;C381))</f>
        <v/>
      </c>
      <c r="P381" s="639">
        <f>SUMIFS($H$11:$H$700,$C$11:$C$700,"="&amp;C381)</f>
        <v/>
      </c>
      <c r="Q381" s="567" t="inlineStr">
        <is>
          <t>Tesla, Inc.</t>
        </is>
      </c>
    </row>
    <row r="382" ht="14.25" customHeight="1" s="474">
      <c r="A382" s="169" t="inlineStr">
        <is>
          <t>No.372</t>
        </is>
      </c>
      <c r="B382" s="334" t="n">
        <v>44634</v>
      </c>
      <c r="C382" s="130" t="inlineStr">
        <is>
          <t>PO-4900540426</t>
        </is>
      </c>
      <c r="D382" s="131" t="inlineStr">
        <is>
          <t>Moya Watson</t>
        </is>
      </c>
      <c r="E382" s="567" t="inlineStr">
        <is>
          <t>Tesla Energy</t>
        </is>
      </c>
      <c r="F382" s="136" t="inlineStr">
        <is>
          <t>mowatson@tesla.com</t>
        </is>
      </c>
      <c r="G382" s="567" t="inlineStr">
        <is>
          <t>Translation to 3 additional requested languages of Lithium-Ion Battery ERG,plus delta changes in original languages</t>
        </is>
      </c>
      <c r="H382" s="644" t="n">
        <v>-361.83</v>
      </c>
      <c r="I382" s="309" t="inlineStr">
        <is>
          <t>Invoiced</t>
        </is>
      </c>
      <c r="J382" s="170" t="inlineStr">
        <is>
          <t>202203</t>
        </is>
      </c>
      <c r="K382" s="133" t="inlineStr">
        <is>
          <t>PTUS_Tesla220314J</t>
        </is>
      </c>
      <c r="L382" s="134" t="inlineStr">
        <is>
          <t>Tesla Energy_ERG_Batch2</t>
        </is>
      </c>
      <c r="M382" s="567" t="n"/>
      <c r="N382" s="488" t="inlineStr">
        <is>
          <t>2022年3月</t>
        </is>
      </c>
      <c r="O382" s="638" t="n"/>
      <c r="P382" s="639" t="n"/>
      <c r="Q382" s="567" t="inlineStr">
        <is>
          <t>Tesla, Inc.</t>
        </is>
      </c>
    </row>
    <row r="383" ht="14.25" customHeight="1" s="474">
      <c r="A383" s="169" t="inlineStr">
        <is>
          <t>No.373</t>
        </is>
      </c>
      <c r="B383" s="334" t="n">
        <v>44663</v>
      </c>
      <c r="C383" s="130" t="inlineStr">
        <is>
          <t>PO-4900540426</t>
        </is>
      </c>
      <c r="D383" s="131" t="inlineStr">
        <is>
          <t>Moya Watson</t>
        </is>
      </c>
      <c r="E383" s="567" t="inlineStr">
        <is>
          <t>Tesla Energy</t>
        </is>
      </c>
      <c r="F383" s="136" t="inlineStr">
        <is>
          <t>mowatson@tesla.com</t>
        </is>
      </c>
      <c r="G383" s="567" t="inlineStr">
        <is>
          <t>Translation to 3 additional requested languages of Lithium-Ion Battery ERG,plus delta changes in original languages</t>
        </is>
      </c>
      <c r="H383" s="637" t="n">
        <v>-4003.45</v>
      </c>
      <c r="I383" s="309" t="inlineStr">
        <is>
          <t>Invoiced</t>
        </is>
      </c>
      <c r="J383" s="170" t="inlineStr">
        <is>
          <t>202204</t>
        </is>
      </c>
      <c r="K383" s="133" t="inlineStr">
        <is>
          <t>PTUS_Tesla20220412H</t>
        </is>
      </c>
      <c r="L383" s="134" t="inlineStr">
        <is>
          <t>Tesla Energy_ERG_Mar,2022</t>
        </is>
      </c>
      <c r="M383" s="567" t="n"/>
      <c r="N383" s="488" t="inlineStr">
        <is>
          <t>2022年3月</t>
        </is>
      </c>
      <c r="O383" s="638" t="n"/>
      <c r="P383" s="639" t="n"/>
      <c r="Q383" s="567" t="inlineStr">
        <is>
          <t>Tesla, Inc.</t>
        </is>
      </c>
    </row>
    <row r="384" ht="14.25" customHeight="1" s="474">
      <c r="A384" s="169" t="inlineStr">
        <is>
          <t>No.374</t>
        </is>
      </c>
      <c r="B384" s="334" t="n">
        <v>44721</v>
      </c>
      <c r="C384" s="130" t="inlineStr">
        <is>
          <t>PO-4900540426</t>
        </is>
      </c>
      <c r="D384" s="131" t="inlineStr">
        <is>
          <t>Moya Watson</t>
        </is>
      </c>
      <c r="E384" s="567" t="inlineStr">
        <is>
          <t>Tesla Energy</t>
        </is>
      </c>
      <c r="F384" s="136" t="inlineStr">
        <is>
          <t>mowatson@tesla.com</t>
        </is>
      </c>
      <c r="G384" s="567" t="inlineStr">
        <is>
          <t>Translation to 3 additional requested languages of Lithium-Ion Battery ERG,plus delta changes in original languages</t>
        </is>
      </c>
      <c r="H384" s="637" t="n">
        <v>-207.81</v>
      </c>
      <c r="I384" s="309" t="inlineStr">
        <is>
          <t>Invoiced</t>
        </is>
      </c>
      <c r="J384" s="170" t="inlineStr">
        <is>
          <t>202206</t>
        </is>
      </c>
      <c r="K384" s="133" t="inlineStr">
        <is>
          <t>PTUS_Tesla220609F</t>
        </is>
      </c>
      <c r="L384" s="134" t="inlineStr">
        <is>
          <t>Tesla Energy_ERG_May,2022</t>
        </is>
      </c>
      <c r="M384" s="567" t="n"/>
      <c r="N384" s="488" t="inlineStr">
        <is>
          <t>2022年6月</t>
        </is>
      </c>
      <c r="O384" s="638" t="n"/>
      <c r="P384" s="639" t="n"/>
      <c r="Q384" s="567" t="inlineStr">
        <is>
          <t>Tesla, Inc.</t>
        </is>
      </c>
    </row>
    <row r="385" ht="14.25" customHeight="1" s="474">
      <c r="A385" s="169" t="inlineStr">
        <is>
          <t>No.375</t>
        </is>
      </c>
      <c r="B385" s="406" t="n">
        <v>44622</v>
      </c>
      <c r="C385" s="130" t="inlineStr">
        <is>
          <t>PO-4900552154</t>
        </is>
      </c>
      <c r="D385" s="131" t="inlineStr">
        <is>
          <t>Dave Parrent</t>
        </is>
      </c>
      <c r="E385" s="567" t="inlineStr">
        <is>
          <t>Tesla Academy</t>
        </is>
      </c>
      <c r="F385" s="136" t="inlineStr">
        <is>
          <t>dparrent@tesla.com</t>
        </is>
      </c>
      <c r="G385" s="567" t="n"/>
      <c r="H385" s="637" t="n">
        <v>8062.81</v>
      </c>
      <c r="I385" s="309" t="inlineStr">
        <is>
          <t>New PO</t>
        </is>
      </c>
      <c r="J385" s="170" t="n"/>
      <c r="K385" s="133" t="n"/>
      <c r="L385" s="134" t="n"/>
      <c r="M385" s="567" t="n"/>
      <c r="N385" s="302" t="n"/>
      <c r="O385" s="638">
        <f>SUM(SUMIFS($H$11:$H$700,$I$11:$I$700,{"New PO","ValueAdded"},$C$11:$C$700,"="&amp;C385))</f>
        <v/>
      </c>
      <c r="P385" s="639">
        <f>SUMIFS($H$11:$H$700,$C$11:$C$700,"="&amp;C385)</f>
        <v/>
      </c>
      <c r="Q385" s="567" t="inlineStr">
        <is>
          <t>Tesla, Inc.</t>
        </is>
      </c>
    </row>
    <row r="386" ht="14.25" customHeight="1" s="474">
      <c r="A386" s="169" t="inlineStr">
        <is>
          <t>No.376</t>
        </is>
      </c>
      <c r="B386" s="334" t="n">
        <v>44663</v>
      </c>
      <c r="C386" s="130" t="inlineStr">
        <is>
          <t>PO-4900552154</t>
        </is>
      </c>
      <c r="D386" s="131" t="inlineStr">
        <is>
          <t>Dave Parrent</t>
        </is>
      </c>
      <c r="E386" s="567" t="inlineStr">
        <is>
          <t>Tesla Academy</t>
        </is>
      </c>
      <c r="F386" s="521" t="inlineStr">
        <is>
          <t>dparrent@tesla.com</t>
        </is>
      </c>
      <c r="G386" s="567" t="n"/>
      <c r="H386" s="637" t="n">
        <v>-8062.81</v>
      </c>
      <c r="I386" s="309" t="inlineStr">
        <is>
          <t>Invoiced</t>
        </is>
      </c>
      <c r="J386" s="170" t="inlineStr">
        <is>
          <t>202204</t>
        </is>
      </c>
      <c r="K386" s="133" t="inlineStr">
        <is>
          <t>PTUS_Tesla20220412I</t>
        </is>
      </c>
      <c r="L386" s="134" t="inlineStr">
        <is>
          <t>Tesla Academy_COBE_Mar,2022</t>
        </is>
      </c>
      <c r="M386" s="567" t="n"/>
      <c r="N386" s="488" t="inlineStr">
        <is>
          <t>2022年3月</t>
        </is>
      </c>
      <c r="O386" s="638" t="n"/>
      <c r="P386" s="639" t="n"/>
      <c r="Q386" s="567" t="inlineStr">
        <is>
          <t>Tesla, Inc.</t>
        </is>
      </c>
    </row>
    <row r="387" ht="14.25" customHeight="1" s="474">
      <c r="A387" s="169" t="inlineStr">
        <is>
          <t>No.377</t>
        </is>
      </c>
      <c r="B387" s="334" t="n">
        <v>44627</v>
      </c>
      <c r="C387" s="130" t="inlineStr">
        <is>
          <t>PO-4900555017</t>
        </is>
      </c>
      <c r="D387" s="131" t="inlineStr">
        <is>
          <t>Dave Parrent</t>
        </is>
      </c>
      <c r="E387" s="567" t="inlineStr">
        <is>
          <t>Tesla Academy</t>
        </is>
      </c>
      <c r="F387" s="206" t="inlineStr">
        <is>
          <t>dparrent@tesla.com</t>
        </is>
      </c>
      <c r="G387" s="567" t="inlineStr">
        <is>
          <t>Upward Feedback</t>
        </is>
      </c>
      <c r="H387" s="637" t="n">
        <v>1342.63</v>
      </c>
      <c r="I387" s="309" t="inlineStr">
        <is>
          <t>New PO</t>
        </is>
      </c>
      <c r="J387" s="170" t="n"/>
      <c r="K387" s="133" t="n"/>
      <c r="L387" s="134" t="n"/>
      <c r="M387" s="567" t="n"/>
      <c r="N387" s="302" t="n"/>
      <c r="O387" s="638">
        <f>SUM(SUMIFS($H$11:$H$700,$I$11:$I$700,{"New PO","ValueAdded"},$C$11:$C$700,"="&amp;C387))</f>
        <v/>
      </c>
      <c r="P387" s="639">
        <f>SUMIFS($H$11:$H$700,$C$11:$C$700,"="&amp;C387)</f>
        <v/>
      </c>
      <c r="Q387" s="567" t="inlineStr">
        <is>
          <t>Tesla, Inc.</t>
        </is>
      </c>
    </row>
    <row r="388" ht="14.25" customHeight="1" s="474">
      <c r="A388" s="169" t="inlineStr">
        <is>
          <t>No.378</t>
        </is>
      </c>
      <c r="B388" s="334" t="n">
        <v>44663</v>
      </c>
      <c r="C388" s="130" t="inlineStr">
        <is>
          <t>PO-4900555017</t>
        </is>
      </c>
      <c r="D388" s="131" t="inlineStr">
        <is>
          <t>Dave Parrent</t>
        </is>
      </c>
      <c r="E388" s="567" t="inlineStr">
        <is>
          <t>Tesla Academy</t>
        </is>
      </c>
      <c r="F388" s="206" t="inlineStr">
        <is>
          <t>dparrent@tesla.com</t>
        </is>
      </c>
      <c r="G388" s="567" t="inlineStr">
        <is>
          <t>Upward Feedback</t>
        </is>
      </c>
      <c r="H388" s="637" t="n">
        <v>-1342.63</v>
      </c>
      <c r="I388" s="309" t="inlineStr">
        <is>
          <t>Invoiced</t>
        </is>
      </c>
      <c r="J388" s="170" t="inlineStr">
        <is>
          <t>202204</t>
        </is>
      </c>
      <c r="K388" s="133" t="inlineStr">
        <is>
          <t>PTUS_Tesla20220412J</t>
        </is>
      </c>
      <c r="L388" s="134" t="inlineStr">
        <is>
          <t>Tesla Academy_Upward Feedback_Mar,2022</t>
        </is>
      </c>
      <c r="M388" s="567" t="n"/>
      <c r="N388" s="488" t="inlineStr">
        <is>
          <t>2022年3月</t>
        </is>
      </c>
      <c r="O388" s="638" t="n"/>
      <c r="P388" s="639" t="n"/>
      <c r="Q388" s="567" t="inlineStr">
        <is>
          <t>Tesla, Inc.</t>
        </is>
      </c>
    </row>
    <row r="389" ht="14.25" customHeight="1" s="474">
      <c r="A389" s="169" t="inlineStr">
        <is>
          <t>No.379</t>
        </is>
      </c>
      <c r="B389" s="334" t="n">
        <v>44628</v>
      </c>
      <c r="C389" s="130" t="inlineStr">
        <is>
          <t>PO-4900558692</t>
        </is>
      </c>
      <c r="D389" s="131" t="inlineStr">
        <is>
          <t>Marlyn Plascencia</t>
        </is>
      </c>
      <c r="E389" s="567" t="inlineStr">
        <is>
          <t>NA</t>
        </is>
      </c>
      <c r="F389" s="136" t="inlineStr">
        <is>
          <t>mplascencia@tesla.com</t>
        </is>
      </c>
      <c r="G389" s="567" t="inlineStr">
        <is>
          <t>JD Translation Service</t>
        </is>
      </c>
      <c r="H389" s="637" t="n">
        <v>125.82</v>
      </c>
      <c r="I389" s="309" t="inlineStr">
        <is>
          <t>New PO</t>
        </is>
      </c>
      <c r="J389" s="170" t="n"/>
      <c r="K389" s="133" t="n"/>
      <c r="L389" s="134" t="n"/>
      <c r="M389" s="567" t="n"/>
      <c r="N389" s="302" t="n"/>
      <c r="O389" s="638">
        <f>SUM(SUMIFS($H$11:$H$700,$I$11:$I$700,{"New PO","ValueAdded"},$C$11:$C$700,"="&amp;C389))</f>
        <v/>
      </c>
      <c r="P389" s="639">
        <f>SUMIFS($H$11:$H$700,$C$11:$C$700,"="&amp;C389)</f>
        <v/>
      </c>
      <c r="Q389" s="567" t="inlineStr">
        <is>
          <t>Tesla, Inc.</t>
        </is>
      </c>
    </row>
    <row r="390" ht="14.25" customHeight="1" s="474">
      <c r="A390" s="169" t="inlineStr">
        <is>
          <t>No.380</t>
        </is>
      </c>
      <c r="B390" s="334" t="n">
        <v>44663</v>
      </c>
      <c r="C390" s="130" t="inlineStr">
        <is>
          <t>PO-4900558692</t>
        </is>
      </c>
      <c r="D390" s="131" t="inlineStr">
        <is>
          <t>Marlyn Plascencia</t>
        </is>
      </c>
      <c r="E390" s="567" t="inlineStr">
        <is>
          <t>NA</t>
        </is>
      </c>
      <c r="F390" s="136" t="inlineStr">
        <is>
          <t>mplascencia@tesla.com</t>
        </is>
      </c>
      <c r="G390" s="567" t="inlineStr">
        <is>
          <t>JD Translation Service</t>
        </is>
      </c>
      <c r="H390" s="637" t="n">
        <v>-125.82</v>
      </c>
      <c r="I390" s="309" t="inlineStr">
        <is>
          <t>Invoiced</t>
        </is>
      </c>
      <c r="J390" s="170" t="inlineStr">
        <is>
          <t>202204</t>
        </is>
      </c>
      <c r="K390" s="133" t="inlineStr">
        <is>
          <t>PTUS_Tesla20220412K</t>
        </is>
      </c>
      <c r="L390" s="134" t="inlineStr">
        <is>
          <t>JD Translation Service</t>
        </is>
      </c>
      <c r="M390" s="567" t="n"/>
      <c r="N390" s="488" t="inlineStr">
        <is>
          <t>2022年3月</t>
        </is>
      </c>
      <c r="O390" s="638" t="n"/>
      <c r="P390" s="639" t="n"/>
      <c r="Q390" s="567" t="inlineStr">
        <is>
          <t>Tesla, Inc.</t>
        </is>
      </c>
    </row>
    <row r="391" ht="14.25" customHeight="1" s="474">
      <c r="A391" s="169" t="inlineStr">
        <is>
          <t>No.381</t>
        </is>
      </c>
      <c r="B391" s="334" t="n">
        <v>44635</v>
      </c>
      <c r="C391" s="130" t="inlineStr">
        <is>
          <t>PO-4900566582</t>
        </is>
      </c>
      <c r="D391" s="131" t="inlineStr">
        <is>
          <t>Dave Parrent</t>
        </is>
      </c>
      <c r="E391" s="567" t="inlineStr">
        <is>
          <t>Tesla Academy</t>
        </is>
      </c>
      <c r="F391" s="136" t="inlineStr">
        <is>
          <t>dparrent@tesla.com</t>
        </is>
      </c>
      <c r="G391" s="567" t="inlineStr">
        <is>
          <t>HCPD XLIF, HCPD DOC,GDPRv1.2 XLIF,GDPRv1.2 DOC and VTT,</t>
        </is>
      </c>
      <c r="H391" s="644" t="n">
        <v>12177.22</v>
      </c>
      <c r="I391" s="309" t="inlineStr">
        <is>
          <t>New PO</t>
        </is>
      </c>
      <c r="J391" s="170" t="n"/>
      <c r="K391" s="133" t="n"/>
      <c r="L391" s="134" t="n"/>
      <c r="M391" s="567" t="n"/>
      <c r="N391" s="302" t="n"/>
      <c r="O391" s="638">
        <f>SUM(SUMIFS($H$11:$H$700,$I$11:$I$700,{"New PO","ValueAdded"},$C$11:$C$700,"="&amp;C391))</f>
        <v/>
      </c>
      <c r="P391" s="639">
        <f>SUMIFS($H$11:$H$700,$C$11:$C$700,"="&amp;C391)</f>
        <v/>
      </c>
      <c r="Q391" s="567" t="inlineStr">
        <is>
          <t>Tesla, Inc.</t>
        </is>
      </c>
    </row>
    <row r="392" ht="14.25" customHeight="1" s="474">
      <c r="A392" s="169" t="inlineStr">
        <is>
          <t>No.382</t>
        </is>
      </c>
      <c r="B392" s="334" t="n">
        <v>44663</v>
      </c>
      <c r="C392" s="130" t="inlineStr">
        <is>
          <t>PO-4900566582</t>
        </is>
      </c>
      <c r="D392" s="131" t="inlineStr">
        <is>
          <t>Dave Parrent</t>
        </is>
      </c>
      <c r="E392" s="567" t="inlineStr">
        <is>
          <t>Tesla Academy</t>
        </is>
      </c>
      <c r="F392" s="136" t="inlineStr">
        <is>
          <t>dparrent@tesla.com</t>
        </is>
      </c>
      <c r="G392" s="567" t="inlineStr">
        <is>
          <t>HCPD XLIF, HCPD DOC,GDPRv1.2 XLIF,GDPRv1.2 DOC and VTT,</t>
        </is>
      </c>
      <c r="H392" s="644" t="n">
        <v>-6038.05</v>
      </c>
      <c r="I392" s="309" t="inlineStr">
        <is>
          <t>Invoiced</t>
        </is>
      </c>
      <c r="J392" s="170" t="inlineStr">
        <is>
          <t>202204</t>
        </is>
      </c>
      <c r="K392" s="133" t="inlineStr">
        <is>
          <t>PTUS_Tesla20220412L</t>
        </is>
      </c>
      <c r="L392" s="416" t="inlineStr">
        <is>
          <t>Tesla Academy_HCPD_Mar,2022</t>
        </is>
      </c>
      <c r="M392" s="567" t="n"/>
      <c r="N392" s="488" t="inlineStr">
        <is>
          <t>2022年4月</t>
        </is>
      </c>
      <c r="O392" s="638" t="n"/>
      <c r="P392" s="639" t="n"/>
      <c r="Q392" s="567" t="inlineStr">
        <is>
          <t>Tesla, Inc.</t>
        </is>
      </c>
    </row>
    <row r="393" ht="14.25" customHeight="1" s="474">
      <c r="A393" s="169" t="inlineStr">
        <is>
          <t>No.383</t>
        </is>
      </c>
      <c r="B393" s="334" t="n">
        <v>44693</v>
      </c>
      <c r="C393" s="130" t="inlineStr">
        <is>
          <t>PO-4900566582</t>
        </is>
      </c>
      <c r="D393" s="131" t="inlineStr">
        <is>
          <t>Dave Parrent</t>
        </is>
      </c>
      <c r="E393" s="567" t="inlineStr">
        <is>
          <t>Tesla Academy</t>
        </is>
      </c>
      <c r="F393" s="136" t="inlineStr">
        <is>
          <t>dparrent@tesla.com</t>
        </is>
      </c>
      <c r="G393" s="567" t="inlineStr">
        <is>
          <t>HCPD XLIF, HCPD DOC,GDPRv1.2 XLIF,GDPRv1.2 DOC and VTT,</t>
        </is>
      </c>
      <c r="H393" s="644" t="n">
        <v>-6139.17</v>
      </c>
      <c r="I393" s="309" t="inlineStr">
        <is>
          <t>Invoiced</t>
        </is>
      </c>
      <c r="J393" s="170" t="inlineStr">
        <is>
          <t>202205</t>
        </is>
      </c>
      <c r="K393" s="133" t="inlineStr">
        <is>
          <t>PTUS_Tesla220512G</t>
        </is>
      </c>
      <c r="L393" s="134" t="inlineStr">
        <is>
          <t>Tesla Academy_GDPRv1.2_Apr,2022</t>
        </is>
      </c>
      <c r="M393" s="567" t="n"/>
      <c r="N393" s="488" t="inlineStr">
        <is>
          <t>2022年4月</t>
        </is>
      </c>
      <c r="O393" s="638" t="n"/>
      <c r="P393" s="639" t="n"/>
      <c r="Q393" s="567" t="inlineStr">
        <is>
          <t>Tesla, Inc.</t>
        </is>
      </c>
    </row>
    <row r="394" ht="14.25" customHeight="1" s="474">
      <c r="A394" s="169" t="inlineStr">
        <is>
          <t>No.384</t>
        </is>
      </c>
      <c r="B394" s="334" t="n">
        <v>44636</v>
      </c>
      <c r="C394" s="130" t="inlineStr">
        <is>
          <t>PO-4900567871</t>
        </is>
      </c>
      <c r="D394" s="131" t="inlineStr">
        <is>
          <t>Courtney Mixon</t>
        </is>
      </c>
      <c r="E394" s="567" t="inlineStr">
        <is>
          <t>Tesla Energy</t>
        </is>
      </c>
      <c r="F394" s="136" t="inlineStr">
        <is>
          <t>cmixon@tesla.com</t>
        </is>
      </c>
      <c r="G394" s="567" t="inlineStr">
        <is>
          <t>Supercharger document translation to unblock new site deployments in Poland due to regulatory info requests</t>
        </is>
      </c>
      <c r="H394" s="644" t="n">
        <v>800</v>
      </c>
      <c r="I394" s="515" t="inlineStr">
        <is>
          <t>New PO</t>
        </is>
      </c>
      <c r="J394" s="170" t="n"/>
      <c r="K394" s="133" t="n"/>
      <c r="L394" s="134" t="n"/>
      <c r="M394" s="567" t="n"/>
      <c r="N394" s="134" t="n"/>
      <c r="O394" s="638">
        <f>SUM(SUMIFS($H$11:$H$700,$I$11:$I$700,{"New PO","ValueAdded"},$C$11:$C$700,"="&amp;C394))</f>
        <v/>
      </c>
      <c r="P394" s="639">
        <f>SUMIFS($H$11:$H$700,$C$11:$C$700,"="&amp;C394)</f>
        <v/>
      </c>
      <c r="Q394" s="567" t="inlineStr">
        <is>
          <t>Tesla, Inc.</t>
        </is>
      </c>
    </row>
    <row r="395" ht="14.25" customHeight="1" s="474">
      <c r="A395" s="169" t="inlineStr">
        <is>
          <t>No.385</t>
        </is>
      </c>
      <c r="B395" s="334" t="n">
        <v>44652</v>
      </c>
      <c r="C395" s="130" t="inlineStr">
        <is>
          <t>PO-4900567871</t>
        </is>
      </c>
      <c r="D395" s="131" t="inlineStr">
        <is>
          <t>Courtney Mixon</t>
        </is>
      </c>
      <c r="E395" s="567" t="inlineStr">
        <is>
          <t>Tesla Energy</t>
        </is>
      </c>
      <c r="F395" s="136" t="inlineStr">
        <is>
          <t>cmixon@tesla.com</t>
        </is>
      </c>
      <c r="G395" s="567" t="inlineStr">
        <is>
          <t>Supercharger document translation to unblock new site deployments in Poland due to regulatory info requests</t>
        </is>
      </c>
      <c r="H395" s="644" t="n">
        <v>-791.16</v>
      </c>
      <c r="I395" s="309" t="inlineStr">
        <is>
          <t>Invoiced</t>
        </is>
      </c>
      <c r="J395" s="170" t="inlineStr">
        <is>
          <t>202204</t>
        </is>
      </c>
      <c r="K395" s="133" t="inlineStr">
        <is>
          <t>PTUS_Tesla20220412M</t>
        </is>
      </c>
      <c r="L395" s="134" t="inlineStr">
        <is>
          <t>Tesla Energy_V3 Supercharger Manual Poland</t>
        </is>
      </c>
      <c r="M395" s="567" t="n"/>
      <c r="N395" s="488" t="inlineStr">
        <is>
          <t>2022年4月</t>
        </is>
      </c>
      <c r="O395" s="638" t="n"/>
      <c r="P395" s="639" t="n"/>
      <c r="Q395" s="567" t="inlineStr">
        <is>
          <t>Tesla, Inc.</t>
        </is>
      </c>
    </row>
    <row r="396" ht="14.25" customHeight="1" s="474">
      <c r="A396" s="169" t="inlineStr">
        <is>
          <t>No.386</t>
        </is>
      </c>
      <c r="B396" s="334" t="n">
        <v>44637</v>
      </c>
      <c r="C396" s="130" t="inlineStr">
        <is>
          <t>PO-4900569255</t>
        </is>
      </c>
      <c r="D396" s="131" t="inlineStr">
        <is>
          <t>Cassandra Geml</t>
        </is>
      </c>
      <c r="E396" s="567" t="inlineStr">
        <is>
          <t>Tesla Energy</t>
        </is>
      </c>
      <c r="F396" s="136" t="inlineStr">
        <is>
          <t>cmatchinski@tesla.com</t>
        </is>
      </c>
      <c r="G396" s="567" t="inlineStr">
        <is>
          <t>Powerwall /Gateway RMA Email Template Translate to Spanish</t>
        </is>
      </c>
      <c r="H396" s="644" t="n">
        <v>55</v>
      </c>
      <c r="I396" s="515" t="inlineStr">
        <is>
          <t>New PO</t>
        </is>
      </c>
      <c r="J396" s="170" t="n"/>
      <c r="K396" s="133" t="n"/>
      <c r="L396" s="134" t="n"/>
      <c r="M396" s="567" t="n"/>
      <c r="N396" s="134" t="n"/>
      <c r="O396" s="638">
        <f>SUM(SUMIFS($H$11:$H$700,$I$11:$I$700,{"New PO","ValueAdded"},$C$11:$C$700,"="&amp;C396))</f>
        <v/>
      </c>
      <c r="P396" s="639">
        <f>SUMIFS($H$11:$H$700,$C$11:$C$700,"="&amp;C396)</f>
        <v/>
      </c>
      <c r="Q396" s="567" t="inlineStr">
        <is>
          <t>Tesla, Inc.</t>
        </is>
      </c>
    </row>
    <row r="397" ht="14.25" customHeight="1" s="474">
      <c r="A397" s="169" t="inlineStr">
        <is>
          <t>No.387</t>
        </is>
      </c>
      <c r="B397" s="334" t="n">
        <v>44663</v>
      </c>
      <c r="C397" s="130" t="inlineStr">
        <is>
          <t>PO-4900569255</t>
        </is>
      </c>
      <c r="D397" s="131" t="inlineStr">
        <is>
          <t>Cassandra Geml</t>
        </is>
      </c>
      <c r="E397" s="567" t="inlineStr">
        <is>
          <t>Tesla Energy</t>
        </is>
      </c>
      <c r="F397" s="136" t="inlineStr">
        <is>
          <t>cmatchinski@tesla.com</t>
        </is>
      </c>
      <c r="G397" s="567" t="inlineStr">
        <is>
          <t>Powerwall /Gateway RMA Email Template Translate to Spanish</t>
        </is>
      </c>
      <c r="H397" s="644" t="n">
        <v>-51.31</v>
      </c>
      <c r="I397" s="309" t="inlineStr">
        <is>
          <t>Invoiced</t>
        </is>
      </c>
      <c r="J397" s="170" t="inlineStr">
        <is>
          <t>202204</t>
        </is>
      </c>
      <c r="K397" s="133" t="inlineStr">
        <is>
          <t>PTUS_Tesla20220412N</t>
        </is>
      </c>
      <c r="L397" s="134" t="inlineStr">
        <is>
          <t>Tesla Energy_RMA_ES_Mar,2022</t>
        </is>
      </c>
      <c r="M397" s="567" t="n"/>
      <c r="N397" s="488" t="inlineStr">
        <is>
          <t>2022年4月</t>
        </is>
      </c>
      <c r="O397" s="638" t="n"/>
      <c r="P397" s="639" t="n"/>
      <c r="Q397" s="567" t="inlineStr">
        <is>
          <t>Tesla, Inc.</t>
        </is>
      </c>
    </row>
    <row r="398" ht="14.25" customHeight="1" s="474">
      <c r="A398" s="169" t="inlineStr">
        <is>
          <t>No.388</t>
        </is>
      </c>
      <c r="B398" s="334" t="n">
        <v>44642</v>
      </c>
      <c r="C398" s="130" t="inlineStr">
        <is>
          <t>PO-4900573947</t>
        </is>
      </c>
      <c r="D398" s="131" t="inlineStr">
        <is>
          <t>Cassandra Geml</t>
        </is>
      </c>
      <c r="E398" s="567" t="inlineStr">
        <is>
          <t>Tesla Energy</t>
        </is>
      </c>
      <c r="F398" s="136" t="inlineStr">
        <is>
          <t>cmatchinski@tesla.com</t>
        </is>
      </c>
      <c r="G398" s="567" t="inlineStr">
        <is>
          <t>Powerwall Owner's Manual Updates Translate to German and Italian</t>
        </is>
      </c>
      <c r="H398" s="644" t="n">
        <v>100</v>
      </c>
      <c r="I398" s="515" t="inlineStr">
        <is>
          <t>New PO</t>
        </is>
      </c>
      <c r="J398" s="170" t="n"/>
      <c r="K398" s="133" t="n"/>
      <c r="L398" s="134" t="n"/>
      <c r="M398" s="567" t="n"/>
      <c r="N398" s="134" t="n"/>
      <c r="O398" s="638">
        <f>SUM(SUMIFS($H$11:$H$700,$I$11:$I$700,{"New PO","ValueAdded"},$C$11:$C$700,"="&amp;C398))</f>
        <v/>
      </c>
      <c r="P398" s="639">
        <f>SUMIFS($H$11:$H$700,$C$11:$C$700,"="&amp;C398)</f>
        <v/>
      </c>
      <c r="Q398" s="567" t="inlineStr">
        <is>
          <t>Tesla, Inc.</t>
        </is>
      </c>
    </row>
    <row r="399" ht="14.25" customHeight="1" s="474">
      <c r="A399" s="169" t="inlineStr">
        <is>
          <t>No.389</t>
        </is>
      </c>
      <c r="B399" s="334" t="n">
        <v>44663</v>
      </c>
      <c r="C399" s="130" t="inlineStr">
        <is>
          <t>PO-4900573947</t>
        </is>
      </c>
      <c r="D399" s="131" t="inlineStr">
        <is>
          <t>Cassandra Geml</t>
        </is>
      </c>
      <c r="E399" s="567" t="inlineStr">
        <is>
          <t>Tesla Energy</t>
        </is>
      </c>
      <c r="F399" s="136" t="inlineStr">
        <is>
          <t>cmatchinski@tesla.com</t>
        </is>
      </c>
      <c r="G399" s="567" t="inlineStr">
        <is>
          <t>Powerwall Owner's Manual Updates Translate to German and Italian</t>
        </is>
      </c>
      <c r="H399" s="644" t="n">
        <v>-71.20999999999999</v>
      </c>
      <c r="I399" s="309" t="inlineStr">
        <is>
          <t>Invoiced</t>
        </is>
      </c>
      <c r="J399" s="170" t="inlineStr">
        <is>
          <t>202204</t>
        </is>
      </c>
      <c r="K399" s="133" t="inlineStr">
        <is>
          <t>PTUS_Tesla20220412O</t>
        </is>
      </c>
      <c r="L399" s="134" t="inlineStr">
        <is>
          <t>Tesla Energy_PW2_IT&amp;DE_Mar,2022</t>
        </is>
      </c>
      <c r="M399" s="567" t="n"/>
      <c r="N399" s="488" t="inlineStr">
        <is>
          <t>2022年4月</t>
        </is>
      </c>
      <c r="O399" s="638" t="n"/>
      <c r="P399" s="639" t="n"/>
      <c r="Q399" s="567" t="inlineStr">
        <is>
          <t>Tesla, Inc.</t>
        </is>
      </c>
    </row>
    <row r="400" ht="14.25" customHeight="1" s="474">
      <c r="A400" s="169" t="inlineStr">
        <is>
          <t>No.390</t>
        </is>
      </c>
      <c r="B400" s="334" t="n">
        <v>44644</v>
      </c>
      <c r="C400" s="130" t="inlineStr">
        <is>
          <t>PO-4900575890</t>
        </is>
      </c>
      <c r="D400" s="131" t="inlineStr">
        <is>
          <t>Cassandra Geml</t>
        </is>
      </c>
      <c r="E400" s="567" t="inlineStr">
        <is>
          <t>Tesla Energy</t>
        </is>
      </c>
      <c r="F400" s="136" t="inlineStr">
        <is>
          <t>cmatchinski@tesla.com</t>
        </is>
      </c>
      <c r="G400" s="567" t="inlineStr">
        <is>
          <t>Powerwall Install Manual Translate to Japanese</t>
        </is>
      </c>
      <c r="H400" s="644" t="n">
        <v>650</v>
      </c>
      <c r="I400" s="515" t="inlineStr">
        <is>
          <t>New PO</t>
        </is>
      </c>
      <c r="J400" s="170" t="n"/>
      <c r="K400" s="133" t="n"/>
      <c r="L400" s="134" t="n"/>
      <c r="M400" s="567" t="n"/>
      <c r="N400" s="134" t="n"/>
      <c r="O400" s="638">
        <f>SUM(SUMIFS($H$11:$H$700,$I$11:$I$700,{"New PO","ValueAdded"},$C$11:$C$700,"="&amp;C400))</f>
        <v/>
      </c>
      <c r="P400" s="639">
        <f>SUMIFS($H$11:$H$700,$C$11:$C$700,"="&amp;C400)</f>
        <v/>
      </c>
      <c r="Q400" s="567" t="inlineStr">
        <is>
          <t>Tesla, Inc.</t>
        </is>
      </c>
    </row>
    <row r="401" ht="14.25" customHeight="1" s="474">
      <c r="A401" s="169" t="inlineStr">
        <is>
          <t>No.391</t>
        </is>
      </c>
      <c r="B401" s="334" t="n">
        <v>44663</v>
      </c>
      <c r="C401" s="130" t="inlineStr">
        <is>
          <t>PO-4900575890</t>
        </is>
      </c>
      <c r="D401" s="131" t="inlineStr">
        <is>
          <t>Cassandra Geml</t>
        </is>
      </c>
      <c r="E401" s="567" t="inlineStr">
        <is>
          <t>Tesla Energy</t>
        </is>
      </c>
      <c r="F401" s="136" t="inlineStr">
        <is>
          <t>cmatchinski@tesla.com</t>
        </is>
      </c>
      <c r="G401" s="567" t="inlineStr">
        <is>
          <t>Powerwall Install Manual Translate to Japanese</t>
        </is>
      </c>
      <c r="H401" s="644" t="n">
        <v>-611.38</v>
      </c>
      <c r="I401" s="309" t="inlineStr">
        <is>
          <t>Invoiced</t>
        </is>
      </c>
      <c r="J401" s="170" t="inlineStr">
        <is>
          <t>202204</t>
        </is>
      </c>
      <c r="K401" s="133" t="inlineStr">
        <is>
          <t>PTUS_Tesla20220412P</t>
        </is>
      </c>
      <c r="L401" s="134" t="inlineStr">
        <is>
          <t>Tesla Energy_PW2_JA_Mar,2022</t>
        </is>
      </c>
      <c r="M401" s="567" t="n"/>
      <c r="N401" s="488" t="inlineStr">
        <is>
          <t>2022年4月</t>
        </is>
      </c>
      <c r="O401" s="638" t="n"/>
      <c r="P401" s="639" t="n"/>
      <c r="Q401" s="567" t="inlineStr">
        <is>
          <t>Tesla, Inc.</t>
        </is>
      </c>
    </row>
    <row r="402" ht="14.25" customHeight="1" s="474">
      <c r="A402" s="169" t="inlineStr">
        <is>
          <t>No.392</t>
        </is>
      </c>
      <c r="B402" s="334" t="n">
        <v>44645</v>
      </c>
      <c r="C402" s="130" t="inlineStr">
        <is>
          <t>PO-4900576741</t>
        </is>
      </c>
      <c r="D402" s="131" t="inlineStr">
        <is>
          <t>Nick Holtan(Caroline)</t>
        </is>
      </c>
      <c r="E402" s="567" t="inlineStr">
        <is>
          <t>Tesla Energy</t>
        </is>
      </c>
      <c r="F402" s="136" t="inlineStr">
        <is>
          <t>nholtan@tesla.com</t>
        </is>
      </c>
      <c r="G402" s="567" t="inlineStr">
        <is>
          <t>Translation of Residential Storage and BoS Translation1+2</t>
        </is>
      </c>
      <c r="H402" s="644" t="n">
        <v>3351.34</v>
      </c>
      <c r="I402" s="515" t="inlineStr">
        <is>
          <t>New PO</t>
        </is>
      </c>
      <c r="J402" s="170" t="n"/>
      <c r="K402" s="133" t="n"/>
      <c r="L402" s="134" t="n"/>
      <c r="M402" s="567" t="n"/>
      <c r="N402" s="134" t="n"/>
      <c r="O402" s="638">
        <f>SUM(SUMIFS($H$11:$H$700,$I$11:$I$700,{"New PO","ValueAdded"},$C$11:$C$700,"="&amp;C402))</f>
        <v/>
      </c>
      <c r="P402" s="639">
        <f>SUMIFS($H$11:$H$700,$C$11:$C$700,"="&amp;C402)</f>
        <v/>
      </c>
      <c r="Q402" s="567" t="inlineStr">
        <is>
          <t>Tesla, Inc.</t>
        </is>
      </c>
    </row>
    <row r="403" ht="14.25" customHeight="1" s="474">
      <c r="A403" s="169" t="inlineStr">
        <is>
          <t>No.393</t>
        </is>
      </c>
      <c r="B403" s="334" t="n">
        <v>44693</v>
      </c>
      <c r="C403" s="130" t="inlineStr">
        <is>
          <t>PO-4900576741</t>
        </is>
      </c>
      <c r="D403" s="131" t="inlineStr">
        <is>
          <t>Nick Holtan(Caroline)</t>
        </is>
      </c>
      <c r="E403" s="567" t="inlineStr">
        <is>
          <t>Tesla Learning Team Files</t>
        </is>
      </c>
      <c r="F403" s="136" t="inlineStr">
        <is>
          <t>nholtan@tesla.com</t>
        </is>
      </c>
      <c r="G403" s="567" t="inlineStr">
        <is>
          <t>Translation of Residential Storage and BoS Translation1+2</t>
        </is>
      </c>
      <c r="H403" s="644" t="n">
        <v>-1926.19</v>
      </c>
      <c r="I403" s="309" t="inlineStr">
        <is>
          <t>Invoiced</t>
        </is>
      </c>
      <c r="J403" s="170" t="inlineStr">
        <is>
          <t>202205</t>
        </is>
      </c>
      <c r="K403" s="133" t="inlineStr">
        <is>
          <t>PTUS_Tesla220512H</t>
        </is>
      </c>
      <c r="L403" s="134" t="inlineStr">
        <is>
          <t>Residential Storage and BoS PPT Translation_Apr, 2022</t>
        </is>
      </c>
      <c r="M403" s="567" t="n"/>
      <c r="N403" s="302" t="inlineStr">
        <is>
          <t>2022年4月: 113.63; 2022年5月: 1812.56</t>
        </is>
      </c>
      <c r="O403" s="638" t="n"/>
      <c r="P403" s="639" t="n"/>
      <c r="Q403" s="567" t="inlineStr">
        <is>
          <t>Tesla, Inc.</t>
        </is>
      </c>
    </row>
    <row r="404" ht="14.25" customHeight="1" s="474">
      <c r="A404" s="169" t="inlineStr">
        <is>
          <t>No.394</t>
        </is>
      </c>
      <c r="B404" s="334" t="n">
        <v>44649</v>
      </c>
      <c r="C404" s="130" t="inlineStr">
        <is>
          <t>PO-4900479665</t>
        </is>
      </c>
      <c r="D404" s="517" t="inlineStr">
        <is>
          <t>Karly Worl</t>
        </is>
      </c>
      <c r="E404" s="567" t="n"/>
      <c r="F404" s="522" t="inlineStr">
        <is>
          <t>kworl@tesla.com</t>
        </is>
      </c>
      <c r="G404" s="567" t="inlineStr">
        <is>
          <t>Human Translation for Ranger App</t>
        </is>
      </c>
      <c r="H404" s="644" t="n">
        <v>612</v>
      </c>
      <c r="I404" s="515" t="inlineStr">
        <is>
          <t>New PO</t>
        </is>
      </c>
      <c r="J404" s="170" t="n"/>
      <c r="K404" s="133" t="n"/>
      <c r="L404" s="134" t="n"/>
      <c r="M404" s="567" t="n"/>
      <c r="N404" s="134" t="n"/>
      <c r="O404" s="638">
        <f>SUM(SUMIFS($H$11:$H$700,$I$11:$I$700,{"New PO","ValueAdded"},$C$11:$C$700,"="&amp;C404))</f>
        <v/>
      </c>
      <c r="P404" s="639">
        <f>SUMIFS($H$11:$H$700,$C$11:$C$700,"="&amp;C404)</f>
        <v/>
      </c>
      <c r="Q404" s="567" t="inlineStr">
        <is>
          <t>Tesla, Inc.</t>
        </is>
      </c>
    </row>
    <row r="405" ht="14.25" customHeight="1" s="474">
      <c r="A405" s="169" t="inlineStr">
        <is>
          <t>No.395</t>
        </is>
      </c>
      <c r="B405" s="334" t="n">
        <v>44663</v>
      </c>
      <c r="C405" s="130" t="inlineStr">
        <is>
          <t>PO-4900479665</t>
        </is>
      </c>
      <c r="D405" s="131" t="inlineStr">
        <is>
          <t>Karly Worl</t>
        </is>
      </c>
      <c r="E405" s="567" t="n"/>
      <c r="F405" s="136" t="inlineStr">
        <is>
          <t>kworl@tesla.com</t>
        </is>
      </c>
      <c r="G405" s="567" t="inlineStr">
        <is>
          <t>Human Translation for Ranger App</t>
        </is>
      </c>
      <c r="H405" s="644" t="n">
        <v>-26.64</v>
      </c>
      <c r="I405" s="309" t="inlineStr">
        <is>
          <t>Invoiced</t>
        </is>
      </c>
      <c r="J405" s="170" t="inlineStr">
        <is>
          <t>202204</t>
        </is>
      </c>
      <c r="K405" s="133" t="inlineStr">
        <is>
          <t>PTUS_Tesla20220412Q</t>
        </is>
      </c>
      <c r="L405" s="134" t="inlineStr">
        <is>
          <t>Ranger app_TWS-54246</t>
        </is>
      </c>
      <c r="M405" s="567" t="n"/>
      <c r="N405" s="488" t="inlineStr">
        <is>
          <t>2022年4月</t>
        </is>
      </c>
      <c r="O405" s="638" t="n"/>
      <c r="P405" s="639" t="n"/>
      <c r="Q405" s="567" t="inlineStr">
        <is>
          <t>Tesla, Inc.</t>
        </is>
      </c>
    </row>
    <row r="406" ht="14.25" customHeight="1" s="474">
      <c r="A406" s="169" t="inlineStr">
        <is>
          <t>No.396</t>
        </is>
      </c>
      <c r="B406" s="334" t="n">
        <v>44655</v>
      </c>
      <c r="C406" s="130" t="inlineStr">
        <is>
          <t>PO-4900588469</t>
        </is>
      </c>
      <c r="D406" s="131" t="inlineStr">
        <is>
          <t>Cassandra Geml</t>
        </is>
      </c>
      <c r="E406" s="567" t="inlineStr">
        <is>
          <t>Tesla Energy</t>
        </is>
      </c>
      <c r="F406" s="136" t="inlineStr">
        <is>
          <t>cmatchinski@tesla.com</t>
        </is>
      </c>
      <c r="G406" s="567" t="inlineStr">
        <is>
          <t>Powerwall Owner's Manual Translate to Japanese</t>
        </is>
      </c>
      <c r="H406" s="644" t="n">
        <v>530</v>
      </c>
      <c r="I406" s="515" t="inlineStr">
        <is>
          <t>New PO</t>
        </is>
      </c>
      <c r="J406" s="170" t="n"/>
      <c r="K406" s="133" t="n"/>
      <c r="L406" s="134" t="n"/>
      <c r="M406" s="567" t="n"/>
      <c r="N406" s="134" t="n"/>
      <c r="O406" s="638">
        <f>SUM(SUMIFS($H$11:$H$700,$I$11:$I$700,{"New PO","ValueAdded"},$C$11:$C$700,"="&amp;C406))</f>
        <v/>
      </c>
      <c r="P406" s="639">
        <f>SUMIFS($H$11:$H$700,$C$11:$C$700,"="&amp;C406)</f>
        <v/>
      </c>
      <c r="Q406" s="567" t="inlineStr">
        <is>
          <t>Tesla, Inc.</t>
        </is>
      </c>
    </row>
    <row r="407" ht="14.25" customHeight="1" s="474">
      <c r="A407" s="169" t="inlineStr">
        <is>
          <t>No.397</t>
        </is>
      </c>
      <c r="B407" s="334" t="n">
        <v>44693</v>
      </c>
      <c r="C407" s="130" t="inlineStr">
        <is>
          <t>PO-4900588469</t>
        </is>
      </c>
      <c r="D407" s="131" t="inlineStr">
        <is>
          <t>Cassandra Geml</t>
        </is>
      </c>
      <c r="E407" s="567" t="inlineStr">
        <is>
          <t>Tesla Energy</t>
        </is>
      </c>
      <c r="F407" s="136" t="inlineStr">
        <is>
          <t>cmatchinski@tesla.com</t>
        </is>
      </c>
      <c r="G407" s="567" t="inlineStr">
        <is>
          <t>Powerwall Owner's Manual Translate to Japanese</t>
        </is>
      </c>
      <c r="H407" s="644" t="n">
        <v>-527.4</v>
      </c>
      <c r="I407" s="309" t="inlineStr">
        <is>
          <t>Invoiced</t>
        </is>
      </c>
      <c r="J407" s="170" t="inlineStr">
        <is>
          <t>202205</t>
        </is>
      </c>
      <c r="K407" s="133" t="inlineStr">
        <is>
          <t>PTUS_Tesla220512I</t>
        </is>
      </c>
      <c r="L407" s="134" t="inlineStr">
        <is>
          <t>Tesla Energy_PW2 OM JP_Apr,2022</t>
        </is>
      </c>
      <c r="M407" s="567" t="n"/>
      <c r="N407" s="302" t="inlineStr">
        <is>
          <t>2022年4月: 479.66; 2022年5月: 47.74</t>
        </is>
      </c>
      <c r="O407" s="638" t="n"/>
      <c r="P407" s="639" t="n"/>
      <c r="Q407" s="567" t="inlineStr">
        <is>
          <t>Tesla, Inc.</t>
        </is>
      </c>
    </row>
    <row r="408" ht="14.25" customHeight="1" s="474">
      <c r="A408" s="169" t="inlineStr">
        <is>
          <t>No.398</t>
        </is>
      </c>
      <c r="B408" s="334" t="n">
        <v>44658</v>
      </c>
      <c r="C408" s="130" t="inlineStr">
        <is>
          <t>PO-4900593517</t>
        </is>
      </c>
      <c r="D408" s="131" t="inlineStr">
        <is>
          <t>Cassandra Geml</t>
        </is>
      </c>
      <c r="E408" s="567" t="inlineStr">
        <is>
          <t>Tesla Energy</t>
        </is>
      </c>
      <c r="F408" s="136" t="inlineStr">
        <is>
          <t>cmatchinski@tesla.com</t>
        </is>
      </c>
      <c r="G408" s="567" t="inlineStr">
        <is>
          <t>North America Powerwall Off grid App Note Translate to Spanish</t>
        </is>
      </c>
      <c r="H408" s="644" t="n">
        <v>925</v>
      </c>
      <c r="I408" s="515" t="inlineStr">
        <is>
          <t>New PO</t>
        </is>
      </c>
      <c r="J408" s="170" t="n"/>
      <c r="K408" s="133" t="n"/>
      <c r="L408" s="134" t="n"/>
      <c r="M408" s="567" t="n"/>
      <c r="N408" s="134" t="n"/>
      <c r="O408" s="638">
        <f>SUM(SUMIFS($H$11:$H$700,$I$11:$I$700,{"New PO","ValueAdded"},$C$11:$C$700,"="&amp;C408))</f>
        <v/>
      </c>
      <c r="P408" s="639">
        <f>SUMIFS($H$11:$H$700,$C$11:$C$700,"="&amp;C408)</f>
        <v/>
      </c>
      <c r="Q408" s="567" t="inlineStr">
        <is>
          <t>Tesla, Inc.</t>
        </is>
      </c>
    </row>
    <row r="409" ht="14.25" customHeight="1" s="474">
      <c r="A409" s="169" t="inlineStr">
        <is>
          <t>No.399</t>
        </is>
      </c>
      <c r="B409" s="334" t="n">
        <v>44693</v>
      </c>
      <c r="C409" s="130" t="inlineStr">
        <is>
          <t>PO-4900593517</t>
        </is>
      </c>
      <c r="D409" s="131" t="inlineStr">
        <is>
          <t>Cassandra Geml</t>
        </is>
      </c>
      <c r="E409" s="567" t="inlineStr">
        <is>
          <t>Tesla Energy</t>
        </is>
      </c>
      <c r="F409" s="136" t="inlineStr">
        <is>
          <t>cmatchinski@tesla.com</t>
        </is>
      </c>
      <c r="G409" s="567" t="inlineStr">
        <is>
          <t>North America Powerwall Off grid App Note Translate to Spanish</t>
        </is>
      </c>
      <c r="H409" s="644" t="n">
        <v>-893.87</v>
      </c>
      <c r="I409" s="309" t="inlineStr">
        <is>
          <t>Invoiced</t>
        </is>
      </c>
      <c r="J409" s="170" t="inlineStr">
        <is>
          <t>202205</t>
        </is>
      </c>
      <c r="K409" s="133" t="inlineStr">
        <is>
          <t>PTUS_Tesla220512J</t>
        </is>
      </c>
      <c r="L409" s="134" t="inlineStr">
        <is>
          <t>Tesla Energy_PW2 Off-Grid App Note_ES_Apr,2022</t>
        </is>
      </c>
      <c r="M409" s="567" t="n"/>
      <c r="N409" s="302" t="inlineStr">
        <is>
          <t>2022年4月: 865.55; 2022年5月: 28.32</t>
        </is>
      </c>
      <c r="O409" s="638" t="n"/>
      <c r="P409" s="639" t="n"/>
      <c r="Q409" s="567" t="inlineStr">
        <is>
          <t>Tesla, Inc.</t>
        </is>
      </c>
    </row>
    <row r="410" ht="14.25" customHeight="1" s="474">
      <c r="A410" s="169" t="inlineStr">
        <is>
          <t>No.400</t>
        </is>
      </c>
      <c r="B410" s="334" t="n">
        <v>44721</v>
      </c>
      <c r="C410" s="130" t="inlineStr">
        <is>
          <t>PO-4900593517</t>
        </is>
      </c>
      <c r="D410" s="131" t="inlineStr">
        <is>
          <t>Cassandra Geml</t>
        </is>
      </c>
      <c r="E410" s="567" t="inlineStr">
        <is>
          <t>Tesla Energy</t>
        </is>
      </c>
      <c r="F410" s="136" t="inlineStr">
        <is>
          <t>cmatchinski@tesla.com</t>
        </is>
      </c>
      <c r="G410" s="567" t="inlineStr">
        <is>
          <t>North America Powerwall Off grid App Note Translate to Spanish</t>
        </is>
      </c>
      <c r="H410" s="644" t="n">
        <v>-14.99</v>
      </c>
      <c r="I410" s="309" t="inlineStr">
        <is>
          <t>Invoiced</t>
        </is>
      </c>
      <c r="J410" s="170" t="inlineStr">
        <is>
          <t>202206</t>
        </is>
      </c>
      <c r="K410" s="133" t="inlineStr">
        <is>
          <t>PTUS_Tesla220609G</t>
        </is>
      </c>
      <c r="L410" s="416" t="inlineStr">
        <is>
          <t>Tesla Energy_PW2 Off-Grid App Note_ES_May,2022</t>
        </is>
      </c>
      <c r="M410" s="567" t="n"/>
      <c r="N410" s="488" t="inlineStr">
        <is>
          <t>2022年5月</t>
        </is>
      </c>
      <c r="O410" s="638" t="n"/>
      <c r="P410" s="639" t="n"/>
      <c r="Q410" s="567" t="inlineStr">
        <is>
          <t>Tesla, Inc.</t>
        </is>
      </c>
    </row>
    <row r="411" ht="14.25" customHeight="1" s="474">
      <c r="A411" s="169" t="inlineStr">
        <is>
          <t>No.401</t>
        </is>
      </c>
      <c r="B411" s="334" t="n">
        <v>44676</v>
      </c>
      <c r="C411" s="130" t="inlineStr">
        <is>
          <t>PO-4900610181</t>
        </is>
      </c>
      <c r="D411" s="131" t="inlineStr">
        <is>
          <t>Cassandra Geml</t>
        </is>
      </c>
      <c r="E411" s="567" t="inlineStr">
        <is>
          <t>Tesla Energy</t>
        </is>
      </c>
      <c r="F411" s="136" t="inlineStr">
        <is>
          <t>cmatchinski@tesla.com</t>
        </is>
      </c>
      <c r="G411" s="567" t="inlineStr">
        <is>
          <t>Translate Powerwall+ Label Warnings to French</t>
        </is>
      </c>
      <c r="H411" s="644" t="n">
        <v>30</v>
      </c>
      <c r="I411" s="515" t="inlineStr">
        <is>
          <t>New PO</t>
        </is>
      </c>
      <c r="J411" s="170" t="n"/>
      <c r="K411" s="133" t="n"/>
      <c r="L411" s="134" t="n"/>
      <c r="M411" s="567" t="n"/>
      <c r="N411" s="134" t="n"/>
      <c r="O411" s="638">
        <f>SUM(SUMIFS($H$11:$H$700,$I$11:$I$700,{"New PO","ValueAdded"},$C$11:$C$700,"="&amp;C411))</f>
        <v/>
      </c>
      <c r="P411" s="639">
        <f>SUMIFS($H$11:$H$700,$C$11:$C$700,"="&amp;C411)</f>
        <v/>
      </c>
      <c r="Q411" s="567" t="inlineStr">
        <is>
          <t>Tesla, Inc.</t>
        </is>
      </c>
    </row>
    <row r="412" ht="14.25" customHeight="1" s="474">
      <c r="A412" s="169" t="inlineStr">
        <is>
          <t>No.402</t>
        </is>
      </c>
      <c r="B412" s="334" t="n">
        <v>44693</v>
      </c>
      <c r="C412" s="130" t="inlineStr">
        <is>
          <t>PO-4900610181</t>
        </is>
      </c>
      <c r="D412" s="131" t="inlineStr">
        <is>
          <t>Cassandra Geml</t>
        </is>
      </c>
      <c r="E412" s="567" t="inlineStr">
        <is>
          <t>Tesla Energy</t>
        </is>
      </c>
      <c r="F412" s="136" t="inlineStr">
        <is>
          <t>cmatchinski@tesla.com</t>
        </is>
      </c>
      <c r="G412" s="567" t="inlineStr">
        <is>
          <t>Translate Powerwall+ Label Warnings to French</t>
        </is>
      </c>
      <c r="H412" s="644" t="n">
        <v>-28.89</v>
      </c>
      <c r="I412" s="309" t="inlineStr">
        <is>
          <t>Invoiced</t>
        </is>
      </c>
      <c r="J412" s="170" t="inlineStr">
        <is>
          <t>202205</t>
        </is>
      </c>
      <c r="K412" s="133" t="inlineStr">
        <is>
          <t>PTUS_Tesla220512K</t>
        </is>
      </c>
      <c r="L412" s="134" t="inlineStr">
        <is>
          <t>Tesla Energy_Powerwall+Label Warnings to FR</t>
        </is>
      </c>
      <c r="M412" s="567" t="n"/>
      <c r="N412" s="488" t="inlineStr">
        <is>
          <t>2022年5月</t>
        </is>
      </c>
      <c r="O412" s="638" t="n"/>
      <c r="P412" s="639" t="n"/>
      <c r="Q412" s="567" t="inlineStr">
        <is>
          <t>Tesla, Inc.</t>
        </is>
      </c>
    </row>
    <row r="413" ht="14.25" customHeight="1" s="474">
      <c r="A413" s="169" t="inlineStr">
        <is>
          <t>No.403</t>
        </is>
      </c>
      <c r="B413" s="334" t="n">
        <v>44679</v>
      </c>
      <c r="C413" s="130" t="inlineStr">
        <is>
          <t>PO-4900614961</t>
        </is>
      </c>
      <c r="D413" s="131" t="inlineStr">
        <is>
          <t>Cassandra Geml</t>
        </is>
      </c>
      <c r="E413" s="567" t="inlineStr">
        <is>
          <t>Tesla Energy</t>
        </is>
      </c>
      <c r="F413" s="136" t="inlineStr">
        <is>
          <t>cmatchinski@tesla.com</t>
        </is>
      </c>
      <c r="G413" s="567" t="inlineStr">
        <is>
          <t>Translate Powerwall+ Warranty to Spanish;Translate Gateway 2 Datasheet to Spanish;Translate Powerwall+Datasheet to Spanish</t>
        </is>
      </c>
      <c r="H413" s="644" t="n">
        <v>364</v>
      </c>
      <c r="I413" s="515" t="inlineStr">
        <is>
          <t>New PO</t>
        </is>
      </c>
      <c r="J413" s="170" t="n"/>
      <c r="K413" s="133" t="n"/>
      <c r="L413" s="134" t="n"/>
      <c r="M413" s="567" t="n"/>
      <c r="N413" s="134" t="n"/>
      <c r="O413" s="638">
        <f>SUM(SUMIFS($H$11:$H$700,$I$11:$I$700,{"New PO","ValueAdded"},$C$11:$C$700,"="&amp;C413))</f>
        <v/>
      </c>
      <c r="P413" s="639">
        <f>SUMIFS($H$11:$H$700,$C$11:$C$700,"="&amp;C413)</f>
        <v/>
      </c>
      <c r="Q413" s="567" t="inlineStr">
        <is>
          <t>Tesla, Inc.</t>
        </is>
      </c>
    </row>
    <row r="414" ht="14.25" customHeight="1" s="474">
      <c r="A414" s="169" t="inlineStr">
        <is>
          <t>No.404</t>
        </is>
      </c>
      <c r="B414" s="334" t="n">
        <v>44721</v>
      </c>
      <c r="C414" s="130" t="inlineStr">
        <is>
          <t>PO-4900614961</t>
        </is>
      </c>
      <c r="D414" s="131" t="inlineStr">
        <is>
          <t>Cassandra Geml</t>
        </is>
      </c>
      <c r="E414" s="567" t="inlineStr">
        <is>
          <t>Tesla Energy</t>
        </is>
      </c>
      <c r="F414" s="136" t="inlineStr">
        <is>
          <t>cmatchinski@tesla.com</t>
        </is>
      </c>
      <c r="G414" s="567" t="inlineStr">
        <is>
          <t>Translate Powerwall+ Warranty to Spanish;Translate Gateway 2 Datasheet to Spanish;Translate Powerwall+Datasheet to Spanish</t>
        </is>
      </c>
      <c r="H414" s="644" t="n">
        <v>-354.43</v>
      </c>
      <c r="I414" s="309" t="inlineStr">
        <is>
          <t>Invoiced</t>
        </is>
      </c>
      <c r="J414" s="170" t="inlineStr">
        <is>
          <t>202206</t>
        </is>
      </c>
      <c r="K414" s="133" t="inlineStr">
        <is>
          <t>PTUS_Tesla220609H</t>
        </is>
      </c>
      <c r="L414" s="416" t="inlineStr">
        <is>
          <t>Tesla Energy_Powerwall+ DS &amp;Gateway 2 DS to ES</t>
        </is>
      </c>
      <c r="M414" s="567" t="n"/>
      <c r="N414" s="488" t="inlineStr">
        <is>
          <t>2022年5月</t>
        </is>
      </c>
      <c r="O414" s="638" t="n"/>
      <c r="P414" s="639" t="n"/>
      <c r="Q414" s="567" t="inlineStr">
        <is>
          <t>Tesla, Inc.</t>
        </is>
      </c>
    </row>
    <row r="415" ht="14.25" customHeight="1" s="474">
      <c r="A415" s="169" t="inlineStr">
        <is>
          <t>No.405</t>
        </is>
      </c>
      <c r="B415" s="334" t="n">
        <v>44683</v>
      </c>
      <c r="C415" s="130" t="inlineStr">
        <is>
          <t>PO-4900617666</t>
        </is>
      </c>
      <c r="D415" s="131" t="inlineStr">
        <is>
          <t>Cassandra Geml</t>
        </is>
      </c>
      <c r="E415" s="567" t="inlineStr">
        <is>
          <t>Tesla Energy</t>
        </is>
      </c>
      <c r="F415" s="136" t="inlineStr">
        <is>
          <t>cmatchinski@tesla.com</t>
        </is>
      </c>
      <c r="G415" s="567" t="inlineStr">
        <is>
          <t>Translate Powerwall Metering Compatibility Guide to Italian/German</t>
        </is>
      </c>
      <c r="H415" s="644" t="n">
        <v>325</v>
      </c>
      <c r="I415" s="515" t="inlineStr">
        <is>
          <t>New PO</t>
        </is>
      </c>
      <c r="J415" s="170" t="n"/>
      <c r="K415" s="133" t="n"/>
      <c r="L415" s="134" t="n"/>
      <c r="M415" s="567" t="n"/>
      <c r="N415" s="134" t="n"/>
      <c r="O415" s="638">
        <f>SUM(SUMIFS($H$11:$H$700,$I$11:$I$700,{"New PO","ValueAdded"},$C$11:$C$700,"="&amp;C415))</f>
        <v/>
      </c>
      <c r="P415" s="639">
        <f>SUMIFS($H$11:$H$700,$C$11:$C$700,"="&amp;C415)</f>
        <v/>
      </c>
      <c r="Q415" s="567" t="inlineStr">
        <is>
          <t>Tesla, Inc.</t>
        </is>
      </c>
    </row>
    <row r="416" ht="14.25" customHeight="1" s="474">
      <c r="A416" s="169" t="inlineStr">
        <is>
          <t>No.406</t>
        </is>
      </c>
      <c r="B416" s="334" t="n">
        <v>44721</v>
      </c>
      <c r="C416" s="130" t="inlineStr">
        <is>
          <t>PO-4900617666</t>
        </is>
      </c>
      <c r="D416" s="131" t="inlineStr">
        <is>
          <t>Cassandra Geml</t>
        </is>
      </c>
      <c r="E416" s="567" t="inlineStr">
        <is>
          <t>Tesla Energy</t>
        </is>
      </c>
      <c r="F416" s="136" t="inlineStr">
        <is>
          <t>cmatchinski@tesla.com</t>
        </is>
      </c>
      <c r="G416" s="567" t="inlineStr">
        <is>
          <t>Translate Powerwall Metering Compatibility Guide to Italian/German</t>
        </is>
      </c>
      <c r="H416" s="644" t="n">
        <v>-310.21</v>
      </c>
      <c r="I416" s="309" t="inlineStr">
        <is>
          <t>Invoiced</t>
        </is>
      </c>
      <c r="J416" s="170" t="inlineStr">
        <is>
          <t>202206</t>
        </is>
      </c>
      <c r="K416" s="133" t="inlineStr">
        <is>
          <t>PTUS_Tesla220609I</t>
        </is>
      </c>
      <c r="L416" s="416" t="inlineStr">
        <is>
          <t>Tesla Energy_Powerwall Metering Compatibility Guide to IT&amp;DE</t>
        </is>
      </c>
      <c r="M416" s="567" t="n"/>
      <c r="N416" s="488" t="inlineStr">
        <is>
          <t>2022年5月</t>
        </is>
      </c>
      <c r="O416" s="638" t="n"/>
      <c r="P416" s="639" t="n"/>
      <c r="Q416" s="567" t="inlineStr">
        <is>
          <t>Tesla, Inc.</t>
        </is>
      </c>
    </row>
    <row r="417" ht="14.25" customHeight="1" s="474">
      <c r="A417" s="169" t="inlineStr">
        <is>
          <t>No.407</t>
        </is>
      </c>
      <c r="B417" s="334" t="n">
        <v>44761</v>
      </c>
      <c r="C417" s="130" t="inlineStr">
        <is>
          <t>PO-4900617666</t>
        </is>
      </c>
      <c r="D417" s="131" t="inlineStr">
        <is>
          <t>Cassandra Geml</t>
        </is>
      </c>
      <c r="E417" s="567" t="inlineStr">
        <is>
          <t>Tesla Energy</t>
        </is>
      </c>
      <c r="F417" s="136" t="inlineStr">
        <is>
          <t>cmatchinski@tesla.com</t>
        </is>
      </c>
      <c r="G417" s="567" t="inlineStr">
        <is>
          <t>Translate Powerwall Metering Compatibility Guide to Italian/German</t>
        </is>
      </c>
      <c r="H417" s="644" t="n">
        <v>-6.74</v>
      </c>
      <c r="I417" s="309" t="inlineStr">
        <is>
          <t>Invoiced</t>
        </is>
      </c>
      <c r="J417" s="170" t="inlineStr">
        <is>
          <t>202207</t>
        </is>
      </c>
      <c r="K417" s="133" t="inlineStr">
        <is>
          <t>PTUS_Tesla220719H</t>
        </is>
      </c>
      <c r="L417" s="416" t="inlineStr">
        <is>
          <t>Tesla Energy_PW2 OM DE_Jun,2022</t>
        </is>
      </c>
      <c r="M417" s="567" t="n"/>
      <c r="N417" s="488" t="inlineStr">
        <is>
          <t>2022年6月</t>
        </is>
      </c>
      <c r="O417" s="638" t="n"/>
      <c r="P417" s="639" t="n"/>
      <c r="Q417" s="567" t="inlineStr">
        <is>
          <t>Tesla, Inc.</t>
        </is>
      </c>
    </row>
    <row r="418" ht="14.25" customHeight="1" s="474">
      <c r="A418" s="169" t="inlineStr">
        <is>
          <t>No.408</t>
        </is>
      </c>
      <c r="B418" s="334" t="n">
        <v>44698</v>
      </c>
      <c r="C418" s="130" t="inlineStr">
        <is>
          <t>PO-4900633986</t>
        </is>
      </c>
      <c r="D418" s="131" t="inlineStr">
        <is>
          <t>Moya Watson</t>
        </is>
      </c>
      <c r="E418" s="567" t="inlineStr">
        <is>
          <t>Tesla Energy</t>
        </is>
      </c>
      <c r="F418" s="136" t="inlineStr">
        <is>
          <t>mowatson@tesla.com</t>
        </is>
      </c>
      <c r="G418" s="567" t="inlineStr">
        <is>
          <t>Translation to Japanese of recent changes in the Megapack 2 Specification;first translation of the Megapack 2 XL Specification</t>
        </is>
      </c>
      <c r="H418" s="644" t="n">
        <v>1000</v>
      </c>
      <c r="I418" s="515" t="inlineStr">
        <is>
          <t>New PO</t>
        </is>
      </c>
      <c r="J418" s="170" t="n"/>
      <c r="K418" s="133" t="n"/>
      <c r="L418" s="134" t="n"/>
      <c r="M418" s="567" t="n"/>
      <c r="N418" s="134" t="n"/>
      <c r="O418" s="638">
        <f>SUM(SUMIFS($H$11:$H$700,$I$11:$I$700,{"New PO","ValueAdded"},$C$11:$C$700,"="&amp;C418))</f>
        <v/>
      </c>
      <c r="P418" s="639">
        <f>SUMIFS($H$11:$H$700,$C$11:$C$700,"="&amp;C418)</f>
        <v/>
      </c>
      <c r="Q418" s="567" t="inlineStr">
        <is>
          <t>Tesla, Inc.</t>
        </is>
      </c>
    </row>
    <row r="419" ht="14.25" customHeight="1" s="474">
      <c r="A419" s="169" t="inlineStr">
        <is>
          <t>No.409</t>
        </is>
      </c>
      <c r="B419" s="334" t="n">
        <v>44721</v>
      </c>
      <c r="C419" s="130" t="inlineStr">
        <is>
          <t>PO-4900633986</t>
        </is>
      </c>
      <c r="D419" s="131" t="inlineStr">
        <is>
          <t>Moya Watson</t>
        </is>
      </c>
      <c r="E419" s="567" t="inlineStr">
        <is>
          <t>Tesla Energy</t>
        </is>
      </c>
      <c r="F419" s="136" t="inlineStr">
        <is>
          <t>mowatson@tesla.com</t>
        </is>
      </c>
      <c r="G419" s="567" t="inlineStr">
        <is>
          <t>Translation to Japanese of recent changes in the Megapack 2 Specification;first translation of the Megapack 2 XL Specification</t>
        </is>
      </c>
      <c r="H419" s="644" t="n">
        <v>-830.73</v>
      </c>
      <c r="I419" s="309" t="inlineStr">
        <is>
          <t>Invoiced</t>
        </is>
      </c>
      <c r="J419" s="170" t="inlineStr">
        <is>
          <t>202206</t>
        </is>
      </c>
      <c r="K419" s="133" t="inlineStr">
        <is>
          <t>PTUS_Tesla220609J</t>
        </is>
      </c>
      <c r="L419" s="134" t="inlineStr">
        <is>
          <t>Tesla Energy_Megapack 2 and 2 XL Specification_JA</t>
        </is>
      </c>
      <c r="M419" s="567" t="n"/>
      <c r="N419" s="488" t="inlineStr">
        <is>
          <t>2022年5月</t>
        </is>
      </c>
      <c r="O419" s="638">
        <f>SUM(SUMIFS($H$11:$H$700,$I$11:$I$700,{"New PO","ValueAdded"},$C$11:$C$700,"="&amp;C419))</f>
        <v/>
      </c>
      <c r="P419" s="639" t="n"/>
      <c r="Q419" s="567" t="inlineStr">
        <is>
          <t>Tesla, Inc.</t>
        </is>
      </c>
    </row>
    <row r="420" ht="14.25" customHeight="1" s="474">
      <c r="A420" s="169" t="inlineStr">
        <is>
          <t>No.410</t>
        </is>
      </c>
      <c r="B420" s="334" t="n">
        <v>44713</v>
      </c>
      <c r="C420" s="130" t="inlineStr">
        <is>
          <t>PO-4900649688</t>
        </is>
      </c>
      <c r="D420" s="131" t="inlineStr">
        <is>
          <t>Dave Parrent</t>
        </is>
      </c>
      <c r="E420" s="567" t="inlineStr">
        <is>
          <t>Tesla Academy</t>
        </is>
      </c>
      <c r="F420" s="136" t="inlineStr">
        <is>
          <t>dparrent@tesla.com</t>
        </is>
      </c>
      <c r="G420" s="567" t="inlineStr">
        <is>
          <t>177577-FISXLIF-DE,177578-FISDOC-DE,177579-ICSXLIF-DE,177580-ICSDOC and VTTDE</t>
        </is>
      </c>
      <c r="H420" s="644" t="n">
        <v>1931.95</v>
      </c>
      <c r="I420" s="309" t="inlineStr">
        <is>
          <t>New PO</t>
        </is>
      </c>
      <c r="J420" s="170" t="n"/>
      <c r="K420" s="133" t="n"/>
      <c r="L420" s="134" t="n"/>
      <c r="M420" s="567" t="n"/>
      <c r="N420" s="134" t="n"/>
      <c r="O420" s="638">
        <f>SUM(SUMIFS($H$11:$H$700,$I$11:$I$700,{"New PO","ValueAdded"},$C$11:$C$700,"="&amp;C420))</f>
        <v/>
      </c>
      <c r="P420" s="639">
        <f>SUMIFS($H$11:$H$700,$C$11:$C$700,"="&amp;C420)</f>
        <v/>
      </c>
      <c r="Q420" s="567" t="inlineStr">
        <is>
          <t>Tesla, Inc.</t>
        </is>
      </c>
    </row>
    <row r="421" ht="14.25" customHeight="1" s="474">
      <c r="A421" s="169" t="inlineStr">
        <is>
          <t>No.411</t>
        </is>
      </c>
      <c r="B421" s="334" t="n">
        <v>44762</v>
      </c>
      <c r="C421" s="130" t="inlineStr">
        <is>
          <t>PO-4900649688</t>
        </is>
      </c>
      <c r="D421" s="131" t="inlineStr">
        <is>
          <t>Dave Parrent</t>
        </is>
      </c>
      <c r="E421" s="567" t="inlineStr">
        <is>
          <t>Tesla Academy</t>
        </is>
      </c>
      <c r="F421" s="136" t="inlineStr">
        <is>
          <t>dparrent@tesla.com</t>
        </is>
      </c>
      <c r="G421" s="567" t="inlineStr">
        <is>
          <t>177577-FISXLIF-DE,177578-FISDOC-DE,177579-ICSXLIF-DE,177580-ICSDOC and VTTDE</t>
        </is>
      </c>
      <c r="H421" s="644" t="n">
        <v>-1931.95</v>
      </c>
      <c r="I421" s="309" t="inlineStr">
        <is>
          <t>Invoiced</t>
        </is>
      </c>
      <c r="J421" s="170" t="inlineStr">
        <is>
          <t>202207</t>
        </is>
      </c>
      <c r="K421" s="133" t="inlineStr">
        <is>
          <t>PTUS_Tesla220720A</t>
        </is>
      </c>
      <c r="L421" s="658" t="inlineStr">
        <is>
          <t>Tesla Academy_Jun,2022</t>
        </is>
      </c>
      <c r="M421" s="567" t="n"/>
      <c r="N421" s="488" t="inlineStr">
        <is>
          <t>2022年6月</t>
        </is>
      </c>
      <c r="O421" s="638" t="n"/>
      <c r="P421" s="639" t="n"/>
      <c r="Q421" s="567" t="inlineStr">
        <is>
          <t>Tesla, Inc.</t>
        </is>
      </c>
    </row>
    <row r="422" ht="14.25" customHeight="1" s="474">
      <c r="A422" s="169" t="inlineStr">
        <is>
          <t>No.412</t>
        </is>
      </c>
      <c r="B422" s="334" t="n">
        <v>44719</v>
      </c>
      <c r="C422" s="130" t="inlineStr">
        <is>
          <t>PO-4900656668</t>
        </is>
      </c>
      <c r="D422" s="131" t="inlineStr">
        <is>
          <t>Cassandra Geml</t>
        </is>
      </c>
      <c r="E422" s="567" t="inlineStr">
        <is>
          <t>Tesla Energy</t>
        </is>
      </c>
      <c r="F422" s="136" t="inlineStr">
        <is>
          <t>cmatchinski@tesla.com</t>
        </is>
      </c>
      <c r="G422" s="567" t="inlineStr">
        <is>
          <t>Translate Powerwall Commissioning &amp; Installation Troubleshooting Guide to Italian/ German</t>
        </is>
      </c>
      <c r="H422" s="644" t="n">
        <v>2996</v>
      </c>
      <c r="I422" s="309" t="inlineStr">
        <is>
          <t>New PO</t>
        </is>
      </c>
      <c r="J422" s="170" t="n"/>
      <c r="K422" s="133" t="n"/>
      <c r="L422" s="134" t="n"/>
      <c r="M422" s="567" t="n"/>
      <c r="N422" s="134" t="n"/>
      <c r="O422" s="638">
        <f>SUM(SUMIFS($H$11:$H$700,$I$11:$I$700,{"New PO","ValueAdded"},$C$11:$C$700,"="&amp;C422))</f>
        <v/>
      </c>
      <c r="P422" s="639">
        <f>SUMIFS($H$11:$H$700,$C$11:$C$700,"="&amp;C422)</f>
        <v/>
      </c>
      <c r="Q422" s="567" t="inlineStr">
        <is>
          <t>Tesla, Inc.</t>
        </is>
      </c>
    </row>
    <row r="423" ht="14.25" customHeight="1" s="474">
      <c r="A423" s="169" t="inlineStr">
        <is>
          <t>No.413</t>
        </is>
      </c>
      <c r="B423" s="334" t="n">
        <v>44761</v>
      </c>
      <c r="C423" s="130" t="inlineStr">
        <is>
          <t>PO-4900656668</t>
        </is>
      </c>
      <c r="D423" s="131" t="inlineStr">
        <is>
          <t>Cassandra Geml</t>
        </is>
      </c>
      <c r="E423" s="567" t="inlineStr">
        <is>
          <t>Tesla Energy</t>
        </is>
      </c>
      <c r="F423" s="136" t="inlineStr">
        <is>
          <t>cmatchinski@tesla.com</t>
        </is>
      </c>
      <c r="G423" s="567" t="inlineStr">
        <is>
          <t>Translate Powerwall Commissioning &amp; Installation Troubleshooting Guide to Italian/ German</t>
        </is>
      </c>
      <c r="H423" s="644" t="n">
        <v>-2995.64</v>
      </c>
      <c r="I423" s="309" t="inlineStr">
        <is>
          <t>Invoiced</t>
        </is>
      </c>
      <c r="J423" s="170" t="inlineStr">
        <is>
          <t>202207</t>
        </is>
      </c>
      <c r="K423" s="133" t="inlineStr">
        <is>
          <t>PTUS_Tesla220719I</t>
        </is>
      </c>
      <c r="L423" s="416" t="inlineStr">
        <is>
          <t>Tesla Energy_PW2 Commissioning and Install Troubleshooting_IT&amp;DE_Jun,2022</t>
        </is>
      </c>
      <c r="M423" s="567" t="n"/>
      <c r="N423" s="488" t="inlineStr">
        <is>
          <t>2022年6月</t>
        </is>
      </c>
      <c r="O423" s="638" t="n"/>
      <c r="P423" s="639" t="n"/>
      <c r="Q423" s="567" t="inlineStr">
        <is>
          <t>Tesla, Inc.</t>
        </is>
      </c>
    </row>
    <row r="424" ht="14.25" customHeight="1" s="474">
      <c r="A424" s="169" t="inlineStr">
        <is>
          <t>No.414</t>
        </is>
      </c>
      <c r="B424" s="334" t="n">
        <v>44719</v>
      </c>
      <c r="C424" s="130" t="inlineStr">
        <is>
          <t>PO-4900655222</t>
        </is>
      </c>
      <c r="D424" s="131" t="inlineStr">
        <is>
          <t>Haihua Yi (易 海华)</t>
        </is>
      </c>
      <c r="E424" s="567" t="inlineStr">
        <is>
          <t>Tesla China</t>
        </is>
      </c>
      <c r="F424" s="136" t="inlineStr">
        <is>
          <t>haiyi@tesla.com</t>
        </is>
      </c>
      <c r="G424" s="567" t="inlineStr">
        <is>
          <t>Marketing activities for Enterpriseshanghai</t>
        </is>
      </c>
      <c r="H424" s="659" t="n">
        <v>1900</v>
      </c>
      <c r="I424" s="309" t="inlineStr">
        <is>
          <t>New PO</t>
        </is>
      </c>
      <c r="J424" s="170" t="n"/>
      <c r="K424" s="133" t="n"/>
      <c r="L424" s="134" t="n"/>
      <c r="M424" s="567" t="n"/>
      <c r="N424" s="134" t="n"/>
      <c r="O424" s="660">
        <f>SUM(SUMIFS($H$11:$H$700,$I$11:$I$700,{"New PO","ValueAdded"},$C$11:$C$700,"="&amp;C424))</f>
        <v/>
      </c>
      <c r="P424" s="661">
        <f>SUMIFS($H$11:$H$700,$C$11:$C$700,"="&amp;C424)</f>
        <v/>
      </c>
      <c r="Q424" s="567" t="inlineStr">
        <is>
          <t>Tesla Motors (Beijing) Co., Ltd.</t>
        </is>
      </c>
    </row>
    <row r="425" ht="14.25" customHeight="1" s="474">
      <c r="A425" s="169" t="inlineStr">
        <is>
          <t>No.415</t>
        </is>
      </c>
      <c r="B425" s="528" t="n">
        <v>44727</v>
      </c>
      <c r="C425" s="529" t="inlineStr">
        <is>
          <t>PO-4900655222</t>
        </is>
      </c>
      <c r="D425" s="530" t="inlineStr">
        <is>
          <t>Haihua Yi (易 海华)</t>
        </is>
      </c>
      <c r="E425" s="151" t="inlineStr">
        <is>
          <t>Tesla China</t>
        </is>
      </c>
      <c r="F425" s="531" t="inlineStr">
        <is>
          <t>haiyi@tesla.com</t>
        </is>
      </c>
      <c r="G425" s="151" t="inlineStr">
        <is>
          <t>Marketing activities for Enterpriseshanghai</t>
        </is>
      </c>
      <c r="H425" s="662" t="n">
        <v>-1900</v>
      </c>
      <c r="I425" s="532" t="inlineStr">
        <is>
          <t>Cancelled</t>
        </is>
      </c>
      <c r="J425" s="533" t="inlineStr">
        <is>
          <t>202206</t>
        </is>
      </c>
      <c r="K425" s="534" t="inlineStr">
        <is>
          <t>PTUS_Tesla220615A</t>
        </is>
      </c>
      <c r="L425" s="535" t="inlineStr">
        <is>
          <t>Tesla China_CN-EN Speech Review</t>
        </is>
      </c>
      <c r="M425" s="151" t="n"/>
      <c r="N425" s="536" t="inlineStr">
        <is>
          <t>2022年6月</t>
        </is>
      </c>
      <c r="O425" s="663">
        <f>SUM(SUMIFS($H$11:$H$700,$I$11:$I$700,{"New PO","ValueAdded"},$C$11:$C$700,"="&amp;C425))</f>
        <v/>
      </c>
      <c r="P425" s="664">
        <f>SUMIFS($H$11:$H$700,$C$11:$C$700,"="&amp;C425)</f>
        <v/>
      </c>
      <c r="Q425" s="151" t="inlineStr">
        <is>
          <t>Tesla Motors (Beijing) Co., Ltd.</t>
        </is>
      </c>
    </row>
    <row r="426" ht="14.25" customHeight="1" s="474">
      <c r="A426" s="169" t="inlineStr">
        <is>
          <t>No.416</t>
        </is>
      </c>
      <c r="B426" s="334" t="n">
        <v>44725</v>
      </c>
      <c r="C426" s="130" t="inlineStr">
        <is>
          <t>PO-4900662148</t>
        </is>
      </c>
      <c r="D426" s="131" t="inlineStr">
        <is>
          <t>Todd Kaiser</t>
        </is>
      </c>
      <c r="E426" s="567" t="n"/>
      <c r="F426" s="136" t="inlineStr">
        <is>
          <t>tkaiser@tesla.com</t>
        </is>
      </c>
      <c r="G426" s="567" t="inlineStr">
        <is>
          <t>Megapack 2 Video Series, Japanese Translations；Megapack 2 Video Series, Taiwanese Translations</t>
        </is>
      </c>
      <c r="H426" s="644" t="n">
        <v>794.02</v>
      </c>
      <c r="I426" s="309" t="inlineStr">
        <is>
          <t>New PO</t>
        </is>
      </c>
      <c r="J426" s="170" t="n"/>
      <c r="K426" s="133" t="n"/>
      <c r="L426" s="134" t="n"/>
      <c r="M426" s="567" t="n"/>
      <c r="N426" s="134" t="n"/>
      <c r="O426" s="638">
        <f>SUM(SUMIFS($H$11:$H$700,$I$11:$I$700,{"New PO","ValueAdded"},$C$11:$C$700,"="&amp;C426))</f>
        <v/>
      </c>
      <c r="P426" s="639">
        <f>SUMIFS($H$11:$H$700,$C$11:$C$700,"="&amp;C426)</f>
        <v/>
      </c>
      <c r="Q426" s="567" t="inlineStr">
        <is>
          <t>Tesla, Inc.</t>
        </is>
      </c>
    </row>
    <row r="427" ht="14.25" customHeight="1" s="474">
      <c r="A427" s="169" t="inlineStr">
        <is>
          <t>No.417</t>
        </is>
      </c>
      <c r="B427" s="334" t="n">
        <v>44761</v>
      </c>
      <c r="C427" s="130" t="inlineStr">
        <is>
          <t>PO-4900662148</t>
        </is>
      </c>
      <c r="D427" s="131" t="inlineStr">
        <is>
          <t>Todd Kaiser</t>
        </is>
      </c>
      <c r="E427" s="567" t="n"/>
      <c r="F427" s="136" t="inlineStr">
        <is>
          <t>tkaiser@tesla.com</t>
        </is>
      </c>
      <c r="G427" s="567" t="inlineStr">
        <is>
          <t>Megapack 2 Video Series, Japanese Translations；Megapack 2 Video Series, Taiwanese Translations</t>
        </is>
      </c>
      <c r="H427" s="644" t="n">
        <v>-586.54</v>
      </c>
      <c r="I427" s="309" t="inlineStr">
        <is>
          <t>Invoiced</t>
        </is>
      </c>
      <c r="J427" s="170" t="inlineStr">
        <is>
          <t>202207</t>
        </is>
      </c>
      <c r="K427" s="133" t="inlineStr">
        <is>
          <t>PTUS_Tesla220719J</t>
        </is>
      </c>
      <c r="L427" s="416" t="inlineStr">
        <is>
          <t>Megapack 2 Video Series Translation_June, 2022</t>
        </is>
      </c>
      <c r="M427" s="567" t="n"/>
      <c r="N427" s="488" t="inlineStr">
        <is>
          <t>2022年6月</t>
        </is>
      </c>
      <c r="O427" s="638" t="n"/>
      <c r="P427" s="639" t="n"/>
      <c r="Q427" s="567" t="inlineStr">
        <is>
          <t>Tesla, Inc.</t>
        </is>
      </c>
    </row>
    <row r="428" ht="14.25" customHeight="1" s="474">
      <c r="A428" s="169" t="inlineStr">
        <is>
          <t>No.418</t>
        </is>
      </c>
      <c r="B428" s="334" t="n">
        <v>44732</v>
      </c>
      <c r="C428" s="130" t="inlineStr">
        <is>
          <t>PO-4900670600</t>
        </is>
      </c>
      <c r="D428" s="131" t="inlineStr">
        <is>
          <t>David Ben-Jamin</t>
        </is>
      </c>
      <c r="E428" s="567" t="n"/>
      <c r="F428" s="136" t="inlineStr">
        <is>
          <t>dbenjamin@tesla.com</t>
        </is>
      </c>
      <c r="G428" s="567" t="inlineStr">
        <is>
          <t>Translation Services - NA</t>
        </is>
      </c>
      <c r="H428" s="644" t="n">
        <v>100588.42</v>
      </c>
      <c r="I428" s="309" t="inlineStr">
        <is>
          <t>New PO</t>
        </is>
      </c>
      <c r="J428" s="170" t="n"/>
      <c r="K428" s="133" t="n"/>
      <c r="L428" s="134" t="n"/>
      <c r="M428" s="567" t="n"/>
      <c r="N428" s="134" t="n"/>
      <c r="O428" s="638">
        <f>SUM(SUMIFS($H$11:$H$700,$I$11:$I$700,{"New PO","ValueAdded"},$C$11:$C$700,"="&amp;C428))</f>
        <v/>
      </c>
      <c r="P428" s="639">
        <f>SUMIFS($H$11:$H$700,$C$11:$C$700,"="&amp;C428)</f>
        <v/>
      </c>
      <c r="Q428" s="567" t="inlineStr">
        <is>
          <t>Tesla, Inc.</t>
        </is>
      </c>
    </row>
    <row r="429" ht="14.25" customHeight="1" s="474">
      <c r="A429" s="169" t="inlineStr">
        <is>
          <t>No.419</t>
        </is>
      </c>
      <c r="B429" s="334" t="n">
        <v>44742</v>
      </c>
      <c r="C429" s="130" t="inlineStr">
        <is>
          <t>PO-4900684031</t>
        </is>
      </c>
      <c r="D429" s="131" t="inlineStr">
        <is>
          <t>Kaoru Miller</t>
        </is>
      </c>
      <c r="E429" s="567" t="inlineStr">
        <is>
          <t>Website</t>
        </is>
      </c>
      <c r="F429" s="136" t="inlineStr">
        <is>
          <t>kmiller@tesla.com</t>
        </is>
      </c>
      <c r="G429" s="567" t="inlineStr">
        <is>
          <t>Translation services for 7 languages for Q3/4 2022</t>
        </is>
      </c>
      <c r="H429" s="644" t="n">
        <v>60060</v>
      </c>
      <c r="I429" s="309" t="inlineStr">
        <is>
          <t>New PO</t>
        </is>
      </c>
      <c r="J429" s="170" t="n"/>
      <c r="K429" s="133" t="n"/>
      <c r="L429" s="134" t="n"/>
      <c r="M429" s="567" t="n"/>
      <c r="N429" s="134" t="n"/>
      <c r="O429" s="638">
        <f>SUM(SUMIFS($H$11:$H$700,$I$11:$I$700,{"New PO","ValueAdded"},$C$11:$C$700,"="&amp;C429))</f>
        <v/>
      </c>
      <c r="P429" s="639">
        <f>SUMIFS($H$11:$H$700,$C$11:$C$700,"="&amp;C429)</f>
        <v/>
      </c>
      <c r="Q429" s="567" t="inlineStr">
        <is>
          <t>Tesla, Inc.</t>
        </is>
      </c>
    </row>
    <row r="430" ht="14.25" customHeight="1" s="474">
      <c r="A430" s="169" t="inlineStr">
        <is>
          <t>No.420</t>
        </is>
      </c>
      <c r="B430" s="334" t="n">
        <v>44796</v>
      </c>
      <c r="C430" s="130" t="inlineStr">
        <is>
          <t>PO-4900684031</t>
        </is>
      </c>
      <c r="D430" s="131" t="inlineStr">
        <is>
          <t>Kaoru Miller</t>
        </is>
      </c>
      <c r="E430" s="567" t="inlineStr">
        <is>
          <t>Website</t>
        </is>
      </c>
      <c r="F430" s="136" t="inlineStr">
        <is>
          <t>kmiller@tesla.com</t>
        </is>
      </c>
      <c r="G430" s="567" t="inlineStr">
        <is>
          <t>Translation services for 7 languages for Q3/4 2022</t>
        </is>
      </c>
      <c r="H430" s="644" t="n">
        <v>-6206.76</v>
      </c>
      <c r="I430" s="309" t="inlineStr">
        <is>
          <t>Invoiced</t>
        </is>
      </c>
      <c r="J430" s="170" t="inlineStr">
        <is>
          <t>202208</t>
        </is>
      </c>
      <c r="K430" s="135" t="inlineStr">
        <is>
          <t>PTUS_Tesla220823E</t>
        </is>
      </c>
      <c r="L430" s="134" t="inlineStr">
        <is>
          <t>Website_Jul, 2022</t>
        </is>
      </c>
      <c r="M430" s="567" t="n"/>
      <c r="N430" s="302" t="inlineStr">
        <is>
          <t>2022年6月: 1661.89; 2022年7月: 4544.87</t>
        </is>
      </c>
      <c r="O430" s="638" t="n"/>
      <c r="P430" s="639">
        <f>SUMIFS($H$11:$H$700,$C$11:$C$700,"="&amp;C430)</f>
        <v/>
      </c>
      <c r="Q430" s="567" t="inlineStr">
        <is>
          <t>Tesla, Inc.</t>
        </is>
      </c>
    </row>
    <row r="431" ht="14.25" customHeight="1" s="474">
      <c r="A431" s="169" t="inlineStr">
        <is>
          <t>No.421</t>
        </is>
      </c>
      <c r="B431" s="334" t="n">
        <v>44805</v>
      </c>
      <c r="C431" s="130" t="inlineStr">
        <is>
          <t>PO-4900684031</t>
        </is>
      </c>
      <c r="D431" s="131" t="inlineStr">
        <is>
          <t>Kaoru Miller</t>
        </is>
      </c>
      <c r="E431" s="567" t="inlineStr">
        <is>
          <t>Website</t>
        </is>
      </c>
      <c r="F431" s="136" t="inlineStr">
        <is>
          <t>kmiller@tesla.com</t>
        </is>
      </c>
      <c r="G431" s="567" t="inlineStr">
        <is>
          <t>Translation services for 7 languages for Q3/4 2022</t>
        </is>
      </c>
      <c r="H431" s="644" t="n">
        <v>-6067.25</v>
      </c>
      <c r="I431" s="309" t="inlineStr">
        <is>
          <t>Invoiced</t>
        </is>
      </c>
      <c r="J431" s="170" t="inlineStr">
        <is>
          <t>202209</t>
        </is>
      </c>
      <c r="K431" s="135" t="inlineStr">
        <is>
          <t>PTUS_Tesla220915E</t>
        </is>
      </c>
      <c r="L431" s="134" t="inlineStr">
        <is>
          <t>Website_Aug, 2022</t>
        </is>
      </c>
      <c r="M431" s="567" t="n"/>
      <c r="N431" s="302" t="inlineStr">
        <is>
          <t>2022年8月: 5000; 2022年9月: 1067.25</t>
        </is>
      </c>
      <c r="O431" s="638" t="n"/>
      <c r="P431" s="639" t="n"/>
      <c r="Q431" s="567" t="inlineStr">
        <is>
          <t>Tesla, Inc.</t>
        </is>
      </c>
    </row>
    <row r="432" ht="14.25" customHeight="1" s="474">
      <c r="A432" s="169" t="inlineStr">
        <is>
          <t>No.422</t>
        </is>
      </c>
      <c r="B432" s="334" t="n">
        <v>44839</v>
      </c>
      <c r="C432" s="130" t="inlineStr">
        <is>
          <t>PO-4900684031</t>
        </is>
      </c>
      <c r="D432" s="131" t="inlineStr">
        <is>
          <t>Kaoru Miller</t>
        </is>
      </c>
      <c r="E432" s="567" t="inlineStr">
        <is>
          <t>Website</t>
        </is>
      </c>
      <c r="F432" s="136" t="inlineStr">
        <is>
          <t>kmiller@tesla.com</t>
        </is>
      </c>
      <c r="G432" s="567" t="inlineStr">
        <is>
          <t>Translation services for 7 languages for Q3/4 2022</t>
        </is>
      </c>
      <c r="H432" s="644" t="n">
        <v>-8097.21</v>
      </c>
      <c r="I432" s="309" t="inlineStr">
        <is>
          <t>Invoiced</t>
        </is>
      </c>
      <c r="J432" s="170" t="inlineStr">
        <is>
          <t>202210</t>
        </is>
      </c>
      <c r="K432" s="135" t="inlineStr">
        <is>
          <t>PTUS_Tesla221013D</t>
        </is>
      </c>
      <c r="L432" s="134" t="inlineStr">
        <is>
          <t>Website_Sep, 2022</t>
        </is>
      </c>
      <c r="M432" s="567" t="n"/>
      <c r="N432" s="302" t="inlineStr">
        <is>
          <t>2022年9月: 5000; 2022年10月: 3097.21</t>
        </is>
      </c>
      <c r="O432" s="638" t="n"/>
      <c r="P432" s="639" t="n"/>
      <c r="Q432" s="567" t="inlineStr">
        <is>
          <t>Tesla, Inc.</t>
        </is>
      </c>
    </row>
    <row r="433" ht="14.25" customHeight="1" s="474">
      <c r="A433" s="169" t="inlineStr">
        <is>
          <t>No.423</t>
        </is>
      </c>
      <c r="B433" s="334" t="n">
        <v>44756</v>
      </c>
      <c r="C433" s="130" t="inlineStr">
        <is>
          <t>PO-4900698094</t>
        </is>
      </c>
      <c r="D433" s="131" t="inlineStr">
        <is>
          <t>David Ben-Jamin</t>
        </is>
      </c>
      <c r="E433" s="567" t="n"/>
      <c r="F433" s="136" t="inlineStr">
        <is>
          <t>dbenjamin@tesla.com</t>
        </is>
      </c>
      <c r="G433" s="567" t="inlineStr">
        <is>
          <t>Translation Services - NA/ EU/ APAC</t>
        </is>
      </c>
      <c r="H433" s="644" t="n">
        <v>18700</v>
      </c>
      <c r="I433" s="309" t="inlineStr">
        <is>
          <t>New PO</t>
        </is>
      </c>
      <c r="J433" s="170" t="n"/>
      <c r="K433" s="133" t="n"/>
      <c r="L433" s="134" t="n"/>
      <c r="M433" s="567" t="n"/>
      <c r="N433" s="134" t="n"/>
      <c r="O433" s="638">
        <f>SUM(SUMIFS($H$11:$H$700,$I$11:$I$700,{"New PO","ValueAdded"},$C$11:$C$700,"="&amp;C433))</f>
        <v/>
      </c>
      <c r="P433" s="639">
        <f>SUMIFS($H$11:$H$700,$C$11:$C$700,"="&amp;C433)</f>
        <v/>
      </c>
      <c r="Q433" s="567" t="inlineStr">
        <is>
          <t>Tesla, Inc.</t>
        </is>
      </c>
    </row>
    <row r="434" ht="14.25" customHeight="1" s="474">
      <c r="A434" s="169" t="inlineStr">
        <is>
          <t>No.424</t>
        </is>
      </c>
      <c r="B434" s="334" t="n">
        <v>44805</v>
      </c>
      <c r="C434" s="130" t="inlineStr">
        <is>
          <t>PO-4900698094</t>
        </is>
      </c>
      <c r="D434" s="131" t="inlineStr">
        <is>
          <t>David Ben-Jamin</t>
        </is>
      </c>
      <c r="E434" s="567" t="n"/>
      <c r="F434" s="136" t="inlineStr">
        <is>
          <t>dbenjamin@tesla.com</t>
        </is>
      </c>
      <c r="G434" s="567" t="inlineStr">
        <is>
          <t>Translation Services - NA/ EU/ APAC</t>
        </is>
      </c>
      <c r="H434" s="644" t="n">
        <v>-10176.73</v>
      </c>
      <c r="I434" s="309" t="inlineStr">
        <is>
          <t>Invoiced</t>
        </is>
      </c>
      <c r="J434" s="170" t="inlineStr">
        <is>
          <t>202209</t>
        </is>
      </c>
      <c r="K434" s="135" t="inlineStr">
        <is>
          <t>PTUS_Tesla220915F</t>
        </is>
      </c>
      <c r="L434" s="134" t="inlineStr">
        <is>
          <t>Tech Pub_OM &amp; SM_Aug, 2022_Batch2</t>
        </is>
      </c>
      <c r="M434" s="567" t="n"/>
      <c r="N434" s="302" t="inlineStr">
        <is>
          <t>2022年8月: 7900.79; 2022年9月: 2275.94</t>
        </is>
      </c>
      <c r="O434" s="638" t="n"/>
      <c r="P434" s="639" t="n"/>
      <c r="Q434" s="567" t="inlineStr">
        <is>
          <t>Tesla, Inc.</t>
        </is>
      </c>
    </row>
    <row r="435" ht="14.25" customHeight="1" s="474">
      <c r="A435" s="169" t="inlineStr">
        <is>
          <t>No.425</t>
        </is>
      </c>
      <c r="B435" s="334" t="n">
        <v>44839</v>
      </c>
      <c r="C435" s="130" t="inlineStr">
        <is>
          <t>PO-4900698094</t>
        </is>
      </c>
      <c r="D435" s="131" t="inlineStr">
        <is>
          <t>David Ben-Jamin</t>
        </is>
      </c>
      <c r="E435" s="567" t="n"/>
      <c r="F435" s="136" t="inlineStr">
        <is>
          <t>dbenjamin@tesla.com</t>
        </is>
      </c>
      <c r="G435" s="567" t="inlineStr">
        <is>
          <t>Translation Services - NA/ EU/ APAC</t>
        </is>
      </c>
      <c r="H435" s="644" t="n">
        <v>-8512.709999999999</v>
      </c>
      <c r="I435" s="309" t="inlineStr">
        <is>
          <t>Invoiced</t>
        </is>
      </c>
      <c r="J435" s="170" t="inlineStr">
        <is>
          <t>202210</t>
        </is>
      </c>
      <c r="K435" s="135" t="inlineStr">
        <is>
          <t>PTUS_Tesla221013E</t>
        </is>
      </c>
      <c r="L435" s="134" t="inlineStr">
        <is>
          <t>Tech Pub_OM &amp; SM_Sep, 2022_Batch1</t>
        </is>
      </c>
      <c r="M435" s="567" t="n"/>
      <c r="N435" s="302" t="inlineStr">
        <is>
          <t>2022年9月</t>
        </is>
      </c>
      <c r="O435" s="638" t="n"/>
      <c r="P435" s="639" t="n"/>
      <c r="Q435" s="567" t="inlineStr">
        <is>
          <t>Tesla, Inc.</t>
        </is>
      </c>
    </row>
    <row r="436" ht="14.25" customHeight="1" s="474">
      <c r="A436" s="169" t="inlineStr">
        <is>
          <t>No.426</t>
        </is>
      </c>
      <c r="B436" s="334" t="n">
        <v>44756</v>
      </c>
      <c r="C436" s="130" t="inlineStr">
        <is>
          <t>PO-4900698384</t>
        </is>
      </c>
      <c r="D436" s="131" t="inlineStr">
        <is>
          <t>David Ben-Jamin</t>
        </is>
      </c>
      <c r="E436" s="567" t="n"/>
      <c r="F436" s="136" t="inlineStr">
        <is>
          <t>dbenjamin@tesla.com</t>
        </is>
      </c>
      <c r="G436" s="567" t="inlineStr">
        <is>
          <t>Model X&amp;S P2 French Canadian Translation Services</t>
        </is>
      </c>
      <c r="H436" s="644" t="n">
        <v>167043.55</v>
      </c>
      <c r="I436" s="309" t="inlineStr">
        <is>
          <t>New PO</t>
        </is>
      </c>
      <c r="J436" s="170" t="n"/>
      <c r="K436" s="133" t="n"/>
      <c r="L436" s="134" t="n"/>
      <c r="M436" s="567" t="n"/>
      <c r="N436" s="134" t="n"/>
      <c r="O436" s="638">
        <f>SUM(SUMIFS($H$11:$H$700,$I$11:$I$700,{"New PO","ValueAdded"},$C$11:$C$700,"="&amp;C436))</f>
        <v/>
      </c>
      <c r="P436" s="639">
        <f>SUMIFS($H$11:$H$700,$C$11:$C$700,"="&amp;C436)</f>
        <v/>
      </c>
      <c r="Q436" s="567" t="inlineStr">
        <is>
          <t>Tesla, Inc.</t>
        </is>
      </c>
    </row>
    <row r="437" ht="14.25" customHeight="1" s="474">
      <c r="A437" s="169" t="inlineStr">
        <is>
          <t>No.427</t>
        </is>
      </c>
      <c r="B437" s="334" t="n">
        <v>44764</v>
      </c>
      <c r="C437" s="130" t="inlineStr">
        <is>
          <t>PO-4900707234</t>
        </is>
      </c>
      <c r="D437" s="131" t="inlineStr">
        <is>
          <t>Cassandra Geml</t>
        </is>
      </c>
      <c r="E437" s="567" t="n"/>
      <c r="F437" s="136" t="inlineStr">
        <is>
          <t>cmatchinski@tesla.com</t>
        </is>
      </c>
      <c r="G437" s="567" t="inlineStr">
        <is>
          <t>Translation Powerwall Commissioning Wizard Strings to German, Italian, French, Spanish and Janpanese.</t>
        </is>
      </c>
      <c r="H437" s="644" t="n">
        <v>1000</v>
      </c>
      <c r="I437" s="309" t="inlineStr">
        <is>
          <t>New PO</t>
        </is>
      </c>
      <c r="J437" s="170" t="n"/>
      <c r="K437" s="133" t="n"/>
      <c r="L437" s="134" t="n"/>
      <c r="M437" s="567" t="n"/>
      <c r="N437" s="134" t="n"/>
      <c r="O437" s="638">
        <f>SUM(SUMIFS($H$11:$H$700,$I$11:$I$700,{"New PO","ValueAdded"},$C$11:$C$700,"="&amp;C437))</f>
        <v/>
      </c>
      <c r="P437" s="639">
        <f>SUMIFS($H$11:$H$700,$C$11:$C$700,"="&amp;C437)</f>
        <v/>
      </c>
      <c r="Q437" s="567" t="inlineStr">
        <is>
          <t>Tesla, Inc.</t>
        </is>
      </c>
    </row>
    <row r="438" ht="14.25" customHeight="1" s="474">
      <c r="A438" s="169" t="inlineStr">
        <is>
          <t>No.428</t>
        </is>
      </c>
      <c r="B438" s="334" t="n">
        <v>44805</v>
      </c>
      <c r="C438" s="130" t="inlineStr">
        <is>
          <t>PO-4900707234</t>
        </is>
      </c>
      <c r="D438" s="131" t="inlineStr">
        <is>
          <t>Cassandra Geml</t>
        </is>
      </c>
      <c r="E438" s="567" t="n"/>
      <c r="F438" s="136" t="inlineStr">
        <is>
          <t>cmatchinski@tesla.com</t>
        </is>
      </c>
      <c r="G438" s="567" t="inlineStr">
        <is>
          <t>Translation Powerwall Commissioning Wizard Strings to German, Italian, French, Spanish and Janpanese.</t>
        </is>
      </c>
      <c r="H438" s="644" t="n">
        <v>-883.9400000000001</v>
      </c>
      <c r="I438" s="309" t="inlineStr">
        <is>
          <t>Invoiced</t>
        </is>
      </c>
      <c r="J438" s="170" t="inlineStr">
        <is>
          <t>202209</t>
        </is>
      </c>
      <c r="K438" s="135" t="inlineStr">
        <is>
          <t>PTUS_Tesla220915G</t>
        </is>
      </c>
      <c r="L438" s="134" t="inlineStr">
        <is>
          <t>Tesla Energy_Translation Powerwall Commissioning Wizard Strings_Aug,2022</t>
        </is>
      </c>
      <c r="M438" s="567" t="n"/>
      <c r="N438" s="302" t="inlineStr">
        <is>
          <t>2022年8月</t>
        </is>
      </c>
      <c r="O438" s="638" t="n"/>
      <c r="P438" s="639" t="n"/>
      <c r="Q438" s="567" t="inlineStr">
        <is>
          <t>Tesla, Inc.</t>
        </is>
      </c>
    </row>
    <row r="439" ht="14.25" customHeight="1" s="474">
      <c r="A439" s="169" t="inlineStr">
        <is>
          <t>No.429</t>
        </is>
      </c>
      <c r="B439" s="334" t="n">
        <v>44781</v>
      </c>
      <c r="C439" s="130" t="inlineStr">
        <is>
          <t>PO-4900726912</t>
        </is>
      </c>
      <c r="D439" s="131" t="inlineStr">
        <is>
          <t>Sean Dooley</t>
        </is>
      </c>
      <c r="E439" s="567" t="inlineStr">
        <is>
          <t>Tech Pubs</t>
        </is>
      </c>
      <c r="F439" s="136" t="inlineStr">
        <is>
          <t>sdooley@tesla.com</t>
        </is>
      </c>
      <c r="G439" s="567" t="inlineStr">
        <is>
          <t>Translation Services</t>
        </is>
      </c>
      <c r="H439" s="644" t="n">
        <v>6142.09</v>
      </c>
      <c r="I439" s="309" t="inlineStr">
        <is>
          <t>New PO</t>
        </is>
      </c>
      <c r="J439" s="170" t="n"/>
      <c r="K439" s="133" t="n"/>
      <c r="L439" s="134" t="n"/>
      <c r="M439" s="567" t="n"/>
      <c r="N439" s="134" t="n"/>
      <c r="O439" s="638">
        <f>SUM(SUMIFS($H$11:$H$700,$I$11:$I$700,{"New PO","ValueAdded"},$C$11:$C$700,"="&amp;C439))</f>
        <v/>
      </c>
      <c r="P439" s="639">
        <f>SUMIFS($H$11:$H$700,$C$11:$C$700,"="&amp;C439)</f>
        <v/>
      </c>
      <c r="Q439" s="567" t="inlineStr">
        <is>
          <t>Tesla, Inc.</t>
        </is>
      </c>
    </row>
    <row r="440" ht="14.25" customHeight="1" s="474">
      <c r="A440" s="169" t="inlineStr">
        <is>
          <t>No.430</t>
        </is>
      </c>
      <c r="B440" s="334" t="n">
        <v>44839</v>
      </c>
      <c r="C440" s="130" t="inlineStr">
        <is>
          <t>PO-4900726912</t>
        </is>
      </c>
      <c r="D440" s="131" t="inlineStr">
        <is>
          <t>Sean Dooley</t>
        </is>
      </c>
      <c r="E440" s="567" t="inlineStr">
        <is>
          <t>Tech Pubs</t>
        </is>
      </c>
      <c r="F440" s="136" t="inlineStr">
        <is>
          <t>sdooley@tesla.com</t>
        </is>
      </c>
      <c r="G440" s="567" t="inlineStr">
        <is>
          <t>Translation Services</t>
        </is>
      </c>
      <c r="H440" s="644" t="n">
        <v>-6142.09</v>
      </c>
      <c r="I440" s="309" t="inlineStr">
        <is>
          <t>Invoiced</t>
        </is>
      </c>
      <c r="J440" s="170" t="inlineStr">
        <is>
          <t>202210</t>
        </is>
      </c>
      <c r="K440" s="135" t="inlineStr">
        <is>
          <t>PTUS_Tesla221013F</t>
        </is>
      </c>
      <c r="L440" s="134" t="inlineStr">
        <is>
          <t>Tech Pub_Translations Repair Manuals_FR-CA</t>
        </is>
      </c>
      <c r="M440" s="567" t="n"/>
      <c r="N440" s="302" t="inlineStr">
        <is>
          <t>2022年9月</t>
        </is>
      </c>
      <c r="O440" s="638" t="n"/>
      <c r="P440" s="639" t="n"/>
      <c r="Q440" s="567" t="inlineStr">
        <is>
          <t>Tesla, Inc.</t>
        </is>
      </c>
    </row>
    <row r="441" ht="14.25" customHeight="1" s="474">
      <c r="A441" s="169" t="inlineStr">
        <is>
          <t>No.431</t>
        </is>
      </c>
      <c r="B441" s="334" t="n">
        <v>44782</v>
      </c>
      <c r="C441" s="130" t="inlineStr">
        <is>
          <t>PO-4900710109</t>
        </is>
      </c>
      <c r="D441" s="131" t="inlineStr">
        <is>
          <t>Todd Kaiser</t>
        </is>
      </c>
      <c r="E441" s="567" t="n"/>
      <c r="F441" s="136" t="inlineStr">
        <is>
          <t>tkaiser@tesla.com</t>
        </is>
      </c>
      <c r="G441" s="289" t="inlineStr">
        <is>
          <t>English to fr_ca &amp; es_mx translations for Supercharger PSU &amp; Bolt Videos</t>
        </is>
      </c>
      <c r="H441" s="644" t="n">
        <v>2750</v>
      </c>
      <c r="I441" s="309" t="inlineStr">
        <is>
          <t>New PO</t>
        </is>
      </c>
      <c r="J441" s="170" t="n"/>
      <c r="K441" s="133" t="n"/>
      <c r="L441" s="134" t="n"/>
      <c r="M441" s="567" t="n"/>
      <c r="N441" s="134" t="n"/>
      <c r="O441" s="638">
        <f>SUM(SUMIFS($H$11:$H$700,$I$11:$I$700,{"New PO","ValueAdded"},$C$11:$C$700,"="&amp;C441))</f>
        <v/>
      </c>
      <c r="P441" s="639">
        <f>SUMIFS($H$11:$H$700,$C$11:$C$700,"="&amp;C441)</f>
        <v/>
      </c>
      <c r="Q441" s="567" t="inlineStr">
        <is>
          <t>Tesla, Inc.</t>
        </is>
      </c>
    </row>
    <row r="442" ht="14.25" customHeight="1" s="474">
      <c r="A442" s="169" t="inlineStr">
        <is>
          <t>No.432</t>
        </is>
      </c>
      <c r="B442" s="334" t="n">
        <v>44796</v>
      </c>
      <c r="C442" s="130" t="inlineStr">
        <is>
          <t>PO-4900710109</t>
        </is>
      </c>
      <c r="D442" s="131" t="inlineStr">
        <is>
          <t>Todd Kaiser</t>
        </is>
      </c>
      <c r="E442" s="567" t="n"/>
      <c r="F442" s="136" t="inlineStr">
        <is>
          <t>tkaiser@tesla.com</t>
        </is>
      </c>
      <c r="G442" s="289" t="inlineStr">
        <is>
          <t>English to fr_ca &amp; es_mx translations for Supercharger PSU &amp; Bolt Videos</t>
        </is>
      </c>
      <c r="H442" s="644" t="n">
        <v>-2704.76</v>
      </c>
      <c r="I442" s="309" t="inlineStr">
        <is>
          <t>Invoiced</t>
        </is>
      </c>
      <c r="J442" s="170" t="inlineStr">
        <is>
          <t>202208</t>
        </is>
      </c>
      <c r="K442" s="135" t="inlineStr">
        <is>
          <t>PTUS_Tesla220823F</t>
        </is>
      </c>
      <c r="L442" s="134" t="inlineStr">
        <is>
          <t>Supercharger PSU &amp; Bolt Videos Translation_July, 2022</t>
        </is>
      </c>
      <c r="M442" s="567" t="n"/>
      <c r="N442" s="302" t="inlineStr">
        <is>
          <t>2022年7月: 455.13; 2022年8月：2249.63</t>
        </is>
      </c>
      <c r="O442" s="638" t="n"/>
      <c r="P442" s="639">
        <f>SUMIFS($H$11:$H$700,$C$11:$C$700,"="&amp;C442)</f>
        <v/>
      </c>
      <c r="Q442" s="567" t="inlineStr">
        <is>
          <t>Tesla, Inc.</t>
        </is>
      </c>
    </row>
    <row r="443" ht="14.25" customHeight="1" s="474">
      <c r="A443" s="169" t="inlineStr">
        <is>
          <t>No.433</t>
        </is>
      </c>
      <c r="B443" s="334" t="n">
        <v>44783</v>
      </c>
      <c r="C443" s="130" t="inlineStr">
        <is>
          <t>PO-4900730707</t>
        </is>
      </c>
      <c r="D443" s="131" t="inlineStr">
        <is>
          <t>Marlyn Plascencia</t>
        </is>
      </c>
      <c r="E443" s="567" t="n"/>
      <c r="F443" s="136" t="inlineStr">
        <is>
          <t>mplascencia@tesla.com</t>
        </is>
      </c>
      <c r="G443" s="567" t="inlineStr">
        <is>
          <t>French Canadian Translation Service</t>
        </is>
      </c>
      <c r="H443" s="644" t="n">
        <v>1329.89</v>
      </c>
      <c r="I443" s="309" t="inlineStr">
        <is>
          <t>New PO</t>
        </is>
      </c>
      <c r="J443" s="170" t="n"/>
      <c r="K443" s="133" t="n"/>
      <c r="L443" s="134" t="n"/>
      <c r="M443" s="567" t="n"/>
      <c r="O443" s="638">
        <f>SUM(SUMIFS($H$11:$H$700,$I$11:$I$700,{"New PO","ValueAdded"},$C$11:$C$700,"="&amp;C443))</f>
        <v/>
      </c>
      <c r="P443" s="639">
        <f>SUMIFS($H$11:$H$700,$C$11:$C$700,"="&amp;C443)</f>
        <v/>
      </c>
      <c r="Q443" s="567" t="inlineStr">
        <is>
          <t>Tesla, Inc.</t>
        </is>
      </c>
    </row>
    <row r="444" ht="14.25" customHeight="1" s="474">
      <c r="A444" s="169" t="inlineStr">
        <is>
          <t>No.434</t>
        </is>
      </c>
      <c r="B444" s="334" t="n">
        <v>44796</v>
      </c>
      <c r="C444" s="130" t="inlineStr">
        <is>
          <t>PO-4900730707</t>
        </is>
      </c>
      <c r="D444" s="131" t="inlineStr">
        <is>
          <t>Marlyn Plascencia</t>
        </is>
      </c>
      <c r="E444" s="567" t="n"/>
      <c r="F444" s="136" t="inlineStr">
        <is>
          <t>mplascencia@tesla.com</t>
        </is>
      </c>
      <c r="G444" s="567" t="inlineStr">
        <is>
          <t>French Canadian Translation Service</t>
        </is>
      </c>
      <c r="H444" s="644" t="n">
        <v>-1329.89</v>
      </c>
      <c r="I444" s="309" t="inlineStr">
        <is>
          <t>Invoiced</t>
        </is>
      </c>
      <c r="J444" s="170" t="inlineStr">
        <is>
          <t>202208</t>
        </is>
      </c>
      <c r="K444" s="135" t="inlineStr">
        <is>
          <t>PTUS_Tesla220823G</t>
        </is>
      </c>
      <c r="L444" s="134" t="inlineStr">
        <is>
          <t>Tesla Internal Tools_FR-CA_July, 2022</t>
        </is>
      </c>
      <c r="M444" s="567" t="n"/>
      <c r="N444" s="488" t="inlineStr">
        <is>
          <t>2022年8月</t>
        </is>
      </c>
      <c r="O444" s="638" t="n"/>
      <c r="P444" s="639">
        <f>SUMIFS($H$11:$H$700,$C$11:$C$700,"="&amp;C444)</f>
        <v/>
      </c>
      <c r="Q444" s="567" t="inlineStr">
        <is>
          <t>Tesla, Inc.</t>
        </is>
      </c>
    </row>
    <row r="445" ht="14.25" customHeight="1" s="474">
      <c r="A445" s="169" t="inlineStr">
        <is>
          <t>No.435</t>
        </is>
      </c>
      <c r="B445" s="334" t="n">
        <v>44796</v>
      </c>
      <c r="C445" s="130" t="inlineStr">
        <is>
          <t>PO-4900743567</t>
        </is>
      </c>
      <c r="D445" s="131" t="inlineStr">
        <is>
          <t>Cassandra Geml</t>
        </is>
      </c>
      <c r="E445" s="567" t="n"/>
      <c r="F445" s="136" t="inlineStr">
        <is>
          <t>cmatchinski@tesla.com</t>
        </is>
      </c>
      <c r="G445" s="567" t="inlineStr">
        <is>
          <t>Translate Powerwall Owner's Manual Updates to DE, IT, and JP</t>
        </is>
      </c>
      <c r="H445" s="644" t="n">
        <v>70</v>
      </c>
      <c r="I445" s="309" t="inlineStr">
        <is>
          <t>New PO</t>
        </is>
      </c>
      <c r="J445" s="170" t="n"/>
      <c r="K445" s="133" t="n"/>
      <c r="L445" s="134" t="n"/>
      <c r="M445" s="567" t="n"/>
      <c r="N445" s="134" t="n"/>
      <c r="O445" s="638">
        <f>SUM(SUMIFS($H$11:$H$700,$I$11:$I$700,{"New PO","ValueAdded"},$C$11:$C$700,"="&amp;C445))</f>
        <v/>
      </c>
      <c r="P445" s="639">
        <f>SUMIFS($H$11:$H$700,$C$11:$C$700,"="&amp;C445)</f>
        <v/>
      </c>
      <c r="Q445" s="567" t="inlineStr">
        <is>
          <t>Tesla, Inc.</t>
        </is>
      </c>
    </row>
    <row r="446" ht="14.25" customHeight="1" s="474">
      <c r="A446" s="169" t="inlineStr">
        <is>
          <t>No.436</t>
        </is>
      </c>
      <c r="B446" s="334" t="n">
        <v>44819</v>
      </c>
      <c r="C446" s="130" t="inlineStr">
        <is>
          <t>PO-4900743567</t>
        </is>
      </c>
      <c r="D446" s="131" t="inlineStr">
        <is>
          <t>Cassandra Geml</t>
        </is>
      </c>
      <c r="E446" s="567" t="n"/>
      <c r="F446" s="136" t="inlineStr">
        <is>
          <t>cmatchinski@tesla.com</t>
        </is>
      </c>
      <c r="G446" s="567" t="inlineStr">
        <is>
          <t>Translate Powerwall Owner's Manual Updates to DE, IT, and JP</t>
        </is>
      </c>
      <c r="H446" s="644" t="n">
        <v>-57.68</v>
      </c>
      <c r="I446" s="309" t="inlineStr">
        <is>
          <t>Invoiced</t>
        </is>
      </c>
      <c r="J446" s="170" t="inlineStr">
        <is>
          <t>202209</t>
        </is>
      </c>
      <c r="K446" s="135" t="inlineStr">
        <is>
          <t>PTUS_Tesla220915H</t>
        </is>
      </c>
      <c r="L446" s="134" t="inlineStr">
        <is>
          <t>Tesla Energy_Translate Powerwall Owner's Manual Updates_Aug,2022</t>
        </is>
      </c>
      <c r="M446" s="567" t="n"/>
      <c r="N446" s="488" t="inlineStr">
        <is>
          <t>2022年9月</t>
        </is>
      </c>
      <c r="O446" s="638" t="n"/>
      <c r="P446" s="639" t="n"/>
      <c r="Q446" s="567" t="inlineStr">
        <is>
          <t>Tesla, Inc.</t>
        </is>
      </c>
    </row>
    <row r="447" ht="14.25" customHeight="1" s="474">
      <c r="A447" s="169" t="inlineStr">
        <is>
          <t>No.437</t>
        </is>
      </c>
      <c r="B447" s="334" t="n">
        <v>44798</v>
      </c>
      <c r="C447" s="130" t="inlineStr">
        <is>
          <t>PO-4900707234</t>
        </is>
      </c>
      <c r="D447" s="131" t="inlineStr">
        <is>
          <t>Courtney Mixon</t>
        </is>
      </c>
      <c r="E447" s="567" t="n"/>
      <c r="F447" s="136" t="inlineStr">
        <is>
          <t>cmixon@tesla.com</t>
        </is>
      </c>
      <c r="G447" s="567" t="inlineStr">
        <is>
          <t>Translate Gen 3 Wall Connector Install Manual to Spanish and French</t>
        </is>
      </c>
      <c r="H447" s="644" t="n">
        <v>1000</v>
      </c>
      <c r="I447" s="309" t="inlineStr">
        <is>
          <t>New PO</t>
        </is>
      </c>
      <c r="J447" s="170" t="n"/>
      <c r="K447" s="133" t="n"/>
      <c r="L447" s="134" t="n"/>
      <c r="M447" s="567" t="n"/>
      <c r="N447" s="134" t="n"/>
      <c r="O447" s="638">
        <f>SUM(SUMIFS($H$11:$H$700,$I$11:$I$700,{"New PO","ValueAdded"},$C$11:$C$700,"="&amp;C447))</f>
        <v/>
      </c>
      <c r="P447" s="639">
        <f>SUMIFS($H$11:$H$700,$C$11:$C$700,"="&amp;C447)</f>
        <v/>
      </c>
      <c r="Q447" s="567" t="inlineStr">
        <is>
          <t>Tesla, Inc.</t>
        </is>
      </c>
    </row>
    <row r="448" ht="14.25" customHeight="1" s="474">
      <c r="A448" s="169" t="inlineStr">
        <is>
          <t>No.438</t>
        </is>
      </c>
      <c r="B448" s="334" t="n">
        <v>44799</v>
      </c>
      <c r="C448" s="130" t="inlineStr">
        <is>
          <t>PO-4900707234</t>
        </is>
      </c>
      <c r="D448" s="131" t="inlineStr">
        <is>
          <t>Cassandra Geml</t>
        </is>
      </c>
      <c r="E448" s="567" t="n"/>
      <c r="F448" s="136" t="inlineStr">
        <is>
          <t>cmatchinski@tesla.com</t>
        </is>
      </c>
      <c r="G448" s="567" t="inlineStr">
        <is>
          <t>Translate Powerwall Owner's Manual Updates to DE, IT, and JP</t>
        </is>
      </c>
      <c r="H448" s="644" t="n">
        <v>1000</v>
      </c>
      <c r="I448" s="309" t="inlineStr">
        <is>
          <t>New PO</t>
        </is>
      </c>
      <c r="J448" s="170" t="n"/>
      <c r="K448" s="133" t="n"/>
      <c r="L448" s="134" t="n"/>
      <c r="M448" s="567" t="n"/>
      <c r="N448" s="134" t="n"/>
      <c r="O448" s="638">
        <f>SUM(SUMIFS($H$11:$H$700,$I$11:$I$700,{"New PO","ValueAdded"},$C$11:$C$700,"="&amp;C448))</f>
        <v/>
      </c>
      <c r="P448" s="639">
        <f>SUMIFS($H$11:$H$700,$C$11:$C$700,"="&amp;C448)</f>
        <v/>
      </c>
      <c r="Q448" s="567" t="inlineStr">
        <is>
          <t>Tesla, Inc.</t>
        </is>
      </c>
    </row>
    <row r="449" ht="14.25" customHeight="1" s="474">
      <c r="A449" s="169" t="inlineStr">
        <is>
          <t>No.439</t>
        </is>
      </c>
      <c r="B449" s="334" t="n">
        <v>44799</v>
      </c>
      <c r="C449" s="130" t="inlineStr">
        <is>
          <t>PO-4900707234</t>
        </is>
      </c>
      <c r="D449" s="131" t="inlineStr">
        <is>
          <t>Cassandra Geml</t>
        </is>
      </c>
      <c r="E449" s="567" t="n"/>
      <c r="F449" s="136" t="inlineStr">
        <is>
          <t>cmatchinski@tesla.com</t>
        </is>
      </c>
      <c r="G449" s="567" t="inlineStr">
        <is>
          <t>Translate Commissioning Wizard Strings</t>
        </is>
      </c>
      <c r="H449" s="644" t="n">
        <v>1000</v>
      </c>
      <c r="I449" s="309" t="inlineStr">
        <is>
          <t>New PO</t>
        </is>
      </c>
      <c r="J449" s="170" t="n"/>
      <c r="K449" s="133" t="n"/>
      <c r="L449" s="134" t="n"/>
      <c r="M449" s="567" t="n"/>
      <c r="N449" s="134" t="n"/>
      <c r="O449" s="638">
        <f>SUM(SUMIFS($H$11:$H$700,$I$11:$I$700,{"New PO","ValueAdded"},$C$11:$C$700,"="&amp;C449))</f>
        <v/>
      </c>
      <c r="P449" s="639">
        <f>SUMIFS($H$11:$H$700,$C$11:$C$700,"="&amp;C449)</f>
        <v/>
      </c>
      <c r="Q449" s="567" t="inlineStr">
        <is>
          <t>Tesla, Inc.</t>
        </is>
      </c>
    </row>
    <row r="450" ht="14.25" customHeight="1" s="474">
      <c r="A450" s="169" t="inlineStr">
        <is>
          <t>No.440</t>
        </is>
      </c>
      <c r="B450" s="334" t="n">
        <v>44799</v>
      </c>
      <c r="C450" s="130" t="inlineStr">
        <is>
          <t>PO-4900749282</t>
        </is>
      </c>
      <c r="D450" s="131" t="inlineStr">
        <is>
          <t>Courtney Mixon</t>
        </is>
      </c>
      <c r="E450" s="567" t="n"/>
      <c r="F450" s="136" t="inlineStr">
        <is>
          <t>cmixon@tesla.com</t>
        </is>
      </c>
      <c r="G450" s="567" t="inlineStr">
        <is>
          <t>Translate Gen 3 Wall Connector Install Manual to Spanish and French</t>
        </is>
      </c>
      <c r="H450" s="644" t="n">
        <v>1000</v>
      </c>
      <c r="I450" s="309" t="inlineStr">
        <is>
          <t>New PO</t>
        </is>
      </c>
      <c r="J450" s="170" t="n"/>
      <c r="K450" s="133" t="n"/>
      <c r="L450" s="134" t="n"/>
      <c r="M450" s="567" t="n"/>
      <c r="N450" s="134" t="n"/>
      <c r="O450" s="638">
        <f>SUM(SUMIFS($H$11:$H$700,$I$11:$I$700,{"New PO","ValueAdded"},$C$11:$C$700,"="&amp;C450))</f>
        <v/>
      </c>
      <c r="P450" s="639">
        <f>SUMIFS($H$11:$H$700,$C$11:$C$700,"="&amp;C450)</f>
        <v/>
      </c>
      <c r="Q450" s="567" t="inlineStr">
        <is>
          <t>Tesla, Inc.</t>
        </is>
      </c>
    </row>
    <row r="451" ht="14.25" customHeight="1" s="474">
      <c r="A451" s="169" t="inlineStr">
        <is>
          <t>No.441</t>
        </is>
      </c>
      <c r="B451" s="334" t="n">
        <v>44839</v>
      </c>
      <c r="C451" s="130" t="inlineStr">
        <is>
          <t>PO-4900749282</t>
        </is>
      </c>
      <c r="D451" s="131" t="inlineStr">
        <is>
          <t>Courtney Mixon</t>
        </is>
      </c>
      <c r="E451" s="567" t="n"/>
      <c r="F451" s="136" t="inlineStr">
        <is>
          <t>cmixon@tesla.com</t>
        </is>
      </c>
      <c r="G451" s="567" t="inlineStr">
        <is>
          <t>Translate Gen 3 Wall Connector Install Manual to Spanish and French</t>
        </is>
      </c>
      <c r="H451" s="644" t="n">
        <v>-965.4400000000001</v>
      </c>
      <c r="I451" s="309" t="inlineStr">
        <is>
          <t>Invoiced</t>
        </is>
      </c>
      <c r="J451" s="170" t="inlineStr">
        <is>
          <t>202210</t>
        </is>
      </c>
      <c r="K451" s="135" t="inlineStr">
        <is>
          <t>PTUS_Tesla221013G</t>
        </is>
      </c>
      <c r="L451" s="134" t="inlineStr">
        <is>
          <t>Tesla Energy_Translate Gen 3 Wall Connector Install Manual to Spanish and French_Sep,2022</t>
        </is>
      </c>
      <c r="M451" s="567" t="n"/>
      <c r="N451" s="488" t="inlineStr">
        <is>
          <t>2022年9月</t>
        </is>
      </c>
      <c r="O451" s="638" t="n"/>
      <c r="P451" s="639" t="n"/>
      <c r="Q451" s="567" t="inlineStr">
        <is>
          <t>Tesla, Inc.</t>
        </is>
      </c>
    </row>
    <row r="452" ht="14.25" customHeight="1" s="474">
      <c r="A452" s="169" t="inlineStr">
        <is>
          <t>No.442</t>
        </is>
      </c>
      <c r="B452" s="334" t="n">
        <v>44799</v>
      </c>
      <c r="C452" s="130" t="inlineStr">
        <is>
          <t>PO-4900750474</t>
        </is>
      </c>
      <c r="D452" s="131" t="inlineStr">
        <is>
          <t>Courtney Mixon</t>
        </is>
      </c>
      <c r="E452" s="567" t="n"/>
      <c r="F452" s="136" t="inlineStr">
        <is>
          <t>cmixon@tesla.com</t>
        </is>
      </c>
      <c r="G452" s="567" t="inlineStr">
        <is>
          <t>Translate Gen 3 Wall Connector Install Manual (3PT2)</t>
        </is>
      </c>
      <c r="H452" s="644" t="n">
        <v>2250</v>
      </c>
      <c r="I452" s="309" t="inlineStr">
        <is>
          <t>New PO</t>
        </is>
      </c>
      <c r="J452" s="170" t="n"/>
      <c r="K452" s="133" t="n"/>
      <c r="L452" s="134" t="n"/>
      <c r="M452" s="567" t="n"/>
      <c r="N452" s="134" t="n"/>
      <c r="O452" s="638">
        <f>SUM(SUMIFS($H$11:$H$700,$I$11:$I$700,{"New PO","ValueAdded"},$C$11:$C$700,"="&amp;C452))</f>
        <v/>
      </c>
      <c r="P452" s="639">
        <f>SUMIFS($H$11:$H$700,$C$11:$C$700,"="&amp;C452)</f>
        <v/>
      </c>
      <c r="Q452" s="567" t="inlineStr">
        <is>
          <t>Tesla, Inc.</t>
        </is>
      </c>
    </row>
    <row r="453" ht="14.25" customHeight="1" s="474">
      <c r="A453" s="169" t="inlineStr">
        <is>
          <t>No.443</t>
        </is>
      </c>
      <c r="B453" s="334" t="n">
        <v>44839</v>
      </c>
      <c r="C453" s="130" t="inlineStr">
        <is>
          <t>PO-4900750474</t>
        </is>
      </c>
      <c r="D453" s="131" t="inlineStr">
        <is>
          <t>Courtney Mixon</t>
        </is>
      </c>
      <c r="E453" s="567" t="inlineStr">
        <is>
          <t>Tesla Energy</t>
        </is>
      </c>
      <c r="F453" s="136" t="inlineStr">
        <is>
          <t>cmixon@tesla.com</t>
        </is>
      </c>
      <c r="G453" s="567" t="inlineStr">
        <is>
          <t>Translate Gen 3 Wall Connector Install Manual (3PT2)</t>
        </is>
      </c>
      <c r="H453" s="644" t="n">
        <v>-2190.46</v>
      </c>
      <c r="I453" s="309" t="inlineStr">
        <is>
          <t>Invoiced</t>
        </is>
      </c>
      <c r="J453" s="170" t="inlineStr">
        <is>
          <t>202210</t>
        </is>
      </c>
      <c r="K453" s="135" t="inlineStr">
        <is>
          <t>PTUS_Tesla221013H</t>
        </is>
      </c>
      <c r="L453" s="134" t="inlineStr">
        <is>
          <t>Tesla Energy_Translate Gen 3 Wall Connector Install Manual (3PT2)_Sep,2022</t>
        </is>
      </c>
      <c r="M453" s="567" t="n"/>
      <c r="N453" s="488" t="inlineStr">
        <is>
          <t>2022年9月</t>
        </is>
      </c>
      <c r="O453" s="638" t="n"/>
      <c r="P453" s="639" t="n"/>
      <c r="Q453" s="567" t="inlineStr">
        <is>
          <t>Tesla, Inc.</t>
        </is>
      </c>
    </row>
    <row r="454" ht="14.25" customHeight="1" s="474">
      <c r="A454" s="169" t="inlineStr">
        <is>
          <t>No.444</t>
        </is>
      </c>
      <c r="B454" s="334" t="n">
        <v>44867</v>
      </c>
      <c r="C454" s="130" t="inlineStr">
        <is>
          <t>PO-4900750474</t>
        </is>
      </c>
      <c r="D454" s="131" t="inlineStr">
        <is>
          <t>Courtney Mixon</t>
        </is>
      </c>
      <c r="E454" s="567" t="inlineStr">
        <is>
          <t>Tesla Energy</t>
        </is>
      </c>
      <c r="F454" s="136" t="inlineStr">
        <is>
          <t>cmixon@tesla.com</t>
        </is>
      </c>
      <c r="G454" s="567" t="inlineStr">
        <is>
          <t>Translate Gen 3 Wall Connector Install Manual (3PT2)</t>
        </is>
      </c>
      <c r="H454" s="644" t="n">
        <v>-12.4</v>
      </c>
      <c r="I454" s="309" t="inlineStr">
        <is>
          <t>To be Invoiced</t>
        </is>
      </c>
      <c r="J454" s="170" t="inlineStr">
        <is>
          <t>202211</t>
        </is>
      </c>
      <c r="K454" s="135" t="n"/>
      <c r="L454" s="134" t="inlineStr">
        <is>
          <t>Tesla Energy_Gen 3 Wall Connector Manual (1P OR J1772) [cmixon][2408878.0]_Oct,2022</t>
        </is>
      </c>
      <c r="M454" s="567" t="n"/>
      <c r="N454" s="302" t="inlineStr">
        <is>
          <t>2022年10月: 12.4</t>
        </is>
      </c>
      <c r="O454" s="638" t="n"/>
      <c r="P454" s="639" t="n"/>
      <c r="Q454" s="567" t="inlineStr">
        <is>
          <t>Tesla, Inc.</t>
        </is>
      </c>
    </row>
    <row r="455" ht="14.25" customHeight="1" s="474">
      <c r="A455" s="169" t="inlineStr">
        <is>
          <t>No.445</t>
        </is>
      </c>
      <c r="B455" s="334" t="n">
        <v>44802</v>
      </c>
      <c r="C455" s="130" t="inlineStr">
        <is>
          <t>PO-4900752508</t>
        </is>
      </c>
      <c r="D455" s="131" t="inlineStr">
        <is>
          <t>Moya Watson</t>
        </is>
      </c>
      <c r="E455" s="567" t="n"/>
      <c r="F455" s="136" t="inlineStr">
        <is>
          <t>mowatson@tesla.com</t>
        </is>
      </c>
      <c r="G455" s="567" t="inlineStr">
        <is>
          <t>Translation to Japanese for 5 Megapack manuals</t>
        </is>
      </c>
      <c r="H455" s="644" t="n">
        <v>12000</v>
      </c>
      <c r="I455" s="309" t="inlineStr">
        <is>
          <t>New PO</t>
        </is>
      </c>
      <c r="J455" s="170" t="n"/>
      <c r="K455" s="133" t="n"/>
      <c r="L455" s="134" t="n"/>
      <c r="M455" s="567" t="n"/>
      <c r="N455" s="134" t="n"/>
      <c r="O455" s="638">
        <f>SUM(SUMIFS($H$11:$H$700,$I$11:$I$700,{"New PO","ValueAdded"},$C$11:$C$700,"="&amp;C455))</f>
        <v/>
      </c>
      <c r="P455" s="639">
        <f>SUMIFS($H$11:$H$700,$C$11:$C$700,"="&amp;C455)</f>
        <v/>
      </c>
      <c r="Q455" s="567" t="inlineStr">
        <is>
          <t>Tesla, Inc.</t>
        </is>
      </c>
    </row>
    <row r="456" ht="14.25" customHeight="1" s="474">
      <c r="A456" s="169" t="inlineStr">
        <is>
          <t>No.446</t>
        </is>
      </c>
      <c r="B456" s="334" t="n">
        <v>44839</v>
      </c>
      <c r="C456" s="130" t="inlineStr">
        <is>
          <t>PO-4900752508</t>
        </is>
      </c>
      <c r="D456" s="131" t="inlineStr">
        <is>
          <t>Moya Watson</t>
        </is>
      </c>
      <c r="E456" s="567" t="n"/>
      <c r="F456" s="136" t="inlineStr">
        <is>
          <t>mowatson@tesla.com</t>
        </is>
      </c>
      <c r="G456" s="567" t="inlineStr">
        <is>
          <t>Translation to Japanese for 5 Megapack manuals</t>
        </is>
      </c>
      <c r="H456" s="644" t="n">
        <v>-10424.09</v>
      </c>
      <c r="I456" s="309" t="inlineStr">
        <is>
          <t>Invoiced</t>
        </is>
      </c>
      <c r="J456" s="170" t="inlineStr">
        <is>
          <t>202210</t>
        </is>
      </c>
      <c r="K456" s="135" t="inlineStr">
        <is>
          <t>PTUS_Tesla221013I</t>
        </is>
      </c>
      <c r="L456" s="134" t="inlineStr">
        <is>
          <t>Tesla Energy_Translation to Japanese for 5 Megapack manuals_Sep,2022</t>
        </is>
      </c>
      <c r="M456" s="567" t="n"/>
      <c r="N456" s="488" t="inlineStr">
        <is>
          <t>2022年9月</t>
        </is>
      </c>
      <c r="O456" s="638" t="n"/>
      <c r="P456" s="639" t="n"/>
      <c r="Q456" s="567" t="inlineStr">
        <is>
          <t>Tesla, Inc.</t>
        </is>
      </c>
    </row>
    <row r="457" ht="14.25" customHeight="1" s="474">
      <c r="A457" s="169" t="inlineStr">
        <is>
          <t>No.447</t>
        </is>
      </c>
      <c r="B457" s="334" t="n">
        <v>44811</v>
      </c>
      <c r="C457" s="130" t="inlineStr">
        <is>
          <t>PO-4900762342</t>
        </is>
      </c>
      <c r="D457" s="131" t="inlineStr">
        <is>
          <t>Cassandra Geml</t>
        </is>
      </c>
      <c r="E457" s="567" t="inlineStr">
        <is>
          <t>Tesla Energy</t>
        </is>
      </c>
      <c r="F457" s="136" t="inlineStr">
        <is>
          <t>cmatchinski@tesla.com</t>
        </is>
      </c>
      <c r="G457" s="567" t="inlineStr">
        <is>
          <t>Translate Powerwall Installation Manual Updates to DE and IT</t>
        </is>
      </c>
      <c r="H457" s="644" t="n">
        <v>150</v>
      </c>
      <c r="I457" s="309" t="inlineStr">
        <is>
          <t>New PO</t>
        </is>
      </c>
      <c r="J457" s="170" t="n"/>
      <c r="K457" s="133" t="n"/>
      <c r="L457" s="134" t="n"/>
      <c r="M457" s="567" t="n"/>
      <c r="N457" s="134" t="n"/>
      <c r="O457" s="638">
        <f>SUM(SUMIFS($H$11:$H$700,$I$11:$I$700,{"New PO","ValueAdded"},$C$11:$C$700,"="&amp;C457))</f>
        <v/>
      </c>
      <c r="P457" s="639">
        <f>SUMIFS($H$11:$H$700,$C$11:$C$700,"="&amp;C457)</f>
        <v/>
      </c>
      <c r="Q457" s="567" t="inlineStr">
        <is>
          <t>Tesla, Inc.</t>
        </is>
      </c>
    </row>
    <row r="458" ht="14.25" customHeight="1" s="474">
      <c r="A458" s="169" t="inlineStr">
        <is>
          <t>No.448</t>
        </is>
      </c>
      <c r="B458" s="334" t="n">
        <v>44839</v>
      </c>
      <c r="C458" s="130" t="inlineStr">
        <is>
          <t>PO-4900762342</t>
        </is>
      </c>
      <c r="D458" s="131" t="inlineStr">
        <is>
          <t>Cassandra Geml</t>
        </is>
      </c>
      <c r="E458" s="567" t="inlineStr">
        <is>
          <t>Tesla Energy</t>
        </is>
      </c>
      <c r="F458" s="136" t="inlineStr">
        <is>
          <t>cmatchinski@tesla.com</t>
        </is>
      </c>
      <c r="G458" s="567" t="inlineStr">
        <is>
          <t>Translate Powerwall Installation Manual Updates to DE and IT</t>
        </is>
      </c>
      <c r="H458" s="644" t="n">
        <v>-147.2</v>
      </c>
      <c r="I458" s="309" t="inlineStr">
        <is>
          <t>Invoiced</t>
        </is>
      </c>
      <c r="J458" s="170" t="inlineStr">
        <is>
          <t>202210</t>
        </is>
      </c>
      <c r="K458" s="135" t="inlineStr">
        <is>
          <t>PTUS_Tesla221013J</t>
        </is>
      </c>
      <c r="L458" s="134" t="inlineStr">
        <is>
          <t>Tesla Energy_Translate Powerwall Installation Manual Updates to DE and IT_Sep,2022</t>
        </is>
      </c>
      <c r="M458" s="567" t="n"/>
      <c r="N458" s="488" t="inlineStr">
        <is>
          <t>2022年9月</t>
        </is>
      </c>
      <c r="O458" s="638" t="n"/>
      <c r="P458" s="639" t="n"/>
      <c r="Q458" s="567" t="inlineStr">
        <is>
          <t>Tesla, Inc.</t>
        </is>
      </c>
    </row>
    <row r="459" ht="14.25" customHeight="1" s="474">
      <c r="A459" s="169" t="inlineStr">
        <is>
          <t>No.449</t>
        </is>
      </c>
      <c r="B459" s="334" t="n">
        <v>44813</v>
      </c>
      <c r="C459" s="130" t="inlineStr">
        <is>
          <t>PO-4900766540</t>
        </is>
      </c>
      <c r="D459" s="131" t="inlineStr">
        <is>
          <t>Cassandra Geml</t>
        </is>
      </c>
      <c r="E459" s="567" t="inlineStr">
        <is>
          <t>Tesla Energy</t>
        </is>
      </c>
      <c r="F459" s="136" t="inlineStr">
        <is>
          <t>cmatchinski@tesla.com</t>
        </is>
      </c>
      <c r="G459" s="567" t="inlineStr">
        <is>
          <t>Translate Powerwall Wired Neurio W2 App Note to DE and IT</t>
        </is>
      </c>
      <c r="H459" s="644" t="n">
        <v>200</v>
      </c>
      <c r="I459" s="309" t="inlineStr">
        <is>
          <t>New PO</t>
        </is>
      </c>
      <c r="J459" s="170" t="n"/>
      <c r="K459" s="133" t="n"/>
      <c r="L459" s="134" t="n"/>
      <c r="M459" s="567" t="n"/>
      <c r="N459" s="134" t="n"/>
      <c r="O459" s="638">
        <f>SUM(SUMIFS($H$11:$H$700,$I$11:$I$700,{"New PO","ValueAdded"},$C$11:$C$700,"="&amp;C459))</f>
        <v/>
      </c>
      <c r="P459" s="639">
        <f>SUMIFS($H$11:$H$700,$C$11:$C$700,"="&amp;C459)</f>
        <v/>
      </c>
      <c r="Q459" s="567" t="inlineStr">
        <is>
          <t>Tesla, Inc.</t>
        </is>
      </c>
    </row>
    <row r="460" ht="14.25" customHeight="1" s="474">
      <c r="A460" s="169" t="inlineStr">
        <is>
          <t>No.450</t>
        </is>
      </c>
      <c r="B460" s="334" t="n">
        <v>44839</v>
      </c>
      <c r="C460" s="130" t="inlineStr">
        <is>
          <t>PO-4900766540</t>
        </is>
      </c>
      <c r="D460" s="131" t="inlineStr">
        <is>
          <t>Cassandra Geml</t>
        </is>
      </c>
      <c r="E460" s="567" t="inlineStr">
        <is>
          <t>Tesla Energy</t>
        </is>
      </c>
      <c r="F460" s="136" t="inlineStr">
        <is>
          <t>cmatchinski@tesla.com</t>
        </is>
      </c>
      <c r="G460" s="567" t="inlineStr">
        <is>
          <t>Translate Powerwall Wired Neurio W2 App Note to DE and IT</t>
        </is>
      </c>
      <c r="H460" s="644" t="n">
        <v>-197.53</v>
      </c>
      <c r="I460" s="309" t="inlineStr">
        <is>
          <t>Invoiced</t>
        </is>
      </c>
      <c r="J460" s="170" t="inlineStr">
        <is>
          <t>202210</t>
        </is>
      </c>
      <c r="K460" s="135" t="inlineStr">
        <is>
          <t>PTUS_Tesla221013K</t>
        </is>
      </c>
      <c r="L460" s="416" t="inlineStr">
        <is>
          <t>Tesla Energy_Translate Powerwall Wired Neurio W2 App Note to DE and IT_Sep,2022</t>
        </is>
      </c>
      <c r="M460" s="567" t="n"/>
      <c r="N460" s="488" t="inlineStr">
        <is>
          <t>2022年9月</t>
        </is>
      </c>
      <c r="O460" s="638" t="n"/>
      <c r="P460" s="639" t="n"/>
      <c r="Q460" s="567" t="inlineStr">
        <is>
          <t>Tesla, Inc.</t>
        </is>
      </c>
    </row>
    <row r="461" ht="14.25" customHeight="1" s="474">
      <c r="A461" s="169" t="inlineStr">
        <is>
          <t>No.451</t>
        </is>
      </c>
      <c r="B461" s="334" t="n">
        <v>44820</v>
      </c>
      <c r="C461" s="130" t="inlineStr">
        <is>
          <t>PO-4900775005</t>
        </is>
      </c>
      <c r="D461" s="131" t="inlineStr">
        <is>
          <t>Miao Li (李 苗)</t>
        </is>
      </c>
      <c r="E461" s="567" t="n"/>
      <c r="F461" s="136" t="inlineStr">
        <is>
          <t>limia@tesla.com</t>
        </is>
      </c>
      <c r="G461" s="289" t="inlineStr">
        <is>
          <t>Translation of 2021 Impact Report</t>
        </is>
      </c>
      <c r="H461" s="665" t="n">
        <v>30453.74</v>
      </c>
      <c r="I461" s="309" t="inlineStr">
        <is>
          <t>New PO</t>
        </is>
      </c>
      <c r="J461" s="170" t="n"/>
      <c r="K461" s="133" t="n"/>
      <c r="L461" s="134" t="n"/>
      <c r="M461" s="567" t="n"/>
      <c r="N461" s="488" t="n"/>
      <c r="O461" s="638">
        <f>SUM(SUMIFS($H$11:$H$700,$I$11:$I$700,{"New PO","ValueAdded"},$C$11:$C$700,"="&amp;C461))</f>
        <v/>
      </c>
      <c r="P461" s="639">
        <f>SUMIFS($H$11:$H$700,$C$11:$C$700,"="&amp;C461)</f>
        <v/>
      </c>
      <c r="Q461" s="567" t="inlineStr">
        <is>
          <t>Tesla Motors (Beijing) Co., Ltd.</t>
        </is>
      </c>
    </row>
    <row r="462" ht="14.25" customHeight="1" s="474">
      <c r="A462" s="169" t="inlineStr">
        <is>
          <t>No.452</t>
        </is>
      </c>
      <c r="B462" s="334" t="n">
        <v>44823</v>
      </c>
      <c r="C462" s="130" t="inlineStr">
        <is>
          <t>PO-4900775005</t>
        </is>
      </c>
      <c r="D462" s="131" t="inlineStr">
        <is>
          <t>Miao Li (李 苗)</t>
        </is>
      </c>
      <c r="E462" s="567" t="n"/>
      <c r="F462" s="136" t="inlineStr">
        <is>
          <t>limia@tesla.com</t>
        </is>
      </c>
      <c r="G462" s="289" t="inlineStr">
        <is>
          <t>Translation of 2021 Impact Report</t>
        </is>
      </c>
      <c r="H462" s="666" t="n">
        <v>-30453.74</v>
      </c>
      <c r="I462" s="309" t="inlineStr">
        <is>
          <t>Invoiced</t>
        </is>
      </c>
      <c r="J462" s="170" t="inlineStr">
        <is>
          <t>202209</t>
        </is>
      </c>
      <c r="K462" s="133" t="inlineStr">
        <is>
          <t>PTUS_Tesla220919A</t>
        </is>
      </c>
      <c r="L462" s="134" t="inlineStr">
        <is>
          <t>Tesla China_Translation of 2021 Impact Report</t>
        </is>
      </c>
      <c r="M462" s="567" t="n"/>
      <c r="N462" s="488" t="inlineStr">
        <is>
          <t>2022年5月</t>
        </is>
      </c>
      <c r="O462" s="638">
        <f>SUM(SUMIFS($H$11:$H$700,$I$11:$I$700,{"New PO","ValueAdded"},$C$11:$C$700,"="&amp;C462))</f>
        <v/>
      </c>
      <c r="P462" s="639">
        <f>SUMIFS($H$11:$H$700,$C$11:$C$700,"="&amp;C462)</f>
        <v/>
      </c>
      <c r="Q462" s="567" t="inlineStr">
        <is>
          <t>Tesla Motors (Beijing) Co., Ltd.</t>
        </is>
      </c>
    </row>
    <row r="463" ht="14.25" customHeight="1" s="474">
      <c r="A463" s="169" t="inlineStr">
        <is>
          <t>No.453</t>
        </is>
      </c>
      <c r="B463" s="334" t="n">
        <v>44823</v>
      </c>
      <c r="C463" s="130" t="inlineStr">
        <is>
          <t>PO-4900777816</t>
        </is>
      </c>
      <c r="D463" s="131" t="inlineStr">
        <is>
          <t>Cassandra Geml</t>
        </is>
      </c>
      <c r="E463" s="567" t="inlineStr">
        <is>
          <t>Tesla Energy</t>
        </is>
      </c>
      <c r="F463" s="136" t="inlineStr">
        <is>
          <t>cmatchinski@tesla.com</t>
        </is>
      </c>
      <c r="G463" s="567" t="inlineStr">
        <is>
          <t>Translate Powerwall Partner Site Issue Troubleshooting Guide (IT)</t>
        </is>
      </c>
      <c r="H463" s="644" t="n">
        <v>250</v>
      </c>
      <c r="I463" s="309" t="inlineStr">
        <is>
          <t>New PO</t>
        </is>
      </c>
      <c r="J463" s="170" t="n"/>
      <c r="K463" s="133" t="n"/>
      <c r="L463" s="134" t="n"/>
      <c r="M463" s="567" t="n"/>
      <c r="N463" s="134" t="n"/>
      <c r="O463" s="638">
        <f>SUM(SUMIFS($H$11:$H$700,$I$11:$I$700,{"New PO","ValueAdded"},$C$11:$C$700,"="&amp;C463))</f>
        <v/>
      </c>
      <c r="P463" s="639">
        <f>SUMIFS($H$11:$H$700,$C$11:$C$700,"="&amp;C463)</f>
        <v/>
      </c>
      <c r="Q463" s="567" t="inlineStr">
        <is>
          <t>Tesla, Inc.</t>
        </is>
      </c>
    </row>
    <row r="464" ht="14.25" customHeight="1" s="474">
      <c r="A464" s="169" t="inlineStr">
        <is>
          <t>No.454</t>
        </is>
      </c>
      <c r="B464" s="334" t="n">
        <v>44839</v>
      </c>
      <c r="C464" s="130" t="inlineStr">
        <is>
          <t>PO-4900777816</t>
        </is>
      </c>
      <c r="D464" s="131" t="inlineStr">
        <is>
          <t>Cassandra Geml</t>
        </is>
      </c>
      <c r="E464" s="567" t="inlineStr">
        <is>
          <t>Tesla Energy</t>
        </is>
      </c>
      <c r="F464" s="136" t="inlineStr">
        <is>
          <t>cmatchinski@tesla.com</t>
        </is>
      </c>
      <c r="G464" s="567" t="inlineStr">
        <is>
          <t>Translate Powerwall Partner Site Issue Troubleshooting Guide (IT)</t>
        </is>
      </c>
      <c r="H464" s="644" t="n">
        <v>-246.7</v>
      </c>
      <c r="I464" s="309" t="inlineStr">
        <is>
          <t>Invoiced</t>
        </is>
      </c>
      <c r="J464" s="170" t="inlineStr">
        <is>
          <t>202210</t>
        </is>
      </c>
      <c r="K464" s="135" t="inlineStr">
        <is>
          <t>PTUS_Tesla221013L</t>
        </is>
      </c>
      <c r="L464" s="134" t="inlineStr">
        <is>
          <t>Tesla Energy_Translate Powerwall Partner Site Issue Troubleshooting Guide (IT)_Sep,2022</t>
        </is>
      </c>
      <c r="M464" s="567" t="n"/>
      <c r="N464" s="488" t="inlineStr">
        <is>
          <t>2022年10月</t>
        </is>
      </c>
      <c r="O464" s="638" t="n"/>
      <c r="P464" s="639" t="n"/>
      <c r="Q464" s="567" t="inlineStr">
        <is>
          <t>Tesla, Inc.</t>
        </is>
      </c>
    </row>
    <row r="465" ht="14.25" customHeight="1" s="474">
      <c r="A465" s="169" t="inlineStr">
        <is>
          <t>No.455</t>
        </is>
      </c>
      <c r="B465" s="334" t="n">
        <v>44824</v>
      </c>
      <c r="C465" s="130" t="inlineStr">
        <is>
          <t>PO-4900779511</t>
        </is>
      </c>
      <c r="D465" s="131" t="inlineStr">
        <is>
          <t>Cassandra Geml</t>
        </is>
      </c>
      <c r="E465" s="567" t="inlineStr">
        <is>
          <t>Tesla Energy</t>
        </is>
      </c>
      <c r="F465" s="136" t="inlineStr">
        <is>
          <t>cmatchinski@tesla.com</t>
        </is>
      </c>
      <c r="G465" s="567" t="inlineStr">
        <is>
          <t>Translate Powerwall Partner Site Issue Troubleshooting Guide (DE)</t>
        </is>
      </c>
      <c r="H465" s="644" t="n">
        <v>300</v>
      </c>
      <c r="I465" s="309" t="inlineStr">
        <is>
          <t>New PO</t>
        </is>
      </c>
      <c r="J465" s="170" t="n"/>
      <c r="K465" s="133" t="n"/>
      <c r="L465" s="134" t="n"/>
      <c r="M465" s="567" t="n"/>
      <c r="N465" s="134" t="n"/>
      <c r="O465" s="638">
        <f>SUM(SUMIFS($H$11:$H$700,$I$11:$I$700,{"New PO","ValueAdded"},$C$11:$C$700,"="&amp;C465))</f>
        <v/>
      </c>
      <c r="P465" s="639">
        <f>SUMIFS($H$11:$H$700,$C$11:$C$700,"="&amp;C465)</f>
        <v/>
      </c>
      <c r="Q465" s="567" t="inlineStr">
        <is>
          <t>Tesla, Inc.</t>
        </is>
      </c>
    </row>
    <row r="466" ht="14.25" customHeight="1" s="474">
      <c r="A466" s="169" t="inlineStr">
        <is>
          <t>No.456</t>
        </is>
      </c>
      <c r="B466" s="334" t="n">
        <v>44839</v>
      </c>
      <c r="C466" s="130" t="inlineStr">
        <is>
          <t>PO-4900779511</t>
        </is>
      </c>
      <c r="D466" s="131" t="inlineStr">
        <is>
          <t>Cassandra Geml</t>
        </is>
      </c>
      <c r="E466" s="567" t="inlineStr">
        <is>
          <t>Tesla Energy</t>
        </is>
      </c>
      <c r="F466" s="136" t="inlineStr">
        <is>
          <t>cmatchinski@tesla.com</t>
        </is>
      </c>
      <c r="G466" s="567" t="inlineStr">
        <is>
          <t>Translate Powerwall Partner Site Issue Troubleshooting Guide (DE)</t>
        </is>
      </c>
      <c r="H466" s="644" t="n">
        <v>-292.91</v>
      </c>
      <c r="I466" s="309" t="inlineStr">
        <is>
          <t>Invoiced</t>
        </is>
      </c>
      <c r="J466" s="170" t="inlineStr">
        <is>
          <t>202210</t>
        </is>
      </c>
      <c r="K466" s="135" t="inlineStr">
        <is>
          <t>PTUS_Tesla221013M</t>
        </is>
      </c>
      <c r="L466" s="416" t="inlineStr">
        <is>
          <t>Tesla Energy_Translate Powerwall Partner Site Issue Troubleshooting Guide (DE)_Sep,2022</t>
        </is>
      </c>
      <c r="M466" s="567" t="n"/>
      <c r="N466" s="488" t="inlineStr">
        <is>
          <t>2022年10月</t>
        </is>
      </c>
      <c r="O466" s="638" t="n"/>
      <c r="P466" s="639" t="n"/>
      <c r="Q466" s="567" t="inlineStr">
        <is>
          <t>Tesla, Inc.</t>
        </is>
      </c>
    </row>
    <row r="467" ht="14.25" customHeight="1" s="474">
      <c r="A467" s="169" t="inlineStr">
        <is>
          <t>No.457</t>
        </is>
      </c>
      <c r="B467" s="334" t="n">
        <v>44832</v>
      </c>
      <c r="C467" s="130" t="inlineStr">
        <is>
          <t>PO-4900791106</t>
        </is>
      </c>
      <c r="D467" s="131" t="inlineStr">
        <is>
          <t>David Ben-Jamin</t>
        </is>
      </c>
      <c r="E467" s="567" t="inlineStr">
        <is>
          <t>Tech Pubs</t>
        </is>
      </c>
      <c r="F467" s="136" t="inlineStr">
        <is>
          <t>dbenjamin@tesla.com</t>
        </is>
      </c>
      <c r="G467" s="567" t="inlineStr">
        <is>
          <t xml:space="preserve">Translation Services - NA, Translation Services - EU, Translation Services -APAC </t>
        </is>
      </c>
      <c r="H467" s="644" t="n">
        <v>43300</v>
      </c>
      <c r="I467" s="309" t="inlineStr">
        <is>
          <t>New PO</t>
        </is>
      </c>
      <c r="J467" s="170" t="n"/>
      <c r="K467" s="133" t="n"/>
      <c r="L467" s="134" t="n"/>
      <c r="M467" s="567" t="n"/>
      <c r="N467" s="134" t="n"/>
      <c r="O467" s="638">
        <f>SUM(SUMIFS($H$11:$H$700,$I$11:$I$700,{"New PO","ValueAdded"},$C$11:$C$700,"="&amp;C467))</f>
        <v/>
      </c>
      <c r="P467" s="639">
        <f>SUMIFS($H$11:$H$700,$C$11:$C$700,"="&amp;C467)</f>
        <v/>
      </c>
      <c r="Q467" s="567" t="inlineStr">
        <is>
          <t>Tesla, Inc.</t>
        </is>
      </c>
    </row>
    <row r="468" ht="14.25" customHeight="1" s="474">
      <c r="A468" s="169" t="inlineStr">
        <is>
          <t>No.458</t>
        </is>
      </c>
      <c r="B468" s="334" t="n">
        <v>44839</v>
      </c>
      <c r="C468" s="130" t="inlineStr">
        <is>
          <t>PO-4900791106</t>
        </is>
      </c>
      <c r="D468" s="131" t="inlineStr">
        <is>
          <t>David Ben-Jamin</t>
        </is>
      </c>
      <c r="E468" s="567" t="inlineStr">
        <is>
          <t>Tech Pubs</t>
        </is>
      </c>
      <c r="F468" s="136" t="inlineStr">
        <is>
          <t>dbenjamin@tesla.com</t>
        </is>
      </c>
      <c r="G468" s="567" t="inlineStr">
        <is>
          <t xml:space="preserve">Translation Services - NA, Translation Services - EU, Translation Services -APAC </t>
        </is>
      </c>
      <c r="H468" s="644" t="n">
        <v>-6526.51</v>
      </c>
      <c r="I468" s="309" t="inlineStr">
        <is>
          <t>Invoiced</t>
        </is>
      </c>
      <c r="J468" s="170" t="inlineStr">
        <is>
          <t>202210</t>
        </is>
      </c>
      <c r="K468" s="135" t="inlineStr">
        <is>
          <t>PTUS_Tesla221013N</t>
        </is>
      </c>
      <c r="L468" s="134" t="inlineStr">
        <is>
          <t>Tech Pub_OM &amp; SM_Sep, 2022_Batch2</t>
        </is>
      </c>
      <c r="M468" s="567" t="n"/>
      <c r="N468" s="302" t="inlineStr">
        <is>
          <t>2022年9月: 1445.59; 2022年10月: 5056.92</t>
        </is>
      </c>
      <c r="O468" s="638" t="n"/>
      <c r="P468" s="639" t="n"/>
      <c r="Q468" s="567" t="inlineStr">
        <is>
          <t>Tesla, Inc.</t>
        </is>
      </c>
    </row>
    <row r="469" ht="14.25" customHeight="1" s="474">
      <c r="A469" s="169" t="inlineStr">
        <is>
          <t>No.459</t>
        </is>
      </c>
      <c r="B469" s="334" t="n">
        <v>44867</v>
      </c>
      <c r="C469" s="130" t="inlineStr">
        <is>
          <t>PO-4900791106</t>
        </is>
      </c>
      <c r="D469" s="131" t="inlineStr">
        <is>
          <t>David Ben-Jamin</t>
        </is>
      </c>
      <c r="E469" s="567" t="inlineStr">
        <is>
          <t>Tech Pubs</t>
        </is>
      </c>
      <c r="F469" s="136" t="inlineStr">
        <is>
          <t>dbenjamin@tesla.com</t>
        </is>
      </c>
      <c r="G469" s="567" t="inlineStr">
        <is>
          <t xml:space="preserve">Translation Services - NA, Translation Services - EU, Translation Services -APAC </t>
        </is>
      </c>
      <c r="H469" s="644" t="n">
        <v>-12305.76</v>
      </c>
      <c r="I469" s="309" t="inlineStr">
        <is>
          <t>To be Invoiced</t>
        </is>
      </c>
      <c r="J469" s="170" t="inlineStr">
        <is>
          <t>202211</t>
        </is>
      </c>
      <c r="K469" s="135" t="n"/>
      <c r="L469" s="134" t="inlineStr">
        <is>
          <t>Tech Pub_OM &amp; SM_Oct, 2022</t>
        </is>
      </c>
      <c r="M469" s="567" t="n"/>
      <c r="N469" s="302" t="inlineStr">
        <is>
          <t>2022年10月: 7773.76; 2022年11月: 4532.00</t>
        </is>
      </c>
      <c r="O469" s="638" t="n"/>
      <c r="P469" s="639" t="n"/>
      <c r="Q469" s="567" t="inlineStr">
        <is>
          <t>Tesla, Inc.</t>
        </is>
      </c>
    </row>
    <row r="470" ht="14.25" customHeight="1" s="474">
      <c r="A470" s="169" t="inlineStr">
        <is>
          <t>No.460</t>
        </is>
      </c>
      <c r="B470" s="334" t="n">
        <v>44832</v>
      </c>
      <c r="C470" s="130" t="inlineStr">
        <is>
          <t>PO-4900791139</t>
        </is>
      </c>
      <c r="D470" s="131" t="inlineStr">
        <is>
          <t>David Ben-Jamin</t>
        </is>
      </c>
      <c r="E470" s="567" t="n"/>
      <c r="F470" s="136" t="inlineStr">
        <is>
          <t>dbenjamin@tesla.com</t>
        </is>
      </c>
      <c r="G470" s="567" t="inlineStr">
        <is>
          <t>Translation Services - APAC</t>
        </is>
      </c>
      <c r="H470" s="644" t="n">
        <v>42830.97</v>
      </c>
      <c r="I470" s="309" t="inlineStr">
        <is>
          <t>New PO</t>
        </is>
      </c>
      <c r="J470" s="170" t="n"/>
      <c r="K470" s="133" t="n"/>
      <c r="L470" s="134" t="n"/>
      <c r="M470" s="567" t="n"/>
      <c r="N470" s="134" t="n"/>
      <c r="O470" s="638">
        <f>SUM(SUMIFS($H$11:$H$700,$I$11:$I$700,{"New PO","ValueAdded"},$C$11:$C$700,"="&amp;C470))</f>
        <v/>
      </c>
      <c r="P470" s="639">
        <f>SUMIFS($H$11:$H$700,$C$11:$C$700,"="&amp;C470)</f>
        <v/>
      </c>
      <c r="Q470" s="567" t="inlineStr">
        <is>
          <t>Tesla, Inc.</t>
        </is>
      </c>
    </row>
    <row r="471" ht="14.25" customHeight="1" s="474">
      <c r="A471" s="169" t="inlineStr">
        <is>
          <t>No.461</t>
        </is>
      </c>
      <c r="B471" s="334" t="n">
        <v>44838</v>
      </c>
      <c r="C471" s="130" t="inlineStr">
        <is>
          <t>PO-4900796911</t>
        </is>
      </c>
      <c r="D471" s="131" t="inlineStr">
        <is>
          <t>Cassandra Geml</t>
        </is>
      </c>
      <c r="E471" s="567" t="inlineStr">
        <is>
          <t>Tesla Energy</t>
        </is>
      </c>
      <c r="F471" s="136" t="inlineStr">
        <is>
          <t>cmatchinski@tesla.com</t>
        </is>
      </c>
      <c r="G471" s="567" t="inlineStr">
        <is>
          <t>Translate Powerwall+Warranty to Spanish</t>
        </is>
      </c>
      <c r="H471" s="644" t="n">
        <v>150</v>
      </c>
      <c r="I471" s="309" t="inlineStr">
        <is>
          <t>New PO</t>
        </is>
      </c>
      <c r="J471" s="170" t="n"/>
      <c r="K471" s="133" t="n"/>
      <c r="L471" s="134" t="n"/>
      <c r="M471" s="567" t="n"/>
      <c r="N471" s="134" t="n"/>
      <c r="O471" s="638">
        <f>SUM(SUMIFS($H$11:$H$700,$I$11:$I$700,{"New PO","ValueAdded"},$C$11:$C$700,"="&amp;C471))</f>
        <v/>
      </c>
      <c r="P471" s="639">
        <f>SUMIFS($H$11:$H$700,$C$11:$C$700,"="&amp;C471)</f>
        <v/>
      </c>
      <c r="Q471" s="567" t="inlineStr">
        <is>
          <t>Tesla, Inc.</t>
        </is>
      </c>
    </row>
    <row r="472" ht="14.25" customHeight="1" s="474">
      <c r="A472" s="169" t="inlineStr">
        <is>
          <t>No.462</t>
        </is>
      </c>
      <c r="B472" s="334" t="n">
        <v>44867</v>
      </c>
      <c r="C472" s="130" t="inlineStr">
        <is>
          <t>PO-4900796911</t>
        </is>
      </c>
      <c r="D472" s="131" t="inlineStr">
        <is>
          <t>Cassandra Geml</t>
        </is>
      </c>
      <c r="E472" s="567" t="inlineStr">
        <is>
          <t>Tesla Energy</t>
        </is>
      </c>
      <c r="F472" s="136" t="inlineStr">
        <is>
          <t>cmatchinski@tesla.com</t>
        </is>
      </c>
      <c r="G472" s="567" t="inlineStr">
        <is>
          <t>Translate Powerwall+Warranty to Spanish</t>
        </is>
      </c>
      <c r="H472" s="644" t="n">
        <v>-132.86</v>
      </c>
      <c r="I472" s="317" t="inlineStr">
        <is>
          <t>To be Invoiced</t>
        </is>
      </c>
      <c r="J472" s="170" t="inlineStr">
        <is>
          <t>202211</t>
        </is>
      </c>
      <c r="K472" s="133" t="n"/>
      <c r="L472" s="134" t="inlineStr">
        <is>
          <t>Tesla Energy_Translate Powerwall+Warranty to Spanish_Oct,2022</t>
        </is>
      </c>
      <c r="M472" s="567" t="n"/>
      <c r="N472" s="302" t="inlineStr">
        <is>
          <t>2022年10月: 132.86</t>
        </is>
      </c>
      <c r="O472" s="638">
        <f>SUM(SUMIFS($H$11:$H$700,$I$11:$I$700,{"New PO","ValueAdded"},$C$11:$C$700,"="&amp;C472))</f>
        <v/>
      </c>
      <c r="P472" s="639">
        <f>SUMIFS($H$11:$H$700,$C$11:$C$700,"="&amp;C472)</f>
        <v/>
      </c>
      <c r="Q472" s="567" t="n"/>
    </row>
    <row r="473" ht="14.25" customHeight="1" s="474">
      <c r="A473" s="169" t="inlineStr">
        <is>
          <t>No.463</t>
        </is>
      </c>
      <c r="B473" s="334" t="n">
        <v>44845</v>
      </c>
      <c r="C473" s="130" t="inlineStr">
        <is>
          <t>PO-4900805210</t>
        </is>
      </c>
      <c r="D473" s="131" t="inlineStr">
        <is>
          <t>Huanhuan Huang (黄 欢欢)</t>
        </is>
      </c>
      <c r="E473" s="567" t="inlineStr">
        <is>
          <t>Tesla China</t>
        </is>
      </c>
      <c r="F473" s="136" t="inlineStr">
        <is>
          <t>huanhhuang@tesla.com</t>
        </is>
      </c>
      <c r="G473" s="567" t="inlineStr">
        <is>
          <t>BD marketing activities for Beijing Speech draft translatio n</t>
        </is>
      </c>
      <c r="H473" s="666" t="n">
        <v>1893.76</v>
      </c>
      <c r="I473" s="309" t="inlineStr">
        <is>
          <t>New PO</t>
        </is>
      </c>
      <c r="J473" s="170" t="n"/>
      <c r="K473" s="133" t="n"/>
      <c r="L473" s="134" t="n"/>
      <c r="M473" s="567" t="n"/>
      <c r="N473" s="134" t="n"/>
      <c r="O473" s="638">
        <f>SUM(SUMIFS($H$11:$H$700,$I$11:$I$700,{"New PO","ValueAdded"},$C$11:$C$700,"="&amp;C473))</f>
        <v/>
      </c>
      <c r="P473" s="639">
        <f>SUMIFS($H$11:$H$700,$C$11:$C$700,"="&amp;C473)</f>
        <v/>
      </c>
      <c r="Q473" s="567" t="inlineStr">
        <is>
          <t>Tesla Motors (Beijing) Co., Ltd.</t>
        </is>
      </c>
    </row>
    <row r="474" ht="14.25" customHeight="1" s="474">
      <c r="A474" s="169" t="inlineStr">
        <is>
          <t>No.464</t>
        </is>
      </c>
      <c r="B474" s="334" t="n">
        <v>44851</v>
      </c>
      <c r="C474" s="130" t="inlineStr">
        <is>
          <t>PO-4900805210</t>
        </is>
      </c>
      <c r="D474" s="131" t="inlineStr">
        <is>
          <t>Huanhuan Huang (黄 欢欢)</t>
        </is>
      </c>
      <c r="E474" s="567" t="inlineStr">
        <is>
          <t>Tesla China</t>
        </is>
      </c>
      <c r="F474" s="136" t="inlineStr">
        <is>
          <t>huanhhuang@tesla.com</t>
        </is>
      </c>
      <c r="G474" s="567" t="inlineStr">
        <is>
          <t>BD marketing activities for Beijing Speech draft translatio n</t>
        </is>
      </c>
      <c r="H474" s="667" t="n">
        <v>-1893.76</v>
      </c>
      <c r="I474" s="309" t="inlineStr">
        <is>
          <t>To be Invoiced</t>
        </is>
      </c>
      <c r="J474" s="170" t="inlineStr">
        <is>
          <t>202210</t>
        </is>
      </c>
      <c r="K474" s="133" t="inlineStr">
        <is>
          <t>PTUS_Tesla221017A</t>
        </is>
      </c>
      <c r="L474" s="134" t="inlineStr">
        <is>
          <t>Tesla China_BD marketing activities for Beijing Speech draft_1</t>
        </is>
      </c>
      <c r="M474" s="567" t="n"/>
      <c r="N474" s="488" t="inlineStr">
        <is>
          <t>2022年6月</t>
        </is>
      </c>
      <c r="O474" s="638">
        <f>SUM(SUMIFS($H$11:$H$700,$I$11:$I$700,{"New PO","ValueAdded"},$C$11:$C$700,"="&amp;C474))</f>
        <v/>
      </c>
      <c r="P474" s="639">
        <f>SUMIFS($H$11:$H$700,$C$11:$C$700,"="&amp;C474)</f>
        <v/>
      </c>
      <c r="Q474" s="567" t="inlineStr">
        <is>
          <t>Tesla Motors (Beijing) Co., Ltd.</t>
        </is>
      </c>
    </row>
    <row r="475" ht="14.25" customHeight="1" s="474">
      <c r="A475" s="169" t="inlineStr">
        <is>
          <t>No.465</t>
        </is>
      </c>
      <c r="B475" s="334" t="n">
        <v>44846</v>
      </c>
      <c r="C475" s="130" t="inlineStr">
        <is>
          <t>PO-4900807056</t>
        </is>
      </c>
      <c r="D475" s="131" t="inlineStr">
        <is>
          <t>Huanhuan Huang (黄 欢欢)</t>
        </is>
      </c>
      <c r="E475" s="567" t="inlineStr">
        <is>
          <t>Tesla China</t>
        </is>
      </c>
      <c r="F475" s="136" t="inlineStr">
        <is>
          <t>huanhhuang@tesla.com</t>
        </is>
      </c>
      <c r="G475" s="567" t="inlineStr">
        <is>
          <t>BD marketing activities for Beijing Service trade associatio n translatio n</t>
        </is>
      </c>
      <c r="H475" s="666" t="n">
        <v>1206.98</v>
      </c>
      <c r="I475" s="309" t="inlineStr">
        <is>
          <t>New PO</t>
        </is>
      </c>
      <c r="J475" s="170" t="n"/>
      <c r="K475" s="133" t="n"/>
      <c r="L475" s="134" t="n"/>
      <c r="M475" s="567" t="n"/>
      <c r="N475" s="134" t="n"/>
      <c r="O475" s="638">
        <f>SUM(SUMIFS($H$11:$H$700,$I$11:$I$700,{"New PO","ValueAdded"},$C$11:$C$700,"="&amp;C475))</f>
        <v/>
      </c>
      <c r="P475" s="639">
        <f>SUMIFS($H$11:$H$700,$C$11:$C$700,"="&amp;C475)</f>
        <v/>
      </c>
      <c r="Q475" s="567" t="inlineStr">
        <is>
          <t>Tesla Motors (Beijing) Co., Ltd.</t>
        </is>
      </c>
    </row>
    <row r="476" ht="14.25" customHeight="1" s="474">
      <c r="A476" s="169" t="inlineStr">
        <is>
          <t>No.466</t>
        </is>
      </c>
      <c r="B476" s="334" t="n">
        <v>44851</v>
      </c>
      <c r="C476" s="130" t="inlineStr">
        <is>
          <t>PO-4900807056</t>
        </is>
      </c>
      <c r="D476" s="131" t="inlineStr">
        <is>
          <t>Huanhuan Huang (黄 欢欢)</t>
        </is>
      </c>
      <c r="E476" s="567" t="inlineStr">
        <is>
          <t>Tesla China</t>
        </is>
      </c>
      <c r="F476" s="136" t="inlineStr">
        <is>
          <t>huanhhuang@tesla.com</t>
        </is>
      </c>
      <c r="G476" s="567" t="inlineStr">
        <is>
          <t>BD marketing activities for Beijing Service trade associatio n translatio n</t>
        </is>
      </c>
      <c r="H476" s="667" t="n">
        <v>-1206.98</v>
      </c>
      <c r="I476" s="317" t="inlineStr">
        <is>
          <t>To be Invoiced</t>
        </is>
      </c>
      <c r="J476" s="170" t="inlineStr">
        <is>
          <t>202210</t>
        </is>
      </c>
      <c r="K476" s="133" t="inlineStr">
        <is>
          <t>PTUS_Tesla221017B</t>
        </is>
      </c>
      <c r="L476" s="134" t="inlineStr">
        <is>
          <t>Tesla China_BD marketing activities for Beijing Speech draft_2</t>
        </is>
      </c>
      <c r="M476" s="567" t="n"/>
      <c r="N476" s="488" t="inlineStr">
        <is>
          <t>2022年10月</t>
        </is>
      </c>
      <c r="O476" s="638">
        <f>SUM(SUMIFS($H$11:$H$700,$I$11:$I$700,{"New PO","ValueAdded"},$C$11:$C$700,"="&amp;C476))</f>
        <v/>
      </c>
      <c r="P476" s="639">
        <f>SUMIFS($H$11:$H$700,$C$11:$C$700,"="&amp;C476)</f>
        <v/>
      </c>
      <c r="Q476" s="567" t="inlineStr">
        <is>
          <t>Tesla Motors (Beijing) Co., Ltd.</t>
        </is>
      </c>
    </row>
    <row r="477" ht="14.25" customHeight="1" s="474">
      <c r="A477" s="169" t="inlineStr">
        <is>
          <t>No.467</t>
        </is>
      </c>
      <c r="B477" s="334" t="n">
        <v>44859</v>
      </c>
      <c r="C477" s="130" t="inlineStr">
        <is>
          <t>PO-4900825520</t>
        </is>
      </c>
      <c r="D477" s="131" t="inlineStr">
        <is>
          <t>Diqiu Xie (谢 荻秋)</t>
        </is>
      </c>
      <c r="E477" s="567" t="inlineStr">
        <is>
          <t>Tesla China</t>
        </is>
      </c>
      <c r="F477" s="136" t="inlineStr">
        <is>
          <t>diqxie@tesla.com</t>
        </is>
      </c>
      <c r="G477" s="567" t="inlineStr">
        <is>
          <t>Parts name translatio n cost</t>
        </is>
      </c>
      <c r="H477" s="666" t="n">
        <v>15000</v>
      </c>
      <c r="I477" s="309" t="inlineStr">
        <is>
          <t>New PO</t>
        </is>
      </c>
      <c r="J477" s="170" t="n"/>
      <c r="K477" s="133" t="n"/>
      <c r="L477" s="134" t="n"/>
      <c r="M477" s="567" t="n"/>
      <c r="N477" s="134" t="n"/>
      <c r="O477" s="638">
        <f>SUM(SUMIFS($H$11:$H$700,$I$11:$I$700,{"New PO","ValueAdded"},$C$11:$C$700,"="&amp;C477))</f>
        <v/>
      </c>
      <c r="P477" s="639">
        <f>SUMIFS($H$11:$H$700,$C$11:$C$700,"="&amp;C477)</f>
        <v/>
      </c>
      <c r="Q477" s="567" t="inlineStr">
        <is>
          <t>Tesla Motors (Beijing) Co., Ltd</t>
        </is>
      </c>
    </row>
    <row r="478" ht="14.25" customHeight="1" s="474">
      <c r="A478" s="169" t="inlineStr">
        <is>
          <t>No.468</t>
        </is>
      </c>
      <c r="B478" s="334" t="n">
        <v>44861</v>
      </c>
      <c r="C478" s="130" t="inlineStr">
        <is>
          <t>PO-4900830868</t>
        </is>
      </c>
      <c r="D478" s="131" t="inlineStr">
        <is>
          <t>Courtney Mixon</t>
        </is>
      </c>
      <c r="E478" s="567" t="inlineStr">
        <is>
          <t>Tesla Energy</t>
        </is>
      </c>
      <c r="F478" s="136" t="inlineStr">
        <is>
          <t>cmixon@tesla.com</t>
        </is>
      </c>
      <c r="G478" s="567" t="inlineStr">
        <is>
          <t>Translate North American Charging Standard Technical Spec to Spanish, French, Korean, and Japanese</t>
        </is>
      </c>
      <c r="H478" s="644" t="n">
        <v>2840</v>
      </c>
      <c r="I478" s="309" t="inlineStr">
        <is>
          <t>New PO</t>
        </is>
      </c>
      <c r="J478" s="170" t="n"/>
      <c r="K478" s="133" t="n"/>
      <c r="L478" s="134" t="n"/>
      <c r="M478" s="567" t="n"/>
      <c r="N478" s="134" t="n"/>
      <c r="O478" s="638">
        <f>SUM(SUMIFS($H$11:$H$700,$I$11:$I$700,{"New PO","ValueAdded"},$C$11:$C$700,"="&amp;C478))</f>
        <v/>
      </c>
      <c r="P478" s="639">
        <f>SUMIFS($H$11:$H$700,$C$11:$C$700,"="&amp;C478)</f>
        <v/>
      </c>
      <c r="Q478" s="567" t="inlineStr">
        <is>
          <t>Tesla, Inc.</t>
        </is>
      </c>
    </row>
    <row r="479" ht="14.25" customHeight="1" s="474">
      <c r="A479" s="169" t="inlineStr">
        <is>
          <t>No.469</t>
        </is>
      </c>
      <c r="B479" s="334" t="n">
        <v>44861</v>
      </c>
      <c r="C479" s="130" t="inlineStr">
        <is>
          <t>PO-4900830963</t>
        </is>
      </c>
      <c r="D479" s="131" t="inlineStr">
        <is>
          <t>Courtney Mixon</t>
        </is>
      </c>
      <c r="E479" s="567" t="inlineStr">
        <is>
          <t>Tesla Energy</t>
        </is>
      </c>
      <c r="F479" s="136" t="inlineStr">
        <is>
          <t>cmixon@tesla.com</t>
        </is>
      </c>
      <c r="G479" s="567" t="inlineStr">
        <is>
          <t>Translate AC Connector Appendix to Spanish, French, Korean, and Japanese</t>
        </is>
      </c>
      <c r="H479" s="644" t="n">
        <v>1090</v>
      </c>
      <c r="I479" s="309" t="inlineStr">
        <is>
          <t>New PO</t>
        </is>
      </c>
      <c r="J479" s="170" t="n"/>
      <c r="K479" s="133" t="n"/>
      <c r="L479" s="134" t="n"/>
      <c r="M479" s="567" t="n"/>
      <c r="N479" s="134" t="n"/>
      <c r="O479" s="638">
        <f>SUM(SUMIFS($H$11:$H$700,$I$11:$I$700,{"New PO","ValueAdded"},$C$11:$C$700,"="&amp;C479))</f>
        <v/>
      </c>
      <c r="P479" s="639">
        <f>SUMIFS($H$11:$H$700,$C$11:$C$700,"="&amp;C479)</f>
        <v/>
      </c>
      <c r="Q479" s="567" t="inlineStr">
        <is>
          <t>Tesla, Inc.</t>
        </is>
      </c>
    </row>
    <row r="480" ht="14.25" customHeight="1" s="474">
      <c r="A480" s="169" t="inlineStr">
        <is>
          <t>No.470</t>
        </is>
      </c>
      <c r="B480" s="334" t="n">
        <v>44861</v>
      </c>
      <c r="C480" s="130" t="inlineStr">
        <is>
          <t>PO-4900830965</t>
        </is>
      </c>
      <c r="D480" s="131" t="inlineStr">
        <is>
          <t>Courtney Mixon</t>
        </is>
      </c>
      <c r="E480" s="567" t="inlineStr">
        <is>
          <t>Tesla Energy</t>
        </is>
      </c>
      <c r="F480" s="136" t="inlineStr">
        <is>
          <t>cmixon@tesla.com</t>
        </is>
      </c>
      <c r="G480" s="567" t="inlineStr">
        <is>
          <t>Translate DC Connector Appendix to Spanish, French, Korean, and Japanese</t>
        </is>
      </c>
      <c r="H480" s="644" t="n">
        <v>1545</v>
      </c>
      <c r="I480" s="309" t="inlineStr">
        <is>
          <t>New PO</t>
        </is>
      </c>
      <c r="J480" s="170" t="n"/>
      <c r="K480" s="133" t="n"/>
      <c r="L480" s="134" t="n"/>
      <c r="M480" s="567" t="n"/>
      <c r="N480" s="134" t="n"/>
      <c r="O480" s="638">
        <f>SUM(SUMIFS($H$11:$H$700,$I$11:$I$700,{"New PO","ValueAdded"},$C$11:$C$700,"="&amp;C480))</f>
        <v/>
      </c>
      <c r="P480" s="639">
        <f>SUMIFS($H$11:$H$700,$C$11:$C$700,"="&amp;C480)</f>
        <v/>
      </c>
      <c r="Q480" s="567" t="inlineStr">
        <is>
          <t>Tesla, Inc.</t>
        </is>
      </c>
    </row>
    <row r="481" ht="14.25" customHeight="1" s="474">
      <c r="A481" s="169" t="inlineStr">
        <is>
          <t>No.471</t>
        </is>
      </c>
      <c r="B481" s="334" t="n">
        <v>44861</v>
      </c>
      <c r="C481" s="130" t="inlineStr">
        <is>
          <t>PO-4900830966</t>
        </is>
      </c>
      <c r="D481" s="131" t="inlineStr">
        <is>
          <t>Courtney Mixon</t>
        </is>
      </c>
      <c r="E481" s="567" t="inlineStr">
        <is>
          <t>Tesla Energy</t>
        </is>
      </c>
      <c r="F481" s="136" t="inlineStr">
        <is>
          <t>cmixon@tesla.com</t>
        </is>
      </c>
      <c r="G481" s="567" t="inlineStr">
        <is>
          <t>Translate Charge Port Appendix to Spanish, French, Korean, and Japanese</t>
        </is>
      </c>
      <c r="H481" s="644" t="n">
        <v>3000</v>
      </c>
      <c r="I481" s="309" t="inlineStr">
        <is>
          <t>New PO</t>
        </is>
      </c>
      <c r="J481" s="170" t="n"/>
      <c r="K481" s="133" t="n"/>
      <c r="L481" s="134" t="n"/>
      <c r="M481" s="567" t="n"/>
      <c r="N481" s="134" t="n"/>
      <c r="O481" s="638">
        <f>SUM(SUMIFS($H$11:$H$700,$I$11:$I$700,{"New PO","ValueAdded"},$C$11:$C$700,"="&amp;C481))</f>
        <v/>
      </c>
      <c r="P481" s="639">
        <f>SUMIFS($H$11:$H$700,$C$11:$C$700,"="&amp;C481)</f>
        <v/>
      </c>
      <c r="Q481" s="567" t="inlineStr">
        <is>
          <t>Tesla, Inc.</t>
        </is>
      </c>
    </row>
    <row r="482" ht="14.25" customHeight="1" s="474">
      <c r="A482" s="169" t="inlineStr">
        <is>
          <t>No.472</t>
        </is>
      </c>
      <c r="B482" s="334" t="n">
        <v>44861</v>
      </c>
      <c r="C482" s="130" t="inlineStr">
        <is>
          <t>PO-4900830969</t>
        </is>
      </c>
      <c r="D482" s="131" t="inlineStr">
        <is>
          <t>Courtney Mixon</t>
        </is>
      </c>
      <c r="E482" s="567" t="inlineStr">
        <is>
          <t>Tesla Energy</t>
        </is>
      </c>
      <c r="F482" s="136" t="inlineStr">
        <is>
          <t>cmixon@tesla.com</t>
        </is>
      </c>
      <c r="G482" s="567" t="inlineStr">
        <is>
          <t>Translate Opening the Tesla Supercharg er Network Doc to Spanish, French, Korean, and Japanese</t>
        </is>
      </c>
      <c r="H482" s="644" t="n">
        <v>1255</v>
      </c>
      <c r="I482" s="309" t="inlineStr">
        <is>
          <t>New PO</t>
        </is>
      </c>
      <c r="J482" s="170" t="n"/>
      <c r="K482" s="133" t="n"/>
      <c r="L482" s="134" t="n"/>
      <c r="M482" s="567" t="n"/>
      <c r="N482" s="134" t="n"/>
      <c r="O482" s="638">
        <f>SUM(SUMIFS($H$11:$H$700,$I$11:$I$700,{"New PO","ValueAdded"},$C$11:$C$700,"="&amp;C482))</f>
        <v/>
      </c>
      <c r="P482" s="639">
        <f>SUMIFS($H$11:$H$700,$C$11:$C$700,"="&amp;C482)</f>
        <v/>
      </c>
      <c r="Q482" s="567" t="inlineStr">
        <is>
          <t>Tesla, Inc.</t>
        </is>
      </c>
    </row>
    <row r="483" ht="14.25" customHeight="1" s="474">
      <c r="A483" s="169" t="inlineStr">
        <is>
          <t>No.473</t>
        </is>
      </c>
      <c r="B483" s="334" t="n">
        <v>44861</v>
      </c>
      <c r="C483" s="130" t="inlineStr">
        <is>
          <t>PO-4900830971</t>
        </is>
      </c>
      <c r="D483" s="131" t="inlineStr">
        <is>
          <t>Courtney Mixon</t>
        </is>
      </c>
      <c r="E483" s="567" t="inlineStr">
        <is>
          <t>Tesla Energy</t>
        </is>
      </c>
      <c r="F483" s="136" t="inlineStr">
        <is>
          <t>cmixon@tesla.com</t>
        </is>
      </c>
      <c r="G483" s="567" t="inlineStr">
        <is>
          <t>Translate DC Charging Connector Datasheet to Spanish, French, Korean, and Japanese</t>
        </is>
      </c>
      <c r="H483" s="644" t="n">
        <v>340</v>
      </c>
      <c r="I483" s="309" t="inlineStr">
        <is>
          <t>New PO</t>
        </is>
      </c>
      <c r="J483" s="170" t="n"/>
      <c r="K483" s="133" t="n"/>
      <c r="L483" s="134" t="n"/>
      <c r="M483" s="567" t="n"/>
      <c r="N483" s="134" t="n"/>
      <c r="O483" s="638">
        <f>SUM(SUMIFS($H$11:$H$700,$I$11:$I$700,{"New PO","ValueAdded"},$C$11:$C$700,"="&amp;C483))</f>
        <v/>
      </c>
      <c r="P483" s="639">
        <f>SUMIFS($H$11:$H$700,$C$11:$C$700,"="&amp;C483)</f>
        <v/>
      </c>
      <c r="Q483" s="567" t="inlineStr">
        <is>
          <t>Tesla, Inc.</t>
        </is>
      </c>
    </row>
    <row r="484" ht="14.25" customHeight="1" s="474">
      <c r="A484" s="169" t="inlineStr">
        <is>
          <t>No.474</t>
        </is>
      </c>
      <c r="B484" s="334" t="n">
        <v>44869</v>
      </c>
      <c r="C484" s="130" t="inlineStr">
        <is>
          <t>PO-4900840897</t>
        </is>
      </c>
      <c r="D484" s="131" t="inlineStr">
        <is>
          <t>Courtney Mixon</t>
        </is>
      </c>
      <c r="E484" s="567" t="inlineStr">
        <is>
          <t>Tesla Energy</t>
        </is>
      </c>
      <c r="F484" s="136" t="inlineStr">
        <is>
          <t>cmixon@tesla.com</t>
        </is>
      </c>
      <c r="G484" s="567" t="inlineStr">
        <is>
          <t>Translate Charge Port Datasheet to Spanish, French, Korean, and Japanese</t>
        </is>
      </c>
      <c r="H484" s="644" t="n">
        <v>264</v>
      </c>
      <c r="I484" s="309" t="inlineStr">
        <is>
          <t>New PO</t>
        </is>
      </c>
      <c r="J484" s="170" t="n"/>
      <c r="K484" s="133" t="n"/>
      <c r="L484" s="134" t="n"/>
      <c r="M484" s="567" t="n"/>
      <c r="N484" s="134" t="n"/>
      <c r="O484" s="638">
        <f>SUM(SUMIFS($H$11:$H$700,$I$11:$I$700,{"New PO","ValueAdded"},$C$11:$C$700,"="&amp;C484))</f>
        <v/>
      </c>
      <c r="P484" s="639">
        <f>SUMIFS($H$11:$H$700,$C$11:$C$700,"="&amp;C484)</f>
        <v/>
      </c>
      <c r="Q484" s="567" t="inlineStr">
        <is>
          <t>Tesla, Inc.</t>
        </is>
      </c>
    </row>
    <row r="485" ht="14.25" customHeight="1" s="474">
      <c r="A485" s="169" t="inlineStr">
        <is>
          <t>No.475</t>
        </is>
      </c>
      <c r="B485" s="334" t="n">
        <v>44869</v>
      </c>
      <c r="C485" s="130" t="inlineStr">
        <is>
          <t>PO-4900840901</t>
        </is>
      </c>
      <c r="D485" s="131" t="inlineStr">
        <is>
          <t>Courtney Mixon</t>
        </is>
      </c>
      <c r="E485" s="567" t="inlineStr">
        <is>
          <t>Tesla Energy</t>
        </is>
      </c>
      <c r="F485" s="136" t="inlineStr">
        <is>
          <t>cmixon@tesla.com</t>
        </is>
      </c>
      <c r="G485" s="567" t="inlineStr">
        <is>
          <t>Translate AC Connector Datasheet to Spanish, French, Korean, and Japanese</t>
        </is>
      </c>
      <c r="H485" s="644" t="n">
        <v>290</v>
      </c>
      <c r="I485" s="309" t="inlineStr">
        <is>
          <t>New PO</t>
        </is>
      </c>
      <c r="J485" s="170" t="n"/>
      <c r="K485" s="133" t="n"/>
      <c r="L485" s="134" t="n"/>
      <c r="M485" s="567" t="n"/>
      <c r="N485" s="134" t="n"/>
      <c r="O485" s="638">
        <f>SUM(SUMIFS($H$11:$H$700,$I$11:$I$700,{"New PO","ValueAdded"},$C$11:$C$700,"="&amp;C485))</f>
        <v/>
      </c>
      <c r="P485" s="639">
        <f>SUMIFS($H$11:$H$700,$C$11:$C$700,"="&amp;C485)</f>
        <v/>
      </c>
      <c r="Q485" s="567" t="inlineStr">
        <is>
          <t>Tesla, Inc.</t>
        </is>
      </c>
    </row>
    <row r="486" ht="14.25" customHeight="1" s="474">
      <c r="A486" s="169" t="inlineStr">
        <is>
          <t>No.476</t>
        </is>
      </c>
      <c r="B486" s="334" t="n">
        <v>44869</v>
      </c>
      <c r="C486" s="130" t="inlineStr">
        <is>
          <t>PO-4900840902</t>
        </is>
      </c>
      <c r="D486" s="131" t="inlineStr">
        <is>
          <t>Courtney Mixon</t>
        </is>
      </c>
      <c r="E486" s="567" t="inlineStr">
        <is>
          <t>Tesla Energy</t>
        </is>
      </c>
      <c r="F486" s="136" t="inlineStr">
        <is>
          <t>cmixon@tesla.com</t>
        </is>
      </c>
      <c r="G486" s="567" t="inlineStr">
        <is>
          <t>Translate CCS Combo 1 Adapter OM to Taiwanese</t>
        </is>
      </c>
      <c r="H486" s="644" t="n">
        <v>125</v>
      </c>
      <c r="I486" s="309" t="inlineStr">
        <is>
          <t>New PO</t>
        </is>
      </c>
      <c r="J486" s="170" t="n"/>
      <c r="K486" s="133" t="n"/>
      <c r="L486" s="134" t="n"/>
      <c r="M486" s="567" t="n"/>
      <c r="N486" s="134" t="n"/>
      <c r="O486" s="638">
        <f>SUM(SUMIFS($H$11:$H$700,$I$11:$I$700,{"New PO","ValueAdded"},$C$11:$C$700,"="&amp;C486))</f>
        <v/>
      </c>
      <c r="P486" s="639">
        <f>SUMIFS($H$11:$H$700,$C$11:$C$700,"="&amp;C486)</f>
        <v/>
      </c>
      <c r="Q486" s="567" t="inlineStr">
        <is>
          <t>Tesla, Inc.</t>
        </is>
      </c>
    </row>
    <row r="487" ht="14.25" customHeight="1" s="474">
      <c r="A487" s="169" t="inlineStr">
        <is>
          <t>No.477</t>
        </is>
      </c>
      <c r="B487" s="334" t="n">
        <v>44869</v>
      </c>
      <c r="C487" s="130" t="inlineStr">
        <is>
          <t>PO-4900840903</t>
        </is>
      </c>
      <c r="D487" s="131" t="inlineStr">
        <is>
          <t>Courtney Mixon</t>
        </is>
      </c>
      <c r="E487" s="567" t="inlineStr">
        <is>
          <t>Tesla Energy</t>
        </is>
      </c>
      <c r="F487" s="136" t="inlineStr">
        <is>
          <t>cmixon@tesla.com</t>
        </is>
      </c>
      <c r="G487" s="567" t="inlineStr">
        <is>
          <t>Translate AC_x0002_DC Pin Sharing Appendix to Spanish, French, Korean, and Japanese</t>
        </is>
      </c>
      <c r="H487" s="644" t="n">
        <v>1900</v>
      </c>
      <c r="I487" s="309" t="inlineStr">
        <is>
          <t>New PO</t>
        </is>
      </c>
      <c r="J487" s="170" t="n"/>
      <c r="K487" s="133" t="n"/>
      <c r="L487" s="134" t="n"/>
      <c r="M487" s="567" t="n"/>
      <c r="N487" s="134" t="n"/>
      <c r="O487" s="638">
        <f>SUM(SUMIFS($H$11:$H$700,$I$11:$I$700,{"New PO","ValueAdded"},$C$11:$C$700,"="&amp;C487))</f>
        <v/>
      </c>
      <c r="P487" s="639">
        <f>SUMIFS($H$11:$H$700,$C$11:$C$700,"="&amp;C487)</f>
        <v/>
      </c>
      <c r="Q487" s="567" t="inlineStr">
        <is>
          <t>Tesla, Inc.</t>
        </is>
      </c>
    </row>
    <row r="488" ht="14.25" customHeight="1" s="474">
      <c r="A488" s="169" t="inlineStr">
        <is>
          <t>No.478</t>
        </is>
      </c>
      <c r="B488" s="169" t="n"/>
      <c r="C488" s="130" t="n"/>
      <c r="D488" s="131" t="n"/>
      <c r="E488" s="567" t="n"/>
      <c r="F488" s="136" t="n"/>
      <c r="G488" s="567" t="n"/>
      <c r="H488" s="644" t="n"/>
      <c r="I488" s="317" t="n"/>
      <c r="J488" s="170" t="n"/>
      <c r="K488" s="133" t="n"/>
      <c r="L488" s="134" t="n"/>
      <c r="M488" s="567" t="n"/>
      <c r="N488" s="134" t="n"/>
      <c r="O488" s="638">
        <f>SUM(SUMIFS($H$11:$H$700,$I$11:$I$700,{"New PO","ValueAdded"},$C$11:$C$700,"="&amp;C488))</f>
        <v/>
      </c>
      <c r="P488" s="639">
        <f>SUMIFS($H$11:$H$700,$C$11:$C$700,"="&amp;C488)</f>
        <v/>
      </c>
      <c r="Q488" s="567" t="n"/>
    </row>
    <row r="489" ht="14.25" customHeight="1" s="474">
      <c r="A489" s="169" t="inlineStr">
        <is>
          <t>No.479</t>
        </is>
      </c>
      <c r="B489" s="169" t="n"/>
      <c r="C489" s="130" t="n"/>
      <c r="D489" s="131" t="n"/>
      <c r="E489" s="567" t="n"/>
      <c r="F489" s="136" t="n"/>
      <c r="G489" s="567" t="n"/>
      <c r="H489" s="644" t="n"/>
      <c r="I489" s="317" t="n"/>
      <c r="J489" s="170" t="n"/>
      <c r="K489" s="133" t="n"/>
      <c r="L489" s="134" t="n"/>
      <c r="M489" s="567" t="n"/>
      <c r="N489" s="134" t="n"/>
      <c r="O489" s="638">
        <f>SUM(SUMIFS($H$11:$H$700,$I$11:$I$700,{"New PO","ValueAdded"},$C$11:$C$700,"="&amp;C489))</f>
        <v/>
      </c>
      <c r="P489" s="639">
        <f>SUMIFS($H$11:$H$700,$C$11:$C$700,"="&amp;C489)</f>
        <v/>
      </c>
      <c r="Q489" s="567" t="n"/>
    </row>
    <row r="490" ht="14.25" customHeight="1" s="474">
      <c r="A490" s="169" t="inlineStr">
        <is>
          <t>No.480</t>
        </is>
      </c>
      <c r="B490" s="169" t="n"/>
      <c r="C490" s="130" t="n"/>
      <c r="D490" s="131" t="n"/>
      <c r="E490" s="567" t="n"/>
      <c r="F490" s="136" t="n"/>
      <c r="G490" s="567" t="n"/>
      <c r="H490" s="644" t="n"/>
      <c r="I490" s="317" t="n"/>
      <c r="J490" s="170" t="n"/>
      <c r="K490" s="133" t="n"/>
      <c r="L490" s="134" t="n"/>
      <c r="M490" s="567" t="n"/>
      <c r="N490" s="134" t="n"/>
      <c r="O490" s="638">
        <f>SUM(SUMIFS($H$11:$H$700,$I$11:$I$700,{"New PO","ValueAdded"},$C$11:$C$700,"="&amp;C490))</f>
        <v/>
      </c>
      <c r="P490" s="639">
        <f>SUMIFS($H$11:$H$700,$C$11:$C$700,"="&amp;C490)</f>
        <v/>
      </c>
      <c r="Q490" s="567" t="n"/>
    </row>
    <row r="491" ht="14.25" customHeight="1" s="474">
      <c r="A491" s="169" t="inlineStr">
        <is>
          <t>No.481</t>
        </is>
      </c>
      <c r="B491" s="169" t="n"/>
      <c r="C491" s="130" t="n"/>
      <c r="D491" s="131" t="n"/>
      <c r="E491" s="567" t="n"/>
      <c r="F491" s="136" t="n"/>
      <c r="G491" s="567" t="n"/>
      <c r="H491" s="644" t="n"/>
      <c r="I491" s="317" t="n"/>
      <c r="J491" s="170" t="n"/>
      <c r="K491" s="133" t="n"/>
      <c r="L491" s="134" t="n"/>
      <c r="M491" s="567" t="n"/>
      <c r="N491" s="134" t="n"/>
      <c r="O491" s="638">
        <f>SUM(SUMIFS($H$11:$H$700,$I$11:$I$700,{"New PO","ValueAdded"},$C$11:$C$700,"="&amp;C491))</f>
        <v/>
      </c>
      <c r="P491" s="639">
        <f>SUMIFS($H$11:$H$700,$C$11:$C$700,"="&amp;C491)</f>
        <v/>
      </c>
      <c r="Q491" s="567" t="n"/>
    </row>
    <row r="492" ht="14.25" customHeight="1" s="474">
      <c r="A492" s="169" t="inlineStr">
        <is>
          <t>No.482</t>
        </is>
      </c>
      <c r="B492" s="169" t="n"/>
      <c r="C492" s="130" t="n"/>
      <c r="D492" s="131" t="n"/>
      <c r="E492" s="567" t="n"/>
      <c r="F492" s="136" t="n"/>
      <c r="G492" s="567" t="n"/>
      <c r="H492" s="644" t="n"/>
      <c r="I492" s="317" t="n"/>
      <c r="J492" s="170" t="n"/>
      <c r="K492" s="133" t="n"/>
      <c r="L492" s="134" t="n"/>
      <c r="M492" s="567" t="n"/>
      <c r="N492" s="134" t="n"/>
      <c r="O492" s="638">
        <f>SUM(SUMIFS($H$11:$H$700,$I$11:$I$700,{"New PO","ValueAdded"},$C$11:$C$700,"="&amp;C492))</f>
        <v/>
      </c>
      <c r="P492" s="639">
        <f>SUMIFS($H$11:$H$700,$C$11:$C$700,"="&amp;C492)</f>
        <v/>
      </c>
      <c r="Q492" s="567" t="n"/>
    </row>
    <row r="493" ht="14.25" customHeight="1" s="474">
      <c r="A493" s="169" t="inlineStr">
        <is>
          <t>No.483</t>
        </is>
      </c>
      <c r="B493" s="169" t="n"/>
      <c r="C493" s="130" t="n"/>
      <c r="D493" s="131" t="n"/>
      <c r="E493" s="567" t="n"/>
      <c r="F493" s="136" t="n"/>
      <c r="G493" s="567" t="n"/>
      <c r="H493" s="644" t="n"/>
      <c r="I493" s="317" t="n"/>
      <c r="J493" s="170" t="n"/>
      <c r="K493" s="133" t="n"/>
      <c r="L493" s="134" t="n"/>
      <c r="M493" s="567" t="n"/>
      <c r="N493" s="134" t="n"/>
      <c r="O493" s="638">
        <f>SUM(SUMIFS($H$11:$H$700,$I$11:$I$700,{"New PO","ValueAdded"},$C$11:$C$700,"="&amp;C493))</f>
        <v/>
      </c>
      <c r="P493" s="639">
        <f>SUMIFS($H$11:$H$700,$C$11:$C$700,"="&amp;C493)</f>
        <v/>
      </c>
      <c r="Q493" s="567" t="n"/>
    </row>
    <row r="494" ht="14.25" customHeight="1" s="474">
      <c r="A494" s="169" t="inlineStr">
        <is>
          <t>No.484</t>
        </is>
      </c>
      <c r="B494" s="169" t="n"/>
      <c r="C494" s="130" t="n"/>
      <c r="D494" s="131" t="n"/>
      <c r="E494" s="567" t="n"/>
      <c r="F494" s="136" t="n"/>
      <c r="G494" s="567" t="n"/>
      <c r="H494" s="644" t="n"/>
      <c r="I494" s="317" t="n"/>
      <c r="J494" s="170" t="n"/>
      <c r="K494" s="133" t="n"/>
      <c r="L494" s="134" t="n"/>
      <c r="M494" s="567" t="n"/>
      <c r="N494" s="134" t="n"/>
      <c r="O494" s="638">
        <f>SUM(SUMIFS($H$11:$H$700,$I$11:$I$700,{"New PO","ValueAdded"},$C$11:$C$700,"="&amp;C494))</f>
        <v/>
      </c>
      <c r="P494" s="639">
        <f>SUMIFS($H$11:$H$700,$C$11:$C$700,"="&amp;C494)</f>
        <v/>
      </c>
      <c r="Q494" s="567" t="n"/>
    </row>
    <row r="495" ht="14.25" customHeight="1" s="474">
      <c r="A495" s="169" t="inlineStr">
        <is>
          <t>No.485</t>
        </is>
      </c>
      <c r="B495" s="169" t="n"/>
      <c r="C495" s="130" t="n"/>
      <c r="D495" s="131" t="n"/>
      <c r="E495" s="567" t="n"/>
      <c r="F495" s="136" t="n"/>
      <c r="G495" s="567" t="n"/>
      <c r="H495" s="644" t="n"/>
      <c r="I495" s="317" t="n"/>
      <c r="J495" s="170" t="n"/>
      <c r="K495" s="133" t="n"/>
      <c r="L495" s="134" t="n"/>
      <c r="M495" s="567" t="n"/>
      <c r="N495" s="134" t="n"/>
      <c r="O495" s="638">
        <f>SUM(SUMIFS($H$11:$H$700,$I$11:$I$700,{"New PO","ValueAdded"},$C$11:$C$700,"="&amp;C495))</f>
        <v/>
      </c>
      <c r="P495" s="639">
        <f>SUMIFS($H$11:$H$700,$C$11:$C$700,"="&amp;C495)</f>
        <v/>
      </c>
      <c r="Q495" s="567" t="n"/>
    </row>
    <row r="496" ht="14.25" customHeight="1" s="474">
      <c r="A496" s="169" t="inlineStr">
        <is>
          <t>No.486</t>
        </is>
      </c>
      <c r="B496" s="169" t="n"/>
      <c r="C496" s="130" t="n"/>
      <c r="D496" s="131" t="n"/>
      <c r="E496" s="567" t="n"/>
      <c r="F496" s="136" t="n"/>
      <c r="G496" s="567" t="n"/>
      <c r="H496" s="644" t="n"/>
      <c r="I496" s="317" t="n"/>
      <c r="J496" s="170" t="n"/>
      <c r="K496" s="133" t="n"/>
      <c r="L496" s="134" t="n"/>
      <c r="M496" s="567" t="n"/>
      <c r="N496" s="134" t="n"/>
      <c r="O496" s="638">
        <f>SUM(SUMIFS($H$11:$H$700,$I$11:$I$700,{"New PO","ValueAdded"},$C$11:$C$700,"="&amp;C496))</f>
        <v/>
      </c>
      <c r="P496" s="639">
        <f>SUMIFS($H$11:$H$700,$C$11:$C$700,"="&amp;C496)</f>
        <v/>
      </c>
      <c r="Q496" s="567" t="n"/>
    </row>
    <row r="497" ht="14.25" customHeight="1" s="474">
      <c r="A497" s="169" t="inlineStr">
        <is>
          <t>No.487</t>
        </is>
      </c>
      <c r="B497" s="169" t="n"/>
      <c r="C497" s="130" t="n"/>
      <c r="D497" s="131" t="n"/>
      <c r="E497" s="567" t="n"/>
      <c r="F497" s="136" t="n"/>
      <c r="G497" s="567" t="n"/>
      <c r="H497" s="644" t="n"/>
      <c r="I497" s="317" t="n"/>
      <c r="J497" s="170" t="n"/>
      <c r="K497" s="133" t="n"/>
      <c r="L497" s="134" t="n"/>
      <c r="M497" s="567" t="n"/>
      <c r="N497" s="134" t="n"/>
      <c r="O497" s="638">
        <f>SUM(SUMIFS($H$11:$H$700,$I$11:$I$700,{"New PO","ValueAdded"},$C$11:$C$700,"="&amp;C497))</f>
        <v/>
      </c>
      <c r="P497" s="639">
        <f>SUMIFS($H$11:$H$700,$C$11:$C$700,"="&amp;C497)</f>
        <v/>
      </c>
      <c r="Q497" s="567" t="n"/>
    </row>
    <row r="498" ht="14.25" customHeight="1" s="474">
      <c r="A498" s="169" t="inlineStr">
        <is>
          <t>No.488</t>
        </is>
      </c>
      <c r="B498" s="169" t="n"/>
      <c r="C498" s="130" t="n"/>
      <c r="D498" s="131" t="n"/>
      <c r="E498" s="567" t="n"/>
      <c r="F498" s="136" t="n"/>
      <c r="G498" s="567" t="n"/>
      <c r="H498" s="644" t="n"/>
      <c r="I498" s="317" t="n"/>
      <c r="J498" s="170" t="n"/>
      <c r="K498" s="133" t="n"/>
      <c r="L498" s="134" t="n"/>
      <c r="M498" s="567" t="n"/>
      <c r="N498" s="134" t="n"/>
      <c r="O498" s="638">
        <f>SUM(SUMIFS($H$11:$H$700,$I$11:$I$700,{"New PO","ValueAdded"},$C$11:$C$700,"="&amp;C498))</f>
        <v/>
      </c>
      <c r="P498" s="639">
        <f>SUMIFS($H$11:$H$700,$C$11:$C$700,"="&amp;C498)</f>
        <v/>
      </c>
      <c r="Q498" s="567" t="n"/>
    </row>
    <row r="499" ht="14.25" customHeight="1" s="474">
      <c r="A499" s="169" t="inlineStr">
        <is>
          <t>No.489</t>
        </is>
      </c>
      <c r="B499" s="169" t="n"/>
      <c r="C499" s="130" t="n"/>
      <c r="D499" s="131" t="n"/>
      <c r="E499" s="567" t="n"/>
      <c r="F499" s="136" t="n"/>
      <c r="G499" s="567" t="n"/>
      <c r="H499" s="644" t="n"/>
      <c r="I499" s="317" t="n"/>
      <c r="J499" s="170" t="n"/>
      <c r="K499" s="133" t="n"/>
      <c r="L499" s="134" t="n"/>
      <c r="M499" s="567" t="n"/>
      <c r="N499" s="134" t="n"/>
      <c r="O499" s="638">
        <f>SUM(SUMIFS($H$11:$H$700,$I$11:$I$700,{"New PO","ValueAdded"},$C$11:$C$700,"="&amp;C499))</f>
        <v/>
      </c>
      <c r="P499" s="639">
        <f>SUMIFS($H$11:$H$700,$C$11:$C$700,"="&amp;C499)</f>
        <v/>
      </c>
      <c r="Q499" s="567" t="n"/>
    </row>
    <row r="500" ht="14.25" customHeight="1" s="474">
      <c r="A500" s="169" t="inlineStr">
        <is>
          <t>No.490</t>
        </is>
      </c>
      <c r="B500" s="169" t="n"/>
      <c r="C500" s="130" t="n"/>
      <c r="D500" s="131" t="n"/>
      <c r="E500" s="567" t="n"/>
      <c r="F500" s="136" t="n"/>
      <c r="G500" s="567" t="n"/>
      <c r="H500" s="644" t="n"/>
      <c r="I500" s="317" t="n"/>
      <c r="J500" s="170" t="n"/>
      <c r="K500" s="133" t="n"/>
      <c r="L500" s="134" t="n"/>
      <c r="M500" s="567" t="n"/>
      <c r="N500" s="134" t="n"/>
      <c r="O500" s="638">
        <f>SUM(SUMIFS($H$11:$H$700,$I$11:$I$700,{"New PO","ValueAdded"},$C$11:$C$700,"="&amp;C500))</f>
        <v/>
      </c>
      <c r="P500" s="639">
        <f>SUMIFS($H$11:$H$700,$C$11:$C$700,"="&amp;C500)</f>
        <v/>
      </c>
      <c r="Q500" s="567" t="n"/>
    </row>
    <row r="501" ht="14.25" customHeight="1" s="474">
      <c r="A501" s="169" t="inlineStr">
        <is>
          <t>No.491</t>
        </is>
      </c>
      <c r="B501" s="169" t="n"/>
      <c r="C501" s="130" t="n"/>
      <c r="D501" s="131" t="n"/>
      <c r="E501" s="567" t="n"/>
      <c r="F501" s="136" t="n"/>
      <c r="G501" s="567" t="n"/>
      <c r="H501" s="644" t="n"/>
      <c r="I501" s="317" t="n"/>
      <c r="J501" s="170" t="n"/>
      <c r="K501" s="133" t="n"/>
      <c r="L501" s="134" t="n"/>
      <c r="M501" s="567" t="n"/>
      <c r="N501" s="134" t="n"/>
      <c r="O501" s="638">
        <f>SUM(SUMIFS($H$11:$H$700,$I$11:$I$700,{"New PO","ValueAdded"},$C$11:$C$700,"="&amp;C501))</f>
        <v/>
      </c>
      <c r="P501" s="639">
        <f>SUMIFS($H$11:$H$700,$C$11:$C$700,"="&amp;C501)</f>
        <v/>
      </c>
      <c r="Q501" s="567" t="n"/>
    </row>
    <row r="502" ht="14.25" customHeight="1" s="474">
      <c r="A502" s="169" t="inlineStr">
        <is>
          <t>No.492</t>
        </is>
      </c>
      <c r="B502" s="334" t="n"/>
      <c r="C502" s="130" t="n"/>
      <c r="D502" s="131" t="n"/>
      <c r="E502" s="567" t="n"/>
      <c r="F502" s="410" t="n"/>
      <c r="G502" s="567" t="n"/>
      <c r="H502" s="644" t="n"/>
      <c r="I502" s="309" t="n"/>
      <c r="J502" s="170" t="n"/>
      <c r="K502" s="133" t="n"/>
      <c r="L502" s="134" t="n"/>
      <c r="M502" s="567" t="n"/>
      <c r="N502" s="134" t="n"/>
      <c r="O502" s="638">
        <f>SUM(SUMIFS($H$11:$H$700,$I$11:$I$700,{"New PO","ValueAdded"},$C$11:$C$700,"="&amp;C502))</f>
        <v/>
      </c>
      <c r="P502" s="639">
        <f>SUMIFS($H$11:$H$700,$C$11:$C$700,"="&amp;C502)</f>
        <v/>
      </c>
      <c r="Q502" s="567" t="n"/>
    </row>
    <row r="503" ht="14.25" customHeight="1" s="474">
      <c r="A503" s="169" t="inlineStr">
        <is>
          <t>No.493</t>
        </is>
      </c>
      <c r="B503" s="169" t="n"/>
      <c r="C503" s="130" t="n"/>
      <c r="D503" s="131" t="n"/>
      <c r="E503" s="567" t="n"/>
      <c r="F503" s="136" t="n"/>
      <c r="G503" s="567" t="n"/>
      <c r="H503" s="644" t="n"/>
      <c r="I503" s="317" t="n"/>
      <c r="J503" s="170" t="n"/>
      <c r="K503" s="133" t="n"/>
      <c r="L503" s="134" t="n"/>
      <c r="M503" s="567" t="n"/>
      <c r="N503" s="134" t="n"/>
      <c r="O503" s="638">
        <f>SUM(SUMIFS($H$11:$H$700,$I$11:$I$700,{"New PO","ValueAdded"},$C$11:$C$700,"="&amp;C503))</f>
        <v/>
      </c>
      <c r="P503" s="639">
        <f>SUMIFS($H$11:$H$700,$C$11:$C$700,"="&amp;C503)</f>
        <v/>
      </c>
      <c r="Q503" s="567" t="n"/>
    </row>
    <row r="504" ht="14.25" customHeight="1" s="474">
      <c r="A504" s="169" t="inlineStr">
        <is>
          <t>No.494</t>
        </is>
      </c>
      <c r="B504" s="169" t="n"/>
      <c r="C504" s="130" t="n"/>
      <c r="D504" s="131" t="n"/>
      <c r="E504" s="567" t="n"/>
      <c r="F504" s="136" t="n"/>
      <c r="G504" s="567" t="n"/>
      <c r="H504" s="644" t="n"/>
      <c r="I504" s="317" t="n"/>
      <c r="J504" s="170" t="n"/>
      <c r="K504" s="133" t="n"/>
      <c r="L504" s="134" t="n"/>
      <c r="M504" s="567" t="n"/>
      <c r="N504" s="134" t="n"/>
      <c r="O504" s="638">
        <f>SUM(SUMIFS($H$11:$H$700,$I$11:$I$700,{"New PO","ValueAdded"},$C$11:$C$700,"="&amp;C504))</f>
        <v/>
      </c>
      <c r="P504" s="639">
        <f>SUMIFS($H$11:$H$700,$C$11:$C$700,"="&amp;C504)</f>
        <v/>
      </c>
      <c r="Q504" s="567" t="n"/>
    </row>
    <row r="505" ht="14.25" customHeight="1" s="474">
      <c r="A505" s="169" t="inlineStr">
        <is>
          <t>No.495</t>
        </is>
      </c>
      <c r="B505" s="169" t="n"/>
      <c r="C505" s="130" t="n"/>
      <c r="D505" s="131" t="n"/>
      <c r="E505" s="567" t="n"/>
      <c r="F505" s="136" t="n"/>
      <c r="G505" s="567" t="n"/>
      <c r="H505" s="644" t="n"/>
      <c r="I505" s="317" t="n"/>
      <c r="J505" s="170" t="n"/>
      <c r="K505" s="133" t="n"/>
      <c r="L505" s="134" t="n"/>
      <c r="M505" s="567" t="n"/>
      <c r="N505" s="134" t="n"/>
      <c r="O505" s="638">
        <f>SUM(SUMIFS($H$11:$H$700,$I$11:$I$700,{"New PO","ValueAdded"},$C$11:$C$700,"="&amp;C505))</f>
        <v/>
      </c>
      <c r="P505" s="639">
        <f>SUMIFS($H$11:$H$700,$C$11:$C$700,"="&amp;C505)</f>
        <v/>
      </c>
      <c r="Q505" s="567" t="n"/>
    </row>
    <row r="506" ht="14.25" customHeight="1" s="474">
      <c r="A506" s="169" t="inlineStr">
        <is>
          <t>No.496</t>
        </is>
      </c>
      <c r="B506" s="169" t="n"/>
      <c r="C506" s="130" t="n"/>
      <c r="D506" s="131" t="n"/>
      <c r="E506" s="567" t="n"/>
      <c r="F506" s="136" t="n"/>
      <c r="G506" s="567" t="n"/>
      <c r="H506" s="644" t="n"/>
      <c r="I506" s="317" t="n"/>
      <c r="J506" s="170" t="n"/>
      <c r="K506" s="133" t="n"/>
      <c r="L506" s="134" t="n"/>
      <c r="M506" s="567" t="n"/>
      <c r="N506" s="134" t="n"/>
      <c r="O506" s="638">
        <f>SUM(SUMIFS($H$11:$H$700,$I$11:$I$700,{"New PO","ValueAdded"},$C$11:$C$700,"="&amp;C506))</f>
        <v/>
      </c>
      <c r="P506" s="639">
        <f>SUMIFS($H$11:$H$700,$C$11:$C$700,"="&amp;C506)</f>
        <v/>
      </c>
      <c r="Q506" s="567" t="n"/>
    </row>
    <row r="507" ht="14.25" customHeight="1" s="474">
      <c r="A507" s="169" t="inlineStr">
        <is>
          <t>No.497</t>
        </is>
      </c>
      <c r="B507" s="169" t="n"/>
      <c r="C507" s="130" t="n"/>
      <c r="D507" s="131" t="n"/>
      <c r="E507" s="567" t="n"/>
      <c r="F507" s="136" t="n"/>
      <c r="G507" s="567" t="n"/>
      <c r="H507" s="644" t="n"/>
      <c r="I507" s="317" t="n"/>
      <c r="J507" s="170" t="n"/>
      <c r="K507" s="133" t="n"/>
      <c r="L507" s="134" t="n"/>
      <c r="M507" s="567" t="n"/>
      <c r="N507" s="134" t="n"/>
      <c r="O507" s="638">
        <f>SUM(SUMIFS($H$11:$H$700,$I$11:$I$700,{"New PO","ValueAdded"},$C$11:$C$700,"="&amp;C507))</f>
        <v/>
      </c>
      <c r="P507" s="639">
        <f>SUMIFS($H$11:$H$700,$C$11:$C$700,"="&amp;C507)</f>
        <v/>
      </c>
      <c r="Q507" s="567" t="n"/>
    </row>
    <row r="508" ht="14.25" customHeight="1" s="474">
      <c r="A508" s="169" t="inlineStr">
        <is>
          <t>No.498</t>
        </is>
      </c>
      <c r="B508" s="169" t="n"/>
      <c r="C508" s="130" t="n"/>
      <c r="D508" s="131" t="n"/>
      <c r="E508" s="567" t="n"/>
      <c r="F508" s="136" t="n"/>
      <c r="G508" s="567" t="n"/>
      <c r="H508" s="644" t="n"/>
      <c r="I508" s="317" t="n"/>
      <c r="J508" s="170" t="n"/>
      <c r="K508" s="133" t="n"/>
      <c r="L508" s="134" t="n"/>
      <c r="M508" s="567" t="n"/>
      <c r="N508" s="134" t="n"/>
      <c r="O508" s="638">
        <f>SUM(SUMIFS($H$11:$H$700,$I$11:$I$700,{"New PO","ValueAdded"},$C$11:$C$700,"="&amp;C508))</f>
        <v/>
      </c>
      <c r="P508" s="639">
        <f>SUMIFS($H$11:$H$700,$C$11:$C$700,"="&amp;C508)</f>
        <v/>
      </c>
      <c r="Q508" s="567" t="n"/>
    </row>
    <row r="509" ht="14.25" customHeight="1" s="474">
      <c r="A509" s="169" t="inlineStr">
        <is>
          <t>No.499</t>
        </is>
      </c>
      <c r="B509" s="169" t="n"/>
      <c r="C509" s="130" t="n"/>
      <c r="D509" s="131" t="n"/>
      <c r="E509" s="567" t="n"/>
      <c r="F509" s="136" t="n"/>
      <c r="G509" s="567" t="n"/>
      <c r="H509" s="644" t="n"/>
      <c r="I509" s="317" t="n"/>
      <c r="J509" s="170" t="n"/>
      <c r="K509" s="133" t="n"/>
      <c r="L509" s="134" t="n"/>
      <c r="M509" s="567" t="n"/>
      <c r="N509" s="134" t="n"/>
      <c r="O509" s="638">
        <f>SUM(SUMIFS($H$11:$H$700,$I$11:$I$700,{"New PO","ValueAdded"},$C$11:$C$700,"="&amp;C509))</f>
        <v/>
      </c>
      <c r="P509" s="639">
        <f>SUMIFS($H$11:$H$700,$C$11:$C$700,"="&amp;C509)</f>
        <v/>
      </c>
      <c r="Q509" s="567" t="n"/>
    </row>
    <row r="510" ht="14.25" customHeight="1" s="474">
      <c r="A510" s="169" t="inlineStr">
        <is>
          <t>No.500</t>
        </is>
      </c>
      <c r="B510" s="169" t="n"/>
      <c r="C510" s="130" t="n"/>
      <c r="D510" s="131" t="n"/>
      <c r="E510" s="567" t="n"/>
      <c r="F510" s="136" t="n"/>
      <c r="G510" s="567" t="n"/>
      <c r="H510" s="644" t="n"/>
      <c r="I510" s="317" t="n"/>
      <c r="J510" s="170" t="n"/>
      <c r="K510" s="133" t="n"/>
      <c r="L510" s="134" t="n"/>
      <c r="M510" s="567" t="n"/>
      <c r="N510" s="134" t="n"/>
      <c r="O510" s="638">
        <f>SUM(SUMIFS($H$11:$H$700,$I$11:$I$700,{"New PO","ValueAdded"},$C$11:$C$700,"="&amp;C510))</f>
        <v/>
      </c>
      <c r="P510" s="639">
        <f>SUMIFS($H$11:$H$700,$C$11:$C$700,"="&amp;C510)</f>
        <v/>
      </c>
      <c r="Q510" s="567" t="n"/>
    </row>
    <row r="511" ht="14.25" customHeight="1" s="474">
      <c r="A511" s="169" t="inlineStr">
        <is>
          <t>No.501</t>
        </is>
      </c>
      <c r="B511" s="169" t="n"/>
      <c r="C511" s="130" t="n"/>
      <c r="D511" s="131" t="n"/>
      <c r="E511" s="567" t="n"/>
      <c r="F511" s="136" t="n"/>
      <c r="G511" s="567" t="n"/>
      <c r="H511" s="644" t="n"/>
      <c r="I511" s="317" t="n"/>
      <c r="J511" s="170" t="n"/>
      <c r="K511" s="133" t="n"/>
      <c r="L511" s="134" t="n"/>
      <c r="M511" s="567" t="n"/>
      <c r="N511" s="134" t="n"/>
      <c r="O511" s="638">
        <f>SUM(SUMIFS($H$11:$H$700,$I$11:$I$700,{"New PO","ValueAdded"},$C$11:$C$700,"="&amp;C511))</f>
        <v/>
      </c>
      <c r="P511" s="639">
        <f>SUMIFS($H$11:$H$700,$C$11:$C$700,"="&amp;C511)</f>
        <v/>
      </c>
      <c r="Q511" s="567" t="n"/>
    </row>
    <row r="512" ht="14.25" customHeight="1" s="474">
      <c r="A512" s="169" t="inlineStr">
        <is>
          <t>No.502</t>
        </is>
      </c>
      <c r="B512" s="169" t="n"/>
      <c r="C512" s="130" t="n"/>
      <c r="D512" s="131" t="n"/>
      <c r="E512" s="567" t="n"/>
      <c r="F512" s="136" t="n"/>
      <c r="G512" s="567" t="n"/>
      <c r="H512" s="644" t="n"/>
      <c r="I512" s="317" t="n"/>
      <c r="J512" s="170" t="n"/>
      <c r="K512" s="133" t="n"/>
      <c r="L512" s="134" t="n"/>
      <c r="M512" s="567" t="n"/>
      <c r="N512" s="134" t="n"/>
      <c r="O512" s="638">
        <f>SUM(SUMIFS($H$11:$H$700,$I$11:$I$700,{"New PO","ValueAdded"},$C$11:$C$700,"="&amp;C512))</f>
        <v/>
      </c>
      <c r="P512" s="639">
        <f>SUMIFS($H$11:$H$700,$C$11:$C$700,"="&amp;C512)</f>
        <v/>
      </c>
      <c r="Q512" s="567" t="n"/>
    </row>
    <row r="513" ht="14.25" customHeight="1" s="474">
      <c r="A513" s="169" t="inlineStr">
        <is>
          <t>No.503</t>
        </is>
      </c>
      <c r="B513" s="169" t="n"/>
      <c r="C513" s="130" t="n"/>
      <c r="D513" s="131" t="n"/>
      <c r="E513" s="567" t="n"/>
      <c r="F513" s="136" t="n"/>
      <c r="G513" s="567" t="n"/>
      <c r="H513" s="644" t="n"/>
      <c r="I513" s="317" t="n"/>
      <c r="J513" s="170" t="n"/>
      <c r="K513" s="133" t="n"/>
      <c r="L513" s="134" t="n"/>
      <c r="M513" s="567" t="n"/>
      <c r="N513" s="134" t="n"/>
      <c r="O513" s="638">
        <f>SUM(SUMIFS($H$11:$H$700,$I$11:$I$700,{"New PO","ValueAdded"},$C$11:$C$700,"="&amp;C513))</f>
        <v/>
      </c>
      <c r="P513" s="639">
        <f>SUMIFS($H$11:$H$700,$C$11:$C$700,"="&amp;C513)</f>
        <v/>
      </c>
      <c r="Q513" s="567" t="n"/>
    </row>
    <row r="514" ht="14.25" customHeight="1" s="474">
      <c r="A514" s="169" t="inlineStr">
        <is>
          <t>No.504</t>
        </is>
      </c>
      <c r="B514" s="169" t="n"/>
      <c r="C514" s="130" t="n"/>
      <c r="D514" s="131" t="n"/>
      <c r="E514" s="567" t="n"/>
      <c r="F514" s="136" t="n"/>
      <c r="G514" s="567" t="n"/>
      <c r="H514" s="644" t="n"/>
      <c r="I514" s="317" t="n"/>
      <c r="J514" s="170" t="n"/>
      <c r="K514" s="133" t="n"/>
      <c r="L514" s="134" t="n"/>
      <c r="M514" s="567" t="n"/>
      <c r="N514" s="134" t="n"/>
      <c r="O514" s="638">
        <f>SUM(SUMIFS($H$11:$H$700,$I$11:$I$700,{"New PO","ValueAdded"},$C$11:$C$700,"="&amp;C514))</f>
        <v/>
      </c>
      <c r="P514" s="639">
        <f>SUMIFS($H$11:$H$700,$C$11:$C$700,"="&amp;C514)</f>
        <v/>
      </c>
      <c r="Q514" s="567" t="n"/>
    </row>
    <row r="515" ht="14.25" customHeight="1" s="474">
      <c r="A515" s="169" t="inlineStr">
        <is>
          <t>No.505</t>
        </is>
      </c>
      <c r="B515" s="169" t="n"/>
      <c r="C515" s="130" t="n"/>
      <c r="D515" s="131" t="n"/>
      <c r="E515" s="567" t="n"/>
      <c r="F515" s="136" t="n"/>
      <c r="G515" s="567" t="n"/>
      <c r="H515" s="644" t="n"/>
      <c r="I515" s="317" t="n"/>
      <c r="J515" s="170" t="n"/>
      <c r="K515" s="133" t="n"/>
      <c r="L515" s="134" t="n"/>
      <c r="M515" s="567" t="n"/>
      <c r="N515" s="134" t="n"/>
      <c r="O515" s="638">
        <f>SUM(SUMIFS($H$11:$H$700,$I$11:$I$700,{"New PO","ValueAdded"},$C$11:$C$700,"="&amp;C515))</f>
        <v/>
      </c>
      <c r="P515" s="639">
        <f>SUMIFS($H$11:$H$700,$C$11:$C$700,"="&amp;C515)</f>
        <v/>
      </c>
      <c r="Q515" s="567" t="n"/>
    </row>
    <row r="516" ht="14.25" customHeight="1" s="474">
      <c r="A516" s="169" t="inlineStr">
        <is>
          <t>No.506</t>
        </is>
      </c>
      <c r="B516" s="169" t="n"/>
      <c r="C516" s="130" t="n"/>
      <c r="D516" s="131" t="n"/>
      <c r="E516" s="567" t="n"/>
      <c r="F516" s="136" t="n"/>
      <c r="G516" s="567" t="n"/>
      <c r="H516" s="644" t="n"/>
      <c r="I516" s="317" t="n"/>
      <c r="J516" s="170" t="n"/>
      <c r="K516" s="133" t="n"/>
      <c r="L516" s="134" t="n"/>
      <c r="M516" s="567" t="n"/>
      <c r="N516" s="134" t="n"/>
      <c r="O516" s="638">
        <f>SUM(SUMIFS($H$11:$H$700,$I$11:$I$700,{"New PO","ValueAdded"},$C$11:$C$700,"="&amp;C516))</f>
        <v/>
      </c>
      <c r="P516" s="639">
        <f>SUMIFS($H$11:$H$700,$C$11:$C$700,"="&amp;C516)</f>
        <v/>
      </c>
      <c r="Q516" s="567" t="n"/>
    </row>
    <row r="517" ht="14.25" customHeight="1" s="474">
      <c r="A517" s="169" t="inlineStr">
        <is>
          <t>No.507</t>
        </is>
      </c>
      <c r="B517" s="169" t="n"/>
      <c r="C517" s="130" t="n"/>
      <c r="D517" s="131" t="n"/>
      <c r="E517" s="567" t="n"/>
      <c r="F517" s="136" t="n"/>
      <c r="G517" s="567" t="n"/>
      <c r="H517" s="644" t="n"/>
      <c r="I517" s="317" t="n"/>
      <c r="J517" s="170" t="n"/>
      <c r="K517" s="133" t="n"/>
      <c r="L517" s="134" t="n"/>
      <c r="M517" s="567" t="n"/>
      <c r="N517" s="134" t="n"/>
      <c r="O517" s="638">
        <f>SUM(SUMIFS($H$11:$H$700,$I$11:$I$700,{"New PO","ValueAdded"},$C$11:$C$700,"="&amp;C517))</f>
        <v/>
      </c>
      <c r="P517" s="639">
        <f>SUMIFS($H$11:$H$700,$C$11:$C$700,"="&amp;C517)</f>
        <v/>
      </c>
      <c r="Q517" s="567" t="n"/>
    </row>
    <row r="518" ht="14.25" customHeight="1" s="474">
      <c r="A518" s="169" t="inlineStr">
        <is>
          <t>No.508</t>
        </is>
      </c>
      <c r="B518" s="169" t="n"/>
      <c r="C518" s="130" t="n"/>
      <c r="D518" s="131" t="n"/>
      <c r="E518" s="567" t="n"/>
      <c r="F518" s="136" t="n"/>
      <c r="G518" s="567" t="n"/>
      <c r="H518" s="644" t="n"/>
      <c r="I518" s="317" t="n"/>
      <c r="J518" s="170" t="n"/>
      <c r="K518" s="133" t="n"/>
      <c r="L518" s="134" t="n"/>
      <c r="M518" s="567" t="n"/>
      <c r="N518" s="134" t="n"/>
      <c r="O518" s="638">
        <f>SUM(SUMIFS($H$11:$H$700,$I$11:$I$700,{"New PO","ValueAdded"},$C$11:$C$700,"="&amp;C518))</f>
        <v/>
      </c>
      <c r="P518" s="639">
        <f>SUMIFS($H$11:$H$700,$C$11:$C$700,"="&amp;C518)</f>
        <v/>
      </c>
      <c r="Q518" s="567" t="n"/>
    </row>
    <row r="519" ht="14.25" customHeight="1" s="474">
      <c r="A519" s="169" t="inlineStr">
        <is>
          <t>No.509</t>
        </is>
      </c>
      <c r="B519" s="169" t="n"/>
      <c r="C519" s="130" t="n"/>
      <c r="D519" s="131" t="n"/>
      <c r="E519" s="567" t="n"/>
      <c r="F519" s="136" t="n"/>
      <c r="G519" s="567" t="n"/>
      <c r="H519" s="644" t="n"/>
      <c r="I519" s="317" t="n"/>
      <c r="J519" s="170" t="n"/>
      <c r="K519" s="133" t="n"/>
      <c r="L519" s="134" t="n"/>
      <c r="M519" s="567" t="n"/>
      <c r="N519" s="134" t="n"/>
      <c r="O519" s="638">
        <f>SUM(SUMIFS($H$11:$H$700,$I$11:$I$700,{"New PO","ValueAdded"},$C$11:$C$700,"="&amp;C519))</f>
        <v/>
      </c>
      <c r="P519" s="639">
        <f>SUMIFS($H$11:$H$700,$C$11:$C$700,"="&amp;C519)</f>
        <v/>
      </c>
      <c r="Q519" s="567" t="n"/>
    </row>
    <row r="520" ht="14.25" customHeight="1" s="474">
      <c r="A520" s="169" t="n"/>
      <c r="B520" s="169" t="n"/>
      <c r="C520" s="130" t="n"/>
      <c r="D520" s="131" t="n"/>
      <c r="E520" s="567" t="n"/>
      <c r="F520" s="136" t="n"/>
      <c r="G520" s="567" t="n"/>
      <c r="H520" s="644" t="n"/>
      <c r="I520" s="317" t="n"/>
      <c r="J520" s="170" t="n"/>
      <c r="K520" s="133" t="n"/>
      <c r="L520" s="134" t="n"/>
      <c r="M520" s="567" t="n"/>
      <c r="N520" s="134" t="n"/>
      <c r="O520" s="638">
        <f>SUM(SUMIFS($H$11:$H$700,$I$11:$I$700,{"New PO","ValueAdded"},$C$11:$C$700,"="&amp;C520))</f>
        <v/>
      </c>
      <c r="P520" s="639">
        <f>SUMIFS($H$11:$H$700,$C$11:$C$700,"="&amp;C520)</f>
        <v/>
      </c>
      <c r="Q520" s="567" t="n"/>
    </row>
    <row r="521" ht="14.25" customHeight="1" s="474">
      <c r="A521" s="169" t="n"/>
      <c r="B521" s="169" t="n"/>
      <c r="C521" s="130" t="n"/>
      <c r="D521" s="131" t="n"/>
      <c r="E521" s="567" t="n"/>
      <c r="F521" s="136" t="n"/>
      <c r="G521" s="567" t="n"/>
      <c r="H521" s="644" t="n"/>
      <c r="I521" s="317" t="n"/>
      <c r="J521" s="170" t="n"/>
      <c r="K521" s="133" t="n"/>
      <c r="L521" s="134" t="n"/>
      <c r="M521" s="567" t="n"/>
      <c r="N521" s="134" t="n"/>
      <c r="O521" s="638">
        <f>SUM(SUMIFS($H$11:$H$700,$I$11:$I$700,{"New PO","ValueAdded"},$C$11:$C$700,"="&amp;C521))</f>
        <v/>
      </c>
      <c r="P521" s="639">
        <f>SUMIFS($H$11:$H$700,$C$11:$C$700,"="&amp;C521)</f>
        <v/>
      </c>
      <c r="Q521" s="567" t="n"/>
    </row>
    <row r="522" ht="14.25" customHeight="1" s="474">
      <c r="A522" s="169" t="n"/>
      <c r="B522" s="169" t="n"/>
      <c r="C522" s="130" t="n"/>
      <c r="D522" s="131" t="n"/>
      <c r="E522" s="567" t="n"/>
      <c r="F522" s="136" t="n"/>
      <c r="G522" s="567" t="n"/>
      <c r="H522" s="644" t="n"/>
      <c r="I522" s="317" t="n"/>
      <c r="J522" s="170" t="n"/>
      <c r="K522" s="133" t="n"/>
      <c r="L522" s="134" t="n"/>
      <c r="M522" s="567" t="n"/>
      <c r="N522" s="134" t="n"/>
      <c r="O522" s="638">
        <f>SUM(SUMIFS($H$11:$H$700,$I$11:$I$700,{"New PO","ValueAdded"},$C$11:$C$700,"="&amp;C522))</f>
        <v/>
      </c>
      <c r="P522" s="639">
        <f>SUMIFS($H$11:$H$700,$C$11:$C$700,"="&amp;C522)</f>
        <v/>
      </c>
      <c r="Q522" s="567" t="n"/>
    </row>
    <row r="523" ht="14.25" customHeight="1" s="474">
      <c r="A523" s="169" t="n"/>
      <c r="B523" s="169" t="n"/>
      <c r="C523" s="130" t="n"/>
      <c r="D523" s="131" t="n"/>
      <c r="E523" s="567" t="n"/>
      <c r="F523" s="136" t="n"/>
      <c r="G523" s="567" t="n"/>
      <c r="H523" s="644" t="n"/>
      <c r="I523" s="317" t="n"/>
      <c r="J523" s="170" t="n"/>
      <c r="K523" s="133" t="n"/>
      <c r="L523" s="134" t="n"/>
      <c r="M523" s="567" t="n"/>
      <c r="N523" s="134" t="n"/>
      <c r="O523" s="638">
        <f>SUM(SUMIFS($H$11:$H$700,$I$11:$I$700,{"New PO","ValueAdded"},$C$11:$C$700,"="&amp;C523))</f>
        <v/>
      </c>
      <c r="P523" s="639">
        <f>SUMIFS($H$11:$H$700,$C$11:$C$700,"="&amp;C523)</f>
        <v/>
      </c>
      <c r="Q523" s="567" t="n"/>
    </row>
    <row r="524" ht="14.25" customHeight="1" s="474">
      <c r="A524" s="169" t="n"/>
      <c r="B524" s="169" t="n"/>
      <c r="C524" s="130" t="n"/>
      <c r="D524" s="131" t="n"/>
      <c r="E524" s="567" t="n"/>
      <c r="F524" s="136" t="n"/>
      <c r="G524" s="567" t="n"/>
      <c r="H524" s="644" t="n"/>
      <c r="I524" s="317" t="n"/>
      <c r="J524" s="170" t="n"/>
      <c r="K524" s="133" t="n"/>
      <c r="L524" s="134" t="n"/>
      <c r="M524" s="567" t="n"/>
      <c r="N524" s="134" t="n"/>
      <c r="O524" s="638">
        <f>SUM(SUMIFS($H$11:$H$700,$I$11:$I$700,{"New PO","ValueAdded"},$C$11:$C$700,"="&amp;C524))</f>
        <v/>
      </c>
      <c r="P524" s="639">
        <f>SUMIFS($H$11:$H$700,$C$11:$C$700,"="&amp;C524)</f>
        <v/>
      </c>
      <c r="Q524" s="567" t="n"/>
    </row>
    <row r="525" ht="14.25" customHeight="1" s="474">
      <c r="A525" s="169" t="n"/>
      <c r="B525" s="169" t="n"/>
      <c r="C525" s="130" t="n"/>
      <c r="D525" s="131" t="n"/>
      <c r="E525" s="567" t="n"/>
      <c r="F525" s="136" t="n"/>
      <c r="G525" s="567" t="n"/>
      <c r="H525" s="644" t="n"/>
      <c r="I525" s="317" t="n"/>
      <c r="J525" s="170" t="n"/>
      <c r="K525" s="133" t="n"/>
      <c r="L525" s="134" t="n"/>
      <c r="M525" s="567" t="n"/>
      <c r="N525" s="134" t="n"/>
      <c r="O525" s="638">
        <f>SUM(SUMIFS($H$11:$H$700,$I$11:$I$700,{"New PO","ValueAdded"},$C$11:$C$700,"="&amp;C525))</f>
        <v/>
      </c>
      <c r="P525" s="639">
        <f>SUMIFS($H$11:$H$700,$C$11:$C$700,"="&amp;C525)</f>
        <v/>
      </c>
      <c r="Q525" s="567" t="n"/>
    </row>
    <row r="526" ht="14.25" customHeight="1" s="474">
      <c r="A526" s="169" t="n"/>
      <c r="B526" s="169" t="n"/>
      <c r="C526" s="130" t="n"/>
      <c r="D526" s="131" t="n"/>
      <c r="E526" s="567" t="n"/>
      <c r="F526" s="136" t="n"/>
      <c r="G526" s="567" t="n"/>
      <c r="H526" s="644" t="n"/>
      <c r="I526" s="317" t="n"/>
      <c r="J526" s="170" t="n"/>
      <c r="K526" s="133" t="n"/>
      <c r="L526" s="134" t="n"/>
      <c r="M526" s="567" t="n"/>
      <c r="N526" s="134" t="n"/>
      <c r="O526" s="638">
        <f>SUM(SUMIFS($H$11:$H$700,$I$11:$I$700,{"New PO","ValueAdded"},$C$11:$C$700,"="&amp;C526))</f>
        <v/>
      </c>
      <c r="P526" s="639">
        <f>SUMIFS($H$11:$H$700,$C$11:$C$700,"="&amp;C526)</f>
        <v/>
      </c>
      <c r="Q526" s="567" t="n"/>
    </row>
    <row r="527" ht="14.25" customHeight="1" s="474">
      <c r="A527" s="169" t="n"/>
      <c r="B527" s="169" t="n"/>
      <c r="C527" s="130" t="n"/>
      <c r="D527" s="131" t="n"/>
      <c r="E527" s="567" t="n"/>
      <c r="F527" s="136" t="n"/>
      <c r="G527" s="567" t="n"/>
      <c r="H527" s="644" t="n"/>
      <c r="I527" s="317" t="n"/>
      <c r="J527" s="170" t="n"/>
      <c r="K527" s="133" t="n"/>
      <c r="L527" s="134" t="n"/>
      <c r="M527" s="567" t="n"/>
      <c r="N527" s="134" t="n"/>
      <c r="O527" s="638">
        <f>SUM(SUMIFS($H$11:$H$700,$I$11:$I$700,{"New PO","ValueAdded"},$C$11:$C$700,"="&amp;C527))</f>
        <v/>
      </c>
      <c r="P527" s="639">
        <f>SUMIFS($H$11:$H$700,$C$11:$C$700,"="&amp;C527)</f>
        <v/>
      </c>
      <c r="Q527" s="567" t="n"/>
    </row>
    <row r="528" ht="14.25" customHeight="1" s="474">
      <c r="A528" s="169" t="n"/>
      <c r="B528" s="169" t="n"/>
      <c r="C528" s="130" t="n"/>
      <c r="D528" s="131" t="n"/>
      <c r="E528" s="567" t="n"/>
      <c r="F528" s="136" t="n"/>
      <c r="G528" s="567" t="n"/>
      <c r="H528" s="644" t="n"/>
      <c r="I528" s="317" t="n"/>
      <c r="J528" s="170" t="n"/>
      <c r="K528" s="133" t="n"/>
      <c r="L528" s="134" t="n"/>
      <c r="M528" s="567" t="n"/>
      <c r="N528" s="134" t="n"/>
      <c r="O528" s="638">
        <f>SUM(SUMIFS($H$11:$H$700,$I$11:$I$700,{"New PO","ValueAdded"},$C$11:$C$700,"="&amp;C528))</f>
        <v/>
      </c>
      <c r="P528" s="639">
        <f>SUMIFS($H$11:$H$700,$C$11:$C$700,"="&amp;C528)</f>
        <v/>
      </c>
      <c r="Q528" s="567" t="n"/>
    </row>
    <row r="529" ht="14.25" customHeight="1" s="474">
      <c r="A529" s="169" t="n"/>
      <c r="B529" s="169" t="n"/>
      <c r="C529" s="130" t="n"/>
      <c r="D529" s="131" t="n"/>
      <c r="E529" s="567" t="n"/>
      <c r="F529" s="136" t="n"/>
      <c r="G529" s="567" t="n"/>
      <c r="H529" s="644" t="n"/>
      <c r="I529" s="317" t="n"/>
      <c r="J529" s="170" t="n"/>
      <c r="K529" s="133" t="n"/>
      <c r="L529" s="134" t="n"/>
      <c r="M529" s="567" t="n"/>
      <c r="N529" s="134" t="n"/>
      <c r="O529" s="638">
        <f>SUM(SUMIFS($H$11:$H$700,$I$11:$I$700,{"New PO","ValueAdded"},$C$11:$C$700,"="&amp;C529))</f>
        <v/>
      </c>
      <c r="P529" s="639">
        <f>SUMIFS($H$11:$H$700,$C$11:$C$700,"="&amp;C529)</f>
        <v/>
      </c>
      <c r="Q529" s="567" t="n"/>
    </row>
    <row r="530" ht="14.25" customHeight="1" s="474">
      <c r="A530" s="169" t="n"/>
      <c r="B530" s="169" t="n"/>
      <c r="C530" s="130" t="n"/>
      <c r="D530" s="131" t="n"/>
      <c r="E530" s="567" t="n"/>
      <c r="F530" s="136" t="n"/>
      <c r="G530" s="567" t="n"/>
      <c r="H530" s="644" t="n"/>
      <c r="I530" s="317" t="n"/>
      <c r="J530" s="170" t="n"/>
      <c r="K530" s="133" t="n"/>
      <c r="L530" s="134" t="n"/>
      <c r="M530" s="567" t="n"/>
      <c r="N530" s="134" t="n"/>
      <c r="O530" s="638">
        <f>SUM(SUMIFS($H$11:$H$700,$I$11:$I$700,{"New PO","ValueAdded"},$C$11:$C$700,"="&amp;C530))</f>
        <v/>
      </c>
      <c r="P530" s="639">
        <f>SUMIFS($H$11:$H$700,$C$11:$C$700,"="&amp;C530)</f>
        <v/>
      </c>
      <c r="Q530" s="567" t="n"/>
    </row>
    <row r="531" ht="14.25" customHeight="1" s="474">
      <c r="A531" s="169" t="n"/>
      <c r="B531" s="169" t="n"/>
      <c r="C531" s="130" t="n"/>
      <c r="D531" s="131" t="n"/>
      <c r="E531" s="567" t="n"/>
      <c r="F531" s="136" t="n"/>
      <c r="G531" s="567" t="n"/>
      <c r="H531" s="644" t="n"/>
      <c r="I531" s="317" t="n"/>
      <c r="J531" s="170" t="n"/>
      <c r="K531" s="133" t="n"/>
      <c r="L531" s="134" t="n"/>
      <c r="M531" s="567" t="n"/>
      <c r="N531" s="134" t="n"/>
      <c r="O531" s="638">
        <f>SUM(SUMIFS($H$11:$H$700,$I$11:$I$700,{"New PO","ValueAdded"},$C$11:$C$700,"="&amp;C531))</f>
        <v/>
      </c>
      <c r="P531" s="639">
        <f>SUMIFS($H$11:$H$700,$C$11:$C$700,"="&amp;C531)</f>
        <v/>
      </c>
      <c r="Q531" s="567" t="n"/>
    </row>
    <row r="532" ht="14.25" customHeight="1" s="474">
      <c r="A532" s="169" t="n"/>
      <c r="B532" s="169" t="n"/>
      <c r="C532" s="130" t="n"/>
      <c r="D532" s="131" t="n"/>
      <c r="E532" s="567" t="n"/>
      <c r="F532" s="136" t="n"/>
      <c r="G532" s="567" t="n"/>
      <c r="H532" s="644" t="n"/>
      <c r="I532" s="317" t="n"/>
      <c r="J532" s="170" t="n"/>
      <c r="K532" s="133" t="n"/>
      <c r="L532" s="134" t="n"/>
      <c r="M532" s="567" t="n"/>
      <c r="N532" s="134" t="n"/>
      <c r="O532" s="638">
        <f>SUM(SUMIFS($H$11:$H$700,$I$11:$I$700,{"New PO","ValueAdded"},$C$11:$C$700,"="&amp;C532))</f>
        <v/>
      </c>
      <c r="P532" s="639">
        <f>SUMIFS($H$11:$H$700,$C$11:$C$700,"="&amp;C532)</f>
        <v/>
      </c>
      <c r="Q532" s="567" t="n"/>
    </row>
    <row r="533" ht="14.25" customHeight="1" s="474">
      <c r="A533" s="169" t="n"/>
      <c r="B533" s="169" t="n"/>
      <c r="C533" s="130" t="n"/>
      <c r="D533" s="131" t="n"/>
      <c r="E533" s="567" t="n"/>
      <c r="F533" s="136" t="n"/>
      <c r="G533" s="567" t="n"/>
      <c r="H533" s="644" t="n"/>
      <c r="I533" s="317" t="n"/>
      <c r="J533" s="170" t="n"/>
      <c r="K533" s="133" t="n"/>
      <c r="L533" s="134" t="n"/>
      <c r="M533" s="567" t="n"/>
      <c r="N533" s="134" t="n"/>
      <c r="O533" s="638">
        <f>SUM(SUMIFS($H$11:$H$700,$I$11:$I$700,{"New PO","ValueAdded"},$C$11:$C$700,"="&amp;C533))</f>
        <v/>
      </c>
      <c r="P533" s="639">
        <f>SUMIFS($H$11:$H$700,$C$11:$C$700,"="&amp;C533)</f>
        <v/>
      </c>
      <c r="Q533" s="567" t="n"/>
    </row>
    <row r="534" ht="14.25" customHeight="1" s="474">
      <c r="A534" s="169" t="n"/>
      <c r="B534" s="169" t="n"/>
      <c r="C534" s="130" t="n"/>
      <c r="D534" s="131" t="n"/>
      <c r="E534" s="567" t="n"/>
      <c r="F534" s="136" t="n"/>
      <c r="G534" s="567" t="n"/>
      <c r="H534" s="644" t="n"/>
      <c r="I534" s="317" t="n"/>
      <c r="J534" s="170" t="n"/>
      <c r="K534" s="133" t="n"/>
      <c r="L534" s="134" t="n"/>
      <c r="M534" s="567" t="n"/>
      <c r="N534" s="134" t="n"/>
      <c r="O534" s="638">
        <f>SUM(SUMIFS($H$11:$H$700,$I$11:$I$700,{"New PO","ValueAdded"},$C$11:$C$700,"="&amp;C534))</f>
        <v/>
      </c>
      <c r="P534" s="639">
        <f>SUMIFS($H$11:$H$700,$C$11:$C$700,"="&amp;C534)</f>
        <v/>
      </c>
      <c r="Q534" s="567" t="n"/>
    </row>
    <row r="535" ht="14.25" customHeight="1" s="474">
      <c r="A535" s="169" t="n"/>
      <c r="B535" s="169" t="n"/>
      <c r="C535" s="130" t="n"/>
      <c r="D535" s="131" t="n"/>
      <c r="E535" s="567" t="n"/>
      <c r="F535" s="136" t="n"/>
      <c r="G535" s="567" t="n"/>
      <c r="H535" s="644" t="n"/>
      <c r="I535" s="317" t="n"/>
      <c r="J535" s="170" t="n"/>
      <c r="K535" s="133" t="n"/>
      <c r="L535" s="134" t="n"/>
      <c r="M535" s="567" t="n"/>
      <c r="N535" s="134" t="n"/>
      <c r="O535" s="638">
        <f>SUM(SUMIFS($H$11:$H$700,$I$11:$I$700,{"New PO","ValueAdded"},$C$11:$C$700,"="&amp;C535))</f>
        <v/>
      </c>
      <c r="P535" s="639">
        <f>SUMIFS($H$11:$H$700,$C$11:$C$700,"="&amp;C535)</f>
        <v/>
      </c>
      <c r="Q535" s="567" t="n"/>
    </row>
    <row r="536" ht="14.25" customHeight="1" s="474">
      <c r="A536" s="169" t="n"/>
      <c r="B536" s="169" t="n"/>
      <c r="C536" s="130" t="n"/>
      <c r="D536" s="131" t="n"/>
      <c r="E536" s="567" t="n"/>
      <c r="F536" s="136" t="n"/>
      <c r="G536" s="567" t="n"/>
      <c r="H536" s="644" t="n"/>
      <c r="I536" s="317" t="n"/>
      <c r="J536" s="170" t="n"/>
      <c r="K536" s="133" t="n"/>
      <c r="L536" s="134" t="n"/>
      <c r="M536" s="567" t="n"/>
      <c r="N536" s="134" t="n"/>
      <c r="O536" s="638">
        <f>SUM(SUMIFS($H$11:$H$700,$I$11:$I$700,{"New PO","ValueAdded"},$C$11:$C$700,"="&amp;C536))</f>
        <v/>
      </c>
      <c r="P536" s="639">
        <f>SUMIFS($H$11:$H$700,$C$11:$C$700,"="&amp;C536)</f>
        <v/>
      </c>
      <c r="Q536" s="567" t="n"/>
    </row>
    <row r="537" ht="14.25" customHeight="1" s="474">
      <c r="A537" s="169" t="n"/>
      <c r="B537" s="169" t="n"/>
      <c r="C537" s="130" t="n"/>
      <c r="D537" s="131" t="n"/>
      <c r="E537" s="567" t="n"/>
      <c r="F537" s="136" t="n"/>
      <c r="G537" s="567" t="n"/>
      <c r="H537" s="644" t="n"/>
      <c r="I537" s="317" t="n"/>
      <c r="J537" s="170" t="n"/>
      <c r="K537" s="133" t="n"/>
      <c r="L537" s="134" t="n"/>
      <c r="M537" s="567" t="n"/>
      <c r="N537" s="134" t="n"/>
      <c r="O537" s="638">
        <f>SUM(SUMIFS($H$11:$H$700,$I$11:$I$700,{"New PO","ValueAdded"},$C$11:$C$700,"="&amp;C537))</f>
        <v/>
      </c>
      <c r="P537" s="639">
        <f>SUMIFS($H$11:$H$700,$C$11:$C$700,"="&amp;C537)</f>
        <v/>
      </c>
      <c r="Q537" s="567" t="n"/>
    </row>
    <row r="538" ht="14.25" customHeight="1" s="474">
      <c r="A538" s="169" t="n"/>
      <c r="B538" s="169" t="n"/>
      <c r="C538" s="130" t="n"/>
      <c r="D538" s="131" t="n"/>
      <c r="E538" s="567" t="n"/>
      <c r="F538" s="136" t="n"/>
      <c r="G538" s="567" t="n"/>
      <c r="H538" s="644" t="n"/>
      <c r="I538" s="317" t="n"/>
      <c r="J538" s="170" t="n"/>
      <c r="K538" s="133" t="n"/>
      <c r="L538" s="134" t="n"/>
      <c r="M538" s="567" t="n"/>
      <c r="N538" s="134" t="n"/>
      <c r="O538" s="638">
        <f>SUM(SUMIFS($H$11:$H$700,$I$11:$I$700,{"New PO","ValueAdded"},$C$11:$C$700,"="&amp;C538))</f>
        <v/>
      </c>
      <c r="P538" s="639">
        <f>SUMIFS($H$11:$H$700,$C$11:$C$700,"="&amp;C538)</f>
        <v/>
      </c>
      <c r="Q538" s="567" t="n"/>
    </row>
    <row r="539" ht="14.25" customHeight="1" s="474">
      <c r="A539" s="169" t="n"/>
      <c r="B539" s="169" t="n"/>
      <c r="C539" s="130" t="n"/>
      <c r="D539" s="131" t="n"/>
      <c r="E539" s="567" t="n"/>
      <c r="F539" s="136" t="n"/>
      <c r="G539" s="567" t="n"/>
      <c r="H539" s="644" t="n"/>
      <c r="I539" s="317" t="n"/>
      <c r="J539" s="170" t="n"/>
      <c r="K539" s="133" t="n"/>
      <c r="L539" s="134" t="n"/>
      <c r="M539" s="567" t="n"/>
      <c r="N539" s="134" t="n"/>
      <c r="O539" s="638">
        <f>SUM(SUMIFS($H$11:$H$700,$I$11:$I$700,{"New PO","ValueAdded"},$C$11:$C$700,"="&amp;C539))</f>
        <v/>
      </c>
      <c r="P539" s="639">
        <f>SUMIFS($H$11:$H$700,$C$11:$C$700,"="&amp;C539)</f>
        <v/>
      </c>
      <c r="Q539" s="567" t="n"/>
    </row>
    <row r="540" ht="14.25" customHeight="1" s="474">
      <c r="A540" s="169" t="n"/>
      <c r="B540" s="169" t="n"/>
      <c r="C540" s="130" t="n"/>
      <c r="D540" s="131" t="n"/>
      <c r="E540" s="567" t="n"/>
      <c r="F540" s="136" t="n"/>
      <c r="G540" s="567" t="n"/>
      <c r="H540" s="644" t="n"/>
      <c r="I540" s="317" t="n"/>
      <c r="J540" s="170" t="n"/>
      <c r="K540" s="133" t="n"/>
      <c r="L540" s="134" t="n"/>
      <c r="M540" s="567" t="n"/>
      <c r="N540" s="134" t="n"/>
      <c r="O540" s="638">
        <f>SUM(SUMIFS($H$11:$H$700,$I$11:$I$700,{"New PO","ValueAdded"},$C$11:$C$700,"="&amp;C540))</f>
        <v/>
      </c>
      <c r="P540" s="639">
        <f>SUMIFS($H$11:$H$700,$C$11:$C$700,"="&amp;C540)</f>
        <v/>
      </c>
      <c r="Q540" s="567" t="n"/>
    </row>
    <row r="541" ht="14.25" customHeight="1" s="474">
      <c r="A541" s="169" t="n"/>
      <c r="B541" s="169" t="n"/>
      <c r="C541" s="130" t="n"/>
      <c r="D541" s="131" t="n"/>
      <c r="E541" s="567" t="n"/>
      <c r="F541" s="136" t="n"/>
      <c r="G541" s="567" t="n"/>
      <c r="H541" s="644" t="n"/>
      <c r="I541" s="317" t="n"/>
      <c r="J541" s="170" t="n"/>
      <c r="K541" s="133" t="n"/>
      <c r="L541" s="134" t="n"/>
      <c r="M541" s="567" t="n"/>
      <c r="N541" s="134" t="n"/>
      <c r="O541" s="638">
        <f>SUM(SUMIFS($H$11:$H$700,$I$11:$I$700,{"New PO","ValueAdded"},$C$11:$C$700,"="&amp;C541))</f>
        <v/>
      </c>
      <c r="P541" s="639">
        <f>SUMIFS($H$11:$H$700,$C$11:$C$700,"="&amp;C541)</f>
        <v/>
      </c>
      <c r="Q541" s="567" t="n"/>
    </row>
    <row r="542" ht="14.25" customHeight="1" s="474">
      <c r="A542" s="169" t="n"/>
      <c r="B542" s="169" t="n"/>
      <c r="C542" s="130" t="n"/>
      <c r="D542" s="131" t="n"/>
      <c r="E542" s="567" t="n"/>
      <c r="F542" s="136" t="n"/>
      <c r="G542" s="567" t="n"/>
      <c r="H542" s="644" t="n"/>
      <c r="I542" s="317" t="n"/>
      <c r="J542" s="170" t="n"/>
      <c r="K542" s="133" t="n"/>
      <c r="L542" s="134" t="n"/>
      <c r="M542" s="567" t="n"/>
      <c r="N542" s="134" t="n"/>
      <c r="O542" s="638">
        <f>SUM(SUMIFS($H$11:$H$700,$I$11:$I$700,{"New PO","ValueAdded"},$C$11:$C$700,"="&amp;C542))</f>
        <v/>
      </c>
      <c r="P542" s="639">
        <f>SUMIFS($H$11:$H$700,$C$11:$C$700,"="&amp;C542)</f>
        <v/>
      </c>
      <c r="Q542" s="567" t="n"/>
    </row>
    <row r="543" ht="14.25" customHeight="1" s="474">
      <c r="A543" s="169" t="n"/>
      <c r="B543" s="169" t="n"/>
      <c r="C543" s="130" t="n"/>
      <c r="D543" s="131" t="n"/>
      <c r="E543" s="567" t="n"/>
      <c r="F543" s="136" t="n"/>
      <c r="G543" s="567" t="n"/>
      <c r="H543" s="644" t="n"/>
      <c r="I543" s="317" t="n"/>
      <c r="J543" s="170" t="n"/>
      <c r="K543" s="133" t="n"/>
      <c r="L543" s="134" t="n"/>
      <c r="M543" s="567" t="n"/>
      <c r="N543" s="134" t="n"/>
      <c r="O543" s="638">
        <f>SUM(SUMIFS($H$11:$H$700,$I$11:$I$700,{"New PO","ValueAdded"},$C$11:$C$700,"="&amp;C543))</f>
        <v/>
      </c>
      <c r="P543" s="639">
        <f>SUMIFS($H$11:$H$700,$C$11:$C$700,"="&amp;C543)</f>
        <v/>
      </c>
      <c r="Q543" s="567" t="n"/>
    </row>
    <row r="544" ht="14.25" customHeight="1" s="474">
      <c r="A544" s="169" t="n"/>
      <c r="B544" s="169" t="n"/>
      <c r="C544" s="130" t="n"/>
      <c r="D544" s="131" t="n"/>
      <c r="E544" s="567" t="n"/>
      <c r="F544" s="136" t="n"/>
      <c r="G544" s="567" t="n"/>
      <c r="H544" s="644" t="n"/>
      <c r="I544" s="317" t="n"/>
      <c r="J544" s="170" t="n"/>
      <c r="K544" s="133" t="n"/>
      <c r="L544" s="134" t="n"/>
      <c r="M544" s="567" t="n"/>
      <c r="N544" s="134" t="n"/>
      <c r="O544" s="638">
        <f>SUM(SUMIFS($H$11:$H$700,$I$11:$I$700,{"New PO","ValueAdded"},$C$11:$C$700,"="&amp;C544))</f>
        <v/>
      </c>
      <c r="P544" s="639">
        <f>SUMIFS($H$11:$H$700,$C$11:$C$700,"="&amp;C544)</f>
        <v/>
      </c>
      <c r="Q544" s="567" t="n"/>
    </row>
    <row r="545" ht="14.25" customHeight="1" s="474">
      <c r="A545" s="169" t="n"/>
      <c r="B545" s="169" t="n"/>
      <c r="C545" s="130" t="n"/>
      <c r="D545" s="131" t="n"/>
      <c r="E545" s="567" t="n"/>
      <c r="F545" s="136" t="n"/>
      <c r="G545" s="567" t="n"/>
      <c r="H545" s="644" t="n"/>
      <c r="I545" s="317" t="n"/>
      <c r="J545" s="170" t="n"/>
      <c r="K545" s="133" t="n"/>
      <c r="L545" s="134" t="n"/>
      <c r="M545" s="567" t="n"/>
      <c r="N545" s="134" t="n"/>
      <c r="O545" s="638">
        <f>SUM(SUMIFS($H$11:$H$700,$I$11:$I$700,{"New PO","ValueAdded"},$C$11:$C$700,"="&amp;C545))</f>
        <v/>
      </c>
      <c r="P545" s="639">
        <f>SUMIFS($H$11:$H$700,$C$11:$C$700,"="&amp;C545)</f>
        <v/>
      </c>
      <c r="Q545" s="567" t="n"/>
    </row>
    <row r="546" ht="14.25" customHeight="1" s="474">
      <c r="A546" s="169" t="n"/>
      <c r="B546" s="169" t="n"/>
      <c r="C546" s="130" t="n"/>
      <c r="D546" s="131" t="n"/>
      <c r="E546" s="567" t="n"/>
      <c r="F546" s="136" t="n"/>
      <c r="G546" s="567" t="n"/>
      <c r="H546" s="644" t="n"/>
      <c r="I546" s="317" t="n"/>
      <c r="J546" s="170" t="n"/>
      <c r="K546" s="133" t="n"/>
      <c r="L546" s="134" t="n"/>
      <c r="M546" s="567" t="n"/>
      <c r="N546" s="134" t="n"/>
      <c r="O546" s="638">
        <f>SUM(SUMIFS($H$11:$H$700,$I$11:$I$700,{"New PO","ValueAdded"},$C$11:$C$700,"="&amp;C546))</f>
        <v/>
      </c>
      <c r="P546" s="639">
        <f>SUMIFS($H$11:$H$700,$C$11:$C$700,"="&amp;C546)</f>
        <v/>
      </c>
      <c r="Q546" s="567" t="n"/>
    </row>
    <row r="547" ht="14.25" customHeight="1" s="474">
      <c r="A547" s="169" t="n"/>
      <c r="B547" s="169" t="n"/>
      <c r="C547" s="130" t="n"/>
      <c r="D547" s="131" t="n"/>
      <c r="E547" s="567" t="n"/>
      <c r="F547" s="136" t="n"/>
      <c r="G547" s="567" t="n"/>
      <c r="H547" s="644" t="n"/>
      <c r="I547" s="317" t="n"/>
      <c r="J547" s="170" t="n"/>
      <c r="K547" s="133" t="n"/>
      <c r="L547" s="134" t="n"/>
      <c r="M547" s="567" t="n"/>
      <c r="N547" s="134" t="n"/>
      <c r="O547" s="638">
        <f>SUM(SUMIFS($H$11:$H$700,$I$11:$I$700,{"New PO","ValueAdded"},$C$11:$C$700,"="&amp;C547))</f>
        <v/>
      </c>
      <c r="P547" s="639">
        <f>SUMIFS($H$11:$H$700,$C$11:$C$700,"="&amp;C547)</f>
        <v/>
      </c>
      <c r="Q547" s="567" t="n"/>
    </row>
    <row r="548" ht="14.25" customHeight="1" s="474">
      <c r="A548" s="169" t="n"/>
      <c r="B548" s="169" t="n"/>
      <c r="C548" s="130" t="n"/>
      <c r="D548" s="131" t="n"/>
      <c r="E548" s="567" t="n"/>
      <c r="F548" s="136" t="n"/>
      <c r="G548" s="567" t="n"/>
      <c r="H548" s="644" t="n"/>
      <c r="I548" s="317" t="n"/>
      <c r="J548" s="170" t="n"/>
      <c r="K548" s="133" t="n"/>
      <c r="L548" s="134" t="n"/>
      <c r="M548" s="567" t="n"/>
      <c r="N548" s="134" t="n"/>
      <c r="O548" s="638">
        <f>SUM(SUMIFS($H$11:$H$700,$I$11:$I$700,{"New PO","ValueAdded"},$C$11:$C$700,"="&amp;C548))</f>
        <v/>
      </c>
      <c r="P548" s="639">
        <f>SUMIFS($H$11:$H$700,$C$11:$C$700,"="&amp;C548)</f>
        <v/>
      </c>
      <c r="Q548" s="567" t="n"/>
    </row>
    <row r="549" ht="14.25" customHeight="1" s="474">
      <c r="A549" s="169" t="n"/>
      <c r="B549" s="169" t="n"/>
      <c r="C549" s="130" t="n"/>
      <c r="D549" s="131" t="n"/>
      <c r="E549" s="567" t="n"/>
      <c r="F549" s="136" t="n"/>
      <c r="G549" s="567" t="n"/>
      <c r="H549" s="644" t="n"/>
      <c r="I549" s="317" t="n"/>
      <c r="J549" s="170" t="n"/>
      <c r="K549" s="133" t="n"/>
      <c r="L549" s="134" t="n"/>
      <c r="M549" s="567" t="n"/>
      <c r="N549" s="134" t="n"/>
      <c r="O549" s="638">
        <f>SUM(SUMIFS($H$11:$H$700,$I$11:$I$700,{"New PO","ValueAdded"},$C$11:$C$700,"="&amp;C549))</f>
        <v/>
      </c>
      <c r="P549" s="639">
        <f>SUMIFS($H$11:$H$700,$C$11:$C$700,"="&amp;C549)</f>
        <v/>
      </c>
      <c r="Q549" s="567" t="n"/>
    </row>
    <row r="550" ht="14.25" customHeight="1" s="474">
      <c r="A550" s="169" t="n"/>
      <c r="B550" s="169" t="n"/>
      <c r="C550" s="130" t="n"/>
      <c r="D550" s="131" t="n"/>
      <c r="E550" s="567" t="n"/>
      <c r="F550" s="136" t="n"/>
      <c r="G550" s="567" t="n"/>
      <c r="H550" s="644" t="n"/>
      <c r="I550" s="317" t="n"/>
      <c r="J550" s="170" t="n"/>
      <c r="K550" s="133" t="n"/>
      <c r="L550" s="134" t="n"/>
      <c r="M550" s="567" t="n"/>
      <c r="N550" s="134" t="n"/>
      <c r="O550" s="638">
        <f>SUM(SUMIFS($H$11:$H$700,$I$11:$I$700,{"New PO","ValueAdded"},$C$11:$C$700,"="&amp;C550))</f>
        <v/>
      </c>
      <c r="P550" s="639">
        <f>SUMIFS($H$11:$H$700,$C$11:$C$700,"="&amp;C550)</f>
        <v/>
      </c>
      <c r="Q550" s="567" t="n"/>
    </row>
    <row r="551" ht="14.25" customHeight="1" s="474">
      <c r="A551" s="169" t="n"/>
      <c r="B551" s="169" t="n"/>
      <c r="C551" s="130" t="n"/>
      <c r="D551" s="131" t="n"/>
      <c r="E551" s="567" t="n"/>
      <c r="F551" s="136" t="n"/>
      <c r="G551" s="567" t="n"/>
      <c r="H551" s="644" t="n"/>
      <c r="I551" s="317" t="n"/>
      <c r="J551" s="170" t="n"/>
      <c r="K551" s="133" t="n"/>
      <c r="L551" s="134" t="n"/>
      <c r="M551" s="567" t="n"/>
      <c r="N551" s="134" t="n"/>
      <c r="O551" s="638">
        <f>SUM(SUMIFS($H$11:$H$700,$I$11:$I$700,{"New PO","ValueAdded"},$C$11:$C$700,"="&amp;C551))</f>
        <v/>
      </c>
      <c r="P551" s="639">
        <f>SUMIFS($H$11:$H$700,$C$11:$C$700,"="&amp;C551)</f>
        <v/>
      </c>
      <c r="Q551" s="567" t="n"/>
    </row>
    <row r="552" ht="14.25" customHeight="1" s="474">
      <c r="A552" s="169" t="n"/>
      <c r="B552" s="169" t="n"/>
      <c r="C552" s="130" t="n"/>
      <c r="D552" s="131" t="n"/>
      <c r="E552" s="567" t="n"/>
      <c r="F552" s="136" t="n"/>
      <c r="G552" s="567" t="n"/>
      <c r="H552" s="644" t="n"/>
      <c r="I552" s="317" t="n"/>
      <c r="J552" s="170" t="n"/>
      <c r="K552" s="133" t="n"/>
      <c r="L552" s="134" t="n"/>
      <c r="M552" s="567" t="n"/>
      <c r="N552" s="134" t="n"/>
      <c r="O552" s="638">
        <f>SUM(SUMIFS($H$11:$H$700,$I$11:$I$700,{"New PO","ValueAdded"},$C$11:$C$700,"="&amp;C552))</f>
        <v/>
      </c>
      <c r="P552" s="639">
        <f>SUMIFS($H$11:$H$700,$C$11:$C$700,"="&amp;C552)</f>
        <v/>
      </c>
      <c r="Q552" s="567" t="n"/>
    </row>
    <row r="553" ht="14.25" customHeight="1" s="474">
      <c r="A553" s="169" t="n"/>
      <c r="B553" s="169" t="n"/>
      <c r="C553" s="130" t="n"/>
      <c r="D553" s="131" t="n"/>
      <c r="E553" s="567" t="n"/>
      <c r="F553" s="136" t="n"/>
      <c r="G553" s="567" t="n"/>
      <c r="H553" s="644" t="n"/>
      <c r="I553" s="317" t="n"/>
      <c r="J553" s="170" t="n"/>
      <c r="K553" s="133" t="n"/>
      <c r="L553" s="134" t="n"/>
      <c r="M553" s="567" t="n"/>
      <c r="N553" s="134" t="n"/>
      <c r="O553" s="638">
        <f>SUM(SUMIFS($H$11:$H$700,$I$11:$I$700,{"New PO","ValueAdded"},$C$11:$C$700,"="&amp;C553))</f>
        <v/>
      </c>
      <c r="P553" s="639">
        <f>SUMIFS($H$11:$H$700,$C$11:$C$700,"="&amp;C553)</f>
        <v/>
      </c>
      <c r="Q553" s="567" t="n"/>
    </row>
    <row r="554" ht="14.25" customHeight="1" s="474">
      <c r="A554" s="169" t="n"/>
      <c r="B554" s="169" t="n"/>
      <c r="C554" s="130" t="n"/>
      <c r="D554" s="131" t="n"/>
      <c r="E554" s="567" t="n"/>
      <c r="F554" s="136" t="n"/>
      <c r="G554" s="567" t="n"/>
      <c r="H554" s="644" t="n"/>
      <c r="I554" s="317" t="n"/>
      <c r="J554" s="170" t="n"/>
      <c r="K554" s="133" t="n"/>
      <c r="L554" s="134" t="n"/>
      <c r="M554" s="567" t="n"/>
      <c r="N554" s="134" t="n"/>
      <c r="O554" s="638">
        <f>SUM(SUMIFS($H$11:$H$700,$I$11:$I$700,{"New PO","ValueAdded"},$C$11:$C$700,"="&amp;C554))</f>
        <v/>
      </c>
      <c r="P554" s="639">
        <f>SUMIFS($H$11:$H$700,$C$11:$C$700,"="&amp;C554)</f>
        <v/>
      </c>
      <c r="Q554" s="567" t="n"/>
    </row>
    <row r="555" ht="14.25" customHeight="1" s="474">
      <c r="A555" s="169" t="n"/>
      <c r="B555" s="169" t="n"/>
      <c r="C555" s="130" t="n"/>
      <c r="D555" s="131" t="n"/>
      <c r="E555" s="567" t="n"/>
      <c r="F555" s="136" t="n"/>
      <c r="G555" s="567" t="n"/>
      <c r="H555" s="644" t="n"/>
      <c r="I555" s="317" t="n"/>
      <c r="J555" s="170" t="n"/>
      <c r="K555" s="133" t="n"/>
      <c r="L555" s="134" t="n"/>
      <c r="M555" s="567" t="n"/>
      <c r="N555" s="134" t="n"/>
      <c r="O555" s="638">
        <f>SUM(SUMIFS($H$11:$H$700,$I$11:$I$700,{"New PO","ValueAdded"},$C$11:$C$700,"="&amp;C555))</f>
        <v/>
      </c>
      <c r="P555" s="639">
        <f>SUMIFS($H$11:$H$700,$C$11:$C$700,"="&amp;C555)</f>
        <v/>
      </c>
      <c r="Q555" s="567" t="n"/>
    </row>
    <row r="556" ht="14.25" customHeight="1" s="474">
      <c r="A556" s="169" t="n"/>
      <c r="B556" s="169" t="n"/>
      <c r="C556" s="130" t="n"/>
      <c r="D556" s="131" t="n"/>
      <c r="E556" s="567" t="n"/>
      <c r="F556" s="136" t="n"/>
      <c r="G556" s="567" t="n"/>
      <c r="H556" s="644" t="n"/>
      <c r="I556" s="317" t="n"/>
      <c r="J556" s="170" t="n"/>
      <c r="K556" s="133" t="n"/>
      <c r="L556" s="134" t="n"/>
      <c r="M556" s="567" t="n"/>
      <c r="N556" s="134" t="n"/>
      <c r="O556" s="638">
        <f>SUM(SUMIFS($H$11:$H$700,$I$11:$I$700,{"New PO","ValueAdded"},$C$11:$C$700,"="&amp;C556))</f>
        <v/>
      </c>
      <c r="P556" s="639">
        <f>SUMIFS($H$11:$H$700,$C$11:$C$700,"="&amp;C556)</f>
        <v/>
      </c>
      <c r="Q556" s="567" t="n"/>
    </row>
    <row r="557" ht="14.25" customHeight="1" s="474">
      <c r="A557" s="169" t="n"/>
      <c r="B557" s="169" t="n"/>
      <c r="C557" s="130" t="n"/>
      <c r="D557" s="131" t="n"/>
      <c r="E557" s="567" t="n"/>
      <c r="F557" s="136" t="n"/>
      <c r="G557" s="567" t="n"/>
      <c r="H557" s="644" t="n"/>
      <c r="I557" s="317" t="n"/>
      <c r="J557" s="170" t="n"/>
      <c r="K557" s="133" t="n"/>
      <c r="L557" s="134" t="n"/>
      <c r="M557" s="567" t="n"/>
      <c r="N557" s="134" t="n"/>
      <c r="O557" s="638">
        <f>SUM(SUMIFS($H$11:$H$700,$I$11:$I$700,{"New PO","ValueAdded"},$C$11:$C$700,"="&amp;C557))</f>
        <v/>
      </c>
      <c r="P557" s="639">
        <f>SUMIFS($H$11:$H$700,$C$11:$C$700,"="&amp;C557)</f>
        <v/>
      </c>
      <c r="Q557" s="567" t="n"/>
    </row>
    <row r="558" ht="14.25" customHeight="1" s="474">
      <c r="A558" s="169" t="n"/>
      <c r="B558" s="169" t="n"/>
      <c r="C558" s="130" t="n"/>
      <c r="D558" s="131" t="n"/>
      <c r="E558" s="567" t="n"/>
      <c r="F558" s="136" t="n"/>
      <c r="G558" s="567" t="n"/>
      <c r="H558" s="644" t="n"/>
      <c r="I558" s="317" t="n"/>
      <c r="J558" s="170" t="n"/>
      <c r="K558" s="133" t="n"/>
      <c r="L558" s="134" t="n"/>
      <c r="M558" s="567" t="n"/>
      <c r="N558" s="134" t="n"/>
      <c r="O558" s="638">
        <f>SUM(SUMIFS($H$11:$H$700,$I$11:$I$700,{"New PO","ValueAdded"},$C$11:$C$700,"="&amp;C558))</f>
        <v/>
      </c>
      <c r="P558" s="639">
        <f>SUMIFS($H$11:$H$700,$C$11:$C$700,"="&amp;C558)</f>
        <v/>
      </c>
      <c r="Q558" s="567" t="n"/>
    </row>
    <row r="559" ht="14.25" customHeight="1" s="474">
      <c r="A559" s="169" t="n"/>
      <c r="B559" s="169" t="n"/>
      <c r="C559" s="130" t="n"/>
      <c r="D559" s="131" t="n"/>
      <c r="E559" s="567" t="n"/>
      <c r="F559" s="136" t="n"/>
      <c r="G559" s="567" t="n"/>
      <c r="H559" s="644" t="n"/>
      <c r="I559" s="317" t="n"/>
      <c r="J559" s="170" t="n"/>
      <c r="K559" s="133" t="n"/>
      <c r="L559" s="134" t="n"/>
      <c r="M559" s="567" t="n"/>
      <c r="N559" s="134" t="n"/>
      <c r="O559" s="638">
        <f>SUM(SUMIFS($H$11:$H$700,$I$11:$I$700,{"New PO","ValueAdded"},$C$11:$C$700,"="&amp;C559))</f>
        <v/>
      </c>
      <c r="P559" s="639">
        <f>SUMIFS($H$11:$H$700,$C$11:$C$700,"="&amp;C559)</f>
        <v/>
      </c>
      <c r="Q559" s="567" t="n"/>
    </row>
    <row r="560" ht="14.25" customHeight="1" s="474">
      <c r="A560" s="169" t="n"/>
      <c r="B560" s="169" t="n"/>
      <c r="C560" s="130" t="n"/>
      <c r="D560" s="131" t="n"/>
      <c r="E560" s="567" t="n"/>
      <c r="F560" s="136" t="n"/>
      <c r="G560" s="567" t="n"/>
      <c r="H560" s="644" t="n"/>
      <c r="I560" s="317" t="n"/>
      <c r="J560" s="170" t="n"/>
      <c r="K560" s="133" t="n"/>
      <c r="L560" s="134" t="n"/>
      <c r="M560" s="567" t="n"/>
      <c r="N560" s="134" t="n"/>
      <c r="O560" s="638">
        <f>SUM(SUMIFS($H$11:$H$700,$I$11:$I$700,{"New PO","ValueAdded"},$C$11:$C$700,"="&amp;C560))</f>
        <v/>
      </c>
      <c r="P560" s="639">
        <f>SUMIFS($H$11:$H$700,$C$11:$C$700,"="&amp;C560)</f>
        <v/>
      </c>
      <c r="Q560" s="567" t="n"/>
    </row>
    <row r="561" ht="14.25" customHeight="1" s="474">
      <c r="A561" s="169" t="n"/>
      <c r="B561" s="169" t="n"/>
      <c r="C561" s="130" t="n"/>
      <c r="D561" s="131" t="n"/>
      <c r="E561" s="567" t="n"/>
      <c r="F561" s="136" t="n"/>
      <c r="G561" s="567" t="n"/>
      <c r="H561" s="644" t="n"/>
      <c r="I561" s="317" t="n"/>
      <c r="J561" s="170" t="n"/>
      <c r="K561" s="133" t="n"/>
      <c r="L561" s="134" t="n"/>
      <c r="M561" s="567" t="n"/>
      <c r="N561" s="134" t="n"/>
      <c r="O561" s="638">
        <f>SUM(SUMIFS($H$11:$H$700,$I$11:$I$700,{"New PO","ValueAdded"},$C$11:$C$700,"="&amp;C561))</f>
        <v/>
      </c>
      <c r="P561" s="639">
        <f>SUMIFS($H$11:$H$700,$C$11:$C$700,"="&amp;C561)</f>
        <v/>
      </c>
      <c r="Q561" s="567" t="n"/>
    </row>
    <row r="562" ht="14.25" customHeight="1" s="474">
      <c r="A562" s="169" t="n"/>
      <c r="B562" s="169" t="n"/>
      <c r="C562" s="130" t="n"/>
      <c r="D562" s="131" t="n"/>
      <c r="E562" s="567" t="n"/>
      <c r="F562" s="136" t="n"/>
      <c r="G562" s="567" t="n"/>
      <c r="H562" s="644" t="n"/>
      <c r="I562" s="317" t="n"/>
      <c r="J562" s="170" t="n"/>
      <c r="K562" s="133" t="n"/>
      <c r="L562" s="134" t="n"/>
      <c r="M562" s="567" t="n"/>
      <c r="N562" s="134" t="n"/>
      <c r="O562" s="638">
        <f>SUM(SUMIFS($H$11:$H$700,$I$11:$I$700,{"New PO","ValueAdded"},$C$11:$C$700,"="&amp;C562))</f>
        <v/>
      </c>
      <c r="P562" s="639">
        <f>SUMIFS($H$11:$H$700,$C$11:$C$700,"="&amp;C562)</f>
        <v/>
      </c>
      <c r="Q562" s="567" t="n"/>
    </row>
    <row r="563" ht="14.25" customHeight="1" s="474">
      <c r="A563" s="169" t="n"/>
      <c r="B563" s="169" t="n"/>
      <c r="C563" s="130" t="n"/>
      <c r="D563" s="131" t="n"/>
      <c r="E563" s="567" t="n"/>
      <c r="F563" s="136" t="n"/>
      <c r="G563" s="567" t="n"/>
      <c r="H563" s="644" t="n"/>
      <c r="I563" s="317" t="n"/>
      <c r="J563" s="170" t="n"/>
      <c r="K563" s="133" t="n"/>
      <c r="L563" s="134" t="n"/>
      <c r="M563" s="567" t="n"/>
      <c r="N563" s="134" t="n"/>
      <c r="O563" s="638">
        <f>SUM(SUMIFS($H$11:$H$700,$I$11:$I$700,{"New PO","ValueAdded"},$C$11:$C$700,"="&amp;C563))</f>
        <v/>
      </c>
      <c r="P563" s="639">
        <f>SUMIFS($H$11:$H$700,$C$11:$C$700,"="&amp;C563)</f>
        <v/>
      </c>
      <c r="Q563" s="567" t="n"/>
    </row>
    <row r="564" ht="14.25" customHeight="1" s="474">
      <c r="A564" s="169" t="n"/>
      <c r="B564" s="169" t="n"/>
      <c r="C564" s="130" t="n"/>
      <c r="D564" s="131" t="n"/>
      <c r="E564" s="567" t="n"/>
      <c r="F564" s="136" t="n"/>
      <c r="G564" s="567" t="n"/>
      <c r="H564" s="644" t="n"/>
      <c r="I564" s="317" t="n"/>
      <c r="J564" s="170" t="n"/>
      <c r="K564" s="133" t="n"/>
      <c r="L564" s="134" t="n"/>
      <c r="M564" s="567" t="n"/>
      <c r="N564" s="134" t="n"/>
      <c r="O564" s="638">
        <f>SUM(SUMIFS($H$11:$H$700,$I$11:$I$700,{"New PO","ValueAdded"},$C$11:$C$700,"="&amp;C564))</f>
        <v/>
      </c>
      <c r="P564" s="639">
        <f>SUMIFS($H$11:$H$700,$C$11:$C$700,"="&amp;C564)</f>
        <v/>
      </c>
      <c r="Q564" s="567" t="n"/>
    </row>
    <row r="565" ht="14.25" customHeight="1" s="474">
      <c r="A565" s="169" t="n"/>
      <c r="B565" s="169" t="n"/>
      <c r="C565" s="130" t="n"/>
      <c r="D565" s="131" t="n"/>
      <c r="E565" s="567" t="n"/>
      <c r="F565" s="136" t="n"/>
      <c r="G565" s="567" t="n"/>
      <c r="H565" s="644" t="n"/>
      <c r="I565" s="317" t="n"/>
      <c r="J565" s="170" t="n"/>
      <c r="K565" s="133" t="n"/>
      <c r="L565" s="134" t="n"/>
      <c r="M565" s="567" t="n"/>
      <c r="N565" s="134" t="n"/>
      <c r="O565" s="638">
        <f>SUM(SUMIFS($H$11:$H$700,$I$11:$I$700,{"New PO","ValueAdded"},$C$11:$C$700,"="&amp;C565))</f>
        <v/>
      </c>
      <c r="P565" s="639">
        <f>SUMIFS($H$11:$H$700,$C$11:$C$700,"="&amp;C565)</f>
        <v/>
      </c>
      <c r="Q565" s="567" t="n"/>
    </row>
    <row r="566" ht="14.25" customHeight="1" s="474">
      <c r="A566" s="169" t="n"/>
      <c r="B566" s="169" t="n"/>
      <c r="C566" s="130" t="n"/>
      <c r="D566" s="131" t="n"/>
      <c r="E566" s="567" t="n"/>
      <c r="F566" s="136" t="n"/>
      <c r="G566" s="567" t="n"/>
      <c r="H566" s="644" t="n"/>
      <c r="I566" s="317" t="n"/>
      <c r="J566" s="170" t="n"/>
      <c r="K566" s="133" t="n"/>
      <c r="L566" s="134" t="n"/>
      <c r="M566" s="567" t="n"/>
      <c r="N566" s="134" t="n"/>
      <c r="O566" s="638">
        <f>SUM(SUMIFS($H$11:$H$700,$I$11:$I$700,{"New PO","ValueAdded"},$C$11:$C$700,"="&amp;C566))</f>
        <v/>
      </c>
      <c r="P566" s="639">
        <f>SUMIFS($H$11:$H$700,$C$11:$C$700,"="&amp;C566)</f>
        <v/>
      </c>
      <c r="Q566" s="567" t="n"/>
    </row>
    <row r="567" ht="14.25" customHeight="1" s="474">
      <c r="A567" s="169" t="n"/>
      <c r="B567" s="169" t="n"/>
      <c r="C567" s="130" t="n"/>
      <c r="D567" s="131" t="n"/>
      <c r="E567" s="567" t="n"/>
      <c r="F567" s="136" t="n"/>
      <c r="G567" s="567" t="n"/>
      <c r="H567" s="644" t="n"/>
      <c r="I567" s="317" t="n"/>
      <c r="J567" s="170" t="n"/>
      <c r="K567" s="133" t="n"/>
      <c r="L567" s="134" t="n"/>
      <c r="M567" s="567" t="n"/>
      <c r="N567" s="134" t="n"/>
      <c r="O567" s="638">
        <f>SUM(SUMIFS($H$11:$H$700,$I$11:$I$700,{"New PO","ValueAdded"},$C$11:$C$700,"="&amp;C567))</f>
        <v/>
      </c>
      <c r="P567" s="639">
        <f>SUMIFS($H$11:$H$700,$C$11:$C$700,"="&amp;C567)</f>
        <v/>
      </c>
      <c r="Q567" s="567" t="n"/>
    </row>
    <row r="568" ht="14.25" customHeight="1" s="474">
      <c r="A568" s="169" t="n"/>
      <c r="B568" s="169" t="n"/>
      <c r="C568" s="130" t="n"/>
      <c r="D568" s="131" t="n"/>
      <c r="E568" s="567" t="n"/>
      <c r="F568" s="136" t="n"/>
      <c r="G568" s="567" t="n"/>
      <c r="H568" s="644" t="n"/>
      <c r="I568" s="317" t="n"/>
      <c r="J568" s="170" t="n"/>
      <c r="K568" s="133" t="n"/>
      <c r="L568" s="134" t="n"/>
      <c r="M568" s="567" t="n"/>
      <c r="N568" s="134" t="n"/>
      <c r="O568" s="638">
        <f>SUM(SUMIFS($H$11:$H$700,$I$11:$I$700,{"New PO","ValueAdded"},$C$11:$C$700,"="&amp;C568))</f>
        <v/>
      </c>
      <c r="P568" s="639">
        <f>SUMIFS($H$11:$H$700,$C$11:$C$700,"="&amp;C568)</f>
        <v/>
      </c>
      <c r="Q568" s="567" t="n"/>
    </row>
    <row r="569" ht="14.25" customHeight="1" s="474">
      <c r="A569" s="169" t="n"/>
      <c r="B569" s="169" t="n"/>
      <c r="C569" s="130" t="n"/>
      <c r="D569" s="131" t="n"/>
      <c r="E569" s="567" t="n"/>
      <c r="F569" s="136" t="n"/>
      <c r="G569" s="567" t="n"/>
      <c r="H569" s="644" t="n"/>
      <c r="I569" s="317" t="n"/>
      <c r="J569" s="170" t="n"/>
      <c r="K569" s="133" t="n"/>
      <c r="L569" s="134" t="n"/>
      <c r="M569" s="567" t="n"/>
      <c r="N569" s="134" t="n"/>
      <c r="O569" s="638">
        <f>SUM(SUMIFS($H$11:$H$700,$I$11:$I$700,{"New PO","ValueAdded"},$C$11:$C$700,"="&amp;C569))</f>
        <v/>
      </c>
      <c r="P569" s="639">
        <f>SUMIFS($H$11:$H$700,$C$11:$C$700,"="&amp;C569)</f>
        <v/>
      </c>
      <c r="Q569" s="567" t="n"/>
    </row>
    <row r="570" ht="14.25" customHeight="1" s="474">
      <c r="A570" s="169" t="n"/>
      <c r="B570" s="169" t="n"/>
      <c r="C570" s="130" t="n"/>
      <c r="D570" s="131" t="n"/>
      <c r="E570" s="567" t="n"/>
      <c r="F570" s="136" t="n"/>
      <c r="G570" s="567" t="n"/>
      <c r="H570" s="644" t="n"/>
      <c r="I570" s="317" t="n"/>
      <c r="J570" s="170" t="n"/>
      <c r="K570" s="133" t="n"/>
      <c r="L570" s="134" t="n"/>
      <c r="M570" s="567" t="n"/>
      <c r="N570" s="134" t="n"/>
      <c r="O570" s="638">
        <f>SUM(SUMIFS($H$11:$H$700,$I$11:$I$700,{"New PO","ValueAdded"},$C$11:$C$700,"="&amp;C570))</f>
        <v/>
      </c>
      <c r="P570" s="639">
        <f>SUMIFS($H$11:$H$700,$C$11:$C$700,"="&amp;C570)</f>
        <v/>
      </c>
      <c r="Q570" s="567" t="n"/>
    </row>
    <row r="571" ht="14.25" customHeight="1" s="474">
      <c r="A571" s="169" t="n"/>
      <c r="B571" s="169" t="n"/>
      <c r="C571" s="130" t="n"/>
      <c r="D571" s="131" t="n"/>
      <c r="E571" s="567" t="n"/>
      <c r="F571" s="136" t="n"/>
      <c r="G571" s="567" t="n"/>
      <c r="H571" s="644" t="n"/>
      <c r="I571" s="317" t="n"/>
      <c r="J571" s="170" t="n"/>
      <c r="K571" s="133" t="n"/>
      <c r="L571" s="134" t="n"/>
      <c r="M571" s="567" t="n"/>
      <c r="N571" s="134" t="n"/>
      <c r="O571" s="638">
        <f>SUM(SUMIFS($H$11:$H$700,$I$11:$I$700,{"New PO","ValueAdded"},$C$11:$C$700,"="&amp;C571))</f>
        <v/>
      </c>
      <c r="P571" s="639">
        <f>SUMIFS($H$11:$H$700,$C$11:$C$700,"="&amp;C571)</f>
        <v/>
      </c>
      <c r="Q571" s="567" t="n"/>
    </row>
    <row r="572" ht="14.25" customHeight="1" s="474">
      <c r="A572" s="169" t="n"/>
      <c r="B572" s="169" t="n"/>
      <c r="C572" s="130" t="n"/>
      <c r="D572" s="131" t="n"/>
      <c r="E572" s="567" t="n"/>
      <c r="F572" s="136" t="n"/>
      <c r="G572" s="567" t="n"/>
      <c r="H572" s="644" t="n"/>
      <c r="I572" s="317" t="n"/>
      <c r="J572" s="170" t="n"/>
      <c r="K572" s="133" t="n"/>
      <c r="L572" s="134" t="n"/>
      <c r="M572" s="567" t="n"/>
      <c r="N572" s="134" t="n"/>
      <c r="O572" s="638">
        <f>SUM(SUMIFS($H$11:$H$700,$I$11:$I$700,{"New PO","ValueAdded"},$C$11:$C$700,"="&amp;C572))</f>
        <v/>
      </c>
      <c r="P572" s="639">
        <f>SUMIFS($H$11:$H$700,$C$11:$C$700,"="&amp;C572)</f>
        <v/>
      </c>
      <c r="Q572" s="567" t="n"/>
    </row>
    <row r="573" ht="14.25" customHeight="1" s="474">
      <c r="A573" s="169" t="n"/>
      <c r="B573" s="169" t="n"/>
      <c r="C573" s="130" t="n"/>
      <c r="D573" s="131" t="n"/>
      <c r="E573" s="567" t="n"/>
      <c r="F573" s="136" t="n"/>
      <c r="G573" s="567" t="n"/>
      <c r="H573" s="644" t="n"/>
      <c r="I573" s="317" t="n"/>
      <c r="J573" s="170" t="n"/>
      <c r="K573" s="133" t="n"/>
      <c r="L573" s="134" t="n"/>
      <c r="M573" s="567" t="n"/>
      <c r="N573" s="134" t="n"/>
      <c r="O573" s="638">
        <f>SUM(SUMIFS($H$11:$H$700,$I$11:$I$700,{"New PO","ValueAdded"},$C$11:$C$700,"="&amp;C573))</f>
        <v/>
      </c>
      <c r="P573" s="639">
        <f>SUMIFS($H$11:$H$700,$C$11:$C$700,"="&amp;C573)</f>
        <v/>
      </c>
      <c r="Q573" s="567" t="n"/>
    </row>
    <row r="574" ht="14.25" customHeight="1" s="474">
      <c r="A574" s="169" t="n"/>
      <c r="B574" s="169" t="n"/>
      <c r="C574" s="130" t="n"/>
      <c r="D574" s="131" t="n"/>
      <c r="E574" s="567" t="n"/>
      <c r="F574" s="136" t="n"/>
      <c r="G574" s="567" t="n"/>
      <c r="H574" s="644" t="n"/>
      <c r="I574" s="317" t="n"/>
      <c r="J574" s="170" t="n"/>
      <c r="K574" s="133" t="n"/>
      <c r="L574" s="134" t="n"/>
      <c r="M574" s="567" t="n"/>
      <c r="N574" s="134" t="n"/>
      <c r="O574" s="638">
        <f>SUM(SUMIFS($H$11:$H$700,$I$11:$I$700,{"New PO","ValueAdded"},$C$11:$C$700,"="&amp;C574))</f>
        <v/>
      </c>
      <c r="P574" s="639">
        <f>SUMIFS($H$11:$H$700,$C$11:$C$700,"="&amp;C574)</f>
        <v/>
      </c>
      <c r="Q574" s="567" t="n"/>
    </row>
    <row r="575" ht="14.25" customHeight="1" s="474">
      <c r="A575" s="169" t="n"/>
      <c r="B575" s="169" t="n"/>
      <c r="C575" s="130" t="n"/>
      <c r="D575" s="131" t="n"/>
      <c r="E575" s="567" t="n"/>
      <c r="F575" s="136" t="n"/>
      <c r="G575" s="567" t="n"/>
      <c r="H575" s="644" t="n"/>
      <c r="I575" s="317" t="n"/>
      <c r="J575" s="170" t="n"/>
      <c r="K575" s="133" t="n"/>
      <c r="L575" s="134" t="n"/>
      <c r="M575" s="567" t="n"/>
      <c r="N575" s="134" t="n"/>
      <c r="O575" s="638">
        <f>SUM(SUMIFS($H$11:$H$700,$I$11:$I$700,{"New PO","ValueAdded"},$C$11:$C$700,"="&amp;C575))</f>
        <v/>
      </c>
      <c r="P575" s="639">
        <f>SUMIFS($H$11:$H$700,$C$11:$C$700,"="&amp;C575)</f>
        <v/>
      </c>
      <c r="Q575" s="567" t="n"/>
    </row>
    <row r="576" ht="14.25" customHeight="1" s="474">
      <c r="A576" s="169" t="n"/>
      <c r="B576" s="169" t="n"/>
      <c r="C576" s="130" t="n"/>
      <c r="D576" s="131" t="n"/>
      <c r="E576" s="567" t="n"/>
      <c r="F576" s="136" t="n"/>
      <c r="G576" s="567" t="n"/>
      <c r="H576" s="644" t="n"/>
      <c r="I576" s="317" t="n"/>
      <c r="J576" s="170" t="n"/>
      <c r="K576" s="133" t="n"/>
      <c r="L576" s="134" t="n"/>
      <c r="M576" s="567" t="n"/>
      <c r="N576" s="134" t="n"/>
      <c r="O576" s="638">
        <f>SUM(SUMIFS($H$11:$H$700,$I$11:$I$700,{"New PO","ValueAdded"},$C$11:$C$700,"="&amp;C576))</f>
        <v/>
      </c>
      <c r="P576" s="639">
        <f>SUMIFS($H$11:$H$700,$C$11:$C$700,"="&amp;C576)</f>
        <v/>
      </c>
      <c r="Q576" s="567" t="n"/>
    </row>
    <row r="577" ht="14.25" customHeight="1" s="474">
      <c r="A577" s="169" t="n"/>
      <c r="B577" s="169" t="n"/>
      <c r="C577" s="130" t="n"/>
      <c r="D577" s="131" t="n"/>
      <c r="E577" s="567" t="n"/>
      <c r="F577" s="136" t="n"/>
      <c r="G577" s="567" t="n"/>
      <c r="H577" s="644" t="n"/>
      <c r="I577" s="317" t="n"/>
      <c r="J577" s="170" t="n"/>
      <c r="K577" s="133" t="n"/>
      <c r="L577" s="134" t="n"/>
      <c r="M577" s="567" t="n"/>
      <c r="N577" s="134" t="n"/>
      <c r="O577" s="638">
        <f>SUM(SUMIFS($H$11:$H$700,$I$11:$I$700,{"New PO","ValueAdded"},$C$11:$C$700,"="&amp;C577))</f>
        <v/>
      </c>
      <c r="P577" s="639">
        <f>SUMIFS($H$11:$H$700,$C$11:$C$700,"="&amp;C577)</f>
        <v/>
      </c>
      <c r="Q577" s="567" t="n"/>
    </row>
    <row r="578" ht="14.25" customHeight="1" s="474">
      <c r="A578" s="169" t="n"/>
      <c r="B578" s="169" t="n"/>
      <c r="C578" s="130" t="n"/>
      <c r="D578" s="131" t="n"/>
      <c r="E578" s="567" t="n"/>
      <c r="F578" s="136" t="n"/>
      <c r="G578" s="567" t="n"/>
      <c r="H578" s="644" t="n"/>
      <c r="I578" s="317" t="n"/>
      <c r="J578" s="170" t="n"/>
      <c r="K578" s="133" t="n"/>
      <c r="L578" s="134" t="n"/>
      <c r="M578" s="567" t="n"/>
      <c r="N578" s="134" t="n"/>
      <c r="O578" s="638">
        <f>SUM(SUMIFS($H$11:$H$700,$I$11:$I$700,{"New PO","ValueAdded"},$C$11:$C$700,"="&amp;C578))</f>
        <v/>
      </c>
      <c r="P578" s="639">
        <f>SUMIFS($H$11:$H$700,$C$11:$C$700,"="&amp;C578)</f>
        <v/>
      </c>
      <c r="Q578" s="567" t="n"/>
    </row>
    <row r="579" ht="14.25" customHeight="1" s="474">
      <c r="A579" s="169" t="n"/>
      <c r="B579" s="169" t="n"/>
      <c r="C579" s="130" t="n"/>
      <c r="D579" s="131" t="n"/>
      <c r="E579" s="567" t="n"/>
      <c r="F579" s="136" t="n"/>
      <c r="G579" s="567" t="n"/>
      <c r="H579" s="644" t="n"/>
      <c r="I579" s="317" t="n"/>
      <c r="J579" s="170" t="n"/>
      <c r="K579" s="133" t="n"/>
      <c r="L579" s="134" t="n"/>
      <c r="M579" s="567" t="n"/>
      <c r="N579" s="134" t="n"/>
      <c r="O579" s="638">
        <f>SUM(SUMIFS($H$11:$H$700,$I$11:$I$700,{"New PO","ValueAdded"},$C$11:$C$700,"="&amp;C579))</f>
        <v/>
      </c>
      <c r="P579" s="639">
        <f>SUMIFS($H$11:$H$700,$C$11:$C$700,"="&amp;C579)</f>
        <v/>
      </c>
      <c r="Q579" s="567" t="n"/>
    </row>
    <row r="580" ht="14.25" customHeight="1" s="474">
      <c r="A580" s="169" t="n"/>
      <c r="B580" s="169" t="n"/>
      <c r="C580" s="130" t="n"/>
      <c r="D580" s="131" t="n"/>
      <c r="E580" s="567" t="n"/>
      <c r="F580" s="136" t="n"/>
      <c r="G580" s="567" t="n"/>
      <c r="H580" s="644" t="n"/>
      <c r="I580" s="317" t="n"/>
      <c r="J580" s="170" t="n"/>
      <c r="K580" s="133" t="n"/>
      <c r="L580" s="134" t="n"/>
      <c r="M580" s="567" t="n"/>
      <c r="N580" s="134" t="n"/>
      <c r="O580" s="638">
        <f>SUM(SUMIFS($H$11:$H$700,$I$11:$I$700,{"New PO","ValueAdded"},$C$11:$C$700,"="&amp;C580))</f>
        <v/>
      </c>
      <c r="P580" s="639">
        <f>SUMIFS($H$11:$H$700,$C$11:$C$700,"="&amp;C580)</f>
        <v/>
      </c>
      <c r="Q580" s="567" t="n"/>
    </row>
    <row r="581" ht="14.25" customHeight="1" s="474">
      <c r="A581" s="169" t="n"/>
      <c r="B581" s="169" t="n"/>
      <c r="C581" s="130" t="n"/>
      <c r="D581" s="131" t="n"/>
      <c r="E581" s="567" t="n"/>
      <c r="F581" s="136" t="n"/>
      <c r="G581" s="567" t="n"/>
      <c r="H581" s="644" t="n"/>
      <c r="I581" s="317" t="n"/>
      <c r="J581" s="170" t="n"/>
      <c r="K581" s="133" t="n"/>
      <c r="L581" s="134" t="n"/>
      <c r="M581" s="567" t="n"/>
      <c r="N581" s="134" t="n"/>
      <c r="O581" s="638" t="n"/>
      <c r="P581" s="273" t="n"/>
      <c r="Q581" s="567" t="n"/>
    </row>
    <row r="582" ht="14.25" customHeight="1" s="474">
      <c r="A582" s="169" t="n"/>
      <c r="B582" s="169" t="n"/>
      <c r="C582" s="130" t="n"/>
      <c r="D582" s="131" t="n"/>
      <c r="E582" s="567" t="n"/>
      <c r="F582" s="136" t="n"/>
      <c r="G582" s="567" t="n"/>
      <c r="H582" s="644" t="n"/>
      <c r="I582" s="317" t="n"/>
      <c r="J582" s="170" t="n"/>
      <c r="K582" s="133" t="n"/>
      <c r="L582" s="134" t="n"/>
      <c r="M582" s="567" t="n"/>
      <c r="N582" s="134" t="n"/>
      <c r="O582" s="638" t="n"/>
      <c r="P582" s="273" t="n"/>
      <c r="Q582" s="567" t="n"/>
    </row>
    <row r="583" ht="14.25" customHeight="1" s="474">
      <c r="A583" s="169" t="n"/>
      <c r="B583" s="169" t="n"/>
      <c r="C583" s="130" t="n"/>
      <c r="D583" s="131" t="n"/>
      <c r="E583" s="567" t="n"/>
      <c r="F583" s="136" t="n"/>
      <c r="G583" s="567" t="n"/>
      <c r="H583" s="644" t="n"/>
      <c r="I583" s="317" t="n"/>
      <c r="J583" s="170" t="n"/>
      <c r="K583" s="133" t="n"/>
      <c r="L583" s="134" t="n"/>
      <c r="M583" s="567" t="n"/>
      <c r="N583" s="134" t="n"/>
      <c r="O583" s="638" t="n"/>
      <c r="P583" s="273" t="n"/>
      <c r="Q583" s="567" t="n"/>
    </row>
    <row r="584" ht="14.25" customHeight="1" s="474">
      <c r="A584" s="169" t="n"/>
      <c r="B584" s="169" t="n"/>
      <c r="C584" s="130" t="n"/>
      <c r="D584" s="131" t="n"/>
      <c r="E584" s="567" t="n"/>
      <c r="F584" s="136" t="n"/>
      <c r="G584" s="567" t="n"/>
      <c r="H584" s="644" t="n"/>
      <c r="I584" s="317" t="n"/>
      <c r="J584" s="170" t="n"/>
      <c r="K584" s="133" t="n"/>
      <c r="L584" s="134" t="n"/>
      <c r="M584" s="567" t="n"/>
      <c r="N584" s="134" t="n"/>
      <c r="O584" s="638" t="n"/>
      <c r="P584" s="273" t="n"/>
      <c r="Q584" s="567" t="n"/>
    </row>
    <row r="585" ht="14.25" customHeight="1" s="474">
      <c r="A585" s="169" t="n"/>
      <c r="B585" s="169" t="n"/>
      <c r="C585" s="130" t="n"/>
      <c r="D585" s="131" t="n"/>
      <c r="E585" s="567" t="n"/>
      <c r="F585" s="136" t="n"/>
      <c r="G585" s="567" t="n"/>
      <c r="H585" s="644" t="n"/>
      <c r="I585" s="317" t="n"/>
      <c r="J585" s="170" t="n"/>
      <c r="K585" s="133" t="n"/>
      <c r="L585" s="134" t="n"/>
      <c r="M585" s="567" t="n"/>
      <c r="N585" s="134" t="n"/>
      <c r="O585" s="638" t="n"/>
      <c r="P585" s="273" t="n"/>
      <c r="Q585" s="567" t="n"/>
    </row>
    <row r="586" ht="14.25" customHeight="1" s="474">
      <c r="A586" s="169" t="n"/>
      <c r="B586" s="334" t="n"/>
      <c r="C586" s="130" t="n"/>
      <c r="D586" s="131" t="n"/>
      <c r="E586" s="567" t="n"/>
      <c r="F586" s="136" t="n"/>
      <c r="G586" s="567" t="n"/>
      <c r="H586" s="644" t="n"/>
      <c r="I586" s="317" t="n"/>
      <c r="J586" s="170" t="n"/>
      <c r="K586" s="133" t="n"/>
      <c r="L586" s="134" t="n"/>
      <c r="M586" s="567" t="n"/>
      <c r="N586" s="134" t="n"/>
      <c r="O586" s="638" t="n"/>
      <c r="P586" s="273" t="n"/>
      <c r="Q586" s="567" t="n"/>
    </row>
    <row r="587" ht="14.25" customHeight="1" s="474">
      <c r="A587" s="169" t="n"/>
      <c r="B587" s="169" t="n"/>
      <c r="C587" s="130" t="n"/>
      <c r="D587" s="131" t="n"/>
      <c r="E587" s="567" t="n"/>
      <c r="F587" s="136" t="n"/>
      <c r="G587" s="567" t="n"/>
      <c r="H587" s="644" t="n"/>
      <c r="I587" s="317" t="n"/>
      <c r="J587" s="170" t="n"/>
      <c r="K587" s="133" t="n"/>
      <c r="L587" s="134" t="n"/>
      <c r="M587" s="567" t="n"/>
      <c r="N587" s="134" t="n"/>
      <c r="O587" s="638" t="n"/>
      <c r="P587" s="273" t="n"/>
      <c r="Q587" s="567" t="n"/>
    </row>
    <row r="588" ht="14.25" customHeight="1" s="474">
      <c r="A588" s="169" t="n"/>
      <c r="B588" s="169" t="n"/>
      <c r="C588" s="130" t="n"/>
      <c r="D588" s="131" t="n"/>
      <c r="E588" s="567" t="n"/>
      <c r="F588" s="136" t="n"/>
      <c r="G588" s="567" t="n"/>
      <c r="H588" s="644" t="n"/>
      <c r="I588" s="317" t="n"/>
      <c r="J588" s="170" t="n"/>
      <c r="K588" s="133" t="n"/>
      <c r="L588" s="134" t="n"/>
      <c r="M588" s="567" t="n"/>
      <c r="N588" s="134" t="n"/>
      <c r="O588" s="638" t="n"/>
      <c r="P588" s="273" t="n"/>
      <c r="Q588" s="567" t="n"/>
    </row>
    <row r="589" ht="14.25" customHeight="1" s="474">
      <c r="A589" s="169" t="n"/>
      <c r="B589" s="169" t="n"/>
      <c r="C589" s="130" t="n"/>
      <c r="D589" s="131" t="n"/>
      <c r="E589" s="567" t="n"/>
      <c r="F589" s="136" t="n"/>
      <c r="G589" s="567" t="n"/>
      <c r="H589" s="644" t="n"/>
      <c r="I589" s="317" t="n"/>
      <c r="J589" s="170" t="n"/>
      <c r="K589" s="133" t="n"/>
      <c r="L589" s="134" t="n"/>
      <c r="M589" s="567" t="n"/>
      <c r="N589" s="134" t="n"/>
      <c r="O589" s="638" t="n"/>
      <c r="P589" s="273" t="n"/>
      <c r="Q589" s="567" t="n"/>
    </row>
    <row r="590" ht="14.25" customHeight="1" s="474">
      <c r="A590" s="169" t="n"/>
      <c r="B590" s="169" t="n"/>
      <c r="C590" s="130" t="n"/>
      <c r="D590" s="131" t="n"/>
      <c r="E590" s="567" t="n"/>
      <c r="F590" s="136" t="n"/>
      <c r="G590" s="567" t="n"/>
      <c r="H590" s="644" t="n"/>
      <c r="I590" s="317" t="n"/>
      <c r="J590" s="170" t="n"/>
      <c r="K590" s="133" t="n"/>
      <c r="L590" s="134" t="n"/>
      <c r="M590" s="567" t="n"/>
      <c r="N590" s="134" t="n"/>
      <c r="O590" s="638" t="n"/>
      <c r="P590" s="273" t="n"/>
      <c r="Q590" s="567" t="n"/>
    </row>
    <row r="591" ht="14.25" customHeight="1" s="474">
      <c r="A591" s="169" t="n"/>
      <c r="B591" s="169" t="n"/>
      <c r="C591" s="130" t="n"/>
      <c r="D591" s="131" t="n"/>
      <c r="E591" s="567" t="n"/>
      <c r="F591" s="136" t="n"/>
      <c r="G591" s="567" t="n"/>
      <c r="H591" s="644" t="n"/>
      <c r="I591" s="317" t="n"/>
      <c r="J591" s="170" t="n"/>
      <c r="K591" s="133" t="n"/>
      <c r="L591" s="134" t="n"/>
      <c r="M591" s="567" t="n"/>
      <c r="N591" s="134" t="n"/>
      <c r="O591" s="638" t="n"/>
      <c r="P591" s="273" t="n"/>
      <c r="Q591" s="567" t="n"/>
    </row>
    <row r="592" ht="14.25" customHeight="1" s="474">
      <c r="A592" s="169" t="n"/>
      <c r="B592" s="169" t="n"/>
      <c r="C592" s="130" t="n"/>
      <c r="D592" s="131" t="n"/>
      <c r="E592" s="567" t="n"/>
      <c r="F592" s="136" t="n"/>
      <c r="G592" s="567" t="n"/>
      <c r="H592" s="644" t="n"/>
      <c r="I592" s="317" t="n"/>
      <c r="J592" s="170" t="n"/>
      <c r="K592" s="133" t="n"/>
      <c r="L592" s="134" t="n"/>
      <c r="M592" s="567" t="n"/>
      <c r="N592" s="134" t="n"/>
      <c r="O592" s="638" t="n"/>
      <c r="P592" s="273" t="n"/>
      <c r="Q592" s="567" t="n"/>
    </row>
    <row r="593" ht="14.25" customHeight="1" s="474">
      <c r="A593" s="169" t="n"/>
      <c r="B593" s="169" t="n"/>
      <c r="C593" s="130" t="n"/>
      <c r="D593" s="131" t="n"/>
      <c r="E593" s="567" t="n"/>
      <c r="F593" s="136" t="n"/>
      <c r="G593" s="567" t="n"/>
      <c r="H593" s="644" t="n"/>
      <c r="I593" s="317" t="n"/>
      <c r="J593" s="170" t="n"/>
      <c r="K593" s="133" t="n"/>
      <c r="L593" s="134" t="n"/>
      <c r="M593" s="567" t="n"/>
      <c r="N593" s="134" t="n"/>
      <c r="O593" s="638" t="n"/>
      <c r="P593" s="273" t="n"/>
      <c r="Q593" s="567" t="n"/>
    </row>
    <row r="594" ht="14.25" customHeight="1" s="474">
      <c r="A594" s="169" t="n"/>
      <c r="B594" s="169" t="n"/>
      <c r="C594" s="130" t="n"/>
      <c r="D594" s="131" t="n"/>
      <c r="E594" s="567" t="n"/>
      <c r="F594" s="136" t="n"/>
      <c r="G594" s="567" t="n"/>
      <c r="H594" s="644" t="n"/>
      <c r="I594" s="317" t="n"/>
      <c r="J594" s="170" t="n"/>
      <c r="K594" s="133" t="n"/>
      <c r="L594" s="134" t="n"/>
      <c r="M594" s="567" t="n"/>
      <c r="N594" s="134" t="n"/>
      <c r="O594" s="638" t="n"/>
      <c r="P594" s="273" t="n"/>
      <c r="Q594" s="567" t="n"/>
    </row>
    <row r="595" ht="14.25" customHeight="1" s="474">
      <c r="A595" s="169" t="n"/>
      <c r="B595" s="169" t="n"/>
      <c r="C595" s="130" t="n"/>
      <c r="D595" s="131" t="n"/>
      <c r="E595" s="567" t="n"/>
      <c r="F595" s="136" t="n"/>
      <c r="G595" s="567" t="n"/>
      <c r="H595" s="644" t="n"/>
      <c r="I595" s="317" t="n"/>
      <c r="J595" s="170" t="n"/>
      <c r="K595" s="133" t="n"/>
      <c r="L595" s="134" t="n"/>
      <c r="M595" s="567" t="n"/>
      <c r="N595" s="134" t="n"/>
      <c r="O595" s="638" t="n"/>
      <c r="P595" s="273" t="n"/>
      <c r="Q595" s="567" t="n"/>
    </row>
    <row r="596" ht="14.25" customHeight="1" s="474">
      <c r="A596" s="169" t="n"/>
      <c r="B596" s="169" t="n"/>
      <c r="C596" s="130" t="n"/>
      <c r="D596" s="131" t="n"/>
      <c r="E596" s="567" t="n"/>
      <c r="F596" s="136" t="n"/>
      <c r="G596" s="567" t="n"/>
      <c r="H596" s="644" t="n"/>
      <c r="I596" s="317" t="n"/>
      <c r="J596" s="170" t="n"/>
      <c r="K596" s="133" t="n"/>
      <c r="L596" s="134" t="n"/>
      <c r="M596" s="567" t="n"/>
      <c r="N596" s="134" t="n"/>
      <c r="O596" s="638" t="n"/>
      <c r="P596" s="273" t="n"/>
      <c r="Q596" s="567" t="n"/>
    </row>
    <row r="597" ht="14.25" customHeight="1" s="474">
      <c r="A597" s="169" t="n"/>
      <c r="B597" s="169" t="n"/>
      <c r="C597" s="130" t="n"/>
      <c r="D597" s="131" t="n"/>
      <c r="E597" s="567" t="n"/>
      <c r="F597" s="136" t="n"/>
      <c r="G597" s="567" t="n"/>
      <c r="H597" s="644" t="n"/>
      <c r="I597" s="317" t="n"/>
      <c r="J597" s="170" t="n"/>
      <c r="K597" s="133" t="n"/>
      <c r="L597" s="134" t="n"/>
      <c r="M597" s="567" t="n"/>
      <c r="N597" s="134" t="n"/>
      <c r="O597" s="638" t="n"/>
      <c r="P597" s="273" t="n"/>
      <c r="Q597" s="567" t="n"/>
    </row>
    <row r="598" ht="14.25" customHeight="1" s="474">
      <c r="A598" s="169" t="n"/>
      <c r="B598" s="169" t="n"/>
      <c r="C598" s="130" t="n"/>
      <c r="D598" s="131" t="n"/>
      <c r="E598" s="567" t="n"/>
      <c r="F598" s="136" t="n"/>
      <c r="G598" s="567" t="n"/>
      <c r="H598" s="644" t="n"/>
      <c r="I598" s="317" t="n"/>
      <c r="J598" s="170" t="n"/>
      <c r="K598" s="133" t="n"/>
      <c r="L598" s="134" t="n"/>
      <c r="M598" s="567" t="n"/>
      <c r="N598" s="134" t="n"/>
      <c r="O598" s="638" t="n"/>
      <c r="P598" s="273" t="n"/>
      <c r="Q598" s="567" t="n"/>
    </row>
    <row r="599" ht="14.25" customHeight="1" s="474">
      <c r="A599" s="169" t="n"/>
      <c r="B599" s="169" t="n"/>
      <c r="C599" s="130" t="n"/>
      <c r="D599" s="131" t="n"/>
      <c r="E599" s="567" t="n"/>
      <c r="F599" s="136" t="n"/>
      <c r="G599" s="567" t="n"/>
      <c r="H599" s="644" t="n"/>
      <c r="I599" s="317" t="n"/>
      <c r="J599" s="170" t="n"/>
      <c r="K599" s="133" t="n"/>
      <c r="L599" s="134" t="n"/>
      <c r="M599" s="567" t="n"/>
      <c r="N599" s="134" t="n"/>
      <c r="O599" s="638" t="n"/>
      <c r="P599" s="273" t="n"/>
      <c r="Q599" s="567" t="n"/>
    </row>
    <row r="600" ht="14.25" customHeight="1" s="474">
      <c r="A600" s="169" t="n"/>
      <c r="B600" s="169" t="n"/>
      <c r="C600" s="130" t="n"/>
      <c r="D600" s="131" t="n"/>
      <c r="E600" s="567" t="n"/>
      <c r="F600" s="136" t="n"/>
      <c r="G600" s="567" t="n"/>
      <c r="H600" s="644" t="n"/>
      <c r="I600" s="317" t="n"/>
      <c r="J600" s="170" t="n"/>
      <c r="K600" s="133" t="n"/>
      <c r="L600" s="134" t="n"/>
      <c r="M600" s="567" t="n"/>
      <c r="N600" s="134" t="n"/>
      <c r="O600" s="638" t="n"/>
      <c r="P600" s="273" t="n"/>
      <c r="Q600" s="567" t="n"/>
    </row>
    <row r="601" ht="14.25" customHeight="1" s="474">
      <c r="A601" s="169" t="n"/>
      <c r="B601" s="169" t="n"/>
      <c r="C601" s="130" t="n"/>
      <c r="D601" s="131" t="n"/>
      <c r="E601" s="567" t="n"/>
      <c r="F601" s="136" t="n"/>
      <c r="G601" s="567" t="n"/>
      <c r="H601" s="644" t="n"/>
      <c r="I601" s="317" t="n"/>
      <c r="J601" s="170" t="n"/>
      <c r="K601" s="133" t="n"/>
      <c r="L601" s="134" t="n"/>
      <c r="M601" s="567" t="n"/>
      <c r="N601" s="134" t="n"/>
      <c r="O601" s="638" t="n"/>
      <c r="P601" s="273" t="n"/>
      <c r="Q601" s="567" t="n"/>
    </row>
    <row r="602" ht="14.25" customHeight="1" s="474">
      <c r="A602" s="169" t="n"/>
      <c r="B602" s="169" t="n"/>
      <c r="C602" s="130" t="n"/>
      <c r="D602" s="131" t="n"/>
      <c r="E602" s="567" t="n"/>
      <c r="F602" s="136" t="n"/>
      <c r="G602" s="567" t="n"/>
      <c r="H602" s="644" t="n"/>
      <c r="I602" s="317" t="n"/>
      <c r="J602" s="170" t="n"/>
      <c r="K602" s="133" t="n"/>
      <c r="L602" s="134" t="n"/>
      <c r="M602" s="567" t="n"/>
      <c r="N602" s="134" t="n"/>
      <c r="O602" s="638" t="n"/>
      <c r="P602" s="273" t="n"/>
      <c r="Q602" s="567" t="n"/>
    </row>
    <row r="603" ht="14.25" customHeight="1" s="474">
      <c r="A603" s="169" t="n"/>
      <c r="B603" s="169" t="n"/>
      <c r="C603" s="130" t="n"/>
      <c r="D603" s="131" t="n"/>
      <c r="E603" s="567" t="n"/>
      <c r="F603" s="136" t="n"/>
      <c r="G603" s="567" t="n"/>
      <c r="H603" s="644" t="n"/>
      <c r="I603" s="317" t="n"/>
      <c r="J603" s="170" t="n"/>
      <c r="K603" s="133" t="n"/>
      <c r="L603" s="134" t="n"/>
      <c r="M603" s="567" t="n"/>
      <c r="N603" s="134" t="n"/>
      <c r="O603" s="638" t="n"/>
      <c r="P603" s="273" t="n"/>
      <c r="Q603" s="567" t="n"/>
    </row>
    <row r="604" ht="14.25" customHeight="1" s="474">
      <c r="A604" s="169" t="n"/>
      <c r="B604" s="169" t="n"/>
      <c r="C604" s="130" t="n"/>
      <c r="D604" s="131" t="n"/>
      <c r="E604" s="567" t="n"/>
      <c r="F604" s="136" t="n"/>
      <c r="G604" s="567" t="n"/>
      <c r="H604" s="644" t="n"/>
      <c r="I604" s="317" t="n"/>
      <c r="J604" s="170" t="n"/>
      <c r="K604" s="133" t="n"/>
      <c r="L604" s="134" t="n"/>
      <c r="M604" s="567" t="n"/>
      <c r="N604" s="134" t="n"/>
      <c r="O604" s="638" t="n"/>
      <c r="P604" s="273" t="n"/>
      <c r="Q604" s="567" t="n"/>
    </row>
    <row r="605" ht="14.25" customHeight="1" s="474">
      <c r="A605" s="169" t="n"/>
      <c r="B605" s="169" t="n"/>
      <c r="C605" s="130" t="n"/>
      <c r="D605" s="131" t="n"/>
      <c r="E605" s="567" t="n"/>
      <c r="F605" s="136" t="n"/>
      <c r="G605" s="567" t="n"/>
      <c r="H605" s="644" t="n"/>
      <c r="I605" s="317" t="n"/>
      <c r="J605" s="170" t="n"/>
      <c r="K605" s="133" t="n"/>
      <c r="L605" s="134" t="n"/>
      <c r="M605" s="567" t="n"/>
      <c r="N605" s="134" t="n"/>
      <c r="O605" s="638" t="n"/>
      <c r="P605" s="273" t="n"/>
      <c r="Q605" s="567" t="n"/>
    </row>
    <row r="606" ht="14.25" customHeight="1" s="474">
      <c r="A606" s="169" t="n"/>
      <c r="B606" s="169" t="n"/>
      <c r="C606" s="130" t="n"/>
      <c r="D606" s="131" t="n"/>
      <c r="E606" s="567" t="n"/>
      <c r="F606" s="136" t="n"/>
      <c r="G606" s="567" t="n"/>
      <c r="H606" s="644" t="n"/>
      <c r="I606" s="317" t="n"/>
      <c r="J606" s="170" t="n"/>
      <c r="K606" s="133" t="n"/>
      <c r="L606" s="134" t="n"/>
      <c r="M606" s="567" t="n"/>
      <c r="N606" s="134" t="n"/>
      <c r="O606" s="638" t="n"/>
      <c r="P606" s="273" t="n"/>
      <c r="Q606" s="567" t="n"/>
    </row>
    <row r="607" ht="14.25" customHeight="1" s="474">
      <c r="A607" s="169" t="n"/>
      <c r="B607" s="169" t="n"/>
      <c r="C607" s="130" t="n"/>
      <c r="D607" s="131" t="n"/>
      <c r="E607" s="567" t="n"/>
      <c r="F607" s="136" t="n"/>
      <c r="G607" s="567" t="n"/>
      <c r="H607" s="644" t="n"/>
      <c r="I607" s="317" t="n"/>
      <c r="J607" s="170" t="n"/>
      <c r="K607" s="133" t="n"/>
      <c r="L607" s="134" t="n"/>
      <c r="M607" s="567" t="n"/>
      <c r="N607" s="134" t="n"/>
      <c r="O607" s="638" t="n"/>
      <c r="P607" s="273" t="n"/>
      <c r="Q607" s="567" t="n"/>
    </row>
    <row r="608" ht="14.25" customHeight="1" s="474">
      <c r="A608" s="169" t="n"/>
      <c r="B608" s="169" t="n"/>
      <c r="C608" s="130" t="n"/>
      <c r="D608" s="131" t="n"/>
      <c r="E608" s="567" t="n"/>
      <c r="F608" s="136" t="n"/>
      <c r="G608" s="567" t="n"/>
      <c r="H608" s="644" t="n"/>
      <c r="I608" s="317" t="n"/>
      <c r="J608" s="170" t="n"/>
      <c r="K608" s="133" t="n"/>
      <c r="L608" s="134" t="n"/>
      <c r="M608" s="567" t="n"/>
      <c r="N608" s="134" t="n"/>
      <c r="O608" s="638" t="n"/>
      <c r="P608" s="273" t="n"/>
      <c r="Q608" s="567" t="n"/>
    </row>
    <row r="609" ht="14.25" customHeight="1" s="474">
      <c r="A609" s="169" t="n"/>
      <c r="B609" s="169" t="n"/>
      <c r="C609" s="130" t="n"/>
      <c r="D609" s="131" t="n"/>
      <c r="E609" s="567" t="n"/>
      <c r="F609" s="136" t="n"/>
      <c r="G609" s="567" t="n"/>
      <c r="H609" s="644" t="n"/>
      <c r="I609" s="317" t="n"/>
      <c r="J609" s="170" t="n"/>
      <c r="K609" s="133" t="n"/>
      <c r="L609" s="134" t="n"/>
      <c r="M609" s="567" t="n"/>
      <c r="N609" s="134" t="n"/>
      <c r="O609" s="638" t="n"/>
      <c r="P609" s="273" t="n"/>
      <c r="Q609" s="567" t="n"/>
    </row>
    <row r="610" ht="14.25" customHeight="1" s="474">
      <c r="A610" s="169" t="n"/>
      <c r="B610" s="169" t="n"/>
      <c r="C610" s="130" t="n"/>
      <c r="D610" s="131" t="n"/>
      <c r="E610" s="567" t="n"/>
      <c r="F610" s="136" t="n"/>
      <c r="G610" s="567" t="n"/>
      <c r="H610" s="644" t="n"/>
      <c r="I610" s="317" t="n"/>
      <c r="J610" s="170" t="n"/>
      <c r="K610" s="133" t="n"/>
      <c r="L610" s="134" t="n"/>
      <c r="M610" s="567" t="n"/>
      <c r="N610" s="134" t="n"/>
      <c r="O610" s="638" t="n"/>
      <c r="P610" s="273" t="n"/>
      <c r="Q610" s="567" t="n"/>
    </row>
    <row r="611" ht="14.25" customHeight="1" s="474">
      <c r="A611" s="169" t="n"/>
      <c r="B611" s="169" t="n"/>
      <c r="C611" s="130" t="n"/>
      <c r="D611" s="131" t="n"/>
      <c r="E611" s="567" t="n"/>
      <c r="F611" s="136" t="n"/>
      <c r="G611" s="567" t="n"/>
      <c r="H611" s="644" t="n"/>
      <c r="I611" s="317" t="n"/>
      <c r="J611" s="170" t="n"/>
      <c r="K611" s="133" t="n"/>
      <c r="L611" s="134" t="n"/>
      <c r="M611" s="567" t="n"/>
      <c r="N611" s="134" t="n"/>
      <c r="O611" s="638" t="n"/>
      <c r="P611" s="273" t="n"/>
      <c r="Q611" s="567" t="n"/>
    </row>
    <row r="612" ht="14.25" customHeight="1" s="474">
      <c r="A612" s="169" t="n"/>
      <c r="B612" s="169" t="n"/>
      <c r="C612" s="130" t="n"/>
      <c r="D612" s="131" t="n"/>
      <c r="E612" s="567" t="n"/>
      <c r="F612" s="136" t="n"/>
      <c r="G612" s="567" t="n"/>
      <c r="H612" s="644" t="n"/>
      <c r="I612" s="317" t="n"/>
      <c r="J612" s="170" t="n"/>
      <c r="K612" s="133" t="n"/>
      <c r="L612" s="134" t="n"/>
      <c r="M612" s="567" t="n"/>
      <c r="N612" s="134" t="n"/>
      <c r="O612" s="638" t="n"/>
      <c r="P612" s="273" t="n"/>
      <c r="Q612" s="567" t="n"/>
    </row>
    <row r="613" ht="14.25" customHeight="1" s="474">
      <c r="A613" s="169" t="n"/>
      <c r="B613" s="169" t="n"/>
      <c r="C613" s="130" t="n"/>
      <c r="D613" s="131" t="n"/>
      <c r="E613" s="567" t="n"/>
      <c r="F613" s="136" t="n"/>
      <c r="G613" s="567" t="n"/>
      <c r="H613" s="644" t="n"/>
      <c r="I613" s="317" t="n"/>
      <c r="J613" s="170" t="n"/>
      <c r="K613" s="133" t="n"/>
      <c r="L613" s="134" t="n"/>
      <c r="M613" s="567" t="n"/>
      <c r="N613" s="134" t="n"/>
      <c r="O613" s="638" t="n"/>
      <c r="P613" s="273" t="n"/>
      <c r="Q613" s="567" t="n"/>
    </row>
    <row r="614" ht="14.25" customHeight="1" s="474">
      <c r="A614" s="169" t="n"/>
      <c r="B614" s="169" t="n"/>
      <c r="C614" s="130" t="n"/>
      <c r="D614" s="131" t="n"/>
      <c r="E614" s="567" t="n"/>
      <c r="F614" s="136" t="n"/>
      <c r="G614" s="567" t="n"/>
      <c r="H614" s="644" t="n"/>
      <c r="I614" s="317" t="n"/>
      <c r="J614" s="170" t="n"/>
      <c r="K614" s="133" t="n"/>
      <c r="L614" s="134" t="n"/>
      <c r="M614" s="567" t="n"/>
      <c r="N614" s="134" t="n"/>
      <c r="O614" s="638" t="n"/>
      <c r="P614" s="273" t="n"/>
      <c r="Q614" s="567" t="n"/>
    </row>
    <row r="615" ht="14.25" customHeight="1" s="474">
      <c r="A615" s="169" t="n"/>
      <c r="B615" s="169" t="n"/>
      <c r="C615" s="130" t="n"/>
      <c r="D615" s="131" t="n"/>
      <c r="E615" s="567" t="n"/>
      <c r="F615" s="136" t="n"/>
      <c r="G615" s="567" t="n"/>
      <c r="H615" s="644" t="n"/>
      <c r="I615" s="317" t="n"/>
      <c r="J615" s="170" t="n"/>
      <c r="K615" s="133" t="n"/>
      <c r="L615" s="134" t="n"/>
      <c r="M615" s="567" t="n"/>
      <c r="N615" s="134" t="n"/>
      <c r="O615" s="638" t="n"/>
      <c r="P615" s="273" t="n"/>
      <c r="Q615" s="567" t="n"/>
    </row>
    <row r="616" ht="14.25" customHeight="1" s="474">
      <c r="A616" s="169" t="n"/>
      <c r="B616" s="169" t="n"/>
      <c r="C616" s="130" t="n"/>
      <c r="D616" s="131" t="n"/>
      <c r="E616" s="567" t="n"/>
      <c r="F616" s="136" t="n"/>
      <c r="G616" s="567" t="n"/>
      <c r="H616" s="644" t="n"/>
      <c r="I616" s="317" t="n"/>
      <c r="J616" s="170" t="n"/>
      <c r="K616" s="133" t="n"/>
      <c r="L616" s="134" t="n"/>
      <c r="M616" s="567" t="n"/>
      <c r="N616" s="134" t="n"/>
      <c r="O616" s="638" t="n"/>
      <c r="P616" s="273" t="n"/>
      <c r="Q616" s="567" t="n"/>
    </row>
    <row r="617" ht="14.25" customHeight="1" s="474">
      <c r="A617" s="169" t="n"/>
      <c r="B617" s="169" t="n"/>
      <c r="C617" s="130" t="n"/>
      <c r="D617" s="131" t="n"/>
      <c r="E617" s="567" t="n"/>
      <c r="F617" s="136" t="n"/>
      <c r="G617" s="567" t="n"/>
      <c r="H617" s="644" t="n"/>
      <c r="I617" s="317" t="n"/>
      <c r="J617" s="170" t="n"/>
      <c r="K617" s="133" t="n"/>
      <c r="L617" s="134" t="n"/>
      <c r="M617" s="567" t="n"/>
      <c r="N617" s="134" t="n"/>
      <c r="O617" s="638" t="n"/>
      <c r="P617" s="273" t="n"/>
      <c r="Q617" s="567" t="n"/>
    </row>
    <row r="618" ht="14.25" customHeight="1" s="474">
      <c r="A618" s="169" t="n"/>
      <c r="B618" s="169" t="n"/>
      <c r="C618" s="130" t="n"/>
      <c r="D618" s="131" t="n"/>
      <c r="E618" s="567" t="n"/>
      <c r="F618" s="136" t="n"/>
      <c r="G618" s="567" t="n"/>
      <c r="H618" s="644" t="n"/>
      <c r="I618" s="317" t="n"/>
      <c r="J618" s="170" t="n"/>
      <c r="K618" s="133" t="n"/>
      <c r="L618" s="134" t="n"/>
      <c r="M618" s="567" t="n"/>
      <c r="N618" s="134" t="n"/>
      <c r="O618" s="638" t="n"/>
      <c r="P618" s="273" t="n"/>
      <c r="Q618" s="567" t="n"/>
    </row>
    <row r="619" ht="14.25" customHeight="1" s="474">
      <c r="A619" s="169" t="n"/>
      <c r="B619" s="169" t="n"/>
      <c r="C619" s="130" t="n"/>
      <c r="D619" s="131" t="n"/>
      <c r="E619" s="567" t="n"/>
      <c r="F619" s="136" t="n"/>
      <c r="G619" s="567" t="n"/>
      <c r="H619" s="644" t="n"/>
      <c r="I619" s="317" t="n"/>
      <c r="J619" s="170" t="n"/>
      <c r="K619" s="133" t="n"/>
      <c r="L619" s="134" t="n"/>
      <c r="M619" s="567" t="n"/>
      <c r="N619" s="134" t="n"/>
      <c r="O619" s="638" t="n"/>
      <c r="P619" s="273" t="n"/>
      <c r="Q619" s="567" t="n"/>
    </row>
    <row r="620" ht="14.25" customHeight="1" s="474">
      <c r="A620" s="169" t="n"/>
      <c r="B620" s="169" t="n"/>
      <c r="C620" s="130" t="n"/>
      <c r="D620" s="131" t="n"/>
      <c r="E620" s="567" t="n"/>
      <c r="F620" s="136" t="n"/>
      <c r="G620" s="567" t="n"/>
      <c r="H620" s="644" t="n"/>
      <c r="I620" s="317" t="n"/>
      <c r="J620" s="170" t="n"/>
      <c r="K620" s="133" t="n"/>
      <c r="L620" s="134" t="n"/>
      <c r="M620" s="567" t="n"/>
      <c r="N620" s="134" t="n"/>
      <c r="O620" s="638" t="n"/>
      <c r="P620" s="273" t="n"/>
      <c r="Q620" s="567" t="n"/>
    </row>
    <row r="621" ht="14.25" customHeight="1" s="474">
      <c r="A621" s="169" t="n"/>
      <c r="B621" s="169" t="n"/>
      <c r="C621" s="130" t="n"/>
      <c r="D621" s="131" t="n"/>
      <c r="E621" s="567" t="n"/>
      <c r="F621" s="136" t="n"/>
      <c r="G621" s="567" t="n"/>
      <c r="H621" s="644" t="n"/>
      <c r="I621" s="317" t="n"/>
      <c r="J621" s="170" t="n"/>
      <c r="K621" s="133" t="n"/>
      <c r="L621" s="134" t="n"/>
      <c r="M621" s="567" t="n"/>
      <c r="N621" s="134" t="n"/>
      <c r="O621" s="638" t="n"/>
      <c r="P621" s="273" t="n"/>
      <c r="Q621" s="567" t="n"/>
    </row>
    <row r="622" ht="14.25" customHeight="1" s="474">
      <c r="A622" s="169" t="n"/>
      <c r="B622" s="169" t="n"/>
      <c r="C622" s="130" t="n"/>
      <c r="D622" s="131" t="n"/>
      <c r="E622" s="567" t="n"/>
      <c r="F622" s="136" t="n"/>
      <c r="G622" s="567" t="n"/>
      <c r="H622" s="644" t="n"/>
      <c r="I622" s="317" t="n"/>
      <c r="J622" s="170" t="n"/>
      <c r="K622" s="133" t="n"/>
      <c r="L622" s="134" t="n"/>
      <c r="M622" s="567" t="n"/>
      <c r="N622" s="134" t="n"/>
      <c r="O622" s="638" t="n"/>
      <c r="P622" s="273" t="n"/>
      <c r="Q622" s="567" t="n"/>
    </row>
    <row r="623" ht="14.25" customHeight="1" s="474">
      <c r="A623" s="169" t="n"/>
      <c r="B623" s="169" t="n"/>
      <c r="C623" s="130" t="n"/>
      <c r="D623" s="131" t="n"/>
      <c r="E623" s="567" t="n"/>
      <c r="F623" s="136" t="n"/>
      <c r="G623" s="567" t="n"/>
      <c r="H623" s="644" t="n"/>
      <c r="I623" s="317" t="n"/>
      <c r="J623" s="170" t="n"/>
      <c r="K623" s="133" t="n"/>
      <c r="L623" s="134" t="n"/>
      <c r="M623" s="567" t="n"/>
      <c r="N623" s="134" t="n"/>
      <c r="O623" s="638" t="n"/>
      <c r="P623" s="273" t="n"/>
      <c r="Q623" s="567" t="n"/>
    </row>
    <row r="624" ht="14.25" customHeight="1" s="474">
      <c r="A624" s="169" t="n"/>
      <c r="B624" s="169" t="n"/>
      <c r="C624" s="130" t="n"/>
      <c r="D624" s="131" t="n"/>
      <c r="E624" s="567" t="n"/>
      <c r="F624" s="136" t="n"/>
      <c r="G624" s="567" t="n"/>
      <c r="H624" s="644" t="n"/>
      <c r="I624" s="317" t="n"/>
      <c r="J624" s="170" t="n"/>
      <c r="K624" s="133" t="n"/>
      <c r="L624" s="134" t="n"/>
      <c r="M624" s="567" t="n"/>
      <c r="N624" s="134" t="n"/>
      <c r="O624" s="638" t="n"/>
      <c r="P624" s="273" t="n"/>
      <c r="Q624" s="567" t="n"/>
    </row>
    <row r="625" ht="14.25" customHeight="1" s="474">
      <c r="A625" s="169" t="n"/>
      <c r="B625" s="169" t="n"/>
      <c r="C625" s="130" t="n"/>
      <c r="D625" s="131" t="n"/>
      <c r="E625" s="567" t="n"/>
      <c r="F625" s="136" t="n"/>
      <c r="G625" s="567" t="n"/>
      <c r="H625" s="644" t="n"/>
      <c r="I625" s="317" t="n"/>
      <c r="J625" s="170" t="n"/>
      <c r="K625" s="133" t="n"/>
      <c r="L625" s="134" t="n"/>
      <c r="M625" s="567" t="n"/>
      <c r="N625" s="134" t="n"/>
      <c r="O625" s="638" t="n"/>
      <c r="P625" s="273" t="n"/>
      <c r="Q625" s="567" t="n"/>
    </row>
    <row r="626" ht="14.25" customHeight="1" s="474">
      <c r="A626" s="169" t="n"/>
      <c r="B626" s="169" t="n"/>
      <c r="C626" s="130" t="n"/>
      <c r="D626" s="131" t="n"/>
      <c r="E626" s="567" t="n"/>
      <c r="F626" s="136" t="n"/>
      <c r="G626" s="567" t="n"/>
      <c r="H626" s="644" t="n"/>
      <c r="I626" s="317" t="n"/>
      <c r="J626" s="170" t="n"/>
      <c r="K626" s="133" t="n"/>
      <c r="L626" s="134" t="n"/>
      <c r="M626" s="567" t="n"/>
      <c r="N626" s="134" t="n"/>
      <c r="O626" s="638" t="n"/>
      <c r="P626" s="273" t="n"/>
      <c r="Q626" s="567" t="n"/>
    </row>
    <row r="627" ht="14.25" customHeight="1" s="474">
      <c r="A627" s="169" t="n"/>
      <c r="B627" s="169" t="n"/>
      <c r="C627" s="130" t="n"/>
      <c r="D627" s="131" t="n"/>
      <c r="E627" s="567" t="n"/>
      <c r="F627" s="136" t="n"/>
      <c r="G627" s="567" t="n"/>
      <c r="H627" s="644" t="n"/>
      <c r="I627" s="317" t="n"/>
      <c r="J627" s="170" t="n"/>
      <c r="K627" s="133" t="n"/>
      <c r="L627" s="134" t="n"/>
      <c r="M627" s="567" t="n"/>
      <c r="N627" s="134" t="n"/>
      <c r="O627" s="638" t="n"/>
      <c r="P627" s="273" t="n"/>
      <c r="Q627" s="567" t="n"/>
    </row>
    <row r="628" ht="14.25" customHeight="1" s="474">
      <c r="A628" s="169" t="n"/>
      <c r="B628" s="169" t="n"/>
      <c r="C628" s="130" t="n"/>
      <c r="D628" s="131" t="n"/>
      <c r="E628" s="567" t="n"/>
      <c r="F628" s="136" t="n"/>
      <c r="G628" s="567" t="n"/>
      <c r="H628" s="644" t="n"/>
      <c r="I628" s="317" t="n"/>
      <c r="J628" s="170" t="n"/>
      <c r="K628" s="133" t="n"/>
      <c r="L628" s="134" t="n"/>
      <c r="M628" s="567" t="n"/>
      <c r="N628" s="134" t="n"/>
      <c r="O628" s="638" t="n"/>
      <c r="P628" s="273" t="n"/>
      <c r="Q628" s="567" t="n"/>
    </row>
    <row r="629" ht="14.25" customHeight="1" s="474">
      <c r="A629" s="169" t="n"/>
      <c r="B629" s="169" t="n"/>
      <c r="C629" s="130" t="n"/>
      <c r="D629" s="131" t="n"/>
      <c r="E629" s="567" t="n"/>
      <c r="F629" s="136" t="n"/>
      <c r="G629" s="567" t="n"/>
      <c r="H629" s="644" t="n"/>
      <c r="I629" s="317" t="n"/>
      <c r="J629" s="170" t="n"/>
      <c r="K629" s="133" t="n"/>
      <c r="L629" s="134" t="n"/>
      <c r="M629" s="567" t="n"/>
      <c r="N629" s="134" t="n"/>
      <c r="O629" s="638" t="n"/>
      <c r="P629" s="273" t="n"/>
      <c r="Q629" s="567" t="n"/>
    </row>
    <row r="630" ht="14.25" customHeight="1" s="474">
      <c r="A630" s="169" t="n"/>
      <c r="B630" s="169" t="n"/>
      <c r="C630" s="130" t="n"/>
      <c r="D630" s="131" t="n"/>
      <c r="E630" s="567" t="n"/>
      <c r="F630" s="136" t="n"/>
      <c r="G630" s="567" t="n"/>
      <c r="H630" s="644" t="n"/>
      <c r="I630" s="317" t="n"/>
      <c r="J630" s="170" t="n"/>
      <c r="K630" s="133" t="n"/>
      <c r="L630" s="134" t="n"/>
      <c r="M630" s="567" t="n"/>
      <c r="N630" s="134" t="n"/>
      <c r="O630" s="638" t="n"/>
      <c r="P630" s="273" t="n"/>
      <c r="Q630" s="567" t="n"/>
    </row>
    <row r="631" ht="14.25" customHeight="1" s="474">
      <c r="A631" s="169" t="n"/>
      <c r="B631" s="169" t="n"/>
      <c r="C631" s="130" t="n"/>
      <c r="D631" s="131" t="n"/>
      <c r="E631" s="567" t="n"/>
      <c r="F631" s="136" t="n"/>
      <c r="G631" s="567" t="n"/>
      <c r="H631" s="644" t="n"/>
      <c r="I631" s="317" t="n"/>
      <c r="J631" s="170" t="n"/>
      <c r="K631" s="133" t="n"/>
      <c r="L631" s="134" t="n"/>
      <c r="M631" s="567" t="n"/>
      <c r="N631" s="134" t="n"/>
      <c r="O631" s="638" t="n"/>
      <c r="P631" s="273" t="n"/>
      <c r="Q631" s="567" t="n"/>
    </row>
    <row r="632" ht="14.25" customHeight="1" s="474">
      <c r="A632" s="169" t="n"/>
      <c r="B632" s="169" t="n"/>
      <c r="C632" s="130" t="n"/>
      <c r="D632" s="131" t="n"/>
      <c r="E632" s="567" t="n"/>
      <c r="F632" s="136" t="n"/>
      <c r="G632" s="567" t="n"/>
      <c r="H632" s="644" t="n"/>
      <c r="I632" s="317" t="n"/>
      <c r="J632" s="170" t="n"/>
      <c r="K632" s="133" t="n"/>
      <c r="L632" s="134" t="n"/>
      <c r="M632" s="567" t="n"/>
      <c r="N632" s="134" t="n"/>
      <c r="O632" s="638" t="n"/>
      <c r="P632" s="273" t="n"/>
      <c r="Q632" s="567" t="n"/>
    </row>
    <row r="633" ht="14.25" customHeight="1" s="474">
      <c r="A633" s="169" t="n"/>
      <c r="B633" s="169" t="n"/>
      <c r="C633" s="130" t="n"/>
      <c r="D633" s="131" t="n"/>
      <c r="E633" s="567" t="n"/>
      <c r="F633" s="136" t="n"/>
      <c r="G633" s="567" t="n"/>
      <c r="H633" s="644" t="n"/>
      <c r="I633" s="317" t="n"/>
      <c r="J633" s="170" t="n"/>
      <c r="K633" s="133" t="n"/>
      <c r="L633" s="134" t="n"/>
      <c r="M633" s="567" t="n"/>
      <c r="N633" s="134" t="n"/>
      <c r="O633" s="638" t="n"/>
      <c r="P633" s="273" t="n"/>
      <c r="Q633" s="567" t="n"/>
    </row>
    <row r="634" ht="14.25" customHeight="1" s="474">
      <c r="A634" s="169" t="n"/>
      <c r="B634" s="169" t="n"/>
      <c r="C634" s="130" t="n"/>
      <c r="D634" s="131" t="n"/>
      <c r="E634" s="567" t="n"/>
      <c r="F634" s="136" t="n"/>
      <c r="G634" s="567" t="n"/>
      <c r="H634" s="644" t="n"/>
      <c r="I634" s="317" t="n"/>
      <c r="J634" s="170" t="n"/>
      <c r="K634" s="133" t="n"/>
      <c r="L634" s="134" t="n"/>
      <c r="M634" s="567" t="n"/>
      <c r="N634" s="134" t="n"/>
      <c r="O634" s="638" t="n"/>
      <c r="P634" s="273" t="n"/>
      <c r="Q634" s="567" t="n"/>
    </row>
    <row r="635" ht="14.25" customHeight="1" s="474">
      <c r="A635" s="169" t="n"/>
      <c r="B635" s="169" t="n"/>
      <c r="C635" s="130" t="n"/>
      <c r="D635" s="131" t="n"/>
      <c r="E635" s="567" t="n"/>
      <c r="F635" s="136" t="n"/>
      <c r="G635" s="567" t="n"/>
      <c r="H635" s="644" t="n"/>
      <c r="I635" s="317" t="n"/>
      <c r="J635" s="170" t="n"/>
      <c r="K635" s="133" t="n"/>
      <c r="L635" s="134" t="n"/>
      <c r="M635" s="567" t="n"/>
      <c r="N635" s="134" t="n"/>
      <c r="O635" s="638" t="n"/>
      <c r="P635" s="273" t="n"/>
      <c r="Q635" s="567" t="n"/>
    </row>
    <row r="636" ht="14.25" customHeight="1" s="474">
      <c r="A636" s="169" t="n"/>
      <c r="B636" s="169" t="n"/>
      <c r="C636" s="130" t="n"/>
      <c r="D636" s="131" t="n"/>
      <c r="E636" s="567" t="n"/>
      <c r="F636" s="136" t="n"/>
      <c r="G636" s="567" t="n"/>
      <c r="H636" s="644" t="n"/>
      <c r="I636" s="317" t="n"/>
      <c r="J636" s="170" t="n"/>
      <c r="K636" s="133" t="n"/>
      <c r="L636" s="134" t="n"/>
      <c r="M636" s="567" t="n"/>
      <c r="N636" s="134" t="n"/>
      <c r="O636" s="638" t="n"/>
      <c r="P636" s="273" t="n"/>
      <c r="Q636" s="567" t="n"/>
    </row>
    <row r="637" ht="14.25" customHeight="1" s="474">
      <c r="A637" s="169" t="n"/>
      <c r="B637" s="169" t="n"/>
      <c r="C637" s="130" t="n"/>
      <c r="D637" s="131" t="n"/>
      <c r="E637" s="567" t="n"/>
      <c r="F637" s="136" t="n"/>
      <c r="G637" s="567" t="n"/>
      <c r="H637" s="644" t="n"/>
      <c r="I637" s="317" t="n"/>
      <c r="J637" s="170" t="n"/>
      <c r="K637" s="133" t="n"/>
      <c r="L637" s="134" t="n"/>
      <c r="M637" s="567" t="n"/>
      <c r="N637" s="134" t="n"/>
      <c r="O637" s="638" t="n"/>
      <c r="P637" s="273" t="n"/>
      <c r="Q637" s="567" t="n"/>
    </row>
    <row r="638" ht="14.25" customHeight="1" s="474">
      <c r="A638" s="169" t="n"/>
      <c r="B638" s="169" t="n"/>
      <c r="C638" s="130" t="n"/>
      <c r="D638" s="131" t="n"/>
      <c r="E638" s="567" t="n"/>
      <c r="F638" s="136" t="n"/>
      <c r="G638" s="567" t="n"/>
      <c r="H638" s="644" t="n"/>
      <c r="I638" s="317" t="n"/>
      <c r="J638" s="170" t="n"/>
      <c r="K638" s="133" t="n"/>
      <c r="L638" s="134" t="n"/>
      <c r="M638" s="567" t="n"/>
      <c r="N638" s="134" t="n"/>
      <c r="O638" s="638" t="n"/>
      <c r="P638" s="273" t="n"/>
      <c r="Q638" s="567" t="n"/>
    </row>
    <row r="639" ht="14.25" customHeight="1" s="474">
      <c r="A639" s="169" t="n"/>
      <c r="B639" s="169" t="n"/>
      <c r="C639" s="130" t="n"/>
      <c r="D639" s="131" t="n"/>
      <c r="E639" s="567" t="n"/>
      <c r="F639" s="136" t="n"/>
      <c r="G639" s="567" t="n"/>
      <c r="H639" s="644" t="n"/>
      <c r="I639" s="317" t="n"/>
      <c r="J639" s="170" t="n"/>
      <c r="K639" s="133" t="n"/>
      <c r="L639" s="134" t="n"/>
      <c r="M639" s="567" t="n"/>
      <c r="N639" s="134" t="n"/>
      <c r="O639" s="638" t="n"/>
      <c r="P639" s="273" t="n"/>
      <c r="Q639" s="567" t="n"/>
    </row>
    <row r="640" ht="14.25" customHeight="1" s="474">
      <c r="A640" s="169" t="n"/>
      <c r="B640" s="169" t="n"/>
      <c r="C640" s="130" t="n"/>
      <c r="D640" s="131" t="n"/>
      <c r="E640" s="567" t="n"/>
      <c r="F640" s="136" t="n"/>
      <c r="G640" s="567" t="n"/>
      <c r="H640" s="644" t="n"/>
      <c r="I640" s="317" t="n"/>
      <c r="J640" s="170" t="n"/>
      <c r="K640" s="133" t="n"/>
      <c r="L640" s="134" t="n"/>
      <c r="M640" s="567" t="n"/>
      <c r="N640" s="134" t="n"/>
      <c r="O640" s="638" t="n"/>
      <c r="P640" s="273" t="n"/>
      <c r="Q640" s="567" t="n"/>
    </row>
    <row r="641" ht="14.25" customHeight="1" s="474">
      <c r="A641" s="169" t="n"/>
      <c r="B641" s="169" t="n"/>
      <c r="C641" s="130" t="n"/>
      <c r="D641" s="131" t="n"/>
      <c r="E641" s="567" t="n"/>
      <c r="F641" s="136" t="n"/>
      <c r="G641" s="567" t="n"/>
      <c r="H641" s="644" t="n"/>
      <c r="I641" s="317" t="n"/>
      <c r="J641" s="170" t="n"/>
      <c r="K641" s="133" t="n"/>
      <c r="L641" s="134" t="n"/>
      <c r="M641" s="567" t="n"/>
      <c r="N641" s="134" t="n"/>
      <c r="O641" s="638" t="n"/>
      <c r="P641" s="273" t="n"/>
      <c r="Q641" s="567" t="n"/>
    </row>
    <row r="642" ht="14.25" customHeight="1" s="474">
      <c r="A642" s="169" t="n"/>
      <c r="B642" s="169" t="n"/>
      <c r="C642" s="130" t="n"/>
      <c r="D642" s="131" t="n"/>
      <c r="E642" s="567" t="n"/>
      <c r="F642" s="136" t="n"/>
      <c r="G642" s="567" t="n"/>
      <c r="H642" s="644" t="n"/>
      <c r="I642" s="317" t="n"/>
      <c r="J642" s="170" t="n"/>
      <c r="K642" s="133" t="n"/>
      <c r="L642" s="134" t="n"/>
      <c r="M642" s="567" t="n"/>
      <c r="N642" s="134" t="n"/>
      <c r="O642" s="638" t="n"/>
      <c r="P642" s="273" t="n"/>
      <c r="Q642" s="567" t="n"/>
    </row>
    <row r="643" ht="14.25" customHeight="1" s="474">
      <c r="A643" s="169" t="n"/>
      <c r="B643" s="169" t="n"/>
      <c r="C643" s="130" t="n"/>
      <c r="D643" s="131" t="n"/>
      <c r="E643" s="567" t="n"/>
      <c r="F643" s="136" t="n"/>
      <c r="G643" s="567" t="n"/>
      <c r="H643" s="644" t="n"/>
      <c r="I643" s="317" t="n"/>
      <c r="J643" s="170" t="n"/>
      <c r="K643" s="133" t="n"/>
      <c r="L643" s="134" t="n"/>
      <c r="M643" s="567" t="n"/>
      <c r="N643" s="134" t="n"/>
      <c r="O643" s="638" t="n"/>
      <c r="P643" s="273" t="n"/>
      <c r="Q643" s="567" t="n"/>
    </row>
    <row r="644" ht="14.25" customHeight="1" s="474">
      <c r="A644" s="169" t="n"/>
      <c r="B644" s="169" t="n"/>
      <c r="C644" s="130" t="n"/>
      <c r="D644" s="131" t="n"/>
      <c r="E644" s="567" t="n"/>
      <c r="F644" s="136" t="n"/>
      <c r="G644" s="567" t="n"/>
      <c r="H644" s="644" t="n"/>
      <c r="I644" s="317" t="n"/>
      <c r="J644" s="170" t="n"/>
      <c r="K644" s="133" t="n"/>
      <c r="L644" s="134" t="n"/>
      <c r="M644" s="567" t="n"/>
      <c r="N644" s="134" t="n"/>
      <c r="O644" s="638" t="n"/>
      <c r="P644" s="273" t="n"/>
      <c r="Q644" s="567" t="n"/>
    </row>
    <row r="645" ht="14.25" customHeight="1" s="474">
      <c r="A645" s="169" t="n"/>
      <c r="B645" s="169" t="n"/>
      <c r="C645" s="130" t="n"/>
      <c r="D645" s="131" t="n"/>
      <c r="E645" s="567" t="n"/>
      <c r="F645" s="136" t="n"/>
      <c r="G645" s="567" t="n"/>
      <c r="H645" s="644" t="n"/>
      <c r="I645" s="317" t="n"/>
      <c r="J645" s="170" t="n"/>
      <c r="K645" s="133" t="n"/>
      <c r="L645" s="134" t="n"/>
      <c r="M645" s="567" t="n"/>
      <c r="N645" s="134" t="n"/>
      <c r="O645" s="638" t="n"/>
      <c r="P645" s="273" t="n"/>
      <c r="Q645" s="567" t="n"/>
    </row>
    <row r="646" ht="14.25" customHeight="1" s="474">
      <c r="A646" s="169" t="n"/>
      <c r="B646" s="169" t="n"/>
      <c r="C646" s="130" t="n"/>
      <c r="D646" s="131" t="n"/>
      <c r="E646" s="567" t="n"/>
      <c r="F646" s="136" t="n"/>
      <c r="G646" s="567" t="n"/>
      <c r="H646" s="644" t="n"/>
      <c r="I646" s="317" t="n"/>
      <c r="J646" s="170" t="n"/>
      <c r="K646" s="133" t="n"/>
      <c r="L646" s="134" t="n"/>
      <c r="M646" s="567" t="n"/>
      <c r="N646" s="134" t="n"/>
      <c r="O646" s="638" t="n"/>
      <c r="P646" s="273" t="n"/>
      <c r="Q646" s="567" t="n"/>
    </row>
    <row r="647" ht="14.25" customHeight="1" s="474">
      <c r="A647" s="169" t="n"/>
      <c r="B647" s="169" t="n"/>
      <c r="C647" s="130" t="n"/>
      <c r="D647" s="131" t="n"/>
      <c r="E647" s="567" t="n"/>
      <c r="F647" s="136" t="n"/>
      <c r="G647" s="567" t="n"/>
      <c r="H647" s="644" t="n"/>
      <c r="I647" s="317" t="n"/>
      <c r="J647" s="170" t="n"/>
      <c r="K647" s="133" t="n"/>
      <c r="L647" s="134" t="n"/>
      <c r="M647" s="567" t="n"/>
      <c r="N647" s="134" t="n"/>
      <c r="O647" s="638" t="n"/>
      <c r="P647" s="273" t="n"/>
      <c r="Q647" s="567" t="n"/>
    </row>
    <row r="648" ht="14.25" customHeight="1" s="474">
      <c r="A648" s="169" t="n"/>
      <c r="B648" s="169" t="n"/>
      <c r="C648" s="130" t="n"/>
      <c r="D648" s="131" t="n"/>
      <c r="E648" s="567" t="n"/>
      <c r="F648" s="136" t="n"/>
      <c r="G648" s="567" t="n"/>
      <c r="H648" s="644" t="n"/>
      <c r="I648" s="317" t="n"/>
      <c r="J648" s="170" t="n"/>
      <c r="K648" s="133" t="n"/>
      <c r="L648" s="134" t="n"/>
      <c r="M648" s="567" t="n"/>
      <c r="N648" s="134" t="n"/>
      <c r="O648" s="638" t="n"/>
      <c r="P648" s="273" t="n"/>
      <c r="Q648" s="567" t="n"/>
    </row>
    <row r="649" ht="14.25" customHeight="1" s="474">
      <c r="A649" s="169" t="n"/>
      <c r="B649" s="169" t="n"/>
      <c r="C649" s="130" t="n"/>
      <c r="D649" s="131" t="n"/>
      <c r="E649" s="567" t="n"/>
      <c r="F649" s="136" t="n"/>
      <c r="G649" s="567" t="n"/>
      <c r="H649" s="644" t="n"/>
      <c r="I649" s="317" t="n"/>
      <c r="J649" s="170" t="n"/>
      <c r="K649" s="133" t="n"/>
      <c r="L649" s="134" t="n"/>
      <c r="M649" s="567" t="n"/>
      <c r="N649" s="134" t="n"/>
      <c r="O649" s="638" t="n"/>
      <c r="P649" s="273" t="n"/>
      <c r="Q649" s="567" t="n"/>
    </row>
    <row r="650" ht="14.25" customHeight="1" s="474">
      <c r="A650" s="169" t="n"/>
      <c r="B650" s="169" t="n"/>
      <c r="C650" s="130" t="n"/>
      <c r="D650" s="131" t="n"/>
      <c r="E650" s="567" t="n"/>
      <c r="F650" s="136" t="n"/>
      <c r="G650" s="567" t="n"/>
      <c r="H650" s="644" t="n"/>
      <c r="I650" s="317" t="n"/>
      <c r="J650" s="170" t="n"/>
      <c r="K650" s="133" t="n"/>
      <c r="L650" s="134" t="n"/>
      <c r="M650" s="567" t="n"/>
      <c r="N650" s="134" t="n"/>
      <c r="O650" s="638" t="n"/>
      <c r="P650" s="273" t="n"/>
      <c r="Q650" s="567" t="n"/>
    </row>
    <row r="651" ht="14.25" customHeight="1" s="474">
      <c r="A651" s="169" t="n"/>
      <c r="B651" s="169" t="n"/>
      <c r="C651" s="130" t="n"/>
      <c r="D651" s="131" t="n"/>
      <c r="E651" s="567" t="n"/>
      <c r="F651" s="136" t="n"/>
      <c r="G651" s="567" t="n"/>
      <c r="H651" s="644" t="n"/>
      <c r="I651" s="317" t="n"/>
      <c r="J651" s="170" t="n"/>
      <c r="K651" s="133" t="n"/>
      <c r="L651" s="134" t="n"/>
      <c r="M651" s="567" t="n"/>
      <c r="N651" s="134" t="n"/>
      <c r="O651" s="638" t="n"/>
      <c r="P651" s="273" t="n"/>
      <c r="Q651" s="567" t="n"/>
    </row>
    <row r="652" ht="14.25" customHeight="1" s="474">
      <c r="A652" s="169" t="n"/>
      <c r="B652" s="169" t="n"/>
      <c r="C652" s="130" t="n"/>
      <c r="D652" s="131" t="n"/>
      <c r="E652" s="567" t="n"/>
      <c r="F652" s="136" t="n"/>
      <c r="G652" s="567" t="n"/>
      <c r="H652" s="644" t="n"/>
      <c r="I652" s="317" t="n"/>
      <c r="J652" s="170" t="n"/>
      <c r="K652" s="133" t="n"/>
      <c r="L652" s="134" t="n"/>
      <c r="M652" s="567" t="n"/>
      <c r="N652" s="134" t="n"/>
      <c r="O652" s="638" t="n"/>
      <c r="P652" s="273" t="n"/>
      <c r="Q652" s="567" t="n"/>
    </row>
    <row r="653" ht="14.25" customHeight="1" s="474">
      <c r="A653" s="169" t="n"/>
      <c r="B653" s="169" t="n"/>
      <c r="C653" s="130" t="n"/>
      <c r="D653" s="131" t="n"/>
      <c r="E653" s="567" t="n"/>
      <c r="F653" s="136" t="n"/>
      <c r="G653" s="567" t="n"/>
      <c r="H653" s="644" t="n"/>
      <c r="I653" s="317" t="n"/>
      <c r="J653" s="170" t="n"/>
      <c r="K653" s="133" t="n"/>
      <c r="L653" s="134" t="n"/>
      <c r="M653" s="567" t="n"/>
      <c r="N653" s="134" t="n"/>
      <c r="O653" s="638" t="n"/>
      <c r="P653" s="273" t="n"/>
      <c r="Q653" s="567" t="n"/>
    </row>
    <row r="654" ht="14.25" customHeight="1" s="474">
      <c r="A654" s="169" t="n"/>
      <c r="B654" s="169" t="n"/>
      <c r="C654" s="130" t="n"/>
      <c r="D654" s="131" t="n"/>
      <c r="E654" s="567" t="n"/>
      <c r="F654" s="136" t="n"/>
      <c r="G654" s="567" t="n"/>
      <c r="H654" s="644" t="n"/>
      <c r="I654" s="317" t="n"/>
      <c r="J654" s="170" t="n"/>
      <c r="K654" s="133" t="n"/>
      <c r="L654" s="134" t="n"/>
      <c r="M654" s="567" t="n"/>
      <c r="N654" s="134" t="n"/>
      <c r="O654" s="638" t="n"/>
      <c r="P654" s="273" t="n"/>
      <c r="Q654" s="567" t="n"/>
    </row>
    <row r="655" ht="14.25" customHeight="1" s="474">
      <c r="A655" s="169" t="n"/>
      <c r="B655" s="169" t="n"/>
      <c r="C655" s="130" t="n"/>
      <c r="D655" s="131" t="n"/>
      <c r="E655" s="567" t="n"/>
      <c r="F655" s="136" t="n"/>
      <c r="G655" s="567" t="n"/>
      <c r="H655" s="644" t="n"/>
      <c r="I655" s="317" t="n"/>
      <c r="J655" s="170" t="n"/>
      <c r="K655" s="133" t="n"/>
      <c r="L655" s="134" t="n"/>
      <c r="M655" s="567" t="n"/>
      <c r="N655" s="134" t="n"/>
      <c r="O655" s="638" t="n"/>
      <c r="P655" s="273" t="n"/>
      <c r="Q655" s="567" t="n"/>
    </row>
    <row r="656" ht="14.25" customHeight="1" s="474">
      <c r="A656" s="169" t="n"/>
      <c r="B656" s="169" t="n"/>
      <c r="C656" s="130" t="n"/>
      <c r="D656" s="131" t="n"/>
      <c r="E656" s="567" t="n"/>
      <c r="F656" s="136" t="n"/>
      <c r="G656" s="567" t="n"/>
      <c r="H656" s="644" t="n"/>
      <c r="I656" s="317" t="n"/>
      <c r="J656" s="170" t="n"/>
      <c r="K656" s="133" t="n"/>
      <c r="L656" s="134" t="n"/>
      <c r="M656" s="567" t="n"/>
      <c r="N656" s="134" t="n"/>
      <c r="O656" s="638" t="n"/>
      <c r="P656" s="273" t="n"/>
      <c r="Q656" s="567" t="n"/>
    </row>
    <row r="657" ht="14.25" customHeight="1" s="474">
      <c r="A657" s="169" t="n"/>
      <c r="B657" s="169" t="n"/>
      <c r="C657" s="130" t="n"/>
      <c r="D657" s="131" t="n"/>
      <c r="E657" s="567" t="n"/>
      <c r="F657" s="136" t="n"/>
      <c r="G657" s="567" t="n"/>
      <c r="H657" s="644" t="n"/>
      <c r="I657" s="317" t="n"/>
      <c r="J657" s="170" t="n"/>
      <c r="K657" s="133" t="n"/>
      <c r="L657" s="134" t="n"/>
      <c r="M657" s="567" t="n"/>
      <c r="N657" s="134" t="n"/>
      <c r="O657" s="638" t="n"/>
      <c r="P657" s="273" t="n"/>
      <c r="Q657" s="567" t="n"/>
    </row>
    <row r="658" ht="14.25" customHeight="1" s="474">
      <c r="A658" s="169" t="n"/>
      <c r="B658" s="169" t="n"/>
      <c r="C658" s="130" t="n"/>
      <c r="D658" s="131" t="n"/>
      <c r="E658" s="567" t="n"/>
      <c r="F658" s="136" t="n"/>
      <c r="G658" s="567" t="n"/>
      <c r="H658" s="644" t="n"/>
      <c r="I658" s="317" t="n"/>
      <c r="J658" s="170" t="n"/>
      <c r="K658" s="133" t="n"/>
      <c r="L658" s="134" t="n"/>
      <c r="M658" s="567" t="n"/>
      <c r="N658" s="134" t="n"/>
      <c r="O658" s="638" t="n"/>
      <c r="P658" s="273" t="n"/>
      <c r="Q658" s="567" t="n"/>
    </row>
    <row r="659" ht="14.25" customHeight="1" s="474">
      <c r="A659" s="169" t="n"/>
      <c r="B659" s="169" t="n"/>
      <c r="C659" s="130" t="n"/>
      <c r="D659" s="131" t="n"/>
      <c r="E659" s="567" t="n"/>
      <c r="F659" s="136" t="n"/>
      <c r="G659" s="567" t="n"/>
      <c r="H659" s="644" t="n"/>
      <c r="I659" s="317" t="n"/>
      <c r="J659" s="170" t="n"/>
      <c r="K659" s="133" t="n"/>
      <c r="L659" s="134" t="n"/>
      <c r="M659" s="567" t="n"/>
      <c r="N659" s="134" t="n"/>
      <c r="O659" s="638" t="n"/>
      <c r="P659" s="273" t="n"/>
      <c r="Q659" s="567" t="n"/>
    </row>
    <row r="660" ht="14.25" customHeight="1" s="474">
      <c r="A660" s="169" t="n"/>
      <c r="B660" s="169" t="n"/>
      <c r="C660" s="130" t="n"/>
      <c r="D660" s="131" t="n"/>
      <c r="E660" s="567" t="n"/>
      <c r="F660" s="136" t="n"/>
      <c r="G660" s="567" t="n"/>
      <c r="H660" s="644" t="n"/>
      <c r="I660" s="317" t="n"/>
      <c r="J660" s="170" t="n"/>
      <c r="K660" s="133" t="n"/>
      <c r="L660" s="134" t="n"/>
      <c r="M660" s="567" t="n"/>
      <c r="N660" s="134" t="n"/>
      <c r="O660" s="638" t="n"/>
      <c r="P660" s="273" t="n"/>
      <c r="Q660" s="567" t="n"/>
    </row>
    <row r="661" ht="14.25" customHeight="1" s="474">
      <c r="A661" s="169" t="n"/>
      <c r="B661" s="169" t="n"/>
      <c r="C661" s="130" t="n"/>
      <c r="D661" s="131" t="n"/>
      <c r="E661" s="567" t="n"/>
      <c r="F661" s="136" t="n"/>
      <c r="G661" s="567" t="n"/>
      <c r="H661" s="644" t="n"/>
      <c r="I661" s="317" t="n"/>
      <c r="J661" s="170" t="n"/>
      <c r="K661" s="133" t="n"/>
      <c r="L661" s="134" t="n"/>
      <c r="M661" s="567" t="n"/>
      <c r="N661" s="134" t="n"/>
      <c r="O661" s="638" t="n"/>
      <c r="P661" s="273" t="n"/>
      <c r="Q661" s="567" t="n"/>
    </row>
    <row r="662" ht="14.25" customHeight="1" s="474">
      <c r="A662" s="169" t="n"/>
      <c r="B662" s="169" t="n"/>
      <c r="C662" s="130" t="n"/>
      <c r="D662" s="131" t="n"/>
      <c r="E662" s="567" t="n"/>
      <c r="F662" s="136" t="n"/>
      <c r="G662" s="567" t="n"/>
      <c r="H662" s="644" t="n"/>
      <c r="I662" s="317" t="n"/>
      <c r="J662" s="170" t="n"/>
      <c r="K662" s="133" t="n"/>
      <c r="L662" s="134" t="n"/>
      <c r="M662" s="567" t="n"/>
      <c r="N662" s="134" t="n"/>
      <c r="O662" s="638" t="n"/>
      <c r="P662" s="273" t="n"/>
      <c r="Q662" s="567" t="n"/>
    </row>
    <row r="663" ht="14.25" customHeight="1" s="474">
      <c r="A663" s="169" t="n"/>
      <c r="B663" s="169" t="n"/>
      <c r="C663" s="130" t="n"/>
      <c r="D663" s="131" t="n"/>
      <c r="E663" s="567" t="n"/>
      <c r="F663" s="136" t="n"/>
      <c r="G663" s="567" t="n"/>
      <c r="H663" s="644" t="n"/>
      <c r="I663" s="317" t="n"/>
      <c r="J663" s="170" t="n"/>
      <c r="K663" s="133" t="n"/>
      <c r="L663" s="134" t="n"/>
      <c r="M663" s="567" t="n"/>
      <c r="N663" s="134" t="n"/>
      <c r="O663" s="638" t="n"/>
      <c r="P663" s="273" t="n"/>
      <c r="Q663" s="567" t="n"/>
    </row>
    <row r="664" ht="14.25" customHeight="1" s="474">
      <c r="A664" s="169" t="n"/>
      <c r="B664" s="169" t="n"/>
      <c r="C664" s="130" t="n"/>
      <c r="D664" s="131" t="n"/>
      <c r="E664" s="567" t="n"/>
      <c r="F664" s="136" t="n"/>
      <c r="G664" s="567" t="n"/>
      <c r="H664" s="644" t="n"/>
      <c r="I664" s="317" t="n"/>
      <c r="J664" s="170" t="n"/>
      <c r="K664" s="133" t="n"/>
      <c r="L664" s="134" t="n"/>
      <c r="M664" s="567" t="n"/>
      <c r="N664" s="134" t="n"/>
      <c r="O664" s="638" t="n"/>
      <c r="P664" s="273" t="n"/>
      <c r="Q664" s="567" t="n"/>
    </row>
    <row r="665" ht="14.25" customHeight="1" s="474">
      <c r="A665" s="169" t="n"/>
      <c r="B665" s="169" t="n"/>
      <c r="C665" s="130" t="n"/>
      <c r="D665" s="131" t="n"/>
      <c r="E665" s="567" t="n"/>
      <c r="F665" s="136" t="n"/>
      <c r="G665" s="567" t="n"/>
      <c r="H665" s="644" t="n"/>
      <c r="I665" s="317" t="n"/>
      <c r="J665" s="170" t="n"/>
      <c r="K665" s="133" t="n"/>
      <c r="L665" s="134" t="n"/>
      <c r="M665" s="567" t="n"/>
      <c r="N665" s="134" t="n"/>
      <c r="O665" s="638" t="n"/>
      <c r="P665" s="273" t="n"/>
      <c r="Q665" s="567" t="n"/>
    </row>
    <row r="666" ht="14.25" customHeight="1" s="474">
      <c r="A666" s="169" t="n"/>
      <c r="B666" s="169" t="n"/>
      <c r="C666" s="130" t="n"/>
      <c r="D666" s="131" t="n"/>
      <c r="E666" s="567" t="n"/>
      <c r="F666" s="136" t="n"/>
      <c r="G666" s="567" t="n"/>
      <c r="H666" s="644" t="n"/>
      <c r="I666" s="317" t="n"/>
      <c r="J666" s="170" t="n"/>
      <c r="K666" s="133" t="n"/>
      <c r="L666" s="134" t="n"/>
      <c r="M666" s="567" t="n"/>
      <c r="N666" s="134" t="n"/>
      <c r="O666" s="638" t="n"/>
      <c r="P666" s="273" t="n"/>
      <c r="Q666" s="567" t="n"/>
    </row>
    <row r="667" ht="14.25" customHeight="1" s="474">
      <c r="A667" s="169" t="n"/>
      <c r="B667" s="169" t="n"/>
      <c r="C667" s="130" t="n"/>
      <c r="D667" s="131" t="n"/>
      <c r="E667" s="567" t="n"/>
      <c r="F667" s="136" t="n"/>
      <c r="G667" s="567" t="n"/>
      <c r="H667" s="644" t="n"/>
      <c r="I667" s="317" t="n"/>
      <c r="J667" s="170" t="n"/>
      <c r="K667" s="133" t="n"/>
      <c r="L667" s="134" t="n"/>
      <c r="M667" s="567" t="n"/>
      <c r="N667" s="134" t="n"/>
      <c r="O667" s="638" t="n"/>
      <c r="P667" s="273" t="n"/>
      <c r="Q667" s="567" t="n"/>
    </row>
    <row r="668" ht="14.25" customHeight="1" s="474">
      <c r="A668" s="169" t="n"/>
      <c r="B668" s="169" t="n"/>
      <c r="C668" s="130" t="n"/>
      <c r="D668" s="131" t="n"/>
      <c r="E668" s="567" t="n"/>
      <c r="F668" s="136" t="n"/>
      <c r="G668" s="567" t="n"/>
      <c r="H668" s="644" t="n"/>
      <c r="I668" s="317" t="n"/>
      <c r="J668" s="170" t="n"/>
      <c r="K668" s="133" t="n"/>
      <c r="L668" s="134" t="n"/>
      <c r="M668" s="567" t="n"/>
      <c r="N668" s="134" t="n"/>
      <c r="O668" s="638" t="n"/>
      <c r="P668" s="273" t="n"/>
      <c r="Q668" s="567" t="n"/>
    </row>
    <row r="669" ht="14.25" customHeight="1" s="474">
      <c r="A669" s="169" t="n"/>
      <c r="B669" s="169" t="n"/>
      <c r="C669" s="130" t="n"/>
      <c r="D669" s="131" t="n"/>
      <c r="E669" s="567" t="n"/>
      <c r="F669" s="136" t="n"/>
      <c r="G669" s="567" t="n"/>
      <c r="H669" s="644" t="n"/>
      <c r="I669" s="317" t="n"/>
      <c r="J669" s="170" t="n"/>
      <c r="K669" s="133" t="n"/>
      <c r="L669" s="134" t="n"/>
      <c r="M669" s="567" t="n"/>
      <c r="N669" s="134" t="n"/>
      <c r="O669" s="638" t="n"/>
      <c r="P669" s="273" t="n"/>
      <c r="Q669" s="567" t="n"/>
    </row>
    <row r="670" ht="14.25" customHeight="1" s="474">
      <c r="A670" s="169" t="n"/>
      <c r="B670" s="169" t="n"/>
      <c r="C670" s="130" t="n"/>
      <c r="D670" s="131" t="n"/>
      <c r="E670" s="567" t="n"/>
      <c r="F670" s="136" t="n"/>
      <c r="G670" s="567" t="n"/>
      <c r="H670" s="644" t="n"/>
      <c r="I670" s="317" t="n"/>
      <c r="J670" s="170" t="n"/>
      <c r="K670" s="133" t="n"/>
      <c r="L670" s="134" t="n"/>
      <c r="M670" s="567" t="n"/>
      <c r="N670" s="134" t="n"/>
      <c r="O670" s="638" t="n"/>
      <c r="P670" s="273" t="n"/>
      <c r="Q670" s="567" t="n"/>
    </row>
    <row r="671" ht="14.25" customHeight="1" s="474">
      <c r="A671" s="169" t="n"/>
      <c r="B671" s="169" t="n"/>
      <c r="C671" s="130" t="n"/>
      <c r="D671" s="131" t="n"/>
      <c r="E671" s="567" t="n"/>
      <c r="F671" s="136" t="n"/>
      <c r="G671" s="567" t="n"/>
      <c r="H671" s="644" t="n"/>
      <c r="I671" s="317" t="n"/>
      <c r="J671" s="170" t="n"/>
      <c r="K671" s="133" t="n"/>
      <c r="L671" s="134" t="n"/>
      <c r="M671" s="567" t="n"/>
      <c r="N671" s="134" t="n"/>
      <c r="O671" s="638" t="n"/>
      <c r="P671" s="273" t="n"/>
      <c r="Q671" s="567" t="n"/>
    </row>
    <row r="672" ht="14.25" customHeight="1" s="474">
      <c r="A672" s="169" t="n"/>
      <c r="B672" s="169" t="n"/>
      <c r="C672" s="130" t="n"/>
      <c r="D672" s="131" t="n"/>
      <c r="E672" s="567" t="n"/>
      <c r="F672" s="136" t="n"/>
      <c r="G672" s="567" t="n"/>
      <c r="H672" s="644" t="n"/>
      <c r="I672" s="317" t="n"/>
      <c r="J672" s="170" t="n"/>
      <c r="K672" s="133" t="n"/>
      <c r="L672" s="134" t="n"/>
      <c r="M672" s="567" t="n"/>
      <c r="N672" s="134" t="n"/>
      <c r="O672" s="638" t="n"/>
      <c r="P672" s="273" t="n"/>
      <c r="Q672" s="567" t="n"/>
    </row>
    <row r="673" ht="14.25" customHeight="1" s="474">
      <c r="A673" s="169" t="n"/>
      <c r="B673" s="169" t="n"/>
      <c r="C673" s="130" t="n"/>
      <c r="D673" s="131" t="n"/>
      <c r="E673" s="567" t="n"/>
      <c r="F673" s="136" t="n"/>
      <c r="G673" s="567" t="n"/>
      <c r="H673" s="644" t="n"/>
      <c r="I673" s="317" t="n"/>
      <c r="J673" s="170" t="n"/>
      <c r="K673" s="133" t="n"/>
      <c r="L673" s="134" t="n"/>
      <c r="M673" s="567" t="n"/>
      <c r="N673" s="134" t="n"/>
      <c r="O673" s="638" t="n"/>
      <c r="P673" s="273" t="n"/>
      <c r="Q673" s="567" t="n"/>
    </row>
    <row r="674" ht="14.25" customHeight="1" s="474">
      <c r="A674" s="169" t="n"/>
      <c r="B674" s="169" t="n"/>
      <c r="C674" s="130" t="n"/>
      <c r="D674" s="131" t="n"/>
      <c r="E674" s="567" t="n"/>
      <c r="F674" s="136" t="n"/>
      <c r="G674" s="567" t="n"/>
      <c r="H674" s="644" t="n"/>
      <c r="I674" s="317" t="n"/>
      <c r="J674" s="170" t="n"/>
      <c r="K674" s="133" t="n"/>
      <c r="L674" s="134" t="n"/>
      <c r="M674" s="567" t="n"/>
      <c r="N674" s="134" t="n"/>
      <c r="O674" s="638" t="n"/>
      <c r="P674" s="273" t="n"/>
      <c r="Q674" s="567" t="n"/>
    </row>
    <row r="675" ht="14.25" customHeight="1" s="474">
      <c r="A675" s="169" t="n"/>
      <c r="B675" s="169" t="n"/>
      <c r="C675" s="130" t="n"/>
      <c r="D675" s="131" t="n"/>
      <c r="E675" s="567" t="n"/>
      <c r="F675" s="136" t="n"/>
      <c r="G675" s="567" t="n"/>
      <c r="H675" s="644" t="n"/>
      <c r="I675" s="317" t="n"/>
      <c r="J675" s="170" t="n"/>
      <c r="K675" s="133" t="n"/>
      <c r="L675" s="134" t="n"/>
      <c r="M675" s="567" t="n"/>
      <c r="N675" s="134" t="n"/>
      <c r="O675" s="638" t="n"/>
      <c r="P675" s="273" t="n"/>
      <c r="Q675" s="567" t="n"/>
    </row>
    <row r="676" ht="14.25" customHeight="1" s="474">
      <c r="A676" s="169" t="n"/>
      <c r="B676" s="169" t="n"/>
      <c r="C676" s="130" t="n"/>
      <c r="D676" s="131" t="n"/>
      <c r="E676" s="567" t="n"/>
      <c r="F676" s="136" t="n"/>
      <c r="G676" s="567" t="n"/>
      <c r="H676" s="644" t="n"/>
      <c r="I676" s="317" t="n"/>
      <c r="J676" s="170" t="n"/>
      <c r="K676" s="133" t="n"/>
      <c r="L676" s="134" t="n"/>
      <c r="M676" s="567" t="n"/>
      <c r="N676" s="134" t="n"/>
      <c r="O676" s="638" t="n"/>
      <c r="P676" s="273" t="n"/>
      <c r="Q676" s="567" t="n"/>
    </row>
    <row r="677" ht="14.25" customHeight="1" s="474">
      <c r="A677" s="169" t="n"/>
      <c r="B677" s="169" t="n"/>
      <c r="C677" s="130" t="n"/>
      <c r="D677" s="131" t="n"/>
      <c r="E677" s="567" t="n"/>
      <c r="F677" s="136" t="n"/>
      <c r="G677" s="567" t="n"/>
      <c r="H677" s="644" t="n"/>
      <c r="I677" s="317" t="n"/>
      <c r="J677" s="170" t="n"/>
      <c r="K677" s="133" t="n"/>
      <c r="L677" s="134" t="n"/>
      <c r="M677" s="567" t="n"/>
      <c r="N677" s="134" t="n"/>
      <c r="O677" s="638" t="n"/>
      <c r="P677" s="273" t="n"/>
      <c r="Q677" s="567" t="n"/>
    </row>
    <row r="678" ht="14.25" customHeight="1" s="474">
      <c r="A678" s="169" t="n"/>
      <c r="B678" s="169" t="n"/>
      <c r="C678" s="130" t="n"/>
      <c r="D678" s="131" t="n"/>
      <c r="E678" s="567" t="n"/>
      <c r="F678" s="136" t="n"/>
      <c r="G678" s="567" t="n"/>
      <c r="H678" s="644" t="n"/>
      <c r="I678" s="317" t="n"/>
      <c r="J678" s="170" t="n"/>
      <c r="K678" s="133" t="n"/>
      <c r="L678" s="134" t="n"/>
      <c r="M678" s="567" t="n"/>
      <c r="N678" s="134" t="n"/>
      <c r="O678" s="638" t="n"/>
      <c r="P678" s="273" t="n"/>
      <c r="Q678" s="567" t="n"/>
    </row>
    <row r="679" ht="14.25" customHeight="1" s="474">
      <c r="A679" s="169" t="n"/>
      <c r="B679" s="169" t="n"/>
      <c r="C679" s="130" t="n"/>
      <c r="D679" s="131" t="n"/>
      <c r="E679" s="567" t="n"/>
      <c r="F679" s="136" t="n"/>
      <c r="G679" s="567" t="n"/>
      <c r="H679" s="644" t="n"/>
      <c r="I679" s="317" t="n"/>
      <c r="J679" s="170" t="n"/>
      <c r="K679" s="133" t="n"/>
      <c r="L679" s="134" t="n"/>
      <c r="M679" s="567" t="n"/>
      <c r="N679" s="134" t="n"/>
      <c r="O679" s="638" t="n"/>
      <c r="P679" s="273" t="n"/>
      <c r="Q679" s="567" t="n"/>
    </row>
    <row r="680" ht="14.25" customHeight="1" s="474">
      <c r="A680" s="169" t="n"/>
      <c r="B680" s="169" t="n"/>
      <c r="C680" s="130" t="n"/>
      <c r="D680" s="131" t="n"/>
      <c r="E680" s="567" t="n"/>
      <c r="F680" s="136" t="n"/>
      <c r="G680" s="567" t="n"/>
      <c r="H680" s="644" t="n"/>
      <c r="I680" s="317" t="n"/>
      <c r="J680" s="170" t="n"/>
      <c r="K680" s="133" t="n"/>
      <c r="L680" s="134" t="n"/>
      <c r="M680" s="567" t="n"/>
      <c r="N680" s="134" t="n"/>
      <c r="O680" s="638" t="n"/>
      <c r="P680" s="273" t="n"/>
      <c r="Q680" s="567" t="n"/>
    </row>
    <row r="681" ht="14.25" customHeight="1" s="474">
      <c r="A681" s="169" t="n"/>
      <c r="B681" s="169" t="n"/>
      <c r="C681" s="130" t="n"/>
      <c r="D681" s="131" t="n"/>
      <c r="E681" s="567" t="n"/>
      <c r="F681" s="136" t="n"/>
      <c r="G681" s="567" t="n"/>
      <c r="H681" s="644" t="n"/>
      <c r="I681" s="317" t="n"/>
      <c r="J681" s="170" t="n"/>
      <c r="K681" s="133" t="n"/>
      <c r="L681" s="134" t="n"/>
      <c r="M681" s="567" t="n"/>
      <c r="N681" s="134" t="n"/>
      <c r="O681" s="638" t="n"/>
      <c r="P681" s="273" t="n"/>
      <c r="Q681" s="567" t="n"/>
    </row>
    <row r="682" ht="14.25" customHeight="1" s="474">
      <c r="A682" s="169" t="n"/>
      <c r="B682" s="169" t="n"/>
      <c r="C682" s="130" t="n"/>
      <c r="D682" s="131" t="n"/>
      <c r="E682" s="567" t="n"/>
      <c r="F682" s="136" t="n"/>
      <c r="G682" s="567" t="n"/>
      <c r="H682" s="644" t="n"/>
      <c r="I682" s="317" t="n"/>
      <c r="J682" s="170" t="n"/>
      <c r="K682" s="133" t="n"/>
      <c r="L682" s="134" t="n"/>
      <c r="M682" s="567" t="n"/>
      <c r="N682" s="134" t="n"/>
      <c r="O682" s="638" t="n"/>
      <c r="P682" s="273" t="n"/>
      <c r="Q682" s="567" t="n"/>
    </row>
    <row r="683" ht="14.25" customHeight="1" s="474">
      <c r="A683" s="169" t="n"/>
      <c r="B683" s="169" t="n"/>
      <c r="C683" s="130" t="n"/>
      <c r="D683" s="131" t="n"/>
      <c r="E683" s="567" t="n"/>
      <c r="F683" s="136" t="n"/>
      <c r="G683" s="567" t="n"/>
      <c r="H683" s="644" t="n"/>
      <c r="I683" s="317" t="n"/>
      <c r="J683" s="170" t="n"/>
      <c r="K683" s="133" t="n"/>
      <c r="L683" s="134" t="n"/>
      <c r="M683" s="567" t="n"/>
      <c r="N683" s="134" t="n"/>
      <c r="O683" s="638" t="n"/>
      <c r="P683" s="273" t="n"/>
      <c r="Q683" s="567" t="n"/>
    </row>
    <row r="684" ht="14.25" customHeight="1" s="474">
      <c r="A684" s="169" t="n"/>
      <c r="B684" s="169" t="n"/>
      <c r="C684" s="130" t="n"/>
      <c r="D684" s="131" t="n"/>
      <c r="E684" s="567" t="n"/>
      <c r="F684" s="136" t="n"/>
      <c r="G684" s="567" t="n"/>
      <c r="H684" s="644" t="n"/>
      <c r="I684" s="317" t="n"/>
      <c r="J684" s="170" t="n"/>
      <c r="K684" s="133" t="n"/>
      <c r="L684" s="134" t="n"/>
      <c r="M684" s="567" t="n"/>
      <c r="N684" s="134" t="n"/>
      <c r="O684" s="638" t="n"/>
      <c r="P684" s="273" t="n"/>
      <c r="Q684" s="567" t="n"/>
    </row>
    <row r="685" ht="14.25" customHeight="1" s="474">
      <c r="A685" s="169" t="n"/>
      <c r="B685" s="169" t="n"/>
      <c r="C685" s="130" t="n"/>
      <c r="D685" s="131" t="n"/>
      <c r="E685" s="567" t="n"/>
      <c r="F685" s="136" t="n"/>
      <c r="G685" s="567" t="n"/>
      <c r="H685" s="644" t="n"/>
      <c r="I685" s="317" t="n"/>
      <c r="J685" s="170" t="n"/>
      <c r="K685" s="133" t="n"/>
      <c r="L685" s="134" t="n"/>
      <c r="M685" s="567" t="n"/>
      <c r="N685" s="134" t="n"/>
      <c r="O685" s="638" t="n"/>
      <c r="P685" s="273" t="n"/>
      <c r="Q685" s="567" t="n"/>
    </row>
    <row r="686" ht="14.25" customHeight="1" s="474">
      <c r="A686" s="169" t="n"/>
      <c r="B686" s="169" t="n"/>
      <c r="C686" s="130" t="n"/>
      <c r="D686" s="131" t="n"/>
      <c r="E686" s="567" t="n"/>
      <c r="F686" s="136" t="n"/>
      <c r="G686" s="567" t="n"/>
      <c r="H686" s="644" t="n"/>
      <c r="I686" s="317" t="n"/>
      <c r="J686" s="170" t="n"/>
      <c r="K686" s="133" t="n"/>
      <c r="L686" s="134" t="n"/>
      <c r="M686" s="567" t="n"/>
      <c r="N686" s="134" t="n"/>
      <c r="O686" s="638" t="n"/>
      <c r="P686" s="273" t="n"/>
      <c r="Q686" s="567" t="n"/>
    </row>
    <row r="687" ht="14.25" customHeight="1" s="474">
      <c r="A687" s="169" t="n"/>
      <c r="B687" s="169" t="n"/>
      <c r="C687" s="130" t="n"/>
      <c r="D687" s="131" t="n"/>
      <c r="E687" s="567" t="n"/>
      <c r="F687" s="136" t="n"/>
      <c r="G687" s="567" t="n"/>
      <c r="H687" s="644" t="n"/>
      <c r="I687" s="317" t="n"/>
      <c r="J687" s="170" t="n"/>
      <c r="K687" s="133" t="n"/>
      <c r="L687" s="134" t="n"/>
      <c r="M687" s="567" t="n"/>
      <c r="N687" s="134" t="n"/>
      <c r="O687" s="638" t="n"/>
      <c r="P687" s="273" t="n"/>
      <c r="Q687" s="567" t="n"/>
    </row>
    <row r="688" ht="14.25" customHeight="1" s="474">
      <c r="A688" s="169" t="n"/>
      <c r="B688" s="169" t="n"/>
      <c r="C688" s="130" t="n"/>
      <c r="D688" s="131" t="n"/>
      <c r="E688" s="567" t="n"/>
      <c r="F688" s="136" t="n"/>
      <c r="G688" s="567" t="n"/>
      <c r="H688" s="644" t="n"/>
      <c r="I688" s="317" t="n"/>
      <c r="J688" s="170" t="n"/>
      <c r="K688" s="133" t="n"/>
      <c r="L688" s="134" t="n"/>
      <c r="M688" s="567" t="n"/>
      <c r="N688" s="134" t="n"/>
      <c r="O688" s="638" t="n"/>
      <c r="P688" s="273" t="n"/>
      <c r="Q688" s="567" t="n"/>
    </row>
    <row r="689" ht="14.25" customHeight="1" s="474">
      <c r="A689" s="169" t="n"/>
      <c r="B689" s="169" t="n"/>
      <c r="C689" s="130" t="n"/>
      <c r="D689" s="131" t="n"/>
      <c r="E689" s="567" t="n"/>
      <c r="F689" s="136" t="n"/>
      <c r="G689" s="567" t="n"/>
      <c r="H689" s="644" t="n"/>
      <c r="I689" s="317" t="n"/>
      <c r="J689" s="170" t="n"/>
      <c r="K689" s="133" t="n"/>
      <c r="L689" s="134" t="n"/>
      <c r="M689" s="567" t="n"/>
      <c r="N689" s="134" t="n"/>
      <c r="O689" s="638" t="n"/>
      <c r="P689" s="273" t="n"/>
      <c r="Q689" s="567" t="n"/>
    </row>
    <row r="690" ht="14.25" customHeight="1" s="474">
      <c r="A690" s="169" t="n"/>
      <c r="B690" s="169" t="n"/>
      <c r="C690" s="130" t="n"/>
      <c r="D690" s="131" t="n"/>
      <c r="E690" s="567" t="n"/>
      <c r="F690" s="136" t="n"/>
      <c r="G690" s="567" t="n"/>
      <c r="H690" s="644" t="n"/>
      <c r="I690" s="317" t="n"/>
      <c r="J690" s="170" t="n"/>
      <c r="K690" s="133" t="n"/>
      <c r="L690" s="134" t="n"/>
      <c r="M690" s="567" t="n"/>
      <c r="N690" s="134" t="n"/>
      <c r="O690" s="638" t="n"/>
      <c r="P690" s="273" t="n"/>
      <c r="Q690" s="567" t="n"/>
    </row>
    <row r="691" ht="14.25" customHeight="1" s="474">
      <c r="A691" s="169" t="n"/>
      <c r="B691" s="169" t="n"/>
      <c r="C691" s="130" t="n"/>
      <c r="D691" s="131" t="n"/>
      <c r="E691" s="567" t="n"/>
      <c r="F691" s="136" t="n"/>
      <c r="G691" s="567" t="n"/>
      <c r="H691" s="644" t="n"/>
      <c r="I691" s="317" t="n"/>
      <c r="J691" s="170" t="n"/>
      <c r="K691" s="133" t="n"/>
      <c r="L691" s="134" t="n"/>
      <c r="M691" s="567" t="n"/>
      <c r="N691" s="134" t="n"/>
      <c r="O691" s="638" t="n"/>
      <c r="P691" s="273" t="n"/>
      <c r="Q691" s="567" t="n"/>
    </row>
    <row r="692" ht="14.25" customHeight="1" s="474">
      <c r="A692" s="169" t="n"/>
      <c r="B692" s="169" t="n"/>
      <c r="C692" s="130" t="n"/>
      <c r="D692" s="131" t="n"/>
      <c r="E692" s="567" t="n"/>
      <c r="F692" s="136" t="n"/>
      <c r="G692" s="567" t="n"/>
      <c r="H692" s="644" t="n"/>
      <c r="I692" s="317" t="n"/>
      <c r="J692" s="170" t="n"/>
      <c r="K692" s="133" t="n"/>
      <c r="L692" s="134" t="n"/>
      <c r="M692" s="567" t="n"/>
      <c r="N692" s="134" t="n"/>
      <c r="O692" s="638" t="n"/>
      <c r="P692" s="273" t="n"/>
      <c r="Q692" s="567" t="n"/>
    </row>
    <row r="693" ht="14.25" customHeight="1" s="474">
      <c r="A693" s="169" t="n"/>
      <c r="B693" s="169" t="n"/>
      <c r="C693" s="130" t="n"/>
      <c r="D693" s="131" t="n"/>
      <c r="E693" s="567" t="n"/>
      <c r="F693" s="136" t="n"/>
      <c r="G693" s="567" t="n"/>
      <c r="H693" s="644" t="n"/>
      <c r="I693" s="317" t="n"/>
      <c r="J693" s="170" t="n"/>
      <c r="K693" s="133" t="n"/>
      <c r="L693" s="134" t="n"/>
      <c r="M693" s="567" t="n"/>
      <c r="N693" s="134" t="n"/>
      <c r="O693" s="638" t="n"/>
      <c r="P693" s="273" t="n"/>
      <c r="Q693" s="567" t="n"/>
    </row>
    <row r="694" ht="14.25" customHeight="1" s="474">
      <c r="A694" s="169" t="n"/>
      <c r="B694" s="169" t="n"/>
      <c r="C694" s="130" t="n"/>
      <c r="D694" s="131" t="n"/>
      <c r="E694" s="567" t="n"/>
      <c r="F694" s="136" t="n"/>
      <c r="G694" s="567" t="n"/>
      <c r="H694" s="644" t="n"/>
      <c r="I694" s="317" t="n"/>
      <c r="J694" s="170" t="n"/>
      <c r="K694" s="133" t="n"/>
      <c r="L694" s="134" t="n"/>
      <c r="M694" s="567" t="n"/>
      <c r="N694" s="134" t="n"/>
      <c r="O694" s="638" t="n"/>
      <c r="P694" s="273" t="n"/>
      <c r="Q694" s="567" t="n"/>
    </row>
    <row r="695" ht="14.25" customHeight="1" s="474">
      <c r="A695" s="169" t="n"/>
      <c r="B695" s="169" t="n"/>
      <c r="C695" s="130" t="n"/>
      <c r="D695" s="131" t="n"/>
      <c r="E695" s="567" t="n"/>
      <c r="F695" s="136" t="n"/>
      <c r="G695" s="567" t="n"/>
      <c r="H695" s="644" t="n"/>
      <c r="I695" s="317" t="n"/>
      <c r="J695" s="170" t="n"/>
      <c r="K695" s="133" t="n"/>
      <c r="L695" s="134" t="n"/>
      <c r="M695" s="567" t="n"/>
      <c r="N695" s="134" t="n"/>
      <c r="O695" s="638" t="n"/>
      <c r="P695" s="273" t="n"/>
      <c r="Q695" s="567" t="n"/>
    </row>
    <row r="696" ht="14.25" customHeight="1" s="474">
      <c r="A696" s="169" t="n"/>
      <c r="B696" s="169" t="n"/>
      <c r="C696" s="130" t="n"/>
      <c r="D696" s="131" t="n"/>
      <c r="E696" s="567" t="n"/>
      <c r="F696" s="136" t="n"/>
      <c r="G696" s="567" t="n"/>
      <c r="H696" s="644" t="n"/>
      <c r="I696" s="317" t="n"/>
      <c r="J696" s="170" t="n"/>
      <c r="K696" s="133" t="n"/>
      <c r="L696" s="134" t="n"/>
      <c r="M696" s="567" t="n"/>
      <c r="N696" s="134" t="n"/>
      <c r="O696" s="638" t="n"/>
      <c r="P696" s="273" t="n"/>
      <c r="Q696" s="567" t="n"/>
    </row>
    <row r="697" ht="14.25" customHeight="1" s="474">
      <c r="A697" s="169" t="n"/>
      <c r="B697" s="169" t="n"/>
      <c r="C697" s="130" t="n"/>
      <c r="D697" s="131" t="n"/>
      <c r="E697" s="567" t="n"/>
      <c r="F697" s="136" t="n"/>
      <c r="G697" s="567" t="n"/>
      <c r="H697" s="644" t="n"/>
      <c r="I697" s="317" t="n"/>
      <c r="J697" s="170" t="n"/>
      <c r="K697" s="133" t="n"/>
      <c r="L697" s="134" t="n"/>
      <c r="M697" s="567" t="n"/>
      <c r="N697" s="134" t="n"/>
      <c r="O697" s="638" t="n"/>
      <c r="P697" s="273" t="n"/>
      <c r="Q697" s="567" t="n"/>
    </row>
    <row r="698" ht="14.25" customHeight="1" s="474">
      <c r="A698" s="169" t="n"/>
      <c r="B698" s="169" t="n"/>
      <c r="C698" s="130" t="n"/>
      <c r="D698" s="131" t="n"/>
      <c r="E698" s="567" t="n"/>
      <c r="F698" s="136" t="n"/>
      <c r="G698" s="567" t="n"/>
      <c r="H698" s="644" t="n"/>
      <c r="I698" s="317" t="n"/>
      <c r="J698" s="170" t="n"/>
      <c r="K698" s="133" t="n"/>
      <c r="L698" s="134" t="n"/>
      <c r="M698" s="567" t="n"/>
      <c r="N698" s="134" t="n"/>
      <c r="O698" s="638" t="n"/>
      <c r="P698" s="273" t="n"/>
      <c r="Q698" s="567" t="n"/>
    </row>
    <row r="699" ht="14.25" customHeight="1" s="474">
      <c r="A699" s="169" t="n"/>
      <c r="B699" s="169" t="n"/>
      <c r="C699" s="130" t="n"/>
      <c r="D699" s="131" t="n"/>
      <c r="E699" s="567" t="n"/>
      <c r="F699" s="136" t="n"/>
      <c r="G699" s="567" t="n"/>
      <c r="H699" s="644" t="n"/>
      <c r="I699" s="317" t="n"/>
      <c r="J699" s="170" t="n"/>
      <c r="K699" s="133" t="n"/>
      <c r="L699" s="134" t="n"/>
      <c r="M699" s="567" t="n"/>
      <c r="N699" s="134" t="n"/>
      <c r="O699" s="638" t="n"/>
      <c r="P699" s="273" t="n"/>
      <c r="Q699" s="567" t="n"/>
    </row>
    <row r="700" ht="14.25" customHeight="1" s="474">
      <c r="A700" s="169" t="n"/>
      <c r="B700" s="169" t="n"/>
      <c r="C700" s="130" t="n"/>
      <c r="D700" s="131" t="n"/>
      <c r="E700" s="567" t="n"/>
      <c r="F700" s="136" t="n"/>
      <c r="G700" s="567" t="n"/>
      <c r="H700" s="644" t="n"/>
      <c r="I700" s="317" t="n"/>
      <c r="J700" s="170" t="n"/>
      <c r="K700" s="133" t="n"/>
      <c r="L700" s="134" t="n"/>
      <c r="M700" s="567" t="n"/>
      <c r="N700" s="134" t="n"/>
      <c r="O700" s="638" t="n"/>
      <c r="P700" s="273" t="n"/>
      <c r="Q700" s="567" t="n"/>
    </row>
    <row r="701" ht="14.25" customHeight="1" s="474">
      <c r="A701" s="169" t="n"/>
      <c r="B701" s="169" t="n"/>
      <c r="C701" s="130" t="n"/>
      <c r="D701" s="131" t="n"/>
      <c r="E701" s="567" t="n"/>
      <c r="F701" s="136" t="n"/>
      <c r="G701" s="567" t="n"/>
      <c r="H701" s="644" t="n"/>
      <c r="I701" s="317" t="n"/>
      <c r="J701" s="170" t="n"/>
      <c r="K701" s="133" t="n"/>
      <c r="L701" s="134" t="n"/>
      <c r="M701" s="567" t="n"/>
      <c r="N701" s="134" t="n"/>
      <c r="O701" s="638" t="n"/>
      <c r="P701" s="273" t="n"/>
      <c r="Q701" s="567" t="n"/>
    </row>
    <row r="702" ht="14.25" customHeight="1" s="474">
      <c r="A702" s="169" t="n"/>
      <c r="B702" s="169" t="n"/>
      <c r="C702" s="130" t="n"/>
      <c r="D702" s="131" t="n"/>
      <c r="E702" s="567" t="n"/>
      <c r="F702" s="136" t="n"/>
      <c r="G702" s="567" t="n"/>
      <c r="H702" s="644" t="n"/>
      <c r="I702" s="317" t="n"/>
      <c r="J702" s="170" t="n"/>
      <c r="K702" s="133" t="n"/>
      <c r="L702" s="134" t="n"/>
      <c r="M702" s="567" t="n"/>
      <c r="N702" s="134" t="n"/>
      <c r="O702" s="638" t="n"/>
      <c r="P702" s="273" t="n"/>
      <c r="Q702" s="567" t="n"/>
    </row>
    <row r="703" ht="14.25" customHeight="1" s="474">
      <c r="A703" s="169" t="n"/>
      <c r="B703" s="169" t="n"/>
      <c r="C703" s="130" t="n"/>
      <c r="D703" s="131" t="n"/>
      <c r="E703" s="567" t="n"/>
      <c r="F703" s="136" t="n"/>
      <c r="G703" s="567" t="n"/>
      <c r="H703" s="644" t="n"/>
      <c r="I703" s="317" t="n"/>
      <c r="J703" s="170" t="n"/>
      <c r="K703" s="133" t="n"/>
      <c r="L703" s="134" t="n"/>
      <c r="M703" s="567" t="n"/>
      <c r="N703" s="134" t="n"/>
      <c r="O703" s="638" t="n"/>
      <c r="P703" s="273" t="n"/>
      <c r="Q703" s="567" t="n"/>
    </row>
    <row r="704" ht="14.25" customHeight="1" s="474">
      <c r="A704" s="169" t="n"/>
      <c r="B704" s="169" t="n"/>
      <c r="C704" s="130" t="n"/>
      <c r="D704" s="131" t="n"/>
      <c r="E704" s="567" t="n"/>
      <c r="F704" s="136" t="n"/>
      <c r="G704" s="567" t="n"/>
      <c r="H704" s="644" t="n"/>
      <c r="I704" s="317" t="n"/>
      <c r="J704" s="170" t="n"/>
      <c r="K704" s="133" t="n"/>
      <c r="L704" s="134" t="n"/>
      <c r="M704" s="567" t="n"/>
      <c r="N704" s="134" t="n"/>
      <c r="O704" s="638" t="n"/>
      <c r="P704" s="273" t="n"/>
      <c r="Q704" s="567" t="n"/>
    </row>
    <row r="705" ht="14.25" customHeight="1" s="474">
      <c r="A705" s="169" t="n"/>
      <c r="B705" s="169" t="n"/>
      <c r="C705" s="130" t="n"/>
      <c r="D705" s="131" t="n"/>
      <c r="E705" s="567" t="n"/>
      <c r="F705" s="136" t="n"/>
      <c r="G705" s="567" t="n"/>
      <c r="H705" s="644" t="n"/>
      <c r="I705" s="317" t="n"/>
      <c r="J705" s="170" t="n"/>
      <c r="K705" s="133" t="n"/>
      <c r="L705" s="134" t="n"/>
      <c r="M705" s="567" t="n"/>
      <c r="N705" s="134" t="n"/>
      <c r="O705" s="638" t="n"/>
      <c r="P705" s="273" t="n"/>
      <c r="Q705" s="567" t="n"/>
    </row>
    <row r="706" ht="14.25" customHeight="1" s="474">
      <c r="A706" s="169" t="n"/>
      <c r="B706" s="169" t="n"/>
      <c r="C706" s="130" t="n"/>
      <c r="D706" s="131" t="n"/>
      <c r="E706" s="567" t="n"/>
      <c r="F706" s="136" t="n"/>
      <c r="G706" s="567" t="n"/>
      <c r="H706" s="644" t="n"/>
      <c r="I706" s="317" t="n"/>
      <c r="J706" s="170" t="n"/>
      <c r="K706" s="133" t="n"/>
      <c r="L706" s="134" t="n"/>
      <c r="M706" s="567" t="n"/>
      <c r="N706" s="134" t="n"/>
      <c r="O706" s="638" t="n"/>
      <c r="P706" s="273" t="n"/>
      <c r="Q706" s="567" t="n"/>
    </row>
    <row r="707" ht="14.25" customHeight="1" s="474">
      <c r="A707" s="169" t="n"/>
      <c r="B707" s="169" t="n"/>
      <c r="C707" s="130" t="n"/>
      <c r="D707" s="131" t="n"/>
      <c r="E707" s="567" t="n"/>
      <c r="F707" s="136" t="n"/>
      <c r="G707" s="567" t="n"/>
      <c r="H707" s="644" t="n"/>
      <c r="I707" s="317" t="n"/>
      <c r="J707" s="170" t="n"/>
      <c r="K707" s="133" t="n"/>
      <c r="L707" s="134" t="n"/>
      <c r="M707" s="567" t="n"/>
      <c r="N707" s="134" t="n"/>
      <c r="O707" s="638" t="n"/>
      <c r="P707" s="273" t="n"/>
      <c r="Q707" s="567" t="n"/>
    </row>
    <row r="708" ht="14.25" customHeight="1" s="474">
      <c r="A708" s="169" t="n"/>
      <c r="B708" s="169" t="n"/>
      <c r="C708" s="130" t="n"/>
      <c r="D708" s="131" t="n"/>
      <c r="E708" s="567" t="n"/>
      <c r="F708" s="136" t="n"/>
      <c r="G708" s="567" t="n"/>
      <c r="H708" s="644" t="n"/>
      <c r="I708" s="317" t="n"/>
      <c r="J708" s="170" t="n"/>
      <c r="K708" s="133" t="n"/>
      <c r="L708" s="134" t="n"/>
      <c r="M708" s="567" t="n"/>
      <c r="N708" s="134" t="n"/>
      <c r="O708" s="638" t="n"/>
      <c r="P708" s="273" t="n"/>
      <c r="Q708" s="567" t="n"/>
    </row>
    <row r="709" ht="14.25" customHeight="1" s="474">
      <c r="A709" s="169" t="n"/>
      <c r="B709" s="169" t="n"/>
      <c r="C709" s="130" t="n"/>
      <c r="D709" s="131" t="n"/>
      <c r="E709" s="567" t="n"/>
      <c r="F709" s="136" t="n"/>
      <c r="G709" s="567" t="n"/>
      <c r="H709" s="644" t="n"/>
      <c r="I709" s="317" t="n"/>
      <c r="J709" s="170" t="n"/>
      <c r="K709" s="133" t="n"/>
      <c r="L709" s="134" t="n"/>
      <c r="M709" s="567" t="n"/>
      <c r="N709" s="134" t="n"/>
      <c r="O709" s="638" t="n"/>
      <c r="P709" s="273" t="n"/>
      <c r="Q709" s="567" t="n"/>
    </row>
    <row r="710" ht="14.25" customHeight="1" s="474">
      <c r="A710" s="169" t="n"/>
      <c r="B710" s="169" t="n"/>
      <c r="C710" s="130" t="n"/>
      <c r="D710" s="131" t="n"/>
      <c r="E710" s="567" t="n"/>
      <c r="F710" s="136" t="n"/>
      <c r="G710" s="567" t="n"/>
      <c r="H710" s="644" t="n"/>
      <c r="I710" s="317" t="n"/>
      <c r="J710" s="170" t="n"/>
      <c r="K710" s="133" t="n"/>
      <c r="L710" s="134" t="n"/>
      <c r="M710" s="567" t="n"/>
      <c r="N710" s="134" t="n"/>
      <c r="O710" s="638" t="n"/>
      <c r="P710" s="273" t="n"/>
      <c r="Q710" s="567" t="n"/>
    </row>
    <row r="711" ht="14.25" customHeight="1" s="474">
      <c r="A711" s="169" t="n"/>
      <c r="B711" s="169" t="n"/>
      <c r="C711" s="130" t="n"/>
      <c r="D711" s="131" t="n"/>
      <c r="E711" s="567" t="n"/>
      <c r="F711" s="136" t="n"/>
      <c r="G711" s="567" t="n"/>
      <c r="H711" s="644" t="n"/>
      <c r="I711" s="317" t="n"/>
      <c r="J711" s="170" t="n"/>
      <c r="K711" s="133" t="n"/>
      <c r="L711" s="134" t="n"/>
      <c r="M711" s="567" t="n"/>
      <c r="N711" s="134" t="n"/>
      <c r="O711" s="638" t="n"/>
      <c r="P711" s="273" t="n"/>
      <c r="Q711" s="567" t="n"/>
    </row>
    <row r="712" ht="14.25" customHeight="1" s="474">
      <c r="A712" s="169" t="n"/>
      <c r="B712" s="169" t="n"/>
      <c r="C712" s="130" t="n"/>
      <c r="D712" s="131" t="n"/>
      <c r="E712" s="567" t="n"/>
      <c r="F712" s="136" t="n"/>
      <c r="G712" s="567" t="n"/>
      <c r="H712" s="644" t="n"/>
      <c r="I712" s="317" t="n"/>
      <c r="J712" s="170" t="n"/>
      <c r="K712" s="133" t="n"/>
      <c r="L712" s="134" t="n"/>
      <c r="M712" s="567" t="n"/>
      <c r="N712" s="134" t="n"/>
      <c r="O712" s="638" t="n"/>
      <c r="P712" s="273" t="n"/>
      <c r="Q712" s="567" t="n"/>
    </row>
    <row r="713" ht="14.25" customHeight="1" s="474">
      <c r="A713" s="169" t="n"/>
      <c r="B713" s="169" t="n"/>
      <c r="C713" s="130" t="n"/>
      <c r="D713" s="131" t="n"/>
      <c r="E713" s="567" t="n"/>
      <c r="F713" s="136" t="n"/>
      <c r="G713" s="567" t="n"/>
      <c r="H713" s="644" t="n"/>
      <c r="I713" s="317" t="n"/>
      <c r="J713" s="170" t="n"/>
      <c r="K713" s="133" t="n"/>
      <c r="L713" s="134" t="n"/>
      <c r="M713" s="567" t="n"/>
      <c r="N713" s="134" t="n"/>
      <c r="O713" s="638" t="n"/>
      <c r="P713" s="273" t="n"/>
      <c r="Q713" s="567" t="n"/>
    </row>
    <row r="714" ht="14.25" customHeight="1" s="474">
      <c r="A714" s="169" t="n"/>
      <c r="B714" s="169" t="n"/>
      <c r="C714" s="130" t="n"/>
      <c r="D714" s="131" t="n"/>
      <c r="E714" s="567" t="n"/>
      <c r="F714" s="136" t="n"/>
      <c r="G714" s="567" t="n"/>
      <c r="H714" s="644" t="n"/>
      <c r="I714" s="317" t="n"/>
      <c r="J714" s="170" t="n"/>
      <c r="K714" s="133" t="n"/>
      <c r="L714" s="134" t="n"/>
      <c r="M714" s="567" t="n"/>
      <c r="N714" s="134" t="n"/>
      <c r="O714" s="638" t="n"/>
      <c r="P714" s="273" t="n"/>
      <c r="Q714" s="567" t="n"/>
    </row>
    <row r="715" ht="14.25" customHeight="1" s="474">
      <c r="A715" s="169" t="n"/>
      <c r="B715" s="169" t="n"/>
      <c r="C715" s="130" t="n"/>
      <c r="D715" s="131" t="n"/>
      <c r="E715" s="567" t="n"/>
      <c r="F715" s="136" t="n"/>
      <c r="G715" s="567" t="n"/>
      <c r="H715" s="644" t="n"/>
      <c r="I715" s="317" t="n"/>
      <c r="J715" s="170" t="n"/>
      <c r="K715" s="133" t="n"/>
      <c r="L715" s="134" t="n"/>
      <c r="M715" s="567" t="n"/>
      <c r="N715" s="134" t="n"/>
      <c r="O715" s="638" t="n"/>
      <c r="P715" s="273" t="n"/>
      <c r="Q715" s="567" t="n"/>
    </row>
    <row r="716" ht="14.25" customHeight="1" s="474">
      <c r="A716" s="169" t="n"/>
      <c r="B716" s="169" t="n"/>
      <c r="C716" s="130" t="n"/>
      <c r="D716" s="131" t="n"/>
      <c r="E716" s="567" t="n"/>
      <c r="F716" s="136" t="n"/>
      <c r="G716" s="567" t="n"/>
      <c r="H716" s="644" t="n"/>
      <c r="I716" s="317" t="n"/>
      <c r="J716" s="170" t="n"/>
      <c r="K716" s="133" t="n"/>
      <c r="L716" s="134" t="n"/>
      <c r="M716" s="567" t="n"/>
      <c r="N716" s="134" t="n"/>
      <c r="O716" s="638" t="n"/>
      <c r="P716" s="273" t="n"/>
      <c r="Q716" s="567" t="n"/>
    </row>
    <row r="717" ht="14.25" customHeight="1" s="474">
      <c r="A717" s="169" t="n"/>
      <c r="B717" s="169" t="n"/>
      <c r="C717" s="130" t="n"/>
      <c r="D717" s="131" t="n"/>
      <c r="E717" s="567" t="n"/>
      <c r="F717" s="136" t="n"/>
      <c r="G717" s="567" t="n"/>
      <c r="H717" s="644" t="n"/>
      <c r="I717" s="317" t="n"/>
      <c r="J717" s="170" t="n"/>
      <c r="K717" s="133" t="n"/>
      <c r="L717" s="134" t="n"/>
      <c r="M717" s="567" t="n"/>
      <c r="N717" s="134" t="n"/>
      <c r="O717" s="638" t="n"/>
      <c r="P717" s="273" t="n"/>
      <c r="Q717" s="567" t="n"/>
    </row>
    <row r="718" ht="14.25" customHeight="1" s="474">
      <c r="A718" s="169" t="n"/>
      <c r="B718" s="169" t="n"/>
      <c r="C718" s="130" t="n"/>
      <c r="D718" s="131" t="n"/>
      <c r="E718" s="567" t="n"/>
      <c r="F718" s="136" t="n"/>
      <c r="G718" s="567" t="n"/>
      <c r="H718" s="644" t="n"/>
      <c r="I718" s="317" t="n"/>
      <c r="J718" s="170" t="n"/>
      <c r="K718" s="133" t="n"/>
      <c r="L718" s="134" t="n"/>
      <c r="M718" s="567" t="n"/>
      <c r="N718" s="134" t="n"/>
      <c r="O718" s="638" t="n"/>
      <c r="P718" s="273" t="n"/>
      <c r="Q718" s="567" t="n"/>
    </row>
    <row r="719" ht="14.25" customHeight="1" s="474">
      <c r="A719" s="169" t="n"/>
      <c r="B719" s="169" t="n"/>
      <c r="C719" s="130" t="n"/>
      <c r="D719" s="131" t="n"/>
      <c r="E719" s="567" t="n"/>
      <c r="F719" s="136" t="n"/>
      <c r="G719" s="567" t="n"/>
      <c r="H719" s="644" t="n"/>
      <c r="I719" s="317" t="n"/>
      <c r="J719" s="170" t="n"/>
      <c r="K719" s="133" t="n"/>
      <c r="L719" s="134" t="n"/>
      <c r="M719" s="567" t="n"/>
      <c r="N719" s="134" t="n"/>
      <c r="O719" s="638" t="n"/>
      <c r="P719" s="273" t="n"/>
      <c r="Q719" s="567" t="n"/>
    </row>
    <row r="720" ht="14.25" customHeight="1" s="474">
      <c r="A720" s="169" t="n"/>
      <c r="B720" s="169" t="n"/>
      <c r="C720" s="130" t="n"/>
      <c r="D720" s="131" t="n"/>
      <c r="E720" s="567" t="n"/>
      <c r="F720" s="136" t="n"/>
      <c r="G720" s="567" t="n"/>
      <c r="H720" s="644" t="n"/>
      <c r="I720" s="317" t="n"/>
      <c r="J720" s="170" t="n"/>
      <c r="K720" s="133" t="n"/>
      <c r="L720" s="134" t="n"/>
      <c r="M720" s="567" t="n"/>
      <c r="N720" s="134" t="n"/>
      <c r="O720" s="638" t="n"/>
      <c r="P720" s="273" t="n"/>
      <c r="Q720" s="567" t="n"/>
    </row>
    <row r="721" ht="14.25" customHeight="1" s="474">
      <c r="A721" s="169" t="n"/>
      <c r="B721" s="169" t="n"/>
      <c r="C721" s="130" t="n"/>
      <c r="D721" s="131" t="n"/>
      <c r="E721" s="567" t="n"/>
      <c r="F721" s="136" t="n"/>
      <c r="G721" s="567" t="n"/>
      <c r="H721" s="644" t="n"/>
      <c r="I721" s="317" t="n"/>
      <c r="J721" s="170" t="n"/>
      <c r="K721" s="133" t="n"/>
      <c r="L721" s="134" t="n"/>
      <c r="M721" s="567" t="n"/>
      <c r="N721" s="134" t="n"/>
      <c r="O721" s="638" t="n"/>
      <c r="P721" s="273" t="n"/>
      <c r="Q721" s="567" t="n"/>
    </row>
    <row r="722" ht="14.25" customHeight="1" s="474">
      <c r="A722" s="169" t="n"/>
      <c r="B722" s="169" t="n"/>
      <c r="C722" s="130" t="n"/>
      <c r="D722" s="131" t="n"/>
      <c r="E722" s="567" t="n"/>
      <c r="F722" s="136" t="n"/>
      <c r="G722" s="567" t="n"/>
      <c r="H722" s="644" t="n"/>
      <c r="I722" s="317" t="n"/>
      <c r="J722" s="170" t="n"/>
      <c r="K722" s="133" t="n"/>
      <c r="L722" s="134" t="n"/>
      <c r="M722" s="567" t="n"/>
      <c r="N722" s="134" t="n"/>
      <c r="O722" s="638" t="n"/>
      <c r="P722" s="273" t="n"/>
      <c r="Q722" s="567" t="n"/>
    </row>
    <row r="723" ht="14.25" customHeight="1" s="474">
      <c r="A723" s="169" t="n"/>
      <c r="B723" s="169" t="n"/>
      <c r="C723" s="130" t="n"/>
      <c r="D723" s="131" t="n"/>
      <c r="E723" s="567" t="n"/>
      <c r="F723" s="136" t="n"/>
      <c r="G723" s="567" t="n"/>
      <c r="H723" s="644" t="n"/>
      <c r="I723" s="317" t="n"/>
      <c r="J723" s="170" t="n"/>
      <c r="K723" s="133" t="n"/>
      <c r="L723" s="134" t="n"/>
      <c r="M723" s="567" t="n"/>
      <c r="N723" s="134" t="n"/>
      <c r="O723" s="638" t="n"/>
      <c r="P723" s="273" t="n"/>
      <c r="Q723" s="567" t="n"/>
    </row>
    <row r="724" ht="14.25" customHeight="1" s="474">
      <c r="A724" s="169" t="n"/>
      <c r="B724" s="169" t="n"/>
      <c r="C724" s="130" t="n"/>
      <c r="D724" s="131" t="n"/>
      <c r="E724" s="567" t="n"/>
      <c r="F724" s="136" t="n"/>
      <c r="G724" s="567" t="n"/>
      <c r="H724" s="644" t="n"/>
      <c r="I724" s="317" t="n"/>
      <c r="J724" s="170" t="n"/>
      <c r="K724" s="133" t="n"/>
      <c r="L724" s="134" t="n"/>
      <c r="M724" s="567" t="n"/>
      <c r="N724" s="134" t="n"/>
      <c r="O724" s="638" t="n"/>
      <c r="P724" s="273" t="n"/>
      <c r="Q724" s="567" t="n"/>
    </row>
    <row r="725" ht="14.25" customHeight="1" s="474">
      <c r="A725" s="169" t="n"/>
      <c r="B725" s="169" t="n"/>
      <c r="C725" s="130" t="n"/>
      <c r="D725" s="131" t="n"/>
      <c r="E725" s="567" t="n"/>
      <c r="F725" s="136" t="n"/>
      <c r="G725" s="567" t="n"/>
      <c r="H725" s="644" t="n"/>
      <c r="I725" s="317" t="n"/>
      <c r="J725" s="170" t="n"/>
      <c r="K725" s="133" t="n"/>
      <c r="L725" s="134" t="n"/>
      <c r="M725" s="567" t="n"/>
      <c r="N725" s="134" t="n"/>
      <c r="O725" s="638" t="n"/>
      <c r="P725" s="273" t="n"/>
      <c r="Q725" s="567" t="n"/>
    </row>
    <row r="726" ht="14.25" customHeight="1" s="474">
      <c r="A726" s="169" t="n"/>
      <c r="B726" s="169" t="n"/>
      <c r="C726" s="130" t="n"/>
      <c r="D726" s="131" t="n"/>
      <c r="E726" s="567" t="n"/>
      <c r="F726" s="136" t="n"/>
      <c r="G726" s="567" t="n"/>
      <c r="H726" s="644" t="n"/>
      <c r="I726" s="317" t="n"/>
      <c r="J726" s="170" t="n"/>
      <c r="K726" s="133" t="n"/>
      <c r="L726" s="134" t="n"/>
      <c r="M726" s="567" t="n"/>
      <c r="N726" s="134" t="n"/>
      <c r="O726" s="638" t="n"/>
      <c r="P726" s="273" t="n"/>
      <c r="Q726" s="567" t="n"/>
    </row>
    <row r="727" ht="14.25" customHeight="1" s="474">
      <c r="A727" s="169" t="n"/>
      <c r="B727" s="169" t="n"/>
      <c r="C727" s="130" t="n"/>
      <c r="D727" s="131" t="n"/>
      <c r="E727" s="567" t="n"/>
      <c r="F727" s="136" t="n"/>
      <c r="G727" s="567" t="n"/>
      <c r="H727" s="644" t="n"/>
      <c r="I727" s="317" t="n"/>
      <c r="J727" s="170" t="n"/>
      <c r="K727" s="133" t="n"/>
      <c r="L727" s="134" t="n"/>
      <c r="M727" s="567" t="n"/>
      <c r="N727" s="134" t="n"/>
      <c r="O727" s="638" t="n"/>
      <c r="P727" s="273" t="n"/>
      <c r="Q727" s="567" t="n"/>
    </row>
    <row r="728" ht="14.25" customHeight="1" s="474">
      <c r="A728" s="169" t="n"/>
      <c r="B728" s="169" t="n"/>
      <c r="C728" s="130" t="n"/>
      <c r="D728" s="131" t="n"/>
      <c r="E728" s="567" t="n"/>
      <c r="F728" s="136" t="n"/>
      <c r="G728" s="567" t="n"/>
      <c r="H728" s="644" t="n"/>
      <c r="I728" s="317" t="n"/>
      <c r="J728" s="170" t="n"/>
      <c r="K728" s="133" t="n"/>
      <c r="L728" s="134" t="n"/>
      <c r="M728" s="567" t="n"/>
      <c r="N728" s="134" t="n"/>
      <c r="O728" s="638" t="n"/>
      <c r="P728" s="273" t="n"/>
      <c r="Q728" s="567" t="n"/>
    </row>
  </sheetData>
  <autoFilter ref="A10:L309"/>
  <mergeCells count="2">
    <mergeCell ref="J2:J6"/>
    <mergeCell ref="I9:J9"/>
  </mergeCells>
  <conditionalFormatting sqref="J727:L955 A727:H955">
    <cfRule type="expression" priority="11491" dxfId="1">
      <formula>$I727="Invoiced"</formula>
    </cfRule>
  </conditionalFormatting>
  <conditionalFormatting sqref="P727:P1048576 P43 P50:P51 P54 P56:P57 P59 P61 P79 P86 P89 P93 P95 P103 P105 P107 P109 P126 P129 P132 P134 P136 P143 P145 P148 P150 P152 P155:P158 P68:P72 P124 P216:P221 P11:P26 P350:P355 P315 P357:P361 P363:P364 P340:P348 P253 P385:P580">
    <cfRule type="cellIs" priority="11020" operator="between" dxfId="0">
      <formula>0.01</formula>
      <formula>2000</formula>
    </cfRule>
  </conditionalFormatting>
  <conditionalFormatting sqref="J727:L1048576 A727:H1048576">
    <cfRule type="expression" priority="10916" dxfId="2">
      <formula>IF($I727="To be invoiced", 1, 0)</formula>
    </cfRule>
    <cfRule type="expression" priority="10917" dxfId="619">
      <formula>IF($I727="Invoiced", 1, 0)</formula>
    </cfRule>
  </conditionalFormatting>
  <conditionalFormatting sqref="B590:H726 J590:M726">
    <cfRule type="expression" priority="10657" dxfId="2">
      <formula>$I590="To be Invoiced"</formula>
    </cfRule>
  </conditionalFormatting>
  <conditionalFormatting sqref="P581:P726">
    <cfRule type="cellIs" priority="10656" operator="between" dxfId="0">
      <formula>0.01</formula>
      <formula>2000</formula>
    </cfRule>
  </conditionalFormatting>
  <conditionalFormatting sqref="A590:H726 J590:L726">
    <cfRule type="expression" priority="10652" dxfId="2">
      <formula>IF($I590="To be invoiced", 1, 0)</formula>
    </cfRule>
    <cfRule type="expression" priority="10653" dxfId="619">
      <formula>IF($I590="Invoiced", 1, 0)</formula>
    </cfRule>
  </conditionalFormatting>
  <conditionalFormatting sqref="P27:P42">
    <cfRule type="cellIs" priority="4292" operator="between" dxfId="0">
      <formula>0.01</formula>
      <formula>2000</formula>
    </cfRule>
  </conditionalFormatting>
  <conditionalFormatting sqref="P44:P49">
    <cfRule type="cellIs" priority="4264" operator="between" dxfId="0">
      <formula>0.01</formula>
      <formula>2000</formula>
    </cfRule>
  </conditionalFormatting>
  <conditionalFormatting sqref="P52:P53">
    <cfRule type="cellIs" priority="4244" operator="between" dxfId="0">
      <formula>0.01</formula>
      <formula>2000</formula>
    </cfRule>
  </conditionalFormatting>
  <conditionalFormatting sqref="P55">
    <cfRule type="cellIs" priority="3450" operator="between" dxfId="0">
      <formula>0.01</formula>
      <formula>2000</formula>
    </cfRule>
  </conditionalFormatting>
  <conditionalFormatting sqref="P60">
    <cfRule type="cellIs" priority="3394" operator="between" dxfId="0">
      <formula>0.01</formula>
      <formula>2000</formula>
    </cfRule>
  </conditionalFormatting>
  <conditionalFormatting sqref="P62:P67">
    <cfRule type="cellIs" priority="3378" operator="between" dxfId="0">
      <formula>0.01</formula>
      <formula>2000</formula>
    </cfRule>
  </conditionalFormatting>
  <conditionalFormatting sqref="P58">
    <cfRule type="cellIs" priority="2527" operator="between" dxfId="0">
      <formula>0.01</formula>
      <formula>2000</formula>
    </cfRule>
  </conditionalFormatting>
  <conditionalFormatting sqref="P73:P78 P80:P85">
    <cfRule type="cellIs" priority="1982" operator="between" dxfId="0">
      <formula>0.01</formula>
      <formula>2000</formula>
    </cfRule>
  </conditionalFormatting>
  <conditionalFormatting sqref="P87:P88">
    <cfRule type="cellIs" priority="1941" operator="between" dxfId="0">
      <formula>0.01</formula>
      <formula>2000</formula>
    </cfRule>
  </conditionalFormatting>
  <conditionalFormatting sqref="P90:P92">
    <cfRule type="cellIs" priority="1914" operator="between" dxfId="0">
      <formula>0.01</formula>
      <formula>2000</formula>
    </cfRule>
  </conditionalFormatting>
  <conditionalFormatting sqref="P94 P96:P102">
    <cfRule type="cellIs" priority="1887" operator="between" dxfId="0">
      <formula>0.01</formula>
      <formula>2000</formula>
    </cfRule>
  </conditionalFormatting>
  <conditionalFormatting sqref="P106 P104">
    <cfRule type="cellIs" priority="1833" operator="between" dxfId="0">
      <formula>0.01</formula>
      <formula>2000</formula>
    </cfRule>
  </conditionalFormatting>
  <conditionalFormatting sqref="P110:P123">
    <cfRule type="cellIs" priority="1806" operator="between" dxfId="0">
      <formula>0.01</formula>
      <formula>2000</formula>
    </cfRule>
  </conditionalFormatting>
  <conditionalFormatting sqref="J38:J42">
    <cfRule type="expression" priority="1686" dxfId="2">
      <formula>$I38="To be Invoiced"</formula>
    </cfRule>
    <cfRule type="expression" priority="1682" dxfId="2">
      <formula>IF($I38="To be invoiced", 1, 0)</formula>
    </cfRule>
    <cfRule type="expression" priority="1683" dxfId="619">
      <formula>IF($I38="Invoiced", 1, 0)</formula>
    </cfRule>
  </conditionalFormatting>
  <conditionalFormatting sqref="L34:L42">
    <cfRule type="expression" priority="1676" dxfId="2">
      <formula>$I34="To be Invoiced"</formula>
    </cfRule>
    <cfRule type="expression" priority="1672" dxfId="2">
      <formula>IF($I34="To be invoiced", 1, 0)</formula>
    </cfRule>
    <cfRule type="expression" priority="1673" dxfId="619">
      <formula>IF($I34="Invoiced", 1, 0)</formula>
    </cfRule>
  </conditionalFormatting>
  <conditionalFormatting sqref="H38:H42">
    <cfRule type="expression" priority="1666" dxfId="2">
      <formula>$I38="To be Invoiced"</formula>
    </cfRule>
    <cfRule type="expression" priority="1662" dxfId="2">
      <formula>IF($I38="To be invoiced", 1, 0)</formula>
    </cfRule>
    <cfRule type="expression" priority="1663" dxfId="619">
      <formula>IF($I38="Invoiced", 1, 0)</formula>
    </cfRule>
  </conditionalFormatting>
  <conditionalFormatting sqref="P125">
    <cfRule type="cellIs" priority="1235" operator="between" dxfId="0">
      <formula>0.01</formula>
      <formula>2000</formula>
    </cfRule>
  </conditionalFormatting>
  <conditionalFormatting sqref="P108">
    <cfRule type="cellIs" priority="1201" operator="between" dxfId="0">
      <formula>0.01</formula>
      <formula>2000</formula>
    </cfRule>
  </conditionalFormatting>
  <conditionalFormatting sqref="P127:P128">
    <cfRule type="cellIs" priority="1193" operator="between" dxfId="0">
      <formula>0.01</formula>
      <formula>2000</formula>
    </cfRule>
  </conditionalFormatting>
  <conditionalFormatting sqref="J76:J78">
    <cfRule type="expression" priority="1144" dxfId="2">
      <formula>$I76="To be Invoiced"</formula>
    </cfRule>
    <cfRule type="expression" priority="1140" dxfId="2">
      <formula>IF($I76="To be invoiced", 1, 0)</formula>
    </cfRule>
    <cfRule type="expression" priority="1141" dxfId="619">
      <formula>IF($I76="Invoiced", 1, 0)</formula>
    </cfRule>
  </conditionalFormatting>
  <conditionalFormatting sqref="P133">
    <cfRule type="cellIs" priority="1115" operator="between" dxfId="0">
      <formula>0.01</formula>
      <formula>2000</formula>
    </cfRule>
  </conditionalFormatting>
  <conditionalFormatting sqref="P130:P131">
    <cfRule type="cellIs" priority="1107" operator="between" dxfId="0">
      <formula>0.01</formula>
      <formula>2000</formula>
    </cfRule>
  </conditionalFormatting>
  <conditionalFormatting sqref="P144">
    <cfRule type="cellIs" priority="986" operator="between" dxfId="0">
      <formula>0.01</formula>
      <formula>2000</formula>
    </cfRule>
  </conditionalFormatting>
  <conditionalFormatting sqref="P135">
    <cfRule type="cellIs" priority="983" operator="between" dxfId="0">
      <formula>0.01</formula>
      <formula>2000</formula>
    </cfRule>
  </conditionalFormatting>
  <conditionalFormatting sqref="P137:P142">
    <cfRule type="cellIs" priority="980" operator="between" dxfId="0">
      <formula>0.01</formula>
      <formula>2000</formula>
    </cfRule>
  </conditionalFormatting>
  <conditionalFormatting sqref="P146:P147">
    <cfRule type="cellIs" priority="972" operator="between" dxfId="0">
      <formula>0.01</formula>
      <formula>2000</formula>
    </cfRule>
  </conditionalFormatting>
  <conditionalFormatting sqref="P149 P151 P153:P154">
    <cfRule type="cellIs" priority="969" operator="between" dxfId="0">
      <formula>0.01</formula>
      <formula>2000</formula>
    </cfRule>
  </conditionalFormatting>
  <conditionalFormatting sqref="P167:P168">
    <cfRule type="cellIs" priority="964" operator="between" dxfId="0">
      <formula>0.01</formula>
      <formula>2000</formula>
    </cfRule>
  </conditionalFormatting>
  <conditionalFormatting sqref="P159:P166">
    <cfRule type="cellIs" priority="958" operator="between" dxfId="0">
      <formula>0.01</formula>
      <formula>2000</formula>
    </cfRule>
  </conditionalFormatting>
  <conditionalFormatting sqref="P184:P185">
    <cfRule type="cellIs" priority="953" operator="between" dxfId="0">
      <formula>0.01</formula>
      <formula>2000</formula>
    </cfRule>
  </conditionalFormatting>
  <conditionalFormatting sqref="P169:P170">
    <cfRule type="cellIs" priority="950" operator="between" dxfId="0">
      <formula>0.01</formula>
      <formula>2000</formula>
    </cfRule>
  </conditionalFormatting>
  <conditionalFormatting sqref="P171:P183">
    <cfRule type="cellIs" priority="947" operator="between" dxfId="0">
      <formula>0.01</formula>
      <formula>2000</formula>
    </cfRule>
  </conditionalFormatting>
  <conditionalFormatting sqref="P186:P187">
    <cfRule type="cellIs" priority="939" operator="between" dxfId="0">
      <formula>0.01</formula>
      <formula>2000</formula>
    </cfRule>
  </conditionalFormatting>
  <conditionalFormatting sqref="P188:P204">
    <cfRule type="cellIs" priority="936" operator="between" dxfId="0">
      <formula>0.01</formula>
      <formula>2000</formula>
    </cfRule>
  </conditionalFormatting>
  <conditionalFormatting sqref="P214">
    <cfRule type="cellIs" priority="931" operator="between" dxfId="0">
      <formula>0.01</formula>
      <formula>2000</formula>
    </cfRule>
  </conditionalFormatting>
  <conditionalFormatting sqref="P205:P213">
    <cfRule type="cellIs" priority="925" operator="between" dxfId="0">
      <formula>0.01</formula>
      <formula>2000</formula>
    </cfRule>
  </conditionalFormatting>
  <conditionalFormatting sqref="P222">
    <cfRule type="cellIs" priority="920" operator="between" dxfId="0">
      <formula>0.01</formula>
      <formula>2000</formula>
    </cfRule>
  </conditionalFormatting>
  <conditionalFormatting sqref="P215">
    <cfRule type="cellIs" priority="917" operator="between" dxfId="0">
      <formula>0.01</formula>
      <formula>2000</formula>
    </cfRule>
  </conditionalFormatting>
  <conditionalFormatting sqref="P237">
    <cfRule type="cellIs" priority="909" operator="between" dxfId="0">
      <formula>0.01</formula>
      <formula>2000</formula>
    </cfRule>
  </conditionalFormatting>
  <conditionalFormatting sqref="P223:P224">
    <cfRule type="cellIs" priority="906" operator="between" dxfId="0">
      <formula>0.01</formula>
      <formula>2000</formula>
    </cfRule>
  </conditionalFormatting>
  <conditionalFormatting sqref="P225:P236">
    <cfRule type="cellIs" priority="903" operator="between" dxfId="0">
      <formula>0.01</formula>
      <formula>2000</formula>
    </cfRule>
  </conditionalFormatting>
  <conditionalFormatting sqref="P238">
    <cfRule type="cellIs" priority="895" operator="between" dxfId="0">
      <formula>0.01</formula>
      <formula>2000</formula>
    </cfRule>
  </conditionalFormatting>
  <conditionalFormatting sqref="P239:P253">
    <cfRule type="cellIs" priority="892" operator="between" dxfId="0">
      <formula>0.01</formula>
      <formula>2000</formula>
    </cfRule>
  </conditionalFormatting>
  <conditionalFormatting sqref="P263:P280">
    <cfRule type="cellIs" priority="887" operator="between" dxfId="0">
      <formula>0.01</formula>
      <formula>2000</formula>
    </cfRule>
  </conditionalFormatting>
  <conditionalFormatting sqref="P255:P262">
    <cfRule type="cellIs" priority="881" operator="between" dxfId="0">
      <formula>0.01</formula>
      <formula>2000</formula>
    </cfRule>
  </conditionalFormatting>
  <conditionalFormatting sqref="P288:P289">
    <cfRule type="cellIs" priority="876" operator="between" dxfId="0">
      <formula>0.01</formula>
      <formula>2000</formula>
    </cfRule>
  </conditionalFormatting>
  <conditionalFormatting sqref="P282:P287">
    <cfRule type="cellIs" priority="870" operator="between" dxfId="0">
      <formula>0.01</formula>
      <formula>2000</formula>
    </cfRule>
  </conditionalFormatting>
  <conditionalFormatting sqref="P317">
    <cfRule type="cellIs" priority="865" operator="between" dxfId="0">
      <formula>0.01</formula>
      <formula>2000</formula>
    </cfRule>
  </conditionalFormatting>
  <conditionalFormatting sqref="P290:P291">
    <cfRule type="cellIs" priority="862" operator="between" dxfId="0">
      <formula>0.01</formula>
      <formula>2000</formula>
    </cfRule>
  </conditionalFormatting>
  <conditionalFormatting sqref="P292:P316 P318 P320 P322 P324 P326 P328 P330 P332 P334 P338:P339 P349 P356 P362 P365 P372 P374 P377 P379:P381">
    <cfRule type="cellIs" priority="859" operator="between" dxfId="0">
      <formula>0.01</formula>
      <formula>2000</formula>
    </cfRule>
  </conditionalFormatting>
  <conditionalFormatting sqref="P329">
    <cfRule type="cellIs" priority="854" operator="between" dxfId="0">
      <formula>0.01</formula>
      <formula>2000</formula>
    </cfRule>
  </conditionalFormatting>
  <conditionalFormatting sqref="P319">
    <cfRule type="cellIs" priority="851" operator="between" dxfId="0">
      <formula>0.01</formula>
      <formula>2000</formula>
    </cfRule>
  </conditionalFormatting>
  <conditionalFormatting sqref="P321 P323 P325 P327">
    <cfRule type="cellIs" priority="848" operator="between" dxfId="0">
      <formula>0.01</formula>
      <formula>2000</formula>
    </cfRule>
  </conditionalFormatting>
  <conditionalFormatting sqref="P331">
    <cfRule type="cellIs" priority="840" operator="between" dxfId="0">
      <formula>0.01</formula>
      <formula>2000</formula>
    </cfRule>
  </conditionalFormatting>
  <conditionalFormatting sqref="P333 P335:P337">
    <cfRule type="cellIs" priority="837" operator="between" dxfId="0">
      <formula>0.01</formula>
      <formula>2000</formula>
    </cfRule>
  </conditionalFormatting>
  <conditionalFormatting sqref="H77:H78 B247:B253 B435:B444 B344:B348">
    <cfRule type="expression" priority="818" dxfId="2">
      <formula>$I77="To be Invoiced"</formula>
    </cfRule>
    <cfRule type="expression" priority="819" dxfId="1">
      <formula>IF($I77="Invoiced",1,0)</formula>
    </cfRule>
  </conditionalFormatting>
  <conditionalFormatting sqref="L77:L78">
    <cfRule type="expression" priority="816" dxfId="2">
      <formula>$I77="To be Invoiced"</formula>
    </cfRule>
    <cfRule type="expression" priority="817" dxfId="1">
      <formula>IF($I77="Invoiced",1,0)</formula>
    </cfRule>
  </conditionalFormatting>
  <conditionalFormatting sqref="E113:E114 C135:E135 E144 B134:E134 E78 C133:E133 K135:L135 K144:L144 B150:E150 B152:E152 E85 C145:E148 E149 E151 E128 B11:L11 B26:E39 B79:E84 B86:E97 B103:E112 B124:E127 B136:E137 B12:E20 G144 G135 G113:G119 B155:E155 B161:D161 B163:E163 B165:C165 B43:E77 E160 E164 E156 B157:E157 B143:E143 B159:E159 C158:E158 H161:L162 G163:L164 B180:C180 B190:C190 C153:E154 B129:E130 B167:E168 B184:E184 C193:D193 G124:L134 I165:L166 B173:L173 J180:L183 J190:L192 B132:E132 C131:E131 C166 C172 B182:C182 C181 C183 B188:E189 C187:E187 B192:C192 C191 B186:E186 C185:E185 I181 I183 G184:L189 I191 H193:L193 B169:C171 G145:L160 G167:L172 B214:C214 E21:E24 C215:D215 B194:L194 B196:L196 C195:L195 B198:L198 C197:L197 B200:L200 C199:L199 B205:L205 B212:L212 C213:L213 B216:E217 C221:L222 G214:L217 C223:C229 G12:L40 C201:L202 C206:L207 B218:L218 E138:E142 G136:L141 G143:L143 G142:J142 L142 L203:L204 L208:L210 B220:L220 L219 B219:J219 G223:J223 L223 L238 C238:J238 B255:J255 B239:L239 B256:K256 B245:L245 B263:K263 C264:K264 B284 E286:E289 B265:K265 K117:K123 C266:K266 C283:K283 D284:K285 G286:K289 D290:K291 B267:K268 G224:L229 E40:E42 E98:E102 B282:K282 C269:K269 H41:L42 G43:L112 C240:L243 C230:L234 C246:L249 C292:K295 C257:K257 C237:L237 L235:L236 L244 C326:K326 C325:J325 C328:K328 C330:K330 C332:K332 C334:K334 C244:J244 C327:J327 C329:J329 C331:J331 C333:J333 C335:J335 C235:J235 C208:J209 C250:J250 H336:H337 C296:J296 C270:J270 H258:K260 C258:G262 H261:J261 B314 C308:K314 C174:L178 G179:H179 C210:H211 C236:H236 J236 H262 J262 C316:K324 C315:H315 J315:K315 J336:J337 H375:J375 L375:L376 C377:H378 J377:L377 J297:J299 J271:J273 B356:B357 C391:D393 D389:G390 I389:L389 J378 L378 C382:H384 B362:B363 B365:B366 H376 J376 C385:L385 J387:L387 F391:L391 F392:H393 C379:L379 J382:J384 C394:L394 C381:L381 C380:H380 L380 C386:H386 L386 J388 L388 J390 L390 C398:L398 C397:H397 L397 C400:L400 C399:H399 L399 C402:L402 C401:H401 L401 L405 C396:L396 C395:H395 L395 J380 J386 J392 J395 J397 J399 J401 J405 C404:L404 L403 J406:L406 J408:L408 L407 J411:L411 L409 L412 C403:H403 J413:L413 L382:L384 J415:L415 J418:L418 L419 A520:L1385 J419 C425:H425 J425:L425 J210:J211 C420:L420 C421:H421 C422:L422 C424:L424 C423:H423 C405:H419 J416:J417 C297:H302 C271:H276 C426:L426 C427:H427 C428:L428 J421 J423 J427 C203:J204 E429:L429 L430:L432 C443:L443 L442 L444 C442:J442 C444:J444 C445:L445 G449:L449 D450:L450 E433:L433 E436:L436 C251:K253 C437:L437 C438:I438 C447:L448 C446:I446 K345:K346 K434:L434 K438:L438 K446:L446 C439:L439 L451 D452:L452 D455:L455 L456 C457:L457 L458 C459:L459 K461:L462 C463:L463 L464 C465:L465 E430:J431 C429:C438 L435 C441:L441 L440 L468:L469 I304:I307 I345:I348 E432:I432 E434:I435 C440:J440 D451:I451 D456:I456 C458:I458 C460:I462 C464:I464 C466:I466 F467:L467 C467:D469 F468:J469 C470:L483 D453:I454 L453:L454 C303:G307 L282:L348 C277:G281 K281:L281 I278:I281 L250:L280 A11:A519 B484:L519">
    <cfRule type="expression" priority="814" dxfId="2">
      <formula>IF($I11="To be Invoiced",1,0)</formula>
    </cfRule>
    <cfRule type="expression" priority="815" dxfId="1">
      <formula>IF($I11="Invoiced",1,0)</formula>
    </cfRule>
  </conditionalFormatting>
  <conditionalFormatting sqref="K113:K116">
    <cfRule type="expression" priority="802" dxfId="2">
      <formula>$I113="To be Invoiced"</formula>
    </cfRule>
    <cfRule type="expression" priority="803" dxfId="1">
      <formula>IF($I113="Invoiced",1,0)</formula>
    </cfRule>
  </conditionalFormatting>
  <conditionalFormatting sqref="B113 D113:D114">
    <cfRule type="expression" priority="794" dxfId="2">
      <formula>$I113="To be Invoiced"</formula>
    </cfRule>
    <cfRule type="expression" priority="795" dxfId="1">
      <formula>IF($I113="Invoiced",1,0)</formula>
    </cfRule>
  </conditionalFormatting>
  <conditionalFormatting sqref="C113:C114">
    <cfRule type="expression" priority="792" dxfId="2">
      <formula>$I113="To be Invoiced"</formula>
    </cfRule>
    <cfRule type="expression" priority="793" dxfId="1">
      <formula>IF($I113="Invoiced",1,0)</formula>
    </cfRule>
  </conditionalFormatting>
  <conditionalFormatting sqref="B114">
    <cfRule type="expression" priority="790" dxfId="2">
      <formula>$I114="To be Invoiced"</formula>
    </cfRule>
    <cfRule type="expression" priority="791" dxfId="1">
      <formula>IF($I114="Invoiced",1,0)</formula>
    </cfRule>
  </conditionalFormatting>
  <conditionalFormatting sqref="H113:H114">
    <cfRule type="expression" priority="788" dxfId="2">
      <formula>$I113="To be Invoiced"</formula>
    </cfRule>
    <cfRule type="expression" priority="789" dxfId="1">
      <formula>IF($I113="Invoiced",1,0)</formula>
    </cfRule>
  </conditionalFormatting>
  <conditionalFormatting sqref="L113 I113:J114">
    <cfRule type="expression" priority="786" dxfId="481">
      <formula>IF($I113="Invoiced", 1, 0)</formula>
    </cfRule>
    <cfRule type="expression" priority="787" dxfId="480">
      <formula>IF($I113="To be invoiced", 1, 0)</formula>
    </cfRule>
  </conditionalFormatting>
  <conditionalFormatting sqref="L114">
    <cfRule type="expression" priority="784" dxfId="481">
      <formula>IF($I114="Invoiced", 1, 0)</formula>
    </cfRule>
    <cfRule type="expression" priority="785" dxfId="480">
      <formula>IF($I114="To be invoiced", 1, 0)</formula>
    </cfRule>
  </conditionalFormatting>
  <conditionalFormatting sqref="E115:E120">
    <cfRule type="expression" priority="782" dxfId="2">
      <formula>IF($I115="To be Invoiced",1,0)</formula>
    </cfRule>
    <cfRule type="expression" priority="783" dxfId="1">
      <formula>IF($I115="Invoiced",1,0)</formula>
    </cfRule>
  </conditionalFormatting>
  <conditionalFormatting sqref="D115:D116">
    <cfRule type="expression" priority="780" dxfId="2">
      <formula>$I115="To be Invoiced"</formula>
    </cfRule>
    <cfRule type="expression" priority="781" dxfId="1">
      <formula>IF($I115="Invoiced",1,0)</formula>
    </cfRule>
  </conditionalFormatting>
  <conditionalFormatting sqref="C115:C116">
    <cfRule type="expression" priority="778" dxfId="2">
      <formula>$I115="To be Invoiced"</formula>
    </cfRule>
    <cfRule type="expression" priority="779" dxfId="1">
      <formula>IF($I115="Invoiced",1,0)</formula>
    </cfRule>
  </conditionalFormatting>
  <conditionalFormatting sqref="B115:B116">
    <cfRule type="expression" priority="776" dxfId="2">
      <formula>$I115="To be Invoiced"</formula>
    </cfRule>
    <cfRule type="expression" priority="777" dxfId="1">
      <formula>IF($I115="Invoiced",1,0)</formula>
    </cfRule>
  </conditionalFormatting>
  <conditionalFormatting sqref="H115:H116">
    <cfRule type="expression" priority="774" dxfId="2">
      <formula>$I115="To be Invoiced"</formula>
    </cfRule>
    <cfRule type="expression" priority="775" dxfId="1">
      <formula>IF($I115="Invoiced",1,0)</formula>
    </cfRule>
  </conditionalFormatting>
  <conditionalFormatting sqref="I115:J116">
    <cfRule type="expression" priority="770" dxfId="481">
      <formula>IF($I115="Invoiced", 1, 0)</formula>
    </cfRule>
    <cfRule type="expression" priority="771" dxfId="480">
      <formula>IF($I115="To be invoiced", 1, 0)</formula>
    </cfRule>
  </conditionalFormatting>
  <conditionalFormatting sqref="L115:L123">
    <cfRule type="expression" priority="768" dxfId="481">
      <formula>IF($I115="Invoiced", 1, 0)</formula>
    </cfRule>
    <cfRule type="expression" priority="769" dxfId="480">
      <formula>IF($I115="To be invoiced", 1, 0)</formula>
    </cfRule>
  </conditionalFormatting>
  <conditionalFormatting sqref="B21:D22">
    <cfRule type="expression" priority="766" dxfId="2">
      <formula>$I21="To be Invoiced"</formula>
    </cfRule>
    <cfRule type="expression" priority="767" dxfId="1">
      <formula>IF($I21="Invoiced",1,0)</formula>
    </cfRule>
  </conditionalFormatting>
  <conditionalFormatting sqref="B133 B135 B144">
    <cfRule type="expression" priority="764" dxfId="2">
      <formula>$I133="To be Invoiced"</formula>
    </cfRule>
    <cfRule type="expression" priority="765" dxfId="1">
      <formula>IF($I133="Invoiced",1,0)</formula>
    </cfRule>
  </conditionalFormatting>
  <conditionalFormatting sqref="H135:I135">
    <cfRule type="expression" priority="748" dxfId="2">
      <formula>$I135="To be Invoiced"</formula>
    </cfRule>
    <cfRule type="expression" priority="749" dxfId="1">
      <formula>IF($I135="Invoiced",1,0)</formula>
    </cfRule>
  </conditionalFormatting>
  <conditionalFormatting sqref="J135">
    <cfRule type="expression" priority="746" dxfId="2">
      <formula>$I135="To be Invoiced"</formula>
    </cfRule>
    <cfRule type="expression" priority="747" dxfId="1">
      <formula>IF($I135="Invoiced",1,0)</formula>
    </cfRule>
  </conditionalFormatting>
  <conditionalFormatting sqref="C144">
    <cfRule type="expression" priority="742" dxfId="2">
      <formula>$I144="To be Invoiced"</formula>
    </cfRule>
    <cfRule type="expression" priority="743" dxfId="1">
      <formula>IF($I144="Invoiced",1,0)</formula>
    </cfRule>
  </conditionalFormatting>
  <conditionalFormatting sqref="D144">
    <cfRule type="expression" priority="740" dxfId="2">
      <formula>$I144="To be Invoiced"</formula>
    </cfRule>
    <cfRule type="expression" priority="741" dxfId="1">
      <formula>IF($I144="Invoiced",1,0)</formula>
    </cfRule>
  </conditionalFormatting>
  <conditionalFormatting sqref="H144:J144">
    <cfRule type="expression" priority="738" dxfId="2">
      <formula>$I144="To be Invoiced"</formula>
    </cfRule>
    <cfRule type="expression" priority="739" dxfId="1">
      <formula>IF($I144="Invoiced",1,0)</formula>
    </cfRule>
  </conditionalFormatting>
  <conditionalFormatting sqref="B98:B99">
    <cfRule type="expression" priority="736" dxfId="2">
      <formula>$I98="To be Invoiced"</formula>
    </cfRule>
    <cfRule type="expression" priority="737" dxfId="1">
      <formula>IF($I98="Invoiced",1,0)</formula>
    </cfRule>
  </conditionalFormatting>
  <conditionalFormatting sqref="C98:D99">
    <cfRule type="expression" priority="734" dxfId="2">
      <formula>$I98="To be Invoiced"</formula>
    </cfRule>
    <cfRule type="expression" priority="735" dxfId="1">
      <formula>IF($I98="Invoiced",1,0)</formula>
    </cfRule>
  </conditionalFormatting>
  <conditionalFormatting sqref="B78:D78">
    <cfRule type="expression" priority="674" dxfId="2">
      <formula>$I78="To be Invoiced"</formula>
    </cfRule>
    <cfRule type="expression" priority="675" dxfId="1">
      <formula>IF($I78="Invoiced",1,0)</formula>
    </cfRule>
  </conditionalFormatting>
  <conditionalFormatting sqref="B145:B148">
    <cfRule type="expression" priority="672" dxfId="2">
      <formula>IF($I145="To be Invoiced",1,0)</formula>
    </cfRule>
    <cfRule type="expression" priority="673" dxfId="1">
      <formula>IF($I145="Invoiced",1,0)</formula>
    </cfRule>
  </conditionalFormatting>
  <conditionalFormatting sqref="B128">
    <cfRule type="expression" priority="670" dxfId="2">
      <formula>$I128="To be Invoiced"</formula>
    </cfRule>
    <cfRule type="expression" priority="671" dxfId="1">
      <formula>IF($I128="Invoiced",1,0)</formula>
    </cfRule>
  </conditionalFormatting>
  <conditionalFormatting sqref="C128:D128">
    <cfRule type="expression" priority="668" dxfId="2">
      <formula>$I128="To be Invoiced"</formula>
    </cfRule>
    <cfRule type="expression" priority="669" dxfId="1">
      <formula>IF($I128="Invoiced",1,0)</formula>
    </cfRule>
  </conditionalFormatting>
  <conditionalFormatting sqref="B85">
    <cfRule type="expression" priority="666" dxfId="2">
      <formula>$I85="To be Invoiced"</formula>
    </cfRule>
    <cfRule type="expression" priority="667" dxfId="1">
      <formula>IF($I85="Invoiced",1,0)</formula>
    </cfRule>
  </conditionalFormatting>
  <conditionalFormatting sqref="C85">
    <cfRule type="expression" priority="664" dxfId="2">
      <formula>$I85="To be Invoiced"</formula>
    </cfRule>
    <cfRule type="expression" priority="665" dxfId="1">
      <formula>IF($I85="Invoiced",1,0)</formula>
    </cfRule>
  </conditionalFormatting>
  <conditionalFormatting sqref="D85">
    <cfRule type="expression" priority="662" dxfId="2">
      <formula>IF($I85="To be Invoiced",1,0)</formula>
    </cfRule>
    <cfRule type="expression" priority="663" dxfId="1">
      <formula>IF($I85="Invoiced",1,0)</formula>
    </cfRule>
  </conditionalFormatting>
  <conditionalFormatting sqref="C149">
    <cfRule type="expression" priority="660" dxfId="2">
      <formula>$I149="To be Invoiced"</formula>
    </cfRule>
    <cfRule type="expression" priority="661" dxfId="1">
      <formula>IF($I149="Invoiced",1,0)</formula>
    </cfRule>
  </conditionalFormatting>
  <conditionalFormatting sqref="D149">
    <cfRule type="expression" priority="658" dxfId="2">
      <formula>$I149="To be Invoiced"</formula>
    </cfRule>
    <cfRule type="expression" priority="659" dxfId="1">
      <formula>IF($I149="Invoiced",1,0)</formula>
    </cfRule>
  </conditionalFormatting>
  <conditionalFormatting sqref="B149">
    <cfRule type="expression" priority="656" dxfId="2">
      <formula>$I149="To be Invoiced"</formula>
    </cfRule>
    <cfRule type="expression" priority="657" dxfId="1">
      <formula>IF($I149="Invoiced",1,0)</formula>
    </cfRule>
  </conditionalFormatting>
  <conditionalFormatting sqref="C151">
    <cfRule type="expression" priority="654" dxfId="2">
      <formula>$I151="To be Invoiced"</formula>
    </cfRule>
    <cfRule type="expression" priority="655" dxfId="1">
      <formula>IF($I151="Invoiced",1,0)</formula>
    </cfRule>
  </conditionalFormatting>
  <conditionalFormatting sqref="D151">
    <cfRule type="expression" priority="652" dxfId="2">
      <formula>$I151="To be Invoiced"</formula>
    </cfRule>
    <cfRule type="expression" priority="653" dxfId="1">
      <formula>IF($I151="Invoiced",1,0)</formula>
    </cfRule>
  </conditionalFormatting>
  <conditionalFormatting sqref="B151">
    <cfRule type="expression" priority="650" dxfId="2">
      <formula>$I151="To be Invoiced"</formula>
    </cfRule>
    <cfRule type="expression" priority="651" dxfId="1">
      <formula>IF($I151="Invoiced",1,0)</formula>
    </cfRule>
  </conditionalFormatting>
  <conditionalFormatting sqref="B153">
    <cfRule type="expression" priority="648" dxfId="2">
      <formula>$I153="To be Invoiced"</formula>
    </cfRule>
    <cfRule type="expression" priority="649" dxfId="1">
      <formula>IF($I153="Invoiced",1,0)</formula>
    </cfRule>
  </conditionalFormatting>
  <conditionalFormatting sqref="F12:F24 F26:F40 F43:F57 F124:F158 F59:F119">
    <cfRule type="expression" priority="646" dxfId="2">
      <formula>IF($I12="To be Invoiced",1,0)</formula>
    </cfRule>
    <cfRule type="expression" priority="647" dxfId="1">
      <formula>IF($I12="Invoiced",1,0)</formula>
    </cfRule>
  </conditionalFormatting>
  <conditionalFormatting sqref="F58">
    <cfRule type="expression" priority="644" dxfId="2">
      <formula>IF($I58="To be Invoiced",1,0)</formula>
    </cfRule>
    <cfRule type="expression" priority="645" dxfId="1">
      <formula>IF($I58="Invoiced",1,0)</formula>
    </cfRule>
  </conditionalFormatting>
  <conditionalFormatting sqref="F159:F160">
    <cfRule type="expression" priority="642" dxfId="2">
      <formula>IF($I159="To be Invoiced",1,0)</formula>
    </cfRule>
    <cfRule type="expression" priority="643" dxfId="1">
      <formula>IF($I159="Invoiced",1,0)</formula>
    </cfRule>
  </conditionalFormatting>
  <conditionalFormatting sqref="E161:E162 G161:G162">
    <cfRule type="expression" priority="640" dxfId="2">
      <formula>IF($I161="To be Invoiced",1,0)</formula>
    </cfRule>
    <cfRule type="expression" priority="641" dxfId="1">
      <formula>IF($I161="Invoiced",1,0)</formula>
    </cfRule>
  </conditionalFormatting>
  <conditionalFormatting sqref="F161:F162">
    <cfRule type="expression" priority="638" dxfId="2">
      <formula>IF($I161="To be Invoiced",1,0)</formula>
    </cfRule>
    <cfRule type="expression" priority="639" dxfId="1">
      <formula>IF($I161="Invoiced",1,0)</formula>
    </cfRule>
  </conditionalFormatting>
  <conditionalFormatting sqref="F163:F164">
    <cfRule type="expression" priority="636" dxfId="2">
      <formula>IF($I163="To be Invoiced",1,0)</formula>
    </cfRule>
    <cfRule type="expression" priority="637" dxfId="1">
      <formula>IF($I163="Invoiced",1,0)</formula>
    </cfRule>
  </conditionalFormatting>
  <conditionalFormatting sqref="D165:E166 G165:H166">
    <cfRule type="expression" priority="632" dxfId="2">
      <formula>IF($I165="To be Invoiced",1,0)</formula>
    </cfRule>
    <cfRule type="expression" priority="633" dxfId="1">
      <formula>IF($I165="Invoiced",1,0)</formula>
    </cfRule>
  </conditionalFormatting>
  <conditionalFormatting sqref="F165:F166">
    <cfRule type="expression" priority="630" dxfId="2">
      <formula>IF($I165="To be Invoiced",1,0)</formula>
    </cfRule>
    <cfRule type="expression" priority="631" dxfId="1">
      <formula>IF($I165="Invoiced",1,0)</formula>
    </cfRule>
  </conditionalFormatting>
  <conditionalFormatting sqref="D117:D123">
    <cfRule type="expression" priority="626" dxfId="2">
      <formula>$I117="To be Invoiced"</formula>
    </cfRule>
    <cfRule type="expression" priority="627" dxfId="1">
      <formula>IF($I117="Invoiced",1,0)</formula>
    </cfRule>
  </conditionalFormatting>
  <conditionalFormatting sqref="C117:C123">
    <cfRule type="expression" priority="624" dxfId="2">
      <formula>$I117="To be Invoiced"</formula>
    </cfRule>
    <cfRule type="expression" priority="625" dxfId="1">
      <formula>IF($I117="Invoiced",1,0)</formula>
    </cfRule>
  </conditionalFormatting>
  <conditionalFormatting sqref="H117">
    <cfRule type="expression" priority="622" dxfId="2">
      <formula>$I117="To be Invoiced"</formula>
    </cfRule>
    <cfRule type="expression" priority="623" dxfId="1">
      <formula>IF($I117="Invoiced",1,0)</formula>
    </cfRule>
  </conditionalFormatting>
  <conditionalFormatting sqref="I117:J123">
    <cfRule type="expression" priority="620" dxfId="481">
      <formula>IF($I117="Invoiced", 1, 0)</formula>
    </cfRule>
    <cfRule type="expression" priority="621" dxfId="480">
      <formula>IF($I117="To be invoiced", 1, 0)</formula>
    </cfRule>
  </conditionalFormatting>
  <conditionalFormatting sqref="C40:D42">
    <cfRule type="expression" priority="618" dxfId="2">
      <formula>$I40="To be Invoiced"</formula>
    </cfRule>
    <cfRule type="expression" priority="619" dxfId="1">
      <formula>IF($I40="Invoiced",1,0)</formula>
    </cfRule>
  </conditionalFormatting>
  <conditionalFormatting sqref="B40:B42 B156 B158 B160 B195 B197 B199 B213 B215 B23:D25 B138:B142 B117:B123 B266 B283 B285 B287 B289 B291 B175:B178 B293:B294 B100:B102 B241:B244 B221:B238 B258:B262 B315 B336:B337 B271:B273 B297:B299 B341 B351 B358 B364 B367 B376 B378 B382 B206:B211 B355 B371 B417 B421 B427 B423 B201:B204 B303:B307 B277:B281">
    <cfRule type="expression" priority="616" dxfId="2">
      <formula>$I23="To be Invoiced"</formula>
    </cfRule>
    <cfRule type="expression" priority="617" dxfId="1">
      <formula>IF($I23="Invoiced",1,0)</formula>
    </cfRule>
  </conditionalFormatting>
  <conditionalFormatting sqref="C100:D102">
    <cfRule type="expression" priority="612" dxfId="2">
      <formula>$I100="To be Invoiced"</formula>
    </cfRule>
    <cfRule type="expression" priority="613" dxfId="1">
      <formula>IF($I100="Invoiced",1,0)</formula>
    </cfRule>
  </conditionalFormatting>
  <conditionalFormatting sqref="C160:D160">
    <cfRule type="expression" priority="610" dxfId="2">
      <formula>$I160="To be Invoiced"</formula>
    </cfRule>
    <cfRule type="expression" priority="611" dxfId="1">
      <formula>IF($I160="Invoiced",1,0)</formula>
    </cfRule>
  </conditionalFormatting>
  <conditionalFormatting sqref="C164">
    <cfRule type="expression" priority="606" dxfId="2">
      <formula>$I164="To be Invoiced"</formula>
    </cfRule>
    <cfRule type="expression" priority="607" dxfId="1">
      <formula>IF($I164="Invoiced",1,0)</formula>
    </cfRule>
  </conditionalFormatting>
  <conditionalFormatting sqref="D164">
    <cfRule type="expression" priority="604" dxfId="2">
      <formula>$I164="To be Invoiced"</formula>
    </cfRule>
    <cfRule type="expression" priority="605" dxfId="1">
      <formula>IF($I164="Invoiced",1,0)</formula>
    </cfRule>
  </conditionalFormatting>
  <conditionalFormatting sqref="C156:D156">
    <cfRule type="expression" priority="600" dxfId="2">
      <formula>$I156="To be Invoiced"</formula>
    </cfRule>
    <cfRule type="expression" priority="601" dxfId="1">
      <formula>IF($I156="Invoiced",1,0)</formula>
    </cfRule>
  </conditionalFormatting>
  <conditionalFormatting sqref="C162">
    <cfRule type="expression" priority="598" dxfId="2">
      <formula>$I162="To be Invoiced"</formula>
    </cfRule>
    <cfRule type="expression" priority="599" dxfId="1">
      <formula>IF($I162="Invoiced",1,0)</formula>
    </cfRule>
  </conditionalFormatting>
  <conditionalFormatting sqref="D162">
    <cfRule type="expression" priority="596" dxfId="2">
      <formula>$I162="To be Invoiced"</formula>
    </cfRule>
    <cfRule type="expression" priority="597" dxfId="1">
      <formula>IF($I162="Invoiced",1,0)</formula>
    </cfRule>
  </conditionalFormatting>
  <conditionalFormatting sqref="B162">
    <cfRule type="expression" priority="594" dxfId="2">
      <formula>$I162="To be Invoiced"</formula>
    </cfRule>
    <cfRule type="expression" priority="595" dxfId="1">
      <formula>IF($I162="Invoiced",1,0)</formula>
    </cfRule>
  </conditionalFormatting>
  <conditionalFormatting sqref="C138:D142">
    <cfRule type="expression" priority="592" dxfId="2">
      <formula>$I138="To be Invoiced"</formula>
    </cfRule>
    <cfRule type="expression" priority="593" dxfId="1">
      <formula>IF($I138="Invoiced",1,0)</formula>
    </cfRule>
  </conditionalFormatting>
  <conditionalFormatting sqref="F167:F168">
    <cfRule type="expression" priority="590" dxfId="2">
      <formula>IF($I167="To be Invoiced",1,0)</formula>
    </cfRule>
    <cfRule type="expression" priority="591" dxfId="1">
      <formula>IF($I167="Invoiced",1,0)</formula>
    </cfRule>
  </conditionalFormatting>
  <conditionalFormatting sqref="D169:E170">
    <cfRule type="expression" priority="588" dxfId="2">
      <formula>IF($I169="To be Invoiced",1,0)</formula>
    </cfRule>
    <cfRule type="expression" priority="589" dxfId="1">
      <formula>IF($I169="Invoiced",1,0)</formula>
    </cfRule>
  </conditionalFormatting>
  <conditionalFormatting sqref="F169:F170">
    <cfRule type="expression" priority="586" dxfId="2">
      <formula>IF($I169="To be Invoiced",1,0)</formula>
    </cfRule>
    <cfRule type="expression" priority="587" dxfId="1">
      <formula>IF($I169="Invoiced",1,0)</formula>
    </cfRule>
  </conditionalFormatting>
  <conditionalFormatting sqref="D171:D172">
    <cfRule type="expression" priority="584" dxfId="2">
      <formula>IF($I171="To be Invoiced",1,0)</formula>
    </cfRule>
    <cfRule type="expression" priority="585" dxfId="1">
      <formula>IF($I171="Invoiced",1,0)</formula>
    </cfRule>
  </conditionalFormatting>
  <conditionalFormatting sqref="E171:E172">
    <cfRule type="expression" priority="582" dxfId="2">
      <formula>IF($I171="To be Invoiced",1,0)</formula>
    </cfRule>
    <cfRule type="expression" priority="583" dxfId="1">
      <formula>IF($I171="Invoiced",1,0)</formula>
    </cfRule>
  </conditionalFormatting>
  <conditionalFormatting sqref="F171:F172">
    <cfRule type="expression" priority="580" dxfId="2">
      <formula>IF($I171="To be Invoiced",1,0)</formula>
    </cfRule>
    <cfRule type="expression" priority="581" dxfId="1">
      <formula>IF($I171="Invoiced",1,0)</formula>
    </cfRule>
  </conditionalFormatting>
  <conditionalFormatting sqref="B164">
    <cfRule type="expression" priority="578" dxfId="2">
      <formula>$I164="To be Invoiced"</formula>
    </cfRule>
    <cfRule type="expression" priority="579" dxfId="1">
      <formula>IF($I164="Invoiced",1,0)</formula>
    </cfRule>
  </conditionalFormatting>
  <conditionalFormatting sqref="I180">
    <cfRule type="expression" priority="576" dxfId="2">
      <formula>IF($I180="To be Invoiced",1,0)</formula>
    </cfRule>
    <cfRule type="expression" priority="577" dxfId="1">
      <formula>IF($I180="Invoiced",1,0)</formula>
    </cfRule>
  </conditionalFormatting>
  <conditionalFormatting sqref="D180:E181 G180:H181">
    <cfRule type="expression" priority="574" dxfId="2">
      <formula>IF($I180="To be Invoiced",1,0)</formula>
    </cfRule>
    <cfRule type="expression" priority="575" dxfId="1">
      <formula>IF($I180="Invoiced",1,0)</formula>
    </cfRule>
  </conditionalFormatting>
  <conditionalFormatting sqref="F180:F181">
    <cfRule type="expression" priority="572" dxfId="2">
      <formula>IF($I180="To be Invoiced",1,0)</formula>
    </cfRule>
    <cfRule type="expression" priority="573" dxfId="1">
      <formula>IF($I180="Invoiced",1,0)</formula>
    </cfRule>
  </conditionalFormatting>
  <conditionalFormatting sqref="I182">
    <cfRule type="expression" priority="570" dxfId="2">
      <formula>IF($I182="To be Invoiced",1,0)</formula>
    </cfRule>
    <cfRule type="expression" priority="571" dxfId="1">
      <formula>IF($I182="Invoiced",1,0)</formula>
    </cfRule>
  </conditionalFormatting>
  <conditionalFormatting sqref="D182:E183 G182:H183">
    <cfRule type="expression" priority="568" dxfId="2">
      <formula>IF($I182="To be Invoiced",1,0)</formula>
    </cfRule>
    <cfRule type="expression" priority="569" dxfId="1">
      <formula>IF($I182="Invoiced",1,0)</formula>
    </cfRule>
  </conditionalFormatting>
  <conditionalFormatting sqref="F182:F183">
    <cfRule type="expression" priority="566" dxfId="2">
      <formula>IF($I182="To be Invoiced",1,0)</formula>
    </cfRule>
    <cfRule type="expression" priority="567" dxfId="1">
      <formula>IF($I182="Invoiced",1,0)</formula>
    </cfRule>
  </conditionalFormatting>
  <conditionalFormatting sqref="F188:F189">
    <cfRule type="expression" priority="564" dxfId="2">
      <formula>IF($I188="To be Invoiced",1,0)</formula>
    </cfRule>
    <cfRule type="expression" priority="565" dxfId="1">
      <formula>IF($I188="Invoiced",1,0)</formula>
    </cfRule>
  </conditionalFormatting>
  <conditionalFormatting sqref="F184:F185">
    <cfRule type="expression" priority="562" dxfId="2">
      <formula>IF($I184="To be Invoiced",1,0)</formula>
    </cfRule>
    <cfRule type="expression" priority="563" dxfId="1">
      <formula>IF($I184="Invoiced",1,0)</formula>
    </cfRule>
  </conditionalFormatting>
  <conditionalFormatting sqref="F186:F187">
    <cfRule type="expression" priority="560" dxfId="2">
      <formula>IF($I186="To be Invoiced",1,0)</formula>
    </cfRule>
    <cfRule type="expression" priority="561" dxfId="1">
      <formula>IF($I186="Invoiced",1,0)</formula>
    </cfRule>
  </conditionalFormatting>
  <conditionalFormatting sqref="F190:F191">
    <cfRule type="expression" priority="554" dxfId="2">
      <formula>IF($I190="To be Invoiced",1,0)</formula>
    </cfRule>
    <cfRule type="expression" priority="555" dxfId="1">
      <formula>IF($I190="Invoiced",1,0)</formula>
    </cfRule>
  </conditionalFormatting>
  <conditionalFormatting sqref="G190:I190 D190:E191 G191:H191">
    <cfRule type="expression" priority="556" dxfId="2">
      <formula>IF($I190="To be Invoiced",1,0)</formula>
    </cfRule>
    <cfRule type="expression" priority="557" dxfId="1">
      <formula>IF($I190="Invoiced",1,0)</formula>
    </cfRule>
  </conditionalFormatting>
  <conditionalFormatting sqref="F192:F193">
    <cfRule type="expression" priority="550" dxfId="2">
      <formula>IF($I192="To be Invoiced",1,0)</formula>
    </cfRule>
    <cfRule type="expression" priority="551" dxfId="1">
      <formula>IF($I192="Invoiced",1,0)</formula>
    </cfRule>
  </conditionalFormatting>
  <conditionalFormatting sqref="G192:I192 D192:E192 G193 E193">
    <cfRule type="expression" priority="552" dxfId="2">
      <formula>IF($I192="To be Invoiced",1,0)</formula>
    </cfRule>
    <cfRule type="expression" priority="553" dxfId="1">
      <formula>IF($I192="Invoiced",1,0)</formula>
    </cfRule>
  </conditionalFormatting>
  <conditionalFormatting sqref="H118:H123">
    <cfRule type="expression" priority="548" dxfId="2">
      <formula>IF($I118="To be Invoiced",1,0)</formula>
    </cfRule>
    <cfRule type="expression" priority="549" dxfId="1">
      <formula>IF($I118="Invoiced",1,0)</formula>
    </cfRule>
  </conditionalFormatting>
  <conditionalFormatting sqref="B131">
    <cfRule type="expression" priority="544" dxfId="2">
      <formula>$I131="To be Invoiced"</formula>
    </cfRule>
    <cfRule type="expression" priority="545" dxfId="1">
      <formula>IF($I131="Invoiced",1,0)</formula>
    </cfRule>
  </conditionalFormatting>
  <conditionalFormatting sqref="B154">
    <cfRule type="expression" priority="542" dxfId="2">
      <formula>$I154="To be Invoiced"</formula>
    </cfRule>
    <cfRule type="expression" priority="543" dxfId="1">
      <formula>IF($I154="Invoiced",1,0)</formula>
    </cfRule>
  </conditionalFormatting>
  <conditionalFormatting sqref="B166">
    <cfRule type="expression" priority="540" dxfId="2">
      <formula>$I166="To be Invoiced"</formula>
    </cfRule>
    <cfRule type="expression" priority="541" dxfId="1">
      <formula>IF($I166="Invoiced",1,0)</formula>
    </cfRule>
  </conditionalFormatting>
  <conditionalFormatting sqref="B172 B174 B181 B183 B185 B187">
    <cfRule type="expression" priority="538" dxfId="2">
      <formula>$I172="To be Invoiced"</formula>
    </cfRule>
    <cfRule type="expression" priority="539" dxfId="1">
      <formula>IF($I172="Invoiced",1,0)</formula>
    </cfRule>
  </conditionalFormatting>
  <conditionalFormatting sqref="B191">
    <cfRule type="expression" priority="528" dxfId="2">
      <formula>$I191="To be Invoiced"</formula>
    </cfRule>
    <cfRule type="expression" priority="529" dxfId="1">
      <formula>IF($I191="Invoiced",1,0)</formula>
    </cfRule>
  </conditionalFormatting>
  <conditionalFormatting sqref="B193">
    <cfRule type="expression" priority="526" dxfId="2">
      <formula>$I193="To be Invoiced"</formula>
    </cfRule>
    <cfRule type="expression" priority="527" dxfId="1">
      <formula>IF($I193="Invoiced",1,0)</formula>
    </cfRule>
  </conditionalFormatting>
  <conditionalFormatting sqref="D214:E214 E215">
    <cfRule type="expression" priority="524" dxfId="2">
      <formula>IF($I214="To be Invoiced",1,0)</formula>
    </cfRule>
    <cfRule type="expression" priority="525" dxfId="1">
      <formula>IF($I214="Invoiced",1,0)</formula>
    </cfRule>
  </conditionalFormatting>
  <conditionalFormatting sqref="F214:F215">
    <cfRule type="expression" priority="522" dxfId="2">
      <formula>IF($I214="To be Invoiced",1,0)</formula>
    </cfRule>
    <cfRule type="expression" priority="523" dxfId="1">
      <formula>IF($I214="Invoiced",1,0)</formula>
    </cfRule>
  </conditionalFormatting>
  <conditionalFormatting sqref="K141">
    <cfRule type="expression" priority="11498" dxfId="2">
      <formula>IF($I124="To be Invoiced",1,0)</formula>
    </cfRule>
    <cfRule type="expression" priority="11499" dxfId="1">
      <formula>IF($I124="Invoiced",1,0)</formula>
    </cfRule>
  </conditionalFormatting>
  <conditionalFormatting sqref="K175:K178">
    <cfRule type="expression" priority="520" dxfId="2">
      <formula>IF($I158="To be Invoiced",1,0)</formula>
    </cfRule>
    <cfRule type="expression" priority="521" dxfId="1">
      <formula>IF($I158="Invoiced",1,0)</formula>
    </cfRule>
  </conditionalFormatting>
  <conditionalFormatting sqref="K195">
    <cfRule type="expression" priority="518" dxfId="2">
      <formula>IF($I174="To be Invoiced",1,0)</formula>
    </cfRule>
    <cfRule type="expression" priority="519" dxfId="1">
      <formula>IF($I174="Invoiced",1,0)</formula>
    </cfRule>
  </conditionalFormatting>
  <conditionalFormatting sqref="F216:F217">
    <cfRule type="expression" priority="516" dxfId="2">
      <formula>IF($I216="To be Invoiced",1,0)</formula>
    </cfRule>
    <cfRule type="expression" priority="517" dxfId="1">
      <formula>IF($I216="Invoiced",1,0)</formula>
    </cfRule>
  </conditionalFormatting>
  <conditionalFormatting sqref="K140">
    <cfRule type="expression" priority="11504" dxfId="2">
      <formula>IF($I119="To be Invoiced",1,0)</formula>
    </cfRule>
    <cfRule type="expression" priority="11505" dxfId="1">
      <formula>IF($I119="Invoiced",1,0)</formula>
    </cfRule>
  </conditionalFormatting>
  <conditionalFormatting sqref="E25">
    <cfRule type="expression" priority="514" dxfId="2">
      <formula>IF($I25="To be Invoiced",1,0)</formula>
    </cfRule>
    <cfRule type="expression" priority="515" dxfId="1">
      <formula>IF($I25="Invoiced",1,0)</formula>
    </cfRule>
  </conditionalFormatting>
  <conditionalFormatting sqref="F25">
    <cfRule type="expression" priority="512" dxfId="2">
      <formula>IF($I25="To be Invoiced",1,0)</formula>
    </cfRule>
    <cfRule type="expression" priority="513" dxfId="1">
      <formula>IF($I25="Invoiced",1,0)</formula>
    </cfRule>
  </conditionalFormatting>
  <conditionalFormatting sqref="G120:G123">
    <cfRule type="expression" priority="510" dxfId="2">
      <formula>IF($I120="To be Invoiced",1,0)</formula>
    </cfRule>
    <cfRule type="expression" priority="511" dxfId="1">
      <formula>IF($I120="Invoiced",1,0)</formula>
    </cfRule>
  </conditionalFormatting>
  <conditionalFormatting sqref="F120">
    <cfRule type="expression" priority="508" dxfId="2">
      <formula>IF($I120="To be Invoiced",1,0)</formula>
    </cfRule>
    <cfRule type="expression" priority="509" dxfId="1">
      <formula>IF($I120="Invoiced",1,0)</formula>
    </cfRule>
  </conditionalFormatting>
  <conditionalFormatting sqref="D223 D224:E229">
    <cfRule type="expression" priority="506" dxfId="2">
      <formula>IF($I223="To be Invoiced",1,0)</formula>
    </cfRule>
    <cfRule type="expression" priority="507" dxfId="1">
      <formula>IF($I223="Invoiced",1,0)</formula>
    </cfRule>
  </conditionalFormatting>
  <conditionalFormatting sqref="F224:F229">
    <cfRule type="expression" priority="504" dxfId="2">
      <formula>IF($I224="To be Invoiced",1,0)</formula>
    </cfRule>
    <cfRule type="expression" priority="505" dxfId="1">
      <formula>IF($I224="Invoiced",1,0)</formula>
    </cfRule>
  </conditionalFormatting>
  <conditionalFormatting sqref="K217">
    <cfRule type="expression" priority="502" dxfId="2">
      <formula>IF($I194="To be Invoiced",1,0)</formula>
    </cfRule>
    <cfRule type="expression" priority="503" dxfId="1">
      <formula>IF($I194="Invoiced",1,0)</formula>
    </cfRule>
  </conditionalFormatting>
  <conditionalFormatting sqref="G41:G42">
    <cfRule type="expression" priority="500" dxfId="2">
      <formula>IF($I41="To be Invoiced",1,0)</formula>
    </cfRule>
    <cfRule type="expression" priority="501" dxfId="1">
      <formula>IF($I41="Invoiced",1,0)</formula>
    </cfRule>
  </conditionalFormatting>
  <conditionalFormatting sqref="F41:F42">
    <cfRule type="expression" priority="498" dxfId="2">
      <formula>IF($I41="To be Invoiced",1,0)</formula>
    </cfRule>
    <cfRule type="expression" priority="499" dxfId="1">
      <formula>IF($I41="Invoiced",1,0)</formula>
    </cfRule>
  </conditionalFormatting>
  <conditionalFormatting sqref="E121:E123">
    <cfRule type="expression" priority="494" dxfId="2">
      <formula>IF($I121="To be Invoiced",1,0)</formula>
    </cfRule>
    <cfRule type="expression" priority="495" dxfId="1">
      <formula>IF($I121="Invoiced",1,0)</formula>
    </cfRule>
  </conditionalFormatting>
  <conditionalFormatting sqref="F121:F123">
    <cfRule type="expression" priority="492" dxfId="2">
      <formula>IF($I121="To be Invoiced",1,0)</formula>
    </cfRule>
    <cfRule type="expression" priority="493" dxfId="1">
      <formula>IF($I121="Invoiced",1,0)</formula>
    </cfRule>
  </conditionalFormatting>
  <conditionalFormatting sqref="K142">
    <cfRule type="expression" priority="490" dxfId="2">
      <formula>IF($I142="To be Invoiced",1,0)</formula>
    </cfRule>
    <cfRule type="expression" priority="491" dxfId="1">
      <formula>IF($I142="Invoiced",1,0)</formula>
    </cfRule>
  </conditionalFormatting>
  <conditionalFormatting sqref="K208:K209 K235 K244 K250 K261">
    <cfRule type="expression" priority="486" dxfId="2">
      <formula>IF($I208="To be Invoiced",1,0)</formula>
    </cfRule>
    <cfRule type="expression" priority="487" dxfId="1">
      <formula>IF($I208="Invoiced",1,0)</formula>
    </cfRule>
  </conditionalFormatting>
  <conditionalFormatting sqref="K203:K204">
    <cfRule type="expression" priority="484" dxfId="2">
      <formula>IF($I203="To be Invoiced",1,0)</formula>
    </cfRule>
    <cfRule type="expression" priority="485" dxfId="1">
      <formula>IF($I203="Invoiced",1,0)</formula>
    </cfRule>
  </conditionalFormatting>
  <conditionalFormatting sqref="K219">
    <cfRule type="expression" priority="482" dxfId="2">
      <formula>IF($I219="To be Invoiced",1,0)</formula>
    </cfRule>
    <cfRule type="expression" priority="483" dxfId="1">
      <formula>IF($I219="Invoiced",1,0)</formula>
    </cfRule>
  </conditionalFormatting>
  <conditionalFormatting sqref="K223">
    <cfRule type="expression" priority="480" dxfId="2">
      <formula>IF($I223="To be Invoiced",1,0)</formula>
    </cfRule>
    <cfRule type="expression" priority="481" dxfId="1">
      <formula>IF($I223="Invoiced",1,0)</formula>
    </cfRule>
  </conditionalFormatting>
  <conditionalFormatting sqref="K238">
    <cfRule type="expression" priority="478" dxfId="2">
      <formula>IF($I238="To be Invoiced",1,0)</formula>
    </cfRule>
    <cfRule type="expression" priority="479" dxfId="1">
      <formula>IF($I238="Invoiced",1,0)</formula>
    </cfRule>
  </conditionalFormatting>
  <conditionalFormatting sqref="K255">
    <cfRule type="expression" priority="476" dxfId="2">
      <formula>IF($I255="To be Invoiced",1,0)</formula>
    </cfRule>
    <cfRule type="expression" priority="477" dxfId="1">
      <formula>IF($I255="Invoiced",1,0)</formula>
    </cfRule>
  </conditionalFormatting>
  <conditionalFormatting sqref="E223:F223">
    <cfRule type="expression" priority="474" dxfId="2">
      <formula>IF($I223="To be Invoiced",1,0)</formula>
    </cfRule>
    <cfRule type="expression" priority="475" dxfId="1">
      <formula>IF($I223="Invoiced",1,0)</formula>
    </cfRule>
  </conditionalFormatting>
  <conditionalFormatting sqref="P254">
    <cfRule type="cellIs" priority="473" operator="between" dxfId="0">
      <formula>0.01</formula>
      <formula>2000</formula>
    </cfRule>
  </conditionalFormatting>
  <conditionalFormatting sqref="C254:J254">
    <cfRule type="expression" priority="471" dxfId="2">
      <formula>IF($I254="To be Invoiced",1,0)</formula>
    </cfRule>
    <cfRule type="expression" priority="472" dxfId="1">
      <formula>IF($I254="Invoiced",1,0)</formula>
    </cfRule>
  </conditionalFormatting>
  <conditionalFormatting sqref="K254">
    <cfRule type="expression" priority="469" dxfId="2">
      <formula>IF($I254="To be Invoiced",1,0)</formula>
    </cfRule>
    <cfRule type="expression" priority="470" dxfId="1">
      <formula>IF($I254="Invoiced",1,0)</formula>
    </cfRule>
  </conditionalFormatting>
  <conditionalFormatting sqref="B254">
    <cfRule type="expression" priority="467" dxfId="2">
      <formula>IF($I254="To be Invoiced",1,0)</formula>
    </cfRule>
    <cfRule type="expression" priority="468" dxfId="1">
      <formula>IF($I254="Invoiced",1,0)</formula>
    </cfRule>
  </conditionalFormatting>
  <conditionalFormatting sqref="B240">
    <cfRule type="expression" priority="465" dxfId="2">
      <formula>$I240="To be Invoiced"</formula>
    </cfRule>
    <cfRule type="expression" priority="466" dxfId="1">
      <formula>IF($I240="Invoiced",1,0)</formula>
    </cfRule>
  </conditionalFormatting>
  <conditionalFormatting sqref="B246">
    <cfRule type="expression" priority="463" dxfId="2">
      <formula>$I246="To be Invoiced"</formula>
    </cfRule>
    <cfRule type="expression" priority="464" dxfId="1">
      <formula>IF($I246="Invoiced",1,0)</formula>
    </cfRule>
  </conditionalFormatting>
  <conditionalFormatting sqref="B257">
    <cfRule type="expression" priority="461" dxfId="2">
      <formula>$I257="To be Invoiced"</formula>
    </cfRule>
    <cfRule type="expression" priority="462" dxfId="1">
      <formula>IF($I257="Invoiced",1,0)</formula>
    </cfRule>
  </conditionalFormatting>
  <conditionalFormatting sqref="B264">
    <cfRule type="expression" priority="459" dxfId="2">
      <formula>$I264="To be Invoiced"</formula>
    </cfRule>
    <cfRule type="expression" priority="460" dxfId="1">
      <formula>IF($I264="Invoiced",1,0)</formula>
    </cfRule>
  </conditionalFormatting>
  <conditionalFormatting sqref="C284:C285">
    <cfRule type="expression" priority="457" dxfId="2">
      <formula>IF($I284="To be Invoiced",1,0)</formula>
    </cfRule>
    <cfRule type="expression" priority="458" dxfId="1">
      <formula>IF($I284="Invoiced",1,0)</formula>
    </cfRule>
  </conditionalFormatting>
  <conditionalFormatting sqref="D286:D289 B286 B288">
    <cfRule type="expression" priority="455" dxfId="2">
      <formula>IF($I286="To be Invoiced",1,0)</formula>
    </cfRule>
    <cfRule type="expression" priority="456" dxfId="1">
      <formula>IF($I286="Invoiced",1,0)</formula>
    </cfRule>
  </conditionalFormatting>
  <conditionalFormatting sqref="C286:C289">
    <cfRule type="expression" priority="453" dxfId="2">
      <formula>IF($I286="To be Invoiced",1,0)</formula>
    </cfRule>
    <cfRule type="expression" priority="454" dxfId="1">
      <formula>IF($I286="Invoiced",1,0)</formula>
    </cfRule>
  </conditionalFormatting>
  <conditionalFormatting sqref="F286:F289">
    <cfRule type="expression" priority="451" dxfId="2">
      <formula>IF($I286="To be Invoiced",1,0)</formula>
    </cfRule>
    <cfRule type="expression" priority="452" dxfId="1">
      <formula>IF($I286="Invoiced",1,0)</formula>
    </cfRule>
  </conditionalFormatting>
  <conditionalFormatting sqref="C290:C291">
    <cfRule type="expression" priority="449" dxfId="2">
      <formula>IF($I290="To be Invoiced",1,0)</formula>
    </cfRule>
    <cfRule type="expression" priority="450" dxfId="1">
      <formula>IF($I290="Invoiced",1,0)</formula>
    </cfRule>
  </conditionalFormatting>
  <conditionalFormatting sqref="B290 B292 B308 B310:B313">
    <cfRule type="expression" priority="447" dxfId="2">
      <formula>IF($I290="To be Invoiced",1,0)</formula>
    </cfRule>
    <cfRule type="expression" priority="448" dxfId="1">
      <formula>IF($I290="Invoiced",1,0)</formula>
    </cfRule>
  </conditionalFormatting>
  <conditionalFormatting sqref="B316">
    <cfRule type="expression" priority="435" dxfId="2">
      <formula>IF($I316="To be Invoiced",1,0)</formula>
    </cfRule>
    <cfRule type="expression" priority="436" dxfId="1">
      <formula>IF($I316="Invoiced",1,0)</formula>
    </cfRule>
  </conditionalFormatting>
  <conditionalFormatting sqref="B317">
    <cfRule type="expression" priority="433" dxfId="2">
      <formula>IF($I317="To be Invoiced",1,0)</formula>
    </cfRule>
    <cfRule type="expression" priority="434" dxfId="1">
      <formula>IF($I317="Invoiced",1,0)</formula>
    </cfRule>
  </conditionalFormatting>
  <conditionalFormatting sqref="B318:B321 B323">
    <cfRule type="expression" priority="431" dxfId="2">
      <formula>IF($I318="To be Invoiced",1,0)</formula>
    </cfRule>
    <cfRule type="expression" priority="432" dxfId="1">
      <formula>IF($I318="Invoiced",1,0)</formula>
    </cfRule>
  </conditionalFormatting>
  <conditionalFormatting sqref="K225">
    <cfRule type="expression" priority="429" dxfId="2">
      <formula>IF($I205="To be Invoiced",1,0)</formula>
    </cfRule>
    <cfRule type="expression" priority="430" dxfId="1">
      <formula>IF($I205="Invoiced",1,0)</formula>
    </cfRule>
  </conditionalFormatting>
  <conditionalFormatting sqref="K233:K234">
    <cfRule type="expression" priority="427" dxfId="2">
      <formula>IF($I216="To be Invoiced",1,0)</formula>
    </cfRule>
    <cfRule type="expression" priority="428" dxfId="1">
      <formula>IF($I216="Invoiced",1,0)</formula>
    </cfRule>
  </conditionalFormatting>
  <conditionalFormatting sqref="K242:K243">
    <cfRule type="expression" priority="425" dxfId="2">
      <formula>IF($I222="To be Invoiced",1,0)</formula>
    </cfRule>
    <cfRule type="expression" priority="426" dxfId="1">
      <formula>IF($I222="Invoiced",1,0)</formula>
    </cfRule>
  </conditionalFormatting>
  <conditionalFormatting sqref="K248:K249">
    <cfRule type="expression" priority="423" dxfId="2">
      <formula>IF($I226="To be Invoiced",1,0)</formula>
    </cfRule>
    <cfRule type="expression" priority="424" dxfId="1">
      <formula>IF($I226="Invoiced",1,0)</formula>
    </cfRule>
  </conditionalFormatting>
  <conditionalFormatting sqref="K259:K260">
    <cfRule type="expression" priority="421" dxfId="2">
      <formula>IF($I232="To be Invoiced",1,0)</formula>
    </cfRule>
    <cfRule type="expression" priority="422" dxfId="1">
      <formula>IF($I232="Invoiced",1,0)</formula>
    </cfRule>
  </conditionalFormatting>
  <conditionalFormatting sqref="K268:K269">
    <cfRule type="expression" priority="419" dxfId="2">
      <formula>IF($I241="To be Invoiced",1,0)</formula>
    </cfRule>
    <cfRule type="expression" priority="420" dxfId="1">
      <formula>IF($I241="Invoiced",1,0)</formula>
    </cfRule>
  </conditionalFormatting>
  <conditionalFormatting sqref="K294:K295">
    <cfRule type="expression" priority="417" dxfId="2">
      <formula>IF($I264="To be Invoiced",1,0)</formula>
    </cfRule>
    <cfRule type="expression" priority="418" dxfId="1">
      <formula>IF($I264="Invoiced",1,0)</formula>
    </cfRule>
  </conditionalFormatting>
  <conditionalFormatting sqref="K311">
    <cfRule type="expression" priority="415" dxfId="2">
      <formula>IF($I268="To be Invoiced",1,0)</formula>
    </cfRule>
    <cfRule type="expression" priority="416" dxfId="1">
      <formula>IF($I268="Invoiced",1,0)</formula>
    </cfRule>
  </conditionalFormatting>
  <conditionalFormatting sqref="K313:K315">
    <cfRule type="expression" priority="413" dxfId="2">
      <formula>IF($I283="To be Invoiced",1,0)</formula>
    </cfRule>
    <cfRule type="expression" priority="414" dxfId="1">
      <formula>IF($I283="Invoiced",1,0)</formula>
    </cfRule>
  </conditionalFormatting>
  <conditionalFormatting sqref="B322 B324:B333 B335">
    <cfRule type="expression" priority="411" dxfId="2">
      <formula>IF($I322="To be Invoiced",1,0)</formula>
    </cfRule>
    <cfRule type="expression" priority="412" dxfId="1">
      <formula>IF($I322="Invoiced",1,0)</formula>
    </cfRule>
  </conditionalFormatting>
  <conditionalFormatting sqref="K317">
    <cfRule type="expression" priority="409" dxfId="2">
      <formula>IF($I285="To be Invoiced",1,0)</formula>
    </cfRule>
    <cfRule type="expression" priority="410" dxfId="1">
      <formula>IF($I285="Invoiced",1,0)</formula>
    </cfRule>
  </conditionalFormatting>
  <conditionalFormatting sqref="B269 B295 B309">
    <cfRule type="expression" priority="405" dxfId="2">
      <formula>IF($I269="To be Invoiced",1,0)</formula>
    </cfRule>
    <cfRule type="expression" priority="406" dxfId="1">
      <formula>IF($I269="Invoiced",1,0)</formula>
    </cfRule>
  </conditionalFormatting>
  <conditionalFormatting sqref="K243">
    <cfRule type="expression" priority="403" dxfId="2">
      <formula>IF($I224="To be Invoiced",1,0)</formula>
    </cfRule>
    <cfRule type="expression" priority="404" dxfId="1">
      <formula>IF($I224="Invoiced",1,0)</formula>
    </cfRule>
  </conditionalFormatting>
  <conditionalFormatting sqref="K249">
    <cfRule type="expression" priority="401" dxfId="2">
      <formula>IF($I228="To be Invoiced",1,0)</formula>
    </cfRule>
    <cfRule type="expression" priority="402" dxfId="1">
      <formula>IF($I228="Invoiced",1,0)</formula>
    </cfRule>
    <cfRule type="expression" priority="399" dxfId="2">
      <formula>IF($I229="To be Invoiced",1,0)</formula>
    </cfRule>
    <cfRule type="expression" priority="400" dxfId="1">
      <formula>IF($I229="Invoiced",1,0)</formula>
    </cfRule>
  </conditionalFormatting>
  <conditionalFormatting sqref="K314:K315">
    <cfRule type="expression" priority="397" dxfId="2">
      <formula>IF($I284="To be Invoiced",1,0)</formula>
    </cfRule>
    <cfRule type="expression" priority="398" dxfId="1">
      <formula>IF($I284="Invoiced",1,0)</formula>
    </cfRule>
  </conditionalFormatting>
  <conditionalFormatting sqref="K321">
    <cfRule type="expression" priority="395" dxfId="2">
      <formula>IF($I290="To be Invoiced",1,0)</formula>
    </cfRule>
    <cfRule type="expression" priority="396" dxfId="1">
      <formula>IF($I290="Invoiced",1,0)</formula>
    </cfRule>
    <cfRule type="expression" priority="393" dxfId="2">
      <formula>IF($I290="To be Invoiced",1,0)</formula>
    </cfRule>
    <cfRule type="expression" priority="394" dxfId="1">
      <formula>IF($I290="Invoiced",1,0)</formula>
    </cfRule>
  </conditionalFormatting>
  <conditionalFormatting sqref="K323">
    <cfRule type="expression" priority="391" dxfId="2">
      <formula>IF($I292="To be Invoiced",1,0)</formula>
    </cfRule>
    <cfRule type="expression" priority="392" dxfId="1">
      <formula>IF($I292="Invoiced",1,0)</formula>
    </cfRule>
    <cfRule type="expression" priority="389" dxfId="2">
      <formula>IF($I292="To be Invoiced",1,0)</formula>
    </cfRule>
    <cfRule type="expression" priority="390" dxfId="1">
      <formula>IF($I292="Invoiced",1,0)</formula>
    </cfRule>
  </conditionalFormatting>
  <conditionalFormatting sqref="K309">
    <cfRule type="expression" priority="387" dxfId="2">
      <formula>IF($I267="To be Invoiced",1,0)</formula>
    </cfRule>
    <cfRule type="expression" priority="388" dxfId="1">
      <formula>IF($I267="Invoiced",1,0)</formula>
    </cfRule>
    <cfRule type="expression" priority="385" dxfId="2">
      <formula>IF($I267="To be Invoiced",1,0)</formula>
    </cfRule>
    <cfRule type="expression" priority="386" dxfId="1">
      <formula>IF($I267="Invoiced",1,0)</formula>
    </cfRule>
  </conditionalFormatting>
  <conditionalFormatting sqref="B334">
    <cfRule type="expression" priority="383" dxfId="2">
      <formula>IF($I334="To be Invoiced",1,0)</formula>
    </cfRule>
    <cfRule type="expression" priority="384" dxfId="1">
      <formula>IF($I334="Invoiced",1,0)</formula>
    </cfRule>
  </conditionalFormatting>
  <conditionalFormatting sqref="P373 P375:P376 P378 P382:P384">
    <cfRule type="cellIs" priority="374" operator="between" dxfId="0">
      <formula>0.01</formula>
      <formula>2000</formula>
    </cfRule>
  </conditionalFormatting>
  <conditionalFormatting sqref="P366:P371">
    <cfRule type="cellIs" priority="372" operator="between" dxfId="0">
      <formula>0.01</formula>
      <formula>2000</formula>
    </cfRule>
  </conditionalFormatting>
  <conditionalFormatting sqref="C374:D374 F374:L374 C338:K339 F349:L349 F356:L356 F362:L362 C365:L365 C372:L372 C373:J373 L373 C340:I340 F375:G376 F363:J363 L363:L364 F357:I357 F350:I350 C349:D354 C366:J366 C341:H341 F351:H354 F358:H360 F364:H364 J364 J367 L366:L369 L350:L354 C362:D364 H355 C356:D360 C367:H370 C371:G371 H342:H348">
    <cfRule type="expression" priority="368" dxfId="2">
      <formula>IF($I338="To be Invoiced",1,0)</formula>
    </cfRule>
    <cfRule type="expression" priority="369" dxfId="1">
      <formula>IF($I338="Invoiced",1,0)</formula>
    </cfRule>
  </conditionalFormatting>
  <conditionalFormatting sqref="B296">
    <cfRule type="expression" priority="366" dxfId="2">
      <formula>IF($I296="To be Invoiced",1,0)</formula>
    </cfRule>
    <cfRule type="expression" priority="367" dxfId="1">
      <formula>IF($I296="Invoiced",1,0)</formula>
    </cfRule>
  </conditionalFormatting>
  <conditionalFormatting sqref="B270">
    <cfRule type="expression" priority="364" dxfId="2">
      <formula>IF($I270="To be Invoiced",1,0)</formula>
    </cfRule>
    <cfRule type="expression" priority="365" dxfId="1">
      <formula>IF($I270="Invoiced",1,0)</formula>
    </cfRule>
  </conditionalFormatting>
  <conditionalFormatting sqref="K325 K327 K329 K331 K333 K335">
    <cfRule type="expression" priority="358" dxfId="2">
      <formula>IF($I325="To be Invoiced",1,0)</formula>
    </cfRule>
    <cfRule type="expression" priority="359" dxfId="1">
      <formula>IF($I325="Invoiced",1,0)</formula>
    </cfRule>
  </conditionalFormatting>
  <conditionalFormatting sqref="B338:B340 B349:B350">
    <cfRule type="expression" priority="356" dxfId="2">
      <formula>IF($I338="To be Invoiced",1,0)</formula>
    </cfRule>
    <cfRule type="expression" priority="357" dxfId="1">
      <formula>IF($I338="Invoiced",1,0)</formula>
    </cfRule>
  </conditionalFormatting>
  <conditionalFormatting sqref="K270">
    <cfRule type="expression" priority="352" dxfId="2">
      <formula>IF($I270="To be Invoiced",1,0)</formula>
    </cfRule>
    <cfRule type="expression" priority="353" dxfId="1">
      <formula>IF($I270="Invoiced",1,0)</formula>
    </cfRule>
  </conditionalFormatting>
  <conditionalFormatting sqref="K296">
    <cfRule type="expression" priority="350" dxfId="2">
      <formula>IF($I296="To be Invoiced",1,0)</formula>
    </cfRule>
    <cfRule type="expression" priority="351" dxfId="1">
      <formula>IF($I296="Invoiced",1,0)</formula>
    </cfRule>
  </conditionalFormatting>
  <conditionalFormatting sqref="K319">
    <cfRule type="expression" priority="348" dxfId="2">
      <formula>IF($I287="To be Invoiced",1,0)</formula>
    </cfRule>
    <cfRule type="expression" priority="349" dxfId="1">
      <formula>IF($I287="Invoiced",1,0)</formula>
    </cfRule>
  </conditionalFormatting>
  <conditionalFormatting sqref="E362:E364">
    <cfRule type="expression" priority="346" dxfId="2">
      <formula>IF($I362="To be Invoiced",1,0)</formula>
    </cfRule>
    <cfRule type="expression" priority="347" dxfId="1">
      <formula>IF($I362="Invoiced",1,0)</formula>
    </cfRule>
  </conditionalFormatting>
  <conditionalFormatting sqref="C336:G337">
    <cfRule type="expression" priority="344" dxfId="2">
      <formula>IF($I336="To be Invoiced",1,0)</formula>
    </cfRule>
    <cfRule type="expression" priority="345" dxfId="1">
      <formula>IF($I336="Invoiced",1,0)</formula>
    </cfRule>
  </conditionalFormatting>
  <conditionalFormatting sqref="K210:K211 K236 K262 K336:K337 K373 K271:K273 K297:K299 K340:K341 K350:K351 K357:K358 K363:K364 K366:K367 K375:K376 K378 K382 K277 K303 K344 K355 K371 K417 K427 K423 K421">
    <cfRule type="expression" priority="338" dxfId="2">
      <formula>IF($I210="To be Invoiced",1,0)</formula>
    </cfRule>
    <cfRule type="expression" priority="339" dxfId="1">
      <formula>IF($I210="Invoiced",1,0)</formula>
    </cfRule>
  </conditionalFormatting>
  <conditionalFormatting sqref="C179:F179">
    <cfRule type="expression" priority="336" dxfId="2">
      <formula>IF($I179="To be Invoiced",1,0)</formula>
    </cfRule>
    <cfRule type="expression" priority="337" dxfId="1">
      <formula>IF($I179="Invoiced",1,0)</formula>
    </cfRule>
  </conditionalFormatting>
  <conditionalFormatting sqref="B179">
    <cfRule type="expression" priority="334" dxfId="2">
      <formula>$I179="To be Invoiced"</formula>
    </cfRule>
    <cfRule type="expression" priority="335" dxfId="1">
      <formula>IF($I179="Invoiced",1,0)</formula>
    </cfRule>
  </conditionalFormatting>
  <conditionalFormatting sqref="I179:L179 I210:I211 I236 I262 I315 I336:I337 I364 I376 I378 I380 I386 I388 I390 I395 I397 I399 I401 I405 I392:I393 I403 I407 I412 I358:I361 I382:I384 I409:I410 I414 I419 I425 I271:I277 I297:I303 I341:I344 I351:I355 I367:I371 I416:I417 I421 I423 I427">
    <cfRule type="expression" priority="332" dxfId="2">
      <formula>IF($I179="To be Invoiced",1,0)</formula>
    </cfRule>
    <cfRule type="expression" priority="333" dxfId="1">
      <formula>IF($I179="Invoiced",1,0)</formula>
    </cfRule>
  </conditionalFormatting>
  <conditionalFormatting sqref="K179">
    <cfRule type="expression" priority="330" dxfId="2">
      <formula>IF($I159="To be Invoiced",1,0)</formula>
    </cfRule>
    <cfRule type="expression" priority="331" dxfId="1">
      <formula>IF($I159="Invoiced",1,0)</formula>
    </cfRule>
    <cfRule type="expression" priority="328" dxfId="2">
      <formula>IF($I159="To be Invoiced",1,0)</formula>
    </cfRule>
    <cfRule type="expression" priority="329" dxfId="1">
      <formula>IF($I159="Invoiced",1,0)</formula>
    </cfRule>
  </conditionalFormatting>
  <conditionalFormatting sqref="B372:B374">
    <cfRule type="expression" priority="326" dxfId="2">
      <formula>IF($I372="To be Invoiced",1,0)</formula>
    </cfRule>
    <cfRule type="expression" priority="327" dxfId="1">
      <formula>IF($I372="Invoiced",1,0)</formula>
    </cfRule>
  </conditionalFormatting>
  <conditionalFormatting sqref="E374:E376">
    <cfRule type="expression" priority="324" dxfId="2">
      <formula>IF($I374="To be Invoiced",1,0)</formula>
    </cfRule>
    <cfRule type="expression" priority="325" dxfId="1">
      <formula>IF($I374="Invoiced",1,0)</formula>
    </cfRule>
  </conditionalFormatting>
  <conditionalFormatting sqref="J340:J348">
    <cfRule type="expression" priority="322" dxfId="2">
      <formula>IF($I340="To be Invoiced",1,0)</formula>
    </cfRule>
    <cfRule type="expression" priority="323" dxfId="1">
      <formula>IF($I340="Invoiced",1,0)</formula>
    </cfRule>
  </conditionalFormatting>
  <conditionalFormatting sqref="J357">
    <cfRule type="expression" priority="320" dxfId="2">
      <formula>IF($I357="To be Invoiced",1,0)</formula>
    </cfRule>
    <cfRule type="expression" priority="321" dxfId="1">
      <formula>IF($I357="Invoiced",1,0)</formula>
    </cfRule>
  </conditionalFormatting>
  <conditionalFormatting sqref="L357:L361">
    <cfRule type="expression" priority="318" dxfId="2">
      <formula>$I357="To be Invoiced"</formula>
    </cfRule>
    <cfRule type="expression" priority="319" dxfId="1">
      <formula>IF($I357="Invoiced",1,0)</formula>
    </cfRule>
  </conditionalFormatting>
  <conditionalFormatting sqref="J350">
    <cfRule type="expression" priority="316" dxfId="2">
      <formula>IF($I350="To be Invoiced",1,0)</formula>
    </cfRule>
    <cfRule type="expression" priority="317" dxfId="1">
      <formula>IF($I350="Invoiced",1,0)</formula>
    </cfRule>
  </conditionalFormatting>
  <conditionalFormatting sqref="E349:E354 E356:E360">
    <cfRule type="expression" priority="314" dxfId="2">
      <formula>IF($I349="To be Invoiced",1,0)</formula>
    </cfRule>
    <cfRule type="expression" priority="315" dxfId="1">
      <formula>IF($I349="Invoiced",1,0)</formula>
    </cfRule>
  </conditionalFormatting>
  <conditionalFormatting sqref="B375:D375 C376:D376">
    <cfRule type="expression" priority="312" dxfId="2">
      <formula>$I375="To be Invoiced"</formula>
    </cfRule>
    <cfRule type="expression" priority="313" dxfId="1">
      <formula>IF($I375="Invoiced",1,0)</formula>
    </cfRule>
  </conditionalFormatting>
  <conditionalFormatting sqref="B377">
    <cfRule type="expression" priority="308" dxfId="2">
      <formula>IF($I377="To be Invoiced",1,0)</formula>
    </cfRule>
    <cfRule type="expression" priority="309" dxfId="1">
      <formula>IF($I377="Invoiced",1,0)</formula>
    </cfRule>
  </conditionalFormatting>
  <conditionalFormatting sqref="I377">
    <cfRule type="expression" priority="306" dxfId="2">
      <formula>IF($I377="To be Invoiced",1,0)</formula>
    </cfRule>
    <cfRule type="expression" priority="307" dxfId="1">
      <formula>IF($I377="Invoiced",1,0)</formula>
    </cfRule>
  </conditionalFormatting>
  <conditionalFormatting sqref="B379">
    <cfRule type="expression" priority="304" dxfId="2">
      <formula>IF($I379="To be Invoiced",1,0)</formula>
    </cfRule>
    <cfRule type="expression" priority="305" dxfId="1">
      <formula>IF($I379="Invoiced",1,0)</formula>
    </cfRule>
  </conditionalFormatting>
  <conditionalFormatting sqref="B381">
    <cfRule type="expression" priority="302" dxfId="2">
      <formula>IF($I381="To be Invoiced",1,0)</formula>
    </cfRule>
    <cfRule type="expression" priority="303" dxfId="1">
      <formula>IF($I381="Invoiced",1,0)</formula>
    </cfRule>
  </conditionalFormatting>
  <conditionalFormatting sqref="B385">
    <cfRule type="expression" priority="298" dxfId="2">
      <formula>$I385="To be Invoiced"</formula>
    </cfRule>
    <cfRule type="expression" priority="299" dxfId="1">
      <formula>IF($I385="Invoiced",1,0)</formula>
    </cfRule>
  </conditionalFormatting>
  <conditionalFormatting sqref="J358">
    <cfRule type="expression" priority="296" dxfId="2">
      <formula>IF($I358="To be Invoiced",1,0)</formula>
    </cfRule>
    <cfRule type="expression" priority="297" dxfId="1">
      <formula>IF($I358="Invoiced",1,0)</formula>
    </cfRule>
  </conditionalFormatting>
  <conditionalFormatting sqref="J351">
    <cfRule type="expression" priority="294" dxfId="2">
      <formula>IF($I351="To be Invoiced",1,0)</formula>
    </cfRule>
    <cfRule type="expression" priority="295" dxfId="1">
      <formula>IF($I351="Invoiced",1,0)</formula>
    </cfRule>
  </conditionalFormatting>
  <conditionalFormatting sqref="B387:I387 B389:C389 C388:H388 C390">
    <cfRule type="expression" priority="292" dxfId="2">
      <formula>IF($I387="To be Invoiced",1,0)</formula>
    </cfRule>
    <cfRule type="expression" priority="293" dxfId="1">
      <formula>IF($I387="Invoiced",1,0)</formula>
    </cfRule>
  </conditionalFormatting>
  <conditionalFormatting sqref="H389:H390">
    <cfRule type="expression" priority="290" dxfId="2">
      <formula>IF($I389="To be Invoiced",1,0)</formula>
    </cfRule>
    <cfRule type="expression" priority="291" dxfId="1">
      <formula>IF($I389="Invoiced",1,0)</formula>
    </cfRule>
  </conditionalFormatting>
  <conditionalFormatting sqref="B391 B394">
    <cfRule type="expression" priority="288" dxfId="2">
      <formula>IF($I391="To be Invoiced",1,0)</formula>
    </cfRule>
    <cfRule type="expression" priority="289" dxfId="1">
      <formula>IF($I391="Invoiced",1,0)</formula>
    </cfRule>
  </conditionalFormatting>
  <conditionalFormatting sqref="E391:E393">
    <cfRule type="expression" priority="286" dxfId="2">
      <formula>IF($I391="To be Invoiced",1,0)</formula>
    </cfRule>
    <cfRule type="expression" priority="287" dxfId="1">
      <formula>IF($I391="Invoiced",1,0)</formula>
    </cfRule>
  </conditionalFormatting>
  <conditionalFormatting sqref="B396 B398">
    <cfRule type="expression" priority="284" dxfId="2">
      <formula>IF($I396="To be Invoiced",1,0)</formula>
    </cfRule>
    <cfRule type="expression" priority="285" dxfId="1">
      <formula>IF($I396="Invoiced",1,0)</formula>
    </cfRule>
  </conditionalFormatting>
  <conditionalFormatting sqref="B400">
    <cfRule type="expression" priority="282" dxfId="2">
      <formula>IF($I400="To be Invoiced",1,0)</formula>
    </cfRule>
    <cfRule type="expression" priority="283" dxfId="1">
      <formula>IF($I400="Invoiced",1,0)</formula>
    </cfRule>
  </conditionalFormatting>
  <conditionalFormatting sqref="B402 B404">
    <cfRule type="expression" priority="280" dxfId="2">
      <formula>IF($I402="To be Invoiced",1,0)</formula>
    </cfRule>
    <cfRule type="expression" priority="281" dxfId="1">
      <formula>IF($I402="Invoiced",1,0)</formula>
    </cfRule>
  </conditionalFormatting>
  <conditionalFormatting sqref="C342:G348">
    <cfRule type="expression" priority="276" dxfId="2">
      <formula>IF($I342="To be Invoiced",1,0)</formula>
    </cfRule>
    <cfRule type="expression" priority="277" dxfId="1">
      <formula>IF($I342="Invoiced",1,0)</formula>
    </cfRule>
  </conditionalFormatting>
  <conditionalFormatting sqref="L392:L393">
    <cfRule type="expression" priority="270" dxfId="2">
      <formula>$I392="To be Invoiced"</formula>
    </cfRule>
    <cfRule type="expression" priority="271" dxfId="1">
      <formula>IF($I392="Invoiced",1,0)</formula>
    </cfRule>
  </conditionalFormatting>
  <conditionalFormatting sqref="J359:J360">
    <cfRule type="expression" priority="254" dxfId="2">
      <formula>IF($I359="To be Invoiced",1,0)</formula>
    </cfRule>
    <cfRule type="expression" priority="255" dxfId="1">
      <formula>IF($I359="Invoiced",1,0)</formula>
    </cfRule>
  </conditionalFormatting>
  <conditionalFormatting sqref="J352:J355">
    <cfRule type="expression" priority="252" dxfId="2">
      <formula>IF($I352="To be Invoiced",1,0)</formula>
    </cfRule>
    <cfRule type="expression" priority="253" dxfId="1">
      <formula>IF($I352="Invoiced",1,0)</formula>
    </cfRule>
  </conditionalFormatting>
  <conditionalFormatting sqref="J300:J307">
    <cfRule type="expression" priority="248" dxfId="2">
      <formula>IF($I300="To be Invoiced",1,0)</formula>
    </cfRule>
    <cfRule type="expression" priority="249" dxfId="1">
      <formula>IF($I300="Invoiced",1,0)</formula>
    </cfRule>
  </conditionalFormatting>
  <conditionalFormatting sqref="B380 B386 B388 B390 B395 B397 B399 B401 B405 B392:B393 B403 B407 B409 B412 B359:B361 B383:B384 B342:B343 B352:B354 B300:B302 B274:B276 B368:B370">
    <cfRule type="expression" priority="246" dxfId="2">
      <formula>$I274="To be Invoiced"</formula>
    </cfRule>
    <cfRule type="expression" priority="247" dxfId="1">
      <formula>IF($I274="Invoiced",1,0)</formula>
    </cfRule>
  </conditionalFormatting>
  <conditionalFormatting sqref="J274:J281">
    <cfRule type="expression" priority="244" dxfId="2">
      <formula>IF($I274="To be Invoiced",1,0)</formula>
    </cfRule>
    <cfRule type="expression" priority="245" dxfId="1">
      <formula>IF($I274="Invoiced",1,0)</formula>
    </cfRule>
  </conditionalFormatting>
  <conditionalFormatting sqref="J368:J371">
    <cfRule type="expression" priority="240" dxfId="2">
      <formula>IF($I368="To be Invoiced",1,0)</formula>
    </cfRule>
    <cfRule type="expression" priority="241" dxfId="1">
      <formula>IF($I368="Invoiced",1,0)</formula>
    </cfRule>
  </conditionalFormatting>
  <conditionalFormatting sqref="B406">
    <cfRule type="expression" priority="238" dxfId="2">
      <formula>IF($I406="To be Invoiced",1,0)</formula>
    </cfRule>
    <cfRule type="expression" priority="239" dxfId="1">
      <formula>IF($I406="Invoiced",1,0)</formula>
    </cfRule>
  </conditionalFormatting>
  <conditionalFormatting sqref="I406 I408 I411 I413">
    <cfRule type="expression" priority="236" dxfId="2">
      <formula>IF($I406="To be Invoiced",1,0)</formula>
    </cfRule>
    <cfRule type="expression" priority="237" dxfId="1">
      <formula>IF($I406="Invoiced",1,0)</formula>
    </cfRule>
  </conditionalFormatting>
  <conditionalFormatting sqref="B408 B411 B413">
    <cfRule type="expression" priority="234" dxfId="2">
      <formula>IF($I408="To be Invoiced",1,0)</formula>
    </cfRule>
    <cfRule type="expression" priority="235" dxfId="1">
      <formula>IF($I408="Invoiced",1,0)</formula>
    </cfRule>
  </conditionalFormatting>
  <conditionalFormatting sqref="K274 K300 K342 K352 K359 K368 K380 K383 K386 K388 K390 K392 K395 K397 K399 K401 K405">
    <cfRule type="expression" priority="232" dxfId="2">
      <formula>IF($I274="To be Invoiced",1,0)</formula>
    </cfRule>
    <cfRule type="expression" priority="233" dxfId="1">
      <formula>IF($I274="Invoiced",1,0)</formula>
    </cfRule>
  </conditionalFormatting>
  <conditionalFormatting sqref="J403">
    <cfRule type="expression" priority="226" dxfId="2">
      <formula>IF($I403="To be Invoiced",1,0)</formula>
    </cfRule>
    <cfRule type="expression" priority="227" dxfId="1">
      <formula>IF($I403="Invoiced",1,0)</formula>
    </cfRule>
  </conditionalFormatting>
  <conditionalFormatting sqref="J393">
    <cfRule type="expression" priority="222" dxfId="2">
      <formula>IF($I393="To be Invoiced",1,0)</formula>
    </cfRule>
    <cfRule type="expression" priority="223" dxfId="1">
      <formula>IF($I393="Invoiced",1,0)</formula>
    </cfRule>
  </conditionalFormatting>
  <conditionalFormatting sqref="J407">
    <cfRule type="expression" priority="218" dxfId="2">
      <formula>IF($I407="To be Invoiced",1,0)</formula>
    </cfRule>
    <cfRule type="expression" priority="219" dxfId="1">
      <formula>IF($I407="Invoiced",1,0)</formula>
    </cfRule>
  </conditionalFormatting>
  <conditionalFormatting sqref="J409:J410">
    <cfRule type="expression" priority="212" dxfId="2">
      <formula>IF($I409="To be Invoiced",1,0)</formula>
    </cfRule>
    <cfRule type="expression" priority="213" dxfId="1">
      <formula>IF($I409="Invoiced",1,0)</formula>
    </cfRule>
  </conditionalFormatting>
  <conditionalFormatting sqref="J412">
    <cfRule type="expression" priority="210" dxfId="2">
      <formula>IF($I412="To be Invoiced",1,0)</formula>
    </cfRule>
    <cfRule type="expression" priority="211" dxfId="1">
      <formula>IF($I412="Invoiced",1,0)</formula>
    </cfRule>
  </conditionalFormatting>
  <conditionalFormatting sqref="B415 B418">
    <cfRule type="expression" priority="208" dxfId="2">
      <formula>$I415="To be Invoiced"</formula>
    </cfRule>
    <cfRule type="expression" priority="209" dxfId="1">
      <formula>IF($I415="Invoiced",1,0)</formula>
    </cfRule>
  </conditionalFormatting>
  <conditionalFormatting sqref="I415 I418">
    <cfRule type="expression" priority="206" dxfId="2">
      <formula>IF($I415="To be Invoiced",1,0)</formula>
    </cfRule>
    <cfRule type="expression" priority="207" dxfId="1">
      <formula>IF($I415="Invoiced",1,0)</formula>
    </cfRule>
  </conditionalFormatting>
  <conditionalFormatting sqref="K275">
    <cfRule type="expression" priority="204" dxfId="2">
      <formula>IF($I275="To be Invoiced",1,0)</formula>
    </cfRule>
    <cfRule type="expression" priority="205" dxfId="1">
      <formula>IF($I275="Invoiced",1,0)</formula>
    </cfRule>
  </conditionalFormatting>
  <conditionalFormatting sqref="K360 K353 K343 K301 K369 K393 K407 K409 K412 K403">
    <cfRule type="expression" priority="202" dxfId="2">
      <formula>IF($I301="To be Invoiced",1,0)</formula>
    </cfRule>
    <cfRule type="expression" priority="203" dxfId="1">
      <formula>IF($I301="Invoiced",1,0)</formula>
    </cfRule>
  </conditionalFormatting>
  <conditionalFormatting sqref="C361:D361 F361:H361">
    <cfRule type="expression" priority="192" dxfId="2">
      <formula>IF($I361="To be Invoiced",1,0)</formula>
    </cfRule>
    <cfRule type="expression" priority="193" dxfId="1">
      <formula>IF($I361="Invoiced",1,0)</formula>
    </cfRule>
  </conditionalFormatting>
  <conditionalFormatting sqref="E361">
    <cfRule type="expression" priority="188" dxfId="2">
      <formula>IF($I361="To be Invoiced",1,0)</formula>
    </cfRule>
    <cfRule type="expression" priority="189" dxfId="1">
      <formula>IF($I361="Invoiced",1,0)</formula>
    </cfRule>
  </conditionalFormatting>
  <conditionalFormatting sqref="J361">
    <cfRule type="expression" priority="186" dxfId="2">
      <formula>IF($I361="To be Invoiced",1,0)</formula>
    </cfRule>
    <cfRule type="expression" priority="187" dxfId="1">
      <formula>IF($I361="Invoiced",1,0)</formula>
    </cfRule>
  </conditionalFormatting>
  <conditionalFormatting sqref="L410">
    <cfRule type="expression" priority="180" dxfId="2">
      <formula>$I410="To be Invoiced"</formula>
    </cfRule>
    <cfRule type="expression" priority="181" dxfId="1">
      <formula>IF($I410="Invoiced",1,0)</formula>
    </cfRule>
  </conditionalFormatting>
  <conditionalFormatting sqref="J414">
    <cfRule type="expression" priority="178" dxfId="2">
      <formula>IF($I414="To be Invoiced",1,0)</formula>
    </cfRule>
    <cfRule type="expression" priority="179" dxfId="1">
      <formula>IF($I414="Invoiced",1,0)</formula>
    </cfRule>
  </conditionalFormatting>
  <conditionalFormatting sqref="L414">
    <cfRule type="expression" priority="174" dxfId="2">
      <formula>$I414="To be Invoiced"</formula>
    </cfRule>
    <cfRule type="expression" priority="175" dxfId="1">
      <formula>IF($I414="Invoiced",1,0)</formula>
    </cfRule>
  </conditionalFormatting>
  <conditionalFormatting sqref="L416">
    <cfRule type="expression" priority="170" dxfId="2">
      <formula>$I416="To be Invoiced"</formula>
    </cfRule>
    <cfRule type="expression" priority="171" dxfId="1">
      <formula>IF($I416="Invoiced",1,0)</formula>
    </cfRule>
  </conditionalFormatting>
  <conditionalFormatting sqref="L370">
    <cfRule type="expression" priority="164" dxfId="2">
      <formula>$I370="To be Invoiced"</formula>
    </cfRule>
    <cfRule type="expression" priority="165" dxfId="1">
      <formula>IF($I370="Invoiced",1,0)</formula>
    </cfRule>
  </conditionalFormatting>
  <conditionalFormatting sqref="B420">
    <cfRule type="expression" priority="162" dxfId="2">
      <formula>$I420="To be Invoiced"</formula>
    </cfRule>
    <cfRule type="expression" priority="163" dxfId="1">
      <formula>IF($I420="Invoiced",1,0)</formula>
    </cfRule>
  </conditionalFormatting>
  <conditionalFormatting sqref="B422 B424">
    <cfRule type="expression" priority="160" dxfId="2">
      <formula>$I422="To be Invoiced"</formula>
    </cfRule>
    <cfRule type="expression" priority="161" dxfId="1">
      <formula>IF($I422="Invoiced",1,0)</formula>
    </cfRule>
  </conditionalFormatting>
  <conditionalFormatting sqref="K276">
    <cfRule type="expression" priority="158" dxfId="2">
      <formula>IF($I276="To be Invoiced",1,0)</formula>
    </cfRule>
    <cfRule type="expression" priority="159" dxfId="1">
      <formula>IF($I276="Invoiced",1,0)</formula>
    </cfRule>
  </conditionalFormatting>
  <conditionalFormatting sqref="K419 K416 K414 K410 K384 K370 K361 K354 K302">
    <cfRule type="expression" priority="156" dxfId="2">
      <formula>IF($I302="To be Invoiced",1,0)</formula>
    </cfRule>
    <cfRule type="expression" priority="157" dxfId="1">
      <formula>IF($I302="Invoiced",1,0)</formula>
    </cfRule>
  </conditionalFormatting>
  <conditionalFormatting sqref="B419 B416 B414 B410">
    <cfRule type="expression" priority="154" dxfId="2">
      <formula>$I410="To be Invoiced"</formula>
    </cfRule>
    <cfRule type="expression" priority="155" dxfId="1">
      <formula>IF($I410="Invoiced",1,0)</formula>
    </cfRule>
  </conditionalFormatting>
  <conditionalFormatting sqref="B425">
    <cfRule type="expression" priority="152" dxfId="2">
      <formula>$I425="To be Invoiced"</formula>
    </cfRule>
    <cfRule type="expression" priority="153" dxfId="1">
      <formula>IF($I425="Invoiced",1,0)</formula>
    </cfRule>
  </conditionalFormatting>
  <conditionalFormatting sqref="B426 B428">
    <cfRule type="expression" priority="150" dxfId="2">
      <formula>$I426="To be Invoiced"</formula>
    </cfRule>
    <cfRule type="expression" priority="151" dxfId="1">
      <formula>IF($I426="Invoiced",1,0)</formula>
    </cfRule>
  </conditionalFormatting>
  <conditionalFormatting sqref="L211">
    <cfRule type="expression" priority="146" dxfId="2">
      <formula>$I211="To be Invoiced"</formula>
    </cfRule>
    <cfRule type="expression" priority="147" dxfId="1">
      <formula>IF($I211="Invoiced",1,0)</formula>
    </cfRule>
  </conditionalFormatting>
  <conditionalFormatting sqref="C355:D355 F355:G355">
    <cfRule type="expression" priority="144" dxfId="2">
      <formula>IF($I355="To be Invoiced",1,0)</formula>
    </cfRule>
    <cfRule type="expression" priority="145" dxfId="1">
      <formula>IF($I355="Invoiced",1,0)</formula>
    </cfRule>
  </conditionalFormatting>
  <conditionalFormatting sqref="E355">
    <cfRule type="expression" priority="142" dxfId="2">
      <formula>IF($I355="To be Invoiced",1,0)</formula>
    </cfRule>
    <cfRule type="expression" priority="143" dxfId="1">
      <formula>IF($I355="Invoiced",1,0)</formula>
    </cfRule>
  </conditionalFormatting>
  <conditionalFormatting sqref="L355">
    <cfRule type="expression" priority="140" dxfId="2">
      <formula>$I355="To be Invoiced"</formula>
    </cfRule>
    <cfRule type="expression" priority="141" dxfId="1">
      <formula>IF($I355="Invoiced",1,0)</formula>
    </cfRule>
  </conditionalFormatting>
  <conditionalFormatting sqref="L421">
    <cfRule type="expression" priority="138" dxfId="2">
      <formula>$I421="To be Invoiced"</formula>
    </cfRule>
    <cfRule type="expression" priority="139" dxfId="1">
      <formula>IF($I421="Invoiced",1,0)</formula>
    </cfRule>
  </conditionalFormatting>
  <conditionalFormatting sqref="L423">
    <cfRule type="expression" priority="134" dxfId="2">
      <formula>$I423="To be Invoiced"</formula>
    </cfRule>
    <cfRule type="expression" priority="135" dxfId="1">
      <formula>IF($I423="Invoiced",1,0)</formula>
    </cfRule>
  </conditionalFormatting>
  <conditionalFormatting sqref="L417">
    <cfRule type="expression" priority="130" dxfId="2">
      <formula>$I417="To be Invoiced"</formula>
    </cfRule>
    <cfRule type="expression" priority="131" dxfId="1">
      <formula>IF($I417="Invoiced",1,0)</formula>
    </cfRule>
  </conditionalFormatting>
  <conditionalFormatting sqref="H303">
    <cfRule type="expression" priority="128" dxfId="2">
      <formula>$I303="To be Invoiced"</formula>
    </cfRule>
    <cfRule type="expression" priority="129" dxfId="1">
      <formula>IF($I303="Invoiced",1,0)</formula>
    </cfRule>
  </conditionalFormatting>
  <conditionalFormatting sqref="H277:H281">
    <cfRule type="expression" priority="124" dxfId="2">
      <formula>$I277="To be Invoiced"</formula>
    </cfRule>
    <cfRule type="expression" priority="125" dxfId="1">
      <formula>IF($I277="Invoiced",1,0)</formula>
    </cfRule>
  </conditionalFormatting>
  <conditionalFormatting sqref="H371">
    <cfRule type="expression" priority="120" dxfId="2">
      <formula>$I371="To be Invoiced"</formula>
    </cfRule>
    <cfRule type="expression" priority="121" dxfId="1">
      <formula>IF($I371="Invoiced",1,0)</formula>
    </cfRule>
  </conditionalFormatting>
  <conditionalFormatting sqref="L371">
    <cfRule type="expression" priority="118" dxfId="2">
      <formula>$I371="To be Invoiced"</formula>
    </cfRule>
    <cfRule type="expression" priority="119" dxfId="1">
      <formula>IF($I371="Invoiced",1,0)</formula>
    </cfRule>
  </conditionalFormatting>
  <conditionalFormatting sqref="L427">
    <cfRule type="expression" priority="114" dxfId="2">
      <formula>$H427="To be Invoiced"</formula>
    </cfRule>
    <cfRule type="expression" priority="115" dxfId="1">
      <formula>IF($H427="Invoiced",1,0)</formula>
    </cfRule>
  </conditionalFormatting>
  <conditionalFormatting sqref="B429 B433:B434">
    <cfRule type="expression" priority="112" dxfId="2">
      <formula>$I429="To be Invoiced"</formula>
    </cfRule>
    <cfRule type="expression" priority="113" dxfId="1">
      <formula>IF($I429="Invoiced",1,0)</formula>
    </cfRule>
  </conditionalFormatting>
  <conditionalFormatting sqref="D429:D436">
    <cfRule type="expression" priority="110" dxfId="2">
      <formula>IF($I429="To be Invoiced",1,0)</formula>
    </cfRule>
    <cfRule type="expression" priority="111" dxfId="1">
      <formula>IF($I429="Invoiced",1,0)</formula>
    </cfRule>
  </conditionalFormatting>
  <conditionalFormatting sqref="H304">
    <cfRule type="expression" priority="104" dxfId="2">
      <formula>$H304="To be Invoiced"</formula>
    </cfRule>
    <cfRule type="expression" priority="105" dxfId="1">
      <formula>IF($H304="Invoiced",1,0)</formula>
    </cfRule>
  </conditionalFormatting>
  <conditionalFormatting sqref="B430:B431">
    <cfRule type="expression" priority="100" dxfId="2">
      <formula>$I430="To be Invoiced"</formula>
    </cfRule>
    <cfRule type="expression" priority="101" dxfId="1">
      <formula>IF($I430="Invoiced",1,0)</formula>
    </cfRule>
  </conditionalFormatting>
  <conditionalFormatting sqref="K278">
    <cfRule type="expression" priority="98" dxfId="2">
      <formula>IF($I278="To be Invoiced",1,0)</formula>
    </cfRule>
    <cfRule type="expression" priority="99" dxfId="1">
      <formula>IF($I278="Invoiced",1,0)</formula>
    </cfRule>
  </conditionalFormatting>
  <conditionalFormatting sqref="K304">
    <cfRule type="expression" priority="96" dxfId="2">
      <formula>IF($I304="To be Invoiced",1,0)</formula>
    </cfRule>
    <cfRule type="expression" priority="97" dxfId="1">
      <formula>IF($I304="Invoiced",1,0)</formula>
    </cfRule>
  </conditionalFormatting>
  <conditionalFormatting sqref="K444 K442 K430">
    <cfRule type="expression" priority="94" dxfId="2">
      <formula>IF($I430="To be Invoiced",1,0)</formula>
    </cfRule>
    <cfRule type="expression" priority="95" dxfId="1">
      <formula>IF($I430="Invoiced",1,0)</formula>
    </cfRule>
  </conditionalFormatting>
  <conditionalFormatting sqref="B445:B448 B450">
    <cfRule type="expression" priority="92" dxfId="2">
      <formula>$I445="To be Invoiced"</formula>
    </cfRule>
    <cfRule type="expression" priority="93" dxfId="1">
      <formula>IF($I445="Invoiced",1,0)</formula>
    </cfRule>
  </conditionalFormatting>
  <conditionalFormatting sqref="C449:F449 C450:C456">
    <cfRule type="expression" priority="90" dxfId="2">
      <formula>IF($I449="To be Invoiced",1,0)</formula>
    </cfRule>
    <cfRule type="expression" priority="91" dxfId="1">
      <formula>IF($I449="Invoiced",1,0)</formula>
    </cfRule>
  </conditionalFormatting>
  <conditionalFormatting sqref="B449 B452 B455 B457 B459 B461:B463 B465 B467 B470:B471 B473:B483">
    <cfRule type="expression" priority="88" dxfId="2">
      <formula>$I449="To be Invoiced"</formula>
    </cfRule>
    <cfRule type="expression" priority="89" dxfId="1">
      <formula>IF($I449="Invoiced",1,0)</formula>
    </cfRule>
  </conditionalFormatting>
  <conditionalFormatting sqref="J434:J435">
    <cfRule type="expression" priority="82" dxfId="2">
      <formula>IF($I434="To be Invoiced",1,0)</formula>
    </cfRule>
    <cfRule type="expression" priority="83" dxfId="1">
      <formula>IF($I434="Invoiced",1,0)</formula>
    </cfRule>
  </conditionalFormatting>
  <conditionalFormatting sqref="J438">
    <cfRule type="expression" priority="80" dxfId="2">
      <formula>IF($I438="To be Invoiced",1,0)</formula>
    </cfRule>
    <cfRule type="expression" priority="81" dxfId="1">
      <formula>IF($I438="Invoiced",1,0)</formula>
    </cfRule>
  </conditionalFormatting>
  <conditionalFormatting sqref="J446">
    <cfRule type="expression" priority="78" dxfId="2">
      <formula>IF($I446="To be Invoiced",1,0)</formula>
    </cfRule>
    <cfRule type="expression" priority="79" dxfId="1">
      <formula>IF($I446="Invoiced",1,0)</formula>
    </cfRule>
  </conditionalFormatting>
  <conditionalFormatting sqref="K431 K279:K280 K305:K307">
    <cfRule type="expression" priority="76" dxfId="2">
      <formula>IF($I279="To be Invoiced",1,0)</formula>
    </cfRule>
    <cfRule type="expression" priority="77" dxfId="1">
      <formula>IF($I279="Invoiced",1,0)</formula>
    </cfRule>
  </conditionalFormatting>
  <conditionalFormatting sqref="H305:H307">
    <cfRule type="expression" priority="74" dxfId="2">
      <formula>$I305="To be Invoiced"</formula>
    </cfRule>
    <cfRule type="expression" priority="75" dxfId="1">
      <formula>IF($I305="Invoiced",1,0)</formula>
    </cfRule>
  </conditionalFormatting>
  <conditionalFormatting sqref="J461:J462">
    <cfRule type="expression" priority="72" dxfId="2">
      <formula>IF($I461="To be Invoiced",1,0)</formula>
    </cfRule>
    <cfRule type="expression" priority="73" dxfId="1">
      <formula>IF($I461="Invoiced",1,0)</formula>
    </cfRule>
  </conditionalFormatting>
  <conditionalFormatting sqref="B468:B469">
    <cfRule type="expression" priority="70" dxfId="2">
      <formula>$I468="To be Invoiced"</formula>
    </cfRule>
    <cfRule type="expression" priority="71" dxfId="1">
      <formula>IF($I468="Invoiced",1,0)</formula>
    </cfRule>
  </conditionalFormatting>
  <conditionalFormatting sqref="B451">
    <cfRule type="expression" priority="68" dxfId="2">
      <formula>$I451="To be Invoiced"</formula>
    </cfRule>
    <cfRule type="expression" priority="69" dxfId="1">
      <formula>IF($I451="Invoiced",1,0)</formula>
    </cfRule>
  </conditionalFormatting>
  <conditionalFormatting sqref="J451">
    <cfRule type="expression" priority="66" dxfId="2">
      <formula>IF($I451="To be Invoiced",1,0)</formula>
    </cfRule>
    <cfRule type="expression" priority="67" dxfId="1">
      <formula>IF($I451="Invoiced",1,0)</formula>
    </cfRule>
  </conditionalFormatting>
  <conditionalFormatting sqref="B453:B454">
    <cfRule type="expression" priority="64" dxfId="2">
      <formula>$I453="To be Invoiced"</formula>
    </cfRule>
    <cfRule type="expression" priority="65" dxfId="1">
      <formula>IF($I453="Invoiced",1,0)</formula>
    </cfRule>
  </conditionalFormatting>
  <conditionalFormatting sqref="J453:J454">
    <cfRule type="expression" priority="62" dxfId="2">
      <formula>IF($I453="To be Invoiced",1,0)</formula>
    </cfRule>
    <cfRule type="expression" priority="63" dxfId="1">
      <formula>IF($I453="Invoiced",1,0)</formula>
    </cfRule>
  </conditionalFormatting>
  <conditionalFormatting sqref="B456">
    <cfRule type="expression" priority="60" dxfId="2">
      <formula>$I456="To be Invoiced"</formula>
    </cfRule>
    <cfRule type="expression" priority="61" dxfId="1">
      <formula>IF($I456="Invoiced",1,0)</formula>
    </cfRule>
  </conditionalFormatting>
  <conditionalFormatting sqref="J456">
    <cfRule type="expression" priority="58" dxfId="2">
      <formula>IF($I456="To be Invoiced",1,0)</formula>
    </cfRule>
    <cfRule type="expression" priority="59" dxfId="1">
      <formula>IF($I456="Invoiced",1,0)</formula>
    </cfRule>
  </conditionalFormatting>
  <conditionalFormatting sqref="B458">
    <cfRule type="expression" priority="56" dxfId="2">
      <formula>$I458="To be Invoiced"</formula>
    </cfRule>
    <cfRule type="expression" priority="57" dxfId="1">
      <formula>IF($I458="Invoiced",1,0)</formula>
    </cfRule>
  </conditionalFormatting>
  <conditionalFormatting sqref="J458">
    <cfRule type="expression" priority="54" dxfId="2">
      <formula>IF($I458="To be Invoiced",1,0)</formula>
    </cfRule>
    <cfRule type="expression" priority="55" dxfId="1">
      <formula>IF($I458="Invoiced",1,0)</formula>
    </cfRule>
  </conditionalFormatting>
  <conditionalFormatting sqref="B460">
    <cfRule type="expression" priority="52" dxfId="2">
      <formula>$I460="To be Invoiced"</formula>
    </cfRule>
    <cfRule type="expression" priority="53" dxfId="1">
      <formula>IF($I460="Invoiced",1,0)</formula>
    </cfRule>
  </conditionalFormatting>
  <conditionalFormatting sqref="J460">
    <cfRule type="expression" priority="50" dxfId="2">
      <formula>IF($I460="To be Invoiced",1,0)</formula>
    </cfRule>
    <cfRule type="expression" priority="51" dxfId="1">
      <formula>IF($I460="Invoiced",1,0)</formula>
    </cfRule>
  </conditionalFormatting>
  <conditionalFormatting sqref="L460">
    <cfRule type="expression" priority="48" dxfId="2">
      <formula>$I460="To be Invoiced"</formula>
    </cfRule>
    <cfRule type="expression" priority="49" dxfId="1">
      <formula>IF($I460="Invoiced",1,0)</formula>
    </cfRule>
  </conditionalFormatting>
  <conditionalFormatting sqref="B464">
    <cfRule type="expression" priority="46" dxfId="2">
      <formula>$I464="To be Invoiced"</formula>
    </cfRule>
    <cfRule type="expression" priority="47" dxfId="1">
      <formula>IF($I464="Invoiced",1,0)</formula>
    </cfRule>
  </conditionalFormatting>
  <conditionalFormatting sqref="J464">
    <cfRule type="expression" priority="44" dxfId="2">
      <formula>IF($I464="To be Invoiced",1,0)</formula>
    </cfRule>
    <cfRule type="expression" priority="45" dxfId="1">
      <formula>IF($I464="Invoiced",1,0)</formula>
    </cfRule>
  </conditionalFormatting>
  <conditionalFormatting sqref="B466">
    <cfRule type="expression" priority="42" dxfId="2">
      <formula>$I466="To be Invoiced"</formula>
    </cfRule>
    <cfRule type="expression" priority="43" dxfId="1">
      <formula>IF($I466="Invoiced",1,0)</formula>
    </cfRule>
  </conditionalFormatting>
  <conditionalFormatting sqref="J466">
    <cfRule type="expression" priority="40" dxfId="2">
      <formula>IF($I466="To be Invoiced",1,0)</formula>
    </cfRule>
    <cfRule type="expression" priority="41" dxfId="1">
      <formula>IF($I466="Invoiced",1,0)</formula>
    </cfRule>
  </conditionalFormatting>
  <conditionalFormatting sqref="L466">
    <cfRule type="expression" priority="38" dxfId="2">
      <formula>$I466="To be Invoiced"</formula>
    </cfRule>
    <cfRule type="expression" priority="39" dxfId="1">
      <formula>IF($I466="Invoiced",1,0)</formula>
    </cfRule>
  </conditionalFormatting>
  <conditionalFormatting sqref="B432">
    <cfRule type="expression" priority="34" dxfId="2">
      <formula>$I432="To be Invoiced"</formula>
    </cfRule>
    <cfRule type="expression" priority="35" dxfId="1">
      <formula>IF($I432="Invoiced",1,0)</formula>
    </cfRule>
  </conditionalFormatting>
  <conditionalFormatting sqref="J432">
    <cfRule type="expression" priority="32" dxfId="2">
      <formula>IF($I432="To be Invoiced",1,0)</formula>
    </cfRule>
    <cfRule type="expression" priority="33" dxfId="1">
      <formula>IF($I432="Invoiced",1,0)</formula>
    </cfRule>
  </conditionalFormatting>
  <conditionalFormatting sqref="K347:K348">
    <cfRule type="expression" priority="30" dxfId="2">
      <formula>IF($I347="To be Invoiced",1,0)</formula>
    </cfRule>
    <cfRule type="expression" priority="31" dxfId="1">
      <formula>IF($I347="Invoiced",1,0)</formula>
    </cfRule>
  </conditionalFormatting>
  <conditionalFormatting sqref="K432">
    <cfRule type="expression" priority="28" dxfId="2">
      <formula>IF($I432="To be Invoiced",1,0)</formula>
    </cfRule>
    <cfRule type="expression" priority="29" dxfId="1">
      <formula>IF($I432="Invoiced",1,0)</formula>
    </cfRule>
  </conditionalFormatting>
  <conditionalFormatting sqref="K435">
    <cfRule type="expression" priority="26" dxfId="2">
      <formula>IF($I435="To be Invoiced",1,0)</formula>
    </cfRule>
    <cfRule type="expression" priority="27" dxfId="1">
      <formula>IF($I435="Invoiced",1,0)</formula>
    </cfRule>
  </conditionalFormatting>
  <conditionalFormatting sqref="K440">
    <cfRule type="expression" priority="24" dxfId="2">
      <formula>IF($I440="To be Invoiced",1,0)</formula>
    </cfRule>
    <cfRule type="expression" priority="25" dxfId="1">
      <formula>IF($I440="Invoiced",1,0)</formula>
    </cfRule>
  </conditionalFormatting>
  <conditionalFormatting sqref="K451">
    <cfRule type="expression" priority="22" dxfId="2">
      <formula>IF($I451="To be Invoiced",1,0)</formula>
    </cfRule>
    <cfRule type="expression" priority="23" dxfId="1">
      <formula>IF($I451="Invoiced",1,0)</formula>
    </cfRule>
  </conditionalFormatting>
  <conditionalFormatting sqref="K453:K454">
    <cfRule type="expression" priority="20" dxfId="2">
      <formula>IF($I453="To be Invoiced",1,0)</formula>
    </cfRule>
    <cfRule type="expression" priority="21" dxfId="1">
      <formula>IF($I453="Invoiced",1,0)</formula>
    </cfRule>
  </conditionalFormatting>
  <conditionalFormatting sqref="K456">
    <cfRule type="expression" priority="18" dxfId="2">
      <formula>IF($I456="To be Invoiced",1,0)</formula>
    </cfRule>
    <cfRule type="expression" priority="19" dxfId="1">
      <formula>IF($I456="Invoiced",1,0)</formula>
    </cfRule>
  </conditionalFormatting>
  <conditionalFormatting sqref="K458">
    <cfRule type="expression" priority="16" dxfId="2">
      <formula>IF($I458="To be Invoiced",1,0)</formula>
    </cfRule>
    <cfRule type="expression" priority="17" dxfId="1">
      <formula>IF($I458="Invoiced",1,0)</formula>
    </cfRule>
  </conditionalFormatting>
  <conditionalFormatting sqref="K460">
    <cfRule type="expression" priority="14" dxfId="2">
      <formula>IF($I460="To be Invoiced",1,0)</formula>
    </cfRule>
    <cfRule type="expression" priority="15" dxfId="1">
      <formula>IF($I460="Invoiced",1,0)</formula>
    </cfRule>
  </conditionalFormatting>
  <conditionalFormatting sqref="K464">
    <cfRule type="expression" priority="12" dxfId="2">
      <formula>IF($I464="To be Invoiced",1,0)</formula>
    </cfRule>
    <cfRule type="expression" priority="13" dxfId="1">
      <formula>IF($I464="Invoiced",1,0)</formula>
    </cfRule>
  </conditionalFormatting>
  <conditionalFormatting sqref="K466">
    <cfRule type="expression" priority="10" dxfId="2">
      <formula>IF($I466="To be Invoiced",1,0)</formula>
    </cfRule>
    <cfRule type="expression" priority="11" dxfId="1">
      <formula>IF($I466="Invoiced",1,0)</formula>
    </cfRule>
  </conditionalFormatting>
  <conditionalFormatting sqref="K468:K469">
    <cfRule type="expression" priority="8" dxfId="2">
      <formula>IF($I468="To be Invoiced",1,0)</formula>
    </cfRule>
    <cfRule type="expression" priority="9" dxfId="1">
      <formula>IF($I468="Invoiced",1,0)</formula>
    </cfRule>
  </conditionalFormatting>
  <conditionalFormatting sqref="E467:E469">
    <cfRule type="expression" priority="6" dxfId="2">
      <formula>IF($I467="To be Invoiced",1,0)</formula>
    </cfRule>
    <cfRule type="expression" priority="7" dxfId="1">
      <formula>IF($I467="Invoiced",1,0)</formula>
    </cfRule>
  </conditionalFormatting>
  <conditionalFormatting sqref="B472">
    <cfRule type="expression" priority="4" dxfId="2">
      <formula>$I472="To be Invoiced"</formula>
    </cfRule>
    <cfRule type="expression" priority="5" dxfId="1">
      <formula>IF($I472="Invoiced",1,0)</formula>
    </cfRule>
  </conditionalFormatting>
  <conditionalFormatting sqref="P281">
    <cfRule type="cellIs" priority="1" operator="between" dxfId="0">
      <formula>0.01</formula>
      <formula>2000</formula>
    </cfRule>
  </conditionalFormatting>
  <dataValidations count="3">
    <dataValidation sqref="F3" showErrorMessage="1" showInputMessage="1" allowBlank="1" type="list">
      <formula1>$C$3:$C$6</formula1>
    </dataValidation>
    <dataValidation sqref="I11:I1048576" showErrorMessage="1" showInputMessage="1" allowBlank="1" type="list">
      <formula1>"To be Invoiced,New PO,ValueAdded,Invoiced,Cancelled"</formula1>
    </dataValidation>
    <dataValidation sqref="F1" showErrorMessage="1" showInputMessage="1" allowBlank="1" type="list">
      <formula1>$A$11:$A$509</formula1>
    </dataValidation>
  </dataValidations>
  <hyperlinks>
    <hyperlink ref="H6" r:id="rId1"/>
    <hyperlink ref="F12" display="andsmith@tesla.com" r:id="rId2"/>
    <hyperlink ref="F13" display="andsmith@tesla.com" r:id="rId3"/>
    <hyperlink ref="F14" display="andsmith@tesla.com" r:id="rId4"/>
    <hyperlink ref="F15" display="andsmith@tesla.com" r:id="rId5"/>
    <hyperlink ref="F16" display="andsmith@tesla.com" r:id="rId6"/>
    <hyperlink ref="F17" display="andsmith@tesla.com" r:id="rId7"/>
    <hyperlink ref="F18" display="andsmith@tesla.com" r:id="rId8"/>
    <hyperlink ref="F19" display="andsmith@tesla.com" r:id="rId9"/>
    <hyperlink ref="F20" display="andsmith@tesla.com" r:id="rId10"/>
    <hyperlink ref="F26" r:id="rId11"/>
    <hyperlink ref="F27" r:id="rId12"/>
    <hyperlink ref="F28" r:id="rId13"/>
    <hyperlink ref="F29" r:id="rId14"/>
    <hyperlink ref="F30" r:id="rId15"/>
    <hyperlink ref="F31" r:id="rId16"/>
    <hyperlink ref="F32" r:id="rId17"/>
    <hyperlink ref="F33" display="edickey@tesla.com" r:id="rId18"/>
    <hyperlink ref="F34" display="edickey@tesla.com" r:id="rId19"/>
    <hyperlink ref="F35" display="edickey@tesla.com" r:id="rId20"/>
    <hyperlink ref="F36" display="edickey@tesla.com" r:id="rId21"/>
    <hyperlink ref="F37" display="edickey@tesla.com" r:id="rId22"/>
    <hyperlink ref="F38" display="edickey@tesla.com" r:id="rId23"/>
    <hyperlink ref="F43" r:id="rId24"/>
    <hyperlink ref="F44" display="ablohm@tesla.com" r:id="rId25"/>
    <hyperlink ref="F45" display="ablohm@tesla.com" r:id="rId26"/>
    <hyperlink ref="F46" display="ablohm@tesla.com" r:id="rId27"/>
    <hyperlink ref="F47" display="ablohm@tesla.com" r:id="rId28"/>
    <hyperlink ref="F48" display="ablohm@tesla.com" r:id="rId29"/>
    <hyperlink ref="F49" display="ablohm@tesla.com" r:id="rId30"/>
    <hyperlink ref="R50" r:id="rId31"/>
    <hyperlink ref="F51" r:id="rId32"/>
    <hyperlink ref="F52" r:id="rId33"/>
    <hyperlink ref="F53" r:id="rId34"/>
    <hyperlink ref="F54" r:id="rId35"/>
    <hyperlink ref="F55" r:id="rId36"/>
    <hyperlink ref="F56" r:id="rId37"/>
    <hyperlink ref="F58" r:id="rId38"/>
    <hyperlink ref="F86" r:id="rId39"/>
    <hyperlink ref="F95" r:id="rId40"/>
    <hyperlink ref="F96" r:id="rId41"/>
    <hyperlink ref="F97" r:id="rId42"/>
    <hyperlink ref="F98" r:id="rId43"/>
    <hyperlink ref="F103" display="skitada@tesla.com" r:id="rId44"/>
    <hyperlink ref="F104" display="skitada@tesla.com" r:id="rId45"/>
    <hyperlink ref="F109" r:id="rId46"/>
    <hyperlink ref="F110" r:id="rId47"/>
    <hyperlink ref="F111" r:id="rId48"/>
    <hyperlink ref="F112" r:id="rId49"/>
    <hyperlink ref="F113" r:id="rId50"/>
    <hyperlink ref="F114" r:id="rId51"/>
    <hyperlink ref="F115" r:id="rId52"/>
    <hyperlink ref="F124" display="mplascencia@tesla.com;" r:id="rId53"/>
    <hyperlink ref="R124" r:id="rId54"/>
    <hyperlink ref="F125" display="mplascencia@tesla.com;" r:id="rId55"/>
    <hyperlink ref="F129" display="bcaplette@tesla.com;" r:id="rId56"/>
    <hyperlink ref="F130" display="bcaplette@tesla.com;" r:id="rId57"/>
    <hyperlink ref="F131" display="bcaplette@tesla.com;" r:id="rId58"/>
    <hyperlink ref="F136" r:id="rId59"/>
    <hyperlink ref="F163" r:id="rId60"/>
    <hyperlink ref="F164" r:id="rId61"/>
    <hyperlink ref="F184" r:id="rId62"/>
    <hyperlink ref="F185" r:id="rId63"/>
    <hyperlink ref="R212" r:id="rId64"/>
    <hyperlink ref="F216" r:id="rId65"/>
    <hyperlink ref="F217" r:id="rId66"/>
    <hyperlink ref="F282" r:id="rId67"/>
    <hyperlink ref="F283" r:id="rId68"/>
    <hyperlink ref="F284" r:id="rId69"/>
    <hyperlink ref="F285" r:id="rId70"/>
    <hyperlink ref="F286" r:id="rId71"/>
    <hyperlink ref="F287" r:id="rId72"/>
    <hyperlink ref="F288" r:id="rId73"/>
    <hyperlink ref="F289" r:id="rId74"/>
    <hyperlink ref="F290" r:id="rId75"/>
    <hyperlink ref="F291" r:id="rId76"/>
    <hyperlink ref="F308" r:id="rId77"/>
    <hyperlink ref="F309" r:id="rId78"/>
    <hyperlink ref="F322" r:id="rId79"/>
    <hyperlink ref="F323" r:id="rId80"/>
    <hyperlink ref="F374" r:id="rId81"/>
    <hyperlink ref="F375" r:id="rId82"/>
    <hyperlink ref="F376" r:id="rId83"/>
    <hyperlink ref="F439" r:id="rId84"/>
    <hyperlink ref="F443" r:id="rId85"/>
    <hyperlink ref="F444" r:id="rId86"/>
    <hyperlink ref="F447" r:id="rId87"/>
    <hyperlink ref="F450" r:id="rId88"/>
    <hyperlink ref="F452" r:id="rId89"/>
    <hyperlink ref="F453" r:id="rId90"/>
    <hyperlink ref="F454" r:id="rId91"/>
    <hyperlink ref="F461" r:id="rId92"/>
    <hyperlink ref="F462" r:id="rId93"/>
    <hyperlink ref="F477" r:id="rId94"/>
  </hyperlinks>
  <pageMargins left="0.7" right="0.7" top="0.75" bottom="0.75" header="0.3" footer="0.3"/>
  <pageSetup orientation="portrait" paperSize="9"/>
  <legacyDrawing r:id="anysvml"/>
</worksheet>
</file>

<file path=xl/worksheets/sheet7.xml><?xml version="1.0" encoding="utf-8"?>
<worksheet xmlns:r="http://schemas.openxmlformats.org/officeDocument/2006/relationships" xmlns="http://schemas.openxmlformats.org/spreadsheetml/2006/main">
  <sheetPr codeName="Sheet9">
    <outlinePr summaryBelow="1" summaryRight="1"/>
    <pageSetUpPr autoPageBreaks="0"/>
  </sheetPr>
  <dimension ref="A1:T278"/>
  <sheetViews>
    <sheetView topLeftCell="C83" zoomScaleNormal="60" workbookViewId="0">
      <selection activeCell="G89" sqref="G89"/>
    </sheetView>
  </sheetViews>
  <sheetFormatPr baseColWidth="8" defaultColWidth="9" defaultRowHeight="13.5"/>
  <cols>
    <col width="5.125" customWidth="1" style="129" min="1" max="1"/>
    <col width="23.5" customWidth="1" style="129" min="2" max="2"/>
    <col width="7.875" customWidth="1" style="129" min="3" max="3"/>
    <col width="19.875" customWidth="1" style="129" min="4" max="4"/>
    <col width="23.5" customWidth="1" style="129" min="5" max="5"/>
    <col width="11.5" customWidth="1" style="129" min="6" max="6"/>
    <col width="7.875" customWidth="1" style="129" min="7" max="7"/>
    <col width="17.5" customWidth="1" style="129" min="8" max="8"/>
    <col width="23.5" customWidth="1" style="129" min="9" max="9"/>
    <col width="29.875" customWidth="1" style="129" min="10" max="10"/>
    <col width="14.5" customWidth="1" style="129" min="11" max="11"/>
    <col width="8.5" customWidth="1" style="129" min="12" max="12"/>
    <col width="10.5" customWidth="1" style="129" min="13" max="13"/>
    <col width="13.875" customWidth="1" style="129" min="14" max="14"/>
    <col width="12.5" customWidth="1" style="129" min="15" max="15"/>
    <col width="14.5" customWidth="1" style="129" min="16" max="16"/>
    <col width="10.5" customWidth="1" style="129" min="17" max="17"/>
    <col width="20.5" customWidth="1" style="129" min="18" max="18"/>
    <col width="41" customWidth="1" style="129" min="19" max="19"/>
    <col width="15.5" customWidth="1" style="129" min="20" max="20"/>
    <col width="9" customWidth="1" style="129" min="21" max="16384"/>
  </cols>
  <sheetData>
    <row r="1" ht="41.1" customFormat="1" customHeight="1" s="180" thickBot="1">
      <c r="A1" s="176" t="inlineStr">
        <is>
          <t>No.</t>
        </is>
      </c>
      <c r="B1" s="176" t="inlineStr">
        <is>
          <t xml:space="preserve">System Inv# </t>
        </is>
      </c>
      <c r="C1" s="176" t="inlineStr">
        <is>
          <t>Entity</t>
        </is>
      </c>
      <c r="D1" s="177" t="inlineStr">
        <is>
          <t>Project ID</t>
        </is>
      </c>
      <c r="E1" s="177" t="inlineStr">
        <is>
          <t>PO#</t>
        </is>
      </c>
      <c r="F1" s="177" t="inlineStr">
        <is>
          <t xml:space="preserve"> CCC </t>
        </is>
      </c>
      <c r="G1" s="177" t="inlineStr">
        <is>
          <t>BG</t>
        </is>
      </c>
      <c r="H1" s="177" t="inlineStr">
        <is>
          <t>ABU</t>
        </is>
      </c>
      <c r="I1" s="178" t="inlineStr">
        <is>
          <t>Invoice to Customer Entity Full Name</t>
        </is>
      </c>
      <c r="J1" s="177" t="inlineStr">
        <is>
          <t>Project name</t>
        </is>
      </c>
      <c r="K1" s="177" t="inlineStr">
        <is>
          <t>Invoice Type</t>
        </is>
      </c>
      <c r="L1" s="177" t="inlineStr">
        <is>
          <t>Tax Rate</t>
        </is>
      </c>
      <c r="M1" s="177" t="inlineStr">
        <is>
          <t>Invoice Currency</t>
        </is>
      </c>
      <c r="N1" s="177" t="inlineStr">
        <is>
          <t>Invoice Amount(with VAT)</t>
        </is>
      </c>
      <c r="O1" s="177" t="inlineStr">
        <is>
          <t>Invoice items</t>
        </is>
      </c>
      <c r="P1" s="177" t="inlineStr">
        <is>
          <t>Payment Due date</t>
        </is>
      </c>
      <c r="Q1" s="177" t="inlineStr">
        <is>
          <t>Sales/PM Applicator</t>
        </is>
      </c>
      <c r="R1" s="179" t="inlineStr">
        <is>
          <t>IncomeReportMonth</t>
        </is>
      </c>
      <c r="S1" s="179" t="inlineStr">
        <is>
          <t>Send List</t>
        </is>
      </c>
      <c r="T1" s="179" t="inlineStr">
        <is>
          <t>PO Provider</t>
        </is>
      </c>
    </row>
    <row r="2" ht="15" customHeight="1" s="474">
      <c r="A2" s="181" t="n">
        <v>1</v>
      </c>
      <c r="B2" s="181" t="inlineStr">
        <is>
          <t>PTUS_Tesla210203A</t>
        </is>
      </c>
      <c r="C2" s="181" t="inlineStr">
        <is>
          <t>UWHS</t>
        </is>
      </c>
      <c r="D2" s="181" t="inlineStr">
        <is>
          <t>UWHSTESLA21P001</t>
        </is>
      </c>
      <c r="E2" s="181" t="inlineStr">
        <is>
          <t>PO-9300288858</t>
        </is>
      </c>
      <c r="F2" s="181" t="n">
        <v>5060000032</v>
      </c>
      <c r="G2" s="181" t="inlineStr">
        <is>
          <t>BGUS</t>
        </is>
      </c>
      <c r="H2" s="181" t="inlineStr">
        <is>
          <t>BGUS</t>
        </is>
      </c>
      <c r="I2" s="181" t="inlineStr">
        <is>
          <t>Tesla, Inc.</t>
        </is>
      </c>
      <c r="J2" s="181" t="inlineStr">
        <is>
          <t>IT APP_Jan, 2021</t>
        </is>
      </c>
      <c r="K2" s="181" t="inlineStr">
        <is>
          <t>System Invoice</t>
        </is>
      </c>
      <c r="L2" s="182" t="n">
        <v>0</v>
      </c>
      <c r="M2" s="183" t="inlineStr">
        <is>
          <t>USD</t>
        </is>
      </c>
      <c r="N2" s="183" t="n">
        <v>108.89</v>
      </c>
      <c r="O2" s="181" t="inlineStr">
        <is>
          <t>localization</t>
        </is>
      </c>
      <c r="P2" s="295" t="n">
        <v>44320</v>
      </c>
      <c r="Q2" s="181" t="inlineStr">
        <is>
          <t>朱琳</t>
        </is>
      </c>
      <c r="R2" s="183" t="inlineStr">
        <is>
          <t>2021年1月：95.39；2021年2月13.5</t>
        </is>
      </c>
      <c r="S2" s="184" t="inlineStr">
        <is>
          <t>TO:
AccountsPayable@tesla.com
CC:
aksmith@tesla.com;
yu.zeng@pacteraedge.com; gbg1_tesla_l10n@pacteraedge.com</t>
        </is>
      </c>
      <c r="T2" s="184" t="inlineStr">
        <is>
          <t>Aki Sakurai</t>
        </is>
      </c>
    </row>
    <row r="3" ht="15" customHeight="1" s="474">
      <c r="A3" s="181" t="n">
        <v>2</v>
      </c>
      <c r="B3" s="181" t="inlineStr">
        <is>
          <t>PTUS_Tesla210203B</t>
        </is>
      </c>
      <c r="C3" s="181" t="inlineStr">
        <is>
          <t>UWHS</t>
        </is>
      </c>
      <c r="D3" s="181" t="inlineStr">
        <is>
          <t>UWHSTESLA21P001</t>
        </is>
      </c>
      <c r="E3" s="181" t="inlineStr">
        <is>
          <t>PO-9300330314</t>
        </is>
      </c>
      <c r="F3" s="181" t="n">
        <v>5060000032</v>
      </c>
      <c r="G3" s="181" t="inlineStr">
        <is>
          <t>BGUS</t>
        </is>
      </c>
      <c r="H3" s="181" t="inlineStr">
        <is>
          <t>BGUS</t>
        </is>
      </c>
      <c r="I3" s="181" t="inlineStr">
        <is>
          <t>Tesla, Inc.</t>
        </is>
      </c>
      <c r="J3" s="181" t="inlineStr">
        <is>
          <t>Infosec_CN project_Jan, 2021</t>
        </is>
      </c>
      <c r="K3" s="181" t="inlineStr">
        <is>
          <t>System Invoice</t>
        </is>
      </c>
      <c r="L3" s="182" t="n">
        <v>0</v>
      </c>
      <c r="M3" s="183" t="inlineStr">
        <is>
          <t>USD</t>
        </is>
      </c>
      <c r="N3" s="183" t="n">
        <v>327.12</v>
      </c>
      <c r="O3" s="181" t="inlineStr">
        <is>
          <t>localization</t>
        </is>
      </c>
      <c r="P3" s="295" t="n">
        <v>44320</v>
      </c>
      <c r="Q3" s="181" t="inlineStr">
        <is>
          <t>朱琳</t>
        </is>
      </c>
      <c r="R3" s="183" t="inlineStr">
        <is>
          <t>2021年1月</t>
        </is>
      </c>
      <c r="S3" s="184" t="inlineStr">
        <is>
          <t>TO:
AccountsPayable@tesla.com
CC:
edickey@tesla.com;
chuggins@tesla.com; yu.zeng@pacteraedge.com; gbg1_tesla_l10n@pacteraedge.com</t>
        </is>
      </c>
      <c r="T3" s="184" t="inlineStr">
        <is>
          <t>Cameron Huggins/Ellen Dickey</t>
        </is>
      </c>
    </row>
    <row r="4" ht="15" customHeight="1" s="474">
      <c r="A4" s="181" t="n">
        <v>3</v>
      </c>
      <c r="B4" s="181" t="inlineStr">
        <is>
          <t>PTUS_Tesla210203C</t>
        </is>
      </c>
      <c r="C4" s="181" t="inlineStr">
        <is>
          <t>UWHS</t>
        </is>
      </c>
      <c r="D4" s="181" t="inlineStr">
        <is>
          <t>UWHSTESLA21P001</t>
        </is>
      </c>
      <c r="E4" s="181" t="inlineStr">
        <is>
          <t>PO-9300476140</t>
        </is>
      </c>
      <c r="F4" s="181" t="n">
        <v>5060000032</v>
      </c>
      <c r="G4" s="181" t="inlineStr">
        <is>
          <t>BGUS</t>
        </is>
      </c>
      <c r="H4" s="181" t="inlineStr">
        <is>
          <t>BGUS</t>
        </is>
      </c>
      <c r="I4" s="181" t="inlineStr">
        <is>
          <t>Tesla, Inc.</t>
        </is>
      </c>
      <c r="J4" s="181" t="inlineStr">
        <is>
          <t>Tesla Energy_Jan, 2021(Moya)</t>
        </is>
      </c>
      <c r="K4" s="181" t="inlineStr">
        <is>
          <t>System Invoice</t>
        </is>
      </c>
      <c r="L4" s="182" t="n">
        <v>0</v>
      </c>
      <c r="M4" s="183" t="inlineStr">
        <is>
          <t>USD</t>
        </is>
      </c>
      <c r="N4" s="183" t="n">
        <v>190.43</v>
      </c>
      <c r="O4" s="181" t="inlineStr">
        <is>
          <t>localization</t>
        </is>
      </c>
      <c r="P4" s="295" t="n">
        <v>44320</v>
      </c>
      <c r="Q4" s="181" t="inlineStr">
        <is>
          <t>朱琳</t>
        </is>
      </c>
      <c r="R4" s="183" t="inlineStr">
        <is>
          <t>2021年2月</t>
        </is>
      </c>
      <c r="S4" s="184" t="inlineStr">
        <is>
          <t>TO:
AccountsPayable@tesla.com
CC:
mowatson@tesla.com; yu.zeng@pacteraedge.com; gbg1_tesla_l10n@pacteraedge.com</t>
        </is>
      </c>
      <c r="T4" s="184" t="inlineStr">
        <is>
          <t>Moya Watson</t>
        </is>
      </c>
    </row>
    <row r="5" ht="15" customHeight="1" s="474">
      <c r="A5" s="181" t="n">
        <v>4</v>
      </c>
      <c r="B5" s="181" t="inlineStr">
        <is>
          <t>PTUS_Tesla210203D</t>
        </is>
      </c>
      <c r="C5" s="181" t="inlineStr">
        <is>
          <t>UWHS</t>
        </is>
      </c>
      <c r="D5" s="181" t="inlineStr">
        <is>
          <t>UWHSTESLA21P001</t>
        </is>
      </c>
      <c r="E5" s="181" t="inlineStr">
        <is>
          <t>PO-4900112570</t>
        </is>
      </c>
      <c r="F5" s="181" t="n">
        <v>5060000032</v>
      </c>
      <c r="G5" s="181" t="inlineStr">
        <is>
          <t>BGUS</t>
        </is>
      </c>
      <c r="H5" s="181" t="inlineStr">
        <is>
          <t>BGUS</t>
        </is>
      </c>
      <c r="I5" s="181" t="inlineStr">
        <is>
          <t>Tesla, Inc</t>
        </is>
      </c>
      <c r="J5" s="181" t="inlineStr">
        <is>
          <t>Tesla Energy_Jan, 2021(James)</t>
        </is>
      </c>
      <c r="K5" s="181" t="inlineStr">
        <is>
          <t>System Invoice</t>
        </is>
      </c>
      <c r="L5" s="182" t="n">
        <v>0</v>
      </c>
      <c r="M5" s="183" t="inlineStr">
        <is>
          <t>USD</t>
        </is>
      </c>
      <c r="N5" s="183" t="n">
        <v>925.24</v>
      </c>
      <c r="O5" s="181" t="inlineStr">
        <is>
          <t>localization</t>
        </is>
      </c>
      <c r="P5" s="295" t="n">
        <v>44320</v>
      </c>
      <c r="Q5" s="181" t="inlineStr">
        <is>
          <t>朱琳</t>
        </is>
      </c>
      <c r="R5" s="183" t="inlineStr">
        <is>
          <t>2021年1月：135.65；2021年2月：789.59</t>
        </is>
      </c>
      <c r="S5" s="184" t="inlineStr">
        <is>
          <t>TO:
AccountsPayable@tesla.com
CC:
jacho@tesla.com; yu.zeng@pacteraedge.com; gbg1_tesla_l10n@pacteraedge.com</t>
        </is>
      </c>
      <c r="T5" s="184" t="inlineStr">
        <is>
          <t>James Cho</t>
        </is>
      </c>
    </row>
    <row r="6" ht="15" customHeight="1" s="474">
      <c r="A6" s="181" t="n">
        <v>5</v>
      </c>
      <c r="B6" s="181" t="inlineStr">
        <is>
          <t>PTUS_Tesla210203E</t>
        </is>
      </c>
      <c r="C6" s="181" t="inlineStr">
        <is>
          <t>UWHS</t>
        </is>
      </c>
      <c r="D6" s="181" t="inlineStr">
        <is>
          <t>UWHSTESLA21P001</t>
        </is>
      </c>
      <c r="E6" s="181" t="inlineStr">
        <is>
          <t>PO-4900126791</t>
        </is>
      </c>
      <c r="F6" s="181" t="n">
        <v>5060000032</v>
      </c>
      <c r="G6" s="181" t="inlineStr">
        <is>
          <t>BGUS</t>
        </is>
      </c>
      <c r="H6" s="181" t="inlineStr">
        <is>
          <t>BGUS</t>
        </is>
      </c>
      <c r="I6" s="181" t="inlineStr">
        <is>
          <t>Tesla, Inc.</t>
        </is>
      </c>
      <c r="J6" s="181" t="inlineStr">
        <is>
          <t>IT APPs_Finance Ops_FRCA</t>
        </is>
      </c>
      <c r="K6" s="181" t="inlineStr">
        <is>
          <t>System Invoice</t>
        </is>
      </c>
      <c r="L6" s="182" t="n">
        <v>0</v>
      </c>
      <c r="M6" s="183" t="inlineStr">
        <is>
          <t>USD</t>
        </is>
      </c>
      <c r="N6" s="183" t="n">
        <v>1283.82</v>
      </c>
      <c r="O6" s="181" t="inlineStr">
        <is>
          <t>localization</t>
        </is>
      </c>
      <c r="P6" s="295" t="n">
        <v>44320</v>
      </c>
      <c r="Q6" s="181" t="inlineStr">
        <is>
          <t>朱琳</t>
        </is>
      </c>
      <c r="R6" s="183" t="inlineStr">
        <is>
          <t>2020年10月</t>
        </is>
      </c>
      <c r="S6" s="184" t="inlineStr">
        <is>
          <t>TO:
AccountsPayable@tesla.com
CC:
abejarano@tesla.com;
chabradley@tesla.com&gt;; yu.zeng@pacteraedge.com; gbg1_tesla_l10n@pacteraedge.com</t>
        </is>
      </c>
      <c r="T6" s="184" t="inlineStr">
        <is>
          <t xml:space="preserve">Alexis Bejarano;Char Bradley </t>
        </is>
      </c>
    </row>
    <row r="7" ht="15" customHeight="1" s="474">
      <c r="A7" s="181" t="n">
        <v>6</v>
      </c>
      <c r="B7" s="181" t="inlineStr">
        <is>
          <t>PTUS_Tesla210203F</t>
        </is>
      </c>
      <c r="C7" s="181" t="inlineStr">
        <is>
          <t>UWHS</t>
        </is>
      </c>
      <c r="D7" s="181" t="inlineStr">
        <is>
          <t>UWHSTESLA21P001</t>
        </is>
      </c>
      <c r="E7" s="181" t="inlineStr">
        <is>
          <t>PO-4900155672</t>
        </is>
      </c>
      <c r="F7" s="181" t="n">
        <v>5060000032</v>
      </c>
      <c r="G7" s="181" t="inlineStr">
        <is>
          <t>BGUS</t>
        </is>
      </c>
      <c r="H7" s="181" t="inlineStr">
        <is>
          <t>BGUS</t>
        </is>
      </c>
      <c r="I7" s="181" t="inlineStr">
        <is>
          <t>Tesla, Inc.</t>
        </is>
      </c>
      <c r="J7" s="181" t="inlineStr">
        <is>
          <t>Tesla Energy_Hebrew DELTA - ERG and Megapack Transport + Stor</t>
        </is>
      </c>
      <c r="K7" s="181" t="inlineStr">
        <is>
          <t>System Invoice</t>
        </is>
      </c>
      <c r="L7" s="182" t="n">
        <v>0</v>
      </c>
      <c r="M7" s="183" t="inlineStr">
        <is>
          <t>USD</t>
        </is>
      </c>
      <c r="N7" s="183" t="n">
        <v>118.14</v>
      </c>
      <c r="O7" s="181" t="inlineStr">
        <is>
          <t>localization</t>
        </is>
      </c>
      <c r="P7" s="295" t="n">
        <v>44320</v>
      </c>
      <c r="Q7" s="181" t="inlineStr">
        <is>
          <t>朱琳</t>
        </is>
      </c>
      <c r="R7" s="183" t="inlineStr">
        <is>
          <t>2021年2月</t>
        </is>
      </c>
      <c r="S7" s="184" t="inlineStr">
        <is>
          <t>TO:
AccountsPayable@tesla.com
CC:
mowatson@tesla.com; yu.zeng@pacteraedge.com; gbg1_tesla_l10n@pacteraedge.com</t>
        </is>
      </c>
      <c r="T7" s="184" t="inlineStr">
        <is>
          <t>Moya Watson</t>
        </is>
      </c>
    </row>
    <row r="8" ht="15" customHeight="1" s="474">
      <c r="A8" s="181" t="n">
        <v>7</v>
      </c>
      <c r="B8" s="181" t="inlineStr">
        <is>
          <t>PTUS_Tesla210203G</t>
        </is>
      </c>
      <c r="C8" s="181" t="inlineStr">
        <is>
          <t>UWHS</t>
        </is>
      </c>
      <c r="D8" s="181" t="inlineStr">
        <is>
          <t>UWHSTESLA21P001</t>
        </is>
      </c>
      <c r="E8" s="181" t="inlineStr">
        <is>
          <t>PO-4900179763</t>
        </is>
      </c>
      <c r="F8" s="181" t="n">
        <v>5060000032</v>
      </c>
      <c r="G8" s="181" t="inlineStr">
        <is>
          <t>BGUS</t>
        </is>
      </c>
      <c r="H8" s="181" t="inlineStr">
        <is>
          <t>BGUS</t>
        </is>
      </c>
      <c r="I8" s="181" t="inlineStr">
        <is>
          <t>Tesla, Inc.</t>
        </is>
      </c>
      <c r="J8" s="181" t="inlineStr">
        <is>
          <t>Tech Pub_Other tasks_Jan, 2021_Batch 1</t>
        </is>
      </c>
      <c r="K8" s="181" t="inlineStr">
        <is>
          <t>System Invoice</t>
        </is>
      </c>
      <c r="L8" s="182" t="n">
        <v>0</v>
      </c>
      <c r="M8" s="183" t="inlineStr">
        <is>
          <t>USD</t>
        </is>
      </c>
      <c r="N8" s="183" t="n">
        <v>184.21</v>
      </c>
      <c r="O8" s="181" t="inlineStr">
        <is>
          <t>localization</t>
        </is>
      </c>
      <c r="P8" s="295" t="n">
        <v>44320</v>
      </c>
      <c r="Q8" s="181" t="inlineStr">
        <is>
          <t>朱琳</t>
        </is>
      </c>
      <c r="R8" s="183" t="inlineStr">
        <is>
          <t>2021年1月</t>
        </is>
      </c>
      <c r="S8" s="184" t="inlineStr">
        <is>
          <t>TO:
AccountsPayable@tesla.com
CC:
dbenjamin@tesla.com;
aksmith@tesla.com; yu.zeng@pacteraedge.com; gbg1_tesla_l10n@pacteraedge.com</t>
        </is>
      </c>
      <c r="T8" s="184" t="inlineStr">
        <is>
          <t>David Ben-Jamin</t>
        </is>
      </c>
    </row>
    <row r="9" ht="15" customHeight="1" s="474">
      <c r="A9" s="181" t="n">
        <v>8</v>
      </c>
      <c r="B9" s="181" t="inlineStr">
        <is>
          <t>PTUS_Tesla210203H</t>
        </is>
      </c>
      <c r="C9" s="181" t="inlineStr">
        <is>
          <t>UWHS</t>
        </is>
      </c>
      <c r="D9" s="181" t="inlineStr">
        <is>
          <t>UWHSTESLA21P001</t>
        </is>
      </c>
      <c r="E9" s="181" t="inlineStr">
        <is>
          <t>PO-4900196514</t>
        </is>
      </c>
      <c r="F9" s="181" t="n">
        <v>5060000032</v>
      </c>
      <c r="G9" s="181" t="inlineStr">
        <is>
          <t>BGUS</t>
        </is>
      </c>
      <c r="H9" s="181" t="inlineStr">
        <is>
          <t>BGUS</t>
        </is>
      </c>
      <c r="I9" s="181" t="inlineStr">
        <is>
          <t>Tesla, Inc.</t>
        </is>
      </c>
      <c r="J9" s="181" t="inlineStr">
        <is>
          <t>Tech pub_Model 3Y_CN&amp;KO</t>
        </is>
      </c>
      <c r="K9" s="181" t="inlineStr">
        <is>
          <t>System Invoice</t>
        </is>
      </c>
      <c r="L9" s="182" t="n">
        <v>0</v>
      </c>
      <c r="M9" s="183" t="inlineStr">
        <is>
          <t>USD</t>
        </is>
      </c>
      <c r="N9" s="183" t="n">
        <v>6739.06</v>
      </c>
      <c r="O9" s="181" t="inlineStr">
        <is>
          <t>localization</t>
        </is>
      </c>
      <c r="P9" s="295" t="n">
        <v>44320</v>
      </c>
      <c r="Q9" s="181" t="inlineStr">
        <is>
          <t>朱琳</t>
        </is>
      </c>
      <c r="R9" s="183" t="inlineStr">
        <is>
          <t>2021年1月</t>
        </is>
      </c>
      <c r="S9" s="184" t="inlineStr">
        <is>
          <t>TO:
AccountsPayable@tesla.com
CC:
dbenjamin@tesla.com;
aksmith@tesla.com; yu.zeng@pacteraedge.com; gbg1_tesla_l10n@pacteraedge.com</t>
        </is>
      </c>
      <c r="T9" s="184" t="inlineStr">
        <is>
          <t>David Ben-Jamin</t>
        </is>
      </c>
    </row>
    <row r="10" ht="15" customHeight="1" s="474">
      <c r="A10" s="181" t="n">
        <v>9</v>
      </c>
      <c r="B10" s="181" t="inlineStr">
        <is>
          <t>PTUS_Tesla210203I</t>
        </is>
      </c>
      <c r="C10" s="181" t="inlineStr">
        <is>
          <t>UWHS</t>
        </is>
      </c>
      <c r="D10" s="181" t="inlineStr">
        <is>
          <t>UWHSTESLA21P001</t>
        </is>
      </c>
      <c r="E10" s="181" t="inlineStr">
        <is>
          <t>PO-4900196514</t>
        </is>
      </c>
      <c r="F10" s="181" t="n">
        <v>5060000032</v>
      </c>
      <c r="G10" s="181" t="inlineStr">
        <is>
          <t>BGUS</t>
        </is>
      </c>
      <c r="H10" s="181" t="inlineStr">
        <is>
          <t>BGUS</t>
        </is>
      </c>
      <c r="I10" s="181" t="inlineStr">
        <is>
          <t>Tesla, Inc.</t>
        </is>
      </c>
      <c r="J10" s="181" t="inlineStr">
        <is>
          <t>Tech Pub_Other tasks_Jan, 2021_Batch 2</t>
        </is>
      </c>
      <c r="K10" s="181" t="inlineStr">
        <is>
          <t>System Invoice</t>
        </is>
      </c>
      <c r="L10" s="182" t="n">
        <v>0</v>
      </c>
      <c r="M10" s="183" t="inlineStr">
        <is>
          <t>USD</t>
        </is>
      </c>
      <c r="N10" s="183" t="n">
        <v>60.82</v>
      </c>
      <c r="O10" s="181" t="inlineStr">
        <is>
          <t>localization</t>
        </is>
      </c>
      <c r="P10" s="295" t="n">
        <v>44320</v>
      </c>
      <c r="Q10" s="181" t="inlineStr">
        <is>
          <t>朱琳</t>
        </is>
      </c>
      <c r="R10" s="183" t="inlineStr">
        <is>
          <t>2021年2月</t>
        </is>
      </c>
      <c r="S10" s="184" t="inlineStr">
        <is>
          <t>TO:
AccountsPayable@tesla.com
CC:
dbenjamin@tesla.com;
aksmith@tesla.com; yu.zeng@pacteraedge.com; gbg1_tesla_l10n@pacteraedge.com</t>
        </is>
      </c>
      <c r="T10" s="184" t="inlineStr">
        <is>
          <t>David Ben-Jamin</t>
        </is>
      </c>
    </row>
    <row r="11" ht="15" customHeight="1" s="474">
      <c r="A11" s="181" t="n">
        <v>10</v>
      </c>
      <c r="B11" s="181" t="inlineStr">
        <is>
          <t>PTUS_Tesla210203J</t>
        </is>
      </c>
      <c r="C11" s="181" t="inlineStr">
        <is>
          <t>UWHS</t>
        </is>
      </c>
      <c r="D11" s="181" t="inlineStr">
        <is>
          <t>UWHSTESLA21P001</t>
        </is>
      </c>
      <c r="E11" s="181" t="inlineStr">
        <is>
          <t>PO-4900198926</t>
        </is>
      </c>
      <c r="F11" s="181" t="n">
        <v>5060000032</v>
      </c>
      <c r="G11" s="181" t="inlineStr">
        <is>
          <t>BGUS</t>
        </is>
      </c>
      <c r="H11" s="181" t="inlineStr">
        <is>
          <t>BGUS</t>
        </is>
      </c>
      <c r="I11" s="181" t="inlineStr">
        <is>
          <t>Tesla, Inc.</t>
        </is>
      </c>
      <c r="J11" s="181" t="inlineStr">
        <is>
          <t>Tech Pub_Palladium SIG and RAG_Jan, 2021</t>
        </is>
      </c>
      <c r="K11" s="181" t="inlineStr">
        <is>
          <t>System Invoice</t>
        </is>
      </c>
      <c r="L11" s="182" t="n">
        <v>0</v>
      </c>
      <c r="M11" s="183" t="inlineStr">
        <is>
          <t>USD</t>
        </is>
      </c>
      <c r="N11" s="183" t="n">
        <v>4192.45</v>
      </c>
      <c r="O11" s="181" t="inlineStr">
        <is>
          <t>localization</t>
        </is>
      </c>
      <c r="P11" s="295" t="n">
        <v>44320</v>
      </c>
      <c r="Q11" s="181" t="inlineStr">
        <is>
          <t>朱琳</t>
        </is>
      </c>
      <c r="R11" s="183" t="inlineStr">
        <is>
          <t>2021年1月</t>
        </is>
      </c>
      <c r="S11" s="184" t="inlineStr">
        <is>
          <t>TO:
AccountsPayable@tesla.com
CC:
dbenjamin@tesla.com;
aksmith@tesla.com; yu.zeng@pacteraedge.com; gbg1_tesla_l10n@pacteraedge.com</t>
        </is>
      </c>
      <c r="T11" s="184" t="inlineStr">
        <is>
          <t>David Ben-Jamin</t>
        </is>
      </c>
    </row>
    <row r="12" ht="15" customHeight="1" s="474">
      <c r="A12" s="181" t="n">
        <v>11</v>
      </c>
      <c r="B12" s="181" t="inlineStr">
        <is>
          <t>PTUS_Tesla210203K</t>
        </is>
      </c>
      <c r="C12" s="181" t="inlineStr">
        <is>
          <t>UWHS</t>
        </is>
      </c>
      <c r="D12" s="181" t="inlineStr">
        <is>
          <t>UWHSTESLA21P001</t>
        </is>
      </c>
      <c r="E12" s="181" t="inlineStr">
        <is>
          <t>PO-4900208801</t>
        </is>
      </c>
      <c r="F12" s="181" t="n">
        <v>5060000032</v>
      </c>
      <c r="G12" s="181" t="inlineStr">
        <is>
          <t>BGUS</t>
        </is>
      </c>
      <c r="H12" s="181" t="inlineStr">
        <is>
          <t>BGUS</t>
        </is>
      </c>
      <c r="I12" s="181" t="inlineStr">
        <is>
          <t>Tesla, Inc.</t>
        </is>
      </c>
      <c r="J12" s="181" t="inlineStr">
        <is>
          <t>Tech Pub_Other tasks_Jan, 2021_Batch 3</t>
        </is>
      </c>
      <c r="K12" s="181" t="inlineStr">
        <is>
          <t>System Invoice</t>
        </is>
      </c>
      <c r="L12" s="182" t="n">
        <v>0</v>
      </c>
      <c r="M12" s="183" t="inlineStr">
        <is>
          <t>USD</t>
        </is>
      </c>
      <c r="N12" s="183" t="n">
        <v>199.33</v>
      </c>
      <c r="O12" s="181" t="inlineStr">
        <is>
          <t>localization</t>
        </is>
      </c>
      <c r="P12" s="295" t="n">
        <v>44320</v>
      </c>
      <c r="Q12" s="181" t="inlineStr">
        <is>
          <t>朱琳</t>
        </is>
      </c>
      <c r="R12" s="183" t="inlineStr">
        <is>
          <t>2021年1月:28.75; 2021年2月:170.58</t>
        </is>
      </c>
      <c r="S12" s="184" t="inlineStr">
        <is>
          <t>TO:
AccountsPayable@tesla.com
CC:
dbenjamin@tesla.com;
aksmith@tesla.com; yu.zeng@pacteraedge.com; gbg1_tesla_l10n@pacteraedge.com</t>
        </is>
      </c>
      <c r="T12" s="184" t="inlineStr">
        <is>
          <t>David Ben-Jamin</t>
        </is>
      </c>
    </row>
    <row r="13" ht="15" customHeight="1" s="474">
      <c r="A13" s="181" t="n">
        <v>12</v>
      </c>
      <c r="B13" s="181" t="inlineStr">
        <is>
          <t>PTUS_Tesla210203L</t>
        </is>
      </c>
      <c r="C13" s="181" t="inlineStr">
        <is>
          <t>UWHS</t>
        </is>
      </c>
      <c r="D13" s="181" t="inlineStr">
        <is>
          <t>UWHSTESLA21P001</t>
        </is>
      </c>
      <c r="E13" s="181" t="inlineStr">
        <is>
          <t>PO-4900174353</t>
        </is>
      </c>
      <c r="F13" s="181" t="n">
        <v>5060000032</v>
      </c>
      <c r="G13" s="181" t="inlineStr">
        <is>
          <t>BGUS</t>
        </is>
      </c>
      <c r="H13" s="181" t="inlineStr">
        <is>
          <t>BGUS</t>
        </is>
      </c>
      <c r="I13" s="181" t="inlineStr">
        <is>
          <t>Tesla, Inc.</t>
        </is>
      </c>
      <c r="J13" s="181" t="inlineStr">
        <is>
          <t>Tesla Energy C&amp;C Manual to Japanese</t>
        </is>
      </c>
      <c r="K13" s="181" t="inlineStr">
        <is>
          <t>System Invoice</t>
        </is>
      </c>
      <c r="L13" s="182" t="n">
        <v>0</v>
      </c>
      <c r="M13" s="183" t="inlineStr">
        <is>
          <t>USD</t>
        </is>
      </c>
      <c r="N13" s="183" t="n">
        <v>6835.46</v>
      </c>
      <c r="O13" s="181" t="inlineStr">
        <is>
          <t>localization</t>
        </is>
      </c>
      <c r="P13" s="295" t="n">
        <v>44320</v>
      </c>
      <c r="Q13" s="181" t="inlineStr">
        <is>
          <t>朱琳</t>
        </is>
      </c>
      <c r="R13" s="183" t="n">
        <v>44197</v>
      </c>
      <c r="S13" s="184" t="inlineStr">
        <is>
          <t>TO:
AccountsPayable@tesla.com
CC:
mowatson@tesla.com;
yu.zeng@pacteraedge.com; gbg1_tesla_l10n@pacteraedge.com</t>
        </is>
      </c>
      <c r="T13" s="184" t="inlineStr">
        <is>
          <t>Moya Watson</t>
        </is>
      </c>
    </row>
    <row r="14" ht="15" customHeight="1" s="474">
      <c r="A14" s="181" t="n">
        <v>13</v>
      </c>
      <c r="B14" s="181" t="inlineStr">
        <is>
          <t>PTUS_Tesla210204A</t>
        </is>
      </c>
      <c r="C14" s="181" t="inlineStr">
        <is>
          <t>UWHS</t>
        </is>
      </c>
      <c r="D14" s="181" t="inlineStr">
        <is>
          <t>UWHSTESLA21P001</t>
        </is>
      </c>
      <c r="E14" s="181" t="inlineStr">
        <is>
          <t>PO-4900179924</t>
        </is>
      </c>
      <c r="F14" s="181" t="n">
        <v>5060000032</v>
      </c>
      <c r="G14" s="181" t="inlineStr">
        <is>
          <t>BGUS</t>
        </is>
      </c>
      <c r="H14" s="181" t="inlineStr">
        <is>
          <t>BGUS</t>
        </is>
      </c>
      <c r="I14" s="181" t="inlineStr">
        <is>
          <t>Tesla, Inc.</t>
        </is>
      </c>
      <c r="J14" s="181" t="inlineStr">
        <is>
          <t>Website_Jan, 2021</t>
        </is>
      </c>
      <c r="K14" s="181" t="inlineStr">
        <is>
          <t>System Invoice</t>
        </is>
      </c>
      <c r="L14" s="182" t="n">
        <v>0</v>
      </c>
      <c r="M14" s="183" t="inlineStr">
        <is>
          <t>USD</t>
        </is>
      </c>
      <c r="N14" s="183" t="n">
        <v>10237.45</v>
      </c>
      <c r="O14" s="181" t="inlineStr">
        <is>
          <t>localization</t>
        </is>
      </c>
      <c r="P14" s="295" t="n">
        <v>44321</v>
      </c>
      <c r="Q14" s="181" t="inlineStr">
        <is>
          <t>朱琳</t>
        </is>
      </c>
      <c r="R14" s="183" t="n">
        <v>44197</v>
      </c>
      <c r="S14" s="184" t="inlineStr">
        <is>
          <t>TO:
AccountsPayable@tesla.com
CC:
kmiller@tesla.com; yu.zeng@pacteraedge.com; gbg1_tesla_l10n@pacteraedge.com</t>
        </is>
      </c>
      <c r="T14" s="184" t="inlineStr">
        <is>
          <t>Kaoru Miller</t>
        </is>
      </c>
    </row>
    <row r="15" ht="15.75" customHeight="1" s="474">
      <c r="A15" s="181" t="n">
        <v>14</v>
      </c>
      <c r="B15" s="181" t="inlineStr">
        <is>
          <t>PTUS_Tesla210208A</t>
        </is>
      </c>
      <c r="C15" s="181" t="inlineStr">
        <is>
          <t>UWHS</t>
        </is>
      </c>
      <c r="D15" s="181" t="inlineStr">
        <is>
          <t>UWHSTESLA21P001</t>
        </is>
      </c>
      <c r="E15" s="181" t="inlineStr">
        <is>
          <t>PO-4900137321</t>
        </is>
      </c>
      <c r="F15" s="181" t="n">
        <v>5060000032</v>
      </c>
      <c r="G15" s="181" t="inlineStr">
        <is>
          <t>BGUS</t>
        </is>
      </c>
      <c r="H15" s="181" t="inlineStr">
        <is>
          <t>BGUS</t>
        </is>
      </c>
      <c r="I15" s="181" t="inlineStr">
        <is>
          <t>Tesla, Inc.</t>
        </is>
      </c>
      <c r="J15" s="181" t="inlineStr">
        <is>
          <t>Firmware_Jan, 2021</t>
        </is>
      </c>
      <c r="K15" s="181" t="inlineStr">
        <is>
          <t>System Invoice</t>
        </is>
      </c>
      <c r="L15" s="182" t="n">
        <v>0</v>
      </c>
      <c r="M15" s="183" t="inlineStr">
        <is>
          <t>USD</t>
        </is>
      </c>
      <c r="N15" s="411" t="n">
        <v>21245.69</v>
      </c>
      <c r="O15" s="181" t="inlineStr">
        <is>
          <t>localization</t>
        </is>
      </c>
      <c r="P15" s="295" t="n">
        <v>44325</v>
      </c>
      <c r="Q15" s="181" t="inlineStr">
        <is>
          <t>朱琳</t>
        </is>
      </c>
      <c r="R15" s="295" t="inlineStr">
        <is>
          <t>2021年1月:13349.9;
2021年2月：7895.79</t>
        </is>
      </c>
      <c r="S15" s="183" t="inlineStr">
        <is>
          <t>TO:
AccountsPayable@tesla.com
CC:
midang@tesla.com; yu.zeng@pacteraedge.com; gbg1_tesla_l10n@pacteraedge.com</t>
        </is>
      </c>
      <c r="T15" s="183" t="inlineStr">
        <is>
          <t>Michelle Dang</t>
        </is>
      </c>
    </row>
    <row r="16" ht="15.75" customHeight="1" s="474">
      <c r="A16" s="181" t="n">
        <v>15</v>
      </c>
      <c r="B16" s="181" t="inlineStr">
        <is>
          <t>PTUS_Tesla210309A</t>
        </is>
      </c>
      <c r="C16" s="181" t="inlineStr">
        <is>
          <t>UWHS</t>
        </is>
      </c>
      <c r="D16" s="181" t="inlineStr">
        <is>
          <t>UWHSTESLA21P001</t>
        </is>
      </c>
      <c r="E16" s="181" t="inlineStr">
        <is>
          <t>PO-9300288858</t>
        </is>
      </c>
      <c r="F16" s="181" t="n">
        <v>5060000032</v>
      </c>
      <c r="G16" s="181" t="inlineStr">
        <is>
          <t>BGUS</t>
        </is>
      </c>
      <c r="H16" s="181" t="inlineStr">
        <is>
          <t>BGUS</t>
        </is>
      </c>
      <c r="I16" s="181" t="inlineStr">
        <is>
          <t>Tesla, Inc.</t>
        </is>
      </c>
      <c r="J16" s="181" t="inlineStr">
        <is>
          <t>IT APP_Feb, 2021</t>
        </is>
      </c>
      <c r="K16" s="181" t="inlineStr">
        <is>
          <t>System Invoice</t>
        </is>
      </c>
      <c r="L16" s="182" t="n">
        <v>0</v>
      </c>
      <c r="M16" s="183" t="inlineStr">
        <is>
          <t>USD</t>
        </is>
      </c>
      <c r="N16" s="411" t="n">
        <v>225.61</v>
      </c>
      <c r="O16" s="181" t="inlineStr">
        <is>
          <t>localization</t>
        </is>
      </c>
      <c r="P16" s="295" t="n">
        <v>44354</v>
      </c>
      <c r="Q16" s="181" t="inlineStr">
        <is>
          <t>朱琳</t>
        </is>
      </c>
      <c r="R16" s="295" t="inlineStr">
        <is>
          <t>2021年2月：159.78；
2021年3月65.83</t>
        </is>
      </c>
      <c r="S16" s="183" t="inlineStr">
        <is>
          <t>TO:
AccountsPayable@tesla.com
CC:
aksmith@tesla.com;; yu.zeng@pacteraedge.com; gbg1_tesla_l10n@pacteraedge.com</t>
        </is>
      </c>
      <c r="T16" s="183" t="inlineStr">
        <is>
          <t>Aki Sakurai</t>
        </is>
      </c>
    </row>
    <row r="17" ht="15.75" customHeight="1" s="474">
      <c r="A17" s="181" t="n">
        <v>16</v>
      </c>
      <c r="B17" s="181" t="inlineStr">
        <is>
          <t>PTUS_Tesla210309B</t>
        </is>
      </c>
      <c r="C17" s="181" t="inlineStr">
        <is>
          <t>UWHS</t>
        </is>
      </c>
      <c r="D17" s="181" t="inlineStr">
        <is>
          <t>UWHSTESLA21P001</t>
        </is>
      </c>
      <c r="E17" s="181" t="inlineStr">
        <is>
          <t>PO-9300330314</t>
        </is>
      </c>
      <c r="F17" s="181" t="n">
        <v>5060000032</v>
      </c>
      <c r="G17" s="181" t="inlineStr">
        <is>
          <t>BGUS</t>
        </is>
      </c>
      <c r="H17" s="181" t="inlineStr">
        <is>
          <t>BGUS</t>
        </is>
      </c>
      <c r="I17" s="181" t="inlineStr">
        <is>
          <t>Tesla, Inc.</t>
        </is>
      </c>
      <c r="J17" s="181" t="inlineStr">
        <is>
          <t>Infosec_CN project_Feb, 2021</t>
        </is>
      </c>
      <c r="K17" s="181" t="inlineStr">
        <is>
          <t>System Invoice</t>
        </is>
      </c>
      <c r="L17" s="182" t="n">
        <v>0</v>
      </c>
      <c r="M17" s="183" t="inlineStr">
        <is>
          <t>USD</t>
        </is>
      </c>
      <c r="N17" s="411" t="n">
        <v>52.68</v>
      </c>
      <c r="O17" s="181" t="inlineStr">
        <is>
          <t>localization</t>
        </is>
      </c>
      <c r="P17" s="295" t="n">
        <v>44354</v>
      </c>
      <c r="Q17" s="181" t="inlineStr">
        <is>
          <t>朱琳</t>
        </is>
      </c>
      <c r="R17" s="295" t="inlineStr">
        <is>
          <t>2021年2月</t>
        </is>
      </c>
      <c r="S17" s="183" t="inlineStr">
        <is>
          <t>TO:
AccountsPayable@tesla.com
CC:
edickey@tesla.com;
chuggins@tesla.com; yu.zeng@pacteraedge.com; gbg1_tesla_l10n@pacteraedge.com</t>
        </is>
      </c>
      <c r="T17" s="183" t="inlineStr">
        <is>
          <t>Cameron Huggins/Ellen Dickey</t>
        </is>
      </c>
    </row>
    <row r="18" ht="15.75" customHeight="1" s="474">
      <c r="A18" s="181" t="n">
        <v>17</v>
      </c>
      <c r="B18" s="181" t="inlineStr">
        <is>
          <t>PTUS_Tesla210309C</t>
        </is>
      </c>
      <c r="C18" s="181" t="inlineStr">
        <is>
          <t>UWHS</t>
        </is>
      </c>
      <c r="D18" s="181" t="inlineStr">
        <is>
          <t>UWHSTESLA21P001</t>
        </is>
      </c>
      <c r="E18" s="181" t="inlineStr">
        <is>
          <t>PO-4900112570</t>
        </is>
      </c>
      <c r="F18" s="181" t="n">
        <v>5060000032</v>
      </c>
      <c r="G18" s="181" t="inlineStr">
        <is>
          <t>BGUS</t>
        </is>
      </c>
      <c r="H18" s="181" t="inlineStr">
        <is>
          <t>BGUS</t>
        </is>
      </c>
      <c r="I18" s="181" t="inlineStr">
        <is>
          <t>Tesla, Inc.</t>
        </is>
      </c>
      <c r="J18" s="181" t="inlineStr">
        <is>
          <t>Tesla Energy_Feb, 2021(James)</t>
        </is>
      </c>
      <c r="K18" s="181" t="inlineStr">
        <is>
          <t>System Invoice</t>
        </is>
      </c>
      <c r="L18" s="182" t="n">
        <v>0</v>
      </c>
      <c r="M18" s="183" t="inlineStr">
        <is>
          <t>USD</t>
        </is>
      </c>
      <c r="N18" s="411" t="n">
        <v>4.27</v>
      </c>
      <c r="O18" s="181" t="inlineStr">
        <is>
          <t>localization</t>
        </is>
      </c>
      <c r="P18" s="295" t="n">
        <v>44354</v>
      </c>
      <c r="Q18" s="181" t="inlineStr">
        <is>
          <t>朱琳</t>
        </is>
      </c>
      <c r="R18" s="295" t="inlineStr">
        <is>
          <t>2021年2月</t>
        </is>
      </c>
      <c r="S18" s="183" t="inlineStr">
        <is>
          <t>TO:
AccountsPayable@tesla.com
CC:
jacho@tesla.com; yu.zeng@pacteraedge.com; gbg1_tesla_l10n@pacteraedge.com</t>
        </is>
      </c>
      <c r="T18" s="183" t="inlineStr">
        <is>
          <t>James Cho</t>
        </is>
      </c>
    </row>
    <row r="19" ht="15.75" customHeight="1" s="474">
      <c r="A19" s="181" t="n">
        <v>18</v>
      </c>
      <c r="B19" s="181" t="inlineStr">
        <is>
          <t>PTUS_Tesla210309D</t>
        </is>
      </c>
      <c r="C19" s="181" t="inlineStr">
        <is>
          <t>UWHS</t>
        </is>
      </c>
      <c r="D19" s="181" t="inlineStr">
        <is>
          <t>UWHSTESLA21P001</t>
        </is>
      </c>
      <c r="E19" s="181" t="inlineStr">
        <is>
          <t>PO-4900137321</t>
        </is>
      </c>
      <c r="F19" s="181" t="n">
        <v>5060000032</v>
      </c>
      <c r="G19" s="181" t="inlineStr">
        <is>
          <t>BGUS</t>
        </is>
      </c>
      <c r="H19" s="181" t="inlineStr">
        <is>
          <t>BGUS</t>
        </is>
      </c>
      <c r="I19" s="181" t="inlineStr">
        <is>
          <t>Tesla, Inc.</t>
        </is>
      </c>
      <c r="J19" s="181" t="inlineStr">
        <is>
          <t>Firmware_Feb, 2021</t>
        </is>
      </c>
      <c r="K19" s="181" t="inlineStr">
        <is>
          <t>System Invoice</t>
        </is>
      </c>
      <c r="L19" s="182" t="n">
        <v>0</v>
      </c>
      <c r="M19" s="183" t="inlineStr">
        <is>
          <t>USD</t>
        </is>
      </c>
      <c r="N19" s="411" t="n">
        <v>16672.45</v>
      </c>
      <c r="O19" s="181" t="inlineStr">
        <is>
          <t>localization</t>
        </is>
      </c>
      <c r="P19" s="295" t="n">
        <v>44354</v>
      </c>
      <c r="Q19" s="181" t="inlineStr">
        <is>
          <t>朱琳</t>
        </is>
      </c>
      <c r="R19" s="295" t="inlineStr">
        <is>
          <t>2021年2月:14252.59;
2021年3月：2419.86</t>
        </is>
      </c>
      <c r="S19" s="183" t="inlineStr">
        <is>
          <t>TO:
AccountsPayable@tesla.com
CC:
midang@tesla.com; yu.zeng@pacteraedge.com; gbg1_tesla_l10n@pacteraedge.com</t>
        </is>
      </c>
      <c r="T19" s="183" t="inlineStr">
        <is>
          <t>Michelle Dang</t>
        </is>
      </c>
    </row>
    <row r="20" ht="15.75" customHeight="1" s="474">
      <c r="A20" s="181" t="n">
        <v>19</v>
      </c>
      <c r="B20" s="181" t="inlineStr">
        <is>
          <t>PTUS_Tesla210309E</t>
        </is>
      </c>
      <c r="C20" s="181" t="inlineStr">
        <is>
          <t>UWHS</t>
        </is>
      </c>
      <c r="D20" s="181" t="inlineStr">
        <is>
          <t>UWHSTESLA21P001</t>
        </is>
      </c>
      <c r="E20" s="181" t="inlineStr">
        <is>
          <t>PO-4900179924</t>
        </is>
      </c>
      <c r="F20" s="181" t="n">
        <v>5060000032</v>
      </c>
      <c r="G20" s="181" t="inlineStr">
        <is>
          <t>BGUS</t>
        </is>
      </c>
      <c r="H20" s="181" t="inlineStr">
        <is>
          <t>BGUS</t>
        </is>
      </c>
      <c r="I20" s="181" t="inlineStr">
        <is>
          <t>Tesla, Inc.</t>
        </is>
      </c>
      <c r="J20" s="181" t="inlineStr">
        <is>
          <t>Website_Feb, 2022</t>
        </is>
      </c>
      <c r="K20" s="181" t="inlineStr">
        <is>
          <t>System Invoice</t>
        </is>
      </c>
      <c r="L20" s="182" t="n">
        <v>0</v>
      </c>
      <c r="M20" s="183" t="inlineStr">
        <is>
          <t>USD</t>
        </is>
      </c>
      <c r="N20" s="411" t="n">
        <v>7806.4175175</v>
      </c>
      <c r="O20" s="181" t="inlineStr">
        <is>
          <t>localization</t>
        </is>
      </c>
      <c r="P20" s="295" t="n">
        <v>44354</v>
      </c>
      <c r="Q20" s="181" t="inlineStr">
        <is>
          <t>朱琳</t>
        </is>
      </c>
      <c r="R20" s="295" t="inlineStr">
        <is>
          <t>2021年2月：4000;
2021年3月3806.42</t>
        </is>
      </c>
      <c r="S20" s="183" t="inlineStr">
        <is>
          <t>TO:
AccountsPayable@tesla.com
CC:
kmiller@tesla.com; yu.zeng@pacteraedge.com; gbg1_tesla_l10n@pacteraedge.com</t>
        </is>
      </c>
      <c r="T20" s="183" t="inlineStr">
        <is>
          <t>Kaoru Miller</t>
        </is>
      </c>
    </row>
    <row r="21" ht="15.75" customHeight="1" s="474">
      <c r="A21" s="181" t="n">
        <v>20</v>
      </c>
      <c r="B21" s="181" t="inlineStr">
        <is>
          <t>PTUS_Tesla210309F</t>
        </is>
      </c>
      <c r="C21" s="181" t="inlineStr">
        <is>
          <t>UWHS</t>
        </is>
      </c>
      <c r="D21" s="181" t="inlineStr">
        <is>
          <t>UWHSTESLA21P001</t>
        </is>
      </c>
      <c r="E21" s="181" t="inlineStr">
        <is>
          <t>PO-4900216699</t>
        </is>
      </c>
      <c r="F21" s="181" t="n">
        <v>5060000032</v>
      </c>
      <c r="G21" s="181" t="inlineStr">
        <is>
          <t>BGUS</t>
        </is>
      </c>
      <c r="H21" s="181" t="inlineStr">
        <is>
          <t>BGUS</t>
        </is>
      </c>
      <c r="I21" s="181" t="inlineStr">
        <is>
          <t>Tesla, Inc.</t>
        </is>
      </c>
      <c r="J21" s="181" t="inlineStr">
        <is>
          <t>Tech pub_OM Dashcam 2021.8</t>
        </is>
      </c>
      <c r="K21" s="181" t="inlineStr">
        <is>
          <t>System Invoice</t>
        </is>
      </c>
      <c r="L21" s="182" t="n">
        <v>0</v>
      </c>
      <c r="M21" s="183" t="inlineStr">
        <is>
          <t>USD</t>
        </is>
      </c>
      <c r="N21" s="411" t="n">
        <v>121.45</v>
      </c>
      <c r="O21" s="181" t="inlineStr">
        <is>
          <t>localization</t>
        </is>
      </c>
      <c r="P21" s="295" t="n">
        <v>44354</v>
      </c>
      <c r="Q21" s="181" t="inlineStr">
        <is>
          <t>朱琳</t>
        </is>
      </c>
      <c r="R21" s="295" t="inlineStr">
        <is>
          <t>2021年2月</t>
        </is>
      </c>
      <c r="S21" s="183" t="inlineStr">
        <is>
          <t>TO:
AccountsPayable@tesla.com
CC:
dbenjamin@tesla.com;
aksmith@tesla.com; yu.zeng@pacteraedge.com; gbg1_tesla_l10n@pacteraedge.com</t>
        </is>
      </c>
      <c r="T21" s="183" t="inlineStr">
        <is>
          <t>David Ben-Jamin</t>
        </is>
      </c>
    </row>
    <row r="22" ht="15.75" customHeight="1" s="474">
      <c r="A22" s="181" t="n">
        <v>21</v>
      </c>
      <c r="B22" s="181" t="inlineStr">
        <is>
          <t>PTUS_Tesla210309G</t>
        </is>
      </c>
      <c r="C22" s="181" t="inlineStr">
        <is>
          <t>UWHS</t>
        </is>
      </c>
      <c r="D22" s="181" t="inlineStr">
        <is>
          <t>UWHSTESLA21P001</t>
        </is>
      </c>
      <c r="E22" s="181" t="inlineStr">
        <is>
          <t>PO-4900217577</t>
        </is>
      </c>
      <c r="F22" s="181" t="n">
        <v>5060000032</v>
      </c>
      <c r="G22" s="181" t="inlineStr">
        <is>
          <t>BGUS</t>
        </is>
      </c>
      <c r="H22" s="181" t="inlineStr">
        <is>
          <t>BGUS</t>
        </is>
      </c>
      <c r="I22" s="181" t="inlineStr">
        <is>
          <t>Tesla, Inc.</t>
        </is>
      </c>
      <c r="J22" s="181" t="inlineStr">
        <is>
          <t>Tech Pub_3Y SM - KO and CN</t>
        </is>
      </c>
      <c r="K22" s="181" t="inlineStr">
        <is>
          <t>System Invoice</t>
        </is>
      </c>
      <c r="L22" s="182" t="n">
        <v>0</v>
      </c>
      <c r="M22" s="183" t="inlineStr">
        <is>
          <t>USD</t>
        </is>
      </c>
      <c r="N22" s="411" t="n">
        <v>1270.09</v>
      </c>
      <c r="O22" s="181" t="inlineStr">
        <is>
          <t>localization</t>
        </is>
      </c>
      <c r="P22" s="295" t="n">
        <v>44354</v>
      </c>
      <c r="Q22" s="181" t="inlineStr">
        <is>
          <t>朱琳</t>
        </is>
      </c>
      <c r="R22" s="295" t="inlineStr">
        <is>
          <t>2021年2月</t>
        </is>
      </c>
      <c r="S22" s="183" t="inlineStr">
        <is>
          <t>TO:
AccountsPayable@tesla.com
CC:
dbenjamin@tesla.com;
aksmith@tesla.com; yu.zeng@pacteraedge.com; gbg1_tesla_l10n@pacteraedge.com</t>
        </is>
      </c>
      <c r="T22" s="183" t="inlineStr">
        <is>
          <t>David Ben-Jamin</t>
        </is>
      </c>
    </row>
    <row r="23" ht="15.75" customHeight="1" s="474">
      <c r="A23" s="181" t="n">
        <v>22</v>
      </c>
      <c r="B23" s="181" t="inlineStr">
        <is>
          <t>PTUS_Tesla210309H</t>
        </is>
      </c>
      <c r="C23" s="181" t="inlineStr">
        <is>
          <t>UWHS</t>
        </is>
      </c>
      <c r="D23" s="181" t="inlineStr">
        <is>
          <t>UWHSTESLA21P001</t>
        </is>
      </c>
      <c r="E23" s="181" t="inlineStr">
        <is>
          <t>PO-4900224623</t>
        </is>
      </c>
      <c r="F23" s="181" t="n">
        <v>5060000032</v>
      </c>
      <c r="G23" s="181" t="inlineStr">
        <is>
          <t>BGUS</t>
        </is>
      </c>
      <c r="H23" s="181" t="inlineStr">
        <is>
          <t>BGUS</t>
        </is>
      </c>
      <c r="I23" s="181" t="inlineStr">
        <is>
          <t>Tesla, Inc.</t>
        </is>
      </c>
      <c r="J23" s="181" t="inlineStr">
        <is>
          <t>Tech Pub_OM-P2 drop1</t>
        </is>
      </c>
      <c r="K23" s="181" t="inlineStr">
        <is>
          <t>System Invoice</t>
        </is>
      </c>
      <c r="L23" s="182" t="n">
        <v>0</v>
      </c>
      <c r="M23" s="183" t="inlineStr">
        <is>
          <t>USD</t>
        </is>
      </c>
      <c r="N23" s="411" t="n">
        <v>9236.25</v>
      </c>
      <c r="O23" s="181" t="inlineStr">
        <is>
          <t>localization</t>
        </is>
      </c>
      <c r="P23" s="295" t="n">
        <v>44354</v>
      </c>
      <c r="Q23" s="181" t="inlineStr">
        <is>
          <t>朱琳</t>
        </is>
      </c>
      <c r="R23" s="295" t="inlineStr">
        <is>
          <t>2021年2月</t>
        </is>
      </c>
      <c r="S23" s="183" t="inlineStr">
        <is>
          <t>TO:
AccountsPayable@tesla.com
CC:
dbenjamin@tesla.com;
aksmith@tesla.com; yu.zeng@pacteraedge.com; gbg1_tesla_l10n@pacteraedge.com</t>
        </is>
      </c>
      <c r="T23" s="183" t="inlineStr">
        <is>
          <t>David Ben-Jamin</t>
        </is>
      </c>
    </row>
    <row r="24" ht="15.75" customHeight="1" s="474">
      <c r="A24" s="181" t="n">
        <v>23</v>
      </c>
      <c r="B24" s="181" t="inlineStr">
        <is>
          <t>PTUS_Tesla210309I</t>
        </is>
      </c>
      <c r="C24" s="181" t="inlineStr">
        <is>
          <t>UWHS</t>
        </is>
      </c>
      <c r="D24" s="181" t="inlineStr">
        <is>
          <t>UWHSTESLA21P001</t>
        </is>
      </c>
      <c r="E24" s="181" t="inlineStr">
        <is>
          <t>PO-4900225683</t>
        </is>
      </c>
      <c r="F24" s="181" t="n">
        <v>5060000032</v>
      </c>
      <c r="G24" s="181" t="inlineStr">
        <is>
          <t>BGUS</t>
        </is>
      </c>
      <c r="H24" s="181" t="inlineStr">
        <is>
          <t>BGUS</t>
        </is>
      </c>
      <c r="I24" s="181" t="inlineStr">
        <is>
          <t>Tesla, Inc.</t>
        </is>
      </c>
      <c r="J24" s="181" t="inlineStr">
        <is>
          <t>Tesla Energy_Powerwall Extended Warranty ES</t>
        </is>
      </c>
      <c r="K24" s="181" t="inlineStr">
        <is>
          <t>System Invoice</t>
        </is>
      </c>
      <c r="L24" s="182" t="n">
        <v>0</v>
      </c>
      <c r="M24" s="183" t="inlineStr">
        <is>
          <t>USD</t>
        </is>
      </c>
      <c r="N24" s="411" t="n">
        <v>159.16</v>
      </c>
      <c r="O24" s="181" t="inlineStr">
        <is>
          <t>localization</t>
        </is>
      </c>
      <c r="P24" s="295" t="n">
        <v>44354</v>
      </c>
      <c r="Q24" s="181" t="inlineStr">
        <is>
          <t>朱琳</t>
        </is>
      </c>
      <c r="R24" s="295" t="inlineStr">
        <is>
          <t>2021年3月</t>
        </is>
      </c>
      <c r="S24" s="183" t="inlineStr">
        <is>
          <t>TO:
AccountsPayable@tesla.com
CC:
cmatchinski@tesla.com; yu.zeng@pacteraedge.com; gbg1_tesla_l10n@pacteraedge.com</t>
        </is>
      </c>
      <c r="T24" s="183" t="inlineStr">
        <is>
          <t>Cassandra Geml</t>
        </is>
      </c>
    </row>
    <row r="25" ht="15.75" customHeight="1" s="474">
      <c r="A25" s="181" t="n">
        <v>24</v>
      </c>
      <c r="B25" s="181" t="inlineStr">
        <is>
          <t>PTUS_Tesla210408A</t>
        </is>
      </c>
      <c r="C25" s="181" t="inlineStr">
        <is>
          <t>UWHS</t>
        </is>
      </c>
      <c r="D25" s="181" t="inlineStr">
        <is>
          <t>UWHSTESLA21P001</t>
        </is>
      </c>
      <c r="E25" s="181" t="inlineStr">
        <is>
          <t>PO-4900112570</t>
        </is>
      </c>
      <c r="F25" s="181" t="n">
        <v>5060000032</v>
      </c>
      <c r="G25" s="181" t="inlineStr">
        <is>
          <t>BGUS</t>
        </is>
      </c>
      <c r="H25" s="181" t="inlineStr">
        <is>
          <t>BGUS</t>
        </is>
      </c>
      <c r="I25" s="181" t="inlineStr">
        <is>
          <t>Tesla, Inc.</t>
        </is>
      </c>
      <c r="J25" s="181" t="inlineStr">
        <is>
          <t>Tesla Energy_Mar, 2021(James)_part1</t>
        </is>
      </c>
      <c r="K25" s="181" t="inlineStr">
        <is>
          <t>System Invoice</t>
        </is>
      </c>
      <c r="L25" s="182" t="n">
        <v>0</v>
      </c>
      <c r="M25" s="183" t="inlineStr">
        <is>
          <t>USD</t>
        </is>
      </c>
      <c r="N25" s="411" t="n">
        <v>3537.65</v>
      </c>
      <c r="O25" s="181" t="inlineStr">
        <is>
          <t>localization</t>
        </is>
      </c>
      <c r="P25" s="295" t="n">
        <v>44383</v>
      </c>
      <c r="Q25" s="181" t="inlineStr">
        <is>
          <t>杨文君</t>
        </is>
      </c>
      <c r="R25" s="295" t="inlineStr">
        <is>
          <t>2021年3月:2082.78; 2021年4月:1454.87</t>
        </is>
      </c>
      <c r="S25" s="183" t="inlineStr">
        <is>
          <t>TO:
AccountsPayable@tesla.com
CC:
jacho@tesla.com; yu.zeng@pacteraedge.com; gbg1_tesla_l10n@pacteraedge.com</t>
        </is>
      </c>
      <c r="T25" s="183" t="inlineStr">
        <is>
          <t>James Cho</t>
        </is>
      </c>
    </row>
    <row r="26" ht="15.75" customHeight="1" s="474">
      <c r="A26" s="181" t="n">
        <v>25</v>
      </c>
      <c r="B26" s="181" t="inlineStr">
        <is>
          <t>PTUS_Tesla210408B</t>
        </is>
      </c>
      <c r="C26" s="181" t="inlineStr">
        <is>
          <t>UWHS</t>
        </is>
      </c>
      <c r="D26" s="181" t="inlineStr">
        <is>
          <t>UWHSTESLA21P001</t>
        </is>
      </c>
      <c r="E26" s="181" t="inlineStr">
        <is>
          <t>PO-4900174405</t>
        </is>
      </c>
      <c r="F26" s="181" t="n">
        <v>5060000032</v>
      </c>
      <c r="G26" s="181" t="inlineStr">
        <is>
          <t>BGUS</t>
        </is>
      </c>
      <c r="H26" s="181" t="inlineStr">
        <is>
          <t>BGUS</t>
        </is>
      </c>
      <c r="I26" s="181" t="inlineStr">
        <is>
          <t>Tesla, Inc.</t>
        </is>
      </c>
      <c r="J26" s="181" t="inlineStr">
        <is>
          <t>Tesla Energy_DELTA Megapack Spec to Japanese</t>
        </is>
      </c>
      <c r="K26" s="181" t="inlineStr">
        <is>
          <t>System Invoice</t>
        </is>
      </c>
      <c r="L26" s="182" t="n">
        <v>0</v>
      </c>
      <c r="M26" s="183" t="inlineStr">
        <is>
          <t>USD</t>
        </is>
      </c>
      <c r="N26" s="411" t="n">
        <v>24.89</v>
      </c>
      <c r="O26" s="181" t="inlineStr">
        <is>
          <t>localization</t>
        </is>
      </c>
      <c r="P26" s="295" t="n">
        <v>44383</v>
      </c>
      <c r="Q26" s="181" t="inlineStr">
        <is>
          <t>杨文君</t>
        </is>
      </c>
      <c r="R26" s="295" t="inlineStr">
        <is>
          <t>2021年4月</t>
        </is>
      </c>
      <c r="S26" s="183" t="inlineStr">
        <is>
          <t>TO:
AccountsPayable@tesla.com
CC:
mowatson@tesla.com;bcaplette@tesla.com;; yu.zeng@pacteraedge.com; gbg1_tesla_l10n@pacteraedge.com</t>
        </is>
      </c>
      <c r="T26" s="183" t="inlineStr">
        <is>
          <t>Moya Watson;Beverly Caplette</t>
        </is>
      </c>
    </row>
    <row r="27" ht="15.75" customHeight="1" s="474">
      <c r="A27" s="181" t="n">
        <v>26</v>
      </c>
      <c r="B27" s="181" t="inlineStr">
        <is>
          <t>PTUS_Tesla210408C</t>
        </is>
      </c>
      <c r="C27" s="181" t="inlineStr">
        <is>
          <t>UWHS</t>
        </is>
      </c>
      <c r="D27" s="181" t="inlineStr">
        <is>
          <t>UWHSTESLA21P001</t>
        </is>
      </c>
      <c r="E27" s="181" t="inlineStr">
        <is>
          <t>PO-4900174353</t>
        </is>
      </c>
      <c r="F27" s="181" t="n">
        <v>5060000032</v>
      </c>
      <c r="G27" s="181" t="inlineStr">
        <is>
          <t>BGUS</t>
        </is>
      </c>
      <c r="H27" s="181" t="inlineStr">
        <is>
          <t>BGUS</t>
        </is>
      </c>
      <c r="I27" s="181" t="inlineStr">
        <is>
          <t>Tesla, Inc.</t>
        </is>
      </c>
      <c r="J27" s="181" t="inlineStr">
        <is>
          <t>Tesla Energy DELTA - Megapack Transport &amp; Storage to Hebrew</t>
        </is>
      </c>
      <c r="K27" s="181" t="inlineStr">
        <is>
          <t>System Invoice</t>
        </is>
      </c>
      <c r="L27" s="182" t="n">
        <v>0</v>
      </c>
      <c r="M27" s="183" t="inlineStr">
        <is>
          <t>USD</t>
        </is>
      </c>
      <c r="N27" s="411" t="n">
        <v>129.79</v>
      </c>
      <c r="O27" s="181" t="inlineStr">
        <is>
          <t>localization</t>
        </is>
      </c>
      <c r="P27" s="295" t="n">
        <v>44383</v>
      </c>
      <c r="Q27" s="181" t="inlineStr">
        <is>
          <t>杨文君</t>
        </is>
      </c>
      <c r="R27" s="295" t="inlineStr">
        <is>
          <t>2021年3月</t>
        </is>
      </c>
      <c r="S27" s="183" t="inlineStr">
        <is>
          <t>TO:
AccountsPayable@tesla.com
CC:
mowatson@tesla.com; yu.zeng@pacteraedge.com; gbg1_tesla_l10n@pacteraedge.com</t>
        </is>
      </c>
      <c r="T27" s="183" t="inlineStr">
        <is>
          <t>Moya Watson</t>
        </is>
      </c>
    </row>
    <row r="28" ht="15.75" customHeight="1" s="474">
      <c r="A28" s="181" t="n">
        <v>27</v>
      </c>
      <c r="B28" s="181" t="inlineStr">
        <is>
          <t>PTUS_Tesla210408D</t>
        </is>
      </c>
      <c r="C28" s="181" t="inlineStr">
        <is>
          <t>UWHS</t>
        </is>
      </c>
      <c r="D28" s="181" t="inlineStr">
        <is>
          <t>UWHSTESLA21P001</t>
        </is>
      </c>
      <c r="E28" s="181" t="inlineStr">
        <is>
          <t>PO-4900229906</t>
        </is>
      </c>
      <c r="F28" s="181" t="n">
        <v>5060000032</v>
      </c>
      <c r="G28" s="181" t="inlineStr">
        <is>
          <t>BGUS</t>
        </is>
      </c>
      <c r="H28" s="181" t="inlineStr">
        <is>
          <t>BGUS</t>
        </is>
      </c>
      <c r="I28" s="181" t="inlineStr">
        <is>
          <t>Tesla, Inc.</t>
        </is>
      </c>
      <c r="J28" s="181" t="inlineStr">
        <is>
          <t>Tech pub_3Y SM - CN and KO</t>
        </is>
      </c>
      <c r="K28" s="181" t="inlineStr">
        <is>
          <t>System Invoice</t>
        </is>
      </c>
      <c r="L28" s="182" t="n">
        <v>0</v>
      </c>
      <c r="M28" s="183" t="inlineStr">
        <is>
          <t>USD</t>
        </is>
      </c>
      <c r="N28" s="411" t="n">
        <v>1787.38</v>
      </c>
      <c r="O28" s="181" t="inlineStr">
        <is>
          <t>localization</t>
        </is>
      </c>
      <c r="P28" s="295" t="n">
        <v>44383</v>
      </c>
      <c r="Q28" s="181" t="inlineStr">
        <is>
          <t>杨文君</t>
        </is>
      </c>
      <c r="R28" s="295" t="inlineStr">
        <is>
          <t>2021年3月</t>
        </is>
      </c>
      <c r="S28" s="183" t="inlineStr">
        <is>
          <t>TO:
AccountsPayable@tesla.com
CC:
dbenjamin@tesla.com;aksmith@tesla.com; yu.zeng@pacteraedge.com; gbg1_tesla_l10n@pacteraedge.com</t>
        </is>
      </c>
      <c r="T28" s="183" t="inlineStr">
        <is>
          <t>David Ben-Jamin</t>
        </is>
      </c>
    </row>
    <row r="29" ht="15.75" customHeight="1" s="474">
      <c r="A29" s="181" t="n">
        <v>28</v>
      </c>
      <c r="B29" s="181" t="inlineStr">
        <is>
          <t>PTUS_Tesla210408E</t>
        </is>
      </c>
      <c r="C29" s="181" t="inlineStr">
        <is>
          <t>UWHS</t>
        </is>
      </c>
      <c r="D29" s="181" t="inlineStr">
        <is>
          <t>UWHSTESLA21P001</t>
        </is>
      </c>
      <c r="E29" s="181" t="inlineStr">
        <is>
          <t>PO-4900239176</t>
        </is>
      </c>
      <c r="F29" s="181" t="n">
        <v>5060000032</v>
      </c>
      <c r="G29" s="181" t="inlineStr">
        <is>
          <t>BGUS</t>
        </is>
      </c>
      <c r="H29" s="181" t="inlineStr">
        <is>
          <t>BGUS</t>
        </is>
      </c>
      <c r="I29" s="181" t="inlineStr">
        <is>
          <t>Tesla, Inc.</t>
        </is>
      </c>
      <c r="J29" s="181" t="inlineStr">
        <is>
          <t>Tech Pub_OM- P2 drop2</t>
        </is>
      </c>
      <c r="K29" s="181" t="inlineStr">
        <is>
          <t>System Invoice</t>
        </is>
      </c>
      <c r="L29" s="182" t="n">
        <v>0</v>
      </c>
      <c r="M29" s="183" t="inlineStr">
        <is>
          <t>USD</t>
        </is>
      </c>
      <c r="N29" s="411" t="n">
        <v>11573.17</v>
      </c>
      <c r="O29" s="181" t="inlineStr">
        <is>
          <t>localization</t>
        </is>
      </c>
      <c r="P29" s="295" t="n">
        <v>44383</v>
      </c>
      <c r="Q29" s="181" t="inlineStr">
        <is>
          <t>杨文君</t>
        </is>
      </c>
      <c r="R29" s="295" t="inlineStr">
        <is>
          <t>2021年3月</t>
        </is>
      </c>
      <c r="S29" s="183" t="inlineStr">
        <is>
          <t>TO:
AccountsPayable@tesla.com
CC:
dbenjamin@tesla.com;aksmith@tesla.com; yu.zeng@pacteraedge.com; gbg1_tesla_l10n@pacteraedge.com</t>
        </is>
      </c>
      <c r="T29" s="183" t="inlineStr">
        <is>
          <t>David Ben-Jamin</t>
        </is>
      </c>
    </row>
    <row r="30" ht="15.75" customHeight="1" s="474">
      <c r="A30" s="181" t="n">
        <v>29</v>
      </c>
      <c r="B30" s="181" t="inlineStr">
        <is>
          <t>PTUS_Tesla210408F</t>
        </is>
      </c>
      <c r="C30" s="181" t="inlineStr">
        <is>
          <t>UWHS</t>
        </is>
      </c>
      <c r="D30" s="181" t="inlineStr">
        <is>
          <t>UWHSTESLA21P001</t>
        </is>
      </c>
      <c r="E30" s="181" t="inlineStr">
        <is>
          <t>PO-4900240937</t>
        </is>
      </c>
      <c r="F30" s="181" t="n">
        <v>5060000032</v>
      </c>
      <c r="G30" s="181" t="inlineStr">
        <is>
          <t>BGUS</t>
        </is>
      </c>
      <c r="H30" s="181" t="inlineStr">
        <is>
          <t>BGUS</t>
        </is>
      </c>
      <c r="I30" s="181" t="inlineStr">
        <is>
          <t>Tesla, Inc.</t>
        </is>
      </c>
      <c r="J30" s="181" t="inlineStr">
        <is>
          <t>Tesla Energy_Mar, 2021(James)_part2</t>
        </is>
      </c>
      <c r="K30" s="181" t="inlineStr">
        <is>
          <t>System Invoice</t>
        </is>
      </c>
      <c r="L30" s="182" t="n">
        <v>0</v>
      </c>
      <c r="M30" s="183" t="inlineStr">
        <is>
          <t>USD</t>
        </is>
      </c>
      <c r="N30" s="411" t="n">
        <v>25826.42</v>
      </c>
      <c r="O30" s="181" t="inlineStr">
        <is>
          <t>localization</t>
        </is>
      </c>
      <c r="P30" s="295" t="n">
        <v>44383</v>
      </c>
      <c r="Q30" s="181" t="inlineStr">
        <is>
          <t>杨文君</t>
        </is>
      </c>
      <c r="R30" s="295" t="inlineStr">
        <is>
          <t>2021年3月</t>
        </is>
      </c>
      <c r="S30" s="183" t="inlineStr">
        <is>
          <t>TO:
AccountsPayable@tesla.com
CC:
jacho@tesla.com ; yu.zeng@pacteraedge.com; gbg1_tesla_l10n@pacteraedge.com</t>
        </is>
      </c>
      <c r="T30" s="183" t="inlineStr">
        <is>
          <t>James Cho</t>
        </is>
      </c>
    </row>
    <row r="31" ht="15.75" customHeight="1" s="474">
      <c r="A31" s="181" t="n">
        <v>30</v>
      </c>
      <c r="B31" s="181" t="inlineStr">
        <is>
          <t>PTUS_Tesla210408G</t>
        </is>
      </c>
      <c r="C31" s="181" t="inlineStr">
        <is>
          <t>UWHS</t>
        </is>
      </c>
      <c r="D31" s="181" t="inlineStr">
        <is>
          <t>UWHSTESLA21P001</t>
        </is>
      </c>
      <c r="E31" s="181" t="inlineStr">
        <is>
          <t>PO-4900246048</t>
        </is>
      </c>
      <c r="F31" s="181" t="n">
        <v>5060000032</v>
      </c>
      <c r="G31" s="181" t="inlineStr">
        <is>
          <t>BGUS</t>
        </is>
      </c>
      <c r="H31" s="181" t="inlineStr">
        <is>
          <t>BGUS</t>
        </is>
      </c>
      <c r="I31" s="181" t="inlineStr">
        <is>
          <t>Tesla, Inc.</t>
        </is>
      </c>
      <c r="J31" s="181" t="inlineStr">
        <is>
          <t>Tech Pub_NLVW Global drop 1</t>
        </is>
      </c>
      <c r="K31" s="181" t="inlineStr">
        <is>
          <t>System Invoice</t>
        </is>
      </c>
      <c r="L31" s="182" t="n">
        <v>0</v>
      </c>
      <c r="M31" s="183" t="inlineStr">
        <is>
          <t>USD</t>
        </is>
      </c>
      <c r="N31" s="411" t="n">
        <v>713.54</v>
      </c>
      <c r="O31" s="181" t="inlineStr">
        <is>
          <t>localization</t>
        </is>
      </c>
      <c r="P31" s="295" t="n">
        <v>44383</v>
      </c>
      <c r="Q31" s="181" t="inlineStr">
        <is>
          <t>杨文君</t>
        </is>
      </c>
      <c r="R31" s="295" t="inlineStr">
        <is>
          <t>2021年3月</t>
        </is>
      </c>
      <c r="S31" s="183" t="inlineStr">
        <is>
          <t>TO:
AccountsPayable@tesla.com
CC:
dbenjamin@tesla.com;aksmith@tesla.com; yu.zeng@pacteraedge.com; gbg1_tesla_l10n@pacteraedge.com</t>
        </is>
      </c>
      <c r="T31" s="183" t="inlineStr">
        <is>
          <t>David Ben-Jamin</t>
        </is>
      </c>
    </row>
    <row r="32" ht="15.75" customHeight="1" s="474">
      <c r="A32" s="181" t="n">
        <v>31</v>
      </c>
      <c r="B32" s="181" t="inlineStr">
        <is>
          <t>PTUS_Tesla210408H</t>
        </is>
      </c>
      <c r="C32" s="181" t="inlineStr">
        <is>
          <t>UWHS</t>
        </is>
      </c>
      <c r="D32" s="181" t="inlineStr">
        <is>
          <t>UWHSTESLA21P001</t>
        </is>
      </c>
      <c r="E32" s="181" t="inlineStr">
        <is>
          <t>PO-4900247511</t>
        </is>
      </c>
      <c r="F32" s="181" t="n">
        <v>5060000032</v>
      </c>
      <c r="G32" s="181" t="inlineStr">
        <is>
          <t>BGUS</t>
        </is>
      </c>
      <c r="H32" s="181" t="inlineStr">
        <is>
          <t>BGUS</t>
        </is>
      </c>
      <c r="I32" s="181" t="inlineStr">
        <is>
          <t>Tesla, Inc.</t>
        </is>
      </c>
      <c r="J32" s="181" t="inlineStr">
        <is>
          <t>Tech Pub_3Y Service Manual CN and IKR</t>
        </is>
      </c>
      <c r="K32" s="181" t="inlineStr">
        <is>
          <t>System Invoice</t>
        </is>
      </c>
      <c r="L32" s="182" t="n">
        <v>0</v>
      </c>
      <c r="M32" s="183" t="inlineStr">
        <is>
          <t>USD</t>
        </is>
      </c>
      <c r="N32" s="411" t="n">
        <v>1518.21</v>
      </c>
      <c r="O32" s="181" t="inlineStr">
        <is>
          <t>localization</t>
        </is>
      </c>
      <c r="P32" s="295" t="n">
        <v>44383</v>
      </c>
      <c r="Q32" s="181" t="inlineStr">
        <is>
          <t>杨文君</t>
        </is>
      </c>
      <c r="R32" s="295" t="inlineStr">
        <is>
          <t>2021年3月</t>
        </is>
      </c>
      <c r="S32" s="183" t="inlineStr">
        <is>
          <t>TO:
AccountsPayable@tesla.com
CC:
dbenjamin@tesla.com;aksmith@tesla.com; yu.zeng@pacteraedge.com; gbg1_tesla_l10n@pacteraedge.com</t>
        </is>
      </c>
      <c r="T32" s="183" t="inlineStr">
        <is>
          <t>David Ben-Jamin</t>
        </is>
      </c>
    </row>
    <row r="33" ht="15.75" customHeight="1" s="474">
      <c r="A33" s="181" t="n">
        <v>32</v>
      </c>
      <c r="B33" s="181" t="inlineStr">
        <is>
          <t>PTUS_Tesla210408I</t>
        </is>
      </c>
      <c r="C33" s="181" t="inlineStr">
        <is>
          <t>UWHS</t>
        </is>
      </c>
      <c r="D33" s="181" t="inlineStr">
        <is>
          <t>UWHSTESLA21P001</t>
        </is>
      </c>
      <c r="E33" s="181" t="inlineStr">
        <is>
          <t>PO-4900248307</t>
        </is>
      </c>
      <c r="F33" s="181" t="n">
        <v>5060000032</v>
      </c>
      <c r="G33" s="181" t="inlineStr">
        <is>
          <t>BGUS</t>
        </is>
      </c>
      <c r="H33" s="181" t="inlineStr">
        <is>
          <t>BGUS</t>
        </is>
      </c>
      <c r="I33" s="181" t="inlineStr">
        <is>
          <t>Tesla, Inc.</t>
        </is>
      </c>
      <c r="J33" s="181" t="inlineStr">
        <is>
          <t>Tesla Energy_Gen 3 WC Closed Captions Translation EMEA</t>
        </is>
      </c>
      <c r="K33" s="181" t="inlineStr">
        <is>
          <t>System Invoice</t>
        </is>
      </c>
      <c r="L33" s="182" t="n">
        <v>0</v>
      </c>
      <c r="M33" s="183" t="inlineStr">
        <is>
          <t>USD</t>
        </is>
      </c>
      <c r="N33" s="411" t="n">
        <v>2067.71</v>
      </c>
      <c r="O33" s="181" t="inlineStr">
        <is>
          <t>localization</t>
        </is>
      </c>
      <c r="P33" s="295" t="n">
        <v>44383</v>
      </c>
      <c r="Q33" s="181" t="inlineStr">
        <is>
          <t>杨文君</t>
        </is>
      </c>
      <c r="R33" s="295" t="inlineStr">
        <is>
          <t>2021年3月:248.13; 2021年4月:1819.58</t>
        </is>
      </c>
      <c r="S33" s="183" t="inlineStr">
        <is>
          <t>TO:
AccountsPayable@tesla.com
CC:
mlucci@tesla.com; yu.zeng@pacteraedge.com; gbg1_tesla_l10n@pacteraedge.com</t>
        </is>
      </c>
      <c r="T33" s="183" t="inlineStr">
        <is>
          <t>Matteo Lucci</t>
        </is>
      </c>
    </row>
    <row r="34" ht="15.75" customHeight="1" s="474">
      <c r="A34" s="181" t="n">
        <v>33</v>
      </c>
      <c r="B34" s="181" t="inlineStr">
        <is>
          <t>PTUS_Tesla210408J</t>
        </is>
      </c>
      <c r="C34" s="181" t="inlineStr">
        <is>
          <t>UWHS</t>
        </is>
      </c>
      <c r="D34" s="181" t="inlineStr">
        <is>
          <t>UWHSTESLA21P001</t>
        </is>
      </c>
      <c r="E34" s="181" t="inlineStr">
        <is>
          <t>PO-4900250615</t>
        </is>
      </c>
      <c r="F34" s="181" t="n">
        <v>5060000032</v>
      </c>
      <c r="G34" s="181" t="inlineStr">
        <is>
          <t>BGUS</t>
        </is>
      </c>
      <c r="H34" s="181" t="inlineStr">
        <is>
          <t>BGUS</t>
        </is>
      </c>
      <c r="I34" s="181" t="inlineStr">
        <is>
          <t>Tesla, Inc.</t>
        </is>
      </c>
      <c r="J34" s="181" t="inlineStr">
        <is>
          <t>Tech Pub_OM P2 and 104.5 drop 3</t>
        </is>
      </c>
      <c r="K34" s="181" t="inlineStr">
        <is>
          <t>System Invoice</t>
        </is>
      </c>
      <c r="L34" s="182" t="n">
        <v>0</v>
      </c>
      <c r="M34" s="183" t="inlineStr">
        <is>
          <t>USD</t>
        </is>
      </c>
      <c r="N34" s="411" t="n">
        <v>12239.34</v>
      </c>
      <c r="O34" s="181" t="inlineStr">
        <is>
          <t>localization</t>
        </is>
      </c>
      <c r="P34" s="295" t="n">
        <v>44383</v>
      </c>
      <c r="Q34" s="181" t="inlineStr">
        <is>
          <t>杨文君</t>
        </is>
      </c>
      <c r="R34" s="295" t="inlineStr">
        <is>
          <t>2021年4月</t>
        </is>
      </c>
      <c r="S34" s="183" t="inlineStr">
        <is>
          <t>TO:
AccountsPayable@tesla.com
CC:
dbenjamin@tesla.com;aksmith@tesla.com; yu.zeng@pacteraedge.com; gbg1_tesla_l10n@pacteraedge.com</t>
        </is>
      </c>
      <c r="T34" s="183" t="inlineStr">
        <is>
          <t>David Ben-Jamin</t>
        </is>
      </c>
    </row>
    <row r="35" ht="15.75" customHeight="1" s="474">
      <c r="A35" s="181" t="n">
        <v>34</v>
      </c>
      <c r="B35" s="181" t="inlineStr">
        <is>
          <t>PTUS_Tesla210408K</t>
        </is>
      </c>
      <c r="C35" s="181" t="inlineStr">
        <is>
          <t>UWHS</t>
        </is>
      </c>
      <c r="D35" s="181" t="inlineStr">
        <is>
          <t>UWHSTESLA21P001</t>
        </is>
      </c>
      <c r="E35" s="181" t="inlineStr">
        <is>
          <t>PO-4900256001</t>
        </is>
      </c>
      <c r="F35" s="181" t="n">
        <v>5060000032</v>
      </c>
      <c r="G35" s="181" t="inlineStr">
        <is>
          <t>BGUS</t>
        </is>
      </c>
      <c r="H35" s="181" t="inlineStr">
        <is>
          <t>BGUS</t>
        </is>
      </c>
      <c r="I35" s="181" t="inlineStr">
        <is>
          <t>Tesla, Inc.</t>
        </is>
      </c>
      <c r="J35" s="181" t="inlineStr">
        <is>
          <t>Tech Pub_OM 104.5 no radar drop 2</t>
        </is>
      </c>
      <c r="K35" s="181" t="inlineStr">
        <is>
          <t>System Invoice</t>
        </is>
      </c>
      <c r="L35" s="182" t="n">
        <v>0</v>
      </c>
      <c r="M35" s="183" t="inlineStr">
        <is>
          <t>USD</t>
        </is>
      </c>
      <c r="N35" s="411" t="n">
        <v>293.59</v>
      </c>
      <c r="O35" s="181" t="inlineStr">
        <is>
          <t>localization</t>
        </is>
      </c>
      <c r="P35" s="295" t="n">
        <v>44383</v>
      </c>
      <c r="Q35" s="181" t="inlineStr">
        <is>
          <t>杨文君</t>
        </is>
      </c>
      <c r="R35" s="295" t="inlineStr">
        <is>
          <t>2021年4月</t>
        </is>
      </c>
      <c r="S35" s="183" t="inlineStr">
        <is>
          <t>TO:
AccountsPayable@tesla.com
CC:
dbenjamin@tesla.com;aksmith@tesla.com; yu.zeng@pacteraedge.com; gbg1_tesla_l10n@pacteraedge.com</t>
        </is>
      </c>
      <c r="T35" s="183" t="inlineStr">
        <is>
          <t>David Ben-Jamin</t>
        </is>
      </c>
    </row>
    <row r="36" ht="15.75" customHeight="1" s="474">
      <c r="A36" s="181" t="n">
        <v>35</v>
      </c>
      <c r="B36" s="181" t="inlineStr">
        <is>
          <t>PTUS_Tesla210408L</t>
        </is>
      </c>
      <c r="C36" s="181" t="inlineStr">
        <is>
          <t>UWHS</t>
        </is>
      </c>
      <c r="D36" s="181" t="inlineStr">
        <is>
          <t>UWHSTESLA21P001</t>
        </is>
      </c>
      <c r="E36" s="181" t="inlineStr">
        <is>
          <t>PO-4900261170</t>
        </is>
      </c>
      <c r="F36" s="181" t="n">
        <v>5060000032</v>
      </c>
      <c r="G36" s="181" t="inlineStr">
        <is>
          <t>BGUS</t>
        </is>
      </c>
      <c r="H36" s="181" t="inlineStr">
        <is>
          <t>BGUS</t>
        </is>
      </c>
      <c r="I36" s="181" t="inlineStr">
        <is>
          <t>Tesla, Inc.</t>
        </is>
      </c>
      <c r="J36" s="181" t="inlineStr">
        <is>
          <t>Tech Pub_OM MSP2 safety drop2 plus 4 topics</t>
        </is>
      </c>
      <c r="K36" s="181" t="inlineStr">
        <is>
          <t>System Invoice</t>
        </is>
      </c>
      <c r="L36" s="182" t="n">
        <v>0</v>
      </c>
      <c r="M36" s="183" t="inlineStr">
        <is>
          <t>USD</t>
        </is>
      </c>
      <c r="N36" s="411" t="n">
        <v>281.58</v>
      </c>
      <c r="O36" s="181" t="inlineStr">
        <is>
          <t>localization</t>
        </is>
      </c>
      <c r="P36" s="295" t="n">
        <v>44383</v>
      </c>
      <c r="Q36" s="181" t="inlineStr">
        <is>
          <t>杨文君</t>
        </is>
      </c>
      <c r="R36" s="295" t="inlineStr">
        <is>
          <t>2021年4月</t>
        </is>
      </c>
      <c r="S36" s="183" t="inlineStr">
        <is>
          <t>TO:
AccountsPayable@tesla.com
CC:
dbenjamin@tesla.com;aksmith@tesla.com; yu.zeng@pacteraedge.com; gbg1_tesla_l10n@pacteraedge.com</t>
        </is>
      </c>
      <c r="T36" s="183" t="inlineStr">
        <is>
          <t>David Ben-Jamin</t>
        </is>
      </c>
    </row>
    <row r="37" ht="15.75" customHeight="1" s="474">
      <c r="A37" s="181" t="n">
        <v>36</v>
      </c>
      <c r="B37" s="181" t="inlineStr">
        <is>
          <t>PTUS_Tesla210408M</t>
        </is>
      </c>
      <c r="C37" s="181" t="inlineStr">
        <is>
          <t>UWHS</t>
        </is>
      </c>
      <c r="D37" s="181" t="inlineStr">
        <is>
          <t>UWHSTESLA21P001</t>
        </is>
      </c>
      <c r="E37" s="181" t="inlineStr">
        <is>
          <t>PO-4900256241</t>
        </is>
      </c>
      <c r="F37" s="181" t="n">
        <v>5060000032</v>
      </c>
      <c r="G37" s="181" t="inlineStr">
        <is>
          <t>BGUS</t>
        </is>
      </c>
      <c r="H37" s="181" t="inlineStr">
        <is>
          <t>BGUS</t>
        </is>
      </c>
      <c r="I37" s="181" t="inlineStr">
        <is>
          <t>Tesla, Inc.</t>
        </is>
      </c>
      <c r="J37" s="181" t="inlineStr">
        <is>
          <t>Tesla Energy_Powerwall Metering Compatibility Guide</t>
        </is>
      </c>
      <c r="K37" s="181" t="inlineStr">
        <is>
          <t>System Invoice</t>
        </is>
      </c>
      <c r="L37" s="182" t="n">
        <v>0</v>
      </c>
      <c r="M37" s="183" t="inlineStr">
        <is>
          <t>USD</t>
        </is>
      </c>
      <c r="N37" s="411" t="n">
        <v>369.2</v>
      </c>
      <c r="O37" s="181" t="inlineStr">
        <is>
          <t>localization</t>
        </is>
      </c>
      <c r="P37" s="295" t="n">
        <v>44384</v>
      </c>
      <c r="Q37" s="181" t="inlineStr">
        <is>
          <t>杨文君</t>
        </is>
      </c>
      <c r="R37" s="295" t="inlineStr">
        <is>
          <t>2021年4月</t>
        </is>
      </c>
      <c r="S37" s="183" t="inlineStr">
        <is>
          <t>TO:
AccountsPayable@tesla.com
CC:
cmatchinski@tesla.com; yu.zeng@pacteraedge.com; gbg1_tesla_l10n@pacteraedge.com</t>
        </is>
      </c>
      <c r="T37" s="183" t="inlineStr">
        <is>
          <t>Cassandra Geml</t>
        </is>
      </c>
    </row>
    <row r="38" ht="15.75" customHeight="1" s="474">
      <c r="A38" s="181" t="n">
        <v>37</v>
      </c>
      <c r="B38" s="181" t="inlineStr">
        <is>
          <t>PTUS_Tesla210413A</t>
        </is>
      </c>
      <c r="C38" s="181" t="inlineStr">
        <is>
          <t>UWHS</t>
        </is>
      </c>
      <c r="D38" s="181" t="inlineStr">
        <is>
          <t>UWHSTESLA21P001</t>
        </is>
      </c>
      <c r="E38" s="181" t="inlineStr">
        <is>
          <t>PO-4900137321</t>
        </is>
      </c>
      <c r="F38" s="181" t="n">
        <v>5060000032</v>
      </c>
      <c r="G38" s="181" t="inlineStr">
        <is>
          <t>BGUS</t>
        </is>
      </c>
      <c r="H38" s="181" t="inlineStr">
        <is>
          <t>BGUS</t>
        </is>
      </c>
      <c r="I38" s="181" t="inlineStr">
        <is>
          <t>Tesla, Inc.</t>
        </is>
      </c>
      <c r="J38" s="181" t="inlineStr">
        <is>
          <t>Firmware_Mar, 2021</t>
        </is>
      </c>
      <c r="K38" s="181" t="inlineStr">
        <is>
          <t>System Invoice</t>
        </is>
      </c>
      <c r="L38" s="182" t="n">
        <v>0</v>
      </c>
      <c r="M38" s="183" t="inlineStr">
        <is>
          <t>USD</t>
        </is>
      </c>
      <c r="N38" s="411" t="n">
        <v>19874.42</v>
      </c>
      <c r="O38" s="181" t="inlineStr">
        <is>
          <t>localization</t>
        </is>
      </c>
      <c r="P38" s="295" t="n">
        <v>44389</v>
      </c>
      <c r="Q38" s="181" t="inlineStr">
        <is>
          <t>杨文君</t>
        </is>
      </c>
      <c r="R38" s="295" t="inlineStr">
        <is>
          <t>2021年3月:17459.88;2021年4月:2414.54</t>
        </is>
      </c>
      <c r="S38" s="183" t="inlineStr">
        <is>
          <t>TO:
AccountsPayable@tesla.com
CC:
midang@tesla.com; yu.zeng@pacteraedge.com; gbg1_tesla_l10n@pacteraedge.com</t>
        </is>
      </c>
      <c r="T38" s="183" t="inlineStr">
        <is>
          <t>Michelle Dang</t>
        </is>
      </c>
    </row>
    <row r="39" ht="15.75" customHeight="1" s="474">
      <c r="A39" s="181" t="n">
        <v>38</v>
      </c>
      <c r="B39" s="181" t="inlineStr">
        <is>
          <t>PTUS_Tesla210420A</t>
        </is>
      </c>
      <c r="C39" s="181" t="inlineStr">
        <is>
          <t>UWHS</t>
        </is>
      </c>
      <c r="D39" s="181" t="inlineStr">
        <is>
          <t>UWHSTESLA21P001</t>
        </is>
      </c>
      <c r="E39" s="181" t="inlineStr">
        <is>
          <t>PO-4900154813</t>
        </is>
      </c>
      <c r="F39" s="181" t="n">
        <v>5060000032</v>
      </c>
      <c r="G39" s="181" t="inlineStr">
        <is>
          <t>BGUS</t>
        </is>
      </c>
      <c r="H39" s="181" t="inlineStr">
        <is>
          <t>BGUS</t>
        </is>
      </c>
      <c r="I39" s="181" t="inlineStr">
        <is>
          <t>Tesla, Inc.</t>
        </is>
      </c>
      <c r="J39" s="181" t="inlineStr">
        <is>
          <t>Tesla Academy_Security Training for Managers(CN)_Mar, 2021</t>
        </is>
      </c>
      <c r="K39" s="181" t="inlineStr">
        <is>
          <t>System Invoice</t>
        </is>
      </c>
      <c r="L39" s="182" t="n">
        <v>0</v>
      </c>
      <c r="M39" s="183" t="inlineStr">
        <is>
          <t>USD</t>
        </is>
      </c>
      <c r="N39" s="411" t="n">
        <v>533.28</v>
      </c>
      <c r="O39" s="181" t="inlineStr">
        <is>
          <t>localization</t>
        </is>
      </c>
      <c r="P39" s="295" t="n">
        <v>44396</v>
      </c>
      <c r="Q39" s="181" t="inlineStr">
        <is>
          <t>杨文君</t>
        </is>
      </c>
      <c r="R39" s="295" t="inlineStr">
        <is>
          <t>2021年3月</t>
        </is>
      </c>
      <c r="S39" s="183" t="inlineStr">
        <is>
          <t>TO:
AccountsPayable@tesla.com
CC:
dparrent@tesla.com; yu.zeng@pacteraedge.com; gbg1_tesla_l10n@pacteraedge.com</t>
        </is>
      </c>
      <c r="T39" s="183" t="inlineStr">
        <is>
          <t>Dave Parrent</t>
        </is>
      </c>
    </row>
    <row r="40" ht="15.75" customHeight="1" s="474">
      <c r="A40" s="181" t="n">
        <v>39</v>
      </c>
      <c r="B40" s="181" t="inlineStr">
        <is>
          <t>PTUS_Tesla210428A</t>
        </is>
      </c>
      <c r="C40" s="181" t="inlineStr">
        <is>
          <t>UWHS</t>
        </is>
      </c>
      <c r="D40" s="181" t="inlineStr">
        <is>
          <t>UWHSTESLA21P001</t>
        </is>
      </c>
      <c r="E40" s="181" t="inlineStr">
        <is>
          <t>PO-4900179924</t>
        </is>
      </c>
      <c r="F40" s="181" t="n">
        <v>5060000032</v>
      </c>
      <c r="G40" s="181" t="inlineStr">
        <is>
          <t>BGUS</t>
        </is>
      </c>
      <c r="H40" s="181" t="inlineStr">
        <is>
          <t>BGUS</t>
        </is>
      </c>
      <c r="I40" s="181" t="inlineStr">
        <is>
          <t>Tesla, Inc.</t>
        </is>
      </c>
      <c r="J40" s="181" t="inlineStr">
        <is>
          <t>Website_Mar, 2021</t>
        </is>
      </c>
      <c r="K40" s="181" t="inlineStr">
        <is>
          <t>System Invoice</t>
        </is>
      </c>
      <c r="L40" s="182" t="n">
        <v>0</v>
      </c>
      <c r="M40" s="183" t="inlineStr">
        <is>
          <t>USD</t>
        </is>
      </c>
      <c r="N40" s="411" t="n">
        <v>6747.28204499999</v>
      </c>
      <c r="O40" s="181" t="inlineStr">
        <is>
          <t>localization</t>
        </is>
      </c>
      <c r="P40" s="295" t="n">
        <v>44404</v>
      </c>
      <c r="Q40" s="181" t="inlineStr">
        <is>
          <t>杨文君</t>
        </is>
      </c>
      <c r="R40" s="295" t="inlineStr">
        <is>
          <t>2021年3月：4000，2021年4月2747.28</t>
        </is>
      </c>
      <c r="S40" s="183" t="inlineStr">
        <is>
          <t>TO:
AccountsPayable@tesla.com
CC:
kmiller@tesla.com; yu.zeng@pacteraedge.com; gbg1_tesla_l10n@pacteraedge.com</t>
        </is>
      </c>
      <c r="T40" s="183" t="inlineStr">
        <is>
          <t>Kaoru Miller</t>
        </is>
      </c>
    </row>
    <row r="41" ht="15.75" customHeight="1" s="474">
      <c r="A41" s="181" t="n">
        <v>40</v>
      </c>
      <c r="B41" s="181" t="inlineStr">
        <is>
          <t>PTUS_Tesla210428B</t>
        </is>
      </c>
      <c r="C41" s="181" t="inlineStr">
        <is>
          <t>UWHS</t>
        </is>
      </c>
      <c r="D41" s="181" t="inlineStr">
        <is>
          <t>UWHSTESLA21P001</t>
        </is>
      </c>
      <c r="E41" s="181" t="inlineStr">
        <is>
          <t>PO-4900222613</t>
        </is>
      </c>
      <c r="F41" s="181" t="n">
        <v>5060000032</v>
      </c>
      <c r="G41" s="181" t="inlineStr">
        <is>
          <t>BGUS</t>
        </is>
      </c>
      <c r="H41" s="181" t="inlineStr">
        <is>
          <t>BGUS</t>
        </is>
      </c>
      <c r="I41" s="181" t="inlineStr">
        <is>
          <t>Tesla, Inc.</t>
        </is>
      </c>
      <c r="J41" s="181" t="inlineStr">
        <is>
          <t>Tesla Energy_Solar Roof_Extra Course_Spanish</t>
        </is>
      </c>
      <c r="K41" s="181" t="inlineStr">
        <is>
          <t>System Invoice</t>
        </is>
      </c>
      <c r="L41" s="182" t="n">
        <v>0</v>
      </c>
      <c r="M41" s="183" t="inlineStr">
        <is>
          <t>USD</t>
        </is>
      </c>
      <c r="N41" s="411" t="n">
        <v>149.22</v>
      </c>
      <c r="O41" s="181" t="inlineStr">
        <is>
          <t>localization</t>
        </is>
      </c>
      <c r="P41" s="295" t="n">
        <v>44404</v>
      </c>
      <c r="Q41" s="181" t="inlineStr">
        <is>
          <t>杨文君</t>
        </is>
      </c>
      <c r="R41" s="295" t="inlineStr">
        <is>
          <t>2021年3月</t>
        </is>
      </c>
      <c r="S41" s="183" t="inlineStr">
        <is>
          <t>TO:
AccountsPayable@tesla.com
CC:
tkaiser@tesla.com; yu.zeng@pacteraedge.com; gbg1_tesla_l10n@pacteraedge.com</t>
        </is>
      </c>
      <c r="T41" s="183" t="inlineStr">
        <is>
          <t>Todd Kaiser</t>
        </is>
      </c>
    </row>
    <row r="42" ht="15.75" customHeight="1" s="474">
      <c r="A42" s="181" t="n">
        <v>41</v>
      </c>
      <c r="B42" s="181" t="inlineStr">
        <is>
          <t>PTUS_Tesla210428C</t>
        </is>
      </c>
      <c r="C42" s="181" t="inlineStr">
        <is>
          <t>UWHS</t>
        </is>
      </c>
      <c r="D42" s="181" t="inlineStr">
        <is>
          <t>UWHSTESLA21P001</t>
        </is>
      </c>
      <c r="E42" s="181" t="inlineStr">
        <is>
          <t>PO-4900236334</t>
        </is>
      </c>
      <c r="F42" s="181" t="n">
        <v>5060000032</v>
      </c>
      <c r="G42" s="181" t="inlineStr">
        <is>
          <t>BGUS</t>
        </is>
      </c>
      <c r="H42" s="181" t="inlineStr">
        <is>
          <t>BGUS</t>
        </is>
      </c>
      <c r="I42" s="181" t="inlineStr">
        <is>
          <t>Tesla, Inc.</t>
        </is>
      </c>
      <c r="J42" s="181" t="inlineStr">
        <is>
          <t>Website_TWS-49392</t>
        </is>
      </c>
      <c r="K42" s="181" t="inlineStr">
        <is>
          <t>System Invoice</t>
        </is>
      </c>
      <c r="L42" s="182" t="n">
        <v>0</v>
      </c>
      <c r="M42" s="183" t="inlineStr">
        <is>
          <t>USD</t>
        </is>
      </c>
      <c r="N42" s="411" t="n">
        <v>96.39252</v>
      </c>
      <c r="O42" s="181" t="inlineStr">
        <is>
          <t>localization</t>
        </is>
      </c>
      <c r="P42" s="295" t="n">
        <v>44404</v>
      </c>
      <c r="Q42" s="181" t="inlineStr">
        <is>
          <t>杨文君</t>
        </is>
      </c>
      <c r="R42" s="295" t="inlineStr">
        <is>
          <t>2021年4月</t>
        </is>
      </c>
      <c r="S42" s="183" t="inlineStr">
        <is>
          <t>TO:
AccountsPayable@tesla.com
CC:
kworl@tesla.com;doqu@tesla.com; yu.zeng@pacteraedge.com; gbg1_tesla_l10n@pacteraedge.com</t>
        </is>
      </c>
      <c r="T42" s="183" t="inlineStr">
        <is>
          <t>Karly Worl;Eric Qu</t>
        </is>
      </c>
    </row>
    <row r="43" ht="15.75" customHeight="1" s="474">
      <c r="A43" s="181" t="n">
        <v>42</v>
      </c>
      <c r="B43" s="181" t="inlineStr">
        <is>
          <t>PTUS_Tesla210511A</t>
        </is>
      </c>
      <c r="C43" s="181" t="inlineStr">
        <is>
          <t>UWHS</t>
        </is>
      </c>
      <c r="D43" s="181" t="inlineStr">
        <is>
          <t>UWHSTESLA21P001</t>
        </is>
      </c>
      <c r="E43" s="181" t="inlineStr">
        <is>
          <t>PO-9300288858</t>
        </is>
      </c>
      <c r="F43" s="181" t="n">
        <v>5060000032</v>
      </c>
      <c r="G43" s="181" t="inlineStr">
        <is>
          <t>BGUS</t>
        </is>
      </c>
      <c r="H43" s="181" t="inlineStr">
        <is>
          <t>BGUS</t>
        </is>
      </c>
      <c r="I43" s="181" t="inlineStr">
        <is>
          <t>Tesla, Inc.</t>
        </is>
      </c>
      <c r="J43" s="181" t="inlineStr">
        <is>
          <t>IT APP_Apr, 2021</t>
        </is>
      </c>
      <c r="K43" s="181" t="inlineStr">
        <is>
          <t>System Invoice</t>
        </is>
      </c>
      <c r="L43" s="182" t="n">
        <v>0</v>
      </c>
      <c r="M43" s="183" t="inlineStr">
        <is>
          <t>USD</t>
        </is>
      </c>
      <c r="N43" s="411" t="n">
        <v>2423.78</v>
      </c>
      <c r="O43" s="181" t="inlineStr">
        <is>
          <t>localization</t>
        </is>
      </c>
      <c r="P43" s="295" t="n">
        <v>44417</v>
      </c>
      <c r="Q43" s="181" t="inlineStr">
        <is>
          <t>杨文君</t>
        </is>
      </c>
      <c r="R43" s="295" t="inlineStr">
        <is>
          <t>2021年4月：244.82；2021年5月2178.96</t>
        </is>
      </c>
      <c r="S43" s="183" t="inlineStr">
        <is>
          <t>TO:
AccountsPayable@tesla.com
CC:
aksmith@tesla.com;; yu.zeng@pacteraedge.com; gbg1_tesla_l10n@pacteraedge.com</t>
        </is>
      </c>
      <c r="T43" s="183" t="inlineStr">
        <is>
          <t>Aki Sakurai</t>
        </is>
      </c>
    </row>
    <row r="44" ht="15.75" customHeight="1" s="474">
      <c r="A44" s="181" t="n">
        <v>43</v>
      </c>
      <c r="B44" s="181" t="inlineStr">
        <is>
          <t>PTUS_Tesla210511B</t>
        </is>
      </c>
      <c r="C44" s="181" t="inlineStr">
        <is>
          <t>UWHS</t>
        </is>
      </c>
      <c r="D44" s="181" t="inlineStr">
        <is>
          <t>UWHSTESLA21P001</t>
        </is>
      </c>
      <c r="E44" s="181" t="inlineStr">
        <is>
          <t>PO-4900179924</t>
        </is>
      </c>
      <c r="F44" s="181" t="n">
        <v>5060000032</v>
      </c>
      <c r="G44" s="181" t="inlineStr">
        <is>
          <t>BGUS</t>
        </is>
      </c>
      <c r="H44" s="181" t="inlineStr">
        <is>
          <t>BGUS</t>
        </is>
      </c>
      <c r="I44" s="181" t="inlineStr">
        <is>
          <t>Tesla, Inc.</t>
        </is>
      </c>
      <c r="J44" s="181" t="inlineStr">
        <is>
          <t>Website_Apr, 2021</t>
        </is>
      </c>
      <c r="K44" s="181" t="inlineStr">
        <is>
          <t>System Invoice</t>
        </is>
      </c>
      <c r="L44" s="182" t="n">
        <v>0</v>
      </c>
      <c r="M44" s="183" t="inlineStr">
        <is>
          <t>USD</t>
        </is>
      </c>
      <c r="N44" s="411" t="n">
        <v>7776.06</v>
      </c>
      <c r="O44" s="181" t="inlineStr">
        <is>
          <t>localization</t>
        </is>
      </c>
      <c r="P44" s="295" t="n">
        <v>44417</v>
      </c>
      <c r="Q44" s="181" t="inlineStr">
        <is>
          <t>杨文君</t>
        </is>
      </c>
      <c r="R44" s="295" t="inlineStr">
        <is>
          <t>2021年4月：5000，2021年5月2776.06</t>
        </is>
      </c>
      <c r="S44" s="183" t="inlineStr">
        <is>
          <t>TO:
AccountsPayable@tesla.com
CC:
kmiller@tesla.com; yu.zeng@pacteraedge.com; gbg1_tesla_l10n@pacteraedge.com</t>
        </is>
      </c>
      <c r="T44" s="183" t="inlineStr">
        <is>
          <t>Kaoru Miller</t>
        </is>
      </c>
    </row>
    <row r="45" ht="15.75" customHeight="1" s="474">
      <c r="A45" s="181" t="n">
        <v>44</v>
      </c>
      <c r="B45" s="181" t="inlineStr">
        <is>
          <t>PTUS_Tesla210511C</t>
        </is>
      </c>
      <c r="C45" s="181" t="inlineStr">
        <is>
          <t>UWHS</t>
        </is>
      </c>
      <c r="D45" s="181" t="inlineStr">
        <is>
          <t>UWHSTESLA21P001</t>
        </is>
      </c>
      <c r="E45" s="181" t="inlineStr">
        <is>
          <t>PO-4900240937</t>
        </is>
      </c>
      <c r="F45" s="181" t="n">
        <v>5060000032</v>
      </c>
      <c r="G45" s="181" t="inlineStr">
        <is>
          <t>BGUS</t>
        </is>
      </c>
      <c r="H45" s="181" t="inlineStr">
        <is>
          <t>BGUS</t>
        </is>
      </c>
      <c r="I45" s="181" t="inlineStr">
        <is>
          <t>Tesla, Inc.</t>
        </is>
      </c>
      <c r="J45" s="181" t="inlineStr">
        <is>
          <t>Tesla Energy_Apr, 2021(James)</t>
        </is>
      </c>
      <c r="K45" s="181" t="inlineStr">
        <is>
          <t>System Invoice</t>
        </is>
      </c>
      <c r="L45" s="182" t="n">
        <v>0</v>
      </c>
      <c r="M45" s="183" t="inlineStr">
        <is>
          <t>USD</t>
        </is>
      </c>
      <c r="N45" s="411" t="n">
        <v>541.97</v>
      </c>
      <c r="O45" s="181" t="inlineStr">
        <is>
          <t>localization</t>
        </is>
      </c>
      <c r="P45" s="295" t="n">
        <v>44417</v>
      </c>
      <c r="Q45" s="181" t="inlineStr">
        <is>
          <t>杨文君</t>
        </is>
      </c>
      <c r="R45" s="295" t="inlineStr">
        <is>
          <t>2021年4月:487.7; 2021年5月:54.27</t>
        </is>
      </c>
      <c r="S45" s="183" t="inlineStr">
        <is>
          <t>TO:
AccountsPayable@tesla.com
CC:
jacho@tesla.com ; yu.zeng@pacteraedge.com; gbg1_tesla_l10n@pacteraedge.com</t>
        </is>
      </c>
      <c r="T45" s="183" t="inlineStr">
        <is>
          <t>James Cho</t>
        </is>
      </c>
    </row>
    <row r="46" ht="15.75" customHeight="1" s="474">
      <c r="A46" s="181" t="n">
        <v>45</v>
      </c>
      <c r="B46" s="181" t="inlineStr">
        <is>
          <t>PTUS_Tesla210511D</t>
        </is>
      </c>
      <c r="C46" s="181" t="inlineStr">
        <is>
          <t>UWHS</t>
        </is>
      </c>
      <c r="D46" s="181" t="inlineStr">
        <is>
          <t>UWHSTESLA21P001</t>
        </is>
      </c>
      <c r="E46" s="181" t="inlineStr">
        <is>
          <t>PO-4900264306</t>
        </is>
      </c>
      <c r="F46" s="181" t="n">
        <v>5060000032</v>
      </c>
      <c r="G46" s="181" t="inlineStr">
        <is>
          <t>BGUS</t>
        </is>
      </c>
      <c r="H46" s="181" t="inlineStr">
        <is>
          <t>BGUS</t>
        </is>
      </c>
      <c r="I46" s="181" t="inlineStr">
        <is>
          <t>Tesla, Inc.</t>
        </is>
      </c>
      <c r="J46" s="181" t="inlineStr">
        <is>
          <t>Tech Pub_OM- P2 drop5&amp;OM- Subsystems drop 1</t>
        </is>
      </c>
      <c r="K46" s="181" t="inlineStr">
        <is>
          <t>System Invoice</t>
        </is>
      </c>
      <c r="L46" s="182" t="n">
        <v>0</v>
      </c>
      <c r="M46" s="183" t="inlineStr">
        <is>
          <t>USD</t>
        </is>
      </c>
      <c r="N46" s="411" t="n">
        <v>14977.53</v>
      </c>
      <c r="O46" s="181" t="inlineStr">
        <is>
          <t>localization</t>
        </is>
      </c>
      <c r="P46" s="295" t="n">
        <v>44417</v>
      </c>
      <c r="Q46" s="181" t="inlineStr">
        <is>
          <t>杨文君</t>
        </is>
      </c>
      <c r="R46" s="295" t="inlineStr">
        <is>
          <t>2021年4月</t>
        </is>
      </c>
      <c r="S46" s="183" t="inlineStr">
        <is>
          <t>TO:
AccountsPayable@tesla.com
CC:
dbenjamin@tesla.com;aksmith@tesla.com; yu.zeng@pacteraedge.com; gbg1_tesla_l10n@pacteraedge.com</t>
        </is>
      </c>
      <c r="T46" s="183" t="inlineStr">
        <is>
          <t>David Ben-Jamin</t>
        </is>
      </c>
    </row>
    <row r="47" ht="15.75" customHeight="1" s="474">
      <c r="A47" s="181" t="n">
        <v>46</v>
      </c>
      <c r="B47" s="181" t="inlineStr">
        <is>
          <t>PTUS_Tesla210511E</t>
        </is>
      </c>
      <c r="C47" s="181" t="inlineStr">
        <is>
          <t>UWHS</t>
        </is>
      </c>
      <c r="D47" s="181" t="inlineStr">
        <is>
          <t>UWHSTESLA21P001</t>
        </is>
      </c>
      <c r="E47" s="181" t="inlineStr">
        <is>
          <t>PO-4900264045</t>
        </is>
      </c>
      <c r="F47" s="181" t="n">
        <v>5060000032</v>
      </c>
      <c r="G47" s="181" t="inlineStr">
        <is>
          <t>BGUS</t>
        </is>
      </c>
      <c r="H47" s="181" t="inlineStr">
        <is>
          <t>BGUS</t>
        </is>
      </c>
      <c r="I47" s="181" t="inlineStr">
        <is>
          <t>Tesla, Inc.</t>
        </is>
      </c>
      <c r="J47" s="181" t="inlineStr">
        <is>
          <t>Tech pub_ERS and ERG</t>
        </is>
      </c>
      <c r="K47" s="181" t="inlineStr">
        <is>
          <t>System Invoice</t>
        </is>
      </c>
      <c r="L47" s="182" t="n">
        <v>0</v>
      </c>
      <c r="M47" s="183" t="inlineStr">
        <is>
          <t>USD</t>
        </is>
      </c>
      <c r="N47" s="411" t="n">
        <v>10429.82</v>
      </c>
      <c r="O47" s="181" t="inlineStr">
        <is>
          <t>localization</t>
        </is>
      </c>
      <c r="P47" s="295" t="n">
        <v>44417</v>
      </c>
      <c r="Q47" s="181" t="inlineStr">
        <is>
          <t>杨文君</t>
        </is>
      </c>
      <c r="R47" s="295" t="inlineStr">
        <is>
          <t>2021年4月</t>
        </is>
      </c>
      <c r="S47" s="183" t="inlineStr">
        <is>
          <t>TO:
AccountsPayable@tesla.com
CC:
dbenjamin@tesla.com;aksmith@tesla.com; yu.zeng@pacteraedge.com; gbg1_tesla_l10n@pacteraedge.com</t>
        </is>
      </c>
      <c r="T47" s="183" t="inlineStr">
        <is>
          <t>David Ben-Jamin</t>
        </is>
      </c>
    </row>
    <row r="48" ht="15.75" customHeight="1" s="474">
      <c r="A48" s="181" t="n">
        <v>47</v>
      </c>
      <c r="B48" s="181" t="inlineStr">
        <is>
          <t>PTUS_Tesla210511F</t>
        </is>
      </c>
      <c r="C48" s="181" t="inlineStr">
        <is>
          <t>UWHS</t>
        </is>
      </c>
      <c r="D48" s="181" t="inlineStr">
        <is>
          <t>UWHSTESLA21P001</t>
        </is>
      </c>
      <c r="E48" s="181" t="inlineStr">
        <is>
          <t>PO-4900266202</t>
        </is>
      </c>
      <c r="F48" s="181" t="n">
        <v>5060000032</v>
      </c>
      <c r="G48" s="181" t="inlineStr">
        <is>
          <t>BGUS</t>
        </is>
      </c>
      <c r="H48" s="181" t="inlineStr">
        <is>
          <t>BGUS</t>
        </is>
      </c>
      <c r="I48" s="181" t="inlineStr">
        <is>
          <t>Tesla, Inc.</t>
        </is>
      </c>
      <c r="J48" s="181" t="inlineStr">
        <is>
          <t>Tesla Energy_Settlement and HIAs</t>
        </is>
      </c>
      <c r="K48" s="181" t="inlineStr">
        <is>
          <t>System Invoice</t>
        </is>
      </c>
      <c r="L48" s="182" t="n">
        <v>0</v>
      </c>
      <c r="M48" s="183" t="inlineStr">
        <is>
          <t>USD</t>
        </is>
      </c>
      <c r="N48" s="411" t="n">
        <v>887</v>
      </c>
      <c r="O48" s="181" t="inlineStr">
        <is>
          <t>localization</t>
        </is>
      </c>
      <c r="P48" s="295" t="n">
        <v>44417</v>
      </c>
      <c r="Q48" s="181" t="inlineStr">
        <is>
          <t>杨文君</t>
        </is>
      </c>
      <c r="R48" s="295" t="inlineStr">
        <is>
          <t>2021年4月</t>
        </is>
      </c>
      <c r="S48" s="183" t="inlineStr">
        <is>
          <t>TO:
AccountsPayable@tesla.com
CC:
shausmith@tesla.com; yu.zeng@pacteraedge.com; gbg1_tesla_l10n@pacteraedge.com</t>
        </is>
      </c>
      <c r="T48" s="183" t="inlineStr">
        <is>
          <t>Shaunice Priestley</t>
        </is>
      </c>
    </row>
    <row r="49" ht="15.75" customHeight="1" s="474">
      <c r="A49" s="181" t="n">
        <v>48</v>
      </c>
      <c r="B49" s="181" t="inlineStr">
        <is>
          <t>PTUS_Tesla210511G</t>
        </is>
      </c>
      <c r="C49" s="181" t="inlineStr">
        <is>
          <t>UWHS</t>
        </is>
      </c>
      <c r="D49" s="181" t="inlineStr">
        <is>
          <t>UWHSTESLA21P001</t>
        </is>
      </c>
      <c r="E49" s="181" t="inlineStr">
        <is>
          <t>PO-4900267293</t>
        </is>
      </c>
      <c r="F49" s="181" t="n">
        <v>5060000032</v>
      </c>
      <c r="G49" s="181" t="inlineStr">
        <is>
          <t>BGUS</t>
        </is>
      </c>
      <c r="H49" s="181" t="inlineStr">
        <is>
          <t>BGUS</t>
        </is>
      </c>
      <c r="I49" s="181" t="inlineStr">
        <is>
          <t>Tesla, Inc.</t>
        </is>
      </c>
      <c r="J49" s="181" t="inlineStr">
        <is>
          <t>Tech Pub_OM_Apr, 2021</t>
        </is>
      </c>
      <c r="K49" s="181" t="inlineStr">
        <is>
          <t>System Invoice</t>
        </is>
      </c>
      <c r="L49" s="182" t="n">
        <v>0</v>
      </c>
      <c r="M49" s="183" t="inlineStr">
        <is>
          <t>USD</t>
        </is>
      </c>
      <c r="N49" s="411" t="n">
        <v>994.96</v>
      </c>
      <c r="O49" s="181" t="inlineStr">
        <is>
          <t>localization</t>
        </is>
      </c>
      <c r="P49" s="295" t="n">
        <v>44417</v>
      </c>
      <c r="Q49" s="181" t="inlineStr">
        <is>
          <t>杨文君</t>
        </is>
      </c>
      <c r="R49" s="295" t="inlineStr">
        <is>
          <t>2021年4月:481.37; 2021年5月: 513.59</t>
        </is>
      </c>
      <c r="S49" s="183" t="inlineStr">
        <is>
          <t>TO:
AccountsPayable@tesla.com
CC:
dbenjamin@tesla.com;aksmith@tesla.com; yu.zeng@pacteraedge.com; gbg1_tesla_l10n@pacteraedge.com</t>
        </is>
      </c>
      <c r="T49" s="183" t="inlineStr">
        <is>
          <t>David Ben-Jamin</t>
        </is>
      </c>
    </row>
    <row r="50" ht="15.75" customHeight="1" s="474">
      <c r="A50" s="181" t="n">
        <v>49</v>
      </c>
      <c r="B50" s="181" t="inlineStr">
        <is>
          <t>PTUS_Tesla210511H</t>
        </is>
      </c>
      <c r="C50" s="181" t="inlineStr">
        <is>
          <t>UWHS</t>
        </is>
      </c>
      <c r="D50" s="181" t="inlineStr">
        <is>
          <t>UWHSTESLA21P001</t>
        </is>
      </c>
      <c r="E50" s="181" t="inlineStr">
        <is>
          <t>PO-4900267295</t>
        </is>
      </c>
      <c r="F50" s="181" t="n">
        <v>5060000032</v>
      </c>
      <c r="G50" s="181" t="inlineStr">
        <is>
          <t>BGUS</t>
        </is>
      </c>
      <c r="H50" s="181" t="inlineStr">
        <is>
          <t>BGUS</t>
        </is>
      </c>
      <c r="I50" s="181" t="inlineStr">
        <is>
          <t>Tesla, Inc.</t>
        </is>
      </c>
      <c r="J50" s="181" t="inlineStr">
        <is>
          <t>Tech Pub_SM_Apr, 2021</t>
        </is>
      </c>
      <c r="K50" s="181" t="inlineStr">
        <is>
          <t>System Invoice</t>
        </is>
      </c>
      <c r="L50" s="182" t="n">
        <v>0</v>
      </c>
      <c r="M50" s="183" t="inlineStr">
        <is>
          <t>USD</t>
        </is>
      </c>
      <c r="N50" s="411" t="n">
        <v>991.09</v>
      </c>
      <c r="O50" s="181" t="inlineStr">
        <is>
          <t>localization</t>
        </is>
      </c>
      <c r="P50" s="295" t="n">
        <v>44417</v>
      </c>
      <c r="Q50" s="181" t="inlineStr">
        <is>
          <t>杨文君</t>
        </is>
      </c>
      <c r="R50" s="295" t="inlineStr">
        <is>
          <t>2021年4月:729.99; 2021年5月: 261.1</t>
        </is>
      </c>
      <c r="S50" s="183" t="inlineStr">
        <is>
          <t>TO:
AccountsPayable@tesla.com
CC:
dbenjamin@tesla.com;aksmith@tesla.com; yu.zeng@pacteraedge.com; gbg1_tesla_l10n@pacteraedge.com</t>
        </is>
      </c>
      <c r="T50" s="183" t="inlineStr">
        <is>
          <t>David Ben-Jamin</t>
        </is>
      </c>
    </row>
    <row r="51" ht="15.75" customHeight="1" s="474">
      <c r="A51" s="181" t="n">
        <v>50</v>
      </c>
      <c r="B51" s="181" t="inlineStr">
        <is>
          <t>PTUS_Tesla210511I</t>
        </is>
      </c>
      <c r="C51" s="181" t="inlineStr">
        <is>
          <t>UWHS</t>
        </is>
      </c>
      <c r="D51" s="181" t="inlineStr">
        <is>
          <t>UWHSTESLA21P001</t>
        </is>
      </c>
      <c r="E51" s="181" t="inlineStr">
        <is>
          <t>PO-4900271403</t>
        </is>
      </c>
      <c r="F51" s="181" t="n">
        <v>5060000032</v>
      </c>
      <c r="G51" s="181" t="inlineStr">
        <is>
          <t>BGUS</t>
        </is>
      </c>
      <c r="H51" s="181" t="inlineStr">
        <is>
          <t>BGUS</t>
        </is>
      </c>
      <c r="I51" s="181" t="inlineStr">
        <is>
          <t>Tesla Korea Limited</t>
        </is>
      </c>
      <c r="J51" s="181" t="inlineStr">
        <is>
          <t>Service Operations_South Korea - Used Inspection Guide</t>
        </is>
      </c>
      <c r="K51" s="181" t="inlineStr">
        <is>
          <t>System Invoice</t>
        </is>
      </c>
      <c r="L51" s="182" t="n">
        <v>0</v>
      </c>
      <c r="M51" s="183" t="inlineStr">
        <is>
          <t>USD</t>
        </is>
      </c>
      <c r="N51" s="411" t="n">
        <v>543.4299999999999</v>
      </c>
      <c r="O51" s="181" t="inlineStr">
        <is>
          <t>localization</t>
        </is>
      </c>
      <c r="P51" s="295" t="n">
        <v>44417</v>
      </c>
      <c r="Q51" s="181" t="inlineStr">
        <is>
          <t>杨文君</t>
        </is>
      </c>
      <c r="R51" s="295" t="inlineStr">
        <is>
          <t>2021年5月</t>
        </is>
      </c>
      <c r="S51" s="183" t="inlineStr">
        <is>
          <t>TO:
APAC-AP@tesla.com
CC:
jtubb@tesla.com; yu.zeng@pacteraedge.com; gbg1_tesla_l10n@pacteraedge.com</t>
        </is>
      </c>
      <c r="T51" s="183" t="inlineStr">
        <is>
          <t>James Tubb</t>
        </is>
      </c>
    </row>
    <row r="52" ht="15.75" customHeight="1" s="474">
      <c r="A52" s="181" t="n">
        <v>51</v>
      </c>
      <c r="B52" s="181" t="inlineStr">
        <is>
          <t>PTUS_Tesla210511J</t>
        </is>
      </c>
      <c r="C52" s="181" t="inlineStr">
        <is>
          <t>UWHS</t>
        </is>
      </c>
      <c r="D52" s="181" t="inlineStr">
        <is>
          <t>UWHSTESLA21P001</t>
        </is>
      </c>
      <c r="E52" s="181" t="inlineStr">
        <is>
          <t>PO-4900285910</t>
        </is>
      </c>
      <c r="F52" s="181" t="n">
        <v>5060000032</v>
      </c>
      <c r="G52" s="181" t="inlineStr">
        <is>
          <t>BGUS</t>
        </is>
      </c>
      <c r="H52" s="181" t="inlineStr">
        <is>
          <t>BGUS</t>
        </is>
      </c>
      <c r="I52" s="181" t="inlineStr">
        <is>
          <t>Tesla, Inc.</t>
        </is>
      </c>
      <c r="J52" s="181" t="inlineStr">
        <is>
          <t>Tesla Energy_Powerwall 2 Advanced Metering Guide (Germany)</t>
        </is>
      </c>
      <c r="K52" s="181" t="inlineStr">
        <is>
          <t>System Invoice</t>
        </is>
      </c>
      <c r="L52" s="182" t="n">
        <v>0</v>
      </c>
      <c r="M52" s="183" t="inlineStr">
        <is>
          <t>USD</t>
        </is>
      </c>
      <c r="N52" s="411" t="n">
        <v>412.62</v>
      </c>
      <c r="O52" s="181" t="inlineStr">
        <is>
          <t>localization</t>
        </is>
      </c>
      <c r="P52" s="295" t="n">
        <v>44417</v>
      </c>
      <c r="Q52" s="181" t="inlineStr">
        <is>
          <t>杨文君</t>
        </is>
      </c>
      <c r="R52" s="295" t="inlineStr">
        <is>
          <t>2021年5月</t>
        </is>
      </c>
      <c r="S52" s="183" t="inlineStr">
        <is>
          <t>TO:
AccountsPayable@tesla.com
CC:
cmatchinski@tesla.com; yu.zeng@pacteraedge.com; gbg1_tesla_l10n@pacteraedge.com</t>
        </is>
      </c>
      <c r="T52" s="183" t="inlineStr">
        <is>
          <t>Cassandra Geml</t>
        </is>
      </c>
    </row>
    <row r="53" ht="15.75" customHeight="1" s="474">
      <c r="A53" s="181" t="n">
        <v>52</v>
      </c>
      <c r="B53" s="181" t="inlineStr">
        <is>
          <t>PTUS_Tesla210521A</t>
        </is>
      </c>
      <c r="C53" s="181" t="inlineStr">
        <is>
          <t>UWHS</t>
        </is>
      </c>
      <c r="D53" s="181" t="inlineStr">
        <is>
          <t>UWHSTESLA21P001</t>
        </is>
      </c>
      <c r="E53" s="181" t="inlineStr">
        <is>
          <t>PO-4900137321</t>
        </is>
      </c>
      <c r="F53" s="181" t="n">
        <v>5060000032</v>
      </c>
      <c r="G53" s="181" t="inlineStr">
        <is>
          <t>BGUS</t>
        </is>
      </c>
      <c r="H53" s="181" t="inlineStr">
        <is>
          <t>BGUS</t>
        </is>
      </c>
      <c r="I53" s="181" t="inlineStr">
        <is>
          <t>Tesla, Inc.</t>
        </is>
      </c>
      <c r="J53" s="181" t="inlineStr">
        <is>
          <t>Firmware_Apr, 2021</t>
        </is>
      </c>
      <c r="K53" s="181" t="inlineStr">
        <is>
          <t>System Invoice</t>
        </is>
      </c>
      <c r="L53" s="182" t="n">
        <v>0</v>
      </c>
      <c r="M53" s="183" t="inlineStr">
        <is>
          <t>USD</t>
        </is>
      </c>
      <c r="N53" s="411" t="n">
        <v>10588.67</v>
      </c>
      <c r="O53" s="181" t="inlineStr">
        <is>
          <t>localization</t>
        </is>
      </c>
      <c r="P53" s="295" t="n">
        <v>44427</v>
      </c>
      <c r="Q53" s="181" t="inlineStr">
        <is>
          <t>杨文君</t>
        </is>
      </c>
      <c r="R53" s="295" t="inlineStr">
        <is>
          <t>2021年4月:5022;2021年5月:5566.67</t>
        </is>
      </c>
      <c r="S53" s="183" t="inlineStr">
        <is>
          <t>TO:
AccountsPayable@tesla.com
CC:
midang@tesla.com; yu.zeng@pacteraedge.com; gbg1_tesla_l10n@pacteraedge.com</t>
        </is>
      </c>
      <c r="T53" s="183" t="inlineStr">
        <is>
          <t>Michelle Dang</t>
        </is>
      </c>
    </row>
    <row r="54" ht="15.75" customHeight="1" s="474">
      <c r="A54" s="181" t="n">
        <v>53</v>
      </c>
      <c r="B54" s="181" t="inlineStr">
        <is>
          <t>PTUS_Tesla210602A</t>
        </is>
      </c>
      <c r="C54" s="181" t="inlineStr">
        <is>
          <t>UWHS</t>
        </is>
      </c>
      <c r="D54" s="181" t="inlineStr">
        <is>
          <t>UWHSTESLA21P001</t>
        </is>
      </c>
      <c r="E54" s="181" t="inlineStr">
        <is>
          <t>PO-9300288858</t>
        </is>
      </c>
      <c r="F54" s="181" t="n">
        <v>5060000032</v>
      </c>
      <c r="G54" s="181" t="inlineStr">
        <is>
          <t>BGUS</t>
        </is>
      </c>
      <c r="H54" s="181" t="inlineStr">
        <is>
          <t>BGUS</t>
        </is>
      </c>
      <c r="I54" s="181" t="inlineStr">
        <is>
          <t>Tesla, Inc.</t>
        </is>
      </c>
      <c r="J54" s="181" t="inlineStr">
        <is>
          <t>IT APP_May, 2021</t>
        </is>
      </c>
      <c r="K54" s="181" t="inlineStr">
        <is>
          <t>System Invoice</t>
        </is>
      </c>
      <c r="L54" s="182" t="n">
        <v>0</v>
      </c>
      <c r="M54" s="183" t="inlineStr">
        <is>
          <t>USD</t>
        </is>
      </c>
      <c r="N54" s="411" t="n">
        <v>349.98</v>
      </c>
      <c r="O54" s="181" t="inlineStr">
        <is>
          <t>localization</t>
        </is>
      </c>
      <c r="P54" s="295" t="n">
        <v>44439</v>
      </c>
      <c r="Q54" s="181" t="inlineStr">
        <is>
          <t>朱琳</t>
        </is>
      </c>
      <c r="R54" s="295" t="inlineStr">
        <is>
          <t>2021年6月</t>
        </is>
      </c>
      <c r="S54" s="183" t="inlineStr">
        <is>
          <t>TO:
AccountsPayable@tesla.com
CC:
aksmith@tesla.com;yu.zeng@pacteraedge.com; gbg1_tesla_l10n@pacteraedge.com</t>
        </is>
      </c>
      <c r="T54" s="183" t="inlineStr">
        <is>
          <t>Aki Sakurai</t>
        </is>
      </c>
    </row>
    <row r="55" ht="15.75" customHeight="1" s="474">
      <c r="A55" s="181" t="n">
        <v>54</v>
      </c>
      <c r="B55" s="181" t="inlineStr">
        <is>
          <t>PTUS_Tesla210602B</t>
        </is>
      </c>
      <c r="C55" s="181" t="inlineStr">
        <is>
          <t>UWHS</t>
        </is>
      </c>
      <c r="D55" s="181" t="inlineStr">
        <is>
          <t>UWHSTESLA21P001</t>
        </is>
      </c>
      <c r="E55" s="181" t="inlineStr">
        <is>
          <t>PO-4900137321</t>
        </is>
      </c>
      <c r="F55" s="181" t="n">
        <v>5060000032</v>
      </c>
      <c r="G55" s="181" t="inlineStr">
        <is>
          <t>BGUS</t>
        </is>
      </c>
      <c r="H55" s="181" t="inlineStr">
        <is>
          <t>BGUS</t>
        </is>
      </c>
      <c r="I55" s="181" t="inlineStr">
        <is>
          <t>Tesla, Inc.</t>
        </is>
      </c>
      <c r="J55" s="181" t="inlineStr">
        <is>
          <t>Firmware_May, 2021</t>
        </is>
      </c>
      <c r="K55" s="181" t="inlineStr">
        <is>
          <t>System Invoice</t>
        </is>
      </c>
      <c r="L55" s="182" t="n">
        <v>0</v>
      </c>
      <c r="M55" s="183" t="inlineStr">
        <is>
          <t>USD</t>
        </is>
      </c>
      <c r="N55" s="411" t="n">
        <v>20659.82</v>
      </c>
      <c r="O55" s="181" t="inlineStr">
        <is>
          <t>localization</t>
        </is>
      </c>
      <c r="P55" s="295" t="n">
        <v>44439</v>
      </c>
      <c r="Q55" s="181" t="inlineStr">
        <is>
          <t>朱琳</t>
        </is>
      </c>
      <c r="R55" s="295" t="inlineStr">
        <is>
          <t>2021年5月:17025.6;2021年6月:3634.22</t>
        </is>
      </c>
      <c r="S55" s="183" t="inlineStr">
        <is>
          <t>TO:
AccountsPayable@tesla.com
CC:
midang@tesla.com; yu.zeng@pacteraedge.com; gbg1_tesla_l10n@pacteraedge.com</t>
        </is>
      </c>
      <c r="T55" s="183" t="inlineStr">
        <is>
          <t>Michelle Dang</t>
        </is>
      </c>
    </row>
    <row r="56" ht="15.75" customHeight="1" s="474">
      <c r="A56" s="181" t="n">
        <v>55</v>
      </c>
      <c r="B56" s="181" t="inlineStr">
        <is>
          <t>PTUS_Tesla210602C</t>
        </is>
      </c>
      <c r="C56" s="181" t="inlineStr">
        <is>
          <t>UWHS</t>
        </is>
      </c>
      <c r="D56" s="181" t="inlineStr">
        <is>
          <t>UWHSTESLA21P001</t>
        </is>
      </c>
      <c r="E56" s="181" t="inlineStr">
        <is>
          <t>PO-4900267293</t>
        </is>
      </c>
      <c r="F56" s="181" t="n">
        <v>5060000032</v>
      </c>
      <c r="G56" s="181" t="inlineStr">
        <is>
          <t>BGUS</t>
        </is>
      </c>
      <c r="H56" s="181" t="inlineStr">
        <is>
          <t>BGUS</t>
        </is>
      </c>
      <c r="I56" s="181" t="inlineStr">
        <is>
          <t>Tesla, Inc.</t>
        </is>
      </c>
      <c r="J56" s="181" t="inlineStr">
        <is>
          <t>Tech Pub_OM_May, 2021</t>
        </is>
      </c>
      <c r="K56" s="181" t="inlineStr">
        <is>
          <t>System Invoice</t>
        </is>
      </c>
      <c r="L56" s="182" t="n">
        <v>0</v>
      </c>
      <c r="M56" s="183" t="inlineStr">
        <is>
          <t>USD</t>
        </is>
      </c>
      <c r="N56" s="411" t="n">
        <v>8425.360000000001</v>
      </c>
      <c r="O56" s="181" t="inlineStr">
        <is>
          <t>localization</t>
        </is>
      </c>
      <c r="P56" s="295" t="n">
        <v>44439</v>
      </c>
      <c r="Q56" s="181" t="inlineStr">
        <is>
          <t>朱琳</t>
        </is>
      </c>
      <c r="R56" s="295" t="inlineStr">
        <is>
          <t>2021年5月:5652.96; 2021年6月: 2772.4</t>
        </is>
      </c>
      <c r="S56" s="183" t="inlineStr">
        <is>
          <t>TO:
AccountsPayable@tesla.com
CC:
dbenjamin@tesla.com;aksmith@tesla.com; yu.zeng@pacteraedge.com; gbg1_tesla_l10n@pacteraedge.com</t>
        </is>
      </c>
      <c r="T56" s="183" t="inlineStr">
        <is>
          <t>David Ben-Jamin</t>
        </is>
      </c>
    </row>
    <row r="57" ht="15.75" customHeight="1" s="474">
      <c r="A57" s="181" t="n">
        <v>56</v>
      </c>
      <c r="B57" s="181" t="inlineStr">
        <is>
          <t>PTUS_Tesla210602D</t>
        </is>
      </c>
      <c r="C57" s="181" t="inlineStr">
        <is>
          <t>UWHS</t>
        </is>
      </c>
      <c r="D57" s="181" t="inlineStr">
        <is>
          <t>UWHSTESLA21P001</t>
        </is>
      </c>
      <c r="E57" s="181" t="inlineStr">
        <is>
          <t>PO-4900267295</t>
        </is>
      </c>
      <c r="F57" s="181" t="n">
        <v>5060000032</v>
      </c>
      <c r="G57" s="181" t="inlineStr">
        <is>
          <t>BGUS</t>
        </is>
      </c>
      <c r="H57" s="181" t="inlineStr">
        <is>
          <t>BGUS</t>
        </is>
      </c>
      <c r="I57" s="181" t="inlineStr">
        <is>
          <t>Tesla, Inc.</t>
        </is>
      </c>
      <c r="J57" s="181" t="inlineStr">
        <is>
          <t>Tech Pub_SM_May, 2021</t>
        </is>
      </c>
      <c r="K57" s="181" t="inlineStr">
        <is>
          <t>System Invoice</t>
        </is>
      </c>
      <c r="L57" s="182" t="n">
        <v>0</v>
      </c>
      <c r="M57" s="183" t="inlineStr">
        <is>
          <t>USD</t>
        </is>
      </c>
      <c r="N57" s="411" t="n">
        <v>1851.09</v>
      </c>
      <c r="O57" s="181" t="inlineStr">
        <is>
          <t>localization</t>
        </is>
      </c>
      <c r="P57" s="295" t="n">
        <v>44439</v>
      </c>
      <c r="Q57" s="181" t="inlineStr">
        <is>
          <t>朱琳</t>
        </is>
      </c>
      <c r="R57" s="295" t="inlineStr">
        <is>
          <t>2021年5月</t>
        </is>
      </c>
      <c r="S57" s="183" t="inlineStr">
        <is>
          <t>TO:
AccountsPayable@tesla.com
CC:
dbenjamin@tesla.com;aksmith@tesla.com; yu.zeng@pacteraedge.com; gbg1_tesla_l10n@pacteraedge.com</t>
        </is>
      </c>
      <c r="T57" s="183" t="inlineStr">
        <is>
          <t>David Ben-Jamin</t>
        </is>
      </c>
    </row>
    <row r="58" ht="15.75" customHeight="1" s="474">
      <c r="A58" s="181" t="n">
        <v>57</v>
      </c>
      <c r="B58" s="181" t="inlineStr">
        <is>
          <t>PTUS_Tesla210602E</t>
        </is>
      </c>
      <c r="C58" s="181" t="inlineStr">
        <is>
          <t>UWHS</t>
        </is>
      </c>
      <c r="D58" s="181" t="inlineStr">
        <is>
          <t>UWHSTESLA21P001</t>
        </is>
      </c>
      <c r="E58" s="181" t="inlineStr">
        <is>
          <t>PO-4900301370</t>
        </is>
      </c>
      <c r="F58" s="181" t="n">
        <v>5060000032</v>
      </c>
      <c r="G58" s="181" t="inlineStr">
        <is>
          <t>BGUS</t>
        </is>
      </c>
      <c r="H58" s="181" t="inlineStr">
        <is>
          <t>BGUS</t>
        </is>
      </c>
      <c r="I58" s="181" t="inlineStr">
        <is>
          <t>Tesla, Inc.</t>
        </is>
      </c>
      <c r="J58" s="181" t="inlineStr">
        <is>
          <t>Tesla Energy_Powerwall 2 Transportation and Storage Guidel</t>
        </is>
      </c>
      <c r="K58" s="181" t="inlineStr">
        <is>
          <t>System Invoice</t>
        </is>
      </c>
      <c r="L58" s="182" t="n">
        <v>0</v>
      </c>
      <c r="M58" s="183" t="inlineStr">
        <is>
          <t>USD</t>
        </is>
      </c>
      <c r="N58" s="411" t="n">
        <v>565.9299999999999</v>
      </c>
      <c r="O58" s="181" t="inlineStr">
        <is>
          <t>localization</t>
        </is>
      </c>
      <c r="P58" s="295" t="n">
        <v>44439</v>
      </c>
      <c r="Q58" s="181" t="inlineStr">
        <is>
          <t>朱琳</t>
        </is>
      </c>
      <c r="R58" s="295" t="inlineStr">
        <is>
          <t>2021年6月</t>
        </is>
      </c>
      <c r="S58" s="183" t="inlineStr">
        <is>
          <t>TO:
AccountsPayable@tesla.com
CC:
cmatchinski@tesla.com; yu.zeng@pacteraedge.com; gbg1_tesla_l10n@pacteraedge.com</t>
        </is>
      </c>
      <c r="T58" s="183" t="inlineStr">
        <is>
          <t>Cassandra Geml</t>
        </is>
      </c>
    </row>
    <row r="59" ht="15.75" customHeight="1" s="474">
      <c r="A59" s="181" t="n">
        <v>58</v>
      </c>
      <c r="B59" s="181" t="inlineStr">
        <is>
          <t>PTUS_Tesla210607A</t>
        </is>
      </c>
      <c r="C59" s="181" t="inlineStr">
        <is>
          <t>UWHS</t>
        </is>
      </c>
      <c r="D59" s="181" t="inlineStr">
        <is>
          <t>UWHSTESLA21P001</t>
        </is>
      </c>
      <c r="E59" s="181" t="inlineStr">
        <is>
          <t>PO-9300330314</t>
        </is>
      </c>
      <c r="F59" s="181" t="n">
        <v>5060000032</v>
      </c>
      <c r="G59" s="181" t="inlineStr">
        <is>
          <t>BGUS</t>
        </is>
      </c>
      <c r="H59" s="181" t="inlineStr">
        <is>
          <t>BGUS</t>
        </is>
      </c>
      <c r="I59" s="181" t="inlineStr">
        <is>
          <t>Tesla, Inc.</t>
        </is>
      </c>
      <c r="J59" s="181" t="inlineStr">
        <is>
          <t>Infosec_CN&amp;DE project_May, 2021</t>
        </is>
      </c>
      <c r="K59" s="181" t="inlineStr">
        <is>
          <t>System Invoice</t>
        </is>
      </c>
      <c r="L59" s="182" t="n">
        <v>0</v>
      </c>
      <c r="M59" s="183" t="inlineStr">
        <is>
          <t>USD</t>
        </is>
      </c>
      <c r="N59" s="411" t="n">
        <v>690.09</v>
      </c>
      <c r="O59" s="181" t="inlineStr">
        <is>
          <t>localization</t>
        </is>
      </c>
      <c r="P59" s="295" t="n">
        <v>44444</v>
      </c>
      <c r="Q59" s="181" t="inlineStr">
        <is>
          <t>朱琳</t>
        </is>
      </c>
      <c r="R59" s="295" t="inlineStr">
        <is>
          <t>2021年5月</t>
        </is>
      </c>
      <c r="S59" s="183" t="inlineStr">
        <is>
          <t>TO:
AccountsPayable@tesla.com
CC:
edickey@tesla.com;chuggins@tesla.com; yu.zeng@pacteraedge.com; gbg1_tesla_l10n@pacteraedge.com</t>
        </is>
      </c>
      <c r="T59" s="183" t="inlineStr">
        <is>
          <t>Cameron Huggins/Ellen Dickey</t>
        </is>
      </c>
    </row>
    <row r="60" ht="15.75" customHeight="1" s="474">
      <c r="A60" s="181" t="n">
        <v>59</v>
      </c>
      <c r="B60" s="181" t="inlineStr">
        <is>
          <t>PTUS_Tesla210607B</t>
        </is>
      </c>
      <c r="C60" s="181" t="inlineStr">
        <is>
          <t>UWHS</t>
        </is>
      </c>
      <c r="D60" s="181" t="inlineStr">
        <is>
          <t>UWHSTESLA21P001</t>
        </is>
      </c>
      <c r="E60" s="181" t="inlineStr">
        <is>
          <t>PO-4900179924</t>
        </is>
      </c>
      <c r="F60" s="181" t="n">
        <v>5060000032</v>
      </c>
      <c r="G60" s="181" t="inlineStr">
        <is>
          <t>BGUS</t>
        </is>
      </c>
      <c r="H60" s="181" t="inlineStr">
        <is>
          <t>BGUS</t>
        </is>
      </c>
      <c r="I60" s="181" t="inlineStr">
        <is>
          <t>Tesla, Inc.</t>
        </is>
      </c>
      <c r="J60" s="181" t="inlineStr">
        <is>
          <t>Website_May, 2021</t>
        </is>
      </c>
      <c r="K60" s="181" t="inlineStr">
        <is>
          <t>System Invoice</t>
        </is>
      </c>
      <c r="L60" s="182" t="n">
        <v>0</v>
      </c>
      <c r="M60" s="183" t="inlineStr">
        <is>
          <t>USD</t>
        </is>
      </c>
      <c r="N60" s="411" t="n">
        <v>18258.51</v>
      </c>
      <c r="O60" s="181" t="inlineStr">
        <is>
          <t>localization</t>
        </is>
      </c>
      <c r="P60" s="295" t="n">
        <v>44444</v>
      </c>
      <c r="Q60" s="181" t="inlineStr">
        <is>
          <t>朱琳</t>
        </is>
      </c>
      <c r="R60" s="295" t="inlineStr">
        <is>
          <t>2021年5月：5000，2021年6月13258.51</t>
        </is>
      </c>
      <c r="S60" s="183" t="inlineStr">
        <is>
          <t>TO:
AccountsPayable@tesla.com
CC:
kmiller@tesla.com; yu.zeng@pacteraedge.com; gbg1_tesla_l10n@pacteraedge.com</t>
        </is>
      </c>
      <c r="T60" s="183" t="inlineStr">
        <is>
          <t>Kaoru Miller</t>
        </is>
      </c>
    </row>
    <row r="61" ht="15.75" customHeight="1" s="474">
      <c r="A61" s="181" t="n">
        <v>60</v>
      </c>
      <c r="B61" s="181" t="inlineStr">
        <is>
          <t>PTUS_Tesla210607C</t>
        </is>
      </c>
      <c r="C61" s="181" t="inlineStr">
        <is>
          <t>UWHS</t>
        </is>
      </c>
      <c r="D61" s="181" t="inlineStr">
        <is>
          <t>UWHSTESLA21P001</t>
        </is>
      </c>
      <c r="E61" s="181" t="inlineStr">
        <is>
          <t>PO-4900298139</t>
        </is>
      </c>
      <c r="F61" s="181" t="n">
        <v>5060000032</v>
      </c>
      <c r="G61" s="181" t="inlineStr">
        <is>
          <t>BGUS</t>
        </is>
      </c>
      <c r="H61" s="181" t="inlineStr">
        <is>
          <t>BGUS</t>
        </is>
      </c>
      <c r="I61" s="181" t="inlineStr">
        <is>
          <t>Tesla, Inc.</t>
        </is>
      </c>
      <c r="J61" s="181" t="inlineStr">
        <is>
          <t>Tesla Academy_Security Training for Managers (CN) - Addendum_May, 2021</t>
        </is>
      </c>
      <c r="K61" s="181" t="inlineStr">
        <is>
          <t>System Invoice</t>
        </is>
      </c>
      <c r="L61" s="182" t="n">
        <v>0</v>
      </c>
      <c r="M61" s="183" t="inlineStr">
        <is>
          <t>USD</t>
        </is>
      </c>
      <c r="N61" s="411" t="n">
        <v>115.68</v>
      </c>
      <c r="O61" s="181" t="inlineStr">
        <is>
          <t>localization</t>
        </is>
      </c>
      <c r="P61" s="295" t="n">
        <v>44444</v>
      </c>
      <c r="Q61" s="181" t="inlineStr">
        <is>
          <t>朱琳</t>
        </is>
      </c>
      <c r="R61" s="295" t="inlineStr">
        <is>
          <t>2021年5月</t>
        </is>
      </c>
      <c r="S61" s="183" t="inlineStr">
        <is>
          <t>TO:
AccountsPayable@tesla.com
CC:
dparrent@tesla.com; yu.zeng@pacteraedge.com; gbg1_tesla_l10n@pacteraedge.com</t>
        </is>
      </c>
      <c r="T61" s="183" t="inlineStr">
        <is>
          <t>Dave Parrent</t>
        </is>
      </c>
    </row>
    <row r="62" ht="15.75" customHeight="1" s="474">
      <c r="A62" s="181" t="n">
        <v>61</v>
      </c>
      <c r="B62" s="181" t="inlineStr">
        <is>
          <t>PTUS_Tesla210708A</t>
        </is>
      </c>
      <c r="C62" s="181" t="inlineStr">
        <is>
          <t>UWHS</t>
        </is>
      </c>
      <c r="D62" s="181" t="inlineStr">
        <is>
          <t>UWHSTESLA21P001</t>
        </is>
      </c>
      <c r="E62" s="181" t="inlineStr">
        <is>
          <t>PO-4900137321</t>
        </is>
      </c>
      <c r="F62" s="181" t="n">
        <v>5060000032</v>
      </c>
      <c r="G62" s="181" t="inlineStr">
        <is>
          <t>BGUS</t>
        </is>
      </c>
      <c r="H62" s="181" t="inlineStr">
        <is>
          <t>BGUS</t>
        </is>
      </c>
      <c r="I62" s="181" t="inlineStr">
        <is>
          <t>Tesla, Inc.</t>
        </is>
      </c>
      <c r="J62" s="181" t="inlineStr">
        <is>
          <t>Firmware_Jun, 2021</t>
        </is>
      </c>
      <c r="K62" s="181" t="inlineStr">
        <is>
          <t>System Invoice</t>
        </is>
      </c>
      <c r="L62" s="182" t="n">
        <v>0</v>
      </c>
      <c r="M62" s="183" t="inlineStr">
        <is>
          <t>USD</t>
        </is>
      </c>
      <c r="N62" s="411" t="n">
        <v>22043.55</v>
      </c>
      <c r="O62" s="181" t="inlineStr">
        <is>
          <t>localization</t>
        </is>
      </c>
      <c r="P62" s="295" t="n">
        <v>44475</v>
      </c>
      <c r="Q62" s="181" t="inlineStr">
        <is>
          <t>朱琳</t>
        </is>
      </c>
      <c r="R62" s="295" t="inlineStr">
        <is>
          <t>2021年6月:13979,81;2021年7月:8063.74</t>
        </is>
      </c>
      <c r="S62" s="183" t="inlineStr">
        <is>
          <t>TO:
AccountsPayable@tesla.com
CC:
midang@tesla.com; 
yu.zeng@pacteraedge.com; gbg1_tesla_l10n@pacteraedge.com</t>
        </is>
      </c>
      <c r="T62" s="183" t="inlineStr">
        <is>
          <t>Michelle Dang</t>
        </is>
      </c>
    </row>
    <row r="63" ht="15.75" customHeight="1" s="474">
      <c r="A63" s="181" t="n">
        <v>62</v>
      </c>
      <c r="B63" s="181" t="inlineStr">
        <is>
          <t>PTUS_Tesla210708B</t>
        </is>
      </c>
      <c r="C63" s="181" t="inlineStr">
        <is>
          <t>UWHS</t>
        </is>
      </c>
      <c r="D63" s="181" t="inlineStr">
        <is>
          <t>UWHSTESLA21P001</t>
        </is>
      </c>
      <c r="E63" s="181" t="inlineStr">
        <is>
          <t>PO-4900179924</t>
        </is>
      </c>
      <c r="F63" s="181" t="n">
        <v>5060000032</v>
      </c>
      <c r="G63" s="181" t="inlineStr">
        <is>
          <t>BGUS</t>
        </is>
      </c>
      <c r="H63" s="181" t="inlineStr">
        <is>
          <t>BGUS</t>
        </is>
      </c>
      <c r="I63" s="181" t="inlineStr">
        <is>
          <t>Tesla, Inc.</t>
        </is>
      </c>
      <c r="J63" s="181" t="inlineStr">
        <is>
          <t>Website_Jun, 2021</t>
        </is>
      </c>
      <c r="K63" s="181" t="inlineStr">
        <is>
          <t>System Invoice</t>
        </is>
      </c>
      <c r="L63" s="182" t="n">
        <v>0</v>
      </c>
      <c r="M63" s="183" t="inlineStr">
        <is>
          <t>USD</t>
        </is>
      </c>
      <c r="N63" s="411" t="n">
        <v>5838.81</v>
      </c>
      <c r="O63" s="181" t="inlineStr">
        <is>
          <t>localization</t>
        </is>
      </c>
      <c r="P63" s="295" t="n">
        <v>44475</v>
      </c>
      <c r="Q63" s="181" t="inlineStr">
        <is>
          <t>朱琳</t>
        </is>
      </c>
      <c r="R63" s="295" t="inlineStr">
        <is>
          <t>2021年6月：5000，2021年7月838,81</t>
        </is>
      </c>
      <c r="S63" s="183" t="inlineStr">
        <is>
          <t>TO:
AccountsPayable@tesla.com
CC:
kmiller@tesla.com; 
yu.zeng@pacteraedge.com; gbg1_tesla_l10n@pacteraedge.com</t>
        </is>
      </c>
      <c r="T63" s="183" t="inlineStr">
        <is>
          <t>Kaoru Miller</t>
        </is>
      </c>
    </row>
    <row r="64" ht="15.75" customHeight="1" s="474">
      <c r="A64" s="181" t="n">
        <v>63</v>
      </c>
      <c r="B64" s="181" t="inlineStr">
        <is>
          <t>PTUS_Tesla210708C</t>
        </is>
      </c>
      <c r="C64" s="181" t="inlineStr">
        <is>
          <t>UWHS</t>
        </is>
      </c>
      <c r="D64" s="181" t="inlineStr">
        <is>
          <t>UWHSTESLA21P001</t>
        </is>
      </c>
      <c r="E64" s="181" t="inlineStr">
        <is>
          <t>PO-4900267293</t>
        </is>
      </c>
      <c r="F64" s="181" t="n">
        <v>5060000032</v>
      </c>
      <c r="G64" s="181" t="inlineStr">
        <is>
          <t>BGUS</t>
        </is>
      </c>
      <c r="H64" s="181" t="inlineStr">
        <is>
          <t>BGUS</t>
        </is>
      </c>
      <c r="I64" s="181" t="inlineStr">
        <is>
          <t>Tesla, Inc.</t>
        </is>
      </c>
      <c r="J64" s="181" t="inlineStr">
        <is>
          <t>Tech Pub_OM_Jun, 2021</t>
        </is>
      </c>
      <c r="K64" s="181" t="inlineStr">
        <is>
          <t>System Invoice</t>
        </is>
      </c>
      <c r="L64" s="182" t="n">
        <v>0</v>
      </c>
      <c r="M64" s="183" t="inlineStr">
        <is>
          <t>USD</t>
        </is>
      </c>
      <c r="N64" s="411" t="n">
        <v>19818.31</v>
      </c>
      <c r="O64" s="181" t="inlineStr">
        <is>
          <t>localization</t>
        </is>
      </c>
      <c r="P64" s="295" t="n">
        <v>44475</v>
      </c>
      <c r="Q64" s="181" t="inlineStr">
        <is>
          <t>朱琳</t>
        </is>
      </c>
      <c r="R64" s="295" t="inlineStr">
        <is>
          <t>2021年6月:19069.04; 2021年7月: 749.27</t>
        </is>
      </c>
      <c r="S64" s="183" t="inlineStr">
        <is>
          <t>TO:
AccountsPayable@tesla.com
CC:
dbenjamin@tesla.com;
aksmith@tesla.com; 
yu.zeng@pacteraedge.com; gbg1_tesla_l10n@pacteraedge.com</t>
        </is>
      </c>
      <c r="T64" s="183" t="inlineStr">
        <is>
          <t>David Ben-Jamin</t>
        </is>
      </c>
    </row>
    <row r="65" ht="15.75" customHeight="1" s="474">
      <c r="A65" s="181" t="n">
        <v>64</v>
      </c>
      <c r="B65" s="181" t="inlineStr">
        <is>
          <t>PTUS_Tesla210708D</t>
        </is>
      </c>
      <c r="C65" s="181" t="inlineStr">
        <is>
          <t>UWHS</t>
        </is>
      </c>
      <c r="D65" s="181" t="inlineStr">
        <is>
          <t>UWHSTESLA21P001</t>
        </is>
      </c>
      <c r="E65" s="181" t="inlineStr">
        <is>
          <t>PO-4900267295</t>
        </is>
      </c>
      <c r="F65" s="181" t="n">
        <v>5060000032</v>
      </c>
      <c r="G65" s="181" t="inlineStr">
        <is>
          <t>BGUS</t>
        </is>
      </c>
      <c r="H65" s="181" t="inlineStr">
        <is>
          <t>BGUS</t>
        </is>
      </c>
      <c r="I65" s="181" t="inlineStr">
        <is>
          <t>Tesla, Inc.</t>
        </is>
      </c>
      <c r="J65" s="181" t="inlineStr">
        <is>
          <t>Tech Pub_SM_Jun, 2021</t>
        </is>
      </c>
      <c r="K65" s="181" t="inlineStr">
        <is>
          <t>System Invoice</t>
        </is>
      </c>
      <c r="L65" s="182" t="n">
        <v>0</v>
      </c>
      <c r="M65" s="183" t="inlineStr">
        <is>
          <t>USD</t>
        </is>
      </c>
      <c r="N65" s="411" t="n">
        <v>3440.85</v>
      </c>
      <c r="O65" s="181" t="inlineStr">
        <is>
          <t>localization</t>
        </is>
      </c>
      <c r="P65" s="295" t="n">
        <v>44475</v>
      </c>
      <c r="Q65" s="181" t="inlineStr">
        <is>
          <t>朱琳</t>
        </is>
      </c>
      <c r="R65" s="295" t="inlineStr">
        <is>
          <t>2021年6月:2776.89; 2021年7月: 663.96</t>
        </is>
      </c>
      <c r="S65" s="183" t="inlineStr">
        <is>
          <t>TO:
AccountsPayable@tesla.com
CC:
dbenjamin@tesla.com;aksmith@tesla.com; yu.zeng@pacteraedge.com; gbg1_tesla_l10n@pacteraedge.com</t>
        </is>
      </c>
      <c r="T65" s="183" t="inlineStr">
        <is>
          <t>David Ben-Jamin</t>
        </is>
      </c>
    </row>
    <row r="66" ht="15.75" customHeight="1" s="474">
      <c r="A66" s="181" t="n">
        <v>65</v>
      </c>
      <c r="B66" s="181" t="inlineStr">
        <is>
          <t>PTUS_Tesla210708E</t>
        </is>
      </c>
      <c r="C66" s="181" t="inlineStr">
        <is>
          <t>UWHS</t>
        </is>
      </c>
      <c r="D66" s="181" t="inlineStr">
        <is>
          <t>UWHSTESLA21P001</t>
        </is>
      </c>
      <c r="E66" s="181" t="inlineStr">
        <is>
          <t>PO-4900301327</t>
        </is>
      </c>
      <c r="F66" s="181" t="n">
        <v>5060000032</v>
      </c>
      <c r="G66" s="181" t="inlineStr">
        <is>
          <t>BGUS</t>
        </is>
      </c>
      <c r="H66" s="181" t="inlineStr">
        <is>
          <t>BGUS</t>
        </is>
      </c>
      <c r="I66" s="181" t="inlineStr">
        <is>
          <t>Tesla, Inc.</t>
        </is>
      </c>
      <c r="J66" s="181" t="inlineStr">
        <is>
          <t>Tesla Energy_Battery ERG to 10 languages_Batch1</t>
        </is>
      </c>
      <c r="K66" s="181" t="inlineStr">
        <is>
          <t>System Invoice</t>
        </is>
      </c>
      <c r="L66" s="182" t="n">
        <v>0</v>
      </c>
      <c r="M66" s="183" t="inlineStr">
        <is>
          <t>USD</t>
        </is>
      </c>
      <c r="N66" s="411" t="n">
        <v>1170.65</v>
      </c>
      <c r="O66" s="181" t="inlineStr">
        <is>
          <t>localization</t>
        </is>
      </c>
      <c r="P66" s="295" t="n">
        <v>44475</v>
      </c>
      <c r="Q66" s="181" t="inlineStr">
        <is>
          <t>朱琳</t>
        </is>
      </c>
      <c r="R66" s="295" t="inlineStr">
        <is>
          <t>2021年7月</t>
        </is>
      </c>
      <c r="S66" s="183" t="inlineStr">
        <is>
          <t>TO:
AccountsPayable@tesla.com
CC:
mowatson@tesla.com; yu.zeng@pacteraedge.com; gbg1_tesla_l10n@pacteraedge.com</t>
        </is>
      </c>
      <c r="T66" s="183" t="inlineStr">
        <is>
          <t>Moya Watson</t>
        </is>
      </c>
    </row>
    <row r="67" ht="15.75" customHeight="1" s="474">
      <c r="A67" s="181" t="n">
        <v>66</v>
      </c>
      <c r="B67" s="181" t="inlineStr">
        <is>
          <t>PTUS_Tesla210708F</t>
        </is>
      </c>
      <c r="C67" s="181" t="inlineStr">
        <is>
          <t>UWHS</t>
        </is>
      </c>
      <c r="D67" s="181" t="inlineStr">
        <is>
          <t>UWHSTESLA21P001</t>
        </is>
      </c>
      <c r="E67" s="181" t="inlineStr">
        <is>
          <t>PO-4900312821</t>
        </is>
      </c>
      <c r="F67" s="181" t="n">
        <v>5060000032</v>
      </c>
      <c r="G67" s="181" t="inlineStr">
        <is>
          <t>BGUS</t>
        </is>
      </c>
      <c r="H67" s="181" t="inlineStr">
        <is>
          <t>BGUS</t>
        </is>
      </c>
      <c r="I67" s="181" t="inlineStr">
        <is>
          <t>Tesla, Inc.</t>
        </is>
      </c>
      <c r="J67" s="181" t="inlineStr">
        <is>
          <t>Tesla Energy_Powerwall Neurio Meter Installation Instruction Update</t>
        </is>
      </c>
      <c r="K67" s="181" t="inlineStr">
        <is>
          <t>System Invoice</t>
        </is>
      </c>
      <c r="L67" s="182" t="n">
        <v>0</v>
      </c>
      <c r="M67" s="183" t="inlineStr">
        <is>
          <t>USD</t>
        </is>
      </c>
      <c r="N67" s="411" t="n">
        <v>656.6</v>
      </c>
      <c r="O67" s="181" t="inlineStr">
        <is>
          <t>localization</t>
        </is>
      </c>
      <c r="P67" s="295" t="n">
        <v>44475</v>
      </c>
      <c r="Q67" s="181" t="inlineStr">
        <is>
          <t>朱琳</t>
        </is>
      </c>
      <c r="R67" s="295" t="inlineStr">
        <is>
          <t>2021年6月</t>
        </is>
      </c>
      <c r="S67" s="183" t="inlineStr">
        <is>
          <t>TO:
AccountsPayable@tesla.com
CC:
cmatchinski@tesla.com; yu.zeng@pacteraedge.com; gbg1_tesla_l10n@pacteraedge.com</t>
        </is>
      </c>
      <c r="T67" s="183" t="inlineStr">
        <is>
          <t>Cassandra Geml</t>
        </is>
      </c>
    </row>
    <row r="68" ht="15.75" customHeight="1" s="474">
      <c r="A68" s="181" t="n">
        <v>67</v>
      </c>
      <c r="B68" s="181" t="inlineStr">
        <is>
          <t>PTUS_Tesla210708G</t>
        </is>
      </c>
      <c r="C68" s="181" t="inlineStr">
        <is>
          <t>UWHS</t>
        </is>
      </c>
      <c r="D68" s="181" t="inlineStr">
        <is>
          <t>UWHSTESLA21P001</t>
        </is>
      </c>
      <c r="E68" s="181" t="inlineStr">
        <is>
          <t>PO-4900328346</t>
        </is>
      </c>
      <c r="F68" s="181" t="n">
        <v>5060000032</v>
      </c>
      <c r="G68" s="181" t="inlineStr">
        <is>
          <t>BGUS</t>
        </is>
      </c>
      <c r="H68" s="181" t="inlineStr">
        <is>
          <t>BGUS</t>
        </is>
      </c>
      <c r="I68" s="181" t="inlineStr">
        <is>
          <t>Tesla, Inc.</t>
        </is>
      </c>
      <c r="J68" s="181" t="inlineStr">
        <is>
          <t>Tesla Energy_Wall Connector_Jun_2021</t>
        </is>
      </c>
      <c r="K68" s="181" t="inlineStr">
        <is>
          <t>System Invoice</t>
        </is>
      </c>
      <c r="L68" s="182" t="n">
        <v>0</v>
      </c>
      <c r="M68" s="183" t="inlineStr">
        <is>
          <t>USD</t>
        </is>
      </c>
      <c r="N68" s="411" t="n">
        <v>2167.67</v>
      </c>
      <c r="O68" s="181" t="inlineStr">
        <is>
          <t>localization</t>
        </is>
      </c>
      <c r="P68" s="295" t="n">
        <v>44475</v>
      </c>
      <c r="Q68" s="181" t="inlineStr">
        <is>
          <t>朱琳</t>
        </is>
      </c>
      <c r="R68" s="295" t="inlineStr">
        <is>
          <t>2021年7月</t>
        </is>
      </c>
      <c r="S68" s="183" t="inlineStr">
        <is>
          <t>TO:
AccountsPayable@tesla.com
CC:
dmyggen@tesla.com;
cmatchinski@tesla.com; yu.zeng@pacteraedge.com; gbg1_tesla_l10n@pacteraedge.com</t>
        </is>
      </c>
      <c r="T68" s="183" t="inlineStr">
        <is>
          <t>Dan Myggen;
Cassandra Geml</t>
        </is>
      </c>
    </row>
    <row r="69" ht="15.75" customHeight="1" s="474">
      <c r="A69" s="181" t="n">
        <v>68</v>
      </c>
      <c r="B69" s="181" t="inlineStr">
        <is>
          <t>PTUS_Tesla210708H</t>
        </is>
      </c>
      <c r="C69" s="181" t="inlineStr">
        <is>
          <t>UWHS</t>
        </is>
      </c>
      <c r="D69" s="181" t="inlineStr">
        <is>
          <t>UWHSTESLA21P001</t>
        </is>
      </c>
      <c r="E69" s="181" t="inlineStr">
        <is>
          <t>PO-4900356272</t>
        </is>
      </c>
      <c r="F69" s="181" t="n">
        <v>5060000032</v>
      </c>
      <c r="G69" s="181" t="inlineStr">
        <is>
          <t>BGUS</t>
        </is>
      </c>
      <c r="H69" s="181" t="inlineStr">
        <is>
          <t>BGUS</t>
        </is>
      </c>
      <c r="I69" s="181" t="inlineStr">
        <is>
          <t>Tesla, Inc.</t>
        </is>
      </c>
      <c r="J69" s="181" t="inlineStr">
        <is>
          <t>Tesla Energy_Battery ERG to 10 languages_Batch2</t>
        </is>
      </c>
      <c r="K69" s="181" t="inlineStr">
        <is>
          <t>System Invoice</t>
        </is>
      </c>
      <c r="L69" s="182" t="n">
        <v>0</v>
      </c>
      <c r="M69" s="183" t="inlineStr">
        <is>
          <t>USD</t>
        </is>
      </c>
      <c r="N69" s="411" t="n">
        <v>432.2</v>
      </c>
      <c r="O69" s="181" t="inlineStr">
        <is>
          <t>localization</t>
        </is>
      </c>
      <c r="P69" s="295" t="n">
        <v>44475</v>
      </c>
      <c r="Q69" s="181" t="inlineStr">
        <is>
          <t>朱琳</t>
        </is>
      </c>
      <c r="R69" s="295" t="inlineStr">
        <is>
          <t>2021年7月</t>
        </is>
      </c>
      <c r="S69" s="183" t="inlineStr">
        <is>
          <t>TO:
AccountsPayable@tesla.com
CC:
mowatson@tesla.com; yu.zeng@pacteraedge.com; gbg1_tesla_l10n@pacteraedge.com</t>
        </is>
      </c>
      <c r="T69" s="183" t="inlineStr">
        <is>
          <t>Moya Watson</t>
        </is>
      </c>
    </row>
    <row r="70" ht="15.75" customHeight="1" s="474">
      <c r="A70" s="181" t="n">
        <v>69</v>
      </c>
      <c r="B70" s="181" t="inlineStr">
        <is>
          <t>PTUS_Tesla210809A</t>
        </is>
      </c>
      <c r="C70" s="181" t="inlineStr">
        <is>
          <t>UWHS</t>
        </is>
      </c>
      <c r="D70" s="181" t="inlineStr">
        <is>
          <t>UWHSTESLA21P001</t>
        </is>
      </c>
      <c r="E70" s="181" t="inlineStr">
        <is>
          <t>PO-4900137321</t>
        </is>
      </c>
      <c r="F70" s="181" t="n">
        <v>5060000032</v>
      </c>
      <c r="G70" s="181" t="inlineStr">
        <is>
          <t>BGUS</t>
        </is>
      </c>
      <c r="H70" s="181" t="inlineStr">
        <is>
          <t>BGUS</t>
        </is>
      </c>
      <c r="I70" s="181" t="inlineStr">
        <is>
          <t>Tesla, Inc.</t>
        </is>
      </c>
      <c r="J70" s="181" t="inlineStr">
        <is>
          <t>Firmware_Jul, 2021</t>
        </is>
      </c>
      <c r="K70" s="181" t="inlineStr">
        <is>
          <t>System Invoice</t>
        </is>
      </c>
      <c r="L70" s="182" t="n">
        <v>0</v>
      </c>
      <c r="M70" s="183" t="inlineStr">
        <is>
          <t>USD</t>
        </is>
      </c>
      <c r="N70" s="411" t="n">
        <v>16979.69</v>
      </c>
      <c r="O70" s="181" t="inlineStr">
        <is>
          <t>localization</t>
        </is>
      </c>
      <c r="P70" s="295" t="n">
        <v>44507</v>
      </c>
      <c r="Q70" s="181" t="inlineStr">
        <is>
          <t>杨文君</t>
        </is>
      </c>
      <c r="R70" s="295" t="inlineStr">
        <is>
          <t>2021年7月:12311.21;2021年8月:4668.48</t>
        </is>
      </c>
      <c r="S70" s="183" t="inlineStr">
        <is>
          <t>TO:
AccountsPayable@tesla.com
CC:
midang@tesla.com; yu.zeng@pacteraedge.com; gbg1_tesla_l10n@pacteraedge.com</t>
        </is>
      </c>
      <c r="T70" s="183" t="inlineStr">
        <is>
          <t>Michelle Dang</t>
        </is>
      </c>
    </row>
    <row r="71" ht="15.75" customHeight="1" s="474">
      <c r="A71" s="181" t="n">
        <v>70</v>
      </c>
      <c r="B71" s="181" t="inlineStr">
        <is>
          <t>PTUS_Tesla210809B</t>
        </is>
      </c>
      <c r="C71" s="181" t="inlineStr">
        <is>
          <t>UWHS</t>
        </is>
      </c>
      <c r="D71" s="181" t="inlineStr">
        <is>
          <t>UWHSTESLA21P001</t>
        </is>
      </c>
      <c r="E71" s="181" t="inlineStr">
        <is>
          <t>PO-4900240937</t>
        </is>
      </c>
      <c r="F71" s="181" t="n">
        <v>5060000032</v>
      </c>
      <c r="G71" s="181" t="inlineStr">
        <is>
          <t>BGUS</t>
        </is>
      </c>
      <c r="H71" s="181" t="inlineStr">
        <is>
          <t>BGUS</t>
        </is>
      </c>
      <c r="I71" s="181" t="inlineStr">
        <is>
          <t>Tesla, Inc.</t>
        </is>
      </c>
      <c r="J71" s="181" t="inlineStr">
        <is>
          <t>Tesla Energy_Jul, 2021(James)</t>
        </is>
      </c>
      <c r="K71" s="181" t="inlineStr">
        <is>
          <t>System Invoice</t>
        </is>
      </c>
      <c r="L71" s="182" t="n">
        <v>0</v>
      </c>
      <c r="M71" s="183" t="inlineStr">
        <is>
          <t>USD</t>
        </is>
      </c>
      <c r="N71" s="411" t="n">
        <v>738.65</v>
      </c>
      <c r="O71" s="181" t="inlineStr">
        <is>
          <t>localization</t>
        </is>
      </c>
      <c r="P71" s="295" t="n">
        <v>44507</v>
      </c>
      <c r="Q71" s="181" t="inlineStr">
        <is>
          <t>杨文君</t>
        </is>
      </c>
      <c r="R71" s="295" t="inlineStr">
        <is>
          <t>2021年7月</t>
        </is>
      </c>
      <c r="S71" s="183" t="inlineStr">
        <is>
          <t>TO:
AccountsPayable@tesla.com
CC:
jacho@tesla.com ; yu.zeng@pacteraedge.com; gbg1_tesla_l10n@pacteraedge.com</t>
        </is>
      </c>
      <c r="T71" s="183" t="inlineStr">
        <is>
          <t>James Cho</t>
        </is>
      </c>
    </row>
    <row r="72" ht="15.75" customHeight="1" s="474">
      <c r="A72" s="181" t="n">
        <v>71</v>
      </c>
      <c r="B72" s="181" t="inlineStr">
        <is>
          <t>PTUS_Tesla210809C</t>
        </is>
      </c>
      <c r="C72" s="181" t="inlineStr">
        <is>
          <t>UWHS</t>
        </is>
      </c>
      <c r="D72" s="181" t="inlineStr">
        <is>
          <t>UWHSTESLA21P001</t>
        </is>
      </c>
      <c r="E72" s="181" t="inlineStr">
        <is>
          <t>PO-4900324791</t>
        </is>
      </c>
      <c r="F72" s="181" t="n">
        <v>5060000032</v>
      </c>
      <c r="G72" s="181" t="inlineStr">
        <is>
          <t>BGUS</t>
        </is>
      </c>
      <c r="H72" s="181" t="inlineStr">
        <is>
          <t>BGUS</t>
        </is>
      </c>
      <c r="I72" s="181" t="inlineStr">
        <is>
          <t>Tesla, Inc.</t>
        </is>
      </c>
      <c r="J72" s="181" t="inlineStr">
        <is>
          <t>Tesla Academy_Upward Feedback_Batch1</t>
        </is>
      </c>
      <c r="K72" s="181" t="inlineStr">
        <is>
          <t>System Invoice</t>
        </is>
      </c>
      <c r="L72" s="182" t="n">
        <v>0</v>
      </c>
      <c r="M72" s="183" t="inlineStr">
        <is>
          <t>USD</t>
        </is>
      </c>
      <c r="N72" s="411" t="n">
        <v>256.38</v>
      </c>
      <c r="O72" s="181" t="inlineStr">
        <is>
          <t>localization</t>
        </is>
      </c>
      <c r="P72" s="295" t="n">
        <v>44507</v>
      </c>
      <c r="Q72" s="181" t="inlineStr">
        <is>
          <t>杨文君</t>
        </is>
      </c>
      <c r="R72" s="295" t="inlineStr">
        <is>
          <t>2021年6月</t>
        </is>
      </c>
      <c r="S72" s="183" t="inlineStr">
        <is>
          <t>TO:
AccountsPayable@tesla.com
CC:
dparrent@tesla.com; yu.zeng@pacteraedge.com; gbg1_tesla_l10n@pacteraedge.com</t>
        </is>
      </c>
      <c r="T72" s="183" t="inlineStr">
        <is>
          <t>Dave Parrent</t>
        </is>
      </c>
    </row>
    <row r="73" ht="15.75" customHeight="1" s="474">
      <c r="A73" s="181" t="n">
        <v>72</v>
      </c>
      <c r="B73" s="181" t="inlineStr">
        <is>
          <t>PTUS_Tesla210809D</t>
        </is>
      </c>
      <c r="C73" s="181" t="inlineStr">
        <is>
          <t>UWHS</t>
        </is>
      </c>
      <c r="D73" s="181" t="inlineStr">
        <is>
          <t>UWHSTESLA21P001</t>
        </is>
      </c>
      <c r="E73" s="181" t="inlineStr">
        <is>
          <t>PO-4900324861</t>
        </is>
      </c>
      <c r="F73" s="181" t="n">
        <v>5060000032</v>
      </c>
      <c r="G73" s="181" t="inlineStr">
        <is>
          <t>BGUS</t>
        </is>
      </c>
      <c r="H73" s="181" t="inlineStr">
        <is>
          <t>BGUS</t>
        </is>
      </c>
      <c r="I73" s="181" t="inlineStr">
        <is>
          <t>Tesla, Inc.</t>
        </is>
      </c>
      <c r="J73" s="181" t="inlineStr">
        <is>
          <t>Tesla Academy_Upward Feedback_Batch2</t>
        </is>
      </c>
      <c r="K73" s="181" t="inlineStr">
        <is>
          <t>System Invoice</t>
        </is>
      </c>
      <c r="L73" s="182" t="n">
        <v>0</v>
      </c>
      <c r="M73" s="183" t="inlineStr">
        <is>
          <t>USD</t>
        </is>
      </c>
      <c r="N73" s="411" t="n">
        <v>210.6</v>
      </c>
      <c r="O73" s="181" t="inlineStr">
        <is>
          <t>localization</t>
        </is>
      </c>
      <c r="P73" s="295" t="n">
        <v>44507</v>
      </c>
      <c r="Q73" s="181" t="inlineStr">
        <is>
          <t>杨文君</t>
        </is>
      </c>
      <c r="R73" s="295" t="inlineStr">
        <is>
          <t>2021年6月</t>
        </is>
      </c>
      <c r="S73" s="183" t="inlineStr">
        <is>
          <t>TO:
AccountsPayable@tesla.com
CC:
dparrent@tesla.com; yu.zeng@pacteraedge.com; gbg1_tesla_l10n@pacteraedge.com</t>
        </is>
      </c>
      <c r="T73" s="183" t="inlineStr">
        <is>
          <t>Dave Parrent</t>
        </is>
      </c>
    </row>
    <row r="74" ht="15.75" customHeight="1" s="474">
      <c r="A74" s="181" t="n">
        <v>73</v>
      </c>
      <c r="B74" s="181" t="inlineStr">
        <is>
          <t>PTUS_Tesla210809E</t>
        </is>
      </c>
      <c r="C74" s="181" t="inlineStr">
        <is>
          <t>UWHS</t>
        </is>
      </c>
      <c r="D74" s="181" t="inlineStr">
        <is>
          <t>UWHSTESLA21P001</t>
        </is>
      </c>
      <c r="E74" s="181" t="inlineStr">
        <is>
          <t>PO-4900327135</t>
        </is>
      </c>
      <c r="F74" s="181" t="n">
        <v>5060000032</v>
      </c>
      <c r="G74" s="181" t="inlineStr">
        <is>
          <t>BGUS</t>
        </is>
      </c>
      <c r="H74" s="181" t="inlineStr">
        <is>
          <t>BGUS</t>
        </is>
      </c>
      <c r="I74" s="181" t="inlineStr">
        <is>
          <t>Tesla, Inc.</t>
        </is>
      </c>
      <c r="J74" s="181" t="inlineStr">
        <is>
          <t>IT APP_Jul, 2021</t>
        </is>
      </c>
      <c r="K74" s="181" t="inlineStr">
        <is>
          <t>System Invoice</t>
        </is>
      </c>
      <c r="L74" s="182" t="n">
        <v>0</v>
      </c>
      <c r="M74" s="183" t="inlineStr">
        <is>
          <t>USD</t>
        </is>
      </c>
      <c r="N74" s="411" t="n">
        <v>226.53</v>
      </c>
      <c r="O74" s="181" t="inlineStr">
        <is>
          <t>localization</t>
        </is>
      </c>
      <c r="P74" s="295" t="n">
        <v>44507</v>
      </c>
      <c r="Q74" s="181" t="inlineStr">
        <is>
          <t>杨文君</t>
        </is>
      </c>
      <c r="R74" s="295" t="inlineStr">
        <is>
          <t>2021年7月</t>
        </is>
      </c>
      <c r="S74" s="183" t="inlineStr">
        <is>
          <t>TO:
AccountsPayable@tesla.com
CC:
aksmith@tesla.com; yu.zeng@pacteraedge.com; gbg1_tesla_l10n@pacteraedge.com</t>
        </is>
      </c>
      <c r="T74" s="183" t="inlineStr">
        <is>
          <t>Aki Smith</t>
        </is>
      </c>
    </row>
    <row r="75" ht="15.75" customHeight="1" s="474">
      <c r="A75" s="181" t="n">
        <v>74</v>
      </c>
      <c r="B75" s="181" t="inlineStr">
        <is>
          <t>PTUS_Tesla210809F</t>
        </is>
      </c>
      <c r="C75" s="181" t="inlineStr">
        <is>
          <t>UWHS</t>
        </is>
      </c>
      <c r="D75" s="181" t="inlineStr">
        <is>
          <t>UWHSTESLA21P001</t>
        </is>
      </c>
      <c r="E75" s="181" t="inlineStr">
        <is>
          <t>PO-4900330370</t>
        </is>
      </c>
      <c r="F75" s="181" t="n">
        <v>5060000032</v>
      </c>
      <c r="G75" s="181" t="inlineStr">
        <is>
          <t>BGUS</t>
        </is>
      </c>
      <c r="H75" s="181" t="inlineStr">
        <is>
          <t>BGUS</t>
        </is>
      </c>
      <c r="I75" s="181" t="inlineStr">
        <is>
          <t>Tesla, Inc.</t>
        </is>
      </c>
      <c r="J75" s="181" t="inlineStr">
        <is>
          <t>Tech Pub_SM_Jul, 2021</t>
        </is>
      </c>
      <c r="K75" s="181" t="inlineStr">
        <is>
          <t>System Invoice</t>
        </is>
      </c>
      <c r="L75" s="182" t="n">
        <v>0</v>
      </c>
      <c r="M75" s="183" t="inlineStr">
        <is>
          <t>USD</t>
        </is>
      </c>
      <c r="N75" s="411" t="n">
        <v>1024.02</v>
      </c>
      <c r="O75" s="181" t="inlineStr">
        <is>
          <t>localization</t>
        </is>
      </c>
      <c r="P75" s="295" t="n">
        <v>44507</v>
      </c>
      <c r="Q75" s="181" t="inlineStr">
        <is>
          <t>杨文君</t>
        </is>
      </c>
      <c r="R75" s="295" t="inlineStr">
        <is>
          <t>2021年8月</t>
        </is>
      </c>
      <c r="S75" s="183" t="inlineStr">
        <is>
          <t>TO:
AccountsPayable@tesla.com
CC:
dbenjamin@tesla.com;aksmith@tesla.com; yu.zeng@pacteraedge.com; gbg1_tesla_l10n@pacteraedge.com</t>
        </is>
      </c>
      <c r="T75" s="183" t="inlineStr">
        <is>
          <t>David Ben-Jamin</t>
        </is>
      </c>
    </row>
    <row r="76" ht="15.75" customHeight="1" s="474">
      <c r="A76" s="181" t="n">
        <v>75</v>
      </c>
      <c r="B76" s="181" t="inlineStr">
        <is>
          <t>PTUS_Tesla210809G</t>
        </is>
      </c>
      <c r="C76" s="181" t="inlineStr">
        <is>
          <t>UWHS</t>
        </is>
      </c>
      <c r="D76" s="181" t="inlineStr">
        <is>
          <t>UWHSTESLA21P001</t>
        </is>
      </c>
      <c r="E76" s="181" t="inlineStr">
        <is>
          <t>PO-4900330881</t>
        </is>
      </c>
      <c r="F76" s="181" t="n">
        <v>5060000032</v>
      </c>
      <c r="G76" s="181" t="inlineStr">
        <is>
          <t>BGUS</t>
        </is>
      </c>
      <c r="H76" s="181" t="inlineStr">
        <is>
          <t>BGUS</t>
        </is>
      </c>
      <c r="I76" s="181" t="inlineStr">
        <is>
          <t>Tesla, Inc.</t>
        </is>
      </c>
      <c r="J76" s="181" t="inlineStr">
        <is>
          <t>Tech Pub_OM_Jul, 2021</t>
        </is>
      </c>
      <c r="K76" s="181" t="inlineStr">
        <is>
          <t>System Invoice</t>
        </is>
      </c>
      <c r="L76" s="182" t="n">
        <v>0</v>
      </c>
      <c r="M76" s="183" t="inlineStr">
        <is>
          <t>USD</t>
        </is>
      </c>
      <c r="N76" s="411" t="n">
        <v>2659.77</v>
      </c>
      <c r="O76" s="181" t="inlineStr">
        <is>
          <t>localization</t>
        </is>
      </c>
      <c r="P76" s="295" t="n">
        <v>44507</v>
      </c>
      <c r="Q76" s="181" t="inlineStr">
        <is>
          <t>杨文君</t>
        </is>
      </c>
      <c r="R76" s="295" t="inlineStr">
        <is>
          <t>2021年7月: 2483,35; 2021年8月:176,42</t>
        </is>
      </c>
      <c r="S76" s="183" t="inlineStr">
        <is>
          <t>TO:
AccountsPayable@tesla.com
CC:
dbenjamin@tesla.com;aksmith@tesla.com; yu.zeng@pacteraedge.com; gbg1_tesla_l10n@pacteraedge.com</t>
        </is>
      </c>
      <c r="T76" s="183" t="inlineStr">
        <is>
          <t>David Ben-Jamin</t>
        </is>
      </c>
    </row>
    <row r="77" ht="15.75" customHeight="1" s="474">
      <c r="A77" s="181" t="n">
        <v>76</v>
      </c>
      <c r="B77" s="181" t="inlineStr">
        <is>
          <t>PTUS_Tesla210809H</t>
        </is>
      </c>
      <c r="C77" s="181" t="inlineStr">
        <is>
          <t>UWHS</t>
        </is>
      </c>
      <c r="D77" s="181" t="inlineStr">
        <is>
          <t>UWHSTESLA21P001</t>
        </is>
      </c>
      <c r="E77" s="181" t="inlineStr">
        <is>
          <t>PO-4900332035</t>
        </is>
      </c>
      <c r="F77" s="181" t="n">
        <v>5060000032</v>
      </c>
      <c r="G77" s="181" t="inlineStr">
        <is>
          <t>BGUS</t>
        </is>
      </c>
      <c r="H77" s="181" t="inlineStr">
        <is>
          <t>BGUS</t>
        </is>
      </c>
      <c r="I77" s="181" t="inlineStr">
        <is>
          <t>Tesla, Inc.</t>
        </is>
      </c>
      <c r="J77" s="181" t="inlineStr">
        <is>
          <t>Website_Jul, 2021</t>
        </is>
      </c>
      <c r="K77" s="181" t="inlineStr">
        <is>
          <t>System Invoice</t>
        </is>
      </c>
      <c r="L77" s="182" t="n">
        <v>0</v>
      </c>
      <c r="M77" s="183" t="inlineStr">
        <is>
          <t>USD</t>
        </is>
      </c>
      <c r="N77" s="411" t="n">
        <v>8009.32</v>
      </c>
      <c r="O77" s="181" t="inlineStr">
        <is>
          <t>localization</t>
        </is>
      </c>
      <c r="P77" s="295" t="n">
        <v>44507</v>
      </c>
      <c r="Q77" s="181" t="inlineStr">
        <is>
          <t>杨文君</t>
        </is>
      </c>
      <c r="R77" s="295" t="inlineStr">
        <is>
          <t>2021年7月: 5000; 2021年8月:3009.32</t>
        </is>
      </c>
      <c r="S77" s="183" t="inlineStr">
        <is>
          <t>TO:
AccountsPayable@tesla.com
CC:
kmiller@tesla.com; yu.zeng@pacteraedge.com; gbg1_tesla_l10n@pacteraedge.com</t>
        </is>
      </c>
      <c r="T77" s="183" t="inlineStr">
        <is>
          <t>Kaoru Miller</t>
        </is>
      </c>
    </row>
    <row r="78" ht="15.75" customHeight="1" s="474">
      <c r="A78" s="181" t="n">
        <v>77</v>
      </c>
      <c r="B78" s="181" t="inlineStr">
        <is>
          <t>PTUS_Tesla210809I</t>
        </is>
      </c>
      <c r="C78" s="181" t="inlineStr">
        <is>
          <t>UWHS</t>
        </is>
      </c>
      <c r="D78" s="181" t="inlineStr">
        <is>
          <t>UWHSTESLA21P001</t>
        </is>
      </c>
      <c r="E78" s="181" t="inlineStr">
        <is>
          <t>PO-4900338368</t>
        </is>
      </c>
      <c r="F78" s="181" t="n">
        <v>5060000032</v>
      </c>
      <c r="G78" s="181" t="inlineStr">
        <is>
          <t>BGUS</t>
        </is>
      </c>
      <c r="H78" s="181" t="inlineStr">
        <is>
          <t>BGUS</t>
        </is>
      </c>
      <c r="I78" s="181" t="inlineStr">
        <is>
          <t>Tesla, Inc.</t>
        </is>
      </c>
      <c r="J78" s="181" t="inlineStr">
        <is>
          <t>Tesla Energy_Powerwall 21.24 Config App Updates</t>
        </is>
      </c>
      <c r="K78" s="181" t="inlineStr">
        <is>
          <t>System Invoice</t>
        </is>
      </c>
      <c r="L78" s="182" t="n">
        <v>0</v>
      </c>
      <c r="M78" s="183" t="inlineStr">
        <is>
          <t>USD</t>
        </is>
      </c>
      <c r="N78" s="411" t="n">
        <v>1609.23</v>
      </c>
      <c r="O78" s="181" t="inlineStr">
        <is>
          <t>localization</t>
        </is>
      </c>
      <c r="P78" s="295" t="n">
        <v>44507</v>
      </c>
      <c r="Q78" s="181" t="inlineStr">
        <is>
          <t>杨文君</t>
        </is>
      </c>
      <c r="R78" s="295" t="inlineStr">
        <is>
          <t>2021年7月</t>
        </is>
      </c>
      <c r="S78" s="183" t="inlineStr">
        <is>
          <t>TO:
AccountsPayable@tesla.com
CC:
cmatchinski@tesla.com; yu.zeng@pacteraedge.com; gbg1_tesla_l10n@pacteraedge.com</t>
        </is>
      </c>
      <c r="T78" s="183" t="inlineStr">
        <is>
          <t>Cassandra Geml</t>
        </is>
      </c>
    </row>
    <row r="79" ht="15.75" customHeight="1" s="474">
      <c r="A79" s="181" t="n">
        <v>78</v>
      </c>
      <c r="B79" s="181" t="inlineStr">
        <is>
          <t>PTUS_Tesla210909A</t>
        </is>
      </c>
      <c r="C79" s="181" t="inlineStr">
        <is>
          <t>UWHS</t>
        </is>
      </c>
      <c r="D79" s="181" t="inlineStr">
        <is>
          <t>UWHSTESLA21P001</t>
        </is>
      </c>
      <c r="E79" s="181" t="inlineStr">
        <is>
          <t>PO-4900137321</t>
        </is>
      </c>
      <c r="F79" s="181" t="n">
        <v>5060000032</v>
      </c>
      <c r="G79" s="181" t="inlineStr">
        <is>
          <t>BGUS</t>
        </is>
      </c>
      <c r="H79" s="181" t="inlineStr">
        <is>
          <t>BGUS</t>
        </is>
      </c>
      <c r="I79" s="181" t="inlineStr">
        <is>
          <t>Tesla, Inc.</t>
        </is>
      </c>
      <c r="J79" s="181" t="inlineStr">
        <is>
          <t>Firmware_Aug, 2021</t>
        </is>
      </c>
      <c r="K79" s="181" t="inlineStr">
        <is>
          <t>System Invoice</t>
        </is>
      </c>
      <c r="L79" s="182" t="n">
        <v>0</v>
      </c>
      <c r="M79" s="183" t="inlineStr">
        <is>
          <t>USD</t>
        </is>
      </c>
      <c r="N79" s="411" t="n">
        <v>9200.65</v>
      </c>
      <c r="O79" s="181" t="inlineStr">
        <is>
          <t>localization</t>
        </is>
      </c>
      <c r="P79" s="295" t="n">
        <v>44538</v>
      </c>
      <c r="Q79" s="181" t="inlineStr">
        <is>
          <t>杨文君</t>
        </is>
      </c>
      <c r="R79" s="295" t="inlineStr">
        <is>
          <t>2021年8月:5635,61;2021年9月:3565,04</t>
        </is>
      </c>
      <c r="S79" s="183" t="inlineStr">
        <is>
          <t>TO:
AccountsPayable@tesla.com
CC:
midang@tesla.com; yu.zeng@pacteraedge.com; gbg1_tesla_l10n@pacteraedge.com</t>
        </is>
      </c>
      <c r="T79" s="183" t="inlineStr">
        <is>
          <t>Michelle Dang</t>
        </is>
      </c>
    </row>
    <row r="80" ht="15.75" customHeight="1" s="474">
      <c r="A80" s="181" t="n">
        <v>79</v>
      </c>
      <c r="B80" s="181" t="inlineStr">
        <is>
          <t>PTUS_Tesla210909B</t>
        </is>
      </c>
      <c r="C80" s="181" t="inlineStr">
        <is>
          <t>UWHS</t>
        </is>
      </c>
      <c r="D80" s="181" t="inlineStr">
        <is>
          <t>UWHSTESLA21P001</t>
        </is>
      </c>
      <c r="E80" s="181" t="inlineStr">
        <is>
          <t>PO-4900240937</t>
        </is>
      </c>
      <c r="F80" s="181" t="n">
        <v>5060000032</v>
      </c>
      <c r="G80" s="181" t="inlineStr">
        <is>
          <t>BGUS</t>
        </is>
      </c>
      <c r="H80" s="181" t="inlineStr">
        <is>
          <t>BGUS</t>
        </is>
      </c>
      <c r="I80" s="181" t="inlineStr">
        <is>
          <t>Tesla, Inc.</t>
        </is>
      </c>
      <c r="J80" s="181" t="inlineStr">
        <is>
          <t>Tesla Energy_Aug, 2021(James)</t>
        </is>
      </c>
      <c r="K80" s="181" t="inlineStr">
        <is>
          <t>System Invoice</t>
        </is>
      </c>
      <c r="L80" s="182" t="n">
        <v>0</v>
      </c>
      <c r="M80" s="183" t="inlineStr">
        <is>
          <t>USD</t>
        </is>
      </c>
      <c r="N80" s="411" t="n">
        <v>2005.77</v>
      </c>
      <c r="O80" s="181" t="inlineStr">
        <is>
          <t>localization</t>
        </is>
      </c>
      <c r="P80" s="295" t="n">
        <v>44538</v>
      </c>
      <c r="Q80" s="181" t="inlineStr">
        <is>
          <t>杨文君</t>
        </is>
      </c>
      <c r="R80" s="295" t="inlineStr">
        <is>
          <t>2021年8月</t>
        </is>
      </c>
      <c r="S80" s="183" t="inlineStr">
        <is>
          <t>TO:
AccountsPayable@tesla.com
CC:
jacho@tesla.com ; yu.zeng@pacteraedge.com; gbg1_tesla_l10n@pacteraedge.com</t>
        </is>
      </c>
      <c r="T80" s="183" t="inlineStr">
        <is>
          <t>James Cho</t>
        </is>
      </c>
    </row>
    <row r="81" ht="15.75" customHeight="1" s="474">
      <c r="A81" s="181" t="n">
        <v>80</v>
      </c>
      <c r="B81" s="181" t="inlineStr">
        <is>
          <t>PTUS_Tesla210909C</t>
        </is>
      </c>
      <c r="C81" s="181" t="inlineStr">
        <is>
          <t>UWHS</t>
        </is>
      </c>
      <c r="D81" s="181" t="inlineStr">
        <is>
          <t>UWHSTESLA21P001</t>
        </is>
      </c>
      <c r="E81" s="181" t="inlineStr">
        <is>
          <t>PO-4900327135</t>
        </is>
      </c>
      <c r="F81" s="181" t="n">
        <v>5060000032</v>
      </c>
      <c r="G81" s="181" t="inlineStr">
        <is>
          <t>BGUS</t>
        </is>
      </c>
      <c r="H81" s="181" t="inlineStr">
        <is>
          <t>BGUS</t>
        </is>
      </c>
      <c r="I81" s="181" t="inlineStr">
        <is>
          <t>Tesla, Inc.</t>
        </is>
      </c>
      <c r="J81" s="181" t="inlineStr">
        <is>
          <t>IT APP_Aug, 2021</t>
        </is>
      </c>
      <c r="K81" s="181" t="inlineStr">
        <is>
          <t>System Invoice</t>
        </is>
      </c>
      <c r="L81" s="182" t="n">
        <v>0</v>
      </c>
      <c r="M81" s="183" t="inlineStr">
        <is>
          <t>USD</t>
        </is>
      </c>
      <c r="N81" s="411" t="n">
        <v>2666.65</v>
      </c>
      <c r="O81" s="181" t="inlineStr">
        <is>
          <t>localization</t>
        </is>
      </c>
      <c r="P81" s="295" t="n">
        <v>44538</v>
      </c>
      <c r="Q81" s="181" t="inlineStr">
        <is>
          <t>杨文君</t>
        </is>
      </c>
      <c r="R81" s="295" t="inlineStr">
        <is>
          <t>2021年8月</t>
        </is>
      </c>
      <c r="S81" s="183" t="inlineStr">
        <is>
          <t>TO:
AccountsPayable@tesla.com
CC:
aksmith@tesla.com; yu.zeng@pacteraedge.com; gbg1_tesla_l10n@pacteraedge.com</t>
        </is>
      </c>
      <c r="T81" s="183" t="inlineStr">
        <is>
          <t>Aki Smith</t>
        </is>
      </c>
    </row>
    <row r="82" ht="15.75" customHeight="1" s="474">
      <c r="A82" s="181" t="n">
        <v>81</v>
      </c>
      <c r="B82" s="181" t="inlineStr">
        <is>
          <t>PTUS_Tesla210909D</t>
        </is>
      </c>
      <c r="C82" s="181" t="inlineStr">
        <is>
          <t>UWHS</t>
        </is>
      </c>
      <c r="D82" s="181" t="inlineStr">
        <is>
          <t>UWHSTESLA21P001</t>
        </is>
      </c>
      <c r="E82" s="181" t="inlineStr">
        <is>
          <t>PO-4900330370</t>
        </is>
      </c>
      <c r="F82" s="181" t="n">
        <v>5060000032</v>
      </c>
      <c r="G82" s="181" t="inlineStr">
        <is>
          <t>BGUS</t>
        </is>
      </c>
      <c r="H82" s="181" t="inlineStr">
        <is>
          <t>BGUS</t>
        </is>
      </c>
      <c r="I82" s="181" t="inlineStr">
        <is>
          <t>Tesla, Inc.</t>
        </is>
      </c>
      <c r="J82" s="181" t="inlineStr">
        <is>
          <t>Tech Pub_SM_Aug, 2021</t>
        </is>
      </c>
      <c r="K82" s="181" t="inlineStr">
        <is>
          <t>System Invoice</t>
        </is>
      </c>
      <c r="L82" s="182" t="n">
        <v>0</v>
      </c>
      <c r="M82" s="183" t="inlineStr">
        <is>
          <t>USD</t>
        </is>
      </c>
      <c r="N82" s="411" t="n">
        <v>1314.68</v>
      </c>
      <c r="O82" s="181" t="inlineStr">
        <is>
          <t>localization</t>
        </is>
      </c>
      <c r="P82" s="295" t="n">
        <v>44538</v>
      </c>
      <c r="Q82" s="181" t="inlineStr">
        <is>
          <t>杨文君</t>
        </is>
      </c>
      <c r="R82" s="295" t="inlineStr">
        <is>
          <t>2021年9月</t>
        </is>
      </c>
      <c r="S82" s="183" t="inlineStr">
        <is>
          <t>TO:
AccountsPayable@tesla.com
CC:
dbenjamin@tesla.com;aksmith@tesla.com; yu.zeng@pacteraedge.com; gbg1_tesla_l10n@pacteraedge.com</t>
        </is>
      </c>
      <c r="T82" s="183" t="inlineStr">
        <is>
          <t>David Ben-Jamin</t>
        </is>
      </c>
    </row>
    <row r="83" ht="15.75" customHeight="1" s="474">
      <c r="A83" s="181" t="n">
        <v>82</v>
      </c>
      <c r="B83" s="181" t="inlineStr">
        <is>
          <t>PTUS_Tesla210915E</t>
        </is>
      </c>
      <c r="C83" s="181" t="inlineStr">
        <is>
          <t>UWHS</t>
        </is>
      </c>
      <c r="D83" s="181" t="inlineStr">
        <is>
          <t>UWHSTESLA21P001</t>
        </is>
      </c>
      <c r="E83" s="181" t="inlineStr">
        <is>
          <t>PO-4900330881</t>
        </is>
      </c>
      <c r="F83" s="181" t="n">
        <v>5060000032</v>
      </c>
      <c r="G83" s="181" t="inlineStr">
        <is>
          <t>BGUS</t>
        </is>
      </c>
      <c r="H83" s="181" t="inlineStr">
        <is>
          <t>BGUS</t>
        </is>
      </c>
      <c r="I83" s="181" t="inlineStr">
        <is>
          <t>Tesla, Inc.</t>
        </is>
      </c>
      <c r="J83" s="181" t="inlineStr">
        <is>
          <t>Tech Pub_OM_Aug, 2021</t>
        </is>
      </c>
      <c r="K83" s="181" t="inlineStr">
        <is>
          <t>System Invoice</t>
        </is>
      </c>
      <c r="L83" s="182" t="n">
        <v>0</v>
      </c>
      <c r="M83" s="183" t="inlineStr">
        <is>
          <t>USD</t>
        </is>
      </c>
      <c r="N83" s="411" t="n">
        <v>12077.39</v>
      </c>
      <c r="O83" s="181" t="inlineStr">
        <is>
          <t>localization</t>
        </is>
      </c>
      <c r="P83" s="295" t="n">
        <v>44538</v>
      </c>
      <c r="Q83" s="181" t="inlineStr">
        <is>
          <t>杨文君</t>
        </is>
      </c>
      <c r="R83" s="295" t="inlineStr">
        <is>
          <t>2021年8月: 8028.55; 2021年9月:4048.84</t>
        </is>
      </c>
      <c r="S83" s="183" t="inlineStr">
        <is>
          <t>TO:
AccountsPayable@tesla.com
CC:
dbenjamin@tesla.com;aksmith@tesla.com; yu.zeng@pacteraedge.com; gbg1_tesla_l10n@pacteraedge.com</t>
        </is>
      </c>
      <c r="T83" s="183" t="inlineStr">
        <is>
          <t>David Ben-Jamin</t>
        </is>
      </c>
    </row>
    <row r="84" ht="15.75" customHeight="1" s="474">
      <c r="A84" s="181" t="n">
        <v>83</v>
      </c>
      <c r="B84" s="181" t="inlineStr">
        <is>
          <t>PTUS_Tesla210909F</t>
        </is>
      </c>
      <c r="C84" s="181" t="inlineStr">
        <is>
          <t>UWHS</t>
        </is>
      </c>
      <c r="D84" s="181" t="inlineStr">
        <is>
          <t>UWHSTESLA21P001</t>
        </is>
      </c>
      <c r="E84" s="181" t="inlineStr">
        <is>
          <t>PO-4900332035</t>
        </is>
      </c>
      <c r="F84" s="181" t="n">
        <v>5060000032</v>
      </c>
      <c r="G84" s="181" t="inlineStr">
        <is>
          <t>BGUS</t>
        </is>
      </c>
      <c r="H84" s="181" t="inlineStr">
        <is>
          <t>BGUS</t>
        </is>
      </c>
      <c r="I84" s="181" t="inlineStr">
        <is>
          <t>Tesla, Inc.</t>
        </is>
      </c>
      <c r="J84" s="181" t="inlineStr">
        <is>
          <t>Website_Aug, 2021</t>
        </is>
      </c>
      <c r="K84" s="181" t="inlineStr">
        <is>
          <t>System Invoice</t>
        </is>
      </c>
      <c r="L84" s="182" t="n">
        <v>0</v>
      </c>
      <c r="M84" s="183" t="inlineStr">
        <is>
          <t>USD</t>
        </is>
      </c>
      <c r="N84" s="411" t="n">
        <v>10126.29</v>
      </c>
      <c r="O84" s="181" t="inlineStr">
        <is>
          <t>localization</t>
        </is>
      </c>
      <c r="P84" s="295" t="n">
        <v>44538</v>
      </c>
      <c r="Q84" s="181" t="inlineStr">
        <is>
          <t>杨文君</t>
        </is>
      </c>
      <c r="R84" s="295" t="inlineStr">
        <is>
          <t>2021年8月: 5000; 2021年9月:5126,29</t>
        </is>
      </c>
      <c r="S84" s="183" t="inlineStr">
        <is>
          <t>TO:
AccountsPayable@tesla.com
CC:
kmiller@tesla.com; yu.zeng@pacteraedge.com; gbg1_tesla_l10n@pacteraedge.com</t>
        </is>
      </c>
      <c r="T84" s="183" t="inlineStr">
        <is>
          <t>Kaoru Miller</t>
        </is>
      </c>
    </row>
    <row r="85" ht="15.75" customHeight="1" s="474">
      <c r="A85" s="181" t="n">
        <v>84</v>
      </c>
      <c r="B85" s="181" t="inlineStr">
        <is>
          <t>PTUS_Tesla210909G</t>
        </is>
      </c>
      <c r="C85" s="181" t="inlineStr">
        <is>
          <t>UWHS</t>
        </is>
      </c>
      <c r="D85" s="181" t="inlineStr">
        <is>
          <t>UWHSTESLA21P001</t>
        </is>
      </c>
      <c r="E85" s="181" t="inlineStr">
        <is>
          <t>PO-4900358904</t>
        </is>
      </c>
      <c r="F85" s="181" t="n">
        <v>5060000032</v>
      </c>
      <c r="G85" s="181" t="inlineStr">
        <is>
          <t>BGUS</t>
        </is>
      </c>
      <c r="H85" s="181" t="inlineStr">
        <is>
          <t>BGUS</t>
        </is>
      </c>
      <c r="I85" s="181" t="inlineStr">
        <is>
          <t>Tesla, Inc.</t>
        </is>
      </c>
      <c r="J85" s="181" t="inlineStr">
        <is>
          <t>Tesla Energy_Battery ERG v2.3 to 9 languages</t>
        </is>
      </c>
      <c r="K85" s="181" t="inlineStr">
        <is>
          <t>System Invoice</t>
        </is>
      </c>
      <c r="L85" s="182" t="n">
        <v>0</v>
      </c>
      <c r="M85" s="183" t="inlineStr">
        <is>
          <t>USD</t>
        </is>
      </c>
      <c r="N85" s="411" t="n">
        <v>1472.07</v>
      </c>
      <c r="O85" s="181" t="inlineStr">
        <is>
          <t>localization</t>
        </is>
      </c>
      <c r="P85" s="295" t="n">
        <v>44538</v>
      </c>
      <c r="Q85" s="181" t="inlineStr">
        <is>
          <t>杨文君</t>
        </is>
      </c>
      <c r="R85" s="295" t="inlineStr">
        <is>
          <t>2021年8月</t>
        </is>
      </c>
      <c r="S85" s="183" t="inlineStr">
        <is>
          <t>TO:
AccountsPayable@tesla.com
CC:
mowatson@tesla.com; yu.zeng@pacteraedge.com; gbg1_tesla_l10n@pacteraedge.com</t>
        </is>
      </c>
      <c r="T85" s="183" t="inlineStr">
        <is>
          <t>Moya Watson</t>
        </is>
      </c>
    </row>
    <row r="86" ht="15.75" customHeight="1" s="474">
      <c r="A86" s="181" t="n">
        <v>85</v>
      </c>
      <c r="B86" s="181" t="inlineStr">
        <is>
          <t>PTUS_Tesla210909H</t>
        </is>
      </c>
      <c r="C86" s="181" t="inlineStr">
        <is>
          <t>UWHS</t>
        </is>
      </c>
      <c r="D86" s="181" t="inlineStr">
        <is>
          <t>UWHSTESLA21P001</t>
        </is>
      </c>
      <c r="E86" s="181" t="inlineStr">
        <is>
          <t>PO-4900366885</t>
        </is>
      </c>
      <c r="F86" s="181" t="n">
        <v>5060000032</v>
      </c>
      <c r="G86" s="181" t="inlineStr">
        <is>
          <t>BGUS</t>
        </is>
      </c>
      <c r="H86" s="181" t="inlineStr">
        <is>
          <t>BGUS</t>
        </is>
      </c>
      <c r="I86" s="181" t="inlineStr">
        <is>
          <t>Tesla, Inc.</t>
        </is>
      </c>
      <c r="J86" s="181" t="inlineStr">
        <is>
          <t>Tesla_Body Repair_Model Y in DE</t>
        </is>
      </c>
      <c r="K86" s="181" t="inlineStr">
        <is>
          <t>System Invoice</t>
        </is>
      </c>
      <c r="L86" s="182" t="n">
        <v>0</v>
      </c>
      <c r="M86" s="183" t="inlineStr">
        <is>
          <t>USD</t>
        </is>
      </c>
      <c r="N86" s="411" t="n">
        <v>3621.48</v>
      </c>
      <c r="O86" s="181" t="inlineStr">
        <is>
          <t>localization</t>
        </is>
      </c>
      <c r="P86" s="295" t="n">
        <v>44538</v>
      </c>
      <c r="Q86" s="181" t="inlineStr">
        <is>
          <t>杨文君</t>
        </is>
      </c>
      <c r="R86" s="295" t="inlineStr">
        <is>
          <t>2021年8月</t>
        </is>
      </c>
      <c r="S86" s="183" t="inlineStr">
        <is>
          <t>TO:
AccountsPayable@tesla.com
CC:
mneder@tesla.com; yu.zeng@pacteraedge.com; gbg1_tesla_l10n@pacteraedge.com</t>
        </is>
      </c>
      <c r="T86" s="183" t="inlineStr">
        <is>
          <t>Mark Neder</t>
        </is>
      </c>
    </row>
    <row r="87" ht="15.75" customHeight="1" s="474">
      <c r="A87" s="181" t="n">
        <v>86</v>
      </c>
      <c r="B87" s="181" t="inlineStr">
        <is>
          <t>PTUS_Tesla210909I</t>
        </is>
      </c>
      <c r="C87" s="181" t="inlineStr">
        <is>
          <t>UWHS</t>
        </is>
      </c>
      <c r="D87" s="181" t="inlineStr">
        <is>
          <t>UWHSTESLA21P001</t>
        </is>
      </c>
      <c r="E87" s="181" t="inlineStr">
        <is>
          <t>PO-4900369177</t>
        </is>
      </c>
      <c r="F87" s="181" t="n">
        <v>5060000032</v>
      </c>
      <c r="G87" s="181" t="inlineStr">
        <is>
          <t>BGUS</t>
        </is>
      </c>
      <c r="H87" s="181" t="inlineStr">
        <is>
          <t>BGUS</t>
        </is>
      </c>
      <c r="I87" s="181" t="inlineStr">
        <is>
          <t>Tesla, Inc.</t>
        </is>
      </c>
      <c r="J87" s="181" t="inlineStr">
        <is>
          <t>Tesla_Body Repair_Toolbox2&amp;3_ES&amp;FR</t>
        </is>
      </c>
      <c r="K87" s="181" t="inlineStr">
        <is>
          <t>System Invoice</t>
        </is>
      </c>
      <c r="L87" s="182" t="n">
        <v>0</v>
      </c>
      <c r="M87" s="183" t="inlineStr">
        <is>
          <t>USD</t>
        </is>
      </c>
      <c r="N87" s="411" t="n">
        <v>3492.93</v>
      </c>
      <c r="O87" s="181" t="inlineStr">
        <is>
          <t>localization</t>
        </is>
      </c>
      <c r="P87" s="295" t="n">
        <v>44538</v>
      </c>
      <c r="Q87" s="181" t="inlineStr">
        <is>
          <t>杨文君</t>
        </is>
      </c>
      <c r="R87" s="295" t="inlineStr">
        <is>
          <t>2021年8月</t>
        </is>
      </c>
      <c r="S87" s="183" t="inlineStr">
        <is>
          <t>TO:
AccountsPayable@tesla.com
CC:
mneder@tesla.com; yu.zeng@pacteraedge.com; gbg1_tesla_l10n@pacteraedge.com</t>
        </is>
      </c>
      <c r="T87" s="183" t="inlineStr">
        <is>
          <t>Mark Neder</t>
        </is>
      </c>
    </row>
    <row r="88" ht="15.75" customHeight="1" s="474">
      <c r="A88" s="181" t="n">
        <v>87</v>
      </c>
      <c r="B88" s="181" t="inlineStr">
        <is>
          <t>PTUS_Tesla210909J</t>
        </is>
      </c>
      <c r="C88" s="181" t="inlineStr">
        <is>
          <t>UWHS</t>
        </is>
      </c>
      <c r="D88" s="181" t="inlineStr">
        <is>
          <t>UWHSTESLA21P001</t>
        </is>
      </c>
      <c r="E88" s="181" t="inlineStr">
        <is>
          <t>PO-4900369261</t>
        </is>
      </c>
      <c r="F88" s="181" t="n">
        <v>5060000032</v>
      </c>
      <c r="G88" s="181" t="inlineStr">
        <is>
          <t>BGUS</t>
        </is>
      </c>
      <c r="H88" s="181" t="inlineStr">
        <is>
          <t>BGUS</t>
        </is>
      </c>
      <c r="I88" s="181" t="inlineStr">
        <is>
          <t>Tesla, Inc.</t>
        </is>
      </c>
      <c r="J88" s="181" t="inlineStr">
        <is>
          <t>Tesla_Body Repair_Model Y in JA&amp;KO</t>
        </is>
      </c>
      <c r="K88" s="181" t="inlineStr">
        <is>
          <t>System Invoice</t>
        </is>
      </c>
      <c r="L88" s="182" t="n">
        <v>0</v>
      </c>
      <c r="M88" s="183" t="inlineStr">
        <is>
          <t>USD</t>
        </is>
      </c>
      <c r="N88" s="411" t="n">
        <v>6827.94</v>
      </c>
      <c r="O88" s="181" t="inlineStr">
        <is>
          <t>localization</t>
        </is>
      </c>
      <c r="P88" s="295" t="n">
        <v>44538</v>
      </c>
      <c r="Q88" s="181" t="inlineStr">
        <is>
          <t>杨文君</t>
        </is>
      </c>
      <c r="R88" s="295" t="inlineStr">
        <is>
          <t>2021年8月</t>
        </is>
      </c>
      <c r="S88" s="183" t="inlineStr">
        <is>
          <t>TO:
AccountsPayable@tesla.com
CC:
sallison@tesla.com; yu.zeng@pacteraedge.com; gbg1_tesla_l10n@pacteraedge.com</t>
        </is>
      </c>
      <c r="T88" s="183" t="inlineStr">
        <is>
          <t>Steven Allison</t>
        </is>
      </c>
    </row>
    <row r="89" ht="15.75" customHeight="1" s="474">
      <c r="A89" s="181" t="n">
        <v>88</v>
      </c>
      <c r="B89" s="181" t="inlineStr">
        <is>
          <t>PTUS_Tesla210909K</t>
        </is>
      </c>
      <c r="C89" s="181" t="inlineStr">
        <is>
          <t>UWHS</t>
        </is>
      </c>
      <c r="D89" s="181" t="inlineStr">
        <is>
          <t>UWHSTESLA21P001</t>
        </is>
      </c>
      <c r="E89" s="181" t="inlineStr">
        <is>
          <t>PO-4900369267</t>
        </is>
      </c>
      <c r="F89" s="181" t="n">
        <v>5060000032</v>
      </c>
      <c r="G89" s="181" t="inlineStr">
        <is>
          <t>BGUS</t>
        </is>
      </c>
      <c r="H89" s="181" t="inlineStr">
        <is>
          <t>BGUS</t>
        </is>
      </c>
      <c r="I89" s="181" t="inlineStr">
        <is>
          <t>Tesla, Inc.</t>
        </is>
      </c>
      <c r="J89" s="181" t="inlineStr">
        <is>
          <t>Tesla_Body Repair_Toolbox2&amp;3_CN&amp;JA&amp;KO</t>
        </is>
      </c>
      <c r="K89" s="181" t="inlineStr">
        <is>
          <t>System Invoice</t>
        </is>
      </c>
      <c r="L89" s="182" t="n">
        <v>0</v>
      </c>
      <c r="M89" s="183" t="inlineStr">
        <is>
          <t>USD</t>
        </is>
      </c>
      <c r="N89" s="411" t="n">
        <v>4475.19</v>
      </c>
      <c r="O89" s="181" t="inlineStr">
        <is>
          <t>localization</t>
        </is>
      </c>
      <c r="P89" s="295" t="n">
        <v>44538</v>
      </c>
      <c r="Q89" s="181" t="inlineStr">
        <is>
          <t>杨文君</t>
        </is>
      </c>
      <c r="R89" s="295" t="inlineStr">
        <is>
          <t>2021年8月</t>
        </is>
      </c>
      <c r="S89" s="183" t="inlineStr">
        <is>
          <t>TO:
AccountsPayable@tesla.com
CC:
sallison@tesla.com; yu.zeng@pacteraedge.com; gbg1_tesla_l10n@pacteraedge.com</t>
        </is>
      </c>
      <c r="T89" s="183" t="inlineStr">
        <is>
          <t>Steven Allison</t>
        </is>
      </c>
    </row>
    <row r="90" ht="15.75" customHeight="1" s="474">
      <c r="A90" s="181" t="n">
        <v>89</v>
      </c>
      <c r="B90" s="181" t="inlineStr">
        <is>
          <t>PTUS_Tesla210909L</t>
        </is>
      </c>
      <c r="C90" s="181" t="inlineStr">
        <is>
          <t>UWHS</t>
        </is>
      </c>
      <c r="D90" s="181" t="inlineStr">
        <is>
          <t>UWHSTESLA21P001</t>
        </is>
      </c>
      <c r="E90" s="181" t="inlineStr">
        <is>
          <t>PO-4900369636</t>
        </is>
      </c>
      <c r="F90" s="181" t="n">
        <v>5060000032</v>
      </c>
      <c r="G90" s="181" t="inlineStr">
        <is>
          <t>BGUS</t>
        </is>
      </c>
      <c r="H90" s="181" t="inlineStr">
        <is>
          <t>BGUS</t>
        </is>
      </c>
      <c r="I90" s="181" t="inlineStr">
        <is>
          <t>Tesla, Inc.</t>
        </is>
      </c>
      <c r="J90" s="181" t="inlineStr">
        <is>
          <t>Tesla_Body Repair_Toolbox2&amp;3_DE</t>
        </is>
      </c>
      <c r="K90" s="181" t="inlineStr">
        <is>
          <t>System Invoice</t>
        </is>
      </c>
      <c r="L90" s="182" t="n">
        <v>0</v>
      </c>
      <c r="M90" s="183" t="inlineStr">
        <is>
          <t>USD</t>
        </is>
      </c>
      <c r="N90" s="411" t="n">
        <v>1867.34</v>
      </c>
      <c r="O90" s="181" t="inlineStr">
        <is>
          <t>localization</t>
        </is>
      </c>
      <c r="P90" s="295" t="n">
        <v>44538</v>
      </c>
      <c r="Q90" s="181" t="inlineStr">
        <is>
          <t>杨文君</t>
        </is>
      </c>
      <c r="R90" s="295" t="inlineStr">
        <is>
          <t>2021年8月</t>
        </is>
      </c>
      <c r="S90" s="183" t="inlineStr">
        <is>
          <t>TO:
AccountsPayable@tesla.com
CC:
mneder@tesla.com; yu.zeng@pacteraedge.com; gbg1_tesla_l10n@pacteraedge.com</t>
        </is>
      </c>
      <c r="T90" s="183" t="inlineStr">
        <is>
          <t>Mark Neder</t>
        </is>
      </c>
    </row>
    <row r="91" ht="15.75" customHeight="1" s="474">
      <c r="A91" s="181" t="n">
        <v>90</v>
      </c>
      <c r="B91" s="181" t="inlineStr">
        <is>
          <t>PTUS_Tesla210909M</t>
        </is>
      </c>
      <c r="C91" s="181" t="inlineStr">
        <is>
          <t>UWHS</t>
        </is>
      </c>
      <c r="D91" s="181" t="inlineStr">
        <is>
          <t>UWHSTESLA21P001</t>
        </is>
      </c>
      <c r="E91" s="181" t="inlineStr">
        <is>
          <t>PO-4900377741</t>
        </is>
      </c>
      <c r="F91" s="181" t="n">
        <v>5060000032</v>
      </c>
      <c r="G91" s="181" t="inlineStr">
        <is>
          <t>BGUS</t>
        </is>
      </c>
      <c r="H91" s="181" t="inlineStr">
        <is>
          <t>BGUS</t>
        </is>
      </c>
      <c r="I91" s="181" t="inlineStr">
        <is>
          <t>Tesla, Inc.</t>
        </is>
      </c>
      <c r="J91" s="181" t="inlineStr">
        <is>
          <t>Firmware_Aug, 2021_New languages</t>
        </is>
      </c>
      <c r="K91" s="181" t="inlineStr">
        <is>
          <t>System Invoice</t>
        </is>
      </c>
      <c r="L91" s="182" t="n">
        <v>0</v>
      </c>
      <c r="M91" s="183" t="inlineStr">
        <is>
          <t>USD</t>
        </is>
      </c>
      <c r="N91" s="411" t="n">
        <v>865.95</v>
      </c>
      <c r="O91" s="181" t="inlineStr">
        <is>
          <t>localization</t>
        </is>
      </c>
      <c r="P91" s="295" t="n">
        <v>44538</v>
      </c>
      <c r="Q91" s="181" t="inlineStr">
        <is>
          <t>杨文君</t>
        </is>
      </c>
      <c r="R91" s="295" t="inlineStr">
        <is>
          <t>2021年8月: 461.84; 2021年9月:404,11</t>
        </is>
      </c>
      <c r="S91" s="183" t="inlineStr">
        <is>
          <t>TO:
AccountsPayable@tesla.com
CC:
midang@tesla.com; yu.zeng@pacteraedge.com; gbg1_tesla_l10n@pacteraedge.com</t>
        </is>
      </c>
      <c r="T91" s="183" t="inlineStr">
        <is>
          <t>Michelle Dang</t>
        </is>
      </c>
    </row>
    <row r="92" ht="15.75" customHeight="1" s="474">
      <c r="A92" s="181" t="n">
        <v>91</v>
      </c>
      <c r="B92" s="181" t="inlineStr">
        <is>
          <t>PTUS_Tesla211018A</t>
        </is>
      </c>
      <c r="C92" s="181" t="inlineStr">
        <is>
          <t>UWHS</t>
        </is>
      </c>
      <c r="D92" s="181" t="inlineStr">
        <is>
          <t>UWHSTESLA21P001</t>
        </is>
      </c>
      <c r="E92" s="181" t="inlineStr">
        <is>
          <t>PO-4900240937</t>
        </is>
      </c>
      <c r="F92" s="181" t="n">
        <v>5060000032</v>
      </c>
      <c r="G92" s="181" t="inlineStr">
        <is>
          <t>BGUS</t>
        </is>
      </c>
      <c r="H92" s="181" t="inlineStr">
        <is>
          <t>BGUS</t>
        </is>
      </c>
      <c r="I92" s="181" t="inlineStr">
        <is>
          <t>Tesla, Inc.</t>
        </is>
      </c>
      <c r="J92" s="181" t="inlineStr">
        <is>
          <t>Tesla Energy_Sep, 2021(James)_part1</t>
        </is>
      </c>
      <c r="K92" s="181" t="inlineStr">
        <is>
          <t>System Invoice</t>
        </is>
      </c>
      <c r="L92" s="182" t="n">
        <v>0</v>
      </c>
      <c r="M92" s="183" t="inlineStr">
        <is>
          <t>USD</t>
        </is>
      </c>
      <c r="N92" s="411" t="n">
        <v>795.89</v>
      </c>
      <c r="O92" s="181" t="inlineStr">
        <is>
          <t>localization</t>
        </is>
      </c>
      <c r="P92" s="295" t="n">
        <v>44577</v>
      </c>
      <c r="Q92" s="181" t="inlineStr">
        <is>
          <t>杨文君</t>
        </is>
      </c>
      <c r="R92" s="295" t="inlineStr">
        <is>
          <t>2021年9月</t>
        </is>
      </c>
      <c r="S92" s="183" t="inlineStr">
        <is>
          <t>TO:
AccountsPayable@tesla.com
CC:
jacho@tesla.com ; yu.zeng@pacteraedge.com; gbg1_tesla_l10n@pacteraedge.com</t>
        </is>
      </c>
      <c r="T92" s="183" t="inlineStr">
        <is>
          <t>James Cho</t>
        </is>
      </c>
    </row>
    <row r="93" ht="15.75" customHeight="1" s="474">
      <c r="A93" s="181" t="n">
        <v>92</v>
      </c>
      <c r="B93" s="181" t="inlineStr">
        <is>
          <t>PTUS_Tesla211018B</t>
        </is>
      </c>
      <c r="C93" s="181" t="inlineStr">
        <is>
          <t>UWHS</t>
        </is>
      </c>
      <c r="D93" s="181" t="inlineStr">
        <is>
          <t>UWHSTESLA21P001</t>
        </is>
      </c>
      <c r="E93" s="181" t="inlineStr">
        <is>
          <t>PO-4900312893</t>
        </is>
      </c>
      <c r="F93" s="181" t="n">
        <v>5060000032</v>
      </c>
      <c r="G93" s="181" t="inlineStr">
        <is>
          <t>BGUS</t>
        </is>
      </c>
      <c r="H93" s="181" t="inlineStr">
        <is>
          <t>BGUS</t>
        </is>
      </c>
      <c r="I93" s="181" t="inlineStr">
        <is>
          <t>Tesla, Inc.</t>
        </is>
      </c>
      <c r="J93" s="181" t="inlineStr">
        <is>
          <t>Tesla Academy_Factory Information Security (DE)</t>
        </is>
      </c>
      <c r="K93" s="181" t="inlineStr">
        <is>
          <t>System Invoice</t>
        </is>
      </c>
      <c r="L93" s="182" t="n">
        <v>0</v>
      </c>
      <c r="M93" s="183" t="inlineStr">
        <is>
          <t>USD</t>
        </is>
      </c>
      <c r="N93" s="411" t="n">
        <v>1045.72</v>
      </c>
      <c r="O93" s="181" t="inlineStr">
        <is>
          <t>localization</t>
        </is>
      </c>
      <c r="P93" s="295" t="n">
        <v>44577</v>
      </c>
      <c r="Q93" s="181" t="inlineStr">
        <is>
          <t>杨文君</t>
        </is>
      </c>
      <c r="R93" s="295" t="inlineStr">
        <is>
          <t>2021年6月</t>
        </is>
      </c>
      <c r="S93" s="183" t="inlineStr">
        <is>
          <t>TO:
AccountsPayable@tesla.com
CC:
dparrent@tesla.com; yu.zeng@pacteraedge.com; gbg1_tesla_l10n@pacteraedge.com</t>
        </is>
      </c>
      <c r="T93" s="183" t="inlineStr">
        <is>
          <t>Dave Parrent</t>
        </is>
      </c>
    </row>
    <row r="94" ht="15.75" customHeight="1" s="474">
      <c r="A94" s="181" t="n">
        <v>93</v>
      </c>
      <c r="B94" s="181" t="inlineStr">
        <is>
          <t>PTUS_Tesla211018C</t>
        </is>
      </c>
      <c r="C94" s="181" t="inlineStr">
        <is>
          <t>UWHS</t>
        </is>
      </c>
      <c r="D94" s="181" t="inlineStr">
        <is>
          <t>UWHSTESLA21P001</t>
        </is>
      </c>
      <c r="E94" s="181" t="inlineStr">
        <is>
          <t>PO-4900327135</t>
        </is>
      </c>
      <c r="F94" s="181" t="n">
        <v>5060000032</v>
      </c>
      <c r="G94" s="181" t="inlineStr">
        <is>
          <t>BGUS</t>
        </is>
      </c>
      <c r="H94" s="181" t="inlineStr">
        <is>
          <t>BGUS</t>
        </is>
      </c>
      <c r="I94" s="181" t="inlineStr">
        <is>
          <t>Tesla, Inc.</t>
        </is>
      </c>
      <c r="J94" s="181" t="inlineStr">
        <is>
          <t>IT APP_Sep, 2021</t>
        </is>
      </c>
      <c r="K94" s="181" t="inlineStr">
        <is>
          <t>System Invoice</t>
        </is>
      </c>
      <c r="L94" s="182" t="n">
        <v>0</v>
      </c>
      <c r="M94" s="183" t="inlineStr">
        <is>
          <t>USD</t>
        </is>
      </c>
      <c r="N94" s="411" t="n">
        <v>181.35</v>
      </c>
      <c r="O94" s="181" t="inlineStr">
        <is>
          <t>localization</t>
        </is>
      </c>
      <c r="P94" s="295" t="n">
        <v>44577</v>
      </c>
      <c r="Q94" s="181" t="inlineStr">
        <is>
          <t>杨文君</t>
        </is>
      </c>
      <c r="R94" s="295" t="inlineStr">
        <is>
          <t>2021年9月</t>
        </is>
      </c>
      <c r="S94" s="183" t="inlineStr">
        <is>
          <t>TO:
AccountsPayable@tesla.com
CC:
aksmith@tesla.com; yu.zeng@pacteraedge.com; gbg1_tesla_l10n@pacteraedge.com</t>
        </is>
      </c>
      <c r="T94" s="183" t="inlineStr">
        <is>
          <t>Aki Smith</t>
        </is>
      </c>
    </row>
    <row r="95" ht="15.75" customHeight="1" s="474">
      <c r="A95" s="181" t="n">
        <v>94</v>
      </c>
      <c r="B95" s="181" t="inlineStr">
        <is>
          <t>PTUS_Tesla211018D</t>
        </is>
      </c>
      <c r="C95" s="181" t="inlineStr">
        <is>
          <t>UWHS</t>
        </is>
      </c>
      <c r="D95" s="181" t="inlineStr">
        <is>
          <t>UWHSTESLA21P001</t>
        </is>
      </c>
      <c r="E95" s="181" t="inlineStr">
        <is>
          <t>PO-4900330370</t>
        </is>
      </c>
      <c r="F95" s="181" t="n">
        <v>5060000032</v>
      </c>
      <c r="G95" s="181" t="inlineStr">
        <is>
          <t>BGUS</t>
        </is>
      </c>
      <c r="H95" s="181" t="inlineStr">
        <is>
          <t>BGUS</t>
        </is>
      </c>
      <c r="I95" s="181" t="inlineStr">
        <is>
          <t>Tesla, Inc.</t>
        </is>
      </c>
      <c r="J95" s="181" t="inlineStr">
        <is>
          <t>Tech Pub_Other_Sep, 2021</t>
        </is>
      </c>
      <c r="K95" s="181" t="inlineStr">
        <is>
          <t>System Invoice</t>
        </is>
      </c>
      <c r="L95" s="182" t="n">
        <v>0</v>
      </c>
      <c r="M95" s="183" t="inlineStr">
        <is>
          <t>USD</t>
        </is>
      </c>
      <c r="N95" s="411" t="n">
        <v>127.51</v>
      </c>
      <c r="O95" s="181" t="inlineStr">
        <is>
          <t>localization</t>
        </is>
      </c>
      <c r="P95" s="295" t="n">
        <v>44577</v>
      </c>
      <c r="Q95" s="181" t="inlineStr">
        <is>
          <t>杨文君</t>
        </is>
      </c>
      <c r="R95" s="295" t="inlineStr">
        <is>
          <t>2021年9月</t>
        </is>
      </c>
      <c r="S95" s="183" t="inlineStr">
        <is>
          <t>TO:
AccountsPayable@tesla.com
CC:
dbenjamin@tesla.com;aksmith@tesla.com; yu.zeng@pacteraedge.com; gbg1_tesla_l10n@pacteraedge.com</t>
        </is>
      </c>
      <c r="T95" s="183" t="inlineStr">
        <is>
          <t>David Ben-Jamin</t>
        </is>
      </c>
    </row>
    <row r="96" ht="15.75" customHeight="1" s="474">
      <c r="A96" s="181" t="n">
        <v>95</v>
      </c>
      <c r="B96" s="181" t="inlineStr">
        <is>
          <t>PTUS_Tesla211018E</t>
        </is>
      </c>
      <c r="C96" s="181" t="inlineStr">
        <is>
          <t>UWHS</t>
        </is>
      </c>
      <c r="D96" s="181" t="inlineStr">
        <is>
          <t>UWHSTESLA21P001</t>
        </is>
      </c>
      <c r="E96" s="181" t="inlineStr">
        <is>
          <t>PO-4900330881</t>
        </is>
      </c>
      <c r="F96" s="181" t="n">
        <v>5060000032</v>
      </c>
      <c r="G96" s="181" t="inlineStr">
        <is>
          <t>BGUS</t>
        </is>
      </c>
      <c r="H96" s="181" t="inlineStr">
        <is>
          <t>BGUS</t>
        </is>
      </c>
      <c r="I96" s="181" t="inlineStr">
        <is>
          <t>Tesla, Inc.</t>
        </is>
      </c>
      <c r="J96" s="181" t="inlineStr">
        <is>
          <t>Tech Pub_OM_Sep, 2021</t>
        </is>
      </c>
      <c r="K96" s="181" t="inlineStr">
        <is>
          <t>System Invoice</t>
        </is>
      </c>
      <c r="L96" s="182" t="n">
        <v>0</v>
      </c>
      <c r="M96" s="183" t="inlineStr">
        <is>
          <t>USD</t>
        </is>
      </c>
      <c r="N96" s="411" t="n">
        <v>12594.59</v>
      </c>
      <c r="O96" s="181" t="inlineStr">
        <is>
          <t>localization</t>
        </is>
      </c>
      <c r="P96" s="295" t="n">
        <v>44577</v>
      </c>
      <c r="Q96" s="181" t="inlineStr">
        <is>
          <t>杨文君</t>
        </is>
      </c>
      <c r="R96" s="295" t="inlineStr">
        <is>
          <t>2021年9月: 7123.81; 2021年10月: 5470.78</t>
        </is>
      </c>
      <c r="S96" s="183" t="inlineStr">
        <is>
          <t>TO:
AccountsPayable@tesla.com
CC:
dbenjamin@tesla.com;aksmith@tesla.com; yu.zeng@pacteraedge.com; gbg1_tesla_l10n@pacteraedge.com</t>
        </is>
      </c>
      <c r="T96" s="183" t="inlineStr">
        <is>
          <t>David Ben-Jamin</t>
        </is>
      </c>
    </row>
    <row r="97" ht="15.75" customHeight="1" s="474">
      <c r="A97" s="181" t="n">
        <v>96</v>
      </c>
      <c r="B97" s="181" t="inlineStr">
        <is>
          <t>PTUS_Tesla211018F</t>
        </is>
      </c>
      <c r="C97" s="181" t="inlineStr">
        <is>
          <t>UWHS</t>
        </is>
      </c>
      <c r="D97" s="181" t="inlineStr">
        <is>
          <t>UWHSTESLA21P001</t>
        </is>
      </c>
      <c r="E97" s="181" t="inlineStr">
        <is>
          <t>PO-4900332035</t>
        </is>
      </c>
      <c r="F97" s="181" t="n">
        <v>5060000032</v>
      </c>
      <c r="G97" s="181" t="inlineStr">
        <is>
          <t>BGUS</t>
        </is>
      </c>
      <c r="H97" s="181" t="inlineStr">
        <is>
          <t>BGUS</t>
        </is>
      </c>
      <c r="I97" s="181" t="inlineStr">
        <is>
          <t>Tesla, Inc.</t>
        </is>
      </c>
      <c r="J97" s="181" t="inlineStr">
        <is>
          <t>Website_Sep, 2021</t>
        </is>
      </c>
      <c r="K97" s="181" t="inlineStr">
        <is>
          <t>System Invoice</t>
        </is>
      </c>
      <c r="L97" s="182" t="n">
        <v>0</v>
      </c>
      <c r="M97" s="183" t="inlineStr">
        <is>
          <t>USD</t>
        </is>
      </c>
      <c r="N97" s="411" t="n">
        <v>4100.42</v>
      </c>
      <c r="O97" s="181" t="inlineStr">
        <is>
          <t>localization</t>
        </is>
      </c>
      <c r="P97" s="295" t="n">
        <v>44577</v>
      </c>
      <c r="Q97" s="181" t="inlineStr">
        <is>
          <t>杨文君</t>
        </is>
      </c>
      <c r="R97" s="295" t="inlineStr">
        <is>
          <t>2021年9月</t>
        </is>
      </c>
      <c r="S97" s="183" t="inlineStr">
        <is>
          <t>TO:
AccountsPayable@tesla.com
CC:
kmiller@tesla.com; yu.zeng@pacteraedge.com; gbg1_tesla_l10n@pacteraedge.com</t>
        </is>
      </c>
      <c r="T97" s="183" t="inlineStr">
        <is>
          <t>Kaoru Miller</t>
        </is>
      </c>
    </row>
    <row r="98" ht="15.75" customHeight="1" s="474">
      <c r="A98" s="181" t="n">
        <v>97</v>
      </c>
      <c r="B98" s="181" t="inlineStr">
        <is>
          <t>PTUS_Tesla211018G</t>
        </is>
      </c>
      <c r="C98" s="181" t="inlineStr">
        <is>
          <t>UWHS</t>
        </is>
      </c>
      <c r="D98" s="181" t="inlineStr">
        <is>
          <t>UWHSTESLA21P001</t>
        </is>
      </c>
      <c r="E98" s="181" t="inlineStr">
        <is>
          <t>PO-4900366043</t>
        </is>
      </c>
      <c r="F98" s="181" t="n">
        <v>5060000032</v>
      </c>
      <c r="G98" s="181" t="inlineStr">
        <is>
          <t>BGUS</t>
        </is>
      </c>
      <c r="H98" s="181" t="inlineStr">
        <is>
          <t>BGUS</t>
        </is>
      </c>
      <c r="I98" s="181" t="inlineStr">
        <is>
          <t>Tesla, Inc.</t>
        </is>
      </c>
      <c r="J98" s="181" t="inlineStr">
        <is>
          <t>Firmware_Sep, 2021</t>
        </is>
      </c>
      <c r="K98" s="181" t="inlineStr">
        <is>
          <t>System Invoice</t>
        </is>
      </c>
      <c r="L98" s="182" t="n">
        <v>0</v>
      </c>
      <c r="M98" s="183" t="inlineStr">
        <is>
          <t>USD</t>
        </is>
      </c>
      <c r="N98" s="411" t="n">
        <v>16971.55</v>
      </c>
      <c r="O98" s="181" t="inlineStr">
        <is>
          <t>localization</t>
        </is>
      </c>
      <c r="P98" s="295" t="n">
        <v>44577</v>
      </c>
      <c r="Q98" s="181" t="inlineStr">
        <is>
          <t>杨文君</t>
        </is>
      </c>
      <c r="R98" s="295" t="inlineStr">
        <is>
          <t>2021年9月: 11448.06; 2021年10月: 5523.49</t>
        </is>
      </c>
      <c r="S98" s="183" t="inlineStr">
        <is>
          <t>TO:
AccountsPayable@tesla.com
CC:
midang@tesla.com; yu.zeng@pacteraedge.com; gbg1_tesla_l10n@pacteraedge.com</t>
        </is>
      </c>
      <c r="T98" s="183" t="inlineStr">
        <is>
          <t>Michelle Dang</t>
        </is>
      </c>
    </row>
    <row r="99" ht="15.75" customHeight="1" s="474">
      <c r="A99" s="181" t="n">
        <v>98</v>
      </c>
      <c r="B99" s="181" t="inlineStr">
        <is>
          <t>PTUS_Tesla211018H</t>
        </is>
      </c>
      <c r="C99" s="181" t="inlineStr">
        <is>
          <t>UWHS</t>
        </is>
      </c>
      <c r="D99" s="181" t="inlineStr">
        <is>
          <t>UWHSTESLA21P001</t>
        </is>
      </c>
      <c r="E99" s="181" t="inlineStr">
        <is>
          <t>PO-4900377741</t>
        </is>
      </c>
      <c r="F99" s="181" t="n">
        <v>5060000032</v>
      </c>
      <c r="G99" s="181" t="inlineStr">
        <is>
          <t>BGUS</t>
        </is>
      </c>
      <c r="H99" s="181" t="inlineStr">
        <is>
          <t>BGUS</t>
        </is>
      </c>
      <c r="I99" s="181" t="inlineStr">
        <is>
          <t>Tesla, Inc.</t>
        </is>
      </c>
      <c r="J99" s="181" t="inlineStr">
        <is>
          <t>Firmware_Sep, 2021_New languages</t>
        </is>
      </c>
      <c r="K99" s="181" t="inlineStr">
        <is>
          <t>System Invoice</t>
        </is>
      </c>
      <c r="L99" s="182" t="n">
        <v>0</v>
      </c>
      <c r="M99" s="183" t="inlineStr">
        <is>
          <t>USD</t>
        </is>
      </c>
      <c r="N99" s="411" t="n">
        <v>7226.77</v>
      </c>
      <c r="O99" s="181" t="inlineStr">
        <is>
          <t>localization</t>
        </is>
      </c>
      <c r="P99" s="295" t="n">
        <v>44577</v>
      </c>
      <c r="Q99" s="181" t="inlineStr">
        <is>
          <t>杨文君</t>
        </is>
      </c>
      <c r="R99" s="295" t="inlineStr">
        <is>
          <t>2021年9月: 5140.58; 2021年10月:2086.19</t>
        </is>
      </c>
      <c r="S99" s="183" t="inlineStr">
        <is>
          <t>TO:
AccountsPayable@tesla.com
CC:
midang@tesla.com; yu.zeng@pacteraedge.com; gbg1_tesla_l10n@pacteraedge.com</t>
        </is>
      </c>
      <c r="T99" s="183" t="inlineStr">
        <is>
          <t>Michelle Dang</t>
        </is>
      </c>
    </row>
    <row r="100" ht="15.75" customHeight="1" s="474">
      <c r="A100" s="181" t="n">
        <v>99</v>
      </c>
      <c r="B100" s="181" t="inlineStr">
        <is>
          <t>PTUS_Tesla211018I</t>
        </is>
      </c>
      <c r="C100" s="181" t="inlineStr">
        <is>
          <t>UWHS</t>
        </is>
      </c>
      <c r="D100" s="181" t="inlineStr">
        <is>
          <t>UWHSTESLA21P001</t>
        </is>
      </c>
      <c r="E100" s="181" t="inlineStr">
        <is>
          <t>PO- 4900397125</t>
        </is>
      </c>
      <c r="F100" s="181" t="n">
        <v>5060000032</v>
      </c>
      <c r="G100" s="181" t="inlineStr">
        <is>
          <t>BGUS</t>
        </is>
      </c>
      <c r="H100" s="181" t="inlineStr">
        <is>
          <t>BGUS</t>
        </is>
      </c>
      <c r="I100" s="181" t="inlineStr">
        <is>
          <t>Tesla, Inc.</t>
        </is>
      </c>
      <c r="J100" s="181" t="inlineStr">
        <is>
          <t>Tesla Energy_Powerwall_German</t>
        </is>
      </c>
      <c r="K100" s="181" t="inlineStr">
        <is>
          <t>System Invoice</t>
        </is>
      </c>
      <c r="L100" s="182" t="n">
        <v>0</v>
      </c>
      <c r="M100" s="183" t="inlineStr">
        <is>
          <t>USD</t>
        </is>
      </c>
      <c r="N100" s="411" t="n">
        <v>653.9299999999999</v>
      </c>
      <c r="O100" s="181" t="inlineStr">
        <is>
          <t>localization</t>
        </is>
      </c>
      <c r="P100" s="295" t="n">
        <v>44577</v>
      </c>
      <c r="Q100" s="181" t="inlineStr">
        <is>
          <t>杨文君</t>
        </is>
      </c>
      <c r="R100" s="295" t="inlineStr">
        <is>
          <t>2021年9月</t>
        </is>
      </c>
      <c r="S100" s="183" t="inlineStr">
        <is>
          <t>TO:
AccountsPayable@tesla.com
CC:
mlucci@tesla.com; yu.zeng@pacteraedge.com; gbg1_tesla_l10n@pacteraedge.com</t>
        </is>
      </c>
      <c r="T100" s="183" t="inlineStr">
        <is>
          <t>Matteo Lucci</t>
        </is>
      </c>
    </row>
    <row r="101" ht="15.75" customHeight="1" s="474">
      <c r="A101" s="181" t="n">
        <v>100</v>
      </c>
      <c r="B101" s="181" t="inlineStr">
        <is>
          <t>PTUS_Tesla211018J</t>
        </is>
      </c>
      <c r="C101" s="181" t="inlineStr">
        <is>
          <t>UWHS</t>
        </is>
      </c>
      <c r="D101" s="181" t="inlineStr">
        <is>
          <t>UWHSTESLA21P001</t>
        </is>
      </c>
      <c r="E101" s="181" t="inlineStr">
        <is>
          <t>PO-4900398667</t>
        </is>
      </c>
      <c r="F101" s="181" t="n">
        <v>5060000032</v>
      </c>
      <c r="G101" s="181" t="inlineStr">
        <is>
          <t>BGUS</t>
        </is>
      </c>
      <c r="H101" s="181" t="inlineStr">
        <is>
          <t>BGUS</t>
        </is>
      </c>
      <c r="I101" s="181" t="inlineStr">
        <is>
          <t>Tesla, Inc.</t>
        </is>
      </c>
      <c r="J101" s="181" t="inlineStr">
        <is>
          <t>Tesla Energy_Sep, 2021(James)_part2</t>
        </is>
      </c>
      <c r="K101" s="181" t="inlineStr">
        <is>
          <t>System Invoice</t>
        </is>
      </c>
      <c r="L101" s="182" t="n">
        <v>0</v>
      </c>
      <c r="M101" s="183" t="inlineStr">
        <is>
          <t>USD</t>
        </is>
      </c>
      <c r="N101" s="411" t="n">
        <v>1441.93</v>
      </c>
      <c r="O101" s="181" t="inlineStr">
        <is>
          <t>localization</t>
        </is>
      </c>
      <c r="P101" s="295" t="n">
        <v>44577</v>
      </c>
      <c r="Q101" s="181" t="inlineStr">
        <is>
          <t>杨文君</t>
        </is>
      </c>
      <c r="R101" s="295" t="inlineStr">
        <is>
          <t>2021年10月</t>
        </is>
      </c>
      <c r="S101" s="183" t="inlineStr">
        <is>
          <t>TO:
AccountsPayable@tesla.com
CC:
jacho@tesla.com ; yu.zeng@pacteraedge.com; gbg1_tesla_l10n@pacteraedge.com</t>
        </is>
      </c>
      <c r="T101" s="183" t="inlineStr">
        <is>
          <t>James Cho</t>
        </is>
      </c>
    </row>
    <row r="102" ht="15.75" customHeight="1" s="474">
      <c r="A102" s="181" t="n">
        <v>101</v>
      </c>
      <c r="B102" s="181" t="inlineStr">
        <is>
          <t>PTUS_Tesla211025A</t>
        </is>
      </c>
      <c r="C102" s="181" t="inlineStr">
        <is>
          <t>UWHS</t>
        </is>
      </c>
      <c r="D102" s="181" t="inlineStr">
        <is>
          <t>UWHSTESLA21P001</t>
        </is>
      </c>
      <c r="E102" s="181" t="inlineStr">
        <is>
          <t>PO- 4900402826</t>
        </is>
      </c>
      <c r="F102" s="181" t="n">
        <v>5060000032</v>
      </c>
      <c r="G102" s="181" t="inlineStr">
        <is>
          <t>BGUS</t>
        </is>
      </c>
      <c r="H102" s="181" t="inlineStr">
        <is>
          <t>BGUS</t>
        </is>
      </c>
      <c r="I102" s="181" t="inlineStr">
        <is>
          <t>Tesla, Inc.</t>
        </is>
      </c>
      <c r="J102" s="181" t="inlineStr">
        <is>
          <t>Tesla Energy_Powerwall Installation Troubleshooting Guide</t>
        </is>
      </c>
      <c r="K102" s="181" t="inlineStr">
        <is>
          <t>System Invoice</t>
        </is>
      </c>
      <c r="L102" s="182" t="n">
        <v>0</v>
      </c>
      <c r="M102" s="183" t="inlineStr">
        <is>
          <t>USD</t>
        </is>
      </c>
      <c r="N102" s="411" t="n">
        <v>1742.98</v>
      </c>
      <c r="O102" s="181" t="inlineStr">
        <is>
          <t>localization</t>
        </is>
      </c>
      <c r="P102" s="295" t="n">
        <v>44584</v>
      </c>
      <c r="Q102" s="181" t="inlineStr">
        <is>
          <t>杨文君</t>
        </is>
      </c>
      <c r="R102" s="295" t="inlineStr">
        <is>
          <t>2021年10月</t>
        </is>
      </c>
      <c r="S102" s="183" t="inlineStr">
        <is>
          <t>TO:
AccountsPayable@tesla.com
CC:
rkamat@tesla.com; yu.zeng@pacteraedge.com; gbg1_tesla_l10n@pacteraedge.com</t>
        </is>
      </c>
      <c r="T102" s="183" t="inlineStr">
        <is>
          <t>Rishi Kamat</t>
        </is>
      </c>
    </row>
    <row r="103" ht="15.75" customHeight="1" s="474">
      <c r="A103" s="181" t="n">
        <v>102</v>
      </c>
      <c r="B103" s="181" t="inlineStr">
        <is>
          <t>PTUS_Tesla211111A</t>
        </is>
      </c>
      <c r="C103" s="181" t="inlineStr">
        <is>
          <t>UWHS</t>
        </is>
      </c>
      <c r="D103" s="181" t="inlineStr">
        <is>
          <t>UWHSTESLA21P001</t>
        </is>
      </c>
      <c r="E103" s="181" t="inlineStr">
        <is>
          <t>PO-9300330314</t>
        </is>
      </c>
      <c r="F103" s="181" t="n">
        <v>5060000032</v>
      </c>
      <c r="G103" s="181" t="inlineStr">
        <is>
          <t>BGUS</t>
        </is>
      </c>
      <c r="H103" s="181" t="inlineStr">
        <is>
          <t>BGUS</t>
        </is>
      </c>
      <c r="I103" s="181" t="inlineStr">
        <is>
          <t>Tesla, Inc.</t>
        </is>
      </c>
      <c r="J103" s="181" t="inlineStr">
        <is>
          <t>Infosec_DE project_Oct, 2021</t>
        </is>
      </c>
      <c r="K103" s="181" t="inlineStr">
        <is>
          <t>System Invoice</t>
        </is>
      </c>
      <c r="L103" s="182" t="n">
        <v>0</v>
      </c>
      <c r="M103" s="183" t="inlineStr">
        <is>
          <t>USD</t>
        </is>
      </c>
      <c r="N103" s="411" t="n">
        <v>54.05</v>
      </c>
      <c r="O103" s="181" t="inlineStr">
        <is>
          <t>localization</t>
        </is>
      </c>
      <c r="P103" s="295" t="n">
        <v>44601</v>
      </c>
      <c r="Q103" s="181" t="inlineStr">
        <is>
          <t>杨文君</t>
        </is>
      </c>
      <c r="R103" s="295" t="inlineStr">
        <is>
          <t>2021年10月</t>
        </is>
      </c>
      <c r="S103" s="183" t="inlineStr">
        <is>
          <t>TO:
AccountsPayable@tesla.com
CC:
edickey@tesla.com;chuggins@tesla.com; yu.zeng@pacteraedge.com; gbg1_tesla_l10n@pacteraedge.com</t>
        </is>
      </c>
      <c r="T103" s="183" t="inlineStr">
        <is>
          <t>Cameron Huggins/Ellen Dickey</t>
        </is>
      </c>
    </row>
    <row r="104" ht="15.75" customHeight="1" s="474">
      <c r="A104" s="181" t="n">
        <v>103</v>
      </c>
      <c r="B104" s="181" t="inlineStr">
        <is>
          <t>PTUS_Tesla211111B</t>
        </is>
      </c>
      <c r="C104" s="181" t="inlineStr">
        <is>
          <t>UWHS</t>
        </is>
      </c>
      <c r="D104" s="181" t="inlineStr">
        <is>
          <t>UWHSTESLA21P001</t>
        </is>
      </c>
      <c r="E104" s="181" t="inlineStr">
        <is>
          <t>PO-4900112570</t>
        </is>
      </c>
      <c r="F104" s="181" t="n">
        <v>5060000032</v>
      </c>
      <c r="G104" s="181" t="inlineStr">
        <is>
          <t>BGUS</t>
        </is>
      </c>
      <c r="H104" s="181" t="inlineStr">
        <is>
          <t>BGUS</t>
        </is>
      </c>
      <c r="I104" s="181" t="inlineStr">
        <is>
          <t>Tesla, Inc.</t>
        </is>
      </c>
      <c r="J104" s="181" t="inlineStr">
        <is>
          <t>Tesla Energy_Oct, 2021(James)_part1</t>
        </is>
      </c>
      <c r="K104" s="181" t="inlineStr">
        <is>
          <t>System Invoice</t>
        </is>
      </c>
      <c r="L104" s="182" t="n">
        <v>0</v>
      </c>
      <c r="M104" s="183" t="inlineStr">
        <is>
          <t>USD</t>
        </is>
      </c>
      <c r="N104" s="411" t="n">
        <v>403</v>
      </c>
      <c r="O104" s="181" t="inlineStr">
        <is>
          <t>localization</t>
        </is>
      </c>
      <c r="P104" s="295" t="n">
        <v>44601</v>
      </c>
      <c r="Q104" s="181" t="inlineStr">
        <is>
          <t>杨文君</t>
        </is>
      </c>
      <c r="R104" s="295" t="inlineStr">
        <is>
          <t>2021年11月</t>
        </is>
      </c>
      <c r="S104" s="183" t="inlineStr">
        <is>
          <t>TO:
AccountsPayable@tesla.com
CC:
jacho@tesla.com; yu.zeng@pacteraedge.com; gbg1_tesla_l10n@pacteraedge.com</t>
        </is>
      </c>
      <c r="T104" s="183" t="inlineStr">
        <is>
          <t>James Cho</t>
        </is>
      </c>
    </row>
    <row r="105" ht="15.75" customHeight="1" s="474">
      <c r="A105" s="181" t="n">
        <v>104</v>
      </c>
      <c r="B105" s="181" t="inlineStr">
        <is>
          <t>PTUS_Tesla211111C</t>
        </is>
      </c>
      <c r="C105" s="181" t="inlineStr">
        <is>
          <t>UWHS</t>
        </is>
      </c>
      <c r="D105" s="181" t="inlineStr">
        <is>
          <t>UWHSTESLA21P001</t>
        </is>
      </c>
      <c r="E105" s="181" t="inlineStr">
        <is>
          <t>PO-4900327135</t>
        </is>
      </c>
      <c r="F105" s="181" t="n">
        <v>5060000032</v>
      </c>
      <c r="G105" s="181" t="inlineStr">
        <is>
          <t>BGUS</t>
        </is>
      </c>
      <c r="H105" s="181" t="inlineStr">
        <is>
          <t>BGUS</t>
        </is>
      </c>
      <c r="I105" s="181" t="inlineStr">
        <is>
          <t>Tesla, Inc.</t>
        </is>
      </c>
      <c r="J105" s="181" t="inlineStr">
        <is>
          <t>IT APP_Oct, 2021</t>
        </is>
      </c>
      <c r="K105" s="181" t="inlineStr">
        <is>
          <t>System Invoice</t>
        </is>
      </c>
      <c r="L105" s="182" t="n">
        <v>0</v>
      </c>
      <c r="M105" s="183" t="inlineStr">
        <is>
          <t>USD</t>
        </is>
      </c>
      <c r="N105" s="411" t="n">
        <v>75.39</v>
      </c>
      <c r="O105" s="181" t="inlineStr">
        <is>
          <t>localization</t>
        </is>
      </c>
      <c r="P105" s="295" t="n">
        <v>44601</v>
      </c>
      <c r="Q105" s="181" t="inlineStr">
        <is>
          <t>杨文君</t>
        </is>
      </c>
      <c r="R105" s="295" t="inlineStr">
        <is>
          <t>2021年10月</t>
        </is>
      </c>
      <c r="S105" s="183" t="inlineStr">
        <is>
          <t>TO:
AccountsPayable@tesla.com
CC:
aksmith@tesla.com; yu.zeng@pacteraedge.com; gbg1_tesla_l10n@pacteraedge.com</t>
        </is>
      </c>
      <c r="T105" s="183" t="inlineStr">
        <is>
          <t>Aki Smith</t>
        </is>
      </c>
    </row>
    <row r="106" ht="15.75" customHeight="1" s="474">
      <c r="A106" s="181" t="n">
        <v>105</v>
      </c>
      <c r="B106" s="181" t="inlineStr">
        <is>
          <t>PTUS_Tesla211111D</t>
        </is>
      </c>
      <c r="C106" s="181" t="inlineStr">
        <is>
          <t>UWHS</t>
        </is>
      </c>
      <c r="D106" s="181" t="inlineStr">
        <is>
          <t>UWHSTESLA21P001</t>
        </is>
      </c>
      <c r="E106" s="181" t="inlineStr">
        <is>
          <t>PO-4900330370</t>
        </is>
      </c>
      <c r="F106" s="181" t="n">
        <v>5060000032</v>
      </c>
      <c r="G106" s="181" t="inlineStr">
        <is>
          <t>BGUS</t>
        </is>
      </c>
      <c r="H106" s="181" t="inlineStr">
        <is>
          <t>BGUS</t>
        </is>
      </c>
      <c r="I106" s="181" t="inlineStr">
        <is>
          <t>Tesla, Inc.</t>
        </is>
      </c>
      <c r="J106" s="181" t="inlineStr">
        <is>
          <t>Tech Pub_Other_Oct, 2021</t>
        </is>
      </c>
      <c r="K106" s="181" t="inlineStr">
        <is>
          <t>System Invoice</t>
        </is>
      </c>
      <c r="L106" s="182" t="n">
        <v>0</v>
      </c>
      <c r="M106" s="183" t="inlineStr">
        <is>
          <t>USD</t>
        </is>
      </c>
      <c r="N106" s="411" t="n">
        <v>859.73</v>
      </c>
      <c r="O106" s="181" t="inlineStr">
        <is>
          <t>localization</t>
        </is>
      </c>
      <c r="P106" s="295" t="n">
        <v>44601</v>
      </c>
      <c r="Q106" s="181" t="inlineStr">
        <is>
          <t>杨文君</t>
        </is>
      </c>
      <c r="R106" s="295" t="inlineStr">
        <is>
          <t>2021年10月: 624.9; 2021年11月: 234.83</t>
        </is>
      </c>
      <c r="S106" s="183" t="inlineStr">
        <is>
          <t>TO:
AccountsPayable@tesla.com
CC:
dbenjamin@tesla.com;aksmith@tesla.com; yu.zeng@pacteraedge.com; gbg1_tesla_l10n@pacteraedge.com</t>
        </is>
      </c>
      <c r="T106" s="183" t="inlineStr">
        <is>
          <t>David Ben-Jamin</t>
        </is>
      </c>
    </row>
    <row r="107" ht="15.75" customHeight="1" s="474">
      <c r="A107" s="181" t="n">
        <v>106</v>
      </c>
      <c r="B107" s="181" t="inlineStr">
        <is>
          <t>PTUS_Tesla211111E</t>
        </is>
      </c>
      <c r="C107" s="181" t="inlineStr">
        <is>
          <t>UWHS</t>
        </is>
      </c>
      <c r="D107" s="181" t="inlineStr">
        <is>
          <t>UWHSTESLA21P001</t>
        </is>
      </c>
      <c r="E107" s="181" t="inlineStr">
        <is>
          <t>PO-4900330881</t>
        </is>
      </c>
      <c r="F107" s="181" t="n">
        <v>5060000032</v>
      </c>
      <c r="G107" s="181" t="inlineStr">
        <is>
          <t>BGUS</t>
        </is>
      </c>
      <c r="H107" s="181" t="inlineStr">
        <is>
          <t>BGUS</t>
        </is>
      </c>
      <c r="I107" s="181" t="inlineStr">
        <is>
          <t>Tesla, Inc.</t>
        </is>
      </c>
      <c r="J107" s="181" t="inlineStr">
        <is>
          <t>Tech Pub_OM_Oct, 2021</t>
        </is>
      </c>
      <c r="K107" s="181" t="inlineStr">
        <is>
          <t>System Invoice</t>
        </is>
      </c>
      <c r="L107" s="182" t="n">
        <v>0</v>
      </c>
      <c r="M107" s="183" t="inlineStr">
        <is>
          <t>USD</t>
        </is>
      </c>
      <c r="N107" s="411" t="n">
        <v>5665.33</v>
      </c>
      <c r="O107" s="181" t="inlineStr">
        <is>
          <t>localization</t>
        </is>
      </c>
      <c r="P107" s="295" t="n">
        <v>44601</v>
      </c>
      <c r="Q107" s="181" t="inlineStr">
        <is>
          <t>杨文君</t>
        </is>
      </c>
      <c r="R107" s="295" t="inlineStr">
        <is>
          <t>2021年10月: 3256.08; 2021年11月: 2409.25</t>
        </is>
      </c>
      <c r="S107" s="183" t="inlineStr">
        <is>
          <t>TO:
AccountsPayable@tesla.com
CC:
dbenjamin@tesla.com;aksmith@tesla.com; yu.zeng@pacteraedge.com; gbg1_tesla_l10n@pacteraedge.com</t>
        </is>
      </c>
      <c r="T107" s="183" t="inlineStr">
        <is>
          <t>David Ben-Jamin</t>
        </is>
      </c>
    </row>
    <row r="108" ht="15.75" customHeight="1" s="474">
      <c r="A108" s="181" t="n">
        <v>107</v>
      </c>
      <c r="B108" s="181" t="inlineStr">
        <is>
          <t>PTUS_Tesla211111F</t>
        </is>
      </c>
      <c r="C108" s="181" t="inlineStr">
        <is>
          <t>UWHS</t>
        </is>
      </c>
      <c r="D108" s="181" t="inlineStr">
        <is>
          <t>UWHSTESLA21P001</t>
        </is>
      </c>
      <c r="E108" s="181" t="inlineStr">
        <is>
          <t>PO-4900366043</t>
        </is>
      </c>
      <c r="F108" s="181" t="n">
        <v>5060000032</v>
      </c>
      <c r="G108" s="181" t="inlineStr">
        <is>
          <t>BGUS</t>
        </is>
      </c>
      <c r="H108" s="181" t="inlineStr">
        <is>
          <t>BGUS</t>
        </is>
      </c>
      <c r="I108" s="181" t="inlineStr">
        <is>
          <t>Tesla, Inc.</t>
        </is>
      </c>
      <c r="J108" s="181" t="inlineStr">
        <is>
          <t>Firmware_Oct, 2021</t>
        </is>
      </c>
      <c r="K108" s="181" t="inlineStr">
        <is>
          <t>System Invoice</t>
        </is>
      </c>
      <c r="L108" s="182" t="n">
        <v>0</v>
      </c>
      <c r="M108" s="183" t="inlineStr">
        <is>
          <t>USD</t>
        </is>
      </c>
      <c r="N108" s="411" t="n">
        <v>33834.83</v>
      </c>
      <c r="O108" s="181" t="inlineStr">
        <is>
          <t>localization</t>
        </is>
      </c>
      <c r="P108" s="295" t="n">
        <v>44601</v>
      </c>
      <c r="Q108" s="181" t="inlineStr">
        <is>
          <t>杨文君</t>
        </is>
      </c>
      <c r="R108" s="295" t="inlineStr">
        <is>
          <t>2021年10月: 21664.01; 2021年11月: 12170.82</t>
        </is>
      </c>
      <c r="S108" s="183" t="inlineStr">
        <is>
          <t>TO:
AccountsPayable@tesla.com
CC:
midang@tesla.com; yu.zeng@pacteraedge.com; gbg1_tesla_l10n@pacteraedge.com</t>
        </is>
      </c>
      <c r="T108" s="183" t="inlineStr">
        <is>
          <t>Michelle Dang</t>
        </is>
      </c>
    </row>
    <row r="109" ht="15.75" customHeight="1" s="474">
      <c r="A109" s="181" t="n">
        <v>108</v>
      </c>
      <c r="B109" s="181" t="inlineStr">
        <is>
          <t>PTUS_Tesla211111G</t>
        </is>
      </c>
      <c r="C109" s="181" t="inlineStr">
        <is>
          <t>UWHS</t>
        </is>
      </c>
      <c r="D109" s="181" t="inlineStr">
        <is>
          <t>UWHSTESLA21P001</t>
        </is>
      </c>
      <c r="E109" s="181" t="inlineStr">
        <is>
          <t>PO-4900377741</t>
        </is>
      </c>
      <c r="F109" s="181" t="n">
        <v>5060000032</v>
      </c>
      <c r="G109" s="181" t="inlineStr">
        <is>
          <t>BGUS</t>
        </is>
      </c>
      <c r="H109" s="181" t="inlineStr">
        <is>
          <t>BGUS</t>
        </is>
      </c>
      <c r="I109" s="181" t="inlineStr">
        <is>
          <t>Tesla, Inc.</t>
        </is>
      </c>
      <c r="J109" s="181" t="inlineStr">
        <is>
          <t>Firmware_Oct, 2021_New languages</t>
        </is>
      </c>
      <c r="K109" s="181" t="inlineStr">
        <is>
          <t>System Invoice</t>
        </is>
      </c>
      <c r="L109" s="182" t="n">
        <v>0</v>
      </c>
      <c r="M109" s="183" t="inlineStr">
        <is>
          <t>USD</t>
        </is>
      </c>
      <c r="N109" s="411" t="n">
        <v>7471.73</v>
      </c>
      <c r="O109" s="181" t="inlineStr">
        <is>
          <t>localization</t>
        </is>
      </c>
      <c r="P109" s="295" t="n">
        <v>44601</v>
      </c>
      <c r="Q109" s="181" t="inlineStr">
        <is>
          <t>杨文君</t>
        </is>
      </c>
      <c r="R109" s="295" t="inlineStr">
        <is>
          <t>2021年10月: 2202.24; 2021年11月: 5269.49</t>
        </is>
      </c>
      <c r="S109" s="183" t="inlineStr">
        <is>
          <t>TO:
AccountsPayable@tesla.com
CC:
midang@tesla.com; yu.zeng@pacteraedge.com; gbg1_tesla_l10n@pacteraedge.com</t>
        </is>
      </c>
      <c r="T109" s="183" t="inlineStr">
        <is>
          <t>Michelle Dang</t>
        </is>
      </c>
    </row>
    <row r="110" ht="15.75" customHeight="1" s="474">
      <c r="A110" s="181" t="n">
        <v>109</v>
      </c>
      <c r="B110" s="181" t="inlineStr">
        <is>
          <t>PTUS_Tesla211111H</t>
        </is>
      </c>
      <c r="C110" s="181" t="inlineStr">
        <is>
          <t>UWHS</t>
        </is>
      </c>
      <c r="D110" s="181" t="inlineStr">
        <is>
          <t>UWHSTESLA21P001</t>
        </is>
      </c>
      <c r="E110" s="181" t="inlineStr">
        <is>
          <t>PO-4900398667</t>
        </is>
      </c>
      <c r="F110" s="181" t="n">
        <v>5060000032</v>
      </c>
      <c r="G110" s="181" t="inlineStr">
        <is>
          <t>BGUS</t>
        </is>
      </c>
      <c r="H110" s="181" t="inlineStr">
        <is>
          <t>BGUS</t>
        </is>
      </c>
      <c r="I110" s="181" t="inlineStr">
        <is>
          <t>Tesla, Inc.</t>
        </is>
      </c>
      <c r="J110" s="181" t="inlineStr">
        <is>
          <t>Tesla Energy_Oct, 2021(James)_part2</t>
        </is>
      </c>
      <c r="K110" s="181" t="inlineStr">
        <is>
          <t>System Invoice</t>
        </is>
      </c>
      <c r="L110" s="182" t="n">
        <v>0</v>
      </c>
      <c r="M110" s="183" t="inlineStr">
        <is>
          <t>USD</t>
        </is>
      </c>
      <c r="N110" s="411" t="n">
        <v>464.81</v>
      </c>
      <c r="O110" s="181" t="inlineStr">
        <is>
          <t>localization</t>
        </is>
      </c>
      <c r="P110" s="295" t="n">
        <v>44601</v>
      </c>
      <c r="Q110" s="181" t="inlineStr">
        <is>
          <t>杨文君</t>
        </is>
      </c>
      <c r="R110" s="295" t="inlineStr">
        <is>
          <t>2021年10月</t>
        </is>
      </c>
      <c r="S110" s="183" t="inlineStr">
        <is>
          <t>TO:
AccountsPayable@tesla.com
CC:
jacho@tesla.com ; yu.zeng@pacteraedge.com; gbg1_tesla_l10n@pacteraedge.com</t>
        </is>
      </c>
      <c r="T110" s="183" t="inlineStr">
        <is>
          <t>James Cho</t>
        </is>
      </c>
    </row>
    <row r="111" ht="15.75" customHeight="1" s="474">
      <c r="A111" s="181" t="n">
        <v>110</v>
      </c>
      <c r="B111" s="181" t="inlineStr">
        <is>
          <t>PTUS_Tesla211111I</t>
        </is>
      </c>
      <c r="C111" s="181" t="inlineStr">
        <is>
          <t>UWHS</t>
        </is>
      </c>
      <c r="D111" s="181" t="inlineStr">
        <is>
          <t>UWHSTESLA21P001</t>
        </is>
      </c>
      <c r="E111" s="181" t="inlineStr">
        <is>
          <t>PO-4900423537</t>
        </is>
      </c>
      <c r="F111" s="181" t="n">
        <v>5060000032</v>
      </c>
      <c r="G111" s="181" t="inlineStr">
        <is>
          <t>BGUS</t>
        </is>
      </c>
      <c r="H111" s="181" t="inlineStr">
        <is>
          <t>BGUS</t>
        </is>
      </c>
      <c r="I111" s="181" t="inlineStr">
        <is>
          <t>Tesla, Inc.</t>
        </is>
      </c>
      <c r="J111" s="181" t="inlineStr">
        <is>
          <t>Tesla Energy_Hebrew part descriptions</t>
        </is>
      </c>
      <c r="K111" s="181" t="inlineStr">
        <is>
          <t>System Invoice</t>
        </is>
      </c>
      <c r="L111" s="182" t="n">
        <v>0</v>
      </c>
      <c r="M111" s="183" t="inlineStr">
        <is>
          <t>USD</t>
        </is>
      </c>
      <c r="N111" s="411" t="n">
        <v>496.11</v>
      </c>
      <c r="O111" s="181" t="inlineStr">
        <is>
          <t>localization</t>
        </is>
      </c>
      <c r="P111" s="295" t="n">
        <v>44601</v>
      </c>
      <c r="Q111" s="181" t="inlineStr">
        <is>
          <t>杨文君</t>
        </is>
      </c>
      <c r="R111" s="295" t="inlineStr">
        <is>
          <t>2021年10月</t>
        </is>
      </c>
      <c r="S111" s="183" t="inlineStr">
        <is>
          <t>TO:
AccountsPayable@tesla.com
CC:
mowatson@tesla.com; yu.zeng@pacteraedge.com; gbg1_tesla_l10n@pacteraedge.com</t>
        </is>
      </c>
      <c r="T111" s="183" t="inlineStr">
        <is>
          <t>Moya Watson</t>
        </is>
      </c>
    </row>
    <row r="112" ht="15.75" customHeight="1" s="474">
      <c r="A112" s="181" t="n">
        <v>111</v>
      </c>
      <c r="B112" s="181" t="inlineStr">
        <is>
          <t>PTUS_Tesla211111J</t>
        </is>
      </c>
      <c r="C112" s="181" t="inlineStr">
        <is>
          <t>UWHS</t>
        </is>
      </c>
      <c r="D112" s="181" t="inlineStr">
        <is>
          <t>UWHSTESLA21P001</t>
        </is>
      </c>
      <c r="E112" s="181" t="inlineStr">
        <is>
          <t>PO-4900428495</t>
        </is>
      </c>
      <c r="F112" s="181" t="n">
        <v>5060000032</v>
      </c>
      <c r="G112" s="181" t="inlineStr">
        <is>
          <t>BGUS</t>
        </is>
      </c>
      <c r="H112" s="181" t="inlineStr">
        <is>
          <t>BGUS</t>
        </is>
      </c>
      <c r="I112" s="181" t="inlineStr">
        <is>
          <t>Tesla, Inc.</t>
        </is>
      </c>
      <c r="J112" s="181" t="inlineStr">
        <is>
          <t>Body Repair_Model 3&amp;Y into French</t>
        </is>
      </c>
      <c r="K112" s="181" t="inlineStr">
        <is>
          <t>System Invoice</t>
        </is>
      </c>
      <c r="L112" s="182" t="n">
        <v>0</v>
      </c>
      <c r="M112" s="183" t="inlineStr">
        <is>
          <t>USD</t>
        </is>
      </c>
      <c r="N112" s="411" t="n">
        <v>1214.35</v>
      </c>
      <c r="O112" s="181" t="inlineStr">
        <is>
          <t>localization</t>
        </is>
      </c>
      <c r="P112" s="295" t="n">
        <v>44601</v>
      </c>
      <c r="Q112" s="181" t="inlineStr">
        <is>
          <t>杨文君</t>
        </is>
      </c>
      <c r="R112" s="295" t="inlineStr">
        <is>
          <t>2021年11月</t>
        </is>
      </c>
      <c r="S112" s="183" t="inlineStr">
        <is>
          <t>TO:
AccountsPayable@tesla.com
CC:
sreadman@tesla.com; yu.zeng@pacteraedge.com; gbg1_tesla_l10n@pacteraedge.com</t>
        </is>
      </c>
      <c r="T112" s="183" t="inlineStr">
        <is>
          <t>Sinead Readman</t>
        </is>
      </c>
    </row>
    <row r="113" ht="15.75" customHeight="1" s="474">
      <c r="A113" s="181" t="n">
        <v>112</v>
      </c>
      <c r="B113" s="181" t="inlineStr">
        <is>
          <t>PTUS_Tesla211111K</t>
        </is>
      </c>
      <c r="C113" s="181" t="inlineStr">
        <is>
          <t>UWHS</t>
        </is>
      </c>
      <c r="D113" s="181" t="inlineStr">
        <is>
          <t>UWHSTESLA21P001</t>
        </is>
      </c>
      <c r="E113" s="181" t="inlineStr">
        <is>
          <t>PO-4900381248</t>
        </is>
      </c>
      <c r="F113" s="181" t="n">
        <v>5060000032</v>
      </c>
      <c r="G113" s="181" t="inlineStr">
        <is>
          <t>BGUS</t>
        </is>
      </c>
      <c r="H113" s="181" t="inlineStr">
        <is>
          <t>BGUS</t>
        </is>
      </c>
      <c r="I113" s="181" t="inlineStr">
        <is>
          <t>Tesla, Inc.</t>
        </is>
      </c>
      <c r="J113" s="181" t="inlineStr">
        <is>
          <t>Tesla Academy_EHSS Safety Week Video</t>
        </is>
      </c>
      <c r="K113" s="181" t="inlineStr">
        <is>
          <t>System Invoice</t>
        </is>
      </c>
      <c r="L113" s="182" t="n">
        <v>0</v>
      </c>
      <c r="M113" s="183" t="inlineStr">
        <is>
          <t>USD</t>
        </is>
      </c>
      <c r="N113" s="411" t="n">
        <v>220.65</v>
      </c>
      <c r="O113" s="181" t="inlineStr">
        <is>
          <t>localization</t>
        </is>
      </c>
      <c r="P113" s="295" t="n">
        <v>44601</v>
      </c>
      <c r="Q113" s="181" t="inlineStr">
        <is>
          <t>杨文君</t>
        </is>
      </c>
      <c r="R113" s="295" t="inlineStr">
        <is>
          <t>2021年9月</t>
        </is>
      </c>
      <c r="S113" s="183" t="inlineStr">
        <is>
          <t>TO:
AccountsPayable@tesla.com
CC:
ddodge@tesla.com; yu.zeng@pacteraedge.com; gbg1_tesla_l10n@pacteraedge.com</t>
        </is>
      </c>
      <c r="T113" s="183" t="inlineStr">
        <is>
          <t>Dave Dodge</t>
        </is>
      </c>
    </row>
    <row r="114" ht="15.75" customHeight="1" s="474">
      <c r="A114" s="181" t="n">
        <v>113</v>
      </c>
      <c r="B114" s="181" t="inlineStr">
        <is>
          <t>PTUS_Tesla211115A</t>
        </is>
      </c>
      <c r="C114" s="181" t="inlineStr">
        <is>
          <t>UWHS</t>
        </is>
      </c>
      <c r="D114" s="181" t="inlineStr">
        <is>
          <t>UWHSTESLA21P001</t>
        </is>
      </c>
      <c r="E114" s="181" t="inlineStr">
        <is>
          <t>PO-4900332035</t>
        </is>
      </c>
      <c r="F114" s="181" t="n">
        <v>5060000032</v>
      </c>
      <c r="G114" s="181" t="inlineStr">
        <is>
          <t>BGUS</t>
        </is>
      </c>
      <c r="H114" s="181" t="inlineStr">
        <is>
          <t>BGUS</t>
        </is>
      </c>
      <c r="I114" s="181" t="inlineStr">
        <is>
          <t>Tesla, Inc.</t>
        </is>
      </c>
      <c r="J114" s="181" t="inlineStr">
        <is>
          <t>Website_Oct, 2021</t>
        </is>
      </c>
      <c r="K114" s="181" t="inlineStr">
        <is>
          <t>System Invoice</t>
        </is>
      </c>
      <c r="L114" s="182" t="n">
        <v>0</v>
      </c>
      <c r="M114" s="183" t="inlineStr">
        <is>
          <t>USD</t>
        </is>
      </c>
      <c r="N114" s="411" t="n">
        <v>5059.08</v>
      </c>
      <c r="O114" s="181" t="inlineStr">
        <is>
          <t>localization</t>
        </is>
      </c>
      <c r="P114" s="295" t="n">
        <v>44605</v>
      </c>
      <c r="Q114" s="181" t="inlineStr">
        <is>
          <t>杨文君</t>
        </is>
      </c>
      <c r="R114" s="295" t="inlineStr">
        <is>
          <t>2021年10月</t>
        </is>
      </c>
      <c r="S114" s="183" t="inlineStr">
        <is>
          <t>TO:
AccountsPayable@tesla.com
CC:
kmiller@tesla.com; yu.zeng@pacteraedge.com; gbg1_tesla_l10n@pacteraedge.com</t>
        </is>
      </c>
      <c r="T114" s="183" t="inlineStr">
        <is>
          <t>Kaoru Miller</t>
        </is>
      </c>
    </row>
    <row r="115" ht="15.75" customHeight="1" s="474">
      <c r="A115" s="181" t="n">
        <v>114</v>
      </c>
      <c r="B115" s="181" t="inlineStr">
        <is>
          <t>PTUS_Tesla211208A</t>
        </is>
      </c>
      <c r="C115" s="181" t="inlineStr">
        <is>
          <t>UWHS</t>
        </is>
      </c>
      <c r="D115" s="181" t="inlineStr">
        <is>
          <t>UWHSTESLA21P001</t>
        </is>
      </c>
      <c r="E115" s="181" t="inlineStr">
        <is>
          <t>PO-4900267295</t>
        </is>
      </c>
      <c r="F115" s="181" t="n">
        <v>5060000032</v>
      </c>
      <c r="G115" s="181" t="inlineStr">
        <is>
          <t>BGUS</t>
        </is>
      </c>
      <c r="H115" s="181" t="inlineStr">
        <is>
          <t>BGUS</t>
        </is>
      </c>
      <c r="I115" s="181" t="inlineStr">
        <is>
          <t>Tesla, Inc.</t>
        </is>
      </c>
      <c r="J115" s="181" t="inlineStr">
        <is>
          <t>Tech Pub_SM_Nov, 2021_Batch1</t>
        </is>
      </c>
      <c r="K115" s="181" t="inlineStr">
        <is>
          <t>System Invoice</t>
        </is>
      </c>
      <c r="L115" s="182" t="n">
        <v>0</v>
      </c>
      <c r="M115" s="183" t="inlineStr">
        <is>
          <t>USD</t>
        </is>
      </c>
      <c r="N115" s="411" t="n">
        <v>1989.05</v>
      </c>
      <c r="O115" s="181" t="inlineStr">
        <is>
          <t>localization</t>
        </is>
      </c>
      <c r="P115" s="295" t="n">
        <v>44628</v>
      </c>
      <c r="Q115" s="181" t="inlineStr">
        <is>
          <t>杨文君</t>
        </is>
      </c>
      <c r="R115" s="295" t="inlineStr">
        <is>
          <t>2021年11月:1180.31; 2021年12月: 108.74</t>
        </is>
      </c>
      <c r="S115" s="183" t="inlineStr">
        <is>
          <t>TO:
AccountsPayable@tesla.com
CC:
dbenjamin@tesla.com;aksmith@tesla.com; yu.zeng@pacteraedge.com; gbg1_tesla_l10n@pacteraedge.com</t>
        </is>
      </c>
      <c r="T115" s="183" t="inlineStr">
        <is>
          <t>David Ben-Jamin</t>
        </is>
      </c>
    </row>
    <row r="116" ht="15.75" customHeight="1" s="474">
      <c r="A116" s="181" t="n">
        <v>115</v>
      </c>
      <c r="B116" s="181" t="inlineStr">
        <is>
          <t>PTUS_Tesla211208B</t>
        </is>
      </c>
      <c r="C116" s="181" t="inlineStr">
        <is>
          <t>UWHS</t>
        </is>
      </c>
      <c r="D116" s="181" t="inlineStr">
        <is>
          <t>UWHSTESLA21P001</t>
        </is>
      </c>
      <c r="E116" s="181" t="inlineStr">
        <is>
          <t>PO-4900327135</t>
        </is>
      </c>
      <c r="F116" s="181" t="n">
        <v>5060000032</v>
      </c>
      <c r="G116" s="181" t="inlineStr">
        <is>
          <t>BGUS</t>
        </is>
      </c>
      <c r="H116" s="181" t="inlineStr">
        <is>
          <t>BGUS</t>
        </is>
      </c>
      <c r="I116" s="181" t="inlineStr">
        <is>
          <t>Tesla, Inc.</t>
        </is>
      </c>
      <c r="J116" s="181" t="inlineStr">
        <is>
          <t>IT APP_Nov, 2021</t>
        </is>
      </c>
      <c r="K116" s="181" t="inlineStr">
        <is>
          <t>System Invoice</t>
        </is>
      </c>
      <c r="L116" s="182" t="n">
        <v>0</v>
      </c>
      <c r="M116" s="183" t="inlineStr">
        <is>
          <t>USD</t>
        </is>
      </c>
      <c r="N116" s="411" t="n">
        <v>399.43</v>
      </c>
      <c r="O116" s="181" t="inlineStr">
        <is>
          <t>localization</t>
        </is>
      </c>
      <c r="P116" s="295" t="n">
        <v>44628</v>
      </c>
      <c r="Q116" s="181" t="inlineStr">
        <is>
          <t>杨文君</t>
        </is>
      </c>
      <c r="R116" s="295" t="inlineStr">
        <is>
          <t>2021年11月: 320.41; 2021年12月: 79.02</t>
        </is>
      </c>
      <c r="S116" s="183" t="inlineStr">
        <is>
          <t>TO:
AccountsPayable@tesla.com
CC:
aksmith@tesla.com; yu.zeng@pacteraedge.com; gbg1_tesla_l10n@pacteraedge.com</t>
        </is>
      </c>
      <c r="T116" s="183" t="inlineStr">
        <is>
          <t>Aki Smith</t>
        </is>
      </c>
    </row>
    <row r="117" ht="15.75" customHeight="1" s="474">
      <c r="A117" s="181" t="n">
        <v>116</v>
      </c>
      <c r="B117" s="181" t="inlineStr">
        <is>
          <t>PTUS_Tesla211208C</t>
        </is>
      </c>
      <c r="C117" s="181" t="inlineStr">
        <is>
          <t>UWHS</t>
        </is>
      </c>
      <c r="D117" s="181" t="inlineStr">
        <is>
          <t>UWHSTESLA21P001</t>
        </is>
      </c>
      <c r="E117" s="181" t="inlineStr">
        <is>
          <t>PO-4900330370</t>
        </is>
      </c>
      <c r="F117" s="181" t="n">
        <v>5060000032</v>
      </c>
      <c r="G117" s="181" t="inlineStr">
        <is>
          <t>BGUS</t>
        </is>
      </c>
      <c r="H117" s="181" t="inlineStr">
        <is>
          <t>BGUS</t>
        </is>
      </c>
      <c r="I117" s="181" t="inlineStr">
        <is>
          <t>Tesla, Inc.</t>
        </is>
      </c>
      <c r="J117" s="181" t="inlineStr">
        <is>
          <t>Tech Pub_SM&amp;Other_Nov, 2021_Batch2</t>
        </is>
      </c>
      <c r="K117" s="181" t="inlineStr">
        <is>
          <t>System Invoice</t>
        </is>
      </c>
      <c r="L117" s="182" t="n">
        <v>0</v>
      </c>
      <c r="M117" s="183" t="inlineStr">
        <is>
          <t>USD</t>
        </is>
      </c>
      <c r="N117" s="411" t="n">
        <v>962</v>
      </c>
      <c r="O117" s="181" t="inlineStr">
        <is>
          <t>localization</t>
        </is>
      </c>
      <c r="P117" s="295" t="n">
        <v>44628</v>
      </c>
      <c r="Q117" s="181" t="inlineStr">
        <is>
          <t>杨文君</t>
        </is>
      </c>
      <c r="R117" s="295" t="inlineStr">
        <is>
          <t>2021年11月: 697.18; 2021年12月: 264.82</t>
        </is>
      </c>
      <c r="S117" s="183" t="inlineStr">
        <is>
          <t>TO:
AccountsPayable@tesla.com
CC:
dbenjamin@tesla.com;aksmith@tesla.com; yu.zeng@pacteraedge.com; gbg1_tesla_l10n@pacteraedge.com</t>
        </is>
      </c>
      <c r="T117" s="183" t="inlineStr">
        <is>
          <t>David Ben-Jamin</t>
        </is>
      </c>
    </row>
    <row r="118" ht="15.75" customHeight="1" s="474">
      <c r="A118" s="181" t="n">
        <v>117</v>
      </c>
      <c r="B118" s="181" t="inlineStr">
        <is>
          <t>PTUS_Tesla211208D</t>
        </is>
      </c>
      <c r="C118" s="181" t="inlineStr">
        <is>
          <t>UWHS</t>
        </is>
      </c>
      <c r="D118" s="181" t="inlineStr">
        <is>
          <t>UWHSTESLA21P001</t>
        </is>
      </c>
      <c r="E118" s="181" t="inlineStr">
        <is>
          <t>PO-4900330881</t>
        </is>
      </c>
      <c r="F118" s="181" t="n">
        <v>5060000032</v>
      </c>
      <c r="G118" s="181" t="inlineStr">
        <is>
          <t>BGUS</t>
        </is>
      </c>
      <c r="H118" s="181" t="inlineStr">
        <is>
          <t>BGUS</t>
        </is>
      </c>
      <c r="I118" s="181" t="inlineStr">
        <is>
          <t>Tesla, Inc.</t>
        </is>
      </c>
      <c r="J118" s="181" t="inlineStr">
        <is>
          <t>Tech Pub_OM_Nov, 2021</t>
        </is>
      </c>
      <c r="K118" s="181" t="inlineStr">
        <is>
          <t>System Invoice</t>
        </is>
      </c>
      <c r="L118" s="182" t="n">
        <v>0</v>
      </c>
      <c r="M118" s="183" t="inlineStr">
        <is>
          <t>USD</t>
        </is>
      </c>
      <c r="N118" s="411" t="n">
        <v>7683.93</v>
      </c>
      <c r="O118" s="181" t="inlineStr">
        <is>
          <t>localization</t>
        </is>
      </c>
      <c r="P118" s="295" t="n">
        <v>44628</v>
      </c>
      <c r="Q118" s="181" t="inlineStr">
        <is>
          <t>杨文君</t>
        </is>
      </c>
      <c r="R118" s="295" t="inlineStr">
        <is>
          <t>2021年11月: 1621.11; 2021年12月: 6062.82</t>
        </is>
      </c>
      <c r="S118" s="183" t="inlineStr">
        <is>
          <t>TO:
AccountsPayable@tesla.com
CC:
dbenjamin@tesla.com;aksmith@tesla.com; yu.zeng@pacteraedge.com; gbg1_tesla_l10n@pacteraedge.com</t>
        </is>
      </c>
      <c r="T118" s="183" t="inlineStr">
        <is>
          <t>David Ben-Jamin</t>
        </is>
      </c>
    </row>
    <row r="119" ht="15.75" customHeight="1" s="474">
      <c r="A119" s="181" t="n">
        <v>118</v>
      </c>
      <c r="B119" s="181" t="inlineStr">
        <is>
          <t>PTUS_Tesla211208E</t>
        </is>
      </c>
      <c r="C119" s="181" t="inlineStr">
        <is>
          <t>UWHS</t>
        </is>
      </c>
      <c r="D119" s="181" t="inlineStr">
        <is>
          <t>UWHSTESLA21P001</t>
        </is>
      </c>
      <c r="E119" s="181" t="inlineStr">
        <is>
          <t>PO-4900332035</t>
        </is>
      </c>
      <c r="F119" s="181" t="n">
        <v>5060000032</v>
      </c>
      <c r="G119" s="181" t="inlineStr">
        <is>
          <t>BGUS</t>
        </is>
      </c>
      <c r="H119" s="181" t="inlineStr">
        <is>
          <t>BGUS</t>
        </is>
      </c>
      <c r="I119" s="181" t="inlineStr">
        <is>
          <t>Tesla, Inc.</t>
        </is>
      </c>
      <c r="J119" s="181" t="inlineStr">
        <is>
          <t>Website_Nov, 2021</t>
        </is>
      </c>
      <c r="K119" s="181" t="inlineStr">
        <is>
          <t>System Invoice</t>
        </is>
      </c>
      <c r="L119" s="182" t="n">
        <v>0</v>
      </c>
      <c r="M119" s="183" t="inlineStr">
        <is>
          <t>USD</t>
        </is>
      </c>
      <c r="N119" s="411" t="n">
        <v>6928.07</v>
      </c>
      <c r="O119" s="181" t="inlineStr">
        <is>
          <t>localization</t>
        </is>
      </c>
      <c r="P119" s="295" t="n">
        <v>44628</v>
      </c>
      <c r="Q119" s="181" t="inlineStr">
        <is>
          <t>杨文君</t>
        </is>
      </c>
      <c r="R119" s="295" t="inlineStr">
        <is>
          <t>2021年11月: 5000; 2021年12月:1087.57</t>
        </is>
      </c>
      <c r="S119" s="183" t="inlineStr">
        <is>
          <t>TO:
AccountsPayable@tesla.com
CC:
kmiller@tesla.com; yu.zeng@pacteraedge.com; gbg1_tesla_l10n@pacteraedge.com</t>
        </is>
      </c>
      <c r="T119" s="183" t="inlineStr">
        <is>
          <t>Kaoru Miller</t>
        </is>
      </c>
    </row>
    <row r="120" ht="15.75" customHeight="1" s="474">
      <c r="A120" s="181" t="n">
        <v>119</v>
      </c>
      <c r="B120" s="181" t="inlineStr">
        <is>
          <t>PTUS_Tesla211208F</t>
        </is>
      </c>
      <c r="C120" s="181" t="inlineStr">
        <is>
          <t>UWHS</t>
        </is>
      </c>
      <c r="D120" s="181" t="inlineStr">
        <is>
          <t>UWHSTESLA21P001</t>
        </is>
      </c>
      <c r="E120" s="181" t="inlineStr">
        <is>
          <t>PO-4900435121</t>
        </is>
      </c>
      <c r="F120" s="181" t="n">
        <v>5060000032</v>
      </c>
      <c r="G120" s="181" t="inlineStr">
        <is>
          <t>BGUS</t>
        </is>
      </c>
      <c r="H120" s="181" t="inlineStr">
        <is>
          <t>BGUS</t>
        </is>
      </c>
      <c r="I120" s="181" t="inlineStr">
        <is>
          <t>Tesla, Inc.</t>
        </is>
      </c>
      <c r="J120" s="181" t="inlineStr">
        <is>
          <t>Body Repair_2021Nov_Batch1</t>
        </is>
      </c>
      <c r="K120" s="181" t="inlineStr">
        <is>
          <t>System Invoice</t>
        </is>
      </c>
      <c r="L120" s="182" t="n">
        <v>0</v>
      </c>
      <c r="M120" s="183" t="inlineStr">
        <is>
          <t>USD</t>
        </is>
      </c>
      <c r="N120" s="411" t="n">
        <v>1311.42</v>
      </c>
      <c r="O120" s="181" t="inlineStr">
        <is>
          <t>localization</t>
        </is>
      </c>
      <c r="P120" s="295" t="n">
        <v>44628</v>
      </c>
      <c r="Q120" s="181" t="inlineStr">
        <is>
          <t>杨文君</t>
        </is>
      </c>
      <c r="R120" s="295" t="inlineStr">
        <is>
          <t>2021年11月</t>
        </is>
      </c>
      <c r="S120" s="183" t="inlineStr">
        <is>
          <t>TO:
AccountsPayable@tesla.com
CC:
hochoi@tesla.com; yu.zeng@pacteraedge.com; gbg1_tesla_l10n@pacteraedge.com</t>
        </is>
      </c>
      <c r="T120" s="183" t="inlineStr">
        <is>
          <t>Hoon Choi</t>
        </is>
      </c>
    </row>
    <row r="121" ht="15.75" customHeight="1" s="474">
      <c r="A121" s="181" t="n">
        <v>120</v>
      </c>
      <c r="B121" s="181" t="inlineStr">
        <is>
          <t>PTUS_Tesla211208G</t>
        </is>
      </c>
      <c r="C121" s="181" t="inlineStr">
        <is>
          <t>UWHS</t>
        </is>
      </c>
      <c r="D121" s="181" t="inlineStr">
        <is>
          <t>UWHSTESLA21P001</t>
        </is>
      </c>
      <c r="E121" s="181" t="inlineStr">
        <is>
          <t>PO-4900435122</t>
        </is>
      </c>
      <c r="F121" s="181" t="n">
        <v>5060000032</v>
      </c>
      <c r="G121" s="181" t="inlineStr">
        <is>
          <t>BGUS</t>
        </is>
      </c>
      <c r="H121" s="181" t="inlineStr">
        <is>
          <t>BGUS</t>
        </is>
      </c>
      <c r="I121" s="181" t="inlineStr">
        <is>
          <t>Tesla, Inc.</t>
        </is>
      </c>
      <c r="J121" s="181" t="inlineStr">
        <is>
          <t>Body Repair_2021Nov_Batch2</t>
        </is>
      </c>
      <c r="K121" s="181" t="inlineStr">
        <is>
          <t>System Invoice</t>
        </is>
      </c>
      <c r="L121" s="182" t="n">
        <v>0</v>
      </c>
      <c r="M121" s="183" t="inlineStr">
        <is>
          <t>USD</t>
        </is>
      </c>
      <c r="N121" s="411" t="n">
        <v>1154.57</v>
      </c>
      <c r="O121" s="181" t="inlineStr">
        <is>
          <t>localization</t>
        </is>
      </c>
      <c r="P121" s="295" t="n">
        <v>44628</v>
      </c>
      <c r="Q121" s="181" t="inlineStr">
        <is>
          <t>杨文君</t>
        </is>
      </c>
      <c r="R121" s="295" t="inlineStr">
        <is>
          <t>2021年11月</t>
        </is>
      </c>
      <c r="S121" s="183" t="inlineStr">
        <is>
          <t>TO:
AccountsPayable@tesla.com
CC:
hochoi@tesla.com; yu.zeng@pacteraedge.com; gbg1_tesla_l10n@pacteraedge.com</t>
        </is>
      </c>
      <c r="T121" s="183" t="inlineStr">
        <is>
          <t>Hoon Choi</t>
        </is>
      </c>
    </row>
    <row r="122" ht="15.75" customHeight="1" s="474">
      <c r="A122" s="181" t="n">
        <v>121</v>
      </c>
      <c r="B122" s="181" t="inlineStr">
        <is>
          <t>PTUS_Tesla211208H</t>
        </is>
      </c>
      <c r="C122" s="181" t="inlineStr">
        <is>
          <t>UWHS</t>
        </is>
      </c>
      <c r="D122" s="181" t="inlineStr">
        <is>
          <t>UWHSTESLA21P001</t>
        </is>
      </c>
      <c r="E122" s="181" t="inlineStr">
        <is>
          <t>PO-4900436342</t>
        </is>
      </c>
      <c r="F122" s="181" t="n">
        <v>5060000032</v>
      </c>
      <c r="G122" s="181" t="inlineStr">
        <is>
          <t>BGUS</t>
        </is>
      </c>
      <c r="H122" s="181" t="inlineStr">
        <is>
          <t>BGUS</t>
        </is>
      </c>
      <c r="I122" s="181" t="inlineStr">
        <is>
          <t>Tesla, Inc.</t>
        </is>
      </c>
      <c r="J122" s="181" t="inlineStr">
        <is>
          <t>Body Repair_2021Nov_Batch3</t>
        </is>
      </c>
      <c r="K122" s="181" t="inlineStr">
        <is>
          <t>System Invoice</t>
        </is>
      </c>
      <c r="L122" s="182" t="n">
        <v>0</v>
      </c>
      <c r="M122" s="183" t="inlineStr">
        <is>
          <t>USD</t>
        </is>
      </c>
      <c r="N122" s="411" t="n">
        <v>3271.36</v>
      </c>
      <c r="O122" s="181" t="inlineStr">
        <is>
          <t>localization</t>
        </is>
      </c>
      <c r="P122" s="295" t="n">
        <v>44628</v>
      </c>
      <c r="Q122" s="181" t="inlineStr">
        <is>
          <t>杨文君</t>
        </is>
      </c>
      <c r="R122" s="295" t="inlineStr">
        <is>
          <t>2021年11月</t>
        </is>
      </c>
      <c r="S122" s="183" t="inlineStr">
        <is>
          <t>TO:
AccountsPayable@tesla.com
CC:
hochoi@tesla.com; yu.zeng@pacteraedge.com; gbg1_tesla_l10n@pacteraedge.com</t>
        </is>
      </c>
      <c r="T122" s="183" t="inlineStr">
        <is>
          <t>Hoon Choi</t>
        </is>
      </c>
    </row>
    <row r="123" ht="15.75" customHeight="1" s="474">
      <c r="A123" s="181" t="n">
        <v>122</v>
      </c>
      <c r="B123" s="181" t="inlineStr">
        <is>
          <t>PTUS_Tesla211208I</t>
        </is>
      </c>
      <c r="C123" s="181" t="inlineStr">
        <is>
          <t>UWHS</t>
        </is>
      </c>
      <c r="D123" s="181" t="inlineStr">
        <is>
          <t>UWHSTESLA21P001</t>
        </is>
      </c>
      <c r="E123" s="181" t="inlineStr">
        <is>
          <t>PO-4900437718</t>
        </is>
      </c>
      <c r="F123" s="181" t="n">
        <v>5060000032</v>
      </c>
      <c r="G123" s="181" t="inlineStr">
        <is>
          <t>BGUS</t>
        </is>
      </c>
      <c r="H123" s="181" t="inlineStr">
        <is>
          <t>BGUS</t>
        </is>
      </c>
      <c r="I123" s="181" t="inlineStr">
        <is>
          <t>Tesla, Inc.</t>
        </is>
      </c>
      <c r="J123" s="181" t="inlineStr">
        <is>
          <t>Body Repair_2021Nov_Batch4</t>
        </is>
      </c>
      <c r="K123" s="181" t="inlineStr">
        <is>
          <t>System Invoice</t>
        </is>
      </c>
      <c r="L123" s="182" t="n">
        <v>0</v>
      </c>
      <c r="M123" s="183" t="inlineStr">
        <is>
          <t>USD</t>
        </is>
      </c>
      <c r="N123" s="411" t="n">
        <v>2788.27</v>
      </c>
      <c r="O123" s="181" t="inlineStr">
        <is>
          <t>localization</t>
        </is>
      </c>
      <c r="P123" s="295" t="n">
        <v>44628</v>
      </c>
      <c r="Q123" s="181" t="inlineStr">
        <is>
          <t>杨文君</t>
        </is>
      </c>
      <c r="R123" s="295" t="inlineStr">
        <is>
          <t>2021年11月</t>
        </is>
      </c>
      <c r="S123" s="183" t="inlineStr">
        <is>
          <t>TO:
AccountsPayable@tesla.com
CC:
hochoi@tesla.com; yu.zeng@pacteraedge.com; gbg1_tesla_l10n@pacteraedge.com</t>
        </is>
      </c>
      <c r="T123" s="183" t="inlineStr">
        <is>
          <t>Hoon Choi</t>
        </is>
      </c>
    </row>
    <row r="124" ht="15.75" customHeight="1" s="474">
      <c r="A124" s="181" t="n">
        <v>123</v>
      </c>
      <c r="B124" s="181" t="inlineStr">
        <is>
          <t>PTUS_Tesla211208J</t>
        </is>
      </c>
      <c r="C124" s="181" t="inlineStr">
        <is>
          <t>UWHS</t>
        </is>
      </c>
      <c r="D124" s="181" t="inlineStr">
        <is>
          <t>UWHSTESLA21P001</t>
        </is>
      </c>
      <c r="E124" s="181" t="inlineStr">
        <is>
          <t>PO-4900449195</t>
        </is>
      </c>
      <c r="F124" s="181" t="n">
        <v>5060000032</v>
      </c>
      <c r="G124" s="181" t="inlineStr">
        <is>
          <t>BGUS</t>
        </is>
      </c>
      <c r="H124" s="181" t="inlineStr">
        <is>
          <t>BGUS</t>
        </is>
      </c>
      <c r="I124" s="181" t="inlineStr">
        <is>
          <t>Tesla, Inc.</t>
        </is>
      </c>
      <c r="J124" s="181" t="inlineStr">
        <is>
          <t>Tesla Energy_2021Nov_ES</t>
        </is>
      </c>
      <c r="K124" s="181" t="inlineStr">
        <is>
          <t>System Invoice</t>
        </is>
      </c>
      <c r="L124" s="182" t="n">
        <v>0</v>
      </c>
      <c r="M124" s="183" t="inlineStr">
        <is>
          <t>USD</t>
        </is>
      </c>
      <c r="N124" s="411" t="n">
        <v>1944.38</v>
      </c>
      <c r="O124" s="181" t="inlineStr">
        <is>
          <t>localization</t>
        </is>
      </c>
      <c r="P124" s="295" t="n">
        <v>44628</v>
      </c>
      <c r="Q124" s="181" t="inlineStr">
        <is>
          <t>杨文君</t>
        </is>
      </c>
      <c r="R124" s="295" t="inlineStr">
        <is>
          <t>2021年11月</t>
        </is>
      </c>
      <c r="S124" s="183" t="inlineStr">
        <is>
          <t>TO:
AccountsPayable@tesla.com
CC:
nholtan@tesla.com; yu.zeng@pacteraedge.com; gbg1_tesla_l10n@pacteraedge.com</t>
        </is>
      </c>
      <c r="T124" s="183" t="inlineStr">
        <is>
          <t>Nick Holtan</t>
        </is>
      </c>
    </row>
    <row r="125" ht="15.75" customHeight="1" s="474">
      <c r="A125" s="181" t="n">
        <v>124</v>
      </c>
      <c r="B125" s="181" t="inlineStr">
        <is>
          <t>PTUS_Tesla211208K</t>
        </is>
      </c>
      <c r="C125" s="181" t="inlineStr">
        <is>
          <t>UWHS</t>
        </is>
      </c>
      <c r="D125" s="181" t="inlineStr">
        <is>
          <t>UWHSTESLA21P001</t>
        </is>
      </c>
      <c r="E125" s="181" t="inlineStr">
        <is>
          <t>PO-4900460839</t>
        </is>
      </c>
      <c r="F125" s="181" t="n">
        <v>5060000032</v>
      </c>
      <c r="G125" s="181" t="inlineStr">
        <is>
          <t>BGUS</t>
        </is>
      </c>
      <c r="H125" s="181" t="inlineStr">
        <is>
          <t>BGUS</t>
        </is>
      </c>
      <c r="I125" s="181" t="inlineStr">
        <is>
          <t>Tesla, Inc.</t>
        </is>
      </c>
      <c r="J125" s="181" t="inlineStr">
        <is>
          <t>Tesla Energy_Megapack 2 Specification to Japanese</t>
        </is>
      </c>
      <c r="K125" s="181" t="inlineStr">
        <is>
          <t>System Invoice</t>
        </is>
      </c>
      <c r="L125" s="182" t="n">
        <v>0</v>
      </c>
      <c r="M125" s="183" t="inlineStr">
        <is>
          <t>USD</t>
        </is>
      </c>
      <c r="N125" s="411" t="n">
        <v>566.23</v>
      </c>
      <c r="O125" s="181" t="inlineStr">
        <is>
          <t>localization</t>
        </is>
      </c>
      <c r="P125" s="295" t="n">
        <v>44628</v>
      </c>
      <c r="Q125" s="181" t="inlineStr">
        <is>
          <t>杨文君</t>
        </is>
      </c>
      <c r="R125" s="295" t="inlineStr">
        <is>
          <t>2021年12月</t>
        </is>
      </c>
      <c r="S125" s="183" t="inlineStr">
        <is>
          <t>TO:
AccountsPayable@tesla.com
CC:
mowatson@tesla.com; yu.zeng@pacteraedge.com; gbg1_tesla_l10n@pacteraedge.com</t>
        </is>
      </c>
      <c r="T125" s="183" t="inlineStr">
        <is>
          <t>Moya Watson</t>
        </is>
      </c>
    </row>
    <row r="126" ht="15.75" customHeight="1" s="474">
      <c r="A126" s="181" t="n">
        <v>125</v>
      </c>
      <c r="B126" s="181" t="inlineStr">
        <is>
          <t>PTUS_Tesla211222A</t>
        </is>
      </c>
      <c r="C126" s="181" t="inlineStr">
        <is>
          <t>UWHS</t>
        </is>
      </c>
      <c r="D126" s="181" t="inlineStr">
        <is>
          <t>UWHSTESLA21P001</t>
        </is>
      </c>
      <c r="E126" s="181" t="inlineStr">
        <is>
          <t>PO-4900366043</t>
        </is>
      </c>
      <c r="F126" s="181" t="n">
        <v>5060000032</v>
      </c>
      <c r="G126" s="181" t="inlineStr">
        <is>
          <t>BGUS</t>
        </is>
      </c>
      <c r="H126" s="181" t="inlineStr">
        <is>
          <t>BGUS</t>
        </is>
      </c>
      <c r="I126" s="181" t="inlineStr">
        <is>
          <t>Tesla, Inc.</t>
        </is>
      </c>
      <c r="J126" s="181" t="inlineStr">
        <is>
          <t>Firmware_Nov, 2021</t>
        </is>
      </c>
      <c r="K126" s="181" t="inlineStr">
        <is>
          <t>System Invoice</t>
        </is>
      </c>
      <c r="L126" s="182" t="n">
        <v>0</v>
      </c>
      <c r="M126" s="183" t="inlineStr">
        <is>
          <t>USD</t>
        </is>
      </c>
      <c r="N126" s="411" t="n">
        <v>24750.22</v>
      </c>
      <c r="O126" s="181" t="inlineStr">
        <is>
          <t>localization</t>
        </is>
      </c>
      <c r="P126" s="295" t="n">
        <v>44642</v>
      </c>
      <c r="Q126" s="181" t="inlineStr">
        <is>
          <t>杨文君</t>
        </is>
      </c>
      <c r="R126" s="295" t="inlineStr">
        <is>
          <t>2021年11月: 17268.27; 2021年12月: 7481.95</t>
        </is>
      </c>
      <c r="S126" s="183" t="inlineStr">
        <is>
          <t>TO:
AccountsPayable@tesla.com
CC:
midang@tesla.com; yu.zeng@pacteraedge.com; gbg1_tesla_l10n@pacteraedge.com</t>
        </is>
      </c>
      <c r="T126" s="183" t="inlineStr">
        <is>
          <t>Michelle Dang</t>
        </is>
      </c>
    </row>
    <row r="127" ht="15.75" customHeight="1" s="474">
      <c r="A127" s="181" t="n">
        <v>126</v>
      </c>
      <c r="B127" s="181" t="inlineStr">
        <is>
          <t>PTUS_Tesla211222B</t>
        </is>
      </c>
      <c r="C127" s="181" t="inlineStr">
        <is>
          <t>UWHS</t>
        </is>
      </c>
      <c r="D127" s="181" t="inlineStr">
        <is>
          <t>UWHSTESLA21P001</t>
        </is>
      </c>
      <c r="E127" s="181" t="inlineStr">
        <is>
          <t>PO-4900377741</t>
        </is>
      </c>
      <c r="F127" s="181" t="n">
        <v>5060000032</v>
      </c>
      <c r="G127" s="181" t="inlineStr">
        <is>
          <t>BGUS</t>
        </is>
      </c>
      <c r="H127" s="181" t="inlineStr">
        <is>
          <t>BGUS</t>
        </is>
      </c>
      <c r="I127" s="181" t="inlineStr">
        <is>
          <t>Tesla, Inc.</t>
        </is>
      </c>
      <c r="J127" s="181" t="inlineStr">
        <is>
          <t>Firmware_Nov, 2021_New languages</t>
        </is>
      </c>
      <c r="K127" s="181" t="inlineStr">
        <is>
          <t>System Invoice</t>
        </is>
      </c>
      <c r="L127" s="182" t="n">
        <v>0</v>
      </c>
      <c r="M127" s="183" t="inlineStr">
        <is>
          <t>USD</t>
        </is>
      </c>
      <c r="N127" s="411" t="n">
        <v>24259.34</v>
      </c>
      <c r="O127" s="181" t="inlineStr">
        <is>
          <t>localization</t>
        </is>
      </c>
      <c r="P127" s="295" t="n">
        <v>44642</v>
      </c>
      <c r="Q127" s="181" t="inlineStr">
        <is>
          <t>杨文君</t>
        </is>
      </c>
      <c r="R127" s="295" t="inlineStr">
        <is>
          <t>2021年11月: 22343.06; 2021年12月: 1916.28</t>
        </is>
      </c>
      <c r="S127" s="183" t="inlineStr">
        <is>
          <t>TO:
AccountsPayable@tesla.com
CC:
midang@tesla.com; yu.zeng@pacteraedge.com; gbg1_tesla_l10n@pacteraedge.com</t>
        </is>
      </c>
      <c r="T127" s="183" t="inlineStr">
        <is>
          <t>Michelle Dang</t>
        </is>
      </c>
    </row>
    <row r="128" ht="15.75" customHeight="1" s="474">
      <c r="A128" s="181" t="n">
        <v>127</v>
      </c>
      <c r="B128" s="181" t="inlineStr">
        <is>
          <t>PTUS_Tesla211223A</t>
        </is>
      </c>
      <c r="C128" s="181" t="inlineStr">
        <is>
          <t>UWHS</t>
        </is>
      </c>
      <c r="D128" s="181" t="inlineStr">
        <is>
          <t>UWHSTESLA21P001</t>
        </is>
      </c>
      <c r="E128" s="181" t="inlineStr">
        <is>
          <t>PO-4900413993</t>
        </is>
      </c>
      <c r="F128" s="181" t="n">
        <v>5060000032</v>
      </c>
      <c r="G128" s="181" t="inlineStr">
        <is>
          <t>BGUS</t>
        </is>
      </c>
      <c r="H128" s="181" t="inlineStr">
        <is>
          <t>BGUS</t>
        </is>
      </c>
      <c r="I128" s="181" t="inlineStr">
        <is>
          <t>Tesla, Inc.</t>
        </is>
      </c>
      <c r="J128" s="181" t="inlineStr">
        <is>
          <t>Tesla Energy_Gen 3 Wall Connector</t>
        </is>
      </c>
      <c r="K128" s="181" t="inlineStr">
        <is>
          <t>System Invoice</t>
        </is>
      </c>
      <c r="L128" s="182" t="n">
        <v>0</v>
      </c>
      <c r="M128" s="183" t="inlineStr">
        <is>
          <t>USD</t>
        </is>
      </c>
      <c r="N128" s="411" t="n">
        <v>366.23</v>
      </c>
      <c r="O128" s="181" t="inlineStr">
        <is>
          <t>localization</t>
        </is>
      </c>
      <c r="P128" s="295" t="n">
        <v>44643</v>
      </c>
      <c r="Q128" s="181" t="inlineStr">
        <is>
          <t>杨文君</t>
        </is>
      </c>
      <c r="R128" s="295" t="inlineStr">
        <is>
          <t>2021年10月</t>
        </is>
      </c>
      <c r="S128" s="183" t="inlineStr">
        <is>
          <t>TO:
AccountsPayable@tesla.com
CC:
cblake@tesla.com; yu.zeng@pacteraedge.com; gbg1_tesla_l10n@pacteraedge.com</t>
        </is>
      </c>
      <c r="T128" s="183" t="inlineStr">
        <is>
          <t>Cameron Blake</t>
        </is>
      </c>
    </row>
    <row r="129" ht="15.75" customHeight="1" s="474">
      <c r="A129" s="181" t="n">
        <v>128</v>
      </c>
      <c r="B129" s="181" t="inlineStr">
        <is>
          <t>PTUS_Tesla220113A</t>
        </is>
      </c>
      <c r="C129" s="181" t="inlineStr">
        <is>
          <t>UWHS</t>
        </is>
      </c>
      <c r="D129" s="181" t="inlineStr">
        <is>
          <t>UWHSTESLA21P001</t>
        </is>
      </c>
      <c r="E129" s="181" t="inlineStr">
        <is>
          <t>PO-4900267295</t>
        </is>
      </c>
      <c r="F129" s="181" t="n">
        <v>5060000032</v>
      </c>
      <c r="G129" s="181" t="inlineStr">
        <is>
          <t>BGUS</t>
        </is>
      </c>
      <c r="H129" s="181" t="inlineStr">
        <is>
          <t>BGUS</t>
        </is>
      </c>
      <c r="I129" s="181" t="inlineStr">
        <is>
          <t>Tesla, Inc.</t>
        </is>
      </c>
      <c r="J129" s="181" t="inlineStr">
        <is>
          <t>Tech Pub_SM_Dec, 2021</t>
        </is>
      </c>
      <c r="K129" s="181" t="inlineStr">
        <is>
          <t>System Invoice</t>
        </is>
      </c>
      <c r="L129" s="182" t="n">
        <v>0</v>
      </c>
      <c r="M129" s="183" t="inlineStr">
        <is>
          <t>USD</t>
        </is>
      </c>
      <c r="N129" s="411" t="n">
        <v>1744.82</v>
      </c>
      <c r="O129" s="181" t="inlineStr">
        <is>
          <t>localization</t>
        </is>
      </c>
      <c r="P129" s="295" t="n">
        <v>44664</v>
      </c>
      <c r="Q129" s="181" t="inlineStr">
        <is>
          <t>杨文君</t>
        </is>
      </c>
      <c r="R129" s="295" t="inlineStr">
        <is>
          <t>2021年12月:43.42; 2022年1月: 1701.4</t>
        </is>
      </c>
      <c r="S129" s="183" t="inlineStr">
        <is>
          <t>TO:
AccountsPayable@tesla.com
CC:
dbenjamin@tesla.com;aksmith@tesla.com; yu.zeng@pacteraedge.com; gbg1_tesla_l10n@pacteraedge.com</t>
        </is>
      </c>
      <c r="T129" s="183" t="inlineStr">
        <is>
          <t>David Ben-Jamin</t>
        </is>
      </c>
    </row>
    <row r="130" ht="15.75" customHeight="1" s="474">
      <c r="A130" s="181" t="n">
        <v>129</v>
      </c>
      <c r="B130" s="181" t="inlineStr">
        <is>
          <t>PTUS_Tesla220113B</t>
        </is>
      </c>
      <c r="C130" s="181" t="inlineStr">
        <is>
          <t>UWHS</t>
        </is>
      </c>
      <c r="D130" s="181" t="inlineStr">
        <is>
          <t>UWHSTESLA21P001</t>
        </is>
      </c>
      <c r="E130" s="181" t="inlineStr">
        <is>
          <t>PO-4900327135</t>
        </is>
      </c>
      <c r="F130" s="181" t="n">
        <v>5060000032</v>
      </c>
      <c r="G130" s="181" t="inlineStr">
        <is>
          <t>BGUS</t>
        </is>
      </c>
      <c r="H130" s="181" t="inlineStr">
        <is>
          <t>BGUS</t>
        </is>
      </c>
      <c r="I130" s="181" t="inlineStr">
        <is>
          <t>Tesla, Inc.</t>
        </is>
      </c>
      <c r="J130" s="181" t="inlineStr">
        <is>
          <t>IT APP_Dec, 2021</t>
        </is>
      </c>
      <c r="K130" s="181" t="inlineStr">
        <is>
          <t>System Invoice</t>
        </is>
      </c>
      <c r="L130" s="182" t="n">
        <v>0</v>
      </c>
      <c r="M130" s="183" t="inlineStr">
        <is>
          <t>USD</t>
        </is>
      </c>
      <c r="N130" s="411" t="n">
        <v>63.42</v>
      </c>
      <c r="O130" s="181" t="inlineStr">
        <is>
          <t>localization</t>
        </is>
      </c>
      <c r="P130" s="295" t="n">
        <v>44664</v>
      </c>
      <c r="Q130" s="181" t="inlineStr">
        <is>
          <t>杨文君</t>
        </is>
      </c>
      <c r="R130" s="295" t="inlineStr">
        <is>
          <t>2022年1月</t>
        </is>
      </c>
      <c r="S130" s="183" t="inlineStr">
        <is>
          <t>TO:
AccountsPayable@tesla.com
CC:
aksmith@tesla.com; yu.zeng@pacteraedge.com; gbg1_tesla_l10n@pacteraedge.com</t>
        </is>
      </c>
      <c r="T130" s="183" t="inlineStr">
        <is>
          <t>Aki Smith</t>
        </is>
      </c>
    </row>
    <row r="131" ht="15.75" customHeight="1" s="474">
      <c r="A131" s="181" t="n">
        <v>130</v>
      </c>
      <c r="B131" s="181" t="inlineStr">
        <is>
          <t>PTUS_Tesla220113C</t>
        </is>
      </c>
      <c r="C131" s="181" t="inlineStr">
        <is>
          <t>UWHS</t>
        </is>
      </c>
      <c r="D131" s="181" t="inlineStr">
        <is>
          <t>UWHSTESLA21P001</t>
        </is>
      </c>
      <c r="E131" s="181" t="inlineStr">
        <is>
          <t>PO-4900330881</t>
        </is>
      </c>
      <c r="F131" s="181" t="n">
        <v>5060000032</v>
      </c>
      <c r="G131" s="181" t="inlineStr">
        <is>
          <t>BGUS</t>
        </is>
      </c>
      <c r="H131" s="181" t="inlineStr">
        <is>
          <t>BGUS</t>
        </is>
      </c>
      <c r="I131" s="181" t="inlineStr">
        <is>
          <t>Tesla, Inc.</t>
        </is>
      </c>
      <c r="J131" s="181" t="inlineStr">
        <is>
          <t>Tech Pub_OM_Dec, 2021</t>
        </is>
      </c>
      <c r="K131" s="181" t="inlineStr">
        <is>
          <t>System Invoice</t>
        </is>
      </c>
      <c r="L131" s="182" t="n">
        <v>0</v>
      </c>
      <c r="M131" s="183" t="inlineStr">
        <is>
          <t>USD</t>
        </is>
      </c>
      <c r="N131" s="411" t="n">
        <v>8339.83</v>
      </c>
      <c r="O131" s="181" t="inlineStr">
        <is>
          <t>localization</t>
        </is>
      </c>
      <c r="P131" s="295" t="n">
        <v>44664</v>
      </c>
      <c r="Q131" s="181" t="inlineStr">
        <is>
          <t>杨文君</t>
        </is>
      </c>
      <c r="R131" s="295" t="inlineStr">
        <is>
          <t>2021年12月: 7161.5; 2022年1月: 1178.33</t>
        </is>
      </c>
      <c r="S131" s="183" t="inlineStr">
        <is>
          <t>TO:
AccountsPayable@tesla.com
CC:
dbenjamin@tesla.com;aksmith@tesla.com; yu.zeng@pacteraedge.com; gbg1_tesla_l10n@pacteraedge.com</t>
        </is>
      </c>
      <c r="T131" s="183" t="inlineStr">
        <is>
          <t>David Ben-Jamin</t>
        </is>
      </c>
    </row>
    <row r="132" ht="15.75" customHeight="1" s="474">
      <c r="A132" s="181" t="n">
        <v>131</v>
      </c>
      <c r="B132" s="181" t="inlineStr">
        <is>
          <t>PTUS_Tesla220113D</t>
        </is>
      </c>
      <c r="C132" s="181" t="inlineStr">
        <is>
          <t>UWHS</t>
        </is>
      </c>
      <c r="D132" s="181" t="inlineStr">
        <is>
          <t>UWHSTESLA21P001</t>
        </is>
      </c>
      <c r="E132" s="181" t="inlineStr">
        <is>
          <t>PO-4900332035</t>
        </is>
      </c>
      <c r="F132" s="181" t="n">
        <v>5060000032</v>
      </c>
      <c r="G132" s="181" t="inlineStr">
        <is>
          <t>BGUS</t>
        </is>
      </c>
      <c r="H132" s="181" t="inlineStr">
        <is>
          <t>BGUS</t>
        </is>
      </c>
      <c r="I132" s="181" t="inlineStr">
        <is>
          <t>Tesla, Inc.</t>
        </is>
      </c>
      <c r="J132" s="181" t="inlineStr">
        <is>
          <t>Website_Dec, 2021</t>
        </is>
      </c>
      <c r="K132" s="181" t="inlineStr">
        <is>
          <t>System Invoice</t>
        </is>
      </c>
      <c r="L132" s="182" t="n">
        <v>0</v>
      </c>
      <c r="M132" s="183" t="inlineStr">
        <is>
          <t>USD</t>
        </is>
      </c>
      <c r="N132" s="411" t="n">
        <v>7437.38</v>
      </c>
      <c r="O132" s="181" t="inlineStr">
        <is>
          <t>localization</t>
        </is>
      </c>
      <c r="P132" s="295" t="n">
        <v>44664</v>
      </c>
      <c r="Q132" s="181" t="inlineStr">
        <is>
          <t>杨文君</t>
        </is>
      </c>
      <c r="R132" s="295" t="inlineStr">
        <is>
          <t>2021年12月: 5000; 2022年1月:2437.38</t>
        </is>
      </c>
      <c r="S132" s="183" t="inlineStr">
        <is>
          <t>TO:
AccountsPayable@tesla.com
CC:
kmiller@tesla.com; yu.zeng@pacteraedge.com; gbg1_tesla_l10n@pacteraedge.com</t>
        </is>
      </c>
      <c r="T132" s="183" t="inlineStr">
        <is>
          <t>Kaoru Miller</t>
        </is>
      </c>
    </row>
    <row r="133" ht="15.75" customHeight="1" s="474">
      <c r="A133" s="181" t="n">
        <v>132</v>
      </c>
      <c r="B133" s="181" t="inlineStr">
        <is>
          <t>PTUS_Tesla220113E</t>
        </is>
      </c>
      <c r="C133" s="181" t="inlineStr">
        <is>
          <t>UWHS</t>
        </is>
      </c>
      <c r="D133" s="181" t="inlineStr">
        <is>
          <t>UWHSTESLA21P001</t>
        </is>
      </c>
      <c r="E133" s="181" t="inlineStr">
        <is>
          <t>PO-4900366043</t>
        </is>
      </c>
      <c r="F133" s="181" t="n">
        <v>5060000032</v>
      </c>
      <c r="G133" s="181" t="inlineStr">
        <is>
          <t>BGUS</t>
        </is>
      </c>
      <c r="H133" s="181" t="inlineStr">
        <is>
          <t>BGUS</t>
        </is>
      </c>
      <c r="I133" s="181" t="inlineStr">
        <is>
          <t>Tesla, Inc.</t>
        </is>
      </c>
      <c r="J133" s="181" t="inlineStr">
        <is>
          <t>Firmware_Dec, 2021</t>
        </is>
      </c>
      <c r="K133" s="181" t="inlineStr">
        <is>
          <t>System Invoice</t>
        </is>
      </c>
      <c r="L133" s="182" t="n">
        <v>0</v>
      </c>
      <c r="M133" s="183" t="inlineStr">
        <is>
          <t>USD</t>
        </is>
      </c>
      <c r="N133" s="411" t="n">
        <v>20760.07</v>
      </c>
      <c r="O133" s="181" t="inlineStr">
        <is>
          <t>localization</t>
        </is>
      </c>
      <c r="P133" s="295" t="n">
        <v>44664</v>
      </c>
      <c r="Q133" s="181" t="inlineStr">
        <is>
          <t>杨文君</t>
        </is>
      </c>
      <c r="R133" s="295" t="inlineStr">
        <is>
          <t>2021年12月: 16701.55; 2022年1月: 4058.52</t>
        </is>
      </c>
      <c r="S133" s="183" t="inlineStr">
        <is>
          <t>TO:
AccountsPayable@tesla.com
CC:
midang@tesla.com; yu.zeng@pacteraedge.com; gbg1_tesla_l10n@pacteraedge.com</t>
        </is>
      </c>
      <c r="T133" s="183" t="inlineStr">
        <is>
          <t>Michelle Dang</t>
        </is>
      </c>
    </row>
    <row r="134" ht="15.75" customHeight="1" s="474">
      <c r="A134" s="181" t="n">
        <v>133</v>
      </c>
      <c r="B134" s="181" t="inlineStr">
        <is>
          <t>PTUS_Tesla220113F</t>
        </is>
      </c>
      <c r="C134" s="181" t="inlineStr">
        <is>
          <t>UWHS</t>
        </is>
      </c>
      <c r="D134" s="181" t="inlineStr">
        <is>
          <t>UWHSTESLA21P001</t>
        </is>
      </c>
      <c r="E134" s="181" t="inlineStr">
        <is>
          <t>PO-4900377741</t>
        </is>
      </c>
      <c r="F134" s="181" t="n">
        <v>5060000032</v>
      </c>
      <c r="G134" s="181" t="inlineStr">
        <is>
          <t>BGUS</t>
        </is>
      </c>
      <c r="H134" s="181" t="inlineStr">
        <is>
          <t>BGUS</t>
        </is>
      </c>
      <c r="I134" s="181" t="inlineStr">
        <is>
          <t>Tesla, Inc.</t>
        </is>
      </c>
      <c r="J134" s="181" t="inlineStr">
        <is>
          <t>Firmware_Dec, 2021_New languages</t>
        </is>
      </c>
      <c r="K134" s="181" t="inlineStr">
        <is>
          <t>System Invoice</t>
        </is>
      </c>
      <c r="L134" s="182" t="n">
        <v>0</v>
      </c>
      <c r="M134" s="183" t="inlineStr">
        <is>
          <t>USD</t>
        </is>
      </c>
      <c r="N134" s="411" t="n">
        <v>4741.8</v>
      </c>
      <c r="O134" s="181" t="inlineStr">
        <is>
          <t>localization</t>
        </is>
      </c>
      <c r="P134" s="295" t="n">
        <v>44664</v>
      </c>
      <c r="Q134" s="181" t="inlineStr">
        <is>
          <t>杨文君</t>
        </is>
      </c>
      <c r="R134" s="295" t="inlineStr">
        <is>
          <t>2021年12月: 3621.89; 2022年1月: 1119.91</t>
        </is>
      </c>
      <c r="S134" s="183" t="inlineStr">
        <is>
          <t>TO:
AccountsPayable@tesla.com
CC:
midang@tesla.com; yu.zeng@pacteraedge.com; gbg1_tesla_l10n@pacteraedge.com</t>
        </is>
      </c>
      <c r="T134" s="183" t="inlineStr">
        <is>
          <t>Michelle Dang</t>
        </is>
      </c>
    </row>
    <row r="135" ht="15.75" customHeight="1" s="474">
      <c r="A135" s="181" t="n">
        <v>134</v>
      </c>
      <c r="B135" s="181" t="inlineStr">
        <is>
          <t>PTUS_Tesla220113G</t>
        </is>
      </c>
      <c r="C135" s="181" t="inlineStr">
        <is>
          <t>UWHS</t>
        </is>
      </c>
      <c r="D135" s="181" t="inlineStr">
        <is>
          <t>UWHSTESLA21P001</t>
        </is>
      </c>
      <c r="E135" s="181" t="inlineStr">
        <is>
          <t>PO-4900460839</t>
        </is>
      </c>
      <c r="F135" s="181" t="n">
        <v>5060000032</v>
      </c>
      <c r="G135" s="181" t="inlineStr">
        <is>
          <t>BGUS</t>
        </is>
      </c>
      <c r="H135" s="181" t="inlineStr">
        <is>
          <t>BGUS</t>
        </is>
      </c>
      <c r="I135" s="181" t="inlineStr">
        <is>
          <t>Tesla, Inc.</t>
        </is>
      </c>
      <c r="J135" s="181" t="inlineStr">
        <is>
          <t>Tesla Energy_Megapack 2 Specification to Japanese_Dec, 2021</t>
        </is>
      </c>
      <c r="K135" s="181" t="inlineStr">
        <is>
          <t>System Invoice</t>
        </is>
      </c>
      <c r="L135" s="182" t="n">
        <v>0</v>
      </c>
      <c r="M135" s="183" t="inlineStr">
        <is>
          <t>USD</t>
        </is>
      </c>
      <c r="N135" s="411" t="n">
        <v>6.3</v>
      </c>
      <c r="O135" s="181" t="inlineStr">
        <is>
          <t>localization</t>
        </is>
      </c>
      <c r="P135" s="295" t="n">
        <v>44664</v>
      </c>
      <c r="Q135" s="181" t="inlineStr">
        <is>
          <t>杨文君</t>
        </is>
      </c>
      <c r="R135" s="295" t="inlineStr">
        <is>
          <t>2021年12月</t>
        </is>
      </c>
      <c r="S135" s="183" t="inlineStr">
        <is>
          <t>TO:
AccountsPayable@tesla.com
CC:
mowatson@tesla.com; yu.zeng@pacteraedge.com; gbg1_tesla_l10n@pacteraedge.com</t>
        </is>
      </c>
      <c r="T135" s="183" t="inlineStr">
        <is>
          <t>Moya Watson</t>
        </is>
      </c>
    </row>
    <row r="136" ht="15.75" customHeight="1" s="474">
      <c r="A136" s="181" t="n">
        <v>135</v>
      </c>
      <c r="B136" s="181" t="inlineStr">
        <is>
          <t>PTUS_Tesla220113H</t>
        </is>
      </c>
      <c r="C136" s="181" t="inlineStr">
        <is>
          <t>UWHS</t>
        </is>
      </c>
      <c r="D136" s="181" t="inlineStr">
        <is>
          <t>UWHSTESLA21P001</t>
        </is>
      </c>
      <c r="E136" s="181" t="inlineStr">
        <is>
          <t>PO-4900398667</t>
        </is>
      </c>
      <c r="F136" s="181" t="n">
        <v>5060000032</v>
      </c>
      <c r="G136" s="181" t="inlineStr">
        <is>
          <t>BGUS</t>
        </is>
      </c>
      <c r="H136" s="181" t="inlineStr">
        <is>
          <t>BGUS</t>
        </is>
      </c>
      <c r="I136" s="181" t="inlineStr">
        <is>
          <t>Tesla, Inc.</t>
        </is>
      </c>
      <c r="J136" s="181" t="inlineStr">
        <is>
          <t>Tesla Energy_Dec, 2021(James)_part1</t>
        </is>
      </c>
      <c r="K136" s="181" t="inlineStr">
        <is>
          <t>System Invoice</t>
        </is>
      </c>
      <c r="L136" s="182" t="n">
        <v>0</v>
      </c>
      <c r="M136" s="183" t="inlineStr">
        <is>
          <t>USD</t>
        </is>
      </c>
      <c r="N136" s="411" t="n">
        <v>133.86</v>
      </c>
      <c r="O136" s="181" t="inlineStr">
        <is>
          <t>localization</t>
        </is>
      </c>
      <c r="P136" s="295" t="n">
        <v>44665</v>
      </c>
      <c r="Q136" s="181" t="inlineStr">
        <is>
          <t>杨文君</t>
        </is>
      </c>
      <c r="R136" s="295" t="inlineStr">
        <is>
          <t>2022年1月</t>
        </is>
      </c>
      <c r="S136" s="183" t="inlineStr">
        <is>
          <t>TO:
AccountsPayable@tesla.com
CC:
jacho@tesla.com; yu.zeng@pacteraedge.com; gbg1_tesla_l10n@pacteraedge.com</t>
        </is>
      </c>
      <c r="T136" s="183" t="inlineStr">
        <is>
          <t>James Cho</t>
        </is>
      </c>
    </row>
    <row r="137" ht="15.75" customHeight="1" s="474">
      <c r="A137" s="181" t="n">
        <v>136</v>
      </c>
      <c r="B137" s="181" t="inlineStr">
        <is>
          <t>PTUS_Tesla220114A</t>
        </is>
      </c>
      <c r="C137" s="181" t="inlineStr">
        <is>
          <t>UWHS</t>
        </is>
      </c>
      <c r="D137" s="181" t="inlineStr">
        <is>
          <t>UWHSTESLA21P001</t>
        </is>
      </c>
      <c r="E137" s="181" t="inlineStr">
        <is>
          <t>PO-4900240937</t>
        </is>
      </c>
      <c r="F137" s="181" t="n">
        <v>5060000032</v>
      </c>
      <c r="G137" s="181" t="inlineStr">
        <is>
          <t>BGUS</t>
        </is>
      </c>
      <c r="H137" s="181" t="inlineStr">
        <is>
          <t>BGUS</t>
        </is>
      </c>
      <c r="I137" s="181" t="inlineStr">
        <is>
          <t>Tesla, Inc.</t>
        </is>
      </c>
      <c r="J137" s="181" t="inlineStr">
        <is>
          <t>Tesla Energy_Dec, 2021(James)_part2</t>
        </is>
      </c>
      <c r="K137" s="181" t="inlineStr">
        <is>
          <t>System Invoice</t>
        </is>
      </c>
      <c r="L137" s="182" t="n">
        <v>0</v>
      </c>
      <c r="M137" s="183" t="inlineStr">
        <is>
          <t>USD</t>
        </is>
      </c>
      <c r="N137" s="411" t="n">
        <v>14.24</v>
      </c>
      <c r="O137" s="181" t="inlineStr">
        <is>
          <t>localization</t>
        </is>
      </c>
      <c r="P137" s="295" t="n">
        <v>44665</v>
      </c>
      <c r="Q137" s="181" t="inlineStr">
        <is>
          <t>杨文君</t>
        </is>
      </c>
      <c r="R137" s="295" t="inlineStr">
        <is>
          <t>2022年1月</t>
        </is>
      </c>
      <c r="S137" s="183" t="inlineStr">
        <is>
          <t>TO:
AccountsPayable@tesla.com
CC:
jacho@tesla.com ; yu.zeng@pacteraedge.com; gbg1_tesla_l10n@pacteraedge.com</t>
        </is>
      </c>
      <c r="T137" s="183" t="inlineStr">
        <is>
          <t>James Cho</t>
        </is>
      </c>
    </row>
    <row r="138" ht="15.75" customHeight="1" s="474">
      <c r="A138" s="181" t="n">
        <v>137</v>
      </c>
      <c r="B138" s="181" t="inlineStr">
        <is>
          <t>PTUS_Tesla220209A</t>
        </is>
      </c>
      <c r="C138" s="181" t="inlineStr">
        <is>
          <t>UWHS</t>
        </is>
      </c>
      <c r="D138" s="181" t="inlineStr">
        <is>
          <t>UWHSTESLA22P001</t>
        </is>
      </c>
      <c r="E138" s="181" t="inlineStr">
        <is>
          <t>PO-4900366043</t>
        </is>
      </c>
      <c r="F138" s="181" t="n">
        <v>5060000032</v>
      </c>
      <c r="G138" s="181" t="inlineStr">
        <is>
          <t>BGUS</t>
        </is>
      </c>
      <c r="H138" s="181" t="inlineStr">
        <is>
          <t>BGUS</t>
        </is>
      </c>
      <c r="I138" s="181" t="inlineStr">
        <is>
          <t>Tesla, Inc.</t>
        </is>
      </c>
      <c r="J138" s="181" t="inlineStr">
        <is>
          <t>Firmware_Jan, 2022</t>
        </is>
      </c>
      <c r="K138" s="181" t="inlineStr">
        <is>
          <t>System Invoice</t>
        </is>
      </c>
      <c r="L138" s="182" t="n">
        <v>0</v>
      </c>
      <c r="M138" s="183" t="inlineStr">
        <is>
          <t>USD</t>
        </is>
      </c>
      <c r="N138" s="411" t="n">
        <v>12517.05</v>
      </c>
      <c r="O138" s="181" t="inlineStr">
        <is>
          <t>localization</t>
        </is>
      </c>
      <c r="P138" s="295" t="n">
        <v>44691</v>
      </c>
      <c r="Q138" s="181" t="inlineStr">
        <is>
          <t>杨文君</t>
        </is>
      </c>
      <c r="R138" s="295" t="inlineStr">
        <is>
          <t>2022年1月: 5344.81; 2022年2月: 7172.24</t>
        </is>
      </c>
      <c r="S138" s="183" t="inlineStr">
        <is>
          <t>TO:
AccountsPayable@tesla.com
CC:
midang@tesla.com; wei.liu@pacteraedge.com; gbg1_tesla_l10n@pacteraedge.com</t>
        </is>
      </c>
      <c r="T138" s="183" t="inlineStr">
        <is>
          <t>Michelle Dang</t>
        </is>
      </c>
    </row>
    <row r="139" ht="15.75" customHeight="1" s="474">
      <c r="A139" s="181" t="n">
        <v>138</v>
      </c>
      <c r="B139" s="181" t="inlineStr">
        <is>
          <t>PTUS_Tesla220209B</t>
        </is>
      </c>
      <c r="C139" s="181" t="inlineStr">
        <is>
          <t>UWHS</t>
        </is>
      </c>
      <c r="D139" s="181" t="inlineStr">
        <is>
          <t>UWHSTESLA22P001</t>
        </is>
      </c>
      <c r="E139" s="181" t="inlineStr">
        <is>
          <t>PO-4900377741</t>
        </is>
      </c>
      <c r="F139" s="181" t="n">
        <v>5060000032</v>
      </c>
      <c r="G139" s="181" t="inlineStr">
        <is>
          <t>BGUS</t>
        </is>
      </c>
      <c r="H139" s="181" t="inlineStr">
        <is>
          <t>BGUS</t>
        </is>
      </c>
      <c r="I139" s="181" t="inlineStr">
        <is>
          <t>Tesla, Inc.</t>
        </is>
      </c>
      <c r="J139" s="181" t="inlineStr">
        <is>
          <t>Firmware_Jan, 2022_New languages</t>
        </is>
      </c>
      <c r="K139" s="181" t="inlineStr">
        <is>
          <t>System Invoice</t>
        </is>
      </c>
      <c r="L139" s="182" t="n">
        <v>0</v>
      </c>
      <c r="M139" s="183" t="inlineStr">
        <is>
          <t>USD</t>
        </is>
      </c>
      <c r="N139" s="411" t="n">
        <v>9469.43</v>
      </c>
      <c r="O139" s="181" t="inlineStr">
        <is>
          <t>localization</t>
        </is>
      </c>
      <c r="P139" s="295" t="n">
        <v>44691</v>
      </c>
      <c r="Q139" s="181" t="inlineStr">
        <is>
          <t>杨文君</t>
        </is>
      </c>
      <c r="R139" s="295" t="inlineStr">
        <is>
          <t>2021年12月: 2500.13; 2022年1月: 5678.42; 2022年2月: 1290.88</t>
        </is>
      </c>
      <c r="S139" s="183" t="inlineStr">
        <is>
          <t>TO:
AccountsPayable@tesla.com
CC:
midang@tesla.com; wei.liu@pacteraedge.com; gbg1_tesla_l10n@pacteraedge.com</t>
        </is>
      </c>
      <c r="T139" s="183" t="inlineStr">
        <is>
          <t>Michelle Dang</t>
        </is>
      </c>
    </row>
    <row r="140" ht="15.75" customHeight="1" s="474">
      <c r="A140" s="181" t="n">
        <v>139</v>
      </c>
      <c r="B140" s="181" t="inlineStr">
        <is>
          <t>PTUS_Tesla220209C</t>
        </is>
      </c>
      <c r="C140" s="181" t="inlineStr">
        <is>
          <t>UWHS</t>
        </is>
      </c>
      <c r="D140" s="181" t="inlineStr">
        <is>
          <t>UWHSTESLA22P001</t>
        </is>
      </c>
      <c r="E140" s="181" t="inlineStr">
        <is>
          <t>PO-4900460839</t>
        </is>
      </c>
      <c r="F140" s="181" t="n">
        <v>5060000032</v>
      </c>
      <c r="G140" s="181" t="inlineStr">
        <is>
          <t>BGUS</t>
        </is>
      </c>
      <c r="H140" s="181" t="inlineStr">
        <is>
          <t>BGUS</t>
        </is>
      </c>
      <c r="I140" s="181" t="inlineStr">
        <is>
          <t>Tesla, Inc.</t>
        </is>
      </c>
      <c r="J140" s="181" t="inlineStr">
        <is>
          <t>Tesla Energy_Megapack 2 Specification to Japanese_Jan, 2022</t>
        </is>
      </c>
      <c r="K140" s="181" t="inlineStr">
        <is>
          <t>System Invoice</t>
        </is>
      </c>
      <c r="L140" s="182" t="n">
        <v>0</v>
      </c>
      <c r="M140" s="183" t="inlineStr">
        <is>
          <t>USD</t>
        </is>
      </c>
      <c r="N140" s="411" t="n">
        <v>22.67</v>
      </c>
      <c r="O140" s="181" t="inlineStr">
        <is>
          <t>localization</t>
        </is>
      </c>
      <c r="P140" s="295" t="n">
        <v>44691</v>
      </c>
      <c r="Q140" s="181" t="inlineStr">
        <is>
          <t>杨文君</t>
        </is>
      </c>
      <c r="R140" s="295" t="inlineStr">
        <is>
          <t>2022年1月</t>
        </is>
      </c>
      <c r="S140" s="183" t="inlineStr">
        <is>
          <t>TO:
AccountsPayable@tesla.com
CC:
mowatson@tesla.com; wei.liu@pacteraedge.com; gbg1_tesla_l10n@pacteraedge.com</t>
        </is>
      </c>
      <c r="T140" s="183" t="inlineStr">
        <is>
          <t>Moya Watson</t>
        </is>
      </c>
    </row>
    <row r="141" ht="15.75" customHeight="1" s="474">
      <c r="A141" s="181" t="n">
        <v>140</v>
      </c>
      <c r="B141" s="181" t="inlineStr">
        <is>
          <t>PTUS_Tesla220209D</t>
        </is>
      </c>
      <c r="C141" s="181" t="inlineStr">
        <is>
          <t>UWHS</t>
        </is>
      </c>
      <c r="D141" s="181" t="inlineStr">
        <is>
          <t>UWHSTESLA22P001</t>
        </is>
      </c>
      <c r="E141" s="181" t="inlineStr">
        <is>
          <t>PO-4900483240</t>
        </is>
      </c>
      <c r="F141" s="181" t="n">
        <v>5060000032</v>
      </c>
      <c r="G141" s="181" t="inlineStr">
        <is>
          <t>BGUS</t>
        </is>
      </c>
      <c r="H141" s="181" t="inlineStr">
        <is>
          <t>BGUS</t>
        </is>
      </c>
      <c r="I141" s="181" t="inlineStr">
        <is>
          <t>Tesla, Inc.</t>
        </is>
      </c>
      <c r="J141" s="181" t="inlineStr">
        <is>
          <t>IT APP_Jan, 2022</t>
        </is>
      </c>
      <c r="K141" s="181" t="inlineStr">
        <is>
          <t>System Invoice</t>
        </is>
      </c>
      <c r="L141" s="182" t="n">
        <v>0</v>
      </c>
      <c r="M141" s="183" t="inlineStr">
        <is>
          <t>USD</t>
        </is>
      </c>
      <c r="N141" s="411" t="n">
        <v>207.44</v>
      </c>
      <c r="O141" s="181" t="inlineStr">
        <is>
          <t>localization</t>
        </is>
      </c>
      <c r="P141" s="295" t="n">
        <v>44691</v>
      </c>
      <c r="Q141" s="181" t="inlineStr">
        <is>
          <t>杨文君</t>
        </is>
      </c>
      <c r="R141" s="295" t="inlineStr">
        <is>
          <t>2022年2月</t>
        </is>
      </c>
      <c r="S141" s="183" t="inlineStr">
        <is>
          <t>TO:
AccountsPayable@tesla.com
CC:
aksmith@tesla.com; wei.liu@pacteraedge.com; gbg1_tesla_l10n@pacteraedge.com; rkrishnamoorthy@tesla.com</t>
        </is>
      </c>
      <c r="T141" s="183" t="inlineStr">
        <is>
          <t>Aki Smith</t>
        </is>
      </c>
    </row>
    <row r="142" ht="15.75" customHeight="1" s="474">
      <c r="A142" s="181" t="n">
        <v>141</v>
      </c>
      <c r="B142" s="181" t="inlineStr">
        <is>
          <t>PTUS_Tesla220209E</t>
        </is>
      </c>
      <c r="C142" s="181" t="inlineStr">
        <is>
          <t>UWHS</t>
        </is>
      </c>
      <c r="D142" s="181" t="inlineStr">
        <is>
          <t>UWHSTESLA22P001</t>
        </is>
      </c>
      <c r="E142" s="181" t="inlineStr">
        <is>
          <t>PO-4900484059</t>
        </is>
      </c>
      <c r="F142" s="181" t="n">
        <v>5060000032</v>
      </c>
      <c r="G142" s="181" t="inlineStr">
        <is>
          <t>BGUS</t>
        </is>
      </c>
      <c r="H142" s="181" t="inlineStr">
        <is>
          <t>BGUS</t>
        </is>
      </c>
      <c r="I142" s="181" t="inlineStr">
        <is>
          <t>Tesla, Inc.</t>
        </is>
      </c>
      <c r="J142" s="181" t="inlineStr">
        <is>
          <t>Tech Pub_SM&amp;Others_Jan, 2022</t>
        </is>
      </c>
      <c r="K142" s="181" t="inlineStr">
        <is>
          <t>System Invoice</t>
        </is>
      </c>
      <c r="L142" s="182" t="n">
        <v>0</v>
      </c>
      <c r="M142" s="183" t="inlineStr">
        <is>
          <t>USD</t>
        </is>
      </c>
      <c r="N142" s="411" t="n">
        <v>1284.44</v>
      </c>
      <c r="O142" s="181" t="inlineStr">
        <is>
          <t>localization</t>
        </is>
      </c>
      <c r="P142" s="295" t="n">
        <v>44691</v>
      </c>
      <c r="Q142" s="181" t="inlineStr">
        <is>
          <t>杨文君</t>
        </is>
      </c>
      <c r="R142" s="295" t="inlineStr">
        <is>
          <t>2022年1月: 914.27; 2022年2月: 370.17</t>
        </is>
      </c>
      <c r="S142" s="183" t="inlineStr">
        <is>
          <t>TO:
AccountsPayable@tesla.com
CC:
dbenjamin@tesla.com; wei.liu@pacteraedge.com; gbg1_tesla_l10n@pacteraedge.com</t>
        </is>
      </c>
      <c r="T142" s="183" t="inlineStr">
        <is>
          <t>David Ben-Jamin</t>
        </is>
      </c>
    </row>
    <row r="143" ht="15.75" customHeight="1" s="474">
      <c r="A143" s="181" t="n">
        <v>142</v>
      </c>
      <c r="B143" s="181" t="inlineStr">
        <is>
          <t>PTUS_Tesla220209F</t>
        </is>
      </c>
      <c r="C143" s="181" t="inlineStr">
        <is>
          <t>UWHS</t>
        </is>
      </c>
      <c r="D143" s="181" t="inlineStr">
        <is>
          <t>UWHSTESLA22P001</t>
        </is>
      </c>
      <c r="E143" s="181" t="inlineStr">
        <is>
          <t>PO-4900484011</t>
        </is>
      </c>
      <c r="F143" s="181" t="n">
        <v>5060000032</v>
      </c>
      <c r="G143" s="181" t="inlineStr">
        <is>
          <t>BGUS</t>
        </is>
      </c>
      <c r="H143" s="181" t="inlineStr">
        <is>
          <t>BGUS</t>
        </is>
      </c>
      <c r="I143" s="181" t="inlineStr">
        <is>
          <t>Tesla, Inc.</t>
        </is>
      </c>
      <c r="J143" s="181" t="inlineStr">
        <is>
          <t>Tech Pub_OM_Jan, 2022</t>
        </is>
      </c>
      <c r="K143" s="181" t="inlineStr">
        <is>
          <t>System Invoice</t>
        </is>
      </c>
      <c r="L143" s="182" t="n">
        <v>0</v>
      </c>
      <c r="M143" s="183" t="inlineStr">
        <is>
          <t>USD</t>
        </is>
      </c>
      <c r="N143" s="411" t="n">
        <v>3704.45</v>
      </c>
      <c r="O143" s="181" t="inlineStr">
        <is>
          <t>localization</t>
        </is>
      </c>
      <c r="P143" s="295" t="n">
        <v>44691</v>
      </c>
      <c r="Q143" s="181" t="inlineStr">
        <is>
          <t>杨文君</t>
        </is>
      </c>
      <c r="R143" s="295" t="inlineStr">
        <is>
          <t>2022年1月: 1819.03; 2022年2月: 1885.42</t>
        </is>
      </c>
      <c r="S143" s="183" t="inlineStr">
        <is>
          <t>TO:
AccountsPayable@tesla.com
CC:
dbenjamin@tesla.com; wei.liu@pacteraedge.com; gbg1_tesla_l10n@pacteraedge.com</t>
        </is>
      </c>
      <c r="T143" s="183" t="inlineStr">
        <is>
          <t>David Ben-Jamin</t>
        </is>
      </c>
    </row>
    <row r="144" ht="15.75" customHeight="1" s="474">
      <c r="A144" s="181" t="n">
        <v>143</v>
      </c>
      <c r="B144" s="181" t="inlineStr">
        <is>
          <t>PTUS_Tesla220209G</t>
        </is>
      </c>
      <c r="C144" s="181" t="inlineStr">
        <is>
          <t>UWHS</t>
        </is>
      </c>
      <c r="D144" s="181" t="inlineStr">
        <is>
          <t>UWHSTESLA22P001</t>
        </is>
      </c>
      <c r="E144" s="181" t="inlineStr">
        <is>
          <t>PO-4900507305</t>
        </is>
      </c>
      <c r="F144" s="181" t="n">
        <v>5060000032</v>
      </c>
      <c r="G144" s="181" t="inlineStr">
        <is>
          <t>BGUS</t>
        </is>
      </c>
      <c r="H144" s="181" t="inlineStr">
        <is>
          <t>BGUS</t>
        </is>
      </c>
      <c r="I144" s="181" t="inlineStr">
        <is>
          <t>Tesla, Inc.</t>
        </is>
      </c>
      <c r="J144" s="181" t="inlineStr">
        <is>
          <t>Tesla Energy_Jan, 2022(James)</t>
        </is>
      </c>
      <c r="K144" s="181" t="inlineStr">
        <is>
          <t>System Invoice</t>
        </is>
      </c>
      <c r="L144" s="182" t="n">
        <v>0</v>
      </c>
      <c r="M144" s="183" t="inlineStr">
        <is>
          <t>USD</t>
        </is>
      </c>
      <c r="N144" s="411" t="n">
        <v>951.13</v>
      </c>
      <c r="O144" s="181" t="inlineStr">
        <is>
          <t>localization</t>
        </is>
      </c>
      <c r="P144" s="295" t="n">
        <v>44691</v>
      </c>
      <c r="Q144" s="181" t="inlineStr">
        <is>
          <t>杨文君</t>
        </is>
      </c>
      <c r="R144" s="295" t="inlineStr">
        <is>
          <t>2022年1月</t>
        </is>
      </c>
      <c r="S144" s="183" t="inlineStr">
        <is>
          <t>TO:
AccountsPayable@tesla.com
CC:
jacho@tesla.com; wei.liu@pacteraedge.com; gbg1_tesla_l10n@pacteraedge.com</t>
        </is>
      </c>
      <c r="T144" s="183" t="inlineStr">
        <is>
          <t>James Cho</t>
        </is>
      </c>
    </row>
    <row r="145" ht="15.75" customHeight="1" s="474">
      <c r="A145" s="181" t="n">
        <v>144</v>
      </c>
      <c r="B145" s="181" t="inlineStr">
        <is>
          <t>PTUS_Tesla220209H</t>
        </is>
      </c>
      <c r="C145" s="181" t="inlineStr">
        <is>
          <t>UWHS</t>
        </is>
      </c>
      <c r="D145" s="181" t="inlineStr">
        <is>
          <t>UWHSTESLA22P001</t>
        </is>
      </c>
      <c r="E145" s="181" t="inlineStr">
        <is>
          <t>PO-4900512324</t>
        </is>
      </c>
      <c r="F145" s="181" t="n">
        <v>5060000032</v>
      </c>
      <c r="G145" s="181" t="inlineStr">
        <is>
          <t>BGUS</t>
        </is>
      </c>
      <c r="H145" s="181" t="inlineStr">
        <is>
          <t>BGUS</t>
        </is>
      </c>
      <c r="I145" s="181" t="inlineStr">
        <is>
          <t>Tesla, Inc.</t>
        </is>
      </c>
      <c r="J145" s="181" t="inlineStr">
        <is>
          <t>Website_Jan, 2022</t>
        </is>
      </c>
      <c r="K145" s="181" t="inlineStr">
        <is>
          <t>System Invoice</t>
        </is>
      </c>
      <c r="L145" s="182" t="n">
        <v>0</v>
      </c>
      <c r="M145" s="183" t="inlineStr">
        <is>
          <t>USD</t>
        </is>
      </c>
      <c r="N145" s="411" t="n">
        <v>11479.57</v>
      </c>
      <c r="O145" s="181" t="inlineStr">
        <is>
          <t>localization</t>
        </is>
      </c>
      <c r="P145" s="295" t="n">
        <v>44691</v>
      </c>
      <c r="Q145" s="181" t="inlineStr">
        <is>
          <t>杨文君</t>
        </is>
      </c>
      <c r="R145" s="295" t="inlineStr">
        <is>
          <t>2022年1月: 5000; 2022年2月: 6479.57</t>
        </is>
      </c>
      <c r="S145" s="183" t="inlineStr">
        <is>
          <t>TO:
AccountsPayable@tesla.com
CC:
kmiller@tesla.com; wei.liu@pacteraedge.com; gbg1_tesla_l10n@pacteraedge.com</t>
        </is>
      </c>
      <c r="T145" s="183" t="inlineStr">
        <is>
          <t>Kaoru Miller</t>
        </is>
      </c>
    </row>
    <row r="146" ht="15.75" customHeight="1" s="474">
      <c r="A146" s="181" t="n">
        <v>145</v>
      </c>
      <c r="B146" s="181" t="inlineStr">
        <is>
          <t>PTUS_Tesla220209I</t>
        </is>
      </c>
      <c r="C146" s="181" t="inlineStr">
        <is>
          <t>UWHS</t>
        </is>
      </c>
      <c r="D146" s="181" t="inlineStr">
        <is>
          <t>UWHSTESLA22P001</t>
        </is>
      </c>
      <c r="E146" s="181" t="inlineStr">
        <is>
          <t>PO-4900474754</t>
        </is>
      </c>
      <c r="F146" s="181" t="n">
        <v>5060000032</v>
      </c>
      <c r="G146" s="181" t="inlineStr">
        <is>
          <t>BGUS</t>
        </is>
      </c>
      <c r="H146" s="181" t="inlineStr">
        <is>
          <t>BGUS</t>
        </is>
      </c>
      <c r="I146" s="181" t="inlineStr">
        <is>
          <t>Tesla Motors Japan GK</t>
        </is>
      </c>
      <c r="J146" s="181" t="inlineStr">
        <is>
          <t>Tesla Academy_Charging Playbook_Japanese</t>
        </is>
      </c>
      <c r="K146" s="181" t="inlineStr">
        <is>
          <t>System Invoice</t>
        </is>
      </c>
      <c r="L146" s="182" t="n">
        <v>0</v>
      </c>
      <c r="M146" s="183" t="inlineStr">
        <is>
          <t>USD</t>
        </is>
      </c>
      <c r="N146" s="411" t="n">
        <v>763.6799999999999</v>
      </c>
      <c r="O146" s="181" t="inlineStr">
        <is>
          <t>localization</t>
        </is>
      </c>
      <c r="P146" s="295" t="n">
        <v>44691</v>
      </c>
      <c r="Q146" s="181" t="inlineStr">
        <is>
          <t>杨文君</t>
        </is>
      </c>
      <c r="R146" s="295" t="inlineStr">
        <is>
          <t>2022年2月</t>
        </is>
      </c>
      <c r="S146" s="183" t="inlineStr">
        <is>
          <t>TO:
AccountsPayable@tesla.com
CC:
miwata@tesla.com; wei.liu@pacteraedge.com; gbg1_tesla_l10n@pacteraedge.com</t>
        </is>
      </c>
      <c r="T146" s="183" t="inlineStr">
        <is>
          <t>Mako Iwata (岩田 真子)</t>
        </is>
      </c>
    </row>
    <row r="147" ht="15.75" customHeight="1" s="474">
      <c r="A147" s="181" t="n">
        <v>146</v>
      </c>
      <c r="B147" s="181" t="inlineStr">
        <is>
          <t>PTUS_Tesla220209J</t>
        </is>
      </c>
      <c r="C147" s="181" t="inlineStr">
        <is>
          <t>UWHS</t>
        </is>
      </c>
      <c r="D147" s="181" t="inlineStr">
        <is>
          <t>UWHSTESLA22P001</t>
        </is>
      </c>
      <c r="E147" s="181" t="inlineStr">
        <is>
          <t>PO-4900522268</t>
        </is>
      </c>
      <c r="F147" s="181" t="n">
        <v>5060000032</v>
      </c>
      <c r="G147" s="181" t="inlineStr">
        <is>
          <t>BGUS</t>
        </is>
      </c>
      <c r="H147" s="181" t="inlineStr">
        <is>
          <t>BGUS</t>
        </is>
      </c>
      <c r="I147" s="181" t="inlineStr">
        <is>
          <t>Tesla, Inc.</t>
        </is>
      </c>
      <c r="J147" s="181" t="inlineStr">
        <is>
          <t>Tesla Energy_Jan, 2022(Cassandra)</t>
        </is>
      </c>
      <c r="K147" s="181" t="inlineStr">
        <is>
          <t>System Invoice</t>
        </is>
      </c>
      <c r="L147" s="182" t="n">
        <v>0</v>
      </c>
      <c r="M147" s="183" t="inlineStr">
        <is>
          <t>USD</t>
        </is>
      </c>
      <c r="N147" s="411" t="n">
        <v>1805.47</v>
      </c>
      <c r="O147" s="181" t="inlineStr">
        <is>
          <t>localization</t>
        </is>
      </c>
      <c r="P147" s="295" t="n">
        <v>44691</v>
      </c>
      <c r="Q147" s="181" t="inlineStr">
        <is>
          <t>杨文君</t>
        </is>
      </c>
      <c r="R147" s="295" t="inlineStr">
        <is>
          <t>2022年1月</t>
        </is>
      </c>
      <c r="S147" s="183" t="inlineStr">
        <is>
          <t>TO:
AccountsPayable@tesla.com
CC:
cmatchinski@tesla.com; wei.liu@pacteraedge.com; gbg1_tesla_l10n@pacteraedge.com</t>
        </is>
      </c>
      <c r="T147" s="183" t="inlineStr">
        <is>
          <t>Cassandra Geml</t>
        </is>
      </c>
    </row>
    <row r="148" ht="15.75" customHeight="1" s="474">
      <c r="A148" s="181" t="n">
        <v>147</v>
      </c>
      <c r="B148" s="181" t="inlineStr">
        <is>
          <t>PTUS_Tesla220314A</t>
        </is>
      </c>
      <c r="C148" s="181" t="inlineStr">
        <is>
          <t>UWHS</t>
        </is>
      </c>
      <c r="D148" s="181" t="inlineStr">
        <is>
          <t>UWHSTESLA22P001</t>
        </is>
      </c>
      <c r="E148" s="181" t="inlineStr">
        <is>
          <t>PO-4900366043</t>
        </is>
      </c>
      <c r="F148" s="181" t="n">
        <v>5060000270</v>
      </c>
      <c r="G148" s="181" t="inlineStr">
        <is>
          <t>BGUS</t>
        </is>
      </c>
      <c r="H148" s="181" t="inlineStr">
        <is>
          <t>BGUS</t>
        </is>
      </c>
      <c r="I148" s="181" t="inlineStr">
        <is>
          <t>Tesla, Inc.</t>
        </is>
      </c>
      <c r="J148" s="181" t="inlineStr">
        <is>
          <t>Firmware_Feb, 2022</t>
        </is>
      </c>
      <c r="K148" s="181" t="inlineStr">
        <is>
          <t>System Invoice</t>
        </is>
      </c>
      <c r="L148" s="182" t="n">
        <v>0</v>
      </c>
      <c r="M148" s="183" t="inlineStr">
        <is>
          <t>USD</t>
        </is>
      </c>
      <c r="N148" s="411" t="n">
        <v>9929.700000000001</v>
      </c>
      <c r="O148" s="181" t="inlineStr">
        <is>
          <t>localization</t>
        </is>
      </c>
      <c r="P148" s="295" t="n">
        <v>44724</v>
      </c>
      <c r="Q148" s="181" t="inlineStr">
        <is>
          <t>杨文君</t>
        </is>
      </c>
      <c r="R148" s="295" t="inlineStr">
        <is>
          <t>2022年2月: 6262.01; 2022年3月: 3667.69</t>
        </is>
      </c>
      <c r="S148" s="183" t="inlineStr">
        <is>
          <t>TO:
AccountsPayable@tesla.com
CC:
midang@tesla.com; wei.liu@pacteraedge.com; gbg1_tesla_l10n@pacteraedge.com</t>
        </is>
      </c>
      <c r="T148" s="183" t="inlineStr">
        <is>
          <t>Michelle Dang</t>
        </is>
      </c>
    </row>
    <row r="149" ht="15.75" customHeight="1" s="474">
      <c r="A149" s="181" t="n">
        <v>148</v>
      </c>
      <c r="B149" s="181" t="inlineStr">
        <is>
          <t>PTUS_Tesla220314B</t>
        </is>
      </c>
      <c r="C149" s="181" t="inlineStr">
        <is>
          <t>UWHS</t>
        </is>
      </c>
      <c r="D149" s="181" t="inlineStr">
        <is>
          <t>UWHSTESLA22P001</t>
        </is>
      </c>
      <c r="E149" s="181" t="inlineStr">
        <is>
          <t>PO-4900377741</t>
        </is>
      </c>
      <c r="F149" s="181" t="n">
        <v>5060000270</v>
      </c>
      <c r="G149" s="181" t="inlineStr">
        <is>
          <t>BGUS</t>
        </is>
      </c>
      <c r="H149" s="181" t="inlineStr">
        <is>
          <t>BGUS</t>
        </is>
      </c>
      <c r="I149" s="181" t="inlineStr">
        <is>
          <t>Tesla, Inc.</t>
        </is>
      </c>
      <c r="J149" s="181" t="inlineStr">
        <is>
          <t>Firmware_Feb, 2022_New languages</t>
        </is>
      </c>
      <c r="K149" s="181" t="inlineStr">
        <is>
          <t>System Invoice</t>
        </is>
      </c>
      <c r="L149" s="182" t="n">
        <v>0</v>
      </c>
      <c r="M149" s="183" t="inlineStr">
        <is>
          <t>USD</t>
        </is>
      </c>
      <c r="N149" s="411" t="n">
        <v>4478.06</v>
      </c>
      <c r="O149" s="181" t="inlineStr">
        <is>
          <t>localization</t>
        </is>
      </c>
      <c r="P149" s="295" t="n">
        <v>44724</v>
      </c>
      <c r="Q149" s="181" t="inlineStr">
        <is>
          <t>杨文君</t>
        </is>
      </c>
      <c r="R149" s="295" t="inlineStr">
        <is>
          <t>2022年2月: 3943.63; 2022年3月: 534.43</t>
        </is>
      </c>
      <c r="S149" s="183" t="inlineStr">
        <is>
          <t>TO:
AccountsPayable@tesla.com
CC:
midang@tesla.com; wei.liu@pacteraedge.com; gbg1_tesla_l10n@pacteraedge.com</t>
        </is>
      </c>
      <c r="T149" s="183" t="inlineStr">
        <is>
          <t>Michelle Dang</t>
        </is>
      </c>
    </row>
    <row r="150" ht="15.75" customHeight="1" s="474">
      <c r="A150" s="181" t="n">
        <v>149</v>
      </c>
      <c r="B150" s="181" t="inlineStr">
        <is>
          <t>PTUS_Tesla220314C</t>
        </is>
      </c>
      <c r="C150" s="181" t="inlineStr">
        <is>
          <t>UWHS</t>
        </is>
      </c>
      <c r="D150" s="181" t="inlineStr">
        <is>
          <t>UWHSTESLA22P001</t>
        </is>
      </c>
      <c r="E150" s="181" t="inlineStr">
        <is>
          <t>PO-4900483240</t>
        </is>
      </c>
      <c r="F150" s="181" t="n">
        <v>5060000270</v>
      </c>
      <c r="G150" s="181" t="inlineStr">
        <is>
          <t>BGUS</t>
        </is>
      </c>
      <c r="H150" s="181" t="inlineStr">
        <is>
          <t>BGUS</t>
        </is>
      </c>
      <c r="I150" s="181" t="inlineStr">
        <is>
          <t>Tesla, Inc.</t>
        </is>
      </c>
      <c r="J150" s="181" t="inlineStr">
        <is>
          <t>IT APP_Feb, 2022</t>
        </is>
      </c>
      <c r="K150" s="181" t="inlineStr">
        <is>
          <t>System Invoice</t>
        </is>
      </c>
      <c r="L150" s="182" t="n">
        <v>0</v>
      </c>
      <c r="M150" s="183" t="inlineStr">
        <is>
          <t>USD</t>
        </is>
      </c>
      <c r="N150" s="411" t="n">
        <v>42.27</v>
      </c>
      <c r="O150" s="181" t="inlineStr">
        <is>
          <t>localization</t>
        </is>
      </c>
      <c r="P150" s="295" t="n">
        <v>44724</v>
      </c>
      <c r="Q150" s="181" t="inlineStr">
        <is>
          <t>杨文君</t>
        </is>
      </c>
      <c r="R150" s="295" t="inlineStr">
        <is>
          <t>2022年3月</t>
        </is>
      </c>
      <c r="S150" s="183" t="inlineStr">
        <is>
          <t>TO:
AccountsPayable@tesla.com
CC:
aksmith@tesla.com; wei.liu@pacteraedge.com; gbg1_tesla_l10n@pacteraedge.com</t>
        </is>
      </c>
      <c r="T150" s="183" t="inlineStr">
        <is>
          <t>Aki Smith</t>
        </is>
      </c>
    </row>
    <row r="151" ht="15.75" customHeight="1" s="474">
      <c r="A151" s="181" t="n">
        <v>150</v>
      </c>
      <c r="B151" s="181" t="inlineStr">
        <is>
          <t>PTUS_Tesla220314D</t>
        </is>
      </c>
      <c r="C151" s="181" t="inlineStr">
        <is>
          <t>UWHS</t>
        </is>
      </c>
      <c r="D151" s="181" t="inlineStr">
        <is>
          <t>UWHSTESLA22P001</t>
        </is>
      </c>
      <c r="E151" s="181" t="inlineStr">
        <is>
          <t>PO-4900484059</t>
        </is>
      </c>
      <c r="F151" s="181" t="n">
        <v>5060000270</v>
      </c>
      <c r="G151" s="181" t="inlineStr">
        <is>
          <t>BGUS</t>
        </is>
      </c>
      <c r="H151" s="181" t="inlineStr">
        <is>
          <t>BGUS</t>
        </is>
      </c>
      <c r="I151" s="181" t="inlineStr">
        <is>
          <t>Tesla, Inc.</t>
        </is>
      </c>
      <c r="J151" s="181" t="inlineStr">
        <is>
          <t>Tech Pub_SM&amp;Others_Feb, 2022</t>
        </is>
      </c>
      <c r="K151" s="181" t="inlineStr">
        <is>
          <t>System Invoice</t>
        </is>
      </c>
      <c r="L151" s="182" t="n">
        <v>0</v>
      </c>
      <c r="M151" s="183" t="inlineStr">
        <is>
          <t>USD</t>
        </is>
      </c>
      <c r="N151" s="411" t="n">
        <v>254.51</v>
      </c>
      <c r="O151" s="181" t="inlineStr">
        <is>
          <t>localization</t>
        </is>
      </c>
      <c r="P151" s="295" t="n">
        <v>44724</v>
      </c>
      <c r="Q151" s="181" t="inlineStr">
        <is>
          <t>杨文君</t>
        </is>
      </c>
      <c r="R151" s="295" t="inlineStr">
        <is>
          <t>2022年2月: 159.19; 2022年3月: 59.32</t>
        </is>
      </c>
      <c r="S151" s="183" t="inlineStr">
        <is>
          <t>TO:
AccountsPayable@tesla.com
CC:
dbenjamin@tesla.com; wei.liu@pacteraedge.com; gbg1_tesla_l10n@pacteraedge.com</t>
        </is>
      </c>
      <c r="T151" s="183" t="inlineStr">
        <is>
          <t>David Ben-Jamin</t>
        </is>
      </c>
    </row>
    <row r="152" ht="15.75" customHeight="1" s="474">
      <c r="A152" s="181" t="n">
        <v>151</v>
      </c>
      <c r="B152" s="181" t="inlineStr">
        <is>
          <t>PTUS_Tesla220314E</t>
        </is>
      </c>
      <c r="C152" s="181" t="inlineStr">
        <is>
          <t>UWHS</t>
        </is>
      </c>
      <c r="D152" s="181" t="inlineStr">
        <is>
          <t>UWHSTESLA22P001</t>
        </is>
      </c>
      <c r="E152" s="181" t="inlineStr">
        <is>
          <t>PO-4900484011</t>
        </is>
      </c>
      <c r="F152" s="181" t="n">
        <v>5060000270</v>
      </c>
      <c r="G152" s="181" t="inlineStr">
        <is>
          <t>BGUS</t>
        </is>
      </c>
      <c r="H152" s="181" t="inlineStr">
        <is>
          <t>BGUS</t>
        </is>
      </c>
      <c r="I152" s="181" t="inlineStr">
        <is>
          <t>Tesla, Inc.</t>
        </is>
      </c>
      <c r="J152" s="181" t="inlineStr">
        <is>
          <t>Tech Pub_OM_Feb, 2022</t>
        </is>
      </c>
      <c r="K152" s="181" t="inlineStr">
        <is>
          <t>System Invoice</t>
        </is>
      </c>
      <c r="L152" s="182" t="n">
        <v>0</v>
      </c>
      <c r="M152" s="183" t="inlineStr">
        <is>
          <t>USD</t>
        </is>
      </c>
      <c r="N152" s="411" t="n">
        <v>5233.89</v>
      </c>
      <c r="O152" s="181" t="inlineStr">
        <is>
          <t>localization</t>
        </is>
      </c>
      <c r="P152" s="295" t="n">
        <v>44724</v>
      </c>
      <c r="Q152" s="181" t="inlineStr">
        <is>
          <t>杨文君</t>
        </is>
      </c>
      <c r="R152" s="295" t="inlineStr">
        <is>
          <t>2022年2月: 2889.8; 2022年3月: 2344.09</t>
        </is>
      </c>
      <c r="S152" s="183" t="inlineStr">
        <is>
          <t>TO:
AccountsPayable@tesla.com
CC:
dbenjamin@tesla.com; wei.liu@pacteraedge.com; gbg1_tesla_l10n@pacteraedge.com</t>
        </is>
      </c>
      <c r="T152" s="183" t="inlineStr">
        <is>
          <t>David Ben-Jamin</t>
        </is>
      </c>
    </row>
    <row r="153" ht="15.75" customHeight="1" s="474">
      <c r="A153" s="181" t="n">
        <v>152</v>
      </c>
      <c r="B153" s="181" t="inlineStr">
        <is>
          <t>PTUS_Tesla220314F</t>
        </is>
      </c>
      <c r="C153" s="181" t="inlineStr">
        <is>
          <t>UWHS</t>
        </is>
      </c>
      <c r="D153" s="181" t="inlineStr">
        <is>
          <t>UWHSTESLA22P001</t>
        </is>
      </c>
      <c r="E153" s="181" t="inlineStr">
        <is>
          <t>PO-4900507305</t>
        </is>
      </c>
      <c r="F153" s="181" t="n">
        <v>5060000270</v>
      </c>
      <c r="G153" s="181" t="inlineStr">
        <is>
          <t>BGUS</t>
        </is>
      </c>
      <c r="H153" s="181" t="inlineStr">
        <is>
          <t>BGUS</t>
        </is>
      </c>
      <c r="I153" s="181" t="inlineStr">
        <is>
          <t>Tesla, Inc.</t>
        </is>
      </c>
      <c r="J153" s="181" t="inlineStr">
        <is>
          <t>Tesla Energy_Feb, 2022(James)</t>
        </is>
      </c>
      <c r="K153" s="181" t="inlineStr">
        <is>
          <t>System Invoice</t>
        </is>
      </c>
      <c r="L153" s="182" t="n">
        <v>0</v>
      </c>
      <c r="M153" s="183" t="inlineStr">
        <is>
          <t>USD</t>
        </is>
      </c>
      <c r="N153" s="411" t="n">
        <v>43.08</v>
      </c>
      <c r="O153" s="181" t="inlineStr">
        <is>
          <t>localization</t>
        </is>
      </c>
      <c r="P153" s="295" t="n">
        <v>44724</v>
      </c>
      <c r="Q153" s="181" t="inlineStr">
        <is>
          <t>杨文君</t>
        </is>
      </c>
      <c r="R153" s="295" t="inlineStr">
        <is>
          <t>2022年2月</t>
        </is>
      </c>
      <c r="S153" s="183" t="inlineStr">
        <is>
          <t>TO:
AccountsPayable@tesla.com
CC:
jacho@tesla.com; wei.liu@pacteraedge.com; gbg1_tesla_l10n@pacteraedge.com</t>
        </is>
      </c>
      <c r="T153" s="183" t="inlineStr">
        <is>
          <t>James Cho</t>
        </is>
      </c>
    </row>
    <row r="154" ht="15.75" customHeight="1" s="474">
      <c r="A154" s="181" t="n">
        <v>153</v>
      </c>
      <c r="B154" s="181" t="inlineStr">
        <is>
          <t>PTUS_Tesla220314G</t>
        </is>
      </c>
      <c r="C154" s="181" t="inlineStr">
        <is>
          <t>UWHS</t>
        </is>
      </c>
      <c r="D154" s="181" t="inlineStr">
        <is>
          <t>UWHSTESLA22P001</t>
        </is>
      </c>
      <c r="E154" s="181" t="inlineStr">
        <is>
          <t>PO-4900512324</t>
        </is>
      </c>
      <c r="F154" s="181" t="n">
        <v>5060000270</v>
      </c>
      <c r="G154" s="181" t="inlineStr">
        <is>
          <t>BGUS</t>
        </is>
      </c>
      <c r="H154" s="181" t="inlineStr">
        <is>
          <t>BGUS</t>
        </is>
      </c>
      <c r="I154" s="181" t="inlineStr">
        <is>
          <t>Tesla, Inc.</t>
        </is>
      </c>
      <c r="J154" s="181" t="inlineStr">
        <is>
          <t>Website_Feb, 2022</t>
        </is>
      </c>
      <c r="K154" s="181" t="inlineStr">
        <is>
          <t>System Invoice</t>
        </is>
      </c>
      <c r="L154" s="182" t="n">
        <v>0</v>
      </c>
      <c r="M154" s="183" t="inlineStr">
        <is>
          <t>USD</t>
        </is>
      </c>
      <c r="N154" s="411" t="n">
        <v>7143.66</v>
      </c>
      <c r="O154" s="181" t="inlineStr">
        <is>
          <t>localization</t>
        </is>
      </c>
      <c r="P154" s="295" t="n">
        <v>44724</v>
      </c>
      <c r="Q154" s="181" t="inlineStr">
        <is>
          <t>杨文君</t>
        </is>
      </c>
      <c r="R154" s="295" t="inlineStr">
        <is>
          <t>2022年2月: 5000; 2022年3月: 7143.66</t>
        </is>
      </c>
      <c r="S154" s="183" t="inlineStr">
        <is>
          <t>TO:
AccountsPayable@tesla.com
CC:
kmiller@tesla.com; wei.liu@pacteraedge.com; gbg1_tesla_l10n@pacteraedge.com</t>
        </is>
      </c>
      <c r="T154" s="183" t="inlineStr">
        <is>
          <t>Kaoru Miller</t>
        </is>
      </c>
    </row>
    <row r="155" ht="15.75" customHeight="1" s="474">
      <c r="A155" s="181" t="n">
        <v>154</v>
      </c>
      <c r="B155" s="181" t="inlineStr">
        <is>
          <t>PTUS_Tesla220314H</t>
        </is>
      </c>
      <c r="C155" s="181" t="inlineStr">
        <is>
          <t>UWHS</t>
        </is>
      </c>
      <c r="D155" s="181" t="inlineStr">
        <is>
          <t>UWHSTESLA22P001</t>
        </is>
      </c>
      <c r="E155" s="181" t="inlineStr">
        <is>
          <t>PO-4900522268</t>
        </is>
      </c>
      <c r="F155" s="181" t="n">
        <v>5060000270</v>
      </c>
      <c r="G155" s="181" t="inlineStr">
        <is>
          <t>BGUS</t>
        </is>
      </c>
      <c r="H155" s="181" t="inlineStr">
        <is>
          <t>BGUS</t>
        </is>
      </c>
      <c r="I155" s="181" t="inlineStr">
        <is>
          <t>Tesla, Inc.</t>
        </is>
      </c>
      <c r="J155" s="181" t="inlineStr">
        <is>
          <t>Tesla Energy_Feb, 2022(Cassandra)</t>
        </is>
      </c>
      <c r="K155" s="181" t="inlineStr">
        <is>
          <t>System Invoice</t>
        </is>
      </c>
      <c r="L155" s="182" t="n">
        <v>0</v>
      </c>
      <c r="M155" s="183" t="inlineStr">
        <is>
          <t>USD</t>
        </is>
      </c>
      <c r="N155" s="411" t="n">
        <v>26.36</v>
      </c>
      <c r="O155" s="181" t="inlineStr">
        <is>
          <t>localization</t>
        </is>
      </c>
      <c r="P155" s="295" t="n">
        <v>44724</v>
      </c>
      <c r="Q155" s="181" t="inlineStr">
        <is>
          <t>杨文君</t>
        </is>
      </c>
      <c r="R155" s="295" t="inlineStr">
        <is>
          <t>2022年2月</t>
        </is>
      </c>
      <c r="S155" s="183" t="inlineStr">
        <is>
          <t>TO:
AccountsPayable@tesla.com
CC:
cmatchinski@tesla.com; wei.liu@pacteraedge.com; gbg1_tesla_l10n@pacteraedge.com</t>
        </is>
      </c>
      <c r="T155" s="183" t="inlineStr">
        <is>
          <t>Cassandra Geml</t>
        </is>
      </c>
    </row>
    <row r="156" ht="15.75" customHeight="1" s="474">
      <c r="A156" s="181" t="n">
        <v>155</v>
      </c>
      <c r="B156" s="181" t="inlineStr">
        <is>
          <t>PTUS_Tesla220314I</t>
        </is>
      </c>
      <c r="C156" s="181" t="inlineStr">
        <is>
          <t>UWHS</t>
        </is>
      </c>
      <c r="D156" s="181" t="inlineStr">
        <is>
          <t>UWHSTESLA22P001</t>
        </is>
      </c>
      <c r="E156" s="181" t="inlineStr">
        <is>
          <t>PO-4900527496</t>
        </is>
      </c>
      <c r="F156" s="181" t="n">
        <v>5060000270</v>
      </c>
      <c r="G156" s="181" t="inlineStr">
        <is>
          <t>BGUS</t>
        </is>
      </c>
      <c r="H156" s="181" t="inlineStr">
        <is>
          <t>BGUS</t>
        </is>
      </c>
      <c r="I156" s="181" t="inlineStr">
        <is>
          <t>Tesla, Inc.</t>
        </is>
      </c>
      <c r="J156" s="181" t="inlineStr">
        <is>
          <t>Tesla Energy_ERG_Batch1</t>
        </is>
      </c>
      <c r="K156" s="181" t="inlineStr">
        <is>
          <t>System Invoice</t>
        </is>
      </c>
      <c r="L156" s="182" t="n">
        <v>0</v>
      </c>
      <c r="M156" s="183" t="inlineStr">
        <is>
          <t>USD</t>
        </is>
      </c>
      <c r="N156" s="411" t="n">
        <v>1499.71</v>
      </c>
      <c r="O156" s="181" t="inlineStr">
        <is>
          <t>localization</t>
        </is>
      </c>
      <c r="P156" s="295" t="n">
        <v>44724</v>
      </c>
      <c r="Q156" s="181" t="inlineStr">
        <is>
          <t>杨文君</t>
        </is>
      </c>
      <c r="R156" s="295" t="inlineStr">
        <is>
          <t>2022年3月</t>
        </is>
      </c>
      <c r="S156" s="183" t="inlineStr">
        <is>
          <t>TO:
AccountsPayable@tesla.com
CC:
mowatson@tesla.com; wei.liu@pacteraedge.com; gbg1_tesla_l10n@pacteraedge.com</t>
        </is>
      </c>
      <c r="T156" s="183" t="inlineStr">
        <is>
          <t>Moya Watson</t>
        </is>
      </c>
    </row>
    <row r="157" ht="15.75" customHeight="1" s="474">
      <c r="A157" s="181" t="n">
        <v>156</v>
      </c>
      <c r="B157" s="181" t="inlineStr">
        <is>
          <t>PTUS_Tesla220314J</t>
        </is>
      </c>
      <c r="C157" s="181" t="inlineStr">
        <is>
          <t>UWHS</t>
        </is>
      </c>
      <c r="D157" s="181" t="inlineStr">
        <is>
          <t>UWHSTESLA22P001</t>
        </is>
      </c>
      <c r="E157" s="181" t="inlineStr">
        <is>
          <t>PO-4900540426</t>
        </is>
      </c>
      <c r="F157" s="181" t="n">
        <v>5060000270</v>
      </c>
      <c r="G157" s="181" t="inlineStr">
        <is>
          <t>BGUS</t>
        </is>
      </c>
      <c r="H157" s="181" t="inlineStr">
        <is>
          <t>BGUS</t>
        </is>
      </c>
      <c r="I157" s="181" t="inlineStr">
        <is>
          <t>Tesla, Inc.</t>
        </is>
      </c>
      <c r="J157" s="181" t="inlineStr">
        <is>
          <t>Tesla Energy_ERG_Batch2</t>
        </is>
      </c>
      <c r="K157" s="181" t="inlineStr">
        <is>
          <t>System Invoice</t>
        </is>
      </c>
      <c r="L157" s="182" t="n">
        <v>0</v>
      </c>
      <c r="M157" s="183" t="inlineStr">
        <is>
          <t>USD</t>
        </is>
      </c>
      <c r="N157" s="411" t="n">
        <v>361.83</v>
      </c>
      <c r="O157" s="181" t="inlineStr">
        <is>
          <t>localization</t>
        </is>
      </c>
      <c r="P157" s="295" t="n">
        <v>44724</v>
      </c>
      <c r="Q157" s="181" t="inlineStr">
        <is>
          <t>杨文君</t>
        </is>
      </c>
      <c r="R157" s="295" t="inlineStr">
        <is>
          <t>2022年3月</t>
        </is>
      </c>
      <c r="S157" s="183" t="inlineStr">
        <is>
          <t>TO:
AccountsPayable@tesla.com
CC:
mowatson@tesla.com; wei.liu@pacteraedge.com; gbg1_tesla_l10n@pacteraedge.com</t>
        </is>
      </c>
      <c r="T157" s="183" t="inlineStr">
        <is>
          <t>Moya Watson</t>
        </is>
      </c>
    </row>
    <row r="158" ht="15.75" customHeight="1" s="474">
      <c r="A158" s="181" t="n">
        <v>157</v>
      </c>
      <c r="B158" s="181" t="inlineStr">
        <is>
          <t>PTUS_Tesla20220412A</t>
        </is>
      </c>
      <c r="C158" s="181" t="inlineStr">
        <is>
          <t>UWHS</t>
        </is>
      </c>
      <c r="D158" s="181" t="inlineStr">
        <is>
          <t>UWHSTESLA22P001</t>
        </is>
      </c>
      <c r="E158" s="181" t="inlineStr">
        <is>
          <t>PO-4900366043</t>
        </is>
      </c>
      <c r="F158" s="181" t="n">
        <v>5060000270</v>
      </c>
      <c r="G158" s="181" t="inlineStr">
        <is>
          <t>BGUS</t>
        </is>
      </c>
      <c r="H158" s="181" t="inlineStr">
        <is>
          <t>BGUS</t>
        </is>
      </c>
      <c r="I158" s="181" t="inlineStr">
        <is>
          <t>Tesla, Inc.</t>
        </is>
      </c>
      <c r="J158" s="181" t="inlineStr">
        <is>
          <t>Firmware_Mar, 2022</t>
        </is>
      </c>
      <c r="K158" s="181" t="inlineStr">
        <is>
          <t>System Invoice</t>
        </is>
      </c>
      <c r="L158" s="182" t="n">
        <v>0</v>
      </c>
      <c r="M158" s="183" t="inlineStr">
        <is>
          <t>USD</t>
        </is>
      </c>
      <c r="N158" s="411" t="n">
        <v>25473.84</v>
      </c>
      <c r="O158" s="181" t="inlineStr">
        <is>
          <t>localization</t>
        </is>
      </c>
      <c r="P158" s="295" t="n">
        <v>44753</v>
      </c>
      <c r="Q158" s="181" t="inlineStr">
        <is>
          <t>杨文君</t>
        </is>
      </c>
      <c r="R158" s="295" t="inlineStr">
        <is>
          <t>2022年3月: 19381.81; 2022年4月: 6092.03</t>
        </is>
      </c>
      <c r="S158" s="183" t="inlineStr">
        <is>
          <t>TO:
AccountsPayable@tesla.com
CC:
midang@tesla.com; wei.liu@pacteraedge.com; gbg1_tesla_l10n@pacteraedge.com</t>
        </is>
      </c>
      <c r="T158" s="183" t="inlineStr">
        <is>
          <t>Michelle Dang</t>
        </is>
      </c>
    </row>
    <row r="159" ht="15.75" customHeight="1" s="474">
      <c r="A159" s="181" t="n">
        <v>158</v>
      </c>
      <c r="B159" s="181" t="inlineStr">
        <is>
          <t>PTUS_Tesla20220412B</t>
        </is>
      </c>
      <c r="C159" s="181" t="inlineStr">
        <is>
          <t>UWHS</t>
        </is>
      </c>
      <c r="D159" s="181" t="inlineStr">
        <is>
          <t>UWHSTESLA22P001</t>
        </is>
      </c>
      <c r="E159" s="181" t="inlineStr">
        <is>
          <t>PO-4900377741</t>
        </is>
      </c>
      <c r="F159" s="181" t="n">
        <v>5060000270</v>
      </c>
      <c r="G159" s="181" t="inlineStr">
        <is>
          <t>BGUS</t>
        </is>
      </c>
      <c r="H159" s="181" t="inlineStr">
        <is>
          <t>BGUS</t>
        </is>
      </c>
      <c r="I159" s="181" t="inlineStr">
        <is>
          <t>Tesla, Inc.</t>
        </is>
      </c>
      <c r="J159" s="181" t="inlineStr">
        <is>
          <t>Firmware_Mar, 2022_New languages</t>
        </is>
      </c>
      <c r="K159" s="181" t="inlineStr">
        <is>
          <t>System Invoice</t>
        </is>
      </c>
      <c r="L159" s="182" t="n">
        <v>0</v>
      </c>
      <c r="M159" s="183" t="inlineStr">
        <is>
          <t>USD</t>
        </is>
      </c>
      <c r="N159" s="411" t="n">
        <v>4171.54</v>
      </c>
      <c r="O159" s="181" t="inlineStr">
        <is>
          <t>localization</t>
        </is>
      </c>
      <c r="P159" s="295" t="n">
        <v>44753</v>
      </c>
      <c r="Q159" s="181" t="inlineStr">
        <is>
          <t>杨文君</t>
        </is>
      </c>
      <c r="R159" s="295" t="inlineStr">
        <is>
          <t>2022年3月: 2164.21; 2022年4月: 2007.33</t>
        </is>
      </c>
      <c r="S159" s="183" t="inlineStr">
        <is>
          <t>TO:
AccountsPayable@tesla.com
CC:
midang@tesla.com; wei.liu@pacteraedge.com; gbg1_tesla_l10n@pacteraedge.com</t>
        </is>
      </c>
      <c r="T159" s="183" t="inlineStr">
        <is>
          <t>Michelle Dang</t>
        </is>
      </c>
    </row>
    <row r="160" ht="15.75" customHeight="1" s="474">
      <c r="A160" s="181" t="n">
        <v>159</v>
      </c>
      <c r="B160" s="181" t="inlineStr">
        <is>
          <t>PTUS_Tesla20220412C</t>
        </is>
      </c>
      <c r="C160" s="181" t="inlineStr">
        <is>
          <t>UWHS</t>
        </is>
      </c>
      <c r="D160" s="181" t="inlineStr">
        <is>
          <t>UWHSTESLA22P001</t>
        </is>
      </c>
      <c r="E160" s="181" t="inlineStr">
        <is>
          <t>PO-4900483240</t>
        </is>
      </c>
      <c r="F160" s="181" t="n">
        <v>5060000270</v>
      </c>
      <c r="G160" s="181" t="inlineStr">
        <is>
          <t>BGUS</t>
        </is>
      </c>
      <c r="H160" s="181" t="inlineStr">
        <is>
          <t>BGUS</t>
        </is>
      </c>
      <c r="I160" s="181" t="inlineStr">
        <is>
          <t>Tesla, Inc.</t>
        </is>
      </c>
      <c r="J160" s="181" t="inlineStr">
        <is>
          <t>IT APP_Mar, 2022</t>
        </is>
      </c>
      <c r="K160" s="181" t="inlineStr">
        <is>
          <t>System Invoice</t>
        </is>
      </c>
      <c r="L160" s="182" t="n">
        <v>0</v>
      </c>
      <c r="M160" s="183" t="inlineStr">
        <is>
          <t>USD</t>
        </is>
      </c>
      <c r="N160" s="411" t="n">
        <v>107.39</v>
      </c>
      <c r="O160" s="181" t="inlineStr">
        <is>
          <t>localization</t>
        </is>
      </c>
      <c r="P160" s="295" t="n">
        <v>44753</v>
      </c>
      <c r="Q160" s="181" t="inlineStr">
        <is>
          <t>杨文君</t>
        </is>
      </c>
      <c r="R160" s="295" t="inlineStr">
        <is>
          <t>2022年4月</t>
        </is>
      </c>
      <c r="S160" s="183" t="inlineStr">
        <is>
          <t>TO:
AccountsPayable@tesla.com
CC:
aksmith@tesla.com; wei.liu@pacteraedge.com; gbg1_tesla_l10n@pacteraedge.com</t>
        </is>
      </c>
      <c r="T160" s="183" t="inlineStr">
        <is>
          <t>Aki Smith</t>
        </is>
      </c>
    </row>
    <row r="161" ht="15.75" customHeight="1" s="474">
      <c r="A161" s="181" t="n">
        <v>160</v>
      </c>
      <c r="B161" s="181" t="inlineStr">
        <is>
          <t>PTUS_Tesla20220412D</t>
        </is>
      </c>
      <c r="C161" s="181" t="inlineStr">
        <is>
          <t>UWHS</t>
        </is>
      </c>
      <c r="D161" s="181" t="inlineStr">
        <is>
          <t>UWHSTESLA22P001</t>
        </is>
      </c>
      <c r="E161" s="181" t="inlineStr">
        <is>
          <t>PO-4900484059</t>
        </is>
      </c>
      <c r="F161" s="181" t="n">
        <v>5060000270</v>
      </c>
      <c r="G161" s="181" t="inlineStr">
        <is>
          <t>BGUS</t>
        </is>
      </c>
      <c r="H161" s="181" t="inlineStr">
        <is>
          <t>BGUS</t>
        </is>
      </c>
      <c r="I161" s="181" t="inlineStr">
        <is>
          <t>Tesla, Inc.</t>
        </is>
      </c>
      <c r="J161" s="181" t="inlineStr">
        <is>
          <t>Tech Pub_SM&amp;Others_Mar, 2022</t>
        </is>
      </c>
      <c r="K161" s="181" t="inlineStr">
        <is>
          <t>System Invoice</t>
        </is>
      </c>
      <c r="L161" s="182" t="n">
        <v>0</v>
      </c>
      <c r="M161" s="183" t="inlineStr">
        <is>
          <t>USD</t>
        </is>
      </c>
      <c r="N161" s="411" t="n">
        <v>2366.81</v>
      </c>
      <c r="O161" s="181" t="inlineStr">
        <is>
          <t>localization</t>
        </is>
      </c>
      <c r="P161" s="295" t="n">
        <v>44753</v>
      </c>
      <c r="Q161" s="181" t="inlineStr">
        <is>
          <t>杨文君</t>
        </is>
      </c>
      <c r="R161" s="295" t="inlineStr">
        <is>
          <t>2022年3月: 2013.73; 2022年4月: 353.08</t>
        </is>
      </c>
      <c r="S161" s="183" t="inlineStr">
        <is>
          <t>TO:
AccountsPayable@tesla.com
CC:
dbenjamin@tesla.com; wei.liu@pacteraedge.com; gbg1_tesla_l10n@pacteraedge.com</t>
        </is>
      </c>
      <c r="T161" s="183" t="inlineStr">
        <is>
          <t>David Ben-Jamin</t>
        </is>
      </c>
    </row>
    <row r="162" ht="15.75" customHeight="1" s="474">
      <c r="A162" s="181" t="n">
        <v>161</v>
      </c>
      <c r="B162" s="181" t="inlineStr">
        <is>
          <t>PTUS_Tesla20220412E</t>
        </is>
      </c>
      <c r="C162" s="181" t="inlineStr">
        <is>
          <t>UWHS</t>
        </is>
      </c>
      <c r="D162" s="181" t="inlineStr">
        <is>
          <t>UWHSTESLA22P001</t>
        </is>
      </c>
      <c r="E162" s="181" t="inlineStr">
        <is>
          <t>PO-4900484011</t>
        </is>
      </c>
      <c r="F162" s="181" t="n">
        <v>5060000270</v>
      </c>
      <c r="G162" s="181" t="inlineStr">
        <is>
          <t>BGUS</t>
        </is>
      </c>
      <c r="H162" s="181" t="inlineStr">
        <is>
          <t>BGUS</t>
        </is>
      </c>
      <c r="I162" s="181" t="inlineStr">
        <is>
          <t>Tesla, Inc.</t>
        </is>
      </c>
      <c r="J162" s="181" t="inlineStr">
        <is>
          <t>Tech Pub_OM_Mar, 2022</t>
        </is>
      </c>
      <c r="K162" s="181" t="inlineStr">
        <is>
          <t>System Invoice</t>
        </is>
      </c>
      <c r="L162" s="182" t="n">
        <v>0</v>
      </c>
      <c r="M162" s="183" t="inlineStr">
        <is>
          <t>USD</t>
        </is>
      </c>
      <c r="N162" s="411" t="n">
        <v>5377.32</v>
      </c>
      <c r="O162" s="181" t="inlineStr">
        <is>
          <t>localization</t>
        </is>
      </c>
      <c r="P162" s="295" t="n">
        <v>44753</v>
      </c>
      <c r="Q162" s="181" t="inlineStr">
        <is>
          <t>杨文君</t>
        </is>
      </c>
      <c r="R162" s="295" t="inlineStr">
        <is>
          <t>2022年3月: 2817.27; 2022年4月: 2560.05</t>
        </is>
      </c>
      <c r="S162" s="183" t="inlineStr">
        <is>
          <t>TO:
AccountsPayable@tesla.com
CC:
dbenjamin@tesla.com; wei.liu@pacteraedge.com; gbg1_tesla_l10n@pacteraedge.com</t>
        </is>
      </c>
      <c r="T162" s="183" t="inlineStr">
        <is>
          <t>David Ben-Jamin</t>
        </is>
      </c>
    </row>
    <row r="163" ht="15.75" customHeight="1" s="474">
      <c r="A163" s="181" t="n">
        <v>162</v>
      </c>
      <c r="B163" s="181" t="inlineStr">
        <is>
          <t>PTUS_Tesla20220412F</t>
        </is>
      </c>
      <c r="C163" s="181" t="inlineStr">
        <is>
          <t>UWHS</t>
        </is>
      </c>
      <c r="D163" s="181" t="inlineStr">
        <is>
          <t>UWHSTESLA22P001</t>
        </is>
      </c>
      <c r="E163" s="181" t="inlineStr">
        <is>
          <t>PO-4900512324</t>
        </is>
      </c>
      <c r="F163" s="181" t="n">
        <v>5060000270</v>
      </c>
      <c r="G163" s="181" t="inlineStr">
        <is>
          <t>BGUS</t>
        </is>
      </c>
      <c r="H163" s="181" t="inlineStr">
        <is>
          <t>BGUS</t>
        </is>
      </c>
      <c r="I163" s="181" t="inlineStr">
        <is>
          <t>Tesla, Inc.</t>
        </is>
      </c>
      <c r="J163" s="181" t="inlineStr">
        <is>
          <t>Website_Mar, 2022</t>
        </is>
      </c>
      <c r="K163" s="181" t="inlineStr">
        <is>
          <t>System Invoice</t>
        </is>
      </c>
      <c r="L163" s="182" t="n">
        <v>0</v>
      </c>
      <c r="M163" s="183" t="inlineStr">
        <is>
          <t>USD</t>
        </is>
      </c>
      <c r="N163" s="411" t="n">
        <v>9253.74</v>
      </c>
      <c r="O163" s="181" t="inlineStr">
        <is>
          <t>localization</t>
        </is>
      </c>
      <c r="P163" s="295" t="n">
        <v>44753</v>
      </c>
      <c r="Q163" s="181" t="inlineStr">
        <is>
          <t>杨文君</t>
        </is>
      </c>
      <c r="R163" s="295" t="inlineStr">
        <is>
          <t>2022年3月: 5000; 2022年4月: 4253.74</t>
        </is>
      </c>
      <c r="S163" s="183" t="inlineStr">
        <is>
          <t>TO:
AccountsPayable@tesla.com
CC:
kmiller@tesla.com; wei.liu@pacteraedge.com; gbg1_tesla_l10n@pacteraedge.com</t>
        </is>
      </c>
      <c r="T163" s="183" t="inlineStr">
        <is>
          <t>Kaoru Miller</t>
        </is>
      </c>
    </row>
    <row r="164" ht="15.75" customHeight="1" s="474">
      <c r="A164" s="181" t="n">
        <v>163</v>
      </c>
      <c r="B164" s="181" t="inlineStr">
        <is>
          <t>PTUS_Tesla20220412G</t>
        </is>
      </c>
      <c r="C164" s="181" t="inlineStr">
        <is>
          <t>UWHS</t>
        </is>
      </c>
      <c r="D164" s="181" t="inlineStr">
        <is>
          <t>UWHSTESLA22P001</t>
        </is>
      </c>
      <c r="E164" s="181" t="inlineStr">
        <is>
          <t>PO-4900540578</t>
        </is>
      </c>
      <c r="F164" s="181" t="n">
        <v>5060000270</v>
      </c>
      <c r="G164" s="181" t="inlineStr">
        <is>
          <t>BGUS</t>
        </is>
      </c>
      <c r="H164" s="181" t="inlineStr">
        <is>
          <t>BGUS</t>
        </is>
      </c>
      <c r="I164" s="181" t="inlineStr">
        <is>
          <t>Tesla, Inc.</t>
        </is>
      </c>
      <c r="J164" s="181" t="inlineStr">
        <is>
          <t>Tesla Energy_Mar, 2022(Nick)</t>
        </is>
      </c>
      <c r="K164" s="181" t="inlineStr">
        <is>
          <t>System Invoice</t>
        </is>
      </c>
      <c r="L164" s="182" t="n">
        <v>0</v>
      </c>
      <c r="M164" s="183" t="inlineStr">
        <is>
          <t>USD</t>
        </is>
      </c>
      <c r="N164" s="411" t="n">
        <v>1060.04</v>
      </c>
      <c r="O164" s="181" t="inlineStr">
        <is>
          <t>localization</t>
        </is>
      </c>
      <c r="P164" s="295" t="n">
        <v>44753</v>
      </c>
      <c r="Q164" s="181" t="inlineStr">
        <is>
          <t>杨文君</t>
        </is>
      </c>
      <c r="R164" s="295" t="inlineStr">
        <is>
          <t>2022年3月</t>
        </is>
      </c>
      <c r="S164" s="183" t="inlineStr">
        <is>
          <t>TO:
AccountsPayable@tesla.com
CC:
nholtan@tesla.com; wei.liu@pacteraedge.com; gbg1_tesla_l10n@pacteraedge.com</t>
        </is>
      </c>
      <c r="T164" s="183" t="inlineStr">
        <is>
          <t>Nick Holtan</t>
        </is>
      </c>
    </row>
    <row r="165" ht="15.75" customHeight="1" s="474">
      <c r="A165" s="181" t="n">
        <v>164</v>
      </c>
      <c r="B165" s="181" t="inlineStr">
        <is>
          <t>PTUS_Tesla20220412H</t>
        </is>
      </c>
      <c r="C165" s="181" t="inlineStr">
        <is>
          <t>UWHS</t>
        </is>
      </c>
      <c r="D165" s="181" t="inlineStr">
        <is>
          <t>UWHSTESLA22P001</t>
        </is>
      </c>
      <c r="E165" s="181" t="inlineStr">
        <is>
          <t>PO-4900540426</t>
        </is>
      </c>
      <c r="F165" s="181" t="n">
        <v>5060000270</v>
      </c>
      <c r="G165" s="181" t="inlineStr">
        <is>
          <t>BGUS</t>
        </is>
      </c>
      <c r="H165" s="181" t="inlineStr">
        <is>
          <t>BGUS</t>
        </is>
      </c>
      <c r="I165" s="181" t="inlineStr">
        <is>
          <t>Tesla, Inc.</t>
        </is>
      </c>
      <c r="J165" s="181" t="inlineStr">
        <is>
          <t>Tesla Energy_ERG_Mar,2022</t>
        </is>
      </c>
      <c r="K165" s="181" t="inlineStr">
        <is>
          <t>System Invoice</t>
        </is>
      </c>
      <c r="L165" s="182" t="n">
        <v>0</v>
      </c>
      <c r="M165" s="183" t="inlineStr">
        <is>
          <t>USD</t>
        </is>
      </c>
      <c r="N165" s="411" t="n">
        <v>4003.45</v>
      </c>
      <c r="O165" s="181" t="inlineStr">
        <is>
          <t>localization</t>
        </is>
      </c>
      <c r="P165" s="295" t="n">
        <v>44753</v>
      </c>
      <c r="Q165" s="181" t="inlineStr">
        <is>
          <t>杨文君</t>
        </is>
      </c>
      <c r="R165" s="295" t="inlineStr">
        <is>
          <t>2022年3月</t>
        </is>
      </c>
      <c r="S165" s="183" t="inlineStr">
        <is>
          <t>TO:
AccountsPayable@tesla.com
CC:
mowatson@tesla.com; wei.liu@pacteraedge.com; gbg1_tesla_l10n@pacteraedge.com</t>
        </is>
      </c>
      <c r="T165" s="183" t="inlineStr">
        <is>
          <t>Moya Watson</t>
        </is>
      </c>
    </row>
    <row r="166" ht="15.75" customHeight="1" s="474">
      <c r="A166" s="181" t="n">
        <v>165</v>
      </c>
      <c r="B166" s="181" t="inlineStr">
        <is>
          <t>PTUS_Tesla20220412I</t>
        </is>
      </c>
      <c r="C166" s="181" t="inlineStr">
        <is>
          <t>UWHS</t>
        </is>
      </c>
      <c r="D166" s="181" t="inlineStr">
        <is>
          <t>UWHSTESLA22P001</t>
        </is>
      </c>
      <c r="E166" s="181" t="inlineStr">
        <is>
          <t>PO-4900552154</t>
        </is>
      </c>
      <c r="F166" s="181" t="n">
        <v>5060000270</v>
      </c>
      <c r="G166" s="181" t="inlineStr">
        <is>
          <t>BGUS</t>
        </is>
      </c>
      <c r="H166" s="181" t="inlineStr">
        <is>
          <t>BGUS</t>
        </is>
      </c>
      <c r="I166" s="181" t="inlineStr">
        <is>
          <t>Tesla, Inc.</t>
        </is>
      </c>
      <c r="J166" s="181" t="inlineStr">
        <is>
          <t>Tesla Academy_COBE_Mar,2022</t>
        </is>
      </c>
      <c r="K166" s="181" t="inlineStr">
        <is>
          <t>System Invoice</t>
        </is>
      </c>
      <c r="L166" s="182" t="n">
        <v>0</v>
      </c>
      <c r="M166" s="183" t="inlineStr">
        <is>
          <t>USD</t>
        </is>
      </c>
      <c r="N166" s="411" t="n">
        <v>8062.81</v>
      </c>
      <c r="O166" s="181" t="inlineStr">
        <is>
          <t>localization</t>
        </is>
      </c>
      <c r="P166" s="295" t="n">
        <v>44753</v>
      </c>
      <c r="Q166" s="181" t="inlineStr">
        <is>
          <t>杨文君</t>
        </is>
      </c>
      <c r="R166" s="295" t="inlineStr">
        <is>
          <t>2022年3月</t>
        </is>
      </c>
      <c r="S166" s="183" t="inlineStr">
        <is>
          <t>TO:
AccountsPayable@tesla.com
CC:
dparrent@tesla.com; wei.liu@pacteraedge.com; gbg1_tesla_l10n@pacteraedge.com</t>
        </is>
      </c>
      <c r="T166" s="183" t="inlineStr">
        <is>
          <t>Dave Parrent</t>
        </is>
      </c>
    </row>
    <row r="167" ht="15.75" customHeight="1" s="474">
      <c r="A167" s="181" t="n">
        <v>166</v>
      </c>
      <c r="B167" s="181" t="inlineStr">
        <is>
          <t>PTUS_Tesla20220412J</t>
        </is>
      </c>
      <c r="C167" s="181" t="inlineStr">
        <is>
          <t>UWHS</t>
        </is>
      </c>
      <c r="D167" s="181" t="inlineStr">
        <is>
          <t>UWHSTESLA22P001</t>
        </is>
      </c>
      <c r="E167" s="181" t="inlineStr">
        <is>
          <t>PO-4900555017</t>
        </is>
      </c>
      <c r="F167" s="181" t="n">
        <v>5060000270</v>
      </c>
      <c r="G167" s="181" t="inlineStr">
        <is>
          <t>BGUS</t>
        </is>
      </c>
      <c r="H167" s="181" t="inlineStr">
        <is>
          <t>BGUS</t>
        </is>
      </c>
      <c r="I167" s="181" t="inlineStr">
        <is>
          <t>Tesla, Inc.</t>
        </is>
      </c>
      <c r="J167" s="181" t="inlineStr">
        <is>
          <t>Tesla Academy_Upward Feedback_Mar,2022</t>
        </is>
      </c>
      <c r="K167" s="181" t="inlineStr">
        <is>
          <t>System Invoice</t>
        </is>
      </c>
      <c r="L167" s="182" t="n">
        <v>0</v>
      </c>
      <c r="M167" s="183" t="inlineStr">
        <is>
          <t>USD</t>
        </is>
      </c>
      <c r="N167" s="411" t="n">
        <v>1342.63</v>
      </c>
      <c r="O167" s="181" t="inlineStr">
        <is>
          <t>localization</t>
        </is>
      </c>
      <c r="P167" s="295" t="n">
        <v>44753</v>
      </c>
      <c r="Q167" s="181" t="inlineStr">
        <is>
          <t>杨文君</t>
        </is>
      </c>
      <c r="R167" s="295" t="inlineStr">
        <is>
          <t>2022年3月</t>
        </is>
      </c>
      <c r="S167" s="183" t="inlineStr">
        <is>
          <t>TO:
AccountsPayable@tesla.com
CC:
dparrent@tesla.com; wei.liu@pacteraedge.com; gbg1_tesla_l10n@pacteraedge.com</t>
        </is>
      </c>
      <c r="T167" s="183" t="inlineStr">
        <is>
          <t>Dave Parrent</t>
        </is>
      </c>
    </row>
    <row r="168" ht="15.75" customHeight="1" s="474">
      <c r="A168" s="181" t="n">
        <v>167</v>
      </c>
      <c r="B168" s="181" t="inlineStr">
        <is>
          <t>PTUS_Tesla20220412K</t>
        </is>
      </c>
      <c r="C168" s="181" t="inlineStr">
        <is>
          <t>UWHS</t>
        </is>
      </c>
      <c r="D168" s="181" t="inlineStr">
        <is>
          <t>UWHSTESLA22P001</t>
        </is>
      </c>
      <c r="E168" s="181" t="inlineStr">
        <is>
          <t>PO-4900558692</t>
        </is>
      </c>
      <c r="F168" s="181" t="n">
        <v>5060000270</v>
      </c>
      <c r="G168" s="181" t="inlineStr">
        <is>
          <t>BGUS</t>
        </is>
      </c>
      <c r="H168" s="181" t="inlineStr">
        <is>
          <t>BGUS</t>
        </is>
      </c>
      <c r="I168" s="181" t="inlineStr">
        <is>
          <t>Tesla, Inc.</t>
        </is>
      </c>
      <c r="J168" s="181" t="inlineStr">
        <is>
          <t>JD Translation Service</t>
        </is>
      </c>
      <c r="K168" s="181" t="inlineStr">
        <is>
          <t>System Invoice</t>
        </is>
      </c>
      <c r="L168" s="182" t="n">
        <v>0</v>
      </c>
      <c r="M168" s="183" t="inlineStr">
        <is>
          <t>USD</t>
        </is>
      </c>
      <c r="N168" s="411" t="n">
        <v>125.82</v>
      </c>
      <c r="O168" s="181" t="inlineStr">
        <is>
          <t>localization</t>
        </is>
      </c>
      <c r="P168" s="295" t="n">
        <v>44753</v>
      </c>
      <c r="Q168" s="181" t="inlineStr">
        <is>
          <t>杨文君</t>
        </is>
      </c>
      <c r="R168" s="295" t="inlineStr">
        <is>
          <t>2022年3月</t>
        </is>
      </c>
      <c r="S168" s="183" t="inlineStr">
        <is>
          <t>TO:
AccountsPayable@tesla.com
CC:
mplascencia@tesla.com; wei.liu@pacteraedge.com; gbg1_tesla_l10n@pacteraedge.com</t>
        </is>
      </c>
      <c r="T168" s="183" t="inlineStr">
        <is>
          <t>Marlyn Plascencia</t>
        </is>
      </c>
    </row>
    <row r="169" ht="15.75" customHeight="1" s="474">
      <c r="A169" s="181" t="n">
        <v>168</v>
      </c>
      <c r="B169" s="181" t="inlineStr">
        <is>
          <t>PTUS_Tesla20220412L</t>
        </is>
      </c>
      <c r="C169" s="181" t="inlineStr">
        <is>
          <t>UWHS</t>
        </is>
      </c>
      <c r="D169" s="181" t="inlineStr">
        <is>
          <t>UWHSTESLA22P001</t>
        </is>
      </c>
      <c r="E169" s="181" t="inlineStr">
        <is>
          <t>PO-4900566582</t>
        </is>
      </c>
      <c r="F169" s="181" t="n">
        <v>5060000270</v>
      </c>
      <c r="G169" s="181" t="inlineStr">
        <is>
          <t>BGUS</t>
        </is>
      </c>
      <c r="H169" s="181" t="inlineStr">
        <is>
          <t>BGUS</t>
        </is>
      </c>
      <c r="I169" s="181" t="inlineStr">
        <is>
          <t>Tesla, Inc.</t>
        </is>
      </c>
      <c r="J169" s="181" t="inlineStr">
        <is>
          <t>Tesla Academy_HCPD_Mar,2022</t>
        </is>
      </c>
      <c r="K169" s="181" t="inlineStr">
        <is>
          <t>System Invoice</t>
        </is>
      </c>
      <c r="L169" s="182" t="n">
        <v>0</v>
      </c>
      <c r="M169" s="183" t="inlineStr">
        <is>
          <t>USD</t>
        </is>
      </c>
      <c r="N169" s="411" t="n">
        <v>6038.05</v>
      </c>
      <c r="O169" s="181" t="inlineStr">
        <is>
          <t>localization</t>
        </is>
      </c>
      <c r="P169" s="295" t="n">
        <v>44753</v>
      </c>
      <c r="Q169" s="181" t="inlineStr">
        <is>
          <t>杨文君</t>
        </is>
      </c>
      <c r="R169" s="295" t="inlineStr">
        <is>
          <t>2022年4月</t>
        </is>
      </c>
      <c r="S169" s="183" t="inlineStr">
        <is>
          <t>TO:
AccountsPayable@tesla.com
CC:
dparrent@tesla.com; wei.liu@pacteraedge.com; gbg1_tesla_l10n@pacteraedge.com</t>
        </is>
      </c>
      <c r="T169" s="183" t="inlineStr">
        <is>
          <t>Dave Parrent</t>
        </is>
      </c>
    </row>
    <row r="170" ht="15.75" customHeight="1" s="474">
      <c r="A170" s="181" t="n">
        <v>169</v>
      </c>
      <c r="B170" s="181" t="inlineStr">
        <is>
          <t>PTUS_Tesla20220412M</t>
        </is>
      </c>
      <c r="C170" s="181" t="inlineStr">
        <is>
          <t>UWHS</t>
        </is>
      </c>
      <c r="D170" s="181" t="inlineStr">
        <is>
          <t>UWHSTESLA22P001</t>
        </is>
      </c>
      <c r="E170" s="181" t="inlineStr">
        <is>
          <t>PO-4900567871</t>
        </is>
      </c>
      <c r="F170" s="181" t="n">
        <v>5060000270</v>
      </c>
      <c r="G170" s="181" t="inlineStr">
        <is>
          <t>BGUS</t>
        </is>
      </c>
      <c r="H170" s="181" t="inlineStr">
        <is>
          <t>BGUS</t>
        </is>
      </c>
      <c r="I170" s="181" t="inlineStr">
        <is>
          <t>Tesla, Inc.</t>
        </is>
      </c>
      <c r="J170" s="181" t="inlineStr">
        <is>
          <t>Tesla Energy_V3 Supercharger Manual Poland</t>
        </is>
      </c>
      <c r="K170" s="181" t="inlineStr">
        <is>
          <t>System Invoice</t>
        </is>
      </c>
      <c r="L170" s="182" t="n">
        <v>0</v>
      </c>
      <c r="M170" s="183" t="inlineStr">
        <is>
          <t>USD</t>
        </is>
      </c>
      <c r="N170" s="411" t="n">
        <v>791.16</v>
      </c>
      <c r="O170" s="181" t="inlineStr">
        <is>
          <t>localization</t>
        </is>
      </c>
      <c r="P170" s="295" t="n">
        <v>44753</v>
      </c>
      <c r="Q170" s="181" t="inlineStr">
        <is>
          <t>杨文君</t>
        </is>
      </c>
      <c r="R170" s="295" t="inlineStr">
        <is>
          <t>2022年4月</t>
        </is>
      </c>
      <c r="S170" s="183" t="inlineStr">
        <is>
          <t>TO:
AccountsPayable@tesla.com
CC:
cmixon@tesla.com; wei.liu@pacteraedge.com; gbg1_tesla_l10n@pacteraedge.com</t>
        </is>
      </c>
      <c r="T170" s="183" t="inlineStr">
        <is>
          <t>Courtney Mixon</t>
        </is>
      </c>
    </row>
    <row r="171" ht="15.75" customHeight="1" s="474">
      <c r="A171" s="181" t="n">
        <v>170</v>
      </c>
      <c r="B171" s="181" t="inlineStr">
        <is>
          <t>PTUS_Tesla20220412N</t>
        </is>
      </c>
      <c r="C171" s="181" t="inlineStr">
        <is>
          <t>UWHS</t>
        </is>
      </c>
      <c r="D171" s="181" t="inlineStr">
        <is>
          <t>UWHSTESLA22P001</t>
        </is>
      </c>
      <c r="E171" s="181" t="inlineStr">
        <is>
          <t>PO-4900569255</t>
        </is>
      </c>
      <c r="F171" s="181" t="n">
        <v>5060000270</v>
      </c>
      <c r="G171" s="181" t="inlineStr">
        <is>
          <t>BGUS</t>
        </is>
      </c>
      <c r="H171" s="181" t="inlineStr">
        <is>
          <t>BGUS</t>
        </is>
      </c>
      <c r="I171" s="181" t="inlineStr">
        <is>
          <t>Tesla, Inc.</t>
        </is>
      </c>
      <c r="J171" s="181" t="inlineStr">
        <is>
          <t>Tesla Energy_RMA_ES_Mar,2022</t>
        </is>
      </c>
      <c r="K171" s="181" t="inlineStr">
        <is>
          <t>System Invoice</t>
        </is>
      </c>
      <c r="L171" s="182" t="n">
        <v>0</v>
      </c>
      <c r="M171" s="183" t="inlineStr">
        <is>
          <t>USD</t>
        </is>
      </c>
      <c r="N171" s="411" t="n">
        <v>51.31</v>
      </c>
      <c r="O171" s="181" t="inlineStr">
        <is>
          <t>localization</t>
        </is>
      </c>
      <c r="P171" s="295" t="n">
        <v>44753</v>
      </c>
      <c r="Q171" s="181" t="inlineStr">
        <is>
          <t>杨文君</t>
        </is>
      </c>
      <c r="R171" s="295" t="inlineStr">
        <is>
          <t>2022年4月</t>
        </is>
      </c>
      <c r="S171" s="183" t="inlineStr">
        <is>
          <t>TO:
AccountsPayable@tesla.com
CC:
cmatchinski@tesla.com; wei.liu@pacteraedge.com; gbg1_tesla_l10n@pacteraedge.com</t>
        </is>
      </c>
      <c r="T171" s="183" t="inlineStr">
        <is>
          <t>Cassandra Geml</t>
        </is>
      </c>
    </row>
    <row r="172" ht="15.75" customHeight="1" s="474">
      <c r="A172" s="181" t="n">
        <v>171</v>
      </c>
      <c r="B172" s="181" t="inlineStr">
        <is>
          <t>PTUS_Tesla20220412O</t>
        </is>
      </c>
      <c r="C172" s="181" t="inlineStr">
        <is>
          <t>UWHS</t>
        </is>
      </c>
      <c r="D172" s="181" t="inlineStr">
        <is>
          <t>UWHSTESLA22P001</t>
        </is>
      </c>
      <c r="E172" s="181" t="inlineStr">
        <is>
          <t>PO-4900573947</t>
        </is>
      </c>
      <c r="F172" s="181" t="n">
        <v>5060000270</v>
      </c>
      <c r="G172" s="181" t="inlineStr">
        <is>
          <t>BGUS</t>
        </is>
      </c>
      <c r="H172" s="181" t="inlineStr">
        <is>
          <t>BGUS</t>
        </is>
      </c>
      <c r="I172" s="181" t="inlineStr">
        <is>
          <t>Tesla, Inc.</t>
        </is>
      </c>
      <c r="J172" s="181" t="inlineStr">
        <is>
          <t>Tesla Energy_PW2_IT&amp;DE_Mar,2022</t>
        </is>
      </c>
      <c r="K172" s="181" t="inlineStr">
        <is>
          <t>System Invoice</t>
        </is>
      </c>
      <c r="L172" s="182" t="n">
        <v>0</v>
      </c>
      <c r="M172" s="183" t="inlineStr">
        <is>
          <t>USD</t>
        </is>
      </c>
      <c r="N172" s="411" t="n">
        <v>71.20999999999999</v>
      </c>
      <c r="O172" s="181" t="inlineStr">
        <is>
          <t>localization</t>
        </is>
      </c>
      <c r="P172" s="295" t="n">
        <v>44753</v>
      </c>
      <c r="Q172" s="181" t="inlineStr">
        <is>
          <t>杨文君</t>
        </is>
      </c>
      <c r="R172" s="295" t="inlineStr">
        <is>
          <t>2022年4月</t>
        </is>
      </c>
      <c r="S172" s="183" t="inlineStr">
        <is>
          <t>TO:
AccountsPayable@tesla.com
CC:
cmatchinski@tesla.com; wei.liu@pacteraedge.com; gbg1_tesla_l10n@pacteraedge.com</t>
        </is>
      </c>
      <c r="T172" s="183" t="inlineStr">
        <is>
          <t>Cassandra Geml</t>
        </is>
      </c>
    </row>
    <row r="173" ht="15.75" customHeight="1" s="474">
      <c r="A173" s="181" t="n">
        <v>172</v>
      </c>
      <c r="B173" s="181" t="inlineStr">
        <is>
          <t>PTUS_Tesla20220412P</t>
        </is>
      </c>
      <c r="C173" s="181" t="inlineStr">
        <is>
          <t>UWHS</t>
        </is>
      </c>
      <c r="D173" s="181" t="inlineStr">
        <is>
          <t>UWHSTESLA22P001</t>
        </is>
      </c>
      <c r="E173" s="181" t="inlineStr">
        <is>
          <t>PO-4900575890</t>
        </is>
      </c>
      <c r="F173" s="181" t="n">
        <v>5060000270</v>
      </c>
      <c r="G173" s="181" t="inlineStr">
        <is>
          <t>BGUS</t>
        </is>
      </c>
      <c r="H173" s="181" t="inlineStr">
        <is>
          <t>BGUS</t>
        </is>
      </c>
      <c r="I173" s="181" t="inlineStr">
        <is>
          <t>Tesla, Inc.</t>
        </is>
      </c>
      <c r="J173" s="181" t="inlineStr">
        <is>
          <t>Tesla Energy_PW2_JA_Mar,2022</t>
        </is>
      </c>
      <c r="K173" s="181" t="inlineStr">
        <is>
          <t>System Invoice</t>
        </is>
      </c>
      <c r="L173" s="182" t="n">
        <v>0</v>
      </c>
      <c r="M173" s="183" t="inlineStr">
        <is>
          <t>USD</t>
        </is>
      </c>
      <c r="N173" s="411" t="n">
        <v>611.38</v>
      </c>
      <c r="O173" s="181" t="inlineStr">
        <is>
          <t>localization</t>
        </is>
      </c>
      <c r="P173" s="295" t="n">
        <v>44753</v>
      </c>
      <c r="Q173" s="181" t="inlineStr">
        <is>
          <t>杨文君</t>
        </is>
      </c>
      <c r="R173" s="295" t="inlineStr">
        <is>
          <t>2022年4月</t>
        </is>
      </c>
      <c r="S173" s="183" t="inlineStr">
        <is>
          <t>TO:
AccountsPayable@tesla.com
CC:
cmatchinski@tesla.com; wei.liu@pacteraedge.com; gbg1_tesla_l10n@pacteraedge.com</t>
        </is>
      </c>
      <c r="T173" s="183" t="inlineStr">
        <is>
          <t>Cassandra Geml</t>
        </is>
      </c>
    </row>
    <row r="174" ht="15.75" customHeight="1" s="474">
      <c r="A174" s="181" t="n">
        <v>173</v>
      </c>
      <c r="B174" s="181" t="inlineStr">
        <is>
          <t>PTUS_Tesla20220412Q</t>
        </is>
      </c>
      <c r="C174" s="181" t="inlineStr">
        <is>
          <t>UWHS</t>
        </is>
      </c>
      <c r="D174" s="181" t="inlineStr">
        <is>
          <t>UWHSTESLA22P001</t>
        </is>
      </c>
      <c r="E174" s="181" t="inlineStr">
        <is>
          <t>PO-4900479665</t>
        </is>
      </c>
      <c r="F174" s="181" t="n">
        <v>5060000270</v>
      </c>
      <c r="G174" s="181" t="inlineStr">
        <is>
          <t>BGUS</t>
        </is>
      </c>
      <c r="H174" s="181" t="inlineStr">
        <is>
          <t>BGUS</t>
        </is>
      </c>
      <c r="I174" s="181" t="inlineStr">
        <is>
          <t>Tesla, Inc.</t>
        </is>
      </c>
      <c r="J174" s="181" t="inlineStr">
        <is>
          <t>Ranger app_TWS-54246</t>
        </is>
      </c>
      <c r="K174" s="181" t="inlineStr">
        <is>
          <t>System Invoice</t>
        </is>
      </c>
      <c r="L174" s="182" t="n">
        <v>0</v>
      </c>
      <c r="M174" s="183" t="inlineStr">
        <is>
          <t>USD</t>
        </is>
      </c>
      <c r="N174" s="411" t="n">
        <v>26.64</v>
      </c>
      <c r="O174" s="181" t="inlineStr">
        <is>
          <t>localization</t>
        </is>
      </c>
      <c r="P174" s="295" t="n">
        <v>44753</v>
      </c>
      <c r="Q174" s="181" t="inlineStr">
        <is>
          <t>杨文君</t>
        </is>
      </c>
      <c r="R174" s="295" t="inlineStr">
        <is>
          <t>2022年4月</t>
        </is>
      </c>
      <c r="S174" s="183" t="inlineStr">
        <is>
          <t>TO:
AccountsPayable@tesla.com
CC:
kworl@tesla.com; wei.liu@pacteraedge.com; gbg1_tesla_l10n@pacteraedge.com</t>
        </is>
      </c>
      <c r="T174" s="183" t="inlineStr">
        <is>
          <t>Karly Worl</t>
        </is>
      </c>
    </row>
    <row r="175" ht="15.75" customHeight="1" s="474">
      <c r="A175" s="181" t="n">
        <v>174</v>
      </c>
      <c r="B175" s="181" t="inlineStr">
        <is>
          <t>PTUS_Tesla220512A</t>
        </is>
      </c>
      <c r="C175" s="181" t="inlineStr">
        <is>
          <t>UWHS</t>
        </is>
      </c>
      <c r="D175" s="181" t="inlineStr">
        <is>
          <t>UWHSTESLA22P001</t>
        </is>
      </c>
      <c r="E175" s="181" t="inlineStr">
        <is>
          <t>PO-4900366043</t>
        </is>
      </c>
      <c r="F175" s="181" t="n">
        <v>5060000270</v>
      </c>
      <c r="G175" s="181" t="inlineStr">
        <is>
          <t>BGUS</t>
        </is>
      </c>
      <c r="H175" s="181" t="inlineStr">
        <is>
          <t>BGUS</t>
        </is>
      </c>
      <c r="I175" s="181" t="inlineStr">
        <is>
          <t>Tesla, Inc.</t>
        </is>
      </c>
      <c r="J175" s="181" t="inlineStr">
        <is>
          <t>Firmware_Apr, 2022</t>
        </is>
      </c>
      <c r="K175" s="181" t="inlineStr">
        <is>
          <t>System Invoice</t>
        </is>
      </c>
      <c r="L175" s="182" t="n">
        <v>0</v>
      </c>
      <c r="M175" s="183" t="inlineStr">
        <is>
          <t>USD</t>
        </is>
      </c>
      <c r="N175" s="411" t="n">
        <v>11800.93</v>
      </c>
      <c r="O175" s="181" t="inlineStr">
        <is>
          <t>localization</t>
        </is>
      </c>
      <c r="P175" s="295" t="n">
        <v>44783</v>
      </c>
      <c r="Q175" s="181" t="inlineStr">
        <is>
          <t>杨文君</t>
        </is>
      </c>
      <c r="R175" s="295" t="inlineStr">
        <is>
          <t>2022年4月: 5334.13; 2022年5月: 6466.8</t>
        </is>
      </c>
      <c r="S175" s="183" t="inlineStr">
        <is>
          <t>TO:
AccountsPayable@tesla.com
CC:
midang@tesla.com; wei.liu@pacteraedge.com; gbg1_tesla_l10n@pacteraedge.com</t>
        </is>
      </c>
      <c r="T175" s="183" t="inlineStr">
        <is>
          <t>Michelle Dang</t>
        </is>
      </c>
    </row>
    <row r="176" ht="15.75" customHeight="1" s="474">
      <c r="A176" s="181" t="n">
        <v>175</v>
      </c>
      <c r="B176" s="181" t="inlineStr">
        <is>
          <t>PTUS_Tesla220512B</t>
        </is>
      </c>
      <c r="C176" s="181" t="inlineStr">
        <is>
          <t>UWHS</t>
        </is>
      </c>
      <c r="D176" s="181" t="inlineStr">
        <is>
          <t>UWHSTESLA22P001</t>
        </is>
      </c>
      <c r="E176" s="181" t="inlineStr">
        <is>
          <t>PO-4900377741</t>
        </is>
      </c>
      <c r="F176" s="181" t="n">
        <v>5060000270</v>
      </c>
      <c r="G176" s="181" t="inlineStr">
        <is>
          <t>BGUS</t>
        </is>
      </c>
      <c r="H176" s="181" t="inlineStr">
        <is>
          <t>BGUS</t>
        </is>
      </c>
      <c r="I176" s="181" t="inlineStr">
        <is>
          <t>Tesla, Inc.</t>
        </is>
      </c>
      <c r="J176" s="181" t="inlineStr">
        <is>
          <t>Firmware_Apr, 2022_New languages</t>
        </is>
      </c>
      <c r="K176" s="181" t="inlineStr">
        <is>
          <t>System Invoice</t>
        </is>
      </c>
      <c r="L176" s="182" t="n">
        <v>0</v>
      </c>
      <c r="M176" s="183" t="inlineStr">
        <is>
          <t>USD</t>
        </is>
      </c>
      <c r="N176" s="411" t="n">
        <v>1890.04</v>
      </c>
      <c r="O176" s="181" t="inlineStr">
        <is>
          <t>localization</t>
        </is>
      </c>
      <c r="P176" s="295" t="n">
        <v>44783</v>
      </c>
      <c r="Q176" s="181" t="inlineStr">
        <is>
          <t>杨文君</t>
        </is>
      </c>
      <c r="R176" s="295" t="inlineStr">
        <is>
          <t>2022年4月: 974.57; 2022年5月: 915.47</t>
        </is>
      </c>
      <c r="S176" s="183" t="inlineStr">
        <is>
          <t>TO:
AccountsPayable@tesla.com
CC:
midang@tesla.com; wei.liu@pacteraedge.com; gbg1_tesla_l10n@pacteraedge.com</t>
        </is>
      </c>
      <c r="T176" s="183" t="inlineStr">
        <is>
          <t>Michelle Dang</t>
        </is>
      </c>
    </row>
    <row r="177" ht="15.75" customHeight="1" s="474">
      <c r="A177" s="181" t="n">
        <v>176</v>
      </c>
      <c r="B177" s="181" t="inlineStr">
        <is>
          <t>PTUS_Tesla220512C</t>
        </is>
      </c>
      <c r="C177" s="181" t="inlineStr">
        <is>
          <t>UWHS</t>
        </is>
      </c>
      <c r="D177" s="181" t="inlineStr">
        <is>
          <t>UWHSTESLA22P001</t>
        </is>
      </c>
      <c r="E177" s="181" t="inlineStr">
        <is>
          <t>PO-4900483240</t>
        </is>
      </c>
      <c r="F177" s="181" t="n">
        <v>5060000270</v>
      </c>
      <c r="G177" s="181" t="inlineStr">
        <is>
          <t>BGUS</t>
        </is>
      </c>
      <c r="H177" s="181" t="inlineStr">
        <is>
          <t>BGUS</t>
        </is>
      </c>
      <c r="I177" s="181" t="inlineStr">
        <is>
          <t>Tesla, Inc.</t>
        </is>
      </c>
      <c r="J177" s="181" t="inlineStr">
        <is>
          <t>IT APP_Apr, 2022</t>
        </is>
      </c>
      <c r="K177" s="181" t="inlineStr">
        <is>
          <t>System Invoice</t>
        </is>
      </c>
      <c r="L177" s="182" t="n">
        <v>0</v>
      </c>
      <c r="M177" s="183" t="inlineStr">
        <is>
          <t>USD</t>
        </is>
      </c>
      <c r="N177" s="411" t="n">
        <v>203.36</v>
      </c>
      <c r="O177" s="181" t="inlineStr">
        <is>
          <t>localization</t>
        </is>
      </c>
      <c r="P177" s="295" t="n">
        <v>44783</v>
      </c>
      <c r="Q177" s="181" t="inlineStr">
        <is>
          <t>杨文君</t>
        </is>
      </c>
      <c r="R177" s="295" t="inlineStr">
        <is>
          <t>2022年5月</t>
        </is>
      </c>
      <c r="S177" s="183" t="inlineStr">
        <is>
          <t>TO:
AccountsPayable@tesla.com
CC:
aksmith@tesla.com; wei.liu@pacteraedge.com; gbg1_tesla_l10n@pacteraedge.com</t>
        </is>
      </c>
      <c r="T177" s="183" t="inlineStr">
        <is>
          <t>Aki Smith</t>
        </is>
      </c>
    </row>
    <row r="178" ht="15.75" customHeight="1" s="474">
      <c r="A178" s="181" t="n">
        <v>177</v>
      </c>
      <c r="B178" s="181" t="inlineStr">
        <is>
          <t>PTUS_Tesla220512D</t>
        </is>
      </c>
      <c r="C178" s="181" t="inlineStr">
        <is>
          <t>UWHS</t>
        </is>
      </c>
      <c r="D178" s="181" t="inlineStr">
        <is>
          <t>UWHSTESLA22P001</t>
        </is>
      </c>
      <c r="E178" s="181" t="inlineStr">
        <is>
          <t>PO-4900484059</t>
        </is>
      </c>
      <c r="F178" s="181" t="n">
        <v>5060000270</v>
      </c>
      <c r="G178" s="181" t="inlineStr">
        <is>
          <t>BGUS</t>
        </is>
      </c>
      <c r="H178" s="181" t="inlineStr">
        <is>
          <t>BGUS</t>
        </is>
      </c>
      <c r="I178" s="181" t="inlineStr">
        <is>
          <t>Tesla, Inc.</t>
        </is>
      </c>
      <c r="J178" s="181" t="inlineStr">
        <is>
          <t>Tech Pub_SM&amp;Others_Apr, 2023</t>
        </is>
      </c>
      <c r="K178" s="181" t="inlineStr">
        <is>
          <t>System Invoice</t>
        </is>
      </c>
      <c r="L178" s="182" t="n">
        <v>0</v>
      </c>
      <c r="M178" s="183" t="inlineStr">
        <is>
          <t>USD</t>
        </is>
      </c>
      <c r="N178" s="411" t="n">
        <v>126.36</v>
      </c>
      <c r="O178" s="181" t="inlineStr">
        <is>
          <t>localization</t>
        </is>
      </c>
      <c r="P178" s="295" t="n">
        <v>44783</v>
      </c>
      <c r="Q178" s="181" t="inlineStr">
        <is>
          <t>杨文君</t>
        </is>
      </c>
      <c r="R178" s="295" t="inlineStr">
        <is>
          <t>2022年4月: 84.84; 2022年5月: 41.52</t>
        </is>
      </c>
      <c r="S178" s="183" t="inlineStr">
        <is>
          <t>TO:
AccountsPayable@tesla.com
CC:
dbenjamin@tesla.com; wei.liu@pacteraedge.com; gbg1_tesla_l10n@pacteraedge.com</t>
        </is>
      </c>
      <c r="T178" s="183" t="inlineStr">
        <is>
          <t>David Ben-Jamin</t>
        </is>
      </c>
    </row>
    <row r="179" ht="15.75" customHeight="1" s="474">
      <c r="A179" s="181" t="n">
        <v>178</v>
      </c>
      <c r="B179" s="181" t="inlineStr">
        <is>
          <t>PTUS_Tesla220512E</t>
        </is>
      </c>
      <c r="C179" s="181" t="inlineStr">
        <is>
          <t>UWHS</t>
        </is>
      </c>
      <c r="D179" s="181" t="inlineStr">
        <is>
          <t>UWHSTESLA22P001</t>
        </is>
      </c>
      <c r="E179" s="181" t="inlineStr">
        <is>
          <t>PO-4900484011</t>
        </is>
      </c>
      <c r="F179" s="181" t="n">
        <v>5060000270</v>
      </c>
      <c r="G179" s="181" t="inlineStr">
        <is>
          <t>BGUS</t>
        </is>
      </c>
      <c r="H179" s="181" t="inlineStr">
        <is>
          <t>BGUS</t>
        </is>
      </c>
      <c r="I179" s="181" t="inlineStr">
        <is>
          <t>Tesla, Inc.</t>
        </is>
      </c>
      <c r="J179" s="181" t="inlineStr">
        <is>
          <t>Tech Pub_OM_Apr, 2022</t>
        </is>
      </c>
      <c r="K179" s="181" t="inlineStr">
        <is>
          <t>System Invoice</t>
        </is>
      </c>
      <c r="L179" s="182" t="n">
        <v>0</v>
      </c>
      <c r="M179" s="183" t="inlineStr">
        <is>
          <t>USD</t>
        </is>
      </c>
      <c r="N179" s="411" t="n">
        <v>3546.06</v>
      </c>
      <c r="O179" s="181" t="inlineStr">
        <is>
          <t>localization</t>
        </is>
      </c>
      <c r="P179" s="295" t="n">
        <v>44783</v>
      </c>
      <c r="Q179" s="181" t="inlineStr">
        <is>
          <t>杨文君</t>
        </is>
      </c>
      <c r="R179" s="295" t="inlineStr">
        <is>
          <t>2022年4月: 3462.07; 2022年5月: 83.99</t>
        </is>
      </c>
      <c r="S179" s="183" t="inlineStr">
        <is>
          <t>TO:
AccountsPayable@tesla.com
CC:
dbenjamin@tesla.com; wei.liu@pacteraedge.com; gbg1_tesla_l10n@pacteraedge.com</t>
        </is>
      </c>
      <c r="T179" s="183" t="inlineStr">
        <is>
          <t>David Ben-Jamin</t>
        </is>
      </c>
    </row>
    <row r="180" ht="15.75" customHeight="1" s="474">
      <c r="A180" s="181" t="n">
        <v>179</v>
      </c>
      <c r="B180" s="181" t="inlineStr">
        <is>
          <t>PTUS_Tesla220512F</t>
        </is>
      </c>
      <c r="C180" s="181" t="inlineStr">
        <is>
          <t>UWHS</t>
        </is>
      </c>
      <c r="D180" s="181" t="inlineStr">
        <is>
          <t>UWHSTESLA22P001</t>
        </is>
      </c>
      <c r="E180" s="181" t="inlineStr">
        <is>
          <t>PO-4900512324</t>
        </is>
      </c>
      <c r="F180" s="181" t="n">
        <v>5060000270</v>
      </c>
      <c r="G180" s="181" t="inlineStr">
        <is>
          <t>BGUS</t>
        </is>
      </c>
      <c r="H180" s="181" t="inlineStr">
        <is>
          <t>BGUS</t>
        </is>
      </c>
      <c r="I180" s="181" t="inlineStr">
        <is>
          <t>Tesla, Inc.</t>
        </is>
      </c>
      <c r="J180" s="181" t="inlineStr">
        <is>
          <t>Website_Apr, 2022</t>
        </is>
      </c>
      <c r="K180" s="181" t="inlineStr">
        <is>
          <t>System Invoice</t>
        </is>
      </c>
      <c r="L180" s="182" t="n">
        <v>0</v>
      </c>
      <c r="M180" s="183" t="inlineStr">
        <is>
          <t>USD</t>
        </is>
      </c>
      <c r="N180" s="411" t="n">
        <v>4886.37</v>
      </c>
      <c r="O180" s="181" t="inlineStr">
        <is>
          <t>localization</t>
        </is>
      </c>
      <c r="P180" s="295" t="n">
        <v>44783</v>
      </c>
      <c r="Q180" s="181" t="inlineStr">
        <is>
          <t>杨文君</t>
        </is>
      </c>
      <c r="R180" s="295" t="inlineStr">
        <is>
          <t>2022年4月</t>
        </is>
      </c>
      <c r="S180" s="183" t="inlineStr">
        <is>
          <t>TO:
AccountsPayable@tesla.com
CC:
kmiller@tesla.com; wei.liu@pacteraedge.com; gbg1_tesla_l10n@pacteraedge.com</t>
        </is>
      </c>
      <c r="T180" s="183" t="inlineStr">
        <is>
          <t>Kaoru Miller</t>
        </is>
      </c>
    </row>
    <row r="181" ht="15.75" customHeight="1" s="474">
      <c r="A181" s="181" t="n">
        <v>180</v>
      </c>
      <c r="B181" s="181" t="inlineStr">
        <is>
          <t>PTUS_Tesla220512G</t>
        </is>
      </c>
      <c r="C181" s="181" t="inlineStr">
        <is>
          <t>UWHS</t>
        </is>
      </c>
      <c r="D181" s="181" t="inlineStr">
        <is>
          <t>UWHSTESLA22P001</t>
        </is>
      </c>
      <c r="E181" s="181" t="inlineStr">
        <is>
          <t>PO-4900566582</t>
        </is>
      </c>
      <c r="F181" s="181" t="n">
        <v>5060000270</v>
      </c>
      <c r="G181" s="181" t="inlineStr">
        <is>
          <t>BGUS</t>
        </is>
      </c>
      <c r="H181" s="181" t="inlineStr">
        <is>
          <t>BGUS</t>
        </is>
      </c>
      <c r="I181" s="181" t="inlineStr">
        <is>
          <t>Tesla, Inc.</t>
        </is>
      </c>
      <c r="J181" s="181" t="inlineStr">
        <is>
          <t>Tesla Academy_GDPRv1.2_Apr,2022</t>
        </is>
      </c>
      <c r="K181" s="181" t="inlineStr">
        <is>
          <t>System Invoice</t>
        </is>
      </c>
      <c r="L181" s="182" t="n">
        <v>0</v>
      </c>
      <c r="M181" s="183" t="inlineStr">
        <is>
          <t>USD</t>
        </is>
      </c>
      <c r="N181" s="411" t="n">
        <v>6139.17</v>
      </c>
      <c r="O181" s="181" t="inlineStr">
        <is>
          <t>localization</t>
        </is>
      </c>
      <c r="P181" s="295" t="n">
        <v>44783</v>
      </c>
      <c r="Q181" s="181" t="inlineStr">
        <is>
          <t>杨文君</t>
        </is>
      </c>
      <c r="R181" s="295" t="inlineStr">
        <is>
          <t>2022年4月</t>
        </is>
      </c>
      <c r="S181" s="183" t="inlineStr">
        <is>
          <t>TO:
AccountsPayable@tesla.com
CC:
dparrent@tesla.com; wei.liu@pacteraedge.com; gbg1_tesla_l10n@pacteraedge.com</t>
        </is>
      </c>
      <c r="T181" s="183" t="inlineStr">
        <is>
          <t>Dave Parrent</t>
        </is>
      </c>
    </row>
    <row r="182" ht="15.75" customHeight="1" s="474">
      <c r="A182" s="181" t="n">
        <v>181</v>
      </c>
      <c r="B182" s="181" t="inlineStr">
        <is>
          <t>PTUS_Tesla220512H</t>
        </is>
      </c>
      <c r="C182" s="181" t="inlineStr">
        <is>
          <t>UWHS</t>
        </is>
      </c>
      <c r="D182" s="181" t="inlineStr">
        <is>
          <t>UWHSTESLA22P001</t>
        </is>
      </c>
      <c r="E182" s="181" t="inlineStr">
        <is>
          <t>PO-4900576741</t>
        </is>
      </c>
      <c r="F182" s="181" t="n">
        <v>5060000270</v>
      </c>
      <c r="G182" s="181" t="inlineStr">
        <is>
          <t>BGUS</t>
        </is>
      </c>
      <c r="H182" s="181" t="inlineStr">
        <is>
          <t>BGUS</t>
        </is>
      </c>
      <c r="I182" s="181" t="inlineStr">
        <is>
          <t>Tesla, Inc.</t>
        </is>
      </c>
      <c r="J182" s="181" t="inlineStr">
        <is>
          <t>Residential Storage and BoS PPT Translation_Apr, 2022</t>
        </is>
      </c>
      <c r="K182" s="181" t="inlineStr">
        <is>
          <t>System Invoice</t>
        </is>
      </c>
      <c r="L182" s="182" t="n">
        <v>0</v>
      </c>
      <c r="M182" s="183" t="inlineStr">
        <is>
          <t>USD</t>
        </is>
      </c>
      <c r="N182" s="411" t="n">
        <v>1926.19</v>
      </c>
      <c r="O182" s="181" t="inlineStr">
        <is>
          <t>localization</t>
        </is>
      </c>
      <c r="P182" s="295" t="n">
        <v>44783</v>
      </c>
      <c r="Q182" s="181" t="inlineStr">
        <is>
          <t>杨文君</t>
        </is>
      </c>
      <c r="R182" s="295" t="inlineStr">
        <is>
          <t>2022年4月: 113.63; 2022年5月: 1812.56</t>
        </is>
      </c>
      <c r="S182" s="183" t="inlineStr">
        <is>
          <t>TO:
AccountsPayable@tesla.com
CC:
nholtan@tesla.com; wei.liu@pacteraedge.com; gbg1_tesla_l10n@pacteraedge.com</t>
        </is>
      </c>
      <c r="T182" s="183" t="inlineStr">
        <is>
          <t>Nick Holtan</t>
        </is>
      </c>
    </row>
    <row r="183" ht="15.75" customHeight="1" s="474">
      <c r="A183" s="181" t="n">
        <v>182</v>
      </c>
      <c r="B183" s="181" t="inlineStr">
        <is>
          <t>PTUS_Tesla220512I</t>
        </is>
      </c>
      <c r="C183" s="181" t="inlineStr">
        <is>
          <t>UWHS</t>
        </is>
      </c>
      <c r="D183" s="181" t="inlineStr">
        <is>
          <t>UWHSTESLA22P001</t>
        </is>
      </c>
      <c r="E183" s="181" t="inlineStr">
        <is>
          <t>PO-4900588469</t>
        </is>
      </c>
      <c r="F183" s="181" t="n">
        <v>5060000270</v>
      </c>
      <c r="G183" s="181" t="inlineStr">
        <is>
          <t>BGUS</t>
        </is>
      </c>
      <c r="H183" s="181" t="inlineStr">
        <is>
          <t>BGUS</t>
        </is>
      </c>
      <c r="I183" s="181" t="inlineStr">
        <is>
          <t>Tesla, Inc.</t>
        </is>
      </c>
      <c r="J183" s="181" t="inlineStr">
        <is>
          <t>Tesla Energy_PW2 OM JP_Apr,2022</t>
        </is>
      </c>
      <c r="K183" s="181" t="inlineStr">
        <is>
          <t>System Invoice</t>
        </is>
      </c>
      <c r="L183" s="182" t="n">
        <v>0</v>
      </c>
      <c r="M183" s="183" t="inlineStr">
        <is>
          <t>USD</t>
        </is>
      </c>
      <c r="N183" s="411" t="n">
        <v>527.4</v>
      </c>
      <c r="O183" s="181" t="inlineStr">
        <is>
          <t>localization</t>
        </is>
      </c>
      <c r="P183" s="295" t="n">
        <v>44783</v>
      </c>
      <c r="Q183" s="181" t="inlineStr">
        <is>
          <t>杨文君</t>
        </is>
      </c>
      <c r="R183" s="295" t="inlineStr">
        <is>
          <t>2022年4月: 479.66; 2022年5月: 47.74</t>
        </is>
      </c>
      <c r="S183" s="183" t="inlineStr">
        <is>
          <t>TO:
AccountsPayable@tesla.com
CC:
cmatchinski@tesla.com; wei.liu@pacteraedge.com; gbg1_tesla_l10n@pacteraedge.com</t>
        </is>
      </c>
      <c r="T183" s="183" t="inlineStr">
        <is>
          <t>Cassandra Geml</t>
        </is>
      </c>
    </row>
    <row r="184" ht="15.75" customHeight="1" s="474">
      <c r="A184" s="181" t="n">
        <v>183</v>
      </c>
      <c r="B184" s="181" t="inlineStr">
        <is>
          <t>PTUS_Tesla220512J</t>
        </is>
      </c>
      <c r="C184" s="181" t="inlineStr">
        <is>
          <t>UWHS</t>
        </is>
      </c>
      <c r="D184" s="181" t="inlineStr">
        <is>
          <t>UWHSTESLA22P001</t>
        </is>
      </c>
      <c r="E184" s="181" t="inlineStr">
        <is>
          <t>PO-4900593517</t>
        </is>
      </c>
      <c r="F184" s="181" t="n">
        <v>5060000270</v>
      </c>
      <c r="G184" s="181" t="inlineStr">
        <is>
          <t>BGUS</t>
        </is>
      </c>
      <c r="H184" s="181" t="inlineStr">
        <is>
          <t>BGUS</t>
        </is>
      </c>
      <c r="I184" s="181" t="inlineStr">
        <is>
          <t>Tesla, Inc.</t>
        </is>
      </c>
      <c r="J184" s="181" t="inlineStr">
        <is>
          <t>Tesla Energy_PW2 Off-Grid App Note_ES_Apr,2022</t>
        </is>
      </c>
      <c r="K184" s="181" t="inlineStr">
        <is>
          <t>System Invoice</t>
        </is>
      </c>
      <c r="L184" s="182" t="n">
        <v>0</v>
      </c>
      <c r="M184" s="183" t="inlineStr">
        <is>
          <t>USD</t>
        </is>
      </c>
      <c r="N184" s="411" t="n">
        <v>893.87</v>
      </c>
      <c r="O184" s="181" t="inlineStr">
        <is>
          <t>localization</t>
        </is>
      </c>
      <c r="P184" s="295" t="n">
        <v>44783</v>
      </c>
      <c r="Q184" s="181" t="inlineStr">
        <is>
          <t>杨文君</t>
        </is>
      </c>
      <c r="R184" s="295" t="inlineStr">
        <is>
          <t>2022年4月: 865.55; 2022年5月: 28.32</t>
        </is>
      </c>
      <c r="S184" s="183" t="inlineStr">
        <is>
          <t>TO:
AccountsPayable@tesla.com
CC:
cmatchinski@tesla.com; wei.liu@pacteraedge.com; gbg1_tesla_l10n@pacteraedge.com</t>
        </is>
      </c>
      <c r="T184" s="183" t="inlineStr">
        <is>
          <t>Cassandra Geml</t>
        </is>
      </c>
    </row>
    <row r="185" ht="15.75" customHeight="1" s="474">
      <c r="A185" s="181" t="n">
        <v>184</v>
      </c>
      <c r="B185" s="181" t="inlineStr">
        <is>
          <t>PTUS_Tesla220512K</t>
        </is>
      </c>
      <c r="C185" s="181" t="inlineStr">
        <is>
          <t>UWHS</t>
        </is>
      </c>
      <c r="D185" s="181" t="inlineStr">
        <is>
          <t>UWHSTESLA22P001</t>
        </is>
      </c>
      <c r="E185" s="181" t="inlineStr">
        <is>
          <t>PO-4900610181</t>
        </is>
      </c>
      <c r="F185" s="181" t="n">
        <v>5060000270</v>
      </c>
      <c r="G185" s="181" t="inlineStr">
        <is>
          <t>BGUS</t>
        </is>
      </c>
      <c r="H185" s="181" t="inlineStr">
        <is>
          <t>BGUS</t>
        </is>
      </c>
      <c r="I185" s="181" t="inlineStr">
        <is>
          <t>Tesla, Inc.</t>
        </is>
      </c>
      <c r="J185" s="181" t="inlineStr">
        <is>
          <t>Tesla Energy_Powerwall+Label Warnings to FR</t>
        </is>
      </c>
      <c r="K185" s="181" t="inlineStr">
        <is>
          <t>System Invoice</t>
        </is>
      </c>
      <c r="L185" s="182" t="n">
        <v>0</v>
      </c>
      <c r="M185" s="183" t="inlineStr">
        <is>
          <t>USD</t>
        </is>
      </c>
      <c r="N185" s="411" t="n">
        <v>28.89</v>
      </c>
      <c r="O185" s="181" t="inlineStr">
        <is>
          <t>localization</t>
        </is>
      </c>
      <c r="P185" s="295" t="n">
        <v>44783</v>
      </c>
      <c r="Q185" s="181" t="inlineStr">
        <is>
          <t>杨文君</t>
        </is>
      </c>
      <c r="R185" s="295" t="inlineStr">
        <is>
          <t>2022年5月</t>
        </is>
      </c>
      <c r="S185" s="183" t="inlineStr">
        <is>
          <t>TO:
AccountsPayable@tesla.com
CC:
cmatchinski@tesla.com; wei.liu@pacteraedge.com; gbg1_tesla_l10n@pacteraedge.com</t>
        </is>
      </c>
      <c r="T185" s="183" t="inlineStr">
        <is>
          <t>Cassandra Geml</t>
        </is>
      </c>
    </row>
    <row r="186" ht="15.75" customHeight="1" s="474">
      <c r="A186" s="181" t="n">
        <v>185</v>
      </c>
      <c r="B186" s="181" t="inlineStr">
        <is>
          <t>PTUS_Tesla220609A</t>
        </is>
      </c>
      <c r="C186" s="181" t="inlineStr">
        <is>
          <t>UWHS</t>
        </is>
      </c>
      <c r="D186" s="181" t="inlineStr">
        <is>
          <t>UWHSTESLA22P001</t>
        </is>
      </c>
      <c r="E186" s="181" t="inlineStr">
        <is>
          <t>PO-4900366043</t>
        </is>
      </c>
      <c r="F186" s="181" t="n">
        <v>5060000270</v>
      </c>
      <c r="G186" s="181" t="inlineStr">
        <is>
          <t>BGUS</t>
        </is>
      </c>
      <c r="H186" s="181" t="inlineStr">
        <is>
          <t>BGUS</t>
        </is>
      </c>
      <c r="I186" s="181" t="inlineStr">
        <is>
          <t>Tesla, Inc.</t>
        </is>
      </c>
      <c r="J186" s="181" t="inlineStr">
        <is>
          <t>Firmware_May, 2022</t>
        </is>
      </c>
      <c r="K186" s="181" t="inlineStr">
        <is>
          <t>System Invoice</t>
        </is>
      </c>
      <c r="L186" s="182" t="n">
        <v>0</v>
      </c>
      <c r="M186" s="183" t="inlineStr">
        <is>
          <t>USD</t>
        </is>
      </c>
      <c r="N186" s="411" t="n">
        <v>12677.16</v>
      </c>
      <c r="O186" s="181" t="inlineStr">
        <is>
          <t>localization</t>
        </is>
      </c>
      <c r="P186" s="295" t="n">
        <v>44811</v>
      </c>
      <c r="Q186" s="181" t="inlineStr">
        <is>
          <t>杨文君</t>
        </is>
      </c>
      <c r="R186" s="295" t="inlineStr">
        <is>
          <t>2022年5月: 6286.32; 2022年6月: 6390.84</t>
        </is>
      </c>
      <c r="S186" s="183" t="inlineStr">
        <is>
          <t>TO:
AccountsPayable@tesla.com
CC:
midang@tesla.com; wei.liu@pacteraedge.com; gbg1_tesla_l10n@pacteraedge.com</t>
        </is>
      </c>
      <c r="T186" s="183" t="inlineStr">
        <is>
          <t>Michelle Dang</t>
        </is>
      </c>
    </row>
    <row r="187" ht="15.75" customHeight="1" s="474">
      <c r="A187" s="181" t="n">
        <v>186</v>
      </c>
      <c r="B187" s="181" t="inlineStr">
        <is>
          <t>PTUS_Tesla220609B</t>
        </is>
      </c>
      <c r="C187" s="181" t="inlineStr">
        <is>
          <t>UWHS</t>
        </is>
      </c>
      <c r="D187" s="181" t="inlineStr">
        <is>
          <t>UWHSTESLA22P001</t>
        </is>
      </c>
      <c r="E187" s="181" t="inlineStr">
        <is>
          <t>PO-4900377741</t>
        </is>
      </c>
      <c r="F187" s="181" t="n">
        <v>5060000270</v>
      </c>
      <c r="G187" s="181" t="inlineStr">
        <is>
          <t>BGUS</t>
        </is>
      </c>
      <c r="H187" s="181" t="inlineStr">
        <is>
          <t>BGUS</t>
        </is>
      </c>
      <c r="I187" s="181" t="inlineStr">
        <is>
          <t>Tesla, Inc.</t>
        </is>
      </c>
      <c r="J187" s="181" t="inlineStr">
        <is>
          <t>Firmware_May, 2022_New languages</t>
        </is>
      </c>
      <c r="K187" s="181" t="inlineStr">
        <is>
          <t>System Invoice</t>
        </is>
      </c>
      <c r="L187" s="182" t="n">
        <v>0</v>
      </c>
      <c r="M187" s="183" t="inlineStr">
        <is>
          <t>USD</t>
        </is>
      </c>
      <c r="N187" s="411" t="n">
        <v>2588.54</v>
      </c>
      <c r="O187" s="181" t="inlineStr">
        <is>
          <t>localization</t>
        </is>
      </c>
      <c r="P187" s="295" t="n">
        <v>44811</v>
      </c>
      <c r="Q187" s="181" t="inlineStr">
        <is>
          <t>杨文君</t>
        </is>
      </c>
      <c r="R187" s="295" t="inlineStr">
        <is>
          <t>2022年5月: 1296.94; 2022年6月: 1291.6</t>
        </is>
      </c>
      <c r="S187" s="183" t="inlineStr">
        <is>
          <t>TO:
AccountsPayable@tesla.com
CC:
midang@tesla.com; wei.liu@pacteraedge.com; gbg1_tesla_l10n@pacteraedge.com</t>
        </is>
      </c>
      <c r="T187" s="183" t="inlineStr">
        <is>
          <t>Michelle Dang</t>
        </is>
      </c>
    </row>
    <row r="188" ht="15.75" customHeight="1" s="474">
      <c r="A188" s="181" t="n">
        <v>187</v>
      </c>
      <c r="B188" s="181" t="inlineStr">
        <is>
          <t>PTUS_Tesla220609C</t>
        </is>
      </c>
      <c r="C188" s="181" t="inlineStr">
        <is>
          <t>UWHS</t>
        </is>
      </c>
      <c r="D188" s="181" t="inlineStr">
        <is>
          <t>UWHSTESLA22P001</t>
        </is>
      </c>
      <c r="E188" s="181" t="inlineStr">
        <is>
          <t>PO-4900484059</t>
        </is>
      </c>
      <c r="F188" s="181" t="n">
        <v>5060000270</v>
      </c>
      <c r="G188" s="181" t="inlineStr">
        <is>
          <t>BGUS</t>
        </is>
      </c>
      <c r="H188" s="181" t="inlineStr">
        <is>
          <t>BGUS</t>
        </is>
      </c>
      <c r="I188" s="181" t="inlineStr">
        <is>
          <t>Tesla, Inc.</t>
        </is>
      </c>
      <c r="J188" s="181" t="inlineStr">
        <is>
          <t>Tech Pub_SM&amp;Others_May, 2022</t>
        </is>
      </c>
      <c r="K188" s="181" t="inlineStr">
        <is>
          <t>System Invoice</t>
        </is>
      </c>
      <c r="L188" s="182" t="n">
        <v>0</v>
      </c>
      <c r="M188" s="183" t="inlineStr">
        <is>
          <t>USD</t>
        </is>
      </c>
      <c r="N188" s="411" t="n">
        <v>1006.69</v>
      </c>
      <c r="O188" s="181" t="inlineStr">
        <is>
          <t>localization</t>
        </is>
      </c>
      <c r="P188" s="295" t="n">
        <v>44811</v>
      </c>
      <c r="Q188" s="181" t="inlineStr">
        <is>
          <t>杨文君</t>
        </is>
      </c>
      <c r="R188" s="295" t="inlineStr">
        <is>
          <t>2022年4月: 781.13; 2022年5月: 225.56</t>
        </is>
      </c>
      <c r="S188" s="183" t="inlineStr">
        <is>
          <t>TO:
AccountsPayable@tesla.com
CC:
dbenjamin@tesla.com; wei.liu@pacteraedge.com; gbg1_tesla_l10n@pacteraedge.com</t>
        </is>
      </c>
      <c r="T188" s="183" t="inlineStr">
        <is>
          <t>David Ben-Jamin</t>
        </is>
      </c>
    </row>
    <row r="189" ht="15.75" customHeight="1" s="474">
      <c r="A189" s="181" t="n">
        <v>188</v>
      </c>
      <c r="B189" s="181" t="inlineStr">
        <is>
          <t>PTUS_Tesla220609D</t>
        </is>
      </c>
      <c r="C189" s="181" t="inlineStr">
        <is>
          <t>UWHS</t>
        </is>
      </c>
      <c r="D189" s="181" t="inlineStr">
        <is>
          <t>UWHSTESLA22P001</t>
        </is>
      </c>
      <c r="E189" s="181" t="inlineStr">
        <is>
          <t>PO-4900484011</t>
        </is>
      </c>
      <c r="F189" s="181" t="n">
        <v>5060000270</v>
      </c>
      <c r="G189" s="181" t="inlineStr">
        <is>
          <t>BGUS</t>
        </is>
      </c>
      <c r="H189" s="181" t="inlineStr">
        <is>
          <t>BGUS</t>
        </is>
      </c>
      <c r="I189" s="181" t="inlineStr">
        <is>
          <t>Tesla, Inc.</t>
        </is>
      </c>
      <c r="J189" s="181" t="inlineStr">
        <is>
          <t>Tech Pub_OM_May, 2022</t>
        </is>
      </c>
      <c r="K189" s="181" t="inlineStr">
        <is>
          <t>System Invoice</t>
        </is>
      </c>
      <c r="L189" s="182" t="n">
        <v>0</v>
      </c>
      <c r="M189" s="183" t="inlineStr">
        <is>
          <t>USD</t>
        </is>
      </c>
      <c r="N189" s="411" t="n">
        <v>5736.87</v>
      </c>
      <c r="O189" s="181" t="inlineStr">
        <is>
          <t>localization</t>
        </is>
      </c>
      <c r="P189" s="295" t="n">
        <v>44811</v>
      </c>
      <c r="Q189" s="181" t="inlineStr">
        <is>
          <t>杨文君</t>
        </is>
      </c>
      <c r="R189" s="295" t="inlineStr">
        <is>
          <t>2022年5月</t>
        </is>
      </c>
      <c r="S189" s="183" t="inlineStr">
        <is>
          <t>TO:
AccountsPayable@tesla.com
CC:
dbenjamin@tesla.com; wei.liu@pacteraedge.com; gbg1_tesla_l10n@pacteraedge.com</t>
        </is>
      </c>
      <c r="T189" s="183" t="inlineStr">
        <is>
          <t>David Ben-Jamin</t>
        </is>
      </c>
    </row>
    <row r="190" ht="15.75" customHeight="1" s="474">
      <c r="A190" s="181" t="n">
        <v>189</v>
      </c>
      <c r="B190" s="181" t="inlineStr">
        <is>
          <t>PTUS_Tesla220609E</t>
        </is>
      </c>
      <c r="C190" s="181" t="inlineStr">
        <is>
          <t>UWHS</t>
        </is>
      </c>
      <c r="D190" s="181" t="inlineStr">
        <is>
          <t>UWHSTESLA22P001</t>
        </is>
      </c>
      <c r="E190" s="181" t="inlineStr">
        <is>
          <t>PO-4900512324</t>
        </is>
      </c>
      <c r="F190" s="181" t="n">
        <v>5060000270</v>
      </c>
      <c r="G190" s="181" t="inlineStr">
        <is>
          <t>BGUS</t>
        </is>
      </c>
      <c r="H190" s="181" t="inlineStr">
        <is>
          <t>BGUS</t>
        </is>
      </c>
      <c r="I190" s="181" t="inlineStr">
        <is>
          <t>Tesla, Inc.</t>
        </is>
      </c>
      <c r="J190" s="181" t="inlineStr">
        <is>
          <t>Website_May, 2022</t>
        </is>
      </c>
      <c r="K190" s="181" t="inlineStr">
        <is>
          <t>System Invoice</t>
        </is>
      </c>
      <c r="L190" s="182" t="n">
        <v>0</v>
      </c>
      <c r="M190" s="183" t="inlineStr">
        <is>
          <t>USD</t>
        </is>
      </c>
      <c r="N190" s="411" t="n">
        <v>8115.45</v>
      </c>
      <c r="O190" s="181" t="inlineStr">
        <is>
          <t>localization</t>
        </is>
      </c>
      <c r="P190" s="295" t="n">
        <v>44811</v>
      </c>
      <c r="Q190" s="181" t="inlineStr">
        <is>
          <t>杨文君</t>
        </is>
      </c>
      <c r="R190" s="295" t="inlineStr">
        <is>
          <t>2022年5月: 5000; 2022年6月: 3115.45</t>
        </is>
      </c>
      <c r="S190" s="183" t="inlineStr">
        <is>
          <t>TO:
AccountsPayable@tesla.com
CC:
kmiller@tesla.com; wei.liu@pacteraedge.com; gbg1_tesla_l10n@pacteraedge.com</t>
        </is>
      </c>
      <c r="T190" s="183" t="inlineStr">
        <is>
          <t>Kaoru Miller</t>
        </is>
      </c>
    </row>
    <row r="191" ht="15.75" customHeight="1" s="474">
      <c r="A191" s="181" t="n">
        <v>190</v>
      </c>
      <c r="B191" s="181" t="inlineStr">
        <is>
          <t>PTUS_Tesla220609F</t>
        </is>
      </c>
      <c r="C191" s="181" t="inlineStr">
        <is>
          <t>UWHS</t>
        </is>
      </c>
      <c r="D191" s="181" t="inlineStr">
        <is>
          <t>UWHSTESLA22P001</t>
        </is>
      </c>
      <c r="E191" s="181" t="inlineStr">
        <is>
          <t>PO-4900540426</t>
        </is>
      </c>
      <c r="F191" s="181" t="n">
        <v>5060000270</v>
      </c>
      <c r="G191" s="181" t="inlineStr">
        <is>
          <t>BGUS</t>
        </is>
      </c>
      <c r="H191" s="181" t="inlineStr">
        <is>
          <t>BGUS</t>
        </is>
      </c>
      <c r="I191" s="181" t="inlineStr">
        <is>
          <t>Tesla, Inc.</t>
        </is>
      </c>
      <c r="J191" s="181" t="inlineStr">
        <is>
          <t>Tesla Energy_ERG_May,2022</t>
        </is>
      </c>
      <c r="K191" s="181" t="inlineStr">
        <is>
          <t>System Invoice</t>
        </is>
      </c>
      <c r="L191" s="182" t="n">
        <v>0</v>
      </c>
      <c r="M191" s="183" t="inlineStr">
        <is>
          <t>USD</t>
        </is>
      </c>
      <c r="N191" s="411" t="n">
        <v>207.81</v>
      </c>
      <c r="O191" s="181" t="inlineStr">
        <is>
          <t>localization</t>
        </is>
      </c>
      <c r="P191" s="295" t="n">
        <v>44811</v>
      </c>
      <c r="Q191" s="181" t="inlineStr">
        <is>
          <t>杨文君</t>
        </is>
      </c>
      <c r="R191" s="295" t="inlineStr">
        <is>
          <t>2022年6月</t>
        </is>
      </c>
      <c r="S191" s="183" t="inlineStr">
        <is>
          <t>TO:
AccountsPayable@tesla.com
CC:
mowatson@tesla.com; wei.liu@pacteraedge.com; gbg1_tesla_l10n@pacteraedge.com</t>
        </is>
      </c>
      <c r="T191" s="183" t="inlineStr">
        <is>
          <t>Moya Watson</t>
        </is>
      </c>
    </row>
    <row r="192" ht="15.75" customHeight="1" s="474">
      <c r="A192" s="181" t="n">
        <v>191</v>
      </c>
      <c r="B192" s="181" t="inlineStr">
        <is>
          <t>PTUS_Tesla220609G</t>
        </is>
      </c>
      <c r="C192" s="181" t="inlineStr">
        <is>
          <t>UWHS</t>
        </is>
      </c>
      <c r="D192" s="181" t="inlineStr">
        <is>
          <t>UWHSTESLA22P001</t>
        </is>
      </c>
      <c r="E192" s="181" t="inlineStr">
        <is>
          <t>PO-4900593517</t>
        </is>
      </c>
      <c r="F192" s="181" t="n">
        <v>5060000270</v>
      </c>
      <c r="G192" s="181" t="inlineStr">
        <is>
          <t>BGUS</t>
        </is>
      </c>
      <c r="H192" s="181" t="inlineStr">
        <is>
          <t>BGUS</t>
        </is>
      </c>
      <c r="I192" s="181" t="inlineStr">
        <is>
          <t>Tesla, Inc.</t>
        </is>
      </c>
      <c r="J192" s="181" t="inlineStr">
        <is>
          <t>Tesla Energy_PW2 Off-Grid App Note_ES_May,2022</t>
        </is>
      </c>
      <c r="K192" s="181" t="inlineStr">
        <is>
          <t>System Invoice</t>
        </is>
      </c>
      <c r="L192" s="182" t="n">
        <v>0</v>
      </c>
      <c r="M192" s="183" t="inlineStr">
        <is>
          <t>USD</t>
        </is>
      </c>
      <c r="N192" s="411" t="n">
        <v>14.99</v>
      </c>
      <c r="O192" s="181" t="inlineStr">
        <is>
          <t>localization</t>
        </is>
      </c>
      <c r="P192" s="295" t="n">
        <v>44811</v>
      </c>
      <c r="Q192" s="181" t="inlineStr">
        <is>
          <t>杨文君</t>
        </is>
      </c>
      <c r="R192" s="295" t="inlineStr">
        <is>
          <t>2022年5月</t>
        </is>
      </c>
      <c r="S192" s="183" t="inlineStr">
        <is>
          <t>TO:
AccountsPayable@tesla.com
CC:
cmatchinski@tesla.com; wei.liu@pacteraedge.com; gbg1_tesla_l10n@pacteraedge.com</t>
        </is>
      </c>
      <c r="T192" s="183" t="inlineStr">
        <is>
          <t>Cassandra Geml</t>
        </is>
      </c>
    </row>
    <row r="193" ht="15.75" customHeight="1" s="474">
      <c r="A193" s="181" t="n">
        <v>192</v>
      </c>
      <c r="B193" s="181" t="inlineStr">
        <is>
          <t>PTUS_Tesla220609H</t>
        </is>
      </c>
      <c r="C193" s="181" t="inlineStr">
        <is>
          <t>UWHS</t>
        </is>
      </c>
      <c r="D193" s="181" t="inlineStr">
        <is>
          <t>UWHSTESLA22P001</t>
        </is>
      </c>
      <c r="E193" s="181" t="inlineStr">
        <is>
          <t>PO-4900614961</t>
        </is>
      </c>
      <c r="F193" s="181" t="n">
        <v>5060000270</v>
      </c>
      <c r="G193" s="181" t="inlineStr">
        <is>
          <t>BGUS</t>
        </is>
      </c>
      <c r="H193" s="181" t="inlineStr">
        <is>
          <t>BGUS</t>
        </is>
      </c>
      <c r="I193" s="181" t="inlineStr">
        <is>
          <t>Tesla, Inc.</t>
        </is>
      </c>
      <c r="J193" s="181" t="inlineStr">
        <is>
          <t>Tesla Energy_Powerwall+ DS &amp;Gateway 2 DS to ES</t>
        </is>
      </c>
      <c r="K193" s="181" t="inlineStr">
        <is>
          <t>System Invoice</t>
        </is>
      </c>
      <c r="L193" s="182" t="n">
        <v>0</v>
      </c>
      <c r="M193" s="183" t="inlineStr">
        <is>
          <t>USD</t>
        </is>
      </c>
      <c r="N193" s="411" t="n">
        <v>354.43</v>
      </c>
      <c r="O193" s="181" t="inlineStr">
        <is>
          <t>localization</t>
        </is>
      </c>
      <c r="P193" s="295" t="n">
        <v>44811</v>
      </c>
      <c r="Q193" s="181" t="inlineStr">
        <is>
          <t>杨文君</t>
        </is>
      </c>
      <c r="R193" s="295" t="inlineStr">
        <is>
          <t>2022年5月</t>
        </is>
      </c>
      <c r="S193" s="183" t="inlineStr">
        <is>
          <t>TO:
AccountsPayable@tesla.com
CC:
cmatchinski@tesla.com; wei.liu@pacteraedge.com; gbg1_tesla_l10n@pacteraedge.com</t>
        </is>
      </c>
      <c r="T193" s="183" t="inlineStr">
        <is>
          <t>Cassandra Geml</t>
        </is>
      </c>
    </row>
    <row r="194" ht="15.75" customHeight="1" s="474">
      <c r="A194" s="181" t="n">
        <v>193</v>
      </c>
      <c r="B194" s="181" t="inlineStr">
        <is>
          <t>PTUS_Tesla220609I</t>
        </is>
      </c>
      <c r="C194" s="181" t="inlineStr">
        <is>
          <t>UWHS</t>
        </is>
      </c>
      <c r="D194" s="181" t="inlineStr">
        <is>
          <t>UWHSTESLA22P001</t>
        </is>
      </c>
      <c r="E194" s="181" t="inlineStr">
        <is>
          <t>PO-4900617666</t>
        </is>
      </c>
      <c r="F194" s="181" t="n">
        <v>5060000270</v>
      </c>
      <c r="G194" s="181" t="inlineStr">
        <is>
          <t>BGUS</t>
        </is>
      </c>
      <c r="H194" s="181" t="inlineStr">
        <is>
          <t>BGUS</t>
        </is>
      </c>
      <c r="I194" s="181" t="inlineStr">
        <is>
          <t>Tesla, Inc.</t>
        </is>
      </c>
      <c r="J194" s="181" t="inlineStr">
        <is>
          <t>Tesla Energy_Powerwall Metering Compatibility Guide to IT&amp;DE</t>
        </is>
      </c>
      <c r="K194" s="181" t="inlineStr">
        <is>
          <t>System Invoice</t>
        </is>
      </c>
      <c r="L194" s="182" t="n">
        <v>0</v>
      </c>
      <c r="M194" s="183" t="inlineStr">
        <is>
          <t>USD</t>
        </is>
      </c>
      <c r="N194" s="411" t="n">
        <v>310.21</v>
      </c>
      <c r="O194" s="181" t="inlineStr">
        <is>
          <t>localization</t>
        </is>
      </c>
      <c r="P194" s="295" t="n">
        <v>44811</v>
      </c>
      <c r="Q194" s="181" t="inlineStr">
        <is>
          <t>杨文君</t>
        </is>
      </c>
      <c r="R194" s="295" t="inlineStr">
        <is>
          <t>2022年5月</t>
        </is>
      </c>
      <c r="S194" s="183" t="inlineStr">
        <is>
          <t>TO:
AccountsPayable@tesla.com
CC:
cmatchinski@tesla.com; wei.liu@pacteraedge.com; gbg1_tesla_l10n@pacteraedge.com</t>
        </is>
      </c>
      <c r="T194" s="183" t="inlineStr">
        <is>
          <t>Cassandra Geml</t>
        </is>
      </c>
    </row>
    <row r="195" ht="15.75" customHeight="1" s="474">
      <c r="A195" s="181" t="n">
        <v>194</v>
      </c>
      <c r="B195" s="181" t="inlineStr">
        <is>
          <t>PTUS_Tesla220609J</t>
        </is>
      </c>
      <c r="C195" s="181" t="inlineStr">
        <is>
          <t>UWHS</t>
        </is>
      </c>
      <c r="D195" s="181" t="inlineStr">
        <is>
          <t>UWHSTESLA22P001</t>
        </is>
      </c>
      <c r="E195" s="181" t="inlineStr">
        <is>
          <t>PO-4900633986</t>
        </is>
      </c>
      <c r="F195" s="181" t="n">
        <v>5060000270</v>
      </c>
      <c r="G195" s="181" t="inlineStr">
        <is>
          <t>BGUS</t>
        </is>
      </c>
      <c r="H195" s="181" t="inlineStr">
        <is>
          <t>BGUS</t>
        </is>
      </c>
      <c r="I195" s="181" t="inlineStr">
        <is>
          <t>Tesla, Inc.</t>
        </is>
      </c>
      <c r="J195" s="181" t="inlineStr">
        <is>
          <t>Tesla Energy_Megapack 2 and 2 XL Specification_JA</t>
        </is>
      </c>
      <c r="K195" s="181" t="inlineStr">
        <is>
          <t>System Invoice</t>
        </is>
      </c>
      <c r="L195" s="182" t="n">
        <v>0</v>
      </c>
      <c r="M195" s="183" t="inlineStr">
        <is>
          <t>USD</t>
        </is>
      </c>
      <c r="N195" s="411" t="n">
        <v>830.73</v>
      </c>
      <c r="O195" s="181" t="inlineStr">
        <is>
          <t>localization</t>
        </is>
      </c>
      <c r="P195" s="295" t="n">
        <v>44811</v>
      </c>
      <c r="Q195" s="181" t="inlineStr">
        <is>
          <t>杨文君</t>
        </is>
      </c>
      <c r="R195" s="295" t="inlineStr">
        <is>
          <t>2022年5月</t>
        </is>
      </c>
      <c r="S195" s="183" t="inlineStr">
        <is>
          <t>TO:
AccountsPayable@tesla.com
CC:
mowatson@tesla.com; wei.liu@pacteraedge.com; gbg1_tesla_l10n@pacteraedge.com</t>
        </is>
      </c>
      <c r="T195" s="183" t="inlineStr">
        <is>
          <t>Moya Watson</t>
        </is>
      </c>
    </row>
    <row r="196" ht="15.75" customHeight="1" s="474">
      <c r="A196" s="181" t="n">
        <v>195</v>
      </c>
      <c r="B196" s="181" t="inlineStr">
        <is>
          <t>PTUS_Tesla220615A</t>
        </is>
      </c>
      <c r="C196" s="181" t="inlineStr">
        <is>
          <t>UWHS</t>
        </is>
      </c>
      <c r="D196" s="181" t="inlineStr">
        <is>
          <t>UWHSTESLA22P001</t>
        </is>
      </c>
      <c r="E196" s="181" t="inlineStr">
        <is>
          <t>PO-4900655222</t>
        </is>
      </c>
      <c r="F196" s="181" t="n">
        <v>5060000270</v>
      </c>
      <c r="G196" s="181" t="inlineStr">
        <is>
          <t>BGUS</t>
        </is>
      </c>
      <c r="H196" s="181" t="inlineStr">
        <is>
          <t>BGUS</t>
        </is>
      </c>
      <c r="I196" s="181" t="inlineStr">
        <is>
          <t>Tesla Motors (Beijing) Co., Ltd.</t>
        </is>
      </c>
      <c r="J196" s="181" t="inlineStr">
        <is>
          <t>Tesla China_CN-EN Speech Review</t>
        </is>
      </c>
      <c r="K196" s="181" t="inlineStr">
        <is>
          <t>System Invoice</t>
        </is>
      </c>
      <c r="L196" s="182" t="n">
        <v>0</v>
      </c>
      <c r="M196" s="183" t="inlineStr">
        <is>
          <t>CNY</t>
        </is>
      </c>
      <c r="N196" s="411" t="n">
        <v>1900</v>
      </c>
      <c r="O196" s="181" t="inlineStr">
        <is>
          <t>localization</t>
        </is>
      </c>
      <c r="P196" s="295" t="n">
        <v>44817</v>
      </c>
      <c r="Q196" s="181" t="inlineStr">
        <is>
          <t>杨文君</t>
        </is>
      </c>
      <c r="R196" s="295" t="inlineStr">
        <is>
          <t>2022年6月</t>
        </is>
      </c>
      <c r="S196" s="183" t="inlineStr">
        <is>
          <t>TO:
AccountsPayable@tesla.com
CC:
haiyi@tesla.com; wei.liu@pacteraedge.com; gbg1_tesla_l10n@pacteraedge.com</t>
        </is>
      </c>
      <c r="T196" s="183" t="inlineStr">
        <is>
          <t>Haihua Yi (易 海华)</t>
        </is>
      </c>
    </row>
    <row r="197" ht="15.75" customHeight="1" s="474">
      <c r="A197" s="181" t="n">
        <v>196</v>
      </c>
      <c r="B197" s="181" t="inlineStr">
        <is>
          <t>PTUS_Tesla220719A</t>
        </is>
      </c>
      <c r="C197" s="181" t="inlineStr">
        <is>
          <t>UWHS</t>
        </is>
      </c>
      <c r="D197" s="181" t="inlineStr">
        <is>
          <t>UWHSTESLA22P001</t>
        </is>
      </c>
      <c r="E197" s="181" t="inlineStr">
        <is>
          <t>PO-4900267295</t>
        </is>
      </c>
      <c r="F197" s="181" t="n">
        <v>5060000270</v>
      </c>
      <c r="G197" s="181" t="inlineStr">
        <is>
          <t>BGUS</t>
        </is>
      </c>
      <c r="H197" s="181" t="inlineStr">
        <is>
          <t>BGUS</t>
        </is>
      </c>
      <c r="I197" s="181" t="inlineStr">
        <is>
          <t>Tesla, Inc.</t>
        </is>
      </c>
      <c r="J197" s="181" t="inlineStr">
        <is>
          <t>Tech Pub_SM_Jun, 2022</t>
        </is>
      </c>
      <c r="K197" s="181" t="inlineStr">
        <is>
          <t>System Invoice</t>
        </is>
      </c>
      <c r="L197" s="182" t="n">
        <v>0</v>
      </c>
      <c r="M197" s="183" t="inlineStr">
        <is>
          <t>USD</t>
        </is>
      </c>
      <c r="N197" s="411" t="n">
        <v>1313.4</v>
      </c>
      <c r="O197" s="181" t="inlineStr">
        <is>
          <t>localization</t>
        </is>
      </c>
      <c r="P197" s="295" t="n">
        <v>44851</v>
      </c>
      <c r="Q197" s="181" t="inlineStr">
        <is>
          <t>杨文君</t>
        </is>
      </c>
      <c r="R197" s="295" t="inlineStr">
        <is>
          <t>2022年6月</t>
        </is>
      </c>
      <c r="S197" s="183" t="inlineStr">
        <is>
          <t>TO:
AccountsPayable@tesla.com
CC:
dbenjamin@tesla.com; wei.liu@pacteraedge.com; gbg1_tesla_l10n@pacteraedge.com</t>
        </is>
      </c>
      <c r="T197" s="183" t="inlineStr">
        <is>
          <t>David Ben-Jamin</t>
        </is>
      </c>
    </row>
    <row r="198" ht="15.75" customHeight="1" s="474">
      <c r="A198" s="181" t="n">
        <v>197</v>
      </c>
      <c r="B198" s="181" t="inlineStr">
        <is>
          <t>PTUS_Tesla220719B</t>
        </is>
      </c>
      <c r="C198" s="181" t="inlineStr">
        <is>
          <t>UWHS</t>
        </is>
      </c>
      <c r="D198" s="181" t="inlineStr">
        <is>
          <t>UWHSTESLA22P001</t>
        </is>
      </c>
      <c r="E198" s="181" t="inlineStr">
        <is>
          <t>PO-4900330881</t>
        </is>
      </c>
      <c r="F198" s="181" t="n">
        <v>5060000270</v>
      </c>
      <c r="G198" s="181" t="inlineStr">
        <is>
          <t>BGUS</t>
        </is>
      </c>
      <c r="H198" s="181" t="inlineStr">
        <is>
          <t>BGUS</t>
        </is>
      </c>
      <c r="I198" s="181" t="inlineStr">
        <is>
          <t>Tesla, Inc.</t>
        </is>
      </c>
      <c r="J198" s="181" t="inlineStr">
        <is>
          <t>Tech Pub_OM_Jun, 2022</t>
        </is>
      </c>
      <c r="K198" s="181" t="inlineStr">
        <is>
          <t>System Invoice</t>
        </is>
      </c>
      <c r="L198" s="182" t="n">
        <v>0</v>
      </c>
      <c r="M198" s="183" t="inlineStr">
        <is>
          <t>USD</t>
        </is>
      </c>
      <c r="N198" s="411" t="n">
        <v>6461.58</v>
      </c>
      <c r="O198" s="181" t="inlineStr">
        <is>
          <t>localization</t>
        </is>
      </c>
      <c r="P198" s="295" t="n">
        <v>44851</v>
      </c>
      <c r="Q198" s="181" t="inlineStr">
        <is>
          <t>杨文君</t>
        </is>
      </c>
      <c r="R198" s="295" t="inlineStr">
        <is>
          <t>2022年6月: 5999.07; 2022年7月: 462.51</t>
        </is>
      </c>
      <c r="S198" s="183" t="inlineStr">
        <is>
          <t>TO:
AccountsPayable@tesla.com
CC:
dbenjamin@tesla.com;aksmith@tesla.com; wei.liu@pacteraedge.com; gbg1_tesla_l10n@pacteraedge.com</t>
        </is>
      </c>
      <c r="T198" s="183" t="inlineStr">
        <is>
          <t>David Ben-Jamin</t>
        </is>
      </c>
    </row>
    <row r="199" ht="15.75" customHeight="1" s="474">
      <c r="A199" s="181" t="n">
        <v>198</v>
      </c>
      <c r="B199" s="181" t="inlineStr">
        <is>
          <t>PTUS_Tesla220719C</t>
        </is>
      </c>
      <c r="C199" s="181" t="inlineStr">
        <is>
          <t>UWHS</t>
        </is>
      </c>
      <c r="D199" s="181" t="inlineStr">
        <is>
          <t>UWHSTESLA22P001</t>
        </is>
      </c>
      <c r="E199" s="181" t="inlineStr">
        <is>
          <t>PO-4900366043</t>
        </is>
      </c>
      <c r="F199" s="181" t="n">
        <v>5060000270</v>
      </c>
      <c r="G199" s="181" t="inlineStr">
        <is>
          <t>BGUS</t>
        </is>
      </c>
      <c r="H199" s="181" t="inlineStr">
        <is>
          <t>BGUS</t>
        </is>
      </c>
      <c r="I199" s="181" t="inlineStr">
        <is>
          <t>Tesla, Inc.</t>
        </is>
      </c>
      <c r="J199" s="181" t="inlineStr">
        <is>
          <t>Firmware_Jun, 2022</t>
        </is>
      </c>
      <c r="K199" s="181" t="inlineStr">
        <is>
          <t>System Invoice</t>
        </is>
      </c>
      <c r="L199" s="182" t="n">
        <v>0</v>
      </c>
      <c r="M199" s="183" t="inlineStr">
        <is>
          <t>USD</t>
        </is>
      </c>
      <c r="N199" s="411" t="n">
        <v>29405</v>
      </c>
      <c r="O199" s="181" t="inlineStr">
        <is>
          <t>localization</t>
        </is>
      </c>
      <c r="P199" s="295" t="n">
        <v>44851</v>
      </c>
      <c r="Q199" s="181" t="inlineStr">
        <is>
          <t>杨文君</t>
        </is>
      </c>
      <c r="R199" s="295" t="inlineStr">
        <is>
          <t>2022年6月: 23914.62; 2022年7月: 5490.38</t>
        </is>
      </c>
      <c r="S199" s="183" t="inlineStr">
        <is>
          <t>TO:
AccountsPayable@tesla.com
CC:
midang@tesla.com; wei.liu@pacteraedge.com; gbg1_tesla_l10n@pacteraedge.com</t>
        </is>
      </c>
      <c r="T199" s="183" t="inlineStr">
        <is>
          <t>Michelle Dang</t>
        </is>
      </c>
    </row>
    <row r="200" ht="15.75" customHeight="1" s="474">
      <c r="A200" s="181" t="n">
        <v>199</v>
      </c>
      <c r="B200" s="181" t="inlineStr">
        <is>
          <t>PTUS_Tesla220719D</t>
        </is>
      </c>
      <c r="C200" s="181" t="inlineStr">
        <is>
          <t>UWHS</t>
        </is>
      </c>
      <c r="D200" s="181" t="inlineStr">
        <is>
          <t>UWHSTESLA22P001</t>
        </is>
      </c>
      <c r="E200" s="181" t="inlineStr">
        <is>
          <t>PO-4900377741</t>
        </is>
      </c>
      <c r="F200" s="181" t="n">
        <v>5060000270</v>
      </c>
      <c r="G200" s="181" t="inlineStr">
        <is>
          <t>BGUS</t>
        </is>
      </c>
      <c r="H200" s="181" t="inlineStr">
        <is>
          <t>BGUS</t>
        </is>
      </c>
      <c r="I200" s="181" t="inlineStr">
        <is>
          <t>Tesla, Inc.</t>
        </is>
      </c>
      <c r="J200" s="181" t="inlineStr">
        <is>
          <t>Firmware_Jun, 2022_New languages</t>
        </is>
      </c>
      <c r="K200" s="181" t="inlineStr">
        <is>
          <t>System Invoice</t>
        </is>
      </c>
      <c r="L200" s="182" t="n">
        <v>0</v>
      </c>
      <c r="M200" s="183" t="inlineStr">
        <is>
          <t>USD</t>
        </is>
      </c>
      <c r="N200" s="411" t="n">
        <v>4356.35</v>
      </c>
      <c r="O200" s="181" t="inlineStr">
        <is>
          <t>localization</t>
        </is>
      </c>
      <c r="P200" s="295" t="n">
        <v>44851</v>
      </c>
      <c r="Q200" s="181" t="inlineStr">
        <is>
          <t>杨文君</t>
        </is>
      </c>
      <c r="R200" s="295" t="inlineStr">
        <is>
          <t>2022年6月: 3605.93; 2022年7月: 750.42</t>
        </is>
      </c>
      <c r="S200" s="183" t="inlineStr">
        <is>
          <t>TO:
AccountsPayable@tesla.com
CC:
midang@tesla.com; wei.liu@pacteraedge.com; gbg1_tesla_l10n@pacteraedge.com</t>
        </is>
      </c>
      <c r="T200" s="183" t="inlineStr">
        <is>
          <t>Michelle Dang</t>
        </is>
      </c>
    </row>
    <row r="201" ht="15.75" customHeight="1" s="474">
      <c r="A201" s="181" t="n">
        <v>200</v>
      </c>
      <c r="B201" s="181" t="inlineStr">
        <is>
          <t>PTUS_Tesla220719E</t>
        </is>
      </c>
      <c r="C201" s="181" t="inlineStr">
        <is>
          <t>UWHS</t>
        </is>
      </c>
      <c r="D201" s="181" t="inlineStr">
        <is>
          <t>UWHSTESLA22P001</t>
        </is>
      </c>
      <c r="E201" s="181" t="inlineStr">
        <is>
          <t>PO-4900483240</t>
        </is>
      </c>
      <c r="F201" s="181" t="n">
        <v>5060000270</v>
      </c>
      <c r="G201" s="181" t="inlineStr">
        <is>
          <t>BGUS</t>
        </is>
      </c>
      <c r="H201" s="181" t="inlineStr">
        <is>
          <t>BGUS</t>
        </is>
      </c>
      <c r="I201" s="181" t="inlineStr">
        <is>
          <t>Tesla, Inc.</t>
        </is>
      </c>
      <c r="J201" s="181" t="inlineStr">
        <is>
          <t>IT APP_Jun, 2022</t>
        </is>
      </c>
      <c r="K201" s="181" t="inlineStr">
        <is>
          <t>System Invoice</t>
        </is>
      </c>
      <c r="L201" s="182" t="n">
        <v>0</v>
      </c>
      <c r="M201" s="183" t="inlineStr">
        <is>
          <t>USD</t>
        </is>
      </c>
      <c r="N201" s="411" t="n">
        <v>392.28</v>
      </c>
      <c r="O201" s="181" t="inlineStr">
        <is>
          <t>localization</t>
        </is>
      </c>
      <c r="P201" s="295" t="n">
        <v>44851</v>
      </c>
      <c r="Q201" s="181" t="inlineStr">
        <is>
          <t>杨文君</t>
        </is>
      </c>
      <c r="R201" s="295" t="inlineStr">
        <is>
          <t>2022年6月: 167.59; 2022年7月: 224.69</t>
        </is>
      </c>
      <c r="S201" s="183" t="inlineStr">
        <is>
          <t>TO:
AccountsPayable@tesla.com
CC:
aksmith@tesla.com; wei.liu@pacteraedge.com; gbg1_tesla_l10n@pacteraedge.com</t>
        </is>
      </c>
      <c r="T201" s="183" t="inlineStr">
        <is>
          <t>Aki Smith</t>
        </is>
      </c>
    </row>
    <row r="202" ht="15.75" customHeight="1" s="474">
      <c r="A202" s="181" t="n">
        <v>201</v>
      </c>
      <c r="B202" s="181" t="inlineStr">
        <is>
          <t>PTUS_Tesla220719F</t>
        </is>
      </c>
      <c r="C202" s="181" t="inlineStr">
        <is>
          <t>UWHS</t>
        </is>
      </c>
      <c r="D202" s="181" t="inlineStr">
        <is>
          <t>UWHSTESLA22P001</t>
        </is>
      </c>
      <c r="E202" s="181" t="inlineStr">
        <is>
          <t>PO-4900484059</t>
        </is>
      </c>
      <c r="F202" s="181" t="n">
        <v>5060000270</v>
      </c>
      <c r="G202" s="181" t="inlineStr">
        <is>
          <t>BGUS</t>
        </is>
      </c>
      <c r="H202" s="181" t="inlineStr">
        <is>
          <t>BGUS</t>
        </is>
      </c>
      <c r="I202" s="181" t="inlineStr">
        <is>
          <t>Tesla, Inc.</t>
        </is>
      </c>
      <c r="J202" s="181" t="inlineStr">
        <is>
          <t>Tech Pub_Others_Jun, 2022</t>
        </is>
      </c>
      <c r="K202" s="181" t="inlineStr">
        <is>
          <t>System Invoice</t>
        </is>
      </c>
      <c r="L202" s="182" t="n">
        <v>0</v>
      </c>
      <c r="M202" s="183" t="inlineStr">
        <is>
          <t>USD</t>
        </is>
      </c>
      <c r="N202" s="411" t="n">
        <v>250.07</v>
      </c>
      <c r="O202" s="181" t="inlineStr">
        <is>
          <t>localization</t>
        </is>
      </c>
      <c r="P202" s="295" t="n">
        <v>44851</v>
      </c>
      <c r="Q202" s="181" t="inlineStr">
        <is>
          <t>杨文君</t>
        </is>
      </c>
      <c r="R202" s="295" t="inlineStr">
        <is>
          <t>2022年6月</t>
        </is>
      </c>
      <c r="S202" s="183" t="inlineStr">
        <is>
          <t>TO:
AccountsPayable@tesla.com
CC:
dbenjamin@tesla.com; wei.liu@pacteraedge.com; gbg1_tesla_l10n@pacteraedge.com</t>
        </is>
      </c>
      <c r="T202" s="183" t="inlineStr">
        <is>
          <t>David Ben-Jamin</t>
        </is>
      </c>
    </row>
    <row r="203" ht="15.75" customHeight="1" s="474">
      <c r="A203" s="181" t="n">
        <v>202</v>
      </c>
      <c r="B203" s="181" t="inlineStr">
        <is>
          <t>PTUS_Tesla220719G</t>
        </is>
      </c>
      <c r="C203" s="181" t="inlineStr">
        <is>
          <t>UWHS</t>
        </is>
      </c>
      <c r="D203" s="181" t="inlineStr">
        <is>
          <t>UWHSTESLA22P001</t>
        </is>
      </c>
      <c r="E203" s="181" t="inlineStr">
        <is>
          <t>PO-4900512324</t>
        </is>
      </c>
      <c r="F203" s="181" t="n">
        <v>5060000270</v>
      </c>
      <c r="G203" s="181" t="inlineStr">
        <is>
          <t>BGUS</t>
        </is>
      </c>
      <c r="H203" s="181" t="inlineStr">
        <is>
          <t>BGUS</t>
        </is>
      </c>
      <c r="I203" s="181" t="inlineStr">
        <is>
          <t>Tesla, Inc.</t>
        </is>
      </c>
      <c r="J203" s="181" t="inlineStr">
        <is>
          <t>Website_Jun, 2022</t>
        </is>
      </c>
      <c r="K203" s="181" t="inlineStr">
        <is>
          <t>System Invoice</t>
        </is>
      </c>
      <c r="L203" s="182" t="n">
        <v>0</v>
      </c>
      <c r="M203" s="183" t="inlineStr">
        <is>
          <t>USD</t>
        </is>
      </c>
      <c r="N203" s="411" t="n">
        <v>3338.1096525</v>
      </c>
      <c r="O203" s="181" t="inlineStr">
        <is>
          <t>localization</t>
        </is>
      </c>
      <c r="P203" s="295" t="n">
        <v>44851</v>
      </c>
      <c r="Q203" s="181" t="inlineStr">
        <is>
          <t>杨文君</t>
        </is>
      </c>
      <c r="R203" s="295" t="inlineStr">
        <is>
          <t>2022年6月</t>
        </is>
      </c>
      <c r="S203" s="183" t="inlineStr">
        <is>
          <t>TO:
AccountsPayable@tesla.com
CC:
kmiller@tesla.com; wei.liu@pacteraedge.com; gbg1_tesla_l10n@pacteraedge.com</t>
        </is>
      </c>
      <c r="T203" s="183" t="inlineStr">
        <is>
          <t>Kaoru Miller</t>
        </is>
      </c>
    </row>
    <row r="204" ht="15.75" customHeight="1" s="474">
      <c r="A204" s="181" t="n">
        <v>201</v>
      </c>
      <c r="B204" s="181" t="inlineStr">
        <is>
          <t>PTUS_Tesla220719H</t>
        </is>
      </c>
      <c r="C204" s="181" t="inlineStr">
        <is>
          <t>UWHS</t>
        </is>
      </c>
      <c r="D204" s="181" t="inlineStr">
        <is>
          <t>UWHSTESLA22P001</t>
        </is>
      </c>
      <c r="E204" s="181" t="inlineStr">
        <is>
          <t>PO-4900617666</t>
        </is>
      </c>
      <c r="F204" s="181" t="n">
        <v>5060000270</v>
      </c>
      <c r="G204" s="181" t="inlineStr">
        <is>
          <t>BGUS</t>
        </is>
      </c>
      <c r="H204" s="181" t="inlineStr">
        <is>
          <t>BGUS</t>
        </is>
      </c>
      <c r="I204" s="181" t="inlineStr">
        <is>
          <t>Tesla, Inc.</t>
        </is>
      </c>
      <c r="J204" s="181" t="inlineStr">
        <is>
          <t>Tesla Energy_PW2 OM DE_Jun,2022</t>
        </is>
      </c>
      <c r="K204" s="181" t="inlineStr">
        <is>
          <t>System Invoice</t>
        </is>
      </c>
      <c r="L204" s="182" t="n">
        <v>0</v>
      </c>
      <c r="M204" s="183" t="inlineStr">
        <is>
          <t>USD</t>
        </is>
      </c>
      <c r="N204" s="411" t="n">
        <v>6.74</v>
      </c>
      <c r="O204" s="181" t="inlineStr">
        <is>
          <t>localization</t>
        </is>
      </c>
      <c r="P204" s="295" t="n">
        <v>44851</v>
      </c>
      <c r="Q204" s="181" t="inlineStr">
        <is>
          <t>杨文君</t>
        </is>
      </c>
      <c r="R204" s="295" t="inlineStr">
        <is>
          <t>2022年6月</t>
        </is>
      </c>
      <c r="S204" s="183" t="inlineStr">
        <is>
          <t>TO:
AccountsPayable@tesla.com
CC:
cmatchinski@tesla.com; wei.liu@pacteraedge.com; gbg1_tesla_l10n@pacteraedge.com</t>
        </is>
      </c>
      <c r="T204" s="183" t="inlineStr">
        <is>
          <t>Cassandra Geml</t>
        </is>
      </c>
    </row>
    <row r="205" ht="15.75" customHeight="1" s="474">
      <c r="A205" s="181" t="n">
        <v>202</v>
      </c>
      <c r="B205" s="181" t="inlineStr">
        <is>
          <t>PTUS_Tesla220719I</t>
        </is>
      </c>
      <c r="C205" s="181" t="inlineStr">
        <is>
          <t>UWHS</t>
        </is>
      </c>
      <c r="D205" s="181" t="inlineStr">
        <is>
          <t>UWHSTESLA22P001</t>
        </is>
      </c>
      <c r="E205" s="181" t="inlineStr">
        <is>
          <t>PO-4900656668</t>
        </is>
      </c>
      <c r="F205" s="181" t="n">
        <v>5060000270</v>
      </c>
      <c r="G205" s="181" t="inlineStr">
        <is>
          <t>BGUS</t>
        </is>
      </c>
      <c r="H205" s="181" t="inlineStr">
        <is>
          <t>BGUS</t>
        </is>
      </c>
      <c r="I205" s="181" t="inlineStr">
        <is>
          <t>Tesla, Inc.</t>
        </is>
      </c>
      <c r="J205" s="181" t="inlineStr">
        <is>
          <t>Tesla Energy_PW2 Commissioning and Install Troubleshooting_IT&amp;DE_Jun,2022</t>
        </is>
      </c>
      <c r="K205" s="181" t="inlineStr">
        <is>
          <t>System Invoice</t>
        </is>
      </c>
      <c r="L205" s="182" t="n">
        <v>0</v>
      </c>
      <c r="M205" s="183" t="inlineStr">
        <is>
          <t>USD</t>
        </is>
      </c>
      <c r="N205" s="411" t="n">
        <v>2995.64</v>
      </c>
      <c r="O205" s="181" t="inlineStr">
        <is>
          <t>localization</t>
        </is>
      </c>
      <c r="P205" s="295" t="n">
        <v>44851</v>
      </c>
      <c r="Q205" s="181" t="inlineStr">
        <is>
          <t>杨文君</t>
        </is>
      </c>
      <c r="R205" s="295" t="inlineStr">
        <is>
          <t>2022年6月</t>
        </is>
      </c>
      <c r="S205" s="183" t="inlineStr">
        <is>
          <t>TO:
AccountsPayable@tesla.com
CC:
cmatchinski@tesla.com; wei.liu@pacteraedge.com; gbg1_tesla_l10n@pacteraedge.com</t>
        </is>
      </c>
      <c r="T205" s="183" t="inlineStr">
        <is>
          <t>Cassandra Geml</t>
        </is>
      </c>
    </row>
    <row r="206" ht="15.75" customHeight="1" s="474">
      <c r="A206" s="181" t="n">
        <v>203</v>
      </c>
      <c r="B206" s="181" t="inlineStr">
        <is>
          <t>PTUS_Tesla220719J</t>
        </is>
      </c>
      <c r="C206" s="181" t="inlineStr">
        <is>
          <t>UWHS</t>
        </is>
      </c>
      <c r="D206" s="181" t="inlineStr">
        <is>
          <t>UWHSTESLA22P001</t>
        </is>
      </c>
      <c r="E206" s="181" t="inlineStr">
        <is>
          <t>PO-4900662148</t>
        </is>
      </c>
      <c r="F206" s="181" t="n">
        <v>5060000270</v>
      </c>
      <c r="G206" s="181" t="inlineStr">
        <is>
          <t>BGUS</t>
        </is>
      </c>
      <c r="H206" s="181" t="inlineStr">
        <is>
          <t>BGUS</t>
        </is>
      </c>
      <c r="I206" s="181" t="inlineStr">
        <is>
          <t>Tesla, Inc.</t>
        </is>
      </c>
      <c r="J206" s="181" t="inlineStr">
        <is>
          <t>Megapack 2 Video Series Translation_June, 2022</t>
        </is>
      </c>
      <c r="K206" s="181" t="inlineStr">
        <is>
          <t>System Invoice</t>
        </is>
      </c>
      <c r="L206" s="182" t="n">
        <v>0</v>
      </c>
      <c r="M206" s="183" t="inlineStr">
        <is>
          <t>USD</t>
        </is>
      </c>
      <c r="N206" s="411" t="n">
        <v>586.54</v>
      </c>
      <c r="O206" s="181" t="inlineStr">
        <is>
          <t>localization</t>
        </is>
      </c>
      <c r="P206" s="295" t="n">
        <v>44851</v>
      </c>
      <c r="Q206" s="181" t="inlineStr">
        <is>
          <t>杨文君</t>
        </is>
      </c>
      <c r="R206" s="295" t="inlineStr">
        <is>
          <t>2022年6月</t>
        </is>
      </c>
      <c r="S206" s="183" t="inlineStr">
        <is>
          <t>TO:
AccountsPayable@tesla.com
CC:
tkaiser@tesla.com; wei.liu@pacteraedge.com; gbg1_tesla_l10n@pacteraedge.com</t>
        </is>
      </c>
      <c r="T206" s="183" t="inlineStr">
        <is>
          <t>Todd Kaiser</t>
        </is>
      </c>
    </row>
    <row r="207" ht="15.75" customHeight="1" s="474">
      <c r="A207" s="181" t="n">
        <v>204</v>
      </c>
      <c r="B207" s="181" t="inlineStr">
        <is>
          <t>PTUS_Tesla220720A</t>
        </is>
      </c>
      <c r="C207" s="181" t="inlineStr">
        <is>
          <t>UWHS</t>
        </is>
      </c>
      <c r="D207" s="181" t="inlineStr">
        <is>
          <t>UWHSTESLA22P001</t>
        </is>
      </c>
      <c r="E207" s="181" t="inlineStr">
        <is>
          <t>PO-4900649688</t>
        </is>
      </c>
      <c r="F207" s="181" t="n">
        <v>5060000270</v>
      </c>
      <c r="G207" s="181" t="inlineStr">
        <is>
          <t>BGUS</t>
        </is>
      </c>
      <c r="H207" s="181" t="inlineStr">
        <is>
          <t>BGUS</t>
        </is>
      </c>
      <c r="I207" s="181" t="inlineStr">
        <is>
          <t>Tesla, Inc.</t>
        </is>
      </c>
      <c r="J207" s="181" t="inlineStr">
        <is>
          <t>Tesla Academy_Jun,2022</t>
        </is>
      </c>
      <c r="K207" s="181" t="inlineStr">
        <is>
          <t>System Invoice</t>
        </is>
      </c>
      <c r="L207" s="182" t="n">
        <v>0</v>
      </c>
      <c r="M207" s="183" t="inlineStr">
        <is>
          <t>USD</t>
        </is>
      </c>
      <c r="N207" s="411" t="n">
        <v>1931.95</v>
      </c>
      <c r="O207" s="181" t="inlineStr">
        <is>
          <t>localization</t>
        </is>
      </c>
      <c r="P207" s="295" t="n">
        <v>44852</v>
      </c>
      <c r="Q207" s="181" t="inlineStr">
        <is>
          <t>杨文君</t>
        </is>
      </c>
      <c r="R207" s="295" t="inlineStr">
        <is>
          <t>2022年6月</t>
        </is>
      </c>
      <c r="S207" s="183" t="inlineStr">
        <is>
          <t>TO:
AccountsPayable@tesla.com
CC:
dparrent@tesla.com; wei.liu@pacteraedge.com; gbg1_tesla_l10n@pacteraedge.com</t>
        </is>
      </c>
      <c r="T207" s="183" t="inlineStr">
        <is>
          <t>Dave Parrent</t>
        </is>
      </c>
    </row>
    <row r="208" ht="15.75" customHeight="1" s="474">
      <c r="A208" s="181" t="n">
        <v>205</v>
      </c>
      <c r="B208" s="181" t="inlineStr">
        <is>
          <t>PTUS_Tesla220823A</t>
        </is>
      </c>
      <c r="C208" s="181" t="inlineStr">
        <is>
          <t>UWHS</t>
        </is>
      </c>
      <c r="D208" s="181" t="inlineStr">
        <is>
          <t>UWHSTESLA22P001</t>
        </is>
      </c>
      <c r="E208" s="181" t="inlineStr">
        <is>
          <t>PO-4900267293</t>
        </is>
      </c>
      <c r="F208" s="181" t="n">
        <v>5060000270</v>
      </c>
      <c r="G208" s="181" t="inlineStr">
        <is>
          <t>BGUS</t>
        </is>
      </c>
      <c r="H208" s="181" t="inlineStr">
        <is>
          <t>BGUS</t>
        </is>
      </c>
      <c r="I208" s="181" t="inlineStr">
        <is>
          <t>Tesla, Inc.</t>
        </is>
      </c>
      <c r="J208" s="181" t="inlineStr">
        <is>
          <t>Tech Pub_OM&amp;SM_Jul, 2022</t>
        </is>
      </c>
      <c r="K208" s="181" t="inlineStr">
        <is>
          <t>System Invoice</t>
        </is>
      </c>
      <c r="L208" s="182" t="n">
        <v>0</v>
      </c>
      <c r="M208" s="183" t="inlineStr">
        <is>
          <t>USD</t>
        </is>
      </c>
      <c r="N208" s="411" t="n">
        <v>8878.629999999999</v>
      </c>
      <c r="O208" s="181" t="inlineStr">
        <is>
          <t>localization</t>
        </is>
      </c>
      <c r="P208" s="295" t="n">
        <v>44886</v>
      </c>
      <c r="Q208" s="181" t="inlineStr">
        <is>
          <t>杨文君</t>
        </is>
      </c>
      <c r="R208" s="295" t="inlineStr">
        <is>
          <t>2022年7月:5848.66; 2022年8月: 3029.97</t>
        </is>
      </c>
      <c r="S208" s="183" t="inlineStr">
        <is>
          <t>TO:
AccountsPayable@tesla.com
CC:
dbenjamin@tesla.com;aksmith@tesla.com; wei.liu@pacteraedge.com; gbg1_tesla_l10n@pacteraedge.com</t>
        </is>
      </c>
      <c r="T208" s="183" t="inlineStr">
        <is>
          <t>David Ben-Jamin</t>
        </is>
      </c>
    </row>
    <row r="209" ht="15.75" customHeight="1" s="474">
      <c r="A209" s="181" t="n">
        <v>206</v>
      </c>
      <c r="B209" s="181" t="inlineStr">
        <is>
          <t>PTUS_Tesla220823B</t>
        </is>
      </c>
      <c r="C209" s="181" t="inlineStr">
        <is>
          <t>UWHS</t>
        </is>
      </c>
      <c r="D209" s="181" t="inlineStr">
        <is>
          <t>UWHSTESLA22P001</t>
        </is>
      </c>
      <c r="E209" s="181" t="inlineStr">
        <is>
          <t>PO-4900366043</t>
        </is>
      </c>
      <c r="F209" s="181" t="n">
        <v>5060000270</v>
      </c>
      <c r="G209" s="181" t="inlineStr">
        <is>
          <t>BGUS</t>
        </is>
      </c>
      <c r="H209" s="181" t="inlineStr">
        <is>
          <t>BGUS</t>
        </is>
      </c>
      <c r="I209" s="181" t="inlineStr">
        <is>
          <t>Tesla, Inc.</t>
        </is>
      </c>
      <c r="J209" s="181" t="inlineStr">
        <is>
          <t>Firmware_Jul, 2022</t>
        </is>
      </c>
      <c r="K209" s="181" t="inlineStr">
        <is>
          <t>System Invoice</t>
        </is>
      </c>
      <c r="L209" s="182" t="n">
        <v>0</v>
      </c>
      <c r="M209" s="183" t="inlineStr">
        <is>
          <t>USD</t>
        </is>
      </c>
      <c r="N209" s="411" t="n">
        <v>17993.64</v>
      </c>
      <c r="O209" s="181" t="inlineStr">
        <is>
          <t>localization</t>
        </is>
      </c>
      <c r="P209" s="295" t="n">
        <v>44886</v>
      </c>
      <c r="Q209" s="181" t="inlineStr">
        <is>
          <t>杨文君</t>
        </is>
      </c>
      <c r="R209" s="295" t="inlineStr">
        <is>
          <t>2022年7月: 13888.6; 2022年8月: 4105.04</t>
        </is>
      </c>
      <c r="S209" s="183" t="inlineStr">
        <is>
          <t>TO:
AccountsPayable@tesla.com
CC:
midang@tesla.com; wei.liu@pacteraedge.com; gbg1_tesla_l10n@pacteraedge.com</t>
        </is>
      </c>
      <c r="T209" s="183" t="inlineStr">
        <is>
          <t>Michelle Dang</t>
        </is>
      </c>
    </row>
    <row r="210" ht="15.75" customHeight="1" s="474">
      <c r="A210" s="181" t="n">
        <v>207</v>
      </c>
      <c r="B210" s="181" t="inlineStr">
        <is>
          <t>PTUS_Tesla220823C</t>
        </is>
      </c>
      <c r="C210" s="181" t="inlineStr">
        <is>
          <t>UWHS</t>
        </is>
      </c>
      <c r="D210" s="181" t="inlineStr">
        <is>
          <t>UWHSTESLA22P001</t>
        </is>
      </c>
      <c r="E210" s="181" t="inlineStr">
        <is>
          <t>PO-4900377741</t>
        </is>
      </c>
      <c r="F210" s="181" t="n">
        <v>5060000270</v>
      </c>
      <c r="G210" s="181" t="inlineStr">
        <is>
          <t>BGUS</t>
        </is>
      </c>
      <c r="H210" s="181" t="inlineStr">
        <is>
          <t>BGUS</t>
        </is>
      </c>
      <c r="I210" s="181" t="inlineStr">
        <is>
          <t>Tesla, Inc.</t>
        </is>
      </c>
      <c r="J210" s="181" t="inlineStr">
        <is>
          <t>Firmware_Jul, 2022_New languages</t>
        </is>
      </c>
      <c r="K210" s="181" t="inlineStr">
        <is>
          <t>System Invoice</t>
        </is>
      </c>
      <c r="L210" s="182" t="n">
        <v>0</v>
      </c>
      <c r="M210" s="183" t="inlineStr">
        <is>
          <t>USD</t>
        </is>
      </c>
      <c r="N210" s="411" t="n">
        <v>8479.52</v>
      </c>
      <c r="O210" s="181" t="inlineStr">
        <is>
          <t>localization</t>
        </is>
      </c>
      <c r="P210" s="295" t="n">
        <v>44886</v>
      </c>
      <c r="Q210" s="181" t="inlineStr">
        <is>
          <t>杨文君</t>
        </is>
      </c>
      <c r="R210" s="295" t="inlineStr">
        <is>
          <t>2022年7月: 7869.21; 2022年8月: 610.31</t>
        </is>
      </c>
      <c r="S210" s="183" t="inlineStr">
        <is>
          <t>TO:
AccountsPayable@tesla.com
CC:
midang@tesla.com; wei.liu@pacteraedge.com; gbg1_tesla_l10n@pacteraedge.com</t>
        </is>
      </c>
      <c r="T210" s="183" t="inlineStr">
        <is>
          <t>Michelle Dang</t>
        </is>
      </c>
    </row>
    <row r="211" ht="15.75" customHeight="1" s="474">
      <c r="A211" s="181" t="n">
        <v>208</v>
      </c>
      <c r="B211" s="181" t="inlineStr">
        <is>
          <t>PTUS_Tesla220823D</t>
        </is>
      </c>
      <c r="C211" s="181" t="inlineStr">
        <is>
          <t>UWHS</t>
        </is>
      </c>
      <c r="D211" s="181" t="inlineStr">
        <is>
          <t>UWHSTESLA22P001</t>
        </is>
      </c>
      <c r="E211" s="181" t="inlineStr">
        <is>
          <t>PO-4900483240</t>
        </is>
      </c>
      <c r="F211" s="181" t="n">
        <v>5060000270</v>
      </c>
      <c r="G211" s="181" t="inlineStr">
        <is>
          <t>BGUS</t>
        </is>
      </c>
      <c r="H211" s="181" t="inlineStr">
        <is>
          <t>BGUS</t>
        </is>
      </c>
      <c r="I211" s="181" t="inlineStr">
        <is>
          <t>Tesla, Inc.</t>
        </is>
      </c>
      <c r="J211" s="181" t="inlineStr">
        <is>
          <t>IT APP_Jul, 2022</t>
        </is>
      </c>
      <c r="K211" s="181" t="inlineStr">
        <is>
          <t>System Invoice</t>
        </is>
      </c>
      <c r="L211" s="182" t="n">
        <v>0</v>
      </c>
      <c r="M211" s="183" t="inlineStr">
        <is>
          <t>USD</t>
        </is>
      </c>
      <c r="N211" s="411" t="n">
        <v>419.33</v>
      </c>
      <c r="O211" s="181" t="inlineStr">
        <is>
          <t>localization</t>
        </is>
      </c>
      <c r="P211" s="295" t="n">
        <v>44886</v>
      </c>
      <c r="Q211" s="181" t="inlineStr">
        <is>
          <t>杨文君</t>
        </is>
      </c>
      <c r="R211" s="295" t="inlineStr">
        <is>
          <t>2022年8月</t>
        </is>
      </c>
      <c r="S211" s="183" t="inlineStr">
        <is>
          <t>TO:
AccountsPayable@tesla.com
CC:
aksmith@tesla.com; wei.liu@pacteraedge.com; gbg1_tesla_l10n@pacteraedge.com</t>
        </is>
      </c>
      <c r="T211" s="183" t="inlineStr">
        <is>
          <t>Aki Smith</t>
        </is>
      </c>
    </row>
    <row r="212" ht="15.75" customHeight="1" s="474">
      <c r="A212" s="181" t="n">
        <v>209</v>
      </c>
      <c r="B212" s="181" t="inlineStr">
        <is>
          <t>PTUS_Tesla220823E</t>
        </is>
      </c>
      <c r="C212" s="181" t="inlineStr">
        <is>
          <t>UWHS</t>
        </is>
      </c>
      <c r="D212" s="181" t="inlineStr">
        <is>
          <t>UWHSTESLA22P001</t>
        </is>
      </c>
      <c r="E212" s="181" t="inlineStr">
        <is>
          <t>PO-4900684031</t>
        </is>
      </c>
      <c r="F212" s="181" t="n">
        <v>5060000270</v>
      </c>
      <c r="G212" s="181" t="inlineStr">
        <is>
          <t>BGUS</t>
        </is>
      </c>
      <c r="H212" s="181" t="inlineStr">
        <is>
          <t>BGUS</t>
        </is>
      </c>
      <c r="I212" s="181" t="inlineStr">
        <is>
          <t>Tesla, Inc.</t>
        </is>
      </c>
      <c r="J212" s="181" t="inlineStr">
        <is>
          <t>Website_Jul, 2022</t>
        </is>
      </c>
      <c r="K212" s="181" t="inlineStr">
        <is>
          <t>System Invoice</t>
        </is>
      </c>
      <c r="L212" s="182" t="n">
        <v>0</v>
      </c>
      <c r="M212" s="183" t="inlineStr">
        <is>
          <t>USD</t>
        </is>
      </c>
      <c r="N212" s="411" t="n">
        <v>6206.76</v>
      </c>
      <c r="O212" s="181" t="inlineStr">
        <is>
          <t>localization</t>
        </is>
      </c>
      <c r="P212" s="295" t="n">
        <v>44886</v>
      </c>
      <c r="Q212" s="181" t="inlineStr">
        <is>
          <t>杨文君</t>
        </is>
      </c>
      <c r="R212" s="295" t="inlineStr">
        <is>
          <t>2022年6月: 1661.89; 2022年7月: 4544.87</t>
        </is>
      </c>
      <c r="S212" s="183" t="inlineStr">
        <is>
          <t>TO:
AccountsPayable@tesla.com
CC:
kmiller@tesla.com; wei.liu@pacteraedge.com; gbg1_tesla_l10n@pacteraedge.com</t>
        </is>
      </c>
      <c r="T212" s="183" t="inlineStr">
        <is>
          <t>Kaoru Miller</t>
        </is>
      </c>
    </row>
    <row r="213" ht="15.75" customHeight="1" s="474">
      <c r="A213" s="181" t="n">
        <v>210</v>
      </c>
      <c r="B213" s="181" t="inlineStr">
        <is>
          <t>PTUS_Tesla220823F</t>
        </is>
      </c>
      <c r="C213" s="181" t="inlineStr">
        <is>
          <t>UWHS</t>
        </is>
      </c>
      <c r="D213" s="181" t="inlineStr">
        <is>
          <t>UWHSTESLA22P001</t>
        </is>
      </c>
      <c r="E213" s="181" t="inlineStr">
        <is>
          <t>PO-4900710109</t>
        </is>
      </c>
      <c r="F213" s="181" t="n">
        <v>5060000270</v>
      </c>
      <c r="G213" s="181" t="inlineStr">
        <is>
          <t>BGUS</t>
        </is>
      </c>
      <c r="H213" s="181" t="inlineStr">
        <is>
          <t>BGUS</t>
        </is>
      </c>
      <c r="I213" s="181" t="inlineStr">
        <is>
          <t>Tesla, Inc.</t>
        </is>
      </c>
      <c r="J213" s="181" t="inlineStr">
        <is>
          <t>Supercharger PSU &amp; Bolt Videos Translation_July, 2022</t>
        </is>
      </c>
      <c r="K213" s="181" t="inlineStr">
        <is>
          <t>System Invoice</t>
        </is>
      </c>
      <c r="L213" s="182" t="n">
        <v>0</v>
      </c>
      <c r="M213" s="183" t="inlineStr">
        <is>
          <t>USD</t>
        </is>
      </c>
      <c r="N213" s="411" t="n">
        <v>2704.76</v>
      </c>
      <c r="O213" s="181" t="inlineStr">
        <is>
          <t>localization</t>
        </is>
      </c>
      <c r="P213" s="295" t="n">
        <v>44886</v>
      </c>
      <c r="Q213" s="181" t="inlineStr">
        <is>
          <t>杨文君</t>
        </is>
      </c>
      <c r="R213" s="295" t="inlineStr">
        <is>
          <t>2022年7月: 455.13; 2022年8月：2249.63</t>
        </is>
      </c>
      <c r="S213" s="183" t="inlineStr">
        <is>
          <t>TO:
AccountsPayable@tesla.com
CC:
tkaiser@tesla.com; wei.liu@pacteraedge.com; gbg1_tesla_l10n@pacteraedge.com</t>
        </is>
      </c>
      <c r="T213" s="183" t="inlineStr">
        <is>
          <t>Todd Kaiser</t>
        </is>
      </c>
    </row>
    <row r="214" ht="15.75" customHeight="1" s="474">
      <c r="A214" s="181" t="n">
        <v>211</v>
      </c>
      <c r="B214" s="181" t="inlineStr">
        <is>
          <t>PTUS_Tesla220823G</t>
        </is>
      </c>
      <c r="C214" s="181" t="inlineStr">
        <is>
          <t>UWHS</t>
        </is>
      </c>
      <c r="D214" s="181" t="inlineStr">
        <is>
          <t>UWHSTESLA22P001</t>
        </is>
      </c>
      <c r="E214" s="181" t="inlineStr">
        <is>
          <t>PO-4900730707</t>
        </is>
      </c>
      <c r="F214" s="181" t="n">
        <v>5060000270</v>
      </c>
      <c r="G214" s="181" t="inlineStr">
        <is>
          <t>BGUS</t>
        </is>
      </c>
      <c r="H214" s="181" t="inlineStr">
        <is>
          <t>BGUS</t>
        </is>
      </c>
      <c r="I214" s="181" t="inlineStr">
        <is>
          <t>Tesla, Inc.</t>
        </is>
      </c>
      <c r="J214" s="181" t="inlineStr">
        <is>
          <t>Tesla Internal Tools_FR-CA_July, 2022</t>
        </is>
      </c>
      <c r="K214" s="181" t="inlineStr">
        <is>
          <t>System Invoice</t>
        </is>
      </c>
      <c r="L214" s="182" t="n">
        <v>0</v>
      </c>
      <c r="M214" s="183" t="inlineStr">
        <is>
          <t>USD</t>
        </is>
      </c>
      <c r="N214" s="411" t="n">
        <v>1329.89</v>
      </c>
      <c r="O214" s="181" t="inlineStr">
        <is>
          <t>localization</t>
        </is>
      </c>
      <c r="P214" s="295" t="n">
        <v>44886</v>
      </c>
      <c r="Q214" s="181" t="inlineStr">
        <is>
          <t>杨文君</t>
        </is>
      </c>
      <c r="R214" s="295" t="inlineStr">
        <is>
          <t>2022年8月</t>
        </is>
      </c>
      <c r="S214" s="183" t="inlineStr">
        <is>
          <t>TO:
AccountsPayable@tesla.com
CC:
mplascencia@tesla.com; wei.liu@pacteraedge.com; gbg1_tesla_l10n@pacteraedge.com</t>
        </is>
      </c>
      <c r="T214" s="183" t="inlineStr">
        <is>
          <t>Marlyn Plascencia</t>
        </is>
      </c>
    </row>
    <row r="215" ht="15.75" customHeight="1" s="474">
      <c r="A215" s="181" t="n">
        <v>212</v>
      </c>
      <c r="B215" s="181" t="inlineStr">
        <is>
          <t>PTUS_Tesla220915A</t>
        </is>
      </c>
      <c r="C215" s="181" t="inlineStr">
        <is>
          <t>UWHS</t>
        </is>
      </c>
      <c r="D215" s="181" t="inlineStr">
        <is>
          <t>UWHSTESLA22P001</t>
        </is>
      </c>
      <c r="E215" s="181" t="inlineStr">
        <is>
          <t>PO-4900330881</t>
        </is>
      </c>
      <c r="F215" s="181" t="n">
        <v>5060000270</v>
      </c>
      <c r="G215" s="181" t="inlineStr">
        <is>
          <t>BGUS</t>
        </is>
      </c>
      <c r="H215" s="181" t="inlineStr">
        <is>
          <t>BGUS</t>
        </is>
      </c>
      <c r="I215" s="181" t="inlineStr">
        <is>
          <t>Tesla, Inc.</t>
        </is>
      </c>
      <c r="J215" s="181" t="inlineStr">
        <is>
          <t>Tech Pub_OM &amp; SM_Aug, 2022_Batch1</t>
        </is>
      </c>
      <c r="K215" s="181" t="inlineStr">
        <is>
          <t>System Invoice</t>
        </is>
      </c>
      <c r="L215" s="182" t="n">
        <v>0</v>
      </c>
      <c r="M215" s="183" t="inlineStr">
        <is>
          <t>USD</t>
        </is>
      </c>
      <c r="N215" s="411" t="n">
        <v>4293.1</v>
      </c>
      <c r="O215" s="181" t="inlineStr">
        <is>
          <t>localization</t>
        </is>
      </c>
      <c r="P215" s="295" t="n">
        <v>44909</v>
      </c>
      <c r="Q215" s="181" t="inlineStr">
        <is>
          <t>杨文君</t>
        </is>
      </c>
      <c r="R215" s="295" t="inlineStr">
        <is>
          <t>2022年8月: 3538.11; 2022年9月: 754.99</t>
        </is>
      </c>
      <c r="S215" s="183" t="inlineStr">
        <is>
          <t>TO:
AccountsPayable@tesla.com
CC:
dbenjamin@tesla.com;aksmith@tesla.com; wei.liu@pacteraedge.com; gbg1_tesla_l10n@pacteraedge.com</t>
        </is>
      </c>
      <c r="T215" s="183" t="inlineStr">
        <is>
          <t>David Ben-Jamin</t>
        </is>
      </c>
    </row>
    <row r="216" ht="15.75" customHeight="1" s="474">
      <c r="A216" s="181" t="n">
        <v>213</v>
      </c>
      <c r="B216" s="181" t="inlineStr">
        <is>
          <t>PTUS_Tesla220915B</t>
        </is>
      </c>
      <c r="C216" s="181" t="inlineStr">
        <is>
          <t>UWHS</t>
        </is>
      </c>
      <c r="D216" s="181" t="inlineStr">
        <is>
          <t>UWHSTESLA22P001</t>
        </is>
      </c>
      <c r="E216" s="181" t="inlineStr">
        <is>
          <t>PO-4900366043</t>
        </is>
      </c>
      <c r="F216" s="181" t="n">
        <v>5060000270</v>
      </c>
      <c r="G216" s="181" t="inlineStr">
        <is>
          <t>BGUS</t>
        </is>
      </c>
      <c r="H216" s="181" t="inlineStr">
        <is>
          <t>BGUS</t>
        </is>
      </c>
      <c r="I216" s="181" t="inlineStr">
        <is>
          <t>Tesla, Inc.</t>
        </is>
      </c>
      <c r="J216" s="181" t="inlineStr">
        <is>
          <t>Firmware_Aug, 2022</t>
        </is>
      </c>
      <c r="K216" s="181" t="inlineStr">
        <is>
          <t>System Invoice</t>
        </is>
      </c>
      <c r="L216" s="182" t="n">
        <v>0</v>
      </c>
      <c r="M216" s="183" t="inlineStr">
        <is>
          <t>USD</t>
        </is>
      </c>
      <c r="N216" s="411" t="n">
        <v>25335.7</v>
      </c>
      <c r="O216" s="181" t="inlineStr">
        <is>
          <t>localization</t>
        </is>
      </c>
      <c r="P216" s="295" t="n">
        <v>44909</v>
      </c>
      <c r="Q216" s="181" t="inlineStr">
        <is>
          <t>杨文君</t>
        </is>
      </c>
      <c r="R216" s="295" t="inlineStr">
        <is>
          <t>2022年8月: 14681.61; 2022年9月: 10649.09</t>
        </is>
      </c>
      <c r="S216" s="183" t="inlineStr">
        <is>
          <t>TO:
AccountsPayable@tesla.com
CC:
midang@tesla.com; wei.liu@pacteraedge.com; gbg1_tesla_l10n@pacteraedge.com</t>
        </is>
      </c>
      <c r="T216" s="183" t="inlineStr">
        <is>
          <t>Michelle Dang</t>
        </is>
      </c>
    </row>
    <row r="217" ht="15.75" customHeight="1" s="474">
      <c r="A217" s="181" t="n">
        <v>214</v>
      </c>
      <c r="B217" s="181" t="inlineStr">
        <is>
          <t>PTUS_Tesla220915C</t>
        </is>
      </c>
      <c r="C217" s="181" t="inlineStr">
        <is>
          <t>UWHS</t>
        </is>
      </c>
      <c r="D217" s="181" t="inlineStr">
        <is>
          <t>UWHSTESLA22P001</t>
        </is>
      </c>
      <c r="E217" s="181" t="inlineStr">
        <is>
          <t>PO-4900377741</t>
        </is>
      </c>
      <c r="F217" s="181" t="n">
        <v>5060000270</v>
      </c>
      <c r="G217" s="181" t="inlineStr">
        <is>
          <t>BGUS</t>
        </is>
      </c>
      <c r="H217" s="181" t="inlineStr">
        <is>
          <t>BGUS</t>
        </is>
      </c>
      <c r="I217" s="181" t="inlineStr">
        <is>
          <t>Tesla, Inc.</t>
        </is>
      </c>
      <c r="J217" s="181" t="inlineStr">
        <is>
          <t>Firmware_Aug, 2022_New languages</t>
        </is>
      </c>
      <c r="K217" s="181" t="inlineStr">
        <is>
          <t>System Invoice</t>
        </is>
      </c>
      <c r="L217" s="182" t="n">
        <v>0</v>
      </c>
      <c r="M217" s="183" t="inlineStr">
        <is>
          <t>USD</t>
        </is>
      </c>
      <c r="N217" s="411" t="n">
        <v>14436.29</v>
      </c>
      <c r="O217" s="181" t="inlineStr">
        <is>
          <t>localization</t>
        </is>
      </c>
      <c r="P217" s="295" t="n">
        <v>44909</v>
      </c>
      <c r="Q217" s="181" t="inlineStr">
        <is>
          <t>杨文君</t>
        </is>
      </c>
      <c r="R217" s="295" t="inlineStr">
        <is>
          <t>2022年7月: 6489.82; 2022年8月: 5422.48; 2022年9月: 2523.99</t>
        </is>
      </c>
      <c r="S217" s="183" t="inlineStr">
        <is>
          <t>TO:
AccountsPayable@tesla.com
CC:
midang@tesla.com; wei.liu@pacteraedge.com; gbg1_tesla_l10n@pacteraedge.com</t>
        </is>
      </c>
      <c r="T217" s="183" t="inlineStr">
        <is>
          <t>Michelle Dang</t>
        </is>
      </c>
    </row>
    <row r="218" ht="15.75" customHeight="1" s="474">
      <c r="A218" s="181" t="n">
        <v>215</v>
      </c>
      <c r="B218" s="181" t="inlineStr">
        <is>
          <t>PTUS_Tesla220915D</t>
        </is>
      </c>
      <c r="C218" s="181" t="inlineStr">
        <is>
          <t>UWHS</t>
        </is>
      </c>
      <c r="D218" s="181" t="inlineStr">
        <is>
          <t>UWHSTESLA22P001</t>
        </is>
      </c>
      <c r="E218" s="181" t="inlineStr">
        <is>
          <t>PO-4900483240</t>
        </is>
      </c>
      <c r="F218" s="181" t="n">
        <v>5060000270</v>
      </c>
      <c r="G218" s="181" t="inlineStr">
        <is>
          <t>BGUS</t>
        </is>
      </c>
      <c r="H218" s="181" t="inlineStr">
        <is>
          <t>BGUS</t>
        </is>
      </c>
      <c r="I218" s="181" t="inlineStr">
        <is>
          <t>Tesla, Inc.</t>
        </is>
      </c>
      <c r="J218" s="181" t="inlineStr">
        <is>
          <t>IT APP_Aug, 2022</t>
        </is>
      </c>
      <c r="K218" s="181" t="inlineStr">
        <is>
          <t>System Invoice</t>
        </is>
      </c>
      <c r="L218" s="182" t="n">
        <v>0</v>
      </c>
      <c r="M218" s="183" t="inlineStr">
        <is>
          <t>USD</t>
        </is>
      </c>
      <c r="N218" s="411" t="n">
        <v>2518.07</v>
      </c>
      <c r="O218" s="181" t="inlineStr">
        <is>
          <t>localization</t>
        </is>
      </c>
      <c r="P218" s="295" t="n">
        <v>44909</v>
      </c>
      <c r="Q218" s="181" t="inlineStr">
        <is>
          <t>杨文君</t>
        </is>
      </c>
      <c r="R218" s="295" t="inlineStr">
        <is>
          <t>2022年8月: 2244.35; 2022年9月: 273.72</t>
        </is>
      </c>
      <c r="S218" s="183" t="inlineStr">
        <is>
          <t>TO:
AccountsPayable@tesla.com
CC:
aksmith@tesla.com; wei.liu@pacteraedge.com; gbg1_tesla_l10n@pacteraedge.com</t>
        </is>
      </c>
      <c r="T218" s="183" t="inlineStr">
        <is>
          <t>Aki Smith</t>
        </is>
      </c>
    </row>
    <row r="219" ht="15.75" customHeight="1" s="474">
      <c r="A219" s="181" t="n">
        <v>216</v>
      </c>
      <c r="B219" s="181" t="inlineStr">
        <is>
          <t>PTUS_Tesla220915E</t>
        </is>
      </c>
      <c r="C219" s="181" t="inlineStr">
        <is>
          <t>UWHS</t>
        </is>
      </c>
      <c r="D219" s="181" t="inlineStr">
        <is>
          <t>UWHSTESLA22P001</t>
        </is>
      </c>
      <c r="E219" s="181" t="inlineStr">
        <is>
          <t>PO-4900684031</t>
        </is>
      </c>
      <c r="F219" s="181" t="n">
        <v>5060000270</v>
      </c>
      <c r="G219" s="181" t="inlineStr">
        <is>
          <t>BGUS</t>
        </is>
      </c>
      <c r="H219" s="181" t="inlineStr">
        <is>
          <t>BGUS</t>
        </is>
      </c>
      <c r="I219" s="181" t="inlineStr">
        <is>
          <t>Tesla, Inc.</t>
        </is>
      </c>
      <c r="J219" s="181" t="inlineStr">
        <is>
          <t>Website_Aug, 2022</t>
        </is>
      </c>
      <c r="K219" s="181" t="inlineStr">
        <is>
          <t>System Invoice</t>
        </is>
      </c>
      <c r="L219" s="182" t="n">
        <v>0</v>
      </c>
      <c r="M219" s="183" t="inlineStr">
        <is>
          <t>USD</t>
        </is>
      </c>
      <c r="N219" s="411" t="n">
        <v>6067.25</v>
      </c>
      <c r="O219" s="181" t="inlineStr">
        <is>
          <t>localization</t>
        </is>
      </c>
      <c r="P219" s="295" t="n">
        <v>44909</v>
      </c>
      <c r="Q219" s="181" t="inlineStr">
        <is>
          <t>杨文君</t>
        </is>
      </c>
      <c r="R219" s="295" t="inlineStr">
        <is>
          <t>2022年8月: 5000; 2022年9月: 1067.25</t>
        </is>
      </c>
      <c r="S219" s="183" t="inlineStr">
        <is>
          <t>TO:
AccountsPayable@tesla.com
CC:
kmiller@tesla.com; wei.liu@pacteraedge.com; gbg1_tesla_l10n@pacteraedge.com</t>
        </is>
      </c>
      <c r="T219" s="183" t="inlineStr">
        <is>
          <t>Kaoru Miller</t>
        </is>
      </c>
    </row>
    <row r="220" ht="15.75" customHeight="1" s="474">
      <c r="A220" s="181" t="n">
        <v>217</v>
      </c>
      <c r="B220" s="181" t="inlineStr">
        <is>
          <t>PTUS_Tesla220915F</t>
        </is>
      </c>
      <c r="C220" s="181" t="inlineStr">
        <is>
          <t>UWHS</t>
        </is>
      </c>
      <c r="D220" s="181" t="inlineStr">
        <is>
          <t>UWHSTESLA22P001</t>
        </is>
      </c>
      <c r="E220" s="181" t="inlineStr">
        <is>
          <t>PO-4900698094</t>
        </is>
      </c>
      <c r="F220" s="181" t="n">
        <v>5060000270</v>
      </c>
      <c r="G220" s="181" t="inlineStr">
        <is>
          <t>BGUS</t>
        </is>
      </c>
      <c r="H220" s="181" t="inlineStr">
        <is>
          <t>BGUS</t>
        </is>
      </c>
      <c r="I220" s="181" t="inlineStr">
        <is>
          <t>Tesla, Inc.</t>
        </is>
      </c>
      <c r="J220" s="181" t="inlineStr">
        <is>
          <t>Tech Pub_OM &amp; SM_Aug, 2022_Batch2</t>
        </is>
      </c>
      <c r="K220" s="181" t="inlineStr">
        <is>
          <t>System Invoice</t>
        </is>
      </c>
      <c r="L220" s="182" t="n">
        <v>0</v>
      </c>
      <c r="M220" s="183" t="inlineStr">
        <is>
          <t>USD</t>
        </is>
      </c>
      <c r="N220" s="411" t="n">
        <v>10176.73</v>
      </c>
      <c r="O220" s="181" t="inlineStr">
        <is>
          <t>localization</t>
        </is>
      </c>
      <c r="P220" s="295" t="n">
        <v>44909</v>
      </c>
      <c r="Q220" s="181" t="inlineStr">
        <is>
          <t>杨文君</t>
        </is>
      </c>
      <c r="R220" s="295" t="inlineStr">
        <is>
          <t>2022年8月: 7900.79; 2022年9月: 2275.94</t>
        </is>
      </c>
      <c r="S220" s="183" t="inlineStr">
        <is>
          <t>TO:
AccountsPayable@tesla.com
CC:
dbenjamin@tesla.com; wei.liu@pacteraedge.com; gbg1_tesla_l10n@pacteraedge.com</t>
        </is>
      </c>
      <c r="T220" s="183" t="inlineStr">
        <is>
          <t>David Ben-Jamin</t>
        </is>
      </c>
    </row>
    <row r="221" ht="15.75" customHeight="1" s="474">
      <c r="A221" s="181" t="n">
        <v>218</v>
      </c>
      <c r="B221" s="181" t="inlineStr">
        <is>
          <t>PTUS_Tesla220915G</t>
        </is>
      </c>
      <c r="C221" s="181" t="inlineStr">
        <is>
          <t>UWHS</t>
        </is>
      </c>
      <c r="D221" s="181" t="inlineStr">
        <is>
          <t>UWHSTESLA22P001</t>
        </is>
      </c>
      <c r="E221" s="181" t="inlineStr">
        <is>
          <t>PO-4900707234</t>
        </is>
      </c>
      <c r="F221" s="181" t="n">
        <v>5060000270</v>
      </c>
      <c r="G221" s="181" t="inlineStr">
        <is>
          <t>BGUS</t>
        </is>
      </c>
      <c r="H221" s="181" t="inlineStr">
        <is>
          <t>BGUS</t>
        </is>
      </c>
      <c r="I221" s="181" t="inlineStr">
        <is>
          <t>Tesla, Inc.</t>
        </is>
      </c>
      <c r="J221" s="181" t="inlineStr">
        <is>
          <t>Tesla Energy_Translation Powerwall Commissioning Wizard Strings_Aug,2022</t>
        </is>
      </c>
      <c r="K221" s="181" t="inlineStr">
        <is>
          <t>System Invoice</t>
        </is>
      </c>
      <c r="L221" s="182" t="n">
        <v>0</v>
      </c>
      <c r="M221" s="183" t="inlineStr">
        <is>
          <t>USD</t>
        </is>
      </c>
      <c r="N221" s="411" t="n">
        <v>883.9400000000001</v>
      </c>
      <c r="O221" s="181" t="inlineStr">
        <is>
          <t>localization</t>
        </is>
      </c>
      <c r="P221" s="295" t="n">
        <v>44909</v>
      </c>
      <c r="Q221" s="181" t="inlineStr">
        <is>
          <t>杨文君</t>
        </is>
      </c>
      <c r="R221" s="295" t="inlineStr">
        <is>
          <t>2022年8月</t>
        </is>
      </c>
      <c r="S221" s="183" t="inlineStr">
        <is>
          <t>TO:
AccountsPayable@tesla.com
CC:
cmatchinski@tesla.com; wei.liu@pacteraedge.com; gbg1_tesla_l10n@pacteraedge.com</t>
        </is>
      </c>
      <c r="T221" s="183" t="inlineStr">
        <is>
          <t>Cassandra Geml</t>
        </is>
      </c>
    </row>
    <row r="222" ht="15.75" customHeight="1" s="474">
      <c r="A222" s="181" t="n">
        <v>219</v>
      </c>
      <c r="B222" s="181" t="inlineStr">
        <is>
          <t>PTUS_Tesla220915H</t>
        </is>
      </c>
      <c r="C222" s="181" t="inlineStr">
        <is>
          <t>UWHS</t>
        </is>
      </c>
      <c r="D222" s="181" t="inlineStr">
        <is>
          <t>UWHSTESLA22P001</t>
        </is>
      </c>
      <c r="E222" s="181" t="inlineStr">
        <is>
          <t>PO-4900743567</t>
        </is>
      </c>
      <c r="F222" s="181" t="n">
        <v>5060000270</v>
      </c>
      <c r="G222" s="181" t="inlineStr">
        <is>
          <t>BGUS</t>
        </is>
      </c>
      <c r="H222" s="181" t="inlineStr">
        <is>
          <t>BGUS</t>
        </is>
      </c>
      <c r="I222" s="181" t="inlineStr">
        <is>
          <t>Tesla, Inc.</t>
        </is>
      </c>
      <c r="J222" s="181" t="inlineStr">
        <is>
          <t>Tesla Energy_Translate Powerwall Owner's Manual Updates_Aug,2022</t>
        </is>
      </c>
      <c r="K222" s="181" t="inlineStr">
        <is>
          <t>System Invoice</t>
        </is>
      </c>
      <c r="L222" s="182" t="n">
        <v>0</v>
      </c>
      <c r="M222" s="183" t="inlineStr">
        <is>
          <t>USD</t>
        </is>
      </c>
      <c r="N222" s="411" t="n">
        <v>57.68</v>
      </c>
      <c r="O222" s="181" t="inlineStr">
        <is>
          <t>localization</t>
        </is>
      </c>
      <c r="P222" s="295" t="n">
        <v>44909</v>
      </c>
      <c r="Q222" s="181" t="inlineStr">
        <is>
          <t>杨文君</t>
        </is>
      </c>
      <c r="R222" s="295" t="inlineStr">
        <is>
          <t>2022年9月</t>
        </is>
      </c>
      <c r="S222" s="183" t="inlineStr">
        <is>
          <t>TO:
AccountsPayable@tesla.com
CC:
cmatchinski@tesla.com; wei.liu@pacteraedge.com; gbg1_tesla_l10n@pacteraedge.com</t>
        </is>
      </c>
      <c r="T222" s="183" t="inlineStr">
        <is>
          <t>Cassandra Geml</t>
        </is>
      </c>
    </row>
    <row r="223" ht="90" customFormat="1" customHeight="1" s="180">
      <c r="A223" s="181" t="n">
        <v>220</v>
      </c>
      <c r="B223" s="558" t="inlineStr">
        <is>
          <t>PTUS_Tesla220919A</t>
        </is>
      </c>
      <c r="C223" s="558" t="inlineStr">
        <is>
          <t>SHVC</t>
        </is>
      </c>
      <c r="D223" s="558" t="inlineStr">
        <is>
          <t>SHVCTSLQC22P001</t>
        </is>
      </c>
      <c r="E223" s="558" t="inlineStr">
        <is>
          <t>PO-4900775005</t>
        </is>
      </c>
      <c r="F223" s="558" t="n">
        <v>5060000270</v>
      </c>
      <c r="G223" s="558" t="inlineStr">
        <is>
          <t>BGUS</t>
        </is>
      </c>
      <c r="H223" s="558" t="inlineStr">
        <is>
          <t>BGUS</t>
        </is>
      </c>
      <c r="I223" s="558" t="inlineStr">
        <is>
          <t>Tesla Motors (Beijing) Co., Ltd.</t>
        </is>
      </c>
      <c r="J223" s="558" t="inlineStr">
        <is>
          <t>Tesla China_Translation of 2021 Impact Report</t>
        </is>
      </c>
      <c r="K223" s="558" t="inlineStr">
        <is>
          <t>System Invoice</t>
        </is>
      </c>
      <c r="L223" s="559" t="n">
        <v>0.06</v>
      </c>
      <c r="M223" s="184" t="inlineStr">
        <is>
          <t>CNY</t>
        </is>
      </c>
      <c r="N223" s="184" t="n">
        <v>32280.96</v>
      </c>
      <c r="O223" s="558" t="inlineStr">
        <is>
          <t>localization</t>
        </is>
      </c>
      <c r="P223" s="560" t="n">
        <v>44883</v>
      </c>
      <c r="Q223" s="558" t="inlineStr">
        <is>
          <t>杨文君</t>
        </is>
      </c>
      <c r="R223" s="295" t="inlineStr">
        <is>
          <t>2022年5月</t>
        </is>
      </c>
      <c r="S223" s="184" t="inlineStr">
        <is>
          <t>TO:
AccountsPayable@tesla.com
CC:
limia@tesla.com; wei.liu@pacteraedge.com; gbg1_tesla_l10n@pacteraedge.com</t>
        </is>
      </c>
      <c r="T223" s="184" t="inlineStr">
        <is>
          <t>Miao Li (李 苗)</t>
        </is>
      </c>
    </row>
    <row r="224" ht="15.75" customHeight="1" s="474">
      <c r="A224" s="181" t="n">
        <v>221</v>
      </c>
      <c r="B224" s="181" t="inlineStr">
        <is>
          <t>PTUS_Tesla221013A</t>
        </is>
      </c>
      <c r="C224" s="181" t="inlineStr">
        <is>
          <t>UWHS</t>
        </is>
      </c>
      <c r="D224" s="181" t="inlineStr">
        <is>
          <t>UWHSTESLA22P001</t>
        </is>
      </c>
      <c r="E224" s="181" t="inlineStr">
        <is>
          <t>PO-4900366043</t>
        </is>
      </c>
      <c r="F224" s="181" t="n">
        <v>5060000270</v>
      </c>
      <c r="G224" s="181" t="inlineStr">
        <is>
          <t>BGUS</t>
        </is>
      </c>
      <c r="H224" s="181" t="inlineStr">
        <is>
          <t>BGUS</t>
        </is>
      </c>
      <c r="I224" s="181" t="inlineStr">
        <is>
          <t>Tesla, Inc.</t>
        </is>
      </c>
      <c r="J224" s="181" t="inlineStr">
        <is>
          <t>Firmware_Sep, 2022</t>
        </is>
      </c>
      <c r="K224" s="181" t="inlineStr">
        <is>
          <t>System Invoice</t>
        </is>
      </c>
      <c r="L224" s="182" t="n">
        <v>0</v>
      </c>
      <c r="M224" s="183" t="inlineStr">
        <is>
          <t>USD</t>
        </is>
      </c>
      <c r="N224" s="411" t="n">
        <v>21010.2375</v>
      </c>
      <c r="O224" s="181" t="inlineStr">
        <is>
          <t>localization</t>
        </is>
      </c>
      <c r="P224" s="295" t="n">
        <v>44937</v>
      </c>
      <c r="Q224" s="181" t="inlineStr">
        <is>
          <t>杨文君</t>
        </is>
      </c>
      <c r="R224" s="295" t="inlineStr">
        <is>
          <t>2022年9月: 14519.67; 2022年10月: 6490.57</t>
        </is>
      </c>
      <c r="S224" s="183" t="inlineStr">
        <is>
          <t>TO:
AccountsPayable@tesla.com
CC:
midang@tesla.com; wei.liu@pacteraedge.com; gbg1_tesla_l10n@pacteraedge.com</t>
        </is>
      </c>
      <c r="T224" s="183" t="inlineStr">
        <is>
          <t>Michelle Dang</t>
        </is>
      </c>
    </row>
    <row r="225" ht="15.75" customHeight="1" s="474">
      <c r="A225" s="181" t="n">
        <v>222</v>
      </c>
      <c r="B225" s="181" t="inlineStr">
        <is>
          <t>PTUS_Tesla221013B</t>
        </is>
      </c>
      <c r="C225" s="181" t="inlineStr">
        <is>
          <t>UWHS</t>
        </is>
      </c>
      <c r="D225" s="181" t="inlineStr">
        <is>
          <t>UWHSTESLA22P001</t>
        </is>
      </c>
      <c r="E225" s="181" t="inlineStr">
        <is>
          <t>PO-4900377741</t>
        </is>
      </c>
      <c r="F225" s="181" t="n">
        <v>5060000270</v>
      </c>
      <c r="G225" s="181" t="inlineStr">
        <is>
          <t>BGUS</t>
        </is>
      </c>
      <c r="H225" s="181" t="inlineStr">
        <is>
          <t>BGUS</t>
        </is>
      </c>
      <c r="I225" s="181" t="inlineStr">
        <is>
          <t>Tesla, Inc.</t>
        </is>
      </c>
      <c r="J225" s="181" t="inlineStr">
        <is>
          <t>Firmware_Sep, 2022_New languages</t>
        </is>
      </c>
      <c r="K225" s="181" t="inlineStr">
        <is>
          <t>System Invoice</t>
        </is>
      </c>
      <c r="L225" s="182" t="n">
        <v>0</v>
      </c>
      <c r="M225" s="183" t="inlineStr">
        <is>
          <t>USD</t>
        </is>
      </c>
      <c r="N225" s="411" t="n">
        <v>3607.38775</v>
      </c>
      <c r="O225" s="181" t="inlineStr">
        <is>
          <t>localization</t>
        </is>
      </c>
      <c r="P225" s="295" t="n">
        <v>44937</v>
      </c>
      <c r="Q225" s="181" t="inlineStr">
        <is>
          <t>杨文君</t>
        </is>
      </c>
      <c r="R225" s="295" t="inlineStr">
        <is>
          <t>2022年9月: 2489.46; 2022年10月: 1117.93</t>
        </is>
      </c>
      <c r="S225" s="183" t="inlineStr">
        <is>
          <t>TO:
AccountsPayable@tesla.com
CC:
midang@tesla.com; wei.liu@pacteraedge.com; gbg1_tesla_l10n@pacteraedge.com</t>
        </is>
      </c>
      <c r="T225" s="183" t="inlineStr">
        <is>
          <t>Michelle Dang</t>
        </is>
      </c>
    </row>
    <row r="226" ht="15.75" customHeight="1" s="474">
      <c r="A226" s="181" t="n">
        <v>223</v>
      </c>
      <c r="B226" s="181" t="inlineStr">
        <is>
          <t>PTUS_Tesla221013C</t>
        </is>
      </c>
      <c r="C226" s="181" t="inlineStr">
        <is>
          <t>UWHS</t>
        </is>
      </c>
      <c r="D226" s="181" t="inlineStr">
        <is>
          <t>UWHSTESLA22P001</t>
        </is>
      </c>
      <c r="E226" s="181" t="inlineStr">
        <is>
          <t>PO-4900483240</t>
        </is>
      </c>
      <c r="F226" s="181" t="n">
        <v>5060000270</v>
      </c>
      <c r="G226" s="181" t="inlineStr">
        <is>
          <t>BGUS</t>
        </is>
      </c>
      <c r="H226" s="181" t="inlineStr">
        <is>
          <t>BGUS</t>
        </is>
      </c>
      <c r="I226" s="181" t="inlineStr">
        <is>
          <t>Tesla, Inc.</t>
        </is>
      </c>
      <c r="J226" s="181" t="inlineStr">
        <is>
          <t>IT APP_Sep, 2022</t>
        </is>
      </c>
      <c r="K226" s="181" t="inlineStr">
        <is>
          <t>System Invoice</t>
        </is>
      </c>
      <c r="L226" s="182" t="n">
        <v>0</v>
      </c>
      <c r="M226" s="183" t="inlineStr">
        <is>
          <t>USD</t>
        </is>
      </c>
      <c r="N226" s="411" t="n">
        <v>76.78</v>
      </c>
      <c r="O226" s="181" t="inlineStr">
        <is>
          <t>localization</t>
        </is>
      </c>
      <c r="P226" s="295" t="n">
        <v>44937</v>
      </c>
      <c r="Q226" s="181" t="inlineStr">
        <is>
          <t>杨文君</t>
        </is>
      </c>
      <c r="R226" s="295" t="inlineStr">
        <is>
          <t>2022年10月</t>
        </is>
      </c>
      <c r="S226" s="183" t="inlineStr">
        <is>
          <t>TO:
AccountsPayable@tesla.com
CC:
aksmith@tesla.com; wei.liu@pacteraedge.com; gbg1_tesla_l10n@pacteraedge.com</t>
        </is>
      </c>
      <c r="T226" s="183" t="inlineStr">
        <is>
          <t>Aki Smith</t>
        </is>
      </c>
    </row>
    <row r="227" ht="15.75" customHeight="1" s="474">
      <c r="A227" s="181" t="n">
        <v>224</v>
      </c>
      <c r="B227" s="181" t="inlineStr">
        <is>
          <t>PTUS_Tesla221013D</t>
        </is>
      </c>
      <c r="C227" s="181" t="inlineStr">
        <is>
          <t>UWHS</t>
        </is>
      </c>
      <c r="D227" s="181" t="inlineStr">
        <is>
          <t>UWHSTESLA22P001</t>
        </is>
      </c>
      <c r="E227" s="181" t="inlineStr">
        <is>
          <t>PO-4900684031</t>
        </is>
      </c>
      <c r="F227" s="181" t="n">
        <v>5060000270</v>
      </c>
      <c r="G227" s="181" t="inlineStr">
        <is>
          <t>BGUS</t>
        </is>
      </c>
      <c r="H227" s="181" t="inlineStr">
        <is>
          <t>BGUS</t>
        </is>
      </c>
      <c r="I227" s="181" t="inlineStr">
        <is>
          <t>Tesla, Inc.</t>
        </is>
      </c>
      <c r="J227" s="181" t="inlineStr">
        <is>
          <t>Website_Sep, 2022</t>
        </is>
      </c>
      <c r="K227" s="181" t="inlineStr">
        <is>
          <t>System Invoice</t>
        </is>
      </c>
      <c r="L227" s="182" t="n">
        <v>0</v>
      </c>
      <c r="M227" s="183" t="inlineStr">
        <is>
          <t>USD</t>
        </is>
      </c>
      <c r="N227" s="411" t="n">
        <v>8097.21</v>
      </c>
      <c r="O227" s="181" t="inlineStr">
        <is>
          <t>localization</t>
        </is>
      </c>
      <c r="P227" s="295" t="n">
        <v>44937</v>
      </c>
      <c r="Q227" s="181" t="inlineStr">
        <is>
          <t>杨文君</t>
        </is>
      </c>
      <c r="R227" s="295" t="inlineStr">
        <is>
          <t>2022年9月: 5000; 2022年10月: 3097.21</t>
        </is>
      </c>
      <c r="S227" s="183" t="inlineStr">
        <is>
          <t>TO:
AccountsPayable@tesla.com
CC:
kmiller@tesla.com; wei.liu@pacteraedge.com; gbg1_tesla_l10n@pacteraedge.com</t>
        </is>
      </c>
      <c r="T227" s="183" t="inlineStr">
        <is>
          <t>Kaoru Miller</t>
        </is>
      </c>
    </row>
    <row r="228" ht="15.75" customHeight="1" s="474">
      <c r="A228" s="181" t="n">
        <v>225</v>
      </c>
      <c r="B228" s="181" t="inlineStr">
        <is>
          <t>PTUS_Tesla221013E</t>
        </is>
      </c>
      <c r="C228" s="181" t="inlineStr">
        <is>
          <t>UWHS</t>
        </is>
      </c>
      <c r="D228" s="181" t="inlineStr">
        <is>
          <t>UWHSTESLA22P001</t>
        </is>
      </c>
      <c r="E228" s="181" t="inlineStr">
        <is>
          <t>PO-4900698094</t>
        </is>
      </c>
      <c r="F228" s="181" t="n">
        <v>5060000270</v>
      </c>
      <c r="G228" s="181" t="inlineStr">
        <is>
          <t>BGUS</t>
        </is>
      </c>
      <c r="H228" s="181" t="inlineStr">
        <is>
          <t>BGUS</t>
        </is>
      </c>
      <c r="I228" s="181" t="inlineStr">
        <is>
          <t>Tesla, Inc.</t>
        </is>
      </c>
      <c r="J228" s="181" t="inlineStr">
        <is>
          <t>Tech Pub_OM &amp; SM_Sep, 2022_Batch1</t>
        </is>
      </c>
      <c r="K228" s="181" t="inlineStr">
        <is>
          <t>System Invoice</t>
        </is>
      </c>
      <c r="L228" s="182" t="n">
        <v>0</v>
      </c>
      <c r="M228" s="183" t="inlineStr">
        <is>
          <t>USD</t>
        </is>
      </c>
      <c r="N228" s="411" t="n">
        <v>8512.709999999999</v>
      </c>
      <c r="O228" s="181" t="inlineStr">
        <is>
          <t>localization</t>
        </is>
      </c>
      <c r="P228" s="295" t="n">
        <v>44937</v>
      </c>
      <c r="Q228" s="181" t="inlineStr">
        <is>
          <t>杨文君</t>
        </is>
      </c>
      <c r="R228" s="295" t="inlineStr">
        <is>
          <t>2022年9月</t>
        </is>
      </c>
      <c r="S228" s="183" t="inlineStr">
        <is>
          <t>TO:
AccountsPayable@tesla.com
CC:
dbenjamin@tesla.com; wei.liu@pacteraedge.com; gbg1_tesla_l10n@pacteraedge.com</t>
        </is>
      </c>
      <c r="T228" s="183" t="inlineStr">
        <is>
          <t>David Ben-Jamin</t>
        </is>
      </c>
    </row>
    <row r="229" ht="15.75" customHeight="1" s="474">
      <c r="A229" s="181" t="n">
        <v>226</v>
      </c>
      <c r="B229" s="181" t="inlineStr">
        <is>
          <t>PTUS_Tesla221013F</t>
        </is>
      </c>
      <c r="C229" s="181" t="inlineStr">
        <is>
          <t>UWHS</t>
        </is>
      </c>
      <c r="D229" s="181" t="inlineStr">
        <is>
          <t>UWHSTESLA22P001</t>
        </is>
      </c>
      <c r="E229" s="181" t="inlineStr">
        <is>
          <t>PO-4900726912</t>
        </is>
      </c>
      <c r="F229" s="181" t="n">
        <v>5060000270</v>
      </c>
      <c r="G229" s="181" t="inlineStr">
        <is>
          <t>BGUS</t>
        </is>
      </c>
      <c r="H229" s="181" t="inlineStr">
        <is>
          <t>BGUS</t>
        </is>
      </c>
      <c r="I229" s="181" t="inlineStr">
        <is>
          <t>Tesla, Inc.</t>
        </is>
      </c>
      <c r="J229" s="181" t="inlineStr">
        <is>
          <t>Tech Pub_Translations Repair Manuals_FR-CA</t>
        </is>
      </c>
      <c r="K229" s="181" t="inlineStr">
        <is>
          <t>System Invoice</t>
        </is>
      </c>
      <c r="L229" s="182" t="n">
        <v>0</v>
      </c>
      <c r="M229" s="183" t="inlineStr">
        <is>
          <t>USD</t>
        </is>
      </c>
      <c r="N229" s="411" t="n">
        <v>6142.09</v>
      </c>
      <c r="O229" s="181" t="inlineStr">
        <is>
          <t>localization</t>
        </is>
      </c>
      <c r="P229" s="295" t="n">
        <v>44937</v>
      </c>
      <c r="Q229" s="181" t="inlineStr">
        <is>
          <t>杨文君</t>
        </is>
      </c>
      <c r="R229" s="295" t="inlineStr">
        <is>
          <t>2022年9月</t>
        </is>
      </c>
      <c r="S229" s="183" t="inlineStr">
        <is>
          <t>TO:
AccountsPayable@tesla.com
CC:
sdooley@tesla.com; wei.liu@pacteraedge.com; gbg1_tesla_l10n@pacteraedge.com</t>
        </is>
      </c>
      <c r="T229" s="183" t="inlineStr">
        <is>
          <t>Sean Dooley</t>
        </is>
      </c>
    </row>
    <row r="230" ht="15.75" customHeight="1" s="474">
      <c r="A230" s="181" t="n">
        <v>227</v>
      </c>
      <c r="B230" s="181" t="inlineStr">
        <is>
          <t>PTUS_Tesla221013G</t>
        </is>
      </c>
      <c r="C230" s="181" t="inlineStr">
        <is>
          <t>UWHS</t>
        </is>
      </c>
      <c r="D230" s="181" t="inlineStr">
        <is>
          <t>UWHSTESLA22P001</t>
        </is>
      </c>
      <c r="E230" s="181" t="inlineStr">
        <is>
          <t>PO-4900749282</t>
        </is>
      </c>
      <c r="F230" s="181" t="n">
        <v>5060000270</v>
      </c>
      <c r="G230" s="181" t="inlineStr">
        <is>
          <t>BGUS</t>
        </is>
      </c>
      <c r="H230" s="181" t="inlineStr">
        <is>
          <t>BGUS</t>
        </is>
      </c>
      <c r="I230" s="181" t="inlineStr">
        <is>
          <t>Tesla, Inc.</t>
        </is>
      </c>
      <c r="J230" s="181" t="inlineStr">
        <is>
          <t>Tesla Energy_Translate Gen 3 Wall Connector Install Manual to Spanish and French_Sep,2022</t>
        </is>
      </c>
      <c r="K230" s="181" t="inlineStr">
        <is>
          <t>System Invoice</t>
        </is>
      </c>
      <c r="L230" s="182" t="n">
        <v>0</v>
      </c>
      <c r="M230" s="183" t="inlineStr">
        <is>
          <t>USD</t>
        </is>
      </c>
      <c r="N230" s="411" t="n">
        <v>965.4400000000001</v>
      </c>
      <c r="O230" s="181" t="inlineStr">
        <is>
          <t>localization</t>
        </is>
      </c>
      <c r="P230" s="295" t="n">
        <v>44937</v>
      </c>
      <c r="Q230" s="181" t="inlineStr">
        <is>
          <t>杨文君</t>
        </is>
      </c>
      <c r="R230" s="295" t="inlineStr">
        <is>
          <t>2022年9月</t>
        </is>
      </c>
      <c r="S230" s="183" t="inlineStr">
        <is>
          <t>TO:
AccountsPayable@tesla.com
CC:
cmixon@tesla.com; wei.liu@pacteraedge.com; gbg1_tesla_l10n@pacteraedge.com</t>
        </is>
      </c>
      <c r="T230" s="183" t="inlineStr">
        <is>
          <t>Courtney Mixon</t>
        </is>
      </c>
    </row>
    <row r="231" ht="15.75" customHeight="1" s="474">
      <c r="A231" s="181" t="n">
        <v>228</v>
      </c>
      <c r="B231" s="181" t="inlineStr">
        <is>
          <t>PTUS_Tesla221013H</t>
        </is>
      </c>
      <c r="C231" s="181" t="inlineStr">
        <is>
          <t>UWHS</t>
        </is>
      </c>
      <c r="D231" s="181" t="inlineStr">
        <is>
          <t>UWHSTESLA22P001</t>
        </is>
      </c>
      <c r="E231" s="181" t="inlineStr">
        <is>
          <t>PO-4900750474</t>
        </is>
      </c>
      <c r="F231" s="181" t="n">
        <v>5060000270</v>
      </c>
      <c r="G231" s="181" t="inlineStr">
        <is>
          <t>BGUS</t>
        </is>
      </c>
      <c r="H231" s="181" t="inlineStr">
        <is>
          <t>BGUS</t>
        </is>
      </c>
      <c r="I231" s="181" t="inlineStr">
        <is>
          <t>Tesla, Inc.</t>
        </is>
      </c>
      <c r="J231" s="181" t="inlineStr">
        <is>
          <t>Tesla Energy_Translate Gen 3 Wall Connector Install Manual (3PT2)_Sep,2022</t>
        </is>
      </c>
      <c r="K231" s="181" t="inlineStr">
        <is>
          <t>System Invoice</t>
        </is>
      </c>
      <c r="L231" s="182" t="n">
        <v>0</v>
      </c>
      <c r="M231" s="183" t="inlineStr">
        <is>
          <t>USD</t>
        </is>
      </c>
      <c r="N231" s="411" t="n">
        <v>2190.46</v>
      </c>
      <c r="O231" s="181" t="inlineStr">
        <is>
          <t>localization</t>
        </is>
      </c>
      <c r="P231" s="295" t="n">
        <v>44937</v>
      </c>
      <c r="Q231" s="181" t="inlineStr">
        <is>
          <t>杨文君</t>
        </is>
      </c>
      <c r="R231" s="295" t="inlineStr">
        <is>
          <t>2022年9月</t>
        </is>
      </c>
      <c r="S231" s="183" t="inlineStr">
        <is>
          <t>TO:
AccountsPayable@tesla.com
CC:
cmixon@tesla.com; wei.liu@pacteraedge.com; gbg1_tesla_l10n@pacteraedge.com</t>
        </is>
      </c>
      <c r="T231" s="183" t="inlineStr">
        <is>
          <t>Courtney Mixon</t>
        </is>
      </c>
    </row>
    <row r="232" ht="15.75" customHeight="1" s="474">
      <c r="A232" s="181" t="n">
        <v>229</v>
      </c>
      <c r="B232" s="181" t="inlineStr">
        <is>
          <t>PTUS_Tesla221013I</t>
        </is>
      </c>
      <c r="C232" s="181" t="inlineStr">
        <is>
          <t>UWHS</t>
        </is>
      </c>
      <c r="D232" s="181" t="inlineStr">
        <is>
          <t>UWHSTESLA22P001</t>
        </is>
      </c>
      <c r="E232" s="181" t="inlineStr">
        <is>
          <t>PO-4900752508</t>
        </is>
      </c>
      <c r="F232" s="181" t="n">
        <v>5060000270</v>
      </c>
      <c r="G232" s="181" t="inlineStr">
        <is>
          <t>BGUS</t>
        </is>
      </c>
      <c r="H232" s="181" t="inlineStr">
        <is>
          <t>BGUS</t>
        </is>
      </c>
      <c r="I232" s="181" t="inlineStr">
        <is>
          <t>Tesla, Inc.</t>
        </is>
      </c>
      <c r="J232" s="181" t="inlineStr">
        <is>
          <t>Tesla Energy_Translation to Japanese for 5 Megapack manuals_Sep,2022</t>
        </is>
      </c>
      <c r="K232" s="181" t="inlineStr">
        <is>
          <t>System Invoice</t>
        </is>
      </c>
      <c r="L232" s="182" t="n">
        <v>0</v>
      </c>
      <c r="M232" s="183" t="inlineStr">
        <is>
          <t>USD</t>
        </is>
      </c>
      <c r="N232" s="411" t="n">
        <v>10424.09</v>
      </c>
      <c r="O232" s="181" t="inlineStr">
        <is>
          <t>localization</t>
        </is>
      </c>
      <c r="P232" s="295" t="n">
        <v>44937</v>
      </c>
      <c r="Q232" s="181" t="inlineStr">
        <is>
          <t>杨文君</t>
        </is>
      </c>
      <c r="R232" s="295" t="inlineStr">
        <is>
          <t>2022年9月</t>
        </is>
      </c>
      <c r="S232" s="183" t="inlineStr">
        <is>
          <t>TO:
AccountsPayable@tesla.com
CC:
mowatson@tesla.com; wei.liu@pacteraedge.com; gbg1_tesla_l10n@pacteraedge.com</t>
        </is>
      </c>
      <c r="T232" s="183" t="inlineStr">
        <is>
          <t>Moya Watson</t>
        </is>
      </c>
    </row>
    <row r="233" ht="15.75" customHeight="1" s="474">
      <c r="A233" s="181" t="n">
        <v>230</v>
      </c>
      <c r="B233" s="181" t="inlineStr">
        <is>
          <t>PTUS_Tesla221013J</t>
        </is>
      </c>
      <c r="C233" s="181" t="inlineStr">
        <is>
          <t>UWHS</t>
        </is>
      </c>
      <c r="D233" s="181" t="inlineStr">
        <is>
          <t>UWHSTESLA22P001</t>
        </is>
      </c>
      <c r="E233" s="181" t="inlineStr">
        <is>
          <t>PO-4900762342</t>
        </is>
      </c>
      <c r="F233" s="181" t="n">
        <v>5060000270</v>
      </c>
      <c r="G233" s="181" t="inlineStr">
        <is>
          <t>BGUS</t>
        </is>
      </c>
      <c r="H233" s="181" t="inlineStr">
        <is>
          <t>BGUS</t>
        </is>
      </c>
      <c r="I233" s="181" t="inlineStr">
        <is>
          <t>Tesla, Inc.</t>
        </is>
      </c>
      <c r="J233" s="181" t="inlineStr">
        <is>
          <t>Tesla Energy_Translate Powerwall Installation Manual Updates to DE and IT_Sep,2022</t>
        </is>
      </c>
      <c r="K233" s="181" t="inlineStr">
        <is>
          <t>System Invoice</t>
        </is>
      </c>
      <c r="L233" s="182" t="n">
        <v>0</v>
      </c>
      <c r="M233" s="183" t="inlineStr">
        <is>
          <t>USD</t>
        </is>
      </c>
      <c r="N233" s="411" t="n">
        <v>147.2</v>
      </c>
      <c r="O233" s="181" t="inlineStr">
        <is>
          <t>localization</t>
        </is>
      </c>
      <c r="P233" s="295" t="n">
        <v>44937</v>
      </c>
      <c r="Q233" s="181" t="inlineStr">
        <is>
          <t>杨文君</t>
        </is>
      </c>
      <c r="R233" s="295" t="inlineStr">
        <is>
          <t>2022年9月</t>
        </is>
      </c>
      <c r="S233" s="183" t="inlineStr">
        <is>
          <t>TO:
AccountsPayable@tesla.com
CC:
cmatchinski@tesla.com; wei.liu@pacteraedge.com; gbg1_tesla_l10n@pacteraedge.com</t>
        </is>
      </c>
      <c r="T233" s="183" t="inlineStr">
        <is>
          <t>Cassandra Geml</t>
        </is>
      </c>
    </row>
    <row r="234" ht="15.75" customHeight="1" s="474">
      <c r="A234" s="181" t="n">
        <v>231</v>
      </c>
      <c r="B234" s="181" t="inlineStr">
        <is>
          <t>PTUS_Tesla221013K</t>
        </is>
      </c>
      <c r="C234" s="181" t="inlineStr">
        <is>
          <t>UWHS</t>
        </is>
      </c>
      <c r="D234" s="181" t="inlineStr">
        <is>
          <t>UWHSTESLA22P001</t>
        </is>
      </c>
      <c r="E234" s="181" t="inlineStr">
        <is>
          <t>PO-4900766540</t>
        </is>
      </c>
      <c r="F234" s="181" t="n">
        <v>5060000270</v>
      </c>
      <c r="G234" s="181" t="inlineStr">
        <is>
          <t>BGUS</t>
        </is>
      </c>
      <c r="H234" s="181" t="inlineStr">
        <is>
          <t>BGUS</t>
        </is>
      </c>
      <c r="I234" s="181" t="inlineStr">
        <is>
          <t>Tesla, Inc.</t>
        </is>
      </c>
      <c r="J234" s="181" t="inlineStr">
        <is>
          <t>Tesla Energy_Translate Powerwall Wired Neurio W2 App Note to DE and IT_Sep,2022</t>
        </is>
      </c>
      <c r="K234" s="181" t="inlineStr">
        <is>
          <t>System Invoice</t>
        </is>
      </c>
      <c r="L234" s="182" t="n">
        <v>0</v>
      </c>
      <c r="M234" s="183" t="inlineStr">
        <is>
          <t>USD</t>
        </is>
      </c>
      <c r="N234" s="411" t="n">
        <v>197.53</v>
      </c>
      <c r="O234" s="181" t="inlineStr">
        <is>
          <t>localization</t>
        </is>
      </c>
      <c r="P234" s="295" t="n">
        <v>44937</v>
      </c>
      <c r="Q234" s="181" t="inlineStr">
        <is>
          <t>杨文君</t>
        </is>
      </c>
      <c r="R234" s="295" t="inlineStr">
        <is>
          <t>2022年9月</t>
        </is>
      </c>
      <c r="S234" s="183" t="inlineStr">
        <is>
          <t>TO:
AccountsPayable@tesla.com
CC:
cmatchinski@tesla.com; wei.liu@pacteraedge.com; gbg1_tesla_l10n@pacteraedge.com</t>
        </is>
      </c>
      <c r="T234" s="183" t="inlineStr">
        <is>
          <t>Cassandra Geml</t>
        </is>
      </c>
    </row>
    <row r="235" ht="15.75" customHeight="1" s="474">
      <c r="A235" s="181" t="n">
        <v>232</v>
      </c>
      <c r="B235" s="181" t="inlineStr">
        <is>
          <t>PTUS_Tesla221013L</t>
        </is>
      </c>
      <c r="C235" s="181" t="inlineStr">
        <is>
          <t>UWHS</t>
        </is>
      </c>
      <c r="D235" s="181" t="inlineStr">
        <is>
          <t>UWHSTESLA22P001</t>
        </is>
      </c>
      <c r="E235" s="181" t="inlineStr">
        <is>
          <t>PO-4900777816</t>
        </is>
      </c>
      <c r="F235" s="181" t="n">
        <v>5060000270</v>
      </c>
      <c r="G235" s="181" t="inlineStr">
        <is>
          <t>BGUS</t>
        </is>
      </c>
      <c r="H235" s="181" t="inlineStr">
        <is>
          <t>BGUS</t>
        </is>
      </c>
      <c r="I235" s="181" t="inlineStr">
        <is>
          <t>Tesla, Inc.</t>
        </is>
      </c>
      <c r="J235" s="181" t="inlineStr">
        <is>
          <t>Tesla Energy_Translate Powerwall Partner Site Issue Troubleshooting Guide (IT)_Sep,2022</t>
        </is>
      </c>
      <c r="K235" s="181" t="inlineStr">
        <is>
          <t>System Invoice</t>
        </is>
      </c>
      <c r="L235" s="182" t="n">
        <v>0</v>
      </c>
      <c r="M235" s="183" t="inlineStr">
        <is>
          <t>USD</t>
        </is>
      </c>
      <c r="N235" s="411" t="n">
        <v>246.7</v>
      </c>
      <c r="O235" s="181" t="inlineStr">
        <is>
          <t>localization</t>
        </is>
      </c>
      <c r="P235" s="295" t="n">
        <v>44937</v>
      </c>
      <c r="Q235" s="181" t="inlineStr">
        <is>
          <t>杨文君</t>
        </is>
      </c>
      <c r="R235" s="295" t="inlineStr">
        <is>
          <t>2022年10月</t>
        </is>
      </c>
      <c r="S235" s="183" t="inlineStr">
        <is>
          <t>TO:
AccountsPayable@tesla.com
CC:
cmatchinski@tesla.com; wei.liu@pacteraedge.com; gbg1_tesla_l10n@pacteraedge.com</t>
        </is>
      </c>
      <c r="T235" s="183" t="inlineStr">
        <is>
          <t>Cassandra Geml</t>
        </is>
      </c>
    </row>
    <row r="236" ht="15.75" customHeight="1" s="474">
      <c r="A236" s="181" t="n">
        <v>233</v>
      </c>
      <c r="B236" s="181" t="inlineStr">
        <is>
          <t>PTUS_Tesla221013M</t>
        </is>
      </c>
      <c r="C236" s="181" t="inlineStr">
        <is>
          <t>UWHS</t>
        </is>
      </c>
      <c r="D236" s="181" t="inlineStr">
        <is>
          <t>UWHSTESLA22P001</t>
        </is>
      </c>
      <c r="E236" s="181" t="inlineStr">
        <is>
          <t>PO-4900779511</t>
        </is>
      </c>
      <c r="F236" s="181" t="n">
        <v>5060000270</v>
      </c>
      <c r="G236" s="181" t="inlineStr">
        <is>
          <t>BGUS</t>
        </is>
      </c>
      <c r="H236" s="181" t="inlineStr">
        <is>
          <t>BGUS</t>
        </is>
      </c>
      <c r="I236" s="181" t="inlineStr">
        <is>
          <t>Tesla, Inc.</t>
        </is>
      </c>
      <c r="J236" s="181" t="inlineStr">
        <is>
          <t>Tesla Energy_Translate Powerwall Partner Site Issue Troubleshooting Guide (DE)_Sep,2022</t>
        </is>
      </c>
      <c r="K236" s="181" t="inlineStr">
        <is>
          <t>System Invoice</t>
        </is>
      </c>
      <c r="L236" s="182" t="n">
        <v>0</v>
      </c>
      <c r="M236" s="183" t="inlineStr">
        <is>
          <t>USD</t>
        </is>
      </c>
      <c r="N236" s="411" t="n">
        <v>292.91</v>
      </c>
      <c r="O236" s="181" t="inlineStr">
        <is>
          <t>localization</t>
        </is>
      </c>
      <c r="P236" s="295" t="n">
        <v>44937</v>
      </c>
      <c r="Q236" s="181" t="inlineStr">
        <is>
          <t>杨文君</t>
        </is>
      </c>
      <c r="R236" s="295" t="inlineStr">
        <is>
          <t>2022年10月</t>
        </is>
      </c>
      <c r="S236" s="183" t="inlineStr">
        <is>
          <t>TO:
AccountsPayable@tesla.com
CC:
cmatchinski@tesla.com; wei.liu@pacteraedge.com; gbg1_tesla_l10n@pacteraedge.com</t>
        </is>
      </c>
      <c r="T236" s="183" t="inlineStr">
        <is>
          <t>Cassandra Geml</t>
        </is>
      </c>
    </row>
    <row r="237" ht="15.75" customHeight="1" s="474">
      <c r="A237" s="181" t="n">
        <v>234</v>
      </c>
      <c r="B237" s="181" t="inlineStr">
        <is>
          <t>PTUS_Tesla221013N</t>
        </is>
      </c>
      <c r="C237" s="181" t="inlineStr">
        <is>
          <t>UWHS</t>
        </is>
      </c>
      <c r="D237" s="181" t="inlineStr">
        <is>
          <t>UWHSTESLA22P001</t>
        </is>
      </c>
      <c r="E237" s="181" t="inlineStr">
        <is>
          <t>PO-4900791106</t>
        </is>
      </c>
      <c r="F237" s="181" t="n">
        <v>5060000270</v>
      </c>
      <c r="G237" s="181" t="inlineStr">
        <is>
          <t>BGUS</t>
        </is>
      </c>
      <c r="H237" s="181" t="inlineStr">
        <is>
          <t>BGUS</t>
        </is>
      </c>
      <c r="I237" s="181" t="inlineStr">
        <is>
          <t>Tesla, Inc.</t>
        </is>
      </c>
      <c r="J237" s="181" t="inlineStr">
        <is>
          <t>Tech Pub_OM &amp; SM_Sep, 2022_Batch2</t>
        </is>
      </c>
      <c r="K237" s="181" t="inlineStr">
        <is>
          <t>System Invoice</t>
        </is>
      </c>
      <c r="L237" s="182" t="n">
        <v>0</v>
      </c>
      <c r="M237" s="183" t="inlineStr">
        <is>
          <t>USD</t>
        </is>
      </c>
      <c r="N237" s="411" t="n">
        <v>6526.51</v>
      </c>
      <c r="O237" s="181" t="inlineStr">
        <is>
          <t>localization</t>
        </is>
      </c>
      <c r="P237" s="295" t="n">
        <v>44937</v>
      </c>
      <c r="Q237" s="181" t="inlineStr">
        <is>
          <t>杨文君</t>
        </is>
      </c>
      <c r="R237" s="295" t="inlineStr">
        <is>
          <t>2022年9月: 1445.59; 2022年10月: 5056.92</t>
        </is>
      </c>
      <c r="S237" s="183" t="inlineStr">
        <is>
          <t>TO:
AccountsPayable@tesla.com
CC:
dbenjamin@tesla.com; wei.liu@pacteraedge.com; gbg1_tesla_l10n@pacteraedge.com</t>
        </is>
      </c>
      <c r="T237" s="183" t="inlineStr">
        <is>
          <t>David Ben-Jamin</t>
        </is>
      </c>
    </row>
    <row r="238" ht="90" customFormat="1" customHeight="1" s="180">
      <c r="A238" s="181" t="n">
        <v>235</v>
      </c>
      <c r="B238" s="558" t="inlineStr">
        <is>
          <t>PTUS_Tesla221017A</t>
        </is>
      </c>
      <c r="C238" s="558" t="inlineStr">
        <is>
          <t>SHVC</t>
        </is>
      </c>
      <c r="D238" s="558" t="inlineStr">
        <is>
          <t>SHVCTSLQC22P001</t>
        </is>
      </c>
      <c r="E238" s="558" t="inlineStr">
        <is>
          <t>PO-4900805210</t>
        </is>
      </c>
      <c r="F238" s="558" t="n">
        <v>5060000270</v>
      </c>
      <c r="G238" s="558" t="inlineStr">
        <is>
          <t>BGUS</t>
        </is>
      </c>
      <c r="H238" s="558" t="inlineStr">
        <is>
          <t>BGUS</t>
        </is>
      </c>
      <c r="I238" s="558" t="inlineStr">
        <is>
          <t>Tesla Motors (Beijing) Co., Ltd.</t>
        </is>
      </c>
      <c r="J238" s="558" t="inlineStr">
        <is>
          <t>Tesla China_BD marketing activities for Beijing Speech draft_1</t>
        </is>
      </c>
      <c r="K238" s="558" t="inlineStr">
        <is>
          <t>System Invoice</t>
        </is>
      </c>
      <c r="L238" s="559" t="n">
        <v>0.06</v>
      </c>
      <c r="M238" s="184" t="inlineStr">
        <is>
          <t>CNY</t>
        </is>
      </c>
      <c r="N238" s="184" t="n">
        <v>2007.39</v>
      </c>
      <c r="O238" s="558" t="inlineStr">
        <is>
          <t>localization</t>
        </is>
      </c>
      <c r="P238" s="560" t="n">
        <v>44911</v>
      </c>
      <c r="Q238" s="181" t="inlineStr">
        <is>
          <t>杨文君</t>
        </is>
      </c>
      <c r="R238" s="295" t="inlineStr">
        <is>
          <t>2022年6月</t>
        </is>
      </c>
      <c r="S238" s="184" t="inlineStr">
        <is>
          <t>TO:
AccountsPayable@tesla.com
CC:
huanhhuang@tesla.com; wei.liu@pacteraedge.com; gbg1_tesla_l10n@pacteraedge.com</t>
        </is>
      </c>
      <c r="T238" s="184" t="inlineStr">
        <is>
          <t>Huanhuan Huang (黄 欢欢)</t>
        </is>
      </c>
    </row>
    <row r="239" ht="90" customFormat="1" customHeight="1" s="180">
      <c r="A239" s="181" t="n">
        <v>236</v>
      </c>
      <c r="B239" s="558" t="inlineStr">
        <is>
          <t>PTUS_Tesla221017B</t>
        </is>
      </c>
      <c r="C239" s="558" t="inlineStr">
        <is>
          <t>SHVC</t>
        </is>
      </c>
      <c r="D239" s="558" t="inlineStr">
        <is>
          <t>SHVCTSLQC22P001</t>
        </is>
      </c>
      <c r="E239" s="558" t="inlineStr">
        <is>
          <t>PO-4900807056</t>
        </is>
      </c>
      <c r="F239" s="558" t="n">
        <v>5060000270</v>
      </c>
      <c r="G239" s="558" t="inlineStr">
        <is>
          <t>BGUS</t>
        </is>
      </c>
      <c r="H239" s="558" t="inlineStr">
        <is>
          <t>BGUS</t>
        </is>
      </c>
      <c r="I239" s="558" t="inlineStr">
        <is>
          <t>Tesla Motors (Beijing) Co., Ltd.</t>
        </is>
      </c>
      <c r="J239" s="558" t="inlineStr">
        <is>
          <t>Tesla China_BD marketing activities for Beijing Speech draft_2</t>
        </is>
      </c>
      <c r="K239" s="558" t="inlineStr">
        <is>
          <t>System Invoice</t>
        </is>
      </c>
      <c r="L239" s="559" t="n">
        <v>0.06</v>
      </c>
      <c r="M239" s="184" t="inlineStr">
        <is>
          <t>CNY</t>
        </is>
      </c>
      <c r="N239" s="184" t="n">
        <v>1279.4</v>
      </c>
      <c r="O239" s="558" t="inlineStr">
        <is>
          <t>localization</t>
        </is>
      </c>
      <c r="P239" s="560" t="n">
        <v>44911</v>
      </c>
      <c r="Q239" s="181" t="inlineStr">
        <is>
          <t>杨文君</t>
        </is>
      </c>
      <c r="R239" s="295" t="inlineStr">
        <is>
          <t>2022年10月</t>
        </is>
      </c>
      <c r="S239" s="184" t="inlineStr">
        <is>
          <t>TO:
AccountsPayable@tesla.com
CC:
huanhhuang@tesla.com; wei.liu@pacteraedge.com; gbg1_tesla_l10n@pacteraedge.com</t>
        </is>
      </c>
      <c r="T239" s="184" t="inlineStr">
        <is>
          <t>Huanhuan Huang (黄 欢欢)</t>
        </is>
      </c>
    </row>
    <row r="240" ht="15" customHeight="1" s="474">
      <c r="A240" s="181" t="n"/>
      <c r="B240" s="181" t="n"/>
      <c r="C240" s="181" t="n"/>
      <c r="D240" s="181" t="n"/>
      <c r="E240" s="181" t="n"/>
      <c r="F240" s="181" t="n"/>
      <c r="G240" s="181" t="n"/>
      <c r="H240" s="181" t="n"/>
      <c r="I240" s="181" t="n"/>
      <c r="J240" s="181" t="n"/>
      <c r="K240" s="181" t="n"/>
      <c r="L240" s="182" t="n"/>
      <c r="M240" s="183" t="n"/>
      <c r="N240" s="183" t="n"/>
      <c r="O240" s="181" t="n"/>
      <c r="P240" s="295" t="n"/>
      <c r="Q240" s="181" t="n"/>
      <c r="R240" s="183" t="n"/>
      <c r="S240" s="184" t="n"/>
      <c r="T240" s="184" t="n"/>
    </row>
    <row r="241" ht="15" customHeight="1" s="474">
      <c r="A241" s="181" t="n"/>
      <c r="B241" s="181" t="n"/>
      <c r="C241" s="181" t="n"/>
      <c r="D241" s="181" t="n"/>
      <c r="E241" s="181" t="n"/>
      <c r="F241" s="181" t="n"/>
      <c r="G241" s="181" t="n"/>
      <c r="H241" s="181" t="n"/>
      <c r="I241" s="181" t="n"/>
      <c r="J241" s="181" t="n"/>
      <c r="K241" s="181" t="n"/>
      <c r="L241" s="182" t="n"/>
      <c r="M241" s="183" t="n"/>
      <c r="N241" s="183" t="n"/>
      <c r="O241" s="181" t="n"/>
      <c r="P241" s="295" t="n"/>
      <c r="Q241" s="181" t="n"/>
      <c r="R241" s="183" t="n"/>
      <c r="S241" s="184" t="n"/>
      <c r="T241" s="184" t="n"/>
    </row>
    <row r="242" ht="15" customHeight="1" s="474">
      <c r="A242" s="181" t="n"/>
      <c r="B242" s="181" t="n"/>
      <c r="C242" s="181" t="n"/>
      <c r="D242" s="181" t="n"/>
      <c r="E242" s="181" t="n"/>
      <c r="F242" s="181" t="n"/>
      <c r="G242" s="181" t="n"/>
      <c r="H242" s="181" t="n"/>
      <c r="I242" s="181" t="n"/>
      <c r="J242" s="181" t="n"/>
      <c r="K242" s="181" t="n"/>
      <c r="L242" s="182" t="n"/>
      <c r="M242" s="183" t="n"/>
      <c r="N242" s="183" t="n"/>
      <c r="O242" s="181" t="n"/>
      <c r="P242" s="295" t="n"/>
      <c r="Q242" s="181" t="n"/>
      <c r="R242" s="183" t="n"/>
      <c r="S242" s="184" t="n"/>
      <c r="T242" s="184" t="n"/>
    </row>
    <row r="243" ht="15" customHeight="1" s="474">
      <c r="A243" s="181" t="n"/>
      <c r="B243" s="181" t="n"/>
      <c r="C243" s="181" t="n"/>
      <c r="D243" s="181" t="n"/>
      <c r="E243" s="181" t="n"/>
      <c r="F243" s="181" t="n"/>
      <c r="G243" s="181" t="n"/>
      <c r="H243" s="181" t="n"/>
      <c r="I243" s="181" t="n"/>
      <c r="J243" s="181" t="n"/>
      <c r="K243" s="181" t="n"/>
      <c r="L243" s="182" t="n"/>
      <c r="M243" s="183" t="n"/>
      <c r="N243" s="183" t="n"/>
      <c r="O243" s="181" t="n"/>
      <c r="P243" s="295" t="n"/>
      <c r="Q243" s="181" t="n"/>
      <c r="R243" s="183" t="n"/>
      <c r="S243" s="184" t="n"/>
      <c r="T243" s="184" t="n"/>
    </row>
    <row r="244" ht="15" customHeight="1" s="474">
      <c r="A244" s="181" t="n"/>
      <c r="B244" s="181" t="n"/>
      <c r="C244" s="181" t="n"/>
      <c r="D244" s="181" t="n"/>
      <c r="E244" s="181" t="n"/>
      <c r="F244" s="181" t="n"/>
      <c r="G244" s="181" t="n"/>
      <c r="H244" s="181" t="n"/>
      <c r="I244" s="181" t="n"/>
      <c r="J244" s="181" t="n"/>
      <c r="K244" s="181" t="n"/>
      <c r="L244" s="182" t="n"/>
      <c r="M244" s="183" t="n"/>
      <c r="N244" s="183" t="n"/>
      <c r="O244" s="181" t="n"/>
      <c r="P244" s="295" t="n"/>
      <c r="Q244" s="181" t="n"/>
      <c r="R244" s="183" t="n"/>
      <c r="S244" s="184" t="n"/>
      <c r="T244" s="184" t="n"/>
    </row>
    <row r="245" ht="15" customHeight="1" s="474">
      <c r="A245" s="181" t="n"/>
      <c r="B245" s="181" t="n"/>
      <c r="C245" s="181" t="n"/>
      <c r="D245" s="181" t="n"/>
      <c r="E245" s="181" t="n"/>
      <c r="F245" s="181" t="n"/>
      <c r="G245" s="181" t="n"/>
      <c r="H245" s="181" t="n"/>
      <c r="I245" s="181" t="n"/>
      <c r="J245" s="181" t="n"/>
      <c r="K245" s="181" t="n"/>
      <c r="L245" s="182" t="n"/>
      <c r="M245" s="183" t="n"/>
      <c r="N245" s="183" t="n"/>
      <c r="O245" s="181" t="n"/>
      <c r="P245" s="295" t="n"/>
      <c r="Q245" s="181" t="n"/>
      <c r="R245" s="183" t="n"/>
      <c r="S245" s="184" t="n"/>
      <c r="T245" s="184" t="n"/>
    </row>
    <row r="246" ht="15" customHeight="1" s="474">
      <c r="A246" s="181" t="n"/>
      <c r="B246" s="181" t="n"/>
      <c r="C246" s="181" t="n"/>
      <c r="D246" s="181" t="n"/>
      <c r="E246" s="181" t="n"/>
      <c r="F246" s="181" t="n"/>
      <c r="G246" s="181" t="n"/>
      <c r="H246" s="181" t="n"/>
      <c r="I246" s="181" t="n"/>
      <c r="J246" s="181" t="n"/>
      <c r="K246" s="181" t="n"/>
      <c r="L246" s="182" t="n"/>
      <c r="M246" s="183" t="n"/>
      <c r="N246" s="183" t="n"/>
      <c r="O246" s="181" t="n"/>
      <c r="P246" s="295" t="n"/>
      <c r="Q246" s="181" t="n"/>
      <c r="R246" s="183" t="n"/>
      <c r="S246" s="184" t="n"/>
      <c r="T246" s="184" t="n"/>
    </row>
    <row r="247" ht="15" customHeight="1" s="474">
      <c r="A247" s="181" t="n"/>
      <c r="B247" s="181" t="n"/>
      <c r="C247" s="181" t="n"/>
      <c r="D247" s="181" t="n"/>
      <c r="E247" s="181" t="n"/>
      <c r="F247" s="181" t="n"/>
      <c r="G247" s="181" t="n"/>
      <c r="H247" s="181" t="n"/>
      <c r="I247" s="181" t="n"/>
      <c r="J247" s="181" t="n"/>
      <c r="K247" s="181" t="n"/>
      <c r="L247" s="182" t="n"/>
      <c r="M247" s="183" t="n"/>
      <c r="N247" s="183" t="n"/>
      <c r="O247" s="181" t="n"/>
      <c r="P247" s="295" t="n"/>
      <c r="Q247" s="181" t="n"/>
      <c r="R247" s="183" t="n"/>
      <c r="S247" s="184" t="n"/>
      <c r="T247" s="184" t="n"/>
    </row>
    <row r="248" ht="15" customHeight="1" s="474">
      <c r="A248" s="181" t="n"/>
      <c r="B248" s="181" t="n"/>
      <c r="C248" s="181" t="n"/>
      <c r="D248" s="181" t="n"/>
      <c r="E248" s="181" t="n"/>
      <c r="F248" s="181" t="n"/>
      <c r="G248" s="181" t="n"/>
      <c r="H248" s="181" t="n"/>
      <c r="I248" s="181" t="n"/>
      <c r="J248" s="181" t="n"/>
      <c r="K248" s="181" t="n"/>
      <c r="L248" s="182" t="n"/>
      <c r="M248" s="183" t="n"/>
      <c r="N248" s="183" t="n"/>
      <c r="O248" s="181" t="n"/>
      <c r="P248" s="295" t="n"/>
      <c r="Q248" s="181" t="n"/>
      <c r="R248" s="183" t="n"/>
      <c r="S248" s="184" t="n"/>
      <c r="T248" s="184" t="n"/>
    </row>
    <row r="249" ht="15" customHeight="1" s="474">
      <c r="A249" s="181" t="n"/>
      <c r="B249" s="181" t="n"/>
      <c r="C249" s="181" t="n"/>
      <c r="D249" s="181" t="n"/>
      <c r="E249" s="181" t="n"/>
      <c r="F249" s="181" t="n"/>
      <c r="G249" s="181" t="n"/>
      <c r="H249" s="181" t="n"/>
      <c r="I249" s="181" t="n"/>
      <c r="J249" s="181" t="n"/>
      <c r="K249" s="181" t="n"/>
      <c r="L249" s="182" t="n"/>
      <c r="M249" s="183" t="n"/>
      <c r="N249" s="183" t="n"/>
      <c r="O249" s="181" t="n"/>
      <c r="P249" s="295" t="n"/>
      <c r="Q249" s="181" t="n"/>
      <c r="R249" s="183" t="n"/>
      <c r="S249" s="184" t="n"/>
      <c r="T249" s="184" t="n"/>
    </row>
    <row r="250" ht="15" customHeight="1" s="474">
      <c r="A250" s="181" t="n"/>
      <c r="B250" s="181" t="n"/>
      <c r="C250" s="181" t="n"/>
      <c r="D250" s="181" t="n"/>
      <c r="E250" s="181" t="n"/>
      <c r="F250" s="181" t="n"/>
      <c r="G250" s="181" t="n"/>
      <c r="H250" s="181" t="n"/>
      <c r="I250" s="181" t="n"/>
      <c r="J250" s="181" t="n"/>
      <c r="K250" s="181" t="n"/>
      <c r="L250" s="182" t="n"/>
      <c r="M250" s="183" t="n"/>
      <c r="N250" s="183" t="n"/>
      <c r="O250" s="181" t="n"/>
      <c r="P250" s="295" t="n"/>
      <c r="Q250" s="181" t="n"/>
      <c r="R250" s="183" t="n"/>
      <c r="S250" s="184" t="n"/>
      <c r="T250" s="184" t="n"/>
    </row>
    <row r="251" ht="15" customHeight="1" s="474">
      <c r="A251" s="181" t="n"/>
      <c r="B251" s="181" t="n"/>
      <c r="C251" s="181" t="n"/>
      <c r="D251" s="181" t="n"/>
      <c r="E251" s="181" t="n"/>
      <c r="F251" s="181" t="n"/>
      <c r="G251" s="181" t="n"/>
      <c r="H251" s="181" t="n"/>
      <c r="I251" s="181" t="n"/>
      <c r="J251" s="181" t="n"/>
      <c r="K251" s="181" t="n"/>
      <c r="L251" s="182" t="n"/>
      <c r="M251" s="183" t="n"/>
      <c r="N251" s="183" t="n"/>
      <c r="O251" s="181" t="n"/>
      <c r="P251" s="295" t="n"/>
      <c r="Q251" s="181" t="n"/>
      <c r="R251" s="183" t="n"/>
      <c r="S251" s="184" t="n"/>
      <c r="T251" s="184" t="n"/>
    </row>
    <row r="252" ht="15" customHeight="1" s="474">
      <c r="A252" s="181" t="n"/>
      <c r="B252" s="181" t="n"/>
      <c r="C252" s="181" t="n"/>
      <c r="D252" s="181" t="n"/>
      <c r="E252" s="181" t="n"/>
      <c r="F252" s="181" t="n"/>
      <c r="G252" s="181" t="n"/>
      <c r="H252" s="181" t="n"/>
      <c r="I252" s="181" t="n"/>
      <c r="J252" s="181" t="n"/>
      <c r="K252" s="181" t="n"/>
      <c r="L252" s="182" t="n"/>
      <c r="M252" s="183" t="n"/>
      <c r="N252" s="183" t="n"/>
      <c r="O252" s="181" t="n"/>
      <c r="P252" s="295" t="n"/>
      <c r="Q252" s="181" t="n"/>
      <c r="R252" s="183" t="n"/>
      <c r="S252" s="184" t="n"/>
      <c r="T252" s="184" t="n"/>
    </row>
    <row r="253" ht="15" customHeight="1" s="474">
      <c r="A253" s="181" t="n"/>
      <c r="B253" s="181" t="n"/>
      <c r="C253" s="181" t="n"/>
      <c r="D253" s="181" t="n"/>
      <c r="E253" s="181" t="n"/>
      <c r="F253" s="181" t="n"/>
      <c r="G253" s="181" t="n"/>
      <c r="H253" s="181" t="n"/>
      <c r="I253" s="181" t="n"/>
      <c r="J253" s="181" t="n"/>
      <c r="K253" s="181" t="n"/>
      <c r="L253" s="182" t="n"/>
      <c r="M253" s="183" t="n"/>
      <c r="N253" s="183" t="n"/>
      <c r="O253" s="181" t="n"/>
      <c r="P253" s="295" t="n"/>
      <c r="Q253" s="181" t="n"/>
      <c r="R253" s="183" t="n"/>
      <c r="S253" s="184" t="n"/>
      <c r="T253" s="184" t="n"/>
    </row>
    <row r="254" ht="15" customHeight="1" s="474">
      <c r="A254" s="181" t="n"/>
      <c r="B254" s="181" t="n"/>
      <c r="C254" s="181" t="n"/>
      <c r="D254" s="181" t="n"/>
      <c r="E254" s="181" t="n"/>
      <c r="F254" s="181" t="n"/>
      <c r="G254" s="181" t="n"/>
      <c r="H254" s="181" t="n"/>
      <c r="I254" s="181" t="n"/>
      <c r="J254" s="181" t="n"/>
      <c r="K254" s="181" t="n"/>
      <c r="L254" s="182" t="n"/>
      <c r="M254" s="183" t="n"/>
      <c r="N254" s="183" t="n"/>
      <c r="O254" s="181" t="n"/>
      <c r="P254" s="295" t="n"/>
      <c r="Q254" s="181" t="n"/>
      <c r="R254" s="183" t="n"/>
      <c r="S254" s="184" t="n"/>
      <c r="T254" s="184" t="n"/>
    </row>
    <row r="255" ht="15" customHeight="1" s="474">
      <c r="A255" s="181" t="n"/>
      <c r="B255" s="181" t="n"/>
      <c r="C255" s="181" t="n"/>
      <c r="D255" s="181" t="n"/>
      <c r="E255" s="181" t="n"/>
      <c r="F255" s="181" t="n"/>
      <c r="G255" s="181" t="n"/>
      <c r="H255" s="181" t="n"/>
      <c r="I255" s="181" t="n"/>
      <c r="J255" s="181" t="n"/>
      <c r="K255" s="181" t="n"/>
      <c r="L255" s="182" t="n"/>
      <c r="M255" s="183" t="n"/>
      <c r="N255" s="183" t="n"/>
      <c r="O255" s="181" t="n"/>
      <c r="P255" s="295" t="n"/>
      <c r="Q255" s="181" t="n"/>
      <c r="R255" s="183" t="n"/>
      <c r="S255" s="184" t="n"/>
      <c r="T255" s="184" t="n"/>
    </row>
    <row r="256" ht="15" customHeight="1" s="474">
      <c r="A256" s="181" t="n"/>
      <c r="B256" s="181" t="n"/>
      <c r="C256" s="181" t="n"/>
      <c r="D256" s="181" t="n"/>
      <c r="E256" s="181" t="n"/>
      <c r="F256" s="181" t="n"/>
      <c r="G256" s="181" t="n"/>
      <c r="H256" s="181" t="n"/>
      <c r="I256" s="181" t="n"/>
      <c r="J256" s="181" t="n"/>
      <c r="K256" s="181" t="n"/>
      <c r="L256" s="182" t="n"/>
      <c r="M256" s="183" t="n"/>
      <c r="N256" s="183" t="n"/>
      <c r="O256" s="181" t="n"/>
      <c r="P256" s="295" t="n"/>
      <c r="Q256" s="181" t="n"/>
      <c r="R256" s="183" t="n"/>
      <c r="S256" s="184" t="n"/>
      <c r="T256" s="184" t="n"/>
    </row>
    <row r="257" ht="15" customHeight="1" s="474">
      <c r="A257" s="181" t="n"/>
      <c r="B257" s="181" t="n"/>
      <c r="C257" s="181" t="n"/>
      <c r="D257" s="181" t="n"/>
      <c r="E257" s="181" t="n"/>
      <c r="F257" s="181" t="n"/>
      <c r="G257" s="181" t="n"/>
      <c r="H257" s="181" t="n"/>
      <c r="I257" s="181" t="n"/>
      <c r="J257" s="181" t="n"/>
      <c r="K257" s="181" t="n"/>
      <c r="L257" s="182" t="n"/>
      <c r="M257" s="183" t="n"/>
      <c r="N257" s="183" t="n"/>
      <c r="O257" s="181" t="n"/>
      <c r="P257" s="295" t="n"/>
      <c r="Q257" s="181" t="n"/>
      <c r="R257" s="183" t="n"/>
      <c r="S257" s="184" t="n"/>
      <c r="T257" s="184" t="n"/>
    </row>
    <row r="258" ht="15" customHeight="1" s="474">
      <c r="A258" s="181" t="n"/>
      <c r="B258" s="181" t="n"/>
      <c r="C258" s="181" t="n"/>
      <c r="D258" s="181" t="n"/>
      <c r="E258" s="181" t="n"/>
      <c r="F258" s="181" t="n"/>
      <c r="G258" s="181" t="n"/>
      <c r="H258" s="181" t="n"/>
      <c r="I258" s="181" t="n"/>
      <c r="J258" s="181" t="n"/>
      <c r="K258" s="181" t="n"/>
      <c r="L258" s="182" t="n"/>
      <c r="M258" s="183" t="n"/>
      <c r="N258" s="183" t="n"/>
      <c r="O258" s="181" t="n"/>
      <c r="P258" s="295" t="n"/>
      <c r="Q258" s="181" t="n"/>
      <c r="R258" s="183" t="n"/>
      <c r="S258" s="184" t="n"/>
      <c r="T258" s="184" t="n"/>
    </row>
    <row r="259" ht="15" customHeight="1" s="474">
      <c r="A259" s="181" t="n"/>
      <c r="B259" s="181" t="n"/>
      <c r="C259" s="181" t="n"/>
      <c r="D259" s="181" t="n"/>
      <c r="E259" s="181" t="n"/>
      <c r="F259" s="181" t="n"/>
      <c r="G259" s="181" t="n"/>
      <c r="H259" s="181" t="n"/>
      <c r="I259" s="181" t="n"/>
      <c r="J259" s="181" t="n"/>
      <c r="K259" s="181" t="n"/>
      <c r="L259" s="182" t="n"/>
      <c r="M259" s="183" t="n"/>
      <c r="N259" s="183" t="n"/>
      <c r="O259" s="181" t="n"/>
      <c r="P259" s="295" t="n"/>
      <c r="Q259" s="181" t="n"/>
      <c r="R259" s="183" t="n"/>
      <c r="S259" s="184" t="n"/>
      <c r="T259" s="184" t="n"/>
    </row>
    <row r="260" ht="15" customHeight="1" s="474">
      <c r="A260" s="181" t="n"/>
      <c r="B260" s="181" t="n"/>
      <c r="C260" s="181" t="n"/>
      <c r="D260" s="181" t="n"/>
      <c r="E260" s="181" t="n"/>
      <c r="F260" s="181" t="n"/>
      <c r="G260" s="181" t="n"/>
      <c r="H260" s="181" t="n"/>
      <c r="I260" s="181" t="n"/>
      <c r="J260" s="181" t="n"/>
      <c r="K260" s="181" t="n"/>
      <c r="L260" s="182" t="n"/>
      <c r="M260" s="183" t="n"/>
      <c r="N260" s="183" t="n"/>
      <c r="O260" s="181" t="n"/>
      <c r="P260" s="295" t="n"/>
      <c r="Q260" s="181" t="n"/>
      <c r="R260" s="183" t="n"/>
      <c r="S260" s="184" t="n"/>
      <c r="T260" s="184" t="n"/>
    </row>
    <row r="261" ht="15" customHeight="1" s="474">
      <c r="A261" s="181" t="n"/>
      <c r="B261" s="181" t="n"/>
      <c r="C261" s="181" t="n"/>
      <c r="D261" s="181" t="n"/>
      <c r="E261" s="181" t="n"/>
      <c r="F261" s="181" t="n"/>
      <c r="G261" s="181" t="n"/>
      <c r="H261" s="181" t="n"/>
      <c r="I261" s="181" t="n"/>
      <c r="J261" s="181" t="n"/>
      <c r="K261" s="181" t="n"/>
      <c r="L261" s="182" t="n"/>
      <c r="M261" s="183" t="n"/>
      <c r="N261" s="183" t="n"/>
      <c r="O261" s="181" t="n"/>
      <c r="P261" s="295" t="n"/>
      <c r="Q261" s="181" t="n"/>
      <c r="R261" s="183" t="n"/>
      <c r="S261" s="184" t="n"/>
      <c r="T261" s="184" t="n"/>
    </row>
    <row r="262" ht="15" customHeight="1" s="474">
      <c r="A262" s="181" t="n"/>
      <c r="B262" s="181" t="n"/>
      <c r="C262" s="181" t="n"/>
      <c r="D262" s="181" t="n"/>
      <c r="E262" s="181" t="n"/>
      <c r="F262" s="181" t="n"/>
      <c r="G262" s="181" t="n"/>
      <c r="H262" s="181" t="n"/>
      <c r="I262" s="181" t="n"/>
      <c r="J262" s="181" t="n"/>
      <c r="K262" s="181" t="n"/>
      <c r="L262" s="182" t="n"/>
      <c r="M262" s="183" t="n"/>
      <c r="N262" s="183" t="n"/>
      <c r="O262" s="181" t="n"/>
      <c r="P262" s="295" t="n"/>
      <c r="Q262" s="181" t="n"/>
      <c r="R262" s="183" t="n"/>
      <c r="S262" s="184" t="n"/>
      <c r="T262" s="184" t="n"/>
    </row>
    <row r="263" ht="15" customHeight="1" s="474">
      <c r="A263" s="181" t="n"/>
      <c r="B263" s="181" t="n"/>
      <c r="C263" s="181" t="n"/>
      <c r="D263" s="181" t="n"/>
      <c r="E263" s="181" t="n"/>
      <c r="F263" s="181" t="n"/>
      <c r="G263" s="181" t="n"/>
      <c r="H263" s="181" t="n"/>
      <c r="I263" s="181" t="n"/>
      <c r="J263" s="181" t="n"/>
      <c r="K263" s="181" t="n"/>
      <c r="L263" s="182" t="n"/>
      <c r="M263" s="183" t="n"/>
      <c r="N263" s="183" t="n"/>
      <c r="O263" s="181" t="n"/>
      <c r="P263" s="295" t="n"/>
      <c r="Q263" s="181" t="n"/>
      <c r="R263" s="183" t="n"/>
      <c r="S263" s="184" t="n"/>
      <c r="T263" s="184" t="n"/>
    </row>
    <row r="264" ht="15" customHeight="1" s="474">
      <c r="A264" s="181" t="n"/>
      <c r="B264" s="181" t="n"/>
      <c r="C264" s="181" t="n"/>
      <c r="D264" s="181" t="n"/>
      <c r="E264" s="181" t="n"/>
      <c r="F264" s="181" t="n"/>
      <c r="G264" s="181" t="n"/>
      <c r="H264" s="181" t="n"/>
      <c r="I264" s="181" t="n"/>
      <c r="J264" s="181" t="n"/>
      <c r="K264" s="181" t="n"/>
      <c r="L264" s="182" t="n"/>
      <c r="M264" s="183" t="n"/>
      <c r="N264" s="183" t="n"/>
      <c r="O264" s="181" t="n"/>
      <c r="P264" s="295" t="n"/>
      <c r="Q264" s="181" t="n"/>
      <c r="R264" s="183" t="n"/>
      <c r="S264" s="184" t="n"/>
      <c r="T264" s="184" t="n"/>
    </row>
    <row r="265" ht="15" customHeight="1" s="474">
      <c r="A265" s="181" t="n"/>
      <c r="B265" s="181" t="n"/>
      <c r="C265" s="181" t="n"/>
      <c r="D265" s="181" t="n"/>
      <c r="E265" s="181" t="n"/>
      <c r="F265" s="181" t="n"/>
      <c r="G265" s="181" t="n"/>
      <c r="H265" s="181" t="n"/>
      <c r="I265" s="181" t="n"/>
      <c r="J265" s="181" t="n"/>
      <c r="K265" s="181" t="n"/>
      <c r="L265" s="182" t="n"/>
      <c r="M265" s="183" t="n"/>
      <c r="N265" s="183" t="n"/>
      <c r="O265" s="181" t="n"/>
      <c r="P265" s="295" t="n"/>
      <c r="Q265" s="181" t="n"/>
      <c r="R265" s="183" t="n"/>
      <c r="S265" s="184" t="n"/>
      <c r="T265" s="184" t="n"/>
    </row>
    <row r="266" ht="15" customHeight="1" s="474">
      <c r="A266" s="181" t="n"/>
      <c r="B266" s="181" t="n"/>
      <c r="C266" s="181" t="n"/>
      <c r="D266" s="181" t="n"/>
      <c r="E266" s="181" t="n"/>
      <c r="F266" s="181" t="n"/>
      <c r="G266" s="181" t="n"/>
      <c r="H266" s="181" t="n"/>
      <c r="I266" s="181" t="n"/>
      <c r="J266" s="181" t="n"/>
      <c r="K266" s="181" t="n"/>
      <c r="L266" s="182" t="n"/>
      <c r="M266" s="183" t="n"/>
      <c r="N266" s="183" t="n"/>
      <c r="O266" s="181" t="n"/>
      <c r="P266" s="295" t="n"/>
      <c r="Q266" s="181" t="n"/>
      <c r="R266" s="183" t="n"/>
      <c r="S266" s="184" t="n"/>
      <c r="T266" s="184" t="n"/>
    </row>
    <row r="267" ht="15" customHeight="1" s="474">
      <c r="A267" s="181" t="n"/>
      <c r="B267" s="181" t="n"/>
      <c r="C267" s="181" t="n"/>
      <c r="D267" s="181" t="n"/>
      <c r="E267" s="181" t="n"/>
      <c r="F267" s="181" t="n"/>
      <c r="G267" s="181" t="n"/>
      <c r="H267" s="181" t="n"/>
      <c r="I267" s="181" t="n"/>
      <c r="J267" s="181" t="n"/>
      <c r="K267" s="181" t="n"/>
      <c r="L267" s="182" t="n"/>
      <c r="M267" s="183" t="n"/>
      <c r="N267" s="183" t="n"/>
      <c r="O267" s="181" t="n"/>
      <c r="P267" s="295" t="n"/>
      <c r="Q267" s="181" t="n"/>
      <c r="R267" s="183" t="n"/>
      <c r="S267" s="184" t="n"/>
      <c r="T267" s="184" t="n"/>
    </row>
    <row r="268" ht="15" customHeight="1" s="474">
      <c r="A268" s="181" t="n"/>
      <c r="B268" s="181" t="n"/>
      <c r="C268" s="181" t="n"/>
      <c r="D268" s="181" t="n"/>
      <c r="E268" s="181" t="n"/>
      <c r="F268" s="181" t="n"/>
      <c r="G268" s="181" t="n"/>
      <c r="H268" s="181" t="n"/>
      <c r="I268" s="181" t="n"/>
      <c r="J268" s="181" t="n"/>
      <c r="K268" s="181" t="n"/>
      <c r="L268" s="182" t="n"/>
      <c r="M268" s="183" t="n"/>
      <c r="N268" s="183" t="n"/>
      <c r="O268" s="181" t="n"/>
      <c r="P268" s="295" t="n"/>
      <c r="Q268" s="181" t="n"/>
      <c r="R268" s="183" t="n"/>
      <c r="S268" s="184" t="n"/>
      <c r="T268" s="184" t="n"/>
    </row>
    <row r="269" ht="15" customHeight="1" s="474">
      <c r="A269" s="181" t="n"/>
      <c r="B269" s="181" t="n"/>
      <c r="C269" s="181" t="n"/>
      <c r="D269" s="181" t="n"/>
      <c r="E269" s="181" t="n"/>
      <c r="F269" s="181" t="n"/>
      <c r="G269" s="181" t="n"/>
      <c r="H269" s="181" t="n"/>
      <c r="I269" s="181" t="n"/>
      <c r="J269" s="181" t="n"/>
      <c r="K269" s="181" t="n"/>
      <c r="L269" s="182" t="n"/>
      <c r="M269" s="183" t="n"/>
      <c r="N269" s="183" t="n"/>
      <c r="O269" s="181" t="n"/>
      <c r="P269" s="295" t="n"/>
      <c r="Q269" s="181" t="n"/>
      <c r="R269" s="183" t="n"/>
      <c r="S269" s="184" t="n"/>
      <c r="T269" s="184" t="n"/>
    </row>
    <row r="270" ht="15" customHeight="1" s="474">
      <c r="A270" s="181" t="n"/>
      <c r="B270" s="181" t="n"/>
      <c r="C270" s="181" t="n"/>
      <c r="D270" s="181" t="n"/>
      <c r="E270" s="181" t="n"/>
      <c r="F270" s="181" t="n"/>
      <c r="G270" s="181" t="n"/>
      <c r="H270" s="181" t="n"/>
      <c r="I270" s="181" t="n"/>
      <c r="J270" s="181" t="n"/>
      <c r="K270" s="181" t="n"/>
      <c r="L270" s="182" t="n"/>
      <c r="M270" s="183" t="n"/>
      <c r="N270" s="183" t="n"/>
      <c r="O270" s="181" t="n"/>
      <c r="P270" s="295" t="n"/>
      <c r="Q270" s="181" t="n"/>
      <c r="R270" s="183" t="n"/>
      <c r="S270" s="184" t="n"/>
      <c r="T270" s="184" t="n"/>
    </row>
    <row r="271" ht="15" customHeight="1" s="474">
      <c r="A271" s="181" t="n"/>
      <c r="B271" s="181" t="n"/>
      <c r="C271" s="181" t="n"/>
      <c r="D271" s="181" t="n"/>
      <c r="E271" s="181" t="n"/>
      <c r="F271" s="181" t="n"/>
      <c r="G271" s="181" t="n"/>
      <c r="H271" s="181" t="n"/>
      <c r="I271" s="181" t="n"/>
      <c r="J271" s="181" t="n"/>
      <c r="K271" s="181" t="n"/>
      <c r="L271" s="182" t="n"/>
      <c r="M271" s="183" t="n"/>
      <c r="N271" s="183" t="n"/>
      <c r="O271" s="181" t="n"/>
      <c r="P271" s="295" t="n"/>
      <c r="Q271" s="181" t="n"/>
      <c r="R271" s="183" t="n"/>
      <c r="S271" s="184" t="n"/>
      <c r="T271" s="184" t="n"/>
    </row>
    <row r="272" ht="15" customHeight="1" s="474">
      <c r="A272" s="181" t="n"/>
      <c r="B272" s="181" t="n"/>
      <c r="C272" s="181" t="n"/>
      <c r="D272" s="181" t="n"/>
      <c r="E272" s="181" t="n"/>
      <c r="F272" s="181" t="n"/>
      <c r="G272" s="181" t="n"/>
      <c r="H272" s="181" t="n"/>
      <c r="I272" s="181" t="n"/>
      <c r="J272" s="181" t="n"/>
      <c r="K272" s="181" t="n"/>
      <c r="L272" s="182" t="n"/>
      <c r="M272" s="183" t="n"/>
      <c r="N272" s="183" t="n"/>
      <c r="O272" s="181" t="n"/>
      <c r="P272" s="295" t="n"/>
      <c r="Q272" s="181" t="n"/>
      <c r="R272" s="183" t="n"/>
      <c r="S272" s="184" t="n"/>
      <c r="T272" s="184" t="n"/>
    </row>
    <row r="273" ht="15" customHeight="1" s="474">
      <c r="A273" s="181" t="n"/>
      <c r="B273" s="181" t="n"/>
      <c r="C273" s="181" t="n"/>
      <c r="D273" s="181" t="n"/>
      <c r="E273" s="181" t="n"/>
      <c r="F273" s="181" t="n"/>
      <c r="G273" s="181" t="n"/>
      <c r="H273" s="181" t="n"/>
      <c r="I273" s="181" t="n"/>
      <c r="J273" s="181" t="n"/>
      <c r="K273" s="181" t="n"/>
      <c r="L273" s="182" t="n"/>
      <c r="M273" s="183" t="n"/>
      <c r="N273" s="183" t="n"/>
      <c r="O273" s="181" t="n"/>
      <c r="P273" s="295" t="n"/>
      <c r="Q273" s="181" t="n"/>
      <c r="R273" s="183" t="n"/>
      <c r="S273" s="184" t="n"/>
      <c r="T273" s="184" t="n"/>
    </row>
    <row r="274" ht="15" customHeight="1" s="474">
      <c r="A274" s="181" t="n"/>
      <c r="B274" s="181" t="n"/>
      <c r="C274" s="181" t="n"/>
      <c r="D274" s="181" t="n"/>
      <c r="E274" s="181" t="n"/>
      <c r="F274" s="181" t="n"/>
      <c r="G274" s="181" t="n"/>
      <c r="H274" s="181" t="n"/>
      <c r="I274" s="181" t="n"/>
      <c r="J274" s="181" t="n"/>
      <c r="K274" s="181" t="n"/>
      <c r="L274" s="182" t="n"/>
      <c r="M274" s="183" t="n"/>
      <c r="N274" s="183" t="n"/>
      <c r="O274" s="181" t="n"/>
      <c r="P274" s="295" t="n"/>
      <c r="Q274" s="181" t="n"/>
      <c r="R274" s="183" t="n"/>
      <c r="S274" s="184" t="n"/>
      <c r="T274" s="184" t="n"/>
    </row>
    <row r="275" ht="15" customHeight="1" s="474">
      <c r="A275" s="181" t="n"/>
      <c r="B275" s="181" t="n"/>
      <c r="C275" s="181" t="n"/>
      <c r="D275" s="181" t="n"/>
      <c r="E275" s="181" t="n"/>
      <c r="F275" s="181" t="n"/>
      <c r="G275" s="181" t="n"/>
      <c r="H275" s="181" t="n"/>
      <c r="I275" s="181" t="n"/>
      <c r="J275" s="181" t="n"/>
      <c r="K275" s="181" t="n"/>
      <c r="L275" s="182" t="n"/>
      <c r="M275" s="183" t="n"/>
      <c r="N275" s="183" t="n"/>
      <c r="O275" s="181" t="n"/>
      <c r="P275" s="295" t="n"/>
      <c r="Q275" s="181" t="n"/>
      <c r="R275" s="183" t="n"/>
      <c r="S275" s="184" t="n"/>
      <c r="T275" s="184" t="n"/>
    </row>
    <row r="276" ht="15" customHeight="1" s="474">
      <c r="A276" s="181" t="n"/>
      <c r="B276" s="181" t="n"/>
      <c r="C276" s="181" t="n"/>
      <c r="D276" s="181" t="n"/>
      <c r="E276" s="181" t="n"/>
      <c r="F276" s="181" t="n"/>
      <c r="G276" s="181" t="n"/>
      <c r="H276" s="181" t="n"/>
      <c r="I276" s="181" t="n"/>
      <c r="J276" s="181" t="n"/>
      <c r="K276" s="181" t="n"/>
      <c r="L276" s="182" t="n"/>
      <c r="M276" s="183" t="n"/>
      <c r="N276" s="183" t="n"/>
      <c r="O276" s="181" t="n"/>
      <c r="P276" s="295" t="n"/>
      <c r="Q276" s="181" t="n"/>
      <c r="R276" s="183" t="n"/>
      <c r="S276" s="184" t="n"/>
      <c r="T276" s="184" t="n"/>
    </row>
    <row r="277" ht="15" customHeight="1" s="474">
      <c r="A277" s="181" t="n"/>
      <c r="B277" s="181" t="n"/>
      <c r="C277" s="181" t="n"/>
      <c r="D277" s="181" t="n"/>
      <c r="E277" s="181" t="n"/>
      <c r="F277" s="181" t="n"/>
      <c r="G277" s="181" t="n"/>
      <c r="H277" s="181" t="n"/>
      <c r="I277" s="181" t="n"/>
      <c r="J277" s="181" t="n"/>
      <c r="K277" s="181" t="n"/>
      <c r="L277" s="182" t="n"/>
      <c r="M277" s="183" t="n"/>
      <c r="N277" s="183" t="n"/>
      <c r="O277" s="181" t="n"/>
      <c r="P277" s="295" t="n"/>
      <c r="Q277" s="181" t="n"/>
      <c r="R277" s="183" t="n"/>
      <c r="S277" s="184" t="n"/>
      <c r="T277" s="184" t="n"/>
    </row>
    <row r="278" ht="15" customHeight="1" s="474">
      <c r="A278" s="181" t="n"/>
      <c r="B278" s="181" t="n"/>
      <c r="C278" s="181" t="n"/>
      <c r="D278" s="181" t="n"/>
      <c r="E278" s="181" t="n"/>
      <c r="F278" s="181" t="n"/>
      <c r="G278" s="181" t="n"/>
      <c r="H278" s="181" t="n"/>
      <c r="I278" s="181" t="n"/>
      <c r="J278" s="181" t="n"/>
      <c r="K278" s="181" t="n"/>
      <c r="L278" s="182" t="n"/>
      <c r="M278" s="183" t="n"/>
      <c r="N278" s="183" t="n"/>
      <c r="O278" s="181" t="n"/>
      <c r="P278" s="295" t="n"/>
      <c r="Q278" s="181" t="n"/>
      <c r="R278" s="183" t="n"/>
      <c r="S278" s="184" t="n"/>
      <c r="T278" s="184" t="n"/>
    </row>
  </sheetData>
  <autoFilter ref="A1:S39"/>
  <pageMargins left="0.7" right="0.7" top="0.75" bottom="0.75" header="0.3" footer="0.3"/>
  <pageSetup orientation="portrait" paperSize="9"/>
  <legacyDrawing r:id="anysvml"/>
</worksheet>
</file>

<file path=xl/worksheets/sheet8.xml><?xml version="1.0" encoding="utf-8"?>
<worksheet xmlns:r="http://schemas.openxmlformats.org/officeDocument/2006/relationships" xmlns="http://schemas.openxmlformats.org/spreadsheetml/2006/main">
  <sheetPr codeName="Sheet4">
    <outlinePr summaryBelow="1" summaryRight="1"/>
    <pageSetUpPr autoPageBreaks="0"/>
  </sheetPr>
  <dimension ref="A1:AO559"/>
  <sheetViews>
    <sheetView topLeftCell="A20" zoomScale="130" zoomScaleNormal="100" workbookViewId="0">
      <selection activeCell="G31" sqref="G31"/>
    </sheetView>
  </sheetViews>
  <sheetFormatPr baseColWidth="8" defaultColWidth="9" defaultRowHeight="14.25"/>
  <cols>
    <col width="8.5" customWidth="1" style="20" min="1" max="1"/>
    <col width="14.125" customWidth="1" style="21" min="2" max="2"/>
    <col width="14.5" customWidth="1" style="21" min="3" max="3"/>
    <col width="16" customWidth="1" style="21" min="4" max="4"/>
    <col width="19" customWidth="1" style="21" min="5" max="5"/>
    <col width="23" customWidth="1" style="21" min="6" max="6"/>
    <col width="13.125" customWidth="1" style="21" min="7" max="7"/>
    <col width="13" customWidth="1" style="21" min="8" max="8"/>
    <col width="13.5" customWidth="1" style="20" min="9" max="9"/>
    <col width="14.875" customWidth="1" style="20" min="10" max="10"/>
    <col width="18.875" customWidth="1" style="20" min="11" max="11"/>
    <col width="17.5" customWidth="1" style="20" min="12" max="12"/>
    <col width="15" customWidth="1" style="20" min="13" max="13"/>
    <col width="13.5" customWidth="1" style="20" min="14" max="14"/>
    <col width="12.5" customWidth="1" style="20" min="15" max="15"/>
    <col width="14.5" bestFit="1" customWidth="1" style="20" min="16" max="16"/>
    <col width="24.875" customWidth="1" style="20" min="17" max="17"/>
    <col width="17.5" bestFit="1" customWidth="1" style="20" min="18" max="18"/>
    <col width="12.875" bestFit="1" customWidth="1" style="20" min="19" max="19"/>
    <col width="17.5" bestFit="1" customWidth="1" style="20" min="20" max="20"/>
    <col width="14.5" bestFit="1" customWidth="1" style="20" min="21" max="21"/>
    <col width="21.875" bestFit="1" customWidth="1" style="20" min="22" max="22"/>
    <col width="11" customWidth="1" style="20" min="23" max="23"/>
    <col width="19" bestFit="1" customWidth="1" style="20" min="24" max="24"/>
    <col width="13" customWidth="1" style="20" min="25" max="25"/>
    <col width="10.5" bestFit="1" customWidth="1" style="20" min="26" max="26"/>
    <col width="12.5" customWidth="1" style="20" min="27" max="27"/>
    <col width="11.125" bestFit="1" customWidth="1" style="20" min="28" max="28"/>
    <col width="14.5" customWidth="1" style="20" min="29" max="29"/>
    <col width="13.125" customWidth="1" style="20" min="30" max="30"/>
    <col width="14.5" customWidth="1" style="20" min="31" max="31"/>
    <col width="14.875" customWidth="1" style="20" min="32" max="32"/>
    <col width="13.875" customWidth="1" style="20" min="33" max="33"/>
    <col width="14.875" customWidth="1" style="20" min="34" max="34"/>
    <col width="15.875" customWidth="1" style="20" min="35" max="35"/>
    <col width="15.5" customWidth="1" style="20" min="36" max="36"/>
    <col width="20.875" customWidth="1" style="20" min="37" max="37"/>
    <col width="18.5" customWidth="1" style="20" min="38" max="38"/>
    <col width="22.875" customWidth="1" style="20" min="39" max="39"/>
    <col width="16.125" customWidth="1" style="20" min="40" max="41"/>
    <col width="9" customWidth="1" style="20" min="42" max="16384"/>
  </cols>
  <sheetData>
    <row r="1" ht="15" customHeight="1" s="474">
      <c r="A1" s="19" t="n"/>
      <c r="B1" s="93" t="inlineStr">
        <is>
          <t>HiPM</t>
        </is>
      </c>
      <c r="C1" s="94" t="n"/>
      <c r="D1" s="586" t="inlineStr">
        <is>
          <t xml:space="preserve"> UWHSTESLA15P001</t>
        </is>
      </c>
      <c r="E1" s="668" t="n"/>
      <c r="F1" s="586" t="n"/>
      <c r="G1" s="586" t="n"/>
      <c r="H1" s="586" t="n"/>
      <c r="I1" s="96" t="n"/>
    </row>
    <row r="2" ht="31.5" customHeight="1" s="474">
      <c r="A2" s="19" t="n"/>
      <c r="B2" s="97" t="n"/>
      <c r="C2" s="92" t="inlineStr">
        <is>
          <t xml:space="preserve">Interval </t>
        </is>
      </c>
      <c r="D2" s="91" t="inlineStr">
        <is>
          <t>Trans: 
UWHSTESLA15P001_J044 (Tesla_World Server_2015)</t>
        </is>
      </c>
      <c r="E2" s="91" t="inlineStr">
        <is>
          <t>DTP: 
UWHSTESLA15P001_J049(Tesla_DTP_2015)</t>
        </is>
      </c>
      <c r="F2" s="91" t="inlineStr">
        <is>
          <t>Other: 
UWHSTESLA15P001_J055(Tesla_Other_2015)</t>
        </is>
      </c>
      <c r="G2" s="91" t="inlineStr">
        <is>
          <t xml:space="preserve">Smartling:
UWHSTESLA15P001_J005(2015_Website_CN) </t>
        </is>
      </c>
      <c r="H2" s="92" t="inlineStr">
        <is>
          <t>Total</t>
        </is>
      </c>
      <c r="I2" s="98" t="inlineStr">
        <is>
          <t>Adjustment</t>
        </is>
      </c>
    </row>
    <row r="3" ht="15" customHeight="1" s="474">
      <c r="A3" s="19" t="n"/>
      <c r="B3" s="79" t="n">
        <v>42095</v>
      </c>
      <c r="C3" s="46" t="inlineStr">
        <is>
          <t>4.22-5.21</t>
        </is>
      </c>
      <c r="D3" s="669" t="n">
        <v>13471.04</v>
      </c>
      <c r="E3" s="669" t="n"/>
      <c r="F3" s="669" t="n"/>
      <c r="G3" s="669" t="n">
        <v>675.76</v>
      </c>
      <c r="H3" s="669">
        <f>SUM(D3:G3)</f>
        <v/>
      </c>
      <c r="I3" s="670" t="n"/>
    </row>
    <row r="4" ht="16.5" customHeight="1" s="474">
      <c r="A4" s="19" t="n"/>
      <c r="B4" s="79" t="n">
        <v>42156</v>
      </c>
      <c r="C4" s="46" t="inlineStr">
        <is>
          <t>5.22-6.23</t>
        </is>
      </c>
      <c r="D4" s="669" t="n">
        <v>10114.24</v>
      </c>
      <c r="E4" s="669" t="n">
        <v>1342.7</v>
      </c>
      <c r="F4" s="669" t="n"/>
      <c r="G4" s="669" t="n"/>
      <c r="H4" s="669">
        <f>SUM(D4:G4)</f>
        <v/>
      </c>
      <c r="I4" s="670" t="n"/>
    </row>
    <row r="5" ht="15" customHeight="1" s="474">
      <c r="A5" s="19" t="n"/>
      <c r="B5" s="80" t="inlineStr">
        <is>
          <t>Jul 2015</t>
        </is>
      </c>
      <c r="C5" s="46" t="inlineStr">
        <is>
          <t>6.24-7.23</t>
        </is>
      </c>
      <c r="D5" s="669" t="n">
        <v>42955.55</v>
      </c>
      <c r="E5" s="669" t="n">
        <v>1685.1</v>
      </c>
      <c r="F5" s="669" t="n"/>
      <c r="G5" s="669" t="n"/>
      <c r="H5" s="669">
        <f>SUM(D5:G5)</f>
        <v/>
      </c>
      <c r="I5" s="670" t="n"/>
    </row>
    <row r="6" ht="15" customHeight="1" s="474">
      <c r="A6" s="19" t="n"/>
      <c r="B6" s="99" t="inlineStr">
        <is>
          <t>Aug 2015</t>
        </is>
      </c>
      <c r="C6" s="46" t="inlineStr">
        <is>
          <t>7.23-8.21</t>
        </is>
      </c>
      <c r="D6" s="669" t="n">
        <v>15458.25</v>
      </c>
      <c r="E6" s="669" t="n">
        <v>96</v>
      </c>
      <c r="F6" s="669" t="n"/>
      <c r="G6" s="669" t="n">
        <v>6448.23</v>
      </c>
      <c r="H6" s="669">
        <f>SUM(D6:G6)</f>
        <v/>
      </c>
      <c r="I6" s="670" t="n"/>
    </row>
    <row r="7" ht="15" customHeight="1" s="474">
      <c r="A7" s="19" t="n"/>
      <c r="B7" s="99" t="inlineStr">
        <is>
          <t>Sep 2015</t>
        </is>
      </c>
      <c r="C7" s="46" t="inlineStr">
        <is>
          <t>8.22-9.24</t>
        </is>
      </c>
      <c r="D7" s="669" t="n">
        <v>33425.22</v>
      </c>
      <c r="E7" s="669" t="n">
        <v>2076.9</v>
      </c>
      <c r="F7" s="669" t="n">
        <v>116</v>
      </c>
      <c r="G7" s="21" t="n">
        <v>0</v>
      </c>
      <c r="H7" s="669">
        <f>SUM(D7:G7)</f>
        <v/>
      </c>
      <c r="I7" s="670" t="n"/>
    </row>
    <row r="8" ht="15" customHeight="1" s="474">
      <c r="A8" s="19" t="n"/>
      <c r="B8" s="99" t="inlineStr">
        <is>
          <t>Oct 2015</t>
        </is>
      </c>
      <c r="C8" s="46" t="inlineStr">
        <is>
          <t>9.24-10.21</t>
        </is>
      </c>
      <c r="D8" s="669" t="n">
        <v>33224.87</v>
      </c>
      <c r="F8" s="669" t="n">
        <v>115.82</v>
      </c>
      <c r="G8" s="669" t="n">
        <v>2144.49125</v>
      </c>
      <c r="H8" s="669">
        <f>SUM(D8:G8)</f>
        <v/>
      </c>
      <c r="I8" s="670" t="n"/>
    </row>
    <row r="9" ht="15" customHeight="1" s="474">
      <c r="A9" s="19" t="n"/>
      <c r="B9" s="99" t="inlineStr">
        <is>
          <t>Nov 2015</t>
        </is>
      </c>
      <c r="C9" s="46" t="inlineStr">
        <is>
          <t>10.22-11.25</t>
        </is>
      </c>
      <c r="D9" s="669" t="n">
        <v>11882.28</v>
      </c>
      <c r="E9" s="669" t="n"/>
      <c r="F9" s="669" t="n"/>
      <c r="G9" s="669">
        <f>2867.74895</f>
        <v/>
      </c>
      <c r="H9" s="669">
        <f>SUM(D9:G9)+I9</f>
        <v/>
      </c>
      <c r="I9" s="670">
        <f>-(2613.58+138.93+96)</f>
        <v/>
      </c>
      <c r="J9" s="671" t="n"/>
    </row>
    <row r="10" ht="15.75" customHeight="1" s="474" thickBot="1">
      <c r="A10" s="19" t="n"/>
      <c r="B10" s="100" t="inlineStr">
        <is>
          <t>Dec 2015</t>
        </is>
      </c>
      <c r="C10" s="82" t="inlineStr">
        <is>
          <t>11.25-12.24</t>
        </is>
      </c>
      <c r="D10" s="672" t="n">
        <v>24844.5</v>
      </c>
      <c r="E10" s="672" t="n"/>
      <c r="F10" s="672" t="n">
        <v>476</v>
      </c>
      <c r="G10" s="672">
        <f>3013.05+1185.8</f>
        <v/>
      </c>
      <c r="H10" s="672">
        <f>SUM(D10:G10)</f>
        <v/>
      </c>
      <c r="I10" s="673" t="n"/>
    </row>
    <row r="11" ht="15" customHeight="1" s="474">
      <c r="A11" s="19" t="n"/>
      <c r="B11" s="85" t="inlineStr">
        <is>
          <t>HiPM</t>
        </is>
      </c>
      <c r="C11" s="86" t="n"/>
      <c r="D11" s="87" t="inlineStr">
        <is>
          <t xml:space="preserve"> UWHSTESLA16P001</t>
        </is>
      </c>
      <c r="E11" s="88" t="n"/>
      <c r="F11" s="88" t="n"/>
      <c r="G11" s="88" t="n"/>
      <c r="H11" s="88" t="n"/>
      <c r="I11" s="89" t="n"/>
    </row>
    <row r="12" ht="31.5" customHeight="1" s="474">
      <c r="A12" s="19" t="n"/>
      <c r="B12" s="90" t="n"/>
      <c r="C12" s="85" t="n"/>
      <c r="D12" s="91" t="inlineStr">
        <is>
          <t xml:space="preserve">Trans: 
UWHSTESLA16P001_J001
</t>
        </is>
      </c>
      <c r="E12" s="91" t="inlineStr">
        <is>
          <t>DTP: 
UWHSTESLA16P001_J004</t>
        </is>
      </c>
      <c r="F12" s="91" t="inlineStr">
        <is>
          <t>ENG: 
UWHSTESLA16P001_J003</t>
        </is>
      </c>
      <c r="G12" s="91" t="inlineStr">
        <is>
          <t>Smartling:
UWHSTESLA16P001_J002</t>
        </is>
      </c>
      <c r="H12" s="92" t="inlineStr">
        <is>
          <t>Total</t>
        </is>
      </c>
      <c r="I12" s="98" t="inlineStr">
        <is>
          <t>Adjustment</t>
        </is>
      </c>
    </row>
    <row r="13" ht="15" customHeight="1" s="474">
      <c r="A13" s="19" t="n"/>
      <c r="B13" s="78" t="inlineStr">
        <is>
          <t>Jan 2016</t>
        </is>
      </c>
      <c r="C13" s="46" t="n"/>
      <c r="D13" s="669" t="n">
        <v>31787.11</v>
      </c>
      <c r="E13" s="669" t="n"/>
      <c r="F13" s="669" t="n"/>
      <c r="G13" s="669" t="n">
        <v>1402.84</v>
      </c>
      <c r="H13" s="669">
        <f>SUM(D13:G13)</f>
        <v/>
      </c>
      <c r="I13" s="669" t="n"/>
    </row>
    <row r="14" ht="15" customHeight="1" s="474">
      <c r="A14" s="19" t="n"/>
      <c r="B14" s="78" t="inlineStr">
        <is>
          <t>Feb 2016</t>
        </is>
      </c>
      <c r="C14" s="46" t="n"/>
      <c r="D14" s="669" t="n">
        <v>51690.76</v>
      </c>
      <c r="E14" s="669" t="n"/>
      <c r="F14" s="669" t="n">
        <v>766</v>
      </c>
      <c r="G14" s="669" t="n">
        <v>3261.44</v>
      </c>
      <c r="H14" s="669">
        <f>SUM(D14:G14)</f>
        <v/>
      </c>
      <c r="I14" s="669" t="n"/>
    </row>
    <row r="15" ht="15" customHeight="1" s="474">
      <c r="A15" s="19" t="n"/>
      <c r="B15" s="78" t="inlineStr">
        <is>
          <t>Mar 2016</t>
        </is>
      </c>
      <c r="C15" s="46" t="n"/>
      <c r="D15" s="669" t="n">
        <v>24348.49</v>
      </c>
      <c r="E15" s="669" t="n">
        <v>1116.8</v>
      </c>
      <c r="F15" s="669" t="n">
        <v>2034.2</v>
      </c>
      <c r="G15" s="669" t="n">
        <v>3278.15</v>
      </c>
      <c r="H15" s="669">
        <f>SUM(D15:G15)</f>
        <v/>
      </c>
      <c r="I15" s="669" t="n"/>
    </row>
    <row r="16" ht="15" customHeight="1" s="474">
      <c r="A16" s="19" t="n"/>
      <c r="B16" s="78" t="inlineStr">
        <is>
          <t>Apr 2016</t>
        </is>
      </c>
      <c r="C16" s="46" t="n"/>
      <c r="D16" s="674" t="n">
        <v>12097.75</v>
      </c>
      <c r="E16" s="46" t="n"/>
      <c r="F16" s="669" t="n">
        <v>2904.94</v>
      </c>
      <c r="G16" s="674" t="n">
        <v>1079.54</v>
      </c>
      <c r="H16" s="669">
        <f>SUM(D16:G16)</f>
        <v/>
      </c>
      <c r="I16" s="46" t="n"/>
    </row>
    <row r="17" ht="15" customHeight="1" s="474">
      <c r="A17" s="19" t="n"/>
      <c r="B17" s="78" t="inlineStr">
        <is>
          <t>May 2016</t>
        </is>
      </c>
      <c r="C17" s="46" t="inlineStr">
        <is>
          <t>0406-0526</t>
        </is>
      </c>
      <c r="D17" s="674" t="n">
        <v>17308.53</v>
      </c>
      <c r="E17" s="46" t="n"/>
      <c r="F17" s="669" t="n">
        <v>130</v>
      </c>
      <c r="G17" s="674" t="n">
        <v>4464.69</v>
      </c>
      <c r="H17" s="669">
        <f>SUM(D17:G17)</f>
        <v/>
      </c>
      <c r="I17" s="46" t="n"/>
    </row>
    <row r="18" ht="15" customHeight="1" s="474">
      <c r="A18" s="19" t="n"/>
      <c r="B18" s="78" t="inlineStr">
        <is>
          <t>June 2016</t>
        </is>
      </c>
      <c r="C18" s="674" t="n"/>
      <c r="D18" s="674">
        <f>35137.79+5381.65</f>
        <v/>
      </c>
      <c r="E18" s="46" t="n"/>
      <c r="F18" s="669" t="n">
        <v>884</v>
      </c>
      <c r="G18" s="674" t="n">
        <v>3588.38</v>
      </c>
      <c r="H18" s="669">
        <f>SUM(D18:G18)</f>
        <v/>
      </c>
      <c r="I18" s="674" t="n">
        <v>5381.65</v>
      </c>
    </row>
    <row r="19" ht="15" customHeight="1" s="474">
      <c r="A19" s="19" t="n"/>
      <c r="B19" s="113" t="inlineStr">
        <is>
          <t>July 2016</t>
        </is>
      </c>
      <c r="C19" s="674" t="inlineStr">
        <is>
          <t>0628-0722</t>
        </is>
      </c>
      <c r="D19" s="674" t="n">
        <v>51244.45</v>
      </c>
      <c r="E19" s="46" t="n"/>
      <c r="F19" s="669" t="n">
        <v>1248</v>
      </c>
      <c r="G19" s="674">
        <f>5243.24+43.73</f>
        <v/>
      </c>
      <c r="H19" s="669">
        <f>SUM(D19:G19)</f>
        <v/>
      </c>
      <c r="I19" s="674" t="n">
        <v>43.73</v>
      </c>
    </row>
    <row r="20" ht="15" customHeight="1" s="474">
      <c r="A20" s="19" t="n"/>
      <c r="B20" s="113" t="inlineStr">
        <is>
          <t>Aug 2016</t>
        </is>
      </c>
      <c r="C20" s="674" t="inlineStr">
        <is>
          <t>0719-0825</t>
        </is>
      </c>
      <c r="D20" s="674" t="n">
        <v>65357.59</v>
      </c>
      <c r="E20" s="46" t="n"/>
      <c r="F20" s="669" t="n">
        <v>286</v>
      </c>
      <c r="G20" s="674" t="n">
        <v>1078.61</v>
      </c>
      <c r="H20" s="669">
        <f>SUM(D20:G20)</f>
        <v/>
      </c>
      <c r="I20" s="674" t="n"/>
    </row>
    <row r="21" ht="15" customHeight="1" s="474">
      <c r="A21" s="19" t="n"/>
      <c r="B21" s="115" t="inlineStr">
        <is>
          <t>Sep 2016</t>
        </is>
      </c>
      <c r="C21" s="675" t="inlineStr">
        <is>
          <t>0728-0923</t>
        </is>
      </c>
      <c r="D21" s="675" t="n">
        <v>52310.34</v>
      </c>
      <c r="E21" s="117" t="n"/>
      <c r="F21" s="676" t="n">
        <v>624</v>
      </c>
      <c r="G21" s="675" t="n">
        <v>2738.29</v>
      </c>
      <c r="H21" s="676">
        <f>SUM(D21:G21)</f>
        <v/>
      </c>
      <c r="I21" s="675" t="n"/>
    </row>
    <row r="22" ht="15" customHeight="1" s="474">
      <c r="A22" s="19" t="n"/>
      <c r="B22" s="115" t="inlineStr">
        <is>
          <t>Oct 2016</t>
        </is>
      </c>
      <c r="C22" s="675" t="inlineStr">
        <is>
          <t>0926-1024</t>
        </is>
      </c>
      <c r="D22" s="675" t="n">
        <v>41381.04</v>
      </c>
      <c r="E22" s="117" t="n"/>
      <c r="F22" s="676" t="n">
        <v>104</v>
      </c>
      <c r="G22" s="675">
        <f>3529.27+15.89</f>
        <v/>
      </c>
      <c r="H22" s="676">
        <f>SUM(D22:G22)</f>
        <v/>
      </c>
      <c r="I22" s="121" t="inlineStr">
        <is>
          <t>+$15.89(smartling)</t>
        </is>
      </c>
    </row>
    <row r="23" ht="15" customHeight="1" s="474">
      <c r="A23" s="19" t="n"/>
      <c r="B23" s="113" t="inlineStr">
        <is>
          <t>Nov 2016</t>
        </is>
      </c>
      <c r="C23" s="674" t="inlineStr">
        <is>
          <t>1025-1124</t>
        </is>
      </c>
      <c r="D23" s="674" t="n">
        <v>31211.16</v>
      </c>
      <c r="E23" s="674" t="n">
        <v>110</v>
      </c>
      <c r="F23" s="669" t="n"/>
      <c r="G23" s="674">
        <f>3426.91+324.96</f>
        <v/>
      </c>
      <c r="H23" s="669">
        <f>SUM(D23:G23)</f>
        <v/>
      </c>
      <c r="I23" s="120" t="inlineStr">
        <is>
          <t>+$324.96(smartling)</t>
        </is>
      </c>
    </row>
    <row r="24" ht="15" customHeight="1" s="474">
      <c r="A24" s="19" t="n"/>
      <c r="B24" s="113" t="inlineStr">
        <is>
          <t>Dec2016</t>
        </is>
      </c>
      <c r="C24" s="674" t="inlineStr">
        <is>
          <t>1125-1222</t>
        </is>
      </c>
      <c r="D24" s="674" t="n">
        <v>48048.9</v>
      </c>
      <c r="E24" s="674" t="n"/>
      <c r="F24" s="669" t="n"/>
      <c r="G24" s="674" t="n">
        <v>2509.42</v>
      </c>
      <c r="H24" s="669">
        <f>SUM(D24:G24)</f>
        <v/>
      </c>
      <c r="I24" s="120" t="n"/>
    </row>
    <row r="25" ht="15" customHeight="1" s="474">
      <c r="A25" s="19" t="n"/>
      <c r="B25" s="85" t="inlineStr">
        <is>
          <t>GT</t>
        </is>
      </c>
      <c r="C25" s="86" t="n"/>
      <c r="D25" s="87" t="inlineStr">
        <is>
          <t xml:space="preserve"> UWHSTESLA17P001</t>
        </is>
      </c>
      <c r="E25" s="88" t="n"/>
      <c r="F25" s="88" t="n"/>
      <c r="G25" s="88" t="n"/>
      <c r="H25" s="88" t="n"/>
      <c r="I25" s="89" t="n"/>
    </row>
    <row r="26" ht="18.75" customHeight="1" s="474">
      <c r="A26" s="19" t="n"/>
      <c r="B26" s="90" t="n"/>
      <c r="C26" s="85" t="n"/>
      <c r="D26" s="213" t="inlineStr">
        <is>
          <t xml:space="preserve">Trans: </t>
        </is>
      </c>
      <c r="E26" s="213" t="inlineStr">
        <is>
          <t xml:space="preserve">DTP: </t>
        </is>
      </c>
      <c r="F26" s="213" t="inlineStr">
        <is>
          <t xml:space="preserve">ENG: </t>
        </is>
      </c>
      <c r="G26" s="213" t="inlineStr">
        <is>
          <t>Smartling:</t>
        </is>
      </c>
      <c r="H26" s="92" t="inlineStr">
        <is>
          <t>Total</t>
        </is>
      </c>
      <c r="I26" s="98" t="inlineStr">
        <is>
          <t>Adjustment</t>
        </is>
      </c>
    </row>
    <row r="27" ht="15" customHeight="1" s="474">
      <c r="A27" s="19" t="n"/>
      <c r="B27" s="113" t="inlineStr">
        <is>
          <t>Jan2017</t>
        </is>
      </c>
      <c r="C27" s="674" t="inlineStr">
        <is>
          <t>1222-0121</t>
        </is>
      </c>
      <c r="D27" s="674" t="n">
        <v>40493.9</v>
      </c>
      <c r="E27" s="669" t="n">
        <v>553.6</v>
      </c>
      <c r="F27" s="20" t="n"/>
      <c r="G27" s="674" t="n">
        <v>8297.24</v>
      </c>
      <c r="H27" s="669">
        <f>SUM(D27:G27)</f>
        <v/>
      </c>
      <c r="I27" s="120" t="n"/>
    </row>
    <row r="28" ht="15" customHeight="1" s="474">
      <c r="A28" s="19" t="n"/>
      <c r="B28" s="113" t="inlineStr">
        <is>
          <t>Feb2017</t>
        </is>
      </c>
      <c r="C28" s="674" t="inlineStr">
        <is>
          <t>0117-0224</t>
        </is>
      </c>
      <c r="D28" s="674" t="n">
        <v>34601.21</v>
      </c>
      <c r="E28" s="669" t="n"/>
      <c r="F28" s="125" t="n"/>
      <c r="G28" s="674" t="n">
        <v>6246.89</v>
      </c>
      <c r="H28" s="669">
        <f>SUM(D28:G28)</f>
        <v/>
      </c>
      <c r="I28" s="120" t="n"/>
    </row>
    <row r="29" ht="15" customHeight="1" s="474">
      <c r="A29" s="19" t="n"/>
      <c r="B29" s="113" t="inlineStr">
        <is>
          <t>Mar2017</t>
        </is>
      </c>
      <c r="C29" s="674" t="inlineStr">
        <is>
          <t>0222-0324</t>
        </is>
      </c>
      <c r="D29" s="674" t="n">
        <v>19320.66</v>
      </c>
      <c r="E29" s="669" t="n"/>
      <c r="F29" s="669" t="n">
        <v>918</v>
      </c>
      <c r="G29" s="674" t="n">
        <v>5300.72</v>
      </c>
      <c r="H29" s="669">
        <f>SUM(D29:G29)</f>
        <v/>
      </c>
      <c r="I29" s="120" t="n"/>
    </row>
    <row r="30" ht="15" customHeight="1" s="474">
      <c r="A30" s="19" t="n"/>
      <c r="B30" s="113" t="inlineStr">
        <is>
          <t>Apr2017</t>
        </is>
      </c>
      <c r="C30" s="674" t="inlineStr">
        <is>
          <t>0302-0425</t>
        </is>
      </c>
      <c r="D30" s="674">
        <f>30292.19+502.18</f>
        <v/>
      </c>
      <c r="E30" s="669" t="n">
        <v>390.4</v>
      </c>
      <c r="F30" s="669" t="n"/>
      <c r="G30" s="674" t="n">
        <v>3838.39</v>
      </c>
      <c r="H30" s="669">
        <f>SUM(D30:G30)</f>
        <v/>
      </c>
      <c r="I30" s="120" t="inlineStr">
        <is>
          <t>+$502.18</t>
        </is>
      </c>
    </row>
    <row r="31" ht="15" customHeight="1" s="474">
      <c r="A31" s="19" t="n"/>
      <c r="B31" s="113" t="inlineStr">
        <is>
          <t>May2017</t>
        </is>
      </c>
      <c r="C31" s="674" t="inlineStr">
        <is>
          <t>0425-0526</t>
        </is>
      </c>
      <c r="D31" s="674" t="n">
        <v>70299.32000000001</v>
      </c>
      <c r="E31" s="669" t="n">
        <v>0</v>
      </c>
      <c r="F31" s="669" t="n">
        <v>0</v>
      </c>
      <c r="G31" s="674" t="n">
        <v>0</v>
      </c>
      <c r="H31" s="669">
        <f>SUM(D31:G31)</f>
        <v/>
      </c>
      <c r="I31" s="120" t="n"/>
    </row>
    <row r="32">
      <c r="D32" s="677" t="n"/>
      <c r="E32" s="669" t="n">
        <v>275.2</v>
      </c>
      <c r="G32" s="674" t="n"/>
    </row>
    <row r="33" customFormat="1" s="211">
      <c r="B33" s="212" t="n"/>
      <c r="C33" s="212" t="n"/>
      <c r="D33" s="212" t="n"/>
      <c r="E33" s="212" t="n"/>
      <c r="F33" s="212" t="n"/>
      <c r="G33" s="212" t="n"/>
      <c r="H33" s="212" t="n"/>
    </row>
    <row r="34" ht="12.75" customFormat="1" customHeight="1" s="218">
      <c r="B34" s="219" t="n"/>
      <c r="C34" s="219" t="inlineStr">
        <is>
          <t>Unit price</t>
        </is>
      </c>
      <c r="D34" s="678" t="n">
        <v>0.125</v>
      </c>
      <c r="E34" s="678" t="n">
        <v>0.1625</v>
      </c>
      <c r="F34" s="678">
        <f>E34</f>
        <v/>
      </c>
      <c r="G34" s="678" t="n">
        <v>0.3125</v>
      </c>
      <c r="H34" s="678" t="n">
        <v>0.2</v>
      </c>
      <c r="I34" s="678" t="n">
        <v>0.3375</v>
      </c>
      <c r="J34" s="678" t="n">
        <v>0.2</v>
      </c>
      <c r="K34" s="678" t="n">
        <v>0.22</v>
      </c>
      <c r="L34" s="678" t="n">
        <v>0.22</v>
      </c>
      <c r="M34" s="678" t="n">
        <v>0.3</v>
      </c>
      <c r="N34" s="678" t="n">
        <v>0.2375</v>
      </c>
      <c r="O34" s="678" t="n">
        <v>0.2375</v>
      </c>
      <c r="P34" s="678" t="n">
        <v>0.2375</v>
      </c>
      <c r="Q34" s="678" t="n">
        <v>0.1</v>
      </c>
      <c r="R34" s="678" t="n">
        <v>0.2</v>
      </c>
      <c r="S34" s="678" t="n">
        <v>0.2</v>
      </c>
      <c r="T34" s="678" t="n">
        <v>0.22</v>
      </c>
      <c r="U34" s="678" t="n">
        <v>0.31</v>
      </c>
      <c r="V34" s="678" t="n">
        <v>0.27</v>
      </c>
      <c r="W34" s="678" t="n">
        <v>0.27</v>
      </c>
      <c r="X34" s="218" t="n">
        <v>0.15</v>
      </c>
      <c r="Y34" s="678" t="n">
        <v>0.15</v>
      </c>
      <c r="Z34" s="678" t="n">
        <v>0.19</v>
      </c>
      <c r="AA34" s="678" t="n">
        <v>0.19</v>
      </c>
      <c r="AB34" s="678" t="n">
        <v>0.18</v>
      </c>
    </row>
    <row r="35" ht="15" customHeight="1" s="474">
      <c r="A35" s="87" t="inlineStr">
        <is>
          <t>UWHSTESLA17P001</t>
        </is>
      </c>
      <c r="B35" s="87" t="n"/>
      <c r="C35" s="87" t="inlineStr">
        <is>
          <t>Total</t>
        </is>
      </c>
      <c r="D35" s="87" t="inlineStr">
        <is>
          <t>Chinese (PRC)</t>
        </is>
      </c>
      <c r="E35" s="87" t="inlineStr">
        <is>
          <t>Chinese (Taiwan)</t>
        </is>
      </c>
      <c r="F35" s="87" t="inlineStr">
        <is>
          <t>Chinese (Hong Kong)</t>
        </is>
      </c>
      <c r="G35" s="87" t="inlineStr">
        <is>
          <t>Japanese</t>
        </is>
      </c>
      <c r="H35" s="87" t="inlineStr">
        <is>
          <t>Korean</t>
        </is>
      </c>
      <c r="I35" s="87" t="inlineStr">
        <is>
          <t>Finnish</t>
        </is>
      </c>
      <c r="J35" s="87" t="inlineStr">
        <is>
          <t>Italian (Italy)</t>
        </is>
      </c>
      <c r="K35" s="87" t="inlineStr">
        <is>
          <t>German (Germany)</t>
        </is>
      </c>
      <c r="L35" s="87" t="inlineStr">
        <is>
          <t>French (Canada)</t>
        </is>
      </c>
      <c r="M35" s="87" t="inlineStr">
        <is>
          <t>Dutch (Netherlands)</t>
        </is>
      </c>
      <c r="N35" s="87" t="inlineStr">
        <is>
          <t>Spanish (Mexico)</t>
        </is>
      </c>
      <c r="O35" s="87" t="inlineStr">
        <is>
          <t>Spanish (International)</t>
        </is>
      </c>
      <c r="P35" s="87" t="inlineStr">
        <is>
          <t>Catalan</t>
        </is>
      </c>
      <c r="Q35" s="87" t="inlineStr">
        <is>
          <t>English (United States)</t>
        </is>
      </c>
    </row>
    <row r="36">
      <c r="A36" s="584" t="inlineStr">
        <is>
          <t>Jun2017</t>
        </is>
      </c>
      <c r="B36" s="77" t="inlineStr">
        <is>
          <t>WS</t>
        </is>
      </c>
      <c r="C36" s="605" t="n">
        <v>80538.92000000001</v>
      </c>
      <c r="D36" s="605" t="n">
        <v>2261.39</v>
      </c>
      <c r="E36" s="605" t="n">
        <v>2926.91</v>
      </c>
      <c r="F36" s="605" t="n">
        <v>3867.21</v>
      </c>
      <c r="G36" s="605" t="n">
        <v>4163.31</v>
      </c>
      <c r="H36" s="605" t="n">
        <v>46943.83</v>
      </c>
      <c r="I36" s="605" t="n">
        <v>5074.06</v>
      </c>
      <c r="J36" s="605" t="n">
        <v>0.47</v>
      </c>
      <c r="K36" s="605" t="n">
        <v>15.89</v>
      </c>
      <c r="L36" s="605" t="n">
        <v>0.4</v>
      </c>
      <c r="M36" s="605" t="n">
        <v>0.66</v>
      </c>
      <c r="N36" s="605" t="n">
        <v>226.6</v>
      </c>
      <c r="O36" s="605" t="n">
        <v>581.48</v>
      </c>
      <c r="P36" s="605" t="n">
        <v>789.24</v>
      </c>
      <c r="Q36" s="605" t="n">
        <v>13687.47</v>
      </c>
    </row>
    <row r="37">
      <c r="B37" s="77" t="inlineStr">
        <is>
          <t>Smartling</t>
        </is>
      </c>
      <c r="C37" s="605" t="n">
        <v>3533.4</v>
      </c>
      <c r="D37" s="605" t="n"/>
      <c r="E37" s="605" t="n"/>
      <c r="F37" s="605" t="n"/>
      <c r="G37" s="605" t="n"/>
      <c r="H37" s="605" t="n">
        <v>3533.4</v>
      </c>
      <c r="I37" s="671" t="n"/>
      <c r="J37" s="671" t="n"/>
      <c r="K37" s="671" t="n"/>
      <c r="L37" s="671" t="n"/>
      <c r="M37" s="671" t="n"/>
      <c r="N37" s="671" t="n"/>
      <c r="O37" s="671" t="n"/>
      <c r="P37" s="671" t="n"/>
      <c r="Q37" s="671" t="n"/>
    </row>
    <row r="38">
      <c r="B38" s="77" t="inlineStr">
        <is>
          <t>DTP</t>
        </is>
      </c>
      <c r="C38" s="605" t="n">
        <v>470.4</v>
      </c>
      <c r="D38" s="605" t="n"/>
      <c r="E38" s="605" t="n"/>
      <c r="F38" s="605" t="n"/>
      <c r="G38" s="605" t="n"/>
      <c r="H38" s="605" t="n"/>
      <c r="I38" s="671" t="n"/>
      <c r="J38" s="671" t="n"/>
      <c r="K38" s="671" t="n"/>
      <c r="L38" s="671" t="n"/>
      <c r="M38" s="671" t="n"/>
      <c r="N38" s="671" t="n"/>
      <c r="O38" s="671" t="n"/>
      <c r="P38" s="671" t="n"/>
      <c r="Q38" s="671" t="n"/>
    </row>
    <row r="39">
      <c r="B39" s="77" t="inlineStr">
        <is>
          <t>ENG</t>
        </is>
      </c>
      <c r="C39" s="605" t="n"/>
      <c r="D39" s="605" t="n"/>
      <c r="E39" s="605" t="n"/>
      <c r="F39" s="605" t="n"/>
      <c r="G39" s="605" t="n"/>
      <c r="H39" s="605" t="n"/>
      <c r="I39" s="671" t="n"/>
      <c r="J39" s="671" t="n"/>
      <c r="K39" s="671" t="n"/>
      <c r="L39" s="671" t="n"/>
      <c r="M39" s="671" t="n"/>
      <c r="N39" s="671" t="n"/>
      <c r="O39" s="671" t="n"/>
      <c r="P39" s="671" t="n"/>
      <c r="Q39" s="671" t="n"/>
    </row>
    <row r="40" ht="15" customHeight="1" s="474">
      <c r="B40" s="77" t="inlineStr">
        <is>
          <t>Total</t>
        </is>
      </c>
      <c r="C40" s="679" t="n">
        <v>84542.72</v>
      </c>
      <c r="D40" s="605" t="n">
        <v>2191.39</v>
      </c>
      <c r="E40" s="605" t="n">
        <v>2926.91</v>
      </c>
      <c r="F40" s="605" t="n">
        <v>3867.21</v>
      </c>
      <c r="G40" s="605" t="n">
        <v>4163.31</v>
      </c>
      <c r="H40" s="605" t="n">
        <v>50477.23</v>
      </c>
      <c r="I40" s="605" t="n">
        <v>5074.06</v>
      </c>
      <c r="J40" s="605" t="n">
        <v>20.47</v>
      </c>
      <c r="K40" s="605" t="n">
        <v>25.89</v>
      </c>
      <c r="L40" s="605" t="n">
        <v>20.4</v>
      </c>
      <c r="M40" s="605" t="n">
        <v>20.66</v>
      </c>
      <c r="N40" s="605" t="n">
        <v>226.6</v>
      </c>
      <c r="O40" s="605" t="n">
        <v>581.48</v>
      </c>
      <c r="P40" s="605" t="n">
        <v>789.24</v>
      </c>
      <c r="Q40" s="605" t="n">
        <v>13687.47</v>
      </c>
    </row>
    <row r="41">
      <c r="B41" s="77" t="inlineStr">
        <is>
          <t>Adjustment</t>
        </is>
      </c>
      <c r="C41" s="605" t="n"/>
      <c r="D41" s="680" t="n">
        <v>-70</v>
      </c>
      <c r="I41" s="21" t="n"/>
      <c r="J41" s="217" t="inlineStr">
        <is>
          <t>+$20</t>
        </is>
      </c>
      <c r="K41" s="217" t="inlineStr">
        <is>
          <t>+$10</t>
        </is>
      </c>
      <c r="L41" s="217" t="inlineStr">
        <is>
          <t>+$20</t>
        </is>
      </c>
      <c r="M41" s="217" t="inlineStr">
        <is>
          <t>+$20</t>
        </is>
      </c>
      <c r="N41" s="21" t="n"/>
      <c r="O41" s="21" t="n"/>
      <c r="P41" s="21" t="n"/>
      <c r="Q41" s="21" t="n"/>
    </row>
    <row r="42" ht="15" customHeight="1" s="474">
      <c r="A42" s="87" t="n"/>
      <c r="B42" s="87" t="n"/>
      <c r="C42" s="87" t="inlineStr">
        <is>
          <t>Total</t>
        </is>
      </c>
      <c r="D42" s="87" t="inlineStr">
        <is>
          <t>Chinese (PRC)</t>
        </is>
      </c>
      <c r="E42" s="87" t="inlineStr">
        <is>
          <t>Chinese (Taiwan)</t>
        </is>
      </c>
      <c r="F42" s="87" t="inlineStr">
        <is>
          <t>Chinese (Hong Kong)</t>
        </is>
      </c>
      <c r="G42" s="87" t="inlineStr">
        <is>
          <t>Japanese</t>
        </is>
      </c>
      <c r="H42" s="87" t="inlineStr">
        <is>
          <t>Korean</t>
        </is>
      </c>
      <c r="I42" s="87" t="inlineStr">
        <is>
          <t>Finnish</t>
        </is>
      </c>
      <c r="J42" s="87" t="inlineStr">
        <is>
          <t>Italian (Italy)</t>
        </is>
      </c>
      <c r="K42" s="87" t="inlineStr">
        <is>
          <t>German (Germany)</t>
        </is>
      </c>
      <c r="L42" s="87" t="inlineStr">
        <is>
          <t>French (Canada)</t>
        </is>
      </c>
      <c r="M42" s="87" t="inlineStr">
        <is>
          <t>Dutch (Netherlands)</t>
        </is>
      </c>
      <c r="N42" s="87" t="inlineStr">
        <is>
          <t>Spanish (Mexico)</t>
        </is>
      </c>
      <c r="O42" s="87" t="inlineStr">
        <is>
          <t>Spanish (International)</t>
        </is>
      </c>
      <c r="P42" s="87" t="inlineStr">
        <is>
          <t>Catalan</t>
        </is>
      </c>
      <c r="Q42" s="87" t="inlineStr">
        <is>
          <t>English (United States)</t>
        </is>
      </c>
    </row>
    <row r="43">
      <c r="A43" s="585" t="inlineStr">
        <is>
          <t>Jul2017</t>
        </is>
      </c>
      <c r="B43" s="77" t="inlineStr">
        <is>
          <t>WS</t>
        </is>
      </c>
      <c r="C43" s="681" t="n">
        <v>52805.18</v>
      </c>
      <c r="D43" s="681" t="n">
        <v>8327.25</v>
      </c>
      <c r="E43" s="681" t="n">
        <v>65.42</v>
      </c>
      <c r="F43" s="681" t="n">
        <v>631.48</v>
      </c>
      <c r="G43" s="681" t="n">
        <v>39552.7</v>
      </c>
      <c r="H43" s="681" t="n">
        <v>262.67</v>
      </c>
      <c r="I43" s="682" t="n">
        <v>90.09</v>
      </c>
      <c r="J43" s="682" t="n"/>
      <c r="K43" s="682" t="n"/>
      <c r="L43" s="682" t="n"/>
      <c r="M43" s="682" t="n"/>
      <c r="N43" s="682" t="n">
        <v>196.89</v>
      </c>
      <c r="O43" s="682" t="n"/>
      <c r="P43" s="682" t="n">
        <v>87.5</v>
      </c>
      <c r="Q43" s="682" t="n">
        <v>3591.18</v>
      </c>
    </row>
    <row r="44">
      <c r="B44" s="77" t="inlineStr">
        <is>
          <t>Smartling</t>
        </is>
      </c>
      <c r="C44" s="681" t="n">
        <v>4993.45</v>
      </c>
      <c r="D44" s="681" t="n">
        <v>553.83</v>
      </c>
      <c r="E44" s="681" t="n">
        <v>934.52</v>
      </c>
      <c r="F44" s="681" t="n">
        <v>881.9400000000001</v>
      </c>
      <c r="G44" s="681" t="n"/>
      <c r="H44" s="681" t="n">
        <v>1196.91</v>
      </c>
      <c r="I44" s="682" t="n"/>
      <c r="J44" s="682" t="n"/>
      <c r="K44" s="682" t="n"/>
      <c r="L44" s="682" t="n"/>
      <c r="M44" s="682" t="n"/>
      <c r="N44" s="682" t="n">
        <v>1426.25</v>
      </c>
      <c r="O44" s="682" t="n"/>
      <c r="P44" s="682" t="n"/>
      <c r="Q44" s="682" t="n"/>
    </row>
    <row r="45">
      <c r="B45" s="77" t="inlineStr">
        <is>
          <t>DTP</t>
        </is>
      </c>
      <c r="C45" s="681" t="n">
        <v>499.2</v>
      </c>
      <c r="D45" s="681" t="n"/>
      <c r="E45" s="681" t="n"/>
      <c r="F45" s="681" t="n"/>
      <c r="G45" s="681" t="n"/>
      <c r="H45" s="681" t="n"/>
      <c r="I45" s="682" t="n"/>
      <c r="J45" s="682" t="n"/>
      <c r="K45" s="682" t="n"/>
      <c r="L45" s="682" t="n"/>
      <c r="M45" s="682" t="n"/>
      <c r="N45" s="682" t="n"/>
      <c r="O45" s="682" t="n"/>
      <c r="P45" s="682" t="n"/>
      <c r="Q45" s="682" t="n"/>
    </row>
    <row r="46">
      <c r="B46" s="77" t="inlineStr">
        <is>
          <t>ENG</t>
        </is>
      </c>
      <c r="C46" s="681" t="n">
        <v>100</v>
      </c>
      <c r="D46" s="681" t="n"/>
      <c r="E46" s="681" t="n"/>
      <c r="F46" s="681" t="n"/>
      <c r="G46" s="681" t="n"/>
      <c r="H46" s="681" t="n"/>
      <c r="I46" s="682" t="n"/>
      <c r="J46" s="682" t="n"/>
      <c r="K46" s="682" t="n"/>
      <c r="L46" s="682" t="n"/>
      <c r="M46" s="682" t="n"/>
      <c r="N46" s="682" t="n">
        <v>100</v>
      </c>
      <c r="O46" s="682" t="n"/>
      <c r="P46" s="682" t="n"/>
      <c r="Q46" s="682" t="n"/>
    </row>
    <row r="47" ht="15" customHeight="1" s="474">
      <c r="B47" s="77" t="inlineStr">
        <is>
          <t>Total</t>
        </is>
      </c>
      <c r="C47" s="679" t="n">
        <v>58397.82999999999</v>
      </c>
      <c r="D47" s="681" t="n">
        <v>8881.08</v>
      </c>
      <c r="E47" s="681" t="n">
        <v>999.9399999999999</v>
      </c>
      <c r="F47" s="681" t="n">
        <v>1513.42</v>
      </c>
      <c r="G47" s="681" t="n">
        <v>39552.7</v>
      </c>
      <c r="H47" s="681" t="n">
        <v>1459.58</v>
      </c>
      <c r="I47" s="681" t="n">
        <v>90.09</v>
      </c>
      <c r="J47" s="681" t="n"/>
      <c r="K47" s="681" t="n"/>
      <c r="L47" s="681" t="n"/>
      <c r="M47" s="681" t="n"/>
      <c r="N47" s="681" t="n">
        <v>1723.14</v>
      </c>
      <c r="O47" s="681" t="n"/>
      <c r="P47" s="681" t="n">
        <v>87.5</v>
      </c>
      <c r="Q47" s="681" t="n">
        <v>3591.18</v>
      </c>
    </row>
    <row r="48">
      <c r="A48" s="683" t="n"/>
      <c r="B48" s="210" t="inlineStr">
        <is>
          <t>Adjustment</t>
        </is>
      </c>
      <c r="C48" s="214" t="n"/>
      <c r="D48" s="214" t="n"/>
      <c r="E48" s="214" t="n"/>
      <c r="F48" s="214" t="n"/>
      <c r="G48" s="214" t="n"/>
      <c r="H48" s="214" t="n"/>
      <c r="I48" s="215" t="n"/>
      <c r="J48" s="215" t="n"/>
      <c r="K48" s="215" t="n"/>
      <c r="L48" s="215" t="n"/>
      <c r="M48" s="215" t="n"/>
      <c r="N48" s="215" t="n"/>
      <c r="O48" s="215" t="n"/>
      <c r="P48" s="215" t="n"/>
      <c r="Q48" s="215" t="n"/>
    </row>
    <row r="49">
      <c r="D49" s="21" t="n">
        <v>71048.64</v>
      </c>
      <c r="E49" s="21" t="n">
        <v>6153.47692307692</v>
      </c>
      <c r="F49" s="21" t="n">
        <v>9313.35384615385</v>
      </c>
      <c r="G49" s="21" t="n">
        <v>126568.64</v>
      </c>
      <c r="H49" s="21" t="n">
        <v>7297.9</v>
      </c>
      <c r="I49" s="684" t="n">
        <v>266.933333333333</v>
      </c>
      <c r="J49" s="684" t="n"/>
      <c r="K49" s="684" t="n"/>
      <c r="L49" s="684" t="n"/>
      <c r="M49" s="684" t="n"/>
      <c r="N49" s="684" t="n">
        <v>7255.32631578947</v>
      </c>
      <c r="O49" s="684" t="n"/>
      <c r="P49" s="684" t="n">
        <v>368.421052631579</v>
      </c>
      <c r="Q49" s="684" t="n">
        <v>35911.8</v>
      </c>
    </row>
    <row r="50" ht="15" customHeight="1" s="474">
      <c r="A50" s="87" t="n"/>
      <c r="B50" s="87" t="n"/>
      <c r="C50" s="87" t="inlineStr">
        <is>
          <t>Total</t>
        </is>
      </c>
      <c r="D50" s="87" t="inlineStr">
        <is>
          <t>Chinese (PRC)</t>
        </is>
      </c>
      <c r="E50" s="87" t="inlineStr">
        <is>
          <t>Chinese (Taiwan)</t>
        </is>
      </c>
      <c r="F50" s="87" t="inlineStr">
        <is>
          <t>Chinese (Hong Kong)</t>
        </is>
      </c>
      <c r="G50" s="87" t="inlineStr">
        <is>
          <t>Japanese</t>
        </is>
      </c>
      <c r="H50" s="87" t="inlineStr">
        <is>
          <t>Korean</t>
        </is>
      </c>
      <c r="I50" s="87" t="inlineStr">
        <is>
          <t>Finnish</t>
        </is>
      </c>
      <c r="J50" s="87" t="inlineStr">
        <is>
          <t>Italian (Italy)</t>
        </is>
      </c>
      <c r="K50" s="87" t="inlineStr">
        <is>
          <t>German (Germany)</t>
        </is>
      </c>
      <c r="L50" s="87" t="inlineStr">
        <is>
          <t>French (Canada)</t>
        </is>
      </c>
      <c r="M50" s="87" t="inlineStr">
        <is>
          <t>Dutch (Netherlands)</t>
        </is>
      </c>
      <c r="N50" s="87" t="inlineStr">
        <is>
          <t>Spanish (Mexico)</t>
        </is>
      </c>
      <c r="O50" s="87" t="inlineStr">
        <is>
          <t>Spanish (International)</t>
        </is>
      </c>
      <c r="P50" s="87" t="inlineStr">
        <is>
          <t>Catalan</t>
        </is>
      </c>
      <c r="Q50" s="87" t="inlineStr">
        <is>
          <t>English (United States)</t>
        </is>
      </c>
    </row>
    <row r="51">
      <c r="A51" s="685" t="inlineStr">
        <is>
          <t>201708</t>
        </is>
      </c>
      <c r="B51" s="112" t="inlineStr">
        <is>
          <t>WS</t>
        </is>
      </c>
      <c r="C51" s="686" t="n">
        <v>33581.9</v>
      </c>
      <c r="D51" s="686" t="n">
        <v>3398.21</v>
      </c>
      <c r="E51" s="686" t="n">
        <v>1662.09</v>
      </c>
      <c r="F51" s="686" t="n">
        <v>3859.25</v>
      </c>
      <c r="G51" s="686" t="n">
        <v>13739.76</v>
      </c>
      <c r="H51" s="686" t="n">
        <v>4708.039999999999</v>
      </c>
      <c r="I51" s="686" t="n">
        <v>3560.04</v>
      </c>
      <c r="J51" s="686" t="n">
        <v>0</v>
      </c>
      <c r="K51" s="686" t="n">
        <v>0</v>
      </c>
      <c r="L51" s="686" t="n">
        <v>0</v>
      </c>
      <c r="M51" s="686" t="n">
        <v>0</v>
      </c>
      <c r="N51" s="686" t="n">
        <v>96.12</v>
      </c>
      <c r="O51" s="686" t="n">
        <v>518.46</v>
      </c>
      <c r="P51" s="686" t="n">
        <v>1577.83</v>
      </c>
      <c r="Q51" s="686" t="n">
        <v>462.1</v>
      </c>
    </row>
    <row r="52">
      <c r="B52" s="77" t="inlineStr">
        <is>
          <t>Smartling</t>
        </is>
      </c>
      <c r="C52" s="681" t="n">
        <v>3816.71</v>
      </c>
      <c r="D52" s="681" t="n">
        <v>370.018</v>
      </c>
      <c r="E52" s="681" t="n">
        <v>593.8229000000001</v>
      </c>
      <c r="F52" s="681" t="n">
        <v>568.7264</v>
      </c>
      <c r="G52" s="681" t="n"/>
      <c r="H52" s="681" t="n">
        <v>669.6085</v>
      </c>
      <c r="I52" s="682" t="n"/>
      <c r="J52" s="682" t="n"/>
      <c r="K52" s="682" t="n"/>
      <c r="L52" s="682" t="n">
        <v>846.0606</v>
      </c>
      <c r="M52" s="682" t="n"/>
      <c r="N52" s="682" t="n">
        <v>768.4721</v>
      </c>
      <c r="O52" s="682" t="n"/>
      <c r="P52" s="682" t="n"/>
      <c r="Q52" s="682" t="n"/>
    </row>
    <row r="53">
      <c r="B53" s="77" t="inlineStr">
        <is>
          <t>DTP</t>
        </is>
      </c>
      <c r="C53" s="681" t="n">
        <v>1326.4</v>
      </c>
      <c r="D53" s="681" t="n"/>
      <c r="E53" s="681" t="n"/>
      <c r="F53" s="681" t="n"/>
      <c r="G53" s="681" t="n"/>
      <c r="H53" s="681" t="n"/>
      <c r="I53" s="682" t="n"/>
      <c r="J53" s="682" t="n"/>
      <c r="K53" s="682" t="n"/>
      <c r="L53" s="682" t="n"/>
      <c r="M53" s="682" t="n"/>
      <c r="N53" s="682" t="n"/>
      <c r="O53" s="682" t="n"/>
      <c r="P53" s="682" t="n"/>
      <c r="Q53" s="682" t="n"/>
    </row>
    <row r="54">
      <c r="B54" s="77" t="inlineStr">
        <is>
          <t>ENG</t>
        </is>
      </c>
      <c r="C54" s="21" t="n">
        <v>3552.83</v>
      </c>
      <c r="D54" s="681" t="n"/>
      <c r="E54" s="681" t="n"/>
      <c r="F54" s="681" t="n"/>
      <c r="G54" s="681" t="n"/>
      <c r="H54" s="681" t="n"/>
      <c r="I54" s="682" t="n"/>
      <c r="J54" s="682" t="n"/>
      <c r="K54" s="682" t="n"/>
      <c r="L54" s="682" t="n"/>
      <c r="M54" s="682" t="n"/>
      <c r="N54" s="682" t="n"/>
      <c r="O54" s="682" t="n"/>
      <c r="P54" s="682" t="n"/>
      <c r="Q54" s="682" t="n"/>
    </row>
    <row r="55">
      <c r="B55" s="77" t="inlineStr">
        <is>
          <t>Adjustment</t>
        </is>
      </c>
      <c r="C55" s="21" t="n">
        <v>-82.5</v>
      </c>
      <c r="D55" s="681" t="n">
        <v>-82.5</v>
      </c>
      <c r="E55" s="681" t="n"/>
      <c r="F55" s="681" t="n"/>
      <c r="G55" s="681" t="n"/>
      <c r="H55" s="681" t="n"/>
      <c r="I55" s="682" t="n"/>
      <c r="J55" s="682" t="n"/>
      <c r="K55" s="682" t="n"/>
      <c r="L55" s="682" t="n"/>
      <c r="M55" s="682" t="n"/>
      <c r="N55" s="682" t="n"/>
      <c r="O55" s="682" t="n"/>
      <c r="P55" s="682" t="n"/>
      <c r="Q55" s="682" t="n"/>
    </row>
    <row r="56">
      <c r="A56" s="683" t="n"/>
      <c r="B56" s="210" t="inlineStr">
        <is>
          <t>Total</t>
        </is>
      </c>
      <c r="C56" s="687" t="n">
        <v>42195.34</v>
      </c>
      <c r="D56" s="687" t="n">
        <v>3685.728</v>
      </c>
      <c r="E56" s="687" t="n">
        <v>2255.9129</v>
      </c>
      <c r="F56" s="687" t="n">
        <v>4427.9764</v>
      </c>
      <c r="G56" s="687" t="n">
        <v>13739.76</v>
      </c>
      <c r="H56" s="687" t="n">
        <v>5377.648499999999</v>
      </c>
      <c r="I56" s="687" t="n">
        <v>3560.04</v>
      </c>
      <c r="J56" s="687" t="n">
        <v>0</v>
      </c>
      <c r="K56" s="687" t="n">
        <v>0</v>
      </c>
      <c r="L56" s="687" t="n">
        <v>846.0606</v>
      </c>
      <c r="M56" s="687" t="n">
        <v>0</v>
      </c>
      <c r="N56" s="687" t="n">
        <v>864.5921</v>
      </c>
      <c r="O56" s="687" t="n">
        <v>518.46</v>
      </c>
      <c r="P56" s="687" t="n">
        <v>1577.83</v>
      </c>
      <c r="Q56" s="687" t="n">
        <v>462.1</v>
      </c>
    </row>
    <row r="57">
      <c r="A57" s="269" t="n"/>
      <c r="C57" s="605" t="n"/>
      <c r="D57" s="21" t="n">
        <v>29485.824</v>
      </c>
      <c r="E57" s="21" t="n">
        <v>13882.54092307692</v>
      </c>
      <c r="F57" s="21" t="n">
        <v>27249.08553846154</v>
      </c>
      <c r="G57" s="21" t="n">
        <v>43967.232</v>
      </c>
      <c r="H57" s="21" t="n">
        <v>26888.2425</v>
      </c>
      <c r="I57" s="21" t="n">
        <v>10548.26666666667</v>
      </c>
      <c r="J57" s="21" t="n">
        <v>0</v>
      </c>
      <c r="K57" s="21" t="n">
        <v>0</v>
      </c>
      <c r="L57" s="21" t="n">
        <v>3845.73</v>
      </c>
      <c r="M57" s="21" t="n">
        <v>0</v>
      </c>
      <c r="N57" s="21" t="n">
        <v>3640.387789473684</v>
      </c>
      <c r="O57" s="21" t="n">
        <v>2182.989473684211</v>
      </c>
      <c r="P57" s="21" t="n">
        <v>6643.494736842105</v>
      </c>
      <c r="Q57" s="21" t="n">
        <v>4621</v>
      </c>
    </row>
    <row r="58" ht="15" customHeight="1" s="474">
      <c r="A58" s="87" t="n"/>
      <c r="B58" s="87" t="n"/>
      <c r="C58" s="87" t="inlineStr">
        <is>
          <t>Total</t>
        </is>
      </c>
      <c r="D58" s="87" t="inlineStr">
        <is>
          <t>Chinese (PRC)</t>
        </is>
      </c>
      <c r="E58" s="87" t="inlineStr">
        <is>
          <t>Chinese (Taiwan)</t>
        </is>
      </c>
      <c r="F58" s="87" t="inlineStr">
        <is>
          <t>Chinese (Hong Kong)</t>
        </is>
      </c>
      <c r="G58" s="87" t="inlineStr">
        <is>
          <t>Japanese</t>
        </is>
      </c>
      <c r="H58" s="87" t="inlineStr">
        <is>
          <t>Korean</t>
        </is>
      </c>
      <c r="I58" s="87" t="inlineStr">
        <is>
          <t>Finnish</t>
        </is>
      </c>
      <c r="J58" s="87" t="inlineStr">
        <is>
          <t>Italian (Italy)</t>
        </is>
      </c>
      <c r="K58" s="87" t="inlineStr">
        <is>
          <t>German (Germany)</t>
        </is>
      </c>
      <c r="L58" s="87" t="inlineStr">
        <is>
          <t>French (Canada)</t>
        </is>
      </c>
      <c r="M58" s="87" t="inlineStr">
        <is>
          <t>Dutch (Netherlands)</t>
        </is>
      </c>
      <c r="N58" s="87" t="inlineStr">
        <is>
          <t>Spanish (Mexico)</t>
        </is>
      </c>
      <c r="O58" s="87" t="inlineStr">
        <is>
          <t>Spanish (International)</t>
        </is>
      </c>
      <c r="P58" s="87" t="inlineStr">
        <is>
          <t>Catalan</t>
        </is>
      </c>
      <c r="Q58" s="87" t="inlineStr">
        <is>
          <t>English (United States)</t>
        </is>
      </c>
    </row>
    <row r="59">
      <c r="A59" s="685" t="inlineStr">
        <is>
          <t>201709</t>
        </is>
      </c>
      <c r="B59" s="112" t="inlineStr">
        <is>
          <t>WS</t>
        </is>
      </c>
      <c r="C59" s="688" t="n">
        <v>46324.20999999999</v>
      </c>
      <c r="D59" s="686" t="n">
        <v>2252.09</v>
      </c>
      <c r="E59" s="686" t="n">
        <v>2432.699999999999</v>
      </c>
      <c r="F59" s="686" t="n">
        <v>1939.3</v>
      </c>
      <c r="G59" s="686" t="n">
        <v>5301.21</v>
      </c>
      <c r="H59" s="686" t="n">
        <v>3082.24</v>
      </c>
      <c r="I59" s="686" t="n">
        <v>3744.34</v>
      </c>
      <c r="J59" s="686" t="n">
        <v>0</v>
      </c>
      <c r="K59" s="686" t="n">
        <v>0</v>
      </c>
      <c r="L59" s="686" t="n">
        <v>0</v>
      </c>
      <c r="M59" s="686" t="n">
        <v>0</v>
      </c>
      <c r="N59" s="686" t="n">
        <v>0</v>
      </c>
      <c r="O59" s="686" t="n">
        <v>674.01</v>
      </c>
      <c r="P59" s="686" t="n">
        <v>4680.97</v>
      </c>
      <c r="Q59" s="686" t="n">
        <v>22217.35</v>
      </c>
    </row>
    <row r="60">
      <c r="B60" s="77" t="inlineStr">
        <is>
          <t>Smartling</t>
        </is>
      </c>
      <c r="C60" s="605" t="n">
        <v>3685.89</v>
      </c>
      <c r="D60" s="677" t="n">
        <v>326.6229999999999</v>
      </c>
      <c r="E60" s="677" t="n">
        <v>507.6709000000001</v>
      </c>
      <c r="F60" s="677" t="n">
        <v>469.2908</v>
      </c>
      <c r="H60" s="677" t="n">
        <v>527.1089999999999</v>
      </c>
      <c r="L60" s="677" t="n">
        <v>1125.1779</v>
      </c>
      <c r="N60" s="677" t="n">
        <v>730.0161000000001</v>
      </c>
    </row>
    <row r="61">
      <c r="B61" s="77" t="inlineStr">
        <is>
          <t>DTP</t>
        </is>
      </c>
      <c r="C61" s="605" t="n">
        <v>3351.6</v>
      </c>
    </row>
    <row r="62">
      <c r="B62" s="77" t="inlineStr">
        <is>
          <t>ENG</t>
        </is>
      </c>
    </row>
    <row r="63">
      <c r="B63" s="77" t="inlineStr">
        <is>
          <t>Adjustment</t>
        </is>
      </c>
    </row>
    <row r="64">
      <c r="A64" s="683" t="n"/>
      <c r="B64" s="210" t="inlineStr">
        <is>
          <t>Total</t>
        </is>
      </c>
      <c r="C64" s="689" t="n">
        <v>53361.69999999999</v>
      </c>
      <c r="D64" s="214" t="n"/>
      <c r="E64" s="214" t="n"/>
      <c r="F64" s="214" t="n"/>
      <c r="G64" s="214" t="n"/>
      <c r="H64" s="214" t="n"/>
      <c r="I64" s="215" t="n"/>
      <c r="J64" s="215" t="n"/>
      <c r="K64" s="215" t="n"/>
      <c r="L64" s="215" t="n"/>
      <c r="M64" s="215" t="n"/>
      <c r="N64" s="215" t="n"/>
      <c r="O64" s="215" t="n"/>
      <c r="P64" s="215" t="n"/>
      <c r="Q64" s="215" t="n"/>
    </row>
    <row r="65" ht="15" customHeight="1" s="474">
      <c r="A65" s="87" t="n"/>
      <c r="B65" s="87" t="n"/>
      <c r="C65" s="87" t="inlineStr">
        <is>
          <t>Total</t>
        </is>
      </c>
      <c r="D65" s="87" t="inlineStr">
        <is>
          <t>Chinese (PRC)</t>
        </is>
      </c>
      <c r="E65" s="87" t="inlineStr">
        <is>
          <t>Chinese (Taiwan)</t>
        </is>
      </c>
      <c r="F65" s="87" t="inlineStr">
        <is>
          <t>Chinese (Hong Kong)</t>
        </is>
      </c>
      <c r="G65" s="87" t="inlineStr">
        <is>
          <t>Japanese</t>
        </is>
      </c>
      <c r="H65" s="87" t="inlineStr">
        <is>
          <t>Korean</t>
        </is>
      </c>
      <c r="I65" s="87" t="inlineStr">
        <is>
          <t>Finnish</t>
        </is>
      </c>
      <c r="J65" s="87" t="inlineStr">
        <is>
          <t>Italian (Italy)</t>
        </is>
      </c>
      <c r="K65" s="87" t="inlineStr">
        <is>
          <t>German (Germany)</t>
        </is>
      </c>
      <c r="L65" s="87" t="inlineStr">
        <is>
          <t>French (Canada)</t>
        </is>
      </c>
      <c r="M65" s="87" t="inlineStr">
        <is>
          <t>Dutch (Netherlands)</t>
        </is>
      </c>
      <c r="N65" s="87" t="inlineStr">
        <is>
          <t>Spanish (Mexico)</t>
        </is>
      </c>
      <c r="O65" s="87" t="inlineStr">
        <is>
          <t>Spanish (International)</t>
        </is>
      </c>
      <c r="P65" s="87" t="inlineStr">
        <is>
          <t>Catalan</t>
        </is>
      </c>
      <c r="Q65" s="87" t="inlineStr">
        <is>
          <t>English (United States)</t>
        </is>
      </c>
    </row>
    <row r="66">
      <c r="A66" s="685" t="inlineStr">
        <is>
          <t>201710</t>
        </is>
      </c>
      <c r="B66" s="112" t="inlineStr">
        <is>
          <t>WS</t>
        </is>
      </c>
      <c r="C66" s="690" t="n">
        <v>44263.49</v>
      </c>
      <c r="D66" s="691" t="n">
        <v>4108.67</v>
      </c>
      <c r="E66" s="691" t="n">
        <v>4614.690000000001</v>
      </c>
      <c r="F66" s="691" t="n">
        <v>5096.05</v>
      </c>
      <c r="G66" s="691" t="n">
        <v>11777.68</v>
      </c>
      <c r="H66" s="691" t="n">
        <v>6416.719999999999</v>
      </c>
      <c r="I66" s="691" t="n">
        <v>4925.059999999999</v>
      </c>
      <c r="J66" s="691" t="n">
        <v>0</v>
      </c>
      <c r="K66" s="691" t="n">
        <v>0</v>
      </c>
      <c r="L66" s="691" t="n">
        <v>1167.8</v>
      </c>
      <c r="M66" s="691" t="n">
        <v>0</v>
      </c>
      <c r="N66" s="691" t="n">
        <v>5.71</v>
      </c>
      <c r="O66" s="691" t="n">
        <v>531.91</v>
      </c>
      <c r="P66" s="691" t="n">
        <v>2521.89</v>
      </c>
      <c r="Q66" s="691" t="n">
        <v>3097.31</v>
      </c>
    </row>
    <row r="67">
      <c r="B67" s="77" t="inlineStr">
        <is>
          <t>Smartling</t>
        </is>
      </c>
      <c r="C67" s="605" t="n">
        <v>8034.9181</v>
      </c>
      <c r="D67" s="677" t="n">
        <v>568.359</v>
      </c>
      <c r="E67" s="677" t="n">
        <v>753.3195999999999</v>
      </c>
      <c r="F67" s="677" t="n">
        <v>905.8444999999999</v>
      </c>
      <c r="H67" s="677" t="n">
        <v>1461.02825</v>
      </c>
      <c r="L67" s="677" t="n">
        <v>2788.0314</v>
      </c>
      <c r="N67" s="677" t="n">
        <v>1558.33535</v>
      </c>
    </row>
    <row r="68">
      <c r="B68" s="77" t="inlineStr">
        <is>
          <t>DTP</t>
        </is>
      </c>
      <c r="C68" s="605" t="n">
        <v>129.6</v>
      </c>
      <c r="D68" s="692" t="n"/>
    </row>
    <row r="69">
      <c r="B69" s="77" t="inlineStr">
        <is>
          <t>ENG</t>
        </is>
      </c>
      <c r="C69" s="605" t="n">
        <v>244</v>
      </c>
      <c r="D69" s="605" t="n"/>
    </row>
    <row r="70">
      <c r="B70" s="77" t="inlineStr">
        <is>
          <t>Adjustment</t>
        </is>
      </c>
    </row>
    <row r="71">
      <c r="A71" s="683" t="n"/>
      <c r="B71" s="210" t="inlineStr">
        <is>
          <t>Total</t>
        </is>
      </c>
      <c r="C71" s="689" t="n">
        <v>52672.0081</v>
      </c>
      <c r="D71" s="214" t="n"/>
      <c r="E71" s="214" t="n"/>
      <c r="F71" s="214" t="n"/>
      <c r="G71" s="214" t="n"/>
      <c r="H71" s="214" t="n"/>
      <c r="I71" s="215" t="n"/>
      <c r="J71" s="215" t="n"/>
      <c r="K71" s="215" t="n"/>
      <c r="L71" s="215" t="n"/>
      <c r="M71" s="215" t="n"/>
      <c r="N71" s="215" t="n"/>
      <c r="O71" s="215" t="n"/>
      <c r="P71" s="215" t="n"/>
      <c r="Q71" s="215" t="n"/>
    </row>
    <row r="72" ht="15" customHeight="1" s="474">
      <c r="A72" s="87" t="n"/>
      <c r="B72" s="87" t="n"/>
      <c r="C72" s="87" t="inlineStr">
        <is>
          <t>Total</t>
        </is>
      </c>
      <c r="D72" s="87" t="inlineStr">
        <is>
          <t>Chinese (PRC)</t>
        </is>
      </c>
      <c r="E72" s="87" t="inlineStr">
        <is>
          <t>Chinese (Taiwan)</t>
        </is>
      </c>
      <c r="F72" s="87" t="inlineStr">
        <is>
          <t>Chinese (Hong Kong)</t>
        </is>
      </c>
      <c r="G72" s="87" t="inlineStr">
        <is>
          <t>Japanese</t>
        </is>
      </c>
      <c r="H72" s="87" t="inlineStr">
        <is>
          <t>Korean</t>
        </is>
      </c>
      <c r="I72" s="87" t="inlineStr">
        <is>
          <t>Finnish</t>
        </is>
      </c>
      <c r="J72" s="87" t="inlineStr">
        <is>
          <t>Italian (Italy)</t>
        </is>
      </c>
      <c r="K72" s="87" t="inlineStr">
        <is>
          <t>German (Germany)</t>
        </is>
      </c>
      <c r="L72" s="87" t="inlineStr">
        <is>
          <t>French (Canada)</t>
        </is>
      </c>
      <c r="M72" s="87" t="inlineStr">
        <is>
          <t>Dutch (Netherlands)</t>
        </is>
      </c>
      <c r="N72" s="87" t="inlineStr">
        <is>
          <t>Spanish (Mexico)</t>
        </is>
      </c>
      <c r="O72" s="87" t="inlineStr">
        <is>
          <t>Spanish (International)</t>
        </is>
      </c>
      <c r="P72" s="87" t="inlineStr">
        <is>
          <t>Catalan</t>
        </is>
      </c>
      <c r="Q72" s="87" t="inlineStr">
        <is>
          <t>English (United States)</t>
        </is>
      </c>
    </row>
    <row r="73">
      <c r="A73" s="685" t="inlineStr">
        <is>
          <t>201711</t>
        </is>
      </c>
      <c r="B73" s="112" t="inlineStr">
        <is>
          <t>WS</t>
        </is>
      </c>
      <c r="C73" s="690" t="n">
        <v>34279.96</v>
      </c>
      <c r="D73" s="691" t="n">
        <v>5810.209999999999</v>
      </c>
      <c r="E73" s="691" t="n">
        <v>1672.15</v>
      </c>
      <c r="F73" s="691" t="n">
        <v>5093.19</v>
      </c>
      <c r="G73" s="691" t="n">
        <v>10234.77</v>
      </c>
      <c r="H73" s="691" t="n">
        <v>5745.139999999999</v>
      </c>
      <c r="I73" s="691" t="n">
        <v>2275.73</v>
      </c>
      <c r="J73" s="691" t="n">
        <v>0</v>
      </c>
      <c r="K73" s="691" t="n">
        <v>1060.76</v>
      </c>
      <c r="L73" s="691" t="n">
        <v>1011.12</v>
      </c>
      <c r="M73" s="691" t="n">
        <v>0</v>
      </c>
      <c r="N73" s="691" t="n">
        <v>0</v>
      </c>
      <c r="O73" s="691" t="n">
        <v>261.57</v>
      </c>
      <c r="P73" s="691" t="n">
        <v>1098.77</v>
      </c>
      <c r="Q73" s="691" t="n">
        <v>16.55</v>
      </c>
    </row>
    <row r="74">
      <c r="B74" s="77" t="inlineStr">
        <is>
          <t>Smartling</t>
        </is>
      </c>
      <c r="C74" s="605" t="n">
        <v>7720.5</v>
      </c>
      <c r="D74" s="677" t="n">
        <v>646.954</v>
      </c>
      <c r="E74" s="677" t="n">
        <v>1088.7833</v>
      </c>
      <c r="F74" s="677" t="n">
        <v>938.6036</v>
      </c>
      <c r="H74" s="677" t="n">
        <v>1386.53625</v>
      </c>
      <c r="L74" s="677" t="n">
        <v>1895.355</v>
      </c>
      <c r="N74" s="677" t="n">
        <v>1764.26305</v>
      </c>
    </row>
    <row r="75">
      <c r="B75" s="77" t="inlineStr">
        <is>
          <t>DTP</t>
        </is>
      </c>
      <c r="C75" s="605" t="n">
        <v>410.4</v>
      </c>
      <c r="D75" s="692" t="n"/>
    </row>
    <row r="76">
      <c r="B76" s="77" t="inlineStr">
        <is>
          <t>ENG</t>
        </is>
      </c>
      <c r="C76" s="605" t="n">
        <v>12.2</v>
      </c>
      <c r="D76" s="605" t="n"/>
    </row>
    <row r="77">
      <c r="B77" s="77" t="inlineStr">
        <is>
          <t>Adjustment</t>
        </is>
      </c>
    </row>
    <row r="78">
      <c r="A78" s="683" t="n"/>
      <c r="B78" s="210" t="inlineStr">
        <is>
          <t>Total</t>
        </is>
      </c>
      <c r="C78" s="689" t="n">
        <v>42423.06</v>
      </c>
      <c r="D78" s="214" t="n"/>
      <c r="E78" s="214" t="n"/>
      <c r="F78" s="214" t="n"/>
      <c r="G78" s="214" t="n"/>
      <c r="H78" s="214" t="n"/>
      <c r="I78" s="215" t="n"/>
      <c r="J78" s="215" t="n"/>
      <c r="K78" s="215" t="n"/>
      <c r="L78" s="215" t="n"/>
      <c r="M78" s="215" t="n"/>
      <c r="N78" s="215" t="n"/>
      <c r="O78" s="215" t="n"/>
      <c r="P78" s="215" t="n"/>
      <c r="Q78" s="215" t="n"/>
    </row>
    <row r="79" ht="15" customHeight="1" s="474">
      <c r="A79" s="87" t="n"/>
      <c r="B79" s="87" t="n"/>
      <c r="C79" s="87" t="inlineStr">
        <is>
          <t>Total</t>
        </is>
      </c>
      <c r="D79" s="87" t="inlineStr">
        <is>
          <t>Chinese (PRC)</t>
        </is>
      </c>
      <c r="E79" s="87" t="inlineStr">
        <is>
          <t>Chinese (Taiwan)</t>
        </is>
      </c>
      <c r="F79" s="87" t="inlineStr">
        <is>
          <t>Chinese (Hong Kong)</t>
        </is>
      </c>
      <c r="G79" s="87" t="inlineStr">
        <is>
          <t>Japanese</t>
        </is>
      </c>
      <c r="H79" s="87" t="inlineStr">
        <is>
          <t>Korean</t>
        </is>
      </c>
      <c r="I79" s="87" t="inlineStr">
        <is>
          <t>Finnish</t>
        </is>
      </c>
      <c r="J79" s="87" t="inlineStr">
        <is>
          <t>Italian (Italy)</t>
        </is>
      </c>
      <c r="K79" s="87" t="inlineStr">
        <is>
          <t>German (Germany)</t>
        </is>
      </c>
      <c r="L79" s="87" t="inlineStr">
        <is>
          <t>French (Canada)</t>
        </is>
      </c>
      <c r="M79" s="87" t="inlineStr">
        <is>
          <t>Dutch (Netherlands)</t>
        </is>
      </c>
      <c r="N79" s="87" t="inlineStr">
        <is>
          <t>Spanish (Mexico)</t>
        </is>
      </c>
      <c r="O79" s="87" t="inlineStr">
        <is>
          <t>Spanish (International)</t>
        </is>
      </c>
      <c r="P79" s="87" t="inlineStr">
        <is>
          <t>Catalan</t>
        </is>
      </c>
      <c r="Q79" s="87" t="inlineStr">
        <is>
          <t>English (United States)</t>
        </is>
      </c>
      <c r="R79" s="87" t="inlineStr">
        <is>
          <t>French (France)</t>
        </is>
      </c>
    </row>
    <row r="80">
      <c r="A80" s="685" t="inlineStr">
        <is>
          <t>201712</t>
        </is>
      </c>
      <c r="B80" s="112" t="inlineStr">
        <is>
          <t>WS</t>
        </is>
      </c>
      <c r="C80" s="690" t="n">
        <v>21172.91</v>
      </c>
      <c r="D80" s="691" t="n">
        <v>1917.24</v>
      </c>
      <c r="E80" s="691" t="n">
        <v>1450.31</v>
      </c>
      <c r="F80" s="691" t="n">
        <v>1440.08</v>
      </c>
      <c r="G80" s="691" t="n">
        <v>3035.06</v>
      </c>
      <c r="H80" s="691" t="n">
        <v>7425.569999999999</v>
      </c>
      <c r="I80" s="691" t="n">
        <v>3016.67</v>
      </c>
      <c r="J80" s="691" t="n">
        <v>0</v>
      </c>
      <c r="K80" s="691" t="n">
        <v>0</v>
      </c>
      <c r="L80" s="691" t="n">
        <v>59.56000000000001</v>
      </c>
      <c r="M80" s="691" t="n">
        <v>0</v>
      </c>
      <c r="N80" s="691" t="n">
        <v>0</v>
      </c>
      <c r="O80" s="691" t="n">
        <v>17</v>
      </c>
      <c r="P80" s="691" t="n">
        <v>1590.55</v>
      </c>
      <c r="Q80" s="691" t="n">
        <v>62.31</v>
      </c>
      <c r="R80" s="691" t="n">
        <v>1158.56</v>
      </c>
    </row>
    <row r="81">
      <c r="B81" s="77" t="inlineStr">
        <is>
          <t>Smartling</t>
        </is>
      </c>
      <c r="C81" s="605" t="n">
        <v>5000</v>
      </c>
      <c r="D81" s="677" t="n"/>
      <c r="E81" s="677" t="n"/>
      <c r="F81" s="677" t="n"/>
      <c r="H81" s="677" t="n"/>
      <c r="L81" s="677" t="n"/>
      <c r="N81" s="677" t="n"/>
    </row>
    <row r="82">
      <c r="B82" s="77" t="inlineStr">
        <is>
          <t>DTP</t>
        </is>
      </c>
      <c r="C82" s="605" t="n">
        <v>284.8</v>
      </c>
      <c r="D82" s="692" t="n"/>
    </row>
    <row r="83">
      <c r="B83" s="77" t="inlineStr">
        <is>
          <t>ENG</t>
        </is>
      </c>
      <c r="C83" s="605" t="n"/>
      <c r="D83" s="605" t="n"/>
    </row>
    <row r="84">
      <c r="B84" s="77" t="inlineStr">
        <is>
          <t>Adjustment</t>
        </is>
      </c>
    </row>
    <row r="85">
      <c r="A85" s="683" t="n"/>
      <c r="B85" s="210" t="inlineStr">
        <is>
          <t>Total</t>
        </is>
      </c>
      <c r="C85" s="689" t="n">
        <v>26457.71</v>
      </c>
      <c r="D85" s="214" t="n"/>
      <c r="E85" s="214" t="n"/>
      <c r="F85" s="214" t="n"/>
      <c r="G85" s="214" t="n"/>
      <c r="H85" s="214" t="n"/>
      <c r="I85" s="215" t="n"/>
      <c r="J85" s="215" t="n"/>
      <c r="K85" s="215" t="n"/>
      <c r="L85" s="215" t="n"/>
      <c r="M85" s="215" t="n"/>
      <c r="N85" s="215" t="n"/>
      <c r="O85" s="215" t="n"/>
      <c r="P85" s="215" t="n"/>
      <c r="Q85" s="215" t="n"/>
    </row>
    <row r="86" ht="15" customHeight="1" s="474">
      <c r="A86" s="87" t="n"/>
      <c r="B86" s="87" t="n"/>
      <c r="C86" s="87" t="inlineStr">
        <is>
          <t>Total</t>
        </is>
      </c>
      <c r="D86" s="87" t="inlineStr">
        <is>
          <t>Chinese (PRC)</t>
        </is>
      </c>
      <c r="E86" s="87" t="inlineStr">
        <is>
          <t>Chinese (Taiwan)</t>
        </is>
      </c>
      <c r="F86" s="87" t="inlineStr">
        <is>
          <t>Chinese (Hong Kong)</t>
        </is>
      </c>
      <c r="G86" s="87" t="inlineStr">
        <is>
          <t>Japanese</t>
        </is>
      </c>
      <c r="H86" s="87" t="inlineStr">
        <is>
          <t>Korean</t>
        </is>
      </c>
      <c r="I86" s="87" t="inlineStr">
        <is>
          <t>Finnish</t>
        </is>
      </c>
      <c r="J86" s="87" t="inlineStr">
        <is>
          <t>Italian (Italy)</t>
        </is>
      </c>
      <c r="K86" s="87" t="inlineStr">
        <is>
          <t>German (Germany)</t>
        </is>
      </c>
      <c r="L86" s="87" t="inlineStr">
        <is>
          <t>French (Canada)</t>
        </is>
      </c>
      <c r="M86" s="87" t="inlineStr">
        <is>
          <t>Dutch (Netherlands)</t>
        </is>
      </c>
      <c r="N86" s="87" t="inlineStr">
        <is>
          <t>Spanish (Mexico)</t>
        </is>
      </c>
      <c r="O86" s="87" t="inlineStr">
        <is>
          <t>Spanish (International)</t>
        </is>
      </c>
      <c r="P86" s="87" t="inlineStr">
        <is>
          <t>Catalan</t>
        </is>
      </c>
      <c r="Q86" s="87" t="inlineStr">
        <is>
          <t>English (United States)</t>
        </is>
      </c>
      <c r="R86" s="87" t="inlineStr">
        <is>
          <t>French (France)</t>
        </is>
      </c>
    </row>
    <row r="87">
      <c r="A87" s="685" t="inlineStr">
        <is>
          <t>201801</t>
        </is>
      </c>
      <c r="B87" s="112" t="inlineStr">
        <is>
          <t>WS</t>
        </is>
      </c>
      <c r="C87" s="693" t="n">
        <v>12724.47</v>
      </c>
      <c r="D87" s="694" t="n">
        <v>1507.690000000001</v>
      </c>
      <c r="E87" s="694" t="n">
        <v>1266.7</v>
      </c>
      <c r="F87" s="694" t="n">
        <v>1176.63</v>
      </c>
      <c r="G87" s="694" t="n">
        <v>2395.819999999999</v>
      </c>
      <c r="H87" s="694" t="n">
        <v>1773.03</v>
      </c>
      <c r="I87" s="694" t="n">
        <v>1841.82</v>
      </c>
      <c r="J87" s="694" t="n">
        <v>0</v>
      </c>
      <c r="K87" s="694" t="n">
        <v>0</v>
      </c>
      <c r="L87" s="694" t="n">
        <v>688.8000000000002</v>
      </c>
      <c r="M87" s="694" t="n">
        <v>0</v>
      </c>
      <c r="N87" s="694" t="n">
        <v>0</v>
      </c>
      <c r="O87" s="694" t="n">
        <v>1621.57</v>
      </c>
      <c r="P87" s="694" t="n">
        <v>398.28</v>
      </c>
      <c r="Q87" s="694" t="n">
        <v>54.13</v>
      </c>
      <c r="R87" s="691" t="n"/>
    </row>
    <row r="88">
      <c r="B88" s="77" t="inlineStr">
        <is>
          <t>Smartling</t>
        </is>
      </c>
      <c r="C88" s="605" t="n">
        <v>5354.13</v>
      </c>
      <c r="D88" s="677" t="n"/>
      <c r="E88" s="677" t="n"/>
      <c r="F88" s="677" t="n"/>
      <c r="H88" s="677" t="n"/>
      <c r="L88" s="677" t="n"/>
      <c r="N88" s="677" t="n"/>
    </row>
    <row r="89">
      <c r="B89" s="77" t="inlineStr">
        <is>
          <t>DTP</t>
        </is>
      </c>
      <c r="C89" s="605" t="n">
        <v>321.6</v>
      </c>
      <c r="D89" s="692" t="n"/>
    </row>
    <row r="90">
      <c r="B90" s="77" t="inlineStr">
        <is>
          <t>ENG</t>
        </is>
      </c>
      <c r="C90" s="605" t="n"/>
      <c r="D90" s="605" t="n"/>
    </row>
    <row r="91">
      <c r="B91" s="77" t="inlineStr">
        <is>
          <t>Adjustment</t>
        </is>
      </c>
      <c r="C91" s="605" t="n"/>
    </row>
    <row r="92">
      <c r="A92" s="683" t="n"/>
      <c r="B92" s="210" t="inlineStr">
        <is>
          <t>Total</t>
        </is>
      </c>
      <c r="C92" s="689" t="n">
        <v>18400.2</v>
      </c>
      <c r="D92" s="214" t="n"/>
      <c r="E92" s="214" t="n"/>
      <c r="F92" s="214" t="n"/>
      <c r="G92" s="214" t="n"/>
      <c r="H92" s="214" t="n"/>
      <c r="I92" s="215" t="n"/>
      <c r="J92" s="215" t="n"/>
      <c r="K92" s="215" t="n"/>
      <c r="L92" s="215" t="n"/>
      <c r="M92" s="215" t="n"/>
      <c r="N92" s="215" t="n"/>
      <c r="O92" s="215" t="n"/>
      <c r="P92" s="215" t="n"/>
      <c r="Q92" s="215" t="n"/>
    </row>
    <row r="93" ht="15" customHeight="1" s="474">
      <c r="A93" s="87" t="n"/>
      <c r="B93" s="87" t="n"/>
      <c r="C93" s="87" t="inlineStr">
        <is>
          <t>Total</t>
        </is>
      </c>
      <c r="D93" s="87" t="inlineStr">
        <is>
          <t>Chinese (PRC)</t>
        </is>
      </c>
      <c r="E93" s="87" t="inlineStr">
        <is>
          <t>Chinese (Taiwan)</t>
        </is>
      </c>
      <c r="F93" s="87" t="inlineStr">
        <is>
          <t>Chinese (Hong Kong)</t>
        </is>
      </c>
      <c r="G93" s="87" t="inlineStr">
        <is>
          <t>Japanese</t>
        </is>
      </c>
      <c r="H93" s="87" t="inlineStr">
        <is>
          <t>Korean</t>
        </is>
      </c>
      <c r="I93" s="87" t="inlineStr">
        <is>
          <t>Finnish</t>
        </is>
      </c>
      <c r="J93" s="87" t="inlineStr">
        <is>
          <t>Italian (Italy)</t>
        </is>
      </c>
      <c r="K93" s="87" t="inlineStr">
        <is>
          <t>German (Germany)</t>
        </is>
      </c>
      <c r="L93" s="87" t="inlineStr">
        <is>
          <t>French (Canada)</t>
        </is>
      </c>
      <c r="M93" s="87" t="inlineStr">
        <is>
          <t>Dutch (Netherlands)</t>
        </is>
      </c>
      <c r="N93" s="87" t="inlineStr">
        <is>
          <t>Spanish (Mexico)</t>
        </is>
      </c>
      <c r="O93" s="87" t="inlineStr">
        <is>
          <t>Spanish (International)</t>
        </is>
      </c>
      <c r="P93" s="87" t="inlineStr">
        <is>
          <t>Catalan</t>
        </is>
      </c>
      <c r="Q93" s="87" t="inlineStr">
        <is>
          <t>English (United States)</t>
        </is>
      </c>
      <c r="R93" s="87" t="inlineStr">
        <is>
          <t>Tagalog</t>
        </is>
      </c>
      <c r="S93" s="87" t="inlineStr">
        <is>
          <t>Vietnamese</t>
        </is>
      </c>
    </row>
    <row r="94">
      <c r="A94" s="685" t="inlineStr">
        <is>
          <t>201802</t>
        </is>
      </c>
      <c r="B94" s="112" t="inlineStr">
        <is>
          <t>WS</t>
        </is>
      </c>
      <c r="C94" s="693" t="n">
        <v>22362.6</v>
      </c>
      <c r="D94" s="694" t="n">
        <v>1706.41</v>
      </c>
      <c r="E94" s="694" t="n">
        <v>1622.13</v>
      </c>
      <c r="F94" s="694" t="n">
        <v>1699.53</v>
      </c>
      <c r="G94" s="694" t="n">
        <v>3566.379999999999</v>
      </c>
      <c r="H94" s="694" t="n">
        <v>2794.15</v>
      </c>
      <c r="I94" s="694" t="n">
        <v>3089.66</v>
      </c>
      <c r="J94" s="694" t="n">
        <v>0</v>
      </c>
      <c r="K94" s="694" t="n">
        <v>0</v>
      </c>
      <c r="L94" s="694" t="n">
        <v>3784.07</v>
      </c>
      <c r="M94" s="694" t="n">
        <v>0</v>
      </c>
      <c r="N94" s="694" t="n">
        <v>0</v>
      </c>
      <c r="O94" s="694" t="n">
        <v>2621</v>
      </c>
      <c r="P94" s="694" t="n">
        <v>1119.26</v>
      </c>
      <c r="Q94" s="694" t="n">
        <v>205.45</v>
      </c>
      <c r="R94" s="694" t="n">
        <v>77.28</v>
      </c>
      <c r="S94" s="694" t="n">
        <v>77.28</v>
      </c>
    </row>
    <row r="95">
      <c r="B95" s="77" t="inlineStr">
        <is>
          <t>Smartling</t>
        </is>
      </c>
      <c r="C95" s="605" t="n">
        <v>3038.99</v>
      </c>
      <c r="D95" s="677" t="n"/>
      <c r="E95" s="677" t="n"/>
      <c r="F95" s="677" t="n"/>
      <c r="H95" s="677" t="n"/>
      <c r="L95" s="677" t="n"/>
      <c r="N95" s="677" t="n"/>
      <c r="Q95" s="20" t="n">
        <v>154.56</v>
      </c>
    </row>
    <row r="96">
      <c r="B96" s="77" t="inlineStr">
        <is>
          <t>DTP</t>
        </is>
      </c>
      <c r="C96" s="605" t="n">
        <v>200</v>
      </c>
      <c r="D96" s="692" t="n"/>
    </row>
    <row r="97">
      <c r="B97" s="77" t="inlineStr">
        <is>
          <t>ENG</t>
        </is>
      </c>
      <c r="C97" s="605" t="n"/>
      <c r="D97" s="605" t="n"/>
    </row>
    <row r="98">
      <c r="B98" s="77" t="inlineStr">
        <is>
          <t>Adjustment</t>
        </is>
      </c>
      <c r="C98" s="605" t="n"/>
    </row>
    <row r="99">
      <c r="A99" s="683" t="n"/>
      <c r="B99" s="210" t="inlineStr">
        <is>
          <t>Total</t>
        </is>
      </c>
      <c r="C99" s="689" t="n">
        <v>25601.59</v>
      </c>
      <c r="D99" s="214" t="n"/>
      <c r="E99" s="214" t="n"/>
      <c r="F99" s="214" t="n"/>
      <c r="G99" s="214" t="n"/>
      <c r="H99" s="214" t="n"/>
      <c r="I99" s="215" t="n"/>
      <c r="J99" s="215" t="n"/>
      <c r="K99" s="215" t="n"/>
      <c r="L99" s="215" t="n"/>
      <c r="M99" s="215" t="n"/>
      <c r="N99" s="215" t="n"/>
      <c r="O99" s="215" t="n"/>
      <c r="P99" s="215" t="n"/>
      <c r="Q99" s="215" t="n"/>
    </row>
    <row r="100" ht="15" customHeight="1" s="474">
      <c r="A100" s="87" t="n"/>
      <c r="B100" s="87" t="n"/>
      <c r="C100" s="87" t="inlineStr">
        <is>
          <t>Total</t>
        </is>
      </c>
      <c r="D100" s="87" t="inlineStr">
        <is>
          <t>Chinese (PRC)</t>
        </is>
      </c>
      <c r="E100" s="87" t="inlineStr">
        <is>
          <t>Chinese (Taiwan)</t>
        </is>
      </c>
      <c r="F100" s="87" t="inlineStr">
        <is>
          <t>Chinese (Hong Kong)</t>
        </is>
      </c>
      <c r="G100" s="87" t="inlineStr">
        <is>
          <t>Japanese</t>
        </is>
      </c>
      <c r="H100" s="87" t="inlineStr">
        <is>
          <t>Korean</t>
        </is>
      </c>
      <c r="I100" s="87" t="inlineStr">
        <is>
          <t>Finnish</t>
        </is>
      </c>
      <c r="J100" s="87" t="inlineStr">
        <is>
          <t>Italian (Italy)</t>
        </is>
      </c>
      <c r="K100" s="87" t="inlineStr">
        <is>
          <t>German (Germany)</t>
        </is>
      </c>
      <c r="L100" s="87" t="inlineStr">
        <is>
          <t>French (Canada)</t>
        </is>
      </c>
      <c r="M100" s="87" t="inlineStr">
        <is>
          <t>Dutch (Netherlands)</t>
        </is>
      </c>
      <c r="N100" s="87" t="inlineStr">
        <is>
          <t>Spanish (Mexico)</t>
        </is>
      </c>
      <c r="O100" s="87" t="inlineStr">
        <is>
          <t>Spanish (International)</t>
        </is>
      </c>
      <c r="P100" s="87" t="inlineStr">
        <is>
          <t>Catalan</t>
        </is>
      </c>
      <c r="Q100" s="87" t="inlineStr">
        <is>
          <t>English (United States)</t>
        </is>
      </c>
      <c r="R100" s="87" t="inlineStr">
        <is>
          <t>Tagalog</t>
        </is>
      </c>
      <c r="S100" s="87" t="inlineStr">
        <is>
          <t>Vietnamese</t>
        </is>
      </c>
    </row>
    <row r="101">
      <c r="A101" s="685" t="inlineStr">
        <is>
          <t>201803</t>
        </is>
      </c>
      <c r="B101" s="112" t="inlineStr">
        <is>
          <t>WS</t>
        </is>
      </c>
      <c r="C101" s="690" t="n">
        <v>38335.24</v>
      </c>
      <c r="D101" s="691" t="n">
        <v>1924.01</v>
      </c>
      <c r="E101" s="691" t="n">
        <v>2826.91</v>
      </c>
      <c r="F101" s="691" t="n">
        <v>2146.32</v>
      </c>
      <c r="G101" s="691" t="n">
        <v>4936.570000000001</v>
      </c>
      <c r="H101" s="691" t="n">
        <v>9611.450000000001</v>
      </c>
      <c r="I101" s="691" t="n">
        <v>4319.58</v>
      </c>
      <c r="J101" s="691" t="n">
        <v>149.14</v>
      </c>
      <c r="K101" s="691" t="n">
        <v>178.62</v>
      </c>
      <c r="L101" s="691" t="n">
        <v>6139.070000000001</v>
      </c>
      <c r="M101" s="691" t="n">
        <v>206.94</v>
      </c>
      <c r="N101" s="691" t="n">
        <v>124.69</v>
      </c>
      <c r="O101" s="691" t="n">
        <v>4043.76</v>
      </c>
      <c r="P101" s="691" t="n">
        <v>1410.91</v>
      </c>
      <c r="Q101" s="691" t="n">
        <v>317.27</v>
      </c>
      <c r="R101" s="694" t="n"/>
      <c r="S101" s="694" t="n"/>
    </row>
    <row r="102">
      <c r="B102" s="77" t="inlineStr">
        <is>
          <t>Smartling</t>
        </is>
      </c>
      <c r="C102" s="605" t="n">
        <v>2250.49</v>
      </c>
      <c r="D102" s="677" t="n"/>
      <c r="E102" s="677" t="n"/>
      <c r="F102" s="677" t="n"/>
      <c r="H102" s="677" t="n"/>
      <c r="L102" s="677" t="n"/>
      <c r="N102" s="677" t="n"/>
    </row>
    <row r="103">
      <c r="B103" s="77" t="inlineStr">
        <is>
          <t>DTP</t>
        </is>
      </c>
      <c r="C103" s="605" t="n">
        <v>206.4</v>
      </c>
      <c r="D103" s="692" t="n"/>
    </row>
    <row r="104">
      <c r="B104" s="77" t="inlineStr">
        <is>
          <t>ENG</t>
        </is>
      </c>
      <c r="C104" s="605" t="n"/>
      <c r="D104" s="605" t="n"/>
    </row>
    <row r="105">
      <c r="B105" s="77" t="inlineStr">
        <is>
          <t>Adjustment</t>
        </is>
      </c>
      <c r="C105" s="605" t="n"/>
    </row>
    <row r="106">
      <c r="A106" s="683" t="n"/>
      <c r="B106" s="210" t="inlineStr">
        <is>
          <t>Total</t>
        </is>
      </c>
      <c r="C106" s="689">
        <f>SUM(C101:C105)</f>
        <v/>
      </c>
      <c r="D106" s="214" t="n"/>
      <c r="E106" s="214" t="n"/>
      <c r="F106" s="214" t="n"/>
      <c r="G106" s="214" t="n"/>
      <c r="H106" s="214" t="n"/>
      <c r="I106" s="215" t="n"/>
      <c r="J106" s="215" t="n"/>
      <c r="K106" s="215" t="n"/>
      <c r="L106" s="215" t="n"/>
      <c r="M106" s="215" t="n"/>
      <c r="N106" s="215" t="n"/>
      <c r="O106" s="215" t="n"/>
      <c r="P106" s="215" t="n"/>
      <c r="Q106" s="215" t="n"/>
    </row>
    <row r="107" ht="15" customHeight="1" s="474">
      <c r="A107" s="87" t="n"/>
      <c r="B107" s="87" t="n"/>
      <c r="C107" s="87" t="inlineStr">
        <is>
          <t>Total</t>
        </is>
      </c>
      <c r="D107" s="87" t="inlineStr">
        <is>
          <t>Chinese (PRC)</t>
        </is>
      </c>
      <c r="E107" s="87" t="inlineStr">
        <is>
          <t>Chinese (Taiwan)</t>
        </is>
      </c>
      <c r="F107" s="87" t="inlineStr">
        <is>
          <t>Chinese (Hong Kong)</t>
        </is>
      </c>
      <c r="G107" s="87" t="inlineStr">
        <is>
          <t>Japanese</t>
        </is>
      </c>
      <c r="H107" s="87" t="inlineStr">
        <is>
          <t>Korean</t>
        </is>
      </c>
      <c r="I107" s="87" t="inlineStr">
        <is>
          <t>Finnish</t>
        </is>
      </c>
      <c r="J107" s="87" t="inlineStr">
        <is>
          <t>Italian (Italy)</t>
        </is>
      </c>
      <c r="K107" s="87" t="inlineStr">
        <is>
          <t>German (Germany)</t>
        </is>
      </c>
      <c r="L107" s="87" t="inlineStr">
        <is>
          <t>French (Canada)</t>
        </is>
      </c>
      <c r="M107" s="87" t="inlineStr">
        <is>
          <t>Dutch (Netherlands)</t>
        </is>
      </c>
      <c r="N107" s="87" t="inlineStr">
        <is>
          <t>Spanish (Mexico)</t>
        </is>
      </c>
      <c r="O107" s="87" t="inlineStr">
        <is>
          <t>Spanish (International)</t>
        </is>
      </c>
      <c r="P107" s="87" t="inlineStr">
        <is>
          <t>Catalan</t>
        </is>
      </c>
      <c r="Q107" s="87" t="inlineStr">
        <is>
          <t>English (United States)</t>
        </is>
      </c>
      <c r="R107" s="87" t="inlineStr">
        <is>
          <t>Tagalog</t>
        </is>
      </c>
      <c r="S107" s="87" t="inlineStr">
        <is>
          <t>Vietnamese</t>
        </is>
      </c>
    </row>
    <row r="108">
      <c r="A108" s="685" t="inlineStr">
        <is>
          <t>201804</t>
        </is>
      </c>
      <c r="B108" s="112" t="inlineStr">
        <is>
          <t>WS</t>
        </is>
      </c>
      <c r="C108" s="690" t="n">
        <v>18043.37</v>
      </c>
      <c r="D108" s="691" t="n">
        <v>1523.04</v>
      </c>
      <c r="E108" s="691" t="n">
        <v>1309.51</v>
      </c>
      <c r="F108" s="691" t="n">
        <v>907.1300000000002</v>
      </c>
      <c r="G108" s="691" t="n">
        <v>3517.98</v>
      </c>
      <c r="H108" s="691" t="n">
        <v>1526.69</v>
      </c>
      <c r="I108" s="691" t="n">
        <v>1140.68</v>
      </c>
      <c r="J108" s="691" t="n">
        <v>3.47</v>
      </c>
      <c r="K108" s="691" t="n">
        <v>6.67</v>
      </c>
      <c r="L108" s="691" t="n">
        <v>3577.48</v>
      </c>
      <c r="M108" s="691" t="n">
        <v>4.82</v>
      </c>
      <c r="N108" s="691" t="n">
        <v>26.19</v>
      </c>
      <c r="O108" s="691" t="n">
        <v>2376.39</v>
      </c>
      <c r="P108" s="691" t="n">
        <v>184.7</v>
      </c>
      <c r="Q108" s="691" t="n">
        <v>1792.86</v>
      </c>
      <c r="R108" s="691" t="n">
        <v>72.88</v>
      </c>
      <c r="S108" s="691" t="n">
        <v>72.88</v>
      </c>
    </row>
    <row r="109">
      <c r="B109" s="77" t="inlineStr">
        <is>
          <t>Smartling</t>
        </is>
      </c>
      <c r="C109" s="605" t="n">
        <v>5360.57</v>
      </c>
      <c r="D109" s="677" t="n"/>
      <c r="E109" s="677" t="n"/>
      <c r="F109" s="677" t="n"/>
      <c r="H109" s="677" t="n"/>
      <c r="L109" s="677" t="n"/>
      <c r="N109" s="677" t="n"/>
    </row>
    <row r="110">
      <c r="B110" s="77" t="inlineStr">
        <is>
          <t>DTP</t>
        </is>
      </c>
      <c r="C110" s="605" t="n">
        <v>548.8</v>
      </c>
      <c r="D110" s="692" t="n"/>
    </row>
    <row r="111">
      <c r="B111" s="77" t="inlineStr">
        <is>
          <t>ENG</t>
        </is>
      </c>
      <c r="C111" s="605" t="n"/>
      <c r="D111" s="605" t="n"/>
    </row>
    <row r="112">
      <c r="B112" s="77" t="inlineStr">
        <is>
          <t>Adjustment</t>
        </is>
      </c>
      <c r="C112" s="605" t="n"/>
    </row>
    <row r="113">
      <c r="A113" s="683" t="n"/>
      <c r="B113" s="210" t="inlineStr">
        <is>
          <t>Total</t>
        </is>
      </c>
      <c r="C113" s="689" t="n">
        <v>23952.74</v>
      </c>
      <c r="D113" s="214" t="n"/>
      <c r="E113" s="214" t="n"/>
      <c r="F113" s="214" t="n"/>
      <c r="G113" s="214" t="n"/>
      <c r="H113" s="214" t="n"/>
      <c r="I113" s="215" t="n"/>
      <c r="J113" s="215" t="n"/>
      <c r="K113" s="215" t="n"/>
      <c r="L113" s="215" t="n"/>
      <c r="M113" s="215" t="n"/>
      <c r="N113" s="215" t="n"/>
      <c r="O113" s="215" t="n"/>
      <c r="P113" s="215" t="n"/>
      <c r="Q113" s="215" t="n"/>
    </row>
    <row r="114">
      <c r="A114" s="584" t="n"/>
      <c r="B114" s="77" t="n"/>
      <c r="C114" s="605" t="n"/>
      <c r="D114" s="21">
        <f>D108/D34</f>
        <v/>
      </c>
      <c r="E114" s="21">
        <f>E108/E34</f>
        <v/>
      </c>
      <c r="F114" s="21">
        <f>F108/F34</f>
        <v/>
      </c>
      <c r="G114" s="21">
        <f>G108/G34</f>
        <v/>
      </c>
      <c r="H114" s="21">
        <f>H108/H34</f>
        <v/>
      </c>
      <c r="I114" s="21">
        <f>I108/I34</f>
        <v/>
      </c>
      <c r="J114" s="21">
        <f>J108/J34</f>
        <v/>
      </c>
      <c r="K114" s="21">
        <f>K108/K34</f>
        <v/>
      </c>
      <c r="L114" s="21">
        <f>L108/L34</f>
        <v/>
      </c>
      <c r="M114" s="21">
        <f>M108/M34</f>
        <v/>
      </c>
      <c r="N114" s="21">
        <f>N108/N34</f>
        <v/>
      </c>
      <c r="O114" s="21">
        <f>O108/O34</f>
        <v/>
      </c>
      <c r="P114" s="21">
        <f>P108/P34</f>
        <v/>
      </c>
      <c r="Q114" s="21">
        <f>Q108/Q34</f>
        <v/>
      </c>
      <c r="R114" s="21">
        <f>R108/R34</f>
        <v/>
      </c>
      <c r="S114" s="21">
        <f>S108/S34</f>
        <v/>
      </c>
      <c r="T114" s="21" t="n"/>
    </row>
    <row r="115" ht="15" customHeight="1" s="474">
      <c r="A115" s="87" t="n"/>
      <c r="B115" s="87" t="n"/>
      <c r="C115" s="87" t="inlineStr">
        <is>
          <t>Total</t>
        </is>
      </c>
      <c r="D115" s="87" t="inlineStr">
        <is>
          <t>Chinese (PRC)</t>
        </is>
      </c>
      <c r="E115" s="87" t="inlineStr">
        <is>
          <t>Chinese (Taiwan)</t>
        </is>
      </c>
      <c r="F115" s="87" t="inlineStr">
        <is>
          <t>Chinese (Hong Kong)</t>
        </is>
      </c>
      <c r="G115" s="87" t="inlineStr">
        <is>
          <t>Japanese</t>
        </is>
      </c>
      <c r="H115" s="87" t="inlineStr">
        <is>
          <t>Korean</t>
        </is>
      </c>
      <c r="I115" s="87" t="inlineStr">
        <is>
          <t>Finnish</t>
        </is>
      </c>
      <c r="J115" s="87" t="inlineStr">
        <is>
          <t>Italian (Italy)</t>
        </is>
      </c>
      <c r="K115" s="87" t="inlineStr">
        <is>
          <t>German (Germany)</t>
        </is>
      </c>
      <c r="L115" s="87" t="inlineStr">
        <is>
          <t>French (Canada)</t>
        </is>
      </c>
      <c r="M115" s="87" t="inlineStr">
        <is>
          <t>Dutch (Netherlands)</t>
        </is>
      </c>
      <c r="N115" s="87" t="inlineStr">
        <is>
          <t>Spanish (Mexico)</t>
        </is>
      </c>
      <c r="O115" s="87" t="inlineStr">
        <is>
          <t>Spanish (International)</t>
        </is>
      </c>
      <c r="P115" s="87" t="inlineStr">
        <is>
          <t>Catalan</t>
        </is>
      </c>
      <c r="Q115" s="87" t="inlineStr">
        <is>
          <t>English (United States)</t>
        </is>
      </c>
      <c r="R115" s="87" t="inlineStr">
        <is>
          <t>Tagalog</t>
        </is>
      </c>
      <c r="S115" s="87" t="inlineStr">
        <is>
          <t>Vietnamese</t>
        </is>
      </c>
    </row>
    <row r="116">
      <c r="A116" s="685" t="inlineStr">
        <is>
          <t>201805</t>
        </is>
      </c>
      <c r="B116" s="112" t="inlineStr">
        <is>
          <t>WS</t>
        </is>
      </c>
      <c r="C116" s="690" t="n">
        <v>23892.33</v>
      </c>
      <c r="D116" s="691" t="n">
        <v>2192.35</v>
      </c>
      <c r="E116" s="691" t="n">
        <v>864.7300000000001</v>
      </c>
      <c r="F116" s="691" t="n">
        <v>2266.04</v>
      </c>
      <c r="G116" s="691" t="n">
        <v>4843</v>
      </c>
      <c r="H116" s="691" t="n">
        <v>4845.370000000001</v>
      </c>
      <c r="I116" s="691" t="n">
        <v>1103.88</v>
      </c>
      <c r="J116" s="691" t="n">
        <v>0</v>
      </c>
      <c r="K116" s="691" t="n">
        <v>0</v>
      </c>
      <c r="L116" s="691" t="n">
        <v>1946.52</v>
      </c>
      <c r="M116" s="691" t="n">
        <v>0</v>
      </c>
      <c r="N116" s="691" t="n">
        <v>0</v>
      </c>
      <c r="O116" s="691" t="n">
        <v>1830.53</v>
      </c>
      <c r="P116" s="691" t="n">
        <v>588.03</v>
      </c>
      <c r="Q116" s="691" t="n">
        <v>3245.72</v>
      </c>
      <c r="R116" s="691" t="n">
        <v>83.08</v>
      </c>
      <c r="S116" s="691" t="n">
        <v>83.08</v>
      </c>
    </row>
    <row r="117">
      <c r="B117" s="77" t="inlineStr">
        <is>
          <t>Smartling</t>
        </is>
      </c>
      <c r="C117" s="605" t="n">
        <v>1664.8</v>
      </c>
      <c r="D117" s="677" t="n"/>
      <c r="E117" s="677" t="n"/>
      <c r="F117" s="677" t="n"/>
      <c r="H117" s="677" t="n"/>
      <c r="L117" s="677" t="n"/>
      <c r="N117" s="677" t="n"/>
    </row>
    <row r="118">
      <c r="B118" s="77" t="inlineStr">
        <is>
          <t>DTP</t>
        </is>
      </c>
      <c r="C118" s="605" t="n">
        <v>145.6</v>
      </c>
      <c r="D118" s="692" t="n"/>
      <c r="E118" s="605" t="n"/>
    </row>
    <row r="119">
      <c r="B119" s="77" t="inlineStr">
        <is>
          <t>ENG</t>
        </is>
      </c>
      <c r="C119" s="605" t="n"/>
      <c r="D119" s="605" t="n"/>
    </row>
    <row r="120">
      <c r="B120" s="77" t="inlineStr">
        <is>
          <t>Adjustment</t>
        </is>
      </c>
      <c r="C120" s="21" t="n">
        <v>-880.95</v>
      </c>
    </row>
    <row r="121">
      <c r="A121" s="683" t="n"/>
      <c r="B121" s="210" t="inlineStr">
        <is>
          <t>Total</t>
        </is>
      </c>
      <c r="C121" s="689">
        <f>SUM(C116:C120)</f>
        <v/>
      </c>
      <c r="D121" s="214" t="n"/>
      <c r="E121" s="214" t="n"/>
      <c r="F121" s="214" t="n"/>
      <c r="G121" s="214" t="n"/>
      <c r="H121" s="214" t="n"/>
      <c r="I121" s="215" t="n"/>
      <c r="J121" s="215" t="n"/>
      <c r="K121" s="215" t="n"/>
      <c r="L121" s="215" t="n"/>
      <c r="M121" s="215" t="n"/>
      <c r="N121" s="215" t="n"/>
      <c r="O121" s="215" t="n"/>
      <c r="P121" s="215" t="n"/>
      <c r="Q121" s="215" t="n"/>
    </row>
    <row r="122">
      <c r="A122" s="584" t="n"/>
      <c r="B122" s="77" t="n"/>
      <c r="C122" s="605" t="n"/>
      <c r="D122" s="21">
        <f>D116/D$34</f>
        <v/>
      </c>
      <c r="E122" s="21">
        <f>E116/E$34</f>
        <v/>
      </c>
      <c r="F122" s="21">
        <f>F116/F$34</f>
        <v/>
      </c>
      <c r="G122" s="21">
        <f>G116/G$34</f>
        <v/>
      </c>
      <c r="H122" s="21">
        <f>H116/H$34</f>
        <v/>
      </c>
      <c r="I122" s="21">
        <f>I116/I$34</f>
        <v/>
      </c>
      <c r="J122" s="21">
        <f>J116/J$34</f>
        <v/>
      </c>
      <c r="K122" s="21">
        <f>K116/K$34</f>
        <v/>
      </c>
      <c r="L122" s="21">
        <f>L116/L$34</f>
        <v/>
      </c>
      <c r="M122" s="21">
        <f>M116/M$34</f>
        <v/>
      </c>
      <c r="N122" s="21">
        <f>N116/N$34</f>
        <v/>
      </c>
      <c r="O122" s="21">
        <f>O116/O$34</f>
        <v/>
      </c>
      <c r="P122" s="21">
        <f>P116/P$34</f>
        <v/>
      </c>
      <c r="Q122" s="21">
        <f>Q116/Q$34</f>
        <v/>
      </c>
      <c r="R122" s="299">
        <f>R116/R$34</f>
        <v/>
      </c>
      <c r="S122" s="299">
        <f>S116/S$34</f>
        <v/>
      </c>
      <c r="T122" s="21" t="n"/>
    </row>
    <row r="123" ht="15" customHeight="1" s="474">
      <c r="A123" s="87" t="n"/>
      <c r="B123" s="87" t="n"/>
      <c r="C123" s="87" t="inlineStr">
        <is>
          <t>Total</t>
        </is>
      </c>
      <c r="D123" s="87" t="inlineStr">
        <is>
          <t>Chinese (PRC)</t>
        </is>
      </c>
      <c r="E123" s="87" t="inlineStr">
        <is>
          <t>Chinese (Taiwan)</t>
        </is>
      </c>
      <c r="F123" s="87" t="inlineStr">
        <is>
          <t>Chinese (Hong Kong)</t>
        </is>
      </c>
      <c r="G123" s="87" t="inlineStr">
        <is>
          <t>Japanese</t>
        </is>
      </c>
      <c r="H123" s="87" t="inlineStr">
        <is>
          <t>Korean</t>
        </is>
      </c>
      <c r="I123" s="87" t="inlineStr">
        <is>
          <t>Finnish</t>
        </is>
      </c>
      <c r="J123" s="87" t="inlineStr">
        <is>
          <t>Italian (Italy)</t>
        </is>
      </c>
      <c r="K123" s="87" t="inlineStr">
        <is>
          <t>German (Germany)</t>
        </is>
      </c>
      <c r="L123" s="87" t="inlineStr">
        <is>
          <t>French (Canada)</t>
        </is>
      </c>
      <c r="M123" s="87" t="inlineStr">
        <is>
          <t>Dutch (Netherlands)</t>
        </is>
      </c>
      <c r="N123" s="87" t="inlineStr">
        <is>
          <t>Spanish (Mexico)</t>
        </is>
      </c>
      <c r="O123" s="87" t="inlineStr">
        <is>
          <t>Spanish (International)</t>
        </is>
      </c>
      <c r="P123" s="87" t="inlineStr">
        <is>
          <t>Catalan</t>
        </is>
      </c>
      <c r="Q123" s="87" t="inlineStr">
        <is>
          <t>English (United States)</t>
        </is>
      </c>
      <c r="R123" s="87" t="inlineStr">
        <is>
          <t>Tagalog</t>
        </is>
      </c>
      <c r="S123" s="87" t="inlineStr">
        <is>
          <t>Vietnamese</t>
        </is>
      </c>
    </row>
    <row r="124">
      <c r="A124" s="685" t="inlineStr">
        <is>
          <t>201806</t>
        </is>
      </c>
      <c r="B124" s="112" t="inlineStr">
        <is>
          <t>WS</t>
        </is>
      </c>
      <c r="C124" s="690" t="n">
        <v>17774.91</v>
      </c>
      <c r="D124" s="691" t="n">
        <v>1065.3</v>
      </c>
      <c r="E124" s="691" t="n">
        <v>367.9699999999999</v>
      </c>
      <c r="F124" s="691" t="n">
        <v>366.3499999999999</v>
      </c>
      <c r="G124" s="691" t="n">
        <v>3589.080000000001</v>
      </c>
      <c r="H124" s="691" t="n">
        <v>454.4099999999999</v>
      </c>
      <c r="I124" s="691" t="n">
        <v>420.6</v>
      </c>
      <c r="J124" s="691" t="n">
        <v>0</v>
      </c>
      <c r="K124" s="691" t="n">
        <v>359.98</v>
      </c>
      <c r="L124" s="691" t="n">
        <v>947.6700000000001</v>
      </c>
      <c r="M124" s="691" t="n">
        <v>0</v>
      </c>
      <c r="N124" s="691" t="n">
        <v>0</v>
      </c>
      <c r="O124" s="691" t="n">
        <v>1280.39</v>
      </c>
      <c r="P124" s="691" t="n">
        <v>271.88</v>
      </c>
      <c r="Q124" s="691" t="n">
        <v>8501.159999999998</v>
      </c>
      <c r="R124" s="691" t="n">
        <v>75.06</v>
      </c>
      <c r="S124" s="691" t="n">
        <v>75.06</v>
      </c>
    </row>
    <row r="125">
      <c r="B125" s="77" t="inlineStr">
        <is>
          <t>Smartling</t>
        </is>
      </c>
      <c r="C125" s="605" t="n">
        <v>2642.51</v>
      </c>
      <c r="D125" s="677" t="n"/>
      <c r="E125" s="677" t="n"/>
      <c r="F125" s="677" t="n"/>
      <c r="H125" s="677" t="n"/>
      <c r="L125" s="677" t="n"/>
      <c r="N125" s="677" t="n"/>
    </row>
    <row r="126">
      <c r="B126" s="77" t="inlineStr">
        <is>
          <t>DTP</t>
        </is>
      </c>
      <c r="C126" s="605" t="n">
        <v>51.2</v>
      </c>
      <c r="D126" s="692" t="n"/>
      <c r="E126" s="605" t="n"/>
    </row>
    <row r="127">
      <c r="B127" s="77" t="inlineStr">
        <is>
          <t>ENG</t>
        </is>
      </c>
      <c r="C127" s="605" t="n">
        <v>735.4299999999999</v>
      </c>
      <c r="D127" s="605" t="n"/>
    </row>
    <row r="128">
      <c r="B128" s="77" t="inlineStr">
        <is>
          <t>Adjustment</t>
        </is>
      </c>
      <c r="C128" s="21">
        <f>-(1664.8-1636.27+1112.7215)</f>
        <v/>
      </c>
    </row>
    <row r="129">
      <c r="A129" s="683" t="n"/>
      <c r="B129" s="210" t="inlineStr">
        <is>
          <t>Total</t>
        </is>
      </c>
      <c r="C129" s="689">
        <f>SUM(C124:C128)</f>
        <v/>
      </c>
      <c r="D129" s="214" t="n"/>
      <c r="E129" s="214" t="n"/>
      <c r="F129" s="214" t="n"/>
      <c r="G129" s="214" t="n"/>
      <c r="H129" s="214" t="n"/>
      <c r="I129" s="215" t="n"/>
      <c r="J129" s="215" t="n"/>
      <c r="K129" s="215" t="n"/>
      <c r="L129" s="215" t="n"/>
      <c r="M129" s="215" t="n"/>
      <c r="N129" s="215" t="n"/>
      <c r="O129" s="215" t="n"/>
      <c r="P129" s="215" t="n"/>
      <c r="Q129" s="215" t="n"/>
    </row>
    <row r="130">
      <c r="A130" s="298" t="n">
        <v>6676.329</v>
      </c>
      <c r="B130" s="77" t="n"/>
      <c r="C130" s="605" t="n"/>
      <c r="D130" s="21">
        <f>D124/D$34</f>
        <v/>
      </c>
      <c r="E130" s="21">
        <f>E124/E$34</f>
        <v/>
      </c>
      <c r="F130" s="21">
        <f>F124/F$34</f>
        <v/>
      </c>
      <c r="G130" s="21">
        <f>G124/G$34</f>
        <v/>
      </c>
      <c r="H130" s="21">
        <f>H124/H$34</f>
        <v/>
      </c>
      <c r="I130" s="21">
        <f>I124/I$34</f>
        <v/>
      </c>
      <c r="J130" s="21">
        <f>J124/J$34</f>
        <v/>
      </c>
      <c r="K130" s="21">
        <f>K124/K$34</f>
        <v/>
      </c>
      <c r="L130" s="21">
        <f>L124/L$34</f>
        <v/>
      </c>
      <c r="M130" s="21">
        <f>M124/M$34</f>
        <v/>
      </c>
      <c r="N130" s="21">
        <f>N124/N$34</f>
        <v/>
      </c>
      <c r="O130" s="21">
        <f>O124/O$34</f>
        <v/>
      </c>
      <c r="P130" s="21">
        <f>P124/P$34</f>
        <v/>
      </c>
      <c r="Q130" s="21">
        <f>Q124/Q$34</f>
        <v/>
      </c>
      <c r="R130" s="299">
        <f>R124/R$34</f>
        <v/>
      </c>
      <c r="S130" s="299">
        <f>S124/S$34</f>
        <v/>
      </c>
      <c r="T130" s="21" t="n"/>
    </row>
    <row r="131">
      <c r="A131" s="584" t="n"/>
      <c r="B131" s="681" t="n"/>
      <c r="C131" s="605" t="n"/>
    </row>
    <row r="132" ht="15" customHeight="1" s="474">
      <c r="A132" s="87" t="n"/>
      <c r="B132" s="87" t="n"/>
      <c r="C132" s="87" t="inlineStr">
        <is>
          <t>Total</t>
        </is>
      </c>
      <c r="D132" s="87" t="inlineStr">
        <is>
          <t>Chinese (PRC)</t>
        </is>
      </c>
      <c r="E132" s="87" t="inlineStr">
        <is>
          <t>Chinese (Taiwan)</t>
        </is>
      </c>
      <c r="F132" s="87" t="inlineStr">
        <is>
          <t>Chinese (Hong Kong)</t>
        </is>
      </c>
      <c r="G132" s="87" t="inlineStr">
        <is>
          <t>Japanese</t>
        </is>
      </c>
      <c r="H132" s="87" t="inlineStr">
        <is>
          <t>Korean</t>
        </is>
      </c>
      <c r="I132" s="87" t="inlineStr">
        <is>
          <t>Finnish</t>
        </is>
      </c>
      <c r="J132" s="87" t="inlineStr">
        <is>
          <t>Italian (Italy)</t>
        </is>
      </c>
      <c r="K132" s="87" t="inlineStr">
        <is>
          <t>German (Germany)</t>
        </is>
      </c>
      <c r="L132" s="87" t="inlineStr">
        <is>
          <t>French (Canada)</t>
        </is>
      </c>
      <c r="M132" s="87" t="inlineStr">
        <is>
          <t>Dutch (Netherlands)</t>
        </is>
      </c>
      <c r="N132" s="87" t="inlineStr">
        <is>
          <t>Spanish (Mexico)</t>
        </is>
      </c>
      <c r="O132" s="87" t="inlineStr">
        <is>
          <t>Spanish (International)</t>
        </is>
      </c>
      <c r="P132" s="87" t="inlineStr">
        <is>
          <t>Catalan</t>
        </is>
      </c>
      <c r="Q132" s="87" t="inlineStr">
        <is>
          <t>English (United States)</t>
        </is>
      </c>
      <c r="R132" s="87" t="inlineStr">
        <is>
          <t>Tagalog</t>
        </is>
      </c>
      <c r="S132" s="87" t="inlineStr">
        <is>
          <t>Vietnamese</t>
        </is>
      </c>
    </row>
    <row r="133">
      <c r="A133" s="685" t="inlineStr">
        <is>
          <t>201807</t>
        </is>
      </c>
      <c r="B133" s="112" t="inlineStr">
        <is>
          <t>WS</t>
        </is>
      </c>
      <c r="C133" s="690" t="n">
        <v>16416.9</v>
      </c>
      <c r="D133" s="691" t="n">
        <v>2273.220000000001</v>
      </c>
      <c r="E133" s="691" t="n">
        <v>700.1999999999999</v>
      </c>
      <c r="F133" s="691" t="n">
        <v>679.0500000000001</v>
      </c>
      <c r="G133" s="691" t="n">
        <v>2266.98</v>
      </c>
      <c r="H133" s="691" t="n">
        <v>919.5700000000002</v>
      </c>
      <c r="I133" s="691" t="n">
        <v>1093.39</v>
      </c>
      <c r="J133" s="691" t="n">
        <v>0</v>
      </c>
      <c r="K133" s="691" t="n">
        <v>0</v>
      </c>
      <c r="L133" s="691" t="n">
        <v>1758.82</v>
      </c>
      <c r="M133" s="691" t="n">
        <v>0</v>
      </c>
      <c r="N133" s="691" t="n">
        <v>89.52</v>
      </c>
      <c r="O133" s="691" t="n">
        <v>3349.2</v>
      </c>
      <c r="P133" s="691" t="n">
        <v>303.6799999999999</v>
      </c>
      <c r="Q133" s="691" t="n">
        <v>2526.85</v>
      </c>
      <c r="R133" s="691" t="n">
        <v>67.65000000000001</v>
      </c>
      <c r="S133" s="691" t="n">
        <v>388.77</v>
      </c>
    </row>
    <row r="134">
      <c r="B134" s="77" t="inlineStr">
        <is>
          <t>Smartling</t>
        </is>
      </c>
      <c r="C134" s="605" t="n">
        <v>2728.57</v>
      </c>
      <c r="D134" s="677" t="n"/>
      <c r="E134" s="677" t="n"/>
      <c r="F134" s="677" t="n"/>
      <c r="H134" s="677" t="n"/>
      <c r="L134" s="677" t="n"/>
      <c r="N134" s="677" t="n"/>
    </row>
    <row r="135">
      <c r="B135" s="77" t="inlineStr">
        <is>
          <t>DTP</t>
        </is>
      </c>
      <c r="C135" s="605" t="n">
        <v>124.8</v>
      </c>
      <c r="D135" s="692" t="n"/>
      <c r="E135" s="605" t="n"/>
    </row>
    <row r="136">
      <c r="B136" s="77" t="inlineStr">
        <is>
          <t>ENG</t>
        </is>
      </c>
      <c r="C136" s="681">
        <f>1769.46+684</f>
        <v/>
      </c>
      <c r="D136" s="605" t="n"/>
    </row>
    <row r="137">
      <c r="B137" s="77" t="inlineStr">
        <is>
          <t>Adjustment</t>
        </is>
      </c>
      <c r="C137" s="21">
        <f>-1112.7215</f>
        <v/>
      </c>
    </row>
    <row r="138">
      <c r="A138" s="683" t="n"/>
      <c r="B138" s="210" t="inlineStr">
        <is>
          <t>Total</t>
        </is>
      </c>
      <c r="C138" s="689">
        <f>SUM(C133:C137)</f>
        <v/>
      </c>
      <c r="D138" s="214" t="n"/>
      <c r="E138" s="214" t="n"/>
      <c r="F138" s="214" t="n"/>
      <c r="G138" s="214" t="n"/>
      <c r="H138" s="214" t="n"/>
      <c r="I138" s="215" t="n"/>
      <c r="J138" s="215" t="n"/>
      <c r="K138" s="215" t="n"/>
      <c r="L138" s="215" t="n"/>
      <c r="M138" s="215" t="n"/>
      <c r="N138" s="215" t="n"/>
      <c r="O138" s="215" t="n"/>
      <c r="P138" s="215" t="n"/>
      <c r="Q138" s="215" t="n"/>
    </row>
    <row r="139">
      <c r="A139" s="584" t="n"/>
      <c r="B139" s="77" t="n"/>
      <c r="C139" s="605" t="n"/>
      <c r="D139" s="21">
        <f>D133/D$34</f>
        <v/>
      </c>
      <c r="E139" s="21">
        <f>E133/E$34</f>
        <v/>
      </c>
      <c r="F139" s="21">
        <f>F133/F$34</f>
        <v/>
      </c>
      <c r="G139" s="21">
        <f>G133/G$34</f>
        <v/>
      </c>
      <c r="H139" s="21">
        <f>H133/H$34</f>
        <v/>
      </c>
      <c r="I139" s="21">
        <f>I133/I$34</f>
        <v/>
      </c>
      <c r="J139" s="21">
        <f>J133/J$34</f>
        <v/>
      </c>
      <c r="K139" s="21">
        <f>K133/K$34</f>
        <v/>
      </c>
      <c r="L139" s="21">
        <f>L133/L$34</f>
        <v/>
      </c>
      <c r="M139" s="21">
        <f>M133/M$34</f>
        <v/>
      </c>
      <c r="N139" s="21">
        <f>N133/N$34</f>
        <v/>
      </c>
      <c r="O139" s="21">
        <f>O133/O$34</f>
        <v/>
      </c>
      <c r="P139" s="21">
        <f>P133/P$34</f>
        <v/>
      </c>
      <c r="Q139" s="21">
        <f>Q133/Q$34</f>
        <v/>
      </c>
      <c r="R139" s="299">
        <f>R133/R$34</f>
        <v/>
      </c>
      <c r="S139" s="299">
        <f>S133/S$34</f>
        <v/>
      </c>
      <c r="T139" s="21" t="n"/>
    </row>
    <row r="140" ht="15" customHeight="1" s="474">
      <c r="A140" s="87" t="n"/>
      <c r="B140" s="87" t="n"/>
      <c r="C140" s="87" t="inlineStr">
        <is>
          <t>Total</t>
        </is>
      </c>
      <c r="D140" s="87" t="inlineStr">
        <is>
          <t>Chinese (PRC)</t>
        </is>
      </c>
      <c r="E140" s="87" t="inlineStr">
        <is>
          <t>Chinese (Taiwan)</t>
        </is>
      </c>
      <c r="F140" s="87" t="inlineStr">
        <is>
          <t>Chinese (Hong Kong)</t>
        </is>
      </c>
      <c r="G140" s="87" t="inlineStr">
        <is>
          <t>Japanese</t>
        </is>
      </c>
      <c r="H140" s="87" t="inlineStr">
        <is>
          <t>Korean</t>
        </is>
      </c>
      <c r="I140" s="87" t="inlineStr">
        <is>
          <t>Finnish</t>
        </is>
      </c>
      <c r="J140" s="87" t="inlineStr">
        <is>
          <t>Italian (Italy)</t>
        </is>
      </c>
      <c r="K140" s="87" t="inlineStr">
        <is>
          <t>German (Germany)</t>
        </is>
      </c>
      <c r="L140" s="87" t="inlineStr">
        <is>
          <t>French (Canada)</t>
        </is>
      </c>
      <c r="M140" s="87" t="inlineStr">
        <is>
          <t>Dutch (Netherlands)</t>
        </is>
      </c>
      <c r="N140" s="87" t="inlineStr">
        <is>
          <t>Spanish (Mexico)</t>
        </is>
      </c>
      <c r="O140" s="87" t="inlineStr">
        <is>
          <t>Spanish (International)</t>
        </is>
      </c>
      <c r="P140" s="87" t="inlineStr">
        <is>
          <t>Catalan</t>
        </is>
      </c>
      <c r="Q140" s="87" t="inlineStr">
        <is>
          <t>English (United States)</t>
        </is>
      </c>
      <c r="R140" s="87" t="inlineStr">
        <is>
          <t>Tagalog</t>
        </is>
      </c>
      <c r="S140" s="87" t="inlineStr">
        <is>
          <t>Vietnamese</t>
        </is>
      </c>
    </row>
    <row r="141">
      <c r="A141" s="685" t="inlineStr">
        <is>
          <t>201808</t>
        </is>
      </c>
      <c r="B141" s="112" t="inlineStr">
        <is>
          <t>WS</t>
        </is>
      </c>
      <c r="C141" s="690" t="n">
        <v>7958.779999999999</v>
      </c>
      <c r="D141" s="691" t="n">
        <v>598.55</v>
      </c>
      <c r="E141" s="691" t="n">
        <v>757.47</v>
      </c>
      <c r="F141" s="691" t="n">
        <v>753.1600000000001</v>
      </c>
      <c r="G141" s="691" t="n">
        <v>1566.08</v>
      </c>
      <c r="H141" s="691" t="n">
        <v>1239.58</v>
      </c>
      <c r="I141" s="691" t="n">
        <v>387.54</v>
      </c>
      <c r="J141" s="691" t="n">
        <v>0</v>
      </c>
      <c r="K141" s="691" t="n">
        <v>0</v>
      </c>
      <c r="L141" s="691" t="n">
        <v>807.33</v>
      </c>
      <c r="M141" s="691" t="n">
        <v>0</v>
      </c>
      <c r="N141" s="691" t="n">
        <v>0</v>
      </c>
      <c r="O141" s="691" t="n">
        <v>1568.67</v>
      </c>
      <c r="P141" s="691" t="n">
        <v>150.28</v>
      </c>
      <c r="Q141" s="691" t="n">
        <v>0</v>
      </c>
      <c r="R141" s="691" t="n">
        <v>57.67</v>
      </c>
      <c r="S141" s="691" t="n">
        <v>72.45</v>
      </c>
    </row>
    <row r="142">
      <c r="B142" s="77" t="inlineStr">
        <is>
          <t>Smartling</t>
        </is>
      </c>
      <c r="C142" s="681" t="n">
        <v>8082.19</v>
      </c>
      <c r="D142" s="677" t="n"/>
      <c r="E142" s="677" t="n"/>
      <c r="F142" s="677" t="n"/>
      <c r="H142" s="677" t="n"/>
      <c r="L142" s="677" t="n"/>
      <c r="N142" s="677" t="n"/>
    </row>
    <row r="143">
      <c r="B143" s="77" t="inlineStr">
        <is>
          <t>DTP</t>
        </is>
      </c>
      <c r="C143" s="605" t="n">
        <v>176</v>
      </c>
      <c r="D143" s="692" t="n"/>
      <c r="E143" s="605" t="n"/>
    </row>
    <row r="144">
      <c r="B144" s="77" t="inlineStr">
        <is>
          <t>ENG</t>
        </is>
      </c>
      <c r="C144" s="681" t="n"/>
      <c r="D144" s="605" t="n"/>
    </row>
    <row r="145">
      <c r="B145" s="77" t="inlineStr">
        <is>
          <t>Adjustment</t>
        </is>
      </c>
      <c r="C145" s="21">
        <f>-1112.7215</f>
        <v/>
      </c>
    </row>
    <row r="146">
      <c r="A146" s="683" t="n"/>
      <c r="B146" s="210" t="inlineStr">
        <is>
          <t>Total</t>
        </is>
      </c>
      <c r="C146" s="689">
        <f>SUM(C141:C145)</f>
        <v/>
      </c>
      <c r="D146" s="214" t="n"/>
      <c r="E146" s="214" t="n"/>
      <c r="F146" s="214" t="n"/>
      <c r="G146" s="214" t="n"/>
      <c r="H146" s="214" t="n"/>
      <c r="I146" s="215" t="n"/>
      <c r="J146" s="215" t="n"/>
      <c r="K146" s="215" t="n"/>
      <c r="L146" s="215" t="n"/>
      <c r="M146" s="215" t="n"/>
      <c r="N146" s="215" t="n"/>
      <c r="O146" s="215" t="n"/>
      <c r="P146" s="215" t="n"/>
      <c r="Q146" s="215" t="n"/>
    </row>
    <row r="147">
      <c r="A147" s="584" t="n"/>
      <c r="B147" s="77" t="n"/>
      <c r="C147" s="605" t="n"/>
      <c r="D147" s="21">
        <f>D141/D$34</f>
        <v/>
      </c>
      <c r="E147" s="21">
        <f>E141/E$34</f>
        <v/>
      </c>
      <c r="F147" s="21">
        <f>F141/F$34</f>
        <v/>
      </c>
      <c r="G147" s="21">
        <f>G141/G$34</f>
        <v/>
      </c>
      <c r="H147" s="21">
        <f>H141/H$34</f>
        <v/>
      </c>
      <c r="I147" s="21">
        <f>I141/I$34</f>
        <v/>
      </c>
      <c r="J147" s="21">
        <f>J141/J$34</f>
        <v/>
      </c>
      <c r="K147" s="21">
        <f>K141/K$34</f>
        <v/>
      </c>
      <c r="L147" s="21">
        <f>L141/L$34</f>
        <v/>
      </c>
      <c r="M147" s="21">
        <f>M141/M$34</f>
        <v/>
      </c>
      <c r="N147" s="21">
        <f>N141/N$34</f>
        <v/>
      </c>
      <c r="O147" s="21">
        <f>O141/O$34</f>
        <v/>
      </c>
      <c r="P147" s="21">
        <f>P141/P$34</f>
        <v/>
      </c>
      <c r="Q147" s="21">
        <f>Q141/Q$34</f>
        <v/>
      </c>
      <c r="R147" s="299">
        <f>R141/R$34</f>
        <v/>
      </c>
      <c r="S147" s="299">
        <f>S141/S$34</f>
        <v/>
      </c>
      <c r="T147" s="21" t="n"/>
    </row>
    <row r="148">
      <c r="A148" s="584" t="n"/>
      <c r="B148" s="681" t="n"/>
      <c r="C148" s="605" t="n"/>
    </row>
    <row r="149" ht="15" customHeight="1" s="474">
      <c r="A149" s="87" t="n"/>
      <c r="B149" s="87" t="n"/>
      <c r="C149" s="87" t="inlineStr">
        <is>
          <t>Total</t>
        </is>
      </c>
      <c r="D149" s="87" t="inlineStr">
        <is>
          <t>Chinese (PRC)</t>
        </is>
      </c>
      <c r="E149" s="87" t="inlineStr">
        <is>
          <t>Chinese (Taiwan)</t>
        </is>
      </c>
      <c r="F149" s="87" t="inlineStr">
        <is>
          <t>Chinese (Hong Kong)</t>
        </is>
      </c>
      <c r="G149" s="87" t="inlineStr">
        <is>
          <t>Japanese</t>
        </is>
      </c>
      <c r="H149" s="87" t="inlineStr">
        <is>
          <t>Korean</t>
        </is>
      </c>
      <c r="I149" s="87" t="inlineStr">
        <is>
          <t>Finnish</t>
        </is>
      </c>
      <c r="J149" s="87" t="inlineStr">
        <is>
          <t>Italian (Italy)</t>
        </is>
      </c>
      <c r="K149" s="87" t="inlineStr">
        <is>
          <t>German (Germany)</t>
        </is>
      </c>
      <c r="L149" s="87" t="inlineStr">
        <is>
          <t>French (Canada)</t>
        </is>
      </c>
      <c r="M149" s="87" t="inlineStr">
        <is>
          <t>Dutch (Netherlands)</t>
        </is>
      </c>
      <c r="N149" s="87" t="inlineStr">
        <is>
          <t>Spanish (Mexico)</t>
        </is>
      </c>
      <c r="O149" s="87" t="inlineStr">
        <is>
          <t>Spanish (International)</t>
        </is>
      </c>
      <c r="P149" s="87" t="inlineStr">
        <is>
          <t>Catalan</t>
        </is>
      </c>
      <c r="Q149" s="87" t="inlineStr">
        <is>
          <t>English (United States)</t>
        </is>
      </c>
      <c r="R149" s="87" t="inlineStr">
        <is>
          <t>Tagalog</t>
        </is>
      </c>
      <c r="S149" s="87" t="inlineStr">
        <is>
          <t>Vietnamese</t>
        </is>
      </c>
    </row>
    <row r="150">
      <c r="A150" s="685" t="inlineStr">
        <is>
          <t>201809</t>
        </is>
      </c>
      <c r="B150" s="112" t="inlineStr">
        <is>
          <t>WS</t>
        </is>
      </c>
      <c r="C150" s="690" t="n">
        <v>42656.40000000001</v>
      </c>
      <c r="D150" s="695" t="n">
        <v>0</v>
      </c>
      <c r="E150" s="691" t="n">
        <v>3687.98</v>
      </c>
      <c r="F150" s="691" t="n">
        <v>3545.41</v>
      </c>
      <c r="G150" s="691" t="n">
        <v>7672.070000000001</v>
      </c>
      <c r="H150" s="691" t="n">
        <v>4603.13</v>
      </c>
      <c r="I150" s="691" t="n">
        <v>6948.02</v>
      </c>
      <c r="J150" s="691" t="n">
        <v>85.57000000000002</v>
      </c>
      <c r="K150" s="691" t="n">
        <v>127.9</v>
      </c>
      <c r="L150" s="691" t="n">
        <v>7069.16</v>
      </c>
      <c r="M150" s="691" t="n">
        <v>118.84</v>
      </c>
      <c r="N150" s="691" t="n">
        <v>0</v>
      </c>
      <c r="O150" s="691" t="n">
        <v>4398.9</v>
      </c>
      <c r="P150" s="691" t="n">
        <v>4271.48</v>
      </c>
      <c r="Q150" s="691" t="n">
        <v>0</v>
      </c>
      <c r="R150" s="691" t="n">
        <v>63.97</v>
      </c>
      <c r="S150" s="691" t="n">
        <v>63.97</v>
      </c>
    </row>
    <row r="151">
      <c r="B151" s="77" t="inlineStr">
        <is>
          <t>Smartling</t>
        </is>
      </c>
      <c r="C151" s="681" t="n">
        <v>5051.6</v>
      </c>
      <c r="D151" s="677" t="n"/>
      <c r="E151" s="677" t="n"/>
      <c r="F151" s="677" t="n"/>
      <c r="H151" s="677" t="n"/>
      <c r="L151" s="677" t="n"/>
      <c r="N151" s="677" t="n"/>
    </row>
    <row r="152">
      <c r="B152" s="77" t="inlineStr">
        <is>
          <t>DTP</t>
        </is>
      </c>
      <c r="C152" s="605" t="n">
        <v>33.6</v>
      </c>
      <c r="D152" s="692" t="n"/>
      <c r="E152" s="605" t="n"/>
    </row>
    <row r="153">
      <c r="B153" s="77" t="inlineStr">
        <is>
          <t>ENG</t>
        </is>
      </c>
      <c r="C153" s="681" t="n">
        <v>-534.66</v>
      </c>
      <c r="D153" s="605" t="n"/>
    </row>
    <row r="154">
      <c r="B154" s="77" t="inlineStr">
        <is>
          <t>Adjustment</t>
        </is>
      </c>
      <c r="C154" s="21">
        <f>-1112.7215</f>
        <v/>
      </c>
    </row>
    <row r="155">
      <c r="A155" s="683" t="n"/>
      <c r="B155" s="210" t="inlineStr">
        <is>
          <t>Total</t>
        </is>
      </c>
      <c r="C155" s="689">
        <f>SUM(C150:C154)</f>
        <v/>
      </c>
      <c r="D155" s="214" t="n"/>
      <c r="E155" s="214" t="n"/>
      <c r="F155" s="214" t="n"/>
      <c r="G155" s="214" t="n"/>
      <c r="H155" s="214" t="n"/>
      <c r="I155" s="215" t="n"/>
      <c r="J155" s="215" t="n"/>
      <c r="K155" s="215" t="n"/>
      <c r="L155" s="215" t="n"/>
      <c r="M155" s="215" t="n"/>
      <c r="N155" s="215" t="n"/>
      <c r="O155" s="215" t="n"/>
      <c r="P155" s="215" t="n"/>
      <c r="Q155" s="215" t="n"/>
    </row>
    <row r="156">
      <c r="A156" s="584" t="n"/>
      <c r="B156" s="77" t="n"/>
      <c r="C156" s="605" t="n"/>
      <c r="D156" s="21">
        <f>D150/D$34</f>
        <v/>
      </c>
      <c r="E156" s="21">
        <f>E150/E$34</f>
        <v/>
      </c>
      <c r="F156" s="21">
        <f>F150/F$34</f>
        <v/>
      </c>
      <c r="G156" s="21">
        <f>G150/G$34</f>
        <v/>
      </c>
      <c r="H156" s="21">
        <f>H150/H$34</f>
        <v/>
      </c>
      <c r="I156" s="21">
        <f>I150/I$34</f>
        <v/>
      </c>
      <c r="J156" s="21">
        <f>J150/J$34</f>
        <v/>
      </c>
      <c r="K156" s="21">
        <f>K150/K$34</f>
        <v/>
      </c>
      <c r="L156" s="21">
        <f>L150/L$34</f>
        <v/>
      </c>
      <c r="M156" s="21">
        <f>M150/M$34</f>
        <v/>
      </c>
      <c r="N156" s="21">
        <f>N150/N$34</f>
        <v/>
      </c>
      <c r="O156" s="21">
        <f>O150/O$34</f>
        <v/>
      </c>
      <c r="P156" s="21">
        <f>P150/P$34</f>
        <v/>
      </c>
      <c r="Q156" s="21">
        <f>Q150/Q$34</f>
        <v/>
      </c>
      <c r="R156" s="299">
        <f>R150/R$34</f>
        <v/>
      </c>
      <c r="S156" s="299">
        <f>S150/S$34</f>
        <v/>
      </c>
      <c r="T156" s="21" t="n"/>
    </row>
    <row r="157">
      <c r="A157" s="584" t="n"/>
      <c r="B157" s="77" t="n"/>
      <c r="C157" s="605" t="n"/>
      <c r="I157" s="21" t="n"/>
      <c r="J157" s="21" t="n"/>
      <c r="K157" s="21" t="n"/>
      <c r="L157" s="21" t="n"/>
      <c r="M157" s="21" t="n"/>
      <c r="N157" s="21" t="n"/>
      <c r="O157" s="21" t="n"/>
      <c r="P157" s="21" t="n"/>
      <c r="Q157" s="21" t="n"/>
      <c r="R157" s="299" t="n"/>
      <c r="S157" s="299" t="n"/>
      <c r="T157" s="21" t="n"/>
    </row>
    <row r="158" ht="15" customHeight="1" s="474">
      <c r="A158" s="87" t="n"/>
      <c r="B158" s="87" t="n"/>
      <c r="C158" s="87" t="inlineStr">
        <is>
          <t>Total</t>
        </is>
      </c>
      <c r="D158" s="87" t="inlineStr">
        <is>
          <t>Chinese (PRC)</t>
        </is>
      </c>
      <c r="E158" s="87" t="inlineStr">
        <is>
          <t>Chinese (Taiwan)</t>
        </is>
      </c>
      <c r="F158" s="87" t="inlineStr">
        <is>
          <t>Chinese (Hong Kong)</t>
        </is>
      </c>
      <c r="G158" s="87" t="inlineStr">
        <is>
          <t>Japanese</t>
        </is>
      </c>
      <c r="H158" s="87" t="inlineStr">
        <is>
          <t>Korean</t>
        </is>
      </c>
      <c r="I158" s="87" t="inlineStr">
        <is>
          <t>Finnish</t>
        </is>
      </c>
      <c r="J158" s="87" t="inlineStr">
        <is>
          <t>Italian (Italy)</t>
        </is>
      </c>
      <c r="K158" s="87" t="inlineStr">
        <is>
          <t>German (Germany)</t>
        </is>
      </c>
      <c r="L158" s="87" t="inlineStr">
        <is>
          <t>French (Canada)</t>
        </is>
      </c>
      <c r="M158" s="87" t="inlineStr">
        <is>
          <t>Dutch (Netherlands)</t>
        </is>
      </c>
      <c r="N158" s="87" t="inlineStr">
        <is>
          <t>Spanish (Mexico)</t>
        </is>
      </c>
      <c r="O158" s="87" t="inlineStr">
        <is>
          <t>Spanish (International)</t>
        </is>
      </c>
      <c r="P158" s="87" t="inlineStr">
        <is>
          <t>Catalan</t>
        </is>
      </c>
      <c r="Q158" s="87" t="inlineStr">
        <is>
          <t>English (United States)</t>
        </is>
      </c>
      <c r="R158" s="87" t="inlineStr">
        <is>
          <t>Tagalog</t>
        </is>
      </c>
      <c r="S158" s="87" t="inlineStr">
        <is>
          <t>Vietnamese</t>
        </is>
      </c>
    </row>
    <row r="159">
      <c r="A159" s="685" t="inlineStr">
        <is>
          <t>201810</t>
        </is>
      </c>
      <c r="B159" s="112" t="inlineStr">
        <is>
          <t>WS</t>
        </is>
      </c>
      <c r="C159" s="690" t="n">
        <v>37574.44</v>
      </c>
      <c r="D159" s="691" t="n">
        <v>12872.22</v>
      </c>
      <c r="E159" s="691" t="n">
        <v>1925.4</v>
      </c>
      <c r="F159" s="691" t="n">
        <v>1961.99</v>
      </c>
      <c r="G159" s="691" t="n">
        <v>3818.26</v>
      </c>
      <c r="H159" s="691" t="n">
        <v>2493.240000000001</v>
      </c>
      <c r="I159" s="691" t="n">
        <v>2659.57</v>
      </c>
      <c r="J159" s="691" t="n">
        <v>0</v>
      </c>
      <c r="K159" s="691" t="n">
        <v>0</v>
      </c>
      <c r="L159" s="691" t="n">
        <v>4054.27</v>
      </c>
      <c r="M159" s="691" t="n">
        <v>0</v>
      </c>
      <c r="N159" s="691" t="n">
        <v>0</v>
      </c>
      <c r="O159" s="691" t="n">
        <v>3078.170000000001</v>
      </c>
      <c r="P159" s="691" t="n">
        <v>1554.56</v>
      </c>
      <c r="Q159" s="691" t="n">
        <v>3050.34</v>
      </c>
      <c r="R159" s="691" t="n">
        <v>53.21</v>
      </c>
      <c r="S159" s="691" t="n">
        <v>53.21</v>
      </c>
    </row>
    <row r="160">
      <c r="B160" s="77" t="inlineStr">
        <is>
          <t>Smartling</t>
        </is>
      </c>
      <c r="C160" s="681" t="n">
        <v>9254.41</v>
      </c>
      <c r="D160" s="677" t="n"/>
      <c r="E160" s="677" t="n"/>
      <c r="F160" s="677" t="n"/>
      <c r="H160" s="677" t="n"/>
      <c r="L160" s="677" t="n"/>
      <c r="N160" s="677" t="n"/>
    </row>
    <row r="161">
      <c r="B161" s="77" t="inlineStr">
        <is>
          <t>DTP</t>
        </is>
      </c>
      <c r="C161" s="605" t="n">
        <v>9.6</v>
      </c>
      <c r="D161" s="692" t="n"/>
      <c r="E161" s="605" t="n"/>
    </row>
    <row r="162">
      <c r="B162" s="77" t="inlineStr">
        <is>
          <t>ENG</t>
        </is>
      </c>
      <c r="C162" s="681" t="n"/>
      <c r="D162" s="605" t="n"/>
    </row>
    <row r="163">
      <c r="B163" s="77" t="inlineStr">
        <is>
          <t>Adjustment</t>
        </is>
      </c>
      <c r="C163" s="21" t="n">
        <v>-1112.7215</v>
      </c>
    </row>
    <row r="164">
      <c r="A164" s="683" t="n"/>
      <c r="B164" s="210" t="inlineStr">
        <is>
          <t>Total</t>
        </is>
      </c>
      <c r="C164" s="689" t="n">
        <v>45725.7285</v>
      </c>
      <c r="D164" s="214" t="n"/>
      <c r="E164" s="214" t="n"/>
      <c r="F164" s="214" t="n"/>
      <c r="G164" s="214" t="n"/>
      <c r="H164" s="214" t="n"/>
      <c r="I164" s="215" t="n"/>
      <c r="J164" s="215" t="n"/>
      <c r="K164" s="215" t="n"/>
      <c r="L164" s="215" t="n"/>
      <c r="M164" s="215" t="n"/>
      <c r="N164" s="215" t="n"/>
      <c r="O164" s="215" t="n"/>
      <c r="P164" s="215" t="n"/>
      <c r="Q164" s="215" t="n"/>
    </row>
    <row r="165">
      <c r="A165" s="584" t="n"/>
      <c r="B165" s="77" t="n"/>
      <c r="C165" s="605" t="n"/>
      <c r="D165" s="21" t="n">
        <v>102977.76</v>
      </c>
      <c r="E165" s="21" t="n">
        <v>11848.61538461538</v>
      </c>
      <c r="F165" s="21" t="n">
        <v>12073.78461538461</v>
      </c>
      <c r="G165" s="21" t="n">
        <v>12218.432</v>
      </c>
      <c r="H165" s="21" t="n">
        <v>12466.2</v>
      </c>
      <c r="I165" s="21" t="n">
        <v>7880.207407407407</v>
      </c>
      <c r="J165" s="21" t="n">
        <v>0</v>
      </c>
      <c r="K165" s="21" t="n">
        <v>0</v>
      </c>
      <c r="L165" s="21" t="n">
        <v>18428.5</v>
      </c>
      <c r="M165" s="21" t="n">
        <v>0</v>
      </c>
      <c r="N165" s="21" t="n">
        <v>0</v>
      </c>
      <c r="O165" s="21" t="n">
        <v>12960.71578947369</v>
      </c>
      <c r="P165" s="21" t="n">
        <v>6545.515789473685</v>
      </c>
      <c r="Q165" s="21" t="n">
        <v>30503.4</v>
      </c>
      <c r="R165" s="299" t="n">
        <v>266.05</v>
      </c>
      <c r="S165" s="299" t="n">
        <v>266.05</v>
      </c>
      <c r="T165" s="21" t="n"/>
    </row>
    <row r="166" ht="15" customHeight="1" s="474">
      <c r="A166" s="87" t="n"/>
      <c r="B166" s="87" t="n"/>
      <c r="C166" s="87" t="inlineStr">
        <is>
          <t>Total</t>
        </is>
      </c>
      <c r="D166" s="87" t="inlineStr">
        <is>
          <t>Chinese (PRC)</t>
        </is>
      </c>
      <c r="E166" s="87" t="inlineStr">
        <is>
          <t>Chinese (Taiwan)</t>
        </is>
      </c>
      <c r="F166" s="87" t="inlineStr">
        <is>
          <t>Chinese (Hong Kong)</t>
        </is>
      </c>
      <c r="G166" s="87" t="inlineStr">
        <is>
          <t>Japanese</t>
        </is>
      </c>
      <c r="H166" s="87" t="inlineStr">
        <is>
          <t>Korean</t>
        </is>
      </c>
      <c r="I166" s="87" t="inlineStr">
        <is>
          <t>Finnish</t>
        </is>
      </c>
      <c r="J166" s="87" t="inlineStr">
        <is>
          <t>Italian (Italy)</t>
        </is>
      </c>
      <c r="K166" s="87" t="inlineStr">
        <is>
          <t>German (Germany)</t>
        </is>
      </c>
      <c r="L166" s="87" t="inlineStr">
        <is>
          <t>French (Canada)</t>
        </is>
      </c>
      <c r="M166" s="87" t="inlineStr">
        <is>
          <t>Dutch (Netherlands)</t>
        </is>
      </c>
      <c r="N166" s="87" t="inlineStr">
        <is>
          <t>Spanish (Mexico)</t>
        </is>
      </c>
      <c r="O166" s="87" t="inlineStr">
        <is>
          <t>Spanish (International)</t>
        </is>
      </c>
      <c r="P166" s="87" t="inlineStr">
        <is>
          <t>Catalan</t>
        </is>
      </c>
      <c r="Q166" s="87" t="inlineStr">
        <is>
          <t>English (United States)</t>
        </is>
      </c>
      <c r="R166" s="87" t="inlineStr">
        <is>
          <t>Tagalog</t>
        </is>
      </c>
      <c r="S166" s="87" t="inlineStr">
        <is>
          <t>Vietnamese</t>
        </is>
      </c>
    </row>
    <row r="167">
      <c r="A167" s="685" t="inlineStr">
        <is>
          <t>201811</t>
        </is>
      </c>
      <c r="B167" s="112" t="inlineStr">
        <is>
          <t>WS</t>
        </is>
      </c>
      <c r="C167" s="691" t="n">
        <v>40048.52999999998</v>
      </c>
      <c r="D167" s="691" t="n">
        <v>15263.77</v>
      </c>
      <c r="E167" s="691" t="n">
        <v>1272.49</v>
      </c>
      <c r="F167" s="691" t="n">
        <v>2518.82</v>
      </c>
      <c r="G167" s="691" t="n">
        <v>6717.41</v>
      </c>
      <c r="H167" s="691" t="n">
        <v>3172.73</v>
      </c>
      <c r="I167" s="691" t="n">
        <v>1992.39</v>
      </c>
      <c r="J167" s="691" t="n">
        <v>126.45</v>
      </c>
      <c r="K167" s="691" t="n">
        <v>159.61</v>
      </c>
      <c r="L167" s="691" t="n">
        <v>3319.979999999999</v>
      </c>
      <c r="M167" s="691" t="n">
        <v>179.09</v>
      </c>
      <c r="N167" s="691" t="n">
        <v>0</v>
      </c>
      <c r="O167" s="691" t="n">
        <v>4020.95</v>
      </c>
      <c r="P167" s="691" t="n">
        <v>1304.84</v>
      </c>
      <c r="Q167" s="691" t="n">
        <v>0</v>
      </c>
      <c r="R167" s="691" t="n">
        <v>0</v>
      </c>
      <c r="S167" s="691" t="n">
        <v>0</v>
      </c>
    </row>
    <row r="168">
      <c r="B168" s="77" t="inlineStr">
        <is>
          <t>Smartling</t>
        </is>
      </c>
      <c r="C168" s="681" t="n">
        <v>6112.7215</v>
      </c>
      <c r="D168" s="677" t="n"/>
      <c r="E168" s="677" t="n"/>
      <c r="F168" s="677" t="n"/>
      <c r="H168" s="677" t="n"/>
      <c r="L168" s="677" t="n"/>
      <c r="N168" s="677" t="n"/>
    </row>
    <row r="169">
      <c r="B169" s="77" t="inlineStr">
        <is>
          <t>DTP</t>
        </is>
      </c>
      <c r="C169" s="605" t="n">
        <v>20.8</v>
      </c>
      <c r="D169" s="692" t="n"/>
      <c r="E169" s="605" t="n"/>
    </row>
    <row r="170">
      <c r="B170" s="77" t="inlineStr">
        <is>
          <t>ENG</t>
        </is>
      </c>
      <c r="C170" s="681" t="n"/>
      <c r="D170" s="605" t="n"/>
    </row>
    <row r="171">
      <c r="B171" s="77" t="inlineStr">
        <is>
          <t>Adjustment</t>
        </is>
      </c>
      <c r="C171" s="21" t="n">
        <v>-1112.7215</v>
      </c>
    </row>
    <row r="172">
      <c r="A172" s="683" t="n"/>
      <c r="B172" s="210" t="inlineStr">
        <is>
          <t>Total</t>
        </is>
      </c>
      <c r="C172" s="689" t="n">
        <v>45069.32999999999</v>
      </c>
      <c r="D172" s="214" t="n"/>
      <c r="E172" s="214" t="n"/>
      <c r="F172" s="214" t="n"/>
      <c r="G172" s="214" t="n"/>
      <c r="H172" s="214" t="n"/>
      <c r="I172" s="215" t="n"/>
      <c r="J172" s="215" t="n"/>
      <c r="K172" s="215" t="n"/>
      <c r="L172" s="215" t="n"/>
      <c r="M172" s="215" t="n"/>
      <c r="N172" s="215" t="n"/>
      <c r="O172" s="215" t="n"/>
      <c r="P172" s="215" t="n"/>
      <c r="Q172" s="215" t="n"/>
    </row>
    <row r="173">
      <c r="A173" s="584" t="n"/>
      <c r="B173" s="77" t="n"/>
      <c r="C173" s="605" t="n"/>
      <c r="D173" s="21" t="n">
        <v>122110.16</v>
      </c>
      <c r="E173" s="21" t="n">
        <v>7830.707692307694</v>
      </c>
      <c r="F173" s="21" t="n">
        <v>15500.43076923077</v>
      </c>
      <c r="G173" s="21" t="n">
        <v>21495.712</v>
      </c>
      <c r="H173" s="21" t="n">
        <v>15863.65</v>
      </c>
      <c r="I173" s="21" t="n">
        <v>5903.377777777779</v>
      </c>
      <c r="J173" s="21" t="n">
        <v>632.25</v>
      </c>
      <c r="K173" s="21" t="n">
        <v>725.4999999999999</v>
      </c>
      <c r="L173" s="21" t="n">
        <v>15090.81818181818</v>
      </c>
      <c r="M173" s="21" t="n">
        <v>596.9666666666667</v>
      </c>
      <c r="N173" s="21" t="n">
        <v>0</v>
      </c>
      <c r="O173" s="21" t="n">
        <v>16930.31578947368</v>
      </c>
      <c r="P173" s="21" t="n">
        <v>5494.063157894737</v>
      </c>
      <c r="Q173" s="21" t="n">
        <v>0</v>
      </c>
      <c r="R173" s="299" t="n">
        <v>0</v>
      </c>
      <c r="S173" s="299" t="n">
        <v>0</v>
      </c>
      <c r="T173" s="21" t="n"/>
    </row>
    <row r="174" ht="15" customHeight="1" s="474">
      <c r="A174" s="87" t="n"/>
      <c r="B174" s="87" t="n"/>
      <c r="C174" s="87" t="inlineStr">
        <is>
          <t>Total</t>
        </is>
      </c>
      <c r="D174" s="87" t="inlineStr">
        <is>
          <t>Chinese (PRC)</t>
        </is>
      </c>
      <c r="E174" s="87" t="inlineStr">
        <is>
          <t>Chinese (Taiwan)</t>
        </is>
      </c>
      <c r="F174" s="87" t="inlineStr">
        <is>
          <t>Chinese (Hong Kong)</t>
        </is>
      </c>
      <c r="G174" s="87" t="inlineStr">
        <is>
          <t>Japanese</t>
        </is>
      </c>
      <c r="H174" s="87" t="inlineStr">
        <is>
          <t>Korean</t>
        </is>
      </c>
      <c r="I174" s="87" t="inlineStr">
        <is>
          <t>Finnish</t>
        </is>
      </c>
      <c r="J174" s="87" t="inlineStr">
        <is>
          <t>Italian (Italy)</t>
        </is>
      </c>
      <c r="K174" s="87" t="inlineStr">
        <is>
          <t>German (Germany)</t>
        </is>
      </c>
      <c r="L174" s="87" t="inlineStr">
        <is>
          <t>French (Canada)</t>
        </is>
      </c>
      <c r="M174" s="87" t="inlineStr">
        <is>
          <t>Dutch (Netherlands)</t>
        </is>
      </c>
      <c r="N174" s="87" t="inlineStr">
        <is>
          <t>Spanish (Mexico)</t>
        </is>
      </c>
      <c r="O174" s="87" t="inlineStr">
        <is>
          <t>Spanish (International)</t>
        </is>
      </c>
      <c r="P174" s="87" t="inlineStr">
        <is>
          <t>Catalan</t>
        </is>
      </c>
      <c r="Q174" s="87" t="inlineStr">
        <is>
          <t>English (United States)</t>
        </is>
      </c>
      <c r="R174" s="87" t="inlineStr">
        <is>
          <t>Tagalog</t>
        </is>
      </c>
      <c r="S174" s="87" t="inlineStr">
        <is>
          <t>Vietnamese</t>
        </is>
      </c>
    </row>
    <row r="175">
      <c r="A175" s="685" t="inlineStr">
        <is>
          <t>201812</t>
        </is>
      </c>
      <c r="B175" s="112" t="inlineStr">
        <is>
          <t>WS</t>
        </is>
      </c>
      <c r="C175" s="691" t="n">
        <v>32799.58</v>
      </c>
      <c r="D175" s="691" t="n">
        <v>2110.25</v>
      </c>
      <c r="E175" s="691" t="n">
        <v>2057.320000000001</v>
      </c>
      <c r="F175" s="691" t="n">
        <v>1922.19</v>
      </c>
      <c r="G175" s="691" t="n">
        <v>5582.6</v>
      </c>
      <c r="H175" s="691" t="n">
        <v>7028.290000000001</v>
      </c>
      <c r="I175" s="691" t="n">
        <v>3092.35</v>
      </c>
      <c r="J175" s="691" t="n">
        <v>0</v>
      </c>
      <c r="K175" s="691" t="n">
        <v>0</v>
      </c>
      <c r="L175" s="691" t="n">
        <v>3379.18</v>
      </c>
      <c r="M175" s="691" t="n">
        <v>0</v>
      </c>
      <c r="N175" s="691" t="n">
        <v>0</v>
      </c>
      <c r="O175" s="691" t="n">
        <v>2868.190000000001</v>
      </c>
      <c r="P175" s="691" t="n">
        <v>1404.42</v>
      </c>
      <c r="Q175" s="691" t="n">
        <v>3213.41</v>
      </c>
      <c r="R175" s="691" t="n">
        <v>70.69</v>
      </c>
      <c r="S175" s="691" t="n">
        <v>70.69</v>
      </c>
    </row>
    <row r="176">
      <c r="B176" s="77" t="inlineStr">
        <is>
          <t>Smartling</t>
        </is>
      </c>
      <c r="C176" s="681" t="n">
        <v>6980.32</v>
      </c>
      <c r="D176" s="677" t="n"/>
      <c r="E176" s="677" t="n"/>
      <c r="F176" s="677" t="n"/>
      <c r="H176" s="677" t="n"/>
      <c r="L176" s="677" t="n"/>
      <c r="N176" s="677" t="n"/>
    </row>
    <row r="177">
      <c r="B177" s="77" t="inlineStr">
        <is>
          <t>DTP</t>
        </is>
      </c>
      <c r="C177" s="605" t="n">
        <v>86.40000000000001</v>
      </c>
      <c r="D177" s="692" t="n"/>
      <c r="E177" s="605" t="n"/>
    </row>
    <row r="178">
      <c r="B178" s="77" t="inlineStr">
        <is>
          <t>ENG</t>
        </is>
      </c>
      <c r="C178" s="681" t="n"/>
      <c r="D178" s="605" t="n"/>
    </row>
    <row r="179">
      <c r="B179" s="77" t="inlineStr">
        <is>
          <t>Adjustment</t>
        </is>
      </c>
      <c r="C179" s="21" t="n">
        <v>-308.67</v>
      </c>
    </row>
    <row r="180">
      <c r="A180" s="683" t="n"/>
      <c r="B180" s="210" t="inlineStr">
        <is>
          <t>Total</t>
        </is>
      </c>
      <c r="C180" s="689" t="n">
        <v>39557.63</v>
      </c>
      <c r="D180" s="214" t="n"/>
      <c r="E180" s="214" t="n"/>
      <c r="F180" s="214" t="n"/>
      <c r="G180" s="214" t="n"/>
      <c r="H180" s="214" t="n"/>
      <c r="I180" s="215" t="n"/>
      <c r="J180" s="215" t="n"/>
      <c r="K180" s="215" t="n"/>
      <c r="L180" s="215" t="n"/>
      <c r="M180" s="215" t="n"/>
      <c r="N180" s="215" t="n"/>
      <c r="O180" s="215" t="n"/>
      <c r="P180" s="215" t="n"/>
      <c r="Q180" s="215" t="n"/>
    </row>
    <row r="181">
      <c r="A181" s="584" t="n"/>
      <c r="B181" s="77" t="n"/>
      <c r="C181" s="605" t="n"/>
      <c r="D181" s="21">
        <f>D175/D$34</f>
        <v/>
      </c>
      <c r="E181" s="21">
        <f>E175/E$34</f>
        <v/>
      </c>
      <c r="F181" s="21">
        <f>F175/F$34</f>
        <v/>
      </c>
      <c r="G181" s="21">
        <f>G175/G$34</f>
        <v/>
      </c>
      <c r="H181" s="21">
        <f>H175/H$34</f>
        <v/>
      </c>
      <c r="I181" s="21">
        <f>I175/I$34</f>
        <v/>
      </c>
      <c r="J181" s="21">
        <f>J175/J$34</f>
        <v/>
      </c>
      <c r="K181" s="21">
        <f>K175/K$34</f>
        <v/>
      </c>
      <c r="L181" s="21">
        <f>L175/L$34</f>
        <v/>
      </c>
      <c r="M181" s="21">
        <f>M175/M$34</f>
        <v/>
      </c>
      <c r="N181" s="21">
        <f>N175/N$34</f>
        <v/>
      </c>
      <c r="O181" s="21">
        <f>O175/O$34</f>
        <v/>
      </c>
      <c r="P181" s="21">
        <f>P175/P$34</f>
        <v/>
      </c>
      <c r="Q181" s="21">
        <f>Q175/Q$34</f>
        <v/>
      </c>
      <c r="R181" s="299">
        <f>R175/R$34</f>
        <v/>
      </c>
      <c r="S181" s="299">
        <f>S175/S$34</f>
        <v/>
      </c>
      <c r="T181" s="21" t="n"/>
    </row>
    <row r="182" ht="15" customHeight="1" s="474">
      <c r="A182" s="87" t="n"/>
      <c r="B182" s="87" t="n"/>
      <c r="C182" s="87" t="inlineStr">
        <is>
          <t>Total</t>
        </is>
      </c>
      <c r="D182" s="87" t="inlineStr">
        <is>
          <t>Chinese (PRC)</t>
        </is>
      </c>
      <c r="E182" s="87" t="inlineStr">
        <is>
          <t>Chinese (Taiwan)</t>
        </is>
      </c>
      <c r="F182" s="87" t="inlineStr">
        <is>
          <t>Chinese (Hong Kong)</t>
        </is>
      </c>
      <c r="G182" s="87" t="inlineStr">
        <is>
          <t>Japanese</t>
        </is>
      </c>
      <c r="H182" s="87" t="inlineStr">
        <is>
          <t>Korean</t>
        </is>
      </c>
      <c r="I182" s="87" t="inlineStr">
        <is>
          <t>Finnish</t>
        </is>
      </c>
      <c r="J182" s="87" t="inlineStr">
        <is>
          <t>Italian (Italy)</t>
        </is>
      </c>
      <c r="K182" s="87" t="inlineStr">
        <is>
          <t>German (Germany)</t>
        </is>
      </c>
      <c r="L182" s="87" t="inlineStr">
        <is>
          <t>French (Canada)</t>
        </is>
      </c>
      <c r="M182" s="87" t="inlineStr">
        <is>
          <t>Dutch (Netherlands)</t>
        </is>
      </c>
      <c r="N182" s="87" t="inlineStr">
        <is>
          <t>Spanish (Mexico)</t>
        </is>
      </c>
      <c r="O182" s="87" t="inlineStr">
        <is>
          <t>Spanish (International)</t>
        </is>
      </c>
      <c r="P182" s="87" t="inlineStr">
        <is>
          <t>Catalan</t>
        </is>
      </c>
      <c r="Q182" s="87" t="inlineStr">
        <is>
          <t>English (United States)</t>
        </is>
      </c>
      <c r="R182" s="87" t="inlineStr">
        <is>
          <t>Tagalog</t>
        </is>
      </c>
      <c r="S182" s="87" t="inlineStr">
        <is>
          <t>Vietnamese</t>
        </is>
      </c>
    </row>
    <row r="183">
      <c r="A183" s="685" t="inlineStr">
        <is>
          <t>201901</t>
        </is>
      </c>
      <c r="B183" s="112" t="inlineStr">
        <is>
          <t>WS</t>
        </is>
      </c>
      <c r="C183" s="694" t="n">
        <v>20716.5</v>
      </c>
      <c r="D183" s="694" t="n">
        <v>5314.33</v>
      </c>
      <c r="E183" s="694" t="n">
        <v>547.02</v>
      </c>
      <c r="F183" s="694" t="n">
        <v>811.2399999999999</v>
      </c>
      <c r="G183" s="694" t="n">
        <v>1666.91</v>
      </c>
      <c r="H183" s="694" t="n">
        <v>7970.439999999999</v>
      </c>
      <c r="I183" s="694" t="n">
        <v>878.25</v>
      </c>
      <c r="J183" s="694" t="n">
        <v>0</v>
      </c>
      <c r="K183" s="694" t="n">
        <v>0</v>
      </c>
      <c r="L183" s="694" t="n">
        <v>914.4699999999999</v>
      </c>
      <c r="M183" s="694" t="n">
        <v>0</v>
      </c>
      <c r="N183" s="694" t="n">
        <v>0</v>
      </c>
      <c r="O183" s="694" t="n">
        <v>2250.44</v>
      </c>
      <c r="P183" s="694" t="n">
        <v>363.4</v>
      </c>
      <c r="Q183" s="694" t="n">
        <v>0</v>
      </c>
      <c r="R183" s="694" t="n">
        <v>0</v>
      </c>
      <c r="S183" s="694" t="n">
        <v>0</v>
      </c>
    </row>
    <row r="184">
      <c r="B184" s="77" t="inlineStr">
        <is>
          <t>Smartling</t>
        </is>
      </c>
      <c r="C184" s="681" t="n">
        <v>6937.3</v>
      </c>
      <c r="D184" s="677" t="n"/>
      <c r="E184" s="677" t="n"/>
      <c r="F184" s="677" t="n"/>
      <c r="H184" s="677" t="n"/>
      <c r="L184" s="677" t="n"/>
      <c r="N184" s="677" t="n"/>
    </row>
    <row r="185">
      <c r="B185" s="77" t="inlineStr">
        <is>
          <t>DTP</t>
        </is>
      </c>
      <c r="C185" s="605" t="n">
        <v>75.2</v>
      </c>
      <c r="D185" s="692" t="n"/>
      <c r="E185" s="605" t="n"/>
    </row>
    <row r="186">
      <c r="B186" s="77" t="inlineStr">
        <is>
          <t>ENG</t>
        </is>
      </c>
      <c r="C186" s="681" t="n"/>
      <c r="D186" s="605" t="n"/>
    </row>
    <row r="187">
      <c r="B187" s="77" t="inlineStr">
        <is>
          <t>Adjustment</t>
        </is>
      </c>
    </row>
    <row r="188">
      <c r="A188" s="683" t="n"/>
      <c r="B188" s="210" t="inlineStr">
        <is>
          <t>Total</t>
        </is>
      </c>
      <c r="C188" s="689" t="n">
        <v>27729</v>
      </c>
      <c r="D188" s="214" t="n"/>
      <c r="E188" s="214" t="n"/>
      <c r="F188" s="214" t="n"/>
      <c r="G188" s="214" t="n"/>
      <c r="H188" s="214" t="n"/>
      <c r="I188" s="215" t="n"/>
      <c r="J188" s="215" t="n"/>
      <c r="K188" s="215" t="n"/>
      <c r="L188" s="215" t="n"/>
      <c r="M188" s="215" t="n"/>
      <c r="N188" s="215" t="n"/>
      <c r="O188" s="215" t="n"/>
      <c r="P188" s="215" t="n"/>
      <c r="Q188" s="215" t="n"/>
    </row>
    <row r="189">
      <c r="A189" s="584" t="n"/>
      <c r="B189" s="77" t="n"/>
      <c r="C189" s="605" t="n"/>
      <c r="D189" s="21" t="n">
        <v>42514.64</v>
      </c>
      <c r="E189" s="21" t="n">
        <v>3366.276923076923</v>
      </c>
      <c r="F189" s="21" t="n">
        <v>4992.246153846153</v>
      </c>
      <c r="G189" s="21" t="n">
        <v>5334.111999999999</v>
      </c>
      <c r="H189" s="21" t="n">
        <v>39852.19999999999</v>
      </c>
      <c r="I189" s="21" t="n">
        <v>2602.222222222222</v>
      </c>
      <c r="J189" s="21" t="n">
        <v>0</v>
      </c>
      <c r="K189" s="21" t="n">
        <v>0</v>
      </c>
      <c r="L189" s="21" t="n">
        <v>4156.681818181818</v>
      </c>
      <c r="M189" s="21" t="n">
        <v>0</v>
      </c>
      <c r="N189" s="21" t="n">
        <v>0</v>
      </c>
      <c r="O189" s="21" t="n">
        <v>9475.536842105264</v>
      </c>
      <c r="P189" s="21" t="n">
        <v>1530.105263157895</v>
      </c>
      <c r="Q189" s="21" t="n">
        <v>0</v>
      </c>
      <c r="R189" s="299" t="n">
        <v>0</v>
      </c>
      <c r="S189" s="299" t="n">
        <v>0</v>
      </c>
      <c r="T189" s="21" t="n"/>
    </row>
    <row r="190" ht="15" customHeight="1" s="474">
      <c r="A190" s="87" t="n"/>
      <c r="B190" s="87" t="n"/>
      <c r="C190" s="87" t="inlineStr">
        <is>
          <t>Total</t>
        </is>
      </c>
      <c r="D190" s="87" t="inlineStr">
        <is>
          <t>Chinese (PRC)</t>
        </is>
      </c>
      <c r="E190" s="87" t="inlineStr">
        <is>
          <t>Chinese (Taiwan)</t>
        </is>
      </c>
      <c r="F190" s="87" t="inlineStr">
        <is>
          <t>Chinese (Hong Kong)</t>
        </is>
      </c>
      <c r="G190" s="87" t="inlineStr">
        <is>
          <t>Japanese</t>
        </is>
      </c>
      <c r="H190" s="87" t="inlineStr">
        <is>
          <t>Korean</t>
        </is>
      </c>
      <c r="I190" s="87" t="inlineStr">
        <is>
          <t>Finnish</t>
        </is>
      </c>
      <c r="J190" s="87" t="inlineStr">
        <is>
          <t>Italian (Italy)</t>
        </is>
      </c>
      <c r="K190" s="87" t="inlineStr">
        <is>
          <t>German (Germany)</t>
        </is>
      </c>
      <c r="L190" s="87" t="inlineStr">
        <is>
          <t>French (Canada)</t>
        </is>
      </c>
      <c r="M190" s="87" t="inlineStr">
        <is>
          <t>Dutch (Netherlands)</t>
        </is>
      </c>
      <c r="N190" s="87" t="inlineStr">
        <is>
          <t>Spanish (Mexico)</t>
        </is>
      </c>
      <c r="O190" s="87" t="inlineStr">
        <is>
          <t>Spanish (International)</t>
        </is>
      </c>
      <c r="P190" s="87" t="inlineStr">
        <is>
          <t>Catalan</t>
        </is>
      </c>
      <c r="Q190" s="87" t="inlineStr">
        <is>
          <t>English (United States)</t>
        </is>
      </c>
      <c r="R190" s="87" t="inlineStr">
        <is>
          <t>Tagalog</t>
        </is>
      </c>
      <c r="S190" s="87" t="inlineStr">
        <is>
          <t>Vietnamese</t>
        </is>
      </c>
    </row>
    <row r="191">
      <c r="A191" s="685" t="inlineStr">
        <is>
          <t>201902</t>
        </is>
      </c>
      <c r="B191" s="112" t="inlineStr">
        <is>
          <t>WS</t>
        </is>
      </c>
      <c r="C191" s="694" t="n">
        <v>35163.64999999999</v>
      </c>
      <c r="D191" s="694" t="n">
        <v>1944.08</v>
      </c>
      <c r="E191" s="694" t="n">
        <v>1792.47</v>
      </c>
      <c r="F191" s="694" t="n">
        <v>2680.239999999999</v>
      </c>
      <c r="G191" s="694" t="n">
        <v>5040.88</v>
      </c>
      <c r="H191" s="694" t="n">
        <v>11914.15</v>
      </c>
      <c r="I191" s="694" t="n">
        <v>2727.23</v>
      </c>
      <c r="J191" s="694" t="n">
        <v>0</v>
      </c>
      <c r="K191" s="694" t="n">
        <v>0</v>
      </c>
      <c r="L191" s="694" t="n">
        <v>4632.099999999999</v>
      </c>
      <c r="M191" s="694" t="n">
        <v>0</v>
      </c>
      <c r="N191" s="694" t="n">
        <v>0</v>
      </c>
      <c r="O191" s="694" t="n">
        <v>2690.569999999999</v>
      </c>
      <c r="P191" s="694" t="n">
        <v>1741.93</v>
      </c>
      <c r="Q191" s="694" t="n">
        <v>0</v>
      </c>
      <c r="R191" s="694" t="n">
        <v>0</v>
      </c>
      <c r="S191" s="694" t="n">
        <v>0</v>
      </c>
    </row>
    <row r="192">
      <c r="B192" s="77" t="inlineStr">
        <is>
          <t>Smartling</t>
        </is>
      </c>
      <c r="C192" s="681" t="n">
        <v>5000</v>
      </c>
      <c r="D192" s="677" t="n"/>
      <c r="E192" s="677" t="n"/>
      <c r="F192" s="677" t="n"/>
      <c r="H192" s="677" t="n"/>
      <c r="L192" s="677" t="n"/>
      <c r="N192" s="677" t="n"/>
    </row>
    <row r="193">
      <c r="B193" s="77" t="inlineStr">
        <is>
          <t>DTP</t>
        </is>
      </c>
      <c r="C193" s="605" t="n">
        <v>6.4</v>
      </c>
      <c r="D193" s="692" t="n"/>
      <c r="E193" s="605" t="n"/>
    </row>
    <row r="194">
      <c r="B194" s="77" t="inlineStr">
        <is>
          <t>ENG</t>
        </is>
      </c>
      <c r="C194" s="681" t="n"/>
      <c r="D194" s="605" t="n"/>
    </row>
    <row r="195">
      <c r="B195" s="77" t="inlineStr">
        <is>
          <t>Adjustment</t>
        </is>
      </c>
    </row>
    <row r="196">
      <c r="A196" s="683" t="n"/>
      <c r="B196" s="210" t="inlineStr">
        <is>
          <t>Total</t>
        </is>
      </c>
      <c r="C196" s="689" t="n">
        <v>40170.05</v>
      </c>
      <c r="D196" s="214" t="n"/>
      <c r="E196" s="214" t="n"/>
      <c r="F196" s="214" t="n"/>
      <c r="G196" s="214" t="n"/>
      <c r="H196" s="214" t="n"/>
      <c r="I196" s="215" t="n"/>
      <c r="J196" s="215" t="n"/>
      <c r="K196" s="215" t="n"/>
      <c r="L196" s="215" t="n"/>
      <c r="M196" s="215" t="n"/>
      <c r="N196" s="215" t="n"/>
      <c r="O196" s="215" t="n"/>
      <c r="P196" s="215" t="n"/>
      <c r="Q196" s="215" t="n"/>
    </row>
    <row r="197">
      <c r="A197" s="584" t="n"/>
      <c r="B197" s="77" t="n"/>
      <c r="C197" s="605" t="n"/>
      <c r="D197" s="21" t="n">
        <v>15552.64</v>
      </c>
      <c r="E197" s="21" t="n">
        <v>11030.58461538461</v>
      </c>
      <c r="F197" s="21" t="n">
        <v>16493.78461538461</v>
      </c>
      <c r="G197" s="21" t="n">
        <v>16130.816</v>
      </c>
      <c r="H197" s="21" t="n">
        <v>59570.74999999999</v>
      </c>
      <c r="I197" s="21" t="n">
        <v>8080.681481481481</v>
      </c>
      <c r="J197" s="21" t="n">
        <v>0</v>
      </c>
      <c r="K197" s="21" t="n">
        <v>0</v>
      </c>
      <c r="L197" s="21" t="n">
        <v>21055</v>
      </c>
      <c r="M197" s="21" t="n">
        <v>0</v>
      </c>
      <c r="N197" s="21" t="n">
        <v>0</v>
      </c>
      <c r="O197" s="21" t="n">
        <v>11328.71578947368</v>
      </c>
      <c r="P197" s="21" t="n">
        <v>7334.442105263157</v>
      </c>
      <c r="Q197" s="21" t="n">
        <v>0</v>
      </c>
      <c r="R197" s="299" t="n">
        <v>0</v>
      </c>
      <c r="S197" s="299" t="n">
        <v>0</v>
      </c>
      <c r="T197" s="21" t="n"/>
    </row>
    <row r="198" ht="15" customHeight="1" s="474">
      <c r="A198" s="87" t="n"/>
      <c r="B198" s="87" t="n"/>
      <c r="C198" s="87" t="inlineStr">
        <is>
          <t>Total</t>
        </is>
      </c>
      <c r="D198" s="87" t="inlineStr">
        <is>
          <t>Chinese (PRC)</t>
        </is>
      </c>
      <c r="E198" s="87" t="inlineStr">
        <is>
          <t>Chinese (Taiwan)</t>
        </is>
      </c>
      <c r="F198" s="87" t="inlineStr">
        <is>
          <t>Chinese (Hong Kong)</t>
        </is>
      </c>
      <c r="G198" s="87" t="inlineStr">
        <is>
          <t>Japanese</t>
        </is>
      </c>
      <c r="H198" s="87" t="inlineStr">
        <is>
          <t>Korean</t>
        </is>
      </c>
      <c r="I198" s="87" t="inlineStr">
        <is>
          <t>Finnish</t>
        </is>
      </c>
      <c r="J198" s="87" t="inlineStr">
        <is>
          <t>Italian (Italy)</t>
        </is>
      </c>
      <c r="K198" s="87" t="inlineStr">
        <is>
          <t>German (Germany)</t>
        </is>
      </c>
      <c r="L198" s="87" t="inlineStr">
        <is>
          <t>French (Canada)</t>
        </is>
      </c>
      <c r="M198" s="87" t="inlineStr">
        <is>
          <t>Dutch (Netherlands)</t>
        </is>
      </c>
      <c r="N198" s="87" t="inlineStr">
        <is>
          <t>Spanish (Mexico)</t>
        </is>
      </c>
      <c r="O198" s="87" t="inlineStr">
        <is>
          <t>Spanish (International)</t>
        </is>
      </c>
      <c r="P198" s="87" t="inlineStr">
        <is>
          <t>Catalan</t>
        </is>
      </c>
      <c r="Q198" s="87" t="inlineStr">
        <is>
          <t>English (United States)</t>
        </is>
      </c>
      <c r="R198" s="87" t="inlineStr">
        <is>
          <t>Tagalog</t>
        </is>
      </c>
      <c r="S198" s="87" t="inlineStr">
        <is>
          <t>Vietnamese</t>
        </is>
      </c>
    </row>
    <row r="199">
      <c r="A199" s="685" t="inlineStr">
        <is>
          <t>201903</t>
        </is>
      </c>
      <c r="B199" s="112" t="inlineStr">
        <is>
          <t>WS</t>
        </is>
      </c>
      <c r="C199" s="694" t="n">
        <v>29003.90000000001</v>
      </c>
      <c r="D199" s="694" t="n">
        <v>13291.43</v>
      </c>
      <c r="E199" s="694" t="n">
        <v>1109.821</v>
      </c>
      <c r="F199" s="694" t="n">
        <v>1810.513</v>
      </c>
      <c r="G199" s="694" t="n">
        <v>2303.8465</v>
      </c>
      <c r="H199" s="694" t="n">
        <v>2793.146999999999</v>
      </c>
      <c r="I199" s="694" t="n">
        <v>2232.9</v>
      </c>
      <c r="J199" s="694" t="n">
        <v>0</v>
      </c>
      <c r="K199" s="694" t="n">
        <v>0</v>
      </c>
      <c r="L199" s="694" t="n">
        <v>2685.2225</v>
      </c>
      <c r="M199" s="694" t="n">
        <v>0</v>
      </c>
      <c r="N199" s="694" t="n">
        <v>0</v>
      </c>
      <c r="O199" s="694" t="n">
        <v>1619.64</v>
      </c>
      <c r="P199" s="694" t="n">
        <v>1157.38</v>
      </c>
      <c r="Q199" s="694" t="n">
        <v>0</v>
      </c>
      <c r="R199" s="694" t="n">
        <v>0</v>
      </c>
      <c r="S199" s="694" t="n">
        <v>0</v>
      </c>
    </row>
    <row r="200">
      <c r="B200" s="77" t="inlineStr">
        <is>
          <t>Smartling</t>
        </is>
      </c>
      <c r="C200" s="681" t="n">
        <v>5000</v>
      </c>
      <c r="D200" s="677" t="n"/>
      <c r="E200" s="677" t="n"/>
      <c r="F200" s="677" t="n"/>
      <c r="H200" s="677" t="n"/>
      <c r="L200" s="677" t="n"/>
      <c r="N200" s="677" t="n"/>
    </row>
    <row r="201">
      <c r="B201" s="77" t="inlineStr">
        <is>
          <t>DTP</t>
        </is>
      </c>
      <c r="C201" s="605" t="n">
        <v>330.13</v>
      </c>
      <c r="D201" s="692" t="n"/>
      <c r="E201" s="605" t="n"/>
    </row>
    <row r="202">
      <c r="B202" s="77" t="inlineStr">
        <is>
          <t>ENG</t>
        </is>
      </c>
      <c r="C202" s="681" t="n"/>
      <c r="D202" s="605" t="n"/>
    </row>
    <row r="203">
      <c r="B203" s="77" t="inlineStr">
        <is>
          <t>Adjustment</t>
        </is>
      </c>
      <c r="C203" s="681" t="n">
        <v>696.4</v>
      </c>
    </row>
    <row r="204">
      <c r="A204" s="683" t="n"/>
      <c r="B204" s="210" t="inlineStr">
        <is>
          <t>Total</t>
        </is>
      </c>
      <c r="C204" s="689" t="n">
        <v>35030.43000000001</v>
      </c>
      <c r="D204" s="214" t="n"/>
      <c r="E204" s="214" t="n"/>
      <c r="F204" s="214" t="n"/>
      <c r="G204" s="214" t="n"/>
      <c r="H204" s="214" t="n"/>
      <c r="I204" s="215" t="n"/>
      <c r="J204" s="215" t="n"/>
      <c r="K204" s="215" t="n"/>
      <c r="L204" s="215" t="n"/>
      <c r="M204" s="215" t="n"/>
      <c r="N204" s="215" t="n"/>
      <c r="O204" s="215" t="n"/>
      <c r="P204" s="215" t="n"/>
      <c r="Q204" s="215" t="n"/>
    </row>
    <row r="205">
      <c r="A205" s="584" t="n"/>
      <c r="B205" s="77" t="n"/>
      <c r="C205" s="605" t="n"/>
      <c r="D205" s="21">
        <f>D199/D$34</f>
        <v/>
      </c>
      <c r="E205" s="21">
        <f>E199/E$34</f>
        <v/>
      </c>
      <c r="F205" s="21">
        <f>F199/F$34</f>
        <v/>
      </c>
      <c r="G205" s="21">
        <f>G199/G$34</f>
        <v/>
      </c>
      <c r="H205" s="21">
        <f>H199/H$34</f>
        <v/>
      </c>
      <c r="I205" s="21">
        <f>I199/I$34</f>
        <v/>
      </c>
      <c r="J205" s="21">
        <f>J199/J$34</f>
        <v/>
      </c>
      <c r="K205" s="21">
        <f>K199/K$34</f>
        <v/>
      </c>
      <c r="L205" s="21">
        <f>L199/L$34</f>
        <v/>
      </c>
      <c r="M205" s="21">
        <f>M199/M$34</f>
        <v/>
      </c>
      <c r="N205" s="21">
        <f>N199/N$34</f>
        <v/>
      </c>
      <c r="O205" s="21">
        <f>O199/O$34</f>
        <v/>
      </c>
      <c r="P205" s="21">
        <f>P199/P$34</f>
        <v/>
      </c>
      <c r="Q205" s="21">
        <f>Q199/Q$34</f>
        <v/>
      </c>
      <c r="R205" s="299">
        <f>R199/R$34</f>
        <v/>
      </c>
      <c r="S205" s="299">
        <f>S199/S$34</f>
        <v/>
      </c>
      <c r="T205" s="21" t="n"/>
    </row>
    <row r="206" ht="15" customHeight="1" s="474">
      <c r="A206" s="87" t="n"/>
      <c r="B206" s="87" t="n"/>
      <c r="C206" s="87" t="inlineStr">
        <is>
          <t>Total</t>
        </is>
      </c>
      <c r="D206" s="87" t="inlineStr">
        <is>
          <t>Chinese (PRC)</t>
        </is>
      </c>
      <c r="E206" s="87" t="inlineStr">
        <is>
          <t>Chinese (Taiwan)</t>
        </is>
      </c>
      <c r="F206" s="87" t="inlineStr">
        <is>
          <t>Chinese (Hong Kong)</t>
        </is>
      </c>
      <c r="G206" s="87" t="inlineStr">
        <is>
          <t>Japanese</t>
        </is>
      </c>
      <c r="H206" s="87" t="inlineStr">
        <is>
          <t>Korean</t>
        </is>
      </c>
      <c r="I206" s="87" t="inlineStr">
        <is>
          <t>Finnish</t>
        </is>
      </c>
      <c r="J206" s="87" t="inlineStr">
        <is>
          <t>Italian (Italy)</t>
        </is>
      </c>
      <c r="K206" s="87" t="inlineStr">
        <is>
          <t>German (Germany)</t>
        </is>
      </c>
      <c r="L206" s="87" t="inlineStr">
        <is>
          <t>French (Canada)</t>
        </is>
      </c>
      <c r="M206" s="87" t="inlineStr">
        <is>
          <t>Dutch (Netherlands)</t>
        </is>
      </c>
      <c r="N206" s="87" t="inlineStr">
        <is>
          <t>Spanish (Mexico)</t>
        </is>
      </c>
      <c r="O206" s="87" t="inlineStr">
        <is>
          <t>Spanish (International)</t>
        </is>
      </c>
      <c r="P206" s="87" t="inlineStr">
        <is>
          <t>Catalan</t>
        </is>
      </c>
      <c r="Q206" s="87" t="inlineStr">
        <is>
          <t>English (United States)</t>
        </is>
      </c>
      <c r="R206" s="87" t="inlineStr">
        <is>
          <t>Tagalog</t>
        </is>
      </c>
      <c r="S206" s="87" t="inlineStr">
        <is>
          <t>Vietnamese</t>
        </is>
      </c>
    </row>
    <row r="207">
      <c r="A207" s="685" t="inlineStr">
        <is>
          <t>201904</t>
        </is>
      </c>
      <c r="B207" s="112" t="inlineStr">
        <is>
          <t>WS</t>
        </is>
      </c>
      <c r="C207" s="694" t="n">
        <v>28775.12</v>
      </c>
      <c r="D207" s="694" t="n">
        <v>2989.519999999999</v>
      </c>
      <c r="E207" s="694" t="n">
        <v>2609.469999999999</v>
      </c>
      <c r="F207" s="694" t="n">
        <v>2599.159999999999</v>
      </c>
      <c r="G207" s="694" t="n">
        <v>7200.27</v>
      </c>
      <c r="H207" s="694" t="n">
        <v>3273.900000000001</v>
      </c>
      <c r="I207" s="694" t="n">
        <v>578.92</v>
      </c>
      <c r="J207" s="694" t="n">
        <v>0</v>
      </c>
      <c r="K207" s="694" t="n">
        <v>0</v>
      </c>
      <c r="L207" s="694" t="n">
        <v>3544.16</v>
      </c>
      <c r="M207" s="694" t="n">
        <v>0</v>
      </c>
      <c r="N207" s="694" t="n">
        <v>0</v>
      </c>
      <c r="O207" s="694" t="n">
        <v>4082.469999999999</v>
      </c>
      <c r="P207" s="694" t="n">
        <v>1897.25</v>
      </c>
      <c r="Q207" s="694" t="n">
        <v>0</v>
      </c>
      <c r="R207" s="694" t="n">
        <v>0</v>
      </c>
      <c r="S207" s="694" t="n">
        <v>0</v>
      </c>
    </row>
    <row r="208">
      <c r="B208" s="77" t="inlineStr">
        <is>
          <t>Smartling</t>
        </is>
      </c>
      <c r="C208" s="694" t="n">
        <v>4000</v>
      </c>
      <c r="D208" s="677" t="n"/>
      <c r="E208" s="677" t="n"/>
      <c r="F208" s="677" t="n"/>
      <c r="H208" s="677" t="n"/>
      <c r="L208" s="677" t="n"/>
      <c r="N208" s="677" t="n"/>
    </row>
    <row r="209">
      <c r="B209" s="77" t="inlineStr">
        <is>
          <t>DTP</t>
        </is>
      </c>
      <c r="C209" s="605" t="n">
        <v>103.47</v>
      </c>
      <c r="D209" s="692" t="n"/>
      <c r="E209" s="605" t="n"/>
    </row>
    <row r="210">
      <c r="B210" s="77" t="inlineStr">
        <is>
          <t>ENG</t>
        </is>
      </c>
      <c r="C210" s="681" t="n"/>
      <c r="D210" s="605" t="n"/>
    </row>
    <row r="211">
      <c r="B211" s="77" t="inlineStr">
        <is>
          <t>Adjustment</t>
        </is>
      </c>
      <c r="C211" s="681" t="n">
        <v>4169.2</v>
      </c>
    </row>
    <row r="212">
      <c r="A212" s="683" t="n"/>
      <c r="B212" s="210" t="inlineStr">
        <is>
          <t>Total</t>
        </is>
      </c>
      <c r="C212" s="689" t="n">
        <v>37047.78999999999</v>
      </c>
      <c r="D212" s="214" t="n"/>
      <c r="E212" s="214" t="n"/>
      <c r="F212" s="214" t="n"/>
      <c r="G212" s="214" t="n"/>
      <c r="H212" s="214" t="n"/>
      <c r="I212" s="215" t="n"/>
      <c r="J212" s="215" t="n"/>
      <c r="K212" s="215" t="n"/>
      <c r="L212" s="215" t="n"/>
      <c r="M212" s="215" t="n"/>
      <c r="N212" s="215" t="n"/>
      <c r="O212" s="215" t="n"/>
      <c r="P212" s="215" t="n"/>
      <c r="Q212" s="215" t="n"/>
    </row>
    <row r="213">
      <c r="A213" s="584" t="n"/>
      <c r="B213" s="77" t="n"/>
      <c r="C213" s="605" t="n"/>
      <c r="D213" s="21" t="n">
        <v>23916.15999999999</v>
      </c>
      <c r="E213" s="21" t="n">
        <v>16058.27692307692</v>
      </c>
      <c r="F213" s="21" t="n">
        <v>15994.83076923076</v>
      </c>
      <c r="G213" s="21" t="n">
        <v>23040.864</v>
      </c>
      <c r="H213" s="21" t="n">
        <v>16369.50000000001</v>
      </c>
      <c r="I213" s="21" t="n">
        <v>1715.318518518518</v>
      </c>
      <c r="J213" s="21" t="n">
        <v>0</v>
      </c>
      <c r="K213" s="21" t="n">
        <v>0</v>
      </c>
      <c r="L213" s="21" t="n">
        <v>16109.81818181818</v>
      </c>
      <c r="M213" s="21" t="n">
        <v>0</v>
      </c>
      <c r="N213" s="21" t="n">
        <v>0</v>
      </c>
      <c r="O213" s="21" t="n">
        <v>17189.34736842105</v>
      </c>
      <c r="P213" s="21" t="n">
        <v>7988.421052631579</v>
      </c>
      <c r="Q213" s="21" t="n">
        <v>0</v>
      </c>
      <c r="R213" s="299" t="n">
        <v>0</v>
      </c>
      <c r="S213" s="299" t="n">
        <v>0</v>
      </c>
      <c r="T213" s="21" t="n"/>
    </row>
    <row r="214" ht="15" customHeight="1" s="474">
      <c r="A214" s="87" t="n"/>
      <c r="B214" s="87" t="n"/>
      <c r="C214" s="87" t="inlineStr">
        <is>
          <t>Total</t>
        </is>
      </c>
      <c r="D214" s="87" t="inlineStr">
        <is>
          <t>Chinese (PRC)</t>
        </is>
      </c>
      <c r="E214" s="87" t="inlineStr">
        <is>
          <t>Chinese (Taiwan)</t>
        </is>
      </c>
      <c r="F214" s="87" t="inlineStr">
        <is>
          <t>Chinese (Hong Kong)</t>
        </is>
      </c>
      <c r="G214" s="87" t="inlineStr">
        <is>
          <t>Japanese</t>
        </is>
      </c>
      <c r="H214" s="87" t="inlineStr">
        <is>
          <t>Korean</t>
        </is>
      </c>
      <c r="I214" s="87" t="inlineStr">
        <is>
          <t>Finnish</t>
        </is>
      </c>
      <c r="J214" s="87" t="inlineStr">
        <is>
          <t>Italian (Italy)</t>
        </is>
      </c>
      <c r="K214" s="87" t="inlineStr">
        <is>
          <t>German (Germany)</t>
        </is>
      </c>
      <c r="L214" s="87" t="inlineStr">
        <is>
          <t>French (Canada)</t>
        </is>
      </c>
      <c r="M214" s="87" t="inlineStr">
        <is>
          <t>Dutch (Netherlands)</t>
        </is>
      </c>
      <c r="N214" s="87" t="inlineStr">
        <is>
          <t>Spanish (Mexico)</t>
        </is>
      </c>
      <c r="O214" s="87" t="inlineStr">
        <is>
          <t>Spanish (International)</t>
        </is>
      </c>
      <c r="P214" s="87" t="inlineStr">
        <is>
          <t>Catalan</t>
        </is>
      </c>
      <c r="Q214" s="87" t="inlineStr">
        <is>
          <t>English (United States)</t>
        </is>
      </c>
      <c r="R214" s="87" t="inlineStr">
        <is>
          <t>Tagalog</t>
        </is>
      </c>
      <c r="S214" s="87" t="inlineStr">
        <is>
          <t>Vietnamese</t>
        </is>
      </c>
      <c r="T214" s="87" t="inlineStr">
        <is>
          <t>French (France)</t>
        </is>
      </c>
    </row>
    <row r="215">
      <c r="A215" s="685" t="inlineStr">
        <is>
          <t>201905</t>
        </is>
      </c>
      <c r="B215" s="112" t="inlineStr">
        <is>
          <t>WS</t>
        </is>
      </c>
      <c r="C215" s="694" t="n">
        <v>27359.14</v>
      </c>
      <c r="D215" s="694" t="n">
        <v>2412.41</v>
      </c>
      <c r="E215" s="694" t="n">
        <v>1116.89</v>
      </c>
      <c r="F215" s="694" t="n">
        <v>1111.08</v>
      </c>
      <c r="G215" s="694" t="n">
        <v>6835.43</v>
      </c>
      <c r="H215" s="694" t="n">
        <v>4574.339999999999</v>
      </c>
      <c r="I215" s="694" t="n">
        <v>77.31</v>
      </c>
      <c r="J215" s="694" t="n">
        <v>267.55</v>
      </c>
      <c r="K215" s="694" t="n">
        <v>825.73</v>
      </c>
      <c r="L215" s="694" t="n">
        <v>2436.25</v>
      </c>
      <c r="M215" s="694" t="n">
        <v>0</v>
      </c>
      <c r="N215" s="694" t="n">
        <v>0</v>
      </c>
      <c r="O215" s="694" t="n">
        <v>1098.09</v>
      </c>
      <c r="P215" s="694" t="n">
        <v>1155.54</v>
      </c>
      <c r="Q215" s="694" t="n">
        <v>0</v>
      </c>
      <c r="R215" s="694" t="n">
        <v>0</v>
      </c>
      <c r="S215" s="694" t="n">
        <v>0</v>
      </c>
      <c r="T215" s="694" t="n">
        <v>5448.52</v>
      </c>
    </row>
    <row r="216">
      <c r="B216" s="77" t="inlineStr">
        <is>
          <t>Smartling</t>
        </is>
      </c>
      <c r="C216" s="694" t="n">
        <v>3000</v>
      </c>
      <c r="D216" s="677" t="n"/>
      <c r="E216" s="677" t="n"/>
      <c r="F216" s="677" t="n"/>
      <c r="H216" s="677" t="n"/>
      <c r="L216" s="677" t="n"/>
      <c r="N216" s="677" t="n"/>
    </row>
    <row r="217">
      <c r="B217" s="77" t="inlineStr">
        <is>
          <t>DTP</t>
        </is>
      </c>
      <c r="C217" s="605" t="n">
        <v>22.4</v>
      </c>
      <c r="D217" s="692" t="n"/>
      <c r="E217" s="605" t="n"/>
    </row>
    <row r="218">
      <c r="B218" s="77" t="inlineStr">
        <is>
          <t>ENG</t>
        </is>
      </c>
      <c r="C218" s="681" t="n"/>
      <c r="D218" s="605" t="n"/>
    </row>
    <row r="219">
      <c r="B219" s="77" t="inlineStr">
        <is>
          <t>Adjustment</t>
        </is>
      </c>
      <c r="C219" s="681" t="n">
        <v>3962.42</v>
      </c>
    </row>
    <row r="220">
      <c r="A220" s="683" t="n"/>
      <c r="B220" s="210" t="inlineStr">
        <is>
          <t>Total</t>
        </is>
      </c>
      <c r="C220" s="689" t="n">
        <v>34343.96</v>
      </c>
      <c r="D220" s="214" t="n"/>
      <c r="E220" s="214" t="n"/>
      <c r="F220" s="214" t="n"/>
      <c r="G220" s="214" t="n"/>
      <c r="H220" s="214" t="n"/>
      <c r="I220" s="215" t="n"/>
      <c r="J220" s="215" t="n"/>
      <c r="K220" s="215" t="n"/>
      <c r="L220" s="215" t="n"/>
      <c r="M220" s="215" t="n"/>
      <c r="N220" s="215" t="n"/>
      <c r="O220" s="215" t="n"/>
      <c r="P220" s="215" t="n"/>
      <c r="Q220" s="215" t="n"/>
    </row>
    <row r="221">
      <c r="A221" s="584" t="n"/>
      <c r="B221" s="77" t="n"/>
      <c r="C221" s="605" t="n"/>
      <c r="D221" s="21" t="n">
        <v>19299.28</v>
      </c>
      <c r="E221" s="21" t="n">
        <v>6873.16923076923</v>
      </c>
      <c r="F221" s="21" t="n">
        <v>6837.415384615384</v>
      </c>
      <c r="G221" s="21" t="n">
        <v>21873.376</v>
      </c>
      <c r="H221" s="21" t="n">
        <v>22871.69999999999</v>
      </c>
      <c r="I221" s="21" t="n">
        <v>229.0666666666667</v>
      </c>
      <c r="J221" s="21" t="n">
        <v>1337.75</v>
      </c>
      <c r="K221" s="21" t="n">
        <v>3753.318181818182</v>
      </c>
      <c r="L221" s="21" t="n">
        <v>11073.86363636364</v>
      </c>
      <c r="M221" s="21" t="n">
        <v>0</v>
      </c>
      <c r="N221" s="21" t="n">
        <v>0</v>
      </c>
      <c r="O221" s="21" t="n">
        <v>4623.536842105263</v>
      </c>
      <c r="P221" s="21" t="n">
        <v>4865.431578947369</v>
      </c>
      <c r="Q221" s="21" t="n">
        <v>0</v>
      </c>
      <c r="R221" s="299" t="n">
        <v>0</v>
      </c>
      <c r="S221" s="299" t="n">
        <v>0</v>
      </c>
      <c r="T221" s="299" t="n">
        <v>20756.26666666667</v>
      </c>
    </row>
    <row r="222" ht="15" customHeight="1" s="474">
      <c r="A222" s="87" t="n"/>
      <c r="B222" s="87" t="n"/>
      <c r="C222" s="87" t="inlineStr">
        <is>
          <t>Total</t>
        </is>
      </c>
      <c r="D222" s="87" t="inlineStr">
        <is>
          <t>Chinese (PRC)</t>
        </is>
      </c>
      <c r="E222" s="87" t="inlineStr">
        <is>
          <t>Chinese (Taiwan)</t>
        </is>
      </c>
      <c r="F222" s="87" t="inlineStr">
        <is>
          <t>Chinese (Hong Kong)</t>
        </is>
      </c>
      <c r="G222" s="87" t="inlineStr">
        <is>
          <t>Japanese</t>
        </is>
      </c>
      <c r="H222" s="87" t="inlineStr">
        <is>
          <t>Korean</t>
        </is>
      </c>
      <c r="I222" s="87" t="inlineStr">
        <is>
          <t>Finnish</t>
        </is>
      </c>
      <c r="J222" s="87" t="inlineStr">
        <is>
          <t>Italian (Italy)</t>
        </is>
      </c>
      <c r="K222" s="87" t="inlineStr">
        <is>
          <t>German (Germany)</t>
        </is>
      </c>
      <c r="L222" s="87" t="inlineStr">
        <is>
          <t>French (Canada)</t>
        </is>
      </c>
      <c r="M222" s="87" t="inlineStr">
        <is>
          <t>Dutch (Netherlands)</t>
        </is>
      </c>
      <c r="N222" s="87" t="inlineStr">
        <is>
          <t>Spanish (Mexico)</t>
        </is>
      </c>
      <c r="O222" s="87" t="inlineStr">
        <is>
          <t>Spanish (International)</t>
        </is>
      </c>
      <c r="P222" s="87" t="inlineStr">
        <is>
          <t>Catalan</t>
        </is>
      </c>
      <c r="Q222" s="87" t="inlineStr">
        <is>
          <t>English (United States)</t>
        </is>
      </c>
      <c r="R222" s="87" t="inlineStr">
        <is>
          <t>Tagalog</t>
        </is>
      </c>
      <c r="S222" s="87" t="inlineStr">
        <is>
          <t>Vietnamese</t>
        </is>
      </c>
      <c r="T222" s="87" t="inlineStr">
        <is>
          <t>French (France)</t>
        </is>
      </c>
      <c r="U222" s="87" t="inlineStr">
        <is>
          <t>Swedish</t>
        </is>
      </c>
    </row>
    <row r="223">
      <c r="A223" s="685" t="inlineStr">
        <is>
          <t>201906</t>
        </is>
      </c>
      <c r="B223" s="112" t="inlineStr">
        <is>
          <t>WS</t>
        </is>
      </c>
      <c r="C223" s="694" t="n">
        <v>27463.99</v>
      </c>
      <c r="D223" s="694" t="n">
        <v>2989.530000000001</v>
      </c>
      <c r="E223" s="694" t="n">
        <v>2308.900000000001</v>
      </c>
      <c r="F223" s="694" t="n">
        <v>2328.89</v>
      </c>
      <c r="G223" s="694" t="n">
        <v>5311.319999999999</v>
      </c>
      <c r="H223" s="694" t="n">
        <v>3200.889999999999</v>
      </c>
      <c r="I223" s="694" t="n">
        <v>0</v>
      </c>
      <c r="J223" s="694" t="n">
        <v>142.88</v>
      </c>
      <c r="K223" s="694" t="n">
        <v>841.0800000000002</v>
      </c>
      <c r="L223" s="694" t="n">
        <v>4449.929999999998</v>
      </c>
      <c r="M223" s="694" t="n">
        <v>2221.77</v>
      </c>
      <c r="N223" s="694" t="n">
        <v>0</v>
      </c>
      <c r="O223" s="694" t="n">
        <v>197.23</v>
      </c>
      <c r="P223" s="694" t="n">
        <v>1072.06</v>
      </c>
      <c r="Q223" s="694" t="n">
        <v>0</v>
      </c>
      <c r="R223" s="694" t="n">
        <v>0</v>
      </c>
      <c r="S223" s="694" t="n">
        <v>0</v>
      </c>
      <c r="T223" s="694" t="n">
        <v>0</v>
      </c>
      <c r="U223" s="694" t="n">
        <v>2399.51</v>
      </c>
    </row>
    <row r="224">
      <c r="B224" s="77" t="inlineStr">
        <is>
          <t>Smartling</t>
        </is>
      </c>
      <c r="C224" s="694" t="n">
        <v>3000</v>
      </c>
      <c r="D224" s="677" t="n"/>
      <c r="E224" s="677" t="n"/>
      <c r="F224" s="677" t="n"/>
      <c r="H224" s="677" t="n"/>
      <c r="L224" s="677" t="n"/>
      <c r="N224" s="677" t="n"/>
    </row>
    <row r="225">
      <c r="B225" s="77" t="inlineStr">
        <is>
          <t>DTP</t>
        </is>
      </c>
      <c r="C225" s="605" t="n">
        <v>771.2</v>
      </c>
      <c r="D225" s="692" t="n"/>
      <c r="E225" s="605" t="n"/>
    </row>
    <row r="226">
      <c r="B226" s="77" t="inlineStr">
        <is>
          <t>ENG</t>
        </is>
      </c>
      <c r="C226" s="681" t="n">
        <v>36</v>
      </c>
      <c r="D226" s="605" t="n"/>
    </row>
    <row r="227">
      <c r="B227" s="77" t="inlineStr">
        <is>
          <t>Adjustment</t>
        </is>
      </c>
      <c r="C227" s="681" t="n">
        <v>7400.03</v>
      </c>
    </row>
    <row r="228">
      <c r="A228" s="683" t="n"/>
      <c r="B228" s="210" t="inlineStr">
        <is>
          <t>Total</t>
        </is>
      </c>
      <c r="C228" s="689" t="n">
        <v>38671.22</v>
      </c>
      <c r="D228" s="214" t="n"/>
      <c r="E228" s="214" t="n"/>
      <c r="F228" s="214" t="n"/>
      <c r="G228" s="214" t="n"/>
      <c r="H228" s="214" t="n"/>
      <c r="I228" s="215" t="n"/>
      <c r="J228" s="215" t="n"/>
      <c r="K228" s="215" t="n"/>
      <c r="L228" s="215" t="n"/>
      <c r="M228" s="215" t="n"/>
      <c r="N228" s="215" t="n"/>
      <c r="O228" s="215" t="n"/>
      <c r="P228" s="215" t="n"/>
      <c r="Q228" s="215" t="n"/>
    </row>
    <row r="229">
      <c r="A229" s="584" t="n"/>
      <c r="B229" s="77" t="n"/>
      <c r="C229" s="605" t="n"/>
      <c r="D229" s="21" t="n">
        <v>23916.24000000001</v>
      </c>
      <c r="E229" s="21" t="n">
        <v>14208.61538461539</v>
      </c>
      <c r="F229" s="21" t="n">
        <v>14331.63076923077</v>
      </c>
      <c r="G229" s="21" t="n">
        <v>16996.22399999999</v>
      </c>
      <c r="H229" s="21" t="n">
        <v>16004.45</v>
      </c>
      <c r="I229" s="21" t="n">
        <v>0</v>
      </c>
      <c r="J229" s="21" t="n">
        <v>714.4</v>
      </c>
      <c r="K229" s="21" t="n">
        <v>3823.09090909091</v>
      </c>
      <c r="L229" s="21" t="n">
        <v>20226.95454545454</v>
      </c>
      <c r="M229" s="21" t="n">
        <v>7405.900000000001</v>
      </c>
      <c r="N229" s="21" t="n">
        <v>0</v>
      </c>
      <c r="O229" s="21" t="n">
        <v>830.4421052631579</v>
      </c>
      <c r="P229" s="21" t="n">
        <v>4513.936842105263</v>
      </c>
      <c r="Q229" s="21" t="n">
        <v>0</v>
      </c>
      <c r="R229" s="299" t="n">
        <v>0</v>
      </c>
      <c r="S229" s="299" t="n">
        <v>0</v>
      </c>
      <c r="T229" s="299" t="n">
        <v>0</v>
      </c>
      <c r="U229" s="299" t="n">
        <v>8887.074074074075</v>
      </c>
    </row>
    <row r="230" ht="15" customHeight="1" s="474">
      <c r="A230" s="87" t="n"/>
      <c r="B230" s="87" t="n"/>
      <c r="C230" s="87" t="inlineStr">
        <is>
          <t>Total</t>
        </is>
      </c>
      <c r="D230" s="87" t="inlineStr">
        <is>
          <t>Chinese (PRC)</t>
        </is>
      </c>
      <c r="E230" s="87" t="inlineStr">
        <is>
          <t>Chinese (Taiwan)</t>
        </is>
      </c>
      <c r="F230" s="87" t="inlineStr">
        <is>
          <t>Chinese (Hong Kong)</t>
        </is>
      </c>
      <c r="G230" s="87" t="inlineStr">
        <is>
          <t>Japanese</t>
        </is>
      </c>
      <c r="H230" s="87" t="inlineStr">
        <is>
          <t>Korean</t>
        </is>
      </c>
      <c r="I230" s="87" t="inlineStr">
        <is>
          <t>Finnish</t>
        </is>
      </c>
      <c r="J230" s="87" t="inlineStr">
        <is>
          <t>Italian (Italy)</t>
        </is>
      </c>
      <c r="K230" s="87" t="inlineStr">
        <is>
          <t>German (Germany)</t>
        </is>
      </c>
      <c r="L230" s="87" t="inlineStr">
        <is>
          <t>French (Canada)</t>
        </is>
      </c>
      <c r="M230" s="87" t="inlineStr">
        <is>
          <t>Dutch (Netherlands)</t>
        </is>
      </c>
      <c r="N230" s="87" t="inlineStr">
        <is>
          <t>Spanish (Mexico)</t>
        </is>
      </c>
      <c r="O230" s="87" t="inlineStr">
        <is>
          <t>Spanish (International)</t>
        </is>
      </c>
      <c r="P230" s="87" t="inlineStr">
        <is>
          <t>Catalan</t>
        </is>
      </c>
      <c r="Q230" s="87" t="inlineStr">
        <is>
          <t>English (United States)</t>
        </is>
      </c>
      <c r="R230" s="87" t="inlineStr">
        <is>
          <t>Tagalog</t>
        </is>
      </c>
      <c r="S230" s="87" t="inlineStr">
        <is>
          <t>Vietnamese</t>
        </is>
      </c>
      <c r="T230" s="87" t="inlineStr">
        <is>
          <t>French (France)</t>
        </is>
      </c>
      <c r="U230" s="87" t="inlineStr">
        <is>
          <t>Swedish</t>
        </is>
      </c>
    </row>
    <row r="231">
      <c r="A231" s="685" t="inlineStr">
        <is>
          <t>201907</t>
        </is>
      </c>
      <c r="B231" s="112" t="inlineStr">
        <is>
          <t>WS</t>
        </is>
      </c>
      <c r="C231" s="694" t="n">
        <v>28439.3490625</v>
      </c>
      <c r="D231" s="694" t="n">
        <v>1711.615625</v>
      </c>
      <c r="E231" s="694" t="n">
        <v>1098.59</v>
      </c>
      <c r="F231" s="694" t="n">
        <v>1093.19</v>
      </c>
      <c r="G231" s="694" t="n">
        <v>2195.745625</v>
      </c>
      <c r="H231" s="694" t="n">
        <v>16877.829375</v>
      </c>
      <c r="I231" s="694" t="n">
        <v>0</v>
      </c>
      <c r="J231" s="694" t="n">
        <v>264.87125</v>
      </c>
      <c r="K231" s="694" t="n">
        <v>816.563125</v>
      </c>
      <c r="L231" s="694" t="n">
        <v>2703.4</v>
      </c>
      <c r="M231" s="694" t="n">
        <v>63.79</v>
      </c>
      <c r="N231" s="694" t="n">
        <v>0</v>
      </c>
      <c r="O231" s="694" t="n">
        <v>268.8109375</v>
      </c>
      <c r="P231" s="694" t="n">
        <v>1268.06</v>
      </c>
      <c r="Q231" s="694" t="n">
        <v>0</v>
      </c>
      <c r="R231" s="694" t="n">
        <v>0</v>
      </c>
      <c r="S231" s="694" t="n">
        <v>0</v>
      </c>
      <c r="T231" s="694" t="n">
        <v>7.993125000000001</v>
      </c>
      <c r="U231" s="694" t="n">
        <v>68.89</v>
      </c>
    </row>
    <row r="232">
      <c r="B232" s="77" t="inlineStr">
        <is>
          <t>Smartling</t>
        </is>
      </c>
      <c r="C232" s="694" t="n">
        <v>3000</v>
      </c>
      <c r="D232" s="677" t="n"/>
      <c r="E232" s="677" t="n"/>
      <c r="F232" s="677" t="n"/>
      <c r="H232" s="677" t="n"/>
      <c r="L232" s="677" t="n"/>
      <c r="N232" s="677" t="n"/>
    </row>
    <row r="233">
      <c r="B233" s="77" t="inlineStr">
        <is>
          <t>DTP</t>
        </is>
      </c>
      <c r="C233" s="605" t="n">
        <v>307.2</v>
      </c>
      <c r="D233" s="692" t="n"/>
      <c r="E233" s="605" t="n"/>
    </row>
    <row r="234">
      <c r="B234" s="77" t="inlineStr">
        <is>
          <t>ENG</t>
        </is>
      </c>
      <c r="C234" s="681" t="n">
        <v>48</v>
      </c>
      <c r="D234" s="605" t="n"/>
    </row>
    <row r="235">
      <c r="B235" s="77" t="inlineStr">
        <is>
          <t>Adjustment</t>
        </is>
      </c>
      <c r="C235" s="681" t="n">
        <v>8216.5</v>
      </c>
    </row>
    <row r="236">
      <c r="A236" s="683" t="n"/>
      <c r="B236" s="210" t="inlineStr">
        <is>
          <t>Total</t>
        </is>
      </c>
      <c r="C236" s="689" t="n">
        <v>40011.04906250001</v>
      </c>
      <c r="D236" s="214" t="n"/>
      <c r="E236" s="214" t="n"/>
      <c r="F236" s="214" t="n"/>
      <c r="G236" s="214" t="n"/>
      <c r="H236" s="214" t="n"/>
      <c r="I236" s="215" t="n"/>
      <c r="J236" s="215" t="n"/>
      <c r="K236" s="215" t="n"/>
      <c r="L236" s="215" t="n"/>
      <c r="M236" s="215" t="n"/>
      <c r="N236" s="215" t="n"/>
      <c r="O236" s="215" t="n"/>
      <c r="P236" s="215" t="n"/>
      <c r="Q236" s="215" t="n"/>
    </row>
    <row r="237">
      <c r="A237" s="584" t="n"/>
      <c r="B237" s="77" t="n"/>
      <c r="C237" s="605" t="n"/>
      <c r="D237" s="21">
        <f>D231/D$34</f>
        <v/>
      </c>
      <c r="E237" s="21">
        <f>E231/E$34</f>
        <v/>
      </c>
      <c r="F237" s="21">
        <f>F231/F$34</f>
        <v/>
      </c>
      <c r="G237" s="21">
        <f>G231/G$34</f>
        <v/>
      </c>
      <c r="H237" s="21">
        <f>H231/H$34</f>
        <v/>
      </c>
      <c r="I237" s="21">
        <f>I231/I$34</f>
        <v/>
      </c>
      <c r="J237" s="21">
        <f>J231/J$34</f>
        <v/>
      </c>
      <c r="K237" s="21">
        <f>K231/K$34</f>
        <v/>
      </c>
      <c r="L237" s="21">
        <f>L231/L$34</f>
        <v/>
      </c>
      <c r="M237" s="21">
        <f>M231/M$34</f>
        <v/>
      </c>
      <c r="N237" s="21">
        <f>N231/N$34</f>
        <v/>
      </c>
      <c r="O237" s="21">
        <f>O231/O$34</f>
        <v/>
      </c>
      <c r="P237" s="21">
        <f>P231/P$34</f>
        <v/>
      </c>
      <c r="Q237" s="21">
        <f>Q231/Q$34</f>
        <v/>
      </c>
      <c r="R237" s="299">
        <f>R231/R$34</f>
        <v/>
      </c>
      <c r="S237" s="299">
        <f>S231/S$34</f>
        <v/>
      </c>
      <c r="T237" s="299">
        <f>T231/T$34</f>
        <v/>
      </c>
      <c r="U237" s="299">
        <f>U231/U$34</f>
        <v/>
      </c>
    </row>
    <row r="238" ht="15" customHeight="1" s="474">
      <c r="A238" s="87" t="n"/>
      <c r="B238" s="87" t="n"/>
      <c r="C238" s="87" t="inlineStr">
        <is>
          <t>Total</t>
        </is>
      </c>
      <c r="D238" s="87" t="inlineStr">
        <is>
          <t>Chinese (PRC)</t>
        </is>
      </c>
      <c r="E238" s="87" t="inlineStr">
        <is>
          <t>Chinese (Taiwan)</t>
        </is>
      </c>
      <c r="F238" s="87" t="inlineStr">
        <is>
          <t>Chinese (Hong Kong)</t>
        </is>
      </c>
      <c r="G238" s="87" t="inlineStr">
        <is>
          <t>Japanese</t>
        </is>
      </c>
      <c r="H238" s="87" t="inlineStr">
        <is>
          <t>Korean</t>
        </is>
      </c>
      <c r="I238" s="87" t="inlineStr">
        <is>
          <t>Finnish</t>
        </is>
      </c>
      <c r="J238" s="87" t="inlineStr">
        <is>
          <t>Italian (Italy)</t>
        </is>
      </c>
      <c r="K238" s="87" t="inlineStr">
        <is>
          <t>German (Germany)</t>
        </is>
      </c>
      <c r="L238" s="87" t="inlineStr">
        <is>
          <t>French (Canada)</t>
        </is>
      </c>
      <c r="M238" s="87" t="inlineStr">
        <is>
          <t>Dutch (Netherlands)</t>
        </is>
      </c>
      <c r="N238" s="87" t="inlineStr">
        <is>
          <t>Spanish (Mexico)</t>
        </is>
      </c>
      <c r="O238" s="87" t="inlineStr">
        <is>
          <t>Spanish (International)</t>
        </is>
      </c>
      <c r="P238" s="87" t="inlineStr">
        <is>
          <t>Catalan</t>
        </is>
      </c>
      <c r="Q238" s="87" t="inlineStr">
        <is>
          <t>English (United States)</t>
        </is>
      </c>
      <c r="R238" s="87" t="inlineStr">
        <is>
          <t>Tagalog</t>
        </is>
      </c>
      <c r="S238" s="87" t="inlineStr">
        <is>
          <t>Vietnamese</t>
        </is>
      </c>
      <c r="T238" s="87" t="inlineStr">
        <is>
          <t>French (France)</t>
        </is>
      </c>
      <c r="U238" s="87" t="inlineStr">
        <is>
          <t>Swedish</t>
        </is>
      </c>
    </row>
    <row r="239">
      <c r="A239" s="685" t="inlineStr">
        <is>
          <t>201908</t>
        </is>
      </c>
      <c r="B239" s="112" t="inlineStr">
        <is>
          <t>WS</t>
        </is>
      </c>
      <c r="C239" s="694" t="n">
        <v>53810.54397500002</v>
      </c>
      <c r="D239" s="694" t="n">
        <v>3725.774</v>
      </c>
      <c r="E239" s="694" t="n">
        <v>3031.671600000001</v>
      </c>
      <c r="F239" s="694" t="n">
        <v>3003.251600000001</v>
      </c>
      <c r="G239" s="694" t="n">
        <v>5847.855999999999</v>
      </c>
      <c r="H239" s="694" t="n">
        <v>16333.36240000001</v>
      </c>
      <c r="I239" s="694" t="n">
        <v>0</v>
      </c>
      <c r="J239" s="694" t="n">
        <v>0</v>
      </c>
      <c r="K239" s="694" t="n">
        <v>3973.930000000001</v>
      </c>
      <c r="L239" s="694" t="n">
        <v>5774.589999999999</v>
      </c>
      <c r="M239" s="694" t="n">
        <v>3410.946</v>
      </c>
      <c r="N239" s="694" t="n">
        <v>0</v>
      </c>
      <c r="O239" s="694" t="n">
        <v>3519.994375000001</v>
      </c>
      <c r="P239" s="694" t="n">
        <v>1158.05</v>
      </c>
      <c r="Q239" s="694" t="n">
        <v>0</v>
      </c>
      <c r="R239" s="694" t="n">
        <v>0</v>
      </c>
      <c r="S239" s="694" t="n">
        <v>0</v>
      </c>
      <c r="T239" s="694" t="n">
        <v>0</v>
      </c>
      <c r="U239" s="694" t="n">
        <v>4031.118</v>
      </c>
    </row>
    <row r="240">
      <c r="B240" s="77" t="inlineStr">
        <is>
          <t>Smartling</t>
        </is>
      </c>
      <c r="C240" s="694" t="n">
        <v>1800</v>
      </c>
      <c r="D240" s="677" t="n"/>
      <c r="E240" s="677" t="n"/>
      <c r="F240" s="677" t="n"/>
      <c r="H240" s="677" t="n"/>
      <c r="L240" s="677" t="n"/>
      <c r="N240" s="677" t="n"/>
    </row>
    <row r="241">
      <c r="B241" s="77" t="inlineStr">
        <is>
          <t>DTP</t>
        </is>
      </c>
      <c r="C241" s="605" t="n">
        <v>11.2</v>
      </c>
      <c r="D241" s="692" t="n"/>
      <c r="E241" s="605" t="n"/>
    </row>
    <row r="242">
      <c r="B242" s="77" t="inlineStr">
        <is>
          <t>ENG</t>
        </is>
      </c>
      <c r="C242" s="681" t="n"/>
      <c r="D242" s="605" t="n"/>
    </row>
    <row r="243">
      <c r="B243" s="77" t="inlineStr">
        <is>
          <t>Adjustment</t>
        </is>
      </c>
      <c r="C243" s="681" t="n">
        <v>-965.75</v>
      </c>
    </row>
    <row r="244">
      <c r="A244" s="683" t="n"/>
      <c r="B244" s="210" t="inlineStr">
        <is>
          <t>Total</t>
        </is>
      </c>
      <c r="C244" s="689" t="n">
        <v>54655.99397500001</v>
      </c>
      <c r="D244" s="214" t="n"/>
      <c r="E244" s="214" t="n"/>
      <c r="F244" s="214" t="n"/>
      <c r="G244" s="214" t="n"/>
      <c r="H244" s="214" t="n"/>
      <c r="I244" s="215" t="n"/>
      <c r="J244" s="215" t="n"/>
      <c r="K244" s="215" t="n"/>
      <c r="L244" s="215" t="n"/>
      <c r="M244" s="215" t="n"/>
      <c r="N244" s="215" t="n"/>
      <c r="O244" s="215" t="n"/>
      <c r="P244" s="215" t="n"/>
      <c r="Q244" s="215" t="n"/>
    </row>
    <row r="245">
      <c r="A245" s="584" t="n"/>
      <c r="B245" s="77" t="n"/>
      <c r="C245" s="605" t="n"/>
      <c r="D245" s="21" t="n">
        <v>29806.192</v>
      </c>
      <c r="E245" s="21" t="n">
        <v>18656.44061538462</v>
      </c>
      <c r="F245" s="21" t="n">
        <v>18481.54830769231</v>
      </c>
      <c r="G245" s="21" t="n">
        <v>18713.1392</v>
      </c>
      <c r="H245" s="21" t="n">
        <v>81666.81200000002</v>
      </c>
      <c r="I245" s="21" t="n">
        <v>0</v>
      </c>
      <c r="J245" s="21" t="n">
        <v>0</v>
      </c>
      <c r="K245" s="21" t="n">
        <v>18063.31818181818</v>
      </c>
      <c r="L245" s="21" t="n">
        <v>26248.13636363636</v>
      </c>
      <c r="M245" s="21" t="n">
        <v>11369.82</v>
      </c>
      <c r="N245" s="21" t="n">
        <v>0</v>
      </c>
      <c r="O245" s="21" t="n">
        <v>14821.02894736842</v>
      </c>
      <c r="P245" s="21" t="n">
        <v>4876</v>
      </c>
      <c r="Q245" s="21" t="n">
        <v>0</v>
      </c>
      <c r="R245" s="299" t="n">
        <v>0</v>
      </c>
      <c r="S245" s="299" t="n">
        <v>0</v>
      </c>
      <c r="T245" s="299" t="n">
        <v>0</v>
      </c>
      <c r="U245" s="299" t="n">
        <v>14930.06666666667</v>
      </c>
    </row>
    <row r="246" ht="15" customHeight="1" s="474">
      <c r="A246" s="87" t="n"/>
      <c r="B246" s="87" t="n"/>
      <c r="C246" s="87" t="inlineStr">
        <is>
          <t>Total</t>
        </is>
      </c>
      <c r="D246" s="87" t="inlineStr">
        <is>
          <t>Chinese (PRC)</t>
        </is>
      </c>
      <c r="E246" s="87" t="inlineStr">
        <is>
          <t>Chinese (Taiwan)</t>
        </is>
      </c>
      <c r="F246" s="87" t="inlineStr">
        <is>
          <t>Chinese (Hong Kong)</t>
        </is>
      </c>
      <c r="G246" s="87" t="inlineStr">
        <is>
          <t>Japanese</t>
        </is>
      </c>
      <c r="H246" s="87" t="inlineStr">
        <is>
          <t>Korean</t>
        </is>
      </c>
      <c r="I246" s="87" t="inlineStr">
        <is>
          <t>Finnish</t>
        </is>
      </c>
      <c r="J246" s="87" t="inlineStr">
        <is>
          <t>Italian (Italy)</t>
        </is>
      </c>
      <c r="K246" s="87" t="inlineStr">
        <is>
          <t>German (Germany)</t>
        </is>
      </c>
      <c r="L246" s="87" t="inlineStr">
        <is>
          <t>French (Canada)</t>
        </is>
      </c>
      <c r="M246" s="87" t="inlineStr">
        <is>
          <t>Dutch (Netherlands)</t>
        </is>
      </c>
      <c r="N246" s="87" t="inlineStr">
        <is>
          <t>Spanish (Mexico)</t>
        </is>
      </c>
      <c r="O246" s="87" t="inlineStr">
        <is>
          <t>Spanish (International)</t>
        </is>
      </c>
      <c r="P246" s="87" t="inlineStr">
        <is>
          <t>Catalan</t>
        </is>
      </c>
      <c r="Q246" s="87" t="inlineStr">
        <is>
          <t>English (United States)</t>
        </is>
      </c>
      <c r="R246" s="87" t="inlineStr">
        <is>
          <t>Tagalog</t>
        </is>
      </c>
      <c r="S246" s="87" t="inlineStr">
        <is>
          <t>Vietnamese</t>
        </is>
      </c>
      <c r="T246" s="87" t="inlineStr">
        <is>
          <t>French (France)</t>
        </is>
      </c>
      <c r="U246" s="87" t="inlineStr">
        <is>
          <t>Swedish</t>
        </is>
      </c>
      <c r="V246" s="87" t="inlineStr">
        <is>
          <t>Norwegian (Bokmal)</t>
        </is>
      </c>
    </row>
    <row r="247">
      <c r="A247" s="685" t="inlineStr">
        <is>
          <t>201909</t>
        </is>
      </c>
      <c r="B247" s="112" t="inlineStr">
        <is>
          <t>WS</t>
        </is>
      </c>
      <c r="C247" s="694" t="n">
        <v>37478.53618750001</v>
      </c>
      <c r="D247" s="694" t="n">
        <v>2314.795375</v>
      </c>
      <c r="E247" s="694" t="n">
        <v>1731.1205</v>
      </c>
      <c r="F247" s="694" t="n">
        <v>1725.2005</v>
      </c>
      <c r="G247" s="694" t="n">
        <v>3775.039374999999</v>
      </c>
      <c r="H247" s="694" t="n">
        <v>4705.335625000002</v>
      </c>
      <c r="I247" s="694" t="n">
        <v>0</v>
      </c>
      <c r="J247" s="694" t="n">
        <v>3755.710000000002</v>
      </c>
      <c r="K247" s="694" t="n">
        <v>1268.075625</v>
      </c>
      <c r="L247" s="694" t="n">
        <v>4331.275874999999</v>
      </c>
      <c r="M247" s="694" t="n">
        <v>1058.85</v>
      </c>
      <c r="N247" s="694" t="n">
        <v>0</v>
      </c>
      <c r="O247" s="694" t="n">
        <v>759.4153125</v>
      </c>
      <c r="P247" s="694" t="n">
        <v>1758.84</v>
      </c>
      <c r="Q247" s="694" t="n">
        <v>0</v>
      </c>
      <c r="R247" s="694" t="n">
        <v>0</v>
      </c>
      <c r="S247" s="694" t="n">
        <v>0</v>
      </c>
      <c r="T247" s="694" t="n">
        <v>3988.110000000001</v>
      </c>
      <c r="U247" s="694" t="n">
        <v>908.0599999999998</v>
      </c>
      <c r="V247" s="694" t="n">
        <v>5398.708000000001</v>
      </c>
    </row>
    <row r="248">
      <c r="B248" s="77" t="inlineStr">
        <is>
          <t>Smartling</t>
        </is>
      </c>
      <c r="C248" s="694" t="n">
        <v>3000</v>
      </c>
      <c r="D248" s="677" t="n"/>
      <c r="E248" s="677" t="n"/>
      <c r="F248" s="677" t="n"/>
      <c r="H248" s="677" t="n"/>
      <c r="L248" s="677" t="n"/>
      <c r="N248" s="677" t="n"/>
    </row>
    <row r="249">
      <c r="B249" s="77" t="inlineStr">
        <is>
          <t>DTP</t>
        </is>
      </c>
      <c r="C249" s="605" t="n">
        <v>139.2</v>
      </c>
      <c r="D249" s="692" t="n"/>
      <c r="E249" s="605" t="n"/>
    </row>
    <row r="250">
      <c r="B250" s="77" t="inlineStr">
        <is>
          <t>ENG</t>
        </is>
      </c>
      <c r="C250" s="681" t="n"/>
      <c r="D250" s="605" t="n"/>
    </row>
    <row r="251">
      <c r="B251" s="77" t="inlineStr">
        <is>
          <t>Adjustment</t>
        </is>
      </c>
      <c r="C251" s="681" t="n">
        <v>3281.98</v>
      </c>
    </row>
    <row r="252">
      <c r="A252" s="683" t="n"/>
      <c r="B252" s="210" t="inlineStr">
        <is>
          <t>Total</t>
        </is>
      </c>
      <c r="C252" s="689" t="n">
        <v>43899.71618750001</v>
      </c>
      <c r="D252" s="214" t="n"/>
      <c r="E252" s="214" t="n"/>
      <c r="F252" s="214" t="n"/>
      <c r="G252" s="214" t="n"/>
      <c r="H252" s="214" t="n"/>
      <c r="I252" s="215" t="n"/>
      <c r="J252" s="215" t="n"/>
      <c r="K252" s="215" t="n"/>
      <c r="L252" s="215" t="n"/>
      <c r="M252" s="215" t="n"/>
      <c r="N252" s="215" t="n"/>
      <c r="O252" s="215" t="n"/>
      <c r="P252" s="215" t="n"/>
      <c r="Q252" s="215" t="n"/>
    </row>
    <row r="253">
      <c r="A253" s="584" t="n"/>
      <c r="B253" s="77" t="n"/>
      <c r="C253" s="605" t="n"/>
      <c r="D253" s="21" t="n">
        <v>18518.363</v>
      </c>
      <c r="E253" s="21" t="n">
        <v>10653.04923076923</v>
      </c>
      <c r="F253" s="21" t="n">
        <v>10616.61846153846</v>
      </c>
      <c r="G253" s="21" t="n">
        <v>12080.126</v>
      </c>
      <c r="H253" s="21" t="n">
        <v>23526.67812500001</v>
      </c>
      <c r="I253" s="21" t="n">
        <v>0</v>
      </c>
      <c r="J253" s="21" t="n">
        <v>18778.55000000001</v>
      </c>
      <c r="K253" s="21" t="n">
        <v>5763.980113636363</v>
      </c>
      <c r="L253" s="21" t="n">
        <v>19687.61761363636</v>
      </c>
      <c r="M253" s="21" t="n">
        <v>3529.5</v>
      </c>
      <c r="N253" s="21" t="n">
        <v>0</v>
      </c>
      <c r="O253" s="21" t="n">
        <v>3197.538157894737</v>
      </c>
      <c r="P253" s="21" t="n">
        <v>7405.642105263158</v>
      </c>
      <c r="Q253" s="21" t="n">
        <v>0</v>
      </c>
      <c r="R253" s="299" t="n">
        <v>0</v>
      </c>
      <c r="S253" s="299" t="n">
        <v>0</v>
      </c>
      <c r="T253" s="299" t="n">
        <v>15192.8</v>
      </c>
      <c r="U253" s="299" t="n">
        <v>3363.185185185184</v>
      </c>
    </row>
    <row r="254" ht="15" customHeight="1" s="474">
      <c r="A254" s="87" t="n"/>
      <c r="B254" s="87" t="n"/>
      <c r="C254" s="87" t="inlineStr">
        <is>
          <t>Total</t>
        </is>
      </c>
      <c r="D254" s="87" t="inlineStr">
        <is>
          <t>Chinese (PRC)</t>
        </is>
      </c>
      <c r="E254" s="87" t="inlineStr">
        <is>
          <t>Chinese (Taiwan)</t>
        </is>
      </c>
      <c r="F254" s="87" t="inlineStr">
        <is>
          <t>Chinese (Hong Kong)</t>
        </is>
      </c>
      <c r="G254" s="87" t="inlineStr">
        <is>
          <t>Japanese</t>
        </is>
      </c>
      <c r="H254" s="87" t="inlineStr">
        <is>
          <t>Korean</t>
        </is>
      </c>
      <c r="I254" s="87" t="inlineStr">
        <is>
          <t>Finnish</t>
        </is>
      </c>
      <c r="J254" s="87" t="inlineStr">
        <is>
          <t>Italian (Italy)</t>
        </is>
      </c>
      <c r="K254" s="87" t="inlineStr">
        <is>
          <t>German (Germany)</t>
        </is>
      </c>
      <c r="L254" s="87" t="inlineStr">
        <is>
          <t>French (Canada)</t>
        </is>
      </c>
      <c r="M254" s="87" t="inlineStr">
        <is>
          <t>Dutch (Netherlands)</t>
        </is>
      </c>
      <c r="N254" s="87" t="inlineStr">
        <is>
          <t>Spanish (Mexico)</t>
        </is>
      </c>
      <c r="O254" s="87" t="inlineStr">
        <is>
          <t>Spanish (International)</t>
        </is>
      </c>
      <c r="P254" s="87" t="inlineStr">
        <is>
          <t>Catalan</t>
        </is>
      </c>
      <c r="Q254" s="87" t="inlineStr">
        <is>
          <t>English (United States)</t>
        </is>
      </c>
      <c r="R254" s="87" t="inlineStr">
        <is>
          <t>Tagalog</t>
        </is>
      </c>
      <c r="S254" s="87" t="inlineStr">
        <is>
          <t>Vietnamese</t>
        </is>
      </c>
      <c r="T254" s="87" t="inlineStr">
        <is>
          <t>French (France)</t>
        </is>
      </c>
      <c r="U254" s="87" t="inlineStr">
        <is>
          <t>Swedish</t>
        </is>
      </c>
      <c r="V254" s="87" t="inlineStr">
        <is>
          <t>Norwegian (Bokmal)</t>
        </is>
      </c>
    </row>
    <row r="255">
      <c r="A255" s="685" t="inlineStr">
        <is>
          <t>201910</t>
        </is>
      </c>
      <c r="B255" s="112" t="inlineStr">
        <is>
          <t>WS</t>
        </is>
      </c>
      <c r="C255" s="694" t="n">
        <v>30062.21</v>
      </c>
      <c r="D255" s="694" t="n">
        <v>3863.280000000001</v>
      </c>
      <c r="E255" s="694" t="n">
        <v>1033.11</v>
      </c>
      <c r="F255" s="694" t="n">
        <v>1058.65</v>
      </c>
      <c r="G255" s="694" t="n">
        <v>2101.37</v>
      </c>
      <c r="H255" s="694" t="n">
        <v>2092.19</v>
      </c>
      <c r="I255" s="694" t="n">
        <v>0</v>
      </c>
      <c r="J255" s="694" t="n">
        <v>565.62</v>
      </c>
      <c r="K255" s="694" t="n">
        <v>916.5700000000002</v>
      </c>
      <c r="L255" s="694" t="n">
        <v>3290.65</v>
      </c>
      <c r="M255" s="694" t="n">
        <v>610</v>
      </c>
      <c r="N255" s="694" t="n">
        <v>0</v>
      </c>
      <c r="O255" s="694" t="n">
        <v>12086.82</v>
      </c>
      <c r="P255" s="694" t="n">
        <v>1069.69</v>
      </c>
      <c r="Q255" s="694" t="n">
        <v>0</v>
      </c>
      <c r="R255" s="694" t="n">
        <v>0</v>
      </c>
      <c r="S255" s="694" t="n">
        <v>0</v>
      </c>
      <c r="T255" s="694" t="n">
        <v>724.8100000000002</v>
      </c>
      <c r="U255" s="694" t="n">
        <v>649.45</v>
      </c>
      <c r="V255" s="694" t="n">
        <v>0</v>
      </c>
    </row>
    <row r="256">
      <c r="B256" s="77" t="inlineStr">
        <is>
          <t>Smartling</t>
        </is>
      </c>
      <c r="C256" s="694" t="n">
        <v>4000</v>
      </c>
      <c r="D256" s="677" t="n"/>
      <c r="E256" s="677" t="n"/>
      <c r="F256" s="677" t="n"/>
      <c r="H256" s="677" t="n"/>
      <c r="L256" s="677" t="n"/>
      <c r="N256" s="677" t="n"/>
    </row>
    <row r="257">
      <c r="B257" s="77" t="inlineStr">
        <is>
          <t>DTP</t>
        </is>
      </c>
      <c r="C257" s="605" t="n">
        <v>46.4</v>
      </c>
      <c r="D257" s="692" t="n"/>
      <c r="E257" s="605" t="n"/>
    </row>
    <row r="258">
      <c r="B258" s="77" t="inlineStr">
        <is>
          <t>ENG</t>
        </is>
      </c>
      <c r="C258" s="681" t="n">
        <v>220</v>
      </c>
      <c r="D258" s="605" t="n"/>
    </row>
    <row r="259">
      <c r="B259" s="77" t="inlineStr">
        <is>
          <t>Adjustment</t>
        </is>
      </c>
      <c r="C259" s="681" t="n">
        <v>3437.1</v>
      </c>
    </row>
    <row r="260">
      <c r="A260" s="683" t="n"/>
      <c r="B260" s="210" t="inlineStr">
        <is>
          <t>Total</t>
        </is>
      </c>
      <c r="C260" s="689" t="n">
        <v>37765.70999999999</v>
      </c>
      <c r="D260" s="214" t="n"/>
      <c r="E260" s="214" t="n"/>
      <c r="F260" s="214" t="n"/>
      <c r="G260" s="214" t="n"/>
      <c r="H260" s="214" t="n"/>
      <c r="I260" s="215" t="n"/>
      <c r="J260" s="215" t="n"/>
      <c r="K260" s="215" t="n"/>
      <c r="L260" s="215" t="n"/>
      <c r="M260" s="215" t="n"/>
      <c r="N260" s="215" t="n"/>
      <c r="O260" s="215" t="n"/>
      <c r="P260" s="215" t="n"/>
      <c r="Q260" s="215" t="n"/>
    </row>
    <row r="261">
      <c r="A261" s="584" t="n"/>
      <c r="B261" s="77" t="n"/>
      <c r="C261" s="605" t="n"/>
      <c r="D261" s="21" t="n">
        <v>30906.24000000001</v>
      </c>
      <c r="E261" s="21" t="n">
        <v>6357.599999999998</v>
      </c>
      <c r="F261" s="21" t="n">
        <v>6514.76923076923</v>
      </c>
      <c r="G261" s="21" t="n">
        <v>6724.384000000001</v>
      </c>
      <c r="H261" s="21" t="n">
        <v>10460.95</v>
      </c>
      <c r="I261" s="21" t="n">
        <v>0</v>
      </c>
      <c r="J261" s="21" t="n">
        <v>2828.1</v>
      </c>
      <c r="K261" s="21" t="n">
        <v>4166.227272727274</v>
      </c>
      <c r="L261" s="21" t="n">
        <v>14957.5</v>
      </c>
      <c r="M261" s="21" t="n">
        <v>2033.333333333333</v>
      </c>
      <c r="N261" s="21" t="n">
        <v>0</v>
      </c>
      <c r="O261" s="21" t="n">
        <v>50891.87368421052</v>
      </c>
      <c r="P261" s="21" t="n">
        <v>4503.957894736843</v>
      </c>
      <c r="Q261" s="21" t="n">
        <v>0</v>
      </c>
      <c r="R261" s="299" t="n">
        <v>0</v>
      </c>
      <c r="S261" s="299" t="n">
        <v>0</v>
      </c>
      <c r="T261" s="299" t="n">
        <v>2761.180952380953</v>
      </c>
      <c r="U261" s="299" t="n">
        <v>2405.37037037037</v>
      </c>
    </row>
    <row r="262" ht="15" customHeight="1" s="474">
      <c r="A262" s="87" t="n"/>
      <c r="B262" s="87" t="n"/>
      <c r="C262" s="87" t="inlineStr">
        <is>
          <t>Total</t>
        </is>
      </c>
      <c r="D262" s="87" t="inlineStr">
        <is>
          <t>Chinese (PRC)</t>
        </is>
      </c>
      <c r="E262" s="87" t="inlineStr">
        <is>
          <t>Chinese (Taiwan)</t>
        </is>
      </c>
      <c r="F262" s="87" t="inlineStr">
        <is>
          <t>Chinese (Hong Kong)</t>
        </is>
      </c>
      <c r="G262" s="87" t="inlineStr">
        <is>
          <t>Japanese</t>
        </is>
      </c>
      <c r="H262" s="87" t="inlineStr">
        <is>
          <t>Korean</t>
        </is>
      </c>
      <c r="I262" s="87" t="inlineStr">
        <is>
          <t>Finnish</t>
        </is>
      </c>
      <c r="J262" s="87" t="inlineStr">
        <is>
          <t>Italian (Italy)</t>
        </is>
      </c>
      <c r="K262" s="87" t="inlineStr">
        <is>
          <t>German (Germany)</t>
        </is>
      </c>
      <c r="L262" s="87" t="inlineStr">
        <is>
          <t>French (Canada)</t>
        </is>
      </c>
      <c r="M262" s="87" t="inlineStr">
        <is>
          <t>Dutch (Netherlands)</t>
        </is>
      </c>
      <c r="N262" s="87" t="inlineStr">
        <is>
          <t>Spanish (Mexico)</t>
        </is>
      </c>
      <c r="O262" s="87" t="inlineStr">
        <is>
          <t>Spanish (International)</t>
        </is>
      </c>
      <c r="P262" s="87" t="inlineStr">
        <is>
          <t>Catalan</t>
        </is>
      </c>
      <c r="Q262" s="87" t="inlineStr">
        <is>
          <t>English (United States)</t>
        </is>
      </c>
      <c r="R262" s="87" t="inlineStr">
        <is>
          <t>Tagalog</t>
        </is>
      </c>
      <c r="S262" s="87" t="inlineStr">
        <is>
          <t>Vietnamese</t>
        </is>
      </c>
      <c r="T262" s="87" t="inlineStr">
        <is>
          <t>French (France)</t>
        </is>
      </c>
      <c r="U262" s="87" t="inlineStr">
        <is>
          <t>Swedish</t>
        </is>
      </c>
      <c r="V262" s="87" t="inlineStr">
        <is>
          <t>Norwegian (Bokmal)</t>
        </is>
      </c>
      <c r="W262" s="87" t="inlineStr">
        <is>
          <t>Danish</t>
        </is>
      </c>
    </row>
    <row r="263">
      <c r="A263" s="685" t="inlineStr">
        <is>
          <t>201911</t>
        </is>
      </c>
      <c r="B263" s="112" t="inlineStr">
        <is>
          <t>WS</t>
        </is>
      </c>
      <c r="C263" s="694" t="n">
        <v>48793.77905</v>
      </c>
      <c r="D263" s="694" t="n">
        <v>3280.119999999999</v>
      </c>
      <c r="E263" s="694" t="n">
        <v>995.85</v>
      </c>
      <c r="F263" s="694" t="n">
        <v>995.9099999999997</v>
      </c>
      <c r="G263" s="694" t="n">
        <v>12586.84</v>
      </c>
      <c r="H263" s="694" t="n">
        <v>6909.059999999998</v>
      </c>
      <c r="I263" s="694" t="n">
        <v>0</v>
      </c>
      <c r="J263" s="694" t="n">
        <v>847.1200000000001</v>
      </c>
      <c r="K263" s="694" t="n">
        <v>1517</v>
      </c>
      <c r="L263" s="694" t="n">
        <v>3136.22</v>
      </c>
      <c r="M263" s="694" t="n">
        <v>952.2199999999999</v>
      </c>
      <c r="N263" s="694" t="n">
        <v>0</v>
      </c>
      <c r="O263" s="694" t="n">
        <v>5049.289999999999</v>
      </c>
      <c r="P263" s="694" t="n">
        <v>772.67</v>
      </c>
      <c r="Q263" s="694" t="n">
        <v>0</v>
      </c>
      <c r="R263" s="694" t="n">
        <v>0</v>
      </c>
      <c r="S263" s="694" t="n">
        <v>0</v>
      </c>
      <c r="T263" s="694" t="n">
        <v>1294.8</v>
      </c>
      <c r="U263" s="694" t="n">
        <v>1073.78</v>
      </c>
      <c r="V263" s="694" t="n">
        <v>1369.78</v>
      </c>
      <c r="W263" s="694" t="n">
        <v>8013.11905</v>
      </c>
    </row>
    <row r="264">
      <c r="B264" s="77" t="inlineStr">
        <is>
          <t>Smartling</t>
        </is>
      </c>
      <c r="C264" s="694" t="n">
        <v>4000</v>
      </c>
      <c r="D264" s="677" t="n"/>
      <c r="E264" s="677" t="n"/>
      <c r="F264" s="677" t="n"/>
      <c r="H264" s="677" t="n"/>
      <c r="L264" s="677" t="n"/>
      <c r="N264" s="677" t="n"/>
    </row>
    <row r="265">
      <c r="B265" s="77" t="inlineStr">
        <is>
          <t>DTP</t>
        </is>
      </c>
      <c r="C265" s="605" t="n">
        <v>0</v>
      </c>
      <c r="D265" s="692" t="n"/>
      <c r="E265" s="605" t="n"/>
    </row>
    <row r="266">
      <c r="B266" s="77" t="inlineStr">
        <is>
          <t>ENG</t>
        </is>
      </c>
      <c r="C266" s="681" t="n">
        <v>0</v>
      </c>
      <c r="D266" s="605" t="n"/>
    </row>
    <row r="267">
      <c r="B267" s="77" t="inlineStr">
        <is>
          <t>Adjustment</t>
        </is>
      </c>
      <c r="C267" s="681" t="n">
        <v>1160.25</v>
      </c>
    </row>
    <row r="268">
      <c r="A268" s="683" t="n"/>
      <c r="B268" s="210" t="inlineStr">
        <is>
          <t>Total</t>
        </is>
      </c>
      <c r="C268" s="689" t="n">
        <v>53954.02905</v>
      </c>
      <c r="D268" s="214" t="n"/>
      <c r="E268" s="214" t="n"/>
      <c r="F268" s="214" t="n"/>
      <c r="G268" s="214" t="n"/>
      <c r="H268" s="214" t="n"/>
      <c r="I268" s="215" t="n"/>
      <c r="J268" s="215" t="n"/>
      <c r="K268" s="215" t="n"/>
      <c r="L268" s="215" t="n"/>
      <c r="M268" s="215" t="n"/>
      <c r="N268" s="215" t="n"/>
      <c r="O268" s="215" t="n"/>
      <c r="P268" s="215" t="n"/>
      <c r="Q268" s="215" t="n"/>
    </row>
    <row r="269">
      <c r="A269" s="584" t="n"/>
      <c r="B269" s="77" t="n"/>
      <c r="C269" s="605" t="n"/>
      <c r="D269" s="21" t="n">
        <v>26240.96</v>
      </c>
      <c r="E269" s="21" t="n">
        <v>6128.307692307692</v>
      </c>
      <c r="F269" s="21" t="n">
        <v>6128.676923076921</v>
      </c>
      <c r="G269" s="21" t="n">
        <v>40277.88799999999</v>
      </c>
      <c r="H269" s="21" t="n">
        <v>34545.29999999999</v>
      </c>
      <c r="I269" s="21" t="n">
        <v>0</v>
      </c>
      <c r="J269" s="21" t="n">
        <v>4235.6</v>
      </c>
      <c r="K269" s="21" t="n">
        <v>6895.454545454547</v>
      </c>
      <c r="L269" s="21" t="n">
        <v>14255.54545454545</v>
      </c>
      <c r="M269" s="21" t="n">
        <v>3174.066666666667</v>
      </c>
      <c r="N269" s="21" t="n">
        <v>0</v>
      </c>
      <c r="O269" s="21" t="n">
        <v>21260.16842105263</v>
      </c>
      <c r="P269" s="21" t="n">
        <v>3253.347368421053</v>
      </c>
      <c r="Q269" s="21" t="n">
        <v>0</v>
      </c>
      <c r="R269" s="299" t="n">
        <v>0</v>
      </c>
      <c r="S269" s="299" t="n">
        <v>0</v>
      </c>
      <c r="T269" s="299" t="n">
        <v>4932.571428571429</v>
      </c>
      <c r="U269" s="299" t="n">
        <v>3976.962962962964</v>
      </c>
      <c r="V269" s="299" t="n">
        <v>5218.209523809524</v>
      </c>
      <c r="W269" s="299" t="n">
        <v>30526.16780952381</v>
      </c>
    </row>
    <row r="270" ht="15" customHeight="1" s="474">
      <c r="A270" s="87" t="n"/>
      <c r="B270" s="87" t="n"/>
      <c r="C270" s="87" t="inlineStr">
        <is>
          <t>Total</t>
        </is>
      </c>
      <c r="D270" s="87" t="inlineStr">
        <is>
          <t>Chinese (PRC)</t>
        </is>
      </c>
      <c r="E270" s="87" t="inlineStr">
        <is>
          <t>Chinese (Taiwan)</t>
        </is>
      </c>
      <c r="F270" s="87" t="inlineStr">
        <is>
          <t>Chinese (Hong Kong)</t>
        </is>
      </c>
      <c r="G270" s="87" t="inlineStr">
        <is>
          <t>Japanese</t>
        </is>
      </c>
      <c r="H270" s="87" t="inlineStr">
        <is>
          <t>Korean</t>
        </is>
      </c>
      <c r="I270" s="87" t="inlineStr">
        <is>
          <t>Finnish</t>
        </is>
      </c>
      <c r="J270" s="87" t="inlineStr">
        <is>
          <t>Italian (Italy)</t>
        </is>
      </c>
      <c r="K270" s="87" t="inlineStr">
        <is>
          <t>German (Germany)</t>
        </is>
      </c>
      <c r="L270" s="87" t="inlineStr">
        <is>
          <t>French (Canada)</t>
        </is>
      </c>
      <c r="M270" s="87" t="inlineStr">
        <is>
          <t>Dutch (Netherlands)</t>
        </is>
      </c>
      <c r="N270" s="87" t="inlineStr">
        <is>
          <t>Spanish (Mexico)</t>
        </is>
      </c>
      <c r="O270" s="87" t="inlineStr">
        <is>
          <t>Spanish (International)</t>
        </is>
      </c>
      <c r="P270" s="87" t="inlineStr">
        <is>
          <t>Catalan</t>
        </is>
      </c>
      <c r="Q270" s="87" t="inlineStr">
        <is>
          <t>English (United States)</t>
        </is>
      </c>
      <c r="R270" s="87" t="inlineStr">
        <is>
          <t>Tagalog</t>
        </is>
      </c>
      <c r="S270" s="87" t="inlineStr">
        <is>
          <t>Vietnamese</t>
        </is>
      </c>
      <c r="T270" s="87" t="inlineStr">
        <is>
          <t>French (France)</t>
        </is>
      </c>
      <c r="U270" s="87" t="inlineStr">
        <is>
          <t>Swedish</t>
        </is>
      </c>
      <c r="V270" s="87" t="inlineStr">
        <is>
          <t>Norwegian (Bokmal)</t>
        </is>
      </c>
      <c r="W270" s="87" t="inlineStr">
        <is>
          <t>Danish</t>
        </is>
      </c>
    </row>
    <row r="271">
      <c r="A271" s="685" t="inlineStr">
        <is>
          <t>201912</t>
        </is>
      </c>
      <c r="B271" s="112" t="inlineStr">
        <is>
          <t>WS</t>
        </is>
      </c>
      <c r="C271" s="694" t="n">
        <v>72076.53500000002</v>
      </c>
      <c r="D271" s="694" t="n">
        <v>8885.310000000003</v>
      </c>
      <c r="E271" s="694" t="n">
        <v>3026.06</v>
      </c>
      <c r="F271" s="694" t="n">
        <v>3007.42</v>
      </c>
      <c r="G271" s="694" t="n">
        <v>13400.115</v>
      </c>
      <c r="H271" s="694" t="n">
        <v>7700.040000000003</v>
      </c>
      <c r="I271" s="694" t="n">
        <v>0</v>
      </c>
      <c r="J271" s="694" t="n">
        <v>2234.78</v>
      </c>
      <c r="K271" s="694" t="n">
        <v>3871.319999999999</v>
      </c>
      <c r="L271" s="694" t="n">
        <v>7842.869999999999</v>
      </c>
      <c r="M271" s="694" t="n">
        <v>2247.685</v>
      </c>
      <c r="N271" s="694" t="n">
        <v>0</v>
      </c>
      <c r="O271" s="694" t="n">
        <v>1810.86</v>
      </c>
      <c r="P271" s="694" t="n">
        <v>2680.590000000001</v>
      </c>
      <c r="Q271" s="694" t="n">
        <v>0</v>
      </c>
      <c r="R271" s="694" t="n">
        <v>0</v>
      </c>
      <c r="S271" s="694" t="n">
        <v>0</v>
      </c>
      <c r="T271" s="694" t="n">
        <v>2211.57</v>
      </c>
      <c r="U271" s="694" t="n">
        <v>2500.755</v>
      </c>
      <c r="V271" s="694" t="n">
        <v>2544.565</v>
      </c>
      <c r="W271" s="694" t="n">
        <v>8112.595000000003</v>
      </c>
    </row>
    <row r="272">
      <c r="B272" s="77" t="inlineStr">
        <is>
          <t>Smartling</t>
        </is>
      </c>
      <c r="C272" s="694" t="n">
        <v>3000</v>
      </c>
      <c r="D272" s="677" t="n"/>
      <c r="E272" s="677" t="n"/>
      <c r="F272" s="677" t="n"/>
      <c r="H272" s="677" t="n"/>
      <c r="L272" s="677" t="n"/>
      <c r="N272" s="677" t="n"/>
    </row>
    <row r="273">
      <c r="B273" s="77" t="inlineStr">
        <is>
          <t>DTP</t>
        </is>
      </c>
      <c r="C273" s="605" t="n">
        <v>0</v>
      </c>
      <c r="D273" s="692" t="n"/>
      <c r="E273" s="605" t="n"/>
    </row>
    <row r="274">
      <c r="B274" s="77" t="inlineStr">
        <is>
          <t>ENG</t>
        </is>
      </c>
      <c r="C274" s="681" t="n">
        <v>0</v>
      </c>
      <c r="D274" s="605" t="n"/>
    </row>
    <row r="275">
      <c r="B275" s="77" t="inlineStr">
        <is>
          <t>Adjustment</t>
        </is>
      </c>
      <c r="C275" s="681" t="n">
        <v>-798.96</v>
      </c>
    </row>
    <row r="276">
      <c r="A276" s="683" t="n"/>
      <c r="B276" s="210" t="inlineStr">
        <is>
          <t>Total</t>
        </is>
      </c>
      <c r="C276" s="689" t="n">
        <v>74277.57500000001</v>
      </c>
      <c r="D276" s="214" t="n"/>
      <c r="E276" s="214" t="n"/>
      <c r="F276" s="214" t="n"/>
      <c r="G276" s="214" t="n"/>
      <c r="H276" s="214" t="n"/>
      <c r="I276" s="215" t="n"/>
      <c r="J276" s="215" t="n"/>
      <c r="K276" s="215" t="n"/>
      <c r="L276" s="215" t="n"/>
      <c r="M276" s="215" t="n"/>
      <c r="N276" s="215" t="n"/>
      <c r="O276" s="215" t="n"/>
      <c r="P276" s="215" t="n"/>
      <c r="Q276" s="215" t="n"/>
    </row>
    <row r="277">
      <c r="A277" s="584" t="n"/>
      <c r="B277" s="77" t="n"/>
      <c r="C277" s="605" t="n"/>
      <c r="D277" s="21" t="n">
        <v>71082.48000000003</v>
      </c>
      <c r="E277" s="21" t="n">
        <v>18621.90769230769</v>
      </c>
      <c r="F277" s="21" t="n">
        <v>18507.2</v>
      </c>
      <c r="G277" s="21" t="n">
        <v>42880.368</v>
      </c>
      <c r="H277" s="21" t="n">
        <v>38500.20000000001</v>
      </c>
      <c r="I277" s="21" t="n">
        <v>0</v>
      </c>
      <c r="J277" s="21" t="n">
        <v>11173.9</v>
      </c>
      <c r="K277" s="21" t="n">
        <v>17596.90909090909</v>
      </c>
      <c r="L277" s="21" t="n">
        <v>35649.40909090909</v>
      </c>
      <c r="M277" s="21" t="n">
        <v>7492.283333333334</v>
      </c>
      <c r="N277" s="21" t="n">
        <v>0</v>
      </c>
      <c r="O277" s="21" t="n">
        <v>7624.673684210527</v>
      </c>
      <c r="P277" s="21" t="n">
        <v>11286.69473684211</v>
      </c>
      <c r="Q277" s="21" t="n">
        <v>0</v>
      </c>
      <c r="R277" s="299" t="n">
        <v>0</v>
      </c>
      <c r="S277" s="299" t="n">
        <v>0</v>
      </c>
      <c r="T277" s="299" t="n">
        <v>8425.028571428569</v>
      </c>
      <c r="U277" s="299" t="n">
        <v>9262.055555555553</v>
      </c>
      <c r="V277" s="299" t="n">
        <v>9693.580952380953</v>
      </c>
      <c r="W277" s="299" t="n">
        <v>30905.12380952382</v>
      </c>
    </row>
    <row r="278" ht="15" customHeight="1" s="474">
      <c r="A278" s="87" t="n"/>
      <c r="B278" s="87" t="n"/>
      <c r="C278" s="87" t="inlineStr">
        <is>
          <t>Total</t>
        </is>
      </c>
      <c r="D278" s="87" t="inlineStr">
        <is>
          <t>Chinese (PRC)</t>
        </is>
      </c>
      <c r="E278" s="87" t="inlineStr">
        <is>
          <t>Chinese (Taiwan)</t>
        </is>
      </c>
      <c r="F278" s="87" t="inlineStr">
        <is>
          <t>Chinese (Hong Kong)</t>
        </is>
      </c>
      <c r="G278" s="87" t="inlineStr">
        <is>
          <t>Japanese</t>
        </is>
      </c>
      <c r="H278" s="87" t="inlineStr">
        <is>
          <t>Korean</t>
        </is>
      </c>
      <c r="I278" s="87" t="inlineStr">
        <is>
          <t>Finnish</t>
        </is>
      </c>
      <c r="J278" s="87" t="inlineStr">
        <is>
          <t>Italian (Italy)</t>
        </is>
      </c>
      <c r="K278" s="87" t="inlineStr">
        <is>
          <t>German (Germany)</t>
        </is>
      </c>
      <c r="L278" s="87" t="inlineStr">
        <is>
          <t>French (Canada)</t>
        </is>
      </c>
      <c r="M278" s="87" t="inlineStr">
        <is>
          <t>Dutch (Netherlands)</t>
        </is>
      </c>
      <c r="N278" s="87" t="inlineStr">
        <is>
          <t>Spanish (Mexico)</t>
        </is>
      </c>
      <c r="O278" s="87" t="inlineStr">
        <is>
          <t>Spanish (International)</t>
        </is>
      </c>
      <c r="P278" s="87" t="inlineStr">
        <is>
          <t>Catalan</t>
        </is>
      </c>
      <c r="Q278" s="87" t="inlineStr">
        <is>
          <t>English (United States)</t>
        </is>
      </c>
      <c r="R278" s="87" t="inlineStr">
        <is>
          <t>Tagalog</t>
        </is>
      </c>
      <c r="S278" s="87" t="inlineStr">
        <is>
          <t>Vietnamese</t>
        </is>
      </c>
      <c r="T278" s="87" t="inlineStr">
        <is>
          <t>French (France)</t>
        </is>
      </c>
      <c r="U278" s="87" t="inlineStr">
        <is>
          <t>Swedish</t>
        </is>
      </c>
      <c r="V278" s="87" t="inlineStr">
        <is>
          <t>Norwegian (Bokmal)</t>
        </is>
      </c>
      <c r="W278" s="87" t="inlineStr">
        <is>
          <t>Danish</t>
        </is>
      </c>
      <c r="X278" s="87" t="inlineStr">
        <is>
          <t>Arabic (Classical)</t>
        </is>
      </c>
      <c r="Y278" s="87" t="inlineStr">
        <is>
          <t>Polish</t>
        </is>
      </c>
      <c r="Z278" s="87" t="inlineStr">
        <is>
          <t>Hebrew</t>
        </is>
      </c>
      <c r="AA278" s="87" t="inlineStr">
        <is>
          <t>Portuguese (Portugal)</t>
        </is>
      </c>
    </row>
    <row r="279">
      <c r="A279" s="685" t="inlineStr">
        <is>
          <t>202001</t>
        </is>
      </c>
      <c r="B279" s="112" t="inlineStr">
        <is>
          <t>WS</t>
        </is>
      </c>
      <c r="C279" s="694" t="n">
        <v>27672.730625</v>
      </c>
      <c r="D279" s="694" t="n">
        <v>1003.78</v>
      </c>
      <c r="E279" s="694" t="n">
        <v>1554.1</v>
      </c>
      <c r="F279" s="694" t="n">
        <v>861.4799999999999</v>
      </c>
      <c r="G279" s="694" t="n">
        <v>3278.29</v>
      </c>
      <c r="H279" s="694" t="n">
        <v>2524.54</v>
      </c>
      <c r="I279" s="694" t="n">
        <v>0</v>
      </c>
      <c r="J279" s="694" t="n">
        <v>2555.8</v>
      </c>
      <c r="K279" s="694" t="n">
        <v>1338.49</v>
      </c>
      <c r="L279" s="694" t="n">
        <v>3468</v>
      </c>
      <c r="M279" s="694" t="n">
        <v>1336.26</v>
      </c>
      <c r="N279" s="694" t="n">
        <v>0</v>
      </c>
      <c r="O279" s="694" t="n">
        <v>2444.309999999999</v>
      </c>
      <c r="P279" s="694" t="n">
        <v>314.23</v>
      </c>
      <c r="Q279" s="694" t="n">
        <v>147.64</v>
      </c>
      <c r="R279" s="694" t="n">
        <v>80.43000000000001</v>
      </c>
      <c r="S279" s="694" t="n">
        <v>80.43000000000001</v>
      </c>
      <c r="T279" s="694" t="n">
        <v>1577.57</v>
      </c>
      <c r="U279" s="694" t="n">
        <v>1515.98</v>
      </c>
      <c r="V279" s="694" t="n">
        <v>1510.45</v>
      </c>
      <c r="W279" s="694" t="n">
        <v>1509.4</v>
      </c>
      <c r="X279" s="694" t="n">
        <v>64.700625</v>
      </c>
      <c r="Y279" s="694" t="n">
        <v>75.3</v>
      </c>
      <c r="Z279" s="694" t="n">
        <v>350.05</v>
      </c>
      <c r="AA279" s="694" t="n">
        <v>81.5</v>
      </c>
    </row>
    <row r="280">
      <c r="B280" s="77" t="inlineStr">
        <is>
          <t>Smartling</t>
        </is>
      </c>
      <c r="C280" s="694" t="n">
        <v>2000</v>
      </c>
      <c r="D280" s="677" t="n"/>
      <c r="E280" s="677" t="n"/>
      <c r="F280" s="677" t="n"/>
      <c r="H280" s="677" t="n"/>
      <c r="L280" s="677" t="n"/>
      <c r="N280" s="677" t="n"/>
    </row>
    <row r="281">
      <c r="B281" s="77" t="inlineStr">
        <is>
          <t>DTP</t>
        </is>
      </c>
      <c r="C281" s="605" t="n">
        <v>0</v>
      </c>
      <c r="D281" s="692" t="n"/>
      <c r="E281" s="605" t="n"/>
    </row>
    <row r="282">
      <c r="B282" s="77" t="inlineStr">
        <is>
          <t>ENG</t>
        </is>
      </c>
      <c r="C282" s="681" t="n">
        <v>0</v>
      </c>
      <c r="D282" s="605" t="n"/>
    </row>
    <row r="283">
      <c r="B283" s="77" t="inlineStr">
        <is>
          <t>Adjustment</t>
        </is>
      </c>
      <c r="C283" s="681" t="n">
        <v>2186.37</v>
      </c>
    </row>
    <row r="284">
      <c r="A284" s="683" t="n"/>
      <c r="B284" s="210" t="inlineStr">
        <is>
          <t>Total</t>
        </is>
      </c>
      <c r="C284" s="689" t="n">
        <v>31859.100625</v>
      </c>
      <c r="D284" s="214" t="n"/>
      <c r="E284" s="214" t="n"/>
      <c r="F284" s="214" t="n"/>
      <c r="G284" s="214" t="n"/>
      <c r="H284" s="214" t="n"/>
      <c r="I284" s="215" t="n"/>
      <c r="J284" s="215" t="n"/>
      <c r="K284" s="215" t="n"/>
      <c r="L284" s="215" t="n"/>
      <c r="M284" s="215" t="n"/>
      <c r="N284" s="215" t="n"/>
      <c r="O284" s="215" t="n"/>
      <c r="P284" s="215" t="n"/>
      <c r="Q284" s="215" t="n"/>
    </row>
    <row r="285">
      <c r="A285" s="584" t="n"/>
      <c r="B285" s="77" t="n"/>
      <c r="C285" s="605" t="n"/>
      <c r="D285" s="21" t="n">
        <v>8030.24</v>
      </c>
      <c r="E285" s="21" t="n">
        <v>9563.692307692307</v>
      </c>
      <c r="F285" s="21" t="n">
        <v>5301.415384615384</v>
      </c>
      <c r="G285" s="21" t="n">
        <v>10490.528</v>
      </c>
      <c r="H285" s="21" t="n">
        <v>12622.7</v>
      </c>
      <c r="I285" s="21" t="n">
        <v>0</v>
      </c>
      <c r="J285" s="21" t="n">
        <v>12779</v>
      </c>
      <c r="K285" s="21" t="n">
        <v>6084.045454545455</v>
      </c>
      <c r="L285" s="21" t="n">
        <v>15763.63636363636</v>
      </c>
      <c r="M285" s="21" t="n">
        <v>4454.2</v>
      </c>
      <c r="N285" s="21" t="n">
        <v>0</v>
      </c>
      <c r="O285" s="21" t="n">
        <v>10291.83157894737</v>
      </c>
      <c r="P285" s="21" t="n">
        <v>1323.073684210526</v>
      </c>
      <c r="Q285" s="21" t="n">
        <v>1476.4</v>
      </c>
      <c r="R285" s="299" t="n">
        <v>402.15</v>
      </c>
      <c r="S285" s="299" t="n">
        <v>402.15</v>
      </c>
      <c r="T285" s="299" t="n">
        <v>6009.790476190476</v>
      </c>
      <c r="U285" s="299" t="n">
        <v>5614.740740740741</v>
      </c>
      <c r="V285" s="299" t="n">
        <v>5754.095238095238</v>
      </c>
      <c r="W285" s="299" t="n">
        <v>5750.095238095238</v>
      </c>
    </row>
    <row r="286" ht="15" customHeight="1" s="474">
      <c r="A286" s="87" t="n"/>
      <c r="B286" s="87" t="n"/>
      <c r="C286" s="87" t="inlineStr">
        <is>
          <t>Total</t>
        </is>
      </c>
      <c r="D286" s="87" t="inlineStr">
        <is>
          <t>Chinese (PRC)</t>
        </is>
      </c>
      <c r="E286" s="87" t="inlineStr">
        <is>
          <t>Chinese (Taiwan)</t>
        </is>
      </c>
      <c r="F286" s="87" t="inlineStr">
        <is>
          <t>Chinese (Hong Kong)</t>
        </is>
      </c>
      <c r="G286" s="87" t="inlineStr">
        <is>
          <t>Japanese</t>
        </is>
      </c>
      <c r="H286" s="87" t="inlineStr">
        <is>
          <t>Korean</t>
        </is>
      </c>
      <c r="I286" s="87" t="inlineStr">
        <is>
          <t>Finnish</t>
        </is>
      </c>
      <c r="J286" s="87" t="inlineStr">
        <is>
          <t>Italian (Italy)</t>
        </is>
      </c>
      <c r="K286" s="87" t="inlineStr">
        <is>
          <t>German (Germany)</t>
        </is>
      </c>
      <c r="L286" s="87" t="inlineStr">
        <is>
          <t>French (Canada)</t>
        </is>
      </c>
      <c r="M286" s="87" t="inlineStr">
        <is>
          <t>Dutch (Netherlands)</t>
        </is>
      </c>
      <c r="N286" s="87" t="inlineStr">
        <is>
          <t>Spanish (Mexico)</t>
        </is>
      </c>
      <c r="O286" s="87" t="inlineStr">
        <is>
          <t>Spanish (International)</t>
        </is>
      </c>
      <c r="P286" s="87" t="inlineStr">
        <is>
          <t>Catalan</t>
        </is>
      </c>
      <c r="Q286" s="87" t="inlineStr">
        <is>
          <t>English (United States)</t>
        </is>
      </c>
      <c r="R286" s="87" t="inlineStr">
        <is>
          <t>Tagalog</t>
        </is>
      </c>
      <c r="S286" s="87" t="inlineStr">
        <is>
          <t>Vietnamese</t>
        </is>
      </c>
      <c r="T286" s="87" t="inlineStr">
        <is>
          <t>French (France)</t>
        </is>
      </c>
      <c r="U286" s="87" t="inlineStr">
        <is>
          <t>Swedish</t>
        </is>
      </c>
      <c r="V286" s="87" t="inlineStr">
        <is>
          <t>Norwegian (Bokmal)</t>
        </is>
      </c>
      <c r="W286" s="87" t="inlineStr">
        <is>
          <t>Danish</t>
        </is>
      </c>
      <c r="X286" s="87" t="inlineStr">
        <is>
          <t>Arabic (Classical)</t>
        </is>
      </c>
      <c r="Y286" s="87" t="inlineStr">
        <is>
          <t>Polish</t>
        </is>
      </c>
      <c r="Z286" s="87" t="inlineStr">
        <is>
          <t>Hebrew</t>
        </is>
      </c>
      <c r="AA286" s="87" t="inlineStr">
        <is>
          <t>Portuguese (Portugal)</t>
        </is>
      </c>
      <c r="AB286" s="20" t="inlineStr">
        <is>
          <t>Offline</t>
        </is>
      </c>
    </row>
    <row r="287">
      <c r="A287" s="685" t="inlineStr">
        <is>
          <t>202002</t>
        </is>
      </c>
      <c r="B287" s="112" t="inlineStr">
        <is>
          <t>WS</t>
        </is>
      </c>
      <c r="C287" s="694" t="n">
        <v>32102.96999999999</v>
      </c>
      <c r="D287" s="694" t="n">
        <v>1476.18</v>
      </c>
      <c r="E287" s="694" t="n">
        <v>1410.81</v>
      </c>
      <c r="F287" s="694" t="n">
        <v>1410.850000000001</v>
      </c>
      <c r="G287" s="694" t="n">
        <v>4646.360000000001</v>
      </c>
      <c r="H287" s="694" t="n">
        <v>3266.769999999999</v>
      </c>
      <c r="I287" s="694" t="n">
        <v>0</v>
      </c>
      <c r="J287" s="694" t="n">
        <v>3657.06</v>
      </c>
      <c r="K287" s="694" t="n">
        <v>2182.76</v>
      </c>
      <c r="L287" s="694" t="n">
        <v>3370.3</v>
      </c>
      <c r="M287" s="694" t="n">
        <v>845.4399999999999</v>
      </c>
      <c r="N287" s="694" t="n">
        <v>0</v>
      </c>
      <c r="O287" s="694" t="n">
        <v>583.5699999999999</v>
      </c>
      <c r="P287" s="694" t="n">
        <v>1160.66</v>
      </c>
      <c r="Q287" s="694" t="n">
        <v>0</v>
      </c>
      <c r="R287" s="694" t="n">
        <v>0</v>
      </c>
      <c r="S287" s="694" t="n">
        <v>0</v>
      </c>
      <c r="T287" s="694" t="n">
        <v>752.5499999999998</v>
      </c>
      <c r="U287" s="694" t="n">
        <v>809.54</v>
      </c>
      <c r="V287" s="694" t="n">
        <v>825.9099999999999</v>
      </c>
      <c r="W287" s="694" t="n">
        <v>811.7299999999999</v>
      </c>
      <c r="X287" s="694" t="n">
        <v>0</v>
      </c>
      <c r="Y287" s="694" t="n">
        <v>55</v>
      </c>
      <c r="Z287" s="694" t="n">
        <v>131.87</v>
      </c>
      <c r="AA287" s="694" t="n">
        <v>4705.609999999998</v>
      </c>
    </row>
    <row r="288">
      <c r="B288" s="77" t="inlineStr">
        <is>
          <t>Smartling</t>
        </is>
      </c>
      <c r="C288" s="694" t="n">
        <v>2500</v>
      </c>
      <c r="D288" s="677" t="n"/>
      <c r="E288" s="677" t="n"/>
      <c r="F288" s="677" t="n"/>
      <c r="H288" s="677" t="n"/>
      <c r="L288" s="677" t="n"/>
      <c r="N288" s="677" t="n"/>
    </row>
    <row r="289">
      <c r="B289" s="77" t="inlineStr">
        <is>
          <t>DTP</t>
        </is>
      </c>
      <c r="C289" s="605" t="n">
        <v>96</v>
      </c>
      <c r="D289" s="692" t="n"/>
      <c r="E289" s="605" t="n"/>
    </row>
    <row r="290">
      <c r="B290" s="77" t="inlineStr">
        <is>
          <t>ENG</t>
        </is>
      </c>
      <c r="C290" s="681" t="n">
        <v>0</v>
      </c>
      <c r="D290" s="605" t="n"/>
    </row>
    <row r="291">
      <c r="B291" s="77" t="inlineStr">
        <is>
          <t>Adjustment</t>
        </is>
      </c>
      <c r="C291" s="681" t="n">
        <v>1212.91</v>
      </c>
    </row>
    <row r="292">
      <c r="A292" s="683" t="n"/>
      <c r="B292" s="210" t="inlineStr">
        <is>
          <t>Total</t>
        </is>
      </c>
      <c r="C292" s="689" t="n">
        <v>35911.88</v>
      </c>
      <c r="D292" s="214" t="n"/>
      <c r="E292" s="214" t="n"/>
      <c r="F292" s="214" t="n"/>
      <c r="G292" s="214" t="n"/>
      <c r="H292" s="214" t="n"/>
      <c r="I292" s="215" t="n"/>
      <c r="J292" s="215" t="n"/>
      <c r="K292" s="215" t="n"/>
      <c r="L292" s="215" t="n"/>
      <c r="M292" s="215" t="n"/>
      <c r="N292" s="215" t="n"/>
      <c r="O292" s="215" t="n"/>
      <c r="P292" s="215" t="n"/>
      <c r="Q292" s="215" t="n"/>
    </row>
    <row r="293">
      <c r="A293" s="584" t="n"/>
      <c r="B293" s="77" t="n"/>
      <c r="C293" s="605" t="n"/>
      <c r="D293" s="21" t="n">
        <v>8030.24</v>
      </c>
      <c r="E293" s="21" t="n">
        <v>9563.692307692307</v>
      </c>
      <c r="F293" s="21" t="n">
        <v>5301.415384615384</v>
      </c>
      <c r="G293" s="21" t="n">
        <v>10490.528</v>
      </c>
      <c r="H293" s="21" t="n">
        <v>12622.7</v>
      </c>
      <c r="I293" s="21" t="n">
        <v>0</v>
      </c>
      <c r="J293" s="21" t="n">
        <v>12779</v>
      </c>
      <c r="K293" s="21" t="n">
        <v>6084.045454545455</v>
      </c>
      <c r="L293" s="21" t="n">
        <v>15763.63636363636</v>
      </c>
      <c r="M293" s="21" t="n">
        <v>4454.2</v>
      </c>
      <c r="N293" s="21" t="n">
        <v>0</v>
      </c>
      <c r="O293" s="21" t="n">
        <v>10291.83157894737</v>
      </c>
      <c r="P293" s="21" t="n">
        <v>1323.073684210526</v>
      </c>
      <c r="Q293" s="21" t="n">
        <v>1476.4</v>
      </c>
      <c r="R293" s="299" t="n">
        <v>402.15</v>
      </c>
      <c r="S293" s="299" t="n">
        <v>402.15</v>
      </c>
      <c r="T293" s="299" t="n">
        <v>6009.790476190476</v>
      </c>
      <c r="U293" s="299" t="n">
        <v>5614.740740740741</v>
      </c>
      <c r="V293" s="299" t="n">
        <v>5754.095238095238</v>
      </c>
      <c r="W293" s="299" t="n">
        <v>5750.095238095238</v>
      </c>
    </row>
    <row r="294" ht="15" customHeight="1" s="474">
      <c r="A294" s="87" t="n"/>
      <c r="B294" s="87" t="n"/>
      <c r="C294" s="87" t="inlineStr">
        <is>
          <t>Total</t>
        </is>
      </c>
      <c r="D294" s="87" t="inlineStr">
        <is>
          <t>Chinese (PRC)</t>
        </is>
      </c>
      <c r="E294" s="87" t="inlineStr">
        <is>
          <t>Chinese (Taiwan)</t>
        </is>
      </c>
      <c r="F294" s="87" t="inlineStr">
        <is>
          <t>Chinese (Hong Kong)</t>
        </is>
      </c>
      <c r="G294" s="87" t="inlineStr">
        <is>
          <t>Japanese</t>
        </is>
      </c>
      <c r="H294" s="87" t="inlineStr">
        <is>
          <t>Korean</t>
        </is>
      </c>
      <c r="I294" s="87" t="inlineStr">
        <is>
          <t>Finnish</t>
        </is>
      </c>
      <c r="J294" s="87" t="inlineStr">
        <is>
          <t>Italian (Italy)</t>
        </is>
      </c>
      <c r="K294" s="87" t="inlineStr">
        <is>
          <t>German (Germany)</t>
        </is>
      </c>
      <c r="L294" s="87" t="inlineStr">
        <is>
          <t>French (Canada)</t>
        </is>
      </c>
      <c r="M294" s="87" t="inlineStr">
        <is>
          <t>Dutch (Netherlands)</t>
        </is>
      </c>
      <c r="N294" s="87" t="inlineStr">
        <is>
          <t>Spanish (Mexico)</t>
        </is>
      </c>
      <c r="O294" s="87" t="inlineStr">
        <is>
          <t>Spanish (International)</t>
        </is>
      </c>
      <c r="P294" s="87" t="inlineStr">
        <is>
          <t>Catalan</t>
        </is>
      </c>
      <c r="Q294" s="87" t="inlineStr">
        <is>
          <t>English (United States)</t>
        </is>
      </c>
      <c r="R294" s="87" t="inlineStr">
        <is>
          <t>Tagalog</t>
        </is>
      </c>
      <c r="S294" s="87" t="inlineStr">
        <is>
          <t>Vietnamese</t>
        </is>
      </c>
      <c r="T294" s="87" t="inlineStr">
        <is>
          <t>French (France)</t>
        </is>
      </c>
      <c r="U294" s="87" t="inlineStr">
        <is>
          <t>Swedish</t>
        </is>
      </c>
      <c r="V294" s="87" t="inlineStr">
        <is>
          <t>Norwegian (Bokmal)</t>
        </is>
      </c>
      <c r="W294" s="87" t="inlineStr">
        <is>
          <t>Danish</t>
        </is>
      </c>
      <c r="X294" s="87" t="inlineStr">
        <is>
          <t>Arabic (Classical)</t>
        </is>
      </c>
      <c r="Y294" s="87" t="inlineStr">
        <is>
          <t>Polish</t>
        </is>
      </c>
      <c r="Z294" s="87" t="inlineStr">
        <is>
          <t>Hebrew</t>
        </is>
      </c>
      <c r="AA294" s="87" t="inlineStr">
        <is>
          <t>Portuguese (Portugal)</t>
        </is>
      </c>
      <c r="AB294" s="20" t="inlineStr">
        <is>
          <t>Offline</t>
        </is>
      </c>
    </row>
    <row r="295">
      <c r="A295" s="685" t="inlineStr">
        <is>
          <t>202003</t>
        </is>
      </c>
      <c r="B295" s="112" t="inlineStr">
        <is>
          <t>WS</t>
        </is>
      </c>
      <c r="C295" s="694" t="n">
        <v>20546.065</v>
      </c>
      <c r="D295" s="694" t="n">
        <v>2739.87</v>
      </c>
      <c r="E295" s="694" t="n">
        <v>629.4799999999999</v>
      </c>
      <c r="F295" s="694" t="n">
        <v>625.9399999999999</v>
      </c>
      <c r="G295" s="694" t="n">
        <v>1389.865</v>
      </c>
      <c r="H295" s="694" t="n">
        <v>4926.139999999999</v>
      </c>
      <c r="I295" s="694" t="n">
        <v>0</v>
      </c>
      <c r="J295" s="694" t="n">
        <v>641.3799999999999</v>
      </c>
      <c r="K295" s="694" t="n">
        <v>2643.98</v>
      </c>
      <c r="L295" s="694" t="n">
        <v>1753.57</v>
      </c>
      <c r="M295" s="694" t="n">
        <v>612.0949999999999</v>
      </c>
      <c r="N295" s="694" t="n">
        <v>0</v>
      </c>
      <c r="O295" s="694" t="n">
        <v>490.1</v>
      </c>
      <c r="P295" s="694" t="n">
        <v>481.05</v>
      </c>
      <c r="Q295" s="694" t="n">
        <v>0</v>
      </c>
      <c r="R295" s="694" t="n">
        <v>0</v>
      </c>
      <c r="S295" s="694" t="n">
        <v>0</v>
      </c>
      <c r="T295" s="694" t="n">
        <v>565.89</v>
      </c>
      <c r="U295" s="694" t="n">
        <v>672.3549999999999</v>
      </c>
      <c r="V295" s="694" t="n">
        <v>675.665</v>
      </c>
      <c r="W295" s="694" t="n">
        <v>698.3249999999998</v>
      </c>
      <c r="X295" s="694" t="n">
        <v>0</v>
      </c>
      <c r="Y295" s="694" t="n">
        <v>0</v>
      </c>
      <c r="Z295" s="694" t="n">
        <v>0</v>
      </c>
      <c r="AA295" s="694" t="n">
        <v>1000.36</v>
      </c>
    </row>
    <row r="296">
      <c r="B296" s="77" t="inlineStr">
        <is>
          <t>Smartling</t>
        </is>
      </c>
      <c r="C296" s="694" t="n">
        <v>2500</v>
      </c>
      <c r="D296" s="677" t="n"/>
      <c r="E296" s="677" t="n"/>
      <c r="F296" s="677" t="n"/>
      <c r="H296" s="677" t="n"/>
      <c r="L296" s="677" t="n"/>
      <c r="N296" s="677" t="n"/>
    </row>
    <row r="297">
      <c r="B297" s="77" t="inlineStr">
        <is>
          <t>DTP</t>
        </is>
      </c>
      <c r="C297" s="605" t="n">
        <v>32</v>
      </c>
      <c r="D297" s="692" t="n"/>
      <c r="E297" s="605" t="n"/>
    </row>
    <row r="298">
      <c r="B298" s="77" t="inlineStr">
        <is>
          <t>ENG</t>
        </is>
      </c>
      <c r="C298" s="681" t="n">
        <v>0</v>
      </c>
      <c r="D298" s="605" t="n"/>
    </row>
    <row r="299">
      <c r="B299" s="77" t="inlineStr">
        <is>
          <t>Adjustment</t>
        </is>
      </c>
      <c r="C299" s="681" t="n">
        <v>7579.03</v>
      </c>
    </row>
    <row r="300">
      <c r="A300" s="683" t="n"/>
      <c r="B300" s="210" t="inlineStr">
        <is>
          <t>Total</t>
        </is>
      </c>
      <c r="C300" s="689" t="n">
        <v>30657.095</v>
      </c>
      <c r="D300" s="214" t="n"/>
      <c r="E300" s="214" t="n"/>
      <c r="F300" s="214" t="n"/>
      <c r="G300" s="214" t="n"/>
      <c r="H300" s="214" t="n"/>
      <c r="I300" s="215" t="n"/>
      <c r="J300" s="215" t="n"/>
      <c r="K300" s="215" t="n"/>
      <c r="L300" s="215" t="n"/>
      <c r="M300" s="215" t="n"/>
      <c r="N300" s="215" t="n"/>
      <c r="O300" s="215" t="n"/>
      <c r="P300" s="215" t="n"/>
      <c r="Q300" s="215" t="n"/>
    </row>
    <row r="301">
      <c r="A301" s="584" t="n"/>
      <c r="B301" s="77" t="n"/>
      <c r="C301" s="605" t="n"/>
      <c r="D301" s="21" t="n">
        <v>8030.24</v>
      </c>
      <c r="E301" s="21" t="n">
        <v>9563.692307692307</v>
      </c>
      <c r="F301" s="21" t="n">
        <v>5301.415384615384</v>
      </c>
      <c r="G301" s="21" t="n">
        <v>10490.528</v>
      </c>
      <c r="H301" s="21" t="n">
        <v>12622.7</v>
      </c>
      <c r="I301" s="21" t="n">
        <v>0</v>
      </c>
      <c r="J301" s="21" t="n">
        <v>12779</v>
      </c>
      <c r="K301" s="21" t="n">
        <v>6084.045454545455</v>
      </c>
      <c r="L301" s="21" t="n">
        <v>15763.63636363636</v>
      </c>
      <c r="M301" s="21" t="n">
        <v>4454.2</v>
      </c>
      <c r="N301" s="21" t="n">
        <v>0</v>
      </c>
      <c r="O301" s="21" t="n">
        <v>10291.83157894737</v>
      </c>
      <c r="P301" s="21" t="n">
        <v>1323.073684210526</v>
      </c>
      <c r="Q301" s="21" t="n">
        <v>1476.4</v>
      </c>
      <c r="R301" s="299" t="n">
        <v>402.15</v>
      </c>
      <c r="S301" s="299" t="n">
        <v>402.15</v>
      </c>
      <c r="T301" s="299" t="n">
        <v>6009.790476190476</v>
      </c>
      <c r="U301" s="299" t="n">
        <v>5614.740740740741</v>
      </c>
      <c r="V301" s="299" t="n">
        <v>5754.095238095238</v>
      </c>
      <c r="W301" s="299" t="n">
        <v>5750.095238095238</v>
      </c>
    </row>
    <row r="302" ht="15" customHeight="1" s="474">
      <c r="A302" s="87" t="n"/>
      <c r="B302" s="87" t="n"/>
      <c r="C302" s="87" t="inlineStr">
        <is>
          <t>Total</t>
        </is>
      </c>
      <c r="D302" s="87" t="inlineStr">
        <is>
          <t>Chinese (PRC)</t>
        </is>
      </c>
      <c r="E302" s="87" t="inlineStr">
        <is>
          <t>Chinese (Taiwan)</t>
        </is>
      </c>
      <c r="F302" s="87" t="inlineStr">
        <is>
          <t>Chinese (Hong Kong)</t>
        </is>
      </c>
      <c r="G302" s="87" t="inlineStr">
        <is>
          <t>Japanese</t>
        </is>
      </c>
      <c r="H302" s="87" t="inlineStr">
        <is>
          <t>Korean</t>
        </is>
      </c>
      <c r="I302" s="87" t="inlineStr">
        <is>
          <t>Finnish</t>
        </is>
      </c>
      <c r="J302" s="87" t="inlineStr">
        <is>
          <t>Italian (Italy)</t>
        </is>
      </c>
      <c r="K302" s="87" t="inlineStr">
        <is>
          <t>German (Germany)</t>
        </is>
      </c>
      <c r="L302" s="87" t="inlineStr">
        <is>
          <t>French (Canada)</t>
        </is>
      </c>
      <c r="M302" s="87" t="inlineStr">
        <is>
          <t>Dutch (Netherlands)</t>
        </is>
      </c>
      <c r="N302" s="87" t="inlineStr">
        <is>
          <t>Spanish (Mexico)</t>
        </is>
      </c>
      <c r="O302" s="87" t="inlineStr">
        <is>
          <t>Spanish (International)</t>
        </is>
      </c>
      <c r="P302" s="87" t="inlineStr">
        <is>
          <t>Catalan</t>
        </is>
      </c>
      <c r="Q302" s="87" t="inlineStr">
        <is>
          <t>English (United States)</t>
        </is>
      </c>
      <c r="R302" s="87" t="inlineStr">
        <is>
          <t>Tagalog</t>
        </is>
      </c>
      <c r="S302" s="87" t="inlineStr">
        <is>
          <t>Vietnamese</t>
        </is>
      </c>
      <c r="T302" s="87" t="inlineStr">
        <is>
          <t>French (France)</t>
        </is>
      </c>
      <c r="U302" s="87" t="inlineStr">
        <is>
          <t>Swedish</t>
        </is>
      </c>
      <c r="V302" s="87" t="inlineStr">
        <is>
          <t>Norwegian (Bokmal)</t>
        </is>
      </c>
      <c r="W302" s="87" t="inlineStr">
        <is>
          <t>Danish</t>
        </is>
      </c>
      <c r="X302" s="87" t="inlineStr">
        <is>
          <t>Arabic (Classical)</t>
        </is>
      </c>
      <c r="Y302" s="87" t="inlineStr">
        <is>
          <t>Polish</t>
        </is>
      </c>
      <c r="Z302" s="87" t="inlineStr">
        <is>
          <t>Hebrew</t>
        </is>
      </c>
      <c r="AA302" s="87" t="inlineStr">
        <is>
          <t>Portuguese (Portugal)</t>
        </is>
      </c>
      <c r="AB302" s="20" t="inlineStr">
        <is>
          <t>Offline</t>
        </is>
      </c>
    </row>
    <row r="303">
      <c r="A303" s="685" t="inlineStr">
        <is>
          <t>202004</t>
        </is>
      </c>
      <c r="B303" s="112" t="inlineStr">
        <is>
          <t>WS</t>
        </is>
      </c>
      <c r="C303" s="694" t="n">
        <v>14158.94</v>
      </c>
      <c r="D303" s="694" t="n">
        <v>329.52</v>
      </c>
      <c r="E303" s="694" t="n">
        <v>280.52</v>
      </c>
      <c r="F303" s="694" t="n">
        <v>406.5799999999999</v>
      </c>
      <c r="G303" s="694" t="n">
        <v>5098.39</v>
      </c>
      <c r="H303" s="694" t="n">
        <v>1453.49</v>
      </c>
      <c r="I303" s="694" t="n">
        <v>0</v>
      </c>
      <c r="J303" s="694" t="n">
        <v>451.26</v>
      </c>
      <c r="K303" s="694" t="n">
        <v>1057.78</v>
      </c>
      <c r="L303" s="694" t="n">
        <v>939.1399999999999</v>
      </c>
      <c r="M303" s="694" t="n">
        <v>687.62</v>
      </c>
      <c r="N303" s="694" t="n">
        <v>0</v>
      </c>
      <c r="O303" s="694" t="n">
        <v>786.9899999999998</v>
      </c>
      <c r="P303" s="694" t="n">
        <v>2.3</v>
      </c>
      <c r="Q303" s="694" t="n">
        <v>0</v>
      </c>
      <c r="R303" s="694" t="n">
        <v>0</v>
      </c>
      <c r="S303" s="694" t="n">
        <v>284.1</v>
      </c>
      <c r="T303" s="694" t="n">
        <v>596.6999999999999</v>
      </c>
      <c r="U303" s="694" t="n">
        <v>460.89</v>
      </c>
      <c r="V303" s="694" t="n">
        <v>747.4699999999999</v>
      </c>
      <c r="W303" s="694" t="n">
        <v>451.15</v>
      </c>
      <c r="X303" s="694" t="n">
        <v>0</v>
      </c>
      <c r="Y303" s="694" t="n">
        <v>0</v>
      </c>
      <c r="Z303" s="694" t="n">
        <v>0</v>
      </c>
      <c r="AA303" s="694" t="n">
        <v>125.04</v>
      </c>
    </row>
    <row r="304">
      <c r="B304" s="77" t="inlineStr">
        <is>
          <t>Smartling</t>
        </is>
      </c>
      <c r="C304" s="605" t="n">
        <v>6000</v>
      </c>
      <c r="D304" s="677" t="n"/>
      <c r="E304" s="677" t="n"/>
      <c r="F304" s="677" t="n"/>
      <c r="H304" s="677" t="n"/>
      <c r="L304" s="677" t="n"/>
      <c r="N304" s="677" t="n"/>
    </row>
    <row r="305">
      <c r="B305" s="77" t="inlineStr">
        <is>
          <t>DTP</t>
        </is>
      </c>
      <c r="C305" s="605" t="n">
        <v>72</v>
      </c>
      <c r="D305" s="692" t="n"/>
      <c r="E305" s="605" t="n"/>
    </row>
    <row r="306">
      <c r="B306" s="77" t="inlineStr">
        <is>
          <t>ENG</t>
        </is>
      </c>
      <c r="C306" s="605" t="n">
        <v>479.1650000000009</v>
      </c>
      <c r="D306" s="605" t="n"/>
    </row>
    <row r="307">
      <c r="B307" s="77" t="inlineStr">
        <is>
          <t>Adjustment</t>
        </is>
      </c>
      <c r="C307" s="605" t="n">
        <v>3654.57</v>
      </c>
      <c r="D307" s="77" t="n"/>
    </row>
    <row r="308">
      <c r="A308" s="683" t="n"/>
      <c r="B308" s="210" t="inlineStr">
        <is>
          <t>Total</t>
        </is>
      </c>
      <c r="C308" s="689" t="n">
        <v>24364.675</v>
      </c>
      <c r="D308" s="214" t="n"/>
      <c r="E308" s="214" t="n"/>
      <c r="F308" s="214" t="n"/>
      <c r="G308" s="214" t="n"/>
      <c r="H308" s="214" t="n"/>
      <c r="I308" s="215" t="n"/>
      <c r="J308" s="215" t="n"/>
      <c r="K308" s="215" t="n"/>
      <c r="L308" s="215" t="n"/>
      <c r="M308" s="215" t="n"/>
      <c r="N308" s="215" t="n"/>
      <c r="O308" s="215" t="n"/>
      <c r="P308" s="215" t="n"/>
      <c r="Q308" s="215" t="n"/>
    </row>
    <row r="309">
      <c r="A309" s="584" t="n"/>
      <c r="B309" s="77" t="n"/>
      <c r="C309" s="605" t="n"/>
      <c r="D309" s="21" t="n">
        <v>8030.24</v>
      </c>
      <c r="E309" s="21" t="n">
        <v>9563.692307692307</v>
      </c>
      <c r="F309" s="21" t="n">
        <v>5301.415384615384</v>
      </c>
      <c r="G309" s="21" t="n">
        <v>10490.528</v>
      </c>
      <c r="H309" s="21" t="n">
        <v>12622.7</v>
      </c>
      <c r="I309" s="21" t="n">
        <v>0</v>
      </c>
      <c r="J309" s="21" t="n">
        <v>12779</v>
      </c>
      <c r="K309" s="21" t="n">
        <v>6084.045454545455</v>
      </c>
      <c r="L309" s="21" t="n">
        <v>15763.63636363636</v>
      </c>
      <c r="M309" s="21" t="n">
        <v>4454.2</v>
      </c>
      <c r="N309" s="21" t="n">
        <v>0</v>
      </c>
      <c r="O309" s="21" t="n">
        <v>10291.83157894737</v>
      </c>
      <c r="P309" s="21" t="n">
        <v>1323.073684210526</v>
      </c>
      <c r="Q309" s="21" t="n">
        <v>1476.4</v>
      </c>
      <c r="R309" s="299" t="n">
        <v>402.15</v>
      </c>
      <c r="S309" s="299" t="n">
        <v>402.15</v>
      </c>
      <c r="T309" s="299" t="n">
        <v>6009.790476190476</v>
      </c>
      <c r="U309" s="299" t="n">
        <v>5614.740740740741</v>
      </c>
      <c r="V309" s="299" t="n">
        <v>5754.095238095238</v>
      </c>
      <c r="W309" s="299" t="n">
        <v>5750.095238095238</v>
      </c>
    </row>
    <row r="310" ht="15" customHeight="1" s="474">
      <c r="A310" s="87" t="n"/>
      <c r="B310" s="87" t="n"/>
      <c r="C310" s="87" t="inlineStr">
        <is>
          <t>Total</t>
        </is>
      </c>
      <c r="D310" s="87" t="inlineStr">
        <is>
          <t>Chinese (PRC)</t>
        </is>
      </c>
      <c r="E310" s="87" t="inlineStr">
        <is>
          <t>Chinese (Taiwan)</t>
        </is>
      </c>
      <c r="F310" s="87" t="inlineStr">
        <is>
          <t>Chinese (Hong Kong)</t>
        </is>
      </c>
      <c r="G310" s="87" t="inlineStr">
        <is>
          <t>Japanese</t>
        </is>
      </c>
      <c r="H310" s="87" t="inlineStr">
        <is>
          <t>Korean</t>
        </is>
      </c>
      <c r="I310" s="87" t="inlineStr">
        <is>
          <t>Finnish</t>
        </is>
      </c>
      <c r="J310" s="87" t="inlineStr">
        <is>
          <t>Italian (Italy)</t>
        </is>
      </c>
      <c r="K310" s="87" t="inlineStr">
        <is>
          <t>German (Germany)</t>
        </is>
      </c>
      <c r="L310" s="87" t="inlineStr">
        <is>
          <t>French (Canada)</t>
        </is>
      </c>
      <c r="M310" s="87" t="inlineStr">
        <is>
          <t>Dutch (Netherlands)</t>
        </is>
      </c>
      <c r="N310" s="87" t="inlineStr">
        <is>
          <t>Spanish (Mexico)</t>
        </is>
      </c>
      <c r="O310" s="87" t="inlineStr">
        <is>
          <t>Spanish (International)</t>
        </is>
      </c>
      <c r="P310" s="87" t="inlineStr">
        <is>
          <t>Catalan</t>
        </is>
      </c>
      <c r="Q310" s="87" t="inlineStr">
        <is>
          <t>English (United States)</t>
        </is>
      </c>
      <c r="R310" s="87" t="inlineStr">
        <is>
          <t>Tagalog</t>
        </is>
      </c>
      <c r="S310" s="87" t="inlineStr">
        <is>
          <t>Vietnamese</t>
        </is>
      </c>
      <c r="T310" s="87" t="inlineStr">
        <is>
          <t>French (France)</t>
        </is>
      </c>
      <c r="U310" s="87" t="inlineStr">
        <is>
          <t>Swedish</t>
        </is>
      </c>
      <c r="V310" s="87" t="inlineStr">
        <is>
          <t>Norwegian (Bokmal)</t>
        </is>
      </c>
      <c r="W310" s="87" t="inlineStr">
        <is>
          <t>Danish</t>
        </is>
      </c>
      <c r="X310" s="87" t="inlineStr">
        <is>
          <t>Arabic (Classical)</t>
        </is>
      </c>
      <c r="Y310" s="87" t="inlineStr">
        <is>
          <t>Polish</t>
        </is>
      </c>
      <c r="Z310" s="87" t="inlineStr">
        <is>
          <t>Hebrew</t>
        </is>
      </c>
      <c r="AA310" s="87" t="inlineStr">
        <is>
          <t>Portuguese (Portugal)</t>
        </is>
      </c>
      <c r="AB310" s="20" t="inlineStr">
        <is>
          <t>Offline</t>
        </is>
      </c>
    </row>
    <row r="311">
      <c r="A311" s="685" t="inlineStr">
        <is>
          <t>202005</t>
        </is>
      </c>
      <c r="B311" s="112" t="inlineStr">
        <is>
          <t>WS</t>
        </is>
      </c>
      <c r="C311" s="694" t="n">
        <v>28146.3</v>
      </c>
      <c r="D311" s="694" t="n">
        <v>3058.14</v>
      </c>
      <c r="E311" s="694" t="n">
        <v>2353.2</v>
      </c>
      <c r="F311" s="694" t="n">
        <v>2370.15</v>
      </c>
      <c r="G311" s="694" t="n">
        <v>4293.33</v>
      </c>
      <c r="H311" s="694" t="n">
        <v>4396.96</v>
      </c>
      <c r="I311" s="694" t="n">
        <v>2.84</v>
      </c>
      <c r="J311" s="694" t="n">
        <v>1.89</v>
      </c>
      <c r="K311" s="694" t="n">
        <v>1268.94</v>
      </c>
      <c r="L311" s="694" t="n">
        <v>2369.640000000001</v>
      </c>
      <c r="M311" s="694" t="n">
        <v>488.61</v>
      </c>
      <c r="N311" s="694" t="n">
        <v>0</v>
      </c>
      <c r="O311" s="694" t="n">
        <v>433.87</v>
      </c>
      <c r="P311" s="694" t="n">
        <v>917.9100000000001</v>
      </c>
      <c r="Q311" s="694" t="n">
        <v>0</v>
      </c>
      <c r="R311" s="694" t="n">
        <v>0</v>
      </c>
      <c r="S311" s="694" t="n">
        <v>0</v>
      </c>
      <c r="T311" s="694" t="n">
        <v>2.21</v>
      </c>
      <c r="U311" s="694" t="n">
        <v>561.3999999999999</v>
      </c>
      <c r="V311" s="694" t="n">
        <v>528.7099999999999</v>
      </c>
      <c r="W311" s="694" t="n">
        <v>527.6999999999999</v>
      </c>
      <c r="X311" s="694" t="n">
        <v>2.17</v>
      </c>
      <c r="Y311" s="694" t="n">
        <v>4212.01</v>
      </c>
      <c r="Z311" s="694" t="n">
        <v>2.74</v>
      </c>
      <c r="AA311" s="694" t="n">
        <v>353.8800000000001</v>
      </c>
    </row>
    <row r="312">
      <c r="B312" s="77" t="inlineStr">
        <is>
          <t>Smartling</t>
        </is>
      </c>
      <c r="C312" s="605" t="n">
        <v>5000</v>
      </c>
      <c r="D312" s="677" t="n"/>
      <c r="E312" s="677" t="n"/>
      <c r="F312" s="677" t="n"/>
      <c r="H312" s="677" t="n"/>
      <c r="L312" s="677" t="n"/>
      <c r="N312" s="677" t="n"/>
    </row>
    <row r="313">
      <c r="B313" s="77" t="inlineStr">
        <is>
          <t>DTP</t>
        </is>
      </c>
      <c r="C313" s="605" t="n"/>
      <c r="D313" s="692" t="n"/>
      <c r="E313" s="605" t="n"/>
    </row>
    <row r="314">
      <c r="B314" s="77" t="inlineStr">
        <is>
          <t>ENG</t>
        </is>
      </c>
      <c r="C314" s="696" t="n">
        <v>-5515.97</v>
      </c>
      <c r="D314" s="605" t="n"/>
    </row>
    <row r="315">
      <c r="B315" s="77" t="inlineStr">
        <is>
          <t>Adjustment</t>
        </is>
      </c>
      <c r="C315" s="605" t="n">
        <v>970.62</v>
      </c>
      <c r="D315" s="77" t="n"/>
    </row>
    <row r="316">
      <c r="A316" s="683" t="n"/>
      <c r="B316" s="210" t="inlineStr">
        <is>
          <t>Total</t>
        </is>
      </c>
      <c r="C316" s="689">
        <f>SUM(C311:C315)</f>
        <v/>
      </c>
      <c r="D316" s="214" t="n"/>
      <c r="E316" s="214" t="n"/>
      <c r="F316" s="214" t="n"/>
      <c r="G316" s="214" t="n"/>
      <c r="H316" s="214" t="n"/>
      <c r="I316" s="215" t="n"/>
      <c r="J316" s="215" t="n"/>
      <c r="K316" s="215" t="n"/>
      <c r="L316" s="215" t="n"/>
      <c r="M316" s="215" t="n"/>
      <c r="N316" s="215" t="n"/>
      <c r="O316" s="215" t="n"/>
      <c r="P316" s="215" t="n"/>
      <c r="Q316" s="215" t="n"/>
    </row>
    <row r="317">
      <c r="A317" s="584" t="n"/>
      <c r="B317" s="77" t="n"/>
      <c r="C317" s="605" t="n"/>
      <c r="D317" s="21" t="n">
        <v>8030.24</v>
      </c>
      <c r="E317" s="21" t="n">
        <v>9563.692307692307</v>
      </c>
      <c r="F317" s="21" t="n">
        <v>5301.415384615384</v>
      </c>
      <c r="G317" s="21" t="n">
        <v>10490.528</v>
      </c>
      <c r="H317" s="21" t="n">
        <v>12622.7</v>
      </c>
      <c r="I317" s="21" t="n">
        <v>0</v>
      </c>
      <c r="J317" s="21" t="n">
        <v>12779</v>
      </c>
      <c r="K317" s="21" t="n">
        <v>6084.045454545455</v>
      </c>
      <c r="L317" s="21" t="n">
        <v>15763.63636363636</v>
      </c>
      <c r="M317" s="21" t="n">
        <v>4454.2</v>
      </c>
      <c r="N317" s="21" t="n">
        <v>0</v>
      </c>
      <c r="O317" s="21" t="n">
        <v>10291.83157894737</v>
      </c>
      <c r="P317" s="21" t="n">
        <v>1323.073684210526</v>
      </c>
      <c r="Q317" s="21" t="n">
        <v>1476.4</v>
      </c>
      <c r="R317" s="299" t="n">
        <v>402.15</v>
      </c>
      <c r="S317" s="299" t="n">
        <v>402.15</v>
      </c>
      <c r="T317" s="299" t="n">
        <v>6009.790476190476</v>
      </c>
      <c r="U317" s="299" t="n">
        <v>5614.740740740741</v>
      </c>
      <c r="V317" s="299" t="n">
        <v>5754.095238095238</v>
      </c>
      <c r="W317" s="299" t="n">
        <v>5750.095238095238</v>
      </c>
    </row>
    <row r="318" ht="15" customHeight="1" s="474">
      <c r="A318" s="87" t="n"/>
      <c r="B318" s="87" t="n"/>
      <c r="C318" s="87" t="inlineStr">
        <is>
          <t>Total</t>
        </is>
      </c>
      <c r="D318" s="87" t="inlineStr">
        <is>
          <t>Chinese (PRC)</t>
        </is>
      </c>
      <c r="E318" s="87" t="inlineStr">
        <is>
          <t>Chinese (Taiwan)</t>
        </is>
      </c>
      <c r="F318" s="87" t="inlineStr">
        <is>
          <t>Chinese (Hong Kong)</t>
        </is>
      </c>
      <c r="G318" s="87" t="inlineStr">
        <is>
          <t>Japanese</t>
        </is>
      </c>
      <c r="H318" s="87" t="inlineStr">
        <is>
          <t>Korean</t>
        </is>
      </c>
      <c r="I318" s="87" t="inlineStr">
        <is>
          <t>Finnish</t>
        </is>
      </c>
      <c r="J318" s="87" t="inlineStr">
        <is>
          <t>Italian (Italy)</t>
        </is>
      </c>
      <c r="K318" s="87" t="inlineStr">
        <is>
          <t>German (Germany)</t>
        </is>
      </c>
      <c r="L318" s="87" t="inlineStr">
        <is>
          <t>French (Canada)</t>
        </is>
      </c>
      <c r="M318" s="87" t="inlineStr">
        <is>
          <t>Dutch (Netherlands)</t>
        </is>
      </c>
      <c r="N318" s="87" t="inlineStr">
        <is>
          <t>Spanish (Mexico)</t>
        </is>
      </c>
      <c r="O318" s="87" t="inlineStr">
        <is>
          <t>Spanish (International)</t>
        </is>
      </c>
      <c r="P318" s="87" t="inlineStr">
        <is>
          <t>Catalan</t>
        </is>
      </c>
      <c r="Q318" s="87" t="inlineStr">
        <is>
          <t>English (United States)</t>
        </is>
      </c>
      <c r="R318" s="87" t="inlineStr">
        <is>
          <t>Tagalog</t>
        </is>
      </c>
      <c r="S318" s="87" t="inlineStr">
        <is>
          <t>Vietnamese</t>
        </is>
      </c>
      <c r="T318" s="87" t="inlineStr">
        <is>
          <t>French (France)</t>
        </is>
      </c>
      <c r="U318" s="87" t="inlineStr">
        <is>
          <t>Swedish</t>
        </is>
      </c>
      <c r="V318" s="87" t="inlineStr">
        <is>
          <t>Norwegian (Bokmal)</t>
        </is>
      </c>
      <c r="W318" s="87" t="inlineStr">
        <is>
          <t>Danish</t>
        </is>
      </c>
      <c r="X318" s="87" t="inlineStr">
        <is>
          <t>Arabic (Classical)</t>
        </is>
      </c>
      <c r="Y318" s="87" t="inlineStr">
        <is>
          <t>Polish</t>
        </is>
      </c>
      <c r="Z318" s="87" t="inlineStr">
        <is>
          <t>Hebrew</t>
        </is>
      </c>
      <c r="AA318" s="87" t="inlineStr">
        <is>
          <t>Portuguese (Portugal)</t>
        </is>
      </c>
      <c r="AB318" s="20" t="inlineStr">
        <is>
          <t>Offline</t>
        </is>
      </c>
    </row>
    <row r="319">
      <c r="A319" s="685" t="inlineStr">
        <is>
          <t>202006</t>
        </is>
      </c>
      <c r="B319" s="112" t="inlineStr">
        <is>
          <t>WS</t>
        </is>
      </c>
      <c r="C319" s="694" t="n">
        <v>19567.870625</v>
      </c>
      <c r="D319" s="694" t="n">
        <v>857.0342499999997</v>
      </c>
      <c r="E319" s="694" t="n">
        <v>1126.239</v>
      </c>
      <c r="F319" s="694" t="n">
        <v>1127.229</v>
      </c>
      <c r="G319" s="694" t="n">
        <v>2337.93625</v>
      </c>
      <c r="H319" s="694" t="n">
        <v>1434.903749999999</v>
      </c>
      <c r="I319" s="694" t="n">
        <v>0</v>
      </c>
      <c r="J319" s="694" t="n">
        <v>128.81875</v>
      </c>
      <c r="K319" s="694" t="n">
        <v>762.0201250000003</v>
      </c>
      <c r="L319" s="694" t="n">
        <v>3148.39325</v>
      </c>
      <c r="M319" s="694" t="n">
        <v>764.0862499999999</v>
      </c>
      <c r="N319" s="694" t="n">
        <v>0</v>
      </c>
      <c r="O319" s="694" t="n">
        <v>566.2143749999999</v>
      </c>
      <c r="P319" s="694" t="n">
        <v>1108.17</v>
      </c>
      <c r="Q319" s="694" t="n">
        <v>0</v>
      </c>
      <c r="R319" s="694" t="n">
        <v>0</v>
      </c>
      <c r="S319" s="694" t="n">
        <v>0</v>
      </c>
      <c r="T319" s="694" t="n">
        <v>189.566875</v>
      </c>
      <c r="U319" s="694" t="n">
        <v>829.5627499999998</v>
      </c>
      <c r="V319" s="694" t="n">
        <v>831.9027499999999</v>
      </c>
      <c r="W319" s="694" t="n">
        <v>885.0927499999998</v>
      </c>
      <c r="X319" s="694" t="n">
        <v>0</v>
      </c>
      <c r="Y319" s="694" t="n">
        <v>1687.14375</v>
      </c>
      <c r="Z319" s="694" t="n">
        <v>0</v>
      </c>
      <c r="AA319" s="694" t="n">
        <v>1783.55675</v>
      </c>
    </row>
    <row r="320">
      <c r="B320" s="77" t="inlineStr">
        <is>
          <t>Smartling</t>
        </is>
      </c>
      <c r="C320" s="681" t="n">
        <v>6000</v>
      </c>
      <c r="D320" s="697" t="n"/>
      <c r="E320" s="697" t="n"/>
      <c r="F320" s="697" t="n"/>
      <c r="G320" s="77" t="n"/>
      <c r="H320" s="697" t="n"/>
      <c r="L320" s="697" t="n"/>
      <c r="N320" s="697" t="n"/>
    </row>
    <row r="321">
      <c r="B321" s="77" t="inlineStr">
        <is>
          <t>DTP</t>
        </is>
      </c>
      <c r="C321" s="681" t="n"/>
      <c r="D321" s="698" t="n"/>
      <c r="E321" s="681" t="n"/>
      <c r="F321" s="77" t="n"/>
      <c r="G321" s="77" t="n"/>
      <c r="H321" s="77" t="n"/>
    </row>
    <row r="322">
      <c r="B322" s="77" t="inlineStr">
        <is>
          <t>ENG</t>
        </is>
      </c>
      <c r="C322" s="681" t="n">
        <v>96</v>
      </c>
      <c r="D322" s="681" t="n"/>
      <c r="E322" s="77" t="n"/>
      <c r="F322" s="77" t="n"/>
      <c r="G322" s="77" t="n"/>
      <c r="H322" s="77" t="n"/>
    </row>
    <row r="323">
      <c r="B323" s="77" t="inlineStr">
        <is>
          <t>Adjustment</t>
        </is>
      </c>
      <c r="C323" s="681" t="n">
        <v>-1614.77</v>
      </c>
      <c r="D323" s="77" t="n"/>
      <c r="E323" s="77" t="n"/>
      <c r="F323" s="77" t="n"/>
      <c r="G323" s="77" t="n"/>
      <c r="H323" s="77" t="n"/>
    </row>
    <row r="324">
      <c r="A324" s="683" t="n"/>
      <c r="B324" s="210" t="inlineStr">
        <is>
          <t>Total</t>
        </is>
      </c>
      <c r="C324" s="687" t="n">
        <v>24049.100625</v>
      </c>
      <c r="D324" s="210" t="n"/>
      <c r="E324" s="210" t="n"/>
      <c r="F324" s="210" t="n"/>
      <c r="G324" s="210" t="n"/>
      <c r="H324" s="210" t="n"/>
      <c r="I324" s="215" t="n"/>
      <c r="J324" s="215" t="n"/>
      <c r="K324" s="215" t="n"/>
      <c r="L324" s="215" t="n"/>
      <c r="M324" s="215" t="n"/>
      <c r="N324" s="215" t="n"/>
      <c r="O324" s="215" t="n"/>
      <c r="P324" s="215" t="n"/>
      <c r="Q324" s="215" t="n"/>
    </row>
    <row r="325">
      <c r="A325" s="584" t="n"/>
      <c r="B325" s="77" t="n"/>
      <c r="C325" s="605" t="n"/>
      <c r="D325" s="21" t="n">
        <v>8030.24</v>
      </c>
      <c r="E325" s="21" t="n">
        <v>9563.692307692307</v>
      </c>
      <c r="F325" s="21" t="n">
        <v>5301.415384615384</v>
      </c>
      <c r="G325" s="21" t="n">
        <v>10490.528</v>
      </c>
      <c r="H325" s="21" t="n">
        <v>12622.7</v>
      </c>
      <c r="I325" s="21" t="n">
        <v>0</v>
      </c>
      <c r="J325" s="21" t="n">
        <v>12779</v>
      </c>
      <c r="K325" s="21" t="n">
        <v>6084.045454545455</v>
      </c>
      <c r="L325" s="21" t="n">
        <v>15763.63636363636</v>
      </c>
      <c r="M325" s="21" t="n">
        <v>4454.2</v>
      </c>
      <c r="N325" s="21" t="n">
        <v>0</v>
      </c>
      <c r="O325" s="21" t="n">
        <v>10291.83157894737</v>
      </c>
      <c r="P325" s="21" t="n">
        <v>1323.073684210526</v>
      </c>
      <c r="Q325" s="21" t="n">
        <v>1476.4</v>
      </c>
      <c r="R325" s="299" t="n">
        <v>402.15</v>
      </c>
      <c r="S325" s="299" t="n">
        <v>402.15</v>
      </c>
      <c r="T325" s="299" t="n">
        <v>6009.790476190476</v>
      </c>
      <c r="U325" s="299" t="n">
        <v>5614.740740740741</v>
      </c>
      <c r="V325" s="299" t="n">
        <v>5754.095238095238</v>
      </c>
      <c r="W325" s="299" t="n">
        <v>5750.095238095238</v>
      </c>
    </row>
    <row r="326" ht="15" customHeight="1" s="474">
      <c r="A326" s="87" t="n"/>
      <c r="B326" s="87" t="n"/>
      <c r="C326" s="87" t="inlineStr">
        <is>
          <t>Total</t>
        </is>
      </c>
      <c r="D326" s="87" t="inlineStr">
        <is>
          <t>Chinese (PRC)</t>
        </is>
      </c>
      <c r="E326" s="87" t="inlineStr">
        <is>
          <t>Chinese (Taiwan)</t>
        </is>
      </c>
      <c r="F326" s="87" t="inlineStr">
        <is>
          <t>Chinese (Hong Kong)</t>
        </is>
      </c>
      <c r="G326" s="87" t="inlineStr">
        <is>
          <t>Japanese</t>
        </is>
      </c>
      <c r="H326" s="87" t="inlineStr">
        <is>
          <t>Korean</t>
        </is>
      </c>
      <c r="I326" s="87" t="inlineStr">
        <is>
          <t>Finnish</t>
        </is>
      </c>
      <c r="J326" s="87" t="inlineStr">
        <is>
          <t>Italian (Italy)</t>
        </is>
      </c>
      <c r="K326" s="87" t="inlineStr">
        <is>
          <t>German (Germany)</t>
        </is>
      </c>
      <c r="L326" s="87" t="inlineStr">
        <is>
          <t>French (Canada)</t>
        </is>
      </c>
      <c r="M326" s="87" t="inlineStr">
        <is>
          <t>Dutch (Netherlands)</t>
        </is>
      </c>
      <c r="N326" s="87" t="inlineStr">
        <is>
          <t>Spanish (Mexico)</t>
        </is>
      </c>
      <c r="O326" s="87" t="inlineStr">
        <is>
          <t>Spanish (International)</t>
        </is>
      </c>
      <c r="P326" s="87" t="inlineStr">
        <is>
          <t>Catalan</t>
        </is>
      </c>
      <c r="Q326" s="87" t="inlineStr">
        <is>
          <t>English (United States)</t>
        </is>
      </c>
      <c r="R326" s="87" t="inlineStr">
        <is>
          <t>Tagalog</t>
        </is>
      </c>
      <c r="S326" s="87" t="inlineStr">
        <is>
          <t>Vietnamese</t>
        </is>
      </c>
      <c r="T326" s="87" t="inlineStr">
        <is>
          <t>French (France)</t>
        </is>
      </c>
      <c r="U326" s="87" t="inlineStr">
        <is>
          <t>Swedish</t>
        </is>
      </c>
      <c r="V326" s="87" t="inlineStr">
        <is>
          <t>Norwegian (Bokmal)</t>
        </is>
      </c>
      <c r="W326" s="87" t="inlineStr">
        <is>
          <t>Danish</t>
        </is>
      </c>
      <c r="X326" s="87" t="inlineStr">
        <is>
          <t>Arabic (Classical)</t>
        </is>
      </c>
      <c r="Y326" s="87" t="inlineStr">
        <is>
          <t>Polish</t>
        </is>
      </c>
      <c r="Z326" s="87" t="inlineStr">
        <is>
          <t>Hebrew</t>
        </is>
      </c>
      <c r="AA326" s="87" t="inlineStr">
        <is>
          <t>Portuguese (Portugal)</t>
        </is>
      </c>
      <c r="AB326" s="87" t="inlineStr">
        <is>
          <t>Slovenian</t>
        </is>
      </c>
      <c r="AC326" s="87" t="inlineStr">
        <is>
          <t>Offline</t>
        </is>
      </c>
    </row>
    <row r="327">
      <c r="A327" s="685" t="inlineStr">
        <is>
          <t>202007</t>
        </is>
      </c>
      <c r="B327" s="112" t="inlineStr">
        <is>
          <t>WS</t>
        </is>
      </c>
      <c r="C327" s="694" t="n">
        <v>49773.26999999999</v>
      </c>
      <c r="D327" s="694" t="n">
        <v>2882.36</v>
      </c>
      <c r="E327" s="694" t="n">
        <v>1754.58</v>
      </c>
      <c r="F327" s="694" t="n">
        <v>1629.85</v>
      </c>
      <c r="G327" s="694" t="n">
        <v>7092.409999999998</v>
      </c>
      <c r="H327" s="694" t="n">
        <v>4880.03</v>
      </c>
      <c r="I327" s="694" t="n">
        <v>0</v>
      </c>
      <c r="J327" s="694" t="n">
        <v>1236.07</v>
      </c>
      <c r="K327" s="694" t="n">
        <v>3364.03</v>
      </c>
      <c r="L327" s="694" t="n">
        <v>3166.96</v>
      </c>
      <c r="M327" s="694" t="n">
        <v>1413.27</v>
      </c>
      <c r="N327" s="694" t="n">
        <v>0</v>
      </c>
      <c r="O327" s="694" t="n">
        <v>7678.639999999999</v>
      </c>
      <c r="P327" s="694" t="n">
        <v>1938.63</v>
      </c>
      <c r="Q327" s="694" t="n">
        <v>0</v>
      </c>
      <c r="R327" s="694" t="n">
        <v>0</v>
      </c>
      <c r="S327" s="694" t="n">
        <v>0</v>
      </c>
      <c r="T327" s="694" t="n">
        <v>3900.490000000001</v>
      </c>
      <c r="U327" s="694" t="n">
        <v>699.5900000000001</v>
      </c>
      <c r="V327" s="694" t="n">
        <v>700.3299999999999</v>
      </c>
      <c r="W327" s="694" t="n">
        <v>721.6099999999999</v>
      </c>
      <c r="X327" s="694" t="n">
        <v>0</v>
      </c>
      <c r="Y327" s="694" t="n">
        <v>594.16</v>
      </c>
      <c r="Z327" s="694" t="n">
        <v>4555.84</v>
      </c>
      <c r="AA327" s="694" t="n">
        <v>535.22</v>
      </c>
      <c r="AB327" s="694" t="n">
        <v>1029.2</v>
      </c>
      <c r="AC327" s="694" t="n">
        <v>0</v>
      </c>
    </row>
    <row r="328">
      <c r="B328" s="77" t="inlineStr">
        <is>
          <t>Smartling</t>
        </is>
      </c>
      <c r="C328" s="681" t="n">
        <v>5000</v>
      </c>
      <c r="D328" s="697" t="n"/>
      <c r="E328" s="697" t="n"/>
      <c r="F328" s="697" t="n"/>
      <c r="G328" s="77" t="n"/>
      <c r="H328" s="697" t="n"/>
      <c r="L328" s="697" t="n"/>
      <c r="N328" s="697" t="n"/>
    </row>
    <row r="329">
      <c r="B329" s="77" t="inlineStr">
        <is>
          <t>DTP</t>
        </is>
      </c>
      <c r="C329" s="681" t="n">
        <v>8</v>
      </c>
      <c r="D329" s="698" t="n"/>
      <c r="E329" s="681" t="n"/>
      <c r="F329" s="77" t="n"/>
      <c r="G329" s="77" t="n"/>
      <c r="H329" s="77" t="n"/>
    </row>
    <row r="330">
      <c r="B330" s="77" t="inlineStr">
        <is>
          <t>ENG</t>
        </is>
      </c>
      <c r="C330" s="681" t="n"/>
      <c r="D330" s="681" t="n"/>
      <c r="E330" s="77" t="n"/>
      <c r="F330" s="77" t="n"/>
      <c r="G330" s="77" t="n"/>
      <c r="H330" s="77" t="n"/>
    </row>
    <row r="331">
      <c r="B331" s="77" t="inlineStr">
        <is>
          <t>Adjustment</t>
        </is>
      </c>
      <c r="C331" s="681" t="n">
        <v>2930.05</v>
      </c>
      <c r="D331" s="77" t="n"/>
      <c r="E331" s="77" t="n"/>
      <c r="F331" s="77" t="n"/>
      <c r="G331" s="77" t="n"/>
      <c r="H331" s="77" t="n"/>
    </row>
    <row r="332">
      <c r="A332" s="683" t="n"/>
      <c r="B332" s="210" t="inlineStr">
        <is>
          <t>Total</t>
        </is>
      </c>
      <c r="C332" s="687" t="n">
        <v>57711.31999999999</v>
      </c>
      <c r="D332" s="210" t="n"/>
      <c r="E332" s="210" t="n"/>
      <c r="F332" s="210" t="n"/>
      <c r="G332" s="210" t="n"/>
      <c r="H332" s="210" t="n"/>
      <c r="I332" s="215" t="n"/>
      <c r="J332" s="215" t="n"/>
      <c r="K332" s="215" t="n"/>
      <c r="L332" s="215" t="n"/>
      <c r="M332" s="215" t="n"/>
      <c r="N332" s="215" t="n"/>
      <c r="O332" s="215" t="n"/>
      <c r="P332" s="215" t="n"/>
      <c r="Q332" s="215" t="n"/>
    </row>
    <row r="333">
      <c r="A333" s="584" t="n"/>
      <c r="B333" s="77" t="n"/>
      <c r="C333" s="681" t="n"/>
      <c r="D333" s="77" t="n">
        <v>23058.88</v>
      </c>
      <c r="E333" s="77" t="n">
        <v>10797.41538461539</v>
      </c>
      <c r="F333" s="77" t="n">
        <v>10029.84615384616</v>
      </c>
      <c r="G333" s="77" t="n">
        <v>22695.71199999999</v>
      </c>
      <c r="H333" s="77" t="n">
        <v>24400.15</v>
      </c>
      <c r="I333" s="77" t="n">
        <v>0</v>
      </c>
      <c r="J333" s="77" t="n">
        <v>6180.35</v>
      </c>
      <c r="K333" s="77" t="n">
        <v>15291.04545454545</v>
      </c>
      <c r="L333" s="77" t="n">
        <v>14395.27272727273</v>
      </c>
      <c r="M333" s="77" t="n">
        <v>4710.900000000001</v>
      </c>
      <c r="N333" s="77" t="n">
        <v>0</v>
      </c>
      <c r="O333" s="77" t="n">
        <v>32331.11578947368</v>
      </c>
      <c r="P333" s="77" t="n">
        <v>8162.652631578947</v>
      </c>
      <c r="Q333" s="77" t="n">
        <v>0</v>
      </c>
      <c r="R333" s="77" t="n">
        <v>0</v>
      </c>
      <c r="S333" s="77" t="n">
        <v>0</v>
      </c>
      <c r="T333" s="77" t="n">
        <v>17729.5</v>
      </c>
      <c r="U333" s="77" t="n">
        <v>2256.741935483872</v>
      </c>
      <c r="V333" s="77" t="n">
        <v>2593.814814814814</v>
      </c>
      <c r="W333" s="77" t="n">
        <v>2672.629629629629</v>
      </c>
      <c r="X333" s="77" t="n">
        <v>0</v>
      </c>
      <c r="Y333" s="77" t="n">
        <v>3961.066666666667</v>
      </c>
      <c r="Z333" s="77" t="n">
        <v>23978.1052631579</v>
      </c>
      <c r="AA333" s="77" t="n">
        <v>2816.947368421053</v>
      </c>
      <c r="AB333" s="77" t="n">
        <v>5717.777777777778</v>
      </c>
      <c r="AC333" s="77" t="e">
        <v>#DIV/0!</v>
      </c>
    </row>
    <row r="334" ht="15" customHeight="1" s="474">
      <c r="A334" s="87" t="n"/>
      <c r="B334" s="87" t="n"/>
      <c r="C334" s="87" t="inlineStr">
        <is>
          <t>Total</t>
        </is>
      </c>
      <c r="D334" s="87" t="inlineStr">
        <is>
          <t>Chinese (PRC)</t>
        </is>
      </c>
      <c r="E334" s="87" t="inlineStr">
        <is>
          <t>Chinese (Taiwan)</t>
        </is>
      </c>
      <c r="F334" s="87" t="inlineStr">
        <is>
          <t>Chinese (Hong Kong)</t>
        </is>
      </c>
      <c r="G334" s="87" t="inlineStr">
        <is>
          <t>Japanese</t>
        </is>
      </c>
      <c r="H334" s="87" t="inlineStr">
        <is>
          <t>Korean</t>
        </is>
      </c>
      <c r="I334" s="87" t="inlineStr">
        <is>
          <t>Finnish</t>
        </is>
      </c>
      <c r="J334" s="87" t="inlineStr">
        <is>
          <t>Italian (Italy)</t>
        </is>
      </c>
      <c r="K334" s="87" t="inlineStr">
        <is>
          <t>German (Germany)</t>
        </is>
      </c>
      <c r="L334" s="87" t="inlineStr">
        <is>
          <t>French (Canada)</t>
        </is>
      </c>
      <c r="M334" s="87" t="inlineStr">
        <is>
          <t>Dutch (Netherlands)</t>
        </is>
      </c>
      <c r="N334" s="87" t="inlineStr">
        <is>
          <t>Spanish (Mexico)</t>
        </is>
      </c>
      <c r="O334" s="87" t="inlineStr">
        <is>
          <t>Spanish (International)</t>
        </is>
      </c>
      <c r="P334" s="87" t="inlineStr">
        <is>
          <t>Catalan</t>
        </is>
      </c>
      <c r="Q334" s="87" t="inlineStr">
        <is>
          <t>English (United States)</t>
        </is>
      </c>
      <c r="R334" s="87" t="inlineStr">
        <is>
          <t>Tagalog</t>
        </is>
      </c>
      <c r="S334" s="87" t="inlineStr">
        <is>
          <t>Vietnamese</t>
        </is>
      </c>
      <c r="T334" s="87" t="inlineStr">
        <is>
          <t>French (France)</t>
        </is>
      </c>
      <c r="U334" s="87" t="inlineStr">
        <is>
          <t>Swedish</t>
        </is>
      </c>
      <c r="V334" s="87" t="inlineStr">
        <is>
          <t>Norwegian (Bokmal)</t>
        </is>
      </c>
      <c r="W334" s="87" t="inlineStr">
        <is>
          <t>Danish</t>
        </is>
      </c>
      <c r="X334" s="87" t="inlineStr">
        <is>
          <t>Arabic (Classical)</t>
        </is>
      </c>
      <c r="Y334" s="87" t="inlineStr">
        <is>
          <t>Polish</t>
        </is>
      </c>
      <c r="Z334" s="87" t="inlineStr">
        <is>
          <t>Hebrew</t>
        </is>
      </c>
      <c r="AA334" s="87" t="inlineStr">
        <is>
          <t>Portuguese (Portugal)</t>
        </is>
      </c>
      <c r="AB334" s="87" t="inlineStr">
        <is>
          <t>Slovenian</t>
        </is>
      </c>
      <c r="AC334" s="87" t="inlineStr">
        <is>
          <t>Offline</t>
        </is>
      </c>
    </row>
    <row r="335">
      <c r="A335" s="685" t="inlineStr">
        <is>
          <t>202008</t>
        </is>
      </c>
      <c r="B335" s="112" t="inlineStr">
        <is>
          <t>WS</t>
        </is>
      </c>
      <c r="C335" s="694" t="n">
        <v>44440.93</v>
      </c>
      <c r="D335" s="694" t="n">
        <v>7108.759999999997</v>
      </c>
      <c r="E335" s="694" t="n">
        <v>544.1999999999999</v>
      </c>
      <c r="F335" s="694" t="n">
        <v>546.9699999999999</v>
      </c>
      <c r="G335" s="694" t="n">
        <v>8208.529999999999</v>
      </c>
      <c r="H335" s="694" t="n">
        <v>711.6499999999999</v>
      </c>
      <c r="I335" s="694" t="n">
        <v>0</v>
      </c>
      <c r="J335" s="694" t="n">
        <v>129.85</v>
      </c>
      <c r="K335" s="694" t="n">
        <v>2271.770000000001</v>
      </c>
      <c r="L335" s="694" t="n">
        <v>993.77</v>
      </c>
      <c r="M335" s="694" t="n">
        <v>623.67</v>
      </c>
      <c r="N335" s="694" t="n">
        <v>0</v>
      </c>
      <c r="O335" s="694" t="n">
        <v>7867.639999999999</v>
      </c>
      <c r="P335" s="694" t="n">
        <v>630.22</v>
      </c>
      <c r="Q335" s="694" t="n">
        <v>0</v>
      </c>
      <c r="R335" s="694" t="n">
        <v>0</v>
      </c>
      <c r="S335" s="694" t="n">
        <v>0</v>
      </c>
      <c r="T335" s="694" t="n">
        <v>5672.070000000001</v>
      </c>
      <c r="U335" s="694" t="n">
        <v>673.61</v>
      </c>
      <c r="V335" s="694" t="n">
        <v>675.1</v>
      </c>
      <c r="W335" s="694" t="n">
        <v>898.9700000000003</v>
      </c>
      <c r="X335" s="694" t="n">
        <v>0</v>
      </c>
      <c r="Y335" s="694" t="n">
        <v>566.12</v>
      </c>
      <c r="Z335" s="694" t="n">
        <v>342.34</v>
      </c>
      <c r="AA335" s="694" t="n">
        <v>653.5700000000002</v>
      </c>
      <c r="AB335" s="694" t="n">
        <v>5322.12</v>
      </c>
      <c r="AC335" s="694" t="n">
        <v>0</v>
      </c>
    </row>
    <row r="336">
      <c r="B336" s="77" t="inlineStr">
        <is>
          <t>Smartling</t>
        </is>
      </c>
      <c r="C336" s="681" t="n">
        <v>4000</v>
      </c>
      <c r="D336" s="697" t="n"/>
      <c r="E336" s="697" t="n"/>
      <c r="F336" s="697" t="n"/>
      <c r="G336" s="77" t="n"/>
      <c r="H336" s="697" t="n"/>
      <c r="L336" s="697" t="n"/>
      <c r="N336" s="697" t="n"/>
    </row>
    <row r="337">
      <c r="B337" s="77" t="inlineStr">
        <is>
          <t>DTP</t>
        </is>
      </c>
      <c r="C337" s="681" t="n"/>
      <c r="D337" s="698" t="n"/>
      <c r="E337" s="681" t="n"/>
      <c r="F337" s="77" t="n"/>
      <c r="G337" s="77" t="n"/>
      <c r="H337" s="77" t="n"/>
    </row>
    <row r="338">
      <c r="B338" s="77" t="inlineStr">
        <is>
          <t>ENG</t>
        </is>
      </c>
      <c r="C338" s="605" t="n">
        <v>88.92</v>
      </c>
      <c r="D338" s="681" t="n"/>
      <c r="E338" s="77" t="n"/>
      <c r="F338" s="77" t="n"/>
      <c r="G338" s="77" t="n"/>
      <c r="H338" s="77" t="n"/>
    </row>
    <row r="339">
      <c r="B339" s="77" t="inlineStr">
        <is>
          <t>Adjustment</t>
        </is>
      </c>
      <c r="C339" s="681" t="n">
        <v>2516.32</v>
      </c>
      <c r="D339" s="20" t="n"/>
      <c r="E339" s="77" t="n"/>
      <c r="F339" s="77" t="n"/>
      <c r="G339" s="77" t="n"/>
      <c r="H339" s="77" t="n"/>
    </row>
    <row r="340">
      <c r="A340" s="683" t="n"/>
      <c r="B340" s="210" t="inlineStr">
        <is>
          <t>Total</t>
        </is>
      </c>
      <c r="C340" s="687" t="n">
        <v>51046.17</v>
      </c>
      <c r="D340" s="210" t="n"/>
      <c r="E340" s="210" t="n"/>
      <c r="F340" s="210" t="n"/>
      <c r="G340" s="210" t="n"/>
      <c r="H340" s="210" t="n"/>
      <c r="I340" s="215" t="n"/>
      <c r="J340" s="215" t="n"/>
      <c r="K340" s="215" t="n"/>
      <c r="L340" s="215" t="n"/>
      <c r="M340" s="215" t="n"/>
      <c r="N340" s="215" t="n"/>
      <c r="O340" s="215" t="n"/>
      <c r="P340" s="215" t="n"/>
      <c r="Q340" s="215" t="n"/>
    </row>
    <row r="341">
      <c r="A341" s="584" t="n"/>
      <c r="B341" s="77" t="n"/>
      <c r="C341" s="681" t="n"/>
      <c r="D341" s="77" t="n">
        <v>56870.07999999997</v>
      </c>
      <c r="E341" s="77" t="n">
        <v>3348.923076923076</v>
      </c>
      <c r="F341" s="77" t="n">
        <v>3365.96923076923</v>
      </c>
      <c r="G341" s="77" t="n">
        <v>26267.29599999999</v>
      </c>
      <c r="H341" s="77" t="n">
        <v>3558.249999999999</v>
      </c>
      <c r="I341" s="77" t="n">
        <v>0</v>
      </c>
      <c r="J341" s="77" t="n">
        <v>649.2499999999999</v>
      </c>
      <c r="K341" s="77" t="n">
        <v>10326.22727272728</v>
      </c>
      <c r="L341" s="77" t="n">
        <v>4517.136363636364</v>
      </c>
      <c r="M341" s="77" t="n">
        <v>2078.9</v>
      </c>
      <c r="N341" s="77" t="n">
        <v>0</v>
      </c>
      <c r="O341" s="77" t="n">
        <v>33126.90526315789</v>
      </c>
      <c r="P341" s="77" t="n">
        <v>2653.557894736842</v>
      </c>
      <c r="Q341" s="77" t="n">
        <v>0</v>
      </c>
      <c r="R341" s="77" t="n">
        <v>0</v>
      </c>
      <c r="S341" s="77" t="n">
        <v>0</v>
      </c>
      <c r="T341" s="77" t="n">
        <v>25782.13636363637</v>
      </c>
      <c r="U341" s="77" t="n">
        <v>2172.935483870968</v>
      </c>
      <c r="V341" s="77" t="n">
        <v>2500.37037037037</v>
      </c>
      <c r="W341" s="77" t="n">
        <v>3329.518518518519</v>
      </c>
      <c r="X341" s="77" t="n">
        <v>0</v>
      </c>
      <c r="Y341" s="77" t="n">
        <v>3774.133333333334</v>
      </c>
      <c r="Z341" s="77" t="n">
        <v>1801.78947368421</v>
      </c>
      <c r="AA341" s="77" t="n">
        <v>3439.842105263159</v>
      </c>
      <c r="AB341" s="77" t="n">
        <v>29567.33333333333</v>
      </c>
      <c r="AC341" s="77" t="e">
        <v>#DIV/0!</v>
      </c>
    </row>
    <row r="342" ht="15" customHeight="1" s="474">
      <c r="A342" s="87" t="n"/>
      <c r="B342" s="87" t="n"/>
      <c r="C342" s="87" t="inlineStr">
        <is>
          <t>Total</t>
        </is>
      </c>
      <c r="D342" s="87" t="inlineStr">
        <is>
          <t>Chinese (PRC)</t>
        </is>
      </c>
      <c r="E342" s="87" t="inlineStr">
        <is>
          <t>Chinese (Taiwan)</t>
        </is>
      </c>
      <c r="F342" s="87" t="inlineStr">
        <is>
          <t>Chinese (Hong Kong)</t>
        </is>
      </c>
      <c r="G342" s="87" t="inlineStr">
        <is>
          <t>Japanese</t>
        </is>
      </c>
      <c r="H342" s="87" t="inlineStr">
        <is>
          <t>Korean</t>
        </is>
      </c>
      <c r="I342" s="87" t="inlineStr">
        <is>
          <t>Finnish</t>
        </is>
      </c>
      <c r="J342" s="87" t="inlineStr">
        <is>
          <t>Italian (Italy)</t>
        </is>
      </c>
      <c r="K342" s="87" t="inlineStr">
        <is>
          <t>German (Germany)</t>
        </is>
      </c>
      <c r="L342" s="87" t="inlineStr">
        <is>
          <t>French (Canada)</t>
        </is>
      </c>
      <c r="M342" s="87" t="inlineStr">
        <is>
          <t>Dutch (Netherlands)</t>
        </is>
      </c>
      <c r="N342" s="87" t="inlineStr">
        <is>
          <t>Spanish (Mexico)</t>
        </is>
      </c>
      <c r="O342" s="87" t="inlineStr">
        <is>
          <t>Spanish (International)</t>
        </is>
      </c>
      <c r="P342" s="87" t="inlineStr">
        <is>
          <t>Catalan</t>
        </is>
      </c>
      <c r="Q342" s="87" t="inlineStr">
        <is>
          <t>English (United States)</t>
        </is>
      </c>
      <c r="R342" s="87" t="inlineStr">
        <is>
          <t>Tagalog</t>
        </is>
      </c>
      <c r="S342" s="87" t="inlineStr">
        <is>
          <t>Vietnamese</t>
        </is>
      </c>
      <c r="T342" s="87" t="inlineStr">
        <is>
          <t>French (France)</t>
        </is>
      </c>
      <c r="U342" s="87" t="inlineStr">
        <is>
          <t>Swedish</t>
        </is>
      </c>
      <c r="V342" s="87" t="inlineStr">
        <is>
          <t>Norwegian (Bokmal)</t>
        </is>
      </c>
      <c r="W342" s="87" t="inlineStr">
        <is>
          <t>Danish</t>
        </is>
      </c>
      <c r="X342" s="87" t="inlineStr">
        <is>
          <t>Arabic (Classical)</t>
        </is>
      </c>
      <c r="Y342" s="87" t="inlineStr">
        <is>
          <t>Polish</t>
        </is>
      </c>
      <c r="Z342" s="87" t="inlineStr">
        <is>
          <t>Hebrew</t>
        </is>
      </c>
      <c r="AA342" s="87" t="inlineStr">
        <is>
          <t>Portuguese (Portugal)</t>
        </is>
      </c>
      <c r="AB342" s="87" t="inlineStr">
        <is>
          <t>Slovenian</t>
        </is>
      </c>
      <c r="AC342" s="87" t="inlineStr">
        <is>
          <t>Czech</t>
        </is>
      </c>
      <c r="AD342" s="87" t="inlineStr">
        <is>
          <t>Offline</t>
        </is>
      </c>
    </row>
    <row r="343">
      <c r="A343" s="685" t="inlineStr">
        <is>
          <t>202009</t>
        </is>
      </c>
      <c r="B343" s="112" t="inlineStr">
        <is>
          <t>WS</t>
        </is>
      </c>
      <c r="C343" s="694" t="n">
        <v>29809.31</v>
      </c>
      <c r="D343" s="694" t="n">
        <v>1776.07</v>
      </c>
      <c r="E343" s="694" t="n">
        <v>3892.85</v>
      </c>
      <c r="F343" s="694" t="n">
        <v>807.6900000000002</v>
      </c>
      <c r="G343" s="694" t="n">
        <v>4727.31</v>
      </c>
      <c r="H343" s="694" t="n">
        <v>2551.26</v>
      </c>
      <c r="I343" s="694" t="n">
        <v>0</v>
      </c>
      <c r="J343" s="694" t="n">
        <v>384.34</v>
      </c>
      <c r="K343" s="694" t="n">
        <v>1180.41</v>
      </c>
      <c r="L343" s="694" t="n">
        <v>3111.67</v>
      </c>
      <c r="M343" s="694" t="n">
        <v>815.92</v>
      </c>
      <c r="N343" s="694" t="n">
        <v>0</v>
      </c>
      <c r="O343" s="694" t="n">
        <v>3226.030000000001</v>
      </c>
      <c r="P343" s="694" t="n">
        <v>1047.68</v>
      </c>
      <c r="Q343" s="694" t="n">
        <v>0</v>
      </c>
      <c r="R343" s="694" t="n">
        <v>0</v>
      </c>
      <c r="S343" s="694" t="n">
        <v>0</v>
      </c>
      <c r="T343" s="694" t="n">
        <v>2908.599999999999</v>
      </c>
      <c r="U343" s="694" t="n">
        <v>348.79</v>
      </c>
      <c r="V343" s="694" t="n">
        <v>348.77</v>
      </c>
      <c r="W343" s="694" t="n">
        <v>348.79</v>
      </c>
      <c r="X343" s="694" t="n">
        <v>0</v>
      </c>
      <c r="Y343" s="694" t="n">
        <v>393.8600000000001</v>
      </c>
      <c r="Z343" s="694" t="n">
        <v>64.18000000000001</v>
      </c>
      <c r="AA343" s="694" t="n">
        <v>245.88</v>
      </c>
      <c r="AB343" s="694" t="n">
        <v>1390.76</v>
      </c>
      <c r="AC343" s="694" t="n">
        <v>238.45</v>
      </c>
      <c r="AD343" s="694" t="n">
        <v>0</v>
      </c>
    </row>
    <row r="344">
      <c r="B344" s="77" t="inlineStr">
        <is>
          <t>Smartling</t>
        </is>
      </c>
      <c r="C344" s="681" t="n">
        <v>6000</v>
      </c>
      <c r="D344" s="697" t="n"/>
      <c r="E344" s="697" t="n"/>
      <c r="F344" s="697" t="n"/>
      <c r="G344" s="77" t="n"/>
      <c r="H344" s="697" t="n"/>
      <c r="L344" s="697" t="n"/>
      <c r="N344" s="697" t="n"/>
    </row>
    <row r="345">
      <c r="B345" s="77" t="inlineStr">
        <is>
          <t>DTP</t>
        </is>
      </c>
      <c r="C345" s="681" t="n">
        <v>136.92</v>
      </c>
      <c r="D345" s="698" t="n"/>
      <c r="E345" s="681" t="n"/>
      <c r="F345" s="77" t="n"/>
      <c r="G345" s="77" t="n"/>
      <c r="H345" s="77" t="n"/>
    </row>
    <row r="346">
      <c r="B346" s="77" t="inlineStr">
        <is>
          <t>ENG</t>
        </is>
      </c>
      <c r="C346" s="605" t="n"/>
      <c r="D346" s="681" t="n"/>
      <c r="E346" s="77" t="n"/>
      <c r="F346" s="77" t="n"/>
      <c r="G346" s="77" t="n"/>
      <c r="H346" s="77" t="n"/>
    </row>
    <row r="347">
      <c r="B347" s="77" t="inlineStr">
        <is>
          <t>Adjustment</t>
        </is>
      </c>
      <c r="C347" s="681" t="n">
        <v>1180.87</v>
      </c>
      <c r="D347" s="20" t="n"/>
      <c r="E347" s="77" t="n"/>
      <c r="F347" s="77" t="n"/>
      <c r="G347" s="77" t="n"/>
      <c r="H347" s="77" t="n"/>
    </row>
    <row r="348">
      <c r="A348" s="683" t="n"/>
      <c r="B348" s="210" t="inlineStr">
        <is>
          <t>Total</t>
        </is>
      </c>
      <c r="C348" s="687" t="n">
        <v>37127.10000000001</v>
      </c>
      <c r="D348" s="210" t="n"/>
      <c r="E348" s="210" t="n"/>
      <c r="F348" s="210" t="n"/>
      <c r="G348" s="210" t="n"/>
      <c r="H348" s="210" t="n"/>
      <c r="I348" s="215" t="n"/>
      <c r="J348" s="215" t="n"/>
      <c r="K348" s="215" t="n"/>
      <c r="L348" s="215" t="n"/>
      <c r="M348" s="215" t="n"/>
      <c r="N348" s="215" t="n"/>
      <c r="O348" s="215" t="n"/>
      <c r="P348" s="215" t="n"/>
      <c r="Q348" s="215" t="n"/>
    </row>
    <row r="349">
      <c r="A349" s="584" t="n"/>
      <c r="B349" s="77" t="n"/>
      <c r="C349" s="681" t="n"/>
      <c r="D349" s="77" t="n">
        <v>14208.56</v>
      </c>
      <c r="E349" s="77" t="n">
        <v>23956</v>
      </c>
      <c r="F349" s="77" t="n">
        <v>4970.400000000001</v>
      </c>
      <c r="G349" s="77" t="n">
        <v>15127.392</v>
      </c>
      <c r="H349" s="77" t="n">
        <v>12756.3</v>
      </c>
      <c r="I349" s="77" t="n">
        <v>0</v>
      </c>
      <c r="J349" s="77" t="n">
        <v>1921.7</v>
      </c>
      <c r="K349" s="77" t="n">
        <v>5365.499999999999</v>
      </c>
      <c r="L349" s="77" t="n">
        <v>14143.95454545455</v>
      </c>
      <c r="M349" s="77" t="n">
        <v>2719.733333333333</v>
      </c>
      <c r="N349" s="77" t="n">
        <v>0</v>
      </c>
      <c r="O349" s="77" t="n">
        <v>13583.28421052632</v>
      </c>
      <c r="P349" s="77" t="n">
        <v>4411.284210526316</v>
      </c>
      <c r="Q349" s="77" t="n">
        <v>0</v>
      </c>
      <c r="R349" s="77" t="n">
        <v>0</v>
      </c>
      <c r="S349" s="77" t="n">
        <v>0</v>
      </c>
      <c r="T349" s="77" t="n">
        <v>13220.90909090909</v>
      </c>
      <c r="U349" s="77" t="n">
        <v>1125.129032258064</v>
      </c>
      <c r="V349" s="77" t="n">
        <v>1291.740740740741</v>
      </c>
      <c r="W349" s="77" t="n">
        <v>1291.814814814815</v>
      </c>
      <c r="X349" s="77" t="n">
        <v>0</v>
      </c>
      <c r="Y349" s="77" t="n">
        <v>2625.733333333334</v>
      </c>
      <c r="Z349" s="77" t="n">
        <v>337.7894736842106</v>
      </c>
      <c r="AA349" s="77" t="n">
        <v>1294.105263157895</v>
      </c>
      <c r="AB349" s="77" t="n">
        <v>7726.444444444444</v>
      </c>
      <c r="AC349" s="77" t="n">
        <v>1324.722222222222</v>
      </c>
      <c r="AD349" s="77" t="e">
        <v>#DIV/0!</v>
      </c>
    </row>
    <row r="350" ht="15" customHeight="1" s="474">
      <c r="A350" s="87" t="n"/>
      <c r="B350" s="87" t="n"/>
      <c r="C350" s="87" t="inlineStr">
        <is>
          <t>Total</t>
        </is>
      </c>
      <c r="D350" s="87" t="inlineStr">
        <is>
          <t>Chinese (PRC)</t>
        </is>
      </c>
      <c r="E350" s="87" t="inlineStr">
        <is>
          <t>Chinese (Taiwan)</t>
        </is>
      </c>
      <c r="F350" s="87" t="inlineStr">
        <is>
          <t>Chinese (Hong Kong)</t>
        </is>
      </c>
      <c r="G350" s="87" t="inlineStr">
        <is>
          <t>Japanese</t>
        </is>
      </c>
      <c r="H350" s="87" t="inlineStr">
        <is>
          <t>Korean</t>
        </is>
      </c>
      <c r="I350" s="87" t="inlineStr">
        <is>
          <t>Finnish</t>
        </is>
      </c>
      <c r="J350" s="87" t="inlineStr">
        <is>
          <t>Italian (Italy)</t>
        </is>
      </c>
      <c r="K350" s="87" t="inlineStr">
        <is>
          <t>German (Germany)</t>
        </is>
      </c>
      <c r="L350" s="87" t="inlineStr">
        <is>
          <t>French (Canada)</t>
        </is>
      </c>
      <c r="M350" s="87" t="inlineStr">
        <is>
          <t>Dutch (Netherlands)</t>
        </is>
      </c>
      <c r="N350" s="87" t="inlineStr">
        <is>
          <t>Spanish (Mexico)</t>
        </is>
      </c>
      <c r="O350" s="87" t="inlineStr">
        <is>
          <t>Spanish (International)</t>
        </is>
      </c>
      <c r="P350" s="87" t="inlineStr">
        <is>
          <t>Catalan</t>
        </is>
      </c>
      <c r="Q350" s="87" t="inlineStr">
        <is>
          <t>English (United States)</t>
        </is>
      </c>
      <c r="R350" s="87" t="inlineStr">
        <is>
          <t>Tagalog</t>
        </is>
      </c>
      <c r="S350" s="87" t="inlineStr">
        <is>
          <t>Vietnamese</t>
        </is>
      </c>
      <c r="T350" s="87" t="inlineStr">
        <is>
          <t>French (France)</t>
        </is>
      </c>
      <c r="U350" s="87" t="inlineStr">
        <is>
          <t>Swedish</t>
        </is>
      </c>
      <c r="V350" s="87" t="inlineStr">
        <is>
          <t>Norwegian (Bokmal)</t>
        </is>
      </c>
      <c r="W350" s="87" t="inlineStr">
        <is>
          <t>Danish</t>
        </is>
      </c>
      <c r="X350" s="87" t="inlineStr">
        <is>
          <t>Arabic (Classical)</t>
        </is>
      </c>
      <c r="Y350" s="87" t="inlineStr">
        <is>
          <t>Polish</t>
        </is>
      </c>
      <c r="Z350" s="87" t="inlineStr">
        <is>
          <t>Hebrew</t>
        </is>
      </c>
      <c r="AA350" s="87" t="inlineStr">
        <is>
          <t>Portuguese (Portugal)</t>
        </is>
      </c>
      <c r="AB350" s="87" t="inlineStr">
        <is>
          <t>Slovenian</t>
        </is>
      </c>
      <c r="AC350" s="87" t="inlineStr">
        <is>
          <t>Czech</t>
        </is>
      </c>
      <c r="AD350" s="87" t="inlineStr">
        <is>
          <t>Offline</t>
        </is>
      </c>
    </row>
    <row r="351">
      <c r="A351" s="685" t="inlineStr">
        <is>
          <t>202010</t>
        </is>
      </c>
      <c r="B351" s="112" t="inlineStr">
        <is>
          <t>WS</t>
        </is>
      </c>
      <c r="C351" s="694" t="n">
        <v>35535.68</v>
      </c>
      <c r="D351" s="694" t="n">
        <v>933.8100000000001</v>
      </c>
      <c r="E351" s="694" t="n">
        <v>1208.89</v>
      </c>
      <c r="F351" s="694" t="n">
        <v>1135.97</v>
      </c>
      <c r="G351" s="694" t="n">
        <v>4218.009999999999</v>
      </c>
      <c r="H351" s="694" t="n">
        <v>1551.28</v>
      </c>
      <c r="I351" s="694" t="n">
        <v>0</v>
      </c>
      <c r="J351" s="694" t="n">
        <v>713.46</v>
      </c>
      <c r="K351" s="694" t="n">
        <v>1993.31</v>
      </c>
      <c r="L351" s="694" t="n">
        <v>3437.22</v>
      </c>
      <c r="M351" s="694" t="n">
        <v>2129.2</v>
      </c>
      <c r="N351" s="694" t="n">
        <v>0</v>
      </c>
      <c r="O351" s="694" t="n">
        <v>6596.059999999999</v>
      </c>
      <c r="P351" s="694" t="n">
        <v>3276.860000000001</v>
      </c>
      <c r="Q351" s="694" t="n">
        <v>0</v>
      </c>
      <c r="R351" s="694" t="n">
        <v>0</v>
      </c>
      <c r="S351" s="694" t="n">
        <v>0</v>
      </c>
      <c r="T351" s="694" t="n">
        <v>779.16</v>
      </c>
      <c r="U351" s="694" t="n">
        <v>1304.72</v>
      </c>
      <c r="V351" s="694" t="n">
        <v>1279.03</v>
      </c>
      <c r="W351" s="694" t="n">
        <v>1380.91</v>
      </c>
      <c r="X351" s="694" t="n">
        <v>0</v>
      </c>
      <c r="Y351" s="694" t="n">
        <v>1110.25</v>
      </c>
      <c r="Z351" s="694" t="n">
        <v>0</v>
      </c>
      <c r="AA351" s="694" t="n">
        <v>1073.21</v>
      </c>
      <c r="AB351" s="694" t="n">
        <v>1340.03</v>
      </c>
      <c r="AC351" s="694" t="n">
        <v>0</v>
      </c>
      <c r="AD351" s="694" t="n">
        <v>74.3</v>
      </c>
    </row>
    <row r="352">
      <c r="B352" s="77" t="inlineStr">
        <is>
          <t>Smartling</t>
        </is>
      </c>
      <c r="C352" s="681" t="n">
        <v>5000</v>
      </c>
      <c r="D352" s="697" t="n"/>
      <c r="E352" s="697" t="n"/>
      <c r="F352" s="697" t="n"/>
      <c r="G352" s="77" t="n"/>
      <c r="H352" s="697" t="n"/>
      <c r="L352" s="697" t="n"/>
      <c r="N352" s="697" t="n"/>
    </row>
    <row r="353">
      <c r="B353" s="77" t="inlineStr">
        <is>
          <t>DTP</t>
        </is>
      </c>
      <c r="C353" s="681" t="n">
        <v>72</v>
      </c>
      <c r="D353" s="698" t="n"/>
      <c r="E353" s="681" t="n"/>
      <c r="F353" s="77" t="n"/>
      <c r="G353" s="77" t="n"/>
      <c r="H353" s="77" t="n"/>
    </row>
    <row r="354">
      <c r="B354" s="77" t="inlineStr">
        <is>
          <t>ENG</t>
        </is>
      </c>
      <c r="C354" s="605" t="n">
        <v>64</v>
      </c>
      <c r="D354" s="681" t="n"/>
      <c r="E354" s="77" t="n"/>
      <c r="F354" s="77" t="n"/>
      <c r="G354" s="77" t="n"/>
      <c r="H354" s="77" t="n"/>
    </row>
    <row r="355">
      <c r="B355" s="77" t="inlineStr">
        <is>
          <t>Adjustment</t>
        </is>
      </c>
      <c r="C355" s="681" t="n">
        <v>1096.47</v>
      </c>
      <c r="D355" s="20" t="n"/>
      <c r="E355" s="77" t="n"/>
      <c r="F355" s="77" t="n"/>
      <c r="G355" s="77" t="n"/>
      <c r="H355" s="77" t="n"/>
    </row>
    <row r="356">
      <c r="A356" s="683" t="n"/>
      <c r="B356" s="210" t="inlineStr">
        <is>
          <t>Total</t>
        </is>
      </c>
      <c r="C356" s="687" t="n">
        <v>41768.15</v>
      </c>
      <c r="D356" s="210" t="n"/>
      <c r="E356" s="210" t="n"/>
      <c r="F356" s="210" t="n"/>
      <c r="G356" s="210" t="n"/>
      <c r="H356" s="210" t="n"/>
      <c r="I356" s="215" t="n"/>
      <c r="J356" s="215" t="n"/>
      <c r="K356" s="215" t="n"/>
      <c r="L356" s="215" t="n"/>
      <c r="M356" s="215" t="n"/>
      <c r="N356" s="215" t="n"/>
      <c r="O356" s="215" t="n"/>
      <c r="P356" s="215" t="n"/>
      <c r="Q356" s="215" t="n"/>
    </row>
    <row r="357">
      <c r="A357" s="584" t="n"/>
      <c r="B357" s="77" t="n"/>
      <c r="C357" s="681" t="n"/>
      <c r="D357" s="77">
        <f>D351/D$34</f>
        <v/>
      </c>
      <c r="E357" s="77">
        <f>E351/E$34</f>
        <v/>
      </c>
      <c r="F357" s="77">
        <f>F351/F$34</f>
        <v/>
      </c>
      <c r="G357" s="77">
        <f>G351/G$34</f>
        <v/>
      </c>
      <c r="H357" s="77">
        <f>H351/H$34</f>
        <v/>
      </c>
      <c r="I357" s="77">
        <f>I351/I$34</f>
        <v/>
      </c>
      <c r="J357" s="77">
        <f>J351/J$34</f>
        <v/>
      </c>
      <c r="K357" s="77">
        <f>K351/K$34</f>
        <v/>
      </c>
      <c r="L357" s="77">
        <f>L351/L$34</f>
        <v/>
      </c>
      <c r="M357" s="77">
        <f>M351/M$34</f>
        <v/>
      </c>
      <c r="N357" s="77">
        <f>N351/N$34</f>
        <v/>
      </c>
      <c r="O357" s="77">
        <f>O351/O$34</f>
        <v/>
      </c>
      <c r="P357" s="77">
        <f>P351/P$34</f>
        <v/>
      </c>
      <c r="Q357" s="77">
        <f>Q351/Q$34</f>
        <v/>
      </c>
      <c r="R357" s="77">
        <f>R351/R$34</f>
        <v/>
      </c>
      <c r="S357" s="77">
        <f>S351/S$34</f>
        <v/>
      </c>
      <c r="T357" s="77">
        <f>T351/T$34</f>
        <v/>
      </c>
      <c r="U357" s="77">
        <f>U351/U$34</f>
        <v/>
      </c>
      <c r="V357" s="77">
        <f>V351/V$34</f>
        <v/>
      </c>
      <c r="W357" s="77">
        <f>W351/W$34</f>
        <v/>
      </c>
      <c r="X357" s="77">
        <f>X351/X$34</f>
        <v/>
      </c>
      <c r="Y357" s="77">
        <f>Y351/Y$34</f>
        <v/>
      </c>
      <c r="Z357" s="77">
        <f>Z351/Z$34</f>
        <v/>
      </c>
      <c r="AA357" s="77">
        <f>AA351/AA$34</f>
        <v/>
      </c>
      <c r="AB357" s="77">
        <f>AB351/AB$34</f>
        <v/>
      </c>
      <c r="AC357" s="77">
        <f>AC351/AB$34</f>
        <v/>
      </c>
      <c r="AD357" s="77">
        <f>AD351/AC$34</f>
        <v/>
      </c>
    </row>
    <row r="358" ht="15" customHeight="1" s="474">
      <c r="A358" s="87" t="n"/>
      <c r="B358" s="87" t="n"/>
      <c r="C358" s="87" t="inlineStr">
        <is>
          <t>Total</t>
        </is>
      </c>
      <c r="D358" s="87" t="inlineStr">
        <is>
          <t>Chinese (PRC)</t>
        </is>
      </c>
      <c r="E358" s="87" t="inlineStr">
        <is>
          <t>Chinese (Taiwan)</t>
        </is>
      </c>
      <c r="F358" s="87" t="inlineStr">
        <is>
          <t>Chinese (Hong Kong)</t>
        </is>
      </c>
      <c r="G358" s="87" t="inlineStr">
        <is>
          <t>Japanese</t>
        </is>
      </c>
      <c r="H358" s="87" t="inlineStr">
        <is>
          <t>Korean</t>
        </is>
      </c>
      <c r="I358" s="87" t="inlineStr">
        <is>
          <t>Finnish</t>
        </is>
      </c>
      <c r="J358" s="87" t="inlineStr">
        <is>
          <t>Italian (Italy)</t>
        </is>
      </c>
      <c r="K358" s="87" t="inlineStr">
        <is>
          <t>German (Germany)</t>
        </is>
      </c>
      <c r="L358" s="87" t="inlineStr">
        <is>
          <t>French (Canada)</t>
        </is>
      </c>
      <c r="M358" s="87" t="inlineStr">
        <is>
          <t>Dutch (Netherlands)</t>
        </is>
      </c>
      <c r="N358" s="87" t="inlineStr">
        <is>
          <t>Spanish (Mexico)</t>
        </is>
      </c>
      <c r="O358" s="87" t="inlineStr">
        <is>
          <t>Spanish (International)</t>
        </is>
      </c>
      <c r="P358" s="87" t="inlineStr">
        <is>
          <t>Catalan</t>
        </is>
      </c>
      <c r="Q358" s="87" t="inlineStr">
        <is>
          <t>English (United States)</t>
        </is>
      </c>
      <c r="R358" s="87" t="inlineStr">
        <is>
          <t>Tagalog</t>
        </is>
      </c>
      <c r="S358" s="87" t="inlineStr">
        <is>
          <t>Vietnamese</t>
        </is>
      </c>
      <c r="T358" s="87" t="inlineStr">
        <is>
          <t>French (France)</t>
        </is>
      </c>
      <c r="U358" s="87" t="inlineStr">
        <is>
          <t>Swedish</t>
        </is>
      </c>
      <c r="V358" s="87" t="inlineStr">
        <is>
          <t>Norwegian (Bokmal)</t>
        </is>
      </c>
      <c r="W358" s="87" t="inlineStr">
        <is>
          <t>Danish</t>
        </is>
      </c>
      <c r="X358" s="87" t="inlineStr">
        <is>
          <t>Arabic (U.A.E.)</t>
        </is>
      </c>
      <c r="Y358" s="87" t="inlineStr">
        <is>
          <t>Polish</t>
        </is>
      </c>
      <c r="Z358" s="87" t="inlineStr">
        <is>
          <t>Hebrew</t>
        </is>
      </c>
      <c r="AA358" s="87" t="inlineStr">
        <is>
          <t>Portuguese (Portugal)</t>
        </is>
      </c>
      <c r="AB358" s="87" t="inlineStr">
        <is>
          <t>Slovenian</t>
        </is>
      </c>
      <c r="AC358" s="87" t="inlineStr">
        <is>
          <t>Czech</t>
        </is>
      </c>
      <c r="AD358" s="87" t="inlineStr">
        <is>
          <t>Greek</t>
        </is>
      </c>
      <c r="AE358" s="87" t="inlineStr">
        <is>
          <t>Croatian</t>
        </is>
      </c>
    </row>
    <row r="359">
      <c r="A359" s="685" t="inlineStr">
        <is>
          <t>202011</t>
        </is>
      </c>
      <c r="B359" s="112" t="inlineStr">
        <is>
          <t>WS</t>
        </is>
      </c>
      <c r="C359" s="694" t="n">
        <v>53199.29</v>
      </c>
      <c r="D359" s="694" t="n">
        <v>2272.66</v>
      </c>
      <c r="E359" s="694" t="n">
        <v>1042.18</v>
      </c>
      <c r="F359" s="694" t="n">
        <v>1127.85</v>
      </c>
      <c r="G359" s="694" t="n">
        <v>6120.589999999998</v>
      </c>
      <c r="H359" s="694" t="n">
        <v>13410.23</v>
      </c>
      <c r="I359" s="694" t="n">
        <v>0</v>
      </c>
      <c r="J359" s="694" t="n">
        <v>181.75</v>
      </c>
      <c r="K359" s="694" t="n">
        <v>1484.21</v>
      </c>
      <c r="L359" s="694" t="n">
        <v>2200.130000000001</v>
      </c>
      <c r="M359" s="694" t="n">
        <v>1992.03</v>
      </c>
      <c r="N359" s="694" t="n">
        <v>0</v>
      </c>
      <c r="O359" s="694" t="n">
        <v>1712.87</v>
      </c>
      <c r="P359" s="694" t="n">
        <v>2093.26</v>
      </c>
      <c r="Q359" s="694" t="n">
        <v>0</v>
      </c>
      <c r="R359" s="694" t="n">
        <v>0</v>
      </c>
      <c r="S359" s="694" t="n">
        <v>0</v>
      </c>
      <c r="T359" s="694" t="n">
        <v>198.72</v>
      </c>
      <c r="U359" s="694" t="n">
        <v>1910.28</v>
      </c>
      <c r="V359" s="694" t="n">
        <v>1916.13</v>
      </c>
      <c r="W359" s="694" t="n">
        <v>1974.05</v>
      </c>
      <c r="X359" s="694" t="n">
        <v>109.06</v>
      </c>
      <c r="Y359" s="694" t="n">
        <v>1201.35</v>
      </c>
      <c r="Z359" s="694" t="n">
        <v>5143.469999999999</v>
      </c>
      <c r="AA359" s="694" t="n">
        <v>1403.25</v>
      </c>
      <c r="AB359" s="694" t="n">
        <v>1248.54</v>
      </c>
      <c r="AC359" s="694" t="n">
        <v>0</v>
      </c>
      <c r="AD359" s="694" t="n">
        <v>133.42</v>
      </c>
      <c r="AE359" s="694" t="n">
        <v>4323.259999999999</v>
      </c>
    </row>
    <row r="360">
      <c r="B360" s="77" t="inlineStr">
        <is>
          <t>Smartling</t>
        </is>
      </c>
      <c r="C360" s="681" t="n">
        <v>5000</v>
      </c>
      <c r="D360" s="697" t="n"/>
      <c r="E360" s="697" t="n"/>
      <c r="F360" s="697" t="n"/>
      <c r="G360" s="77" t="n"/>
      <c r="H360" s="697" t="n"/>
      <c r="L360" s="697" t="n"/>
      <c r="N360" s="697" t="n"/>
    </row>
    <row r="361">
      <c r="B361" s="77" t="inlineStr">
        <is>
          <t>DTP</t>
        </is>
      </c>
      <c r="C361" s="681" t="n">
        <v>8</v>
      </c>
      <c r="D361" s="698" t="n"/>
      <c r="E361" s="681" t="n"/>
      <c r="F361" s="77" t="n"/>
      <c r="G361" s="77" t="n"/>
      <c r="H361" s="77" t="n"/>
    </row>
    <row r="362">
      <c r="B362" s="77" t="inlineStr">
        <is>
          <t>ENG</t>
        </is>
      </c>
      <c r="C362" s="605" t="n"/>
      <c r="D362" s="681" t="n"/>
      <c r="E362" s="77" t="n"/>
      <c r="F362" s="77" t="n"/>
      <c r="G362" s="77" t="n"/>
      <c r="H362" s="77" t="n"/>
    </row>
    <row r="363">
      <c r="B363" s="77" t="inlineStr">
        <is>
          <t>Adjustment</t>
        </is>
      </c>
      <c r="C363" s="681" t="n">
        <v>2757.53</v>
      </c>
      <c r="D363" s="20" t="n"/>
      <c r="E363" s="77" t="n"/>
      <c r="F363" s="77" t="n"/>
      <c r="G363" s="77" t="n"/>
      <c r="H363" s="77" t="n"/>
    </row>
    <row r="364">
      <c r="A364" s="683" t="n"/>
      <c r="B364" s="210" t="inlineStr">
        <is>
          <t>Total</t>
        </is>
      </c>
      <c r="C364" s="687" t="n">
        <v>60964.82</v>
      </c>
      <c r="D364" s="210" t="n"/>
      <c r="E364" s="210" t="n"/>
      <c r="F364" s="210" t="n"/>
      <c r="G364" s="210" t="n"/>
      <c r="H364" s="210" t="n"/>
      <c r="I364" s="215" t="n"/>
      <c r="J364" s="215" t="n"/>
      <c r="K364" s="215" t="n"/>
      <c r="L364" s="215" t="n"/>
      <c r="M364" s="215" t="n"/>
      <c r="N364" s="215" t="n"/>
      <c r="O364" s="215" t="n"/>
      <c r="P364" s="215" t="n"/>
      <c r="Q364" s="215" t="n"/>
    </row>
    <row r="365">
      <c r="A365" s="584" t="n"/>
      <c r="B365" s="77" t="n"/>
      <c r="C365" s="681" t="n"/>
      <c r="D365" s="77">
        <f>D359/D$34</f>
        <v/>
      </c>
      <c r="E365" s="77">
        <f>E359/E$34</f>
        <v/>
      </c>
      <c r="F365" s="77">
        <f>F359/F$34</f>
        <v/>
      </c>
      <c r="G365" s="77">
        <f>G359/G$34</f>
        <v/>
      </c>
      <c r="H365" s="77">
        <f>H359/H$34</f>
        <v/>
      </c>
      <c r="I365" s="77">
        <f>I359/I$34</f>
        <v/>
      </c>
      <c r="J365" s="77">
        <f>J359/J$34</f>
        <v/>
      </c>
      <c r="K365" s="77">
        <f>K359/K$34</f>
        <v/>
      </c>
      <c r="L365" s="77">
        <f>L359/L$34</f>
        <v/>
      </c>
      <c r="M365" s="77">
        <f>M359/M$34</f>
        <v/>
      </c>
      <c r="N365" s="77">
        <f>N359/N$34</f>
        <v/>
      </c>
      <c r="O365" s="77">
        <f>O359/O$34</f>
        <v/>
      </c>
      <c r="P365" s="77">
        <f>P359/P$34</f>
        <v/>
      </c>
      <c r="Q365" s="77">
        <f>Q359/Q$34</f>
        <v/>
      </c>
      <c r="R365" s="77">
        <f>R359/R$34</f>
        <v/>
      </c>
      <c r="S365" s="77">
        <f>S359/S$34</f>
        <v/>
      </c>
      <c r="T365" s="77">
        <f>T359/T$34</f>
        <v/>
      </c>
      <c r="U365" s="77">
        <f>U359/U$34</f>
        <v/>
      </c>
      <c r="V365" s="77">
        <f>V359/V$34</f>
        <v/>
      </c>
      <c r="W365" s="77">
        <f>W359/W$34</f>
        <v/>
      </c>
      <c r="X365" s="77">
        <f>X359/X$34</f>
        <v/>
      </c>
      <c r="Y365" s="77">
        <f>Y359/Y$34</f>
        <v/>
      </c>
      <c r="Z365" s="77">
        <f>Z359/Z$34</f>
        <v/>
      </c>
      <c r="AA365" s="77">
        <f>AA359/AA$34</f>
        <v/>
      </c>
      <c r="AB365" s="77">
        <f>AB359/AB$34</f>
        <v/>
      </c>
      <c r="AC365" s="77">
        <f>AC359/AB$34</f>
        <v/>
      </c>
      <c r="AD365" s="77">
        <f>#REF!/AC$34</f>
        <v/>
      </c>
    </row>
    <row r="366" ht="15" customHeight="1" s="474">
      <c r="A366" s="87" t="n"/>
      <c r="B366" s="87" t="n"/>
      <c r="C366" s="87" t="inlineStr">
        <is>
          <t>Total</t>
        </is>
      </c>
      <c r="D366" s="87" t="inlineStr">
        <is>
          <t>Chinese (PRC)</t>
        </is>
      </c>
      <c r="E366" s="87" t="inlineStr">
        <is>
          <t>Chinese (Taiwan)</t>
        </is>
      </c>
      <c r="F366" s="87" t="inlineStr">
        <is>
          <t>Chinese (Hong Kong)</t>
        </is>
      </c>
      <c r="G366" s="87" t="inlineStr">
        <is>
          <t>Japanese</t>
        </is>
      </c>
      <c r="H366" s="87" t="inlineStr">
        <is>
          <t>Korean</t>
        </is>
      </c>
      <c r="I366" s="87" t="inlineStr">
        <is>
          <t>Finnish</t>
        </is>
      </c>
      <c r="J366" s="87" t="inlineStr">
        <is>
          <t>Italian (Italy)</t>
        </is>
      </c>
      <c r="K366" s="87" t="inlineStr">
        <is>
          <t>German (Germany)</t>
        </is>
      </c>
      <c r="L366" s="87" t="inlineStr">
        <is>
          <t>French (Canada)</t>
        </is>
      </c>
      <c r="M366" s="87" t="inlineStr">
        <is>
          <t>Dutch (Netherlands)</t>
        </is>
      </c>
      <c r="N366" s="87" t="inlineStr">
        <is>
          <t>Spanish (Mexico)</t>
        </is>
      </c>
      <c r="O366" s="87" t="inlineStr">
        <is>
          <t>Spanish (International)</t>
        </is>
      </c>
      <c r="P366" s="87" t="inlineStr">
        <is>
          <t>Catalan</t>
        </is>
      </c>
      <c r="Q366" s="87" t="inlineStr">
        <is>
          <t>English (United States)</t>
        </is>
      </c>
      <c r="R366" s="87" t="inlineStr">
        <is>
          <t>Tagalog</t>
        </is>
      </c>
      <c r="S366" s="87" t="inlineStr">
        <is>
          <t>Vietnamese</t>
        </is>
      </c>
      <c r="T366" s="87" t="inlineStr">
        <is>
          <t>French (France)</t>
        </is>
      </c>
      <c r="U366" s="87" t="inlineStr">
        <is>
          <t>Swedish</t>
        </is>
      </c>
      <c r="V366" s="87" t="inlineStr">
        <is>
          <t>Norwegian (Bokmal)</t>
        </is>
      </c>
      <c r="W366" s="87" t="inlineStr">
        <is>
          <t>Danish</t>
        </is>
      </c>
      <c r="X366" s="87" t="inlineStr">
        <is>
          <t>Arabic (U.A.E.)</t>
        </is>
      </c>
      <c r="Y366" s="87" t="inlineStr">
        <is>
          <t>Polish</t>
        </is>
      </c>
      <c r="Z366" s="87" t="inlineStr">
        <is>
          <t>Hebrew</t>
        </is>
      </c>
      <c r="AA366" s="87" t="inlineStr">
        <is>
          <t>Portuguese (Portugal)</t>
        </is>
      </c>
      <c r="AB366" s="87" t="inlineStr">
        <is>
          <t>Slovenian</t>
        </is>
      </c>
      <c r="AC366" s="87" t="inlineStr">
        <is>
          <t>Czech</t>
        </is>
      </c>
      <c r="AD366" s="87" t="inlineStr">
        <is>
          <t>Greek</t>
        </is>
      </c>
      <c r="AE366" s="87" t="inlineStr">
        <is>
          <t>Croatian</t>
        </is>
      </c>
      <c r="AF366" s="87" t="inlineStr">
        <is>
          <t>Malay</t>
        </is>
      </c>
    </row>
    <row r="367">
      <c r="A367" s="685" t="inlineStr">
        <is>
          <t>202012</t>
        </is>
      </c>
      <c r="B367" s="112" t="inlineStr">
        <is>
          <t>WS</t>
        </is>
      </c>
      <c r="C367" s="694" t="n">
        <v>56032.99031250003</v>
      </c>
      <c r="D367" s="694" t="n">
        <v>10329.48</v>
      </c>
      <c r="E367" s="694" t="n">
        <v>1218.21</v>
      </c>
      <c r="F367" s="694" t="n">
        <v>925.1600000000003</v>
      </c>
      <c r="G367" s="694" t="n">
        <v>3163.83</v>
      </c>
      <c r="H367" s="694" t="n">
        <v>6160.230000000002</v>
      </c>
      <c r="I367" s="694" t="n">
        <v>181.48</v>
      </c>
      <c r="J367" s="694" t="n">
        <v>1257.55</v>
      </c>
      <c r="K367" s="694" t="n">
        <v>2127.590000000001</v>
      </c>
      <c r="L367" s="694" t="n">
        <v>1597.81</v>
      </c>
      <c r="M367" s="694" t="n">
        <v>1721</v>
      </c>
      <c r="N367" s="694" t="n">
        <v>0</v>
      </c>
      <c r="O367" s="694" t="n">
        <v>1015.74</v>
      </c>
      <c r="P367" s="694" t="n">
        <v>1501.06</v>
      </c>
      <c r="Q367" s="694" t="n">
        <v>43.9003125</v>
      </c>
      <c r="R367" s="694" t="n">
        <v>0</v>
      </c>
      <c r="S367" s="694" t="n">
        <v>0</v>
      </c>
      <c r="T367" s="694" t="n">
        <v>797.6099999999999</v>
      </c>
      <c r="U367" s="694" t="n">
        <v>969.64</v>
      </c>
      <c r="V367" s="694" t="n">
        <v>986.2299999999999</v>
      </c>
      <c r="W367" s="694" t="n">
        <v>986.4000000000001</v>
      </c>
      <c r="X367" s="694" t="n">
        <v>5575.41</v>
      </c>
      <c r="Y367" s="694" t="n">
        <v>508.1699999999999</v>
      </c>
      <c r="Z367" s="694" t="n">
        <v>1350.89</v>
      </c>
      <c r="AA367" s="694" t="n">
        <v>618.77</v>
      </c>
      <c r="AB367" s="694" t="n">
        <v>600.2600000000001</v>
      </c>
      <c r="AC367" s="694" t="n">
        <v>0</v>
      </c>
      <c r="AD367" s="694" t="n">
        <v>8702.530000000004</v>
      </c>
      <c r="AE367" s="694" t="n">
        <v>3640.04</v>
      </c>
      <c r="AF367" s="694" t="n">
        <v>54</v>
      </c>
    </row>
    <row r="368">
      <c r="B368" s="77" t="inlineStr">
        <is>
          <t>Smartling</t>
        </is>
      </c>
      <c r="C368" s="681" t="n">
        <v>4000</v>
      </c>
      <c r="D368" s="697" t="n"/>
      <c r="E368" s="697" t="n"/>
      <c r="F368" s="697" t="n"/>
      <c r="G368" s="77" t="n"/>
      <c r="H368" s="697" t="n"/>
      <c r="L368" s="697" t="n"/>
      <c r="N368" s="697" t="n"/>
    </row>
    <row r="369">
      <c r="B369" s="77" t="inlineStr">
        <is>
          <t>DTP</t>
        </is>
      </c>
      <c r="C369" s="681" t="n">
        <v>8</v>
      </c>
      <c r="D369" s="698" t="n"/>
      <c r="E369" s="681" t="n"/>
      <c r="F369" s="77" t="n"/>
      <c r="G369" s="77" t="n"/>
      <c r="H369" s="77" t="n"/>
    </row>
    <row r="370">
      <c r="B370" s="77" t="inlineStr">
        <is>
          <t>ENG</t>
        </is>
      </c>
      <c r="C370" s="605" t="n"/>
      <c r="D370" s="681" t="n"/>
      <c r="E370" s="77" t="n"/>
      <c r="F370" s="77" t="n"/>
      <c r="G370" s="77" t="n"/>
      <c r="H370" s="77" t="n"/>
    </row>
    <row r="371">
      <c r="B371" s="77" t="inlineStr">
        <is>
          <t>Adjustment</t>
        </is>
      </c>
      <c r="C371" s="681" t="n">
        <v>8397.781234999999</v>
      </c>
      <c r="D371" s="699" t="n"/>
      <c r="E371" s="77" t="n"/>
      <c r="F371" s="77" t="n"/>
      <c r="G371" s="77" t="n"/>
      <c r="H371" s="77" t="n"/>
    </row>
    <row r="372">
      <c r="A372" s="683" t="n"/>
      <c r="B372" s="210" t="inlineStr">
        <is>
          <t>Total</t>
        </is>
      </c>
      <c r="C372" s="687" t="n">
        <v>68438.77154750003</v>
      </c>
      <c r="D372" s="210" t="n"/>
      <c r="E372" s="210" t="n"/>
      <c r="F372" s="210" t="n"/>
      <c r="G372" s="210" t="n"/>
      <c r="H372" s="210" t="n"/>
      <c r="I372" s="215" t="n"/>
      <c r="J372" s="215" t="n"/>
      <c r="K372" s="215" t="n"/>
      <c r="L372" s="215" t="n"/>
      <c r="M372" s="215" t="n"/>
      <c r="N372" s="215" t="n"/>
      <c r="O372" s="215" t="n"/>
      <c r="P372" s="215" t="n"/>
      <c r="Q372" s="215" t="n"/>
    </row>
    <row r="373">
      <c r="A373" s="584" t="n"/>
      <c r="B373" s="77" t="n"/>
      <c r="C373" s="681" t="n"/>
      <c r="D373" s="77" t="n">
        <v>82635.84000000003</v>
      </c>
      <c r="E373" s="77" t="n">
        <v>7496.676923076924</v>
      </c>
      <c r="F373" s="77" t="n">
        <v>5693.29230769231</v>
      </c>
      <c r="G373" s="77" t="n">
        <v>10124.256</v>
      </c>
      <c r="H373" s="77" t="n">
        <v>30801.15000000001</v>
      </c>
      <c r="I373" s="77" t="n">
        <v>537.7185185185185</v>
      </c>
      <c r="J373" s="77" t="n">
        <v>6287.750000000001</v>
      </c>
      <c r="K373" s="77" t="n">
        <v>9670.86363636364</v>
      </c>
      <c r="L373" s="77" t="n">
        <v>7262.772727272727</v>
      </c>
      <c r="M373" s="77" t="n">
        <v>5736.666666666667</v>
      </c>
      <c r="N373" s="77" t="n">
        <v>0</v>
      </c>
      <c r="O373" s="77" t="n">
        <v>4276.800000000001</v>
      </c>
      <c r="P373" s="77" t="n">
        <v>6320.252631578949</v>
      </c>
      <c r="Q373" s="77" t="n">
        <v>439.003125</v>
      </c>
      <c r="R373" s="77" t="n">
        <v>0</v>
      </c>
      <c r="S373" s="77" t="n">
        <v>0</v>
      </c>
      <c r="T373" s="77" t="n">
        <v>3625.5</v>
      </c>
      <c r="U373" s="77" t="n">
        <v>3127.870967741936</v>
      </c>
      <c r="V373" s="77" t="n">
        <v>3652.703703703703</v>
      </c>
      <c r="W373" s="77" t="n">
        <v>3653.333333333333</v>
      </c>
      <c r="X373" s="77" t="n">
        <v>37169.4</v>
      </c>
      <c r="Y373" s="77" t="n">
        <v>3387.799999999999</v>
      </c>
      <c r="Z373" s="77" t="n">
        <v>7109.947368421053</v>
      </c>
      <c r="AA373" s="77" t="n">
        <v>3256.684210526316</v>
      </c>
      <c r="AB373" s="77" t="n">
        <v>3334.777777777778</v>
      </c>
      <c r="AC373" s="77" t="n">
        <v>0</v>
      </c>
      <c r="AD373" s="77" t="e">
        <v>#REF!</v>
      </c>
    </row>
    <row r="374" ht="15" customHeight="1" s="474">
      <c r="A374" s="87" t="n"/>
      <c r="B374" s="87" t="n"/>
      <c r="C374" s="87" t="inlineStr">
        <is>
          <t>Total</t>
        </is>
      </c>
      <c r="D374" s="87" t="inlineStr">
        <is>
          <t>Chinese (PRC)</t>
        </is>
      </c>
      <c r="E374" s="87" t="inlineStr">
        <is>
          <t>Chinese (Taiwan)</t>
        </is>
      </c>
      <c r="F374" s="87" t="inlineStr">
        <is>
          <t>Chinese (Hong Kong)</t>
        </is>
      </c>
      <c r="G374" s="87" t="inlineStr">
        <is>
          <t>Japanese</t>
        </is>
      </c>
      <c r="H374" s="87" t="inlineStr">
        <is>
          <t>Korean</t>
        </is>
      </c>
      <c r="I374" s="87" t="inlineStr">
        <is>
          <t>Finnish</t>
        </is>
      </c>
      <c r="J374" s="87" t="inlineStr">
        <is>
          <t>Italian (Italy)</t>
        </is>
      </c>
      <c r="K374" s="87" t="inlineStr">
        <is>
          <t>German (Germany)</t>
        </is>
      </c>
      <c r="L374" s="87" t="inlineStr">
        <is>
          <t>French (Canada)</t>
        </is>
      </c>
      <c r="M374" s="87" t="inlineStr">
        <is>
          <t>Dutch (Netherlands)</t>
        </is>
      </c>
      <c r="N374" s="87" t="inlineStr">
        <is>
          <t>Spanish (Mexico)</t>
        </is>
      </c>
      <c r="O374" s="87" t="inlineStr">
        <is>
          <t>Spanish (International)</t>
        </is>
      </c>
      <c r="P374" s="87" t="inlineStr">
        <is>
          <t>Catalan</t>
        </is>
      </c>
      <c r="Q374" s="87" t="inlineStr">
        <is>
          <t>English (United States)</t>
        </is>
      </c>
      <c r="R374" s="87" t="inlineStr">
        <is>
          <t>Tagalog</t>
        </is>
      </c>
      <c r="S374" s="87" t="inlineStr">
        <is>
          <t>Vietnamese</t>
        </is>
      </c>
      <c r="T374" s="87" t="inlineStr">
        <is>
          <t>French (France)</t>
        </is>
      </c>
      <c r="U374" s="87" t="inlineStr">
        <is>
          <t>Swedish</t>
        </is>
      </c>
      <c r="V374" s="87" t="inlineStr">
        <is>
          <t>Norwegian (Bokmal)</t>
        </is>
      </c>
      <c r="W374" s="87" t="inlineStr">
        <is>
          <t>Danish</t>
        </is>
      </c>
      <c r="X374" s="87" t="inlineStr">
        <is>
          <t>Arabic (U.A.E.)</t>
        </is>
      </c>
      <c r="Y374" s="87" t="inlineStr">
        <is>
          <t>Polish</t>
        </is>
      </c>
      <c r="Z374" s="87" t="inlineStr">
        <is>
          <t>Hebrew</t>
        </is>
      </c>
      <c r="AA374" s="87" t="inlineStr">
        <is>
          <t>Portuguese (Portugal)</t>
        </is>
      </c>
      <c r="AB374" s="87" t="inlineStr">
        <is>
          <t>Slovenian</t>
        </is>
      </c>
      <c r="AC374" s="87" t="inlineStr">
        <is>
          <t>Czech</t>
        </is>
      </c>
      <c r="AD374" s="87" t="inlineStr">
        <is>
          <t>Greek</t>
        </is>
      </c>
      <c r="AE374" s="87" t="inlineStr">
        <is>
          <t>Croatian</t>
        </is>
      </c>
      <c r="AF374" s="87" t="inlineStr">
        <is>
          <t>Malay</t>
        </is>
      </c>
    </row>
    <row r="375">
      <c r="A375" s="685" t="inlineStr">
        <is>
          <t>202101</t>
        </is>
      </c>
      <c r="B375" s="112" t="inlineStr">
        <is>
          <t>WS</t>
        </is>
      </c>
      <c r="C375" s="694" t="n">
        <v>37599.34999999999</v>
      </c>
      <c r="D375" s="694" t="n">
        <v>2664.33</v>
      </c>
      <c r="E375" s="694" t="n">
        <v>921.4100000000001</v>
      </c>
      <c r="F375" s="694" t="n">
        <v>917.77</v>
      </c>
      <c r="G375" s="694" t="n">
        <v>8741.139999999999</v>
      </c>
      <c r="H375" s="694" t="n">
        <v>6200.159999999999</v>
      </c>
      <c r="I375" s="694" t="n">
        <v>6329.3</v>
      </c>
      <c r="J375" s="694" t="n">
        <v>382.83</v>
      </c>
      <c r="K375" s="694" t="n">
        <v>750.27</v>
      </c>
      <c r="L375" s="694" t="n">
        <v>1428.21</v>
      </c>
      <c r="M375" s="694" t="n">
        <v>510.1</v>
      </c>
      <c r="N375" s="694" t="n">
        <v>0</v>
      </c>
      <c r="O375" s="694" t="n">
        <v>400.46</v>
      </c>
      <c r="P375" s="694" t="n">
        <v>1526.05</v>
      </c>
      <c r="Q375" s="694" t="n">
        <v>0</v>
      </c>
      <c r="R375" s="694" t="n">
        <v>0</v>
      </c>
      <c r="S375" s="694" t="n">
        <v>0</v>
      </c>
      <c r="T375" s="694" t="n">
        <v>0</v>
      </c>
      <c r="U375" s="694" t="n">
        <v>591.76</v>
      </c>
      <c r="V375" s="694" t="n">
        <v>560.22</v>
      </c>
      <c r="W375" s="694" t="n">
        <v>628.48</v>
      </c>
      <c r="X375" s="694" t="n">
        <v>366.15</v>
      </c>
      <c r="Y375" s="694" t="n">
        <v>349.58</v>
      </c>
      <c r="Z375" s="694" t="n">
        <v>1265.66</v>
      </c>
      <c r="AA375" s="694" t="n">
        <v>397.39</v>
      </c>
      <c r="AB375" s="694" t="n">
        <v>433.3600000000001</v>
      </c>
      <c r="AC375" s="694" t="n">
        <v>0</v>
      </c>
      <c r="AD375" s="694" t="n">
        <v>1123.36</v>
      </c>
      <c r="AE375" s="694" t="n">
        <v>1111.36</v>
      </c>
      <c r="AF375" s="694" t="n">
        <v>0</v>
      </c>
    </row>
    <row r="376">
      <c r="B376" s="77" t="inlineStr">
        <is>
          <t>Smartling</t>
        </is>
      </c>
      <c r="C376" s="681" t="n">
        <v>4000</v>
      </c>
      <c r="D376" s="697" t="n"/>
      <c r="E376" s="697" t="n"/>
      <c r="F376" s="697" t="n"/>
      <c r="G376" s="77" t="n"/>
      <c r="H376" s="697" t="n"/>
      <c r="L376" s="697" t="n"/>
      <c r="N376" s="697" t="n"/>
    </row>
    <row r="377">
      <c r="B377" s="77" t="inlineStr">
        <is>
          <t>DTP</t>
        </is>
      </c>
      <c r="C377" s="681" t="n"/>
      <c r="D377" s="698" t="n"/>
      <c r="E377" s="681" t="n"/>
      <c r="F377" s="77" t="n"/>
      <c r="G377" s="77" t="n"/>
      <c r="H377" s="77" t="n"/>
    </row>
    <row r="378">
      <c r="B378" s="77" t="inlineStr">
        <is>
          <t>ENG</t>
        </is>
      </c>
      <c r="C378" s="605" t="n">
        <v>476</v>
      </c>
      <c r="D378" s="681" t="n"/>
      <c r="E378" s="77" t="n"/>
      <c r="F378" s="77" t="n"/>
      <c r="G378" s="77" t="n"/>
      <c r="H378" s="77" t="n"/>
    </row>
    <row r="379">
      <c r="B379" s="77" t="inlineStr">
        <is>
          <t>Adjustment</t>
        </is>
      </c>
      <c r="C379" s="681" t="n">
        <v>1186.37</v>
      </c>
      <c r="D379" s="699" t="n"/>
      <c r="E379" s="77" t="n"/>
      <c r="F379" s="77" t="n"/>
      <c r="G379" s="77" t="n"/>
      <c r="H379" s="77" t="n"/>
    </row>
    <row r="380">
      <c r="A380" s="683" t="n"/>
      <c r="B380" s="210" t="inlineStr">
        <is>
          <t>Total</t>
        </is>
      </c>
      <c r="C380" s="687" t="n">
        <v>43261.71999999999</v>
      </c>
      <c r="D380" s="210" t="n"/>
      <c r="E380" s="210" t="n"/>
      <c r="F380" s="210" t="n"/>
      <c r="G380" s="210" t="n"/>
      <c r="H380" s="210" t="n"/>
      <c r="I380" s="215" t="n"/>
      <c r="J380" s="215" t="n"/>
      <c r="K380" s="215" t="n"/>
      <c r="L380" s="215" t="n"/>
      <c r="M380" s="215" t="n"/>
      <c r="N380" s="215" t="n"/>
      <c r="O380" s="215" t="n"/>
      <c r="P380" s="215" t="n"/>
      <c r="Q380" s="215" t="n"/>
    </row>
    <row r="381">
      <c r="A381" s="584" t="n"/>
      <c r="B381" s="77" t="n"/>
      <c r="C381" s="681" t="n"/>
      <c r="D381" s="77" t="n">
        <v>21314.64</v>
      </c>
      <c r="E381" s="77" t="n">
        <v>5670.215384615385</v>
      </c>
      <c r="F381" s="77" t="n">
        <v>5647.815384615385</v>
      </c>
      <c r="G381" s="77" t="n">
        <v>27971.648</v>
      </c>
      <c r="H381" s="77" t="n">
        <v>31000.79999999999</v>
      </c>
      <c r="I381" s="77" t="n">
        <v>18753.48148148148</v>
      </c>
      <c r="J381" s="77" t="n">
        <v>1914.15</v>
      </c>
      <c r="K381" s="77" t="n">
        <v>3410.318181818182</v>
      </c>
      <c r="L381" s="77" t="n">
        <v>6491.863636363637</v>
      </c>
      <c r="M381" s="77" t="n">
        <v>1700.333333333333</v>
      </c>
      <c r="N381" s="77" t="n">
        <v>0</v>
      </c>
      <c r="O381" s="77" t="n">
        <v>1686.147368421053</v>
      </c>
      <c r="P381" s="77" t="n">
        <v>6425.473684210527</v>
      </c>
      <c r="Q381" s="77" t="n">
        <v>0</v>
      </c>
      <c r="R381" s="77" t="n">
        <v>0</v>
      </c>
      <c r="S381" s="77" t="n">
        <v>0</v>
      </c>
      <c r="T381" s="77" t="n">
        <v>0</v>
      </c>
      <c r="U381" s="77" t="n">
        <v>1908.903225806452</v>
      </c>
      <c r="V381" s="77" t="n">
        <v>2074.888888888889</v>
      </c>
      <c r="W381" s="77" t="n">
        <v>2327.703703703703</v>
      </c>
      <c r="X381" s="77" t="n">
        <v>2441</v>
      </c>
      <c r="Y381" s="77" t="n">
        <v>2330.533333333333</v>
      </c>
      <c r="Z381" s="77" t="n">
        <v>6661.368421052631</v>
      </c>
      <c r="AA381" s="77" t="n">
        <v>2091.526315789474</v>
      </c>
      <c r="AB381" s="77" t="n">
        <v>2407.555555555556</v>
      </c>
      <c r="AC381" s="77" t="n">
        <v>0</v>
      </c>
      <c r="AD381" s="77" t="e">
        <v>#REF!</v>
      </c>
    </row>
    <row r="382" ht="15" customHeight="1" s="474">
      <c r="A382" s="87" t="n"/>
      <c r="B382" s="87" t="n"/>
      <c r="C382" s="87" t="inlineStr">
        <is>
          <t>Total</t>
        </is>
      </c>
      <c r="D382" s="87" t="inlineStr">
        <is>
          <t>Chinese (PRC)</t>
        </is>
      </c>
      <c r="E382" s="87" t="inlineStr">
        <is>
          <t>Chinese (Taiwan)</t>
        </is>
      </c>
      <c r="F382" s="87" t="inlineStr">
        <is>
          <t>Chinese (Hong Kong)</t>
        </is>
      </c>
      <c r="G382" s="87" t="inlineStr">
        <is>
          <t>Japanese</t>
        </is>
      </c>
      <c r="H382" s="87" t="inlineStr">
        <is>
          <t>Korean</t>
        </is>
      </c>
      <c r="I382" s="87" t="inlineStr">
        <is>
          <t>Finnish</t>
        </is>
      </c>
      <c r="J382" s="87" t="inlineStr">
        <is>
          <t>Italian (Italy)</t>
        </is>
      </c>
      <c r="K382" s="87" t="inlineStr">
        <is>
          <t>German (Germany)</t>
        </is>
      </c>
      <c r="L382" s="87" t="inlineStr">
        <is>
          <t>French (Canada)</t>
        </is>
      </c>
      <c r="M382" s="87" t="inlineStr">
        <is>
          <t>Dutch (Netherlands)</t>
        </is>
      </c>
      <c r="N382" s="87" t="inlineStr">
        <is>
          <t>Spanish (Mexico)</t>
        </is>
      </c>
      <c r="O382" s="87" t="inlineStr">
        <is>
          <t>Spanish (International)</t>
        </is>
      </c>
      <c r="P382" s="87" t="inlineStr">
        <is>
          <t>Catalan</t>
        </is>
      </c>
      <c r="Q382" s="87" t="inlineStr">
        <is>
          <t>English (United States)</t>
        </is>
      </c>
      <c r="R382" s="87" t="inlineStr">
        <is>
          <t>Tagalog</t>
        </is>
      </c>
      <c r="S382" s="87" t="inlineStr">
        <is>
          <t>Vietnamese</t>
        </is>
      </c>
      <c r="T382" s="87" t="inlineStr">
        <is>
          <t>French (France)</t>
        </is>
      </c>
      <c r="U382" s="87" t="inlineStr">
        <is>
          <t>Swedish</t>
        </is>
      </c>
      <c r="V382" s="87" t="inlineStr">
        <is>
          <t>Norwegian (Bokmal)</t>
        </is>
      </c>
      <c r="W382" s="87" t="inlineStr">
        <is>
          <t>Danish</t>
        </is>
      </c>
      <c r="X382" s="87" t="inlineStr">
        <is>
          <t>Arabic (U.A.E.)</t>
        </is>
      </c>
      <c r="Y382" s="87" t="inlineStr">
        <is>
          <t>Polish</t>
        </is>
      </c>
      <c r="Z382" s="87" t="inlineStr">
        <is>
          <t>Hebrew</t>
        </is>
      </c>
      <c r="AA382" s="87" t="inlineStr">
        <is>
          <t>Portuguese (Portugal)</t>
        </is>
      </c>
      <c r="AB382" s="87" t="inlineStr">
        <is>
          <t>Slovenian</t>
        </is>
      </c>
      <c r="AC382" s="87" t="inlineStr">
        <is>
          <t>Czech</t>
        </is>
      </c>
      <c r="AD382" s="87" t="inlineStr">
        <is>
          <t>Greek</t>
        </is>
      </c>
      <c r="AE382" s="87" t="inlineStr">
        <is>
          <t>Croatian</t>
        </is>
      </c>
      <c r="AF382" s="87" t="inlineStr">
        <is>
          <t>Malay</t>
        </is>
      </c>
      <c r="AG382" s="87" t="inlineStr">
        <is>
          <t>Thai</t>
        </is>
      </c>
      <c r="AH382" s="87" t="inlineStr">
        <is>
          <t>Hungarian</t>
        </is>
      </c>
      <c r="AI382" s="87" t="inlineStr">
        <is>
          <t>Romanian</t>
        </is>
      </c>
    </row>
    <row r="383">
      <c r="A383" s="685" t="inlineStr">
        <is>
          <t>202102</t>
        </is>
      </c>
      <c r="B383" s="112" t="inlineStr">
        <is>
          <t>WS</t>
        </is>
      </c>
      <c r="C383" s="694" t="n">
        <v>34644.34</v>
      </c>
      <c r="D383" s="694" t="n">
        <v>1629.87</v>
      </c>
      <c r="E383" s="694" t="n">
        <v>1396.27</v>
      </c>
      <c r="F383" s="694" t="n">
        <v>1403.92</v>
      </c>
      <c r="G383" s="694" t="n">
        <v>2965.25</v>
      </c>
      <c r="H383" s="694" t="n">
        <v>3038.27</v>
      </c>
      <c r="I383" s="694" t="n">
        <v>5756.490000000001</v>
      </c>
      <c r="J383" s="694" t="n">
        <v>28.84</v>
      </c>
      <c r="K383" s="694" t="n">
        <v>712.65</v>
      </c>
      <c r="L383" s="694" t="n">
        <v>2432.170000000001</v>
      </c>
      <c r="M383" s="694" t="n">
        <v>840.2199999999998</v>
      </c>
      <c r="N383" s="694" t="n">
        <v>0</v>
      </c>
      <c r="O383" s="694" t="n">
        <v>961.4399999999998</v>
      </c>
      <c r="P383" s="694" t="n">
        <v>2262.150000000001</v>
      </c>
      <c r="Q383" s="694" t="n">
        <v>0</v>
      </c>
      <c r="R383" s="694" t="n">
        <v>0</v>
      </c>
      <c r="S383" s="694" t="n">
        <v>0</v>
      </c>
      <c r="T383" s="694" t="n">
        <v>29.57</v>
      </c>
      <c r="U383" s="694" t="n">
        <v>871.75</v>
      </c>
      <c r="V383" s="694" t="n">
        <v>876.2299999999999</v>
      </c>
      <c r="W383" s="694" t="n">
        <v>875.63</v>
      </c>
      <c r="X383" s="694" t="n">
        <v>508.4800000000001</v>
      </c>
      <c r="Y383" s="694" t="n">
        <v>544.29</v>
      </c>
      <c r="Z383" s="694" t="n">
        <v>1569.67</v>
      </c>
      <c r="AA383" s="694" t="n">
        <v>676.15</v>
      </c>
      <c r="AB383" s="694" t="n">
        <v>681.1400000000002</v>
      </c>
      <c r="AC383" s="694" t="n">
        <v>56</v>
      </c>
      <c r="AD383" s="694" t="n">
        <v>1558.21</v>
      </c>
      <c r="AE383" s="694" t="n">
        <v>1217.89</v>
      </c>
      <c r="AF383" s="694" t="n">
        <v>3.31</v>
      </c>
      <c r="AG383" s="694" t="n">
        <v>1622.5</v>
      </c>
      <c r="AH383" s="694" t="n">
        <v>47.14</v>
      </c>
      <c r="AI383" s="694" t="n">
        <v>78.84</v>
      </c>
    </row>
    <row r="384">
      <c r="B384" s="77" t="inlineStr">
        <is>
          <t>Smartling</t>
        </is>
      </c>
      <c r="C384" s="681" t="n">
        <v>4000</v>
      </c>
      <c r="D384" s="697" t="n"/>
      <c r="E384" s="697" t="n"/>
      <c r="F384" s="697" t="n"/>
      <c r="G384" s="77" t="n"/>
      <c r="H384" s="697" t="n"/>
      <c r="L384" s="697" t="n"/>
      <c r="N384" s="697" t="n"/>
    </row>
    <row r="385">
      <c r="B385" s="77" t="inlineStr">
        <is>
          <t>DTP</t>
        </is>
      </c>
      <c r="C385" s="681" t="n"/>
      <c r="D385" s="698" t="n"/>
      <c r="E385" s="681" t="n"/>
      <c r="F385" s="77" t="n"/>
      <c r="G385" s="77" t="n"/>
      <c r="H385" s="77" t="n"/>
    </row>
    <row r="386">
      <c r="B386" s="77" t="inlineStr">
        <is>
          <t>ENG</t>
        </is>
      </c>
      <c r="C386" s="605" t="n"/>
      <c r="D386" s="681" t="n"/>
      <c r="E386" s="77" t="n"/>
      <c r="F386" s="77" t="n"/>
      <c r="G386" s="77" t="n"/>
      <c r="H386" s="77" t="n"/>
    </row>
    <row r="387">
      <c r="B387" s="77" t="inlineStr">
        <is>
          <t>Adjustment</t>
        </is>
      </c>
      <c r="C387" s="681" t="n">
        <v>6061.38</v>
      </c>
      <c r="D387" s="699" t="n"/>
      <c r="E387" s="77" t="n"/>
      <c r="F387" s="77" t="n"/>
      <c r="G387" s="77" t="n"/>
      <c r="H387" s="77" t="n"/>
    </row>
    <row r="388">
      <c r="A388" s="683" t="n"/>
      <c r="B388" s="210" t="inlineStr">
        <is>
          <t>Total</t>
        </is>
      </c>
      <c r="C388" s="687" t="n">
        <v>44705.72</v>
      </c>
      <c r="D388" s="210" t="n"/>
      <c r="E388" s="210" t="n"/>
      <c r="F388" s="210" t="n"/>
      <c r="G388" s="210" t="n"/>
      <c r="H388" s="210" t="n"/>
      <c r="I388" s="215" t="n"/>
      <c r="J388" s="215" t="n"/>
      <c r="K388" s="215" t="n"/>
      <c r="L388" s="215" t="n"/>
      <c r="M388" s="215" t="n"/>
      <c r="N388" s="215" t="n"/>
      <c r="O388" s="215" t="n"/>
      <c r="P388" s="215" t="n"/>
      <c r="Q388" s="215" t="n"/>
    </row>
    <row r="389">
      <c r="A389" s="584" t="n"/>
      <c r="B389" s="77" t="n"/>
      <c r="C389" s="681" t="n"/>
      <c r="D389" s="77">
        <f>D383/D$34</f>
        <v/>
      </c>
      <c r="E389" s="77">
        <f>E383/E$34</f>
        <v/>
      </c>
      <c r="F389" s="77">
        <f>F383/F$34</f>
        <v/>
      </c>
      <c r="G389" s="77">
        <f>G383/G$34</f>
        <v/>
      </c>
      <c r="H389" s="77">
        <f>H383/H$34</f>
        <v/>
      </c>
      <c r="I389" s="77">
        <f>I383/I$34</f>
        <v/>
      </c>
      <c r="J389" s="77">
        <f>J383/J$34</f>
        <v/>
      </c>
      <c r="K389" s="77">
        <f>K383/K$34</f>
        <v/>
      </c>
      <c r="L389" s="77">
        <f>L383/L$34</f>
        <v/>
      </c>
      <c r="M389" s="77">
        <f>M383/M$34</f>
        <v/>
      </c>
      <c r="N389" s="77">
        <f>N383/N$34</f>
        <v/>
      </c>
      <c r="O389" s="77">
        <f>O383/O$34</f>
        <v/>
      </c>
      <c r="P389" s="77">
        <f>P383/P$34</f>
        <v/>
      </c>
      <c r="Q389" s="77">
        <f>Q383/Q$34</f>
        <v/>
      </c>
      <c r="R389" s="77">
        <f>R383/R$34</f>
        <v/>
      </c>
      <c r="S389" s="77">
        <f>S383/S$34</f>
        <v/>
      </c>
      <c r="T389" s="77">
        <f>T383/T$34</f>
        <v/>
      </c>
      <c r="U389" s="77">
        <f>U383/U$34</f>
        <v/>
      </c>
      <c r="V389" s="77">
        <f>V383/V$34</f>
        <v/>
      </c>
      <c r="W389" s="77">
        <f>W383/W$34</f>
        <v/>
      </c>
      <c r="X389" s="77">
        <f>X383/X$34</f>
        <v/>
      </c>
      <c r="Y389" s="77">
        <f>Y383/Y$34</f>
        <v/>
      </c>
      <c r="Z389" s="77">
        <f>Z383/Z$34</f>
        <v/>
      </c>
      <c r="AA389" s="77">
        <f>AA383/AA$34</f>
        <v/>
      </c>
      <c r="AB389" s="77">
        <f>AB383/AB$34</f>
        <v/>
      </c>
      <c r="AC389" s="77">
        <f>AC383/AB$34</f>
        <v/>
      </c>
      <c r="AD389" s="77">
        <f>#REF!/AC$34</f>
        <v/>
      </c>
    </row>
    <row r="390" ht="15" customHeight="1" s="474">
      <c r="A390" s="87" t="n"/>
      <c r="B390" s="87" t="n"/>
      <c r="C390" s="87" t="inlineStr">
        <is>
          <t>Total</t>
        </is>
      </c>
      <c r="D390" s="87" t="inlineStr">
        <is>
          <t>Chinese (PRC)</t>
        </is>
      </c>
      <c r="E390" s="87" t="inlineStr">
        <is>
          <t>Chinese (Taiwan)</t>
        </is>
      </c>
      <c r="F390" s="87" t="inlineStr">
        <is>
          <t>Chinese (Hong Kong)</t>
        </is>
      </c>
      <c r="G390" s="87" t="inlineStr">
        <is>
          <t>Japanese</t>
        </is>
      </c>
      <c r="H390" s="87" t="inlineStr">
        <is>
          <t>Korean</t>
        </is>
      </c>
      <c r="I390" s="87" t="inlineStr">
        <is>
          <t>Finnish</t>
        </is>
      </c>
      <c r="J390" s="87" t="inlineStr">
        <is>
          <t>Italian (Italy)</t>
        </is>
      </c>
      <c r="K390" s="87" t="inlineStr">
        <is>
          <t>German (Germany)</t>
        </is>
      </c>
      <c r="L390" s="87" t="inlineStr">
        <is>
          <t>French (Canada)</t>
        </is>
      </c>
      <c r="M390" s="87" t="inlineStr">
        <is>
          <t>Dutch (Netherlands)</t>
        </is>
      </c>
      <c r="N390" s="87" t="inlineStr">
        <is>
          <t>Spanish (Mexico)</t>
        </is>
      </c>
      <c r="O390" s="87" t="inlineStr">
        <is>
          <t>Spanish (International)</t>
        </is>
      </c>
      <c r="P390" s="87" t="inlineStr">
        <is>
          <t>Catalan</t>
        </is>
      </c>
      <c r="Q390" s="87" t="inlineStr">
        <is>
          <t>English (United States)</t>
        </is>
      </c>
      <c r="R390" s="87" t="inlineStr">
        <is>
          <t>Tagalog</t>
        </is>
      </c>
      <c r="S390" s="87" t="inlineStr">
        <is>
          <t>Vietnamese</t>
        </is>
      </c>
      <c r="T390" s="87" t="inlineStr">
        <is>
          <t>French (France)</t>
        </is>
      </c>
      <c r="U390" s="87" t="inlineStr">
        <is>
          <t>Swedish</t>
        </is>
      </c>
      <c r="V390" s="87" t="inlineStr">
        <is>
          <t>Norwegian (Bokmal)</t>
        </is>
      </c>
      <c r="W390" s="87" t="inlineStr">
        <is>
          <t>Danish</t>
        </is>
      </c>
      <c r="X390" s="87" t="inlineStr">
        <is>
          <t>Arabic (U.A.E.)</t>
        </is>
      </c>
      <c r="Y390" s="87" t="inlineStr">
        <is>
          <t>Polish</t>
        </is>
      </c>
      <c r="Z390" s="87" t="inlineStr">
        <is>
          <t>Hebrew</t>
        </is>
      </c>
      <c r="AA390" s="87" t="inlineStr">
        <is>
          <t>Portuguese (Portugal)</t>
        </is>
      </c>
      <c r="AB390" s="87" t="inlineStr">
        <is>
          <t>Slovenian</t>
        </is>
      </c>
      <c r="AC390" s="87" t="inlineStr">
        <is>
          <t>Czech</t>
        </is>
      </c>
      <c r="AD390" s="87" t="inlineStr">
        <is>
          <t>Greek</t>
        </is>
      </c>
      <c r="AE390" s="87" t="inlineStr">
        <is>
          <t>Croatian</t>
        </is>
      </c>
      <c r="AF390" s="87" t="inlineStr">
        <is>
          <t>Malay</t>
        </is>
      </c>
      <c r="AG390" s="87" t="inlineStr">
        <is>
          <t>Thai</t>
        </is>
      </c>
      <c r="AH390" s="87" t="inlineStr">
        <is>
          <t>Hungarian</t>
        </is>
      </c>
      <c r="AI390" s="87" t="inlineStr">
        <is>
          <t>Romanian</t>
        </is>
      </c>
    </row>
    <row r="391">
      <c r="A391" s="685" t="inlineStr">
        <is>
          <t>202103</t>
        </is>
      </c>
      <c r="B391" s="112" t="inlineStr">
        <is>
          <t>WS</t>
        </is>
      </c>
      <c r="C391" s="694" t="n">
        <v>64358.26655</v>
      </c>
      <c r="D391" s="694" t="n">
        <v>2972.96</v>
      </c>
      <c r="E391" s="694" t="n">
        <v>1574.01</v>
      </c>
      <c r="F391" s="694" t="n">
        <v>2434.869999999999</v>
      </c>
      <c r="G391" s="694" t="n">
        <v>3398.330000000002</v>
      </c>
      <c r="H391" s="694" t="n">
        <v>4053.110000000001</v>
      </c>
      <c r="I391" s="694" t="n">
        <v>2407.680000000001</v>
      </c>
      <c r="J391" s="694" t="n">
        <v>1322.28</v>
      </c>
      <c r="K391" s="694" t="n">
        <v>2001.109999999999</v>
      </c>
      <c r="L391" s="694" t="n">
        <v>2754.400000000001</v>
      </c>
      <c r="M391" s="694" t="n">
        <v>2308.84</v>
      </c>
      <c r="N391" s="694" t="n">
        <v>0</v>
      </c>
      <c r="O391" s="694" t="n">
        <v>1224.61</v>
      </c>
      <c r="P391" s="694" t="n">
        <v>2298.509999999999</v>
      </c>
      <c r="Q391" s="694" t="n">
        <v>0</v>
      </c>
      <c r="R391" s="694" t="n">
        <v>0</v>
      </c>
      <c r="S391" s="694" t="n">
        <v>0</v>
      </c>
      <c r="T391" s="694" t="n">
        <v>1525.56</v>
      </c>
      <c r="U391" s="694" t="n">
        <v>2560.99</v>
      </c>
      <c r="V391" s="694" t="n">
        <v>2551.049999999999</v>
      </c>
      <c r="W391" s="694" t="n">
        <v>2557.300000000001</v>
      </c>
      <c r="X391" s="694" t="n">
        <v>235.14</v>
      </c>
      <c r="Y391" s="694" t="n">
        <v>1485.24</v>
      </c>
      <c r="Z391" s="694" t="n">
        <v>4200.439999999999</v>
      </c>
      <c r="AA391" s="694" t="n">
        <v>1803.332800000001</v>
      </c>
      <c r="AB391" s="694" t="n">
        <v>1587.89875</v>
      </c>
      <c r="AC391" s="694" t="n">
        <v>1301</v>
      </c>
      <c r="AD391" s="694" t="n">
        <v>1986.905</v>
      </c>
      <c r="AE391" s="694" t="n">
        <v>264.08</v>
      </c>
      <c r="AF391" s="694" t="n">
        <v>5643.54</v>
      </c>
      <c r="AG391" s="694" t="n">
        <v>5598.62</v>
      </c>
      <c r="AH391" s="694" t="n">
        <v>1089.31</v>
      </c>
      <c r="AI391" s="694" t="n">
        <v>1217.15</v>
      </c>
    </row>
    <row r="392">
      <c r="B392" s="77" t="inlineStr">
        <is>
          <t>Smartling</t>
        </is>
      </c>
      <c r="C392" s="681" t="n">
        <v>4000</v>
      </c>
      <c r="D392" s="697" t="n"/>
      <c r="E392" s="697" t="n"/>
      <c r="F392" s="697" t="n"/>
      <c r="G392" s="77" t="n"/>
      <c r="H392" s="697" t="n"/>
      <c r="L392" s="697" t="n"/>
      <c r="N392" s="697" t="n"/>
    </row>
    <row r="393">
      <c r="B393" s="77" t="inlineStr">
        <is>
          <t>DTP</t>
        </is>
      </c>
      <c r="C393" s="681" t="n"/>
      <c r="D393" s="698" t="n"/>
      <c r="E393" s="681" t="n"/>
      <c r="F393" s="77" t="n"/>
      <c r="G393" s="77" t="n"/>
      <c r="H393" s="77" t="n"/>
    </row>
    <row r="394">
      <c r="B394" s="77" t="inlineStr">
        <is>
          <t>ENG</t>
        </is>
      </c>
      <c r="C394" s="605" t="n"/>
      <c r="D394" s="681" t="n"/>
      <c r="E394" s="77" t="n"/>
      <c r="F394" s="77" t="n"/>
      <c r="G394" s="77" t="n"/>
      <c r="H394" s="77" t="n"/>
    </row>
    <row r="395">
      <c r="B395" s="77" t="inlineStr">
        <is>
          <t>Adjustment</t>
        </is>
      </c>
      <c r="C395" s="681" t="n">
        <v>3806.42</v>
      </c>
      <c r="D395" s="699" t="n"/>
      <c r="E395" s="77" t="n"/>
      <c r="F395" s="77" t="n"/>
      <c r="G395" s="77" t="n"/>
      <c r="H395" s="77" t="n"/>
    </row>
    <row r="396">
      <c r="A396" s="683" t="n"/>
      <c r="B396" s="210" t="inlineStr">
        <is>
          <t>Total</t>
        </is>
      </c>
      <c r="C396" s="687" t="n">
        <v>72164.68655</v>
      </c>
      <c r="D396" s="210" t="n"/>
      <c r="E396" s="210" t="n"/>
      <c r="F396" s="210" t="n"/>
      <c r="G396" s="210" t="n"/>
      <c r="H396" s="210" t="n"/>
      <c r="I396" s="215" t="n"/>
      <c r="J396" s="215" t="n"/>
      <c r="K396" s="215" t="n"/>
      <c r="L396" s="215" t="n"/>
      <c r="M396" s="215" t="n"/>
      <c r="N396" s="215" t="n"/>
      <c r="O396" s="215" t="n"/>
      <c r="P396" s="215" t="n"/>
      <c r="Q396" s="215" t="n"/>
    </row>
    <row r="397">
      <c r="A397" s="584" t="n"/>
      <c r="B397" s="77" t="n"/>
      <c r="C397" s="681" t="n"/>
      <c r="D397" s="77" t="n">
        <v>23783.68</v>
      </c>
      <c r="E397" s="77" t="n">
        <v>9686.215384615385</v>
      </c>
      <c r="F397" s="77" t="n">
        <v>14983.81538461538</v>
      </c>
      <c r="G397" s="77" t="n">
        <v>10874.65600000001</v>
      </c>
      <c r="H397" s="77" t="n">
        <v>20265.55</v>
      </c>
      <c r="I397" s="77" t="n">
        <v>7133.866666666669</v>
      </c>
      <c r="J397" s="77" t="n">
        <v>6611.4</v>
      </c>
      <c r="K397" s="77" t="n">
        <v>9095.954545454542</v>
      </c>
      <c r="L397" s="77" t="n">
        <v>12520</v>
      </c>
      <c r="M397" s="77" t="n">
        <v>7696.133333333334</v>
      </c>
      <c r="N397" s="77" t="n">
        <v>0</v>
      </c>
      <c r="O397" s="77" t="n">
        <v>5156.252631578948</v>
      </c>
      <c r="P397" s="77" t="n">
        <v>9677.93684210526</v>
      </c>
      <c r="Q397" s="77" t="n">
        <v>0</v>
      </c>
      <c r="R397" s="77" t="n">
        <v>0</v>
      </c>
      <c r="S397" s="77" t="n">
        <v>0</v>
      </c>
      <c r="T397" s="77" t="n">
        <v>6934.363636363637</v>
      </c>
      <c r="U397" s="77" t="n">
        <v>8261.258064516131</v>
      </c>
      <c r="V397" s="77" t="n">
        <v>9448.33333333333</v>
      </c>
      <c r="W397" s="77" t="n">
        <v>9471.481481481484</v>
      </c>
      <c r="X397" s="77" t="n">
        <v>1567.6</v>
      </c>
      <c r="Y397" s="77" t="n">
        <v>9901.6</v>
      </c>
      <c r="Z397" s="77" t="n">
        <v>22107.57894736841</v>
      </c>
      <c r="AA397" s="77" t="n">
        <v>9491.225263157899</v>
      </c>
      <c r="AB397" s="77" t="n">
        <v>8821.659722222223</v>
      </c>
      <c r="AC397" s="77" t="n">
        <v>7227.777777777778</v>
      </c>
      <c r="AD397" s="77" t="e">
        <v>#REF!</v>
      </c>
    </row>
    <row r="398" ht="15" customHeight="1" s="474">
      <c r="A398" s="87" t="n"/>
      <c r="B398" s="87" t="n"/>
      <c r="C398" s="87" t="inlineStr">
        <is>
          <t>Total</t>
        </is>
      </c>
      <c r="D398" s="87" t="inlineStr">
        <is>
          <t>Chinese (PRC)</t>
        </is>
      </c>
      <c r="E398" s="87" t="inlineStr">
        <is>
          <t>Chinese (Taiwan)</t>
        </is>
      </c>
      <c r="F398" s="87" t="inlineStr">
        <is>
          <t>Chinese (Hong Kong)</t>
        </is>
      </c>
      <c r="G398" s="87" t="inlineStr">
        <is>
          <t>Japanese</t>
        </is>
      </c>
      <c r="H398" s="87" t="inlineStr">
        <is>
          <t>Korean</t>
        </is>
      </c>
      <c r="I398" s="87" t="inlineStr">
        <is>
          <t>Finnish</t>
        </is>
      </c>
      <c r="J398" s="87" t="inlineStr">
        <is>
          <t>Italian (Italy)</t>
        </is>
      </c>
      <c r="K398" s="87" t="inlineStr">
        <is>
          <t>German (Germany)</t>
        </is>
      </c>
      <c r="L398" s="87" t="inlineStr">
        <is>
          <t>French (Canada)</t>
        </is>
      </c>
      <c r="M398" s="87" t="inlineStr">
        <is>
          <t>Dutch (Netherlands)</t>
        </is>
      </c>
      <c r="N398" s="87" t="inlineStr">
        <is>
          <t>Spanish (Mexico)</t>
        </is>
      </c>
      <c r="O398" s="87" t="inlineStr">
        <is>
          <t>Spanish (International)</t>
        </is>
      </c>
      <c r="P398" s="87" t="inlineStr">
        <is>
          <t>Catalan</t>
        </is>
      </c>
      <c r="Q398" s="87" t="inlineStr">
        <is>
          <t>English (United States)</t>
        </is>
      </c>
      <c r="R398" s="87" t="inlineStr">
        <is>
          <t>Tagalog</t>
        </is>
      </c>
      <c r="S398" s="87" t="inlineStr">
        <is>
          <t>Vietnamese</t>
        </is>
      </c>
      <c r="T398" s="87" t="inlineStr">
        <is>
          <t>French (France)</t>
        </is>
      </c>
      <c r="U398" s="87" t="inlineStr">
        <is>
          <t>Swedish</t>
        </is>
      </c>
      <c r="V398" s="87" t="inlineStr">
        <is>
          <t>Norwegian (Bokmal)</t>
        </is>
      </c>
      <c r="W398" s="87" t="inlineStr">
        <is>
          <t>Danish</t>
        </is>
      </c>
      <c r="X398" s="87" t="inlineStr">
        <is>
          <t>Arabic (U.A.E.)</t>
        </is>
      </c>
      <c r="Y398" s="87" t="inlineStr">
        <is>
          <t>Polish</t>
        </is>
      </c>
      <c r="Z398" s="87" t="inlineStr">
        <is>
          <t>Hebrew</t>
        </is>
      </c>
      <c r="AA398" s="87" t="inlineStr">
        <is>
          <t>Portuguese (Portugal)</t>
        </is>
      </c>
      <c r="AB398" s="87" t="inlineStr">
        <is>
          <t>Slovenian</t>
        </is>
      </c>
      <c r="AC398" s="87" t="inlineStr">
        <is>
          <t>Czech</t>
        </is>
      </c>
      <c r="AD398" s="87" t="inlineStr">
        <is>
          <t>Greek</t>
        </is>
      </c>
      <c r="AE398" s="87" t="inlineStr">
        <is>
          <t>Croatian</t>
        </is>
      </c>
      <c r="AF398" s="87" t="inlineStr">
        <is>
          <t>Malay</t>
        </is>
      </c>
      <c r="AG398" s="87" t="inlineStr">
        <is>
          <t>Thai</t>
        </is>
      </c>
      <c r="AH398" s="87" t="inlineStr">
        <is>
          <t>Hungarian</t>
        </is>
      </c>
      <c r="AI398" s="87" t="inlineStr">
        <is>
          <t>Romanian</t>
        </is>
      </c>
      <c r="AJ398" s="87" t="inlineStr">
        <is>
          <t>Hindi</t>
        </is>
      </c>
    </row>
    <row r="399">
      <c r="A399" s="685" t="inlineStr">
        <is>
          <t>202104</t>
        </is>
      </c>
      <c r="B399" s="112" t="inlineStr">
        <is>
          <t>WS</t>
        </is>
      </c>
      <c r="C399" s="694" t="n">
        <v>50891.81123000001</v>
      </c>
      <c r="D399" s="694" t="n">
        <v>3645.610000000001</v>
      </c>
      <c r="E399" s="694" t="n">
        <v>4451.84</v>
      </c>
      <c r="F399" s="694" t="n">
        <v>4458.35</v>
      </c>
      <c r="G399" s="694" t="n">
        <v>9394.509999999998</v>
      </c>
      <c r="H399" s="694" t="n">
        <v>6102.210000000002</v>
      </c>
      <c r="I399" s="694" t="n">
        <v>593.13</v>
      </c>
      <c r="J399" s="694" t="n">
        <v>287.74</v>
      </c>
      <c r="K399" s="694" t="n">
        <v>616.2899999999998</v>
      </c>
      <c r="L399" s="694" t="n">
        <v>6745.880000000001</v>
      </c>
      <c r="M399" s="694" t="n">
        <v>680.2499999999998</v>
      </c>
      <c r="N399" s="694" t="n">
        <v>0</v>
      </c>
      <c r="O399" s="694" t="n">
        <v>1387.71</v>
      </c>
      <c r="P399" s="694" t="n">
        <v>6441.339999999999</v>
      </c>
      <c r="Q399" s="694" t="n">
        <v>0</v>
      </c>
      <c r="R399" s="694" t="n">
        <v>0</v>
      </c>
      <c r="S399" s="694" t="n">
        <v>0</v>
      </c>
      <c r="T399" s="694" t="n">
        <v>196.04</v>
      </c>
      <c r="U399" s="694" t="n">
        <v>735.8700000000002</v>
      </c>
      <c r="V399" s="694" t="n">
        <v>737.5700000000002</v>
      </c>
      <c r="W399" s="694" t="n">
        <v>741.5700000000003</v>
      </c>
      <c r="X399" s="694" t="n">
        <v>188.34</v>
      </c>
      <c r="Y399" s="694" t="n">
        <v>237.93</v>
      </c>
      <c r="Z399" s="694" t="n">
        <v>282.35</v>
      </c>
      <c r="AA399" s="694" t="n">
        <v>575.3100000000002</v>
      </c>
      <c r="AB399" s="694" t="n">
        <v>263.48</v>
      </c>
      <c r="AC399" s="694" t="n">
        <v>39.87</v>
      </c>
      <c r="AD399" s="694" t="n">
        <v>292.6599999999999</v>
      </c>
      <c r="AE399" s="694" t="n">
        <v>222.99</v>
      </c>
      <c r="AF399" s="694" t="n">
        <v>436.4800000000001</v>
      </c>
      <c r="AG399" s="694" t="n">
        <v>463.0700000000001</v>
      </c>
      <c r="AH399" s="694" t="n">
        <v>169.27</v>
      </c>
      <c r="AI399" s="694" t="n">
        <v>169.29</v>
      </c>
      <c r="AJ399" s="694" t="n">
        <v>334.8612300000001</v>
      </c>
    </row>
    <row r="400">
      <c r="B400" s="77" t="inlineStr">
        <is>
          <t>Smartling</t>
        </is>
      </c>
      <c r="C400" s="681" t="n">
        <v>5000</v>
      </c>
      <c r="D400" s="697" t="n"/>
      <c r="E400" s="697" t="n"/>
      <c r="F400" s="697" t="n"/>
      <c r="G400" s="77" t="n"/>
      <c r="H400" s="697" t="n"/>
      <c r="L400" s="697" t="n"/>
      <c r="N400" s="697" t="n"/>
    </row>
    <row r="401">
      <c r="B401" s="77" t="inlineStr">
        <is>
          <t>DTP</t>
        </is>
      </c>
      <c r="C401" s="681" t="n"/>
      <c r="D401" s="698" t="n"/>
      <c r="E401" s="681" t="n"/>
      <c r="F401" s="77" t="n"/>
      <c r="G401" s="77" t="n"/>
      <c r="H401" s="77" t="n"/>
    </row>
    <row r="402">
      <c r="B402" s="77" t="inlineStr">
        <is>
          <t>ENG</t>
        </is>
      </c>
      <c r="C402" s="605" t="n">
        <v>384</v>
      </c>
      <c r="D402" s="681" t="n"/>
      <c r="E402" s="77" t="n"/>
      <c r="F402" s="77" t="n"/>
      <c r="G402" s="77" t="n"/>
      <c r="H402" s="77" t="n"/>
    </row>
    <row r="403">
      <c r="B403" s="77" t="inlineStr">
        <is>
          <t>Adjustment</t>
        </is>
      </c>
      <c r="C403" s="681" t="n">
        <v>2843.67</v>
      </c>
      <c r="D403" s="699" t="n"/>
      <c r="E403" s="77" t="n"/>
      <c r="F403" s="77" t="n"/>
      <c r="G403" s="77" t="n"/>
      <c r="H403" s="77" t="n"/>
    </row>
    <row r="404">
      <c r="A404" s="683" t="n"/>
      <c r="B404" s="210" t="inlineStr">
        <is>
          <t>Total</t>
        </is>
      </c>
      <c r="C404" s="687" t="n">
        <v>59119.48123</v>
      </c>
      <c r="D404" s="210" t="n"/>
      <c r="E404" s="210" t="n"/>
      <c r="F404" s="210" t="n"/>
      <c r="G404" s="210" t="n"/>
      <c r="H404" s="210" t="n"/>
      <c r="I404" s="215" t="n"/>
      <c r="J404" s="215" t="n"/>
      <c r="K404" s="215" t="n"/>
      <c r="L404" s="215" t="n"/>
      <c r="M404" s="215" t="n"/>
      <c r="N404" s="215" t="n"/>
      <c r="O404" s="215" t="n"/>
      <c r="P404" s="215" t="n"/>
      <c r="Q404" s="215" t="n"/>
    </row>
    <row r="405">
      <c r="A405" s="584" t="n"/>
      <c r="B405" s="77" t="n"/>
      <c r="C405" s="681" t="n"/>
      <c r="D405" s="77">
        <f>D399/D$34</f>
        <v/>
      </c>
      <c r="E405" s="77">
        <f>E399/E$34</f>
        <v/>
      </c>
      <c r="F405" s="77">
        <f>F399/F$34</f>
        <v/>
      </c>
      <c r="G405" s="77">
        <f>G399/G$34</f>
        <v/>
      </c>
      <c r="H405" s="77">
        <f>H399/H$34</f>
        <v/>
      </c>
      <c r="I405" s="77">
        <f>I399/I$34</f>
        <v/>
      </c>
      <c r="J405" s="77">
        <f>J399/J$34</f>
        <v/>
      </c>
      <c r="K405" s="77">
        <f>K399/K$34</f>
        <v/>
      </c>
      <c r="L405" s="77">
        <f>L399/L$34</f>
        <v/>
      </c>
      <c r="M405" s="77">
        <f>M399/M$34</f>
        <v/>
      </c>
      <c r="N405" s="77">
        <f>N399/N$34</f>
        <v/>
      </c>
      <c r="O405" s="77">
        <f>O399/O$34</f>
        <v/>
      </c>
      <c r="P405" s="77">
        <f>P399/P$34</f>
        <v/>
      </c>
      <c r="Q405" s="77">
        <f>Q399/Q$34</f>
        <v/>
      </c>
      <c r="R405" s="77">
        <f>R399/R$34</f>
        <v/>
      </c>
      <c r="S405" s="77">
        <f>S399/S$34</f>
        <v/>
      </c>
      <c r="T405" s="77">
        <f>T399/T$34</f>
        <v/>
      </c>
      <c r="U405" s="77">
        <f>U399/U$34</f>
        <v/>
      </c>
      <c r="V405" s="77">
        <f>V399/V$34</f>
        <v/>
      </c>
      <c r="W405" s="77">
        <f>W399/W$34</f>
        <v/>
      </c>
      <c r="X405" s="77">
        <f>X399/X$34</f>
        <v/>
      </c>
      <c r="Y405" s="77">
        <f>Y399/Y$34</f>
        <v/>
      </c>
      <c r="Z405" s="77">
        <f>Z399/Z$34</f>
        <v/>
      </c>
      <c r="AA405" s="77">
        <f>AA399/AA$34</f>
        <v/>
      </c>
      <c r="AB405" s="77">
        <f>AB399/AB$34</f>
        <v/>
      </c>
      <c r="AC405" s="77">
        <f>AC399/AB$34</f>
        <v/>
      </c>
      <c r="AD405" s="77">
        <f>#REF!/AC$34</f>
        <v/>
      </c>
    </row>
    <row r="406" ht="15" customHeight="1" s="474">
      <c r="A406" s="87" t="n"/>
      <c r="B406" s="87" t="n"/>
      <c r="C406" s="87" t="inlineStr">
        <is>
          <t>Total</t>
        </is>
      </c>
      <c r="D406" s="87" t="inlineStr">
        <is>
          <t>Chinese (PRC)</t>
        </is>
      </c>
      <c r="E406" s="87" t="inlineStr">
        <is>
          <t>Chinese (Taiwan)</t>
        </is>
      </c>
      <c r="F406" s="87" t="inlineStr">
        <is>
          <t>Chinese (Hong Kong)</t>
        </is>
      </c>
      <c r="G406" s="87" t="inlineStr">
        <is>
          <t>Japanese</t>
        </is>
      </c>
      <c r="H406" s="87" t="inlineStr">
        <is>
          <t>Korean</t>
        </is>
      </c>
      <c r="I406" s="87" t="inlineStr">
        <is>
          <t>Finnish</t>
        </is>
      </c>
      <c r="J406" s="87" t="inlineStr">
        <is>
          <t>Italian (Italy)</t>
        </is>
      </c>
      <c r="K406" s="87" t="inlineStr">
        <is>
          <t>German (Germany)</t>
        </is>
      </c>
      <c r="L406" s="87" t="inlineStr">
        <is>
          <t>French (Canada)</t>
        </is>
      </c>
      <c r="M406" s="87" t="inlineStr">
        <is>
          <t>Dutch (Netherlands)</t>
        </is>
      </c>
      <c r="N406" s="87" t="inlineStr">
        <is>
          <t>Spanish (Mexico)</t>
        </is>
      </c>
      <c r="O406" s="87" t="inlineStr">
        <is>
          <t>Spanish (International)</t>
        </is>
      </c>
      <c r="P406" s="87" t="inlineStr">
        <is>
          <t>Catalan</t>
        </is>
      </c>
      <c r="Q406" s="87" t="inlineStr">
        <is>
          <t>English (United States)</t>
        </is>
      </c>
      <c r="R406" s="87" t="inlineStr">
        <is>
          <t>Tagalog</t>
        </is>
      </c>
      <c r="S406" s="87" t="inlineStr">
        <is>
          <t>Vietnamese</t>
        </is>
      </c>
      <c r="T406" s="87" t="inlineStr">
        <is>
          <t>French (France)</t>
        </is>
      </c>
      <c r="U406" s="87" t="inlineStr">
        <is>
          <t>Swedish</t>
        </is>
      </c>
      <c r="V406" s="87" t="inlineStr">
        <is>
          <t>Norwegian (Bokmal)</t>
        </is>
      </c>
      <c r="W406" s="87" t="inlineStr">
        <is>
          <t>Danish</t>
        </is>
      </c>
      <c r="X406" s="87" t="inlineStr">
        <is>
          <t>Arabic (U.A.E.)</t>
        </is>
      </c>
      <c r="Y406" s="87" t="inlineStr">
        <is>
          <t>Polish</t>
        </is>
      </c>
      <c r="Z406" s="87" t="inlineStr">
        <is>
          <t>Hebrew</t>
        </is>
      </c>
      <c r="AA406" s="87" t="inlineStr">
        <is>
          <t>Portuguese (Portugal)</t>
        </is>
      </c>
      <c r="AB406" s="87" t="inlineStr">
        <is>
          <t>Slovenian</t>
        </is>
      </c>
      <c r="AC406" s="87" t="inlineStr">
        <is>
          <t>Czech</t>
        </is>
      </c>
      <c r="AD406" s="87" t="inlineStr">
        <is>
          <t>Greek</t>
        </is>
      </c>
      <c r="AE406" s="87" t="inlineStr">
        <is>
          <t>Croatian</t>
        </is>
      </c>
      <c r="AF406" s="87" t="inlineStr">
        <is>
          <t>Malay</t>
        </is>
      </c>
      <c r="AG406" s="87" t="inlineStr">
        <is>
          <t>Thai</t>
        </is>
      </c>
      <c r="AH406" s="87" t="inlineStr">
        <is>
          <t>Hungarian</t>
        </is>
      </c>
      <c r="AI406" s="87" t="inlineStr">
        <is>
          <t>Romanian</t>
        </is>
      </c>
      <c r="AJ406" s="87" t="inlineStr">
        <is>
          <t>Hindi</t>
        </is>
      </c>
    </row>
    <row r="407">
      <c r="A407" s="685" t="inlineStr">
        <is>
          <t>202105</t>
        </is>
      </c>
      <c r="B407" s="112" t="inlineStr">
        <is>
          <t>WS</t>
        </is>
      </c>
      <c r="C407" s="694" t="n">
        <v>34850.044205</v>
      </c>
      <c r="D407" s="694" t="n">
        <v>1807.241875</v>
      </c>
      <c r="E407" s="694" t="n">
        <v>1037.1225</v>
      </c>
      <c r="F407" s="694" t="n">
        <v>1042.5725</v>
      </c>
      <c r="G407" s="694" t="n">
        <v>2163.42188</v>
      </c>
      <c r="H407" s="694" t="n">
        <v>3343.92313</v>
      </c>
      <c r="I407" s="694" t="n">
        <v>583.2081300000001</v>
      </c>
      <c r="J407" s="694" t="n">
        <v>5.45</v>
      </c>
      <c r="K407" s="694" t="n">
        <v>3710.89438</v>
      </c>
      <c r="L407" s="694" t="n">
        <v>2065.694379999999</v>
      </c>
      <c r="M407" s="694" t="n">
        <v>872.9018799999999</v>
      </c>
      <c r="N407" s="694" t="n">
        <v>0</v>
      </c>
      <c r="O407" s="694" t="n">
        <v>676.6603099999999</v>
      </c>
      <c r="P407" s="694" t="n">
        <v>1499.95156</v>
      </c>
      <c r="Q407" s="694" t="n">
        <v>0</v>
      </c>
      <c r="R407" s="694" t="n">
        <v>0</v>
      </c>
      <c r="S407" s="694" t="n">
        <v>0</v>
      </c>
      <c r="T407" s="694" t="n">
        <v>0</v>
      </c>
      <c r="U407" s="694" t="n">
        <v>962.08563</v>
      </c>
      <c r="V407" s="694" t="n">
        <v>946.0956300000001</v>
      </c>
      <c r="W407" s="694" t="n">
        <v>976.0756300000002</v>
      </c>
      <c r="X407" s="694" t="n">
        <v>326.3156300000001</v>
      </c>
      <c r="Y407" s="694" t="n">
        <v>562.28313</v>
      </c>
      <c r="Z407" s="694" t="n">
        <v>694.7706300000001</v>
      </c>
      <c r="AA407" s="694" t="n">
        <v>681.4806300000002</v>
      </c>
      <c r="AB407" s="694" t="n">
        <v>405.6087500000002</v>
      </c>
      <c r="AC407" s="694" t="n">
        <v>0</v>
      </c>
      <c r="AD407" s="694" t="n">
        <v>451.4475</v>
      </c>
      <c r="AE407" s="694" t="n">
        <v>401.5387500000001</v>
      </c>
      <c r="AF407" s="694" t="n">
        <v>240.37</v>
      </c>
      <c r="AG407" s="694" t="n">
        <v>238.26</v>
      </c>
      <c r="AH407" s="694" t="n">
        <v>4304.599999999999</v>
      </c>
      <c r="AI407" s="694" t="n">
        <v>4545.849999999998</v>
      </c>
      <c r="AJ407" s="694" t="n">
        <v>304.21977</v>
      </c>
    </row>
    <row r="408">
      <c r="B408" s="77" t="inlineStr">
        <is>
          <t>Smartling</t>
        </is>
      </c>
      <c r="C408" s="681" t="n">
        <v>5000</v>
      </c>
      <c r="D408" s="697" t="n"/>
      <c r="E408" s="697" t="n"/>
      <c r="F408" s="697" t="n"/>
      <c r="G408" s="77" t="n"/>
      <c r="H408" s="697" t="n"/>
      <c r="L408" s="697" t="n"/>
      <c r="N408" s="697" t="n"/>
    </row>
    <row r="409">
      <c r="B409" s="77" t="inlineStr">
        <is>
          <t>DTP</t>
        </is>
      </c>
      <c r="C409" s="681" t="n">
        <v>16</v>
      </c>
      <c r="D409" s="698" t="n"/>
      <c r="E409" s="681" t="n"/>
      <c r="F409" s="77" t="n"/>
      <c r="G409" s="77" t="n"/>
      <c r="H409" s="77" t="n"/>
    </row>
    <row r="410">
      <c r="B410" s="77" t="inlineStr">
        <is>
          <t>ENG</t>
        </is>
      </c>
      <c r="C410" s="605" t="n"/>
      <c r="D410" s="681" t="n"/>
      <c r="E410" s="77" t="n"/>
      <c r="F410" s="77" t="n"/>
      <c r="G410" s="77" t="n"/>
      <c r="H410" s="77" t="n"/>
    </row>
    <row r="411">
      <c r="B411" s="77" t="inlineStr">
        <is>
          <t>Adjustment</t>
        </is>
      </c>
      <c r="C411" s="681" t="n">
        <v>2776.06</v>
      </c>
      <c r="D411" s="699" t="n"/>
      <c r="E411" s="77" t="n"/>
      <c r="F411" s="77" t="n"/>
      <c r="G411" s="77" t="n"/>
      <c r="H411" s="77" t="n"/>
    </row>
    <row r="412">
      <c r="A412" s="683" t="n"/>
      <c r="B412" s="210" t="inlineStr">
        <is>
          <t>Total</t>
        </is>
      </c>
      <c r="C412" s="687" t="n">
        <v>42642.104205</v>
      </c>
      <c r="D412" s="210" t="n"/>
      <c r="E412" s="210" t="n"/>
      <c r="F412" s="210" t="n"/>
      <c r="G412" s="210" t="n"/>
      <c r="H412" s="210" t="n"/>
      <c r="I412" s="215" t="n"/>
      <c r="J412" s="215" t="n"/>
      <c r="K412" s="215" t="n"/>
      <c r="L412" s="215" t="n"/>
      <c r="M412" s="215" t="n"/>
      <c r="N412" s="215" t="n"/>
      <c r="O412" s="215" t="n"/>
      <c r="P412" s="215" t="n"/>
      <c r="Q412" s="215" t="n"/>
    </row>
    <row r="413">
      <c r="A413" s="584" t="n"/>
      <c r="B413" s="77" t="n"/>
      <c r="C413" s="681" t="n"/>
      <c r="D413" s="77">
        <f>D407/D$34</f>
        <v/>
      </c>
      <c r="E413" s="77">
        <f>E407/E$34</f>
        <v/>
      </c>
      <c r="F413" s="77">
        <f>F407/F$34</f>
        <v/>
      </c>
      <c r="G413" s="77">
        <f>G407/G$34</f>
        <v/>
      </c>
      <c r="H413" s="77">
        <f>H407/H$34</f>
        <v/>
      </c>
      <c r="I413" s="77">
        <f>I407/I$34</f>
        <v/>
      </c>
      <c r="J413" s="77">
        <f>J407/J$34</f>
        <v/>
      </c>
      <c r="K413" s="77">
        <f>K407/K$34</f>
        <v/>
      </c>
      <c r="L413" s="77">
        <f>L407/L$34</f>
        <v/>
      </c>
      <c r="M413" s="77">
        <f>M407/M$34</f>
        <v/>
      </c>
      <c r="N413" s="77">
        <f>N407/N$34</f>
        <v/>
      </c>
      <c r="O413" s="77">
        <f>O407/O$34</f>
        <v/>
      </c>
      <c r="P413" s="77">
        <f>P407/P$34</f>
        <v/>
      </c>
      <c r="Q413" s="77">
        <f>Q407/Q$34</f>
        <v/>
      </c>
      <c r="R413" s="77">
        <f>R407/R$34</f>
        <v/>
      </c>
      <c r="S413" s="77">
        <f>S407/S$34</f>
        <v/>
      </c>
      <c r="T413" s="77">
        <f>T407/T$34</f>
        <v/>
      </c>
      <c r="U413" s="77">
        <f>U407/U$34</f>
        <v/>
      </c>
      <c r="V413" s="77">
        <f>V407/V$34</f>
        <v/>
      </c>
      <c r="W413" s="77">
        <f>W407/W$34</f>
        <v/>
      </c>
      <c r="X413" s="77">
        <f>X407/X$34</f>
        <v/>
      </c>
      <c r="Y413" s="77">
        <f>Y407/Y$34</f>
        <v/>
      </c>
      <c r="Z413" s="77">
        <f>Z407/Z$34</f>
        <v/>
      </c>
      <c r="AA413" s="77">
        <f>AA407/AA$34</f>
        <v/>
      </c>
      <c r="AB413" s="77">
        <f>AB407/AB$34</f>
        <v/>
      </c>
      <c r="AC413" s="77">
        <f>AC407/AB$34</f>
        <v/>
      </c>
      <c r="AD413" s="77">
        <f>#REF!/AC$34</f>
        <v/>
      </c>
    </row>
    <row r="414" ht="15" customHeight="1" s="474">
      <c r="A414" s="87" t="n"/>
      <c r="B414" s="87" t="n"/>
      <c r="C414" s="87" t="inlineStr">
        <is>
          <t>Total</t>
        </is>
      </c>
      <c r="D414" s="87" t="inlineStr">
        <is>
          <t>Chinese (PRC)</t>
        </is>
      </c>
      <c r="E414" s="87" t="inlineStr">
        <is>
          <t>Chinese (Taiwan)</t>
        </is>
      </c>
      <c r="F414" s="87" t="inlineStr">
        <is>
          <t>Chinese (Hong Kong)</t>
        </is>
      </c>
      <c r="G414" s="87" t="inlineStr">
        <is>
          <t>Japanese</t>
        </is>
      </c>
      <c r="H414" s="87" t="inlineStr">
        <is>
          <t>Korean</t>
        </is>
      </c>
      <c r="I414" s="87" t="inlineStr">
        <is>
          <t>Finnish</t>
        </is>
      </c>
      <c r="J414" s="87" t="inlineStr">
        <is>
          <t>Italian (Italy)</t>
        </is>
      </c>
      <c r="K414" s="87" t="inlineStr">
        <is>
          <t>German (Germany)</t>
        </is>
      </c>
      <c r="L414" s="87" t="inlineStr">
        <is>
          <t>French (Canada)</t>
        </is>
      </c>
      <c r="M414" s="87" t="inlineStr">
        <is>
          <t>Dutch (Netherlands)</t>
        </is>
      </c>
      <c r="N414" s="87" t="inlineStr">
        <is>
          <t>Spanish (Mexico)</t>
        </is>
      </c>
      <c r="O414" s="87" t="inlineStr">
        <is>
          <t>Spanish (International)</t>
        </is>
      </c>
      <c r="P414" s="87" t="inlineStr">
        <is>
          <t>Catalan</t>
        </is>
      </c>
      <c r="Q414" s="87" t="inlineStr">
        <is>
          <t>English (United States)</t>
        </is>
      </c>
      <c r="R414" s="87" t="inlineStr">
        <is>
          <t>Tagalog</t>
        </is>
      </c>
      <c r="S414" s="87" t="inlineStr">
        <is>
          <t>Vietnamese</t>
        </is>
      </c>
      <c r="T414" s="87" t="inlineStr">
        <is>
          <t>French (France)</t>
        </is>
      </c>
      <c r="U414" s="87" t="inlineStr">
        <is>
          <t>Swedish</t>
        </is>
      </c>
      <c r="V414" s="87" t="inlineStr">
        <is>
          <t>Norwegian (Bokmal)</t>
        </is>
      </c>
      <c r="W414" s="87" t="inlineStr">
        <is>
          <t>Danish</t>
        </is>
      </c>
      <c r="X414" s="87" t="inlineStr">
        <is>
          <t>Arabic (U.A.E.)</t>
        </is>
      </c>
      <c r="Y414" s="87" t="inlineStr">
        <is>
          <t>Polish</t>
        </is>
      </c>
      <c r="Z414" s="87" t="inlineStr">
        <is>
          <t>Hebrew</t>
        </is>
      </c>
      <c r="AA414" s="87" t="inlineStr">
        <is>
          <t>Portuguese (Portugal)</t>
        </is>
      </c>
      <c r="AB414" s="87" t="inlineStr">
        <is>
          <t>Slovenian</t>
        </is>
      </c>
      <c r="AC414" s="87" t="inlineStr">
        <is>
          <t>Czech</t>
        </is>
      </c>
      <c r="AD414" s="87" t="inlineStr">
        <is>
          <t>Greek</t>
        </is>
      </c>
      <c r="AE414" s="87" t="inlineStr">
        <is>
          <t>Croatian</t>
        </is>
      </c>
      <c r="AF414" s="87" t="inlineStr">
        <is>
          <t>Malay</t>
        </is>
      </c>
      <c r="AG414" s="87" t="inlineStr">
        <is>
          <t>Thai</t>
        </is>
      </c>
      <c r="AH414" s="87" t="inlineStr">
        <is>
          <t>Hungarian</t>
        </is>
      </c>
      <c r="AI414" s="87" t="inlineStr">
        <is>
          <t>Romanian</t>
        </is>
      </c>
      <c r="AJ414" s="87" t="inlineStr">
        <is>
          <t>Hindi</t>
        </is>
      </c>
      <c r="AK414" s="87" t="inlineStr">
        <is>
          <t>Arabic (Classical)</t>
        </is>
      </c>
    </row>
    <row r="415">
      <c r="A415" s="685" t="inlineStr">
        <is>
          <t>202106</t>
        </is>
      </c>
      <c r="B415" s="112" t="inlineStr">
        <is>
          <t>WS</t>
        </is>
      </c>
      <c r="C415" s="694" t="n">
        <v>45269.57001499999</v>
      </c>
      <c r="D415" s="694" t="n">
        <v>2661.115625</v>
      </c>
      <c r="E415" s="694" t="n">
        <v>2623.797500000001</v>
      </c>
      <c r="F415" s="694" t="n">
        <v>2632.940000000001</v>
      </c>
      <c r="G415" s="694" t="n">
        <v>5935.545629999998</v>
      </c>
      <c r="H415" s="694" t="n">
        <v>4370.050000000001</v>
      </c>
      <c r="I415" s="694" t="n">
        <v>568.7499999999999</v>
      </c>
      <c r="J415" s="694" t="n">
        <v>379.75</v>
      </c>
      <c r="K415" s="694" t="n">
        <v>2074.05</v>
      </c>
      <c r="L415" s="694" t="n">
        <v>5724.950000000001</v>
      </c>
      <c r="M415" s="694" t="n">
        <v>596.75563</v>
      </c>
      <c r="N415" s="694" t="n">
        <v>0</v>
      </c>
      <c r="O415" s="694" t="n">
        <v>511.5699999999999</v>
      </c>
      <c r="P415" s="694" t="n">
        <v>3665.73</v>
      </c>
      <c r="Q415" s="694" t="n">
        <v>0</v>
      </c>
      <c r="R415" s="694" t="n">
        <v>17.26</v>
      </c>
      <c r="S415" s="694" t="n">
        <v>0</v>
      </c>
      <c r="T415" s="694" t="n">
        <v>19.98</v>
      </c>
      <c r="U415" s="694" t="n">
        <v>646.7199999999998</v>
      </c>
      <c r="V415" s="694" t="n">
        <v>675.2999999999998</v>
      </c>
      <c r="W415" s="694" t="n">
        <v>651.7868799999999</v>
      </c>
      <c r="X415" s="694" t="n">
        <v>197.6</v>
      </c>
      <c r="Y415" s="694" t="n">
        <v>365.999375</v>
      </c>
      <c r="Z415" s="694" t="n">
        <v>488.15</v>
      </c>
      <c r="AA415" s="694" t="n">
        <v>459.3599999999999</v>
      </c>
      <c r="AB415" s="694" t="n">
        <v>282.5599999999999</v>
      </c>
      <c r="AC415" s="694" t="n">
        <v>21.07</v>
      </c>
      <c r="AD415" s="694" t="n">
        <v>320.9225</v>
      </c>
      <c r="AE415" s="694" t="n">
        <v>288.42</v>
      </c>
      <c r="AF415" s="694" t="n">
        <v>153.13875</v>
      </c>
      <c r="AG415" s="694" t="n">
        <v>152.48</v>
      </c>
      <c r="AH415" s="694" t="n">
        <v>4377.219375000001</v>
      </c>
      <c r="AI415" s="694" t="n">
        <v>4185.020000000001</v>
      </c>
      <c r="AJ415" s="694" t="n">
        <v>205.98875</v>
      </c>
      <c r="AK415" s="694" t="n">
        <v>15.59</v>
      </c>
    </row>
    <row r="416">
      <c r="B416" s="77" t="inlineStr">
        <is>
          <t>Smartling</t>
        </is>
      </c>
      <c r="C416" s="681" t="n">
        <v>5000</v>
      </c>
      <c r="D416" s="697" t="n"/>
      <c r="E416" s="697" t="n"/>
      <c r="F416" s="697" t="n"/>
      <c r="G416" s="77" t="n"/>
      <c r="H416" s="697" t="n"/>
      <c r="L416" s="697" t="n"/>
      <c r="N416" s="697" t="n"/>
    </row>
    <row r="417">
      <c r="B417" s="77" t="inlineStr">
        <is>
          <t>DTP</t>
        </is>
      </c>
      <c r="C417" s="681" t="n">
        <v>48</v>
      </c>
      <c r="D417" s="698" t="n"/>
      <c r="E417" s="681" t="n"/>
      <c r="F417" s="77" t="n"/>
      <c r="G417" s="77" t="n"/>
      <c r="H417" s="77" t="n"/>
    </row>
    <row r="418">
      <c r="B418" s="77" t="inlineStr">
        <is>
          <t>ENG</t>
        </is>
      </c>
      <c r="C418" s="605" t="n"/>
      <c r="D418" s="681" t="n"/>
      <c r="E418" s="77" t="n"/>
      <c r="F418" s="77" t="n"/>
      <c r="G418" s="77" t="n"/>
      <c r="H418" s="77" t="n"/>
    </row>
    <row r="419">
      <c r="B419" s="77" t="inlineStr">
        <is>
          <t>Adjustment</t>
        </is>
      </c>
      <c r="C419" s="681" t="n">
        <v>13258.51</v>
      </c>
      <c r="D419" s="699" t="n"/>
      <c r="E419" s="77" t="n"/>
      <c r="F419" s="77" t="n"/>
      <c r="G419" s="77" t="n"/>
      <c r="H419" s="77" t="n"/>
    </row>
    <row r="420">
      <c r="A420" s="683" t="n"/>
      <c r="B420" s="210" t="inlineStr">
        <is>
          <t>Total</t>
        </is>
      </c>
      <c r="C420" s="687" t="n">
        <v>63576.08001499999</v>
      </c>
      <c r="D420" s="210" t="n"/>
      <c r="E420" s="210" t="n"/>
      <c r="F420" s="210" t="n"/>
      <c r="G420" s="210" t="n"/>
      <c r="H420" s="210" t="n"/>
      <c r="I420" s="215" t="n"/>
      <c r="J420" s="215" t="n"/>
      <c r="K420" s="215" t="n"/>
      <c r="L420" s="215" t="n"/>
      <c r="M420" s="215" t="n"/>
      <c r="N420" s="215" t="n"/>
      <c r="O420" s="215" t="n"/>
      <c r="P420" s="215" t="n"/>
      <c r="Q420" s="215" t="n"/>
    </row>
    <row r="421">
      <c r="A421" s="584" t="n"/>
      <c r="B421" s="77" t="n"/>
      <c r="C421" s="681" t="n"/>
      <c r="D421" s="77">
        <f>D415/D$34</f>
        <v/>
      </c>
      <c r="E421" s="77">
        <f>E415/E$34</f>
        <v/>
      </c>
      <c r="F421" s="77">
        <f>F415/F$34</f>
        <v/>
      </c>
      <c r="G421" s="77">
        <f>G415/G$34</f>
        <v/>
      </c>
      <c r="H421" s="77">
        <f>H415/H$34</f>
        <v/>
      </c>
      <c r="I421" s="77">
        <f>I415/I$34</f>
        <v/>
      </c>
      <c r="J421" s="77">
        <f>J415/J$34</f>
        <v/>
      </c>
      <c r="K421" s="77">
        <f>K415/K$34</f>
        <v/>
      </c>
      <c r="L421" s="77">
        <f>L415/L$34</f>
        <v/>
      </c>
      <c r="M421" s="77">
        <f>M415/M$34</f>
        <v/>
      </c>
      <c r="N421" s="77">
        <f>N415/N$34</f>
        <v/>
      </c>
      <c r="O421" s="77">
        <f>O415/O$34</f>
        <v/>
      </c>
      <c r="P421" s="77">
        <f>P415/P$34</f>
        <v/>
      </c>
      <c r="Q421" s="77">
        <f>Q415/Q$34</f>
        <v/>
      </c>
      <c r="R421" s="77">
        <f>R415/R$34</f>
        <v/>
      </c>
      <c r="S421" s="77">
        <f>S415/S$34</f>
        <v/>
      </c>
      <c r="T421" s="77">
        <f>T415/T$34</f>
        <v/>
      </c>
      <c r="U421" s="77">
        <f>U415/U$34</f>
        <v/>
      </c>
      <c r="V421" s="77">
        <f>V415/V$34</f>
        <v/>
      </c>
      <c r="W421" s="77">
        <f>W415/W$34</f>
        <v/>
      </c>
      <c r="X421" s="77">
        <f>X415/X$34</f>
        <v/>
      </c>
      <c r="Y421" s="77">
        <f>Y415/Y$34</f>
        <v/>
      </c>
      <c r="Z421" s="77">
        <f>Z415/Z$34</f>
        <v/>
      </c>
      <c r="AA421" s="77">
        <f>AA415/AA$34</f>
        <v/>
      </c>
      <c r="AB421" s="77">
        <f>AB415/AB$34</f>
        <v/>
      </c>
      <c r="AC421" s="77">
        <f>AC415/AB$34</f>
        <v/>
      </c>
      <c r="AD421" s="77">
        <f>#REF!/AC$34</f>
        <v/>
      </c>
    </row>
    <row r="422" ht="15" customHeight="1" s="474">
      <c r="A422" s="87" t="n"/>
      <c r="B422" s="87" t="n"/>
      <c r="C422" s="87" t="inlineStr">
        <is>
          <t>Total</t>
        </is>
      </c>
      <c r="D422" s="87" t="inlineStr">
        <is>
          <t>Chinese (PRC)</t>
        </is>
      </c>
      <c r="E422" s="87" t="inlineStr">
        <is>
          <t>Chinese (Taiwan)</t>
        </is>
      </c>
      <c r="F422" s="87" t="inlineStr">
        <is>
          <t>Chinese (Hong Kong)</t>
        </is>
      </c>
      <c r="G422" s="87" t="inlineStr">
        <is>
          <t>Japanese</t>
        </is>
      </c>
      <c r="H422" s="87" t="inlineStr">
        <is>
          <t>Korean</t>
        </is>
      </c>
      <c r="I422" s="87" t="inlineStr">
        <is>
          <t>Finnish</t>
        </is>
      </c>
      <c r="J422" s="87" t="inlineStr">
        <is>
          <t>Italian (Italy)</t>
        </is>
      </c>
      <c r="K422" s="87" t="inlineStr">
        <is>
          <t>German (Germany)</t>
        </is>
      </c>
      <c r="L422" s="87" t="inlineStr">
        <is>
          <t>French (Canada)</t>
        </is>
      </c>
      <c r="M422" s="87" t="inlineStr">
        <is>
          <t>Dutch (Netherlands)</t>
        </is>
      </c>
      <c r="N422" s="87" t="inlineStr">
        <is>
          <t>Spanish (Mexico)</t>
        </is>
      </c>
      <c r="O422" s="87" t="inlineStr">
        <is>
          <t>Spanish (International)</t>
        </is>
      </c>
      <c r="P422" s="87" t="inlineStr">
        <is>
          <t>Catalan</t>
        </is>
      </c>
      <c r="Q422" s="87" t="inlineStr">
        <is>
          <t>English (United States)</t>
        </is>
      </c>
      <c r="R422" s="87" t="inlineStr">
        <is>
          <t>Tagalog</t>
        </is>
      </c>
      <c r="S422" s="87" t="inlineStr">
        <is>
          <t>Vietnamese</t>
        </is>
      </c>
      <c r="T422" s="87" t="inlineStr">
        <is>
          <t>French (France)</t>
        </is>
      </c>
      <c r="U422" s="87" t="inlineStr">
        <is>
          <t>Swedish</t>
        </is>
      </c>
      <c r="V422" s="87" t="inlineStr">
        <is>
          <t>Norwegian (Bokmal)</t>
        </is>
      </c>
      <c r="W422" s="87" t="inlineStr">
        <is>
          <t>Danish</t>
        </is>
      </c>
      <c r="X422" s="87" t="inlineStr">
        <is>
          <t>Arabic (U.A.E.)</t>
        </is>
      </c>
      <c r="Y422" s="87" t="inlineStr">
        <is>
          <t>Polish</t>
        </is>
      </c>
      <c r="Z422" s="87" t="inlineStr">
        <is>
          <t>Hebrew</t>
        </is>
      </c>
      <c r="AA422" s="87" t="inlineStr">
        <is>
          <t>Portuguese (Portugal)</t>
        </is>
      </c>
      <c r="AB422" s="87" t="inlineStr">
        <is>
          <t>Slovenian</t>
        </is>
      </c>
      <c r="AC422" s="87" t="inlineStr">
        <is>
          <t>Czech</t>
        </is>
      </c>
      <c r="AD422" s="87" t="inlineStr">
        <is>
          <t>Greek</t>
        </is>
      </c>
      <c r="AE422" s="87" t="inlineStr">
        <is>
          <t>Croatian</t>
        </is>
      </c>
      <c r="AF422" s="87" t="inlineStr">
        <is>
          <t>Malay</t>
        </is>
      </c>
      <c r="AG422" s="87" t="inlineStr">
        <is>
          <t>Thai</t>
        </is>
      </c>
      <c r="AH422" s="87" t="inlineStr">
        <is>
          <t>Hungarian</t>
        </is>
      </c>
      <c r="AI422" s="87" t="inlineStr">
        <is>
          <t>Romanian</t>
        </is>
      </c>
      <c r="AJ422" s="87" t="inlineStr">
        <is>
          <t>Hindi</t>
        </is>
      </c>
      <c r="AK422" s="87" t="inlineStr">
        <is>
          <t>Arabic (Classical)</t>
        </is>
      </c>
      <c r="AL422" s="87" t="inlineStr">
        <is>
          <t>Russian</t>
        </is>
      </c>
    </row>
    <row r="423">
      <c r="A423" s="685" t="inlineStr">
        <is>
          <t>202107</t>
        </is>
      </c>
      <c r="B423" s="112" t="inlineStr">
        <is>
          <t>WS</t>
        </is>
      </c>
      <c r="C423" s="694" t="n">
        <v>30600.30122600001</v>
      </c>
      <c r="D423" s="694" t="n">
        <v>1519.834375</v>
      </c>
      <c r="E423" s="694" t="n">
        <v>891.6424999999998</v>
      </c>
      <c r="F423" s="694" t="n">
        <v>775.7225</v>
      </c>
      <c r="G423" s="694" t="n">
        <v>2473.854375000001</v>
      </c>
      <c r="H423" s="694" t="n">
        <v>2467.450625</v>
      </c>
      <c r="I423" s="694" t="n">
        <v>712.9131249999999</v>
      </c>
      <c r="J423" s="694" t="n">
        <v>625.0899999999999</v>
      </c>
      <c r="K423" s="694" t="n">
        <v>3296.397474999999</v>
      </c>
      <c r="L423" s="694" t="n">
        <v>1360.146875</v>
      </c>
      <c r="M423" s="694" t="n">
        <v>1411.634375</v>
      </c>
      <c r="N423" s="694" t="n">
        <v>0</v>
      </c>
      <c r="O423" s="694" t="n">
        <v>1324.094063</v>
      </c>
      <c r="P423" s="694" t="n">
        <v>1038.344063</v>
      </c>
      <c r="Q423" s="694" t="n">
        <v>0</v>
      </c>
      <c r="R423" s="694" t="n">
        <v>0</v>
      </c>
      <c r="S423" s="694" t="n">
        <v>0</v>
      </c>
      <c r="T423" s="694" t="n">
        <v>726.2</v>
      </c>
      <c r="U423" s="694" t="n">
        <v>1012.973125</v>
      </c>
      <c r="V423" s="694" t="n">
        <v>1716.823125</v>
      </c>
      <c r="W423" s="694" t="n">
        <v>1027.413125</v>
      </c>
      <c r="X423" s="694" t="n">
        <v>473.5406250000001</v>
      </c>
      <c r="Y423" s="694" t="n">
        <v>601.1106250000001</v>
      </c>
      <c r="Z423" s="694" t="n">
        <v>921.7581250000001</v>
      </c>
      <c r="AA423" s="694" t="n">
        <v>751.1881249999999</v>
      </c>
      <c r="AB423" s="694" t="n">
        <v>1069.62875</v>
      </c>
      <c r="AC423" s="694" t="n">
        <v>0</v>
      </c>
      <c r="AD423" s="694" t="n">
        <v>527.0075000000001</v>
      </c>
      <c r="AE423" s="694" t="n">
        <v>1239.42875</v>
      </c>
      <c r="AF423" s="694" t="n">
        <v>516.2512500000001</v>
      </c>
      <c r="AG423" s="694" t="n">
        <v>325.9512500000001</v>
      </c>
      <c r="AH423" s="694" t="n">
        <v>498.2306250000001</v>
      </c>
      <c r="AI423" s="694" t="n">
        <v>496.6606250000001</v>
      </c>
      <c r="AJ423" s="694" t="n">
        <v>387.72125</v>
      </c>
      <c r="AK423" s="694" t="n">
        <v>0</v>
      </c>
      <c r="AL423" s="694" t="n">
        <v>411.29</v>
      </c>
    </row>
    <row r="424">
      <c r="B424" s="77" t="inlineStr">
        <is>
          <t>Smartling</t>
        </is>
      </c>
      <c r="C424" s="681" t="n">
        <v>5000</v>
      </c>
      <c r="D424" s="697" t="n"/>
      <c r="E424" s="697" t="n"/>
      <c r="F424" s="697" t="n"/>
      <c r="G424" s="77" t="n"/>
      <c r="H424" s="697" t="n"/>
      <c r="L424" s="697" t="n"/>
      <c r="N424" s="697" t="n"/>
    </row>
    <row r="425">
      <c r="B425" s="77" t="inlineStr">
        <is>
          <t>DTP</t>
        </is>
      </c>
      <c r="C425" s="681" t="n"/>
      <c r="D425" s="698" t="n"/>
      <c r="E425" s="681" t="n"/>
      <c r="F425" s="77" t="n"/>
      <c r="G425" s="77" t="n"/>
      <c r="H425" s="77" t="n"/>
    </row>
    <row r="426">
      <c r="B426" s="77" t="inlineStr">
        <is>
          <t>ENG</t>
        </is>
      </c>
      <c r="C426" s="605" t="n">
        <v>16</v>
      </c>
      <c r="D426" s="681" t="n"/>
      <c r="E426" s="77" t="n"/>
      <c r="F426" s="77" t="n"/>
      <c r="G426" s="77" t="n"/>
      <c r="H426" s="77" t="n"/>
    </row>
    <row r="427">
      <c r="B427" s="77" t="inlineStr">
        <is>
          <t>Adjustment</t>
        </is>
      </c>
      <c r="C427" s="681" t="n">
        <v>838.8099999999999</v>
      </c>
      <c r="D427" s="699" t="n"/>
      <c r="E427" s="77" t="n"/>
      <c r="F427" s="77" t="n"/>
      <c r="G427" s="77" t="n"/>
      <c r="H427" s="77" t="n"/>
    </row>
    <row r="428">
      <c r="A428" s="683" t="n"/>
      <c r="B428" s="210" t="inlineStr">
        <is>
          <t>Total</t>
        </is>
      </c>
      <c r="C428" s="687" t="n">
        <v>36455.11122600001</v>
      </c>
      <c r="D428" s="210" t="n"/>
      <c r="E428" s="210" t="n"/>
      <c r="F428" s="210" t="n"/>
      <c r="G428" s="210" t="n"/>
      <c r="H428" s="210" t="n"/>
      <c r="I428" s="215" t="n"/>
      <c r="J428" s="215" t="n"/>
      <c r="K428" s="215" t="n"/>
      <c r="L428" s="215" t="n"/>
      <c r="M428" s="215" t="n"/>
      <c r="N428" s="215" t="n"/>
      <c r="O428" s="215" t="n"/>
      <c r="P428" s="215" t="n"/>
      <c r="Q428" s="215" t="n"/>
    </row>
    <row r="429">
      <c r="A429" s="584" t="n"/>
      <c r="B429" s="77" t="n"/>
      <c r="C429" s="681" t="n"/>
      <c r="D429" s="77">
        <f>D423/D$34</f>
        <v/>
      </c>
      <c r="E429" s="77">
        <f>E423/E$34</f>
        <v/>
      </c>
      <c r="F429" s="77">
        <f>F423/F$34</f>
        <v/>
      </c>
      <c r="G429" s="77">
        <f>G423/G$34</f>
        <v/>
      </c>
      <c r="H429" s="77">
        <f>H423/H$34</f>
        <v/>
      </c>
      <c r="I429" s="77">
        <f>I423/I$34</f>
        <v/>
      </c>
      <c r="J429" s="77">
        <f>J423/J$34</f>
        <v/>
      </c>
      <c r="K429" s="77">
        <f>K423/K$34</f>
        <v/>
      </c>
      <c r="L429" s="77">
        <f>L423/L$34</f>
        <v/>
      </c>
      <c r="M429" s="77">
        <f>M423/M$34</f>
        <v/>
      </c>
      <c r="N429" s="77">
        <f>N423/N$34</f>
        <v/>
      </c>
      <c r="O429" s="77">
        <f>O423/O$34</f>
        <v/>
      </c>
      <c r="P429" s="77">
        <f>P423/P$34</f>
        <v/>
      </c>
      <c r="Q429" s="77">
        <f>Q423/Q$34</f>
        <v/>
      </c>
      <c r="R429" s="77">
        <f>R423/R$34</f>
        <v/>
      </c>
      <c r="S429" s="77">
        <f>S423/S$34</f>
        <v/>
      </c>
      <c r="T429" s="77">
        <f>T423/T$34</f>
        <v/>
      </c>
      <c r="U429" s="77">
        <f>U423/U$34</f>
        <v/>
      </c>
      <c r="V429" s="77">
        <f>V423/V$34</f>
        <v/>
      </c>
      <c r="W429" s="77">
        <f>W423/W$34</f>
        <v/>
      </c>
      <c r="X429" s="77">
        <f>X423/X$34</f>
        <v/>
      </c>
      <c r="Y429" s="77">
        <f>Y423/Y$34</f>
        <v/>
      </c>
      <c r="Z429" s="77">
        <f>Z423/Z$34</f>
        <v/>
      </c>
      <c r="AA429" s="77">
        <f>AA423/AA$34</f>
        <v/>
      </c>
      <c r="AB429" s="77">
        <f>AB423/AB$34</f>
        <v/>
      </c>
      <c r="AC429" s="77">
        <f>AC423/AB$34</f>
        <v/>
      </c>
      <c r="AD429" s="77">
        <f>#REF!/AC$34</f>
        <v/>
      </c>
    </row>
    <row r="430" ht="15" customHeight="1" s="474">
      <c r="A430" s="87" t="n"/>
      <c r="B430" s="87" t="n"/>
      <c r="C430" s="87" t="inlineStr">
        <is>
          <t>Total</t>
        </is>
      </c>
      <c r="D430" s="87" t="inlineStr">
        <is>
          <t>Chinese (PRC)</t>
        </is>
      </c>
      <c r="E430" s="87" t="inlineStr">
        <is>
          <t>Chinese (Taiwan)</t>
        </is>
      </c>
      <c r="F430" s="87" t="inlineStr">
        <is>
          <t>Chinese (Hong Kong)</t>
        </is>
      </c>
      <c r="G430" s="87" t="inlineStr">
        <is>
          <t>Japanese</t>
        </is>
      </c>
      <c r="H430" s="87" t="inlineStr">
        <is>
          <t>Korean</t>
        </is>
      </c>
      <c r="I430" s="87" t="inlineStr">
        <is>
          <t>Finnish</t>
        </is>
      </c>
      <c r="J430" s="87" t="inlineStr">
        <is>
          <t>Italian (Italy)</t>
        </is>
      </c>
      <c r="K430" s="87" t="inlineStr">
        <is>
          <t>German (Germany)</t>
        </is>
      </c>
      <c r="L430" s="87" t="inlineStr">
        <is>
          <t>French (Canada)</t>
        </is>
      </c>
      <c r="M430" s="87" t="inlineStr">
        <is>
          <t>Dutch (Netherlands)</t>
        </is>
      </c>
      <c r="N430" s="87" t="inlineStr">
        <is>
          <t>Spanish (Mexico)</t>
        </is>
      </c>
      <c r="O430" s="87" t="inlineStr">
        <is>
          <t>Spanish (International)</t>
        </is>
      </c>
      <c r="P430" s="87" t="inlineStr">
        <is>
          <t>Catalan</t>
        </is>
      </c>
      <c r="Q430" s="87" t="inlineStr">
        <is>
          <t>English (United States)</t>
        </is>
      </c>
      <c r="R430" s="87" t="inlineStr">
        <is>
          <t>Tagalog</t>
        </is>
      </c>
      <c r="S430" s="87" t="inlineStr">
        <is>
          <t>Vietnamese</t>
        </is>
      </c>
      <c r="T430" s="87" t="inlineStr">
        <is>
          <t>French (France)</t>
        </is>
      </c>
      <c r="U430" s="87" t="inlineStr">
        <is>
          <t>Swedish</t>
        </is>
      </c>
      <c r="V430" s="87" t="inlineStr">
        <is>
          <t>Norwegian (Bokmal)</t>
        </is>
      </c>
      <c r="W430" s="87" t="inlineStr">
        <is>
          <t>Danish</t>
        </is>
      </c>
      <c r="X430" s="87" t="inlineStr">
        <is>
          <t>Arabic (U.A.E.)</t>
        </is>
      </c>
      <c r="Y430" s="87" t="inlineStr">
        <is>
          <t>Polish</t>
        </is>
      </c>
      <c r="Z430" s="87" t="inlineStr">
        <is>
          <t>Hebrew</t>
        </is>
      </c>
      <c r="AA430" s="87" t="inlineStr">
        <is>
          <t>Portuguese (Portugal)</t>
        </is>
      </c>
      <c r="AB430" s="87" t="inlineStr">
        <is>
          <t>Slovenian</t>
        </is>
      </c>
      <c r="AC430" s="87" t="inlineStr">
        <is>
          <t>Czech</t>
        </is>
      </c>
      <c r="AD430" s="87" t="inlineStr">
        <is>
          <t>Greek</t>
        </is>
      </c>
      <c r="AE430" s="87" t="inlineStr">
        <is>
          <t>Croatian</t>
        </is>
      </c>
      <c r="AF430" s="87" t="inlineStr">
        <is>
          <t>Malay</t>
        </is>
      </c>
      <c r="AG430" s="87" t="inlineStr">
        <is>
          <t>Thai</t>
        </is>
      </c>
      <c r="AH430" s="87" t="inlineStr">
        <is>
          <t>Hungarian</t>
        </is>
      </c>
      <c r="AI430" s="87" t="inlineStr">
        <is>
          <t>Romanian</t>
        </is>
      </c>
      <c r="AJ430" s="87" t="inlineStr">
        <is>
          <t>Hindi</t>
        </is>
      </c>
      <c r="AK430" s="87" t="inlineStr">
        <is>
          <t>Arabic (Classical)</t>
        </is>
      </c>
      <c r="AL430" s="87" t="inlineStr">
        <is>
          <t>Russian</t>
        </is>
      </c>
    </row>
    <row r="431">
      <c r="A431" s="685" t="inlineStr">
        <is>
          <t>202108</t>
        </is>
      </c>
      <c r="B431" s="112" t="inlineStr">
        <is>
          <t>WS</t>
        </is>
      </c>
      <c r="C431" s="694" t="n">
        <v>46424.28999999999</v>
      </c>
      <c r="D431" s="694" t="n">
        <v>2211.110000000001</v>
      </c>
      <c r="E431" s="694" t="n">
        <v>1179.97</v>
      </c>
      <c r="F431" s="694" t="n">
        <v>1183.65</v>
      </c>
      <c r="G431" s="694" t="n">
        <v>9207.270000000002</v>
      </c>
      <c r="H431" s="694" t="n">
        <v>6167.009999999999</v>
      </c>
      <c r="I431" s="694" t="n">
        <v>375</v>
      </c>
      <c r="J431" s="694" t="n">
        <v>1366.81</v>
      </c>
      <c r="K431" s="694" t="n">
        <v>7263.449999999998</v>
      </c>
      <c r="L431" s="694" t="n">
        <v>2063.14</v>
      </c>
      <c r="M431" s="694" t="n">
        <v>841.2800000000002</v>
      </c>
      <c r="N431" s="694" t="n">
        <v>0</v>
      </c>
      <c r="O431" s="694" t="n">
        <v>2173.74</v>
      </c>
      <c r="P431" s="694" t="n">
        <v>1539.84</v>
      </c>
      <c r="Q431" s="694" t="n">
        <v>0</v>
      </c>
      <c r="R431" s="694" t="n">
        <v>0</v>
      </c>
      <c r="S431" s="694" t="n">
        <v>0</v>
      </c>
      <c r="T431" s="694" t="n">
        <v>4743.070000000001</v>
      </c>
      <c r="U431" s="694" t="n">
        <v>677.0499999999998</v>
      </c>
      <c r="V431" s="694" t="n">
        <v>681.59</v>
      </c>
      <c r="W431" s="694" t="n">
        <v>676.3199999999999</v>
      </c>
      <c r="X431" s="694" t="n">
        <v>204.95</v>
      </c>
      <c r="Y431" s="694" t="n">
        <v>379.78</v>
      </c>
      <c r="Z431" s="694" t="n">
        <v>982.8400000000001</v>
      </c>
      <c r="AA431" s="694" t="n">
        <v>478.17</v>
      </c>
      <c r="AB431" s="694" t="n">
        <v>264.92</v>
      </c>
      <c r="AC431" s="694" t="n">
        <v>0</v>
      </c>
      <c r="AD431" s="694" t="n">
        <v>345.63</v>
      </c>
      <c r="AE431" s="694" t="n">
        <v>265.72</v>
      </c>
      <c r="AF431" s="694" t="n">
        <v>138.87</v>
      </c>
      <c r="AG431" s="694" t="n">
        <v>152.74</v>
      </c>
      <c r="AH431" s="694" t="n">
        <v>221.7</v>
      </c>
      <c r="AI431" s="694" t="n">
        <v>223.4</v>
      </c>
      <c r="AJ431" s="694" t="n">
        <v>193.23</v>
      </c>
      <c r="AK431" s="694" t="n">
        <v>0</v>
      </c>
      <c r="AL431" s="694" t="n">
        <v>222.04</v>
      </c>
    </row>
    <row r="432">
      <c r="B432" s="77" t="inlineStr">
        <is>
          <t>Smartling</t>
        </is>
      </c>
      <c r="C432" s="681" t="n">
        <v>5000</v>
      </c>
      <c r="D432" s="697" t="n"/>
      <c r="E432" s="697" t="n"/>
      <c r="F432" s="697" t="n"/>
      <c r="G432" s="77" t="n"/>
      <c r="H432" s="697" t="n"/>
      <c r="L432" s="697" t="n"/>
      <c r="N432" s="697" t="n"/>
    </row>
    <row r="433">
      <c r="B433" s="77" t="inlineStr">
        <is>
          <t>DTP</t>
        </is>
      </c>
      <c r="C433" s="681" t="n"/>
      <c r="D433" s="698" t="n"/>
      <c r="E433" s="681" t="n"/>
      <c r="F433" s="77" t="n"/>
      <c r="G433" s="77" t="n"/>
      <c r="H433" s="77" t="n"/>
    </row>
    <row r="434">
      <c r="B434" s="77" t="inlineStr">
        <is>
          <t>ENG</t>
        </is>
      </c>
      <c r="C434" s="605" t="n"/>
      <c r="D434" s="681" t="n"/>
      <c r="E434" s="77" t="n"/>
      <c r="F434" s="77" t="n"/>
      <c r="G434" s="77" t="n"/>
      <c r="H434" s="77" t="n"/>
    </row>
    <row r="435">
      <c r="B435" s="77" t="inlineStr">
        <is>
          <t>Adjustment</t>
        </is>
      </c>
      <c r="C435" s="681" t="n">
        <v>3009.32</v>
      </c>
      <c r="D435" s="699" t="n"/>
      <c r="E435" s="77" t="n"/>
      <c r="F435" s="77" t="n"/>
      <c r="G435" s="77" t="n"/>
      <c r="H435" s="77" t="n"/>
    </row>
    <row r="436">
      <c r="A436" s="683" t="n"/>
      <c r="B436" s="210" t="inlineStr">
        <is>
          <t>Total</t>
        </is>
      </c>
      <c r="C436" s="687" t="n">
        <v>54433.60999999999</v>
      </c>
      <c r="D436" s="210" t="n"/>
      <c r="E436" s="210" t="n"/>
      <c r="F436" s="210" t="n"/>
      <c r="G436" s="210" t="n"/>
      <c r="H436" s="210" t="n"/>
      <c r="I436" s="215" t="n"/>
      <c r="J436" s="215" t="n"/>
      <c r="K436" s="215" t="n"/>
      <c r="L436" s="215" t="n"/>
      <c r="M436" s="215" t="n"/>
      <c r="N436" s="215" t="n"/>
      <c r="O436" s="215" t="n"/>
      <c r="P436" s="215" t="n"/>
      <c r="Q436" s="215" t="n"/>
    </row>
    <row r="437">
      <c r="A437" s="584" t="n"/>
      <c r="B437" s="77" t="n"/>
      <c r="C437" s="681" t="n"/>
      <c r="D437" s="77">
        <f>D431/D$34</f>
        <v/>
      </c>
      <c r="E437" s="77">
        <f>E431/E$34</f>
        <v/>
      </c>
      <c r="F437" s="77">
        <f>F431/F$34</f>
        <v/>
      </c>
      <c r="G437" s="77">
        <f>G431/G$34</f>
        <v/>
      </c>
      <c r="H437" s="77">
        <f>H431/H$34</f>
        <v/>
      </c>
      <c r="I437" s="77">
        <f>I431/I$34</f>
        <v/>
      </c>
      <c r="J437" s="77">
        <f>J431/J$34</f>
        <v/>
      </c>
      <c r="K437" s="77">
        <f>K431/K$34</f>
        <v/>
      </c>
      <c r="L437" s="77">
        <f>L431/L$34</f>
        <v/>
      </c>
      <c r="M437" s="77">
        <f>M431/M$34</f>
        <v/>
      </c>
      <c r="N437" s="77">
        <f>N431/N$34</f>
        <v/>
      </c>
      <c r="O437" s="77">
        <f>O431/O$34</f>
        <v/>
      </c>
      <c r="P437" s="77">
        <f>P431/P$34</f>
        <v/>
      </c>
      <c r="Q437" s="77">
        <f>Q431/Q$34</f>
        <v/>
      </c>
      <c r="R437" s="77">
        <f>R431/R$34</f>
        <v/>
      </c>
      <c r="S437" s="77">
        <f>S431/S$34</f>
        <v/>
      </c>
      <c r="T437" s="77">
        <f>T431/T$34</f>
        <v/>
      </c>
      <c r="U437" s="77">
        <f>U431/U$34</f>
        <v/>
      </c>
      <c r="V437" s="77">
        <f>V431/V$34</f>
        <v/>
      </c>
      <c r="W437" s="77">
        <f>W431/W$34</f>
        <v/>
      </c>
      <c r="X437" s="77">
        <f>X431/X$34</f>
        <v/>
      </c>
      <c r="Y437" s="77">
        <f>Y431/Y$34</f>
        <v/>
      </c>
      <c r="Z437" s="77">
        <f>Z431/Z$34</f>
        <v/>
      </c>
      <c r="AA437" s="77">
        <f>AA431/AA$34</f>
        <v/>
      </c>
      <c r="AB437" s="77">
        <f>AB431/AB$34</f>
        <v/>
      </c>
      <c r="AC437" s="77">
        <f>AC431/AB$34</f>
        <v/>
      </c>
      <c r="AD437" s="77">
        <f>#REF!/AC$34</f>
        <v/>
      </c>
    </row>
    <row r="438" ht="15" customHeight="1" s="474">
      <c r="A438" s="87" t="n"/>
      <c r="B438" s="87" t="n"/>
      <c r="C438" s="87" t="inlineStr">
        <is>
          <t>Total</t>
        </is>
      </c>
      <c r="D438" s="87" t="inlineStr">
        <is>
          <t>Chinese (PRC)</t>
        </is>
      </c>
      <c r="E438" s="87" t="inlineStr">
        <is>
          <t>Chinese (Taiwan)</t>
        </is>
      </c>
      <c r="F438" s="87" t="inlineStr">
        <is>
          <t>Chinese (Hong Kong)</t>
        </is>
      </c>
      <c r="G438" s="87" t="inlineStr">
        <is>
          <t>Japanese</t>
        </is>
      </c>
      <c r="H438" s="87" t="inlineStr">
        <is>
          <t>Korean</t>
        </is>
      </c>
      <c r="I438" s="87" t="inlineStr">
        <is>
          <t>Finnish</t>
        </is>
      </c>
      <c r="J438" s="87" t="inlineStr">
        <is>
          <t>Italian (Italy)</t>
        </is>
      </c>
      <c r="K438" s="87" t="inlineStr">
        <is>
          <t>German (Germany)</t>
        </is>
      </c>
      <c r="L438" s="87" t="inlineStr">
        <is>
          <t>French (Canada)</t>
        </is>
      </c>
      <c r="M438" s="87" t="inlineStr">
        <is>
          <t>Dutch (Netherlands)</t>
        </is>
      </c>
      <c r="N438" s="87" t="inlineStr">
        <is>
          <t>Spanish (Mexico)</t>
        </is>
      </c>
      <c r="O438" s="87" t="inlineStr">
        <is>
          <t>Spanish (International)</t>
        </is>
      </c>
      <c r="P438" s="87" t="inlineStr">
        <is>
          <t>Catalan</t>
        </is>
      </c>
      <c r="Q438" s="87" t="inlineStr">
        <is>
          <t>English (United States)</t>
        </is>
      </c>
      <c r="R438" s="87" t="inlineStr">
        <is>
          <t>Tagalog</t>
        </is>
      </c>
      <c r="S438" s="87" t="inlineStr">
        <is>
          <t>Vietnamese</t>
        </is>
      </c>
      <c r="T438" s="87" t="inlineStr">
        <is>
          <t>French (France)</t>
        </is>
      </c>
      <c r="U438" s="87" t="inlineStr">
        <is>
          <t>Swedish</t>
        </is>
      </c>
      <c r="V438" s="87" t="inlineStr">
        <is>
          <t>Norwegian (Bokmal)</t>
        </is>
      </c>
      <c r="W438" s="87" t="inlineStr">
        <is>
          <t>Danish</t>
        </is>
      </c>
      <c r="X438" s="87" t="inlineStr">
        <is>
          <t>Arabic (U.A.E.)</t>
        </is>
      </c>
      <c r="Y438" s="87" t="inlineStr">
        <is>
          <t>Polish</t>
        </is>
      </c>
      <c r="Z438" s="87" t="inlineStr">
        <is>
          <t>Hebrew</t>
        </is>
      </c>
      <c r="AA438" s="87" t="inlineStr">
        <is>
          <t>Portuguese (Portugal)</t>
        </is>
      </c>
      <c r="AB438" s="87" t="inlineStr">
        <is>
          <t>Slovenian</t>
        </is>
      </c>
      <c r="AC438" s="87" t="inlineStr">
        <is>
          <t>Czech</t>
        </is>
      </c>
      <c r="AD438" s="87" t="inlineStr">
        <is>
          <t>Greek</t>
        </is>
      </c>
      <c r="AE438" s="87" t="inlineStr">
        <is>
          <t>Croatian</t>
        </is>
      </c>
      <c r="AF438" s="87" t="inlineStr">
        <is>
          <t>Malay</t>
        </is>
      </c>
      <c r="AG438" s="87" t="inlineStr">
        <is>
          <t>Thai</t>
        </is>
      </c>
      <c r="AH438" s="87" t="inlineStr">
        <is>
          <t>Hungarian</t>
        </is>
      </c>
      <c r="AI438" s="87" t="inlineStr">
        <is>
          <t>Romanian</t>
        </is>
      </c>
      <c r="AJ438" s="87" t="inlineStr">
        <is>
          <t>Hindi</t>
        </is>
      </c>
      <c r="AK438" s="87" t="inlineStr">
        <is>
          <t>Arabic (Classical)</t>
        </is>
      </c>
      <c r="AL438" s="87" t="inlineStr">
        <is>
          <t>Russian</t>
        </is>
      </c>
      <c r="AM438" s="87" t="inlineStr">
        <is>
          <t>English (United Kingdom)</t>
        </is>
      </c>
    </row>
    <row r="439">
      <c r="A439" s="685" t="inlineStr">
        <is>
          <t>202109</t>
        </is>
      </c>
      <c r="B439" s="112" t="inlineStr">
        <is>
          <t>WS</t>
        </is>
      </c>
      <c r="C439" s="694" t="n">
        <v>35024.45</v>
      </c>
      <c r="D439" s="694" t="n">
        <v>2211.44</v>
      </c>
      <c r="E439" s="694" t="n">
        <v>1320.51</v>
      </c>
      <c r="F439" s="694" t="n">
        <v>1465.52</v>
      </c>
      <c r="G439" s="694" t="n">
        <v>2983.14</v>
      </c>
      <c r="H439" s="694" t="n">
        <v>3892.79</v>
      </c>
      <c r="I439" s="694" t="n">
        <v>701.6199999999999</v>
      </c>
      <c r="J439" s="694" t="n">
        <v>773.9000000000001</v>
      </c>
      <c r="K439" s="694" t="n">
        <v>1613.66</v>
      </c>
      <c r="L439" s="694" t="n">
        <v>2375.159999999999</v>
      </c>
      <c r="M439" s="694" t="n">
        <v>789.4099999999999</v>
      </c>
      <c r="N439" s="694" t="n">
        <v>0</v>
      </c>
      <c r="O439" s="694" t="n">
        <v>667.8900000000001</v>
      </c>
      <c r="P439" s="694" t="n">
        <v>2755.2</v>
      </c>
      <c r="Q439" s="694" t="n">
        <v>0</v>
      </c>
      <c r="R439" s="694" t="n">
        <v>0</v>
      </c>
      <c r="S439" s="694" t="n">
        <v>0</v>
      </c>
      <c r="T439" s="694" t="n">
        <v>152.67</v>
      </c>
      <c r="U439" s="694" t="n">
        <v>811.5299999999999</v>
      </c>
      <c r="V439" s="694" t="n">
        <v>819.78</v>
      </c>
      <c r="W439" s="694" t="n">
        <v>820.4899999999999</v>
      </c>
      <c r="X439" s="694" t="n">
        <v>419.01</v>
      </c>
      <c r="Y439" s="694" t="n">
        <v>465.1299999999999</v>
      </c>
      <c r="Z439" s="694" t="n">
        <v>632.4000000000001</v>
      </c>
      <c r="AA439" s="694" t="n">
        <v>582.97</v>
      </c>
      <c r="AB439" s="694" t="n">
        <v>803.4200000000002</v>
      </c>
      <c r="AC439" s="694" t="n">
        <v>0</v>
      </c>
      <c r="AD439" s="694" t="n">
        <v>2044.24</v>
      </c>
      <c r="AE439" s="694" t="n">
        <v>715.1600000000001</v>
      </c>
      <c r="AF439" s="694" t="n">
        <v>230.7</v>
      </c>
      <c r="AG439" s="694" t="n">
        <v>226.06</v>
      </c>
      <c r="AH439" s="694" t="n">
        <v>887.3500000000001</v>
      </c>
      <c r="AI439" s="694" t="n">
        <v>887.2900000000002</v>
      </c>
      <c r="AJ439" s="694" t="n">
        <v>366.86</v>
      </c>
      <c r="AK439" s="694" t="n">
        <v>0</v>
      </c>
      <c r="AL439" s="694" t="n">
        <v>125.27</v>
      </c>
      <c r="AM439" s="694" t="n">
        <v>2483.88</v>
      </c>
    </row>
    <row r="440">
      <c r="B440" s="77" t="inlineStr">
        <is>
          <t>Smartling</t>
        </is>
      </c>
      <c r="C440" s="681" t="n">
        <v>5000</v>
      </c>
      <c r="D440" s="697" t="n"/>
      <c r="E440" s="697" t="n"/>
      <c r="F440" s="697" t="n"/>
      <c r="G440" s="77" t="n"/>
      <c r="H440" s="697" t="n"/>
      <c r="L440" s="697" t="n"/>
      <c r="N440" s="697" t="n"/>
    </row>
    <row r="441">
      <c r="B441" s="77" t="inlineStr">
        <is>
          <t>DTP</t>
        </is>
      </c>
      <c r="C441" s="681" t="n"/>
      <c r="D441" s="698" t="n"/>
      <c r="E441" s="681" t="n"/>
      <c r="F441" s="77" t="n"/>
      <c r="G441" s="77" t="n"/>
      <c r="H441" s="77" t="n"/>
    </row>
    <row r="442">
      <c r="B442" s="77" t="inlineStr">
        <is>
          <t>ENG</t>
        </is>
      </c>
      <c r="C442" s="605" t="n"/>
      <c r="D442" s="681" t="n"/>
      <c r="E442" s="77" t="n"/>
      <c r="F442" s="77" t="n"/>
      <c r="G442" s="77" t="n"/>
      <c r="H442" s="77" t="n"/>
    </row>
    <row r="443">
      <c r="B443" s="77" t="inlineStr">
        <is>
          <t>Adjustment</t>
        </is>
      </c>
      <c r="C443" s="681" t="n">
        <v>5126.29</v>
      </c>
      <c r="D443" s="699" t="n"/>
      <c r="E443" s="77" t="n"/>
      <c r="F443" s="77" t="n"/>
      <c r="G443" s="77" t="n"/>
      <c r="H443" s="77" t="n"/>
    </row>
    <row r="444">
      <c r="A444" s="683" t="n"/>
      <c r="B444" s="210" t="inlineStr">
        <is>
          <t>Total</t>
        </is>
      </c>
      <c r="C444" s="687" t="n">
        <v>45150.74000000001</v>
      </c>
      <c r="D444" s="210" t="n"/>
      <c r="E444" s="210" t="n"/>
      <c r="F444" s="210" t="n"/>
      <c r="G444" s="210" t="n"/>
      <c r="H444" s="210" t="n"/>
      <c r="I444" s="215" t="n"/>
      <c r="J444" s="215" t="n"/>
      <c r="K444" s="215" t="n"/>
      <c r="L444" s="215" t="n"/>
      <c r="M444" s="215" t="n"/>
      <c r="N444" s="215" t="n"/>
      <c r="O444" s="215" t="n"/>
      <c r="P444" s="215" t="n"/>
      <c r="Q444" s="215" t="n"/>
    </row>
    <row r="445">
      <c r="A445" s="584" t="n"/>
      <c r="B445" s="77" t="n"/>
      <c r="C445" s="681" t="n"/>
      <c r="D445" s="77">
        <f>D439/D$34</f>
        <v/>
      </c>
      <c r="E445" s="77">
        <f>E439/E$34</f>
        <v/>
      </c>
      <c r="F445" s="77">
        <f>F439/F$34</f>
        <v/>
      </c>
      <c r="G445" s="77">
        <f>G439/G$34</f>
        <v/>
      </c>
      <c r="H445" s="77">
        <f>H439/H$34</f>
        <v/>
      </c>
      <c r="I445" s="77">
        <f>I439/I$34</f>
        <v/>
      </c>
      <c r="J445" s="77">
        <f>J439/J$34</f>
        <v/>
      </c>
      <c r="K445" s="77">
        <f>K439/K$34</f>
        <v/>
      </c>
      <c r="L445" s="77">
        <f>L439/L$34</f>
        <v/>
      </c>
      <c r="M445" s="77">
        <f>M439/M$34</f>
        <v/>
      </c>
      <c r="N445" s="77">
        <f>N439/N$34</f>
        <v/>
      </c>
      <c r="O445" s="77">
        <f>O439/O$34</f>
        <v/>
      </c>
      <c r="P445" s="77">
        <f>P439/P$34</f>
        <v/>
      </c>
      <c r="Q445" s="77">
        <f>Q439/Q$34</f>
        <v/>
      </c>
      <c r="R445" s="77">
        <f>R439/R$34</f>
        <v/>
      </c>
      <c r="S445" s="77">
        <f>S439/S$34</f>
        <v/>
      </c>
      <c r="T445" s="77">
        <f>T439/T$34</f>
        <v/>
      </c>
      <c r="U445" s="77">
        <f>U439/U$34</f>
        <v/>
      </c>
      <c r="V445" s="77">
        <f>V439/V$34</f>
        <v/>
      </c>
      <c r="W445" s="77">
        <f>W439/W$34</f>
        <v/>
      </c>
      <c r="X445" s="77">
        <f>X439/X$34</f>
        <v/>
      </c>
      <c r="Y445" s="77">
        <f>Y439/Y$34</f>
        <v/>
      </c>
      <c r="Z445" s="77">
        <f>Z439/Z$34</f>
        <v/>
      </c>
      <c r="AA445" s="77">
        <f>AA439/AA$34</f>
        <v/>
      </c>
      <c r="AB445" s="77">
        <f>AB439/AB$34</f>
        <v/>
      </c>
      <c r="AC445" s="77">
        <f>AC439/AB$34</f>
        <v/>
      </c>
      <c r="AD445" s="77">
        <f>#REF!/AC$34</f>
        <v/>
      </c>
    </row>
    <row r="446" ht="15" customHeight="1" s="474">
      <c r="A446" s="87" t="n"/>
      <c r="B446" s="87" t="n"/>
      <c r="C446" s="87" t="inlineStr">
        <is>
          <t>Total</t>
        </is>
      </c>
      <c r="D446" s="87" t="inlineStr">
        <is>
          <t>Chinese (PRC)</t>
        </is>
      </c>
      <c r="E446" s="87" t="inlineStr">
        <is>
          <t>Chinese (Taiwan)</t>
        </is>
      </c>
      <c r="F446" s="87" t="inlineStr">
        <is>
          <t>Chinese (Hong Kong)</t>
        </is>
      </c>
      <c r="G446" s="87" t="inlineStr">
        <is>
          <t>Japanese</t>
        </is>
      </c>
      <c r="H446" s="87" t="inlineStr">
        <is>
          <t>Korean</t>
        </is>
      </c>
      <c r="I446" s="87" t="inlineStr">
        <is>
          <t>Finnish</t>
        </is>
      </c>
      <c r="J446" s="87" t="inlineStr">
        <is>
          <t>Italian (Italy)</t>
        </is>
      </c>
      <c r="K446" s="87" t="inlineStr">
        <is>
          <t>German (Germany)</t>
        </is>
      </c>
      <c r="L446" s="87" t="inlineStr">
        <is>
          <t>French (Canada)</t>
        </is>
      </c>
      <c r="M446" s="87" t="inlineStr">
        <is>
          <t>Dutch (Netherlands)</t>
        </is>
      </c>
      <c r="N446" s="87" t="inlineStr">
        <is>
          <t>Spanish (Mexico)</t>
        </is>
      </c>
      <c r="O446" s="87" t="inlineStr">
        <is>
          <t>Spanish (International)</t>
        </is>
      </c>
      <c r="P446" s="87" t="inlineStr">
        <is>
          <t>Catalan</t>
        </is>
      </c>
      <c r="Q446" s="87" t="inlineStr">
        <is>
          <t>English (United States)</t>
        </is>
      </c>
      <c r="R446" s="87" t="inlineStr">
        <is>
          <t>Tagalog</t>
        </is>
      </c>
      <c r="S446" s="87" t="inlineStr">
        <is>
          <t>Vietnamese</t>
        </is>
      </c>
      <c r="T446" s="87" t="inlineStr">
        <is>
          <t>French (France)</t>
        </is>
      </c>
      <c r="U446" s="87" t="inlineStr">
        <is>
          <t>Swedish</t>
        </is>
      </c>
      <c r="V446" s="87" t="inlineStr">
        <is>
          <t>Norwegian (Bokmal)</t>
        </is>
      </c>
      <c r="W446" s="87" t="inlineStr">
        <is>
          <t>Danish</t>
        </is>
      </c>
      <c r="X446" s="87" t="inlineStr">
        <is>
          <t>Arabic (U.A.E.)</t>
        </is>
      </c>
      <c r="Y446" s="87" t="inlineStr">
        <is>
          <t>Polish</t>
        </is>
      </c>
      <c r="Z446" s="87" t="inlineStr">
        <is>
          <t>Hebrew</t>
        </is>
      </c>
      <c r="AA446" s="87" t="inlineStr">
        <is>
          <t>Portuguese (Portugal)</t>
        </is>
      </c>
      <c r="AB446" s="87" t="inlineStr">
        <is>
          <t>Slovenian</t>
        </is>
      </c>
      <c r="AC446" s="87" t="inlineStr">
        <is>
          <t>Czech</t>
        </is>
      </c>
      <c r="AD446" s="87" t="inlineStr">
        <is>
          <t>Greek</t>
        </is>
      </c>
      <c r="AE446" s="87" t="inlineStr">
        <is>
          <t>Croatian</t>
        </is>
      </c>
      <c r="AF446" s="87" t="inlineStr">
        <is>
          <t>Malay</t>
        </is>
      </c>
      <c r="AG446" s="87" t="inlineStr">
        <is>
          <t>Thai</t>
        </is>
      </c>
      <c r="AH446" s="87" t="inlineStr">
        <is>
          <t>Hungarian</t>
        </is>
      </c>
      <c r="AI446" s="87" t="inlineStr">
        <is>
          <t>Romanian</t>
        </is>
      </c>
      <c r="AJ446" s="87" t="inlineStr">
        <is>
          <t>Hindi</t>
        </is>
      </c>
      <c r="AK446" s="87" t="inlineStr">
        <is>
          <t>Arabic (Classical)</t>
        </is>
      </c>
      <c r="AL446" s="87" t="inlineStr">
        <is>
          <t>Russian</t>
        </is>
      </c>
      <c r="AM446" s="87" t="inlineStr">
        <is>
          <t>English (United Kingdom)</t>
        </is>
      </c>
    </row>
    <row r="447">
      <c r="A447" s="685" t="inlineStr">
        <is>
          <t>202110</t>
        </is>
      </c>
      <c r="B447" s="112" t="inlineStr">
        <is>
          <t>WS</t>
        </is>
      </c>
      <c r="C447" s="694" t="n">
        <v>45310.13999999999</v>
      </c>
      <c r="D447" s="694" t="n">
        <v>1186.03</v>
      </c>
      <c r="E447" s="694" t="n">
        <v>2221.840000000001</v>
      </c>
      <c r="F447" s="694" t="n">
        <v>1720.39</v>
      </c>
      <c r="G447" s="694" t="n">
        <v>3234.069999999999</v>
      </c>
      <c r="H447" s="694" t="n">
        <v>2336.87</v>
      </c>
      <c r="I447" s="694" t="n">
        <v>5718.110000000001</v>
      </c>
      <c r="J447" s="694" t="n">
        <v>2006.95</v>
      </c>
      <c r="K447" s="694" t="n">
        <v>2465.22</v>
      </c>
      <c r="L447" s="694" t="n">
        <v>2654.37</v>
      </c>
      <c r="M447" s="694" t="n">
        <v>1270.15</v>
      </c>
      <c r="N447" s="694" t="n">
        <v>0</v>
      </c>
      <c r="O447" s="694" t="n">
        <v>872.91</v>
      </c>
      <c r="P447" s="694" t="n">
        <v>2329.53</v>
      </c>
      <c r="Q447" s="694" t="n">
        <v>0</v>
      </c>
      <c r="R447" s="694" t="n">
        <v>0</v>
      </c>
      <c r="S447" s="694" t="n">
        <v>0</v>
      </c>
      <c r="T447" s="694" t="n">
        <v>75.16</v>
      </c>
      <c r="U447" s="694" t="n">
        <v>1357.91</v>
      </c>
      <c r="V447" s="694" t="n">
        <v>1423.8</v>
      </c>
      <c r="W447" s="694" t="n">
        <v>1354.98</v>
      </c>
      <c r="X447" s="694" t="n">
        <v>353.87</v>
      </c>
      <c r="Y447" s="694" t="n">
        <v>773.5600000000001</v>
      </c>
      <c r="Z447" s="694" t="n">
        <v>1501.97</v>
      </c>
      <c r="AA447" s="694" t="n">
        <v>950.6200000000001</v>
      </c>
      <c r="AB447" s="694" t="n">
        <v>992.34</v>
      </c>
      <c r="AC447" s="694" t="n">
        <v>0</v>
      </c>
      <c r="AD447" s="694" t="n">
        <v>1139.88</v>
      </c>
      <c r="AE447" s="694" t="n">
        <v>963.3200000000002</v>
      </c>
      <c r="AF447" s="694" t="n">
        <v>231.3</v>
      </c>
      <c r="AG447" s="694" t="n">
        <v>1342.98</v>
      </c>
      <c r="AH447" s="694" t="n">
        <v>1117.66</v>
      </c>
      <c r="AI447" s="694" t="n">
        <v>1045.34</v>
      </c>
      <c r="AJ447" s="694" t="n">
        <v>2098.32</v>
      </c>
      <c r="AK447" s="694" t="n">
        <v>0</v>
      </c>
      <c r="AL447" s="694" t="n">
        <v>0</v>
      </c>
      <c r="AM447" s="694" t="n">
        <v>570.6900000000001</v>
      </c>
    </row>
    <row r="448">
      <c r="B448" s="77" t="inlineStr">
        <is>
          <t>Smartling</t>
        </is>
      </c>
      <c r="C448" s="681" t="n">
        <v>5000</v>
      </c>
      <c r="D448" s="697" t="n"/>
      <c r="E448" s="697" t="n"/>
      <c r="F448" s="697" t="n"/>
      <c r="G448" s="77" t="n"/>
      <c r="H448" s="697" t="n"/>
      <c r="L448" s="697" t="n"/>
      <c r="N448" s="697" t="n"/>
    </row>
    <row r="449">
      <c r="B449" s="77" t="inlineStr">
        <is>
          <t>DTP</t>
        </is>
      </c>
      <c r="C449" s="681" t="n">
        <v>48</v>
      </c>
      <c r="D449" s="698" t="n"/>
      <c r="E449" s="681" t="n"/>
      <c r="F449" s="77" t="n"/>
      <c r="G449" s="77" t="n"/>
      <c r="H449" s="77" t="n"/>
    </row>
    <row r="450">
      <c r="B450" s="77" t="inlineStr">
        <is>
          <t>ENG</t>
        </is>
      </c>
      <c r="C450" s="605" t="n"/>
      <c r="D450" s="681" t="n"/>
      <c r="E450" s="77" t="n"/>
      <c r="F450" s="77" t="n"/>
      <c r="G450" s="77" t="n"/>
      <c r="H450" s="77" t="n"/>
    </row>
    <row r="451">
      <c r="B451" s="77" t="inlineStr">
        <is>
          <t>Adjustment</t>
        </is>
      </c>
      <c r="C451" s="681" t="n">
        <v>0</v>
      </c>
      <c r="D451" s="699" t="n"/>
      <c r="E451" s="77" t="n"/>
      <c r="F451" s="77" t="n"/>
      <c r="G451" s="77" t="n"/>
      <c r="H451" s="77" t="n"/>
    </row>
    <row r="452">
      <c r="A452" s="683" t="n"/>
      <c r="B452" s="210" t="inlineStr">
        <is>
          <t>Total</t>
        </is>
      </c>
      <c r="C452" s="687" t="n">
        <v>50358.13999999999</v>
      </c>
      <c r="D452" s="210" t="n"/>
      <c r="E452" s="210" t="n"/>
      <c r="F452" s="210" t="n"/>
      <c r="G452" s="210" t="n"/>
      <c r="H452" s="210" t="n"/>
      <c r="I452" s="215" t="n"/>
      <c r="J452" s="215" t="n"/>
      <c r="K452" s="215" t="n"/>
      <c r="L452" s="215" t="n"/>
      <c r="M452" s="215" t="n"/>
      <c r="N452" s="215" t="n"/>
      <c r="O452" s="215" t="n"/>
      <c r="P452" s="215" t="n"/>
      <c r="Q452" s="215" t="n"/>
    </row>
    <row r="453">
      <c r="A453" s="584" t="n"/>
      <c r="B453" s="77" t="n"/>
      <c r="C453" s="681" t="n"/>
      <c r="D453" s="77" t="n">
        <v>9488.239999999998</v>
      </c>
      <c r="E453" s="77" t="n">
        <v>13672.86153846154</v>
      </c>
      <c r="F453" s="77" t="n">
        <v>10587.01538461539</v>
      </c>
      <c r="G453" s="77" t="n">
        <v>10349.024</v>
      </c>
      <c r="H453" s="77" t="n">
        <v>11684.35</v>
      </c>
      <c r="I453" s="77" t="n">
        <v>16942.54814814815</v>
      </c>
      <c r="J453" s="77" t="n">
        <v>10034.75</v>
      </c>
      <c r="K453" s="77" t="n">
        <v>11205.54545454546</v>
      </c>
      <c r="L453" s="77" t="n">
        <v>12065.31818181818</v>
      </c>
      <c r="M453" s="77" t="n">
        <v>4233.833333333334</v>
      </c>
      <c r="N453" s="77" t="n">
        <v>0</v>
      </c>
      <c r="O453" s="77" t="n">
        <v>3675.410526315789</v>
      </c>
      <c r="P453" s="77" t="n">
        <v>9808.547368421052</v>
      </c>
      <c r="Q453" s="77" t="n">
        <v>0</v>
      </c>
      <c r="R453" s="77" t="n">
        <v>0</v>
      </c>
      <c r="S453" s="77" t="n">
        <v>0</v>
      </c>
      <c r="T453" s="77" t="n">
        <v>341.6363636363636</v>
      </c>
      <c r="U453" s="77" t="n">
        <v>4380.354838709677</v>
      </c>
      <c r="V453" s="77" t="n">
        <v>5273.333333333333</v>
      </c>
      <c r="W453" s="77" t="n">
        <v>5018.444444444443</v>
      </c>
      <c r="X453" s="77" t="n">
        <v>2359.133333333334</v>
      </c>
      <c r="Y453" s="77" t="n">
        <v>5157.066666666668</v>
      </c>
      <c r="Z453" s="77" t="n">
        <v>7905.105263157893</v>
      </c>
      <c r="AA453" s="77" t="n">
        <v>5003.263157894738</v>
      </c>
      <c r="AB453" s="77" t="n">
        <v>5513</v>
      </c>
      <c r="AC453" s="77" t="n">
        <v>0</v>
      </c>
      <c r="AD453" s="77" t="e">
        <v>#REF!</v>
      </c>
    </row>
    <row r="454" ht="15" customHeight="1" s="474">
      <c r="A454" s="87" t="n"/>
      <c r="B454" s="87" t="n"/>
      <c r="C454" s="87" t="inlineStr">
        <is>
          <t>Total</t>
        </is>
      </c>
      <c r="D454" s="87" t="inlineStr">
        <is>
          <t>Chinese (PRC)</t>
        </is>
      </c>
      <c r="E454" s="87" t="inlineStr">
        <is>
          <t>Chinese (Taiwan)</t>
        </is>
      </c>
      <c r="F454" s="87" t="inlineStr">
        <is>
          <t>Chinese (Hong Kong)</t>
        </is>
      </c>
      <c r="G454" s="87" t="inlineStr">
        <is>
          <t>Japanese</t>
        </is>
      </c>
      <c r="H454" s="87" t="inlineStr">
        <is>
          <t>Korean</t>
        </is>
      </c>
      <c r="I454" s="87" t="inlineStr">
        <is>
          <t>Finnish</t>
        </is>
      </c>
      <c r="J454" s="87" t="inlineStr">
        <is>
          <t>Italian (Italy)</t>
        </is>
      </c>
      <c r="K454" s="87" t="inlineStr">
        <is>
          <t>German (Germany)</t>
        </is>
      </c>
      <c r="L454" s="87" t="inlineStr">
        <is>
          <t>French (Canada)</t>
        </is>
      </c>
      <c r="M454" s="87" t="inlineStr">
        <is>
          <t>Dutch (Netherlands)</t>
        </is>
      </c>
      <c r="N454" s="87" t="inlineStr">
        <is>
          <t>Spanish (Mexico)</t>
        </is>
      </c>
      <c r="O454" s="87" t="inlineStr">
        <is>
          <t>Spanish (International)</t>
        </is>
      </c>
      <c r="P454" s="87" t="inlineStr">
        <is>
          <t>Catalan</t>
        </is>
      </c>
      <c r="Q454" s="87" t="inlineStr">
        <is>
          <t>English (United States)</t>
        </is>
      </c>
      <c r="R454" s="87" t="inlineStr">
        <is>
          <t>Tagalog</t>
        </is>
      </c>
      <c r="S454" s="87" t="inlineStr">
        <is>
          <t>Vietnamese</t>
        </is>
      </c>
      <c r="T454" s="87" t="inlineStr">
        <is>
          <t>French (France)</t>
        </is>
      </c>
      <c r="U454" s="87" t="inlineStr">
        <is>
          <t>Swedish</t>
        </is>
      </c>
      <c r="V454" s="87" t="inlineStr">
        <is>
          <t>Norwegian (Bokmal)</t>
        </is>
      </c>
      <c r="W454" s="87" t="inlineStr">
        <is>
          <t>Danish</t>
        </is>
      </c>
      <c r="X454" s="87" t="inlineStr">
        <is>
          <t>Arabic (U.A.E.)</t>
        </is>
      </c>
      <c r="Y454" s="87" t="inlineStr">
        <is>
          <t>Polish</t>
        </is>
      </c>
      <c r="Z454" s="87" t="inlineStr">
        <is>
          <t>Hebrew</t>
        </is>
      </c>
      <c r="AA454" s="87" t="inlineStr">
        <is>
          <t>Portuguese (Portugal)</t>
        </is>
      </c>
      <c r="AB454" s="87" t="inlineStr">
        <is>
          <t>Slovenian</t>
        </is>
      </c>
      <c r="AC454" s="87" t="inlineStr">
        <is>
          <t>Czech</t>
        </is>
      </c>
      <c r="AD454" s="87" t="inlineStr">
        <is>
          <t>Greek</t>
        </is>
      </c>
      <c r="AE454" s="87" t="inlineStr">
        <is>
          <t>Croatian</t>
        </is>
      </c>
      <c r="AF454" s="87" t="inlineStr">
        <is>
          <t>Malay</t>
        </is>
      </c>
      <c r="AG454" s="87" t="inlineStr">
        <is>
          <t>Thai</t>
        </is>
      </c>
      <c r="AH454" s="87" t="inlineStr">
        <is>
          <t>Hungarian</t>
        </is>
      </c>
      <c r="AI454" s="87" t="inlineStr">
        <is>
          <t>Romanian</t>
        </is>
      </c>
      <c r="AJ454" s="87" t="inlineStr">
        <is>
          <t>Hindi</t>
        </is>
      </c>
      <c r="AK454" s="87" t="inlineStr">
        <is>
          <t>Arabic (Classical)</t>
        </is>
      </c>
      <c r="AL454" s="87" t="inlineStr">
        <is>
          <t>Russian</t>
        </is>
      </c>
      <c r="AM454" s="87" t="inlineStr">
        <is>
          <t>English (United Kingdom)</t>
        </is>
      </c>
      <c r="AN454" s="87" t="inlineStr">
        <is>
          <t>Turkish</t>
        </is>
      </c>
    </row>
    <row r="455">
      <c r="A455" s="685" t="inlineStr">
        <is>
          <t>202111</t>
        </is>
      </c>
      <c r="B455" s="112" t="inlineStr">
        <is>
          <t>WS</t>
        </is>
      </c>
      <c r="C455" s="694" t="n">
        <v>77310.23797500001</v>
      </c>
      <c r="D455" s="694" t="n">
        <v>1976.16</v>
      </c>
      <c r="E455" s="694" t="n">
        <v>1244.12</v>
      </c>
      <c r="F455" s="694" t="n">
        <v>1271.11</v>
      </c>
      <c r="G455" s="694" t="n">
        <v>2745.25</v>
      </c>
      <c r="H455" s="694" t="n">
        <v>11895.05</v>
      </c>
      <c r="I455" s="694" t="n">
        <v>1935.46</v>
      </c>
      <c r="J455" s="694" t="n">
        <v>1313.27</v>
      </c>
      <c r="K455" s="694" t="n">
        <v>1515.58</v>
      </c>
      <c r="L455" s="694" t="n">
        <v>2236.5</v>
      </c>
      <c r="M455" s="694" t="n">
        <v>1723.39</v>
      </c>
      <c r="N455" s="694" t="n">
        <v>0</v>
      </c>
      <c r="O455" s="694" t="n">
        <v>3215.420000000001</v>
      </c>
      <c r="P455" s="694" t="n">
        <v>1847.76</v>
      </c>
      <c r="Q455" s="694" t="n">
        <v>0</v>
      </c>
      <c r="R455" s="694" t="n">
        <v>0</v>
      </c>
      <c r="S455" s="694" t="n">
        <v>0</v>
      </c>
      <c r="T455" s="694" t="n">
        <v>1697.93</v>
      </c>
      <c r="U455" s="694" t="n">
        <v>1903.77</v>
      </c>
      <c r="V455" s="694" t="n">
        <v>1909.59</v>
      </c>
      <c r="W455" s="694" t="n">
        <v>1881.75</v>
      </c>
      <c r="X455" s="694" t="n">
        <v>605.9</v>
      </c>
      <c r="Y455" s="694" t="n">
        <v>1055.93</v>
      </c>
      <c r="Z455" s="694" t="n">
        <v>1356.19</v>
      </c>
      <c r="AA455" s="694" t="n">
        <v>1318.47</v>
      </c>
      <c r="AB455" s="694" t="n">
        <v>1272.14</v>
      </c>
      <c r="AC455" s="694" t="n">
        <v>17329.93</v>
      </c>
      <c r="AD455" s="694" t="n">
        <v>1484.81</v>
      </c>
      <c r="AE455" s="694" t="n">
        <v>1246.13</v>
      </c>
      <c r="AF455" s="694" t="n">
        <v>284.77</v>
      </c>
      <c r="AG455" s="694" t="n">
        <v>1119.08</v>
      </c>
      <c r="AH455" s="694" t="n">
        <v>1008.75</v>
      </c>
      <c r="AI455" s="694" t="n">
        <v>1008.89</v>
      </c>
      <c r="AJ455" s="694" t="n">
        <v>798.0300000000001</v>
      </c>
      <c r="AK455" s="694" t="n">
        <v>0</v>
      </c>
      <c r="AL455" s="694" t="n">
        <v>0</v>
      </c>
      <c r="AM455" s="694" t="n">
        <v>360.22</v>
      </c>
      <c r="AN455" s="694" t="n">
        <v>6748.887975000001</v>
      </c>
    </row>
    <row r="456">
      <c r="B456" s="77" t="inlineStr">
        <is>
          <t>Smartling</t>
        </is>
      </c>
      <c r="C456" s="681" t="n">
        <v>5000</v>
      </c>
      <c r="D456" s="697" t="n"/>
      <c r="E456" s="697" t="n"/>
      <c r="F456" s="697" t="n"/>
      <c r="G456" s="77" t="n"/>
      <c r="H456" s="697" t="n"/>
      <c r="L456" s="697" t="n"/>
      <c r="N456" s="697" t="n"/>
    </row>
    <row r="457">
      <c r="B457" s="77" t="inlineStr">
        <is>
          <t>DTP</t>
        </is>
      </c>
      <c r="C457" s="681" t="n">
        <v>52</v>
      </c>
      <c r="D457" s="698" t="n"/>
      <c r="E457" s="681" t="n"/>
      <c r="F457" s="77" t="n"/>
      <c r="G457" s="77" t="n"/>
      <c r="H457" s="77" t="n"/>
    </row>
    <row r="458">
      <c r="B458" s="77" t="inlineStr">
        <is>
          <t>ENG</t>
        </is>
      </c>
      <c r="C458" s="605" t="n"/>
      <c r="D458" s="681" t="n"/>
      <c r="E458" s="77" t="n"/>
      <c r="F458" s="77" t="n"/>
      <c r="G458" s="77" t="n"/>
      <c r="H458" s="77" t="n"/>
    </row>
    <row r="459">
      <c r="B459" s="77" t="inlineStr">
        <is>
          <t>Adjustment</t>
        </is>
      </c>
      <c r="C459" s="681" t="n">
        <v>0</v>
      </c>
      <c r="D459" s="699" t="n"/>
      <c r="E459" s="77" t="n"/>
      <c r="F459" s="77" t="n"/>
      <c r="G459" s="77" t="n"/>
      <c r="H459" s="77" t="n"/>
    </row>
    <row r="460">
      <c r="A460" s="683" t="n"/>
      <c r="B460" s="210" t="inlineStr">
        <is>
          <t>Total</t>
        </is>
      </c>
      <c r="C460" s="687" t="n">
        <v>82362.23797500001</v>
      </c>
      <c r="D460" s="210" t="n"/>
      <c r="E460" s="210" t="n"/>
      <c r="F460" s="210" t="n"/>
      <c r="G460" s="210" t="n"/>
      <c r="H460" s="210" t="n"/>
      <c r="I460" s="215" t="n"/>
      <c r="J460" s="215" t="n"/>
      <c r="K460" s="215" t="n"/>
      <c r="L460" s="215" t="n"/>
      <c r="M460" s="215" t="n"/>
      <c r="N460" s="215" t="n"/>
      <c r="O460" s="215" t="n"/>
      <c r="P460" s="215" t="n"/>
      <c r="Q460" s="215" t="n"/>
    </row>
    <row r="461">
      <c r="A461" s="584" t="n"/>
      <c r="B461" s="77" t="n"/>
      <c r="C461" s="681" t="n"/>
      <c r="D461" s="77">
        <f>D455/D$34</f>
        <v/>
      </c>
      <c r="E461" s="77">
        <f>E455/E$34</f>
        <v/>
      </c>
      <c r="F461" s="77">
        <f>F455/F$34</f>
        <v/>
      </c>
      <c r="G461" s="77">
        <f>G455/G$34</f>
        <v/>
      </c>
      <c r="H461" s="77">
        <f>H455/H$34</f>
        <v/>
      </c>
      <c r="I461" s="77">
        <f>I455/I$34</f>
        <v/>
      </c>
      <c r="J461" s="77">
        <f>J455/J$34</f>
        <v/>
      </c>
      <c r="K461" s="77">
        <f>K455/K$34</f>
        <v/>
      </c>
      <c r="L461" s="77">
        <f>L455/L$34</f>
        <v/>
      </c>
      <c r="M461" s="77">
        <f>M455/M$34</f>
        <v/>
      </c>
      <c r="N461" s="77">
        <f>N455/N$34</f>
        <v/>
      </c>
      <c r="O461" s="77">
        <f>O455/O$34</f>
        <v/>
      </c>
      <c r="P461" s="77">
        <f>P455/P$34</f>
        <v/>
      </c>
      <c r="Q461" s="77">
        <f>Q455/Q$34</f>
        <v/>
      </c>
      <c r="R461" s="77">
        <f>R455/R$34</f>
        <v/>
      </c>
      <c r="S461" s="77">
        <f>S455/S$34</f>
        <v/>
      </c>
      <c r="T461" s="77">
        <f>T455/T$34</f>
        <v/>
      </c>
      <c r="U461" s="77">
        <f>U455/U$34</f>
        <v/>
      </c>
      <c r="V461" s="77">
        <f>V455/V$34</f>
        <v/>
      </c>
      <c r="W461" s="77">
        <f>W455/W$34</f>
        <v/>
      </c>
      <c r="X461" s="77">
        <f>X455/X$34</f>
        <v/>
      </c>
      <c r="Y461" s="77">
        <f>Y455/Y$34</f>
        <v/>
      </c>
      <c r="Z461" s="77">
        <f>Z455/Z$34</f>
        <v/>
      </c>
      <c r="AA461" s="77">
        <f>AA455/AA$34</f>
        <v/>
      </c>
      <c r="AB461" s="77">
        <f>AB455/AB$34</f>
        <v/>
      </c>
      <c r="AC461" s="77">
        <f>AC455/AB$34</f>
        <v/>
      </c>
      <c r="AD461" s="77">
        <f>#REF!/AC$34</f>
        <v/>
      </c>
    </row>
    <row r="462" ht="15" customHeight="1" s="474">
      <c r="A462" s="87" t="n"/>
      <c r="B462" s="87" t="n"/>
      <c r="C462" s="87" t="inlineStr">
        <is>
          <t>Total</t>
        </is>
      </c>
      <c r="D462" s="87" t="inlineStr">
        <is>
          <t>Chinese (PRC)</t>
        </is>
      </c>
      <c r="E462" s="87" t="inlineStr">
        <is>
          <t>Chinese (Taiwan)</t>
        </is>
      </c>
      <c r="F462" s="87" t="inlineStr">
        <is>
          <t>Chinese (Hong Kong)</t>
        </is>
      </c>
      <c r="G462" s="87" t="inlineStr">
        <is>
          <t>Japanese</t>
        </is>
      </c>
      <c r="H462" s="87" t="inlineStr">
        <is>
          <t>Korean</t>
        </is>
      </c>
      <c r="I462" s="87" t="inlineStr">
        <is>
          <t>Finnish</t>
        </is>
      </c>
      <c r="J462" s="87" t="inlineStr">
        <is>
          <t>Italian (Italy)</t>
        </is>
      </c>
      <c r="K462" s="87" t="inlineStr">
        <is>
          <t>German (Germany)</t>
        </is>
      </c>
      <c r="L462" s="87" t="inlineStr">
        <is>
          <t>French (Canada)</t>
        </is>
      </c>
      <c r="M462" s="87" t="inlineStr">
        <is>
          <t>Dutch (Netherlands)</t>
        </is>
      </c>
      <c r="N462" s="87" t="inlineStr">
        <is>
          <t>Spanish (Mexico)</t>
        </is>
      </c>
      <c r="O462" s="87" t="inlineStr">
        <is>
          <t>Spanish (International)</t>
        </is>
      </c>
      <c r="P462" s="87" t="inlineStr">
        <is>
          <t>Catalan</t>
        </is>
      </c>
      <c r="Q462" s="87" t="inlineStr">
        <is>
          <t>English (United States)</t>
        </is>
      </c>
      <c r="R462" s="87" t="inlineStr">
        <is>
          <t>Tagalog</t>
        </is>
      </c>
      <c r="S462" s="87" t="inlineStr">
        <is>
          <t>Vietnamese</t>
        </is>
      </c>
      <c r="T462" s="87" t="inlineStr">
        <is>
          <t>French (France)</t>
        </is>
      </c>
      <c r="U462" s="87" t="inlineStr">
        <is>
          <t>Swedish</t>
        </is>
      </c>
      <c r="V462" s="87" t="inlineStr">
        <is>
          <t>Norwegian (Bokmal)</t>
        </is>
      </c>
      <c r="W462" s="87" t="inlineStr">
        <is>
          <t>Danish</t>
        </is>
      </c>
      <c r="X462" s="87" t="inlineStr">
        <is>
          <t>Arabic (U.A.E.)</t>
        </is>
      </c>
      <c r="Y462" s="87" t="inlineStr">
        <is>
          <t>Polish</t>
        </is>
      </c>
      <c r="Z462" s="87" t="inlineStr">
        <is>
          <t>Hebrew</t>
        </is>
      </c>
      <c r="AA462" s="87" t="inlineStr">
        <is>
          <t>Portuguese (Portugal)</t>
        </is>
      </c>
      <c r="AB462" s="87" t="inlineStr">
        <is>
          <t>Slovenian</t>
        </is>
      </c>
      <c r="AC462" s="87" t="inlineStr">
        <is>
          <t>Czech</t>
        </is>
      </c>
      <c r="AD462" s="87" t="inlineStr">
        <is>
          <t>Greek</t>
        </is>
      </c>
      <c r="AE462" s="87" t="inlineStr">
        <is>
          <t>Croatian</t>
        </is>
      </c>
      <c r="AF462" s="87" t="inlineStr">
        <is>
          <t>Malay</t>
        </is>
      </c>
      <c r="AG462" s="87" t="inlineStr">
        <is>
          <t>Thai</t>
        </is>
      </c>
      <c r="AH462" s="87" t="inlineStr">
        <is>
          <t>Hungarian</t>
        </is>
      </c>
      <c r="AI462" s="87" t="inlineStr">
        <is>
          <t>Romanian</t>
        </is>
      </c>
      <c r="AJ462" s="87" t="inlineStr">
        <is>
          <t>Hindi</t>
        </is>
      </c>
      <c r="AK462" s="87" t="inlineStr">
        <is>
          <t>Arabic (Classical)</t>
        </is>
      </c>
      <c r="AL462" s="87" t="inlineStr">
        <is>
          <t>Russian</t>
        </is>
      </c>
      <c r="AM462" s="87" t="inlineStr">
        <is>
          <t>English (United Kingdom)</t>
        </is>
      </c>
      <c r="AN462" s="87" t="inlineStr">
        <is>
          <t>Turkish</t>
        </is>
      </c>
    </row>
    <row r="463">
      <c r="A463" s="685" t="inlineStr">
        <is>
          <t>202112</t>
        </is>
      </c>
      <c r="B463" s="112" t="inlineStr">
        <is>
          <t>WS</t>
        </is>
      </c>
      <c r="C463" s="694" t="n">
        <v>46524.37475</v>
      </c>
      <c r="D463" s="694" t="n">
        <v>1612.44</v>
      </c>
      <c r="E463" s="694" t="n">
        <v>2057.04</v>
      </c>
      <c r="F463" s="694" t="n">
        <v>2070.18</v>
      </c>
      <c r="G463" s="694" t="n">
        <v>4921.579999999999</v>
      </c>
      <c r="H463" s="694" t="n">
        <v>2944.229999999999</v>
      </c>
      <c r="I463" s="694" t="n">
        <v>1516.75</v>
      </c>
      <c r="J463" s="694" t="n">
        <v>1025.47</v>
      </c>
      <c r="K463" s="694" t="n">
        <v>1199</v>
      </c>
      <c r="L463" s="694" t="n">
        <v>3676.22</v>
      </c>
      <c r="M463" s="694" t="n">
        <v>1415.36</v>
      </c>
      <c r="N463" s="694" t="n">
        <v>0</v>
      </c>
      <c r="O463" s="694" t="n">
        <v>1012.23</v>
      </c>
      <c r="P463" s="694" t="n">
        <v>3060.380000000001</v>
      </c>
      <c r="Q463" s="694" t="n">
        <v>0</v>
      </c>
      <c r="R463" s="694" t="n">
        <v>0</v>
      </c>
      <c r="S463" s="694" t="n">
        <v>0</v>
      </c>
      <c r="T463" s="694" t="n">
        <v>19.85</v>
      </c>
      <c r="U463" s="694" t="n">
        <v>1529.47</v>
      </c>
      <c r="V463" s="694" t="n">
        <v>1535.77</v>
      </c>
      <c r="W463" s="694" t="n">
        <v>1531.39</v>
      </c>
      <c r="X463" s="694" t="n">
        <v>839.1900000000002</v>
      </c>
      <c r="Y463" s="694" t="n">
        <v>855.4400000000003</v>
      </c>
      <c r="Z463" s="694" t="n">
        <v>1155.17</v>
      </c>
      <c r="AA463" s="694" t="n">
        <v>1065.06</v>
      </c>
      <c r="AB463" s="694" t="n">
        <v>1016.43</v>
      </c>
      <c r="AC463" s="694" t="n">
        <v>1389.09475</v>
      </c>
      <c r="AD463" s="694" t="n">
        <v>1111.84</v>
      </c>
      <c r="AE463" s="694" t="n">
        <v>1043.23</v>
      </c>
      <c r="AF463" s="694" t="n">
        <v>315.43</v>
      </c>
      <c r="AG463" s="694" t="n">
        <v>485.15</v>
      </c>
      <c r="AH463" s="694" t="n">
        <v>837.9100000000003</v>
      </c>
      <c r="AI463" s="694" t="n">
        <v>842.6000000000003</v>
      </c>
      <c r="AJ463" s="694" t="n">
        <v>522.71</v>
      </c>
      <c r="AK463" s="694" t="n">
        <v>0</v>
      </c>
      <c r="AL463" s="694" t="n">
        <v>0</v>
      </c>
      <c r="AM463" s="694" t="n">
        <v>316.9799999999999</v>
      </c>
      <c r="AN463" s="694" t="n">
        <v>3600.780000000001</v>
      </c>
    </row>
    <row r="464">
      <c r="B464" s="77" t="inlineStr">
        <is>
          <t>Smartling</t>
        </is>
      </c>
      <c r="C464" s="681" t="n">
        <v>5000</v>
      </c>
      <c r="D464" s="697" t="n"/>
      <c r="E464" s="697" t="n"/>
      <c r="F464" s="697" t="n"/>
      <c r="G464" s="77" t="n"/>
      <c r="H464" s="697" t="n"/>
      <c r="L464" s="697" t="n"/>
      <c r="N464" s="697" t="n"/>
    </row>
    <row r="465">
      <c r="B465" s="77" t="inlineStr">
        <is>
          <t>DTP</t>
        </is>
      </c>
      <c r="C465" s="681" t="n">
        <v>48</v>
      </c>
      <c r="D465" s="698" t="n"/>
      <c r="E465" s="681" t="n"/>
      <c r="F465" s="77" t="n"/>
      <c r="G465" s="77" t="n"/>
      <c r="H465" s="77" t="n"/>
    </row>
    <row r="466">
      <c r="B466" s="77" t="inlineStr">
        <is>
          <t>ENG</t>
        </is>
      </c>
      <c r="C466" s="605" t="n"/>
      <c r="D466" s="681" t="n"/>
      <c r="E466" s="77" t="n"/>
      <c r="F466" s="77" t="n"/>
      <c r="G466" s="77" t="n"/>
      <c r="H466" s="77" t="n"/>
    </row>
    <row r="467">
      <c r="B467" s="77" t="inlineStr">
        <is>
          <t>Adjustment</t>
        </is>
      </c>
      <c r="C467" s="681" t="n">
        <v>1087.57</v>
      </c>
      <c r="D467" s="699" t="n"/>
      <c r="E467" s="77" t="n"/>
      <c r="F467" s="77" t="n"/>
      <c r="G467" s="77" t="n"/>
      <c r="H467" s="77" t="n"/>
    </row>
    <row r="468">
      <c r="A468" s="683" t="n"/>
      <c r="B468" s="210" t="inlineStr">
        <is>
          <t>Total</t>
        </is>
      </c>
      <c r="C468" s="687" t="n">
        <v>52659.94475</v>
      </c>
      <c r="D468" s="210" t="n"/>
      <c r="E468" s="210" t="n"/>
      <c r="F468" s="210" t="n"/>
      <c r="G468" s="210" t="n"/>
      <c r="H468" s="210" t="n"/>
      <c r="I468" s="215" t="n"/>
      <c r="J468" s="215" t="n"/>
      <c r="K468" s="215" t="n"/>
      <c r="L468" s="215" t="n"/>
      <c r="M468" s="215" t="n"/>
      <c r="N468" s="215" t="n"/>
      <c r="O468" s="215" t="n"/>
      <c r="P468" s="215" t="n"/>
      <c r="Q468" s="215" t="n"/>
    </row>
    <row r="469">
      <c r="A469" s="584" t="n"/>
      <c r="B469" s="77" t="n"/>
      <c r="C469" s="681" t="n"/>
      <c r="D469" s="77">
        <f>D463/D$34</f>
        <v/>
      </c>
      <c r="E469" s="77">
        <f>E463/E$34</f>
        <v/>
      </c>
      <c r="F469" s="77">
        <f>F463/F$34</f>
        <v/>
      </c>
      <c r="G469" s="77">
        <f>G463/G$34</f>
        <v/>
      </c>
      <c r="H469" s="77">
        <f>H463/H$34</f>
        <v/>
      </c>
      <c r="I469" s="77">
        <f>I463/I$34</f>
        <v/>
      </c>
      <c r="J469" s="77">
        <f>J463/J$34</f>
        <v/>
      </c>
      <c r="K469" s="77">
        <f>K463/K$34</f>
        <v/>
      </c>
      <c r="L469" s="77">
        <f>L463/L$34</f>
        <v/>
      </c>
      <c r="M469" s="77">
        <f>M463/M$34</f>
        <v/>
      </c>
      <c r="N469" s="77">
        <f>N463/N$34</f>
        <v/>
      </c>
      <c r="O469" s="77">
        <f>O463/O$34</f>
        <v/>
      </c>
      <c r="P469" s="77">
        <f>P463/P$34</f>
        <v/>
      </c>
      <c r="Q469" s="77">
        <f>Q463/Q$34</f>
        <v/>
      </c>
      <c r="R469" s="77">
        <f>R463/R$34</f>
        <v/>
      </c>
      <c r="S469" s="77">
        <f>S463/S$34</f>
        <v/>
      </c>
      <c r="T469" s="77">
        <f>T463/T$34</f>
        <v/>
      </c>
      <c r="U469" s="77">
        <f>U463/U$34</f>
        <v/>
      </c>
      <c r="V469" s="77">
        <f>V463/V$34</f>
        <v/>
      </c>
      <c r="W469" s="77">
        <f>W463/W$34</f>
        <v/>
      </c>
      <c r="X469" s="77">
        <f>X463/X$34</f>
        <v/>
      </c>
      <c r="Y469" s="77">
        <f>Y463/Y$34</f>
        <v/>
      </c>
      <c r="Z469" s="77">
        <f>Z463/Z$34</f>
        <v/>
      </c>
      <c r="AA469" s="77">
        <f>AA463/AA$34</f>
        <v/>
      </c>
      <c r="AB469" s="77">
        <f>AB463/AB$34</f>
        <v/>
      </c>
      <c r="AC469" s="77">
        <f>AC463/AB$34</f>
        <v/>
      </c>
      <c r="AD469" s="77">
        <f>#REF!/AC$34</f>
        <v/>
      </c>
    </row>
    <row r="470" ht="15" customHeight="1" s="474">
      <c r="A470" s="87" t="n"/>
      <c r="B470" s="87" t="n"/>
      <c r="C470" s="87" t="inlineStr">
        <is>
          <t>Total</t>
        </is>
      </c>
      <c r="D470" s="87" t="inlineStr">
        <is>
          <t>Chinese (PRC)</t>
        </is>
      </c>
      <c r="E470" s="87" t="inlineStr">
        <is>
          <t>Chinese (Taiwan)</t>
        </is>
      </c>
      <c r="F470" s="87" t="inlineStr">
        <is>
          <t>Chinese (Hong Kong)</t>
        </is>
      </c>
      <c r="G470" s="87" t="inlineStr">
        <is>
          <t>Japanese</t>
        </is>
      </c>
      <c r="H470" s="87" t="inlineStr">
        <is>
          <t>Korean</t>
        </is>
      </c>
      <c r="I470" s="87" t="inlineStr">
        <is>
          <t>Finnish</t>
        </is>
      </c>
      <c r="J470" s="87" t="inlineStr">
        <is>
          <t>Italian (Italy)</t>
        </is>
      </c>
      <c r="K470" s="87" t="inlineStr">
        <is>
          <t>German (Germany)</t>
        </is>
      </c>
      <c r="L470" s="87" t="inlineStr">
        <is>
          <t>French (Canada)</t>
        </is>
      </c>
      <c r="M470" s="87" t="inlineStr">
        <is>
          <t>Dutch (Netherlands)</t>
        </is>
      </c>
      <c r="N470" s="87" t="inlineStr">
        <is>
          <t>Spanish (Mexico)</t>
        </is>
      </c>
      <c r="O470" s="87" t="inlineStr">
        <is>
          <t>Spanish (International)</t>
        </is>
      </c>
      <c r="P470" s="87" t="inlineStr">
        <is>
          <t>Catalan</t>
        </is>
      </c>
      <c r="Q470" s="87" t="inlineStr">
        <is>
          <t>English (United States)</t>
        </is>
      </c>
      <c r="R470" s="87" t="inlineStr">
        <is>
          <t>Tagalog</t>
        </is>
      </c>
      <c r="S470" s="87" t="inlineStr">
        <is>
          <t>Vietnamese</t>
        </is>
      </c>
      <c r="T470" s="87" t="inlineStr">
        <is>
          <t>French (France)</t>
        </is>
      </c>
      <c r="U470" s="87" t="inlineStr">
        <is>
          <t>Swedish</t>
        </is>
      </c>
      <c r="V470" s="87" t="inlineStr">
        <is>
          <t>Norwegian (Bokmal)</t>
        </is>
      </c>
      <c r="W470" s="87" t="inlineStr">
        <is>
          <t>Danish</t>
        </is>
      </c>
      <c r="X470" s="87" t="inlineStr">
        <is>
          <t>Arabic (U.A.E.)</t>
        </is>
      </c>
      <c r="Y470" s="87" t="inlineStr">
        <is>
          <t>Polish</t>
        </is>
      </c>
      <c r="Z470" s="87" t="inlineStr">
        <is>
          <t>Hebrew</t>
        </is>
      </c>
      <c r="AA470" s="87" t="inlineStr">
        <is>
          <t>Portuguese (Portugal)</t>
        </is>
      </c>
      <c r="AB470" s="87" t="inlineStr">
        <is>
          <t>Slovenian</t>
        </is>
      </c>
      <c r="AC470" s="87" t="inlineStr">
        <is>
          <t>Czech</t>
        </is>
      </c>
      <c r="AD470" s="87" t="inlineStr">
        <is>
          <t>Greek</t>
        </is>
      </c>
      <c r="AE470" s="87" t="inlineStr">
        <is>
          <t>Croatian</t>
        </is>
      </c>
      <c r="AF470" s="87" t="inlineStr">
        <is>
          <t>Malay</t>
        </is>
      </c>
      <c r="AG470" s="87" t="inlineStr">
        <is>
          <t>Thai</t>
        </is>
      </c>
      <c r="AH470" s="87" t="inlineStr">
        <is>
          <t>Hungarian</t>
        </is>
      </c>
      <c r="AI470" s="87" t="inlineStr">
        <is>
          <t>Romanian</t>
        </is>
      </c>
      <c r="AJ470" s="87" t="inlineStr">
        <is>
          <t>Hindi</t>
        </is>
      </c>
      <c r="AK470" s="87" t="inlineStr">
        <is>
          <t>Arabic (Classical)</t>
        </is>
      </c>
      <c r="AL470" s="87" t="inlineStr">
        <is>
          <t>Russian</t>
        </is>
      </c>
      <c r="AM470" s="87" t="inlineStr">
        <is>
          <t>English (United Kingdom)</t>
        </is>
      </c>
      <c r="AN470" s="87" t="inlineStr">
        <is>
          <t>Turkish</t>
        </is>
      </c>
    </row>
    <row r="471">
      <c r="A471" s="685" t="inlineStr">
        <is>
          <t>202201</t>
        </is>
      </c>
      <c r="B471" s="112" t="inlineStr">
        <is>
          <t>WS</t>
        </is>
      </c>
      <c r="C471" s="694" t="n">
        <v>24765.48</v>
      </c>
      <c r="D471" s="694" t="n">
        <v>1180</v>
      </c>
      <c r="E471" s="694" t="n">
        <v>591.99</v>
      </c>
      <c r="F471" s="694" t="n">
        <v>579.5599999999999</v>
      </c>
      <c r="G471" s="694" t="n">
        <v>1234.19</v>
      </c>
      <c r="H471" s="694" t="n">
        <v>1963.56</v>
      </c>
      <c r="I471" s="694" t="n">
        <v>588.16</v>
      </c>
      <c r="J471" s="694" t="n">
        <v>1286.76</v>
      </c>
      <c r="K471" s="694" t="n">
        <v>1520.65</v>
      </c>
      <c r="L471" s="694" t="n">
        <v>1619.52</v>
      </c>
      <c r="M471" s="694" t="n">
        <v>537.89</v>
      </c>
      <c r="N471" s="694" t="n">
        <v>0</v>
      </c>
      <c r="O471" s="694" t="n">
        <v>392.5199999999999</v>
      </c>
      <c r="P471" s="694" t="n">
        <v>854.04</v>
      </c>
      <c r="Q471" s="694" t="n">
        <v>0</v>
      </c>
      <c r="R471" s="694" t="n">
        <v>0</v>
      </c>
      <c r="S471" s="694" t="n">
        <v>0</v>
      </c>
      <c r="T471" s="694" t="n">
        <v>16.17</v>
      </c>
      <c r="U471" s="694" t="n">
        <v>583.1999999999999</v>
      </c>
      <c r="V471" s="694" t="n">
        <v>581.8399999999999</v>
      </c>
      <c r="W471" s="694" t="n">
        <v>582.5</v>
      </c>
      <c r="X471" s="694" t="n">
        <v>213.94</v>
      </c>
      <c r="Y471" s="694" t="n">
        <v>1130.28</v>
      </c>
      <c r="Z471" s="694" t="n">
        <v>585.8900000000001</v>
      </c>
      <c r="AA471" s="694" t="n">
        <v>408.25</v>
      </c>
      <c r="AB471" s="694" t="n">
        <v>394.29</v>
      </c>
      <c r="AC471" s="694" t="n">
        <v>2734.190000000001</v>
      </c>
      <c r="AD471" s="694" t="n">
        <v>440.0699999999999</v>
      </c>
      <c r="AE471" s="694" t="n">
        <v>400.09</v>
      </c>
      <c r="AF471" s="694" t="n">
        <v>0</v>
      </c>
      <c r="AG471" s="694" t="n">
        <v>0</v>
      </c>
      <c r="AH471" s="694" t="n">
        <v>389.5799999999999</v>
      </c>
      <c r="AI471" s="694" t="n">
        <v>338.21</v>
      </c>
      <c r="AJ471" s="694" t="n">
        <v>0</v>
      </c>
      <c r="AK471" s="694" t="n">
        <v>0</v>
      </c>
      <c r="AL471" s="694" t="n">
        <v>208.01</v>
      </c>
      <c r="AM471" s="694" t="n">
        <v>101.53</v>
      </c>
      <c r="AN471" s="694" t="n">
        <v>3308.6</v>
      </c>
    </row>
    <row r="472">
      <c r="B472" s="77" t="inlineStr">
        <is>
          <t>Smartling</t>
        </is>
      </c>
      <c r="C472" s="681" t="n">
        <v>5000</v>
      </c>
      <c r="D472" s="697" t="n"/>
      <c r="E472" s="697" t="n"/>
      <c r="F472" s="697" t="n"/>
      <c r="G472" s="77" t="n"/>
      <c r="H472" s="697" t="n"/>
      <c r="L472" s="697" t="n"/>
      <c r="N472" s="697" t="n"/>
    </row>
    <row r="473">
      <c r="B473" s="77" t="inlineStr">
        <is>
          <t>DTP</t>
        </is>
      </c>
      <c r="C473" s="681" t="n">
        <v>40</v>
      </c>
      <c r="D473" s="698" t="n"/>
      <c r="E473" s="681" t="n"/>
      <c r="F473" s="77" t="n"/>
      <c r="G473" s="77" t="n"/>
      <c r="H473" s="77" t="n"/>
    </row>
    <row r="474">
      <c r="B474" s="77" t="inlineStr">
        <is>
          <t>ENG</t>
        </is>
      </c>
      <c r="C474" s="605" t="n"/>
      <c r="D474" s="681" t="n"/>
      <c r="E474" s="77" t="n"/>
      <c r="F474" s="77" t="n"/>
      <c r="G474" s="77" t="n"/>
      <c r="H474" s="77" t="n"/>
    </row>
    <row r="475">
      <c r="B475" s="77" t="inlineStr">
        <is>
          <t>Adjustment</t>
        </is>
      </c>
      <c r="C475" s="681" t="n">
        <v>2437.38</v>
      </c>
      <c r="D475" s="699" t="n"/>
      <c r="E475" s="77" t="n"/>
      <c r="F475" s="77" t="n"/>
      <c r="G475" s="77" t="n"/>
      <c r="H475" s="77" t="n"/>
    </row>
    <row r="476">
      <c r="A476" s="683" t="n"/>
      <c r="B476" s="210" t="inlineStr">
        <is>
          <t>Total</t>
        </is>
      </c>
      <c r="C476" s="687" t="n">
        <v>32242.86</v>
      </c>
      <c r="D476" s="210" t="n"/>
      <c r="E476" s="210" t="n"/>
      <c r="F476" s="210" t="n"/>
      <c r="G476" s="210" t="n"/>
      <c r="H476" s="210" t="n"/>
      <c r="I476" s="215" t="n"/>
      <c r="J476" s="215" t="n"/>
      <c r="K476" s="215" t="n"/>
      <c r="L476" s="215" t="n"/>
      <c r="M476" s="215" t="n"/>
      <c r="N476" s="215" t="n"/>
      <c r="O476" s="215" t="n"/>
      <c r="P476" s="215" t="n"/>
      <c r="Q476" s="215" t="n"/>
    </row>
    <row r="477">
      <c r="A477" s="584" t="n"/>
      <c r="B477" s="77" t="n"/>
      <c r="C477" s="681" t="n"/>
      <c r="D477" s="77" t="n"/>
      <c r="E477" s="77" t="n"/>
      <c r="F477" s="77" t="n"/>
      <c r="G477" s="77" t="n"/>
      <c r="H477" s="77" t="n"/>
      <c r="I477" s="77" t="n"/>
      <c r="J477" s="77" t="n"/>
      <c r="K477" s="77" t="n"/>
      <c r="L477" s="77" t="n"/>
      <c r="M477" s="77" t="n"/>
      <c r="N477" s="77" t="n"/>
      <c r="O477" s="77" t="n"/>
      <c r="P477" s="77" t="n"/>
      <c r="Q477" s="77" t="n"/>
      <c r="R477" s="77" t="n"/>
      <c r="S477" s="77" t="n"/>
      <c r="T477" s="77" t="n"/>
      <c r="U477" s="77" t="n"/>
      <c r="V477" s="77" t="n"/>
      <c r="W477" s="77" t="n"/>
      <c r="X477" s="77" t="n"/>
      <c r="Y477" s="77" t="n"/>
      <c r="Z477" s="77" t="n"/>
      <c r="AA477" s="77" t="n"/>
      <c r="AB477" s="77" t="n"/>
      <c r="AC477" s="77" t="n"/>
      <c r="AD477" s="77" t="n"/>
    </row>
    <row r="478" ht="15" customHeight="1" s="474">
      <c r="A478" s="87" t="n"/>
      <c r="B478" s="87" t="n"/>
      <c r="C478" s="87" t="inlineStr">
        <is>
          <t>Total</t>
        </is>
      </c>
      <c r="D478" s="87" t="inlineStr">
        <is>
          <t>Chinese (PRC)</t>
        </is>
      </c>
      <c r="E478" s="87" t="inlineStr">
        <is>
          <t>Chinese (Taiwan)</t>
        </is>
      </c>
      <c r="F478" s="87" t="inlineStr">
        <is>
          <t>Chinese (Hong Kong)</t>
        </is>
      </c>
      <c r="G478" s="87" t="inlineStr">
        <is>
          <t>Japanese</t>
        </is>
      </c>
      <c r="H478" s="87" t="inlineStr">
        <is>
          <t>Korean</t>
        </is>
      </c>
      <c r="I478" s="87" t="inlineStr">
        <is>
          <t>Finnish</t>
        </is>
      </c>
      <c r="J478" s="87" t="inlineStr">
        <is>
          <t>Italian (Italy)</t>
        </is>
      </c>
      <c r="K478" s="87" t="inlineStr">
        <is>
          <t>German (Germany)</t>
        </is>
      </c>
      <c r="L478" s="87" t="inlineStr">
        <is>
          <t>French (Canada)</t>
        </is>
      </c>
      <c r="M478" s="87" t="inlineStr">
        <is>
          <t>Dutch (Netherlands)</t>
        </is>
      </c>
      <c r="N478" s="87" t="inlineStr">
        <is>
          <t>Spanish (Mexico)</t>
        </is>
      </c>
      <c r="O478" s="87" t="inlineStr">
        <is>
          <t>Spanish (International)</t>
        </is>
      </c>
      <c r="P478" s="87" t="inlineStr">
        <is>
          <t>Catalan</t>
        </is>
      </c>
      <c r="Q478" s="87" t="inlineStr">
        <is>
          <t>English (United States)</t>
        </is>
      </c>
      <c r="R478" s="87" t="inlineStr">
        <is>
          <t>Tagalog</t>
        </is>
      </c>
      <c r="S478" s="87" t="inlineStr">
        <is>
          <t>Vietnamese</t>
        </is>
      </c>
      <c r="T478" s="87" t="inlineStr">
        <is>
          <t>French (France)</t>
        </is>
      </c>
      <c r="U478" s="87" t="inlineStr">
        <is>
          <t>Swedish</t>
        </is>
      </c>
      <c r="V478" s="87" t="inlineStr">
        <is>
          <t>Norwegian (Bokmal)</t>
        </is>
      </c>
      <c r="W478" s="87" t="inlineStr">
        <is>
          <t>Danish</t>
        </is>
      </c>
      <c r="X478" s="87" t="inlineStr">
        <is>
          <t>Arabic (U.A.E.)</t>
        </is>
      </c>
      <c r="Y478" s="87" t="inlineStr">
        <is>
          <t>Polish</t>
        </is>
      </c>
      <c r="Z478" s="87" t="inlineStr">
        <is>
          <t>Hebrew</t>
        </is>
      </c>
      <c r="AA478" s="87" t="inlineStr">
        <is>
          <t>Portuguese (Portugal)</t>
        </is>
      </c>
      <c r="AB478" s="87" t="inlineStr">
        <is>
          <t>Slovenian</t>
        </is>
      </c>
      <c r="AC478" s="87" t="inlineStr">
        <is>
          <t>Czech</t>
        </is>
      </c>
      <c r="AD478" s="87" t="inlineStr">
        <is>
          <t>Greek</t>
        </is>
      </c>
      <c r="AE478" s="87" t="inlineStr">
        <is>
          <t>Croatian</t>
        </is>
      </c>
      <c r="AF478" s="87" t="inlineStr">
        <is>
          <t>Malay</t>
        </is>
      </c>
      <c r="AG478" s="87" t="inlineStr">
        <is>
          <t>Thai</t>
        </is>
      </c>
      <c r="AH478" s="87" t="inlineStr">
        <is>
          <t>Hungarian</t>
        </is>
      </c>
      <c r="AI478" s="87" t="inlineStr">
        <is>
          <t>Romanian</t>
        </is>
      </c>
      <c r="AJ478" s="87" t="inlineStr">
        <is>
          <t>Hindi</t>
        </is>
      </c>
      <c r="AK478" s="87" t="inlineStr">
        <is>
          <t>Arabic (Classical)</t>
        </is>
      </c>
      <c r="AL478" s="87" t="inlineStr">
        <is>
          <t>Russian</t>
        </is>
      </c>
      <c r="AM478" s="87" t="inlineStr">
        <is>
          <t>English (United Kingdom)</t>
        </is>
      </c>
      <c r="AN478" s="87" t="inlineStr">
        <is>
          <t>Turkish</t>
        </is>
      </c>
    </row>
    <row r="479">
      <c r="A479" s="685" t="inlineStr">
        <is>
          <t>202202</t>
        </is>
      </c>
      <c r="B479" s="112" t="inlineStr">
        <is>
          <t>WS</t>
        </is>
      </c>
      <c r="C479" s="694" t="n">
        <v>24965.9</v>
      </c>
      <c r="D479" s="694" t="n">
        <v>826.9900000000005</v>
      </c>
      <c r="E479" s="694" t="n">
        <v>940.2000000000003</v>
      </c>
      <c r="F479" s="694" t="n">
        <v>895.3300000000004</v>
      </c>
      <c r="G479" s="694" t="n">
        <v>2627.81</v>
      </c>
      <c r="H479" s="694" t="n">
        <v>1395.64</v>
      </c>
      <c r="I479" s="694" t="n">
        <v>868.3100000000003</v>
      </c>
      <c r="J479" s="694" t="n">
        <v>582.6600000000001</v>
      </c>
      <c r="K479" s="694" t="n">
        <v>729.1899999999999</v>
      </c>
      <c r="L479" s="694" t="n">
        <v>1751.7</v>
      </c>
      <c r="M479" s="694" t="n">
        <v>784.4</v>
      </c>
      <c r="N479" s="694" t="n">
        <v>0</v>
      </c>
      <c r="O479" s="694" t="n">
        <v>594.9599999999998</v>
      </c>
      <c r="P479" s="694" t="n">
        <v>1301</v>
      </c>
      <c r="Q479" s="694" t="n">
        <v>0</v>
      </c>
      <c r="R479" s="694" t="n">
        <v>0</v>
      </c>
      <c r="S479" s="694" t="n">
        <v>0</v>
      </c>
      <c r="T479" s="694" t="n">
        <v>52.29</v>
      </c>
      <c r="U479" s="694" t="n">
        <v>862.3300000000003</v>
      </c>
      <c r="V479" s="694" t="n">
        <v>864.6900000000002</v>
      </c>
      <c r="W479" s="694" t="n">
        <v>861.4400000000002</v>
      </c>
      <c r="X479" s="694" t="n">
        <v>270.09</v>
      </c>
      <c r="Y479" s="694" t="n">
        <v>483.3</v>
      </c>
      <c r="Z479" s="694" t="n">
        <v>581.28</v>
      </c>
      <c r="AA479" s="694" t="n">
        <v>604.3500000000001</v>
      </c>
      <c r="AB479" s="694" t="n">
        <v>579.5699999999999</v>
      </c>
      <c r="AC479" s="694" t="n">
        <v>3369.999999999999</v>
      </c>
      <c r="AD479" s="694" t="n">
        <v>645.3299999999999</v>
      </c>
      <c r="AE479" s="694" t="n">
        <v>575.0499999999998</v>
      </c>
      <c r="AF479" s="694" t="n">
        <v>0</v>
      </c>
      <c r="AG479" s="694" t="n">
        <v>0</v>
      </c>
      <c r="AH479" s="694" t="n">
        <v>486.7599999999999</v>
      </c>
      <c r="AI479" s="694" t="n">
        <v>482.1399999999999</v>
      </c>
      <c r="AJ479" s="694" t="n">
        <v>0</v>
      </c>
      <c r="AK479" s="694" t="n">
        <v>0</v>
      </c>
      <c r="AL479" s="694" t="n">
        <v>0</v>
      </c>
      <c r="AM479" s="694" t="n">
        <v>165.57</v>
      </c>
      <c r="AN479" s="694" t="n">
        <v>783.5200000000001</v>
      </c>
    </row>
    <row r="480">
      <c r="B480" s="77" t="inlineStr">
        <is>
          <t>Smartling</t>
        </is>
      </c>
      <c r="C480" s="681" t="n">
        <v>5000</v>
      </c>
      <c r="D480" s="697" t="n"/>
      <c r="E480" s="697" t="n"/>
      <c r="F480" s="697" t="n"/>
      <c r="G480" s="77" t="n"/>
      <c r="H480" s="697" t="n"/>
      <c r="L480" s="697" t="n"/>
      <c r="N480" s="697" t="n"/>
    </row>
    <row r="481">
      <c r="B481" s="77" t="inlineStr">
        <is>
          <t>DTP</t>
        </is>
      </c>
      <c r="C481" s="681" t="n">
        <v>24</v>
      </c>
      <c r="D481" s="698" t="n"/>
      <c r="E481" s="681" t="n"/>
      <c r="F481" s="77" t="n"/>
      <c r="G481" s="77" t="n"/>
      <c r="H481" s="77" t="n"/>
    </row>
    <row r="482">
      <c r="B482" s="77" t="inlineStr">
        <is>
          <t>ENG</t>
        </is>
      </c>
      <c r="C482" s="605" t="n"/>
      <c r="D482" s="681" t="n"/>
      <c r="E482" s="77" t="n"/>
      <c r="F482" s="77" t="n"/>
      <c r="G482" s="77" t="n"/>
      <c r="H482" s="77" t="n"/>
    </row>
    <row r="483">
      <c r="B483" s="77" t="inlineStr">
        <is>
          <t>Adjustment</t>
        </is>
      </c>
      <c r="C483" s="681" t="n">
        <v>6479.57</v>
      </c>
      <c r="D483" s="699" t="n"/>
      <c r="E483" s="77" t="n"/>
      <c r="F483" s="77" t="n"/>
      <c r="G483" s="77" t="n"/>
      <c r="H483" s="77" t="n"/>
    </row>
    <row r="484">
      <c r="A484" s="683" t="n"/>
      <c r="B484" s="210" t="inlineStr">
        <is>
          <t>Total</t>
        </is>
      </c>
      <c r="C484" s="687" t="n">
        <v>36469.47</v>
      </c>
      <c r="D484" s="210" t="n"/>
      <c r="E484" s="210" t="n"/>
      <c r="F484" s="210" t="n"/>
      <c r="G484" s="210" t="n"/>
      <c r="H484" s="210" t="n"/>
      <c r="I484" s="215" t="n"/>
      <c r="J484" s="215" t="n"/>
      <c r="K484" s="215" t="n"/>
      <c r="L484" s="215" t="n"/>
      <c r="M484" s="215" t="n"/>
      <c r="N484" s="215" t="n"/>
      <c r="O484" s="215" t="n"/>
      <c r="P484" s="215" t="n"/>
      <c r="Q484" s="215" t="n"/>
    </row>
    <row r="485">
      <c r="A485" s="584" t="n"/>
      <c r="B485" s="77" t="n"/>
      <c r="C485" s="681" t="n"/>
      <c r="D485" s="77" t="n"/>
      <c r="E485" s="77" t="n"/>
      <c r="F485" s="77" t="n"/>
      <c r="G485" s="77" t="n"/>
      <c r="H485" s="77" t="n"/>
      <c r="I485" s="77" t="n"/>
      <c r="J485" s="77" t="n"/>
      <c r="K485" s="77" t="n"/>
      <c r="L485" s="77" t="n"/>
      <c r="M485" s="77" t="n"/>
      <c r="N485" s="77" t="n"/>
      <c r="O485" s="77" t="n"/>
      <c r="P485" s="77" t="n"/>
      <c r="Q485" s="77" t="n"/>
      <c r="R485" s="77" t="n"/>
      <c r="S485" s="77" t="n"/>
      <c r="T485" s="77" t="n"/>
      <c r="U485" s="77" t="n"/>
      <c r="V485" s="77" t="n"/>
      <c r="W485" s="77" t="n"/>
      <c r="X485" s="77" t="n"/>
      <c r="Y485" s="77" t="n"/>
      <c r="Z485" s="77" t="n"/>
      <c r="AA485" s="77" t="n"/>
      <c r="AB485" s="77" t="n"/>
      <c r="AC485" s="77" t="n"/>
      <c r="AD485" s="77" t="n"/>
    </row>
    <row r="486" ht="15" customHeight="1" s="474">
      <c r="A486" s="87" t="n"/>
      <c r="B486" s="87" t="n"/>
      <c r="C486" s="87" t="inlineStr">
        <is>
          <t>Total</t>
        </is>
      </c>
      <c r="D486" s="87" t="inlineStr">
        <is>
          <t>Chinese (PRC)</t>
        </is>
      </c>
      <c r="E486" s="87" t="inlineStr">
        <is>
          <t>Chinese (Taiwan)</t>
        </is>
      </c>
      <c r="F486" s="87" t="inlineStr">
        <is>
          <t>Chinese (Hong Kong)</t>
        </is>
      </c>
      <c r="G486" s="87" t="inlineStr">
        <is>
          <t>Japanese</t>
        </is>
      </c>
      <c r="H486" s="87" t="inlineStr">
        <is>
          <t>Korean</t>
        </is>
      </c>
      <c r="I486" s="87" t="inlineStr">
        <is>
          <t>Finnish</t>
        </is>
      </c>
      <c r="J486" s="87" t="inlineStr">
        <is>
          <t>Italian (Italy)</t>
        </is>
      </c>
      <c r="K486" s="87" t="inlineStr">
        <is>
          <t>German (Germany)</t>
        </is>
      </c>
      <c r="L486" s="87" t="inlineStr">
        <is>
          <t>French (Canada)</t>
        </is>
      </c>
      <c r="M486" s="87" t="inlineStr">
        <is>
          <t>Dutch (Netherlands)</t>
        </is>
      </c>
      <c r="N486" s="87" t="inlineStr">
        <is>
          <t>Spanish (Mexico)</t>
        </is>
      </c>
      <c r="O486" s="87" t="inlineStr">
        <is>
          <t>Spanish (International)</t>
        </is>
      </c>
      <c r="P486" s="87" t="inlineStr">
        <is>
          <t>Catalan</t>
        </is>
      </c>
      <c r="Q486" s="87" t="inlineStr">
        <is>
          <t>English (United States)</t>
        </is>
      </c>
      <c r="R486" s="87" t="inlineStr">
        <is>
          <t>Tagalog</t>
        </is>
      </c>
      <c r="S486" s="87" t="inlineStr">
        <is>
          <t>Vietnamese</t>
        </is>
      </c>
      <c r="T486" s="87" t="inlineStr">
        <is>
          <t>French (France)</t>
        </is>
      </c>
      <c r="U486" s="87" t="inlineStr">
        <is>
          <t>Swedish</t>
        </is>
      </c>
      <c r="V486" s="87" t="inlineStr">
        <is>
          <t>Norwegian (Bokmal)</t>
        </is>
      </c>
      <c r="W486" s="87" t="inlineStr">
        <is>
          <t>Danish</t>
        </is>
      </c>
      <c r="X486" s="87" t="inlineStr">
        <is>
          <t>Arabic (U.A.E.)</t>
        </is>
      </c>
      <c r="Y486" s="87" t="inlineStr">
        <is>
          <t>Polish</t>
        </is>
      </c>
      <c r="Z486" s="87" t="inlineStr">
        <is>
          <t>Hebrew</t>
        </is>
      </c>
      <c r="AA486" s="87" t="inlineStr">
        <is>
          <t>Portuguese (Portugal)</t>
        </is>
      </c>
      <c r="AB486" s="87" t="inlineStr">
        <is>
          <t>Slovenian</t>
        </is>
      </c>
      <c r="AC486" s="87" t="inlineStr">
        <is>
          <t>Czech</t>
        </is>
      </c>
      <c r="AD486" s="87" t="inlineStr">
        <is>
          <t>Greek</t>
        </is>
      </c>
      <c r="AE486" s="87" t="inlineStr">
        <is>
          <t>Croatian</t>
        </is>
      </c>
      <c r="AF486" s="87" t="inlineStr">
        <is>
          <t>Malay</t>
        </is>
      </c>
      <c r="AG486" s="87" t="inlineStr">
        <is>
          <t>Thai</t>
        </is>
      </c>
      <c r="AH486" s="87" t="inlineStr">
        <is>
          <t>Hungarian</t>
        </is>
      </c>
      <c r="AI486" s="87" t="inlineStr">
        <is>
          <t>Romanian</t>
        </is>
      </c>
      <c r="AJ486" s="87" t="inlineStr">
        <is>
          <t>Hindi</t>
        </is>
      </c>
      <c r="AK486" s="87" t="inlineStr">
        <is>
          <t>Arabic (Classical)</t>
        </is>
      </c>
      <c r="AL486" s="87" t="inlineStr">
        <is>
          <t>Russian</t>
        </is>
      </c>
      <c r="AM486" s="87" t="inlineStr">
        <is>
          <t>English (United Kingdom)</t>
        </is>
      </c>
      <c r="AN486" s="87" t="inlineStr">
        <is>
          <t>Turkish</t>
        </is>
      </c>
    </row>
    <row r="487">
      <c r="A487" s="685" t="inlineStr">
        <is>
          <t>202203</t>
        </is>
      </c>
      <c r="B487" s="112" t="inlineStr">
        <is>
          <t>WS</t>
        </is>
      </c>
      <c r="C487" s="694" t="n">
        <v>49401.11499999998</v>
      </c>
      <c r="D487" s="694" t="n">
        <v>2469.575749999999</v>
      </c>
      <c r="E487" s="694" t="n">
        <v>2144.861</v>
      </c>
      <c r="F487" s="694" t="n">
        <v>1233.641000000001</v>
      </c>
      <c r="G487" s="694" t="n">
        <v>4797.933749999997</v>
      </c>
      <c r="H487" s="694" t="n">
        <v>3831.34625</v>
      </c>
      <c r="I487" s="694" t="n">
        <v>1494.13725</v>
      </c>
      <c r="J487" s="694" t="n">
        <v>1312.6315</v>
      </c>
      <c r="K487" s="694" t="n">
        <v>2991.90675</v>
      </c>
      <c r="L487" s="694" t="n">
        <v>2493.47675</v>
      </c>
      <c r="M487" s="694" t="n">
        <v>1636.27375</v>
      </c>
      <c r="N487" s="694" t="n">
        <v>0</v>
      </c>
      <c r="O487" s="694" t="n">
        <v>3562.035625000001</v>
      </c>
      <c r="P487" s="694" t="n">
        <v>1736.635625</v>
      </c>
      <c r="Q487" s="694" t="n">
        <v>0</v>
      </c>
      <c r="R487" s="694" t="n">
        <v>49.38</v>
      </c>
      <c r="S487" s="694" t="n">
        <v>0</v>
      </c>
      <c r="T487" s="694" t="n">
        <v>1867.77</v>
      </c>
      <c r="U487" s="694" t="n">
        <v>1542.33725</v>
      </c>
      <c r="V487" s="694" t="n">
        <v>1493.89725</v>
      </c>
      <c r="W487" s="694" t="n">
        <v>1583.75725</v>
      </c>
      <c r="X487" s="694" t="n">
        <v>203.0600000000001</v>
      </c>
      <c r="Y487" s="694" t="n">
        <v>888.41625</v>
      </c>
      <c r="Z487" s="694" t="n">
        <v>1302.57</v>
      </c>
      <c r="AA487" s="694" t="n">
        <v>2754.85325</v>
      </c>
      <c r="AB487" s="694" t="n">
        <v>2608.961499999999</v>
      </c>
      <c r="AC487" s="694" t="n">
        <v>321.2215</v>
      </c>
      <c r="AD487" s="694" t="n">
        <v>1109.445</v>
      </c>
      <c r="AE487" s="694" t="n">
        <v>1042.8915</v>
      </c>
      <c r="AF487" s="694" t="n">
        <v>0</v>
      </c>
      <c r="AG487" s="694" t="n">
        <v>0</v>
      </c>
      <c r="AH487" s="694" t="n">
        <v>865.3662499999999</v>
      </c>
      <c r="AI487" s="694" t="n">
        <v>837.3262499999998</v>
      </c>
      <c r="AJ487" s="694" t="n">
        <v>0</v>
      </c>
      <c r="AK487" s="694" t="n">
        <v>45.59</v>
      </c>
      <c r="AL487" s="694" t="n">
        <v>0</v>
      </c>
      <c r="AM487" s="694" t="n">
        <v>272.2605</v>
      </c>
      <c r="AN487" s="694" t="n">
        <v>907.55625</v>
      </c>
    </row>
    <row r="488">
      <c r="B488" s="77" t="inlineStr">
        <is>
          <t>Smartling</t>
        </is>
      </c>
      <c r="C488" s="681" t="n">
        <v>5000</v>
      </c>
      <c r="D488" s="697" t="n"/>
      <c r="E488" s="697" t="n"/>
      <c r="F488" s="697" t="n"/>
      <c r="G488" s="77" t="n"/>
      <c r="H488" s="697" t="n"/>
      <c r="L488" s="697" t="n"/>
      <c r="N488" s="697" t="n"/>
    </row>
    <row r="489">
      <c r="B489" s="77" t="inlineStr">
        <is>
          <t>DTP</t>
        </is>
      </c>
      <c r="C489" s="681" t="n">
        <v>80</v>
      </c>
      <c r="D489" s="698" t="n"/>
      <c r="E489" s="681" t="n"/>
      <c r="F489" s="77" t="n"/>
      <c r="G489" s="77" t="n"/>
      <c r="H489" s="77" t="n"/>
    </row>
    <row r="490">
      <c r="B490" s="77" t="inlineStr">
        <is>
          <t>ENG</t>
        </is>
      </c>
      <c r="C490" s="605" t="n"/>
      <c r="D490" s="681" t="n"/>
      <c r="E490" s="77" t="n"/>
      <c r="F490" s="77" t="n"/>
      <c r="G490" s="77" t="n"/>
      <c r="H490" s="77" t="n"/>
    </row>
    <row r="491">
      <c r="B491" s="77" t="inlineStr">
        <is>
          <t>Adjustment</t>
        </is>
      </c>
      <c r="C491" s="681" t="n">
        <v>2143.66</v>
      </c>
      <c r="D491" s="699" t="n"/>
      <c r="E491" s="77" t="n"/>
      <c r="F491" s="77" t="n"/>
      <c r="G491" s="77" t="n"/>
      <c r="H491" s="77" t="n"/>
    </row>
    <row r="492">
      <c r="A492" s="683" t="n"/>
      <c r="B492" s="210" t="inlineStr">
        <is>
          <t>Total</t>
        </is>
      </c>
      <c r="C492" s="687" t="n">
        <v>56624.77499999998</v>
      </c>
      <c r="D492" s="210" t="n"/>
      <c r="E492" s="210" t="n"/>
      <c r="F492" s="210" t="n"/>
      <c r="G492" s="210" t="n"/>
      <c r="H492" s="210" t="n"/>
      <c r="I492" s="215" t="n"/>
      <c r="J492" s="215" t="n"/>
      <c r="K492" s="215" t="n"/>
      <c r="L492" s="215" t="n"/>
      <c r="M492" s="215" t="n"/>
      <c r="N492" s="215" t="n"/>
      <c r="O492" s="215" t="n"/>
      <c r="P492" s="215" t="n"/>
      <c r="Q492" s="215" t="n"/>
    </row>
    <row r="493">
      <c r="A493" s="584" t="n"/>
      <c r="B493" s="77" t="n"/>
      <c r="C493" s="681" t="n"/>
      <c r="D493" s="77" t="n"/>
      <c r="E493" s="77" t="n"/>
      <c r="F493" s="77" t="n"/>
      <c r="G493" s="77" t="n"/>
      <c r="H493" s="77" t="n"/>
      <c r="I493" s="77" t="n"/>
      <c r="J493" s="77" t="n"/>
      <c r="K493" s="77" t="n"/>
      <c r="L493" s="77" t="n"/>
      <c r="M493" s="77" t="n"/>
      <c r="N493" s="77" t="n"/>
      <c r="O493" s="77" t="n"/>
      <c r="P493" s="77" t="n"/>
      <c r="Q493" s="77" t="n"/>
      <c r="R493" s="77" t="n"/>
      <c r="S493" s="77" t="n"/>
      <c r="T493" s="77" t="n"/>
      <c r="U493" s="77" t="n"/>
      <c r="V493" s="77" t="n"/>
      <c r="W493" s="77" t="n"/>
      <c r="X493" s="77" t="n"/>
      <c r="Y493" s="77" t="n"/>
      <c r="Z493" s="77" t="n"/>
      <c r="AA493" s="77" t="n"/>
      <c r="AB493" s="77" t="n"/>
      <c r="AC493" s="77" t="n"/>
      <c r="AD493" s="77" t="n"/>
    </row>
    <row r="494" ht="15" customHeight="1" s="474">
      <c r="A494" s="87" t="n"/>
      <c r="B494" s="87" t="n"/>
      <c r="C494" s="87" t="inlineStr">
        <is>
          <t>Total</t>
        </is>
      </c>
      <c r="D494" s="87" t="inlineStr">
        <is>
          <t>Chinese (PRC)</t>
        </is>
      </c>
      <c r="E494" s="87" t="inlineStr">
        <is>
          <t>Chinese (Taiwan)</t>
        </is>
      </c>
      <c r="F494" s="87" t="inlineStr">
        <is>
          <t>Chinese (Hong Kong)</t>
        </is>
      </c>
      <c r="G494" s="87" t="inlineStr">
        <is>
          <t>Japanese</t>
        </is>
      </c>
      <c r="H494" s="87" t="inlineStr">
        <is>
          <t>Korean</t>
        </is>
      </c>
      <c r="I494" s="87" t="inlineStr">
        <is>
          <t>Finnish</t>
        </is>
      </c>
      <c r="J494" s="87" t="inlineStr">
        <is>
          <t>Italian (Italy)</t>
        </is>
      </c>
      <c r="K494" s="87" t="inlineStr">
        <is>
          <t>German (Germany)</t>
        </is>
      </c>
      <c r="L494" s="87" t="inlineStr">
        <is>
          <t>French (Canada)</t>
        </is>
      </c>
      <c r="M494" s="87" t="inlineStr">
        <is>
          <t>Dutch (Netherlands)</t>
        </is>
      </c>
      <c r="N494" s="87" t="inlineStr">
        <is>
          <t>Spanish (Mexico)</t>
        </is>
      </c>
      <c r="O494" s="87" t="inlineStr">
        <is>
          <t>Spanish (International)</t>
        </is>
      </c>
      <c r="P494" s="87" t="inlineStr">
        <is>
          <t>Catalan</t>
        </is>
      </c>
      <c r="Q494" s="87" t="inlineStr">
        <is>
          <t>English (United States)</t>
        </is>
      </c>
      <c r="R494" s="87" t="inlineStr">
        <is>
          <t>Tagalog</t>
        </is>
      </c>
      <c r="S494" s="87" t="inlineStr">
        <is>
          <t>Vietnamese</t>
        </is>
      </c>
      <c r="T494" s="87" t="inlineStr">
        <is>
          <t>French (France)</t>
        </is>
      </c>
      <c r="U494" s="87" t="inlineStr">
        <is>
          <t>Swedish</t>
        </is>
      </c>
      <c r="V494" s="87" t="inlineStr">
        <is>
          <t>Norwegian (Bokmal)</t>
        </is>
      </c>
      <c r="W494" s="87" t="inlineStr">
        <is>
          <t>Danish</t>
        </is>
      </c>
      <c r="X494" s="87" t="inlineStr">
        <is>
          <t>Arabic (U.A.E.)</t>
        </is>
      </c>
      <c r="Y494" s="87" t="inlineStr">
        <is>
          <t>Polish</t>
        </is>
      </c>
      <c r="Z494" s="87" t="inlineStr">
        <is>
          <t>Hebrew</t>
        </is>
      </c>
      <c r="AA494" s="87" t="inlineStr">
        <is>
          <t>Portuguese (Portugal)</t>
        </is>
      </c>
      <c r="AB494" s="87" t="inlineStr">
        <is>
          <t>Slovenian</t>
        </is>
      </c>
      <c r="AC494" s="87" t="inlineStr">
        <is>
          <t>Czech</t>
        </is>
      </c>
      <c r="AD494" s="87" t="inlineStr">
        <is>
          <t>Greek</t>
        </is>
      </c>
      <c r="AE494" s="87" t="inlineStr">
        <is>
          <t>Croatian</t>
        </is>
      </c>
      <c r="AF494" s="87" t="inlineStr">
        <is>
          <t>Malay</t>
        </is>
      </c>
      <c r="AG494" s="87" t="inlineStr">
        <is>
          <t>Thai</t>
        </is>
      </c>
      <c r="AH494" s="87" t="inlineStr">
        <is>
          <t>Hungarian</t>
        </is>
      </c>
      <c r="AI494" s="87" t="inlineStr">
        <is>
          <t>Romanian</t>
        </is>
      </c>
      <c r="AJ494" s="87" t="inlineStr">
        <is>
          <t>Hindi</t>
        </is>
      </c>
      <c r="AK494" s="87" t="inlineStr">
        <is>
          <t>Arabic (Classical)</t>
        </is>
      </c>
      <c r="AL494" s="87" t="inlineStr">
        <is>
          <t>Russian</t>
        </is>
      </c>
      <c r="AM494" s="87" t="inlineStr">
        <is>
          <t>English (United Kingdom)</t>
        </is>
      </c>
      <c r="AN494" s="87" t="inlineStr">
        <is>
          <t>Turkish</t>
        </is>
      </c>
    </row>
    <row r="495">
      <c r="A495" s="685" t="inlineStr">
        <is>
          <t>202204</t>
        </is>
      </c>
      <c r="B495" s="112" t="inlineStr">
        <is>
          <t>WS</t>
        </is>
      </c>
      <c r="C495" s="694" t="n">
        <v>36796.10765500001</v>
      </c>
      <c r="D495" s="694" t="n">
        <v>2217.745625</v>
      </c>
      <c r="E495" s="694" t="n">
        <v>991.8075000000001</v>
      </c>
      <c r="F495" s="694" t="n">
        <v>990.35</v>
      </c>
      <c r="G495" s="694" t="n">
        <v>6362.285625000002</v>
      </c>
      <c r="H495" s="694" t="n">
        <v>2645.791625</v>
      </c>
      <c r="I495" s="694" t="n">
        <v>725.48</v>
      </c>
      <c r="J495" s="694" t="n">
        <v>510.7999999999999</v>
      </c>
      <c r="K495" s="694" t="n">
        <v>2980.300000000001</v>
      </c>
      <c r="L495" s="694" t="n">
        <v>1889.07728</v>
      </c>
      <c r="M495" s="694" t="n">
        <v>665.1499999999999</v>
      </c>
      <c r="N495" s="694" t="n">
        <v>0</v>
      </c>
      <c r="O495" s="694" t="n">
        <v>3649.97</v>
      </c>
      <c r="P495" s="694" t="n">
        <v>1438.15</v>
      </c>
      <c r="Q495" s="694" t="n">
        <v>0</v>
      </c>
      <c r="R495" s="694" t="n">
        <v>0</v>
      </c>
      <c r="S495" s="694" t="n">
        <v>0</v>
      </c>
      <c r="T495" s="694" t="n">
        <v>2489.8</v>
      </c>
      <c r="U495" s="694" t="n">
        <v>719.1400000000001</v>
      </c>
      <c r="V495" s="694" t="n">
        <v>719.8000000000002</v>
      </c>
      <c r="W495" s="694" t="n">
        <v>720.76</v>
      </c>
      <c r="X495" s="694" t="n">
        <v>317.3899999999999</v>
      </c>
      <c r="Y495" s="694" t="n">
        <v>1196.719999999999</v>
      </c>
      <c r="Z495" s="694" t="n">
        <v>605.75</v>
      </c>
      <c r="AA495" s="694" t="n">
        <v>508.92</v>
      </c>
      <c r="AB495" s="694" t="n">
        <v>485.63</v>
      </c>
      <c r="AC495" s="694" t="n">
        <v>1498.320000000001</v>
      </c>
      <c r="AD495" s="694" t="n">
        <v>542.1299999999999</v>
      </c>
      <c r="AE495" s="694" t="n">
        <v>488.98</v>
      </c>
      <c r="AF495" s="694" t="n">
        <v>0</v>
      </c>
      <c r="AG495" s="694" t="n">
        <v>0</v>
      </c>
      <c r="AH495" s="694" t="n">
        <v>404.86</v>
      </c>
      <c r="AI495" s="694" t="n">
        <v>406.9400000000001</v>
      </c>
      <c r="AJ495" s="694" t="n">
        <v>0</v>
      </c>
      <c r="AK495" s="694" t="n">
        <v>0</v>
      </c>
      <c r="AL495" s="694" t="n">
        <v>0</v>
      </c>
      <c r="AM495" s="694" t="n">
        <v>118.69</v>
      </c>
      <c r="AN495" s="694" t="n">
        <v>505.37</v>
      </c>
    </row>
    <row r="496">
      <c r="B496" s="77" t="inlineStr">
        <is>
          <t>Smartling</t>
        </is>
      </c>
      <c r="C496" s="681" t="n">
        <v>5000</v>
      </c>
      <c r="D496" s="697" t="n"/>
      <c r="E496" s="697" t="n"/>
      <c r="F496" s="697" t="n"/>
      <c r="G496" s="77" t="n"/>
      <c r="H496" s="697" t="n"/>
      <c r="L496" s="697" t="n"/>
      <c r="N496" s="697" t="n"/>
    </row>
    <row r="497">
      <c r="B497" s="77" t="inlineStr">
        <is>
          <t>DTP</t>
        </is>
      </c>
      <c r="C497" s="681" t="n">
        <v>8</v>
      </c>
      <c r="D497" s="698" t="n"/>
      <c r="E497" s="681" t="n"/>
      <c r="F497" s="77" t="n"/>
      <c r="G497" s="77" t="n"/>
      <c r="H497" s="77" t="n"/>
    </row>
    <row r="498">
      <c r="B498" s="77" t="inlineStr">
        <is>
          <t>ENG</t>
        </is>
      </c>
      <c r="C498" s="605" t="n"/>
      <c r="D498" s="681" t="n"/>
      <c r="E498" s="77" t="n"/>
      <c r="F498" s="77" t="n"/>
      <c r="G498" s="77" t="n"/>
      <c r="H498" s="77" t="n"/>
    </row>
    <row r="499">
      <c r="B499" s="77" t="inlineStr">
        <is>
          <t>Adjustment</t>
        </is>
      </c>
      <c r="C499" s="681" t="n">
        <v>4280.38</v>
      </c>
      <c r="D499" s="699" t="n"/>
      <c r="E499" s="77" t="n"/>
      <c r="F499" s="77" t="n"/>
      <c r="G499" s="77" t="n"/>
      <c r="H499" s="77" t="n"/>
    </row>
    <row r="500">
      <c r="A500" s="683" t="n"/>
      <c r="B500" s="210" t="inlineStr">
        <is>
          <t>Total</t>
        </is>
      </c>
      <c r="C500" s="687" t="n">
        <v>46084.487655</v>
      </c>
      <c r="D500" s="210" t="n"/>
      <c r="E500" s="210" t="n"/>
      <c r="F500" s="210" t="n"/>
      <c r="G500" s="210" t="n"/>
      <c r="H500" s="210" t="n"/>
      <c r="I500" s="215" t="n"/>
      <c r="J500" s="215" t="n"/>
      <c r="K500" s="215" t="n"/>
      <c r="L500" s="215" t="n"/>
      <c r="M500" s="215" t="n"/>
      <c r="N500" s="215" t="n"/>
      <c r="O500" s="215" t="n"/>
      <c r="P500" s="215" t="n"/>
      <c r="Q500" s="215" t="n"/>
    </row>
    <row r="501">
      <c r="A501" s="584" t="n"/>
      <c r="B501" s="77" t="n"/>
      <c r="C501" s="681" t="n"/>
      <c r="D501" s="77" t="n"/>
      <c r="E501" s="77" t="n"/>
      <c r="F501" s="77" t="n"/>
      <c r="G501" s="77" t="n"/>
      <c r="H501" s="77" t="n"/>
      <c r="I501" s="77" t="n"/>
      <c r="J501" s="77" t="n"/>
      <c r="K501" s="77" t="n"/>
      <c r="L501" s="77" t="n"/>
      <c r="M501" s="77" t="n"/>
      <c r="N501" s="77" t="n"/>
      <c r="O501" s="77" t="n"/>
      <c r="P501" s="77" t="n"/>
      <c r="Q501" s="77" t="n"/>
      <c r="R501" s="77" t="n"/>
      <c r="S501" s="77" t="n"/>
      <c r="T501" s="77" t="n"/>
      <c r="U501" s="77" t="n"/>
      <c r="V501" s="77" t="n"/>
      <c r="W501" s="77" t="n"/>
      <c r="X501" s="77" t="n"/>
      <c r="Y501" s="77" t="n"/>
      <c r="Z501" s="77" t="n"/>
      <c r="AA501" s="77" t="n"/>
      <c r="AB501" s="77" t="n"/>
      <c r="AC501" s="77" t="n"/>
      <c r="AD501" s="77" t="n"/>
    </row>
    <row r="502" ht="15" customHeight="1" s="474">
      <c r="A502" s="87" t="n"/>
      <c r="B502" s="87" t="n"/>
      <c r="C502" s="87" t="inlineStr">
        <is>
          <t>Total</t>
        </is>
      </c>
      <c r="D502" s="87" t="inlineStr">
        <is>
          <t>Chinese (PRC)</t>
        </is>
      </c>
      <c r="E502" s="87" t="inlineStr">
        <is>
          <t>Chinese (Taiwan)</t>
        </is>
      </c>
      <c r="F502" s="87" t="inlineStr">
        <is>
          <t>Chinese (Hong Kong)</t>
        </is>
      </c>
      <c r="G502" s="87" t="inlineStr">
        <is>
          <t>Japanese</t>
        </is>
      </c>
      <c r="H502" s="87" t="inlineStr">
        <is>
          <t>Korean</t>
        </is>
      </c>
      <c r="I502" s="87" t="inlineStr">
        <is>
          <t>Finnish</t>
        </is>
      </c>
      <c r="J502" s="87" t="inlineStr">
        <is>
          <t>Italian (Italy)</t>
        </is>
      </c>
      <c r="K502" s="87" t="inlineStr">
        <is>
          <t>German (Germany)</t>
        </is>
      </c>
      <c r="L502" s="87" t="inlineStr">
        <is>
          <t>French (Canada)</t>
        </is>
      </c>
      <c r="M502" s="87" t="inlineStr">
        <is>
          <t>Dutch (Netherlands)</t>
        </is>
      </c>
      <c r="N502" s="87" t="inlineStr">
        <is>
          <t>Spanish (Mexico)</t>
        </is>
      </c>
      <c r="O502" s="87" t="inlineStr">
        <is>
          <t>Spanish (International)</t>
        </is>
      </c>
      <c r="P502" s="87" t="inlineStr">
        <is>
          <t>Catalan</t>
        </is>
      </c>
      <c r="Q502" s="87" t="inlineStr">
        <is>
          <t>English (United States)</t>
        </is>
      </c>
      <c r="R502" s="87" t="inlineStr">
        <is>
          <t>Tagalog</t>
        </is>
      </c>
      <c r="S502" s="87" t="inlineStr">
        <is>
          <t>Vietnamese</t>
        </is>
      </c>
      <c r="T502" s="87" t="inlineStr">
        <is>
          <t>French (France)</t>
        </is>
      </c>
      <c r="U502" s="87" t="inlineStr">
        <is>
          <t>Swedish</t>
        </is>
      </c>
      <c r="V502" s="87" t="inlineStr">
        <is>
          <t>Norwegian (Bokmal)</t>
        </is>
      </c>
      <c r="W502" s="87" t="inlineStr">
        <is>
          <t>Danish</t>
        </is>
      </c>
      <c r="X502" s="87" t="inlineStr">
        <is>
          <t>Arabic (U.A.E.)</t>
        </is>
      </c>
      <c r="Y502" s="87" t="inlineStr">
        <is>
          <t>Polish</t>
        </is>
      </c>
      <c r="Z502" s="87" t="inlineStr">
        <is>
          <t>Hebrew</t>
        </is>
      </c>
      <c r="AA502" s="87" t="inlineStr">
        <is>
          <t>Portuguese (Portugal)</t>
        </is>
      </c>
      <c r="AB502" s="87" t="inlineStr">
        <is>
          <t>Slovenian</t>
        </is>
      </c>
      <c r="AC502" s="87" t="inlineStr">
        <is>
          <t>Czech</t>
        </is>
      </c>
      <c r="AD502" s="87" t="inlineStr">
        <is>
          <t>Greek</t>
        </is>
      </c>
      <c r="AE502" s="87" t="inlineStr">
        <is>
          <t>Croatian</t>
        </is>
      </c>
      <c r="AF502" s="87" t="inlineStr">
        <is>
          <t>Malay</t>
        </is>
      </c>
      <c r="AG502" s="87" t="inlineStr">
        <is>
          <t>Thai</t>
        </is>
      </c>
      <c r="AH502" s="87" t="inlineStr">
        <is>
          <t>Hungarian</t>
        </is>
      </c>
      <c r="AI502" s="87" t="inlineStr">
        <is>
          <t>Romanian</t>
        </is>
      </c>
      <c r="AJ502" s="87" t="inlineStr">
        <is>
          <t>Hindi</t>
        </is>
      </c>
      <c r="AK502" s="87" t="inlineStr">
        <is>
          <t>Arabic (Classical)</t>
        </is>
      </c>
      <c r="AL502" s="87" t="inlineStr">
        <is>
          <t>Russian</t>
        </is>
      </c>
      <c r="AM502" s="87" t="inlineStr">
        <is>
          <t>English (United Kingdom)</t>
        </is>
      </c>
      <c r="AN502" s="87" t="inlineStr">
        <is>
          <t>Turkish</t>
        </is>
      </c>
    </row>
    <row r="503">
      <c r="A503" s="685" t="inlineStr">
        <is>
          <t>202205</t>
        </is>
      </c>
      <c r="B503" s="112" t="inlineStr">
        <is>
          <t>WS</t>
        </is>
      </c>
      <c r="C503" s="694" t="n">
        <v>22856.14</v>
      </c>
      <c r="D503" s="694" t="n">
        <v>785.0200000000001</v>
      </c>
      <c r="E503" s="694" t="n">
        <v>976.1300000000002</v>
      </c>
      <c r="F503" s="694" t="n">
        <v>973.5900000000003</v>
      </c>
      <c r="G503" s="694" t="n">
        <v>2916.04</v>
      </c>
      <c r="H503" s="694" t="n">
        <v>1324.49</v>
      </c>
      <c r="I503" s="694" t="n">
        <v>791.4600000000002</v>
      </c>
      <c r="J503" s="694" t="n">
        <v>734.3</v>
      </c>
      <c r="K503" s="694" t="n">
        <v>844.6899999999999</v>
      </c>
      <c r="L503" s="694" t="n">
        <v>2059.93</v>
      </c>
      <c r="M503" s="694" t="n">
        <v>741.04</v>
      </c>
      <c r="N503" s="694" t="n">
        <v>0</v>
      </c>
      <c r="O503" s="694" t="n">
        <v>947.1599999999997</v>
      </c>
      <c r="P503" s="694" t="n">
        <v>1434.3</v>
      </c>
      <c r="Q503" s="694" t="n">
        <v>0</v>
      </c>
      <c r="R503" s="694" t="n">
        <v>0</v>
      </c>
      <c r="S503" s="694" t="n">
        <v>0</v>
      </c>
      <c r="T503" s="694" t="n">
        <v>51.88</v>
      </c>
      <c r="U503" s="694" t="n">
        <v>781.61</v>
      </c>
      <c r="V503" s="694" t="n">
        <v>789.2999999999998</v>
      </c>
      <c r="W503" s="694" t="n">
        <v>789.8099999999999</v>
      </c>
      <c r="X503" s="694" t="n">
        <v>140.23</v>
      </c>
      <c r="Y503" s="694" t="n">
        <v>572.7099999999999</v>
      </c>
      <c r="Z503" s="694" t="n">
        <v>560.86</v>
      </c>
      <c r="AA503" s="694" t="n">
        <v>557.0600000000001</v>
      </c>
      <c r="AB503" s="694" t="n">
        <v>588.67</v>
      </c>
      <c r="AC503" s="694" t="n">
        <v>891.8300000000002</v>
      </c>
      <c r="AD503" s="694" t="n">
        <v>593.0299999999997</v>
      </c>
      <c r="AE503" s="694" t="n">
        <v>534.8400000000001</v>
      </c>
      <c r="AF503" s="694" t="n">
        <v>0</v>
      </c>
      <c r="AG503" s="694" t="n">
        <v>0</v>
      </c>
      <c r="AH503" s="694" t="n">
        <v>443.34</v>
      </c>
      <c r="AI503" s="694" t="n">
        <v>445.5000000000001</v>
      </c>
      <c r="AJ503" s="694" t="n">
        <v>0</v>
      </c>
      <c r="AK503" s="694" t="n">
        <v>0</v>
      </c>
      <c r="AL503" s="694" t="n">
        <v>0</v>
      </c>
      <c r="AM503" s="694" t="n">
        <v>132.85</v>
      </c>
      <c r="AN503" s="694" t="n">
        <v>454.47</v>
      </c>
    </row>
    <row r="504">
      <c r="B504" s="77" t="inlineStr">
        <is>
          <t>Smartling</t>
        </is>
      </c>
      <c r="C504" s="681" t="n">
        <v>5000</v>
      </c>
      <c r="D504" s="697" t="n"/>
      <c r="E504" s="697" t="n"/>
      <c r="F504" s="697" t="n"/>
      <c r="G504" s="77" t="n"/>
      <c r="H504" s="697" t="n"/>
      <c r="L504" s="697" t="n"/>
      <c r="N504" s="697" t="n"/>
    </row>
    <row r="505">
      <c r="B505" s="77" t="inlineStr">
        <is>
          <t>DTP</t>
        </is>
      </c>
      <c r="C505" s="681" t="n">
        <v>16</v>
      </c>
      <c r="D505" s="698" t="n"/>
      <c r="E505" s="681" t="n"/>
      <c r="F505" s="77" t="n"/>
      <c r="G505" s="77" t="n"/>
      <c r="H505" s="77" t="n"/>
    </row>
    <row r="506">
      <c r="B506" s="77" t="inlineStr">
        <is>
          <t>ENG</t>
        </is>
      </c>
      <c r="C506" s="605" t="n"/>
      <c r="D506" s="681" t="n"/>
      <c r="E506" s="77" t="n"/>
      <c r="F506" s="77" t="n"/>
      <c r="G506" s="77" t="n"/>
      <c r="H506" s="77" t="n"/>
    </row>
    <row r="507">
      <c r="B507" s="77" t="inlineStr">
        <is>
          <t>Adjustment</t>
        </is>
      </c>
      <c r="C507" s="681" t="n">
        <v>1812.56</v>
      </c>
      <c r="D507" s="699" t="n"/>
      <c r="E507" s="77" t="n"/>
      <c r="F507" s="77" t="n"/>
      <c r="G507" s="77" t="n"/>
      <c r="H507" s="77" t="n"/>
    </row>
    <row r="508">
      <c r="A508" s="683" t="n"/>
      <c r="B508" s="210" t="inlineStr">
        <is>
          <t>Total</t>
        </is>
      </c>
      <c r="C508" s="687" t="n">
        <v>29684.7</v>
      </c>
      <c r="D508" s="210" t="n"/>
      <c r="E508" s="210" t="n"/>
      <c r="F508" s="210" t="n"/>
      <c r="G508" s="210" t="n"/>
      <c r="H508" s="210" t="n"/>
      <c r="I508" s="215" t="n"/>
      <c r="J508" s="215" t="n"/>
      <c r="K508" s="215" t="n"/>
      <c r="L508" s="215" t="n"/>
      <c r="M508" s="215" t="n"/>
      <c r="N508" s="215" t="n"/>
      <c r="O508" s="215" t="n"/>
      <c r="P508" s="215" t="n"/>
      <c r="Q508" s="215" t="n"/>
    </row>
    <row r="509">
      <c r="A509" s="584" t="n"/>
      <c r="B509" s="77" t="n"/>
      <c r="C509" s="681" t="n"/>
      <c r="D509" s="77" t="n"/>
      <c r="E509" s="77" t="n"/>
      <c r="F509" s="77" t="n"/>
      <c r="G509" s="77" t="n"/>
      <c r="H509" s="77" t="n"/>
      <c r="I509" s="77" t="n"/>
      <c r="J509" s="77" t="n"/>
      <c r="K509" s="77" t="n"/>
      <c r="L509" s="77" t="n"/>
      <c r="M509" s="77" t="n"/>
      <c r="N509" s="77" t="n"/>
      <c r="O509" s="77" t="n"/>
      <c r="P509" s="77" t="n"/>
      <c r="Q509" s="77" t="n"/>
      <c r="R509" s="77" t="n"/>
      <c r="S509" s="77" t="n"/>
      <c r="T509" s="77" t="n"/>
      <c r="U509" s="77" t="n"/>
      <c r="V509" s="77" t="n"/>
      <c r="W509" s="77" t="n"/>
      <c r="X509" s="77" t="n"/>
      <c r="Y509" s="77" t="n"/>
      <c r="Z509" s="77" t="n"/>
      <c r="AA509" s="77" t="n"/>
      <c r="AB509" s="77" t="n"/>
      <c r="AC509" s="77" t="n"/>
      <c r="AD509" s="77" t="n"/>
    </row>
    <row r="510" ht="15" customHeight="1" s="474">
      <c r="A510" s="87" t="n"/>
      <c r="B510" s="87" t="n"/>
      <c r="C510" s="87" t="inlineStr">
        <is>
          <t>Total</t>
        </is>
      </c>
      <c r="D510" s="87" t="inlineStr">
        <is>
          <t>Chinese (PRC)</t>
        </is>
      </c>
      <c r="E510" s="87" t="inlineStr">
        <is>
          <t>Chinese (Taiwan)</t>
        </is>
      </c>
      <c r="F510" s="87" t="inlineStr">
        <is>
          <t>Chinese (Hong Kong)</t>
        </is>
      </c>
      <c r="G510" s="87" t="inlineStr">
        <is>
          <t>Japanese</t>
        </is>
      </c>
      <c r="H510" s="87" t="inlineStr">
        <is>
          <t>Korean</t>
        </is>
      </c>
      <c r="I510" s="87" t="inlineStr">
        <is>
          <t>Finnish</t>
        </is>
      </c>
      <c r="J510" s="87" t="inlineStr">
        <is>
          <t>Italian (Italy)</t>
        </is>
      </c>
      <c r="K510" s="87" t="inlineStr">
        <is>
          <t>German (Germany)</t>
        </is>
      </c>
      <c r="L510" s="87" t="inlineStr">
        <is>
          <t>French (Canada)</t>
        </is>
      </c>
      <c r="M510" s="87" t="inlineStr">
        <is>
          <t>Dutch (Netherlands)</t>
        </is>
      </c>
      <c r="N510" s="87" t="inlineStr">
        <is>
          <t>Spanish (Mexico)</t>
        </is>
      </c>
      <c r="O510" s="87" t="inlineStr">
        <is>
          <t>Spanish (International)</t>
        </is>
      </c>
      <c r="P510" s="87" t="inlineStr">
        <is>
          <t>Catalan</t>
        </is>
      </c>
      <c r="Q510" s="87" t="inlineStr">
        <is>
          <t>English (United States)</t>
        </is>
      </c>
      <c r="R510" s="87" t="inlineStr">
        <is>
          <t>Tagalog</t>
        </is>
      </c>
      <c r="S510" s="87" t="inlineStr">
        <is>
          <t>Vietnamese</t>
        </is>
      </c>
      <c r="T510" s="87" t="inlineStr">
        <is>
          <t>French (France)</t>
        </is>
      </c>
      <c r="U510" s="87" t="inlineStr">
        <is>
          <t>Swedish</t>
        </is>
      </c>
      <c r="V510" s="87" t="inlineStr">
        <is>
          <t>Norwegian (Bokmal)</t>
        </is>
      </c>
      <c r="W510" s="87" t="inlineStr">
        <is>
          <t>Danish</t>
        </is>
      </c>
      <c r="X510" s="87" t="inlineStr">
        <is>
          <t>Arabic (U.A.E.)</t>
        </is>
      </c>
      <c r="Y510" s="87" t="inlineStr">
        <is>
          <t>Polish</t>
        </is>
      </c>
      <c r="Z510" s="87" t="inlineStr">
        <is>
          <t>Hebrew</t>
        </is>
      </c>
      <c r="AA510" s="87" t="inlineStr">
        <is>
          <t>Portuguese (Portugal)</t>
        </is>
      </c>
      <c r="AB510" s="87" t="inlineStr">
        <is>
          <t>Slovenian</t>
        </is>
      </c>
      <c r="AC510" s="87" t="inlineStr">
        <is>
          <t>Czech</t>
        </is>
      </c>
      <c r="AD510" s="87" t="inlineStr">
        <is>
          <t>Greek</t>
        </is>
      </c>
      <c r="AE510" s="87" t="inlineStr">
        <is>
          <t>Croatian</t>
        </is>
      </c>
      <c r="AF510" s="87" t="inlineStr">
        <is>
          <t>Malay</t>
        </is>
      </c>
      <c r="AG510" s="87" t="inlineStr">
        <is>
          <t>Thai</t>
        </is>
      </c>
      <c r="AH510" s="87" t="inlineStr">
        <is>
          <t>Hungarian</t>
        </is>
      </c>
      <c r="AI510" s="87" t="inlineStr">
        <is>
          <t>Romanian</t>
        </is>
      </c>
      <c r="AJ510" s="87" t="inlineStr">
        <is>
          <t>Hindi</t>
        </is>
      </c>
      <c r="AK510" s="87" t="inlineStr">
        <is>
          <t>Arabic (Classical)</t>
        </is>
      </c>
      <c r="AL510" s="87" t="inlineStr">
        <is>
          <t>Russian</t>
        </is>
      </c>
      <c r="AM510" s="87" t="inlineStr">
        <is>
          <t>English (United Kingdom)</t>
        </is>
      </c>
      <c r="AN510" s="87" t="inlineStr">
        <is>
          <t>Turkish</t>
        </is>
      </c>
    </row>
    <row r="511">
      <c r="A511" s="685" t="inlineStr">
        <is>
          <t>202206</t>
        </is>
      </c>
      <c r="B511" s="112" t="inlineStr">
        <is>
          <t>WS</t>
        </is>
      </c>
      <c r="C511" s="694" t="n">
        <v>48350.8335</v>
      </c>
      <c r="D511" s="694" t="n">
        <v>1955.99625</v>
      </c>
      <c r="E511" s="694" t="n">
        <v>1571.655</v>
      </c>
      <c r="F511" s="694" t="n">
        <v>1556.945</v>
      </c>
      <c r="G511" s="694" t="n">
        <v>3246.62625</v>
      </c>
      <c r="H511" s="694" t="n">
        <v>2830.81375</v>
      </c>
      <c r="I511" s="694" t="n">
        <v>2002.84875</v>
      </c>
      <c r="J511" s="694" t="n">
        <v>2719.1725</v>
      </c>
      <c r="K511" s="694" t="n">
        <v>5146.821249999998</v>
      </c>
      <c r="L511" s="694" t="n">
        <v>2796.901249999999</v>
      </c>
      <c r="M511" s="694" t="n">
        <v>1852.88625</v>
      </c>
      <c r="N511" s="694" t="n">
        <v>0</v>
      </c>
      <c r="O511" s="694" t="n">
        <v>1330.029375</v>
      </c>
      <c r="P511" s="694" t="n">
        <v>2165.819375</v>
      </c>
      <c r="Q511" s="694" t="n">
        <v>0</v>
      </c>
      <c r="R511" s="694" t="n">
        <v>0</v>
      </c>
      <c r="S511" s="694" t="n">
        <v>0</v>
      </c>
      <c r="T511" s="694" t="n">
        <v>61.67999999999999</v>
      </c>
      <c r="U511" s="694" t="n">
        <v>1982.86875</v>
      </c>
      <c r="V511" s="694" t="n">
        <v>1998.05875</v>
      </c>
      <c r="W511" s="694" t="n">
        <v>2000.98875</v>
      </c>
      <c r="X511" s="694" t="n">
        <v>449</v>
      </c>
      <c r="Y511" s="694" t="n">
        <v>1125.63375</v>
      </c>
      <c r="Z511" s="694" t="n">
        <v>702.71</v>
      </c>
      <c r="AA511" s="694" t="n">
        <v>1429.08875</v>
      </c>
      <c r="AB511" s="694" t="n">
        <v>1367.9725</v>
      </c>
      <c r="AC511" s="694" t="n">
        <v>1413.3225</v>
      </c>
      <c r="AD511" s="694" t="n">
        <v>1500.545</v>
      </c>
      <c r="AE511" s="694" t="n">
        <v>1353.5125</v>
      </c>
      <c r="AF511" s="694" t="n">
        <v>0</v>
      </c>
      <c r="AG511" s="694" t="n">
        <v>0</v>
      </c>
      <c r="AH511" s="694" t="n">
        <v>1126.14375</v>
      </c>
      <c r="AI511" s="694" t="n">
        <v>1128.13375</v>
      </c>
      <c r="AJ511" s="694" t="n">
        <v>0</v>
      </c>
      <c r="AK511" s="694" t="n">
        <v>0</v>
      </c>
      <c r="AL511" s="694" t="n">
        <v>0</v>
      </c>
      <c r="AM511" s="694" t="n">
        <v>353.936</v>
      </c>
      <c r="AN511" s="694" t="n">
        <v>1180.72375</v>
      </c>
    </row>
    <row r="512">
      <c r="B512" s="77" t="inlineStr">
        <is>
          <t>Smartling</t>
        </is>
      </c>
      <c r="C512" s="681" t="n">
        <v>5000</v>
      </c>
      <c r="D512" s="697" t="n"/>
      <c r="E512" s="697" t="n"/>
      <c r="F512" s="697" t="n"/>
      <c r="G512" s="77" t="n"/>
      <c r="H512" s="697" t="n"/>
      <c r="L512" s="697" t="n"/>
      <c r="N512" s="697" t="n"/>
    </row>
    <row r="513">
      <c r="B513" s="77" t="inlineStr">
        <is>
          <t>DTP</t>
        </is>
      </c>
      <c r="C513" s="681" t="n">
        <v>8</v>
      </c>
      <c r="D513" s="698" t="n"/>
      <c r="E513" s="681" t="n"/>
      <c r="F513" s="77" t="n"/>
      <c r="G513" s="77" t="n"/>
      <c r="H513" s="77" t="n"/>
    </row>
    <row r="514">
      <c r="B514" s="77" t="inlineStr">
        <is>
          <t>ENG</t>
        </is>
      </c>
      <c r="C514" s="605" t="n"/>
      <c r="D514" s="681" t="n"/>
      <c r="E514" s="77" t="n"/>
      <c r="F514" s="77" t="n"/>
      <c r="G514" s="77" t="n"/>
      <c r="H514" s="77" t="n"/>
    </row>
    <row r="515">
      <c r="B515" s="77" t="inlineStr">
        <is>
          <t>Adjustment</t>
        </is>
      </c>
      <c r="C515" s="681" t="n">
        <v>3115.45</v>
      </c>
      <c r="D515" s="699" t="n"/>
      <c r="E515" s="77" t="n"/>
      <c r="F515" s="77" t="n"/>
      <c r="G515" s="77" t="n"/>
      <c r="H515" s="77" t="n"/>
    </row>
    <row r="516">
      <c r="A516" s="683" t="n"/>
      <c r="B516" s="210" t="inlineStr">
        <is>
          <t>Total</t>
        </is>
      </c>
      <c r="C516" s="687" t="n">
        <v>56474.2835</v>
      </c>
      <c r="D516" s="210" t="n"/>
      <c r="E516" s="210" t="n"/>
      <c r="F516" s="210" t="n"/>
      <c r="G516" s="210" t="n"/>
      <c r="H516" s="210" t="n"/>
      <c r="I516" s="215" t="n"/>
      <c r="J516" s="215" t="n"/>
      <c r="K516" s="215" t="n"/>
      <c r="L516" s="215" t="n"/>
      <c r="M516" s="215" t="n"/>
      <c r="N516" s="215" t="n"/>
      <c r="O516" s="215" t="n"/>
      <c r="P516" s="215" t="n"/>
      <c r="Q516" s="215" t="n"/>
    </row>
    <row r="517">
      <c r="A517" s="584" t="n"/>
      <c r="B517" s="77" t="n"/>
      <c r="C517" s="681" t="n"/>
      <c r="D517" s="77" t="n"/>
      <c r="E517" s="77" t="n"/>
      <c r="F517" s="77" t="n"/>
      <c r="G517" s="77" t="n"/>
      <c r="H517" s="77" t="n"/>
      <c r="I517" s="77" t="n"/>
      <c r="J517" s="77" t="n"/>
      <c r="K517" s="77" t="n"/>
      <c r="L517" s="77" t="n"/>
      <c r="M517" s="77" t="n"/>
      <c r="N517" s="77" t="n"/>
      <c r="O517" s="77" t="n"/>
      <c r="P517" s="77" t="n"/>
      <c r="Q517" s="77" t="n"/>
      <c r="R517" s="77" t="n"/>
      <c r="S517" s="77" t="n"/>
      <c r="T517" s="77" t="n"/>
      <c r="U517" s="77" t="n"/>
      <c r="V517" s="77" t="n"/>
      <c r="W517" s="77" t="n"/>
      <c r="X517" s="77" t="n"/>
      <c r="Y517" s="77" t="n"/>
      <c r="Z517" s="77" t="n"/>
      <c r="AA517" s="77" t="n"/>
      <c r="AB517" s="77" t="n"/>
      <c r="AC517" s="77" t="n"/>
      <c r="AD517" s="77" t="n"/>
    </row>
    <row r="518" ht="15" customHeight="1" s="474">
      <c r="A518" s="87" t="n"/>
      <c r="B518" s="87" t="n"/>
      <c r="C518" s="87" t="inlineStr">
        <is>
          <t>Total</t>
        </is>
      </c>
      <c r="D518" s="87" t="inlineStr">
        <is>
          <t>Chinese (PRC)</t>
        </is>
      </c>
      <c r="E518" s="87" t="inlineStr">
        <is>
          <t>Chinese (Taiwan)</t>
        </is>
      </c>
      <c r="F518" s="87" t="inlineStr">
        <is>
          <t>Chinese (Hong Kong)</t>
        </is>
      </c>
      <c r="G518" s="87" t="inlineStr">
        <is>
          <t>Japanese</t>
        </is>
      </c>
      <c r="H518" s="87" t="inlineStr">
        <is>
          <t>Korean</t>
        </is>
      </c>
      <c r="I518" s="87" t="inlineStr">
        <is>
          <t>Finnish</t>
        </is>
      </c>
      <c r="J518" s="87" t="inlineStr">
        <is>
          <t>Italian (Italy)</t>
        </is>
      </c>
      <c r="K518" s="87" t="inlineStr">
        <is>
          <t>German (Germany)</t>
        </is>
      </c>
      <c r="L518" s="87" t="inlineStr">
        <is>
          <t>French (Canada)</t>
        </is>
      </c>
      <c r="M518" s="87" t="inlineStr">
        <is>
          <t>Dutch (Netherlands)</t>
        </is>
      </c>
      <c r="N518" s="87" t="inlineStr">
        <is>
          <t>Spanish (Mexico)</t>
        </is>
      </c>
      <c r="O518" s="87" t="inlineStr">
        <is>
          <t>Spanish (International)</t>
        </is>
      </c>
      <c r="P518" s="87" t="inlineStr">
        <is>
          <t>Catalan</t>
        </is>
      </c>
      <c r="Q518" s="87" t="inlineStr">
        <is>
          <t>English (United States)</t>
        </is>
      </c>
      <c r="R518" s="87" t="inlineStr">
        <is>
          <t>Tagalog</t>
        </is>
      </c>
      <c r="S518" s="87" t="inlineStr">
        <is>
          <t>Vietnamese</t>
        </is>
      </c>
      <c r="T518" s="87" t="inlineStr">
        <is>
          <t>French (France)</t>
        </is>
      </c>
      <c r="U518" s="87" t="inlineStr">
        <is>
          <t>Swedish</t>
        </is>
      </c>
      <c r="V518" s="87" t="inlineStr">
        <is>
          <t>Norwegian (Bokmal)</t>
        </is>
      </c>
      <c r="W518" s="87" t="inlineStr">
        <is>
          <t>Danish</t>
        </is>
      </c>
      <c r="X518" s="87" t="inlineStr">
        <is>
          <t>Arabic (U.A.E.)</t>
        </is>
      </c>
      <c r="Y518" s="87" t="inlineStr">
        <is>
          <t>Polish</t>
        </is>
      </c>
      <c r="Z518" s="87" t="inlineStr">
        <is>
          <t>Hebrew</t>
        </is>
      </c>
      <c r="AA518" s="87" t="inlineStr">
        <is>
          <t>Portuguese (Portugal)</t>
        </is>
      </c>
      <c r="AB518" s="87" t="inlineStr">
        <is>
          <t>Slovenian</t>
        </is>
      </c>
      <c r="AC518" s="87" t="inlineStr">
        <is>
          <t>Czech</t>
        </is>
      </c>
      <c r="AD518" s="87" t="inlineStr">
        <is>
          <t>Greek</t>
        </is>
      </c>
      <c r="AE518" s="87" t="inlineStr">
        <is>
          <t>Croatian</t>
        </is>
      </c>
      <c r="AF518" s="87" t="inlineStr">
        <is>
          <t>Malay</t>
        </is>
      </c>
      <c r="AG518" s="87" t="inlineStr">
        <is>
          <t>Thai</t>
        </is>
      </c>
      <c r="AH518" s="87" t="inlineStr">
        <is>
          <t>Hungarian</t>
        </is>
      </c>
      <c r="AI518" s="87" t="inlineStr">
        <is>
          <t>Romanian</t>
        </is>
      </c>
      <c r="AJ518" s="87" t="inlineStr">
        <is>
          <t>Hindi</t>
        </is>
      </c>
      <c r="AK518" s="87" t="inlineStr">
        <is>
          <t>Arabic (Classical)</t>
        </is>
      </c>
      <c r="AL518" s="87" t="inlineStr">
        <is>
          <t>Russian</t>
        </is>
      </c>
      <c r="AM518" s="87" t="inlineStr">
        <is>
          <t>English (United Kingdom)</t>
        </is>
      </c>
      <c r="AN518" s="87" t="inlineStr">
        <is>
          <t>Turkish</t>
        </is>
      </c>
      <c r="AO518" s="87" t="inlineStr">
        <is>
          <t>Lithuanian</t>
        </is>
      </c>
    </row>
    <row r="519">
      <c r="A519" s="685" t="inlineStr">
        <is>
          <t>202207</t>
        </is>
      </c>
      <c r="B519" s="112" t="inlineStr">
        <is>
          <t>WS</t>
        </is>
      </c>
      <c r="C519" s="694" t="n">
        <v>34096.284</v>
      </c>
      <c r="D519" s="694" t="n">
        <v>539.4200000000002</v>
      </c>
      <c r="E519" s="694" t="n">
        <v>638.0500000000002</v>
      </c>
      <c r="F519" s="694" t="n">
        <v>639.6700000000001</v>
      </c>
      <c r="G519" s="694" t="n">
        <v>1335.45</v>
      </c>
      <c r="H519" s="694" t="n">
        <v>4572.9</v>
      </c>
      <c r="I519" s="694" t="n">
        <v>985.7199999999999</v>
      </c>
      <c r="J519" s="694" t="n">
        <v>633.0599999999999</v>
      </c>
      <c r="K519" s="694" t="n">
        <v>735.15</v>
      </c>
      <c r="L519" s="694" t="n">
        <v>1092.05</v>
      </c>
      <c r="M519" s="694" t="n">
        <v>875.6</v>
      </c>
      <c r="N519" s="694" t="n">
        <v>0</v>
      </c>
      <c r="O519" s="694" t="n">
        <v>623.25</v>
      </c>
      <c r="P519" s="694" t="n">
        <v>668.6999999999999</v>
      </c>
      <c r="Q519" s="694" t="n">
        <v>0</v>
      </c>
      <c r="R519" s="694" t="n">
        <v>0</v>
      </c>
      <c r="S519" s="694" t="n">
        <v>0</v>
      </c>
      <c r="T519" s="694" t="n">
        <v>0</v>
      </c>
      <c r="U519" s="694" t="n">
        <v>949.52</v>
      </c>
      <c r="V519" s="694" t="n">
        <v>949.1799999999998</v>
      </c>
      <c r="W519" s="694" t="n">
        <v>949.21</v>
      </c>
      <c r="X519" s="694" t="n">
        <v>0</v>
      </c>
      <c r="Y519" s="694" t="n">
        <v>543.36</v>
      </c>
      <c r="Z519" s="694" t="n">
        <v>0</v>
      </c>
      <c r="AA519" s="694" t="n">
        <v>667.98</v>
      </c>
      <c r="AB519" s="694" t="n">
        <v>638.5599999999999</v>
      </c>
      <c r="AC519" s="694" t="n">
        <v>635.61</v>
      </c>
      <c r="AD519" s="694" t="n">
        <v>709.38</v>
      </c>
      <c r="AE519" s="694" t="n">
        <v>638.4400000000001</v>
      </c>
      <c r="AF519" s="694" t="n">
        <v>0</v>
      </c>
      <c r="AG519" s="694" t="n">
        <v>0</v>
      </c>
      <c r="AH519" s="694" t="n">
        <v>530.21</v>
      </c>
      <c r="AI519" s="694" t="n">
        <v>531.78</v>
      </c>
      <c r="AJ519" s="694" t="n">
        <v>0</v>
      </c>
      <c r="AK519" s="694" t="n">
        <v>0</v>
      </c>
      <c r="AL519" s="694" t="n">
        <v>0</v>
      </c>
      <c r="AM519" s="694" t="n">
        <v>166.68</v>
      </c>
      <c r="AN519" s="694" t="n">
        <v>531.61</v>
      </c>
      <c r="AO519" s="694" t="n">
        <v>12315.744</v>
      </c>
    </row>
    <row r="520">
      <c r="B520" s="77" t="inlineStr">
        <is>
          <t>Smartling</t>
        </is>
      </c>
      <c r="C520" s="681" t="n">
        <v>5000</v>
      </c>
      <c r="D520" s="697" t="n"/>
      <c r="E520" s="697" t="n"/>
      <c r="F520" s="697" t="n"/>
      <c r="G520" s="77" t="n"/>
      <c r="H520" s="697" t="n"/>
      <c r="L520" s="697" t="n"/>
      <c r="N520" s="697" t="n"/>
    </row>
    <row r="521">
      <c r="B521" s="77" t="inlineStr">
        <is>
          <t>DTP</t>
        </is>
      </c>
      <c r="C521" s="681" t="n"/>
      <c r="D521" s="698" t="n"/>
      <c r="E521" s="681" t="n"/>
      <c r="F521" s="77" t="n"/>
      <c r="G521" s="77" t="n"/>
      <c r="H521" s="77" t="n"/>
    </row>
    <row r="522">
      <c r="B522" s="77" t="inlineStr">
        <is>
          <t>ENG</t>
        </is>
      </c>
      <c r="C522" s="605" t="n"/>
      <c r="D522" s="681" t="n"/>
      <c r="E522" s="77" t="n"/>
      <c r="F522" s="77" t="n"/>
      <c r="G522" s="77" t="n"/>
      <c r="H522" s="77" t="n"/>
    </row>
    <row r="523">
      <c r="B523" s="77" t="inlineStr">
        <is>
          <t>Adjustment</t>
        </is>
      </c>
      <c r="C523" s="681" t="n">
        <v>0</v>
      </c>
      <c r="D523" s="699" t="n"/>
      <c r="E523" s="77" t="n"/>
      <c r="F523" s="77" t="n"/>
      <c r="G523" s="77" t="n"/>
      <c r="H523" s="77" t="n"/>
    </row>
    <row r="524">
      <c r="A524" s="683" t="n"/>
      <c r="B524" s="210" t="inlineStr">
        <is>
          <t>Total</t>
        </is>
      </c>
      <c r="C524" s="687" t="n">
        <v>39096.284</v>
      </c>
      <c r="D524" s="210" t="n"/>
      <c r="E524" s="210" t="n"/>
      <c r="F524" s="210" t="n"/>
      <c r="G524" s="210" t="n"/>
      <c r="H524" s="210" t="n"/>
      <c r="I524" s="215" t="n"/>
      <c r="J524" s="215" t="n"/>
      <c r="K524" s="215" t="n"/>
      <c r="L524" s="215" t="n"/>
      <c r="M524" s="215" t="n"/>
      <c r="N524" s="215" t="n"/>
      <c r="O524" s="215" t="n"/>
      <c r="P524" s="215" t="n"/>
      <c r="Q524" s="215" t="n"/>
    </row>
    <row r="525">
      <c r="A525" s="584" t="n"/>
      <c r="B525" s="77" t="n"/>
      <c r="C525" s="681" t="n"/>
      <c r="D525" s="77" t="n"/>
      <c r="E525" s="77" t="n"/>
      <c r="F525" s="77" t="n"/>
      <c r="G525" s="77" t="n"/>
      <c r="H525" s="77" t="n"/>
      <c r="I525" s="77" t="n"/>
      <c r="J525" s="77" t="n"/>
      <c r="K525" s="77" t="n"/>
      <c r="L525" s="77" t="n"/>
      <c r="M525" s="77" t="n"/>
      <c r="N525" s="77" t="n"/>
      <c r="O525" s="77" t="n"/>
      <c r="P525" s="77" t="n"/>
      <c r="Q525" s="77" t="n"/>
      <c r="R525" s="77" t="n"/>
      <c r="S525" s="77" t="n"/>
      <c r="T525" s="77" t="n"/>
      <c r="U525" s="77" t="n"/>
      <c r="V525" s="77" t="n"/>
      <c r="W525" s="77" t="n"/>
      <c r="X525" s="77" t="n"/>
      <c r="Y525" s="77" t="n"/>
      <c r="Z525" s="77" t="n"/>
      <c r="AA525" s="77" t="n"/>
      <c r="AB525" s="77" t="n"/>
      <c r="AC525" s="77" t="n"/>
      <c r="AD525" s="77" t="n"/>
    </row>
    <row r="526" ht="15" customHeight="1" s="474">
      <c r="A526" s="87" t="n"/>
      <c r="B526" s="87" t="n"/>
      <c r="C526" s="87" t="inlineStr">
        <is>
          <t>Total</t>
        </is>
      </c>
      <c r="D526" s="87" t="inlineStr">
        <is>
          <t>Chinese (PRC)</t>
        </is>
      </c>
      <c r="E526" s="87" t="inlineStr">
        <is>
          <t>Chinese (Taiwan)</t>
        </is>
      </c>
      <c r="F526" s="87" t="inlineStr">
        <is>
          <t>Chinese (Hong Kong)</t>
        </is>
      </c>
      <c r="G526" s="87" t="inlineStr">
        <is>
          <t>Japanese</t>
        </is>
      </c>
      <c r="H526" s="87" t="inlineStr">
        <is>
          <t>Korean</t>
        </is>
      </c>
      <c r="I526" s="87" t="inlineStr">
        <is>
          <t>Finnish</t>
        </is>
      </c>
      <c r="J526" s="87" t="inlineStr">
        <is>
          <t>Italian (Italy)</t>
        </is>
      </c>
      <c r="K526" s="87" t="inlineStr">
        <is>
          <t>German (Germany)</t>
        </is>
      </c>
      <c r="L526" s="87" t="inlineStr">
        <is>
          <t>French (Canada)</t>
        </is>
      </c>
      <c r="M526" s="87" t="inlineStr">
        <is>
          <t>Dutch (Netherlands)</t>
        </is>
      </c>
      <c r="N526" s="87" t="inlineStr">
        <is>
          <t>Spanish (Mexico)</t>
        </is>
      </c>
      <c r="O526" s="87" t="inlineStr">
        <is>
          <t>Spanish (International)</t>
        </is>
      </c>
      <c r="P526" s="87" t="inlineStr">
        <is>
          <t>Catalan</t>
        </is>
      </c>
      <c r="Q526" s="87" t="inlineStr">
        <is>
          <t>English (United States)</t>
        </is>
      </c>
      <c r="R526" s="87" t="inlineStr">
        <is>
          <t>Tagalog</t>
        </is>
      </c>
      <c r="S526" s="87" t="inlineStr">
        <is>
          <t>Vietnamese</t>
        </is>
      </c>
      <c r="T526" s="87" t="inlineStr">
        <is>
          <t>French (France)</t>
        </is>
      </c>
      <c r="U526" s="87" t="inlineStr">
        <is>
          <t>Swedish</t>
        </is>
      </c>
      <c r="V526" s="87" t="inlineStr">
        <is>
          <t>Norwegian (Bokmal)</t>
        </is>
      </c>
      <c r="W526" s="87" t="inlineStr">
        <is>
          <t>Danish</t>
        </is>
      </c>
      <c r="X526" s="87" t="inlineStr">
        <is>
          <t>Arabic (U.A.E.)</t>
        </is>
      </c>
      <c r="Y526" s="87" t="inlineStr">
        <is>
          <t>Polish</t>
        </is>
      </c>
      <c r="Z526" s="87" t="inlineStr">
        <is>
          <t>Hebrew</t>
        </is>
      </c>
      <c r="AA526" s="87" t="inlineStr">
        <is>
          <t>Portuguese (Portugal)</t>
        </is>
      </c>
      <c r="AB526" s="87" t="inlineStr">
        <is>
          <t>Slovenian</t>
        </is>
      </c>
      <c r="AC526" s="87" t="inlineStr">
        <is>
          <t>Czech</t>
        </is>
      </c>
      <c r="AD526" s="87" t="inlineStr">
        <is>
          <t>Greek</t>
        </is>
      </c>
      <c r="AE526" s="87" t="inlineStr">
        <is>
          <t>Croatian</t>
        </is>
      </c>
      <c r="AF526" s="87" t="inlineStr">
        <is>
          <t>Malay</t>
        </is>
      </c>
      <c r="AG526" s="87" t="inlineStr">
        <is>
          <t>Thai</t>
        </is>
      </c>
      <c r="AH526" s="87" t="inlineStr">
        <is>
          <t>Hungarian</t>
        </is>
      </c>
      <c r="AI526" s="87" t="inlineStr">
        <is>
          <t>Romanian</t>
        </is>
      </c>
      <c r="AJ526" s="87" t="inlineStr">
        <is>
          <t>Hindi</t>
        </is>
      </c>
      <c r="AK526" s="87" t="inlineStr">
        <is>
          <t>Arabic (Classical)</t>
        </is>
      </c>
      <c r="AL526" s="87" t="inlineStr">
        <is>
          <t>Russian</t>
        </is>
      </c>
      <c r="AM526" s="87" t="inlineStr">
        <is>
          <t>English (United Kingdom)</t>
        </is>
      </c>
      <c r="AN526" s="87" t="inlineStr">
        <is>
          <t>Turkish</t>
        </is>
      </c>
      <c r="AO526" s="87" t="inlineStr">
        <is>
          <t>Lithuanian</t>
        </is>
      </c>
    </row>
    <row r="527">
      <c r="A527" s="685" t="inlineStr">
        <is>
          <t>202208</t>
        </is>
      </c>
      <c r="B527" s="112" t="inlineStr">
        <is>
          <t>WS</t>
        </is>
      </c>
      <c r="C527" s="694" t="n">
        <v>81927.82000000002</v>
      </c>
      <c r="D527" s="694" t="n">
        <v>4344.160000000001</v>
      </c>
      <c r="E527" s="694" t="n">
        <v>1682.47</v>
      </c>
      <c r="F527" s="694" t="n">
        <v>1708.3</v>
      </c>
      <c r="G527" s="694" t="n">
        <v>3704.23</v>
      </c>
      <c r="H527" s="694" t="n">
        <v>3489.58</v>
      </c>
      <c r="I527" s="694" t="n">
        <v>1306.31</v>
      </c>
      <c r="J527" s="694" t="n">
        <v>1005.61</v>
      </c>
      <c r="K527" s="694" t="n">
        <v>1333.52</v>
      </c>
      <c r="L527" s="694" t="n">
        <v>41692.59000000002</v>
      </c>
      <c r="M527" s="694" t="n">
        <v>1207.85</v>
      </c>
      <c r="N527" s="694" t="n">
        <v>0</v>
      </c>
      <c r="O527" s="694" t="n">
        <v>1042.55</v>
      </c>
      <c r="P527" s="694" t="n">
        <v>1872.57</v>
      </c>
      <c r="Q527" s="694" t="n">
        <v>0</v>
      </c>
      <c r="R527" s="694" t="n">
        <v>0</v>
      </c>
      <c r="S527" s="694" t="n">
        <v>0</v>
      </c>
      <c r="T527" s="694" t="n">
        <v>326.44</v>
      </c>
      <c r="U527" s="694" t="n">
        <v>1305.44</v>
      </c>
      <c r="V527" s="694" t="n">
        <v>1305.3</v>
      </c>
      <c r="W527" s="694" t="n">
        <v>1302.86</v>
      </c>
      <c r="X527" s="694" t="n">
        <v>3.53</v>
      </c>
      <c r="Y527" s="694" t="n">
        <v>2968.86</v>
      </c>
      <c r="Z527" s="694" t="n">
        <v>4.47</v>
      </c>
      <c r="AA527" s="694" t="n">
        <v>904.9200000000001</v>
      </c>
      <c r="AB527" s="694" t="n">
        <v>857.4000000000002</v>
      </c>
      <c r="AC527" s="694" t="n">
        <v>856.7500000000001</v>
      </c>
      <c r="AD527" s="694" t="n">
        <v>959.58</v>
      </c>
      <c r="AE527" s="694" t="n">
        <v>858.2000000000002</v>
      </c>
      <c r="AF527" s="694" t="n">
        <v>0</v>
      </c>
      <c r="AG527" s="694" t="n">
        <v>231.42</v>
      </c>
      <c r="AH527" s="694" t="n">
        <v>719.6899999999999</v>
      </c>
      <c r="AI527" s="694" t="n">
        <v>720.2899999999998</v>
      </c>
      <c r="AJ527" s="694" t="n">
        <v>0</v>
      </c>
      <c r="AK527" s="694" t="n">
        <v>0</v>
      </c>
      <c r="AL527" s="694" t="n">
        <v>0</v>
      </c>
      <c r="AM527" s="694" t="n">
        <v>213.01</v>
      </c>
      <c r="AN527" s="694" t="n">
        <v>719.96</v>
      </c>
      <c r="AO527" s="694" t="n">
        <v>3279.96</v>
      </c>
    </row>
    <row r="528">
      <c r="B528" s="77" t="inlineStr">
        <is>
          <t>Smartling</t>
        </is>
      </c>
      <c r="C528" s="681" t="n">
        <v>5000</v>
      </c>
      <c r="D528" s="697" t="n"/>
      <c r="E528" s="697" t="n"/>
      <c r="F528" s="697" t="n"/>
      <c r="G528" s="77" t="n"/>
      <c r="H528" s="697" t="n"/>
      <c r="L528" s="697" t="n"/>
      <c r="N528" s="697" t="n"/>
    </row>
    <row r="529">
      <c r="B529" s="77" t="inlineStr">
        <is>
          <t>DTP</t>
        </is>
      </c>
      <c r="C529" s="681" t="n"/>
      <c r="D529" s="698" t="n"/>
      <c r="E529" s="681" t="n"/>
      <c r="F529" s="77" t="n"/>
      <c r="G529" s="77" t="n"/>
      <c r="H529" s="77" t="n"/>
    </row>
    <row r="530">
      <c r="B530" s="77" t="inlineStr">
        <is>
          <t>ENG</t>
        </is>
      </c>
      <c r="C530" s="605" t="n"/>
      <c r="D530" s="681" t="n"/>
      <c r="E530" s="77" t="n"/>
      <c r="F530" s="77" t="n"/>
      <c r="G530" s="77" t="n"/>
      <c r="H530" s="77" t="n"/>
    </row>
    <row r="531">
      <c r="B531" s="77" t="inlineStr">
        <is>
          <t>Adjustment</t>
        </is>
      </c>
      <c r="C531" s="681" t="n">
        <v>3579.52</v>
      </c>
      <c r="D531" s="699" t="n"/>
      <c r="E531" s="77" t="n"/>
      <c r="F531" s="77" t="n"/>
      <c r="G531" s="77" t="n"/>
      <c r="H531" s="77" t="n"/>
    </row>
    <row r="532">
      <c r="A532" s="683" t="n"/>
      <c r="B532" s="210" t="inlineStr">
        <is>
          <t>Total</t>
        </is>
      </c>
      <c r="C532" s="687" t="n">
        <v>90507.34000000003</v>
      </c>
      <c r="D532" s="210" t="n"/>
      <c r="E532" s="210" t="n"/>
      <c r="F532" s="210" t="n"/>
      <c r="G532" s="210" t="n"/>
      <c r="H532" s="210" t="n"/>
      <c r="I532" s="215" t="n"/>
      <c r="J532" s="215" t="n"/>
      <c r="K532" s="215" t="n"/>
      <c r="L532" s="215" t="n"/>
      <c r="M532" s="215" t="n"/>
      <c r="N532" s="215" t="n"/>
      <c r="O532" s="215" t="n"/>
      <c r="P532" s="215" t="n"/>
      <c r="Q532" s="215" t="n"/>
    </row>
    <row r="533" ht="15" customHeight="1" s="474">
      <c r="A533" s="87" t="n"/>
      <c r="B533" s="87" t="n"/>
      <c r="C533" s="87" t="inlineStr">
        <is>
          <t>Total</t>
        </is>
      </c>
      <c r="D533" s="87" t="inlineStr">
        <is>
          <t>Chinese (PRC)</t>
        </is>
      </c>
      <c r="E533" s="87" t="inlineStr">
        <is>
          <t>Chinese (Taiwan)</t>
        </is>
      </c>
      <c r="F533" s="87" t="inlineStr">
        <is>
          <t>Chinese (Hong Kong)</t>
        </is>
      </c>
      <c r="G533" s="87" t="inlineStr">
        <is>
          <t>Japanese</t>
        </is>
      </c>
      <c r="H533" s="87" t="inlineStr">
        <is>
          <t>Korean</t>
        </is>
      </c>
      <c r="I533" s="87" t="inlineStr">
        <is>
          <t>Finnish</t>
        </is>
      </c>
      <c r="J533" s="87" t="inlineStr">
        <is>
          <t>Italian (Italy)</t>
        </is>
      </c>
      <c r="K533" s="87" t="inlineStr">
        <is>
          <t>German (Germany)</t>
        </is>
      </c>
      <c r="L533" s="87" t="inlineStr">
        <is>
          <t>French (Canada)</t>
        </is>
      </c>
      <c r="M533" s="87" t="inlineStr">
        <is>
          <t>Dutch (Netherlands)</t>
        </is>
      </c>
      <c r="N533" s="87" t="inlineStr">
        <is>
          <t>Spanish (Mexico)</t>
        </is>
      </c>
      <c r="O533" s="87" t="inlineStr">
        <is>
          <t>Spanish (International)</t>
        </is>
      </c>
      <c r="P533" s="87" t="inlineStr">
        <is>
          <t>Catalan</t>
        </is>
      </c>
      <c r="Q533" s="87" t="inlineStr">
        <is>
          <t>English (United States)</t>
        </is>
      </c>
      <c r="R533" s="87" t="inlineStr">
        <is>
          <t>Tagalog</t>
        </is>
      </c>
      <c r="S533" s="87" t="inlineStr">
        <is>
          <t>Vietnamese</t>
        </is>
      </c>
      <c r="T533" s="87" t="inlineStr">
        <is>
          <t>French (France)</t>
        </is>
      </c>
      <c r="U533" s="87" t="inlineStr">
        <is>
          <t>Swedish</t>
        </is>
      </c>
      <c r="V533" s="87" t="inlineStr">
        <is>
          <t>Norwegian (Bokmal)</t>
        </is>
      </c>
      <c r="W533" s="87" t="inlineStr">
        <is>
          <t>Danish</t>
        </is>
      </c>
      <c r="X533" s="87" t="inlineStr">
        <is>
          <t>Arabic (U.A.E.)</t>
        </is>
      </c>
      <c r="Y533" s="87" t="inlineStr">
        <is>
          <t>Polish</t>
        </is>
      </c>
      <c r="Z533" s="87" t="inlineStr">
        <is>
          <t>Hebrew</t>
        </is>
      </c>
      <c r="AA533" s="87" t="inlineStr">
        <is>
          <t>Portuguese (Portugal)</t>
        </is>
      </c>
      <c r="AB533" s="87" t="inlineStr">
        <is>
          <t>Slovenian</t>
        </is>
      </c>
      <c r="AC533" s="87" t="inlineStr">
        <is>
          <t>Czech</t>
        </is>
      </c>
      <c r="AD533" s="87" t="inlineStr">
        <is>
          <t>Greek</t>
        </is>
      </c>
      <c r="AE533" s="87" t="inlineStr">
        <is>
          <t>Croatian</t>
        </is>
      </c>
      <c r="AF533" s="87" t="inlineStr">
        <is>
          <t>Malay</t>
        </is>
      </c>
      <c r="AG533" s="87" t="inlineStr">
        <is>
          <t>Thai</t>
        </is>
      </c>
      <c r="AH533" s="87" t="inlineStr">
        <is>
          <t>Hungarian</t>
        </is>
      </c>
      <c r="AI533" s="87" t="inlineStr">
        <is>
          <t>Romanian</t>
        </is>
      </c>
      <c r="AJ533" s="87" t="inlineStr">
        <is>
          <t>Hindi</t>
        </is>
      </c>
      <c r="AK533" s="87" t="inlineStr">
        <is>
          <t>Arabic (Classical)</t>
        </is>
      </c>
      <c r="AL533" s="87" t="inlineStr">
        <is>
          <t>Russian</t>
        </is>
      </c>
      <c r="AM533" s="87" t="inlineStr">
        <is>
          <t>English (United Kingdom)</t>
        </is>
      </c>
      <c r="AN533" s="87" t="inlineStr">
        <is>
          <t>Turkish</t>
        </is>
      </c>
      <c r="AO533" s="87" t="inlineStr">
        <is>
          <t>Lithuanian</t>
        </is>
      </c>
    </row>
    <row r="534">
      <c r="A534" s="685" t="inlineStr">
        <is>
          <t>202209</t>
        </is>
      </c>
      <c r="B534" s="112" t="inlineStr">
        <is>
          <t>WS</t>
        </is>
      </c>
      <c r="C534" s="694" t="n">
        <v>71139.71524999999</v>
      </c>
      <c r="D534" s="694" t="n">
        <v>2227.693749999999</v>
      </c>
      <c r="E534" s="694" t="n">
        <v>1805.755</v>
      </c>
      <c r="F534" s="694" t="n">
        <v>1781.745</v>
      </c>
      <c r="G534" s="694" t="n">
        <v>14171.13375</v>
      </c>
      <c r="H534" s="694" t="n">
        <v>3767.86625</v>
      </c>
      <c r="I534" s="694" t="n">
        <v>1605.52125</v>
      </c>
      <c r="J534" s="694" t="n">
        <v>1230.4575</v>
      </c>
      <c r="K534" s="694" t="n">
        <v>1518.56875</v>
      </c>
      <c r="L534" s="694" t="n">
        <v>16917.53875</v>
      </c>
      <c r="M534" s="694" t="n">
        <v>1482.45375</v>
      </c>
      <c r="N534" s="694" t="n">
        <v>0</v>
      </c>
      <c r="O534" s="694" t="n">
        <v>1220.585625000001</v>
      </c>
      <c r="P534" s="694" t="n">
        <v>2317.835625</v>
      </c>
      <c r="Q534" s="694" t="n">
        <v>0</v>
      </c>
      <c r="R534" s="694" t="n">
        <v>0</v>
      </c>
      <c r="S534" s="694" t="n">
        <v>0</v>
      </c>
      <c r="T534" s="694" t="n">
        <v>878.0700000000001</v>
      </c>
      <c r="U534" s="694" t="n">
        <v>1605.41125</v>
      </c>
      <c r="V534" s="694" t="n">
        <v>1603.31125</v>
      </c>
      <c r="W534" s="694" t="n">
        <v>1599.46125</v>
      </c>
      <c r="X534" s="694" t="n">
        <v>0</v>
      </c>
      <c r="Y534" s="694" t="n">
        <v>935.2162500000001</v>
      </c>
      <c r="Z534" s="694" t="n">
        <v>1126.45125</v>
      </c>
      <c r="AA534" s="694" t="n">
        <v>1128.80125</v>
      </c>
      <c r="AB534" s="694" t="n">
        <v>1073.5875</v>
      </c>
      <c r="AC534" s="694" t="n">
        <v>1072.6075</v>
      </c>
      <c r="AD534" s="694" t="n">
        <v>1196.045</v>
      </c>
      <c r="AE534" s="694" t="n">
        <v>909.5075000000001</v>
      </c>
      <c r="AF534" s="694" t="n">
        <v>0</v>
      </c>
      <c r="AG534" s="694" t="n">
        <v>3329.362500000001</v>
      </c>
      <c r="AH534" s="694" t="n">
        <v>897.07625</v>
      </c>
      <c r="AI534" s="694" t="n">
        <v>898.95625</v>
      </c>
      <c r="AJ534" s="694" t="n">
        <v>0</v>
      </c>
      <c r="AK534" s="694" t="n">
        <v>0</v>
      </c>
      <c r="AL534" s="694" t="n">
        <v>0</v>
      </c>
      <c r="AM534" s="694" t="n">
        <v>227.704</v>
      </c>
      <c r="AN534" s="694" t="n">
        <v>792.1162499999999</v>
      </c>
      <c r="AO534" s="694" t="n">
        <v>1818.875</v>
      </c>
    </row>
    <row r="535">
      <c r="B535" s="77" t="inlineStr">
        <is>
          <t>Smartling</t>
        </is>
      </c>
      <c r="C535" s="681" t="n">
        <v>5000</v>
      </c>
      <c r="D535" s="697" t="n"/>
      <c r="E535" s="697" t="n"/>
      <c r="F535" s="697" t="n"/>
      <c r="G535" s="77" t="n"/>
      <c r="H535" s="697" t="n"/>
      <c r="L535" s="697" t="n"/>
      <c r="N535" s="697" t="n"/>
    </row>
    <row r="536">
      <c r="B536" s="77" t="inlineStr">
        <is>
          <t>DTP</t>
        </is>
      </c>
      <c r="C536" s="681" t="n">
        <v>12</v>
      </c>
      <c r="D536" s="698" t="n"/>
      <c r="E536" s="681" t="n"/>
      <c r="F536" s="77" t="n"/>
      <c r="G536" s="77" t="n"/>
      <c r="H536" s="77" t="n"/>
    </row>
    <row r="537">
      <c r="B537" s="77" t="inlineStr">
        <is>
          <t>ENG</t>
        </is>
      </c>
      <c r="C537" s="605" t="n"/>
      <c r="D537" s="681" t="n"/>
      <c r="E537" s="77" t="n"/>
      <c r="F537" s="77" t="n"/>
      <c r="G537" s="77" t="n"/>
      <c r="H537" s="77" t="n"/>
    </row>
    <row r="538">
      <c r="B538" s="77" t="inlineStr">
        <is>
          <t>Adjustment</t>
        </is>
      </c>
      <c r="C538" s="681" t="n">
        <v>1067.25</v>
      </c>
      <c r="D538" s="699" t="n"/>
      <c r="E538" s="77" t="n"/>
      <c r="F538" s="77" t="n"/>
      <c r="G538" s="77" t="n"/>
      <c r="H538" s="77" t="n"/>
    </row>
    <row r="539">
      <c r="A539" s="683" t="n"/>
      <c r="B539" s="210" t="inlineStr">
        <is>
          <t>Total</t>
        </is>
      </c>
      <c r="C539" s="687" t="n">
        <v>77218.96524999999</v>
      </c>
      <c r="D539" s="210" t="n"/>
      <c r="E539" s="210" t="n"/>
      <c r="F539" s="210" t="n"/>
      <c r="G539" s="210" t="n"/>
      <c r="H539" s="210" t="n"/>
      <c r="I539" s="215" t="n"/>
      <c r="J539" s="215" t="n"/>
      <c r="K539" s="215" t="n"/>
      <c r="L539" s="215" t="n"/>
      <c r="M539" s="215" t="n"/>
      <c r="N539" s="215" t="n"/>
      <c r="O539" s="215" t="n"/>
      <c r="P539" s="215" t="n"/>
      <c r="Q539" s="215" t="n"/>
    </row>
    <row r="540" ht="15" customHeight="1" s="474">
      <c r="A540" s="87" t="n"/>
      <c r="B540" s="87" t="n"/>
      <c r="C540" s="87" t="inlineStr">
        <is>
          <t>Total</t>
        </is>
      </c>
      <c r="D540" s="87" t="inlineStr">
        <is>
          <t>Chinese (PRC)</t>
        </is>
      </c>
      <c r="E540" s="87" t="inlineStr">
        <is>
          <t>Chinese (Taiwan)</t>
        </is>
      </c>
      <c r="F540" s="87" t="inlineStr">
        <is>
          <t>Chinese (Hong Kong)</t>
        </is>
      </c>
      <c r="G540" s="87" t="inlineStr">
        <is>
          <t>Japanese</t>
        </is>
      </c>
      <c r="H540" s="87" t="inlineStr">
        <is>
          <t>Korean</t>
        </is>
      </c>
      <c r="I540" s="87" t="inlineStr">
        <is>
          <t>Finnish</t>
        </is>
      </c>
      <c r="J540" s="87" t="inlineStr">
        <is>
          <t>Italian (Italy)</t>
        </is>
      </c>
      <c r="K540" s="87" t="inlineStr">
        <is>
          <t>German (Germany)</t>
        </is>
      </c>
      <c r="L540" s="87" t="inlineStr">
        <is>
          <t>French (Canada)</t>
        </is>
      </c>
      <c r="M540" s="87" t="inlineStr">
        <is>
          <t>Dutch (Netherlands)</t>
        </is>
      </c>
      <c r="N540" s="87" t="inlineStr">
        <is>
          <t>Spanish (Mexico)</t>
        </is>
      </c>
      <c r="O540" s="87" t="inlineStr">
        <is>
          <t>Spanish (International)</t>
        </is>
      </c>
      <c r="P540" s="87" t="inlineStr">
        <is>
          <t>Catalan</t>
        </is>
      </c>
      <c r="Q540" s="87" t="inlineStr">
        <is>
          <t>English (United States)</t>
        </is>
      </c>
      <c r="R540" s="87" t="inlineStr">
        <is>
          <t>Tagalog</t>
        </is>
      </c>
      <c r="S540" s="87" t="inlineStr">
        <is>
          <t>Vietnamese</t>
        </is>
      </c>
      <c r="T540" s="87" t="inlineStr">
        <is>
          <t>French (France)</t>
        </is>
      </c>
      <c r="U540" s="87" t="inlineStr">
        <is>
          <t>Swedish</t>
        </is>
      </c>
      <c r="V540" s="87" t="inlineStr">
        <is>
          <t>Norwegian (Bokmal)</t>
        </is>
      </c>
      <c r="W540" s="87" t="inlineStr">
        <is>
          <t>Danish</t>
        </is>
      </c>
      <c r="X540" s="87" t="inlineStr">
        <is>
          <t>Arabic (U.A.E.)</t>
        </is>
      </c>
      <c r="Y540" s="87" t="inlineStr">
        <is>
          <t>Polish</t>
        </is>
      </c>
      <c r="Z540" s="87" t="inlineStr">
        <is>
          <t>Hebrew</t>
        </is>
      </c>
      <c r="AA540" s="87" t="inlineStr">
        <is>
          <t>Portuguese (Portugal)</t>
        </is>
      </c>
      <c r="AB540" s="87" t="inlineStr">
        <is>
          <t>Slovenian</t>
        </is>
      </c>
      <c r="AC540" s="87" t="inlineStr">
        <is>
          <t>Czech</t>
        </is>
      </c>
      <c r="AD540" s="87" t="inlineStr">
        <is>
          <t>Greek</t>
        </is>
      </c>
      <c r="AE540" s="87" t="inlineStr">
        <is>
          <t>Croatian</t>
        </is>
      </c>
      <c r="AF540" s="87" t="inlineStr">
        <is>
          <t>Malay</t>
        </is>
      </c>
      <c r="AG540" s="87" t="inlineStr">
        <is>
          <t>Thai</t>
        </is>
      </c>
      <c r="AH540" s="87" t="inlineStr">
        <is>
          <t>Hungarian</t>
        </is>
      </c>
      <c r="AI540" s="87" t="inlineStr">
        <is>
          <t>Romanian</t>
        </is>
      </c>
      <c r="AJ540" s="87" t="inlineStr">
        <is>
          <t>Hindi</t>
        </is>
      </c>
      <c r="AK540" s="87" t="inlineStr">
        <is>
          <t>Arabic (Classical)</t>
        </is>
      </c>
      <c r="AL540" s="87" t="inlineStr">
        <is>
          <t>Russian</t>
        </is>
      </c>
      <c r="AM540" s="87" t="inlineStr">
        <is>
          <t>English (United Kingdom)</t>
        </is>
      </c>
      <c r="AN540" s="87" t="inlineStr">
        <is>
          <t>Turkish</t>
        </is>
      </c>
      <c r="AO540" s="87" t="inlineStr">
        <is>
          <t>Lithuanian</t>
        </is>
      </c>
    </row>
    <row r="541">
      <c r="A541" s="685" t="inlineStr">
        <is>
          <t>202210</t>
        </is>
      </c>
      <c r="B541" s="112" t="inlineStr">
        <is>
          <t>WS</t>
        </is>
      </c>
      <c r="C541" s="694" t="n">
        <v>80574.69000000003</v>
      </c>
      <c r="D541" s="694" t="n">
        <v>2599.06</v>
      </c>
      <c r="E541" s="694" t="n">
        <v>1222.02</v>
      </c>
      <c r="F541" s="694" t="n">
        <v>1230.1</v>
      </c>
      <c r="G541" s="694" t="n">
        <v>2560.83</v>
      </c>
      <c r="H541" s="694" t="n">
        <v>4365.61</v>
      </c>
      <c r="I541" s="694" t="n">
        <v>858.0599999999998</v>
      </c>
      <c r="J541" s="694" t="n">
        <v>819.9300000000004</v>
      </c>
      <c r="K541" s="694" t="n">
        <v>970.8199999999998</v>
      </c>
      <c r="L541" s="694" t="n">
        <v>49932.30000000003</v>
      </c>
      <c r="M541" s="694" t="n">
        <v>786.3400000000003</v>
      </c>
      <c r="N541" s="694" t="n">
        <v>0</v>
      </c>
      <c r="O541" s="694" t="n">
        <v>704.3000000000002</v>
      </c>
      <c r="P541" s="694" t="n">
        <v>1588.81</v>
      </c>
      <c r="Q541" s="694" t="n">
        <v>0</v>
      </c>
      <c r="R541" s="694" t="n">
        <v>0</v>
      </c>
      <c r="S541" s="694" t="n">
        <v>0</v>
      </c>
      <c r="T541" s="694" t="n">
        <v>28.78</v>
      </c>
      <c r="U541" s="694" t="n">
        <v>854.28</v>
      </c>
      <c r="V541" s="694" t="n">
        <v>862.84</v>
      </c>
      <c r="W541" s="694" t="n">
        <v>847.7099999999999</v>
      </c>
      <c r="X541" s="694" t="n">
        <v>0</v>
      </c>
      <c r="Y541" s="694" t="n">
        <v>491.7199999999999</v>
      </c>
      <c r="Z541" s="694" t="n">
        <v>351.85</v>
      </c>
      <c r="AA541" s="694" t="n">
        <v>599.9600000000002</v>
      </c>
      <c r="AB541" s="694" t="n">
        <v>570.0800000000002</v>
      </c>
      <c r="AC541" s="694" t="n">
        <v>577.7900000000001</v>
      </c>
      <c r="AD541" s="694" t="n">
        <v>635.3099999999998</v>
      </c>
      <c r="AE541" s="694" t="n">
        <v>571.9300000000002</v>
      </c>
      <c r="AF541" s="694" t="n">
        <v>0</v>
      </c>
      <c r="AG541" s="694" t="n">
        <v>4553.91</v>
      </c>
      <c r="AH541" s="694" t="n">
        <v>478.4499999999999</v>
      </c>
      <c r="AI541" s="694" t="n">
        <v>480.3599999999998</v>
      </c>
      <c r="AJ541" s="694" t="n">
        <v>0</v>
      </c>
      <c r="AK541" s="694" t="n">
        <v>0</v>
      </c>
      <c r="AL541" s="694" t="n">
        <v>0</v>
      </c>
      <c r="AM541" s="694" t="n">
        <v>172.23</v>
      </c>
      <c r="AN541" s="694" t="n">
        <v>482.2499999999999</v>
      </c>
      <c r="AO541" s="694" t="n">
        <v>377.0600000000001</v>
      </c>
    </row>
    <row r="542">
      <c r="B542" s="77" t="inlineStr">
        <is>
          <t>Smartling</t>
        </is>
      </c>
      <c r="C542" s="681" t="n">
        <v>5000</v>
      </c>
      <c r="D542" s="697" t="n"/>
      <c r="E542" s="697" t="n"/>
      <c r="F542" s="697" t="n"/>
      <c r="G542" s="77" t="n"/>
      <c r="H542" s="697" t="n"/>
      <c r="L542" s="697" t="n"/>
      <c r="N542" s="697" t="n"/>
    </row>
    <row r="543">
      <c r="B543" s="77" t="inlineStr">
        <is>
          <t>DTP</t>
        </is>
      </c>
      <c r="C543" s="681" t="n">
        <v>16</v>
      </c>
      <c r="D543" s="698" t="n"/>
      <c r="E543" s="681" t="n"/>
      <c r="F543" s="77" t="n"/>
      <c r="G543" s="77" t="n"/>
      <c r="H543" s="77" t="n"/>
    </row>
    <row r="544">
      <c r="B544" s="77" t="inlineStr">
        <is>
          <t>ENG</t>
        </is>
      </c>
      <c r="C544" s="605" t="n"/>
      <c r="D544" s="681" t="n"/>
      <c r="E544" s="77" t="n"/>
      <c r="F544" s="77" t="n"/>
      <c r="G544" s="77" t="n"/>
      <c r="H544" s="77" t="n"/>
    </row>
    <row r="545">
      <c r="B545" s="77" t="inlineStr">
        <is>
          <t>Adjustment</t>
        </is>
      </c>
      <c r="C545" s="681" t="n">
        <v>3097.21</v>
      </c>
      <c r="D545" s="699" t="n"/>
      <c r="E545" s="77" t="n"/>
      <c r="F545" s="77" t="n"/>
      <c r="G545" s="77" t="n"/>
      <c r="H545" s="77" t="n"/>
    </row>
    <row r="546">
      <c r="A546" s="683" t="n"/>
      <c r="B546" s="210" t="inlineStr">
        <is>
          <t>Total</t>
        </is>
      </c>
      <c r="C546" s="687" t="n">
        <v>88687.90000000004</v>
      </c>
      <c r="D546" s="210" t="n"/>
      <c r="E546" s="210" t="n"/>
      <c r="F546" s="210" t="n"/>
      <c r="G546" s="210" t="n"/>
      <c r="H546" s="210" t="n"/>
      <c r="I546" s="215" t="n"/>
      <c r="J546" s="215" t="n"/>
      <c r="K546" s="215" t="n"/>
      <c r="L546" s="215" t="n"/>
      <c r="M546" s="215" t="n"/>
      <c r="N546" s="215" t="n"/>
      <c r="O546" s="215" t="n"/>
      <c r="P546" s="215" t="n"/>
      <c r="Q546" s="215" t="n"/>
    </row>
    <row r="547" ht="15" customHeight="1" s="474">
      <c r="A547" s="87" t="n"/>
      <c r="B547" s="87" t="n"/>
      <c r="C547" s="87" t="inlineStr">
        <is>
          <t>Total</t>
        </is>
      </c>
      <c r="D547" s="87" t="inlineStr">
        <is>
          <t>Chinese (PRC)</t>
        </is>
      </c>
      <c r="E547" s="87" t="inlineStr">
        <is>
          <t>Chinese (Taiwan)</t>
        </is>
      </c>
      <c r="F547" s="87" t="inlineStr">
        <is>
          <t>Chinese (Hong Kong)</t>
        </is>
      </c>
      <c r="G547" s="87" t="inlineStr">
        <is>
          <t>Japanese</t>
        </is>
      </c>
      <c r="H547" s="87" t="inlineStr">
        <is>
          <t>Korean</t>
        </is>
      </c>
      <c r="I547" s="87" t="inlineStr">
        <is>
          <t>Finnish</t>
        </is>
      </c>
      <c r="J547" s="87" t="inlineStr">
        <is>
          <t>Italian (Italy)</t>
        </is>
      </c>
      <c r="K547" s="87" t="inlineStr">
        <is>
          <t>German (Germany)</t>
        </is>
      </c>
      <c r="L547" s="87" t="inlineStr">
        <is>
          <t>French (Canada)</t>
        </is>
      </c>
      <c r="M547" s="87" t="inlineStr">
        <is>
          <t>Dutch (Netherlands)</t>
        </is>
      </c>
      <c r="N547" s="87" t="inlineStr">
        <is>
          <t>Spanish (Mexico)</t>
        </is>
      </c>
      <c r="O547" s="87" t="inlineStr">
        <is>
          <t>Spanish (International)</t>
        </is>
      </c>
      <c r="P547" s="87" t="inlineStr">
        <is>
          <t>Catalan</t>
        </is>
      </c>
      <c r="Q547" s="87" t="inlineStr">
        <is>
          <t>English (United States)</t>
        </is>
      </c>
      <c r="R547" s="87" t="inlineStr">
        <is>
          <t>Tagalog</t>
        </is>
      </c>
      <c r="S547" s="87" t="inlineStr">
        <is>
          <t>Vietnamese</t>
        </is>
      </c>
      <c r="T547" s="87" t="inlineStr">
        <is>
          <t>French (France)</t>
        </is>
      </c>
      <c r="U547" s="87" t="inlineStr">
        <is>
          <t>Swedish</t>
        </is>
      </c>
      <c r="V547" s="87" t="inlineStr">
        <is>
          <t>Norwegian (Bokmal)</t>
        </is>
      </c>
      <c r="W547" s="87" t="inlineStr">
        <is>
          <t>Danish</t>
        </is>
      </c>
      <c r="X547" s="87" t="inlineStr">
        <is>
          <t>Arabic (U.A.E.)</t>
        </is>
      </c>
      <c r="Y547" s="87" t="inlineStr">
        <is>
          <t>Polish</t>
        </is>
      </c>
      <c r="Z547" s="87" t="inlineStr">
        <is>
          <t>Hebrew</t>
        </is>
      </c>
      <c r="AA547" s="87" t="inlineStr">
        <is>
          <t>Portuguese (Portugal)</t>
        </is>
      </c>
      <c r="AB547" s="87" t="inlineStr">
        <is>
          <t>Slovenian</t>
        </is>
      </c>
      <c r="AC547" s="87" t="inlineStr">
        <is>
          <t>Czech</t>
        </is>
      </c>
      <c r="AD547" s="87" t="inlineStr">
        <is>
          <t>Greek</t>
        </is>
      </c>
      <c r="AE547" s="87" t="inlineStr">
        <is>
          <t>Croatian</t>
        </is>
      </c>
      <c r="AF547" s="87" t="inlineStr">
        <is>
          <t>Malay</t>
        </is>
      </c>
      <c r="AG547" s="87" t="inlineStr">
        <is>
          <t>Thai</t>
        </is>
      </c>
      <c r="AH547" s="87" t="inlineStr">
        <is>
          <t>Hungarian</t>
        </is>
      </c>
      <c r="AI547" s="87" t="inlineStr">
        <is>
          <t>Romanian</t>
        </is>
      </c>
      <c r="AJ547" s="87" t="inlineStr">
        <is>
          <t>Hindi</t>
        </is>
      </c>
      <c r="AK547" s="87" t="inlineStr">
        <is>
          <t>Arabic (Classical)</t>
        </is>
      </c>
      <c r="AL547" s="87" t="inlineStr">
        <is>
          <t>Russian</t>
        </is>
      </c>
      <c r="AM547" s="87" t="inlineStr">
        <is>
          <t>English (United Kingdom)</t>
        </is>
      </c>
      <c r="AN547" s="87" t="inlineStr">
        <is>
          <t>Turkish</t>
        </is>
      </c>
      <c r="AO547" s="87" t="inlineStr">
        <is>
          <t>Lithuanian</t>
        </is>
      </c>
    </row>
    <row r="548">
      <c r="A548" s="685" t="inlineStr">
        <is>
          <t>202210</t>
        </is>
      </c>
      <c r="B548" s="112" t="inlineStr">
        <is>
          <t>WS</t>
        </is>
      </c>
      <c r="C548" s="694">
        <f>SUM(D548:AO548)</f>
        <v/>
      </c>
      <c r="D548" s="694">
        <f>SUMIFS(Tracking!$AV$2:$AV$8917,Tracking!$AW$2:$AW$8917,IncomeReport!$A548,Tracking!$F$2:$F$8917,IncomeReport!D547)</f>
        <v/>
      </c>
      <c r="E548" s="694">
        <f>SUMIFS(Tracking!$AV$2:$AV$8917,Tracking!$AW$2:$AW$8917,IncomeReport!$A548,Tracking!$F$2:$F$8917,IncomeReport!E547)</f>
        <v/>
      </c>
      <c r="F548" s="694">
        <f>SUMIFS(Tracking!$AV$2:$AV$8917,Tracking!$AW$2:$AW$8917,IncomeReport!$A548,Tracking!$F$2:$F$8917,IncomeReport!F547)</f>
        <v/>
      </c>
      <c r="G548" s="694">
        <f>SUMIFS(Tracking!$AV$2:$AV$8917,Tracking!$AW$2:$AW$8917,IncomeReport!$A548,Tracking!$F$2:$F$8917,IncomeReport!G547)</f>
        <v/>
      </c>
      <c r="H548" s="694">
        <f>SUMIFS(Tracking!$AV$2:$AV$8917,Tracking!$AW$2:$AW$8917,IncomeReport!$A548,Tracking!$F$2:$F$8917,IncomeReport!H547)</f>
        <v/>
      </c>
      <c r="I548" s="694">
        <f>SUMIFS(Tracking!$AV$2:$AV$8917,Tracking!$AW$2:$AW$8917,IncomeReport!$A548,Tracking!$F$2:$F$8917,IncomeReport!I547)</f>
        <v/>
      </c>
      <c r="J548" s="694">
        <f>SUMIFS(Tracking!$AV$2:$AV$8917,Tracking!$AW$2:$AW$8917,IncomeReport!$A548,Tracking!$F$2:$F$8917,IncomeReport!J547)</f>
        <v/>
      </c>
      <c r="K548" s="694">
        <f>SUMIFS(Tracking!$AV$2:$AV$8917,Tracking!$AW$2:$AW$8917,IncomeReport!$A548,Tracking!$F$2:$F$8917,IncomeReport!K547)</f>
        <v/>
      </c>
      <c r="L548" s="694">
        <f>SUMIFS(Tracking!$AV$2:$AV$8917,Tracking!$AW$2:$AW$8917,IncomeReport!$A548,Tracking!$F$2:$F$8917,IncomeReport!L547)</f>
        <v/>
      </c>
      <c r="M548" s="694">
        <f>SUMIFS(Tracking!$AV$2:$AV$8917,Tracking!$AW$2:$AW$8917,IncomeReport!$A548,Tracking!$F$2:$F$8917,IncomeReport!M547)</f>
        <v/>
      </c>
      <c r="N548" s="694">
        <f>SUMIFS(Tracking!$AV$2:$AV$8917,Tracking!$AW$2:$AW$8917,IncomeReport!$A548,Tracking!$F$2:$F$8917,IncomeReport!N547)</f>
        <v/>
      </c>
      <c r="O548" s="694">
        <f>SUMIFS(Tracking!$AV$2:$AV$8917,Tracking!$AW$2:$AW$8917,IncomeReport!$A548,Tracking!$F$2:$F$8917,IncomeReport!O547)</f>
        <v/>
      </c>
      <c r="P548" s="694">
        <f>SUMIFS(Tracking!$AV$2:$AV$8917,Tracking!$AW$2:$AW$8917,IncomeReport!$A548,Tracking!$F$2:$F$8917,IncomeReport!P547)</f>
        <v/>
      </c>
      <c r="Q548" s="694">
        <f>SUMIFS(Tracking!$AV$2:$AV$8917,Tracking!$AW$2:$AW$8917,IncomeReport!$A548,Tracking!$F$2:$F$8917,IncomeReport!Q547)</f>
        <v/>
      </c>
      <c r="R548" s="694">
        <f>SUMIFS(Tracking!$AV$2:$AV$8917,Tracking!$AW$2:$AW$8917,IncomeReport!$A548,Tracking!$F$2:$F$8917,IncomeReport!R547)</f>
        <v/>
      </c>
      <c r="S548" s="694">
        <f>SUMIFS(Tracking!$AV$2:$AV$8917,Tracking!$AW$2:$AW$8917,IncomeReport!$A548,Tracking!$F$2:$F$8917,IncomeReport!S547)</f>
        <v/>
      </c>
      <c r="T548" s="694">
        <f>SUMIFS(Tracking!$AV$2:$AV$8917,Tracking!$AW$2:$AW$8917,IncomeReport!$A548,Tracking!$F$2:$F$8917,IncomeReport!T547)</f>
        <v/>
      </c>
      <c r="U548" s="694">
        <f>SUMIFS(Tracking!$AV$2:$AV$8917,Tracking!$AW$2:$AW$8917,IncomeReport!$A548,Tracking!$F$2:$F$8917,IncomeReport!U547)</f>
        <v/>
      </c>
      <c r="V548" s="694">
        <f>SUMIFS(Tracking!$AV$2:$AV$8917,Tracking!$AW$2:$AW$8917,IncomeReport!$A548,Tracking!$F$2:$F$8917,IncomeReport!V547)</f>
        <v/>
      </c>
      <c r="W548" s="694">
        <f>SUMIFS(Tracking!$AV$2:$AV$8917,Tracking!$AW$2:$AW$8917,IncomeReport!$A548,Tracking!$F$2:$F$8917,IncomeReport!W547)</f>
        <v/>
      </c>
      <c r="X548" s="694">
        <f>SUMIFS(Tracking!$AV$2:$AV$8917,Tracking!$AW$2:$AW$8917,IncomeReport!$A548,Tracking!$F$2:$F$8917,IncomeReport!X547)</f>
        <v/>
      </c>
      <c r="Y548" s="694">
        <f>SUMIFS(Tracking!$AV$2:$AV$8917,Tracking!$AW$2:$AW$8917,IncomeReport!$A548,Tracking!$F$2:$F$8917,IncomeReport!Y547)</f>
        <v/>
      </c>
      <c r="Z548" s="694">
        <f>SUMIFS(Tracking!$AV$2:$AV$8917,Tracking!$AW$2:$AW$8917,IncomeReport!$A548,Tracking!$F$2:$F$8917,IncomeReport!Z547)</f>
        <v/>
      </c>
      <c r="AA548" s="694">
        <f>SUMIFS(Tracking!$AV$2:$AV$8917,Tracking!$AW$2:$AW$8917,IncomeReport!$A548,Tracking!$F$2:$F$8917,IncomeReport!AA547)</f>
        <v/>
      </c>
      <c r="AB548" s="694">
        <f>SUMIFS(Tracking!$AV$2:$AV$8917,Tracking!$AW$2:$AW$8917,IncomeReport!$A548,Tracking!$F$2:$F$8917,IncomeReport!AB547)</f>
        <v/>
      </c>
      <c r="AC548" s="694">
        <f>SUMIFS(Tracking!$AV$2:$AV$8917,Tracking!$AW$2:$AW$8917,IncomeReport!$A548,Tracking!$F$2:$F$8917,IncomeReport!AC547)</f>
        <v/>
      </c>
      <c r="AD548" s="694">
        <f>SUMIFS(Tracking!$AV$2:$AV$8917,Tracking!$AW$2:$AW$8917,IncomeReport!$A548,Tracking!$F$2:$F$8917,IncomeReport!AD547)</f>
        <v/>
      </c>
      <c r="AE548" s="694">
        <f>SUMIFS(Tracking!$AV$2:$AV$8917,Tracking!$AW$2:$AW$8917,IncomeReport!$A548,Tracking!$F$2:$F$8917,IncomeReport!AE547)</f>
        <v/>
      </c>
      <c r="AF548" s="694">
        <f>SUMIFS(Tracking!$AV$2:$AV$8917,Tracking!$AW$2:$AW$8917,IncomeReport!$A548,Tracking!$F$2:$F$8917,IncomeReport!AF547)</f>
        <v/>
      </c>
      <c r="AG548" s="694">
        <f>SUMIFS(Tracking!$AV$2:$AV$8917,Tracking!$AW$2:$AW$8917,IncomeReport!$A548,Tracking!$F$2:$F$8917,IncomeReport!AG547)</f>
        <v/>
      </c>
      <c r="AH548" s="694">
        <f>SUMIFS(Tracking!$AV$2:$AV$8917,Tracking!$AW$2:$AW$8917,IncomeReport!$A548,Tracking!$F$2:$F$8917,IncomeReport!AH547)</f>
        <v/>
      </c>
      <c r="AI548" s="694">
        <f>SUMIFS(Tracking!$AV$2:$AV$8917,Tracking!$AW$2:$AW$8917,IncomeReport!$A548,Tracking!$F$2:$F$8917,IncomeReport!AI547)</f>
        <v/>
      </c>
      <c r="AJ548" s="694">
        <f>SUMIFS(Tracking!$AV$2:$AV$8917,Tracking!$AW$2:$AW$8917,IncomeReport!$A548,Tracking!$F$2:$F$8917,IncomeReport!AJ547)</f>
        <v/>
      </c>
      <c r="AK548" s="694">
        <f>SUMIFS(Tracking!$AV$2:$AV$8917,Tracking!$AW$2:$AW$8917,IncomeReport!$A548,Tracking!$F$2:$F$8917,IncomeReport!AK547)</f>
        <v/>
      </c>
      <c r="AL548" s="694">
        <f>SUMIFS(Tracking!$AV$2:$AV$8917,Tracking!$AW$2:$AW$8917,IncomeReport!$A548,Tracking!$F$2:$F$8917,IncomeReport!AL547)</f>
        <v/>
      </c>
      <c r="AM548" s="694">
        <f>SUMIFS(Tracking!$AV$2:$AV$8917,Tracking!$AW$2:$AW$8917,IncomeReport!$A548,Tracking!$F$2:$F$8917,IncomeReport!AM547)</f>
        <v/>
      </c>
      <c r="AN548" s="694">
        <f>SUMIFS(Tracking!$AV$2:$AV$8917,Tracking!$AW$2:$AW$8917,IncomeReport!$A548,Tracking!$F$2:$F$8917,IncomeReport!AN547)</f>
        <v/>
      </c>
      <c r="AO548" s="694">
        <f>SUMIFS(Tracking!$AV$2:$AV$8917,Tracking!$AW$2:$AW$8917,IncomeReport!$A548,Tracking!$F$2:$F$8917,IncomeReport!AO547)</f>
        <v/>
      </c>
    </row>
    <row r="549">
      <c r="B549" s="77" t="inlineStr">
        <is>
          <t>Smartling</t>
        </is>
      </c>
      <c r="C549" s="681" t="n">
        <v>5000</v>
      </c>
      <c r="D549" s="697" t="n"/>
      <c r="E549" s="697" t="n"/>
      <c r="F549" s="697" t="n"/>
      <c r="G549" s="77" t="n"/>
      <c r="H549" s="697" t="n"/>
      <c r="L549" s="697" t="n"/>
      <c r="N549" s="697" t="n"/>
    </row>
    <row r="550">
      <c r="B550" s="77" t="inlineStr">
        <is>
          <t>DTP</t>
        </is>
      </c>
      <c r="C550" s="681" t="n">
        <v>16</v>
      </c>
      <c r="D550" s="698" t="n"/>
      <c r="E550" s="681" t="n"/>
      <c r="F550" s="77" t="n"/>
      <c r="G550" s="77" t="n"/>
      <c r="H550" s="77" t="n"/>
    </row>
    <row r="551">
      <c r="B551" s="77" t="inlineStr">
        <is>
          <t>ENG</t>
        </is>
      </c>
      <c r="C551" s="605" t="n"/>
      <c r="D551" s="681" t="n"/>
      <c r="E551" s="77" t="n"/>
      <c r="F551" s="77" t="n"/>
      <c r="G551" s="77" t="n"/>
      <c r="H551" s="77" t="n"/>
    </row>
    <row r="552">
      <c r="B552" s="77" t="inlineStr">
        <is>
          <t>Adjustment</t>
        </is>
      </c>
      <c r="C552" s="681" t="n">
        <v>3097.21</v>
      </c>
      <c r="D552" s="699" t="n"/>
      <c r="E552" s="77" t="n"/>
      <c r="F552" s="77" t="n"/>
      <c r="G552" s="77" t="n"/>
      <c r="H552" s="77" t="n"/>
    </row>
    <row r="553">
      <c r="A553" s="683" t="n"/>
      <c r="B553" s="210" t="inlineStr">
        <is>
          <t>Total</t>
        </is>
      </c>
      <c r="C553" s="687">
        <f>SUM(C548:C552)</f>
        <v/>
      </c>
      <c r="D553" s="210" t="n"/>
      <c r="E553" s="210" t="n"/>
      <c r="F553" s="210" t="n"/>
      <c r="G553" s="210" t="n"/>
      <c r="H553" s="210" t="n"/>
      <c r="I553" s="215" t="n"/>
      <c r="J553" s="215" t="n"/>
      <c r="K553" s="215" t="n"/>
      <c r="L553" s="215" t="n"/>
      <c r="M553" s="215" t="n"/>
      <c r="N553" s="215" t="n"/>
      <c r="O553" s="215" t="n"/>
      <c r="P553" s="215" t="n"/>
      <c r="Q553" s="215" t="n"/>
    </row>
    <row r="554">
      <c r="A554" s="584" t="n"/>
      <c r="B554" s="77" t="n"/>
      <c r="C554" s="681" t="n"/>
      <c r="D554" s="77" t="n"/>
      <c r="E554" s="77" t="n"/>
      <c r="F554" s="77" t="n"/>
      <c r="G554" s="77" t="n"/>
      <c r="H554" s="77" t="n"/>
      <c r="I554" s="77" t="n"/>
      <c r="J554" s="77" t="n"/>
      <c r="K554" s="77" t="n"/>
      <c r="L554" s="77" t="n"/>
      <c r="M554" s="77" t="n"/>
      <c r="N554" s="77" t="n"/>
      <c r="O554" s="77" t="n"/>
      <c r="P554" s="77" t="n"/>
      <c r="Q554" s="77" t="n"/>
      <c r="R554" s="77" t="n"/>
      <c r="S554" s="77" t="n"/>
      <c r="T554" s="77" t="n"/>
      <c r="U554" s="77" t="n"/>
      <c r="V554" s="77" t="n"/>
      <c r="W554" s="77" t="n"/>
      <c r="X554" s="77" t="n"/>
      <c r="Y554" s="77" t="n"/>
      <c r="Z554" s="77" t="n"/>
      <c r="AA554" s="77" t="n"/>
      <c r="AB554" s="77" t="n"/>
      <c r="AC554" s="77" t="n"/>
      <c r="AD554" s="77" t="n"/>
    </row>
    <row r="555">
      <c r="A555" s="300" t="n"/>
      <c r="B555" s="301" t="n"/>
      <c r="C555" s="301">
        <f>SUM(D555:S555)</f>
        <v/>
      </c>
      <c r="D555" s="301">
        <f>SUMIFS(Tracking!#REF!,Tracking!#REF!,IncomeReport!$A555,Tracking!#REF!,IncomeReport!D373)</f>
        <v/>
      </c>
      <c r="E555" s="301">
        <f>SUMIFS(Tracking!#REF!,Tracking!#REF!,IncomeReport!$A555,Tracking!#REF!,IncomeReport!E373)</f>
        <v/>
      </c>
      <c r="F555" s="301">
        <f>SUMIFS(Tracking!#REF!,Tracking!#REF!,IncomeReport!$A555,Tracking!#REF!,IncomeReport!F373)</f>
        <v/>
      </c>
      <c r="G555" s="301">
        <f>SUMIFS(Tracking!#REF!,Tracking!#REF!,IncomeReport!$A555,Tracking!#REF!,IncomeReport!G373)</f>
        <v/>
      </c>
      <c r="H555" s="301">
        <f>SUMIFS(Tracking!#REF!,Tracking!#REF!,IncomeReport!$A555,Tracking!#REF!,IncomeReport!H373)</f>
        <v/>
      </c>
      <c r="I555" s="301">
        <f>SUMIFS(Tracking!#REF!,Tracking!#REF!,IncomeReport!$A555,Tracking!#REF!,IncomeReport!I373)</f>
        <v/>
      </c>
      <c r="J555" s="301">
        <f>SUMIFS(Tracking!#REF!,Tracking!#REF!,IncomeReport!$A555,Tracking!#REF!,IncomeReport!J373)</f>
        <v/>
      </c>
      <c r="K555" s="301">
        <f>SUMIFS(Tracking!#REF!,Tracking!#REF!,IncomeReport!$A555,Tracking!#REF!,IncomeReport!K373)</f>
        <v/>
      </c>
      <c r="L555" s="301">
        <f>SUMIFS(Tracking!#REF!,Tracking!#REF!,IncomeReport!$A555,Tracking!#REF!,IncomeReport!L373)</f>
        <v/>
      </c>
      <c r="M555" s="301">
        <f>SUMIFS(Tracking!#REF!,Tracking!#REF!,IncomeReport!$A555,Tracking!#REF!,IncomeReport!M373)</f>
        <v/>
      </c>
      <c r="N555" s="301">
        <f>SUMIFS(Tracking!#REF!,Tracking!#REF!,IncomeReport!$A555,Tracking!#REF!,IncomeReport!N373)</f>
        <v/>
      </c>
      <c r="O555" s="301">
        <f>SUMIFS(Tracking!#REF!,Tracking!#REF!,IncomeReport!$A555,Tracking!#REF!,IncomeReport!O373)</f>
        <v/>
      </c>
      <c r="P555" s="301">
        <f>SUMIFS(Tracking!#REF!,Tracking!#REF!,IncomeReport!$A555,Tracking!#REF!,IncomeReport!P373)</f>
        <v/>
      </c>
      <c r="Q555" s="301">
        <f>SUMIFS(Tracking!#REF!,Tracking!#REF!,IncomeReport!$A555,Tracking!#REF!,IncomeReport!Q373)</f>
        <v/>
      </c>
      <c r="R555" s="301">
        <f>SUMIFS(Tracking!#REF!,Tracking!#REF!,IncomeReport!$A555,Tracking!#REF!,IncomeReport!R373)</f>
        <v/>
      </c>
      <c r="S555" s="301">
        <f>SUMIFS(Tracking!#REF!,Tracking!#REF!,IncomeReport!$A555,Tracking!#REF!,IncomeReport!S373)</f>
        <v/>
      </c>
      <c r="T555" s="301">
        <f>SUMIFS(Tracking!#REF!,Tracking!#REF!,IncomeReport!$A555,Tracking!#REF!,IncomeReport!T373)</f>
        <v/>
      </c>
      <c r="U555" s="301">
        <f>SUMIFS(Tracking!#REF!,Tracking!#REF!,IncomeReport!$A555,Tracking!#REF!,IncomeReport!U373)</f>
        <v/>
      </c>
      <c r="V555" s="301">
        <f>SUMIFS(Tracking!#REF!,Tracking!#REF!,IncomeReport!$A555,Tracking!#REF!,IncomeReport!V373)</f>
        <v/>
      </c>
      <c r="W555" s="301">
        <f>SUMIFS(Tracking!#REF!,Tracking!#REF!,IncomeReport!$A555,Tracking!#REF!,IncomeReport!W373)</f>
        <v/>
      </c>
      <c r="X555" s="301">
        <f>SUMIFS(Tracking!#REF!,Tracking!#REF!,IncomeReport!$A555,Tracking!#REF!,IncomeReport!X373)</f>
        <v/>
      </c>
      <c r="Y555" s="301">
        <f>SUMIFS(Tracking!#REF!,Tracking!#REF!,IncomeReport!$A555,Tracking!#REF!,IncomeReport!Y373)</f>
        <v/>
      </c>
      <c r="Z555" s="301">
        <f>SUMIFS(Tracking!#REF!,Tracking!#REF!,IncomeReport!$A555,Tracking!#REF!,IncomeReport!Z373)</f>
        <v/>
      </c>
      <c r="AA555" s="301">
        <f>SUMIFS(Tracking!#REF!,Tracking!#REF!,IncomeReport!$A555,Tracking!#REF!,IncomeReport!AA373)</f>
        <v/>
      </c>
      <c r="AB555" s="20">
        <f>SUMIFS(Tracking!#REF!,Tracking!#REF!,IncomeReport!$A555,Tracking!#REF!,IncomeReport!AB373)</f>
        <v/>
      </c>
      <c r="AC555" s="20">
        <f>SUMIFS(Tracking!#REF!,Tracking!#REF!,IncomeReport!$A555,Tracking!#REF!,IncomeReport!AC373)</f>
        <v/>
      </c>
      <c r="AD555" s="20">
        <f>SUMIFS(Tracking!#REF!,Tracking!#REF!,IncomeReport!$A555,Tracking!#REF!,IncomeReport!AD373)</f>
        <v/>
      </c>
      <c r="AE555" s="20">
        <f>SUMIFS(Tracking!#REF!,Tracking!#REF!,IncomeReport!$A555,Tracking!#REF!,IncomeReport!AE373)</f>
        <v/>
      </c>
    </row>
    <row r="556">
      <c r="B556" s="605" t="n"/>
      <c r="C556" s="700" t="n"/>
      <c r="D556" s="681" t="n"/>
    </row>
    <row r="557">
      <c r="B557" s="605" t="n"/>
      <c r="C557" s="605" t="n"/>
      <c r="E557" s="77" t="n"/>
    </row>
    <row r="558">
      <c r="C558" s="605" t="n"/>
      <c r="O558" s="671" t="n"/>
    </row>
    <row r="559">
      <c r="C559" s="605" t="n"/>
      <c r="O559" s="671" t="n"/>
    </row>
  </sheetData>
  <mergeCells count="67">
    <mergeCell ref="A548:A553"/>
    <mergeCell ref="A541:A546"/>
    <mergeCell ref="A534:A539"/>
    <mergeCell ref="A527:A532"/>
    <mergeCell ref="A471:A476"/>
    <mergeCell ref="A495:A500"/>
    <mergeCell ref="A519:A524"/>
    <mergeCell ref="A511:A516"/>
    <mergeCell ref="A503:A508"/>
    <mergeCell ref="A487:A492"/>
    <mergeCell ref="A479:A484"/>
    <mergeCell ref="D1:E1"/>
    <mergeCell ref="A36:A41"/>
    <mergeCell ref="A43:A48"/>
    <mergeCell ref="A51:A56"/>
    <mergeCell ref="A59:A64"/>
    <mergeCell ref="A66:A71"/>
    <mergeCell ref="A73:A78"/>
    <mergeCell ref="A94:A99"/>
    <mergeCell ref="A87:A92"/>
    <mergeCell ref="A80:A85"/>
    <mergeCell ref="A101:A106"/>
    <mergeCell ref="A108:A113"/>
    <mergeCell ref="A311:A316"/>
    <mergeCell ref="A231:A236"/>
    <mergeCell ref="A271:A276"/>
    <mergeCell ref="A175:A180"/>
    <mergeCell ref="A159:A164"/>
    <mergeCell ref="A199:A204"/>
    <mergeCell ref="A183:A188"/>
    <mergeCell ref="A167:A172"/>
    <mergeCell ref="A215:A220"/>
    <mergeCell ref="A191:A196"/>
    <mergeCell ref="A223:A228"/>
    <mergeCell ref="A207:A212"/>
    <mergeCell ref="A141:A146"/>
    <mergeCell ref="A150:A155"/>
    <mergeCell ref="A116:A121"/>
    <mergeCell ref="A133:A138"/>
    <mergeCell ref="A124:A129"/>
    <mergeCell ref="A375:A380"/>
    <mergeCell ref="A359:A364"/>
    <mergeCell ref="A327:A332"/>
    <mergeCell ref="A239:A244"/>
    <mergeCell ref="A319:A324"/>
    <mergeCell ref="A367:A372"/>
    <mergeCell ref="A351:A356"/>
    <mergeCell ref="A343:A348"/>
    <mergeCell ref="A335:A340"/>
    <mergeCell ref="A303:A308"/>
    <mergeCell ref="A295:A300"/>
    <mergeCell ref="A279:A284"/>
    <mergeCell ref="A255:A260"/>
    <mergeCell ref="A247:A252"/>
    <mergeCell ref="A287:A292"/>
    <mergeCell ref="A263:A268"/>
    <mergeCell ref="A463:A468"/>
    <mergeCell ref="A455:A460"/>
    <mergeCell ref="A447:A452"/>
    <mergeCell ref="A399:A404"/>
    <mergeCell ref="A383:A388"/>
    <mergeCell ref="A439:A444"/>
    <mergeCell ref="A431:A436"/>
    <mergeCell ref="A423:A428"/>
    <mergeCell ref="A415:A420"/>
    <mergeCell ref="A407:A412"/>
    <mergeCell ref="A391:A396"/>
  </mergeCells>
  <pageMargins left="0.7" right="0.7" top="0.75" bottom="0.75" header="0.3" footer="0.3"/>
  <pageSetup orientation="portrait" paperSize="9"/>
  <legacyDrawing r:id="anysvml"/>
</worksheet>
</file>

<file path=xl/worksheets/sheet9.xml><?xml version="1.0" encoding="utf-8"?>
<worksheet xmlns="http://schemas.openxmlformats.org/spreadsheetml/2006/main">
  <sheetPr codeName="Sheet3">
    <outlinePr summaryBelow="1" summaryRight="1"/>
    <pageSetUpPr autoPageBreaks="0"/>
  </sheetPr>
  <dimension ref="B1:E12"/>
  <sheetViews>
    <sheetView workbookViewId="0">
      <selection activeCell="E2" sqref="E2:E12"/>
    </sheetView>
  </sheetViews>
  <sheetFormatPr baseColWidth="8" defaultColWidth="9.125" defaultRowHeight="13.5"/>
  <sheetData>
    <row r="1">
      <c r="B1" s="473" t="inlineStr">
        <is>
          <t>Translation status</t>
        </is>
      </c>
      <c r="E1" s="473" t="inlineStr">
        <is>
          <t>Revision status</t>
        </is>
      </c>
    </row>
    <row r="2">
      <c r="B2" t="inlineStr">
        <is>
          <t>Project to be assigned</t>
        </is>
      </c>
      <c r="E2" t="inlineStr">
        <is>
          <t>Send heads-up</t>
        </is>
      </c>
    </row>
    <row r="3">
      <c r="B3" s="475" t="inlineStr">
        <is>
          <t>Send HO</t>
        </is>
      </c>
      <c r="E3" s="475" t="inlineStr">
        <is>
          <t>Heads-up sent</t>
        </is>
      </c>
    </row>
    <row r="4">
      <c r="B4" s="475" t="inlineStr">
        <is>
          <t>HO sent</t>
        </is>
      </c>
      <c r="E4" t="inlineStr">
        <is>
          <t>Heads-up accepted</t>
        </is>
      </c>
    </row>
    <row r="5">
      <c r="B5" s="475" t="inlineStr">
        <is>
          <t>HO sent - Followed up</t>
        </is>
      </c>
      <c r="E5" s="475" t="inlineStr">
        <is>
          <t>Send rev HO</t>
        </is>
      </c>
    </row>
    <row r="6">
      <c r="B6" s="475" t="inlineStr">
        <is>
          <t>To be reassigned</t>
        </is>
      </c>
      <c r="E6" t="inlineStr">
        <is>
          <t>Rev HO sent</t>
        </is>
      </c>
    </row>
    <row r="7">
      <c r="B7" s="475" t="inlineStr">
        <is>
          <t>In Trans</t>
        </is>
      </c>
      <c r="E7" s="475" t="inlineStr">
        <is>
          <t>To be reassigned</t>
        </is>
      </c>
    </row>
    <row r="8">
      <c r="B8" s="475" t="inlineStr">
        <is>
          <t>In Trans - Followed up</t>
        </is>
      </c>
      <c r="E8" s="475" t="inlineStr">
        <is>
          <t>In Rev</t>
        </is>
      </c>
    </row>
    <row r="9">
      <c r="B9" s="475" t="inlineStr">
        <is>
          <t>Completed</t>
        </is>
      </c>
      <c r="E9" s="475" t="inlineStr">
        <is>
          <t>In Rev - Followed up</t>
        </is>
      </c>
    </row>
    <row r="10">
      <c r="B10" s="475" t="inlineStr">
        <is>
          <t>Cancelled</t>
        </is>
      </c>
      <c r="E10" s="475" t="inlineStr">
        <is>
          <t>Completed</t>
        </is>
      </c>
    </row>
    <row r="11">
      <c r="E11" s="475" t="inlineStr">
        <is>
          <t>No Rev needed</t>
        </is>
      </c>
    </row>
    <row r="12">
      <c r="E12" t="inlineStr">
        <is>
          <t>Cancelled</t>
        </is>
      </c>
    </row>
  </sheetData>
  <pageMargins left="0.7" right="0.7" top="0.75" bottom="0.75" header="0.3" footer="0.3"/>
</worksheet>
</file>

<file path=xl/worksheets/sheet10.xml><?xml version="1.0" encoding="utf-8"?>
<worksheet xmlns="http://schemas.openxmlformats.org/spreadsheetml/2006/main">
  <sheetPr codeName="Sheet13">
    <outlinePr summaryBelow="1" summaryRight="1"/>
    <pageSetUpPr autoPageBreaks="0"/>
  </sheetPr>
  <dimension ref="A1:E35"/>
  <sheetViews>
    <sheetView topLeftCell="A8" workbookViewId="0">
      <selection activeCell="D26" sqref="D26"/>
    </sheetView>
  </sheetViews>
  <sheetFormatPr baseColWidth="8" defaultColWidth="9" defaultRowHeight="15"/>
  <cols>
    <col width="9.5" customWidth="1" style="201" min="1" max="1"/>
    <col width="37.5" customWidth="1" style="201" min="2" max="2"/>
    <col width="16.5" customWidth="1" style="201" min="3" max="3"/>
    <col width="19.5" customWidth="1" style="187" min="4" max="4"/>
    <col width="9" customWidth="1" style="187" min="5" max="5"/>
    <col width="9" customWidth="1" style="188" min="6" max="16384"/>
  </cols>
  <sheetData>
    <row r="1" ht="26.25" customHeight="1" s="474">
      <c r="A1" s="185" t="n"/>
      <c r="B1" s="185" t="n"/>
      <c r="C1" s="186" t="n"/>
      <c r="D1" s="186" t="n"/>
    </row>
    <row r="2" ht="14.25" customHeight="1" s="474">
      <c r="A2" s="590" t="n"/>
      <c r="B2" s="590" t="n"/>
      <c r="C2" s="590" t="n"/>
      <c r="D2" s="590" t="n"/>
      <c r="E2" s="189" t="n"/>
    </row>
    <row r="3" ht="14.25" customHeight="1" s="474">
      <c r="A3" s="588" t="inlineStr">
        <is>
          <t>Pactera Technologies NA, Inc</t>
        </is>
      </c>
      <c r="E3" s="190" t="n"/>
    </row>
    <row r="4" ht="14.25" customHeight="1" s="474">
      <c r="A4" s="587" t="inlineStr">
        <is>
          <t>2880 Zanker Rd. Suite 203; San Jose, CA 95134</t>
        </is>
      </c>
      <c r="E4" s="190" t="n"/>
    </row>
    <row r="5">
      <c r="A5" s="591" t="n"/>
    </row>
    <row r="6" ht="25.5" customHeight="1" s="474">
      <c r="A6" s="592" t="inlineStr">
        <is>
          <t>INVOICE</t>
        </is>
      </c>
    </row>
    <row r="7">
      <c r="A7" s="587" t="n"/>
    </row>
    <row r="8">
      <c r="A8" s="587" t="n"/>
      <c r="B8" s="587" t="n"/>
      <c r="C8" s="587" t="n"/>
      <c r="D8" s="587" t="n"/>
    </row>
    <row r="9">
      <c r="A9" s="587" t="n"/>
      <c r="B9" s="587" t="n"/>
      <c r="C9" s="587" t="n"/>
      <c r="D9" s="587" t="n"/>
    </row>
    <row r="10">
      <c r="A10" s="191" t="inlineStr">
        <is>
          <t xml:space="preserve">Bill To:                       </t>
        </is>
      </c>
      <c r="B10" s="191" t="inlineStr">
        <is>
          <t>Tesla, Inc.</t>
        </is>
      </c>
      <c r="C10" s="589" t="inlineStr">
        <is>
          <t>PO Number:</t>
        </is>
      </c>
      <c r="D10" s="193" t="inlineStr">
        <is>
          <t>PO-4900267293</t>
        </is>
      </c>
    </row>
    <row r="11">
      <c r="A11" s="194" t="inlineStr">
        <is>
          <t>Address:</t>
        </is>
      </c>
      <c r="B11" s="194" t="inlineStr">
        <is>
          <t>45500 Fremont Blvd, Fremont,CA 94538</t>
        </is>
      </c>
      <c r="C11" s="589" t="inlineStr">
        <is>
          <t>Invoice Date:</t>
        </is>
      </c>
      <c r="D11" s="195" t="n">
        <v>44795</v>
      </c>
    </row>
    <row r="12" ht="15.75" customHeight="1" s="474">
      <c r="A12" s="194" t="inlineStr">
        <is>
          <t>Tel:</t>
        </is>
      </c>
      <c r="B12" s="194" t="n"/>
      <c r="C12" s="589" t="inlineStr">
        <is>
          <t>Invoice Number:</t>
        </is>
      </c>
      <c r="D12" s="196" t="inlineStr">
        <is>
          <t>PTUS_Tesla220823A</t>
        </is>
      </c>
    </row>
    <row r="13">
      <c r="A13" s="194" t="inlineStr">
        <is>
          <t>Fax:</t>
        </is>
      </c>
      <c r="B13" s="194" t="n"/>
      <c r="C13" s="588" t="inlineStr">
        <is>
          <t>Payment Term:</t>
        </is>
      </c>
      <c r="D13" s="193" t="inlineStr">
        <is>
          <t>NET 90</t>
        </is>
      </c>
    </row>
    <row r="14">
      <c r="A14" s="194" t="inlineStr">
        <is>
          <t xml:space="preserve">ATTN: </t>
        </is>
      </c>
      <c r="B14" s="194" t="inlineStr">
        <is>
          <t>A/P</t>
        </is>
      </c>
      <c r="C14" s="588" t="inlineStr">
        <is>
          <t>Payment Due Date:</t>
        </is>
      </c>
      <c r="D14" s="195">
        <f>D11+90</f>
        <v/>
      </c>
    </row>
    <row r="15">
      <c r="A15" s="194" t="n"/>
      <c r="B15" s="194" t="n"/>
      <c r="C15" s="588" t="n"/>
      <c r="D15" s="195" t="n"/>
    </row>
    <row r="16">
      <c r="A16" s="194" t="n"/>
      <c r="B16" s="194" t="n"/>
      <c r="C16" s="198" t="n"/>
      <c r="D16" s="193" t="n"/>
    </row>
    <row r="17" ht="15.75" customHeight="1" s="474" thickBot="1">
      <c r="A17" s="587" t="n"/>
    </row>
    <row r="18">
      <c r="A18" s="594" t="inlineStr">
        <is>
          <t>Project Name:</t>
        </is>
      </c>
      <c r="B18" s="701" t="n"/>
      <c r="C18" s="702" t="inlineStr">
        <is>
          <t xml:space="preserve">Currency: USD                 </t>
        </is>
      </c>
      <c r="D18" s="703" t="n"/>
    </row>
    <row r="19">
      <c r="A19" s="325" t="inlineStr">
        <is>
          <t>Tech Pub_OM&amp;SM_Jul, 2022</t>
        </is>
      </c>
      <c r="B19" s="322" t="n"/>
      <c r="C19" s="704" t="n"/>
      <c r="D19" s="705" t="n"/>
      <c r="E19" s="200" t="n"/>
    </row>
    <row r="20">
      <c r="A20" s="323" t="inlineStr">
        <is>
          <t>Project#</t>
        </is>
      </c>
      <c r="B20" s="324" t="inlineStr">
        <is>
          <t>Project Name</t>
        </is>
      </c>
      <c r="C20" s="319" t="inlineStr">
        <is>
          <t>Locale</t>
        </is>
      </c>
      <c r="D20" s="319" t="inlineStr">
        <is>
          <t>Amount</t>
        </is>
      </c>
      <c r="E20" s="201" t="n"/>
    </row>
    <row r="21" ht="14.25" customHeight="1" s="474">
      <c r="A21" s="320" t="n"/>
      <c r="B21" s="320" t="n"/>
      <c r="C21" s="320" t="n"/>
      <c r="D21" s="321" t="n"/>
      <c r="E21" s="203" t="n"/>
    </row>
    <row r="22" ht="15.75" customHeight="1" s="474" thickBot="1">
      <c r="A22" s="600" t="n"/>
      <c r="B22" s="706" t="n"/>
      <c r="C22" s="706" t="n"/>
      <c r="D22" s="707" t="n"/>
    </row>
    <row r="23">
      <c r="A23" s="602" t="n"/>
      <c r="B23" s="708" t="n"/>
      <c r="C23" s="708" t="n"/>
      <c r="D23" s="708" t="n"/>
    </row>
    <row r="24" ht="14.25" customHeight="1" s="474">
      <c r="A24" s="591" t="n"/>
      <c r="E24" s="203" t="n"/>
    </row>
    <row r="25" ht="14.25" customHeight="1" s="474">
      <c r="A25" s="593" t="n"/>
      <c r="D25" s="590" t="n"/>
      <c r="E25" s="203" t="n"/>
    </row>
    <row r="26" ht="14.25" customHeight="1" s="474">
      <c r="A26" s="378" t="n"/>
      <c r="B26" s="340" t="n"/>
      <c r="C26" s="342" t="n"/>
      <c r="D26" s="590" t="n"/>
      <c r="E26" s="203" t="n"/>
    </row>
    <row r="27">
      <c r="A27" s="339" t="n"/>
      <c r="B27" s="340" t="n"/>
      <c r="C27" s="341" t="n"/>
      <c r="D27" s="590" t="n"/>
      <c r="E27" s="203" t="n"/>
    </row>
    <row r="28">
      <c r="A28" s="339" t="n"/>
      <c r="B28" s="340" t="n"/>
      <c r="C28" s="341" t="n"/>
      <c r="D28" s="590" t="n"/>
      <c r="E28" s="203" t="n"/>
    </row>
    <row r="29">
      <c r="A29" s="339" t="n"/>
      <c r="B29" s="340" t="n"/>
      <c r="C29" s="341" t="n"/>
      <c r="D29" s="205" t="n"/>
      <c r="E29" s="203" t="n"/>
    </row>
    <row r="30" ht="15.75" customHeight="1" s="474">
      <c r="A30" s="339" t="n"/>
      <c r="B30" s="340" t="n"/>
      <c r="C30" s="341" t="n"/>
      <c r="D30" s="204" t="n"/>
      <c r="E30" s="200" t="n"/>
    </row>
    <row r="31">
      <c r="A31" s="339" t="n"/>
      <c r="B31" s="340" t="n"/>
      <c r="C31" s="341" t="n"/>
      <c r="D31" s="199" t="n"/>
      <c r="E31" s="200" t="n"/>
    </row>
    <row r="32">
      <c r="A32" s="339" t="n"/>
      <c r="B32" s="340" t="n"/>
      <c r="C32" s="341" t="n"/>
      <c r="D32" s="199" t="n"/>
      <c r="E32" s="200" t="n"/>
    </row>
    <row r="33">
      <c r="A33" s="339" t="n"/>
      <c r="B33" s="339" t="n"/>
      <c r="C33" s="343" t="n"/>
      <c r="D33" s="199" t="n"/>
      <c r="E33" s="200" t="n"/>
    </row>
    <row r="34">
      <c r="A34" s="344" t="n"/>
      <c r="B34" s="345" t="n"/>
      <c r="C34" s="346" t="n"/>
      <c r="D34" s="199" t="n"/>
      <c r="E34" s="200" t="n"/>
    </row>
    <row r="35">
      <c r="A35" s="336" t="n"/>
      <c r="B35" s="336" t="n"/>
      <c r="C35" s="337" t="n"/>
      <c r="D35" s="199" t="n"/>
      <c r="E35" s="200" t="n"/>
    </row>
  </sheetData>
  <mergeCells count="13">
    <mergeCell ref="A25:C25"/>
    <mergeCell ref="A24:D24"/>
    <mergeCell ref="A18:B18"/>
    <mergeCell ref="C18:D18"/>
    <mergeCell ref="C19:D19"/>
    <mergeCell ref="A22:C22"/>
    <mergeCell ref="A23:D23"/>
    <mergeCell ref="A17:D17"/>
    <mergeCell ref="A3:D3"/>
    <mergeCell ref="A4:D4"/>
    <mergeCell ref="A5:D5"/>
    <mergeCell ref="A6:D6"/>
    <mergeCell ref="A7:D7"/>
  </mergeCells>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Yu,Shusheng</dc:creator>
  <dcterms:created xsi:type="dcterms:W3CDTF">2006-09-13T11:21:51Z</dcterms:created>
  <dcterms:modified xsi:type="dcterms:W3CDTF">2022-11-18T05:33:38Z</dcterms:modified>
  <cp:lastModifiedBy>Mawenjing</cp:lastModifiedBy>
</cp:coreProperties>
</file>